
<file path=[Content_Types].xml><?xml version="1.0" encoding="utf-8"?>
<Types xmlns="http://schemas.openxmlformats.org/package/2006/content-types">
  <Default Extension="xml" ContentType="application/xml"/>
  <Default Extension="jpeg" ContentType="image/jpeg"/>
  <Default Extension="rels" ContentType="application/vnd.openxmlformats-package.relationships+xml"/>
  <Default Extension="emf" ContentType="image/x-emf"/>
  <Default Extension="vml" ContentType="application/vnd.openxmlformats-officedocument.vmlDrawing"/>
  <Default Extension="bin" ContentType="application/vnd.ms-office.vbaProject"/>
  <Default Extension="png" ContentType="image/p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715"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zilu/Desktop/HLDP/Docs Importants/Super important/Commerciaux/"/>
    </mc:Choice>
  </mc:AlternateContent>
  <bookViews>
    <workbookView minimized="1" xWindow="1220" yWindow="820" windowWidth="24380" windowHeight="13820" tabRatio="758"/>
  </bookViews>
  <sheets>
    <sheet name="PRIX LF" sheetId="1" r:id="rId1"/>
    <sheet name="Bénéfices2" sheetId="6" state="hidden" r:id="rId2"/>
    <sheet name="Export" sheetId="5" r:id="rId3"/>
    <sheet name="Anciens Pdts" sheetId="9" r:id="rId4"/>
    <sheet name="PACK &amp; Cages" sheetId="10" r:id="rId5"/>
    <sheet name="Codes EAN" sheetId="11" r:id="rId6"/>
  </sheets>
  <externalReferences>
    <externalReference r:id="rId7"/>
    <externalReference r:id="rId8"/>
    <externalReference r:id="rId9"/>
    <externalReference r:id="rId10"/>
    <externalReference r:id="rId11"/>
    <externalReference r:id="rId12"/>
  </externalReferences>
  <definedNames>
    <definedName name="_xlnm._FilterDatabase" localSheetId="1" hidden="1">Bénéfices2!$A$1:$IV$1</definedName>
    <definedName name="_xlnm._FilterDatabase" localSheetId="2" hidden="1">Export!$A$1:$M$1034</definedName>
    <definedName name="_xlnm._FilterDatabase" localSheetId="4" hidden="1">'PACK &amp; Cages'!$B$91:$O$97</definedName>
    <definedName name="_xlnm._FilterDatabase" localSheetId="0" hidden="1">'PRIX LF'!$D$3:$D$5001</definedName>
    <definedName name="Boxe">#REF!</definedName>
    <definedName name="CHAMP">[1]CODE!$A$2:$I$728</definedName>
    <definedName name="CHAMP2">[2]CODE!$A$2:$M$580</definedName>
    <definedName name="CHAMP3">'PRIX LF'!$A$3:$AC$903</definedName>
    <definedName name="CHAMPS" localSheetId="1">#REF!</definedName>
    <definedName name="CHAMPS" localSheetId="4">#REF!</definedName>
    <definedName name="CHAMPS">#REF!</definedName>
    <definedName name="CHAMPS2" localSheetId="1">#REF!</definedName>
    <definedName name="CHAMPS2" localSheetId="4">#REF!</definedName>
    <definedName name="CHAMPS2">#REF!</definedName>
    <definedName name="DEPART2">[1]PORT!$Q$2:$R$96</definedName>
    <definedName name="DPT">[1]PORT!$P$2:$Q$96</definedName>
    <definedName name="fnkzdkuf">[2]CODE!$A$2:$M$580</definedName>
    <definedName name="fzrgij">[3]CODE!$A$2:$M$580</definedName>
    <definedName name="grogihru">[2]CODE!$A$2:$M$580</definedName>
    <definedName name="hfueb">[2]CODE!$A$2:$M$580</definedName>
    <definedName name="jneqe">[2]CODE!$A$2:$M$580</definedName>
    <definedName name="NOM" localSheetId="1">#REF!</definedName>
    <definedName name="NOM" localSheetId="4">#REF!</definedName>
    <definedName name="NOM">#REF!</definedName>
    <definedName name="PACK1">'[1]PACK OUVERTURE'!$A$4:$K$36</definedName>
    <definedName name="PRIX">[1]PORT!$B$3:$C$800</definedName>
    <definedName name="Prix_2014" localSheetId="4">'[4]PRIX 2014-2015'!$B$3:$AP$603</definedName>
    <definedName name="Prix_2014">#REF!</definedName>
    <definedName name="PRIXACHAT" localSheetId="1">#REF!</definedName>
    <definedName name="PRIXACHAT" localSheetId="4">#REF!</definedName>
    <definedName name="PRIXACHAT">#REF!</definedName>
    <definedName name="PRIXLF2">'[5]PRIX LF'' 2015-2016'!$A$4:$T$726</definedName>
    <definedName name="PRODUITS">[1]PRODUITS!$A$5:$P$840</definedName>
    <definedName name="PULSE" localSheetId="1">#REF!</definedName>
    <definedName name="PULSE" localSheetId="4">#REF!</definedName>
    <definedName name="PULSE">#REF!</definedName>
    <definedName name="REF" localSheetId="1">#REF!</definedName>
    <definedName name="REF" localSheetId="4">#REF!</definedName>
    <definedName name="REF">#REF!</definedName>
    <definedName name="REVENDEUR" localSheetId="1">#REF!</definedName>
    <definedName name="REVENDEUR" localSheetId="4">#REF!</definedName>
    <definedName name="REVENDEUR">#REF!</definedName>
    <definedName name="URL" localSheetId="1">#REF!</definedName>
    <definedName name="URL" localSheetId="4">#REF!</definedName>
    <definedName name="URL">#REF!</definedName>
    <definedName name="ZONE1">[1]PORT!$A$3:$B$244</definedName>
    <definedName name="ZONE2">[1]PORT!$D$3:$E$173</definedName>
    <definedName name="ZONE3">[1]PORT!$G$3:$H$143</definedName>
    <definedName name="ZONE4">[1]PORT!$J$3:$K$107</definedName>
    <definedName name="ZONE5">[1]PORT!$M$3:$N$125</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881" i="1" l="1"/>
  <c r="H880" i="1"/>
  <c r="AE880" i="1" a="1"/>
  <c r="AE880" i="1"/>
  <c r="J880" i="1"/>
  <c r="T880" i="1"/>
  <c r="S880" i="1"/>
  <c r="Q880" i="1"/>
  <c r="P880" i="1"/>
  <c r="N880" i="1"/>
  <c r="M880" i="1"/>
  <c r="K880" i="1"/>
  <c r="A3" i="5"/>
  <c r="B3" i="5"/>
  <c r="C3" i="5"/>
  <c r="D3" i="5"/>
  <c r="P6" i="1"/>
  <c r="E3" i="5"/>
  <c r="F3" i="5"/>
  <c r="N6" i="1"/>
  <c r="G3" i="5"/>
  <c r="H3" i="5"/>
  <c r="I3" i="5"/>
  <c r="J3" i="5"/>
  <c r="J6" i="1"/>
  <c r="K3" i="5"/>
  <c r="AE6" i="1" a="1"/>
  <c r="AE6" i="1"/>
  <c r="L3" i="5"/>
  <c r="A4" i="5"/>
  <c r="B4" i="5"/>
  <c r="C4" i="5"/>
  <c r="D4" i="5"/>
  <c r="P7" i="1"/>
  <c r="E4" i="5"/>
  <c r="F4" i="5"/>
  <c r="N7" i="1"/>
  <c r="G4" i="5"/>
  <c r="H4" i="5"/>
  <c r="I4" i="5"/>
  <c r="J4" i="5"/>
  <c r="J7" i="1"/>
  <c r="K4" i="5"/>
  <c r="AE7" i="1" a="1"/>
  <c r="AE7" i="1"/>
  <c r="L4" i="5"/>
  <c r="A5" i="5"/>
  <c r="B5" i="5"/>
  <c r="C5" i="5"/>
  <c r="D5" i="5"/>
  <c r="P8" i="1"/>
  <c r="E5" i="5"/>
  <c r="F5" i="5"/>
  <c r="N8" i="1"/>
  <c r="G5" i="5"/>
  <c r="H5" i="5"/>
  <c r="I5" i="5"/>
  <c r="J5" i="5"/>
  <c r="J8" i="1"/>
  <c r="K5" i="5"/>
  <c r="AE8" i="1" a="1"/>
  <c r="AE8" i="1"/>
  <c r="L5" i="5"/>
  <c r="A6" i="5"/>
  <c r="B6" i="5"/>
  <c r="C6" i="5"/>
  <c r="D6" i="5"/>
  <c r="P9" i="1"/>
  <c r="E6" i="5"/>
  <c r="F6" i="5"/>
  <c r="N9" i="1"/>
  <c r="G6" i="5"/>
  <c r="H6" i="5"/>
  <c r="I6" i="5"/>
  <c r="J6" i="5"/>
  <c r="J9" i="1"/>
  <c r="K6" i="5"/>
  <c r="AE9" i="1" a="1"/>
  <c r="AE9" i="1"/>
  <c r="L6" i="5"/>
  <c r="A7" i="5"/>
  <c r="B7" i="5"/>
  <c r="C7" i="5"/>
  <c r="D7" i="5"/>
  <c r="P10" i="1"/>
  <c r="E7" i="5"/>
  <c r="F7" i="5"/>
  <c r="N10" i="1"/>
  <c r="G7" i="5"/>
  <c r="H7" i="5"/>
  <c r="I7" i="5"/>
  <c r="J7" i="5"/>
  <c r="J10" i="1"/>
  <c r="K7" i="5"/>
  <c r="AE10" i="1" a="1"/>
  <c r="AE10" i="1"/>
  <c r="L7" i="5"/>
  <c r="A8" i="5"/>
  <c r="B8" i="5"/>
  <c r="C8" i="5"/>
  <c r="D8" i="5"/>
  <c r="P11" i="1"/>
  <c r="E8" i="5"/>
  <c r="F8" i="5"/>
  <c r="N11" i="1"/>
  <c r="G8" i="5"/>
  <c r="H8" i="5"/>
  <c r="I8" i="5"/>
  <c r="J8" i="5"/>
  <c r="J11" i="1"/>
  <c r="K8" i="5"/>
  <c r="AE11" i="1" a="1"/>
  <c r="AE11" i="1"/>
  <c r="L8" i="5"/>
  <c r="A9" i="5"/>
  <c r="B9" i="5"/>
  <c r="C9" i="5"/>
  <c r="D9" i="5"/>
  <c r="P12" i="1"/>
  <c r="E9" i="5"/>
  <c r="F9" i="5"/>
  <c r="N12" i="1"/>
  <c r="G9" i="5"/>
  <c r="H9" i="5"/>
  <c r="I9" i="5"/>
  <c r="J9" i="5"/>
  <c r="J12" i="1"/>
  <c r="K9" i="5"/>
  <c r="AE12" i="1" a="1"/>
  <c r="AE12" i="1"/>
  <c r="L9" i="5"/>
  <c r="A10" i="5"/>
  <c r="B10" i="5"/>
  <c r="C10" i="5"/>
  <c r="D10" i="5"/>
  <c r="P13" i="1"/>
  <c r="E10" i="5"/>
  <c r="F10" i="5"/>
  <c r="N13" i="1"/>
  <c r="G10" i="5"/>
  <c r="H10" i="5"/>
  <c r="I10" i="5"/>
  <c r="J10" i="5"/>
  <c r="J13" i="1"/>
  <c r="K10" i="5"/>
  <c r="AE13" i="1" a="1"/>
  <c r="AE13" i="1"/>
  <c r="L10" i="5"/>
  <c r="A11" i="5"/>
  <c r="B11" i="5"/>
  <c r="C11" i="5"/>
  <c r="D11" i="5"/>
  <c r="P14" i="1"/>
  <c r="E11" i="5"/>
  <c r="F11" i="5"/>
  <c r="N14" i="1"/>
  <c r="G11" i="5"/>
  <c r="H11" i="5"/>
  <c r="I11" i="5"/>
  <c r="J11" i="5"/>
  <c r="J14" i="1"/>
  <c r="K11" i="5"/>
  <c r="AE14" i="1" a="1"/>
  <c r="AE14" i="1"/>
  <c r="L11" i="5"/>
  <c r="A12" i="5"/>
  <c r="B12" i="5"/>
  <c r="C12" i="5"/>
  <c r="D12" i="5"/>
  <c r="P15" i="1"/>
  <c r="E12" i="5"/>
  <c r="F12" i="5"/>
  <c r="N15" i="1"/>
  <c r="G12" i="5"/>
  <c r="H12" i="5"/>
  <c r="I12" i="5"/>
  <c r="J12" i="5"/>
  <c r="J15" i="1"/>
  <c r="K12" i="5"/>
  <c r="AE15" i="1" a="1"/>
  <c r="AE15" i="1"/>
  <c r="L12" i="5"/>
  <c r="A13" i="5"/>
  <c r="B13" i="5"/>
  <c r="C13" i="5"/>
  <c r="D13" i="5"/>
  <c r="P16" i="1"/>
  <c r="E13" i="5"/>
  <c r="F13" i="5"/>
  <c r="N16" i="1"/>
  <c r="G13" i="5"/>
  <c r="H13" i="5"/>
  <c r="I13" i="5"/>
  <c r="J13" i="5"/>
  <c r="J16" i="1"/>
  <c r="K13" i="5"/>
  <c r="AE16" i="1" a="1"/>
  <c r="AE16" i="1"/>
  <c r="L13" i="5"/>
  <c r="A14" i="5"/>
  <c r="B14" i="5"/>
  <c r="C14" i="5"/>
  <c r="D14" i="5"/>
  <c r="P17" i="1"/>
  <c r="E14" i="5"/>
  <c r="F14" i="5"/>
  <c r="N17" i="1"/>
  <c r="G14" i="5"/>
  <c r="H14" i="5"/>
  <c r="I14" i="5"/>
  <c r="J14" i="5"/>
  <c r="J17" i="1"/>
  <c r="K14" i="5"/>
  <c r="AE17" i="1" a="1"/>
  <c r="AE17" i="1"/>
  <c r="L14" i="5"/>
  <c r="A15" i="5"/>
  <c r="B15" i="5"/>
  <c r="C15" i="5"/>
  <c r="D15" i="5"/>
  <c r="P18" i="1"/>
  <c r="E15" i="5"/>
  <c r="F15" i="5"/>
  <c r="N18" i="1"/>
  <c r="G15" i="5"/>
  <c r="H15" i="5"/>
  <c r="I15" i="5"/>
  <c r="J15" i="5"/>
  <c r="J18" i="1"/>
  <c r="K15" i="5"/>
  <c r="AE18" i="1" a="1"/>
  <c r="AE18" i="1"/>
  <c r="L15" i="5"/>
  <c r="A16" i="5"/>
  <c r="B16" i="5"/>
  <c r="C16" i="5"/>
  <c r="D16" i="5"/>
  <c r="P19" i="1"/>
  <c r="E16" i="5"/>
  <c r="F16" i="5"/>
  <c r="N19" i="1"/>
  <c r="G16" i="5"/>
  <c r="H16" i="5"/>
  <c r="I16" i="5"/>
  <c r="J16" i="5"/>
  <c r="J19" i="1"/>
  <c r="K16" i="5"/>
  <c r="AE19" i="1" a="1"/>
  <c r="AE19" i="1"/>
  <c r="L16" i="5"/>
  <c r="A17" i="5"/>
  <c r="B17" i="5"/>
  <c r="C17" i="5"/>
  <c r="D17" i="5"/>
  <c r="P20" i="1"/>
  <c r="E17" i="5"/>
  <c r="F17" i="5"/>
  <c r="N20" i="1"/>
  <c r="G17" i="5"/>
  <c r="H17" i="5"/>
  <c r="I17" i="5"/>
  <c r="J17" i="5"/>
  <c r="J20" i="1"/>
  <c r="K17" i="5"/>
  <c r="AE20" i="1" a="1"/>
  <c r="AE20" i="1"/>
  <c r="L17" i="5"/>
  <c r="A18" i="5"/>
  <c r="B18" i="5"/>
  <c r="C18" i="5"/>
  <c r="D18" i="5"/>
  <c r="P21" i="1"/>
  <c r="E18" i="5"/>
  <c r="F18" i="5"/>
  <c r="N21" i="1"/>
  <c r="G18" i="5"/>
  <c r="H18" i="5"/>
  <c r="I18" i="5"/>
  <c r="J18" i="5"/>
  <c r="J21" i="1"/>
  <c r="K18" i="5"/>
  <c r="AE21" i="1" a="1"/>
  <c r="AE21" i="1"/>
  <c r="L18" i="5"/>
  <c r="A19" i="5"/>
  <c r="B19" i="5"/>
  <c r="C19" i="5"/>
  <c r="D19" i="5"/>
  <c r="P22" i="1"/>
  <c r="E19" i="5"/>
  <c r="F19" i="5"/>
  <c r="N22" i="1"/>
  <c r="G19" i="5"/>
  <c r="H19" i="5"/>
  <c r="I19" i="5"/>
  <c r="J19" i="5"/>
  <c r="J22" i="1"/>
  <c r="K19" i="5"/>
  <c r="AE22" i="1" a="1"/>
  <c r="AE22" i="1"/>
  <c r="L19" i="5"/>
  <c r="A20" i="5"/>
  <c r="B20" i="5"/>
  <c r="C20" i="5"/>
  <c r="D20" i="5"/>
  <c r="P23" i="1"/>
  <c r="E20" i="5"/>
  <c r="F20" i="5"/>
  <c r="N23" i="1"/>
  <c r="G20" i="5"/>
  <c r="H20" i="5"/>
  <c r="I20" i="5"/>
  <c r="J20" i="5"/>
  <c r="J23" i="1"/>
  <c r="K20" i="5"/>
  <c r="AE23" i="1" a="1"/>
  <c r="AE23" i="1"/>
  <c r="L20" i="5"/>
  <c r="A21" i="5"/>
  <c r="B21" i="5"/>
  <c r="C21" i="5"/>
  <c r="D21" i="5"/>
  <c r="P24" i="1"/>
  <c r="E21" i="5"/>
  <c r="F21" i="5"/>
  <c r="N24" i="1"/>
  <c r="G21" i="5"/>
  <c r="H21" i="5"/>
  <c r="I21" i="5"/>
  <c r="J21" i="5"/>
  <c r="J24" i="1"/>
  <c r="K21" i="5"/>
  <c r="AE24" i="1" a="1"/>
  <c r="AE24" i="1"/>
  <c r="L21" i="5"/>
  <c r="A22" i="5"/>
  <c r="B22" i="5"/>
  <c r="C22" i="5"/>
  <c r="D22" i="5"/>
  <c r="P25" i="1"/>
  <c r="E22" i="5"/>
  <c r="F22" i="5"/>
  <c r="N25" i="1"/>
  <c r="G22" i="5"/>
  <c r="H22" i="5"/>
  <c r="I22" i="5"/>
  <c r="J22" i="5"/>
  <c r="J25" i="1"/>
  <c r="K22" i="5"/>
  <c r="AE25" i="1" a="1"/>
  <c r="AE25" i="1"/>
  <c r="L22" i="5"/>
  <c r="A23" i="5"/>
  <c r="B23" i="5"/>
  <c r="C23" i="5"/>
  <c r="D23" i="5"/>
  <c r="P26" i="1"/>
  <c r="E23" i="5"/>
  <c r="F23" i="5"/>
  <c r="N26" i="1"/>
  <c r="G23" i="5"/>
  <c r="H23" i="5"/>
  <c r="I23" i="5"/>
  <c r="J23" i="5"/>
  <c r="J26" i="1"/>
  <c r="K23" i="5"/>
  <c r="AE26" i="1" a="1"/>
  <c r="AE26" i="1"/>
  <c r="L23" i="5"/>
  <c r="A24" i="5"/>
  <c r="B24" i="5"/>
  <c r="C24" i="5"/>
  <c r="D24" i="5"/>
  <c r="P27" i="1"/>
  <c r="E24" i="5"/>
  <c r="F24" i="5"/>
  <c r="N27" i="1"/>
  <c r="G24" i="5"/>
  <c r="H24" i="5"/>
  <c r="I24" i="5"/>
  <c r="J24" i="5"/>
  <c r="J27" i="1"/>
  <c r="K24" i="5"/>
  <c r="AE27" i="1" a="1"/>
  <c r="AE27" i="1"/>
  <c r="L24" i="5"/>
  <c r="A25" i="5"/>
  <c r="B25" i="5"/>
  <c r="C25" i="5"/>
  <c r="D25" i="5"/>
  <c r="P28" i="1"/>
  <c r="E25" i="5"/>
  <c r="F25" i="5"/>
  <c r="N28" i="1"/>
  <c r="G25" i="5"/>
  <c r="H25" i="5"/>
  <c r="I25" i="5"/>
  <c r="J25" i="5"/>
  <c r="J28" i="1"/>
  <c r="K25" i="5"/>
  <c r="AE28" i="1" a="1"/>
  <c r="AE28" i="1"/>
  <c r="L25" i="5"/>
  <c r="A26" i="5"/>
  <c r="B26" i="5"/>
  <c r="C26" i="5"/>
  <c r="D26" i="5"/>
  <c r="P29" i="1"/>
  <c r="E26" i="5"/>
  <c r="F26" i="5"/>
  <c r="N29" i="1"/>
  <c r="G26" i="5"/>
  <c r="H26" i="5"/>
  <c r="I26" i="5"/>
  <c r="J26" i="5"/>
  <c r="J29" i="1"/>
  <c r="K26" i="5"/>
  <c r="AE29" i="1" a="1"/>
  <c r="AE29" i="1"/>
  <c r="L26" i="5"/>
  <c r="A27" i="5"/>
  <c r="B27" i="5"/>
  <c r="C27" i="5"/>
  <c r="D27" i="5"/>
  <c r="P30" i="1"/>
  <c r="E27" i="5"/>
  <c r="F27" i="5"/>
  <c r="N30" i="1"/>
  <c r="G27" i="5"/>
  <c r="H27" i="5"/>
  <c r="I27" i="5"/>
  <c r="J27" i="5"/>
  <c r="J30" i="1"/>
  <c r="K27" i="5"/>
  <c r="AE30" i="1" a="1"/>
  <c r="AE30" i="1"/>
  <c r="L27" i="5"/>
  <c r="A28" i="5"/>
  <c r="B28" i="5"/>
  <c r="C28" i="5"/>
  <c r="D28" i="5"/>
  <c r="P31" i="1"/>
  <c r="E28" i="5"/>
  <c r="F28" i="5"/>
  <c r="N31" i="1"/>
  <c r="G28" i="5"/>
  <c r="H28" i="5"/>
  <c r="I28" i="5"/>
  <c r="J28" i="5"/>
  <c r="J31" i="1"/>
  <c r="K28" i="5"/>
  <c r="AE31" i="1" a="1"/>
  <c r="AE31" i="1"/>
  <c r="L28" i="5"/>
  <c r="A29" i="5"/>
  <c r="B29" i="5"/>
  <c r="C29" i="5"/>
  <c r="D29" i="5"/>
  <c r="P32" i="1"/>
  <c r="E29" i="5"/>
  <c r="F29" i="5"/>
  <c r="N32" i="1"/>
  <c r="G29" i="5"/>
  <c r="H29" i="5"/>
  <c r="I29" i="5"/>
  <c r="J29" i="5"/>
  <c r="J32" i="1"/>
  <c r="K29" i="5"/>
  <c r="AE32" i="1" a="1"/>
  <c r="AE32" i="1"/>
  <c r="L29" i="5"/>
  <c r="A30" i="5"/>
  <c r="B30" i="5"/>
  <c r="C30" i="5"/>
  <c r="D30" i="5"/>
  <c r="P33" i="1"/>
  <c r="E30" i="5"/>
  <c r="F30" i="5"/>
  <c r="N33" i="1"/>
  <c r="G30" i="5"/>
  <c r="H30" i="5"/>
  <c r="I30" i="5"/>
  <c r="J30" i="5"/>
  <c r="J33" i="1"/>
  <c r="K30" i="5"/>
  <c r="AE33" i="1" a="1"/>
  <c r="AE33" i="1"/>
  <c r="L30" i="5"/>
  <c r="A31" i="5"/>
  <c r="B31" i="5"/>
  <c r="C31" i="5"/>
  <c r="D31" i="5"/>
  <c r="P34" i="1"/>
  <c r="E31" i="5"/>
  <c r="F31" i="5"/>
  <c r="N34" i="1"/>
  <c r="G31" i="5"/>
  <c r="H31" i="5"/>
  <c r="I31" i="5"/>
  <c r="J31" i="5"/>
  <c r="J34" i="1"/>
  <c r="K31" i="5"/>
  <c r="AE34" i="1" a="1"/>
  <c r="AE34" i="1"/>
  <c r="L31" i="5"/>
  <c r="A32" i="5"/>
  <c r="B32" i="5"/>
  <c r="C32" i="5"/>
  <c r="D32" i="5"/>
  <c r="P35" i="1"/>
  <c r="E32" i="5"/>
  <c r="F32" i="5"/>
  <c r="N35" i="1"/>
  <c r="G32" i="5"/>
  <c r="H32" i="5"/>
  <c r="I32" i="5"/>
  <c r="J32" i="5"/>
  <c r="J35" i="1"/>
  <c r="K32" i="5"/>
  <c r="AE35" i="1" a="1"/>
  <c r="AE35" i="1"/>
  <c r="L32" i="5"/>
  <c r="A33" i="5"/>
  <c r="B33" i="5"/>
  <c r="C33" i="5"/>
  <c r="D33" i="5"/>
  <c r="P36" i="1"/>
  <c r="E33" i="5"/>
  <c r="F33" i="5"/>
  <c r="N36" i="1"/>
  <c r="G33" i="5"/>
  <c r="H33" i="5"/>
  <c r="I33" i="5"/>
  <c r="J33" i="5"/>
  <c r="J36" i="1"/>
  <c r="K33" i="5"/>
  <c r="AE36" i="1" a="1"/>
  <c r="AE36" i="1"/>
  <c r="L33" i="5"/>
  <c r="A34" i="5"/>
  <c r="B34" i="5"/>
  <c r="C34" i="5"/>
  <c r="D34" i="5"/>
  <c r="P37" i="1"/>
  <c r="E34" i="5"/>
  <c r="F34" i="5"/>
  <c r="N37" i="1"/>
  <c r="G34" i="5"/>
  <c r="H34" i="5"/>
  <c r="I34" i="5"/>
  <c r="J34" i="5"/>
  <c r="J37" i="1"/>
  <c r="K34" i="5"/>
  <c r="AE37" i="1" a="1"/>
  <c r="AE37" i="1"/>
  <c r="L34" i="5"/>
  <c r="A35" i="5"/>
  <c r="B35" i="5"/>
  <c r="C35" i="5"/>
  <c r="D35" i="5"/>
  <c r="P38" i="1"/>
  <c r="E35" i="5"/>
  <c r="F35" i="5"/>
  <c r="N38" i="1"/>
  <c r="G35" i="5"/>
  <c r="H35" i="5"/>
  <c r="I35" i="5"/>
  <c r="J35" i="5"/>
  <c r="J38" i="1"/>
  <c r="K35" i="5"/>
  <c r="AE38" i="1" a="1"/>
  <c r="AE38" i="1"/>
  <c r="L35" i="5"/>
  <c r="A36" i="5"/>
  <c r="B36" i="5"/>
  <c r="C36" i="5"/>
  <c r="D36" i="5"/>
  <c r="P39" i="1"/>
  <c r="E36" i="5"/>
  <c r="F36" i="5"/>
  <c r="N39" i="1"/>
  <c r="G36" i="5"/>
  <c r="H36" i="5"/>
  <c r="I36" i="5"/>
  <c r="J36" i="5"/>
  <c r="J39" i="1"/>
  <c r="K36" i="5"/>
  <c r="AE39" i="1" a="1"/>
  <c r="AE39" i="1"/>
  <c r="L36" i="5"/>
  <c r="A37" i="5"/>
  <c r="B37" i="5"/>
  <c r="C37" i="5"/>
  <c r="D37" i="5"/>
  <c r="P40" i="1"/>
  <c r="E37" i="5"/>
  <c r="F37" i="5"/>
  <c r="N40" i="1"/>
  <c r="G37" i="5"/>
  <c r="H37" i="5"/>
  <c r="I37" i="5"/>
  <c r="J37" i="5"/>
  <c r="J40" i="1"/>
  <c r="K37" i="5"/>
  <c r="AE40" i="1" a="1"/>
  <c r="AE40" i="1"/>
  <c r="L37" i="5"/>
  <c r="A38" i="5"/>
  <c r="B38" i="5"/>
  <c r="C38" i="5"/>
  <c r="D38" i="5"/>
  <c r="P41" i="1"/>
  <c r="E38" i="5"/>
  <c r="F38" i="5"/>
  <c r="N41" i="1"/>
  <c r="G38" i="5"/>
  <c r="H38" i="5"/>
  <c r="I38" i="5"/>
  <c r="J38" i="5"/>
  <c r="J41" i="1"/>
  <c r="K38" i="5"/>
  <c r="AE41" i="1" a="1"/>
  <c r="AE41" i="1"/>
  <c r="L38" i="5"/>
  <c r="A39" i="5"/>
  <c r="B39" i="5"/>
  <c r="C39" i="5"/>
  <c r="D39" i="5"/>
  <c r="P42" i="1"/>
  <c r="E39" i="5"/>
  <c r="F39" i="5"/>
  <c r="N42" i="1"/>
  <c r="G39" i="5"/>
  <c r="H39" i="5"/>
  <c r="I39" i="5"/>
  <c r="J39" i="5"/>
  <c r="J42" i="1"/>
  <c r="K39" i="5"/>
  <c r="AE42" i="1" a="1"/>
  <c r="AE42" i="1"/>
  <c r="L39" i="5"/>
  <c r="A40" i="5"/>
  <c r="B40" i="5"/>
  <c r="C40" i="5"/>
  <c r="D40" i="5"/>
  <c r="P43" i="1"/>
  <c r="E40" i="5"/>
  <c r="F40" i="5"/>
  <c r="N43" i="1"/>
  <c r="G40" i="5"/>
  <c r="H40" i="5"/>
  <c r="I40" i="5"/>
  <c r="J40" i="5"/>
  <c r="J43" i="1"/>
  <c r="K40" i="5"/>
  <c r="AE43" i="1" a="1"/>
  <c r="AE43" i="1"/>
  <c r="L40" i="5"/>
  <c r="A41" i="5"/>
  <c r="B41" i="5"/>
  <c r="C41" i="5"/>
  <c r="D41" i="5"/>
  <c r="P44" i="1"/>
  <c r="E41" i="5"/>
  <c r="F41" i="5"/>
  <c r="N44" i="1"/>
  <c r="G41" i="5"/>
  <c r="H41" i="5"/>
  <c r="I41" i="5"/>
  <c r="J41" i="5"/>
  <c r="J44" i="1"/>
  <c r="K41" i="5"/>
  <c r="AE44" i="1" a="1"/>
  <c r="AE44" i="1"/>
  <c r="L41" i="5"/>
  <c r="A42" i="5"/>
  <c r="B42" i="5"/>
  <c r="C42" i="5"/>
  <c r="D42" i="5"/>
  <c r="P45" i="1"/>
  <c r="E42" i="5"/>
  <c r="F42" i="5"/>
  <c r="N45" i="1"/>
  <c r="G42" i="5"/>
  <c r="H42" i="5"/>
  <c r="I42" i="5"/>
  <c r="J42" i="5"/>
  <c r="J45" i="1"/>
  <c r="K42" i="5"/>
  <c r="AE45" i="1" a="1"/>
  <c r="AE45" i="1"/>
  <c r="L42" i="5"/>
  <c r="A43" i="5"/>
  <c r="B43" i="5"/>
  <c r="C43" i="5"/>
  <c r="D43" i="5"/>
  <c r="P46" i="1"/>
  <c r="E43" i="5"/>
  <c r="F43" i="5"/>
  <c r="N46" i="1"/>
  <c r="G43" i="5"/>
  <c r="H43" i="5"/>
  <c r="I43" i="5"/>
  <c r="J43" i="5"/>
  <c r="J46" i="1"/>
  <c r="K43" i="5"/>
  <c r="AE46" i="1" a="1"/>
  <c r="AE46" i="1"/>
  <c r="L43" i="5"/>
  <c r="A44" i="5"/>
  <c r="B44" i="5"/>
  <c r="C44" i="5"/>
  <c r="D44" i="5"/>
  <c r="P47" i="1"/>
  <c r="E44" i="5"/>
  <c r="F44" i="5"/>
  <c r="N47" i="1"/>
  <c r="G44" i="5"/>
  <c r="H44" i="5"/>
  <c r="I44" i="5"/>
  <c r="J44" i="5"/>
  <c r="J47" i="1"/>
  <c r="K44" i="5"/>
  <c r="AE47" i="1" a="1"/>
  <c r="AE47" i="1"/>
  <c r="L44" i="5"/>
  <c r="A45" i="5"/>
  <c r="B45" i="5"/>
  <c r="C45" i="5"/>
  <c r="D45" i="5"/>
  <c r="P48" i="1"/>
  <c r="E45" i="5"/>
  <c r="F45" i="5"/>
  <c r="N48" i="1"/>
  <c r="G45" i="5"/>
  <c r="H45" i="5"/>
  <c r="I45" i="5"/>
  <c r="J45" i="5"/>
  <c r="J48" i="1"/>
  <c r="K45" i="5"/>
  <c r="AE48" i="1" a="1"/>
  <c r="AE48" i="1"/>
  <c r="L45" i="5"/>
  <c r="A46" i="5"/>
  <c r="B46" i="5"/>
  <c r="C46" i="5"/>
  <c r="D46" i="5"/>
  <c r="P49" i="1"/>
  <c r="E46" i="5"/>
  <c r="F46" i="5"/>
  <c r="N49" i="1"/>
  <c r="G46" i="5"/>
  <c r="H46" i="5"/>
  <c r="I46" i="5"/>
  <c r="J46" i="5"/>
  <c r="J49" i="1"/>
  <c r="K46" i="5"/>
  <c r="AE49" i="1" a="1"/>
  <c r="AE49" i="1"/>
  <c r="L46" i="5"/>
  <c r="A47" i="5"/>
  <c r="B47" i="5"/>
  <c r="C47" i="5"/>
  <c r="D47" i="5"/>
  <c r="P50" i="1"/>
  <c r="E47" i="5"/>
  <c r="F47" i="5"/>
  <c r="N50" i="1"/>
  <c r="G47" i="5"/>
  <c r="H47" i="5"/>
  <c r="I47" i="5"/>
  <c r="J47" i="5"/>
  <c r="J50" i="1"/>
  <c r="K47" i="5"/>
  <c r="AE50" i="1" a="1"/>
  <c r="AE50" i="1"/>
  <c r="L47" i="5"/>
  <c r="A48" i="5"/>
  <c r="B48" i="5"/>
  <c r="C48" i="5"/>
  <c r="D48" i="5"/>
  <c r="P51" i="1"/>
  <c r="E48" i="5"/>
  <c r="F48" i="5"/>
  <c r="N51" i="1"/>
  <c r="G48" i="5"/>
  <c r="H48" i="5"/>
  <c r="I48" i="5"/>
  <c r="J48" i="5"/>
  <c r="J51" i="1"/>
  <c r="K48" i="5"/>
  <c r="AE51" i="1" a="1"/>
  <c r="AE51" i="1"/>
  <c r="L48" i="5"/>
  <c r="A49" i="5"/>
  <c r="B49" i="5"/>
  <c r="C49" i="5"/>
  <c r="D49" i="5"/>
  <c r="P52" i="1"/>
  <c r="E49" i="5"/>
  <c r="F49" i="5"/>
  <c r="N52" i="1"/>
  <c r="G49" i="5"/>
  <c r="H49" i="5"/>
  <c r="I49" i="5"/>
  <c r="J49" i="5"/>
  <c r="J52" i="1"/>
  <c r="K49" i="5"/>
  <c r="AE52" i="1" a="1"/>
  <c r="AE52" i="1"/>
  <c r="L49" i="5"/>
  <c r="A50" i="5"/>
  <c r="B50" i="5"/>
  <c r="C50" i="5"/>
  <c r="D50" i="5"/>
  <c r="P53" i="1"/>
  <c r="E50" i="5"/>
  <c r="F50" i="5"/>
  <c r="N53" i="1"/>
  <c r="G50" i="5"/>
  <c r="H50" i="5"/>
  <c r="I50" i="5"/>
  <c r="J50" i="5"/>
  <c r="J53" i="1"/>
  <c r="K50" i="5"/>
  <c r="AE53" i="1" a="1"/>
  <c r="AE53" i="1"/>
  <c r="L50" i="5"/>
  <c r="A51" i="5"/>
  <c r="B51" i="5"/>
  <c r="C51" i="5"/>
  <c r="D51" i="5"/>
  <c r="P54" i="1"/>
  <c r="E51" i="5"/>
  <c r="F51" i="5"/>
  <c r="N54" i="1"/>
  <c r="G51" i="5"/>
  <c r="H51" i="5"/>
  <c r="I51" i="5"/>
  <c r="J51" i="5"/>
  <c r="J54" i="1"/>
  <c r="K51" i="5"/>
  <c r="AE54" i="1" a="1"/>
  <c r="AE54" i="1"/>
  <c r="L51" i="5"/>
  <c r="A52" i="5"/>
  <c r="B52" i="5"/>
  <c r="C52" i="5"/>
  <c r="D52" i="5"/>
  <c r="P55" i="1"/>
  <c r="E52" i="5"/>
  <c r="F52" i="5"/>
  <c r="N55" i="1"/>
  <c r="G52" i="5"/>
  <c r="H52" i="5"/>
  <c r="I52" i="5"/>
  <c r="J52" i="5"/>
  <c r="J55" i="1"/>
  <c r="K52" i="5"/>
  <c r="AE55" i="1" a="1"/>
  <c r="AE55" i="1"/>
  <c r="L52" i="5"/>
  <c r="A53" i="5"/>
  <c r="B53" i="5"/>
  <c r="C53" i="5"/>
  <c r="D53" i="5"/>
  <c r="P56" i="1"/>
  <c r="E53" i="5"/>
  <c r="F53" i="5"/>
  <c r="N56" i="1"/>
  <c r="G53" i="5"/>
  <c r="H53" i="5"/>
  <c r="I53" i="5"/>
  <c r="J53" i="5"/>
  <c r="J56" i="1"/>
  <c r="K53" i="5"/>
  <c r="AE56" i="1" a="1"/>
  <c r="AE56" i="1"/>
  <c r="L53" i="5"/>
  <c r="A54" i="5"/>
  <c r="B54" i="5"/>
  <c r="C54" i="5"/>
  <c r="D54" i="5"/>
  <c r="P57" i="1"/>
  <c r="E54" i="5"/>
  <c r="F54" i="5"/>
  <c r="N57" i="1"/>
  <c r="G54" i="5"/>
  <c r="H54" i="5"/>
  <c r="I54" i="5"/>
  <c r="J54" i="5"/>
  <c r="K54" i="5"/>
  <c r="AE57" i="1" a="1"/>
  <c r="AE57" i="1"/>
  <c r="L54" i="5"/>
  <c r="A55" i="5"/>
  <c r="B55" i="5"/>
  <c r="C55" i="5"/>
  <c r="D55" i="5"/>
  <c r="P58" i="1"/>
  <c r="E55" i="5"/>
  <c r="F55" i="5"/>
  <c r="N58" i="1"/>
  <c r="G55" i="5"/>
  <c r="H55" i="5"/>
  <c r="I55" i="5"/>
  <c r="J55" i="5"/>
  <c r="J58" i="1"/>
  <c r="K55" i="5"/>
  <c r="AE58" i="1" a="1"/>
  <c r="AE58" i="1"/>
  <c r="L55" i="5"/>
  <c r="A56" i="5"/>
  <c r="B56" i="5"/>
  <c r="C56" i="5"/>
  <c r="D56" i="5"/>
  <c r="P59" i="1"/>
  <c r="E56" i="5"/>
  <c r="F56" i="5"/>
  <c r="N59" i="1"/>
  <c r="G56" i="5"/>
  <c r="H56" i="5"/>
  <c r="I56" i="5"/>
  <c r="J56" i="5"/>
  <c r="J59" i="1"/>
  <c r="K56" i="5"/>
  <c r="AE59" i="1" a="1"/>
  <c r="AE59" i="1"/>
  <c r="L56" i="5"/>
  <c r="A57" i="5"/>
  <c r="B57" i="5"/>
  <c r="C57" i="5"/>
  <c r="D57" i="5"/>
  <c r="P60" i="1"/>
  <c r="E57" i="5"/>
  <c r="F57" i="5"/>
  <c r="N60" i="1"/>
  <c r="G57" i="5"/>
  <c r="H57" i="5"/>
  <c r="I57" i="5"/>
  <c r="J57" i="5"/>
  <c r="J60" i="1"/>
  <c r="K57" i="5"/>
  <c r="AE60" i="1" a="1"/>
  <c r="AE60" i="1"/>
  <c r="L57" i="5"/>
  <c r="A58" i="5"/>
  <c r="B58" i="5"/>
  <c r="C58" i="5"/>
  <c r="D58" i="5"/>
  <c r="P61" i="1"/>
  <c r="E58" i="5"/>
  <c r="F58" i="5"/>
  <c r="N61" i="1"/>
  <c r="G58" i="5"/>
  <c r="H58" i="5"/>
  <c r="I58" i="5"/>
  <c r="J58" i="5"/>
  <c r="J61" i="1"/>
  <c r="K58" i="5"/>
  <c r="AE61" i="1" a="1"/>
  <c r="AE61" i="1"/>
  <c r="L58" i="5"/>
  <c r="A59" i="5"/>
  <c r="B59" i="5"/>
  <c r="C59" i="5"/>
  <c r="D59" i="5"/>
  <c r="P62" i="1"/>
  <c r="E59" i="5"/>
  <c r="F59" i="5"/>
  <c r="N62" i="1"/>
  <c r="G59" i="5"/>
  <c r="H59" i="5"/>
  <c r="I59" i="5"/>
  <c r="J59" i="5"/>
  <c r="J62" i="1"/>
  <c r="K59" i="5"/>
  <c r="AE62" i="1" a="1"/>
  <c r="AE62" i="1"/>
  <c r="L59" i="5"/>
  <c r="A60" i="5"/>
  <c r="B60" i="5"/>
  <c r="C60" i="5"/>
  <c r="D60" i="5"/>
  <c r="P63" i="1"/>
  <c r="E60" i="5"/>
  <c r="F60" i="5"/>
  <c r="N63" i="1"/>
  <c r="G60" i="5"/>
  <c r="H60" i="5"/>
  <c r="I60" i="5"/>
  <c r="J60" i="5"/>
  <c r="J63" i="1"/>
  <c r="K60" i="5"/>
  <c r="AE63" i="1" a="1"/>
  <c r="AE63" i="1"/>
  <c r="L60" i="5"/>
  <c r="A61" i="5"/>
  <c r="B61" i="5"/>
  <c r="C61" i="5"/>
  <c r="D61" i="5"/>
  <c r="P64" i="1"/>
  <c r="E61" i="5"/>
  <c r="F61" i="5"/>
  <c r="N64" i="1"/>
  <c r="G61" i="5"/>
  <c r="H61" i="5"/>
  <c r="I61" i="5"/>
  <c r="J61" i="5"/>
  <c r="J64" i="1"/>
  <c r="K61" i="5"/>
  <c r="AE64" i="1" a="1"/>
  <c r="AE64" i="1"/>
  <c r="L61" i="5"/>
  <c r="A62" i="5"/>
  <c r="B62" i="5"/>
  <c r="C62" i="5"/>
  <c r="D62" i="5"/>
  <c r="P65" i="1"/>
  <c r="E62" i="5"/>
  <c r="F62" i="5"/>
  <c r="N65" i="1"/>
  <c r="G62" i="5"/>
  <c r="H62" i="5"/>
  <c r="I62" i="5"/>
  <c r="J62" i="5"/>
  <c r="J65" i="1"/>
  <c r="K62" i="5"/>
  <c r="AE65" i="1" a="1"/>
  <c r="AE65" i="1"/>
  <c r="L62" i="5"/>
  <c r="A63" i="5"/>
  <c r="B63" i="5"/>
  <c r="C63" i="5"/>
  <c r="D63" i="5"/>
  <c r="P66" i="1"/>
  <c r="E63" i="5"/>
  <c r="F63" i="5"/>
  <c r="N66" i="1"/>
  <c r="G63" i="5"/>
  <c r="H63" i="5"/>
  <c r="I63" i="5"/>
  <c r="J63" i="5"/>
  <c r="J66" i="1"/>
  <c r="K63" i="5"/>
  <c r="AE66" i="1" a="1"/>
  <c r="AE66" i="1"/>
  <c r="L63" i="5"/>
  <c r="A64" i="5"/>
  <c r="B64" i="5"/>
  <c r="C64" i="5"/>
  <c r="D64" i="5"/>
  <c r="P67" i="1"/>
  <c r="E64" i="5"/>
  <c r="F64" i="5"/>
  <c r="N67" i="1"/>
  <c r="G64" i="5"/>
  <c r="H64" i="5"/>
  <c r="I64" i="5"/>
  <c r="J64" i="5"/>
  <c r="J67" i="1"/>
  <c r="K64" i="5"/>
  <c r="AE67" i="1" a="1"/>
  <c r="AE67" i="1"/>
  <c r="L64" i="5"/>
  <c r="A65" i="5"/>
  <c r="B65" i="5"/>
  <c r="C65" i="5"/>
  <c r="D65" i="5"/>
  <c r="P68" i="1"/>
  <c r="E65" i="5"/>
  <c r="F65" i="5"/>
  <c r="N68" i="1"/>
  <c r="G65" i="5"/>
  <c r="H65" i="5"/>
  <c r="I65" i="5"/>
  <c r="J65" i="5"/>
  <c r="J68" i="1"/>
  <c r="K65" i="5"/>
  <c r="AE68" i="1" a="1"/>
  <c r="AE68" i="1"/>
  <c r="L65" i="5"/>
  <c r="A66" i="5"/>
  <c r="B66" i="5"/>
  <c r="C66" i="5"/>
  <c r="D66" i="5"/>
  <c r="P69" i="1"/>
  <c r="E66" i="5"/>
  <c r="F66" i="5"/>
  <c r="N69" i="1"/>
  <c r="G66" i="5"/>
  <c r="H66" i="5"/>
  <c r="I66" i="5"/>
  <c r="J66" i="5"/>
  <c r="J69" i="1"/>
  <c r="K66" i="5"/>
  <c r="AE69" i="1" a="1"/>
  <c r="AE69" i="1"/>
  <c r="L66" i="5"/>
  <c r="A67" i="5"/>
  <c r="B67" i="5"/>
  <c r="C67" i="5"/>
  <c r="D67" i="5"/>
  <c r="P70" i="1"/>
  <c r="E67" i="5"/>
  <c r="F67" i="5"/>
  <c r="N70" i="1"/>
  <c r="G67" i="5"/>
  <c r="H67" i="5"/>
  <c r="I67" i="5"/>
  <c r="J67" i="5"/>
  <c r="J70" i="1"/>
  <c r="K67" i="5"/>
  <c r="AE70" i="1" a="1"/>
  <c r="AE70" i="1"/>
  <c r="L67" i="5"/>
  <c r="A68" i="5"/>
  <c r="B68" i="5"/>
  <c r="C68" i="5"/>
  <c r="D68" i="5"/>
  <c r="P71" i="1"/>
  <c r="E68" i="5"/>
  <c r="F68" i="5"/>
  <c r="N71" i="1"/>
  <c r="G68" i="5"/>
  <c r="H68" i="5"/>
  <c r="I68" i="5"/>
  <c r="J68" i="5"/>
  <c r="J71" i="1"/>
  <c r="K68" i="5"/>
  <c r="AE71" i="1" a="1"/>
  <c r="AE71" i="1"/>
  <c r="L68" i="5"/>
  <c r="A69" i="5"/>
  <c r="B69" i="5"/>
  <c r="C69" i="5"/>
  <c r="D69" i="5"/>
  <c r="P72" i="1"/>
  <c r="E69" i="5"/>
  <c r="F69" i="5"/>
  <c r="N72" i="1"/>
  <c r="G69" i="5"/>
  <c r="H69" i="5"/>
  <c r="I69" i="5"/>
  <c r="J69" i="5"/>
  <c r="J72" i="1"/>
  <c r="K69" i="5"/>
  <c r="AE72" i="1" a="1"/>
  <c r="AE72" i="1"/>
  <c r="L69" i="5"/>
  <c r="A70" i="5"/>
  <c r="B70" i="5"/>
  <c r="C70" i="5"/>
  <c r="D70" i="5"/>
  <c r="P73" i="1"/>
  <c r="E70" i="5"/>
  <c r="F70" i="5"/>
  <c r="N73" i="1"/>
  <c r="G70" i="5"/>
  <c r="H70" i="5"/>
  <c r="I70" i="5"/>
  <c r="J70" i="5"/>
  <c r="J73" i="1"/>
  <c r="K70" i="5"/>
  <c r="AE73" i="1" a="1"/>
  <c r="AE73" i="1"/>
  <c r="L70" i="5"/>
  <c r="A71" i="5"/>
  <c r="B71" i="5"/>
  <c r="C71" i="5"/>
  <c r="D71" i="5"/>
  <c r="P74" i="1"/>
  <c r="E71" i="5"/>
  <c r="F71" i="5"/>
  <c r="N74" i="1"/>
  <c r="G71" i="5"/>
  <c r="H71" i="5"/>
  <c r="I71" i="5"/>
  <c r="J71" i="5"/>
  <c r="J74" i="1"/>
  <c r="K71" i="5"/>
  <c r="AE74" i="1" a="1"/>
  <c r="AE74" i="1"/>
  <c r="L71" i="5"/>
  <c r="A72" i="5"/>
  <c r="B72" i="5"/>
  <c r="C72" i="5"/>
  <c r="D72" i="5"/>
  <c r="P75" i="1"/>
  <c r="E72" i="5"/>
  <c r="F72" i="5"/>
  <c r="N75" i="1"/>
  <c r="G72" i="5"/>
  <c r="H72" i="5"/>
  <c r="I72" i="5"/>
  <c r="J72" i="5"/>
  <c r="J75" i="1"/>
  <c r="K72" i="5"/>
  <c r="AE75" i="1" a="1"/>
  <c r="AE75" i="1"/>
  <c r="L72" i="5"/>
  <c r="A73" i="5"/>
  <c r="B73" i="5"/>
  <c r="C73" i="5"/>
  <c r="D73" i="5"/>
  <c r="P76" i="1"/>
  <c r="E73" i="5"/>
  <c r="F73" i="5"/>
  <c r="N76" i="1"/>
  <c r="G73" i="5"/>
  <c r="H73" i="5"/>
  <c r="I73" i="5"/>
  <c r="J73" i="5"/>
  <c r="J76" i="1"/>
  <c r="K73" i="5"/>
  <c r="AE76" i="1" a="1"/>
  <c r="AE76" i="1"/>
  <c r="L73" i="5"/>
  <c r="A74" i="5"/>
  <c r="B74" i="5"/>
  <c r="C74" i="5"/>
  <c r="D74" i="5"/>
  <c r="P77" i="1"/>
  <c r="E74" i="5"/>
  <c r="F74" i="5"/>
  <c r="N77" i="1"/>
  <c r="G74" i="5"/>
  <c r="H74" i="5"/>
  <c r="I74" i="5"/>
  <c r="J74" i="5"/>
  <c r="J77" i="1"/>
  <c r="K74" i="5"/>
  <c r="AE77" i="1" a="1"/>
  <c r="AE77" i="1"/>
  <c r="L74" i="5"/>
  <c r="A75" i="5"/>
  <c r="B75" i="5"/>
  <c r="C75" i="5"/>
  <c r="D75" i="5"/>
  <c r="P78" i="1"/>
  <c r="E75" i="5"/>
  <c r="F75" i="5"/>
  <c r="N78" i="1"/>
  <c r="G75" i="5"/>
  <c r="H75" i="5"/>
  <c r="I75" i="5"/>
  <c r="J75" i="5"/>
  <c r="J78" i="1"/>
  <c r="K75" i="5"/>
  <c r="AE78" i="1" a="1"/>
  <c r="AE78" i="1"/>
  <c r="L75" i="5"/>
  <c r="A76" i="5"/>
  <c r="B76" i="5"/>
  <c r="C76" i="5"/>
  <c r="D76" i="5"/>
  <c r="P79" i="1"/>
  <c r="E76" i="5"/>
  <c r="F76" i="5"/>
  <c r="N79" i="1"/>
  <c r="G76" i="5"/>
  <c r="H76" i="5"/>
  <c r="I76" i="5"/>
  <c r="J76" i="5"/>
  <c r="J79" i="1"/>
  <c r="K76" i="5"/>
  <c r="AE79" i="1" a="1"/>
  <c r="AE79" i="1"/>
  <c r="L76" i="5"/>
  <c r="A77" i="5"/>
  <c r="B77" i="5"/>
  <c r="C77" i="5"/>
  <c r="D77" i="5"/>
  <c r="P80" i="1"/>
  <c r="E77" i="5"/>
  <c r="F77" i="5"/>
  <c r="N80" i="1"/>
  <c r="G77" i="5"/>
  <c r="H77" i="5"/>
  <c r="I77" i="5"/>
  <c r="J77" i="5"/>
  <c r="J80" i="1"/>
  <c r="K77" i="5"/>
  <c r="AE80" i="1" a="1"/>
  <c r="AE80" i="1"/>
  <c r="L77" i="5"/>
  <c r="A78" i="5"/>
  <c r="B78" i="5"/>
  <c r="C78" i="5"/>
  <c r="D78" i="5"/>
  <c r="P81" i="1"/>
  <c r="E78" i="5"/>
  <c r="F78" i="5"/>
  <c r="N81" i="1"/>
  <c r="G78" i="5"/>
  <c r="H78" i="5"/>
  <c r="I78" i="5"/>
  <c r="J78" i="5"/>
  <c r="J81" i="1"/>
  <c r="K78" i="5"/>
  <c r="AE81" i="1" a="1"/>
  <c r="AE81" i="1"/>
  <c r="L78" i="5"/>
  <c r="A79" i="5"/>
  <c r="B79" i="5"/>
  <c r="C79" i="5"/>
  <c r="D79" i="5"/>
  <c r="P82" i="1"/>
  <c r="E79" i="5"/>
  <c r="F79" i="5"/>
  <c r="N82" i="1"/>
  <c r="G79" i="5"/>
  <c r="H79" i="5"/>
  <c r="I79" i="5"/>
  <c r="J79" i="5"/>
  <c r="J82" i="1"/>
  <c r="K79" i="5"/>
  <c r="AE82" i="1" a="1"/>
  <c r="AE82" i="1"/>
  <c r="L79" i="5"/>
  <c r="A80" i="5"/>
  <c r="B80" i="5"/>
  <c r="C80" i="5"/>
  <c r="D80" i="5"/>
  <c r="P83" i="1"/>
  <c r="E80" i="5"/>
  <c r="F80" i="5"/>
  <c r="N83" i="1"/>
  <c r="G80" i="5"/>
  <c r="H80" i="5"/>
  <c r="I80" i="5"/>
  <c r="J80" i="5"/>
  <c r="J83" i="1"/>
  <c r="K80" i="5"/>
  <c r="AE83" i="1" a="1"/>
  <c r="AE83" i="1"/>
  <c r="L80" i="5"/>
  <c r="A81" i="5"/>
  <c r="B81" i="5"/>
  <c r="C81" i="5"/>
  <c r="D81" i="5"/>
  <c r="P84" i="1"/>
  <c r="E81" i="5"/>
  <c r="F81" i="5"/>
  <c r="N84" i="1"/>
  <c r="G81" i="5"/>
  <c r="H81" i="5"/>
  <c r="I81" i="5"/>
  <c r="J81" i="5"/>
  <c r="J84" i="1"/>
  <c r="K81" i="5"/>
  <c r="AE84" i="1" a="1"/>
  <c r="AE84" i="1"/>
  <c r="L81" i="5"/>
  <c r="A82" i="5"/>
  <c r="B82" i="5"/>
  <c r="C82" i="5"/>
  <c r="D82" i="5"/>
  <c r="P85" i="1"/>
  <c r="E82" i="5"/>
  <c r="F82" i="5"/>
  <c r="N85" i="1"/>
  <c r="G82" i="5"/>
  <c r="H82" i="5"/>
  <c r="I82" i="5"/>
  <c r="J82" i="5"/>
  <c r="J85" i="1"/>
  <c r="K82" i="5"/>
  <c r="AE85" i="1" a="1"/>
  <c r="AE85" i="1"/>
  <c r="L82" i="5"/>
  <c r="A83" i="5"/>
  <c r="B83" i="5"/>
  <c r="C83" i="5"/>
  <c r="D83" i="5"/>
  <c r="P86" i="1"/>
  <c r="E83" i="5"/>
  <c r="F83" i="5"/>
  <c r="N86" i="1"/>
  <c r="G83" i="5"/>
  <c r="H83" i="5"/>
  <c r="I83" i="5"/>
  <c r="J83" i="5"/>
  <c r="J86" i="1"/>
  <c r="K83" i="5"/>
  <c r="AE86" i="1" a="1"/>
  <c r="AE86" i="1"/>
  <c r="L83" i="5"/>
  <c r="A84" i="5"/>
  <c r="B84" i="5"/>
  <c r="C84" i="5"/>
  <c r="D84" i="5"/>
  <c r="P87" i="1"/>
  <c r="E84" i="5"/>
  <c r="F84" i="5"/>
  <c r="N87" i="1"/>
  <c r="G84" i="5"/>
  <c r="H84" i="5"/>
  <c r="I84" i="5"/>
  <c r="J84" i="5"/>
  <c r="J87" i="1"/>
  <c r="K84" i="5"/>
  <c r="AE87" i="1" a="1"/>
  <c r="AE87" i="1"/>
  <c r="L84" i="5"/>
  <c r="A85" i="5"/>
  <c r="B85" i="5"/>
  <c r="C85" i="5"/>
  <c r="D85" i="5"/>
  <c r="P88" i="1"/>
  <c r="E85" i="5"/>
  <c r="F85" i="5"/>
  <c r="N88" i="1"/>
  <c r="G85" i="5"/>
  <c r="H85" i="5"/>
  <c r="I85" i="5"/>
  <c r="J85" i="5"/>
  <c r="J88" i="1"/>
  <c r="K85" i="5"/>
  <c r="AE88" i="1" a="1"/>
  <c r="AE88" i="1"/>
  <c r="L85" i="5"/>
  <c r="A86" i="5"/>
  <c r="B86" i="5"/>
  <c r="C86" i="5"/>
  <c r="D86" i="5"/>
  <c r="P89" i="1"/>
  <c r="E86" i="5"/>
  <c r="F86" i="5"/>
  <c r="N89" i="1"/>
  <c r="G86" i="5"/>
  <c r="H86" i="5"/>
  <c r="I86" i="5"/>
  <c r="J86" i="5"/>
  <c r="J89" i="1"/>
  <c r="K86" i="5"/>
  <c r="AE89" i="1" a="1"/>
  <c r="AE89" i="1"/>
  <c r="L86" i="5"/>
  <c r="A87" i="5"/>
  <c r="B87" i="5"/>
  <c r="C87" i="5"/>
  <c r="D87" i="5"/>
  <c r="P90" i="1"/>
  <c r="E87" i="5"/>
  <c r="F87" i="5"/>
  <c r="N90" i="1"/>
  <c r="G87" i="5"/>
  <c r="H87" i="5"/>
  <c r="I87" i="5"/>
  <c r="J87" i="5"/>
  <c r="J90" i="1"/>
  <c r="K87" i="5"/>
  <c r="AE90" i="1" a="1"/>
  <c r="AE90" i="1"/>
  <c r="L87" i="5"/>
  <c r="A88" i="5"/>
  <c r="B88" i="5"/>
  <c r="C88" i="5"/>
  <c r="D88" i="5"/>
  <c r="P91" i="1"/>
  <c r="E88" i="5"/>
  <c r="F88" i="5"/>
  <c r="N91" i="1"/>
  <c r="G88" i="5"/>
  <c r="H88" i="5"/>
  <c r="I88" i="5"/>
  <c r="J88" i="5"/>
  <c r="J91" i="1"/>
  <c r="K88" i="5"/>
  <c r="AE91" i="1" a="1"/>
  <c r="AE91" i="1"/>
  <c r="L88" i="5"/>
  <c r="A89" i="5"/>
  <c r="B89" i="5"/>
  <c r="C89" i="5"/>
  <c r="D89" i="5"/>
  <c r="P92" i="1"/>
  <c r="E89" i="5"/>
  <c r="F89" i="5"/>
  <c r="N92" i="1"/>
  <c r="G89" i="5"/>
  <c r="H89" i="5"/>
  <c r="I89" i="5"/>
  <c r="J89" i="5"/>
  <c r="J92" i="1"/>
  <c r="K89" i="5"/>
  <c r="AE92" i="1" a="1"/>
  <c r="AE92" i="1"/>
  <c r="L89" i="5"/>
  <c r="A90" i="5"/>
  <c r="B90" i="5"/>
  <c r="C90" i="5"/>
  <c r="D90" i="5"/>
  <c r="P93" i="1"/>
  <c r="E90" i="5"/>
  <c r="F90" i="5"/>
  <c r="N93" i="1"/>
  <c r="G90" i="5"/>
  <c r="H90" i="5"/>
  <c r="I90" i="5"/>
  <c r="J90" i="5"/>
  <c r="J93" i="1"/>
  <c r="K90" i="5"/>
  <c r="AE93" i="1" a="1"/>
  <c r="AE93" i="1"/>
  <c r="L90" i="5"/>
  <c r="A91" i="5"/>
  <c r="B91" i="5"/>
  <c r="C91" i="5"/>
  <c r="D91" i="5"/>
  <c r="P94" i="1"/>
  <c r="E91" i="5"/>
  <c r="F91" i="5"/>
  <c r="N94" i="1"/>
  <c r="G91" i="5"/>
  <c r="H91" i="5"/>
  <c r="I91" i="5"/>
  <c r="J91" i="5"/>
  <c r="J94" i="1"/>
  <c r="K91" i="5"/>
  <c r="AE94" i="1" a="1"/>
  <c r="AE94" i="1"/>
  <c r="L91" i="5"/>
  <c r="A92" i="5"/>
  <c r="B92" i="5"/>
  <c r="C92" i="5"/>
  <c r="D92" i="5"/>
  <c r="P95" i="1"/>
  <c r="E92" i="5"/>
  <c r="F92" i="5"/>
  <c r="N95" i="1"/>
  <c r="G92" i="5"/>
  <c r="H92" i="5"/>
  <c r="I92" i="5"/>
  <c r="J92" i="5"/>
  <c r="H95" i="1"/>
  <c r="J95" i="1"/>
  <c r="K92" i="5"/>
  <c r="AE95" i="1" a="1"/>
  <c r="AE95" i="1"/>
  <c r="L92" i="5"/>
  <c r="A93" i="5"/>
  <c r="B93" i="5"/>
  <c r="C93" i="5"/>
  <c r="D93" i="5"/>
  <c r="P96" i="1"/>
  <c r="E93" i="5"/>
  <c r="F93" i="5"/>
  <c r="N96" i="1"/>
  <c r="G93" i="5"/>
  <c r="H93" i="5"/>
  <c r="I93" i="5"/>
  <c r="J93" i="5"/>
  <c r="J96" i="1"/>
  <c r="K93" i="5"/>
  <c r="AE96" i="1" a="1"/>
  <c r="AE96" i="1"/>
  <c r="L93" i="5"/>
  <c r="A94" i="5"/>
  <c r="B94" i="5"/>
  <c r="C94" i="5"/>
  <c r="D94" i="5"/>
  <c r="P97" i="1"/>
  <c r="E94" i="5"/>
  <c r="F94" i="5"/>
  <c r="N97" i="1"/>
  <c r="G94" i="5"/>
  <c r="H94" i="5"/>
  <c r="I94" i="5"/>
  <c r="J94" i="5"/>
  <c r="J97" i="1"/>
  <c r="K94" i="5"/>
  <c r="AE97" i="1" a="1"/>
  <c r="AE97" i="1"/>
  <c r="L94" i="5"/>
  <c r="A95" i="5"/>
  <c r="B95" i="5"/>
  <c r="C95" i="5"/>
  <c r="D95" i="5"/>
  <c r="P98" i="1"/>
  <c r="E95" i="5"/>
  <c r="F95" i="5"/>
  <c r="N98" i="1"/>
  <c r="G95" i="5"/>
  <c r="H95" i="5"/>
  <c r="I95" i="5"/>
  <c r="J95" i="5"/>
  <c r="J98" i="1"/>
  <c r="K95" i="5"/>
  <c r="AE98" i="1" a="1"/>
  <c r="AE98" i="1"/>
  <c r="L95" i="5"/>
  <c r="A96" i="5"/>
  <c r="B96" i="5"/>
  <c r="C96" i="5"/>
  <c r="D96" i="5"/>
  <c r="P99" i="1"/>
  <c r="E96" i="5"/>
  <c r="F96" i="5"/>
  <c r="N99" i="1"/>
  <c r="G96" i="5"/>
  <c r="H96" i="5"/>
  <c r="I96" i="5"/>
  <c r="J96" i="5"/>
  <c r="J99" i="1"/>
  <c r="K96" i="5"/>
  <c r="AE99" i="1" a="1"/>
  <c r="AE99" i="1"/>
  <c r="L96" i="5"/>
  <c r="A97" i="5"/>
  <c r="B97" i="5"/>
  <c r="C97" i="5"/>
  <c r="D97" i="5"/>
  <c r="P100" i="1"/>
  <c r="E97" i="5"/>
  <c r="F97" i="5"/>
  <c r="N100" i="1"/>
  <c r="G97" i="5"/>
  <c r="H97" i="5"/>
  <c r="I97" i="5"/>
  <c r="J97" i="5"/>
  <c r="J100" i="1"/>
  <c r="K97" i="5"/>
  <c r="AE100" i="1" a="1"/>
  <c r="AE100" i="1"/>
  <c r="L97" i="5"/>
  <c r="A98" i="5"/>
  <c r="B98" i="5"/>
  <c r="C98" i="5"/>
  <c r="D98" i="5"/>
  <c r="P101" i="1"/>
  <c r="E98" i="5"/>
  <c r="F98" i="5"/>
  <c r="N101" i="1"/>
  <c r="G98" i="5"/>
  <c r="H98" i="5"/>
  <c r="I98" i="5"/>
  <c r="J98" i="5"/>
  <c r="J101" i="1"/>
  <c r="K98" i="5"/>
  <c r="AE101" i="1" a="1"/>
  <c r="AE101" i="1"/>
  <c r="L98" i="5"/>
  <c r="A99" i="5"/>
  <c r="B99" i="5"/>
  <c r="C99" i="5"/>
  <c r="D99" i="5"/>
  <c r="P102" i="1"/>
  <c r="E99" i="5"/>
  <c r="F99" i="5"/>
  <c r="N102" i="1"/>
  <c r="G99" i="5"/>
  <c r="H99" i="5"/>
  <c r="I99" i="5"/>
  <c r="J99" i="5"/>
  <c r="J102" i="1"/>
  <c r="K99" i="5"/>
  <c r="AE102" i="1" a="1"/>
  <c r="AE102" i="1"/>
  <c r="L99" i="5"/>
  <c r="A100" i="5"/>
  <c r="B100" i="5"/>
  <c r="C100" i="5"/>
  <c r="D100" i="5"/>
  <c r="P103" i="1"/>
  <c r="E100" i="5"/>
  <c r="F100" i="5"/>
  <c r="N103" i="1"/>
  <c r="G100" i="5"/>
  <c r="H100" i="5"/>
  <c r="I100" i="5"/>
  <c r="J100" i="5"/>
  <c r="J103" i="1"/>
  <c r="K100" i="5"/>
  <c r="AE103" i="1" a="1"/>
  <c r="AE103" i="1"/>
  <c r="L100" i="5"/>
  <c r="A101" i="5"/>
  <c r="B101" i="5"/>
  <c r="C101" i="5"/>
  <c r="D101" i="5"/>
  <c r="P104" i="1"/>
  <c r="E101" i="5"/>
  <c r="F101" i="5"/>
  <c r="N104" i="1"/>
  <c r="G101" i="5"/>
  <c r="H101" i="5"/>
  <c r="I101" i="5"/>
  <c r="J101" i="5"/>
  <c r="J104" i="1"/>
  <c r="K101" i="5"/>
  <c r="AE104" i="1" a="1"/>
  <c r="AE104" i="1"/>
  <c r="L101" i="5"/>
  <c r="A102" i="5"/>
  <c r="B102" i="5"/>
  <c r="C102" i="5"/>
  <c r="D102" i="5"/>
  <c r="P105" i="1"/>
  <c r="E102" i="5"/>
  <c r="F102" i="5"/>
  <c r="N105" i="1"/>
  <c r="G102" i="5"/>
  <c r="H102" i="5"/>
  <c r="I102" i="5"/>
  <c r="J102" i="5"/>
  <c r="J105" i="1"/>
  <c r="K102" i="5"/>
  <c r="AE105" i="1" a="1"/>
  <c r="AE105" i="1"/>
  <c r="L102" i="5"/>
  <c r="A103" i="5"/>
  <c r="B103" i="5"/>
  <c r="C103" i="5"/>
  <c r="D103" i="5"/>
  <c r="P106" i="1"/>
  <c r="E103" i="5"/>
  <c r="F103" i="5"/>
  <c r="N106" i="1"/>
  <c r="G103" i="5"/>
  <c r="H103" i="5"/>
  <c r="I103" i="5"/>
  <c r="J103" i="5"/>
  <c r="J106" i="1"/>
  <c r="K103" i="5"/>
  <c r="AE106" i="1" a="1"/>
  <c r="AE106" i="1"/>
  <c r="L103" i="5"/>
  <c r="A104" i="5"/>
  <c r="B104" i="5"/>
  <c r="C104" i="5"/>
  <c r="D104" i="5"/>
  <c r="P107" i="1"/>
  <c r="E104" i="5"/>
  <c r="F104" i="5"/>
  <c r="N107" i="1"/>
  <c r="G104" i="5"/>
  <c r="H104" i="5"/>
  <c r="I104" i="5"/>
  <c r="J104" i="5"/>
  <c r="J107" i="1"/>
  <c r="K104" i="5"/>
  <c r="AE107" i="1" a="1"/>
  <c r="AE107" i="1"/>
  <c r="L104" i="5"/>
  <c r="A105" i="5"/>
  <c r="B105" i="5"/>
  <c r="C105" i="5"/>
  <c r="D105" i="5"/>
  <c r="P108" i="1"/>
  <c r="E105" i="5"/>
  <c r="F105" i="5"/>
  <c r="N108" i="1"/>
  <c r="G105" i="5"/>
  <c r="H105" i="5"/>
  <c r="I105" i="5"/>
  <c r="J105" i="5"/>
  <c r="J108" i="1"/>
  <c r="K105" i="5"/>
  <c r="AE108" i="1" a="1"/>
  <c r="AE108" i="1"/>
  <c r="L105" i="5"/>
  <c r="A106" i="5"/>
  <c r="B106" i="5"/>
  <c r="C106" i="5"/>
  <c r="D106" i="5"/>
  <c r="P109" i="1"/>
  <c r="E106" i="5"/>
  <c r="F106" i="5"/>
  <c r="N109" i="1"/>
  <c r="G106" i="5"/>
  <c r="H106" i="5"/>
  <c r="I106" i="5"/>
  <c r="J106" i="5"/>
  <c r="J109" i="1"/>
  <c r="K106" i="5"/>
  <c r="AE109" i="1" a="1"/>
  <c r="AE109" i="1"/>
  <c r="L106" i="5"/>
  <c r="A107" i="5"/>
  <c r="B107" i="5"/>
  <c r="C107" i="5"/>
  <c r="D107" i="5"/>
  <c r="P110" i="1"/>
  <c r="E107" i="5"/>
  <c r="F107" i="5"/>
  <c r="N110" i="1"/>
  <c r="G107" i="5"/>
  <c r="H107" i="5"/>
  <c r="I107" i="5"/>
  <c r="J107" i="5"/>
  <c r="J110" i="1"/>
  <c r="K107" i="5"/>
  <c r="AE110" i="1" a="1"/>
  <c r="AE110" i="1"/>
  <c r="L107" i="5"/>
  <c r="A108" i="5"/>
  <c r="B108" i="5"/>
  <c r="C108" i="5"/>
  <c r="D108" i="5"/>
  <c r="P111" i="1"/>
  <c r="E108" i="5"/>
  <c r="F108" i="5"/>
  <c r="N111" i="1"/>
  <c r="G108" i="5"/>
  <c r="H108" i="5"/>
  <c r="I108" i="5"/>
  <c r="J108" i="5"/>
  <c r="J111" i="1"/>
  <c r="K108" i="5"/>
  <c r="AE111" i="1" a="1"/>
  <c r="AE111" i="1"/>
  <c r="L108" i="5"/>
  <c r="A109" i="5"/>
  <c r="B109" i="5"/>
  <c r="C109" i="5"/>
  <c r="D109" i="5"/>
  <c r="P112" i="1"/>
  <c r="E109" i="5"/>
  <c r="F109" i="5"/>
  <c r="N112" i="1"/>
  <c r="G109" i="5"/>
  <c r="H109" i="5"/>
  <c r="I109" i="5"/>
  <c r="J109" i="5"/>
  <c r="J112" i="1"/>
  <c r="K109" i="5"/>
  <c r="AE112" i="1" a="1"/>
  <c r="AE112" i="1"/>
  <c r="L109" i="5"/>
  <c r="A110" i="5"/>
  <c r="B110" i="5"/>
  <c r="C110" i="5"/>
  <c r="D110" i="5"/>
  <c r="P113" i="1"/>
  <c r="E110" i="5"/>
  <c r="F110" i="5"/>
  <c r="N113" i="1"/>
  <c r="G110" i="5"/>
  <c r="H110" i="5"/>
  <c r="I110" i="5"/>
  <c r="J110" i="5"/>
  <c r="J113" i="1"/>
  <c r="K110" i="5"/>
  <c r="AE113" i="1" a="1"/>
  <c r="AE113" i="1"/>
  <c r="L110" i="5"/>
  <c r="A111" i="5"/>
  <c r="B111" i="5"/>
  <c r="C111" i="5"/>
  <c r="D111" i="5"/>
  <c r="P114" i="1"/>
  <c r="E111" i="5"/>
  <c r="F111" i="5"/>
  <c r="N114" i="1"/>
  <c r="G111" i="5"/>
  <c r="H111" i="5"/>
  <c r="I111" i="5"/>
  <c r="J111" i="5"/>
  <c r="J114" i="1"/>
  <c r="K111" i="5"/>
  <c r="AE114" i="1" a="1"/>
  <c r="AE114" i="1"/>
  <c r="L111" i="5"/>
  <c r="A112" i="5"/>
  <c r="B112" i="5"/>
  <c r="C112" i="5"/>
  <c r="D112" i="5"/>
  <c r="P115" i="1"/>
  <c r="E112" i="5"/>
  <c r="F112" i="5"/>
  <c r="N115" i="1"/>
  <c r="G112" i="5"/>
  <c r="H112" i="5"/>
  <c r="I112" i="5"/>
  <c r="J112" i="5"/>
  <c r="J115" i="1"/>
  <c r="K112" i="5"/>
  <c r="AE115" i="1" a="1"/>
  <c r="AE115" i="1"/>
  <c r="L112" i="5"/>
  <c r="A113" i="5"/>
  <c r="B113" i="5"/>
  <c r="C113" i="5"/>
  <c r="D113" i="5"/>
  <c r="P116" i="1"/>
  <c r="E113" i="5"/>
  <c r="F113" i="5"/>
  <c r="N116" i="1"/>
  <c r="G113" i="5"/>
  <c r="H113" i="5"/>
  <c r="I113" i="5"/>
  <c r="J113" i="5"/>
  <c r="J116" i="1"/>
  <c r="K113" i="5"/>
  <c r="AE116" i="1" a="1"/>
  <c r="AE116" i="1"/>
  <c r="L113" i="5"/>
  <c r="A114" i="5"/>
  <c r="B114" i="5"/>
  <c r="C114" i="5"/>
  <c r="D114" i="5"/>
  <c r="P117" i="1"/>
  <c r="E114" i="5"/>
  <c r="F114" i="5"/>
  <c r="N117" i="1"/>
  <c r="G114" i="5"/>
  <c r="H114" i="5"/>
  <c r="I114" i="5"/>
  <c r="J114" i="5"/>
  <c r="J117" i="1"/>
  <c r="K114" i="5"/>
  <c r="AE117" i="1" a="1"/>
  <c r="AE117" i="1"/>
  <c r="L114" i="5"/>
  <c r="A115" i="5"/>
  <c r="B115" i="5"/>
  <c r="C115" i="5"/>
  <c r="D115" i="5"/>
  <c r="P118" i="1"/>
  <c r="E115" i="5"/>
  <c r="F115" i="5"/>
  <c r="N118" i="1"/>
  <c r="G115" i="5"/>
  <c r="H115" i="5"/>
  <c r="I115" i="5"/>
  <c r="J115" i="5"/>
  <c r="J118" i="1"/>
  <c r="K115" i="5"/>
  <c r="AE118" i="1" a="1"/>
  <c r="AE118" i="1"/>
  <c r="L115" i="5"/>
  <c r="A116" i="5"/>
  <c r="B116" i="5"/>
  <c r="C116" i="5"/>
  <c r="D116" i="5"/>
  <c r="P119" i="1"/>
  <c r="E116" i="5"/>
  <c r="F116" i="5"/>
  <c r="N119" i="1"/>
  <c r="G116" i="5"/>
  <c r="H116" i="5"/>
  <c r="I116" i="5"/>
  <c r="J116" i="5"/>
  <c r="J119" i="1"/>
  <c r="K116" i="5"/>
  <c r="AE119" i="1" a="1"/>
  <c r="AE119" i="1"/>
  <c r="L116" i="5"/>
  <c r="A117" i="5"/>
  <c r="B117" i="5"/>
  <c r="C117" i="5"/>
  <c r="D117" i="5"/>
  <c r="P120" i="1"/>
  <c r="E117" i="5"/>
  <c r="F117" i="5"/>
  <c r="N120" i="1"/>
  <c r="G117" i="5"/>
  <c r="H117" i="5"/>
  <c r="I117" i="5"/>
  <c r="J117" i="5"/>
  <c r="J120" i="1"/>
  <c r="K117" i="5"/>
  <c r="AE120" i="1" a="1"/>
  <c r="AE120" i="1"/>
  <c r="L117" i="5"/>
  <c r="A118" i="5"/>
  <c r="B118" i="5"/>
  <c r="C118" i="5"/>
  <c r="D118" i="5"/>
  <c r="P121" i="1"/>
  <c r="E118" i="5"/>
  <c r="F118" i="5"/>
  <c r="N121" i="1"/>
  <c r="G118" i="5"/>
  <c r="H118" i="5"/>
  <c r="I118" i="5"/>
  <c r="J118" i="5"/>
  <c r="J121" i="1"/>
  <c r="K118" i="5"/>
  <c r="AE121" i="1" a="1"/>
  <c r="AE121" i="1"/>
  <c r="L118" i="5"/>
  <c r="A119" i="5"/>
  <c r="B119" i="5"/>
  <c r="C119" i="5"/>
  <c r="D119" i="5"/>
  <c r="P122" i="1"/>
  <c r="E119" i="5"/>
  <c r="F119" i="5"/>
  <c r="N122" i="1"/>
  <c r="G119" i="5"/>
  <c r="H119" i="5"/>
  <c r="I119" i="5"/>
  <c r="J119" i="5"/>
  <c r="J122" i="1"/>
  <c r="K119" i="5"/>
  <c r="AE122" i="1" a="1"/>
  <c r="AE122" i="1"/>
  <c r="L119" i="5"/>
  <c r="A120" i="5"/>
  <c r="B120" i="5"/>
  <c r="C120" i="5"/>
  <c r="D120" i="5"/>
  <c r="P123" i="1"/>
  <c r="E120" i="5"/>
  <c r="F120" i="5"/>
  <c r="N123" i="1"/>
  <c r="G120" i="5"/>
  <c r="H120" i="5"/>
  <c r="I120" i="5"/>
  <c r="J120" i="5"/>
  <c r="J123" i="1"/>
  <c r="K120" i="5"/>
  <c r="AE123" i="1" a="1"/>
  <c r="AE123" i="1"/>
  <c r="L120" i="5"/>
  <c r="A121" i="5"/>
  <c r="B121" i="5"/>
  <c r="C121" i="5"/>
  <c r="D121" i="5"/>
  <c r="P124" i="1"/>
  <c r="E121" i="5"/>
  <c r="F121" i="5"/>
  <c r="N124" i="1"/>
  <c r="G121" i="5"/>
  <c r="H121" i="5"/>
  <c r="I121" i="5"/>
  <c r="J121" i="5"/>
  <c r="J124" i="1"/>
  <c r="K121" i="5"/>
  <c r="AE124" i="1" a="1"/>
  <c r="AE124" i="1"/>
  <c r="L121" i="5"/>
  <c r="A122" i="5"/>
  <c r="B122" i="5"/>
  <c r="C122" i="5"/>
  <c r="D122" i="5"/>
  <c r="P125" i="1"/>
  <c r="E122" i="5"/>
  <c r="F122" i="5"/>
  <c r="N125" i="1"/>
  <c r="G122" i="5"/>
  <c r="H122" i="5"/>
  <c r="I122" i="5"/>
  <c r="J122" i="5"/>
  <c r="J125" i="1"/>
  <c r="K122" i="5"/>
  <c r="AE125" i="1" a="1"/>
  <c r="AE125" i="1"/>
  <c r="L122" i="5"/>
  <c r="A123" i="5"/>
  <c r="B123" i="5"/>
  <c r="C123" i="5"/>
  <c r="D123" i="5"/>
  <c r="P126" i="1"/>
  <c r="E123" i="5"/>
  <c r="F123" i="5"/>
  <c r="N126" i="1"/>
  <c r="G123" i="5"/>
  <c r="H123" i="5"/>
  <c r="I123" i="5"/>
  <c r="J123" i="5"/>
  <c r="J126" i="1"/>
  <c r="K123" i="5"/>
  <c r="AE126" i="1" a="1"/>
  <c r="AE126" i="1"/>
  <c r="L123" i="5"/>
  <c r="A124" i="5"/>
  <c r="B124" i="5"/>
  <c r="C124" i="5"/>
  <c r="D124" i="5"/>
  <c r="P127" i="1"/>
  <c r="E124" i="5"/>
  <c r="F124" i="5"/>
  <c r="N127" i="1"/>
  <c r="G124" i="5"/>
  <c r="H124" i="5"/>
  <c r="I124" i="5"/>
  <c r="J124" i="5"/>
  <c r="J127" i="1"/>
  <c r="K124" i="5"/>
  <c r="AE127" i="1" a="1"/>
  <c r="AE127" i="1"/>
  <c r="L124" i="5"/>
  <c r="A125" i="5"/>
  <c r="B125" i="5"/>
  <c r="C125" i="5"/>
  <c r="D125" i="5"/>
  <c r="P128" i="1"/>
  <c r="E125" i="5"/>
  <c r="F125" i="5"/>
  <c r="N128" i="1"/>
  <c r="G125" i="5"/>
  <c r="H125" i="5"/>
  <c r="I125" i="5"/>
  <c r="J125" i="5"/>
  <c r="J128" i="1"/>
  <c r="K125" i="5"/>
  <c r="AE128" i="1" a="1"/>
  <c r="AE128" i="1"/>
  <c r="L125" i="5"/>
  <c r="A126" i="5"/>
  <c r="B126" i="5"/>
  <c r="C126" i="5"/>
  <c r="D126" i="5"/>
  <c r="P129" i="1"/>
  <c r="E126" i="5"/>
  <c r="F126" i="5"/>
  <c r="N129" i="1"/>
  <c r="G126" i="5"/>
  <c r="H126" i="5"/>
  <c r="I126" i="5"/>
  <c r="J126" i="5"/>
  <c r="J129" i="1"/>
  <c r="K126" i="5"/>
  <c r="AE129" i="1" a="1"/>
  <c r="AE129" i="1"/>
  <c r="L126" i="5"/>
  <c r="A127" i="5"/>
  <c r="B127" i="5"/>
  <c r="C127" i="5"/>
  <c r="D127" i="5"/>
  <c r="P130" i="1"/>
  <c r="E127" i="5"/>
  <c r="F127" i="5"/>
  <c r="N130" i="1"/>
  <c r="G127" i="5"/>
  <c r="H127" i="5"/>
  <c r="I127" i="5"/>
  <c r="J127" i="5"/>
  <c r="J130" i="1"/>
  <c r="K127" i="5"/>
  <c r="AE130" i="1" a="1"/>
  <c r="AE130" i="1"/>
  <c r="L127" i="5"/>
  <c r="A128" i="5"/>
  <c r="B128" i="5"/>
  <c r="C128" i="5"/>
  <c r="D128" i="5"/>
  <c r="P131" i="1"/>
  <c r="E128" i="5"/>
  <c r="F128" i="5"/>
  <c r="N131" i="1"/>
  <c r="G128" i="5"/>
  <c r="H128" i="5"/>
  <c r="I128" i="5"/>
  <c r="J128" i="5"/>
  <c r="J131" i="1"/>
  <c r="K128" i="5"/>
  <c r="AE131" i="1" a="1"/>
  <c r="AE131" i="1"/>
  <c r="L128" i="5"/>
  <c r="A129" i="5"/>
  <c r="B129" i="5"/>
  <c r="C129" i="5"/>
  <c r="D129" i="5"/>
  <c r="P132" i="1"/>
  <c r="E129" i="5"/>
  <c r="F129" i="5"/>
  <c r="N132" i="1"/>
  <c r="G129" i="5"/>
  <c r="H129" i="5"/>
  <c r="I129" i="5"/>
  <c r="J129" i="5"/>
  <c r="J132" i="1"/>
  <c r="K129" i="5"/>
  <c r="AE132" i="1" a="1"/>
  <c r="AE132" i="1"/>
  <c r="L129" i="5"/>
  <c r="A130" i="5"/>
  <c r="B130" i="5"/>
  <c r="C130" i="5"/>
  <c r="D130" i="5"/>
  <c r="P133" i="1"/>
  <c r="E130" i="5"/>
  <c r="F130" i="5"/>
  <c r="N133" i="1"/>
  <c r="G130" i="5"/>
  <c r="H130" i="5"/>
  <c r="I130" i="5"/>
  <c r="J130" i="5"/>
  <c r="K130" i="5"/>
  <c r="AE133" i="1" a="1"/>
  <c r="AE133" i="1"/>
  <c r="L130" i="5"/>
  <c r="A131" i="5"/>
  <c r="B131" i="5"/>
  <c r="C131" i="5"/>
  <c r="D131" i="5"/>
  <c r="P134" i="1"/>
  <c r="E131" i="5"/>
  <c r="F131" i="5"/>
  <c r="N134" i="1"/>
  <c r="G131" i="5"/>
  <c r="H131" i="5"/>
  <c r="I131" i="5"/>
  <c r="J131" i="5"/>
  <c r="J134" i="1"/>
  <c r="K131" i="5"/>
  <c r="AE134" i="1" a="1"/>
  <c r="AE134" i="1"/>
  <c r="L131" i="5"/>
  <c r="A132" i="5"/>
  <c r="B132" i="5"/>
  <c r="C132" i="5"/>
  <c r="D132" i="5"/>
  <c r="P135" i="1"/>
  <c r="E132" i="5"/>
  <c r="F132" i="5"/>
  <c r="N135" i="1"/>
  <c r="G132" i="5"/>
  <c r="H132" i="5"/>
  <c r="I132" i="5"/>
  <c r="J132" i="5"/>
  <c r="J135" i="1"/>
  <c r="K132" i="5"/>
  <c r="AE135" i="1" a="1"/>
  <c r="AE135" i="1"/>
  <c r="L132" i="5"/>
  <c r="A133" i="5"/>
  <c r="B133" i="5"/>
  <c r="C133" i="5"/>
  <c r="D133" i="5"/>
  <c r="P136" i="1"/>
  <c r="E133" i="5"/>
  <c r="F133" i="5"/>
  <c r="N136" i="1"/>
  <c r="G133" i="5"/>
  <c r="H133" i="5"/>
  <c r="I133" i="5"/>
  <c r="J133" i="5"/>
  <c r="J136" i="1"/>
  <c r="K133" i="5"/>
  <c r="AE136" i="1" a="1"/>
  <c r="AE136" i="1"/>
  <c r="L133" i="5"/>
  <c r="A134" i="5"/>
  <c r="B134" i="5"/>
  <c r="C134" i="5"/>
  <c r="D134" i="5"/>
  <c r="P137" i="1"/>
  <c r="E134" i="5"/>
  <c r="F134" i="5"/>
  <c r="N137" i="1"/>
  <c r="G134" i="5"/>
  <c r="H134" i="5"/>
  <c r="I134" i="5"/>
  <c r="J134" i="5"/>
  <c r="J137" i="1"/>
  <c r="K134" i="5"/>
  <c r="AE137" i="1" a="1"/>
  <c r="AE137" i="1"/>
  <c r="L134" i="5"/>
  <c r="A135" i="5"/>
  <c r="B135" i="5"/>
  <c r="C135" i="5"/>
  <c r="D135" i="5"/>
  <c r="P138" i="1"/>
  <c r="E135" i="5"/>
  <c r="F135" i="5"/>
  <c r="N138" i="1"/>
  <c r="G135" i="5"/>
  <c r="H135" i="5"/>
  <c r="I135" i="5"/>
  <c r="J135" i="5"/>
  <c r="J138" i="1"/>
  <c r="K135" i="5"/>
  <c r="AE138" i="1" a="1"/>
  <c r="AE138" i="1"/>
  <c r="L135" i="5"/>
  <c r="A136" i="5"/>
  <c r="B136" i="5"/>
  <c r="C136" i="5"/>
  <c r="D136" i="5"/>
  <c r="P139" i="1"/>
  <c r="E136" i="5"/>
  <c r="F136" i="5"/>
  <c r="N139" i="1"/>
  <c r="G136" i="5"/>
  <c r="H136" i="5"/>
  <c r="I136" i="5"/>
  <c r="J136" i="5"/>
  <c r="J139" i="1"/>
  <c r="K136" i="5"/>
  <c r="AE139" i="1" a="1"/>
  <c r="AE139" i="1"/>
  <c r="L136" i="5"/>
  <c r="A137" i="5"/>
  <c r="B137" i="5"/>
  <c r="C137" i="5"/>
  <c r="D137" i="5"/>
  <c r="P140" i="1"/>
  <c r="E137" i="5"/>
  <c r="F137" i="5"/>
  <c r="N140" i="1"/>
  <c r="G137" i="5"/>
  <c r="H137" i="5"/>
  <c r="I137" i="5"/>
  <c r="J137" i="5"/>
  <c r="J140" i="1"/>
  <c r="K137" i="5"/>
  <c r="AE140" i="1" a="1"/>
  <c r="AE140" i="1"/>
  <c r="L137" i="5"/>
  <c r="A138" i="5"/>
  <c r="B138" i="5"/>
  <c r="C138" i="5"/>
  <c r="D138" i="5"/>
  <c r="P141" i="1"/>
  <c r="E138" i="5"/>
  <c r="F138" i="5"/>
  <c r="N141" i="1"/>
  <c r="G138" i="5"/>
  <c r="H138" i="5"/>
  <c r="I138" i="5"/>
  <c r="J138" i="5"/>
  <c r="J141" i="1"/>
  <c r="K138" i="5"/>
  <c r="AE141" i="1" a="1"/>
  <c r="AE141" i="1"/>
  <c r="L138" i="5"/>
  <c r="A139" i="5"/>
  <c r="B139" i="5"/>
  <c r="C139" i="5"/>
  <c r="D139" i="5"/>
  <c r="P142" i="1"/>
  <c r="E139" i="5"/>
  <c r="F139" i="5"/>
  <c r="N142" i="1"/>
  <c r="G139" i="5"/>
  <c r="H139" i="5"/>
  <c r="I139" i="5"/>
  <c r="J139" i="5"/>
  <c r="J142" i="1"/>
  <c r="K139" i="5"/>
  <c r="AE142" i="1" a="1"/>
  <c r="AE142" i="1"/>
  <c r="L139" i="5"/>
  <c r="A140" i="5"/>
  <c r="B140" i="5"/>
  <c r="C140" i="5"/>
  <c r="D140" i="5"/>
  <c r="P143" i="1"/>
  <c r="E140" i="5"/>
  <c r="F140" i="5"/>
  <c r="N143" i="1"/>
  <c r="G140" i="5"/>
  <c r="H140" i="5"/>
  <c r="I140" i="5"/>
  <c r="J140" i="5"/>
  <c r="J143" i="1"/>
  <c r="K140" i="5"/>
  <c r="AE143" i="1" a="1"/>
  <c r="AE143" i="1"/>
  <c r="L140" i="5"/>
  <c r="A141" i="5"/>
  <c r="B141" i="5"/>
  <c r="C141" i="5"/>
  <c r="D141" i="5"/>
  <c r="P144" i="1"/>
  <c r="E141" i="5"/>
  <c r="F141" i="5"/>
  <c r="N144" i="1"/>
  <c r="G141" i="5"/>
  <c r="H141" i="5"/>
  <c r="I141" i="5"/>
  <c r="J141" i="5"/>
  <c r="J144" i="1"/>
  <c r="K141" i="5"/>
  <c r="AE144" i="1" a="1"/>
  <c r="AE144" i="1"/>
  <c r="L141" i="5"/>
  <c r="A142" i="5"/>
  <c r="B142" i="5"/>
  <c r="C142" i="5"/>
  <c r="D142" i="5"/>
  <c r="P145" i="1"/>
  <c r="E142" i="5"/>
  <c r="F142" i="5"/>
  <c r="N145" i="1"/>
  <c r="G142" i="5"/>
  <c r="H142" i="5"/>
  <c r="I142" i="5"/>
  <c r="J142" i="5"/>
  <c r="J145" i="1"/>
  <c r="K142" i="5"/>
  <c r="AE145" i="1" a="1"/>
  <c r="AE145" i="1"/>
  <c r="L142" i="5"/>
  <c r="A143" i="5"/>
  <c r="B143" i="5"/>
  <c r="C143" i="5"/>
  <c r="D143" i="5"/>
  <c r="P146" i="1"/>
  <c r="E143" i="5"/>
  <c r="F143" i="5"/>
  <c r="N146" i="1"/>
  <c r="G143" i="5"/>
  <c r="H143" i="5"/>
  <c r="I143" i="5"/>
  <c r="J143" i="5"/>
  <c r="J146" i="1"/>
  <c r="K143" i="5"/>
  <c r="AE146" i="1" a="1"/>
  <c r="AE146" i="1"/>
  <c r="L143" i="5"/>
  <c r="A144" i="5"/>
  <c r="B144" i="5"/>
  <c r="C144" i="5"/>
  <c r="D144" i="5"/>
  <c r="P147" i="1"/>
  <c r="E144" i="5"/>
  <c r="F144" i="5"/>
  <c r="N147" i="1"/>
  <c r="G144" i="5"/>
  <c r="H144" i="5"/>
  <c r="I144" i="5"/>
  <c r="J144" i="5"/>
  <c r="J147" i="1"/>
  <c r="K144" i="5"/>
  <c r="AE147" i="1" a="1"/>
  <c r="AE147" i="1"/>
  <c r="L144" i="5"/>
  <c r="A145" i="5"/>
  <c r="B145" i="5"/>
  <c r="C145" i="5"/>
  <c r="D145" i="5"/>
  <c r="P148" i="1"/>
  <c r="E145" i="5"/>
  <c r="F145" i="5"/>
  <c r="N148" i="1"/>
  <c r="G145" i="5"/>
  <c r="H145" i="5"/>
  <c r="I145" i="5"/>
  <c r="J145" i="5"/>
  <c r="J148" i="1"/>
  <c r="K145" i="5"/>
  <c r="AE148" i="1" a="1"/>
  <c r="AE148" i="1"/>
  <c r="L145" i="5"/>
  <c r="A146" i="5"/>
  <c r="B146" i="5"/>
  <c r="C146" i="5"/>
  <c r="D146" i="5"/>
  <c r="P149" i="1"/>
  <c r="E146" i="5"/>
  <c r="F146" i="5"/>
  <c r="N149" i="1"/>
  <c r="G146" i="5"/>
  <c r="H146" i="5"/>
  <c r="I146" i="5"/>
  <c r="J146" i="5"/>
  <c r="J149" i="1"/>
  <c r="K146" i="5"/>
  <c r="AE149" i="1" a="1"/>
  <c r="AE149" i="1"/>
  <c r="L146" i="5"/>
  <c r="A147" i="5"/>
  <c r="B147" i="5"/>
  <c r="C147" i="5"/>
  <c r="D147" i="5"/>
  <c r="P150" i="1"/>
  <c r="E147" i="5"/>
  <c r="F147" i="5"/>
  <c r="N150" i="1"/>
  <c r="G147" i="5"/>
  <c r="H147" i="5"/>
  <c r="I147" i="5"/>
  <c r="J147" i="5"/>
  <c r="J150" i="1"/>
  <c r="K147" i="5"/>
  <c r="AE150" i="1" a="1"/>
  <c r="AE150" i="1"/>
  <c r="L147" i="5"/>
  <c r="A148" i="5"/>
  <c r="B148" i="5"/>
  <c r="C148" i="5"/>
  <c r="D148" i="5"/>
  <c r="P151" i="1"/>
  <c r="E148" i="5"/>
  <c r="F148" i="5"/>
  <c r="N151" i="1"/>
  <c r="G148" i="5"/>
  <c r="H148" i="5"/>
  <c r="I148" i="5"/>
  <c r="J148" i="5"/>
  <c r="J151" i="1"/>
  <c r="K148" i="5"/>
  <c r="AE151" i="1" a="1"/>
  <c r="AE151" i="1"/>
  <c r="L148" i="5"/>
  <c r="A149" i="5"/>
  <c r="B149" i="5"/>
  <c r="C149" i="5"/>
  <c r="D149" i="5"/>
  <c r="P152" i="1"/>
  <c r="E149" i="5"/>
  <c r="F149" i="5"/>
  <c r="N152" i="1"/>
  <c r="G149" i="5"/>
  <c r="H149" i="5"/>
  <c r="I149" i="5"/>
  <c r="J149" i="5"/>
  <c r="J152" i="1"/>
  <c r="K149" i="5"/>
  <c r="AE152" i="1" a="1"/>
  <c r="AE152" i="1"/>
  <c r="L149" i="5"/>
  <c r="A150" i="5"/>
  <c r="B150" i="5"/>
  <c r="C150" i="5"/>
  <c r="D150" i="5"/>
  <c r="P153" i="1"/>
  <c r="E150" i="5"/>
  <c r="F150" i="5"/>
  <c r="N153" i="1"/>
  <c r="G150" i="5"/>
  <c r="H150" i="5"/>
  <c r="I150" i="5"/>
  <c r="J150" i="5"/>
  <c r="J153" i="1"/>
  <c r="K150" i="5"/>
  <c r="AE153" i="1" a="1"/>
  <c r="AE153" i="1"/>
  <c r="L150" i="5"/>
  <c r="A151" i="5"/>
  <c r="B151" i="5"/>
  <c r="C151" i="5"/>
  <c r="D151" i="5"/>
  <c r="P154" i="1"/>
  <c r="E151" i="5"/>
  <c r="F151" i="5"/>
  <c r="N154" i="1"/>
  <c r="G151" i="5"/>
  <c r="H151" i="5"/>
  <c r="I151" i="5"/>
  <c r="J151" i="5"/>
  <c r="J154" i="1"/>
  <c r="K151" i="5"/>
  <c r="AE154" i="1" a="1"/>
  <c r="AE154" i="1"/>
  <c r="L151" i="5"/>
  <c r="A152" i="5"/>
  <c r="B152" i="5"/>
  <c r="C152" i="5"/>
  <c r="D152" i="5"/>
  <c r="P155" i="1"/>
  <c r="E152" i="5"/>
  <c r="F152" i="5"/>
  <c r="N155" i="1"/>
  <c r="G152" i="5"/>
  <c r="H152" i="5"/>
  <c r="I152" i="5"/>
  <c r="J152" i="5"/>
  <c r="J155" i="1"/>
  <c r="K152" i="5"/>
  <c r="AE155" i="1" a="1"/>
  <c r="AE155" i="1"/>
  <c r="L152" i="5"/>
  <c r="A153" i="5"/>
  <c r="B153" i="5"/>
  <c r="C153" i="5"/>
  <c r="D153" i="5"/>
  <c r="P156" i="1"/>
  <c r="E153" i="5"/>
  <c r="F153" i="5"/>
  <c r="G153" i="5"/>
  <c r="H153" i="5"/>
  <c r="I153" i="5"/>
  <c r="J153" i="5"/>
  <c r="K153" i="5"/>
  <c r="AE156" i="1" a="1"/>
  <c r="AE156" i="1"/>
  <c r="L153" i="5"/>
  <c r="A154" i="5"/>
  <c r="B154" i="5"/>
  <c r="C154" i="5"/>
  <c r="D154" i="5"/>
  <c r="P157" i="1"/>
  <c r="E154" i="5"/>
  <c r="F154" i="5"/>
  <c r="N157" i="1"/>
  <c r="G154" i="5"/>
  <c r="H154" i="5"/>
  <c r="I154" i="5"/>
  <c r="J154" i="5"/>
  <c r="J157" i="1"/>
  <c r="K154" i="5"/>
  <c r="AE157" i="1" a="1"/>
  <c r="AE157" i="1"/>
  <c r="L154" i="5"/>
  <c r="A155" i="5"/>
  <c r="B155" i="5"/>
  <c r="C155" i="5"/>
  <c r="D155" i="5"/>
  <c r="P158" i="1"/>
  <c r="E155" i="5"/>
  <c r="F155" i="5"/>
  <c r="N158" i="1"/>
  <c r="G155" i="5"/>
  <c r="H155" i="5"/>
  <c r="I155" i="5"/>
  <c r="J155" i="5"/>
  <c r="J158" i="1"/>
  <c r="K155" i="5"/>
  <c r="AE158" i="1" a="1"/>
  <c r="AE158" i="1"/>
  <c r="L155" i="5"/>
  <c r="A156" i="5"/>
  <c r="B156" i="5"/>
  <c r="C156" i="5"/>
  <c r="D156" i="5"/>
  <c r="P159" i="1"/>
  <c r="E156" i="5"/>
  <c r="F156" i="5"/>
  <c r="N159" i="1"/>
  <c r="G156" i="5"/>
  <c r="H156" i="5"/>
  <c r="I156" i="5"/>
  <c r="J156" i="5"/>
  <c r="J159" i="1"/>
  <c r="K156" i="5"/>
  <c r="AE159" i="1" a="1"/>
  <c r="AE159" i="1"/>
  <c r="L156" i="5"/>
  <c r="A157" i="5"/>
  <c r="B157" i="5"/>
  <c r="C157" i="5"/>
  <c r="D157" i="5"/>
  <c r="P160" i="1"/>
  <c r="E157" i="5"/>
  <c r="F157" i="5"/>
  <c r="N160" i="1"/>
  <c r="G157" i="5"/>
  <c r="H157" i="5"/>
  <c r="I157" i="5"/>
  <c r="J157" i="5"/>
  <c r="J160" i="1"/>
  <c r="K157" i="5"/>
  <c r="AE160" i="1" a="1"/>
  <c r="AE160" i="1"/>
  <c r="L157" i="5"/>
  <c r="A158" i="5"/>
  <c r="B158" i="5"/>
  <c r="C158" i="5"/>
  <c r="D158" i="5"/>
  <c r="P161" i="1"/>
  <c r="E158" i="5"/>
  <c r="F158" i="5"/>
  <c r="N161" i="1"/>
  <c r="G158" i="5"/>
  <c r="H158" i="5"/>
  <c r="I158" i="5"/>
  <c r="J158" i="5"/>
  <c r="J161" i="1"/>
  <c r="K158" i="5"/>
  <c r="AE161" i="1" a="1"/>
  <c r="AE161" i="1"/>
  <c r="L158" i="5"/>
  <c r="A159" i="5"/>
  <c r="B159" i="5"/>
  <c r="C159" i="5"/>
  <c r="D159" i="5"/>
  <c r="P162" i="1"/>
  <c r="E159" i="5"/>
  <c r="F159" i="5"/>
  <c r="N162" i="1"/>
  <c r="G159" i="5"/>
  <c r="H159" i="5"/>
  <c r="I159" i="5"/>
  <c r="J159" i="5"/>
  <c r="J162" i="1"/>
  <c r="K159" i="5"/>
  <c r="AE162" i="1" a="1"/>
  <c r="AE162" i="1"/>
  <c r="L159" i="5"/>
  <c r="A160" i="5"/>
  <c r="B160" i="5"/>
  <c r="C160" i="5"/>
  <c r="D160" i="5"/>
  <c r="P163" i="1"/>
  <c r="E160" i="5"/>
  <c r="F160" i="5"/>
  <c r="N163" i="1"/>
  <c r="G160" i="5"/>
  <c r="H160" i="5"/>
  <c r="I160" i="5"/>
  <c r="J160" i="5"/>
  <c r="J163" i="1"/>
  <c r="K160" i="5"/>
  <c r="AE163" i="1" a="1"/>
  <c r="AE163" i="1"/>
  <c r="L160" i="5"/>
  <c r="A161" i="5"/>
  <c r="B161" i="5"/>
  <c r="C161" i="5"/>
  <c r="D161" i="5"/>
  <c r="P164" i="1"/>
  <c r="E161" i="5"/>
  <c r="F161" i="5"/>
  <c r="N164" i="1"/>
  <c r="G161" i="5"/>
  <c r="H161" i="5"/>
  <c r="I161" i="5"/>
  <c r="J161" i="5"/>
  <c r="J164" i="1"/>
  <c r="K161" i="5"/>
  <c r="AE164" i="1" a="1"/>
  <c r="AE164" i="1"/>
  <c r="L161" i="5"/>
  <c r="A162" i="5"/>
  <c r="B162" i="5"/>
  <c r="C162" i="5"/>
  <c r="D162" i="5"/>
  <c r="P165" i="1"/>
  <c r="E162" i="5"/>
  <c r="F162" i="5"/>
  <c r="N165" i="1"/>
  <c r="G162" i="5"/>
  <c r="H162" i="5"/>
  <c r="I162" i="5"/>
  <c r="J162" i="5"/>
  <c r="J165" i="1"/>
  <c r="K162" i="5"/>
  <c r="AE165" i="1" a="1"/>
  <c r="AE165" i="1"/>
  <c r="L162" i="5"/>
  <c r="A163" i="5"/>
  <c r="B163" i="5"/>
  <c r="C163" i="5"/>
  <c r="D163" i="5"/>
  <c r="P166" i="1"/>
  <c r="E163" i="5"/>
  <c r="F163" i="5"/>
  <c r="N166" i="1"/>
  <c r="G163" i="5"/>
  <c r="H163" i="5"/>
  <c r="I163" i="5"/>
  <c r="J163" i="5"/>
  <c r="J166" i="1"/>
  <c r="K163" i="5"/>
  <c r="AE166" i="1" a="1"/>
  <c r="AE166" i="1"/>
  <c r="L163" i="5"/>
  <c r="A164" i="5"/>
  <c r="B164" i="5"/>
  <c r="C164" i="5"/>
  <c r="D164" i="5"/>
  <c r="P167" i="1"/>
  <c r="E164" i="5"/>
  <c r="F164" i="5"/>
  <c r="N167" i="1"/>
  <c r="G164" i="5"/>
  <c r="H164" i="5"/>
  <c r="I164" i="5"/>
  <c r="J164" i="5"/>
  <c r="J167" i="1"/>
  <c r="K164" i="5"/>
  <c r="AE167" i="1" a="1"/>
  <c r="AE167" i="1"/>
  <c r="L164" i="5"/>
  <c r="A165" i="5"/>
  <c r="B165" i="5"/>
  <c r="C165" i="5"/>
  <c r="D165" i="5"/>
  <c r="P168" i="1"/>
  <c r="E165" i="5"/>
  <c r="F165" i="5"/>
  <c r="N168" i="1"/>
  <c r="G165" i="5"/>
  <c r="H165" i="5"/>
  <c r="I165" i="5"/>
  <c r="J165" i="5"/>
  <c r="J168" i="1"/>
  <c r="K165" i="5"/>
  <c r="AE168" i="1" a="1"/>
  <c r="AE168" i="1"/>
  <c r="L165" i="5"/>
  <c r="A166" i="5"/>
  <c r="B166" i="5"/>
  <c r="C166" i="5"/>
  <c r="D166" i="5"/>
  <c r="P169" i="1"/>
  <c r="E166" i="5"/>
  <c r="F166" i="5"/>
  <c r="N169" i="1"/>
  <c r="G166" i="5"/>
  <c r="H166" i="5"/>
  <c r="I166" i="5"/>
  <c r="J166" i="5"/>
  <c r="J169" i="1"/>
  <c r="K166" i="5"/>
  <c r="AE169" i="1" a="1"/>
  <c r="AE169" i="1"/>
  <c r="L166" i="5"/>
  <c r="A167" i="5"/>
  <c r="B167" i="5"/>
  <c r="C167" i="5"/>
  <c r="D167" i="5"/>
  <c r="P170" i="1"/>
  <c r="E167" i="5"/>
  <c r="F167" i="5"/>
  <c r="N170" i="1"/>
  <c r="G167" i="5"/>
  <c r="H167" i="5"/>
  <c r="I167" i="5"/>
  <c r="J167" i="5"/>
  <c r="J170" i="1"/>
  <c r="K167" i="5"/>
  <c r="AE170" i="1" a="1"/>
  <c r="AE170" i="1"/>
  <c r="L167" i="5"/>
  <c r="A168" i="5"/>
  <c r="B168" i="5"/>
  <c r="C168" i="5"/>
  <c r="D168" i="5"/>
  <c r="P171" i="1"/>
  <c r="E168" i="5"/>
  <c r="F168" i="5"/>
  <c r="N171" i="1"/>
  <c r="G168" i="5"/>
  <c r="H168" i="5"/>
  <c r="I168" i="5"/>
  <c r="J168" i="5"/>
  <c r="J171" i="1"/>
  <c r="K168" i="5"/>
  <c r="AE171" i="1" a="1"/>
  <c r="AE171" i="1"/>
  <c r="L168" i="5"/>
  <c r="A169" i="5"/>
  <c r="B169" i="5"/>
  <c r="C169" i="5"/>
  <c r="D169" i="5"/>
  <c r="P172" i="1"/>
  <c r="E169" i="5"/>
  <c r="F169" i="5"/>
  <c r="N172" i="1"/>
  <c r="G169" i="5"/>
  <c r="H169" i="5"/>
  <c r="I169" i="5"/>
  <c r="J169" i="5"/>
  <c r="J172" i="1"/>
  <c r="K169" i="5"/>
  <c r="AE172" i="1" a="1"/>
  <c r="AE172" i="1"/>
  <c r="L169" i="5"/>
  <c r="A170" i="5"/>
  <c r="B170" i="5"/>
  <c r="C170" i="5"/>
  <c r="D170" i="5"/>
  <c r="P173" i="1"/>
  <c r="E170" i="5"/>
  <c r="F170" i="5"/>
  <c r="N173" i="1"/>
  <c r="G170" i="5"/>
  <c r="H170" i="5"/>
  <c r="I170" i="5"/>
  <c r="J170" i="5"/>
  <c r="J173" i="1"/>
  <c r="K170" i="5"/>
  <c r="AE173" i="1" a="1"/>
  <c r="AE173" i="1"/>
  <c r="L170" i="5"/>
  <c r="A171" i="5"/>
  <c r="B171" i="5"/>
  <c r="C171" i="5"/>
  <c r="D171" i="5"/>
  <c r="P174" i="1"/>
  <c r="E171" i="5"/>
  <c r="F171" i="5"/>
  <c r="N174" i="1"/>
  <c r="G171" i="5"/>
  <c r="H171" i="5"/>
  <c r="I171" i="5"/>
  <c r="J171" i="5"/>
  <c r="J174" i="1"/>
  <c r="K171" i="5"/>
  <c r="AE174" i="1" a="1"/>
  <c r="AE174" i="1"/>
  <c r="L171" i="5"/>
  <c r="A172" i="5"/>
  <c r="B172" i="5"/>
  <c r="C172" i="5"/>
  <c r="D172" i="5"/>
  <c r="P175" i="1"/>
  <c r="E172" i="5"/>
  <c r="F172" i="5"/>
  <c r="N175" i="1"/>
  <c r="G172" i="5"/>
  <c r="H172" i="5"/>
  <c r="I172" i="5"/>
  <c r="J172" i="5"/>
  <c r="J175" i="1"/>
  <c r="K172" i="5"/>
  <c r="AE175" i="1" a="1"/>
  <c r="AE175" i="1"/>
  <c r="L172" i="5"/>
  <c r="A173" i="5"/>
  <c r="B173" i="5"/>
  <c r="C173" i="5"/>
  <c r="D173" i="5"/>
  <c r="P176" i="1"/>
  <c r="E173" i="5"/>
  <c r="F173" i="5"/>
  <c r="N176" i="1"/>
  <c r="G173" i="5"/>
  <c r="H173" i="5"/>
  <c r="I173" i="5"/>
  <c r="J173" i="5"/>
  <c r="J176" i="1"/>
  <c r="K173" i="5"/>
  <c r="AE176" i="1" a="1"/>
  <c r="AE176" i="1"/>
  <c r="L173" i="5"/>
  <c r="A174" i="5"/>
  <c r="B174" i="5"/>
  <c r="C174" i="5"/>
  <c r="D174" i="5"/>
  <c r="P177" i="1"/>
  <c r="E174" i="5"/>
  <c r="F174" i="5"/>
  <c r="N177" i="1"/>
  <c r="G174" i="5"/>
  <c r="H174" i="5"/>
  <c r="I174" i="5"/>
  <c r="J174" i="5"/>
  <c r="J177" i="1"/>
  <c r="K174" i="5"/>
  <c r="AE177" i="1" a="1"/>
  <c r="AE177" i="1"/>
  <c r="L174" i="5"/>
  <c r="A175" i="5"/>
  <c r="B175" i="5"/>
  <c r="C175" i="5"/>
  <c r="D175" i="5"/>
  <c r="P178" i="1"/>
  <c r="E175" i="5"/>
  <c r="F175" i="5"/>
  <c r="N178" i="1"/>
  <c r="G175" i="5"/>
  <c r="H175" i="5"/>
  <c r="I175" i="5"/>
  <c r="J175" i="5"/>
  <c r="J178" i="1"/>
  <c r="K175" i="5"/>
  <c r="AE178" i="1" a="1"/>
  <c r="AE178" i="1"/>
  <c r="L175" i="5"/>
  <c r="A176" i="5"/>
  <c r="B176" i="5"/>
  <c r="C176" i="5"/>
  <c r="D176" i="5"/>
  <c r="P179" i="1"/>
  <c r="E176" i="5"/>
  <c r="F176" i="5"/>
  <c r="N179" i="1"/>
  <c r="G176" i="5"/>
  <c r="H176" i="5"/>
  <c r="I176" i="5"/>
  <c r="J176" i="5"/>
  <c r="J179" i="1"/>
  <c r="K176" i="5"/>
  <c r="AE179" i="1" a="1"/>
  <c r="AE179" i="1"/>
  <c r="L176" i="5"/>
  <c r="A177" i="5"/>
  <c r="B177" i="5"/>
  <c r="C177" i="5"/>
  <c r="D177" i="5"/>
  <c r="P180" i="1"/>
  <c r="E177" i="5"/>
  <c r="F177" i="5"/>
  <c r="N180" i="1"/>
  <c r="G177" i="5"/>
  <c r="H177" i="5"/>
  <c r="I177" i="5"/>
  <c r="J177" i="5"/>
  <c r="J180" i="1"/>
  <c r="K177" i="5"/>
  <c r="AE180" i="1" a="1"/>
  <c r="AE180" i="1"/>
  <c r="L177" i="5"/>
  <c r="A178" i="5"/>
  <c r="B178" i="5"/>
  <c r="C178" i="5"/>
  <c r="D178" i="5"/>
  <c r="P181" i="1"/>
  <c r="E178" i="5"/>
  <c r="F178" i="5"/>
  <c r="N181" i="1"/>
  <c r="G178" i="5"/>
  <c r="H178" i="5"/>
  <c r="I178" i="5"/>
  <c r="J178" i="5"/>
  <c r="J181" i="1"/>
  <c r="K178" i="5"/>
  <c r="AE181" i="1" a="1"/>
  <c r="AE181" i="1"/>
  <c r="L178" i="5"/>
  <c r="A179" i="5"/>
  <c r="B179" i="5"/>
  <c r="C179" i="5"/>
  <c r="D179" i="5"/>
  <c r="P182" i="1"/>
  <c r="E179" i="5"/>
  <c r="F179" i="5"/>
  <c r="N182" i="1"/>
  <c r="G179" i="5"/>
  <c r="H179" i="5"/>
  <c r="I179" i="5"/>
  <c r="J179" i="5"/>
  <c r="J182" i="1"/>
  <c r="K179" i="5"/>
  <c r="AE182" i="1" a="1"/>
  <c r="AE182" i="1"/>
  <c r="L179" i="5"/>
  <c r="A180" i="5"/>
  <c r="B180" i="5"/>
  <c r="C180" i="5"/>
  <c r="D180" i="5"/>
  <c r="P183" i="1"/>
  <c r="E180" i="5"/>
  <c r="F180" i="5"/>
  <c r="N183" i="1"/>
  <c r="G180" i="5"/>
  <c r="H180" i="5"/>
  <c r="I180" i="5"/>
  <c r="J180" i="5"/>
  <c r="J183" i="1"/>
  <c r="K180" i="5"/>
  <c r="AE183" i="1" a="1"/>
  <c r="AE183" i="1"/>
  <c r="L180" i="5"/>
  <c r="A181" i="5"/>
  <c r="B181" i="5"/>
  <c r="C181" i="5"/>
  <c r="D181" i="5"/>
  <c r="P184" i="1"/>
  <c r="E181" i="5"/>
  <c r="F181" i="5"/>
  <c r="N184" i="1"/>
  <c r="G181" i="5"/>
  <c r="H181" i="5"/>
  <c r="I181" i="5"/>
  <c r="J181" i="5"/>
  <c r="J184" i="1"/>
  <c r="K181" i="5"/>
  <c r="AE184" i="1" a="1"/>
  <c r="AE184" i="1"/>
  <c r="L181" i="5"/>
  <c r="A182" i="5"/>
  <c r="B182" i="5"/>
  <c r="C182" i="5"/>
  <c r="D182" i="5"/>
  <c r="P185" i="1"/>
  <c r="E182" i="5"/>
  <c r="F182" i="5"/>
  <c r="N185" i="1"/>
  <c r="G182" i="5"/>
  <c r="H182" i="5"/>
  <c r="I182" i="5"/>
  <c r="J182" i="5"/>
  <c r="J185" i="1"/>
  <c r="K182" i="5"/>
  <c r="AE185" i="1" a="1"/>
  <c r="AE185" i="1"/>
  <c r="L182" i="5"/>
  <c r="A183" i="5"/>
  <c r="B183" i="5"/>
  <c r="C183" i="5"/>
  <c r="D183" i="5"/>
  <c r="P186" i="1"/>
  <c r="E183" i="5"/>
  <c r="F183" i="5"/>
  <c r="N186" i="1"/>
  <c r="G183" i="5"/>
  <c r="H183" i="5"/>
  <c r="I183" i="5"/>
  <c r="J183" i="5"/>
  <c r="J186" i="1"/>
  <c r="K183" i="5"/>
  <c r="AE186" i="1" a="1"/>
  <c r="AE186" i="1"/>
  <c r="L183" i="5"/>
  <c r="A184" i="5"/>
  <c r="B184" i="5"/>
  <c r="C184" i="5"/>
  <c r="D184" i="5"/>
  <c r="P187" i="1"/>
  <c r="E184" i="5"/>
  <c r="F184" i="5"/>
  <c r="N187" i="1"/>
  <c r="G184" i="5"/>
  <c r="H184" i="5"/>
  <c r="I184" i="5"/>
  <c r="J184" i="5"/>
  <c r="J187" i="1"/>
  <c r="K184" i="5"/>
  <c r="AE187" i="1" a="1"/>
  <c r="AE187" i="1"/>
  <c r="L184" i="5"/>
  <c r="A185" i="5"/>
  <c r="B185" i="5"/>
  <c r="C185" i="5"/>
  <c r="D185" i="5"/>
  <c r="P188" i="1"/>
  <c r="E185" i="5"/>
  <c r="F185" i="5"/>
  <c r="N188" i="1"/>
  <c r="G185" i="5"/>
  <c r="H185" i="5"/>
  <c r="I185" i="5"/>
  <c r="J185" i="5"/>
  <c r="J188" i="1"/>
  <c r="K185" i="5"/>
  <c r="AE188" i="1" a="1"/>
  <c r="AE188" i="1"/>
  <c r="L185" i="5"/>
  <c r="A186" i="5"/>
  <c r="B186" i="5"/>
  <c r="C186" i="5"/>
  <c r="D186" i="5"/>
  <c r="P189" i="1"/>
  <c r="E186" i="5"/>
  <c r="F186" i="5"/>
  <c r="N189" i="1"/>
  <c r="G186" i="5"/>
  <c r="H186" i="5"/>
  <c r="I186" i="5"/>
  <c r="J186" i="5"/>
  <c r="J189" i="1"/>
  <c r="K186" i="5"/>
  <c r="AE189" i="1" a="1"/>
  <c r="AE189" i="1"/>
  <c r="L186" i="5"/>
  <c r="A187" i="5"/>
  <c r="B187" i="5"/>
  <c r="C187" i="5"/>
  <c r="D187" i="5"/>
  <c r="P190" i="1"/>
  <c r="E187" i="5"/>
  <c r="F187" i="5"/>
  <c r="N190" i="1"/>
  <c r="G187" i="5"/>
  <c r="H187" i="5"/>
  <c r="I187" i="5"/>
  <c r="J187" i="5"/>
  <c r="J190" i="1"/>
  <c r="K187" i="5"/>
  <c r="AE190" i="1" a="1"/>
  <c r="AE190" i="1"/>
  <c r="L187" i="5"/>
  <c r="A188" i="5"/>
  <c r="B188" i="5"/>
  <c r="C188" i="5"/>
  <c r="D188" i="5"/>
  <c r="P191" i="1"/>
  <c r="E188" i="5"/>
  <c r="F188" i="5"/>
  <c r="N191" i="1"/>
  <c r="G188" i="5"/>
  <c r="H188" i="5"/>
  <c r="I188" i="5"/>
  <c r="J188" i="5"/>
  <c r="J191" i="1"/>
  <c r="K188" i="5"/>
  <c r="AE191" i="1" a="1"/>
  <c r="AE191" i="1"/>
  <c r="L188" i="5"/>
  <c r="A189" i="5"/>
  <c r="B189" i="5"/>
  <c r="C189" i="5"/>
  <c r="D189" i="5"/>
  <c r="P192" i="1"/>
  <c r="E189" i="5"/>
  <c r="F189" i="5"/>
  <c r="N192" i="1"/>
  <c r="G189" i="5"/>
  <c r="H189" i="5"/>
  <c r="I189" i="5"/>
  <c r="J189" i="5"/>
  <c r="J192" i="1"/>
  <c r="K189" i="5"/>
  <c r="AE192" i="1" a="1"/>
  <c r="AE192" i="1"/>
  <c r="L189" i="5"/>
  <c r="A190" i="5"/>
  <c r="B190" i="5"/>
  <c r="C190" i="5"/>
  <c r="D190" i="5"/>
  <c r="P193" i="1"/>
  <c r="E190" i="5"/>
  <c r="F190" i="5"/>
  <c r="N193" i="1"/>
  <c r="G190" i="5"/>
  <c r="H190" i="5"/>
  <c r="I190" i="5"/>
  <c r="J190" i="5"/>
  <c r="J193" i="1"/>
  <c r="K190" i="5"/>
  <c r="AE193" i="1" a="1"/>
  <c r="AE193" i="1"/>
  <c r="L190" i="5"/>
  <c r="A191" i="5"/>
  <c r="B191" i="5"/>
  <c r="C191" i="5"/>
  <c r="D191" i="5"/>
  <c r="P194" i="1"/>
  <c r="E191" i="5"/>
  <c r="F191" i="5"/>
  <c r="N194" i="1"/>
  <c r="G191" i="5"/>
  <c r="H191" i="5"/>
  <c r="I191" i="5"/>
  <c r="J191" i="5"/>
  <c r="J194" i="1"/>
  <c r="K191" i="5"/>
  <c r="AE194" i="1" a="1"/>
  <c r="AE194" i="1"/>
  <c r="L191" i="5"/>
  <c r="A192" i="5"/>
  <c r="B192" i="5"/>
  <c r="C192" i="5"/>
  <c r="D192" i="5"/>
  <c r="P195" i="1"/>
  <c r="E192" i="5"/>
  <c r="F192" i="5"/>
  <c r="N195" i="1"/>
  <c r="G192" i="5"/>
  <c r="H192" i="5"/>
  <c r="I192" i="5"/>
  <c r="J192" i="5"/>
  <c r="J195" i="1"/>
  <c r="K192" i="5"/>
  <c r="AE195" i="1" a="1"/>
  <c r="AE195" i="1"/>
  <c r="L192" i="5"/>
  <c r="A193" i="5"/>
  <c r="B193" i="5"/>
  <c r="C193" i="5"/>
  <c r="D193" i="5"/>
  <c r="P196" i="1"/>
  <c r="E193" i="5"/>
  <c r="F193" i="5"/>
  <c r="N196" i="1"/>
  <c r="G193" i="5"/>
  <c r="H193" i="5"/>
  <c r="I193" i="5"/>
  <c r="J193" i="5"/>
  <c r="J196" i="1"/>
  <c r="K193" i="5"/>
  <c r="AE196" i="1" a="1"/>
  <c r="AE196" i="1"/>
  <c r="L193" i="5"/>
  <c r="A194" i="5"/>
  <c r="B194" i="5"/>
  <c r="C194" i="5"/>
  <c r="D194" i="5"/>
  <c r="P197" i="1"/>
  <c r="E194" i="5"/>
  <c r="F194" i="5"/>
  <c r="N197" i="1"/>
  <c r="G194" i="5"/>
  <c r="H194" i="5"/>
  <c r="I194" i="5"/>
  <c r="J194" i="5"/>
  <c r="J197" i="1"/>
  <c r="K194" i="5"/>
  <c r="AE197" i="1" a="1"/>
  <c r="AE197" i="1"/>
  <c r="L194" i="5"/>
  <c r="A195" i="5"/>
  <c r="B195" i="5"/>
  <c r="C195" i="5"/>
  <c r="D195" i="5"/>
  <c r="P198" i="1"/>
  <c r="E195" i="5"/>
  <c r="F195" i="5"/>
  <c r="N198" i="1"/>
  <c r="G195" i="5"/>
  <c r="H195" i="5"/>
  <c r="I195" i="5"/>
  <c r="J195" i="5"/>
  <c r="J198" i="1"/>
  <c r="K195" i="5"/>
  <c r="AE198" i="1" a="1"/>
  <c r="AE198" i="1"/>
  <c r="L195" i="5"/>
  <c r="A196" i="5"/>
  <c r="B196" i="5"/>
  <c r="C196" i="5"/>
  <c r="D196" i="5"/>
  <c r="P199" i="1"/>
  <c r="E196" i="5"/>
  <c r="F196" i="5"/>
  <c r="N199" i="1"/>
  <c r="G196" i="5"/>
  <c r="H196" i="5"/>
  <c r="I196" i="5"/>
  <c r="J196" i="5"/>
  <c r="J199" i="1"/>
  <c r="K196" i="5"/>
  <c r="AE199" i="1" a="1"/>
  <c r="AE199" i="1"/>
  <c r="L196" i="5"/>
  <c r="A197" i="5"/>
  <c r="B197" i="5"/>
  <c r="C197" i="5"/>
  <c r="D197" i="5"/>
  <c r="P200" i="1"/>
  <c r="E197" i="5"/>
  <c r="F197" i="5"/>
  <c r="N200" i="1"/>
  <c r="G197" i="5"/>
  <c r="H197" i="5"/>
  <c r="I197" i="5"/>
  <c r="J197" i="5"/>
  <c r="J200" i="1"/>
  <c r="K197" i="5"/>
  <c r="AE200" i="1" a="1"/>
  <c r="AE200" i="1"/>
  <c r="L197" i="5"/>
  <c r="A198" i="5"/>
  <c r="B198" i="5"/>
  <c r="C198" i="5"/>
  <c r="D198" i="5"/>
  <c r="P201" i="1"/>
  <c r="E198" i="5"/>
  <c r="F198" i="5"/>
  <c r="N201" i="1"/>
  <c r="G198" i="5"/>
  <c r="H198" i="5"/>
  <c r="I198" i="5"/>
  <c r="J198" i="5"/>
  <c r="J201" i="1"/>
  <c r="K198" i="5"/>
  <c r="AE201" i="1" a="1"/>
  <c r="AE201" i="1"/>
  <c r="L198" i="5"/>
  <c r="A199" i="5"/>
  <c r="B199" i="5"/>
  <c r="C199" i="5"/>
  <c r="D199" i="5"/>
  <c r="P202" i="1"/>
  <c r="E199" i="5"/>
  <c r="F199" i="5"/>
  <c r="N202" i="1"/>
  <c r="G199" i="5"/>
  <c r="H199" i="5"/>
  <c r="I199" i="5"/>
  <c r="J199" i="5"/>
  <c r="J202" i="1"/>
  <c r="K199" i="5"/>
  <c r="AE202" i="1" a="1"/>
  <c r="AE202" i="1"/>
  <c r="L199" i="5"/>
  <c r="A200" i="5"/>
  <c r="B200" i="5"/>
  <c r="C200" i="5"/>
  <c r="D200" i="5"/>
  <c r="P203" i="1"/>
  <c r="E200" i="5"/>
  <c r="F200" i="5"/>
  <c r="N203" i="1"/>
  <c r="G200" i="5"/>
  <c r="H200" i="5"/>
  <c r="I200" i="5"/>
  <c r="J200" i="5"/>
  <c r="J203" i="1"/>
  <c r="K200" i="5"/>
  <c r="AE203" i="1" a="1"/>
  <c r="AE203" i="1"/>
  <c r="L200" i="5"/>
  <c r="A201" i="5"/>
  <c r="B201" i="5"/>
  <c r="C201" i="5"/>
  <c r="D201" i="5"/>
  <c r="P204" i="1"/>
  <c r="E201" i="5"/>
  <c r="F201" i="5"/>
  <c r="N204" i="1"/>
  <c r="G201" i="5"/>
  <c r="H201" i="5"/>
  <c r="I201" i="5"/>
  <c r="J201" i="5"/>
  <c r="J204" i="1"/>
  <c r="K201" i="5"/>
  <c r="AE204" i="1" a="1"/>
  <c r="AE204" i="1"/>
  <c r="L201" i="5"/>
  <c r="A202" i="5"/>
  <c r="B202" i="5"/>
  <c r="C202" i="5"/>
  <c r="D202" i="5"/>
  <c r="P205" i="1"/>
  <c r="E202" i="5"/>
  <c r="F202" i="5"/>
  <c r="N205" i="1"/>
  <c r="G202" i="5"/>
  <c r="H202" i="5"/>
  <c r="I202" i="5"/>
  <c r="J202" i="5"/>
  <c r="J205" i="1"/>
  <c r="K202" i="5"/>
  <c r="AE205" i="1" a="1"/>
  <c r="AE205" i="1"/>
  <c r="L202" i="5"/>
  <c r="A203" i="5"/>
  <c r="B203" i="5"/>
  <c r="C203" i="5"/>
  <c r="D203" i="5"/>
  <c r="P206" i="1"/>
  <c r="E203" i="5"/>
  <c r="F203" i="5"/>
  <c r="N206" i="1"/>
  <c r="G203" i="5"/>
  <c r="H203" i="5"/>
  <c r="I203" i="5"/>
  <c r="J203" i="5"/>
  <c r="J206" i="1"/>
  <c r="K203" i="5"/>
  <c r="AE206" i="1" a="1"/>
  <c r="AE206" i="1"/>
  <c r="L203" i="5"/>
  <c r="A204" i="5"/>
  <c r="B204" i="5"/>
  <c r="C204" i="5"/>
  <c r="D204" i="5"/>
  <c r="P207" i="1"/>
  <c r="E204" i="5"/>
  <c r="F204" i="5"/>
  <c r="N207" i="1"/>
  <c r="G204" i="5"/>
  <c r="H204" i="5"/>
  <c r="I204" i="5"/>
  <c r="J204" i="5"/>
  <c r="J207" i="1"/>
  <c r="K204" i="5"/>
  <c r="AE207" i="1" a="1"/>
  <c r="AE207" i="1"/>
  <c r="L204" i="5"/>
  <c r="A205" i="5"/>
  <c r="B205" i="5"/>
  <c r="C205" i="5"/>
  <c r="D205" i="5"/>
  <c r="P208" i="1"/>
  <c r="E205" i="5"/>
  <c r="F205" i="5"/>
  <c r="N208" i="1"/>
  <c r="G205" i="5"/>
  <c r="H205" i="5"/>
  <c r="I205" i="5"/>
  <c r="J205" i="5"/>
  <c r="J208" i="1"/>
  <c r="K205" i="5"/>
  <c r="AE208" i="1" a="1"/>
  <c r="AE208" i="1"/>
  <c r="L205" i="5"/>
  <c r="A206" i="5"/>
  <c r="B206" i="5"/>
  <c r="C206" i="5"/>
  <c r="D206" i="5"/>
  <c r="P209" i="1"/>
  <c r="E206" i="5"/>
  <c r="F206" i="5"/>
  <c r="N209" i="1"/>
  <c r="G206" i="5"/>
  <c r="H206" i="5"/>
  <c r="I206" i="5"/>
  <c r="J206" i="5"/>
  <c r="J209" i="1"/>
  <c r="K206" i="5"/>
  <c r="AE209" i="1" a="1"/>
  <c r="AE209" i="1"/>
  <c r="L206" i="5"/>
  <c r="A207" i="5"/>
  <c r="B207" i="5"/>
  <c r="C207" i="5"/>
  <c r="D207" i="5"/>
  <c r="P210" i="1"/>
  <c r="E207" i="5"/>
  <c r="F207" i="5"/>
  <c r="N210" i="1"/>
  <c r="G207" i="5"/>
  <c r="H207" i="5"/>
  <c r="I207" i="5"/>
  <c r="J207" i="5"/>
  <c r="J210" i="1"/>
  <c r="K207" i="5"/>
  <c r="AE210" i="1" a="1"/>
  <c r="AE210" i="1"/>
  <c r="L207" i="5"/>
  <c r="A208" i="5"/>
  <c r="B208" i="5"/>
  <c r="C208" i="5"/>
  <c r="D208" i="5"/>
  <c r="P211" i="1"/>
  <c r="E208" i="5"/>
  <c r="F208" i="5"/>
  <c r="N211" i="1"/>
  <c r="G208" i="5"/>
  <c r="H208" i="5"/>
  <c r="I208" i="5"/>
  <c r="J208" i="5"/>
  <c r="J211" i="1"/>
  <c r="K208" i="5"/>
  <c r="AE211" i="1" a="1"/>
  <c r="AE211" i="1"/>
  <c r="L208" i="5"/>
  <c r="A209" i="5"/>
  <c r="B209" i="5"/>
  <c r="C209" i="5"/>
  <c r="D209" i="5"/>
  <c r="P212" i="1"/>
  <c r="E209" i="5"/>
  <c r="F209" i="5"/>
  <c r="N212" i="1"/>
  <c r="G209" i="5"/>
  <c r="H209" i="5"/>
  <c r="I209" i="5"/>
  <c r="J209" i="5"/>
  <c r="J212" i="1"/>
  <c r="K209" i="5"/>
  <c r="AE212" i="1" a="1"/>
  <c r="AE212" i="1"/>
  <c r="L209" i="5"/>
  <c r="A210" i="5"/>
  <c r="B210" i="5"/>
  <c r="C210" i="5"/>
  <c r="D210" i="5"/>
  <c r="P213" i="1"/>
  <c r="E210" i="5"/>
  <c r="F210" i="5"/>
  <c r="N213" i="1"/>
  <c r="G210" i="5"/>
  <c r="H210" i="5"/>
  <c r="I210" i="5"/>
  <c r="J210" i="5"/>
  <c r="J213" i="1"/>
  <c r="K210" i="5"/>
  <c r="AE213" i="1" a="1"/>
  <c r="AE213" i="1"/>
  <c r="L210" i="5"/>
  <c r="A211" i="5"/>
  <c r="B211" i="5"/>
  <c r="C211" i="5"/>
  <c r="D211" i="5"/>
  <c r="P214" i="1"/>
  <c r="E211" i="5"/>
  <c r="F211" i="5"/>
  <c r="N214" i="1"/>
  <c r="G211" i="5"/>
  <c r="H211" i="5"/>
  <c r="I211" i="5"/>
  <c r="J211" i="5"/>
  <c r="J214" i="1"/>
  <c r="K211" i="5"/>
  <c r="AE214" i="1" a="1"/>
  <c r="AE214" i="1"/>
  <c r="L211" i="5"/>
  <c r="A212" i="5"/>
  <c r="B212" i="5"/>
  <c r="C212" i="5"/>
  <c r="D212" i="5"/>
  <c r="P215" i="1"/>
  <c r="E212" i="5"/>
  <c r="F212" i="5"/>
  <c r="N215" i="1"/>
  <c r="G212" i="5"/>
  <c r="H212" i="5"/>
  <c r="I212" i="5"/>
  <c r="J212" i="5"/>
  <c r="J215" i="1"/>
  <c r="K212" i="5"/>
  <c r="AE215" i="1" a="1"/>
  <c r="AE215" i="1"/>
  <c r="L212" i="5"/>
  <c r="A213" i="5"/>
  <c r="B213" i="5"/>
  <c r="C213" i="5"/>
  <c r="D213" i="5"/>
  <c r="P216" i="1"/>
  <c r="E213" i="5"/>
  <c r="F213" i="5"/>
  <c r="N216" i="1"/>
  <c r="G213" i="5"/>
  <c r="H213" i="5"/>
  <c r="I213" i="5"/>
  <c r="J213" i="5"/>
  <c r="J216" i="1"/>
  <c r="K213" i="5"/>
  <c r="AE216" i="1" a="1"/>
  <c r="AE216" i="1"/>
  <c r="L213" i="5"/>
  <c r="A214" i="5"/>
  <c r="B214" i="5"/>
  <c r="C214" i="5"/>
  <c r="D214" i="5"/>
  <c r="P217" i="1"/>
  <c r="E214" i="5"/>
  <c r="F214" i="5"/>
  <c r="N217" i="1"/>
  <c r="G214" i="5"/>
  <c r="H214" i="5"/>
  <c r="I214" i="5"/>
  <c r="J214" i="5"/>
  <c r="J217" i="1"/>
  <c r="K214" i="5"/>
  <c r="AE217" i="1" a="1"/>
  <c r="AE217" i="1"/>
  <c r="L214" i="5"/>
  <c r="A215" i="5"/>
  <c r="B215" i="5"/>
  <c r="C215" i="5"/>
  <c r="D215" i="5"/>
  <c r="P218" i="1"/>
  <c r="E215" i="5"/>
  <c r="F215" i="5"/>
  <c r="N218" i="1"/>
  <c r="G215" i="5"/>
  <c r="H215" i="5"/>
  <c r="I215" i="5"/>
  <c r="J215" i="5"/>
  <c r="J218" i="1"/>
  <c r="K215" i="5"/>
  <c r="AE218" i="1" a="1"/>
  <c r="AE218" i="1"/>
  <c r="L215" i="5"/>
  <c r="A216" i="5"/>
  <c r="B216" i="5"/>
  <c r="C216" i="5"/>
  <c r="D216" i="5"/>
  <c r="P219" i="1"/>
  <c r="E216" i="5"/>
  <c r="F216" i="5"/>
  <c r="N219" i="1"/>
  <c r="G216" i="5"/>
  <c r="H216" i="5"/>
  <c r="I216" i="5"/>
  <c r="J216" i="5"/>
  <c r="J219" i="1"/>
  <c r="K216" i="5"/>
  <c r="AE219" i="1" a="1"/>
  <c r="AE219" i="1"/>
  <c r="L216" i="5"/>
  <c r="A217" i="5"/>
  <c r="B217" i="5"/>
  <c r="C217" i="5"/>
  <c r="D217" i="5"/>
  <c r="P220" i="1"/>
  <c r="E217" i="5"/>
  <c r="F217" i="5"/>
  <c r="N220" i="1"/>
  <c r="G217" i="5"/>
  <c r="H217" i="5"/>
  <c r="I217" i="5"/>
  <c r="J217" i="5"/>
  <c r="J220" i="1"/>
  <c r="K217" i="5"/>
  <c r="AE220" i="1" a="1"/>
  <c r="AE220" i="1"/>
  <c r="L217" i="5"/>
  <c r="A218" i="5"/>
  <c r="B218" i="5"/>
  <c r="C218" i="5"/>
  <c r="D218" i="5"/>
  <c r="P221" i="1"/>
  <c r="E218" i="5"/>
  <c r="F218" i="5"/>
  <c r="N221" i="1"/>
  <c r="G218" i="5"/>
  <c r="H218" i="5"/>
  <c r="I218" i="5"/>
  <c r="J218" i="5"/>
  <c r="J221" i="1"/>
  <c r="K218" i="5"/>
  <c r="AE221" i="1" a="1"/>
  <c r="AE221" i="1"/>
  <c r="L218" i="5"/>
  <c r="A219" i="5"/>
  <c r="B219" i="5"/>
  <c r="C219" i="5"/>
  <c r="D219" i="5"/>
  <c r="P222" i="1"/>
  <c r="E219" i="5"/>
  <c r="F219" i="5"/>
  <c r="N222" i="1"/>
  <c r="G219" i="5"/>
  <c r="H219" i="5"/>
  <c r="I219" i="5"/>
  <c r="J219" i="5"/>
  <c r="J222" i="1"/>
  <c r="K219" i="5"/>
  <c r="AE222" i="1" a="1"/>
  <c r="AE222" i="1"/>
  <c r="L219" i="5"/>
  <c r="A220" i="5"/>
  <c r="B220" i="5"/>
  <c r="C220" i="5"/>
  <c r="D220" i="5"/>
  <c r="P223" i="1"/>
  <c r="E220" i="5"/>
  <c r="F220" i="5"/>
  <c r="N223" i="1"/>
  <c r="G220" i="5"/>
  <c r="H220" i="5"/>
  <c r="I220" i="5"/>
  <c r="J220" i="5"/>
  <c r="J223" i="1"/>
  <c r="K220" i="5"/>
  <c r="AE223" i="1" a="1"/>
  <c r="AE223" i="1"/>
  <c r="L220" i="5"/>
  <c r="A221" i="5"/>
  <c r="B221" i="5"/>
  <c r="C221" i="5"/>
  <c r="D221" i="5"/>
  <c r="P224" i="1"/>
  <c r="E221" i="5"/>
  <c r="F221" i="5"/>
  <c r="N224" i="1"/>
  <c r="G221" i="5"/>
  <c r="H221" i="5"/>
  <c r="I221" i="5"/>
  <c r="J221" i="5"/>
  <c r="J224" i="1"/>
  <c r="K221" i="5"/>
  <c r="AE224" i="1" a="1"/>
  <c r="AE224" i="1"/>
  <c r="L221" i="5"/>
  <c r="A222" i="5"/>
  <c r="B222" i="5"/>
  <c r="C222" i="5"/>
  <c r="D222" i="5"/>
  <c r="P225" i="1"/>
  <c r="E222" i="5"/>
  <c r="F222" i="5"/>
  <c r="N225" i="1"/>
  <c r="G222" i="5"/>
  <c r="H222" i="5"/>
  <c r="I222" i="5"/>
  <c r="J222" i="5"/>
  <c r="J225" i="1"/>
  <c r="K222" i="5"/>
  <c r="AE225" i="1" a="1"/>
  <c r="AE225" i="1"/>
  <c r="L222" i="5"/>
  <c r="A223" i="5"/>
  <c r="B223" i="5"/>
  <c r="C223" i="5"/>
  <c r="D223" i="5"/>
  <c r="P226" i="1"/>
  <c r="E223" i="5"/>
  <c r="F223" i="5"/>
  <c r="N226" i="1"/>
  <c r="G223" i="5"/>
  <c r="H223" i="5"/>
  <c r="I223" i="5"/>
  <c r="J223" i="5"/>
  <c r="J226" i="1"/>
  <c r="K223" i="5"/>
  <c r="AE226" i="1" a="1"/>
  <c r="AE226" i="1"/>
  <c r="L223" i="5"/>
  <c r="A224" i="5"/>
  <c r="B224" i="5"/>
  <c r="C224" i="5"/>
  <c r="D224" i="5"/>
  <c r="P227" i="1"/>
  <c r="E224" i="5"/>
  <c r="F224" i="5"/>
  <c r="N227" i="1"/>
  <c r="G224" i="5"/>
  <c r="H224" i="5"/>
  <c r="V227" i="1"/>
  <c r="I224" i="5"/>
  <c r="J224" i="5"/>
  <c r="J227" i="1"/>
  <c r="K224" i="5"/>
  <c r="AE227" i="1" a="1"/>
  <c r="AE227" i="1"/>
  <c r="L224" i="5"/>
  <c r="A225" i="5"/>
  <c r="B225" i="5"/>
  <c r="C225" i="5"/>
  <c r="D225" i="5"/>
  <c r="P228" i="1"/>
  <c r="E225" i="5"/>
  <c r="F225" i="5"/>
  <c r="N228" i="1"/>
  <c r="G225" i="5"/>
  <c r="H225" i="5"/>
  <c r="V228" i="1"/>
  <c r="I225" i="5"/>
  <c r="J225" i="5"/>
  <c r="J228" i="1"/>
  <c r="K225" i="5"/>
  <c r="AE228" i="1" a="1"/>
  <c r="AE228" i="1"/>
  <c r="L225" i="5"/>
  <c r="A226" i="5"/>
  <c r="B226" i="5"/>
  <c r="C226" i="5"/>
  <c r="D226" i="5"/>
  <c r="P229" i="1"/>
  <c r="E226" i="5"/>
  <c r="F226" i="5"/>
  <c r="N229" i="1"/>
  <c r="G226" i="5"/>
  <c r="H226" i="5"/>
  <c r="V229" i="1"/>
  <c r="I226" i="5"/>
  <c r="J226" i="5"/>
  <c r="J229" i="1"/>
  <c r="K226" i="5"/>
  <c r="AE229" i="1" a="1"/>
  <c r="AE229" i="1"/>
  <c r="L226" i="5"/>
  <c r="A227" i="5"/>
  <c r="B227" i="5"/>
  <c r="C227" i="5"/>
  <c r="D227" i="5"/>
  <c r="P230" i="1"/>
  <c r="E227" i="5"/>
  <c r="F227" i="5"/>
  <c r="N230" i="1"/>
  <c r="G227" i="5"/>
  <c r="H227" i="5"/>
  <c r="V230" i="1"/>
  <c r="I227" i="5"/>
  <c r="J227" i="5"/>
  <c r="J230" i="1"/>
  <c r="K227" i="5"/>
  <c r="AE230" i="1" a="1"/>
  <c r="AE230" i="1"/>
  <c r="L227" i="5"/>
  <c r="A228" i="5"/>
  <c r="B228" i="5"/>
  <c r="C228" i="5"/>
  <c r="D228" i="5"/>
  <c r="P231" i="1"/>
  <c r="E228" i="5"/>
  <c r="F228" i="5"/>
  <c r="N231" i="1"/>
  <c r="G228" i="5"/>
  <c r="H228" i="5"/>
  <c r="V231" i="1"/>
  <c r="I228" i="5"/>
  <c r="J228" i="5"/>
  <c r="J231" i="1"/>
  <c r="K228" i="5"/>
  <c r="AE231" i="1" a="1"/>
  <c r="AE231" i="1"/>
  <c r="L228" i="5"/>
  <c r="A229" i="5"/>
  <c r="B229" i="5"/>
  <c r="C229" i="5"/>
  <c r="D229" i="5"/>
  <c r="P232" i="1"/>
  <c r="E229" i="5"/>
  <c r="F229" i="5"/>
  <c r="N232" i="1"/>
  <c r="G229" i="5"/>
  <c r="H229" i="5"/>
  <c r="V232" i="1"/>
  <c r="I229" i="5"/>
  <c r="J229" i="5"/>
  <c r="J232" i="1"/>
  <c r="K229" i="5"/>
  <c r="AE232" i="1" a="1"/>
  <c r="AE232" i="1"/>
  <c r="L229" i="5"/>
  <c r="A230" i="5"/>
  <c r="B230" i="5"/>
  <c r="C230" i="5"/>
  <c r="D230" i="5"/>
  <c r="P233" i="1"/>
  <c r="E230" i="5"/>
  <c r="F230" i="5"/>
  <c r="N233" i="1"/>
  <c r="G230" i="5"/>
  <c r="H230" i="5"/>
  <c r="I230" i="5"/>
  <c r="J230" i="5"/>
  <c r="J233" i="1"/>
  <c r="K230" i="5"/>
  <c r="AE233" i="1" a="1"/>
  <c r="AE233" i="1"/>
  <c r="L230" i="5"/>
  <c r="A231" i="5"/>
  <c r="B231" i="5"/>
  <c r="C231" i="5"/>
  <c r="D231" i="5"/>
  <c r="P234" i="1"/>
  <c r="E231" i="5"/>
  <c r="F231" i="5"/>
  <c r="N234" i="1"/>
  <c r="G231" i="5"/>
  <c r="H231" i="5"/>
  <c r="I231" i="5"/>
  <c r="J231" i="5"/>
  <c r="J234" i="1"/>
  <c r="K231" i="5"/>
  <c r="AE234" i="1" a="1"/>
  <c r="AE234" i="1"/>
  <c r="L231" i="5"/>
  <c r="A232" i="5"/>
  <c r="B232" i="5"/>
  <c r="C232" i="5"/>
  <c r="D232" i="5"/>
  <c r="P235" i="1"/>
  <c r="E232" i="5"/>
  <c r="F232" i="5"/>
  <c r="N235" i="1"/>
  <c r="G232" i="5"/>
  <c r="H232" i="5"/>
  <c r="I232" i="5"/>
  <c r="J232" i="5"/>
  <c r="J235" i="1"/>
  <c r="K232" i="5"/>
  <c r="AE235" i="1" a="1"/>
  <c r="AE235" i="1"/>
  <c r="L232" i="5"/>
  <c r="A233" i="5"/>
  <c r="B233" i="5"/>
  <c r="C233" i="5"/>
  <c r="D233" i="5"/>
  <c r="P236" i="1"/>
  <c r="E233" i="5"/>
  <c r="F233" i="5"/>
  <c r="N236" i="1"/>
  <c r="G233" i="5"/>
  <c r="H233" i="5"/>
  <c r="I233" i="5"/>
  <c r="J233" i="5"/>
  <c r="J236" i="1"/>
  <c r="K233" i="5"/>
  <c r="AE236" i="1" a="1"/>
  <c r="AE236" i="1"/>
  <c r="L233" i="5"/>
  <c r="A234" i="5"/>
  <c r="B234" i="5"/>
  <c r="C234" i="5"/>
  <c r="D234" i="5"/>
  <c r="P237" i="1"/>
  <c r="E234" i="5"/>
  <c r="F234" i="5"/>
  <c r="N237" i="1"/>
  <c r="G234" i="5"/>
  <c r="H234" i="5"/>
  <c r="I234" i="5"/>
  <c r="J234" i="5"/>
  <c r="J237" i="1"/>
  <c r="K234" i="5"/>
  <c r="AE237" i="1" a="1"/>
  <c r="AE237" i="1"/>
  <c r="L234" i="5"/>
  <c r="A235" i="5"/>
  <c r="B235" i="5"/>
  <c r="C235" i="5"/>
  <c r="D235" i="5"/>
  <c r="P238" i="1"/>
  <c r="E235" i="5"/>
  <c r="F235" i="5"/>
  <c r="N238" i="1"/>
  <c r="G235" i="5"/>
  <c r="H235" i="5"/>
  <c r="I235" i="5"/>
  <c r="J235" i="5"/>
  <c r="J238" i="1"/>
  <c r="K235" i="5"/>
  <c r="AE238" i="1" a="1"/>
  <c r="AE238" i="1"/>
  <c r="L235" i="5"/>
  <c r="A236" i="5"/>
  <c r="B236" i="5"/>
  <c r="C236" i="5"/>
  <c r="D236" i="5"/>
  <c r="P239" i="1"/>
  <c r="E236" i="5"/>
  <c r="F236" i="5"/>
  <c r="N239" i="1"/>
  <c r="G236" i="5"/>
  <c r="H236" i="5"/>
  <c r="I236" i="5"/>
  <c r="J236" i="5"/>
  <c r="J239" i="1"/>
  <c r="K236" i="5"/>
  <c r="AE239" i="1" a="1"/>
  <c r="AE239" i="1"/>
  <c r="L236" i="5"/>
  <c r="A237" i="5"/>
  <c r="B237" i="5"/>
  <c r="C237" i="5"/>
  <c r="D237" i="5"/>
  <c r="P240" i="1"/>
  <c r="E237" i="5"/>
  <c r="F237" i="5"/>
  <c r="N240" i="1"/>
  <c r="G237" i="5"/>
  <c r="H237" i="5"/>
  <c r="I237" i="5"/>
  <c r="J237" i="5"/>
  <c r="J240" i="1"/>
  <c r="K237" i="5"/>
  <c r="AE240" i="1" a="1"/>
  <c r="AE240" i="1"/>
  <c r="L237" i="5"/>
  <c r="A238" i="5"/>
  <c r="B238" i="5"/>
  <c r="C238" i="5"/>
  <c r="D238" i="5"/>
  <c r="P241" i="1"/>
  <c r="E238" i="5"/>
  <c r="F238" i="5"/>
  <c r="N241" i="1"/>
  <c r="G238" i="5"/>
  <c r="H238" i="5"/>
  <c r="I238" i="5"/>
  <c r="J238" i="5"/>
  <c r="J241" i="1"/>
  <c r="K238" i="5"/>
  <c r="AE241" i="1" a="1"/>
  <c r="AE241" i="1"/>
  <c r="L238" i="5"/>
  <c r="A239" i="5"/>
  <c r="B239" i="5"/>
  <c r="C239" i="5"/>
  <c r="D239" i="5"/>
  <c r="P242" i="1"/>
  <c r="E239" i="5"/>
  <c r="F239" i="5"/>
  <c r="N242" i="1"/>
  <c r="G239" i="5"/>
  <c r="H239" i="5"/>
  <c r="I239" i="5"/>
  <c r="J239" i="5"/>
  <c r="J242" i="1"/>
  <c r="K239" i="5"/>
  <c r="AE242" i="1" a="1"/>
  <c r="AE242" i="1"/>
  <c r="L239" i="5"/>
  <c r="A240" i="5"/>
  <c r="B240" i="5"/>
  <c r="C240" i="5"/>
  <c r="D240" i="5"/>
  <c r="P243" i="1"/>
  <c r="E240" i="5"/>
  <c r="F240" i="5"/>
  <c r="N243" i="1"/>
  <c r="G240" i="5"/>
  <c r="H240" i="5"/>
  <c r="I240" i="5"/>
  <c r="J240" i="5"/>
  <c r="J243" i="1"/>
  <c r="K240" i="5"/>
  <c r="AE243" i="1" a="1"/>
  <c r="AE243" i="1"/>
  <c r="L240" i="5"/>
  <c r="A241" i="5"/>
  <c r="B241" i="5"/>
  <c r="C241" i="5"/>
  <c r="D241" i="5"/>
  <c r="P244" i="1"/>
  <c r="E241" i="5"/>
  <c r="F241" i="5"/>
  <c r="N244" i="1"/>
  <c r="G241" i="5"/>
  <c r="H241" i="5"/>
  <c r="I241" i="5"/>
  <c r="J241" i="5"/>
  <c r="J244" i="1"/>
  <c r="K241" i="5"/>
  <c r="AE244" i="1" a="1"/>
  <c r="AE244" i="1"/>
  <c r="L241" i="5"/>
  <c r="A242" i="5"/>
  <c r="B242" i="5"/>
  <c r="C242" i="5"/>
  <c r="D242" i="5"/>
  <c r="P245" i="1"/>
  <c r="E242" i="5"/>
  <c r="F242" i="5"/>
  <c r="N245" i="1"/>
  <c r="G242" i="5"/>
  <c r="H242" i="5"/>
  <c r="I242" i="5"/>
  <c r="J242" i="5"/>
  <c r="J245" i="1"/>
  <c r="K242" i="5"/>
  <c r="AE245" i="1" a="1"/>
  <c r="AE245" i="1"/>
  <c r="L242" i="5"/>
  <c r="A243" i="5"/>
  <c r="B243" i="5"/>
  <c r="C243" i="5"/>
  <c r="D243" i="5"/>
  <c r="P246" i="1"/>
  <c r="E243" i="5"/>
  <c r="F243" i="5"/>
  <c r="N246" i="1"/>
  <c r="G243" i="5"/>
  <c r="H243" i="5"/>
  <c r="I243" i="5"/>
  <c r="J243" i="5"/>
  <c r="J246" i="1"/>
  <c r="K243" i="5"/>
  <c r="AE246" i="1" a="1"/>
  <c r="AE246" i="1"/>
  <c r="L243" i="5"/>
  <c r="A244" i="5"/>
  <c r="B244" i="5"/>
  <c r="C244" i="5"/>
  <c r="D244" i="5"/>
  <c r="P247" i="1"/>
  <c r="E244" i="5"/>
  <c r="F244" i="5"/>
  <c r="N247" i="1"/>
  <c r="G244" i="5"/>
  <c r="H244" i="5"/>
  <c r="I244" i="5"/>
  <c r="J244" i="5"/>
  <c r="J247" i="1"/>
  <c r="K244" i="5"/>
  <c r="AE247" i="1" a="1"/>
  <c r="AE247" i="1"/>
  <c r="L244" i="5"/>
  <c r="A245" i="5"/>
  <c r="B245" i="5"/>
  <c r="C245" i="5"/>
  <c r="D245" i="5"/>
  <c r="P248" i="1"/>
  <c r="E245" i="5"/>
  <c r="F245" i="5"/>
  <c r="N248" i="1"/>
  <c r="G245" i="5"/>
  <c r="H245" i="5"/>
  <c r="I245" i="5"/>
  <c r="J245" i="5"/>
  <c r="J248" i="1"/>
  <c r="K245" i="5"/>
  <c r="AE248" i="1" a="1"/>
  <c r="AE248" i="1"/>
  <c r="L245" i="5"/>
  <c r="A246" i="5"/>
  <c r="B246" i="5"/>
  <c r="C246" i="5"/>
  <c r="D246" i="5"/>
  <c r="P249" i="1"/>
  <c r="E246" i="5"/>
  <c r="F246" i="5"/>
  <c r="N249" i="1"/>
  <c r="G246" i="5"/>
  <c r="H246" i="5"/>
  <c r="I246" i="5"/>
  <c r="J246" i="5"/>
  <c r="J249" i="1"/>
  <c r="K246" i="5"/>
  <c r="AE249" i="1" a="1"/>
  <c r="AE249" i="1"/>
  <c r="L246" i="5"/>
  <c r="A247" i="5"/>
  <c r="B247" i="5"/>
  <c r="C247" i="5"/>
  <c r="D247" i="5"/>
  <c r="P250" i="1"/>
  <c r="E247" i="5"/>
  <c r="F247" i="5"/>
  <c r="N250" i="1"/>
  <c r="G247" i="5"/>
  <c r="H247" i="5"/>
  <c r="I247" i="5"/>
  <c r="J247" i="5"/>
  <c r="J250" i="1"/>
  <c r="K247" i="5"/>
  <c r="AE250" i="1" a="1"/>
  <c r="AE250" i="1"/>
  <c r="L247" i="5"/>
  <c r="A248" i="5"/>
  <c r="B248" i="5"/>
  <c r="C248" i="5"/>
  <c r="D248" i="5"/>
  <c r="P251" i="1"/>
  <c r="E248" i="5"/>
  <c r="F248" i="5"/>
  <c r="N251" i="1"/>
  <c r="G248" i="5"/>
  <c r="H248" i="5"/>
  <c r="I248" i="5"/>
  <c r="J248" i="5"/>
  <c r="J251" i="1"/>
  <c r="K248" i="5"/>
  <c r="AE251" i="1" a="1"/>
  <c r="AE251" i="1"/>
  <c r="L248" i="5"/>
  <c r="A249" i="5"/>
  <c r="B249" i="5"/>
  <c r="C249" i="5"/>
  <c r="D249" i="5"/>
  <c r="P252" i="1"/>
  <c r="E249" i="5"/>
  <c r="F249" i="5"/>
  <c r="N252" i="1"/>
  <c r="G249" i="5"/>
  <c r="H249" i="5"/>
  <c r="I249" i="5"/>
  <c r="J249" i="5"/>
  <c r="J252" i="1"/>
  <c r="K249" i="5"/>
  <c r="AE252" i="1" a="1"/>
  <c r="AE252" i="1"/>
  <c r="L249" i="5"/>
  <c r="A250" i="5"/>
  <c r="B250" i="5"/>
  <c r="C250" i="5"/>
  <c r="D250" i="5"/>
  <c r="P253" i="1"/>
  <c r="E250" i="5"/>
  <c r="F250" i="5"/>
  <c r="N253" i="1"/>
  <c r="G250" i="5"/>
  <c r="H250" i="5"/>
  <c r="I250" i="5"/>
  <c r="J250" i="5"/>
  <c r="J253" i="1"/>
  <c r="K250" i="5"/>
  <c r="AE253" i="1" a="1"/>
  <c r="AE253" i="1"/>
  <c r="L250" i="5"/>
  <c r="A251" i="5"/>
  <c r="B251" i="5"/>
  <c r="C251" i="5"/>
  <c r="D251" i="5"/>
  <c r="P254" i="1"/>
  <c r="E251" i="5"/>
  <c r="F251" i="5"/>
  <c r="N254" i="1"/>
  <c r="G251" i="5"/>
  <c r="H251" i="5"/>
  <c r="I251" i="5"/>
  <c r="J251" i="5"/>
  <c r="J254" i="1"/>
  <c r="K251" i="5"/>
  <c r="AE254" i="1" a="1"/>
  <c r="AE254" i="1"/>
  <c r="L251" i="5"/>
  <c r="A252" i="5"/>
  <c r="B252" i="5"/>
  <c r="C252" i="5"/>
  <c r="D252" i="5"/>
  <c r="P255" i="1"/>
  <c r="E252" i="5"/>
  <c r="F252" i="5"/>
  <c r="N255" i="1"/>
  <c r="G252" i="5"/>
  <c r="H252" i="5"/>
  <c r="I252" i="5"/>
  <c r="J252" i="5"/>
  <c r="J255" i="1"/>
  <c r="K252" i="5"/>
  <c r="AE255" i="1" a="1"/>
  <c r="AE255" i="1"/>
  <c r="L252" i="5"/>
  <c r="A253" i="5"/>
  <c r="B253" i="5"/>
  <c r="C253" i="5"/>
  <c r="D253" i="5"/>
  <c r="P256" i="1"/>
  <c r="E253" i="5"/>
  <c r="F253" i="5"/>
  <c r="N256" i="1"/>
  <c r="G253" i="5"/>
  <c r="H253" i="5"/>
  <c r="I253" i="5"/>
  <c r="J253" i="5"/>
  <c r="J256" i="1"/>
  <c r="K253" i="5"/>
  <c r="AE256" i="1" a="1"/>
  <c r="AE256" i="1"/>
  <c r="L253" i="5"/>
  <c r="A254" i="5"/>
  <c r="B254" i="5"/>
  <c r="C254" i="5"/>
  <c r="D254" i="5"/>
  <c r="P257" i="1"/>
  <c r="E254" i="5"/>
  <c r="F254" i="5"/>
  <c r="N257" i="1"/>
  <c r="G254" i="5"/>
  <c r="H254" i="5"/>
  <c r="I254" i="5"/>
  <c r="J254" i="5"/>
  <c r="J257" i="1"/>
  <c r="K254" i="5"/>
  <c r="AE257" i="1" a="1"/>
  <c r="AE257" i="1"/>
  <c r="L254" i="5"/>
  <c r="A255" i="5"/>
  <c r="B255" i="5"/>
  <c r="C255" i="5"/>
  <c r="D255" i="5"/>
  <c r="P258" i="1"/>
  <c r="E255" i="5"/>
  <c r="F255" i="5"/>
  <c r="N258" i="1"/>
  <c r="G255" i="5"/>
  <c r="H255" i="5"/>
  <c r="I255" i="5"/>
  <c r="J255" i="5"/>
  <c r="J258" i="1"/>
  <c r="K255" i="5"/>
  <c r="AE258" i="1" a="1"/>
  <c r="AE258" i="1"/>
  <c r="L255" i="5"/>
  <c r="A256" i="5"/>
  <c r="B256" i="5"/>
  <c r="C256" i="5"/>
  <c r="D256" i="5"/>
  <c r="P259" i="1"/>
  <c r="E256" i="5"/>
  <c r="F256" i="5"/>
  <c r="N259" i="1"/>
  <c r="G256" i="5"/>
  <c r="H256" i="5"/>
  <c r="I256" i="5"/>
  <c r="J256" i="5"/>
  <c r="J259" i="1"/>
  <c r="K256" i="5"/>
  <c r="AE259" i="1" a="1"/>
  <c r="AE259" i="1"/>
  <c r="L256" i="5"/>
  <c r="A257" i="5"/>
  <c r="B257" i="5"/>
  <c r="C257" i="5"/>
  <c r="D257" i="5"/>
  <c r="P260" i="1"/>
  <c r="E257" i="5"/>
  <c r="F257" i="5"/>
  <c r="N260" i="1"/>
  <c r="G257" i="5"/>
  <c r="H257" i="5"/>
  <c r="I257" i="5"/>
  <c r="J257" i="5"/>
  <c r="J260" i="1"/>
  <c r="K257" i="5"/>
  <c r="AE260" i="1" a="1"/>
  <c r="AE260" i="1"/>
  <c r="L257" i="5"/>
  <c r="A258" i="5"/>
  <c r="B258" i="5"/>
  <c r="C258" i="5"/>
  <c r="D258" i="5"/>
  <c r="P261" i="1"/>
  <c r="E258" i="5"/>
  <c r="F258" i="5"/>
  <c r="N261" i="1"/>
  <c r="G258" i="5"/>
  <c r="H258" i="5"/>
  <c r="I258" i="5"/>
  <c r="J258" i="5"/>
  <c r="J261" i="1"/>
  <c r="K258" i="5"/>
  <c r="AE261" i="1" a="1"/>
  <c r="AE261" i="1"/>
  <c r="L258" i="5"/>
  <c r="A259" i="5"/>
  <c r="B259" i="5"/>
  <c r="C259" i="5"/>
  <c r="D259" i="5"/>
  <c r="P262" i="1"/>
  <c r="E259" i="5"/>
  <c r="F259" i="5"/>
  <c r="N262" i="1"/>
  <c r="G259" i="5"/>
  <c r="H259" i="5"/>
  <c r="I259" i="5"/>
  <c r="J259" i="5"/>
  <c r="J262" i="1"/>
  <c r="K259" i="5"/>
  <c r="AE262" i="1" a="1"/>
  <c r="AE262" i="1"/>
  <c r="L259" i="5"/>
  <c r="A260" i="5"/>
  <c r="B260" i="5"/>
  <c r="C260" i="5"/>
  <c r="D260" i="5"/>
  <c r="P263" i="1"/>
  <c r="E260" i="5"/>
  <c r="F260" i="5"/>
  <c r="N263" i="1"/>
  <c r="G260" i="5"/>
  <c r="H260" i="5"/>
  <c r="I260" i="5"/>
  <c r="J260" i="5"/>
  <c r="J263" i="1"/>
  <c r="K260" i="5"/>
  <c r="AE263" i="1" a="1"/>
  <c r="AE263" i="1"/>
  <c r="L260" i="5"/>
  <c r="A261" i="5"/>
  <c r="B261" i="5"/>
  <c r="C261" i="5"/>
  <c r="D261" i="5"/>
  <c r="P264" i="1"/>
  <c r="E261" i="5"/>
  <c r="F261" i="5"/>
  <c r="N264" i="1"/>
  <c r="G261" i="5"/>
  <c r="H261" i="5"/>
  <c r="I261" i="5"/>
  <c r="J261" i="5"/>
  <c r="J264" i="1"/>
  <c r="K261" i="5"/>
  <c r="AE264" i="1" a="1"/>
  <c r="AE264" i="1"/>
  <c r="L261" i="5"/>
  <c r="A262" i="5"/>
  <c r="B262" i="5"/>
  <c r="C262" i="5"/>
  <c r="D262" i="5"/>
  <c r="P265" i="1"/>
  <c r="E262" i="5"/>
  <c r="F262" i="5"/>
  <c r="N265" i="1"/>
  <c r="G262" i="5"/>
  <c r="H262" i="5"/>
  <c r="I262" i="5"/>
  <c r="J262" i="5"/>
  <c r="J265" i="1"/>
  <c r="K262" i="5"/>
  <c r="AE265" i="1" a="1"/>
  <c r="AE265" i="1"/>
  <c r="L262" i="5"/>
  <c r="A263" i="5"/>
  <c r="B263" i="5"/>
  <c r="C263" i="5"/>
  <c r="D263" i="5"/>
  <c r="P266" i="1"/>
  <c r="E263" i="5"/>
  <c r="F263" i="5"/>
  <c r="N266" i="1"/>
  <c r="G263" i="5"/>
  <c r="H263" i="5"/>
  <c r="I263" i="5"/>
  <c r="J263" i="5"/>
  <c r="J266" i="1"/>
  <c r="K263" i="5"/>
  <c r="AE266" i="1" a="1"/>
  <c r="AE266" i="1"/>
  <c r="L263" i="5"/>
  <c r="A264" i="5"/>
  <c r="B264" i="5"/>
  <c r="C264" i="5"/>
  <c r="D264" i="5"/>
  <c r="P267" i="1"/>
  <c r="E264" i="5"/>
  <c r="F264" i="5"/>
  <c r="N267" i="1"/>
  <c r="G264" i="5"/>
  <c r="H264" i="5"/>
  <c r="I264" i="5"/>
  <c r="J264" i="5"/>
  <c r="J267" i="1"/>
  <c r="K264" i="5"/>
  <c r="AE267" i="1" a="1"/>
  <c r="AE267" i="1"/>
  <c r="L264" i="5"/>
  <c r="A265" i="5"/>
  <c r="B265" i="5"/>
  <c r="C265" i="5"/>
  <c r="D265" i="5"/>
  <c r="P268" i="1"/>
  <c r="E265" i="5"/>
  <c r="F265" i="5"/>
  <c r="N268" i="1"/>
  <c r="G265" i="5"/>
  <c r="H265" i="5"/>
  <c r="I265" i="5"/>
  <c r="J265" i="5"/>
  <c r="J268" i="1"/>
  <c r="K265" i="5"/>
  <c r="AE268" i="1" a="1"/>
  <c r="AE268" i="1"/>
  <c r="L265" i="5"/>
  <c r="A266" i="5"/>
  <c r="B266" i="5"/>
  <c r="C266" i="5"/>
  <c r="D266" i="5"/>
  <c r="P269" i="1"/>
  <c r="E266" i="5"/>
  <c r="F266" i="5"/>
  <c r="N269" i="1"/>
  <c r="G266" i="5"/>
  <c r="H266" i="5"/>
  <c r="I266" i="5"/>
  <c r="J266" i="5"/>
  <c r="J269" i="1"/>
  <c r="K266" i="5"/>
  <c r="AE269" i="1" a="1"/>
  <c r="AE269" i="1"/>
  <c r="L266" i="5"/>
  <c r="A267" i="5"/>
  <c r="B267" i="5"/>
  <c r="C267" i="5"/>
  <c r="D267" i="5"/>
  <c r="P270" i="1"/>
  <c r="E267" i="5"/>
  <c r="F267" i="5"/>
  <c r="N270" i="1"/>
  <c r="G267" i="5"/>
  <c r="H267" i="5"/>
  <c r="I267" i="5"/>
  <c r="J267" i="5"/>
  <c r="J270" i="1"/>
  <c r="K267" i="5"/>
  <c r="AE270" i="1" a="1"/>
  <c r="AE270" i="1"/>
  <c r="L267" i="5"/>
  <c r="A268" i="5"/>
  <c r="B268" i="5"/>
  <c r="C268" i="5"/>
  <c r="D268" i="5"/>
  <c r="P271" i="1"/>
  <c r="E268" i="5"/>
  <c r="F268" i="5"/>
  <c r="N271" i="1"/>
  <c r="G268" i="5"/>
  <c r="H268" i="5"/>
  <c r="I268" i="5"/>
  <c r="J268" i="5"/>
  <c r="J271" i="1"/>
  <c r="K268" i="5"/>
  <c r="AE271" i="1" a="1"/>
  <c r="AE271" i="1"/>
  <c r="L268" i="5"/>
  <c r="A269" i="5"/>
  <c r="B269" i="5"/>
  <c r="C269" i="5"/>
  <c r="D269" i="5"/>
  <c r="P272" i="1"/>
  <c r="E269" i="5"/>
  <c r="F269" i="5"/>
  <c r="N272" i="1"/>
  <c r="G269" i="5"/>
  <c r="H269" i="5"/>
  <c r="I269" i="5"/>
  <c r="J269" i="5"/>
  <c r="J272" i="1"/>
  <c r="K269" i="5"/>
  <c r="AE272" i="1" a="1"/>
  <c r="AE272" i="1"/>
  <c r="L269" i="5"/>
  <c r="A270" i="5"/>
  <c r="B270" i="5"/>
  <c r="C270" i="5"/>
  <c r="D270" i="5"/>
  <c r="P273" i="1"/>
  <c r="E270" i="5"/>
  <c r="F270" i="5"/>
  <c r="N273" i="1"/>
  <c r="G270" i="5"/>
  <c r="H270" i="5"/>
  <c r="I270" i="5"/>
  <c r="J270" i="5"/>
  <c r="J273" i="1"/>
  <c r="K270" i="5"/>
  <c r="AE273" i="1" a="1"/>
  <c r="AE273" i="1"/>
  <c r="L270" i="5"/>
  <c r="A271" i="5"/>
  <c r="B271" i="5"/>
  <c r="C271" i="5"/>
  <c r="D271" i="5"/>
  <c r="P274" i="1"/>
  <c r="E271" i="5"/>
  <c r="F271" i="5"/>
  <c r="N274" i="1"/>
  <c r="G271" i="5"/>
  <c r="H271" i="5"/>
  <c r="I271" i="5"/>
  <c r="J271" i="5"/>
  <c r="J274" i="1"/>
  <c r="K271" i="5"/>
  <c r="AE274" i="1" a="1"/>
  <c r="AE274" i="1"/>
  <c r="L271" i="5"/>
  <c r="A272" i="5"/>
  <c r="B272" i="5"/>
  <c r="C272" i="5"/>
  <c r="D272" i="5"/>
  <c r="P275" i="1"/>
  <c r="E272" i="5"/>
  <c r="F272" i="5"/>
  <c r="N275" i="1"/>
  <c r="G272" i="5"/>
  <c r="H272" i="5"/>
  <c r="I272" i="5"/>
  <c r="J272" i="5"/>
  <c r="J275" i="1"/>
  <c r="K272" i="5"/>
  <c r="AE275" i="1" a="1"/>
  <c r="AE275" i="1"/>
  <c r="L272" i="5"/>
  <c r="A273" i="5"/>
  <c r="B273" i="5"/>
  <c r="C273" i="5"/>
  <c r="D273" i="5"/>
  <c r="P276" i="1"/>
  <c r="E273" i="5"/>
  <c r="F273" i="5"/>
  <c r="N276" i="1"/>
  <c r="G273" i="5"/>
  <c r="H273" i="5"/>
  <c r="I273" i="5"/>
  <c r="J273" i="5"/>
  <c r="J276" i="1"/>
  <c r="K273" i="5"/>
  <c r="AE276" i="1" a="1"/>
  <c r="AE276" i="1"/>
  <c r="L273" i="5"/>
  <c r="A274" i="5"/>
  <c r="B274" i="5"/>
  <c r="C274" i="5"/>
  <c r="D274" i="5"/>
  <c r="P277" i="1"/>
  <c r="E274" i="5"/>
  <c r="F274" i="5"/>
  <c r="N277" i="1"/>
  <c r="G274" i="5"/>
  <c r="H274" i="5"/>
  <c r="I274" i="5"/>
  <c r="J274" i="5"/>
  <c r="J277" i="1"/>
  <c r="K274" i="5"/>
  <c r="AE277" i="1" a="1"/>
  <c r="AE277" i="1"/>
  <c r="L274" i="5"/>
  <c r="A275" i="5"/>
  <c r="B275" i="5"/>
  <c r="C275" i="5"/>
  <c r="D275" i="5"/>
  <c r="P278" i="1"/>
  <c r="E275" i="5"/>
  <c r="F275" i="5"/>
  <c r="N278" i="1"/>
  <c r="G275" i="5"/>
  <c r="H275" i="5"/>
  <c r="I275" i="5"/>
  <c r="J275" i="5"/>
  <c r="J278" i="1"/>
  <c r="K275" i="5"/>
  <c r="AE278" i="1" a="1"/>
  <c r="AE278" i="1"/>
  <c r="L275" i="5"/>
  <c r="A276" i="5"/>
  <c r="B276" i="5"/>
  <c r="C276" i="5"/>
  <c r="D276" i="5"/>
  <c r="P279" i="1"/>
  <c r="E276" i="5"/>
  <c r="F276" i="5"/>
  <c r="N279" i="1"/>
  <c r="G276" i="5"/>
  <c r="H276" i="5"/>
  <c r="I276" i="5"/>
  <c r="J276" i="5"/>
  <c r="J279" i="1"/>
  <c r="K276" i="5"/>
  <c r="AE279" i="1" a="1"/>
  <c r="AE279" i="1"/>
  <c r="L276" i="5"/>
  <c r="A277" i="5"/>
  <c r="B277" i="5"/>
  <c r="C277" i="5"/>
  <c r="D277" i="5"/>
  <c r="P280" i="1"/>
  <c r="E277" i="5"/>
  <c r="F277" i="5"/>
  <c r="G277" i="5"/>
  <c r="H277" i="5"/>
  <c r="I277" i="5"/>
  <c r="J277" i="5"/>
  <c r="K277" i="5"/>
  <c r="AE280" i="1" a="1"/>
  <c r="AE280" i="1"/>
  <c r="L277" i="5"/>
  <c r="A278" i="5"/>
  <c r="B278" i="5"/>
  <c r="C278" i="5"/>
  <c r="D278" i="5"/>
  <c r="P281" i="1"/>
  <c r="E278" i="5"/>
  <c r="F278" i="5"/>
  <c r="N281" i="1"/>
  <c r="G278" i="5"/>
  <c r="H278" i="5"/>
  <c r="I278" i="5"/>
  <c r="J278" i="5"/>
  <c r="J281" i="1"/>
  <c r="K278" i="5"/>
  <c r="AE281" i="1" a="1"/>
  <c r="AE281" i="1"/>
  <c r="L278" i="5"/>
  <c r="A279" i="5"/>
  <c r="B279" i="5"/>
  <c r="C279" i="5"/>
  <c r="D279" i="5"/>
  <c r="P282" i="1"/>
  <c r="E279" i="5"/>
  <c r="F279" i="5"/>
  <c r="N282" i="1"/>
  <c r="G279" i="5"/>
  <c r="H279" i="5"/>
  <c r="I279" i="5"/>
  <c r="J279" i="5"/>
  <c r="J282" i="1"/>
  <c r="K279" i="5"/>
  <c r="AE282" i="1" a="1"/>
  <c r="AE282" i="1"/>
  <c r="L279" i="5"/>
  <c r="A280" i="5"/>
  <c r="B280" i="5"/>
  <c r="C280" i="5"/>
  <c r="D280" i="5"/>
  <c r="P283" i="1"/>
  <c r="E280" i="5"/>
  <c r="F280" i="5"/>
  <c r="N283" i="1"/>
  <c r="G280" i="5"/>
  <c r="H280" i="5"/>
  <c r="I280" i="5"/>
  <c r="J280" i="5"/>
  <c r="J283" i="1"/>
  <c r="K280" i="5"/>
  <c r="AE283" i="1" a="1"/>
  <c r="AE283" i="1"/>
  <c r="L280" i="5"/>
  <c r="A281" i="5"/>
  <c r="B281" i="5"/>
  <c r="C281" i="5"/>
  <c r="D281" i="5"/>
  <c r="P284" i="1"/>
  <c r="E281" i="5"/>
  <c r="F281" i="5"/>
  <c r="N284" i="1"/>
  <c r="G281" i="5"/>
  <c r="H281" i="5"/>
  <c r="I281" i="5"/>
  <c r="J281" i="5"/>
  <c r="J284" i="1"/>
  <c r="K281" i="5"/>
  <c r="AE284" i="1" a="1"/>
  <c r="AE284" i="1"/>
  <c r="L281" i="5"/>
  <c r="A282" i="5"/>
  <c r="B282" i="5"/>
  <c r="C282" i="5"/>
  <c r="D282" i="5"/>
  <c r="P285" i="1"/>
  <c r="E282" i="5"/>
  <c r="F282" i="5"/>
  <c r="N285" i="1"/>
  <c r="G282" i="5"/>
  <c r="H282" i="5"/>
  <c r="I282" i="5"/>
  <c r="J282" i="5"/>
  <c r="J285" i="1"/>
  <c r="K282" i="5"/>
  <c r="AE285" i="1" a="1"/>
  <c r="AE285" i="1"/>
  <c r="L282" i="5"/>
  <c r="A283" i="5"/>
  <c r="B283" i="5"/>
  <c r="C283" i="5"/>
  <c r="D283" i="5"/>
  <c r="P286" i="1"/>
  <c r="E283" i="5"/>
  <c r="F283" i="5"/>
  <c r="N286" i="1"/>
  <c r="G283" i="5"/>
  <c r="H283" i="5"/>
  <c r="I283" i="5"/>
  <c r="J283" i="5"/>
  <c r="J286" i="1"/>
  <c r="K283" i="5"/>
  <c r="AE286" i="1" a="1"/>
  <c r="AE286" i="1"/>
  <c r="L283" i="5"/>
  <c r="A284" i="5"/>
  <c r="B284" i="5"/>
  <c r="C284" i="5"/>
  <c r="D284" i="5"/>
  <c r="P287" i="1"/>
  <c r="E284" i="5"/>
  <c r="F284" i="5"/>
  <c r="N287" i="1"/>
  <c r="G284" i="5"/>
  <c r="H284" i="5"/>
  <c r="I284" i="5"/>
  <c r="J284" i="5"/>
  <c r="J287" i="1"/>
  <c r="K284" i="5"/>
  <c r="AE287" i="1" a="1"/>
  <c r="AE287" i="1"/>
  <c r="L284" i="5"/>
  <c r="A285" i="5"/>
  <c r="B285" i="5"/>
  <c r="C285" i="5"/>
  <c r="D285" i="5"/>
  <c r="P288" i="1"/>
  <c r="E285" i="5"/>
  <c r="F285" i="5"/>
  <c r="N288" i="1"/>
  <c r="G285" i="5"/>
  <c r="H285" i="5"/>
  <c r="I285" i="5"/>
  <c r="J285" i="5"/>
  <c r="J288" i="1"/>
  <c r="K285" i="5"/>
  <c r="AE288" i="1" a="1"/>
  <c r="AE288" i="1"/>
  <c r="L285" i="5"/>
  <c r="A286" i="5"/>
  <c r="B286" i="5"/>
  <c r="C286" i="5"/>
  <c r="D286" i="5"/>
  <c r="P289" i="1"/>
  <c r="E286" i="5"/>
  <c r="F286" i="5"/>
  <c r="N289" i="1"/>
  <c r="G286" i="5"/>
  <c r="H286" i="5"/>
  <c r="I286" i="5"/>
  <c r="J286" i="5"/>
  <c r="J289" i="1"/>
  <c r="K286" i="5"/>
  <c r="AE289" i="1" a="1"/>
  <c r="AE289" i="1"/>
  <c r="L286" i="5"/>
  <c r="A287" i="5"/>
  <c r="B287" i="5"/>
  <c r="C287" i="5"/>
  <c r="D287" i="5"/>
  <c r="P290" i="1"/>
  <c r="E287" i="5"/>
  <c r="F287" i="5"/>
  <c r="N290" i="1"/>
  <c r="G287" i="5"/>
  <c r="H287" i="5"/>
  <c r="I287" i="5"/>
  <c r="J287" i="5"/>
  <c r="J290" i="1"/>
  <c r="K287" i="5"/>
  <c r="AE290" i="1" a="1"/>
  <c r="AE290" i="1"/>
  <c r="L287" i="5"/>
  <c r="A288" i="5"/>
  <c r="B288" i="5"/>
  <c r="C288" i="5"/>
  <c r="D288" i="5"/>
  <c r="P291" i="1"/>
  <c r="E288" i="5"/>
  <c r="F288" i="5"/>
  <c r="N291" i="1"/>
  <c r="G288" i="5"/>
  <c r="H288" i="5"/>
  <c r="I288" i="5"/>
  <c r="J288" i="5"/>
  <c r="J291" i="1"/>
  <c r="K288" i="5"/>
  <c r="AE291" i="1" a="1"/>
  <c r="AE291" i="1"/>
  <c r="L288" i="5"/>
  <c r="A289" i="5"/>
  <c r="B289" i="5"/>
  <c r="C289" i="5"/>
  <c r="D289" i="5"/>
  <c r="P292" i="1"/>
  <c r="E289" i="5"/>
  <c r="F289" i="5"/>
  <c r="N292" i="1"/>
  <c r="G289" i="5"/>
  <c r="H289" i="5"/>
  <c r="I289" i="5"/>
  <c r="J289" i="5"/>
  <c r="J292" i="1"/>
  <c r="K289" i="5"/>
  <c r="AE292" i="1" a="1"/>
  <c r="AE292" i="1"/>
  <c r="L289" i="5"/>
  <c r="A290" i="5"/>
  <c r="B290" i="5"/>
  <c r="C290" i="5"/>
  <c r="D290" i="5"/>
  <c r="P293" i="1"/>
  <c r="E290" i="5"/>
  <c r="F290" i="5"/>
  <c r="N293" i="1"/>
  <c r="G290" i="5"/>
  <c r="H290" i="5"/>
  <c r="I290" i="5"/>
  <c r="J290" i="5"/>
  <c r="J293" i="1"/>
  <c r="K290" i="5"/>
  <c r="AE293" i="1" a="1"/>
  <c r="AE293" i="1"/>
  <c r="L290" i="5"/>
  <c r="A291" i="5"/>
  <c r="B291" i="5"/>
  <c r="C291" i="5"/>
  <c r="D291" i="5"/>
  <c r="P294" i="1"/>
  <c r="E291" i="5"/>
  <c r="F291" i="5"/>
  <c r="N294" i="1"/>
  <c r="G291" i="5"/>
  <c r="H291" i="5"/>
  <c r="I291" i="5"/>
  <c r="J291" i="5"/>
  <c r="J294" i="1"/>
  <c r="K291" i="5"/>
  <c r="AE294" i="1" a="1"/>
  <c r="AE294" i="1"/>
  <c r="L291" i="5"/>
  <c r="A292" i="5"/>
  <c r="B292" i="5"/>
  <c r="C292" i="5"/>
  <c r="D292" i="5"/>
  <c r="P295" i="1"/>
  <c r="E292" i="5"/>
  <c r="F292" i="5"/>
  <c r="G292" i="5"/>
  <c r="H292" i="5"/>
  <c r="I292" i="5"/>
  <c r="J292" i="5"/>
  <c r="K292" i="5"/>
  <c r="AE295" i="1" a="1"/>
  <c r="AE295" i="1"/>
  <c r="L292" i="5"/>
  <c r="A293" i="5"/>
  <c r="B293" i="5"/>
  <c r="C293" i="5"/>
  <c r="D293" i="5"/>
  <c r="P296" i="1"/>
  <c r="E293" i="5"/>
  <c r="F293" i="5"/>
  <c r="N296" i="1"/>
  <c r="G293" i="5"/>
  <c r="H293" i="5"/>
  <c r="I293" i="5"/>
  <c r="J293" i="5"/>
  <c r="J296" i="1"/>
  <c r="K293" i="5"/>
  <c r="AE296" i="1" a="1"/>
  <c r="AE296" i="1"/>
  <c r="L293" i="5"/>
  <c r="A294" i="5"/>
  <c r="B294" i="5"/>
  <c r="C294" i="5"/>
  <c r="D294" i="5"/>
  <c r="P297" i="1"/>
  <c r="E294" i="5"/>
  <c r="F294" i="5"/>
  <c r="N297" i="1"/>
  <c r="G294" i="5"/>
  <c r="H294" i="5"/>
  <c r="I294" i="5"/>
  <c r="J294" i="5"/>
  <c r="J297" i="1"/>
  <c r="K294" i="5"/>
  <c r="AE297" i="1" a="1"/>
  <c r="AE297" i="1"/>
  <c r="L294" i="5"/>
  <c r="A295" i="5"/>
  <c r="B295" i="5"/>
  <c r="C295" i="5"/>
  <c r="D295" i="5"/>
  <c r="P298" i="1"/>
  <c r="E295" i="5"/>
  <c r="F295" i="5"/>
  <c r="N298" i="1"/>
  <c r="G295" i="5"/>
  <c r="H295" i="5"/>
  <c r="I295" i="5"/>
  <c r="J295" i="5"/>
  <c r="J298" i="1"/>
  <c r="K295" i="5"/>
  <c r="AE298" i="1" a="1"/>
  <c r="AE298" i="1"/>
  <c r="L295" i="5"/>
  <c r="A296" i="5"/>
  <c r="B296" i="5"/>
  <c r="C296" i="5"/>
  <c r="D296" i="5"/>
  <c r="P299" i="1"/>
  <c r="E296" i="5"/>
  <c r="F296" i="5"/>
  <c r="N299" i="1"/>
  <c r="G296" i="5"/>
  <c r="H296" i="5"/>
  <c r="I296" i="5"/>
  <c r="J296" i="5"/>
  <c r="J299" i="1"/>
  <c r="K296" i="5"/>
  <c r="AE299" i="1" a="1"/>
  <c r="AE299" i="1"/>
  <c r="L296" i="5"/>
  <c r="A297" i="5"/>
  <c r="B297" i="5"/>
  <c r="C297" i="5"/>
  <c r="D297" i="5"/>
  <c r="P300" i="1"/>
  <c r="E297" i="5"/>
  <c r="F297" i="5"/>
  <c r="N300" i="1"/>
  <c r="G297" i="5"/>
  <c r="H297" i="5"/>
  <c r="I297" i="5"/>
  <c r="J297" i="5"/>
  <c r="J300" i="1"/>
  <c r="K297" i="5"/>
  <c r="AE300" i="1" a="1"/>
  <c r="AE300" i="1"/>
  <c r="L297" i="5"/>
  <c r="A298" i="5"/>
  <c r="B298" i="5"/>
  <c r="C298" i="5"/>
  <c r="D298" i="5"/>
  <c r="P301" i="1"/>
  <c r="E298" i="5"/>
  <c r="F298" i="5"/>
  <c r="N301" i="1"/>
  <c r="G298" i="5"/>
  <c r="H298" i="5"/>
  <c r="I298" i="5"/>
  <c r="J298" i="5"/>
  <c r="J301" i="1"/>
  <c r="K298" i="5"/>
  <c r="AE301" i="1" a="1"/>
  <c r="AE301" i="1"/>
  <c r="L298" i="5"/>
  <c r="A299" i="5"/>
  <c r="B299" i="5"/>
  <c r="C299" i="5"/>
  <c r="D299" i="5"/>
  <c r="P302" i="1"/>
  <c r="E299" i="5"/>
  <c r="F299" i="5"/>
  <c r="N302" i="1"/>
  <c r="G299" i="5"/>
  <c r="H299" i="5"/>
  <c r="I299" i="5"/>
  <c r="J299" i="5"/>
  <c r="J302" i="1"/>
  <c r="K299" i="5"/>
  <c r="AE302" i="1" a="1"/>
  <c r="AE302" i="1"/>
  <c r="L299" i="5"/>
  <c r="A300" i="5"/>
  <c r="B300" i="5"/>
  <c r="C300" i="5"/>
  <c r="D300" i="5"/>
  <c r="P303" i="1"/>
  <c r="E300" i="5"/>
  <c r="F300" i="5"/>
  <c r="N303" i="1"/>
  <c r="G300" i="5"/>
  <c r="H300" i="5"/>
  <c r="I300" i="5"/>
  <c r="J300" i="5"/>
  <c r="J303" i="1"/>
  <c r="K300" i="5"/>
  <c r="AE303" i="1" a="1"/>
  <c r="AE303" i="1"/>
  <c r="L300" i="5"/>
  <c r="A301" i="5"/>
  <c r="B301" i="5"/>
  <c r="C301" i="5"/>
  <c r="D301" i="5"/>
  <c r="P304" i="1"/>
  <c r="E301" i="5"/>
  <c r="F301" i="5"/>
  <c r="N304" i="1"/>
  <c r="G301" i="5"/>
  <c r="H301" i="5"/>
  <c r="I301" i="5"/>
  <c r="J301" i="5"/>
  <c r="J304" i="1"/>
  <c r="K301" i="5"/>
  <c r="AE304" i="1" a="1"/>
  <c r="AE304" i="1"/>
  <c r="L301" i="5"/>
  <c r="A302" i="5"/>
  <c r="B302" i="5"/>
  <c r="C302" i="5"/>
  <c r="D302" i="5"/>
  <c r="P305" i="1"/>
  <c r="E302" i="5"/>
  <c r="F302" i="5"/>
  <c r="N305" i="1"/>
  <c r="G302" i="5"/>
  <c r="H302" i="5"/>
  <c r="I302" i="5"/>
  <c r="J302" i="5"/>
  <c r="J305" i="1"/>
  <c r="K302" i="5"/>
  <c r="AE305" i="1" a="1"/>
  <c r="AE305" i="1"/>
  <c r="L302" i="5"/>
  <c r="A303" i="5"/>
  <c r="B303" i="5"/>
  <c r="C303" i="5"/>
  <c r="D303" i="5"/>
  <c r="P306" i="1"/>
  <c r="E303" i="5"/>
  <c r="F303" i="5"/>
  <c r="N306" i="1"/>
  <c r="G303" i="5"/>
  <c r="H303" i="5"/>
  <c r="I303" i="5"/>
  <c r="J303" i="5"/>
  <c r="J306" i="1"/>
  <c r="K303" i="5"/>
  <c r="AE306" i="1" a="1"/>
  <c r="AE306" i="1"/>
  <c r="L303" i="5"/>
  <c r="A304" i="5"/>
  <c r="B304" i="5"/>
  <c r="C304" i="5"/>
  <c r="D304" i="5"/>
  <c r="P307" i="1"/>
  <c r="E304" i="5"/>
  <c r="F304" i="5"/>
  <c r="N307" i="1"/>
  <c r="G304" i="5"/>
  <c r="H304" i="5"/>
  <c r="I304" i="5"/>
  <c r="J304" i="5"/>
  <c r="J307" i="1"/>
  <c r="K304" i="5"/>
  <c r="AE307" i="1" a="1"/>
  <c r="AE307" i="1"/>
  <c r="L304" i="5"/>
  <c r="A305" i="5"/>
  <c r="B305" i="5"/>
  <c r="C305" i="5"/>
  <c r="D305" i="5"/>
  <c r="P308" i="1"/>
  <c r="E305" i="5"/>
  <c r="F305" i="5"/>
  <c r="N308" i="1"/>
  <c r="G305" i="5"/>
  <c r="H305" i="5"/>
  <c r="I305" i="5"/>
  <c r="J305" i="5"/>
  <c r="J308" i="1"/>
  <c r="K305" i="5"/>
  <c r="AE308" i="1" a="1"/>
  <c r="AE308" i="1"/>
  <c r="L305" i="5"/>
  <c r="A306" i="5"/>
  <c r="B306" i="5"/>
  <c r="C306" i="5"/>
  <c r="D306" i="5"/>
  <c r="P309" i="1"/>
  <c r="E306" i="5"/>
  <c r="F306" i="5"/>
  <c r="N309" i="1"/>
  <c r="G306" i="5"/>
  <c r="H306" i="5"/>
  <c r="I306" i="5"/>
  <c r="J306" i="5"/>
  <c r="J309" i="1"/>
  <c r="K306" i="5"/>
  <c r="AE309" i="1" a="1"/>
  <c r="AE309" i="1"/>
  <c r="L306" i="5"/>
  <c r="A307" i="5"/>
  <c r="B307" i="5"/>
  <c r="C307" i="5"/>
  <c r="D307" i="5"/>
  <c r="P310" i="1"/>
  <c r="E307" i="5"/>
  <c r="F307" i="5"/>
  <c r="N310" i="1"/>
  <c r="G307" i="5"/>
  <c r="H307" i="5"/>
  <c r="I307" i="5"/>
  <c r="J307" i="5"/>
  <c r="J310" i="1"/>
  <c r="K307" i="5"/>
  <c r="AE310" i="1" a="1"/>
  <c r="AE310" i="1"/>
  <c r="L307" i="5"/>
  <c r="A308" i="5"/>
  <c r="B308" i="5"/>
  <c r="C308" i="5"/>
  <c r="D308" i="5"/>
  <c r="P311" i="1"/>
  <c r="E308" i="5"/>
  <c r="F308" i="5"/>
  <c r="N311" i="1"/>
  <c r="G308" i="5"/>
  <c r="H308" i="5"/>
  <c r="I308" i="5"/>
  <c r="J308" i="5"/>
  <c r="J311" i="1"/>
  <c r="K308" i="5"/>
  <c r="AE311" i="1" a="1"/>
  <c r="AE311" i="1"/>
  <c r="L308" i="5"/>
  <c r="A309" i="5"/>
  <c r="B309" i="5"/>
  <c r="C309" i="5"/>
  <c r="D309" i="5"/>
  <c r="P312" i="1"/>
  <c r="E309" i="5"/>
  <c r="F309" i="5"/>
  <c r="N312" i="1"/>
  <c r="G309" i="5"/>
  <c r="H309" i="5"/>
  <c r="I309" i="5"/>
  <c r="J309" i="5"/>
  <c r="J312" i="1"/>
  <c r="K309" i="5"/>
  <c r="AE312" i="1" a="1"/>
  <c r="AE312" i="1"/>
  <c r="L309" i="5"/>
  <c r="A310" i="5"/>
  <c r="B310" i="5"/>
  <c r="C310" i="5"/>
  <c r="D310" i="5"/>
  <c r="P313" i="1"/>
  <c r="E310" i="5"/>
  <c r="F310" i="5"/>
  <c r="N313" i="1"/>
  <c r="G310" i="5"/>
  <c r="H310" i="5"/>
  <c r="I310" i="5"/>
  <c r="J310" i="5"/>
  <c r="J313" i="1"/>
  <c r="K310" i="5"/>
  <c r="AE313" i="1" a="1"/>
  <c r="AE313" i="1"/>
  <c r="L310" i="5"/>
  <c r="A311" i="5"/>
  <c r="B311" i="5"/>
  <c r="C311" i="5"/>
  <c r="D311" i="5"/>
  <c r="P314" i="1"/>
  <c r="E311" i="5"/>
  <c r="F311" i="5"/>
  <c r="N314" i="1"/>
  <c r="G311" i="5"/>
  <c r="H311" i="5"/>
  <c r="I311" i="5"/>
  <c r="J311" i="5"/>
  <c r="J314" i="1"/>
  <c r="K311" i="5"/>
  <c r="AE314" i="1" a="1"/>
  <c r="AE314" i="1"/>
  <c r="L311" i="5"/>
  <c r="A312" i="5"/>
  <c r="B312" i="5"/>
  <c r="C312" i="5"/>
  <c r="D312" i="5"/>
  <c r="P315" i="1"/>
  <c r="E312" i="5"/>
  <c r="F312" i="5"/>
  <c r="N315" i="1"/>
  <c r="G312" i="5"/>
  <c r="H312" i="5"/>
  <c r="I312" i="5"/>
  <c r="J312" i="5"/>
  <c r="J315" i="1"/>
  <c r="K312" i="5"/>
  <c r="AE315" i="1" a="1"/>
  <c r="AE315" i="1"/>
  <c r="L312" i="5"/>
  <c r="A313" i="5"/>
  <c r="B313" i="5"/>
  <c r="C313" i="5"/>
  <c r="D313" i="5"/>
  <c r="P316" i="1"/>
  <c r="E313" i="5"/>
  <c r="F313" i="5"/>
  <c r="N316" i="1"/>
  <c r="G313" i="5"/>
  <c r="H313" i="5"/>
  <c r="I313" i="5"/>
  <c r="J313" i="5"/>
  <c r="J316" i="1"/>
  <c r="K313" i="5"/>
  <c r="AE316" i="1" a="1"/>
  <c r="AE316" i="1"/>
  <c r="L313" i="5"/>
  <c r="A314" i="5"/>
  <c r="B314" i="5"/>
  <c r="C314" i="5"/>
  <c r="D314" i="5"/>
  <c r="P317" i="1"/>
  <c r="E314" i="5"/>
  <c r="F314" i="5"/>
  <c r="N317" i="1"/>
  <c r="G314" i="5"/>
  <c r="H314" i="5"/>
  <c r="I314" i="5"/>
  <c r="J314" i="5"/>
  <c r="J317" i="1"/>
  <c r="K314" i="5"/>
  <c r="AE317" i="1" a="1"/>
  <c r="AE317" i="1"/>
  <c r="L314" i="5"/>
  <c r="A315" i="5"/>
  <c r="B315" i="5"/>
  <c r="C315" i="5"/>
  <c r="D315" i="5"/>
  <c r="P318" i="1"/>
  <c r="E315" i="5"/>
  <c r="F315" i="5"/>
  <c r="N318" i="1"/>
  <c r="G315" i="5"/>
  <c r="H315" i="5"/>
  <c r="I315" i="5"/>
  <c r="J315" i="5"/>
  <c r="J318" i="1"/>
  <c r="K315" i="5"/>
  <c r="AE318" i="1" a="1"/>
  <c r="AE318" i="1"/>
  <c r="L315" i="5"/>
  <c r="A316" i="5"/>
  <c r="B316" i="5"/>
  <c r="C316" i="5"/>
  <c r="D316" i="5"/>
  <c r="P319" i="1"/>
  <c r="E316" i="5"/>
  <c r="F316" i="5"/>
  <c r="N319" i="1"/>
  <c r="G316" i="5"/>
  <c r="H316" i="5"/>
  <c r="I316" i="5"/>
  <c r="J316" i="5"/>
  <c r="J319" i="1"/>
  <c r="K316" i="5"/>
  <c r="AE319" i="1" a="1"/>
  <c r="AE319" i="1"/>
  <c r="L316" i="5"/>
  <c r="A317" i="5"/>
  <c r="B317" i="5"/>
  <c r="C317" i="5"/>
  <c r="D317" i="5"/>
  <c r="P320" i="1"/>
  <c r="E317" i="5"/>
  <c r="F317" i="5"/>
  <c r="N320" i="1"/>
  <c r="G317" i="5"/>
  <c r="H317" i="5"/>
  <c r="I317" i="5"/>
  <c r="J317" i="5"/>
  <c r="J320" i="1"/>
  <c r="K317" i="5"/>
  <c r="AE320" i="1" a="1"/>
  <c r="AE320" i="1"/>
  <c r="L317" i="5"/>
  <c r="A318" i="5"/>
  <c r="B318" i="5"/>
  <c r="C318" i="5"/>
  <c r="D318" i="5"/>
  <c r="P321" i="1"/>
  <c r="E318" i="5"/>
  <c r="F318" i="5"/>
  <c r="N321" i="1"/>
  <c r="G318" i="5"/>
  <c r="H318" i="5"/>
  <c r="I318" i="5"/>
  <c r="J318" i="5"/>
  <c r="J321" i="1"/>
  <c r="K318" i="5"/>
  <c r="AE321" i="1" a="1"/>
  <c r="AE321" i="1"/>
  <c r="L318" i="5"/>
  <c r="A319" i="5"/>
  <c r="B319" i="5"/>
  <c r="C319" i="5"/>
  <c r="D319" i="5"/>
  <c r="P322" i="1"/>
  <c r="E319" i="5"/>
  <c r="F319" i="5"/>
  <c r="N322" i="1"/>
  <c r="G319" i="5"/>
  <c r="H319" i="5"/>
  <c r="I319" i="5"/>
  <c r="J319" i="5"/>
  <c r="J322" i="1"/>
  <c r="K319" i="5"/>
  <c r="AE322" i="1" a="1"/>
  <c r="AE322" i="1"/>
  <c r="L319" i="5"/>
  <c r="A320" i="5"/>
  <c r="B320" i="5"/>
  <c r="C320" i="5"/>
  <c r="D320" i="5"/>
  <c r="P323" i="1"/>
  <c r="E320" i="5"/>
  <c r="F320" i="5"/>
  <c r="N323" i="1"/>
  <c r="G320" i="5"/>
  <c r="H320" i="5"/>
  <c r="I320" i="5"/>
  <c r="J320" i="5"/>
  <c r="J323" i="1"/>
  <c r="K320" i="5"/>
  <c r="AE323" i="1" a="1"/>
  <c r="AE323" i="1"/>
  <c r="L320" i="5"/>
  <c r="A321" i="5"/>
  <c r="B321" i="5"/>
  <c r="C321" i="5"/>
  <c r="D321" i="5"/>
  <c r="P324" i="1"/>
  <c r="E321" i="5"/>
  <c r="F321" i="5"/>
  <c r="N324" i="1"/>
  <c r="G321" i="5"/>
  <c r="H321" i="5"/>
  <c r="I321" i="5"/>
  <c r="J321" i="5"/>
  <c r="J324" i="1"/>
  <c r="K321" i="5"/>
  <c r="AE324" i="1" a="1"/>
  <c r="AE324" i="1"/>
  <c r="L321" i="5"/>
  <c r="A322" i="5"/>
  <c r="B322" i="5"/>
  <c r="C322" i="5"/>
  <c r="D322" i="5"/>
  <c r="P325" i="1"/>
  <c r="E322" i="5"/>
  <c r="F322" i="5"/>
  <c r="N325" i="1"/>
  <c r="G322" i="5"/>
  <c r="H322" i="5"/>
  <c r="I322" i="5"/>
  <c r="J322" i="5"/>
  <c r="J325" i="1"/>
  <c r="K322" i="5"/>
  <c r="AE325" i="1" a="1"/>
  <c r="AE325" i="1"/>
  <c r="L322" i="5"/>
  <c r="A323" i="5"/>
  <c r="B323" i="5"/>
  <c r="C323" i="5"/>
  <c r="D323" i="5"/>
  <c r="P326" i="1"/>
  <c r="E323" i="5"/>
  <c r="F323" i="5"/>
  <c r="N326" i="1"/>
  <c r="G323" i="5"/>
  <c r="H323" i="5"/>
  <c r="V326" i="1"/>
  <c r="I323" i="5"/>
  <c r="J323" i="5"/>
  <c r="J326" i="1"/>
  <c r="K323" i="5"/>
  <c r="AE326" i="1" a="1"/>
  <c r="AE326" i="1"/>
  <c r="L323" i="5"/>
  <c r="A324" i="5"/>
  <c r="B324" i="5"/>
  <c r="C324" i="5"/>
  <c r="D324" i="5"/>
  <c r="P327" i="1"/>
  <c r="E324" i="5"/>
  <c r="F324" i="5"/>
  <c r="N327" i="1"/>
  <c r="G324" i="5"/>
  <c r="H324" i="5"/>
  <c r="V327" i="1"/>
  <c r="I324" i="5"/>
  <c r="J324" i="5"/>
  <c r="J327" i="1"/>
  <c r="K324" i="5"/>
  <c r="AE327" i="1" a="1"/>
  <c r="AE327" i="1"/>
  <c r="L324" i="5"/>
  <c r="A325" i="5"/>
  <c r="B325" i="5"/>
  <c r="C325" i="5"/>
  <c r="D325" i="5"/>
  <c r="P328" i="1"/>
  <c r="E325" i="5"/>
  <c r="F325" i="5"/>
  <c r="N328" i="1"/>
  <c r="G325" i="5"/>
  <c r="H325" i="5"/>
  <c r="I325" i="5"/>
  <c r="J325" i="5"/>
  <c r="J328" i="1"/>
  <c r="K325" i="5"/>
  <c r="AE328" i="1" a="1"/>
  <c r="AE328" i="1"/>
  <c r="L325" i="5"/>
  <c r="A326" i="5"/>
  <c r="B326" i="5"/>
  <c r="C326" i="5"/>
  <c r="D326" i="5"/>
  <c r="P329" i="1"/>
  <c r="E326" i="5"/>
  <c r="F326" i="5"/>
  <c r="N329" i="1"/>
  <c r="G326" i="5"/>
  <c r="H326" i="5"/>
  <c r="I326" i="5"/>
  <c r="J326" i="5"/>
  <c r="J329" i="1"/>
  <c r="K326" i="5"/>
  <c r="AE329" i="1" a="1"/>
  <c r="AE329" i="1"/>
  <c r="L326" i="5"/>
  <c r="A327" i="5"/>
  <c r="B327" i="5"/>
  <c r="C327" i="5"/>
  <c r="D327" i="5"/>
  <c r="P330" i="1"/>
  <c r="E327" i="5"/>
  <c r="F327" i="5"/>
  <c r="N330" i="1"/>
  <c r="G327" i="5"/>
  <c r="H327" i="5"/>
  <c r="I327" i="5"/>
  <c r="J327" i="5"/>
  <c r="J330" i="1"/>
  <c r="K327" i="5"/>
  <c r="AE330" i="1" a="1"/>
  <c r="AE330" i="1"/>
  <c r="L327" i="5"/>
  <c r="A328" i="5"/>
  <c r="B328" i="5"/>
  <c r="C328" i="5"/>
  <c r="D328" i="5"/>
  <c r="P331" i="1"/>
  <c r="E328" i="5"/>
  <c r="F328" i="5"/>
  <c r="N331" i="1"/>
  <c r="G328" i="5"/>
  <c r="H328" i="5"/>
  <c r="I328" i="5"/>
  <c r="J328" i="5"/>
  <c r="J331" i="1"/>
  <c r="K328" i="5"/>
  <c r="AE331" i="1" a="1"/>
  <c r="AE331" i="1"/>
  <c r="L328" i="5"/>
  <c r="A329" i="5"/>
  <c r="B329" i="5"/>
  <c r="C329" i="5"/>
  <c r="D329" i="5"/>
  <c r="P332" i="1"/>
  <c r="E329" i="5"/>
  <c r="F329" i="5"/>
  <c r="N332" i="1"/>
  <c r="G329" i="5"/>
  <c r="H329" i="5"/>
  <c r="I329" i="5"/>
  <c r="J329" i="5"/>
  <c r="J332" i="1"/>
  <c r="K329" i="5"/>
  <c r="AE332" i="1" a="1"/>
  <c r="AE332" i="1"/>
  <c r="L329" i="5"/>
  <c r="A330" i="5"/>
  <c r="B330" i="5"/>
  <c r="C330" i="5"/>
  <c r="D330" i="5"/>
  <c r="P333" i="1"/>
  <c r="E330" i="5"/>
  <c r="F330" i="5"/>
  <c r="N333" i="1"/>
  <c r="G330" i="5"/>
  <c r="H330" i="5"/>
  <c r="I330" i="5"/>
  <c r="J330" i="5"/>
  <c r="J333" i="1"/>
  <c r="K330" i="5"/>
  <c r="AE333" i="1" a="1"/>
  <c r="AE333" i="1"/>
  <c r="L330" i="5"/>
  <c r="A331" i="5"/>
  <c r="B331" i="5"/>
  <c r="C331" i="5"/>
  <c r="D331" i="5"/>
  <c r="P334" i="1"/>
  <c r="E331" i="5"/>
  <c r="F331" i="5"/>
  <c r="N334" i="1"/>
  <c r="G331" i="5"/>
  <c r="H331" i="5"/>
  <c r="I331" i="5"/>
  <c r="J331" i="5"/>
  <c r="J334" i="1"/>
  <c r="K331" i="5"/>
  <c r="AE334" i="1" a="1"/>
  <c r="AE334" i="1"/>
  <c r="L331" i="5"/>
  <c r="A332" i="5"/>
  <c r="B332" i="5"/>
  <c r="C332" i="5"/>
  <c r="D332" i="5"/>
  <c r="P335" i="1"/>
  <c r="E332" i="5"/>
  <c r="F332" i="5"/>
  <c r="N335" i="1"/>
  <c r="G332" i="5"/>
  <c r="H332" i="5"/>
  <c r="I332" i="5"/>
  <c r="J332" i="5"/>
  <c r="J335" i="1"/>
  <c r="K332" i="5"/>
  <c r="AE335" i="1" a="1"/>
  <c r="AE335" i="1"/>
  <c r="L332" i="5"/>
  <c r="A333" i="5"/>
  <c r="B333" i="5"/>
  <c r="C333" i="5"/>
  <c r="D333" i="5"/>
  <c r="P336" i="1"/>
  <c r="E333" i="5"/>
  <c r="F333" i="5"/>
  <c r="N336" i="1"/>
  <c r="G333" i="5"/>
  <c r="H333" i="5"/>
  <c r="I333" i="5"/>
  <c r="J333" i="5"/>
  <c r="J336" i="1"/>
  <c r="K333" i="5"/>
  <c r="AE336" i="1" a="1"/>
  <c r="AE336" i="1"/>
  <c r="L333" i="5"/>
  <c r="A334" i="5"/>
  <c r="B334" i="5"/>
  <c r="C334" i="5"/>
  <c r="D334" i="5"/>
  <c r="P337" i="1"/>
  <c r="E334" i="5"/>
  <c r="F334" i="5"/>
  <c r="N337" i="1"/>
  <c r="G334" i="5"/>
  <c r="H334" i="5"/>
  <c r="I334" i="5"/>
  <c r="J334" i="5"/>
  <c r="J337" i="1"/>
  <c r="K334" i="5"/>
  <c r="AE337" i="1" a="1"/>
  <c r="AE337" i="1"/>
  <c r="L334" i="5"/>
  <c r="A335" i="5"/>
  <c r="B335" i="5"/>
  <c r="C335" i="5"/>
  <c r="D335" i="5"/>
  <c r="P338" i="1"/>
  <c r="E335" i="5"/>
  <c r="F335" i="5"/>
  <c r="N338" i="1"/>
  <c r="G335" i="5"/>
  <c r="H335" i="5"/>
  <c r="I335" i="5"/>
  <c r="J335" i="5"/>
  <c r="J338" i="1"/>
  <c r="K335" i="5"/>
  <c r="AE338" i="1" a="1"/>
  <c r="AE338" i="1"/>
  <c r="L335" i="5"/>
  <c r="A336" i="5"/>
  <c r="B336" i="5"/>
  <c r="C336" i="5"/>
  <c r="D336" i="5"/>
  <c r="P339" i="1"/>
  <c r="E336" i="5"/>
  <c r="F336" i="5"/>
  <c r="N339" i="1"/>
  <c r="G336" i="5"/>
  <c r="H336" i="5"/>
  <c r="V339" i="1"/>
  <c r="I336" i="5"/>
  <c r="J336" i="5"/>
  <c r="J339" i="1"/>
  <c r="K336" i="5"/>
  <c r="AE339" i="1" a="1"/>
  <c r="AE339" i="1"/>
  <c r="L336" i="5"/>
  <c r="A337" i="5"/>
  <c r="B337" i="5"/>
  <c r="C337" i="5"/>
  <c r="D337" i="5"/>
  <c r="P340" i="1"/>
  <c r="E337" i="5"/>
  <c r="F337" i="5"/>
  <c r="N340" i="1"/>
  <c r="G337" i="5"/>
  <c r="H337" i="5"/>
  <c r="V340" i="1"/>
  <c r="I337" i="5"/>
  <c r="J337" i="5"/>
  <c r="J340" i="1"/>
  <c r="K337" i="5"/>
  <c r="AE340" i="1" a="1"/>
  <c r="AE340" i="1"/>
  <c r="L337" i="5"/>
  <c r="A338" i="5"/>
  <c r="B338" i="5"/>
  <c r="C338" i="5"/>
  <c r="D338" i="5"/>
  <c r="P341" i="1"/>
  <c r="E338" i="5"/>
  <c r="F338" i="5"/>
  <c r="N341" i="1"/>
  <c r="G338" i="5"/>
  <c r="H338" i="5"/>
  <c r="V341" i="1"/>
  <c r="I338" i="5"/>
  <c r="J338" i="5"/>
  <c r="J341" i="1"/>
  <c r="K338" i="5"/>
  <c r="AE341" i="1" a="1"/>
  <c r="AE341" i="1"/>
  <c r="L338" i="5"/>
  <c r="A339" i="5"/>
  <c r="B339" i="5"/>
  <c r="C339" i="5"/>
  <c r="D339" i="5"/>
  <c r="P342" i="1"/>
  <c r="E339" i="5"/>
  <c r="F339" i="5"/>
  <c r="N342" i="1"/>
  <c r="G339" i="5"/>
  <c r="H339" i="5"/>
  <c r="V342" i="1"/>
  <c r="I339" i="5"/>
  <c r="J339" i="5"/>
  <c r="J342" i="1"/>
  <c r="K339" i="5"/>
  <c r="AE342" i="1" a="1"/>
  <c r="AE342" i="1"/>
  <c r="L339" i="5"/>
  <c r="A340" i="5"/>
  <c r="B340" i="5"/>
  <c r="C340" i="5"/>
  <c r="D340" i="5"/>
  <c r="P343" i="1"/>
  <c r="E340" i="5"/>
  <c r="F340" i="5"/>
  <c r="N343" i="1"/>
  <c r="G340" i="5"/>
  <c r="H340" i="5"/>
  <c r="V343" i="1"/>
  <c r="I340" i="5"/>
  <c r="J340" i="5"/>
  <c r="J343" i="1"/>
  <c r="K340" i="5"/>
  <c r="AE343" i="1" a="1"/>
  <c r="AE343" i="1"/>
  <c r="L340" i="5"/>
  <c r="A341" i="5"/>
  <c r="B341" i="5"/>
  <c r="C341" i="5"/>
  <c r="D341" i="5"/>
  <c r="P344" i="1"/>
  <c r="E341" i="5"/>
  <c r="F341" i="5"/>
  <c r="N344" i="1"/>
  <c r="G341" i="5"/>
  <c r="H341" i="5"/>
  <c r="V344" i="1"/>
  <c r="I341" i="5"/>
  <c r="J341" i="5"/>
  <c r="J344" i="1"/>
  <c r="K341" i="5"/>
  <c r="AE344" i="1" a="1"/>
  <c r="AE344" i="1"/>
  <c r="L341" i="5"/>
  <c r="A342" i="5"/>
  <c r="B342" i="5"/>
  <c r="C342" i="5"/>
  <c r="D342" i="5"/>
  <c r="P345" i="1"/>
  <c r="E342" i="5"/>
  <c r="F342" i="5"/>
  <c r="N345" i="1"/>
  <c r="G342" i="5"/>
  <c r="H342" i="5"/>
  <c r="V345" i="1"/>
  <c r="I342" i="5"/>
  <c r="J342" i="5"/>
  <c r="J345" i="1"/>
  <c r="K342" i="5"/>
  <c r="AE345" i="1" a="1"/>
  <c r="AE345" i="1"/>
  <c r="L342" i="5"/>
  <c r="A343" i="5"/>
  <c r="B343" i="5"/>
  <c r="C343" i="5"/>
  <c r="D343" i="5"/>
  <c r="P346" i="1"/>
  <c r="E343" i="5"/>
  <c r="F343" i="5"/>
  <c r="N346" i="1"/>
  <c r="G343" i="5"/>
  <c r="H343" i="5"/>
  <c r="V346" i="1"/>
  <c r="I343" i="5"/>
  <c r="J343" i="5"/>
  <c r="J346" i="1"/>
  <c r="K343" i="5"/>
  <c r="AE346" i="1" a="1"/>
  <c r="AE346" i="1"/>
  <c r="L343" i="5"/>
  <c r="A344" i="5"/>
  <c r="B344" i="5"/>
  <c r="C344" i="5"/>
  <c r="D344" i="5"/>
  <c r="P347" i="1"/>
  <c r="E344" i="5"/>
  <c r="F344" i="5"/>
  <c r="N347" i="1"/>
  <c r="G344" i="5"/>
  <c r="H344" i="5"/>
  <c r="V347" i="1"/>
  <c r="I344" i="5"/>
  <c r="J344" i="5"/>
  <c r="J347" i="1"/>
  <c r="K344" i="5"/>
  <c r="AE347" i="1" a="1"/>
  <c r="AE347" i="1"/>
  <c r="L344" i="5"/>
  <c r="A345" i="5"/>
  <c r="B345" i="5"/>
  <c r="C345" i="5"/>
  <c r="D345" i="5"/>
  <c r="P348" i="1"/>
  <c r="E345" i="5"/>
  <c r="F345" i="5"/>
  <c r="N348" i="1"/>
  <c r="G345" i="5"/>
  <c r="H345" i="5"/>
  <c r="V348" i="1"/>
  <c r="I345" i="5"/>
  <c r="J345" i="5"/>
  <c r="J348" i="1"/>
  <c r="K345" i="5"/>
  <c r="AE348" i="1" a="1"/>
  <c r="AE348" i="1"/>
  <c r="L345" i="5"/>
  <c r="A346" i="5"/>
  <c r="B346" i="5"/>
  <c r="C346" i="5"/>
  <c r="D346" i="5"/>
  <c r="P349" i="1"/>
  <c r="E346" i="5"/>
  <c r="F346" i="5"/>
  <c r="N349" i="1"/>
  <c r="G346" i="5"/>
  <c r="H346" i="5"/>
  <c r="V349" i="1"/>
  <c r="I346" i="5"/>
  <c r="J346" i="5"/>
  <c r="J349" i="1"/>
  <c r="K346" i="5"/>
  <c r="AE349" i="1" a="1"/>
  <c r="AE349" i="1"/>
  <c r="L346" i="5"/>
  <c r="A347" i="5"/>
  <c r="B347" i="5"/>
  <c r="C347" i="5"/>
  <c r="D347" i="5"/>
  <c r="P350" i="1"/>
  <c r="E347" i="5"/>
  <c r="F347" i="5"/>
  <c r="N350" i="1"/>
  <c r="G347" i="5"/>
  <c r="H347" i="5"/>
  <c r="V350" i="1"/>
  <c r="I347" i="5"/>
  <c r="J347" i="5"/>
  <c r="J350" i="1"/>
  <c r="K347" i="5"/>
  <c r="AE350" i="1" a="1"/>
  <c r="AE350" i="1"/>
  <c r="L347" i="5"/>
  <c r="A348" i="5"/>
  <c r="B348" i="5"/>
  <c r="C348" i="5"/>
  <c r="D348" i="5"/>
  <c r="P351" i="1"/>
  <c r="E348" i="5"/>
  <c r="F348" i="5"/>
  <c r="N351" i="1"/>
  <c r="G348" i="5"/>
  <c r="H348" i="5"/>
  <c r="V351" i="1"/>
  <c r="I348" i="5"/>
  <c r="J348" i="5"/>
  <c r="J351" i="1"/>
  <c r="K348" i="5"/>
  <c r="AE351" i="1" a="1"/>
  <c r="AE351" i="1"/>
  <c r="L348" i="5"/>
  <c r="A349" i="5"/>
  <c r="B349" i="5"/>
  <c r="C349" i="5"/>
  <c r="D349" i="5"/>
  <c r="P352" i="1"/>
  <c r="E349" i="5"/>
  <c r="F349" i="5"/>
  <c r="N352" i="1"/>
  <c r="G349" i="5"/>
  <c r="H349" i="5"/>
  <c r="V352" i="1"/>
  <c r="I349" i="5"/>
  <c r="J349" i="5"/>
  <c r="J352" i="1"/>
  <c r="K349" i="5"/>
  <c r="AE352" i="1" a="1"/>
  <c r="AE352" i="1"/>
  <c r="L349" i="5"/>
  <c r="A350" i="5"/>
  <c r="B350" i="5"/>
  <c r="C350" i="5"/>
  <c r="D350" i="5"/>
  <c r="P353" i="1"/>
  <c r="E350" i="5"/>
  <c r="F350" i="5"/>
  <c r="N353" i="1"/>
  <c r="G350" i="5"/>
  <c r="H350" i="5"/>
  <c r="V353" i="1"/>
  <c r="I350" i="5"/>
  <c r="J350" i="5"/>
  <c r="J353" i="1"/>
  <c r="K350" i="5"/>
  <c r="AE353" i="1" a="1"/>
  <c r="AE353" i="1"/>
  <c r="L350" i="5"/>
  <c r="A351" i="5"/>
  <c r="B351" i="5"/>
  <c r="C351" i="5"/>
  <c r="D351" i="5"/>
  <c r="P354" i="1"/>
  <c r="E351" i="5"/>
  <c r="F351" i="5"/>
  <c r="N354" i="1"/>
  <c r="G351" i="5"/>
  <c r="H351" i="5"/>
  <c r="V354" i="1"/>
  <c r="I351" i="5"/>
  <c r="J351" i="5"/>
  <c r="J354" i="1"/>
  <c r="K351" i="5"/>
  <c r="AE354" i="1" a="1"/>
  <c r="AE354" i="1"/>
  <c r="L351" i="5"/>
  <c r="A352" i="5"/>
  <c r="B352" i="5"/>
  <c r="C352" i="5"/>
  <c r="D352" i="5"/>
  <c r="P355" i="1"/>
  <c r="E352" i="5"/>
  <c r="F352" i="5"/>
  <c r="N355" i="1"/>
  <c r="G352" i="5"/>
  <c r="H352" i="5"/>
  <c r="V355" i="1"/>
  <c r="I352" i="5"/>
  <c r="J352" i="5"/>
  <c r="J355" i="1"/>
  <c r="K352" i="5"/>
  <c r="AE355" i="1" a="1"/>
  <c r="AE355" i="1"/>
  <c r="L352" i="5"/>
  <c r="A353" i="5"/>
  <c r="B353" i="5"/>
  <c r="C353" i="5"/>
  <c r="D353" i="5"/>
  <c r="P356" i="1"/>
  <c r="E353" i="5"/>
  <c r="F353" i="5"/>
  <c r="N356" i="1"/>
  <c r="G353" i="5"/>
  <c r="H353" i="5"/>
  <c r="V356" i="1"/>
  <c r="I353" i="5"/>
  <c r="J353" i="5"/>
  <c r="J356" i="1"/>
  <c r="K353" i="5"/>
  <c r="AE356" i="1" a="1"/>
  <c r="AE356" i="1"/>
  <c r="L353" i="5"/>
  <c r="A354" i="5"/>
  <c r="B354" i="5"/>
  <c r="C354" i="5"/>
  <c r="D354" i="5"/>
  <c r="P357" i="1"/>
  <c r="E354" i="5"/>
  <c r="F354" i="5"/>
  <c r="N357" i="1"/>
  <c r="G354" i="5"/>
  <c r="H354" i="5"/>
  <c r="V357" i="1"/>
  <c r="I354" i="5"/>
  <c r="J354" i="5"/>
  <c r="J357" i="1"/>
  <c r="K354" i="5"/>
  <c r="AE357" i="1" a="1"/>
  <c r="AE357" i="1"/>
  <c r="L354" i="5"/>
  <c r="A355" i="5"/>
  <c r="B355" i="5"/>
  <c r="C355" i="5"/>
  <c r="D355" i="5"/>
  <c r="P358" i="1"/>
  <c r="E355" i="5"/>
  <c r="F355" i="5"/>
  <c r="N358" i="1"/>
  <c r="G355" i="5"/>
  <c r="H355" i="5"/>
  <c r="V358" i="1"/>
  <c r="I355" i="5"/>
  <c r="J355" i="5"/>
  <c r="J358" i="1"/>
  <c r="K355" i="5"/>
  <c r="AE358" i="1" a="1"/>
  <c r="AE358" i="1"/>
  <c r="L355" i="5"/>
  <c r="A356" i="5"/>
  <c r="B356" i="5"/>
  <c r="C356" i="5"/>
  <c r="D356" i="5"/>
  <c r="P359" i="1"/>
  <c r="E356" i="5"/>
  <c r="F356" i="5"/>
  <c r="N359" i="1"/>
  <c r="G356" i="5"/>
  <c r="H356" i="5"/>
  <c r="V359" i="1"/>
  <c r="I356" i="5"/>
  <c r="J356" i="5"/>
  <c r="J359" i="1"/>
  <c r="K356" i="5"/>
  <c r="AE359" i="1" a="1"/>
  <c r="AE359" i="1"/>
  <c r="L356" i="5"/>
  <c r="A357" i="5"/>
  <c r="B357" i="5"/>
  <c r="C357" i="5"/>
  <c r="D357" i="5"/>
  <c r="P360" i="1"/>
  <c r="E357" i="5"/>
  <c r="F357" i="5"/>
  <c r="N360" i="1"/>
  <c r="G357" i="5"/>
  <c r="H357" i="5"/>
  <c r="V360" i="1"/>
  <c r="I357" i="5"/>
  <c r="J357" i="5"/>
  <c r="J360" i="1"/>
  <c r="K357" i="5"/>
  <c r="AE360" i="1" a="1"/>
  <c r="AE360" i="1"/>
  <c r="L357" i="5"/>
  <c r="A358" i="5"/>
  <c r="B358" i="5"/>
  <c r="C358" i="5"/>
  <c r="D358" i="5"/>
  <c r="P361" i="1"/>
  <c r="E358" i="5"/>
  <c r="F358" i="5"/>
  <c r="N361" i="1"/>
  <c r="G358" i="5"/>
  <c r="H358" i="5"/>
  <c r="V361" i="1"/>
  <c r="I358" i="5"/>
  <c r="J358" i="5"/>
  <c r="J361" i="1"/>
  <c r="K358" i="5"/>
  <c r="AE361" i="1" a="1"/>
  <c r="AE361" i="1"/>
  <c r="L358" i="5"/>
  <c r="A359" i="5"/>
  <c r="B359" i="5"/>
  <c r="C359" i="5"/>
  <c r="D359" i="5"/>
  <c r="P362" i="1"/>
  <c r="E359" i="5"/>
  <c r="F359" i="5"/>
  <c r="N362" i="1"/>
  <c r="G359" i="5"/>
  <c r="H359" i="5"/>
  <c r="V362" i="1"/>
  <c r="I359" i="5"/>
  <c r="J359" i="5"/>
  <c r="J362" i="1"/>
  <c r="K359" i="5"/>
  <c r="AE362" i="1" a="1"/>
  <c r="AE362" i="1"/>
  <c r="L359" i="5"/>
  <c r="A360" i="5"/>
  <c r="B360" i="5"/>
  <c r="C360" i="5"/>
  <c r="D360" i="5"/>
  <c r="P363" i="1"/>
  <c r="E360" i="5"/>
  <c r="F360" i="5"/>
  <c r="N363" i="1"/>
  <c r="G360" i="5"/>
  <c r="H360" i="5"/>
  <c r="V363" i="1"/>
  <c r="I360" i="5"/>
  <c r="J360" i="5"/>
  <c r="J363" i="1"/>
  <c r="K360" i="5"/>
  <c r="AE363" i="1" a="1"/>
  <c r="AE363" i="1"/>
  <c r="L360" i="5"/>
  <c r="A361" i="5"/>
  <c r="B361" i="5"/>
  <c r="C361" i="5"/>
  <c r="D361" i="5"/>
  <c r="P364" i="1"/>
  <c r="E361" i="5"/>
  <c r="F361" i="5"/>
  <c r="N364" i="1"/>
  <c r="G361" i="5"/>
  <c r="H361" i="5"/>
  <c r="V364" i="1"/>
  <c r="I361" i="5"/>
  <c r="J361" i="5"/>
  <c r="J364" i="1"/>
  <c r="K361" i="5"/>
  <c r="AE364" i="1" a="1"/>
  <c r="AE364" i="1"/>
  <c r="L361" i="5"/>
  <c r="A362" i="5"/>
  <c r="B362" i="5"/>
  <c r="C362" i="5"/>
  <c r="D362" i="5"/>
  <c r="P365" i="1"/>
  <c r="E362" i="5"/>
  <c r="F362" i="5"/>
  <c r="N365" i="1"/>
  <c r="G362" i="5"/>
  <c r="H362" i="5"/>
  <c r="V365" i="1"/>
  <c r="I362" i="5"/>
  <c r="J362" i="5"/>
  <c r="J365" i="1"/>
  <c r="K362" i="5"/>
  <c r="AE365" i="1" a="1"/>
  <c r="AE365" i="1"/>
  <c r="L362" i="5"/>
  <c r="A363" i="5"/>
  <c r="B363" i="5"/>
  <c r="C363" i="5"/>
  <c r="D363" i="5"/>
  <c r="P366" i="1"/>
  <c r="E363" i="5"/>
  <c r="F363" i="5"/>
  <c r="N366" i="1"/>
  <c r="G363" i="5"/>
  <c r="H363" i="5"/>
  <c r="V366" i="1"/>
  <c r="I363" i="5"/>
  <c r="J363" i="5"/>
  <c r="J366" i="1"/>
  <c r="K363" i="5"/>
  <c r="AE366" i="1" a="1"/>
  <c r="AE366" i="1"/>
  <c r="L363" i="5"/>
  <c r="A364" i="5"/>
  <c r="B364" i="5"/>
  <c r="C364" i="5"/>
  <c r="D364" i="5"/>
  <c r="P367" i="1"/>
  <c r="E364" i="5"/>
  <c r="F364" i="5"/>
  <c r="N367" i="1"/>
  <c r="G364" i="5"/>
  <c r="H364" i="5"/>
  <c r="V367" i="1"/>
  <c r="I364" i="5"/>
  <c r="J364" i="5"/>
  <c r="J367" i="1"/>
  <c r="K364" i="5"/>
  <c r="AE367" i="1" a="1"/>
  <c r="AE367" i="1"/>
  <c r="L364" i="5"/>
  <c r="A365" i="5"/>
  <c r="B365" i="5"/>
  <c r="C365" i="5"/>
  <c r="D365" i="5"/>
  <c r="P368" i="1"/>
  <c r="E365" i="5"/>
  <c r="F365" i="5"/>
  <c r="N368" i="1"/>
  <c r="G365" i="5"/>
  <c r="H365" i="5"/>
  <c r="V368" i="1"/>
  <c r="I365" i="5"/>
  <c r="J365" i="5"/>
  <c r="J368" i="1"/>
  <c r="K365" i="5"/>
  <c r="AE368" i="1" a="1"/>
  <c r="AE368" i="1"/>
  <c r="L365" i="5"/>
  <c r="A366" i="5"/>
  <c r="B366" i="5"/>
  <c r="C366" i="5"/>
  <c r="D366" i="5"/>
  <c r="P369" i="1"/>
  <c r="E366" i="5"/>
  <c r="F366" i="5"/>
  <c r="N369" i="1"/>
  <c r="G366" i="5"/>
  <c r="H366" i="5"/>
  <c r="V369" i="1"/>
  <c r="I366" i="5"/>
  <c r="J366" i="5"/>
  <c r="J369" i="1"/>
  <c r="K366" i="5"/>
  <c r="AE369" i="1" a="1"/>
  <c r="AE369" i="1"/>
  <c r="L366" i="5"/>
  <c r="A367" i="5"/>
  <c r="B367" i="5"/>
  <c r="C367" i="5"/>
  <c r="D367" i="5"/>
  <c r="P370" i="1"/>
  <c r="E367" i="5"/>
  <c r="F367" i="5"/>
  <c r="N370" i="1"/>
  <c r="G367" i="5"/>
  <c r="H367" i="5"/>
  <c r="V370" i="1"/>
  <c r="I367" i="5"/>
  <c r="J367" i="5"/>
  <c r="J370" i="1"/>
  <c r="K367" i="5"/>
  <c r="AE370" i="1" a="1"/>
  <c r="AE370" i="1"/>
  <c r="L367" i="5"/>
  <c r="A368" i="5"/>
  <c r="B368" i="5"/>
  <c r="C368" i="5"/>
  <c r="D368" i="5"/>
  <c r="P371" i="1"/>
  <c r="E368" i="5"/>
  <c r="F368" i="5"/>
  <c r="N371" i="1"/>
  <c r="G368" i="5"/>
  <c r="H368" i="5"/>
  <c r="V371" i="1"/>
  <c r="I368" i="5"/>
  <c r="J368" i="5"/>
  <c r="J371" i="1"/>
  <c r="K368" i="5"/>
  <c r="AE371" i="1" a="1"/>
  <c r="AE371" i="1"/>
  <c r="L368" i="5"/>
  <c r="A369" i="5"/>
  <c r="B369" i="5"/>
  <c r="C369" i="5"/>
  <c r="D369" i="5"/>
  <c r="P372" i="1"/>
  <c r="E369" i="5"/>
  <c r="F369" i="5"/>
  <c r="N372" i="1"/>
  <c r="G369" i="5"/>
  <c r="H369" i="5"/>
  <c r="V372" i="1"/>
  <c r="I369" i="5"/>
  <c r="J369" i="5"/>
  <c r="J372" i="1"/>
  <c r="K369" i="5"/>
  <c r="AE372" i="1" a="1"/>
  <c r="AE372" i="1"/>
  <c r="L369" i="5"/>
  <c r="A370" i="5"/>
  <c r="B370" i="5"/>
  <c r="C370" i="5"/>
  <c r="D370" i="5"/>
  <c r="P373" i="1"/>
  <c r="E370" i="5"/>
  <c r="F370" i="5"/>
  <c r="N373" i="1"/>
  <c r="G370" i="5"/>
  <c r="H370" i="5"/>
  <c r="I370" i="5"/>
  <c r="J370" i="5"/>
  <c r="J373" i="1"/>
  <c r="K370" i="5"/>
  <c r="AE373" i="1" a="1"/>
  <c r="AE373" i="1"/>
  <c r="L370" i="5"/>
  <c r="A371" i="5"/>
  <c r="B371" i="5"/>
  <c r="C371" i="5"/>
  <c r="D371" i="5"/>
  <c r="P374" i="1"/>
  <c r="E371" i="5"/>
  <c r="F371" i="5"/>
  <c r="N374" i="1"/>
  <c r="G371" i="5"/>
  <c r="H371" i="5"/>
  <c r="I371" i="5"/>
  <c r="J371" i="5"/>
  <c r="J374" i="1"/>
  <c r="K371" i="5"/>
  <c r="AE374" i="1" a="1"/>
  <c r="AE374" i="1"/>
  <c r="L371" i="5"/>
  <c r="A372" i="5"/>
  <c r="B372" i="5"/>
  <c r="C372" i="5"/>
  <c r="D372" i="5"/>
  <c r="P375" i="1"/>
  <c r="E372" i="5"/>
  <c r="F372" i="5"/>
  <c r="N375" i="1"/>
  <c r="G372" i="5"/>
  <c r="H372" i="5"/>
  <c r="I372" i="5"/>
  <c r="J372" i="5"/>
  <c r="J375" i="1"/>
  <c r="K372" i="5"/>
  <c r="AE375" i="1" a="1"/>
  <c r="AE375" i="1"/>
  <c r="L372" i="5"/>
  <c r="A373" i="5"/>
  <c r="B373" i="5"/>
  <c r="C373" i="5"/>
  <c r="D373" i="5"/>
  <c r="P376" i="1"/>
  <c r="E373" i="5"/>
  <c r="F373" i="5"/>
  <c r="N376" i="1"/>
  <c r="G373" i="5"/>
  <c r="H373" i="5"/>
  <c r="I373" i="5"/>
  <c r="J373" i="5"/>
  <c r="J376" i="1"/>
  <c r="K373" i="5"/>
  <c r="AE376" i="1" a="1"/>
  <c r="AE376" i="1"/>
  <c r="L373" i="5"/>
  <c r="A374" i="5"/>
  <c r="B374" i="5"/>
  <c r="C374" i="5"/>
  <c r="D374" i="5"/>
  <c r="P377" i="1"/>
  <c r="E374" i="5"/>
  <c r="F374" i="5"/>
  <c r="N377" i="1"/>
  <c r="G374" i="5"/>
  <c r="H374" i="5"/>
  <c r="I374" i="5"/>
  <c r="J374" i="5"/>
  <c r="J377" i="1"/>
  <c r="K374" i="5"/>
  <c r="AE377" i="1" a="1"/>
  <c r="AE377" i="1"/>
  <c r="L374" i="5"/>
  <c r="A375" i="5"/>
  <c r="B375" i="5"/>
  <c r="C375" i="5"/>
  <c r="D375" i="5"/>
  <c r="P378" i="1"/>
  <c r="E375" i="5"/>
  <c r="F375" i="5"/>
  <c r="N378" i="1"/>
  <c r="G375" i="5"/>
  <c r="H375" i="5"/>
  <c r="I375" i="5"/>
  <c r="J375" i="5"/>
  <c r="J378" i="1"/>
  <c r="K375" i="5"/>
  <c r="AE378" i="1" a="1"/>
  <c r="AE378" i="1"/>
  <c r="L375" i="5"/>
  <c r="A376" i="5"/>
  <c r="B376" i="5"/>
  <c r="C376" i="5"/>
  <c r="D376" i="5"/>
  <c r="P379" i="1"/>
  <c r="E376" i="5"/>
  <c r="F376" i="5"/>
  <c r="N379" i="1"/>
  <c r="G376" i="5"/>
  <c r="H376" i="5"/>
  <c r="I376" i="5"/>
  <c r="J376" i="5"/>
  <c r="J379" i="1"/>
  <c r="K376" i="5"/>
  <c r="AE379" i="1" a="1"/>
  <c r="AE379" i="1"/>
  <c r="L376" i="5"/>
  <c r="A377" i="5"/>
  <c r="B377" i="5"/>
  <c r="C377" i="5"/>
  <c r="D377" i="5"/>
  <c r="P380" i="1"/>
  <c r="E377" i="5"/>
  <c r="F377" i="5"/>
  <c r="N380" i="1"/>
  <c r="G377" i="5"/>
  <c r="H377" i="5"/>
  <c r="I377" i="5"/>
  <c r="J377" i="5"/>
  <c r="J380" i="1"/>
  <c r="K377" i="5"/>
  <c r="AE380" i="1" a="1"/>
  <c r="AE380" i="1"/>
  <c r="L377" i="5"/>
  <c r="A378" i="5"/>
  <c r="B378" i="5"/>
  <c r="C378" i="5"/>
  <c r="D378" i="5"/>
  <c r="P381" i="1"/>
  <c r="E378" i="5"/>
  <c r="F378" i="5"/>
  <c r="N381" i="1"/>
  <c r="G378" i="5"/>
  <c r="H378" i="5"/>
  <c r="I378" i="5"/>
  <c r="J378" i="5"/>
  <c r="J381" i="1"/>
  <c r="K378" i="5"/>
  <c r="AE381" i="1" a="1"/>
  <c r="AE381" i="1"/>
  <c r="L378" i="5"/>
  <c r="A379" i="5"/>
  <c r="B379" i="5"/>
  <c r="C379" i="5"/>
  <c r="D379" i="5"/>
  <c r="P382" i="1"/>
  <c r="E379" i="5"/>
  <c r="F379" i="5"/>
  <c r="N382" i="1"/>
  <c r="G379" i="5"/>
  <c r="H379" i="5"/>
  <c r="I379" i="5"/>
  <c r="J379" i="5"/>
  <c r="J382" i="1"/>
  <c r="K379" i="5"/>
  <c r="AE382" i="1" a="1"/>
  <c r="AE382" i="1"/>
  <c r="L379" i="5"/>
  <c r="A380" i="5"/>
  <c r="B380" i="5"/>
  <c r="C380" i="5"/>
  <c r="D380" i="5"/>
  <c r="P383" i="1"/>
  <c r="E380" i="5"/>
  <c r="F380" i="5"/>
  <c r="N383" i="1"/>
  <c r="G380" i="5"/>
  <c r="H380" i="5"/>
  <c r="I380" i="5"/>
  <c r="J380" i="5"/>
  <c r="J383" i="1"/>
  <c r="K380" i="5"/>
  <c r="AE383" i="1" a="1"/>
  <c r="AE383" i="1"/>
  <c r="L380" i="5"/>
  <c r="A381" i="5"/>
  <c r="B381" i="5"/>
  <c r="C381" i="5"/>
  <c r="D381" i="5"/>
  <c r="P384" i="1"/>
  <c r="E381" i="5"/>
  <c r="F381" i="5"/>
  <c r="N384" i="1"/>
  <c r="G381" i="5"/>
  <c r="H381" i="5"/>
  <c r="I381" i="5"/>
  <c r="J381" i="5"/>
  <c r="J384" i="1"/>
  <c r="K381" i="5"/>
  <c r="AE384" i="1" a="1"/>
  <c r="AE384" i="1"/>
  <c r="L381" i="5"/>
  <c r="A382" i="5"/>
  <c r="B382" i="5"/>
  <c r="C382" i="5"/>
  <c r="D382" i="5"/>
  <c r="P385" i="1"/>
  <c r="E382" i="5"/>
  <c r="F382" i="5"/>
  <c r="N385" i="1"/>
  <c r="G382" i="5"/>
  <c r="H382" i="5"/>
  <c r="I382" i="5"/>
  <c r="J382" i="5"/>
  <c r="J385" i="1"/>
  <c r="K382" i="5"/>
  <c r="AE385" i="1" a="1"/>
  <c r="AE385" i="1"/>
  <c r="L382" i="5"/>
  <c r="A383" i="5"/>
  <c r="B383" i="5"/>
  <c r="C383" i="5"/>
  <c r="D383" i="5"/>
  <c r="P386" i="1"/>
  <c r="E383" i="5"/>
  <c r="F383" i="5"/>
  <c r="N386" i="1"/>
  <c r="G383" i="5"/>
  <c r="H383" i="5"/>
  <c r="I383" i="5"/>
  <c r="J383" i="5"/>
  <c r="J386" i="1"/>
  <c r="K383" i="5"/>
  <c r="AE386" i="1" a="1"/>
  <c r="AE386" i="1"/>
  <c r="L383" i="5"/>
  <c r="A384" i="5"/>
  <c r="B384" i="5"/>
  <c r="C384" i="5"/>
  <c r="D384" i="5"/>
  <c r="P387" i="1"/>
  <c r="E384" i="5"/>
  <c r="F384" i="5"/>
  <c r="N387" i="1"/>
  <c r="G384" i="5"/>
  <c r="H384" i="5"/>
  <c r="I384" i="5"/>
  <c r="J384" i="5"/>
  <c r="J387" i="1"/>
  <c r="K384" i="5"/>
  <c r="AE387" i="1" a="1"/>
  <c r="AE387" i="1"/>
  <c r="L384" i="5"/>
  <c r="A385" i="5"/>
  <c r="B385" i="5"/>
  <c r="C385" i="5"/>
  <c r="D385" i="5"/>
  <c r="P388" i="1"/>
  <c r="E385" i="5"/>
  <c r="F385" i="5"/>
  <c r="N388" i="1"/>
  <c r="G385" i="5"/>
  <c r="H385" i="5"/>
  <c r="I385" i="5"/>
  <c r="J385" i="5"/>
  <c r="J388" i="1"/>
  <c r="K385" i="5"/>
  <c r="AE388" i="1" a="1"/>
  <c r="AE388" i="1"/>
  <c r="L385" i="5"/>
  <c r="A386" i="5"/>
  <c r="B386" i="5"/>
  <c r="C386" i="5"/>
  <c r="D386" i="5"/>
  <c r="P389" i="1"/>
  <c r="E386" i="5"/>
  <c r="F386" i="5"/>
  <c r="N389" i="1"/>
  <c r="G386" i="5"/>
  <c r="H386" i="5"/>
  <c r="I386" i="5"/>
  <c r="J386" i="5"/>
  <c r="J389" i="1"/>
  <c r="K386" i="5"/>
  <c r="AE389" i="1" a="1"/>
  <c r="AE389" i="1"/>
  <c r="L386" i="5"/>
  <c r="A387" i="5"/>
  <c r="B387" i="5"/>
  <c r="C387" i="5"/>
  <c r="D387" i="5"/>
  <c r="P390" i="1"/>
  <c r="E387" i="5"/>
  <c r="F387" i="5"/>
  <c r="N390" i="1"/>
  <c r="G387" i="5"/>
  <c r="H387" i="5"/>
  <c r="I387" i="5"/>
  <c r="J387" i="5"/>
  <c r="J390" i="1"/>
  <c r="K387" i="5"/>
  <c r="AE390" i="1" a="1"/>
  <c r="AE390" i="1"/>
  <c r="L387" i="5"/>
  <c r="A388" i="5"/>
  <c r="B388" i="5"/>
  <c r="C388" i="5"/>
  <c r="D388" i="5"/>
  <c r="P391" i="1"/>
  <c r="E388" i="5"/>
  <c r="F388" i="5"/>
  <c r="N391" i="1"/>
  <c r="G388" i="5"/>
  <c r="H388" i="5"/>
  <c r="I388" i="5"/>
  <c r="J388" i="5"/>
  <c r="J391" i="1"/>
  <c r="K388" i="5"/>
  <c r="AE391" i="1" a="1"/>
  <c r="AE391" i="1"/>
  <c r="L388" i="5"/>
  <c r="A389" i="5"/>
  <c r="B389" i="5"/>
  <c r="C389" i="5"/>
  <c r="D389" i="5"/>
  <c r="P392" i="1"/>
  <c r="E389" i="5"/>
  <c r="F389" i="5"/>
  <c r="N392" i="1"/>
  <c r="G389" i="5"/>
  <c r="H389" i="5"/>
  <c r="I389" i="5"/>
  <c r="J389" i="5"/>
  <c r="J392" i="1"/>
  <c r="K389" i="5"/>
  <c r="AE392" i="1" a="1"/>
  <c r="AE392" i="1"/>
  <c r="L389" i="5"/>
  <c r="A390" i="5"/>
  <c r="B390" i="5"/>
  <c r="C390" i="5"/>
  <c r="D390" i="5"/>
  <c r="P393" i="1"/>
  <c r="E390" i="5"/>
  <c r="F390" i="5"/>
  <c r="N393" i="1"/>
  <c r="G390" i="5"/>
  <c r="H390" i="5"/>
  <c r="I390" i="5"/>
  <c r="J390" i="5"/>
  <c r="J393" i="1"/>
  <c r="K390" i="5"/>
  <c r="AE393" i="1" a="1"/>
  <c r="AE393" i="1"/>
  <c r="L390" i="5"/>
  <c r="A391" i="5"/>
  <c r="B391" i="5"/>
  <c r="C391" i="5"/>
  <c r="D391" i="5"/>
  <c r="P394" i="1"/>
  <c r="E391" i="5"/>
  <c r="F391" i="5"/>
  <c r="N394" i="1"/>
  <c r="G391" i="5"/>
  <c r="H391" i="5"/>
  <c r="I391" i="5"/>
  <c r="J391" i="5"/>
  <c r="J394" i="1"/>
  <c r="K391" i="5"/>
  <c r="AE394" i="1" a="1"/>
  <c r="AE394" i="1"/>
  <c r="L391" i="5"/>
  <c r="A392" i="5"/>
  <c r="B392" i="5"/>
  <c r="C392" i="5"/>
  <c r="D392" i="5"/>
  <c r="P395" i="1"/>
  <c r="E392" i="5"/>
  <c r="F392" i="5"/>
  <c r="N395" i="1"/>
  <c r="G392" i="5"/>
  <c r="H392" i="5"/>
  <c r="I392" i="5"/>
  <c r="J392" i="5"/>
  <c r="J395" i="1"/>
  <c r="K392" i="5"/>
  <c r="AE395" i="1" a="1"/>
  <c r="AE395" i="1"/>
  <c r="L392" i="5"/>
  <c r="A393" i="5"/>
  <c r="B393" i="5"/>
  <c r="C393" i="5"/>
  <c r="D393" i="5"/>
  <c r="P396" i="1"/>
  <c r="E393" i="5"/>
  <c r="F393" i="5"/>
  <c r="N396" i="1"/>
  <c r="G393" i="5"/>
  <c r="H393" i="5"/>
  <c r="I393" i="5"/>
  <c r="J393" i="5"/>
  <c r="J396" i="1"/>
  <c r="K393" i="5"/>
  <c r="AE396" i="1" a="1"/>
  <c r="AE396" i="1"/>
  <c r="L393" i="5"/>
  <c r="A394" i="5"/>
  <c r="B394" i="5"/>
  <c r="C394" i="5"/>
  <c r="D394" i="5"/>
  <c r="P397" i="1"/>
  <c r="E394" i="5"/>
  <c r="F394" i="5"/>
  <c r="N397" i="1"/>
  <c r="G394" i="5"/>
  <c r="H394" i="5"/>
  <c r="I394" i="5"/>
  <c r="J394" i="5"/>
  <c r="J397" i="1"/>
  <c r="K394" i="5"/>
  <c r="AE397" i="1" a="1"/>
  <c r="AE397" i="1"/>
  <c r="L394" i="5"/>
  <c r="A395" i="5"/>
  <c r="B395" i="5"/>
  <c r="C395" i="5"/>
  <c r="D395" i="5"/>
  <c r="P398" i="1"/>
  <c r="E395" i="5"/>
  <c r="F395" i="5"/>
  <c r="N398" i="1"/>
  <c r="G395" i="5"/>
  <c r="H395" i="5"/>
  <c r="I395" i="5"/>
  <c r="J395" i="5"/>
  <c r="J398" i="1"/>
  <c r="K395" i="5"/>
  <c r="AE398" i="1" a="1"/>
  <c r="AE398" i="1"/>
  <c r="L395" i="5"/>
  <c r="A396" i="5"/>
  <c r="B396" i="5"/>
  <c r="C396" i="5"/>
  <c r="D396" i="5"/>
  <c r="P399" i="1"/>
  <c r="E396" i="5"/>
  <c r="F396" i="5"/>
  <c r="N399" i="1"/>
  <c r="G396" i="5"/>
  <c r="H396" i="5"/>
  <c r="I396" i="5"/>
  <c r="J396" i="5"/>
  <c r="J399" i="1"/>
  <c r="K396" i="5"/>
  <c r="AE399" i="1" a="1"/>
  <c r="AE399" i="1"/>
  <c r="L396" i="5"/>
  <c r="A397" i="5"/>
  <c r="B397" i="5"/>
  <c r="C397" i="5"/>
  <c r="D397" i="5"/>
  <c r="P400" i="1"/>
  <c r="E397" i="5"/>
  <c r="F397" i="5"/>
  <c r="N400" i="1"/>
  <c r="G397" i="5"/>
  <c r="H397" i="5"/>
  <c r="I397" i="5"/>
  <c r="J397" i="5"/>
  <c r="J400" i="1"/>
  <c r="K397" i="5"/>
  <c r="AE400" i="1" a="1"/>
  <c r="AE400" i="1"/>
  <c r="L397" i="5"/>
  <c r="A398" i="5"/>
  <c r="B398" i="5"/>
  <c r="C398" i="5"/>
  <c r="D398" i="5"/>
  <c r="P401" i="1"/>
  <c r="E398" i="5"/>
  <c r="F398" i="5"/>
  <c r="N401" i="1"/>
  <c r="G398" i="5"/>
  <c r="H398" i="5"/>
  <c r="I398" i="5"/>
  <c r="J398" i="5"/>
  <c r="J401" i="1"/>
  <c r="K398" i="5"/>
  <c r="AE401" i="1" a="1"/>
  <c r="AE401" i="1"/>
  <c r="L398" i="5"/>
  <c r="A399" i="5"/>
  <c r="B399" i="5"/>
  <c r="C399" i="5"/>
  <c r="D399" i="5"/>
  <c r="P402" i="1"/>
  <c r="E399" i="5"/>
  <c r="F399" i="5"/>
  <c r="N402" i="1"/>
  <c r="G399" i="5"/>
  <c r="H399" i="5"/>
  <c r="I399" i="5"/>
  <c r="J399" i="5"/>
  <c r="J402" i="1"/>
  <c r="K399" i="5"/>
  <c r="AE402" i="1" a="1"/>
  <c r="AE402" i="1"/>
  <c r="L399" i="5"/>
  <c r="A400" i="5"/>
  <c r="B400" i="5"/>
  <c r="C400" i="5"/>
  <c r="D400" i="5"/>
  <c r="P403" i="1"/>
  <c r="E400" i="5"/>
  <c r="F400" i="5"/>
  <c r="N403" i="1"/>
  <c r="G400" i="5"/>
  <c r="H400" i="5"/>
  <c r="I400" i="5"/>
  <c r="J400" i="5"/>
  <c r="J403" i="1"/>
  <c r="K400" i="5"/>
  <c r="AE403" i="1" a="1"/>
  <c r="AE403" i="1"/>
  <c r="L400" i="5"/>
  <c r="A401" i="5"/>
  <c r="B401" i="5"/>
  <c r="C401" i="5"/>
  <c r="D401" i="5"/>
  <c r="P404" i="1"/>
  <c r="E401" i="5"/>
  <c r="F401" i="5"/>
  <c r="N404" i="1"/>
  <c r="G401" i="5"/>
  <c r="H401" i="5"/>
  <c r="I401" i="5"/>
  <c r="J401" i="5"/>
  <c r="J404" i="1"/>
  <c r="K401" i="5"/>
  <c r="AE404" i="1" a="1"/>
  <c r="AE404" i="1"/>
  <c r="L401" i="5"/>
  <c r="A402" i="5"/>
  <c r="B402" i="5"/>
  <c r="C402" i="5"/>
  <c r="D402" i="5"/>
  <c r="P405" i="1"/>
  <c r="E402" i="5"/>
  <c r="F402" i="5"/>
  <c r="N405" i="1"/>
  <c r="G402" i="5"/>
  <c r="H402" i="5"/>
  <c r="I402" i="5"/>
  <c r="J402" i="5"/>
  <c r="J405" i="1"/>
  <c r="K402" i="5"/>
  <c r="AE405" i="1" a="1"/>
  <c r="AE405" i="1"/>
  <c r="L402" i="5"/>
  <c r="A403" i="5"/>
  <c r="B403" i="5"/>
  <c r="C403" i="5"/>
  <c r="D403" i="5"/>
  <c r="P406" i="1"/>
  <c r="E403" i="5"/>
  <c r="F403" i="5"/>
  <c r="N406" i="1"/>
  <c r="G403" i="5"/>
  <c r="H403" i="5"/>
  <c r="I403" i="5"/>
  <c r="J403" i="5"/>
  <c r="J406" i="1"/>
  <c r="K403" i="5"/>
  <c r="AE406" i="1" a="1"/>
  <c r="AE406" i="1"/>
  <c r="L403" i="5"/>
  <c r="A404" i="5"/>
  <c r="B404" i="5"/>
  <c r="C404" i="5"/>
  <c r="D404" i="5"/>
  <c r="P407" i="1"/>
  <c r="E404" i="5"/>
  <c r="F404" i="5"/>
  <c r="N407" i="1"/>
  <c r="G404" i="5"/>
  <c r="H404" i="5"/>
  <c r="I404" i="5"/>
  <c r="J404" i="5"/>
  <c r="J407" i="1"/>
  <c r="K404" i="5"/>
  <c r="AE407" i="1" a="1"/>
  <c r="AE407" i="1"/>
  <c r="L404" i="5"/>
  <c r="A405" i="5"/>
  <c r="B405" i="5"/>
  <c r="C405" i="5"/>
  <c r="D405" i="5"/>
  <c r="P408" i="1"/>
  <c r="E405" i="5"/>
  <c r="F405" i="5"/>
  <c r="N408" i="1"/>
  <c r="G405" i="5"/>
  <c r="H405" i="5"/>
  <c r="I405" i="5"/>
  <c r="J405" i="5"/>
  <c r="J408" i="1"/>
  <c r="K405" i="5"/>
  <c r="AE408" i="1" a="1"/>
  <c r="AE408" i="1"/>
  <c r="L405" i="5"/>
  <c r="A406" i="5"/>
  <c r="B406" i="5"/>
  <c r="C406" i="5"/>
  <c r="D406" i="5"/>
  <c r="P409" i="1"/>
  <c r="E406" i="5"/>
  <c r="F406" i="5"/>
  <c r="N409" i="1"/>
  <c r="G406" i="5"/>
  <c r="H406" i="5"/>
  <c r="I406" i="5"/>
  <c r="J406" i="5"/>
  <c r="J409" i="1"/>
  <c r="K406" i="5"/>
  <c r="AE409" i="1" a="1"/>
  <c r="AE409" i="1"/>
  <c r="L406" i="5"/>
  <c r="A407" i="5"/>
  <c r="B407" i="5"/>
  <c r="C407" i="5"/>
  <c r="D407" i="5"/>
  <c r="P410" i="1"/>
  <c r="E407" i="5"/>
  <c r="F407" i="5"/>
  <c r="N410" i="1"/>
  <c r="G407" i="5"/>
  <c r="H407" i="5"/>
  <c r="I407" i="5"/>
  <c r="J407" i="5"/>
  <c r="J410" i="1"/>
  <c r="K407" i="5"/>
  <c r="AE410" i="1" a="1"/>
  <c r="AE410" i="1"/>
  <c r="L407" i="5"/>
  <c r="A408" i="5"/>
  <c r="B408" i="5"/>
  <c r="C408" i="5"/>
  <c r="D408" i="5"/>
  <c r="P411" i="1"/>
  <c r="E408" i="5"/>
  <c r="F408" i="5"/>
  <c r="N411" i="1"/>
  <c r="G408" i="5"/>
  <c r="H408" i="5"/>
  <c r="I408" i="5"/>
  <c r="J408" i="5"/>
  <c r="J411" i="1"/>
  <c r="K408" i="5"/>
  <c r="AE411" i="1" a="1"/>
  <c r="AE411" i="1"/>
  <c r="L408" i="5"/>
  <c r="A409" i="5"/>
  <c r="B409" i="5"/>
  <c r="C409" i="5"/>
  <c r="D409" i="5"/>
  <c r="P412" i="1"/>
  <c r="E409" i="5"/>
  <c r="F409" i="5"/>
  <c r="N412" i="1"/>
  <c r="G409" i="5"/>
  <c r="H409" i="5"/>
  <c r="I409" i="5"/>
  <c r="J409" i="5"/>
  <c r="J412" i="1"/>
  <c r="K409" i="5"/>
  <c r="AE412" i="1" a="1"/>
  <c r="AE412" i="1"/>
  <c r="L409" i="5"/>
  <c r="A410" i="5"/>
  <c r="B410" i="5"/>
  <c r="C410" i="5"/>
  <c r="D410" i="5"/>
  <c r="P413" i="1"/>
  <c r="E410" i="5"/>
  <c r="F410" i="5"/>
  <c r="N413" i="1"/>
  <c r="G410" i="5"/>
  <c r="H410" i="5"/>
  <c r="I410" i="5"/>
  <c r="J410" i="5"/>
  <c r="J413" i="1"/>
  <c r="K410" i="5"/>
  <c r="AE413" i="1" a="1"/>
  <c r="AE413" i="1"/>
  <c r="L410" i="5"/>
  <c r="A411" i="5"/>
  <c r="B411" i="5"/>
  <c r="C411" i="5"/>
  <c r="D411" i="5"/>
  <c r="P414" i="1"/>
  <c r="E411" i="5"/>
  <c r="F411" i="5"/>
  <c r="N414" i="1"/>
  <c r="G411" i="5"/>
  <c r="H411" i="5"/>
  <c r="I411" i="5"/>
  <c r="J411" i="5"/>
  <c r="J414" i="1"/>
  <c r="K411" i="5"/>
  <c r="AE414" i="1" a="1"/>
  <c r="AE414" i="1"/>
  <c r="L411" i="5"/>
  <c r="A412" i="5"/>
  <c r="B412" i="5"/>
  <c r="C412" i="5"/>
  <c r="D412" i="5"/>
  <c r="P415" i="1"/>
  <c r="E412" i="5"/>
  <c r="F412" i="5"/>
  <c r="N415" i="1"/>
  <c r="G412" i="5"/>
  <c r="H412" i="5"/>
  <c r="I412" i="5"/>
  <c r="J412" i="5"/>
  <c r="J415" i="1"/>
  <c r="K412" i="5"/>
  <c r="AE415" i="1" a="1"/>
  <c r="AE415" i="1"/>
  <c r="L412" i="5"/>
  <c r="A413" i="5"/>
  <c r="B413" i="5"/>
  <c r="C413" i="5"/>
  <c r="D413" i="5"/>
  <c r="P416" i="1"/>
  <c r="E413" i="5"/>
  <c r="F413" i="5"/>
  <c r="N416" i="1"/>
  <c r="G413" i="5"/>
  <c r="H413" i="5"/>
  <c r="I413" i="5"/>
  <c r="J413" i="5"/>
  <c r="J416" i="1"/>
  <c r="K413" i="5"/>
  <c r="AE416" i="1" a="1"/>
  <c r="AE416" i="1"/>
  <c r="L413" i="5"/>
  <c r="A414" i="5"/>
  <c r="B414" i="5"/>
  <c r="C414" i="5"/>
  <c r="D414" i="5"/>
  <c r="P417" i="1"/>
  <c r="E414" i="5"/>
  <c r="F414" i="5"/>
  <c r="N417" i="1"/>
  <c r="G414" i="5"/>
  <c r="H414" i="5"/>
  <c r="I414" i="5"/>
  <c r="J414" i="5"/>
  <c r="J417" i="1"/>
  <c r="K414" i="5"/>
  <c r="AE417" i="1" a="1"/>
  <c r="AE417" i="1"/>
  <c r="L414" i="5"/>
  <c r="A415" i="5"/>
  <c r="B415" i="5"/>
  <c r="C415" i="5"/>
  <c r="D415" i="5"/>
  <c r="P418" i="1"/>
  <c r="E415" i="5"/>
  <c r="F415" i="5"/>
  <c r="N418" i="1"/>
  <c r="G415" i="5"/>
  <c r="H415" i="5"/>
  <c r="I415" i="5"/>
  <c r="J415" i="5"/>
  <c r="J418" i="1"/>
  <c r="K415" i="5"/>
  <c r="AE418" i="1" a="1"/>
  <c r="AE418" i="1"/>
  <c r="L415" i="5"/>
  <c r="A416" i="5"/>
  <c r="B416" i="5"/>
  <c r="C416" i="5"/>
  <c r="D416" i="5"/>
  <c r="P419" i="1"/>
  <c r="E416" i="5"/>
  <c r="F416" i="5"/>
  <c r="N419" i="1"/>
  <c r="G416" i="5"/>
  <c r="H416" i="5"/>
  <c r="I416" i="5"/>
  <c r="J416" i="5"/>
  <c r="J419" i="1"/>
  <c r="K416" i="5"/>
  <c r="AE419" i="1" a="1"/>
  <c r="AE419" i="1"/>
  <c r="L416" i="5"/>
  <c r="A417" i="5"/>
  <c r="B417" i="5"/>
  <c r="C417" i="5"/>
  <c r="D417" i="5"/>
  <c r="P420" i="1"/>
  <c r="E417" i="5"/>
  <c r="F417" i="5"/>
  <c r="N420" i="1"/>
  <c r="G417" i="5"/>
  <c r="H417" i="5"/>
  <c r="I417" i="5"/>
  <c r="J417" i="5"/>
  <c r="J420" i="1"/>
  <c r="K417" i="5"/>
  <c r="AE420" i="1" a="1"/>
  <c r="AE420" i="1"/>
  <c r="L417" i="5"/>
  <c r="A418" i="5"/>
  <c r="B418" i="5"/>
  <c r="C418" i="5"/>
  <c r="D418" i="5"/>
  <c r="P421" i="1"/>
  <c r="E418" i="5"/>
  <c r="F418" i="5"/>
  <c r="N421" i="1"/>
  <c r="G418" i="5"/>
  <c r="H418" i="5"/>
  <c r="I418" i="5"/>
  <c r="J418" i="5"/>
  <c r="J421" i="1"/>
  <c r="K418" i="5"/>
  <c r="AE421" i="1" a="1"/>
  <c r="AE421" i="1"/>
  <c r="L418" i="5"/>
  <c r="A419" i="5"/>
  <c r="B419" i="5"/>
  <c r="C419" i="5"/>
  <c r="D419" i="5"/>
  <c r="P422" i="1"/>
  <c r="E419" i="5"/>
  <c r="F419" i="5"/>
  <c r="N422" i="1"/>
  <c r="G419" i="5"/>
  <c r="H419" i="5"/>
  <c r="I419" i="5"/>
  <c r="J419" i="5"/>
  <c r="J422" i="1"/>
  <c r="K419" i="5"/>
  <c r="AE422" i="1" a="1"/>
  <c r="AE422" i="1"/>
  <c r="L419" i="5"/>
  <c r="A420" i="5"/>
  <c r="B420" i="5"/>
  <c r="C420" i="5"/>
  <c r="D420" i="5"/>
  <c r="P423" i="1"/>
  <c r="E420" i="5"/>
  <c r="F420" i="5"/>
  <c r="N423" i="1"/>
  <c r="G420" i="5"/>
  <c r="H420" i="5"/>
  <c r="I420" i="5"/>
  <c r="J420" i="5"/>
  <c r="J423" i="1"/>
  <c r="K420" i="5"/>
  <c r="AE423" i="1" a="1"/>
  <c r="AE423" i="1"/>
  <c r="L420" i="5"/>
  <c r="A421" i="5"/>
  <c r="B421" i="5"/>
  <c r="C421" i="5"/>
  <c r="D421" i="5"/>
  <c r="P424" i="1"/>
  <c r="E421" i="5"/>
  <c r="F421" i="5"/>
  <c r="N424" i="1"/>
  <c r="G421" i="5"/>
  <c r="H421" i="5"/>
  <c r="I421" i="5"/>
  <c r="J421" i="5"/>
  <c r="J424" i="1"/>
  <c r="K421" i="5"/>
  <c r="AE424" i="1" a="1"/>
  <c r="AE424" i="1"/>
  <c r="L421" i="5"/>
  <c r="A422" i="5"/>
  <c r="B422" i="5"/>
  <c r="C422" i="5"/>
  <c r="D422" i="5"/>
  <c r="P425" i="1"/>
  <c r="E422" i="5"/>
  <c r="F422" i="5"/>
  <c r="N425" i="1"/>
  <c r="G422" i="5"/>
  <c r="H422" i="5"/>
  <c r="I422" i="5"/>
  <c r="J422" i="5"/>
  <c r="J425" i="1"/>
  <c r="K422" i="5"/>
  <c r="AE425" i="1" a="1"/>
  <c r="AE425" i="1"/>
  <c r="L422" i="5"/>
  <c r="A423" i="5"/>
  <c r="B423" i="5"/>
  <c r="C423" i="5"/>
  <c r="D423" i="5"/>
  <c r="P426" i="1"/>
  <c r="E423" i="5"/>
  <c r="F423" i="5"/>
  <c r="N426" i="1"/>
  <c r="G423" i="5"/>
  <c r="H423" i="5"/>
  <c r="I423" i="5"/>
  <c r="J423" i="5"/>
  <c r="J426" i="1"/>
  <c r="K423" i="5"/>
  <c r="AE426" i="1" a="1"/>
  <c r="AE426" i="1"/>
  <c r="L423" i="5"/>
  <c r="A424" i="5"/>
  <c r="B424" i="5"/>
  <c r="C424" i="5"/>
  <c r="D424" i="5"/>
  <c r="P427" i="1"/>
  <c r="E424" i="5"/>
  <c r="F424" i="5"/>
  <c r="N427" i="1"/>
  <c r="G424" i="5"/>
  <c r="H424" i="5"/>
  <c r="I424" i="5"/>
  <c r="J424" i="5"/>
  <c r="J427" i="1"/>
  <c r="K424" i="5"/>
  <c r="AE427" i="1" a="1"/>
  <c r="AE427" i="1"/>
  <c r="L424" i="5"/>
  <c r="A425" i="5"/>
  <c r="B425" i="5"/>
  <c r="C425" i="5"/>
  <c r="D425" i="5"/>
  <c r="P428" i="1"/>
  <c r="E425" i="5"/>
  <c r="F425" i="5"/>
  <c r="N428" i="1"/>
  <c r="G425" i="5"/>
  <c r="H425" i="5"/>
  <c r="I425" i="5"/>
  <c r="J425" i="5"/>
  <c r="J428" i="1"/>
  <c r="K425" i="5"/>
  <c r="AE428" i="1" a="1"/>
  <c r="AE428" i="1"/>
  <c r="L425" i="5"/>
  <c r="A426" i="5"/>
  <c r="B426" i="5"/>
  <c r="C426" i="5"/>
  <c r="D426" i="5"/>
  <c r="P429" i="1"/>
  <c r="E426" i="5"/>
  <c r="F426" i="5"/>
  <c r="N429" i="1"/>
  <c r="G426" i="5"/>
  <c r="H426" i="5"/>
  <c r="I426" i="5"/>
  <c r="J426" i="5"/>
  <c r="J429" i="1"/>
  <c r="K426" i="5"/>
  <c r="AE429" i="1" a="1"/>
  <c r="AE429" i="1"/>
  <c r="L426" i="5"/>
  <c r="A427" i="5"/>
  <c r="B427" i="5"/>
  <c r="C427" i="5"/>
  <c r="D427" i="5"/>
  <c r="P430" i="1"/>
  <c r="E427" i="5"/>
  <c r="F427" i="5"/>
  <c r="N430" i="1"/>
  <c r="G427" i="5"/>
  <c r="H427" i="5"/>
  <c r="I427" i="5"/>
  <c r="J427" i="5"/>
  <c r="J430" i="1"/>
  <c r="K427" i="5"/>
  <c r="AE430" i="1" a="1"/>
  <c r="AE430" i="1"/>
  <c r="L427" i="5"/>
  <c r="A428" i="5"/>
  <c r="B428" i="5"/>
  <c r="C428" i="5"/>
  <c r="D428" i="5"/>
  <c r="P431" i="1"/>
  <c r="E428" i="5"/>
  <c r="F428" i="5"/>
  <c r="N431" i="1"/>
  <c r="G428" i="5"/>
  <c r="H428" i="5"/>
  <c r="I428" i="5"/>
  <c r="J428" i="5"/>
  <c r="J431" i="1"/>
  <c r="K428" i="5"/>
  <c r="AE431" i="1" a="1"/>
  <c r="AE431" i="1"/>
  <c r="L428" i="5"/>
  <c r="A429" i="5"/>
  <c r="B429" i="5"/>
  <c r="C429" i="5"/>
  <c r="D429" i="5"/>
  <c r="P432" i="1"/>
  <c r="E429" i="5"/>
  <c r="F429" i="5"/>
  <c r="N432" i="1"/>
  <c r="G429" i="5"/>
  <c r="H429" i="5"/>
  <c r="I429" i="5"/>
  <c r="J429" i="5"/>
  <c r="J432" i="1"/>
  <c r="K429" i="5"/>
  <c r="AE432" i="1" a="1"/>
  <c r="AE432" i="1"/>
  <c r="L429" i="5"/>
  <c r="A430" i="5"/>
  <c r="B430" i="5"/>
  <c r="C430" i="5"/>
  <c r="D430" i="5"/>
  <c r="P433" i="1"/>
  <c r="E430" i="5"/>
  <c r="F430" i="5"/>
  <c r="N433" i="1"/>
  <c r="G430" i="5"/>
  <c r="H430" i="5"/>
  <c r="I430" i="5"/>
  <c r="J430" i="5"/>
  <c r="J433" i="1"/>
  <c r="K430" i="5"/>
  <c r="AE433" i="1" a="1"/>
  <c r="AE433" i="1"/>
  <c r="L430" i="5"/>
  <c r="A431" i="5"/>
  <c r="B431" i="5"/>
  <c r="C431" i="5"/>
  <c r="D431" i="5"/>
  <c r="P434" i="1"/>
  <c r="E431" i="5"/>
  <c r="F431" i="5"/>
  <c r="N434" i="1"/>
  <c r="G431" i="5"/>
  <c r="H431" i="5"/>
  <c r="I431" i="5"/>
  <c r="J431" i="5"/>
  <c r="J434" i="1"/>
  <c r="K431" i="5"/>
  <c r="AE434" i="1" a="1"/>
  <c r="AE434" i="1"/>
  <c r="L431" i="5"/>
  <c r="A432" i="5"/>
  <c r="B432" i="5"/>
  <c r="C432" i="5"/>
  <c r="D432" i="5"/>
  <c r="P435" i="1"/>
  <c r="E432" i="5"/>
  <c r="F432" i="5"/>
  <c r="N435" i="1"/>
  <c r="G432" i="5"/>
  <c r="H432" i="5"/>
  <c r="I432" i="5"/>
  <c r="J432" i="5"/>
  <c r="J435" i="1"/>
  <c r="K432" i="5"/>
  <c r="AE435" i="1" a="1"/>
  <c r="AE435" i="1"/>
  <c r="L432" i="5"/>
  <c r="A433" i="5"/>
  <c r="B433" i="5"/>
  <c r="C433" i="5"/>
  <c r="D433" i="5"/>
  <c r="P436" i="1"/>
  <c r="E433" i="5"/>
  <c r="F433" i="5"/>
  <c r="N436" i="1"/>
  <c r="G433" i="5"/>
  <c r="H433" i="5"/>
  <c r="I433" i="5"/>
  <c r="J433" i="5"/>
  <c r="J436" i="1"/>
  <c r="K433" i="5"/>
  <c r="AE436" i="1" a="1"/>
  <c r="AE436" i="1"/>
  <c r="L433" i="5"/>
  <c r="A434" i="5"/>
  <c r="B434" i="5"/>
  <c r="C434" i="5"/>
  <c r="D434" i="5"/>
  <c r="P437" i="1"/>
  <c r="E434" i="5"/>
  <c r="F434" i="5"/>
  <c r="N437" i="1"/>
  <c r="G434" i="5"/>
  <c r="H434" i="5"/>
  <c r="I434" i="5"/>
  <c r="J434" i="5"/>
  <c r="J437" i="1"/>
  <c r="K434" i="5"/>
  <c r="AE437" i="1" a="1"/>
  <c r="AE437" i="1"/>
  <c r="L434" i="5"/>
  <c r="A435" i="5"/>
  <c r="B435" i="5"/>
  <c r="C435" i="5"/>
  <c r="D435" i="5"/>
  <c r="P438" i="1"/>
  <c r="E435" i="5"/>
  <c r="F435" i="5"/>
  <c r="N438" i="1"/>
  <c r="G435" i="5"/>
  <c r="H435" i="5"/>
  <c r="I435" i="5"/>
  <c r="J435" i="5"/>
  <c r="J438" i="1"/>
  <c r="K435" i="5"/>
  <c r="AE438" i="1" a="1"/>
  <c r="AE438" i="1"/>
  <c r="L435" i="5"/>
  <c r="A436" i="5"/>
  <c r="B436" i="5"/>
  <c r="C436" i="5"/>
  <c r="D436" i="5"/>
  <c r="P439" i="1"/>
  <c r="E436" i="5"/>
  <c r="F436" i="5"/>
  <c r="N439" i="1"/>
  <c r="G436" i="5"/>
  <c r="H436" i="5"/>
  <c r="I436" i="5"/>
  <c r="J436" i="5"/>
  <c r="J439" i="1"/>
  <c r="K436" i="5"/>
  <c r="AE439" i="1" a="1"/>
  <c r="AE439" i="1"/>
  <c r="L436" i="5"/>
  <c r="A437" i="5"/>
  <c r="B437" i="5"/>
  <c r="C437" i="5"/>
  <c r="D437" i="5"/>
  <c r="P440" i="1"/>
  <c r="E437" i="5"/>
  <c r="F437" i="5"/>
  <c r="N440" i="1"/>
  <c r="G437" i="5"/>
  <c r="H437" i="5"/>
  <c r="I437" i="5"/>
  <c r="J437" i="5"/>
  <c r="J440" i="1"/>
  <c r="K437" i="5"/>
  <c r="AE440" i="1" a="1"/>
  <c r="AE440" i="1"/>
  <c r="L437" i="5"/>
  <c r="A438" i="5"/>
  <c r="B438" i="5"/>
  <c r="C438" i="5"/>
  <c r="D438" i="5"/>
  <c r="P441" i="1"/>
  <c r="E438" i="5"/>
  <c r="F438" i="5"/>
  <c r="N441" i="1"/>
  <c r="G438" i="5"/>
  <c r="H438" i="5"/>
  <c r="I438" i="5"/>
  <c r="J438" i="5"/>
  <c r="J441" i="1"/>
  <c r="K438" i="5"/>
  <c r="AE441" i="1" a="1"/>
  <c r="AE441" i="1"/>
  <c r="L438" i="5"/>
  <c r="A439" i="5"/>
  <c r="B439" i="5"/>
  <c r="C439" i="5"/>
  <c r="D439" i="5"/>
  <c r="P442" i="1"/>
  <c r="E439" i="5"/>
  <c r="F439" i="5"/>
  <c r="N442" i="1"/>
  <c r="G439" i="5"/>
  <c r="H439" i="5"/>
  <c r="I439" i="5"/>
  <c r="J439" i="5"/>
  <c r="J442" i="1"/>
  <c r="K439" i="5"/>
  <c r="AE442" i="1" a="1"/>
  <c r="AE442" i="1"/>
  <c r="L439" i="5"/>
  <c r="A440" i="5"/>
  <c r="B440" i="5"/>
  <c r="C440" i="5"/>
  <c r="D440" i="5"/>
  <c r="P443" i="1"/>
  <c r="E440" i="5"/>
  <c r="F440" i="5"/>
  <c r="N443" i="1"/>
  <c r="G440" i="5"/>
  <c r="H440" i="5"/>
  <c r="I440" i="5"/>
  <c r="J440" i="5"/>
  <c r="J443" i="1"/>
  <c r="K440" i="5"/>
  <c r="AE443" i="1" a="1"/>
  <c r="AE443" i="1"/>
  <c r="L440" i="5"/>
  <c r="A441" i="5"/>
  <c r="B441" i="5"/>
  <c r="C441" i="5"/>
  <c r="D441" i="5"/>
  <c r="P444" i="1"/>
  <c r="E441" i="5"/>
  <c r="F441" i="5"/>
  <c r="N444" i="1"/>
  <c r="G441" i="5"/>
  <c r="H441" i="5"/>
  <c r="I441" i="5"/>
  <c r="J441" i="5"/>
  <c r="K441" i="5"/>
  <c r="AE444" i="1" a="1"/>
  <c r="AE444" i="1"/>
  <c r="L441" i="5"/>
  <c r="A442" i="5"/>
  <c r="B442" i="5"/>
  <c r="C442" i="5"/>
  <c r="D442" i="5"/>
  <c r="P445" i="1"/>
  <c r="E442" i="5"/>
  <c r="F442" i="5"/>
  <c r="N445" i="1"/>
  <c r="G442" i="5"/>
  <c r="H442" i="5"/>
  <c r="I442" i="5"/>
  <c r="J442" i="5"/>
  <c r="K442" i="5"/>
  <c r="AE445" i="1" a="1"/>
  <c r="AE445" i="1"/>
  <c r="L442" i="5"/>
  <c r="A443" i="5"/>
  <c r="B443" i="5"/>
  <c r="C443" i="5"/>
  <c r="D443" i="5"/>
  <c r="P446" i="1"/>
  <c r="E443" i="5"/>
  <c r="F443" i="5"/>
  <c r="N446" i="1"/>
  <c r="G443" i="5"/>
  <c r="H443" i="5"/>
  <c r="I443" i="5"/>
  <c r="J443" i="5"/>
  <c r="J446" i="1"/>
  <c r="K443" i="5"/>
  <c r="AE446" i="1" a="1"/>
  <c r="AE446" i="1"/>
  <c r="L443" i="5"/>
  <c r="A444" i="5"/>
  <c r="B444" i="5"/>
  <c r="C444" i="5"/>
  <c r="D444" i="5"/>
  <c r="P447" i="1"/>
  <c r="E444" i="5"/>
  <c r="F444" i="5"/>
  <c r="N447" i="1"/>
  <c r="G444" i="5"/>
  <c r="H444" i="5"/>
  <c r="I444" i="5"/>
  <c r="J444" i="5"/>
  <c r="J447" i="1"/>
  <c r="K444" i="5"/>
  <c r="AE447" i="1" a="1"/>
  <c r="AE447" i="1"/>
  <c r="L444" i="5"/>
  <c r="A445" i="5"/>
  <c r="B445" i="5"/>
  <c r="C445" i="5"/>
  <c r="D445" i="5"/>
  <c r="P448" i="1"/>
  <c r="E445" i="5"/>
  <c r="F445" i="5"/>
  <c r="N448" i="1"/>
  <c r="G445" i="5"/>
  <c r="H445" i="5"/>
  <c r="I445" i="5"/>
  <c r="J445" i="5"/>
  <c r="J448" i="1"/>
  <c r="K445" i="5"/>
  <c r="AE448" i="1" a="1"/>
  <c r="AE448" i="1"/>
  <c r="L445" i="5"/>
  <c r="A446" i="5"/>
  <c r="B446" i="5"/>
  <c r="C446" i="5"/>
  <c r="D446" i="5"/>
  <c r="P449" i="1"/>
  <c r="E446" i="5"/>
  <c r="F446" i="5"/>
  <c r="N449" i="1"/>
  <c r="G446" i="5"/>
  <c r="H446" i="5"/>
  <c r="I446" i="5"/>
  <c r="J446" i="5"/>
  <c r="J449" i="1"/>
  <c r="K446" i="5"/>
  <c r="AE449" i="1" a="1"/>
  <c r="AE449" i="1"/>
  <c r="L446" i="5"/>
  <c r="A447" i="5"/>
  <c r="B447" i="5"/>
  <c r="C447" i="5"/>
  <c r="D447" i="5"/>
  <c r="P450" i="1"/>
  <c r="E447" i="5"/>
  <c r="F447" i="5"/>
  <c r="N450" i="1"/>
  <c r="G447" i="5"/>
  <c r="H447" i="5"/>
  <c r="I447" i="5"/>
  <c r="J447" i="5"/>
  <c r="J450" i="1"/>
  <c r="K447" i="5"/>
  <c r="AE450" i="1" a="1"/>
  <c r="AE450" i="1"/>
  <c r="L447" i="5"/>
  <c r="A448" i="5"/>
  <c r="B448" i="5"/>
  <c r="C448" i="5"/>
  <c r="D448" i="5"/>
  <c r="P451" i="1"/>
  <c r="E448" i="5"/>
  <c r="F448" i="5"/>
  <c r="N451" i="1"/>
  <c r="G448" i="5"/>
  <c r="H448" i="5"/>
  <c r="I448" i="5"/>
  <c r="J448" i="5"/>
  <c r="J451" i="1"/>
  <c r="K448" i="5"/>
  <c r="AE451" i="1" a="1"/>
  <c r="AE451" i="1"/>
  <c r="L448" i="5"/>
  <c r="A449" i="5"/>
  <c r="B449" i="5"/>
  <c r="C449" i="5"/>
  <c r="D449" i="5"/>
  <c r="P452" i="1"/>
  <c r="E449" i="5"/>
  <c r="F449" i="5"/>
  <c r="N452" i="1"/>
  <c r="G449" i="5"/>
  <c r="H449" i="5"/>
  <c r="I449" i="5"/>
  <c r="J449" i="5"/>
  <c r="J452" i="1"/>
  <c r="K449" i="5"/>
  <c r="AE452" i="1" a="1"/>
  <c r="AE452" i="1"/>
  <c r="L449" i="5"/>
  <c r="A450" i="5"/>
  <c r="B450" i="5"/>
  <c r="C450" i="5"/>
  <c r="D450" i="5"/>
  <c r="P453" i="1"/>
  <c r="E450" i="5"/>
  <c r="F450" i="5"/>
  <c r="N453" i="1"/>
  <c r="G450" i="5"/>
  <c r="H450" i="5"/>
  <c r="I450" i="5"/>
  <c r="J450" i="5"/>
  <c r="J453" i="1"/>
  <c r="K450" i="5"/>
  <c r="AE453" i="1" a="1"/>
  <c r="AE453" i="1"/>
  <c r="L450" i="5"/>
  <c r="A451" i="5"/>
  <c r="B451" i="5"/>
  <c r="C451" i="5"/>
  <c r="D451" i="5"/>
  <c r="P454" i="1"/>
  <c r="E451" i="5"/>
  <c r="F451" i="5"/>
  <c r="N454" i="1"/>
  <c r="G451" i="5"/>
  <c r="H451" i="5"/>
  <c r="I451" i="5"/>
  <c r="J451" i="5"/>
  <c r="J454" i="1"/>
  <c r="K451" i="5"/>
  <c r="AE454" i="1" a="1"/>
  <c r="AE454" i="1"/>
  <c r="L451" i="5"/>
  <c r="A452" i="5"/>
  <c r="B452" i="5"/>
  <c r="C452" i="5"/>
  <c r="D452" i="5"/>
  <c r="P455" i="1"/>
  <c r="E452" i="5"/>
  <c r="F452" i="5"/>
  <c r="N455" i="1"/>
  <c r="G452" i="5"/>
  <c r="H452" i="5"/>
  <c r="I452" i="5"/>
  <c r="J452" i="5"/>
  <c r="J455" i="1"/>
  <c r="K452" i="5"/>
  <c r="AE455" i="1" a="1"/>
  <c r="AE455" i="1"/>
  <c r="L452" i="5"/>
  <c r="A453" i="5"/>
  <c r="B453" i="5"/>
  <c r="C453" i="5"/>
  <c r="D453" i="5"/>
  <c r="P456" i="1"/>
  <c r="E453" i="5"/>
  <c r="F453" i="5"/>
  <c r="N456" i="1"/>
  <c r="G453" i="5"/>
  <c r="H453" i="5"/>
  <c r="I453" i="5"/>
  <c r="J453" i="5"/>
  <c r="J456" i="1"/>
  <c r="K453" i="5"/>
  <c r="AE456" i="1" a="1"/>
  <c r="AE456" i="1"/>
  <c r="L453" i="5"/>
  <c r="A454" i="5"/>
  <c r="B454" i="5"/>
  <c r="C454" i="5"/>
  <c r="D454" i="5"/>
  <c r="P457" i="1"/>
  <c r="E454" i="5"/>
  <c r="F454" i="5"/>
  <c r="N457" i="1"/>
  <c r="G454" i="5"/>
  <c r="H454" i="5"/>
  <c r="I454" i="5"/>
  <c r="J454" i="5"/>
  <c r="J457" i="1"/>
  <c r="K454" i="5"/>
  <c r="AE457" i="1" a="1"/>
  <c r="AE457" i="1"/>
  <c r="L454" i="5"/>
  <c r="A455" i="5"/>
  <c r="B455" i="5"/>
  <c r="C455" i="5"/>
  <c r="D455" i="5"/>
  <c r="P458" i="1"/>
  <c r="E455" i="5"/>
  <c r="F455" i="5"/>
  <c r="N458" i="1"/>
  <c r="G455" i="5"/>
  <c r="H455" i="5"/>
  <c r="I455" i="5"/>
  <c r="J455" i="5"/>
  <c r="J458" i="1"/>
  <c r="K455" i="5"/>
  <c r="AE458" i="1" a="1"/>
  <c r="AE458" i="1"/>
  <c r="L455" i="5"/>
  <c r="A456" i="5"/>
  <c r="B456" i="5"/>
  <c r="C456" i="5"/>
  <c r="D456" i="5"/>
  <c r="P459" i="1"/>
  <c r="E456" i="5"/>
  <c r="F456" i="5"/>
  <c r="N459" i="1"/>
  <c r="G456" i="5"/>
  <c r="H456" i="5"/>
  <c r="I456" i="5"/>
  <c r="J456" i="5"/>
  <c r="J459" i="1"/>
  <c r="K456" i="5"/>
  <c r="AE459" i="1" a="1"/>
  <c r="AE459" i="1"/>
  <c r="L456" i="5"/>
  <c r="A457" i="5"/>
  <c r="B457" i="5"/>
  <c r="C457" i="5"/>
  <c r="D457" i="5"/>
  <c r="P460" i="1"/>
  <c r="E457" i="5"/>
  <c r="F457" i="5"/>
  <c r="N460" i="1"/>
  <c r="G457" i="5"/>
  <c r="H457" i="5"/>
  <c r="I457" i="5"/>
  <c r="J457" i="5"/>
  <c r="J460" i="1"/>
  <c r="K457" i="5"/>
  <c r="AE460" i="1" a="1"/>
  <c r="AE460" i="1"/>
  <c r="L457" i="5"/>
  <c r="A458" i="5"/>
  <c r="B458" i="5"/>
  <c r="C458" i="5"/>
  <c r="D458" i="5"/>
  <c r="P461" i="1"/>
  <c r="E458" i="5"/>
  <c r="F458" i="5"/>
  <c r="N461" i="1"/>
  <c r="G458" i="5"/>
  <c r="H458" i="5"/>
  <c r="I458" i="5"/>
  <c r="J458" i="5"/>
  <c r="J461" i="1"/>
  <c r="K458" i="5"/>
  <c r="AE461" i="1" a="1"/>
  <c r="AE461" i="1"/>
  <c r="L458" i="5"/>
  <c r="A459" i="5"/>
  <c r="B459" i="5"/>
  <c r="C459" i="5"/>
  <c r="D459" i="5"/>
  <c r="P462" i="1"/>
  <c r="E459" i="5"/>
  <c r="F459" i="5"/>
  <c r="N462" i="1"/>
  <c r="G459" i="5"/>
  <c r="H459" i="5"/>
  <c r="I459" i="5"/>
  <c r="J459" i="5"/>
  <c r="J462" i="1"/>
  <c r="K459" i="5"/>
  <c r="AE462" i="1" a="1"/>
  <c r="AE462" i="1"/>
  <c r="L459" i="5"/>
  <c r="A460" i="5"/>
  <c r="B460" i="5"/>
  <c r="C460" i="5"/>
  <c r="D460" i="5"/>
  <c r="P463" i="1"/>
  <c r="E460" i="5"/>
  <c r="F460" i="5"/>
  <c r="N463" i="1"/>
  <c r="G460" i="5"/>
  <c r="H460" i="5"/>
  <c r="I460" i="5"/>
  <c r="J460" i="5"/>
  <c r="J463" i="1"/>
  <c r="K460" i="5"/>
  <c r="AE463" i="1" a="1"/>
  <c r="AE463" i="1"/>
  <c r="L460" i="5"/>
  <c r="A461" i="5"/>
  <c r="B461" i="5"/>
  <c r="C461" i="5"/>
  <c r="D461" i="5"/>
  <c r="P464" i="1"/>
  <c r="E461" i="5"/>
  <c r="F461" i="5"/>
  <c r="N464" i="1"/>
  <c r="G461" i="5"/>
  <c r="H461" i="5"/>
  <c r="I461" i="5"/>
  <c r="J461" i="5"/>
  <c r="J464" i="1"/>
  <c r="K461" i="5"/>
  <c r="AE464" i="1" a="1"/>
  <c r="AE464" i="1"/>
  <c r="L461" i="5"/>
  <c r="A462" i="5"/>
  <c r="B462" i="5"/>
  <c r="C462" i="5"/>
  <c r="D462" i="5"/>
  <c r="P465" i="1"/>
  <c r="E462" i="5"/>
  <c r="F462" i="5"/>
  <c r="N465" i="1"/>
  <c r="G462" i="5"/>
  <c r="H462" i="5"/>
  <c r="I462" i="5"/>
  <c r="J462" i="5"/>
  <c r="J465" i="1"/>
  <c r="K462" i="5"/>
  <c r="AE465" i="1" a="1"/>
  <c r="AE465" i="1"/>
  <c r="L462" i="5"/>
  <c r="A463" i="5"/>
  <c r="B463" i="5"/>
  <c r="C463" i="5"/>
  <c r="D463" i="5"/>
  <c r="P466" i="1"/>
  <c r="E463" i="5"/>
  <c r="F463" i="5"/>
  <c r="N466" i="1"/>
  <c r="G463" i="5"/>
  <c r="H463" i="5"/>
  <c r="I463" i="5"/>
  <c r="J463" i="5"/>
  <c r="J466" i="1"/>
  <c r="K463" i="5"/>
  <c r="AE466" i="1" a="1"/>
  <c r="AE466" i="1"/>
  <c r="L463" i="5"/>
  <c r="A464" i="5"/>
  <c r="B464" i="5"/>
  <c r="C464" i="5"/>
  <c r="D464" i="5"/>
  <c r="P467" i="1"/>
  <c r="E464" i="5"/>
  <c r="F464" i="5"/>
  <c r="N467" i="1"/>
  <c r="G464" i="5"/>
  <c r="H464" i="5"/>
  <c r="I464" i="5"/>
  <c r="J464" i="5"/>
  <c r="J467" i="1"/>
  <c r="K464" i="5"/>
  <c r="AE467" i="1" a="1"/>
  <c r="AE467" i="1"/>
  <c r="L464" i="5"/>
  <c r="A465" i="5"/>
  <c r="B465" i="5"/>
  <c r="C465" i="5"/>
  <c r="D465" i="5"/>
  <c r="P468" i="1"/>
  <c r="E465" i="5"/>
  <c r="F465" i="5"/>
  <c r="N468" i="1"/>
  <c r="G465" i="5"/>
  <c r="H465" i="5"/>
  <c r="I465" i="5"/>
  <c r="J465" i="5"/>
  <c r="J468" i="1"/>
  <c r="K465" i="5"/>
  <c r="AE468" i="1" a="1"/>
  <c r="AE468" i="1"/>
  <c r="L465" i="5"/>
  <c r="A466" i="5"/>
  <c r="B466" i="5"/>
  <c r="C466" i="5"/>
  <c r="D466" i="5"/>
  <c r="P469" i="1"/>
  <c r="E466" i="5"/>
  <c r="F466" i="5"/>
  <c r="N469" i="1"/>
  <c r="G466" i="5"/>
  <c r="H466" i="5"/>
  <c r="I466" i="5"/>
  <c r="J466" i="5"/>
  <c r="J469" i="1"/>
  <c r="K466" i="5"/>
  <c r="AE469" i="1" a="1"/>
  <c r="AE469" i="1"/>
  <c r="L466" i="5"/>
  <c r="A467" i="5"/>
  <c r="B467" i="5"/>
  <c r="C467" i="5"/>
  <c r="D467" i="5"/>
  <c r="P470" i="1"/>
  <c r="E467" i="5"/>
  <c r="F467" i="5"/>
  <c r="N470" i="1"/>
  <c r="G467" i="5"/>
  <c r="H467" i="5"/>
  <c r="I467" i="5"/>
  <c r="J467" i="5"/>
  <c r="J470" i="1"/>
  <c r="K467" i="5"/>
  <c r="AE470" i="1" a="1"/>
  <c r="AE470" i="1"/>
  <c r="L467" i="5"/>
  <c r="A468" i="5"/>
  <c r="B468" i="5"/>
  <c r="C468" i="5"/>
  <c r="D468" i="5"/>
  <c r="P471" i="1"/>
  <c r="E468" i="5"/>
  <c r="F468" i="5"/>
  <c r="N471" i="1"/>
  <c r="G468" i="5"/>
  <c r="H468" i="5"/>
  <c r="I468" i="5"/>
  <c r="J468" i="5"/>
  <c r="J471" i="1"/>
  <c r="K468" i="5"/>
  <c r="AE471" i="1" a="1"/>
  <c r="AE471" i="1"/>
  <c r="L468" i="5"/>
  <c r="A469" i="5"/>
  <c r="B469" i="5"/>
  <c r="C469" i="5"/>
  <c r="D469" i="5"/>
  <c r="P472" i="1"/>
  <c r="E469" i="5"/>
  <c r="F469" i="5"/>
  <c r="N472" i="1"/>
  <c r="G469" i="5"/>
  <c r="H469" i="5"/>
  <c r="I469" i="5"/>
  <c r="J469" i="5"/>
  <c r="J472" i="1"/>
  <c r="K469" i="5"/>
  <c r="AE472" i="1" a="1"/>
  <c r="AE472" i="1"/>
  <c r="L469" i="5"/>
  <c r="A470" i="5"/>
  <c r="B470" i="5"/>
  <c r="C470" i="5"/>
  <c r="D470" i="5"/>
  <c r="P473" i="1"/>
  <c r="E470" i="5"/>
  <c r="F470" i="5"/>
  <c r="N473" i="1"/>
  <c r="G470" i="5"/>
  <c r="H470" i="5"/>
  <c r="I470" i="5"/>
  <c r="J470" i="5"/>
  <c r="J473" i="1"/>
  <c r="K470" i="5"/>
  <c r="AE473" i="1" a="1"/>
  <c r="AE473" i="1"/>
  <c r="L470" i="5"/>
  <c r="A471" i="5"/>
  <c r="B471" i="5"/>
  <c r="C471" i="5"/>
  <c r="D471" i="5"/>
  <c r="P474" i="1"/>
  <c r="E471" i="5"/>
  <c r="F471" i="5"/>
  <c r="N474" i="1"/>
  <c r="G471" i="5"/>
  <c r="H471" i="5"/>
  <c r="I471" i="5"/>
  <c r="J471" i="5"/>
  <c r="J474" i="1"/>
  <c r="K471" i="5"/>
  <c r="AE474" i="1" a="1"/>
  <c r="AE474" i="1"/>
  <c r="L471" i="5"/>
  <c r="A472" i="5"/>
  <c r="B472" i="5"/>
  <c r="C472" i="5"/>
  <c r="D472" i="5"/>
  <c r="P475" i="1"/>
  <c r="E472" i="5"/>
  <c r="F472" i="5"/>
  <c r="N475" i="1"/>
  <c r="G472" i="5"/>
  <c r="H472" i="5"/>
  <c r="I472" i="5"/>
  <c r="J472" i="5"/>
  <c r="J475" i="1"/>
  <c r="K472" i="5"/>
  <c r="AE475" i="1" a="1"/>
  <c r="AE475" i="1"/>
  <c r="L472" i="5"/>
  <c r="A473" i="5"/>
  <c r="B473" i="5"/>
  <c r="C473" i="5"/>
  <c r="D473" i="5"/>
  <c r="P476" i="1"/>
  <c r="E473" i="5"/>
  <c r="F473" i="5"/>
  <c r="N476" i="1"/>
  <c r="G473" i="5"/>
  <c r="H473" i="5"/>
  <c r="I473" i="5"/>
  <c r="J473" i="5"/>
  <c r="J476" i="1"/>
  <c r="K473" i="5"/>
  <c r="AE476" i="1" a="1"/>
  <c r="AE476" i="1"/>
  <c r="L473" i="5"/>
  <c r="A474" i="5"/>
  <c r="B474" i="5"/>
  <c r="C474" i="5"/>
  <c r="D474" i="5"/>
  <c r="P477" i="1"/>
  <c r="E474" i="5"/>
  <c r="F474" i="5"/>
  <c r="N477" i="1"/>
  <c r="G474" i="5"/>
  <c r="H474" i="5"/>
  <c r="I474" i="5"/>
  <c r="J474" i="5"/>
  <c r="J477" i="1"/>
  <c r="K474" i="5"/>
  <c r="AE477" i="1" a="1"/>
  <c r="AE477" i="1"/>
  <c r="L474" i="5"/>
  <c r="A475" i="5"/>
  <c r="B475" i="5"/>
  <c r="C475" i="5"/>
  <c r="D475" i="5"/>
  <c r="P478" i="1"/>
  <c r="E475" i="5"/>
  <c r="F475" i="5"/>
  <c r="N478" i="1"/>
  <c r="G475" i="5"/>
  <c r="H475" i="5"/>
  <c r="I475" i="5"/>
  <c r="J475" i="5"/>
  <c r="J478" i="1"/>
  <c r="K475" i="5"/>
  <c r="AE478" i="1" a="1"/>
  <c r="AE478" i="1"/>
  <c r="L475" i="5"/>
  <c r="A476" i="5"/>
  <c r="B476" i="5"/>
  <c r="C476" i="5"/>
  <c r="D476" i="5"/>
  <c r="P479" i="1"/>
  <c r="E476" i="5"/>
  <c r="F476" i="5"/>
  <c r="N479" i="1"/>
  <c r="G476" i="5"/>
  <c r="H476" i="5"/>
  <c r="I476" i="5"/>
  <c r="J476" i="5"/>
  <c r="J479" i="1"/>
  <c r="K476" i="5"/>
  <c r="AE479" i="1" a="1"/>
  <c r="AE479" i="1"/>
  <c r="L476" i="5"/>
  <c r="A477" i="5"/>
  <c r="B477" i="5"/>
  <c r="C477" i="5"/>
  <c r="D477" i="5"/>
  <c r="P480" i="1"/>
  <c r="E477" i="5"/>
  <c r="F477" i="5"/>
  <c r="N480" i="1"/>
  <c r="G477" i="5"/>
  <c r="H477" i="5"/>
  <c r="I477" i="5"/>
  <c r="J477" i="5"/>
  <c r="J480" i="1"/>
  <c r="K477" i="5"/>
  <c r="AE480" i="1" a="1"/>
  <c r="AE480" i="1"/>
  <c r="L477" i="5"/>
  <c r="A478" i="5"/>
  <c r="B478" i="5"/>
  <c r="C478" i="5"/>
  <c r="D478" i="5"/>
  <c r="P481" i="1"/>
  <c r="E478" i="5"/>
  <c r="F478" i="5"/>
  <c r="N481" i="1"/>
  <c r="G478" i="5"/>
  <c r="H478" i="5"/>
  <c r="I478" i="5"/>
  <c r="J478" i="5"/>
  <c r="J481" i="1"/>
  <c r="K478" i="5"/>
  <c r="AE481" i="1" a="1"/>
  <c r="AE481" i="1"/>
  <c r="L478" i="5"/>
  <c r="A479" i="5"/>
  <c r="B479" i="5"/>
  <c r="C479" i="5"/>
  <c r="D479" i="5"/>
  <c r="P482" i="1"/>
  <c r="E479" i="5"/>
  <c r="F479" i="5"/>
  <c r="N482" i="1"/>
  <c r="G479" i="5"/>
  <c r="H479" i="5"/>
  <c r="I479" i="5"/>
  <c r="J479" i="5"/>
  <c r="J482" i="1"/>
  <c r="K479" i="5"/>
  <c r="AE482" i="1" a="1"/>
  <c r="AE482" i="1"/>
  <c r="L479" i="5"/>
  <c r="A480" i="5"/>
  <c r="B480" i="5"/>
  <c r="C480" i="5"/>
  <c r="D480" i="5"/>
  <c r="P483" i="1"/>
  <c r="E480" i="5"/>
  <c r="F480" i="5"/>
  <c r="N483" i="1"/>
  <c r="G480" i="5"/>
  <c r="H480" i="5"/>
  <c r="I480" i="5"/>
  <c r="J480" i="5"/>
  <c r="J483" i="1"/>
  <c r="K480" i="5"/>
  <c r="AE483" i="1" a="1"/>
  <c r="AE483" i="1"/>
  <c r="L480" i="5"/>
  <c r="A481" i="5"/>
  <c r="B481" i="5"/>
  <c r="C481" i="5"/>
  <c r="D481" i="5"/>
  <c r="P484" i="1"/>
  <c r="E481" i="5"/>
  <c r="F481" i="5"/>
  <c r="N484" i="1"/>
  <c r="G481" i="5"/>
  <c r="H481" i="5"/>
  <c r="I481" i="5"/>
  <c r="J481" i="5"/>
  <c r="J484" i="1"/>
  <c r="K481" i="5"/>
  <c r="AE484" i="1" a="1"/>
  <c r="AE484" i="1"/>
  <c r="L481" i="5"/>
  <c r="A482" i="5"/>
  <c r="B482" i="5"/>
  <c r="C482" i="5"/>
  <c r="D482" i="5"/>
  <c r="P485" i="1"/>
  <c r="E482" i="5"/>
  <c r="F482" i="5"/>
  <c r="N485" i="1"/>
  <c r="G482" i="5"/>
  <c r="H482" i="5"/>
  <c r="I482" i="5"/>
  <c r="J482" i="5"/>
  <c r="J485" i="1"/>
  <c r="K482" i="5"/>
  <c r="AE485" i="1" a="1"/>
  <c r="AE485" i="1"/>
  <c r="L482" i="5"/>
  <c r="A483" i="5"/>
  <c r="B483" i="5"/>
  <c r="C483" i="5"/>
  <c r="D483" i="5"/>
  <c r="P486" i="1"/>
  <c r="E483" i="5"/>
  <c r="F483" i="5"/>
  <c r="N486" i="1"/>
  <c r="G483" i="5"/>
  <c r="H483" i="5"/>
  <c r="I483" i="5"/>
  <c r="J483" i="5"/>
  <c r="J486" i="1"/>
  <c r="K483" i="5"/>
  <c r="AE486" i="1" a="1"/>
  <c r="AE486" i="1"/>
  <c r="L483" i="5"/>
  <c r="A484" i="5"/>
  <c r="B484" i="5"/>
  <c r="C484" i="5"/>
  <c r="D484" i="5"/>
  <c r="P487" i="1"/>
  <c r="E484" i="5"/>
  <c r="F484" i="5"/>
  <c r="N487" i="1"/>
  <c r="G484" i="5"/>
  <c r="H484" i="5"/>
  <c r="I484" i="5"/>
  <c r="J484" i="5"/>
  <c r="J487" i="1"/>
  <c r="K484" i="5"/>
  <c r="AE487" i="1" a="1"/>
  <c r="AE487" i="1"/>
  <c r="L484" i="5"/>
  <c r="A485" i="5"/>
  <c r="B485" i="5"/>
  <c r="C485" i="5"/>
  <c r="D485" i="5"/>
  <c r="P488" i="1"/>
  <c r="E485" i="5"/>
  <c r="F485" i="5"/>
  <c r="N488" i="1"/>
  <c r="G485" i="5"/>
  <c r="H485" i="5"/>
  <c r="I485" i="5"/>
  <c r="J485" i="5"/>
  <c r="J488" i="1"/>
  <c r="K485" i="5"/>
  <c r="AE488" i="1" a="1"/>
  <c r="AE488" i="1"/>
  <c r="L485" i="5"/>
  <c r="A486" i="5"/>
  <c r="B486" i="5"/>
  <c r="C486" i="5"/>
  <c r="D486" i="5"/>
  <c r="P489" i="1"/>
  <c r="E486" i="5"/>
  <c r="F486" i="5"/>
  <c r="N489" i="1"/>
  <c r="G486" i="5"/>
  <c r="H486" i="5"/>
  <c r="I486" i="5"/>
  <c r="J486" i="5"/>
  <c r="J489" i="1"/>
  <c r="K486" i="5"/>
  <c r="AE489" i="1" a="1"/>
  <c r="AE489" i="1"/>
  <c r="L486" i="5"/>
  <c r="A487" i="5"/>
  <c r="B487" i="5"/>
  <c r="C487" i="5"/>
  <c r="D487" i="5"/>
  <c r="P490" i="1"/>
  <c r="E487" i="5"/>
  <c r="F487" i="5"/>
  <c r="N490" i="1"/>
  <c r="G487" i="5"/>
  <c r="H487" i="5"/>
  <c r="I487" i="5"/>
  <c r="J487" i="5"/>
  <c r="J490" i="1"/>
  <c r="K487" i="5"/>
  <c r="AE490" i="1" a="1"/>
  <c r="AE490" i="1"/>
  <c r="L487" i="5"/>
  <c r="A488" i="5"/>
  <c r="B488" i="5"/>
  <c r="C488" i="5"/>
  <c r="D488" i="5"/>
  <c r="P491" i="1"/>
  <c r="E488" i="5"/>
  <c r="F488" i="5"/>
  <c r="N491" i="1"/>
  <c r="G488" i="5"/>
  <c r="H488" i="5"/>
  <c r="I488" i="5"/>
  <c r="J488" i="5"/>
  <c r="J491" i="1"/>
  <c r="K488" i="5"/>
  <c r="AE491" i="1" a="1"/>
  <c r="AE491" i="1"/>
  <c r="L488" i="5"/>
  <c r="A489" i="5"/>
  <c r="B489" i="5"/>
  <c r="C489" i="5"/>
  <c r="D489" i="5"/>
  <c r="P492" i="1"/>
  <c r="E489" i="5"/>
  <c r="F489" i="5"/>
  <c r="N492" i="1"/>
  <c r="G489" i="5"/>
  <c r="H489" i="5"/>
  <c r="I489" i="5"/>
  <c r="J489" i="5"/>
  <c r="J492" i="1"/>
  <c r="K489" i="5"/>
  <c r="AE492" i="1" a="1"/>
  <c r="AE492" i="1"/>
  <c r="L489" i="5"/>
  <c r="A490" i="5"/>
  <c r="B490" i="5"/>
  <c r="C490" i="5"/>
  <c r="D490" i="5"/>
  <c r="P493" i="1"/>
  <c r="E490" i="5"/>
  <c r="F490" i="5"/>
  <c r="N493" i="1"/>
  <c r="G490" i="5"/>
  <c r="H490" i="5"/>
  <c r="I490" i="5"/>
  <c r="J490" i="5"/>
  <c r="J493" i="1"/>
  <c r="K490" i="5"/>
  <c r="AE493" i="1" a="1"/>
  <c r="AE493" i="1"/>
  <c r="L490" i="5"/>
  <c r="A491" i="5"/>
  <c r="B491" i="5"/>
  <c r="C491" i="5"/>
  <c r="D491" i="5"/>
  <c r="P494" i="1"/>
  <c r="E491" i="5"/>
  <c r="F491" i="5"/>
  <c r="N494" i="1"/>
  <c r="G491" i="5"/>
  <c r="H491" i="5"/>
  <c r="I491" i="5"/>
  <c r="J491" i="5"/>
  <c r="J494" i="1"/>
  <c r="K491" i="5"/>
  <c r="AE494" i="1" a="1"/>
  <c r="AE494" i="1"/>
  <c r="L491" i="5"/>
  <c r="A492" i="5"/>
  <c r="B492" i="5"/>
  <c r="C492" i="5"/>
  <c r="D492" i="5"/>
  <c r="P495" i="1"/>
  <c r="E492" i="5"/>
  <c r="F492" i="5"/>
  <c r="N495" i="1"/>
  <c r="G492" i="5"/>
  <c r="H492" i="5"/>
  <c r="I492" i="5"/>
  <c r="J492" i="5"/>
  <c r="J495" i="1"/>
  <c r="K492" i="5"/>
  <c r="AE495" i="1" a="1"/>
  <c r="AE495" i="1"/>
  <c r="L492" i="5"/>
  <c r="A493" i="5"/>
  <c r="B493" i="5"/>
  <c r="C493" i="5"/>
  <c r="D493" i="5"/>
  <c r="P496" i="1"/>
  <c r="E493" i="5"/>
  <c r="F493" i="5"/>
  <c r="N496" i="1"/>
  <c r="G493" i="5"/>
  <c r="H493" i="5"/>
  <c r="I493" i="5"/>
  <c r="J493" i="5"/>
  <c r="J496" i="1"/>
  <c r="K493" i="5"/>
  <c r="AE496" i="1" a="1"/>
  <c r="AE496" i="1"/>
  <c r="L493" i="5"/>
  <c r="A494" i="5"/>
  <c r="B494" i="5"/>
  <c r="C494" i="5"/>
  <c r="D494" i="5"/>
  <c r="P497" i="1"/>
  <c r="E494" i="5"/>
  <c r="F494" i="5"/>
  <c r="N497" i="1"/>
  <c r="G494" i="5"/>
  <c r="H494" i="5"/>
  <c r="I494" i="5"/>
  <c r="J494" i="5"/>
  <c r="J497" i="1"/>
  <c r="K494" i="5"/>
  <c r="AE497" i="1" a="1"/>
  <c r="AE497" i="1"/>
  <c r="L494" i="5"/>
  <c r="A495" i="5"/>
  <c r="B495" i="5"/>
  <c r="C495" i="5"/>
  <c r="D495" i="5"/>
  <c r="P498" i="1"/>
  <c r="E495" i="5"/>
  <c r="F495" i="5"/>
  <c r="N498" i="1"/>
  <c r="G495" i="5"/>
  <c r="H495" i="5"/>
  <c r="I495" i="5"/>
  <c r="J495" i="5"/>
  <c r="J498" i="1"/>
  <c r="K495" i="5"/>
  <c r="AE498" i="1" a="1"/>
  <c r="AE498" i="1"/>
  <c r="L495" i="5"/>
  <c r="A496" i="5"/>
  <c r="B496" i="5"/>
  <c r="C496" i="5"/>
  <c r="D496" i="5"/>
  <c r="P499" i="1"/>
  <c r="E496" i="5"/>
  <c r="F496" i="5"/>
  <c r="N499" i="1"/>
  <c r="G496" i="5"/>
  <c r="H496" i="5"/>
  <c r="I496" i="5"/>
  <c r="J496" i="5"/>
  <c r="J499" i="1"/>
  <c r="K496" i="5"/>
  <c r="AE499" i="1" a="1"/>
  <c r="AE499" i="1"/>
  <c r="L496" i="5"/>
  <c r="A497" i="5"/>
  <c r="B497" i="5"/>
  <c r="C497" i="5"/>
  <c r="D497" i="5"/>
  <c r="P500" i="1"/>
  <c r="E497" i="5"/>
  <c r="F497" i="5"/>
  <c r="N500" i="1"/>
  <c r="G497" i="5"/>
  <c r="H497" i="5"/>
  <c r="I497" i="5"/>
  <c r="J497" i="5"/>
  <c r="J500" i="1"/>
  <c r="K497" i="5"/>
  <c r="AE500" i="1" a="1"/>
  <c r="AE500" i="1"/>
  <c r="L497" i="5"/>
  <c r="A498" i="5"/>
  <c r="B498" i="5"/>
  <c r="C498" i="5"/>
  <c r="D498" i="5"/>
  <c r="P501" i="1"/>
  <c r="E498" i="5"/>
  <c r="F498" i="5"/>
  <c r="N501" i="1"/>
  <c r="G498" i="5"/>
  <c r="H498" i="5"/>
  <c r="I498" i="5"/>
  <c r="J498" i="5"/>
  <c r="J501" i="1"/>
  <c r="K498" i="5"/>
  <c r="AE501" i="1" a="1"/>
  <c r="AE501" i="1"/>
  <c r="L498" i="5"/>
  <c r="A499" i="5"/>
  <c r="B499" i="5"/>
  <c r="C499" i="5"/>
  <c r="D499" i="5"/>
  <c r="P502" i="1"/>
  <c r="E499" i="5"/>
  <c r="F499" i="5"/>
  <c r="N502" i="1"/>
  <c r="G499" i="5"/>
  <c r="H499" i="5"/>
  <c r="I499" i="5"/>
  <c r="J499" i="5"/>
  <c r="J502" i="1"/>
  <c r="K499" i="5"/>
  <c r="AE502" i="1" a="1"/>
  <c r="AE502" i="1"/>
  <c r="L499" i="5"/>
  <c r="A500" i="5"/>
  <c r="B500" i="5"/>
  <c r="C500" i="5"/>
  <c r="D500" i="5"/>
  <c r="P503" i="1"/>
  <c r="E500" i="5"/>
  <c r="F500" i="5"/>
  <c r="N503" i="1"/>
  <c r="G500" i="5"/>
  <c r="H500" i="5"/>
  <c r="I500" i="5"/>
  <c r="J500" i="5"/>
  <c r="J503" i="1"/>
  <c r="K500" i="5"/>
  <c r="AE503" i="1" a="1"/>
  <c r="AE503" i="1"/>
  <c r="L500" i="5"/>
  <c r="A501" i="5"/>
  <c r="B501" i="5"/>
  <c r="C501" i="5"/>
  <c r="D501" i="5"/>
  <c r="P504" i="1"/>
  <c r="E501" i="5"/>
  <c r="F501" i="5"/>
  <c r="N504" i="1"/>
  <c r="G501" i="5"/>
  <c r="H501" i="5"/>
  <c r="I501" i="5"/>
  <c r="J501" i="5"/>
  <c r="J504" i="1"/>
  <c r="K501" i="5"/>
  <c r="AE504" i="1" a="1"/>
  <c r="AE504" i="1"/>
  <c r="L501" i="5"/>
  <c r="A502" i="5"/>
  <c r="B502" i="5"/>
  <c r="C502" i="5"/>
  <c r="D502" i="5"/>
  <c r="P505" i="1"/>
  <c r="E502" i="5"/>
  <c r="F502" i="5"/>
  <c r="N505" i="1"/>
  <c r="G502" i="5"/>
  <c r="H502" i="5"/>
  <c r="I502" i="5"/>
  <c r="J502" i="5"/>
  <c r="J505" i="1"/>
  <c r="K502" i="5"/>
  <c r="AE505" i="1" a="1"/>
  <c r="AE505" i="1"/>
  <c r="L502" i="5"/>
  <c r="A503" i="5"/>
  <c r="B503" i="5"/>
  <c r="C503" i="5"/>
  <c r="D503" i="5"/>
  <c r="P506" i="1"/>
  <c r="E503" i="5"/>
  <c r="F503" i="5"/>
  <c r="N506" i="1"/>
  <c r="G503" i="5"/>
  <c r="H503" i="5"/>
  <c r="I503" i="5"/>
  <c r="J503" i="5"/>
  <c r="J506" i="1"/>
  <c r="K503" i="5"/>
  <c r="AE506" i="1" a="1"/>
  <c r="AE506" i="1"/>
  <c r="L503" i="5"/>
  <c r="A504" i="5"/>
  <c r="B504" i="5"/>
  <c r="C504" i="5"/>
  <c r="D504" i="5"/>
  <c r="P507" i="1"/>
  <c r="E504" i="5"/>
  <c r="F504" i="5"/>
  <c r="N507" i="1"/>
  <c r="G504" i="5"/>
  <c r="H504" i="5"/>
  <c r="I504" i="5"/>
  <c r="J504" i="5"/>
  <c r="J507" i="1"/>
  <c r="K504" i="5"/>
  <c r="AE507" i="1" a="1"/>
  <c r="AE507" i="1"/>
  <c r="L504" i="5"/>
  <c r="A505" i="5"/>
  <c r="B505" i="5"/>
  <c r="C505" i="5"/>
  <c r="D505" i="5"/>
  <c r="P508" i="1"/>
  <c r="E505" i="5"/>
  <c r="F505" i="5"/>
  <c r="N508" i="1"/>
  <c r="G505" i="5"/>
  <c r="H505" i="5"/>
  <c r="I505" i="5"/>
  <c r="J505" i="5"/>
  <c r="J508" i="1"/>
  <c r="K505" i="5"/>
  <c r="AE508" i="1" a="1"/>
  <c r="AE508" i="1"/>
  <c r="L505" i="5"/>
  <c r="A506" i="5"/>
  <c r="B506" i="5"/>
  <c r="C506" i="5"/>
  <c r="D506" i="5"/>
  <c r="P509" i="1"/>
  <c r="E506" i="5"/>
  <c r="F506" i="5"/>
  <c r="N509" i="1"/>
  <c r="G506" i="5"/>
  <c r="H506" i="5"/>
  <c r="I506" i="5"/>
  <c r="J506" i="5"/>
  <c r="J509" i="1"/>
  <c r="K506" i="5"/>
  <c r="AE509" i="1" a="1"/>
  <c r="AE509" i="1"/>
  <c r="L506" i="5"/>
  <c r="A507" i="5"/>
  <c r="B507" i="5"/>
  <c r="C507" i="5"/>
  <c r="D507" i="5"/>
  <c r="P510" i="1"/>
  <c r="E507" i="5"/>
  <c r="F507" i="5"/>
  <c r="N510" i="1"/>
  <c r="G507" i="5"/>
  <c r="H507" i="5"/>
  <c r="I507" i="5"/>
  <c r="J507" i="5"/>
  <c r="J510" i="1"/>
  <c r="K507" i="5"/>
  <c r="AE510" i="1" a="1"/>
  <c r="AE510" i="1"/>
  <c r="L507" i="5"/>
  <c r="A508" i="5"/>
  <c r="B508" i="5"/>
  <c r="C508" i="5"/>
  <c r="D508" i="5"/>
  <c r="P511" i="1"/>
  <c r="E508" i="5"/>
  <c r="F508" i="5"/>
  <c r="N511" i="1"/>
  <c r="G508" i="5"/>
  <c r="H508" i="5"/>
  <c r="I508" i="5"/>
  <c r="J508" i="5"/>
  <c r="J511" i="1"/>
  <c r="K508" i="5"/>
  <c r="AE511" i="1" a="1"/>
  <c r="AE511" i="1"/>
  <c r="L508" i="5"/>
  <c r="A509" i="5"/>
  <c r="B509" i="5"/>
  <c r="C509" i="5"/>
  <c r="D509" i="5"/>
  <c r="P512" i="1"/>
  <c r="E509" i="5"/>
  <c r="F509" i="5"/>
  <c r="N512" i="1"/>
  <c r="G509" i="5"/>
  <c r="H509" i="5"/>
  <c r="I509" i="5"/>
  <c r="J509" i="5"/>
  <c r="J512" i="1"/>
  <c r="K509" i="5"/>
  <c r="AE512" i="1" a="1"/>
  <c r="AE512" i="1"/>
  <c r="L509" i="5"/>
  <c r="A510" i="5"/>
  <c r="B510" i="5"/>
  <c r="C510" i="5"/>
  <c r="D510" i="5"/>
  <c r="P513" i="1"/>
  <c r="E510" i="5"/>
  <c r="F510" i="5"/>
  <c r="N513" i="1"/>
  <c r="G510" i="5"/>
  <c r="H510" i="5"/>
  <c r="I510" i="5"/>
  <c r="J510" i="5"/>
  <c r="J513" i="1"/>
  <c r="K510" i="5"/>
  <c r="AE513" i="1" a="1"/>
  <c r="AE513" i="1"/>
  <c r="L510" i="5"/>
  <c r="A511" i="5"/>
  <c r="B511" i="5"/>
  <c r="C511" i="5"/>
  <c r="D511" i="5"/>
  <c r="P514" i="1"/>
  <c r="E511" i="5"/>
  <c r="F511" i="5"/>
  <c r="N514" i="1"/>
  <c r="G511" i="5"/>
  <c r="H511" i="5"/>
  <c r="I511" i="5"/>
  <c r="J511" i="5"/>
  <c r="J514" i="1"/>
  <c r="K511" i="5"/>
  <c r="AE514" i="1" a="1"/>
  <c r="AE514" i="1"/>
  <c r="L511" i="5"/>
  <c r="A512" i="5"/>
  <c r="B512" i="5"/>
  <c r="C512" i="5"/>
  <c r="D512" i="5"/>
  <c r="P515" i="1"/>
  <c r="E512" i="5"/>
  <c r="F512" i="5"/>
  <c r="N515" i="1"/>
  <c r="G512" i="5"/>
  <c r="H512" i="5"/>
  <c r="I512" i="5"/>
  <c r="J512" i="5"/>
  <c r="J515" i="1"/>
  <c r="K512" i="5"/>
  <c r="AE515" i="1" a="1"/>
  <c r="AE515" i="1"/>
  <c r="L512" i="5"/>
  <c r="A513" i="5"/>
  <c r="B513" i="5"/>
  <c r="C513" i="5"/>
  <c r="D513" i="5"/>
  <c r="P516" i="1"/>
  <c r="E513" i="5"/>
  <c r="F513" i="5"/>
  <c r="N516" i="1"/>
  <c r="G513" i="5"/>
  <c r="H513" i="5"/>
  <c r="I513" i="5"/>
  <c r="J513" i="5"/>
  <c r="J516" i="1"/>
  <c r="K513" i="5"/>
  <c r="AE516" i="1" a="1"/>
  <c r="AE516" i="1"/>
  <c r="L513" i="5"/>
  <c r="A514" i="5"/>
  <c r="B514" i="5"/>
  <c r="C514" i="5"/>
  <c r="D514" i="5"/>
  <c r="P517" i="1"/>
  <c r="E514" i="5"/>
  <c r="F514" i="5"/>
  <c r="G514" i="5"/>
  <c r="H514" i="5"/>
  <c r="I514" i="5"/>
  <c r="J514" i="5"/>
  <c r="K514" i="5"/>
  <c r="AE517" i="1" a="1"/>
  <c r="AE517" i="1"/>
  <c r="L514" i="5"/>
  <c r="A515" i="5"/>
  <c r="B515" i="5"/>
  <c r="C515" i="5"/>
  <c r="D515" i="5"/>
  <c r="P518" i="1"/>
  <c r="E515" i="5"/>
  <c r="F515" i="5"/>
  <c r="G515" i="5"/>
  <c r="H515" i="5"/>
  <c r="I515" i="5"/>
  <c r="J515" i="5"/>
  <c r="K515" i="5"/>
  <c r="AE518" i="1" a="1"/>
  <c r="AE518" i="1"/>
  <c r="L515" i="5"/>
  <c r="A516" i="5"/>
  <c r="B516" i="5"/>
  <c r="C516" i="5"/>
  <c r="D516" i="5"/>
  <c r="P519" i="1"/>
  <c r="E516" i="5"/>
  <c r="F516" i="5"/>
  <c r="N519" i="1"/>
  <c r="G516" i="5"/>
  <c r="H516" i="5"/>
  <c r="I516" i="5"/>
  <c r="J516" i="5"/>
  <c r="J519" i="1"/>
  <c r="K516" i="5"/>
  <c r="AE519" i="1" a="1"/>
  <c r="AE519" i="1"/>
  <c r="L516" i="5"/>
  <c r="A517" i="5"/>
  <c r="B517" i="5"/>
  <c r="C517" i="5"/>
  <c r="D517" i="5"/>
  <c r="P520" i="1"/>
  <c r="E517" i="5"/>
  <c r="F517" i="5"/>
  <c r="N520" i="1"/>
  <c r="G517" i="5"/>
  <c r="H517" i="5"/>
  <c r="I517" i="5"/>
  <c r="J517" i="5"/>
  <c r="J520" i="1"/>
  <c r="K517" i="5"/>
  <c r="AE520" i="1" a="1"/>
  <c r="AE520" i="1"/>
  <c r="L517" i="5"/>
  <c r="A518" i="5"/>
  <c r="B518" i="5"/>
  <c r="C518" i="5"/>
  <c r="D518" i="5"/>
  <c r="P521" i="1"/>
  <c r="E518" i="5"/>
  <c r="F518" i="5"/>
  <c r="N521" i="1"/>
  <c r="G518" i="5"/>
  <c r="H518" i="5"/>
  <c r="I518" i="5"/>
  <c r="J518" i="5"/>
  <c r="J521" i="1"/>
  <c r="K518" i="5"/>
  <c r="AE521" i="1" a="1"/>
  <c r="AE521" i="1"/>
  <c r="L518" i="5"/>
  <c r="A519" i="5"/>
  <c r="B519" i="5"/>
  <c r="C519" i="5"/>
  <c r="D519" i="5"/>
  <c r="P522" i="1"/>
  <c r="E519" i="5"/>
  <c r="F519" i="5"/>
  <c r="N522" i="1"/>
  <c r="G519" i="5"/>
  <c r="H519" i="5"/>
  <c r="I519" i="5"/>
  <c r="J519" i="5"/>
  <c r="J522" i="1"/>
  <c r="K519" i="5"/>
  <c r="AE522" i="1" a="1"/>
  <c r="AE522" i="1"/>
  <c r="L519" i="5"/>
  <c r="A520" i="5"/>
  <c r="B520" i="5"/>
  <c r="C520" i="5"/>
  <c r="D520" i="5"/>
  <c r="P523" i="1"/>
  <c r="E520" i="5"/>
  <c r="F520" i="5"/>
  <c r="N523" i="1"/>
  <c r="G520" i="5"/>
  <c r="H520" i="5"/>
  <c r="I520" i="5"/>
  <c r="J520" i="5"/>
  <c r="J523" i="1"/>
  <c r="K520" i="5"/>
  <c r="AE523" i="1" a="1"/>
  <c r="AE523" i="1"/>
  <c r="L520" i="5"/>
  <c r="A521" i="5"/>
  <c r="B521" i="5"/>
  <c r="C521" i="5"/>
  <c r="D521" i="5"/>
  <c r="P524" i="1"/>
  <c r="E521" i="5"/>
  <c r="F521" i="5"/>
  <c r="N524" i="1"/>
  <c r="G521" i="5"/>
  <c r="H521" i="5"/>
  <c r="I521" i="5"/>
  <c r="J521" i="5"/>
  <c r="J524" i="1"/>
  <c r="K521" i="5"/>
  <c r="AE524" i="1" a="1"/>
  <c r="AE524" i="1"/>
  <c r="L521" i="5"/>
  <c r="A522" i="5"/>
  <c r="B522" i="5"/>
  <c r="C522" i="5"/>
  <c r="D522" i="5"/>
  <c r="P525" i="1"/>
  <c r="E522" i="5"/>
  <c r="F522" i="5"/>
  <c r="N525" i="1"/>
  <c r="G522" i="5"/>
  <c r="H522" i="5"/>
  <c r="I522" i="5"/>
  <c r="J522" i="5"/>
  <c r="J525" i="1"/>
  <c r="K522" i="5"/>
  <c r="AE525" i="1" a="1"/>
  <c r="AE525" i="1"/>
  <c r="L522" i="5"/>
  <c r="A523" i="5"/>
  <c r="B523" i="5"/>
  <c r="C523" i="5"/>
  <c r="D523" i="5"/>
  <c r="P526" i="1"/>
  <c r="E523" i="5"/>
  <c r="F523" i="5"/>
  <c r="N526" i="1"/>
  <c r="G523" i="5"/>
  <c r="H523" i="5"/>
  <c r="I523" i="5"/>
  <c r="J523" i="5"/>
  <c r="J526" i="1"/>
  <c r="K523" i="5"/>
  <c r="AE526" i="1" a="1"/>
  <c r="AE526" i="1"/>
  <c r="L523" i="5"/>
  <c r="A524" i="5"/>
  <c r="B524" i="5"/>
  <c r="C524" i="5"/>
  <c r="D524" i="5"/>
  <c r="P527" i="1"/>
  <c r="E524" i="5"/>
  <c r="F524" i="5"/>
  <c r="N527" i="1"/>
  <c r="G524" i="5"/>
  <c r="H524" i="5"/>
  <c r="I524" i="5"/>
  <c r="J524" i="5"/>
  <c r="J527" i="1"/>
  <c r="K524" i="5"/>
  <c r="AE527" i="1" a="1"/>
  <c r="AE527" i="1"/>
  <c r="L524" i="5"/>
  <c r="A525" i="5"/>
  <c r="B525" i="5"/>
  <c r="C525" i="5"/>
  <c r="D525" i="5"/>
  <c r="P528" i="1"/>
  <c r="E525" i="5"/>
  <c r="F525" i="5"/>
  <c r="N528" i="1"/>
  <c r="G525" i="5"/>
  <c r="H525" i="5"/>
  <c r="I525" i="5"/>
  <c r="J525" i="5"/>
  <c r="J528" i="1"/>
  <c r="K525" i="5"/>
  <c r="AE528" i="1" a="1"/>
  <c r="AE528" i="1"/>
  <c r="L525" i="5"/>
  <c r="A526" i="5"/>
  <c r="B526" i="5"/>
  <c r="C526" i="5"/>
  <c r="D526" i="5"/>
  <c r="P529" i="1"/>
  <c r="E526" i="5"/>
  <c r="F526" i="5"/>
  <c r="N529" i="1"/>
  <c r="G526" i="5"/>
  <c r="H526" i="5"/>
  <c r="I526" i="5"/>
  <c r="J526" i="5"/>
  <c r="J529" i="1"/>
  <c r="K526" i="5"/>
  <c r="AE529" i="1" a="1"/>
  <c r="AE529" i="1"/>
  <c r="L526" i="5"/>
  <c r="A527" i="5"/>
  <c r="B527" i="5"/>
  <c r="C527" i="5"/>
  <c r="D527" i="5"/>
  <c r="P530" i="1"/>
  <c r="E527" i="5"/>
  <c r="F527" i="5"/>
  <c r="N530" i="1"/>
  <c r="G527" i="5"/>
  <c r="H527" i="5"/>
  <c r="I527" i="5"/>
  <c r="J527" i="5"/>
  <c r="J530" i="1"/>
  <c r="K527" i="5"/>
  <c r="AE530" i="1" a="1"/>
  <c r="AE530" i="1"/>
  <c r="L527" i="5"/>
  <c r="A528" i="5"/>
  <c r="B528" i="5"/>
  <c r="C528" i="5"/>
  <c r="D528" i="5"/>
  <c r="P531" i="1"/>
  <c r="E528" i="5"/>
  <c r="F528" i="5"/>
  <c r="N531" i="1"/>
  <c r="G528" i="5"/>
  <c r="H528" i="5"/>
  <c r="I528" i="5"/>
  <c r="J528" i="5"/>
  <c r="J531" i="1"/>
  <c r="K528" i="5"/>
  <c r="AE531" i="1" a="1"/>
  <c r="AE531" i="1"/>
  <c r="L528" i="5"/>
  <c r="A529" i="5"/>
  <c r="B529" i="5"/>
  <c r="C529" i="5"/>
  <c r="D529" i="5"/>
  <c r="P532" i="1"/>
  <c r="E529" i="5"/>
  <c r="F529" i="5"/>
  <c r="N532" i="1"/>
  <c r="G529" i="5"/>
  <c r="H529" i="5"/>
  <c r="I529" i="5"/>
  <c r="J529" i="5"/>
  <c r="J532" i="1"/>
  <c r="K529" i="5"/>
  <c r="AE532" i="1" a="1"/>
  <c r="AE532" i="1"/>
  <c r="L529" i="5"/>
  <c r="A530" i="5"/>
  <c r="B530" i="5"/>
  <c r="C530" i="5"/>
  <c r="D530" i="5"/>
  <c r="P533" i="1"/>
  <c r="E530" i="5"/>
  <c r="F530" i="5"/>
  <c r="N533" i="1"/>
  <c r="G530" i="5"/>
  <c r="H530" i="5"/>
  <c r="I530" i="5"/>
  <c r="J530" i="5"/>
  <c r="J533" i="1"/>
  <c r="K530" i="5"/>
  <c r="AE533" i="1" a="1"/>
  <c r="AE533" i="1"/>
  <c r="L530" i="5"/>
  <c r="A531" i="5"/>
  <c r="B531" i="5"/>
  <c r="C531" i="5"/>
  <c r="D531" i="5"/>
  <c r="P534" i="1"/>
  <c r="E531" i="5"/>
  <c r="F531" i="5"/>
  <c r="N534" i="1"/>
  <c r="G531" i="5"/>
  <c r="H531" i="5"/>
  <c r="I531" i="5"/>
  <c r="J531" i="5"/>
  <c r="J534" i="1"/>
  <c r="K531" i="5"/>
  <c r="AE534" i="1" a="1"/>
  <c r="AE534" i="1"/>
  <c r="L531" i="5"/>
  <c r="A532" i="5"/>
  <c r="B532" i="5"/>
  <c r="C532" i="5"/>
  <c r="D532" i="5"/>
  <c r="P535" i="1"/>
  <c r="E532" i="5"/>
  <c r="F532" i="5"/>
  <c r="N535" i="1"/>
  <c r="G532" i="5"/>
  <c r="H532" i="5"/>
  <c r="I532" i="5"/>
  <c r="J532" i="5"/>
  <c r="J535" i="1"/>
  <c r="K532" i="5"/>
  <c r="AE535" i="1" a="1"/>
  <c r="AE535" i="1"/>
  <c r="L532" i="5"/>
  <c r="A533" i="5"/>
  <c r="B533" i="5"/>
  <c r="C533" i="5"/>
  <c r="D533" i="5"/>
  <c r="P536" i="1"/>
  <c r="E533" i="5"/>
  <c r="F533" i="5"/>
  <c r="N536" i="1"/>
  <c r="G533" i="5"/>
  <c r="H533" i="5"/>
  <c r="I533" i="5"/>
  <c r="J533" i="5"/>
  <c r="J536" i="1"/>
  <c r="K533" i="5"/>
  <c r="AE536" i="1" a="1"/>
  <c r="AE536" i="1"/>
  <c r="L533" i="5"/>
  <c r="A534" i="5"/>
  <c r="B534" i="5"/>
  <c r="C534" i="5"/>
  <c r="D534" i="5"/>
  <c r="P537" i="1"/>
  <c r="E534" i="5"/>
  <c r="F534" i="5"/>
  <c r="N537" i="1"/>
  <c r="G534" i="5"/>
  <c r="H534" i="5"/>
  <c r="I534" i="5"/>
  <c r="J534" i="5"/>
  <c r="J537" i="1"/>
  <c r="K534" i="5"/>
  <c r="AE537" i="1" a="1"/>
  <c r="AE537" i="1"/>
  <c r="L534" i="5"/>
  <c r="A535" i="5"/>
  <c r="B535" i="5"/>
  <c r="C535" i="5"/>
  <c r="D535" i="5"/>
  <c r="P538" i="1"/>
  <c r="E535" i="5"/>
  <c r="F535" i="5"/>
  <c r="N538" i="1"/>
  <c r="G535" i="5"/>
  <c r="H535" i="5"/>
  <c r="I535" i="5"/>
  <c r="J535" i="5"/>
  <c r="J538" i="1"/>
  <c r="K535" i="5"/>
  <c r="AE538" i="1" a="1"/>
  <c r="AE538" i="1"/>
  <c r="L535" i="5"/>
  <c r="A536" i="5"/>
  <c r="B536" i="5"/>
  <c r="C536" i="5"/>
  <c r="D536" i="5"/>
  <c r="P539" i="1"/>
  <c r="E536" i="5"/>
  <c r="F536" i="5"/>
  <c r="N539" i="1"/>
  <c r="G536" i="5"/>
  <c r="H536" i="5"/>
  <c r="I536" i="5"/>
  <c r="J536" i="5"/>
  <c r="J539" i="1"/>
  <c r="K536" i="5"/>
  <c r="AE539" i="1" a="1"/>
  <c r="AE539" i="1"/>
  <c r="L536" i="5"/>
  <c r="A537" i="5"/>
  <c r="B537" i="5"/>
  <c r="C537" i="5"/>
  <c r="D537" i="5"/>
  <c r="P540" i="1"/>
  <c r="E537" i="5"/>
  <c r="F537" i="5"/>
  <c r="N540" i="1"/>
  <c r="G537" i="5"/>
  <c r="H537" i="5"/>
  <c r="I537" i="5"/>
  <c r="J537" i="5"/>
  <c r="J540" i="1"/>
  <c r="K537" i="5"/>
  <c r="AE540" i="1" a="1"/>
  <c r="AE540" i="1"/>
  <c r="L537" i="5"/>
  <c r="A538" i="5"/>
  <c r="B538" i="5"/>
  <c r="C538" i="5"/>
  <c r="D538" i="5"/>
  <c r="P541" i="1"/>
  <c r="E538" i="5"/>
  <c r="F538" i="5"/>
  <c r="N541" i="1"/>
  <c r="G538" i="5"/>
  <c r="H538" i="5"/>
  <c r="I538" i="5"/>
  <c r="J538" i="5"/>
  <c r="J541" i="1"/>
  <c r="K538" i="5"/>
  <c r="AE541" i="1" a="1"/>
  <c r="AE541" i="1"/>
  <c r="L538" i="5"/>
  <c r="A539" i="5"/>
  <c r="B539" i="5"/>
  <c r="C539" i="5"/>
  <c r="D539" i="5"/>
  <c r="P542" i="1"/>
  <c r="E539" i="5"/>
  <c r="F539" i="5"/>
  <c r="N542" i="1"/>
  <c r="G539" i="5"/>
  <c r="H539" i="5"/>
  <c r="I539" i="5"/>
  <c r="J539" i="5"/>
  <c r="J542" i="1"/>
  <c r="K539" i="5"/>
  <c r="AE542" i="1" a="1"/>
  <c r="AE542" i="1"/>
  <c r="L539" i="5"/>
  <c r="A540" i="5"/>
  <c r="B540" i="5"/>
  <c r="C540" i="5"/>
  <c r="D540" i="5"/>
  <c r="P543" i="1"/>
  <c r="E540" i="5"/>
  <c r="F540" i="5"/>
  <c r="N543" i="1"/>
  <c r="G540" i="5"/>
  <c r="H540" i="5"/>
  <c r="I540" i="5"/>
  <c r="J540" i="5"/>
  <c r="J543" i="1"/>
  <c r="K540" i="5"/>
  <c r="AE543" i="1" a="1"/>
  <c r="AE543" i="1"/>
  <c r="L540" i="5"/>
  <c r="A541" i="5"/>
  <c r="B541" i="5"/>
  <c r="C541" i="5"/>
  <c r="D541" i="5"/>
  <c r="P544" i="1"/>
  <c r="E541" i="5"/>
  <c r="F541" i="5"/>
  <c r="N544" i="1"/>
  <c r="G541" i="5"/>
  <c r="H541" i="5"/>
  <c r="I541" i="5"/>
  <c r="J541" i="5"/>
  <c r="J544" i="1"/>
  <c r="K541" i="5"/>
  <c r="AE544" i="1" a="1"/>
  <c r="AE544" i="1"/>
  <c r="L541" i="5"/>
  <c r="A542" i="5"/>
  <c r="B542" i="5"/>
  <c r="C542" i="5"/>
  <c r="D542" i="5"/>
  <c r="P545" i="1"/>
  <c r="E542" i="5"/>
  <c r="F542" i="5"/>
  <c r="N545" i="1"/>
  <c r="G542" i="5"/>
  <c r="H542" i="5"/>
  <c r="I542" i="5"/>
  <c r="J542" i="5"/>
  <c r="J545" i="1"/>
  <c r="K542" i="5"/>
  <c r="AE545" i="1" a="1"/>
  <c r="AE545" i="1"/>
  <c r="L542" i="5"/>
  <c r="A543" i="5"/>
  <c r="B543" i="5"/>
  <c r="C543" i="5"/>
  <c r="D543" i="5"/>
  <c r="P546" i="1"/>
  <c r="E543" i="5"/>
  <c r="F543" i="5"/>
  <c r="N546" i="1"/>
  <c r="G543" i="5"/>
  <c r="H543" i="5"/>
  <c r="I543" i="5"/>
  <c r="J543" i="5"/>
  <c r="J546" i="1"/>
  <c r="K543" i="5"/>
  <c r="AE546" i="1" a="1"/>
  <c r="AE546" i="1"/>
  <c r="L543" i="5"/>
  <c r="A544" i="5"/>
  <c r="B544" i="5"/>
  <c r="C544" i="5"/>
  <c r="D544" i="5"/>
  <c r="P547" i="1"/>
  <c r="E544" i="5"/>
  <c r="F544" i="5"/>
  <c r="N547" i="1"/>
  <c r="G544" i="5"/>
  <c r="H544" i="5"/>
  <c r="I544" i="5"/>
  <c r="J544" i="5"/>
  <c r="J547" i="1"/>
  <c r="K544" i="5"/>
  <c r="AE547" i="1" a="1"/>
  <c r="AE547" i="1"/>
  <c r="L544" i="5"/>
  <c r="A545" i="5"/>
  <c r="B545" i="5"/>
  <c r="C545" i="5"/>
  <c r="D545" i="5"/>
  <c r="P548" i="1"/>
  <c r="E545" i="5"/>
  <c r="F545" i="5"/>
  <c r="N548" i="1"/>
  <c r="G545" i="5"/>
  <c r="H545" i="5"/>
  <c r="I545" i="5"/>
  <c r="J545" i="5"/>
  <c r="J548" i="1"/>
  <c r="K545" i="5"/>
  <c r="AE548" i="1" a="1"/>
  <c r="AE548" i="1"/>
  <c r="L545" i="5"/>
  <c r="A546" i="5"/>
  <c r="B546" i="5"/>
  <c r="C546" i="5"/>
  <c r="D546" i="5"/>
  <c r="P549" i="1"/>
  <c r="E546" i="5"/>
  <c r="F546" i="5"/>
  <c r="N549" i="1"/>
  <c r="G546" i="5"/>
  <c r="H546" i="5"/>
  <c r="I546" i="5"/>
  <c r="J546" i="5"/>
  <c r="J549" i="1"/>
  <c r="K546" i="5"/>
  <c r="AE549" i="1" a="1"/>
  <c r="AE549" i="1"/>
  <c r="L546" i="5"/>
  <c r="A547" i="5"/>
  <c r="B547" i="5"/>
  <c r="C547" i="5"/>
  <c r="D547" i="5"/>
  <c r="P550" i="1"/>
  <c r="E547" i="5"/>
  <c r="F547" i="5"/>
  <c r="N550" i="1"/>
  <c r="G547" i="5"/>
  <c r="H547" i="5"/>
  <c r="I547" i="5"/>
  <c r="J547" i="5"/>
  <c r="J550" i="1"/>
  <c r="K547" i="5"/>
  <c r="AE550" i="1" a="1"/>
  <c r="AE550" i="1"/>
  <c r="L547" i="5"/>
  <c r="A548" i="5"/>
  <c r="B548" i="5"/>
  <c r="C548" i="5"/>
  <c r="D548" i="5"/>
  <c r="P551" i="1"/>
  <c r="E548" i="5"/>
  <c r="F548" i="5"/>
  <c r="N551" i="1"/>
  <c r="G548" i="5"/>
  <c r="H548" i="5"/>
  <c r="I548" i="5"/>
  <c r="J548" i="5"/>
  <c r="J551" i="1"/>
  <c r="K548" i="5"/>
  <c r="AE551" i="1" a="1"/>
  <c r="AE551" i="1"/>
  <c r="L548" i="5"/>
  <c r="A549" i="5"/>
  <c r="B549" i="5"/>
  <c r="C549" i="5"/>
  <c r="D549" i="5"/>
  <c r="P552" i="1"/>
  <c r="E549" i="5"/>
  <c r="F549" i="5"/>
  <c r="N552" i="1"/>
  <c r="G549" i="5"/>
  <c r="H549" i="5"/>
  <c r="I549" i="5"/>
  <c r="J549" i="5"/>
  <c r="J552" i="1"/>
  <c r="K549" i="5"/>
  <c r="AE552" i="1" a="1"/>
  <c r="AE552" i="1"/>
  <c r="L549" i="5"/>
  <c r="A550" i="5"/>
  <c r="B550" i="5"/>
  <c r="C550" i="5"/>
  <c r="D550" i="5"/>
  <c r="P553" i="1"/>
  <c r="E550" i="5"/>
  <c r="F550" i="5"/>
  <c r="N553" i="1"/>
  <c r="G550" i="5"/>
  <c r="H550" i="5"/>
  <c r="I550" i="5"/>
  <c r="J550" i="5"/>
  <c r="J553" i="1"/>
  <c r="K550" i="5"/>
  <c r="AE553" i="1" a="1"/>
  <c r="AE553" i="1"/>
  <c r="L550" i="5"/>
  <c r="A551" i="5"/>
  <c r="B551" i="5"/>
  <c r="C551" i="5"/>
  <c r="D551" i="5"/>
  <c r="P554" i="1"/>
  <c r="E551" i="5"/>
  <c r="F551" i="5"/>
  <c r="N554" i="1"/>
  <c r="G551" i="5"/>
  <c r="H551" i="5"/>
  <c r="I551" i="5"/>
  <c r="J551" i="5"/>
  <c r="J554" i="1"/>
  <c r="K551" i="5"/>
  <c r="AE554" i="1" a="1"/>
  <c r="AE554" i="1"/>
  <c r="L551" i="5"/>
  <c r="A552" i="5"/>
  <c r="B552" i="5"/>
  <c r="C552" i="5"/>
  <c r="D552" i="5"/>
  <c r="P555" i="1"/>
  <c r="E552" i="5"/>
  <c r="F552" i="5"/>
  <c r="N555" i="1"/>
  <c r="G552" i="5"/>
  <c r="H552" i="5"/>
  <c r="I552" i="5"/>
  <c r="J552" i="5"/>
  <c r="J555" i="1"/>
  <c r="K552" i="5"/>
  <c r="AE555" i="1" a="1"/>
  <c r="AE555" i="1"/>
  <c r="L552" i="5"/>
  <c r="A553" i="5"/>
  <c r="B553" i="5"/>
  <c r="C553" i="5"/>
  <c r="D553" i="5"/>
  <c r="P556" i="1"/>
  <c r="E553" i="5"/>
  <c r="F553" i="5"/>
  <c r="N556" i="1"/>
  <c r="G553" i="5"/>
  <c r="H553" i="5"/>
  <c r="I553" i="5"/>
  <c r="J553" i="5"/>
  <c r="J556" i="1"/>
  <c r="K553" i="5"/>
  <c r="AE556" i="1" a="1"/>
  <c r="AE556" i="1"/>
  <c r="L553" i="5"/>
  <c r="A554" i="5"/>
  <c r="B554" i="5"/>
  <c r="C554" i="5"/>
  <c r="D554" i="5"/>
  <c r="P557" i="1"/>
  <c r="E554" i="5"/>
  <c r="F554" i="5"/>
  <c r="N557" i="1"/>
  <c r="G554" i="5"/>
  <c r="H554" i="5"/>
  <c r="I554" i="5"/>
  <c r="J554" i="5"/>
  <c r="J557" i="1"/>
  <c r="K554" i="5"/>
  <c r="AE557" i="1" a="1"/>
  <c r="AE557" i="1"/>
  <c r="L554" i="5"/>
  <c r="A555" i="5"/>
  <c r="B555" i="5"/>
  <c r="C555" i="5"/>
  <c r="D555" i="5"/>
  <c r="P558" i="1"/>
  <c r="E555" i="5"/>
  <c r="F555" i="5"/>
  <c r="N558" i="1"/>
  <c r="G555" i="5"/>
  <c r="H555" i="5"/>
  <c r="I555" i="5"/>
  <c r="J555" i="5"/>
  <c r="J558" i="1"/>
  <c r="K555" i="5"/>
  <c r="AE558" i="1" a="1"/>
  <c r="AE558" i="1"/>
  <c r="L555" i="5"/>
  <c r="A556" i="5"/>
  <c r="B556" i="5"/>
  <c r="C556" i="5"/>
  <c r="D556" i="5"/>
  <c r="P559" i="1"/>
  <c r="E556" i="5"/>
  <c r="F556" i="5"/>
  <c r="N559" i="1"/>
  <c r="G556" i="5"/>
  <c r="H556" i="5"/>
  <c r="I556" i="5"/>
  <c r="J556" i="5"/>
  <c r="J559" i="1"/>
  <c r="K556" i="5"/>
  <c r="AE559" i="1" a="1"/>
  <c r="AE559" i="1"/>
  <c r="L556" i="5"/>
  <c r="A557" i="5"/>
  <c r="B557" i="5"/>
  <c r="C557" i="5"/>
  <c r="D557" i="5"/>
  <c r="P560" i="1"/>
  <c r="E557" i="5"/>
  <c r="F557" i="5"/>
  <c r="N560" i="1"/>
  <c r="G557" i="5"/>
  <c r="H557" i="5"/>
  <c r="I557" i="5"/>
  <c r="J557" i="5"/>
  <c r="J560" i="1"/>
  <c r="K557" i="5"/>
  <c r="AE560" i="1" a="1"/>
  <c r="AE560" i="1"/>
  <c r="L557" i="5"/>
  <c r="A558" i="5"/>
  <c r="B558" i="5"/>
  <c r="C558" i="5"/>
  <c r="D558" i="5"/>
  <c r="P561" i="1"/>
  <c r="E558" i="5"/>
  <c r="F558" i="5"/>
  <c r="N561" i="1"/>
  <c r="G558" i="5"/>
  <c r="H558" i="5"/>
  <c r="I558" i="5"/>
  <c r="J558" i="5"/>
  <c r="J561" i="1"/>
  <c r="K558" i="5"/>
  <c r="AE561" i="1" a="1"/>
  <c r="AE561" i="1"/>
  <c r="L558" i="5"/>
  <c r="A559" i="5"/>
  <c r="B559" i="5"/>
  <c r="C559" i="5"/>
  <c r="D559" i="5"/>
  <c r="P562" i="1"/>
  <c r="E559" i="5"/>
  <c r="F559" i="5"/>
  <c r="N562" i="1"/>
  <c r="G559" i="5"/>
  <c r="H559" i="5"/>
  <c r="I559" i="5"/>
  <c r="J559" i="5"/>
  <c r="J562" i="1"/>
  <c r="K559" i="5"/>
  <c r="AE562" i="1" a="1"/>
  <c r="AE562" i="1"/>
  <c r="L559" i="5"/>
  <c r="A560" i="5"/>
  <c r="B560" i="5"/>
  <c r="C560" i="5"/>
  <c r="D560" i="5"/>
  <c r="P563" i="1"/>
  <c r="E560" i="5"/>
  <c r="F560" i="5"/>
  <c r="N563" i="1"/>
  <c r="G560" i="5"/>
  <c r="H560" i="5"/>
  <c r="I560" i="5"/>
  <c r="J560" i="5"/>
  <c r="J563" i="1"/>
  <c r="K560" i="5"/>
  <c r="AE563" i="1" a="1"/>
  <c r="AE563" i="1"/>
  <c r="L560" i="5"/>
  <c r="A561" i="5"/>
  <c r="B561" i="5"/>
  <c r="C561" i="5"/>
  <c r="D561" i="5"/>
  <c r="P564" i="1"/>
  <c r="E561" i="5"/>
  <c r="F561" i="5"/>
  <c r="N564" i="1"/>
  <c r="G561" i="5"/>
  <c r="H561" i="5"/>
  <c r="I561" i="5"/>
  <c r="J561" i="5"/>
  <c r="J564" i="1"/>
  <c r="K561" i="5"/>
  <c r="AE564" i="1" a="1"/>
  <c r="AE564" i="1"/>
  <c r="L561" i="5"/>
  <c r="A562" i="5"/>
  <c r="B562" i="5"/>
  <c r="C562" i="5"/>
  <c r="D562" i="5"/>
  <c r="P565" i="1"/>
  <c r="E562" i="5"/>
  <c r="F562" i="5"/>
  <c r="N565" i="1"/>
  <c r="G562" i="5"/>
  <c r="H562" i="5"/>
  <c r="I562" i="5"/>
  <c r="J562" i="5"/>
  <c r="J565" i="1"/>
  <c r="K562" i="5"/>
  <c r="AE565" i="1" a="1"/>
  <c r="AE565" i="1"/>
  <c r="L562" i="5"/>
  <c r="A563" i="5"/>
  <c r="B563" i="5"/>
  <c r="C563" i="5"/>
  <c r="D563" i="5"/>
  <c r="P566" i="1"/>
  <c r="E563" i="5"/>
  <c r="F563" i="5"/>
  <c r="N566" i="1"/>
  <c r="G563" i="5"/>
  <c r="H563" i="5"/>
  <c r="I563" i="5"/>
  <c r="J563" i="5"/>
  <c r="J566" i="1"/>
  <c r="K563" i="5"/>
  <c r="AE566" i="1" a="1"/>
  <c r="AE566" i="1"/>
  <c r="L563" i="5"/>
  <c r="A564" i="5"/>
  <c r="B564" i="5"/>
  <c r="C564" i="5"/>
  <c r="D564" i="5"/>
  <c r="P567" i="1"/>
  <c r="E564" i="5"/>
  <c r="F564" i="5"/>
  <c r="N567" i="1"/>
  <c r="G564" i="5"/>
  <c r="H564" i="5"/>
  <c r="I564" i="5"/>
  <c r="J564" i="5"/>
  <c r="J567" i="1"/>
  <c r="K564" i="5"/>
  <c r="AE567" i="1" a="1"/>
  <c r="AE567" i="1"/>
  <c r="L564" i="5"/>
  <c r="A565" i="5"/>
  <c r="B565" i="5"/>
  <c r="C565" i="5"/>
  <c r="D565" i="5"/>
  <c r="P568" i="1"/>
  <c r="E565" i="5"/>
  <c r="F565" i="5"/>
  <c r="N568" i="1"/>
  <c r="G565" i="5"/>
  <c r="H565" i="5"/>
  <c r="I565" i="5"/>
  <c r="J565" i="5"/>
  <c r="J568" i="1"/>
  <c r="K565" i="5"/>
  <c r="AE568" i="1" a="1"/>
  <c r="AE568" i="1"/>
  <c r="L565" i="5"/>
  <c r="A566" i="5"/>
  <c r="B566" i="5"/>
  <c r="C566" i="5"/>
  <c r="D566" i="5"/>
  <c r="P569" i="1"/>
  <c r="E566" i="5"/>
  <c r="F566" i="5"/>
  <c r="N569" i="1"/>
  <c r="G566" i="5"/>
  <c r="H566" i="5"/>
  <c r="I566" i="5"/>
  <c r="J566" i="5"/>
  <c r="J569" i="1"/>
  <c r="K566" i="5"/>
  <c r="AE569" i="1" a="1"/>
  <c r="AE569" i="1"/>
  <c r="L566" i="5"/>
  <c r="A567" i="5"/>
  <c r="B567" i="5"/>
  <c r="C567" i="5"/>
  <c r="D567" i="5"/>
  <c r="P570" i="1"/>
  <c r="E567" i="5"/>
  <c r="F567" i="5"/>
  <c r="N570" i="1"/>
  <c r="G567" i="5"/>
  <c r="H567" i="5"/>
  <c r="I567" i="5"/>
  <c r="J567" i="5"/>
  <c r="J570" i="1"/>
  <c r="K567" i="5"/>
  <c r="AE570" i="1" a="1"/>
  <c r="AE570" i="1"/>
  <c r="L567" i="5"/>
  <c r="A568" i="5"/>
  <c r="B568" i="5"/>
  <c r="C568" i="5"/>
  <c r="D568" i="5"/>
  <c r="P571" i="1"/>
  <c r="E568" i="5"/>
  <c r="F568" i="5"/>
  <c r="N571" i="1"/>
  <c r="G568" i="5"/>
  <c r="H568" i="5"/>
  <c r="I568" i="5"/>
  <c r="J568" i="5"/>
  <c r="J571" i="1"/>
  <c r="K568" i="5"/>
  <c r="AE571" i="1" a="1"/>
  <c r="AE571" i="1"/>
  <c r="L568" i="5"/>
  <c r="A569" i="5"/>
  <c r="B569" i="5"/>
  <c r="C569" i="5"/>
  <c r="D569" i="5"/>
  <c r="P572" i="1"/>
  <c r="E569" i="5"/>
  <c r="F569" i="5"/>
  <c r="N572" i="1"/>
  <c r="G569" i="5"/>
  <c r="H569" i="5"/>
  <c r="I569" i="5"/>
  <c r="J569" i="5"/>
  <c r="J572" i="1"/>
  <c r="K569" i="5"/>
  <c r="AE572" i="1" a="1"/>
  <c r="AE572" i="1"/>
  <c r="L569" i="5"/>
  <c r="A570" i="5"/>
  <c r="B570" i="5"/>
  <c r="C570" i="5"/>
  <c r="D570" i="5"/>
  <c r="P573" i="1"/>
  <c r="E570" i="5"/>
  <c r="F570" i="5"/>
  <c r="N573" i="1"/>
  <c r="G570" i="5"/>
  <c r="H570" i="5"/>
  <c r="I570" i="5"/>
  <c r="J570" i="5"/>
  <c r="J573" i="1"/>
  <c r="K570" i="5"/>
  <c r="AE573" i="1" a="1"/>
  <c r="AE573" i="1"/>
  <c r="L570" i="5"/>
  <c r="A571" i="5"/>
  <c r="B571" i="5"/>
  <c r="C571" i="5"/>
  <c r="D571" i="5"/>
  <c r="P574" i="1"/>
  <c r="E571" i="5"/>
  <c r="F571" i="5"/>
  <c r="N574" i="1"/>
  <c r="G571" i="5"/>
  <c r="H571" i="5"/>
  <c r="I571" i="5"/>
  <c r="J571" i="5"/>
  <c r="J574" i="1"/>
  <c r="K571" i="5"/>
  <c r="AE574" i="1" a="1"/>
  <c r="AE574" i="1"/>
  <c r="L571" i="5"/>
  <c r="A572" i="5"/>
  <c r="B572" i="5"/>
  <c r="C572" i="5"/>
  <c r="D572" i="5"/>
  <c r="P575" i="1"/>
  <c r="E572" i="5"/>
  <c r="F572" i="5"/>
  <c r="N575" i="1"/>
  <c r="G572" i="5"/>
  <c r="H572" i="5"/>
  <c r="I572" i="5"/>
  <c r="J572" i="5"/>
  <c r="J575" i="1"/>
  <c r="K572" i="5"/>
  <c r="AE575" i="1" a="1"/>
  <c r="AE575" i="1"/>
  <c r="L572" i="5"/>
  <c r="A573" i="5"/>
  <c r="B573" i="5"/>
  <c r="C573" i="5"/>
  <c r="D573" i="5"/>
  <c r="P576" i="1"/>
  <c r="E573" i="5"/>
  <c r="F573" i="5"/>
  <c r="N576" i="1"/>
  <c r="G573" i="5"/>
  <c r="H573" i="5"/>
  <c r="I573" i="5"/>
  <c r="J573" i="5"/>
  <c r="J576" i="1"/>
  <c r="K573" i="5"/>
  <c r="AE576" i="1" a="1"/>
  <c r="AE576" i="1"/>
  <c r="L573" i="5"/>
  <c r="A574" i="5"/>
  <c r="B574" i="5"/>
  <c r="C574" i="5"/>
  <c r="D574" i="5"/>
  <c r="P577" i="1"/>
  <c r="E574" i="5"/>
  <c r="F574" i="5"/>
  <c r="N577" i="1"/>
  <c r="G574" i="5"/>
  <c r="H574" i="5"/>
  <c r="I574" i="5"/>
  <c r="J574" i="5"/>
  <c r="J577" i="1"/>
  <c r="K574" i="5"/>
  <c r="AE577" i="1" a="1"/>
  <c r="AE577" i="1"/>
  <c r="L574" i="5"/>
  <c r="A575" i="5"/>
  <c r="B575" i="5"/>
  <c r="C575" i="5"/>
  <c r="D575" i="5"/>
  <c r="P578" i="1"/>
  <c r="E575" i="5"/>
  <c r="F575" i="5"/>
  <c r="N578" i="1"/>
  <c r="G575" i="5"/>
  <c r="H575" i="5"/>
  <c r="I575" i="5"/>
  <c r="J575" i="5"/>
  <c r="J578" i="1"/>
  <c r="K575" i="5"/>
  <c r="AE578" i="1" a="1"/>
  <c r="AE578" i="1"/>
  <c r="L575" i="5"/>
  <c r="A576" i="5"/>
  <c r="B576" i="5"/>
  <c r="C576" i="5"/>
  <c r="D576" i="5"/>
  <c r="P579" i="1"/>
  <c r="E576" i="5"/>
  <c r="F576" i="5"/>
  <c r="N579" i="1"/>
  <c r="G576" i="5"/>
  <c r="H576" i="5"/>
  <c r="I576" i="5"/>
  <c r="J576" i="5"/>
  <c r="J579" i="1"/>
  <c r="K576" i="5"/>
  <c r="AE579" i="1" a="1"/>
  <c r="AE579" i="1"/>
  <c r="L576" i="5"/>
  <c r="A577" i="5"/>
  <c r="B577" i="5"/>
  <c r="C577" i="5"/>
  <c r="D577" i="5"/>
  <c r="P580" i="1"/>
  <c r="E577" i="5"/>
  <c r="F577" i="5"/>
  <c r="N580" i="1"/>
  <c r="G577" i="5"/>
  <c r="H577" i="5"/>
  <c r="I577" i="5"/>
  <c r="J577" i="5"/>
  <c r="J580" i="1"/>
  <c r="K577" i="5"/>
  <c r="AE580" i="1" a="1"/>
  <c r="AE580" i="1"/>
  <c r="L577" i="5"/>
  <c r="A578" i="5"/>
  <c r="B578" i="5"/>
  <c r="C578" i="5"/>
  <c r="D578" i="5"/>
  <c r="P581" i="1"/>
  <c r="E578" i="5"/>
  <c r="F578" i="5"/>
  <c r="N581" i="1"/>
  <c r="G578" i="5"/>
  <c r="H578" i="5"/>
  <c r="I578" i="5"/>
  <c r="J578" i="5"/>
  <c r="J581" i="1"/>
  <c r="K578" i="5"/>
  <c r="AE581" i="1" a="1"/>
  <c r="AE581" i="1"/>
  <c r="L578" i="5"/>
  <c r="A579" i="5"/>
  <c r="B579" i="5"/>
  <c r="C579" i="5"/>
  <c r="D579" i="5"/>
  <c r="P582" i="1"/>
  <c r="E579" i="5"/>
  <c r="F579" i="5"/>
  <c r="N582" i="1"/>
  <c r="G579" i="5"/>
  <c r="H579" i="5"/>
  <c r="I579" i="5"/>
  <c r="J579" i="5"/>
  <c r="J582" i="1"/>
  <c r="K579" i="5"/>
  <c r="AE582" i="1" a="1"/>
  <c r="AE582" i="1"/>
  <c r="L579" i="5"/>
  <c r="A580" i="5"/>
  <c r="B580" i="5"/>
  <c r="C580" i="5"/>
  <c r="D580" i="5"/>
  <c r="P583" i="1"/>
  <c r="E580" i="5"/>
  <c r="F580" i="5"/>
  <c r="N583" i="1"/>
  <c r="G580" i="5"/>
  <c r="H580" i="5"/>
  <c r="I580" i="5"/>
  <c r="J580" i="5"/>
  <c r="J583" i="1"/>
  <c r="K580" i="5"/>
  <c r="AE583" i="1" a="1"/>
  <c r="AE583" i="1"/>
  <c r="L580" i="5"/>
  <c r="A581" i="5"/>
  <c r="B581" i="5"/>
  <c r="C581" i="5"/>
  <c r="D581" i="5"/>
  <c r="P584" i="1"/>
  <c r="E581" i="5"/>
  <c r="F581" i="5"/>
  <c r="N584" i="1"/>
  <c r="G581" i="5"/>
  <c r="H581" i="5"/>
  <c r="I581" i="5"/>
  <c r="J581" i="5"/>
  <c r="J584" i="1"/>
  <c r="K581" i="5"/>
  <c r="AE584" i="1" a="1"/>
  <c r="AE584" i="1"/>
  <c r="L581" i="5"/>
  <c r="A582" i="5"/>
  <c r="B582" i="5"/>
  <c r="C582" i="5"/>
  <c r="D582" i="5"/>
  <c r="P585" i="1"/>
  <c r="E582" i="5"/>
  <c r="F582" i="5"/>
  <c r="N585" i="1"/>
  <c r="G582" i="5"/>
  <c r="H582" i="5"/>
  <c r="I582" i="5"/>
  <c r="J582" i="5"/>
  <c r="J585" i="1"/>
  <c r="K582" i="5"/>
  <c r="AE585" i="1" a="1"/>
  <c r="AE585" i="1"/>
  <c r="L582" i="5"/>
  <c r="A583" i="5"/>
  <c r="B583" i="5"/>
  <c r="C583" i="5"/>
  <c r="D583" i="5"/>
  <c r="P586" i="1"/>
  <c r="E583" i="5"/>
  <c r="F583" i="5"/>
  <c r="N586" i="1"/>
  <c r="G583" i="5"/>
  <c r="H583" i="5"/>
  <c r="I583" i="5"/>
  <c r="J583" i="5"/>
  <c r="J586" i="1"/>
  <c r="K583" i="5"/>
  <c r="AE586" i="1" a="1"/>
  <c r="AE586" i="1"/>
  <c r="L583" i="5"/>
  <c r="A584" i="5"/>
  <c r="B584" i="5"/>
  <c r="C584" i="5"/>
  <c r="D584" i="5"/>
  <c r="P587" i="1"/>
  <c r="E584" i="5"/>
  <c r="F584" i="5"/>
  <c r="N587" i="1"/>
  <c r="G584" i="5"/>
  <c r="H584" i="5"/>
  <c r="I584" i="5"/>
  <c r="J584" i="5"/>
  <c r="J587" i="1"/>
  <c r="K584" i="5"/>
  <c r="AE587" i="1" a="1"/>
  <c r="AE587" i="1"/>
  <c r="L584" i="5"/>
  <c r="A585" i="5"/>
  <c r="B585" i="5"/>
  <c r="C585" i="5"/>
  <c r="D585" i="5"/>
  <c r="P588" i="1"/>
  <c r="E585" i="5"/>
  <c r="F585" i="5"/>
  <c r="N588" i="1"/>
  <c r="G585" i="5"/>
  <c r="H585" i="5"/>
  <c r="I585" i="5"/>
  <c r="J585" i="5"/>
  <c r="J588" i="1"/>
  <c r="K585" i="5"/>
  <c r="AE588" i="1" a="1"/>
  <c r="AE588" i="1"/>
  <c r="L585" i="5"/>
  <c r="A586" i="5"/>
  <c r="B586" i="5"/>
  <c r="C586" i="5"/>
  <c r="D586" i="5"/>
  <c r="P589" i="1"/>
  <c r="E586" i="5"/>
  <c r="F586" i="5"/>
  <c r="N589" i="1"/>
  <c r="G586" i="5"/>
  <c r="H586" i="5"/>
  <c r="I586" i="5"/>
  <c r="J586" i="5"/>
  <c r="J589" i="1"/>
  <c r="K586" i="5"/>
  <c r="AE589" i="1" a="1"/>
  <c r="AE589" i="1"/>
  <c r="L586" i="5"/>
  <c r="A587" i="5"/>
  <c r="B587" i="5"/>
  <c r="C587" i="5"/>
  <c r="D587" i="5"/>
  <c r="P590" i="1"/>
  <c r="E587" i="5"/>
  <c r="F587" i="5"/>
  <c r="N590" i="1"/>
  <c r="G587" i="5"/>
  <c r="H587" i="5"/>
  <c r="I587" i="5"/>
  <c r="J587" i="5"/>
  <c r="J590" i="1"/>
  <c r="K587" i="5"/>
  <c r="AE590" i="1" a="1"/>
  <c r="AE590" i="1"/>
  <c r="L587" i="5"/>
  <c r="A588" i="5"/>
  <c r="B588" i="5"/>
  <c r="C588" i="5"/>
  <c r="D588" i="5"/>
  <c r="P591" i="1"/>
  <c r="E588" i="5"/>
  <c r="F588" i="5"/>
  <c r="N591" i="1"/>
  <c r="G588" i="5"/>
  <c r="H588" i="5"/>
  <c r="I588" i="5"/>
  <c r="J588" i="5"/>
  <c r="J591" i="1"/>
  <c r="K588" i="5"/>
  <c r="AE591" i="1" a="1"/>
  <c r="AE591" i="1"/>
  <c r="L588" i="5"/>
  <c r="A589" i="5"/>
  <c r="B589" i="5"/>
  <c r="C589" i="5"/>
  <c r="D589" i="5"/>
  <c r="P592" i="1"/>
  <c r="E589" i="5"/>
  <c r="F589" i="5"/>
  <c r="N592" i="1"/>
  <c r="G589" i="5"/>
  <c r="H589" i="5"/>
  <c r="I589" i="5"/>
  <c r="J589" i="5"/>
  <c r="J592" i="1"/>
  <c r="K589" i="5"/>
  <c r="AE592" i="1" a="1"/>
  <c r="AE592" i="1"/>
  <c r="L589" i="5"/>
  <c r="A590" i="5"/>
  <c r="B590" i="5"/>
  <c r="C590" i="5"/>
  <c r="D590" i="5"/>
  <c r="P593" i="1"/>
  <c r="E590" i="5"/>
  <c r="F590" i="5"/>
  <c r="N593" i="1"/>
  <c r="G590" i="5"/>
  <c r="H590" i="5"/>
  <c r="I590" i="5"/>
  <c r="J590" i="5"/>
  <c r="J593" i="1"/>
  <c r="K590" i="5"/>
  <c r="AE593" i="1" a="1"/>
  <c r="AE593" i="1"/>
  <c r="L590" i="5"/>
  <c r="A591" i="5"/>
  <c r="B591" i="5"/>
  <c r="C591" i="5"/>
  <c r="D591" i="5"/>
  <c r="P594" i="1"/>
  <c r="E591" i="5"/>
  <c r="F591" i="5"/>
  <c r="N594" i="1"/>
  <c r="G591" i="5"/>
  <c r="H591" i="5"/>
  <c r="I591" i="5"/>
  <c r="J591" i="5"/>
  <c r="J594" i="1"/>
  <c r="K591" i="5"/>
  <c r="AE594" i="1" a="1"/>
  <c r="AE594" i="1"/>
  <c r="L591" i="5"/>
  <c r="A592" i="5"/>
  <c r="B592" i="5"/>
  <c r="C592" i="5"/>
  <c r="D592" i="5"/>
  <c r="P595" i="1"/>
  <c r="E592" i="5"/>
  <c r="F592" i="5"/>
  <c r="N595" i="1"/>
  <c r="G592" i="5"/>
  <c r="H592" i="5"/>
  <c r="I592" i="5"/>
  <c r="J592" i="5"/>
  <c r="J595" i="1"/>
  <c r="K592" i="5"/>
  <c r="AE595" i="1" a="1"/>
  <c r="AE595" i="1"/>
  <c r="L592" i="5"/>
  <c r="A593" i="5"/>
  <c r="B593" i="5"/>
  <c r="C593" i="5"/>
  <c r="D593" i="5"/>
  <c r="P596" i="1"/>
  <c r="E593" i="5"/>
  <c r="F593" i="5"/>
  <c r="N596" i="1"/>
  <c r="G593" i="5"/>
  <c r="H593" i="5"/>
  <c r="I593" i="5"/>
  <c r="J593" i="5"/>
  <c r="J596" i="1"/>
  <c r="K593" i="5"/>
  <c r="AE596" i="1" a="1"/>
  <c r="AE596" i="1"/>
  <c r="L593" i="5"/>
  <c r="A594" i="5"/>
  <c r="B594" i="5"/>
  <c r="C594" i="5"/>
  <c r="D594" i="5"/>
  <c r="P597" i="1"/>
  <c r="E594" i="5"/>
  <c r="F594" i="5"/>
  <c r="N597" i="1"/>
  <c r="G594" i="5"/>
  <c r="H594" i="5"/>
  <c r="I594" i="5"/>
  <c r="J594" i="5"/>
  <c r="J597" i="1"/>
  <c r="K594" i="5"/>
  <c r="AE597" i="1" a="1"/>
  <c r="AE597" i="1"/>
  <c r="L594" i="5"/>
  <c r="A595" i="5"/>
  <c r="B595" i="5"/>
  <c r="C595" i="5"/>
  <c r="D595" i="5"/>
  <c r="P598" i="1"/>
  <c r="E595" i="5"/>
  <c r="F595" i="5"/>
  <c r="N598" i="1"/>
  <c r="G595" i="5"/>
  <c r="H595" i="5"/>
  <c r="I595" i="5"/>
  <c r="J595" i="5"/>
  <c r="J598" i="1"/>
  <c r="K595" i="5"/>
  <c r="AE598" i="1" a="1"/>
  <c r="AE598" i="1"/>
  <c r="L595" i="5"/>
  <c r="A596" i="5"/>
  <c r="B596" i="5"/>
  <c r="L599" i="1"/>
  <c r="C596" i="5"/>
  <c r="D596" i="5"/>
  <c r="P599" i="1"/>
  <c r="E596" i="5"/>
  <c r="F596" i="5"/>
  <c r="N599" i="1"/>
  <c r="G596" i="5"/>
  <c r="H596" i="5"/>
  <c r="I596" i="5"/>
  <c r="J596" i="5"/>
  <c r="J599" i="1"/>
  <c r="K596" i="5"/>
  <c r="AE599" i="1" a="1"/>
  <c r="AE599" i="1"/>
  <c r="L596" i="5"/>
  <c r="A597" i="5"/>
  <c r="B597" i="5"/>
  <c r="C597" i="5"/>
  <c r="D597" i="5"/>
  <c r="P600" i="1"/>
  <c r="E597" i="5"/>
  <c r="F597" i="5"/>
  <c r="N600" i="1"/>
  <c r="G597" i="5"/>
  <c r="H597" i="5"/>
  <c r="I597" i="5"/>
  <c r="J597" i="5"/>
  <c r="J600" i="1"/>
  <c r="K597" i="5"/>
  <c r="AE600" i="1" a="1"/>
  <c r="AE600" i="1"/>
  <c r="L597" i="5"/>
  <c r="A598" i="5"/>
  <c r="B598" i="5"/>
  <c r="C598" i="5"/>
  <c r="D598" i="5"/>
  <c r="P601" i="1"/>
  <c r="E598" i="5"/>
  <c r="F598" i="5"/>
  <c r="N601" i="1"/>
  <c r="G598" i="5"/>
  <c r="H598" i="5"/>
  <c r="I598" i="5"/>
  <c r="J598" i="5"/>
  <c r="J601" i="1"/>
  <c r="K598" i="5"/>
  <c r="AE601" i="1" a="1"/>
  <c r="AE601" i="1"/>
  <c r="L598" i="5"/>
  <c r="A599" i="5"/>
  <c r="B599" i="5"/>
  <c r="C599" i="5"/>
  <c r="D599" i="5"/>
  <c r="P602" i="1"/>
  <c r="E599" i="5"/>
  <c r="F599" i="5"/>
  <c r="N602" i="1"/>
  <c r="G599" i="5"/>
  <c r="H599" i="5"/>
  <c r="I599" i="5"/>
  <c r="J599" i="5"/>
  <c r="J602" i="1"/>
  <c r="K599" i="5"/>
  <c r="AE602" i="1" a="1"/>
  <c r="AE602" i="1"/>
  <c r="L599" i="5"/>
  <c r="A600" i="5"/>
  <c r="B600" i="5"/>
  <c r="C600" i="5"/>
  <c r="D600" i="5"/>
  <c r="P603" i="1"/>
  <c r="E600" i="5"/>
  <c r="F600" i="5"/>
  <c r="N603" i="1"/>
  <c r="G600" i="5"/>
  <c r="H600" i="5"/>
  <c r="I600" i="5"/>
  <c r="J600" i="5"/>
  <c r="J603" i="1"/>
  <c r="K600" i="5"/>
  <c r="AE603" i="1" a="1"/>
  <c r="AE603" i="1"/>
  <c r="L600" i="5"/>
  <c r="A601" i="5"/>
  <c r="B601" i="5"/>
  <c r="C601" i="5"/>
  <c r="D601" i="5"/>
  <c r="P604" i="1"/>
  <c r="E601" i="5"/>
  <c r="F601" i="5"/>
  <c r="N604" i="1"/>
  <c r="G601" i="5"/>
  <c r="H601" i="5"/>
  <c r="I601" i="5"/>
  <c r="J601" i="5"/>
  <c r="J604" i="1"/>
  <c r="K601" i="5"/>
  <c r="AE604" i="1" a="1"/>
  <c r="AE604" i="1"/>
  <c r="L601" i="5"/>
  <c r="A602" i="5"/>
  <c r="B602" i="5"/>
  <c r="C602" i="5"/>
  <c r="D602" i="5"/>
  <c r="P605" i="1"/>
  <c r="E602" i="5"/>
  <c r="F602" i="5"/>
  <c r="N605" i="1"/>
  <c r="G602" i="5"/>
  <c r="H602" i="5"/>
  <c r="I602" i="5"/>
  <c r="J602" i="5"/>
  <c r="J605" i="1"/>
  <c r="K602" i="5"/>
  <c r="AE605" i="1" a="1"/>
  <c r="AE605" i="1"/>
  <c r="L602" i="5"/>
  <c r="A603" i="5"/>
  <c r="B603" i="5"/>
  <c r="C603" i="5"/>
  <c r="D603" i="5"/>
  <c r="P606" i="1"/>
  <c r="E603" i="5"/>
  <c r="F603" i="5"/>
  <c r="N606" i="1"/>
  <c r="G603" i="5"/>
  <c r="H603" i="5"/>
  <c r="I603" i="5"/>
  <c r="J603" i="5"/>
  <c r="J606" i="1"/>
  <c r="K603" i="5"/>
  <c r="AE606" i="1" a="1"/>
  <c r="AE606" i="1"/>
  <c r="L603" i="5"/>
  <c r="A604" i="5"/>
  <c r="B604" i="5"/>
  <c r="C604" i="5"/>
  <c r="D604" i="5"/>
  <c r="P607" i="1"/>
  <c r="E604" i="5"/>
  <c r="F604" i="5"/>
  <c r="N607" i="1"/>
  <c r="G604" i="5"/>
  <c r="H604" i="5"/>
  <c r="I604" i="5"/>
  <c r="J604" i="5"/>
  <c r="J607" i="1"/>
  <c r="K604" i="5"/>
  <c r="AE607" i="1" a="1"/>
  <c r="AE607" i="1"/>
  <c r="L604" i="5"/>
  <c r="A605" i="5"/>
  <c r="B605" i="5"/>
  <c r="C605" i="5"/>
  <c r="D605" i="5"/>
  <c r="P608" i="1"/>
  <c r="E605" i="5"/>
  <c r="F605" i="5"/>
  <c r="N608" i="1"/>
  <c r="G605" i="5"/>
  <c r="H605" i="5"/>
  <c r="I605" i="5"/>
  <c r="J605" i="5"/>
  <c r="J608" i="1"/>
  <c r="K605" i="5"/>
  <c r="AE608" i="1" a="1"/>
  <c r="AE608" i="1"/>
  <c r="L605" i="5"/>
  <c r="A606" i="5"/>
  <c r="B606" i="5"/>
  <c r="C606" i="5"/>
  <c r="D606" i="5"/>
  <c r="P609" i="1"/>
  <c r="E606" i="5"/>
  <c r="F606" i="5"/>
  <c r="N609" i="1"/>
  <c r="G606" i="5"/>
  <c r="H606" i="5"/>
  <c r="I606" i="5"/>
  <c r="J606" i="5"/>
  <c r="J609" i="1"/>
  <c r="K606" i="5"/>
  <c r="AE609" i="1" a="1"/>
  <c r="AE609" i="1"/>
  <c r="L606" i="5"/>
  <c r="A607" i="5"/>
  <c r="B607" i="5"/>
  <c r="C607" i="5"/>
  <c r="D607" i="5"/>
  <c r="P610" i="1"/>
  <c r="E607" i="5"/>
  <c r="F607" i="5"/>
  <c r="N610" i="1"/>
  <c r="G607" i="5"/>
  <c r="H607" i="5"/>
  <c r="I607" i="5"/>
  <c r="J607" i="5"/>
  <c r="J610" i="1"/>
  <c r="K607" i="5"/>
  <c r="AE610" i="1" a="1"/>
  <c r="AE610" i="1"/>
  <c r="L607" i="5"/>
  <c r="A608" i="5"/>
  <c r="B608" i="5"/>
  <c r="C608" i="5"/>
  <c r="D608" i="5"/>
  <c r="P611" i="1"/>
  <c r="E608" i="5"/>
  <c r="F608" i="5"/>
  <c r="N611" i="1"/>
  <c r="G608" i="5"/>
  <c r="H608" i="5"/>
  <c r="I608" i="5"/>
  <c r="J608" i="5"/>
  <c r="J611" i="1"/>
  <c r="K608" i="5"/>
  <c r="AE611" i="1" a="1"/>
  <c r="AE611" i="1"/>
  <c r="L608" i="5"/>
  <c r="A609" i="5"/>
  <c r="B609" i="5"/>
  <c r="C609" i="5"/>
  <c r="D609" i="5"/>
  <c r="P612" i="1"/>
  <c r="E609" i="5"/>
  <c r="F609" i="5"/>
  <c r="N612" i="1"/>
  <c r="G609" i="5"/>
  <c r="H609" i="5"/>
  <c r="I609" i="5"/>
  <c r="J609" i="5"/>
  <c r="J612" i="1"/>
  <c r="K609" i="5"/>
  <c r="AE612" i="1" a="1"/>
  <c r="AE612" i="1"/>
  <c r="L609" i="5"/>
  <c r="A610" i="5"/>
  <c r="B610" i="5"/>
  <c r="C610" i="5"/>
  <c r="D610" i="5"/>
  <c r="P613" i="1"/>
  <c r="E610" i="5"/>
  <c r="F610" i="5"/>
  <c r="N613" i="1"/>
  <c r="G610" i="5"/>
  <c r="H610" i="5"/>
  <c r="I610" i="5"/>
  <c r="J610" i="5"/>
  <c r="J613" i="1"/>
  <c r="K610" i="5"/>
  <c r="AE613" i="1" a="1"/>
  <c r="AE613" i="1"/>
  <c r="L610" i="5"/>
  <c r="A611" i="5"/>
  <c r="B611" i="5"/>
  <c r="C611" i="5"/>
  <c r="D611" i="5"/>
  <c r="P614" i="1"/>
  <c r="E611" i="5"/>
  <c r="F611" i="5"/>
  <c r="N614" i="1"/>
  <c r="G611" i="5"/>
  <c r="H611" i="5"/>
  <c r="I611" i="5"/>
  <c r="J611" i="5"/>
  <c r="J614" i="1"/>
  <c r="K611" i="5"/>
  <c r="AE614" i="1" a="1"/>
  <c r="AE614" i="1"/>
  <c r="L611" i="5"/>
  <c r="A612" i="5"/>
  <c r="B612" i="5"/>
  <c r="C612" i="5"/>
  <c r="D612" i="5"/>
  <c r="P615" i="1"/>
  <c r="E612" i="5"/>
  <c r="F612" i="5"/>
  <c r="N615" i="1"/>
  <c r="G612" i="5"/>
  <c r="H612" i="5"/>
  <c r="I612" i="5"/>
  <c r="J612" i="5"/>
  <c r="J615" i="1"/>
  <c r="K612" i="5"/>
  <c r="AE615" i="1" a="1"/>
  <c r="AE615" i="1"/>
  <c r="L612" i="5"/>
  <c r="A613" i="5"/>
  <c r="B613" i="5"/>
  <c r="C613" i="5"/>
  <c r="D613" i="5"/>
  <c r="P616" i="1"/>
  <c r="E613" i="5"/>
  <c r="F613" i="5"/>
  <c r="N616" i="1"/>
  <c r="G613" i="5"/>
  <c r="H613" i="5"/>
  <c r="I613" i="5"/>
  <c r="J613" i="5"/>
  <c r="J616" i="1"/>
  <c r="K613" i="5"/>
  <c r="AE616" i="1" a="1"/>
  <c r="AE616" i="1"/>
  <c r="L613" i="5"/>
  <c r="A614" i="5"/>
  <c r="B614" i="5"/>
  <c r="C614" i="5"/>
  <c r="D614" i="5"/>
  <c r="P617" i="1"/>
  <c r="E614" i="5"/>
  <c r="F614" i="5"/>
  <c r="N617" i="1"/>
  <c r="G614" i="5"/>
  <c r="H614" i="5"/>
  <c r="I614" i="5"/>
  <c r="J614" i="5"/>
  <c r="J617" i="1"/>
  <c r="K614" i="5"/>
  <c r="AE617" i="1" a="1"/>
  <c r="AE617" i="1"/>
  <c r="L614" i="5"/>
  <c r="A615" i="5"/>
  <c r="B615" i="5"/>
  <c r="C615" i="5"/>
  <c r="D615" i="5"/>
  <c r="P618" i="1"/>
  <c r="E615" i="5"/>
  <c r="F615" i="5"/>
  <c r="N618" i="1"/>
  <c r="G615" i="5"/>
  <c r="H615" i="5"/>
  <c r="I615" i="5"/>
  <c r="J615" i="5"/>
  <c r="J618" i="1"/>
  <c r="K615" i="5"/>
  <c r="AE618" i="1" a="1"/>
  <c r="AE618" i="1"/>
  <c r="L615" i="5"/>
  <c r="A616" i="5"/>
  <c r="B616" i="5"/>
  <c r="C616" i="5"/>
  <c r="D616" i="5"/>
  <c r="P619" i="1"/>
  <c r="E616" i="5"/>
  <c r="F616" i="5"/>
  <c r="N619" i="1"/>
  <c r="G616" i="5"/>
  <c r="H616" i="5"/>
  <c r="I616" i="5"/>
  <c r="J616" i="5"/>
  <c r="J619" i="1"/>
  <c r="K616" i="5"/>
  <c r="AE619" i="1" a="1"/>
  <c r="AE619" i="1"/>
  <c r="L616" i="5"/>
  <c r="A617" i="5"/>
  <c r="B617" i="5"/>
  <c r="C617" i="5"/>
  <c r="D617" i="5"/>
  <c r="P620" i="1"/>
  <c r="E617" i="5"/>
  <c r="F617" i="5"/>
  <c r="N620" i="1"/>
  <c r="G617" i="5"/>
  <c r="H617" i="5"/>
  <c r="I617" i="5"/>
  <c r="J617" i="5"/>
  <c r="J620" i="1"/>
  <c r="K617" i="5"/>
  <c r="AE620" i="1" a="1"/>
  <c r="AE620" i="1"/>
  <c r="L617" i="5"/>
  <c r="A618" i="5"/>
  <c r="B618" i="5"/>
  <c r="C618" i="5"/>
  <c r="D618" i="5"/>
  <c r="P621" i="1"/>
  <c r="E618" i="5"/>
  <c r="F618" i="5"/>
  <c r="N621" i="1"/>
  <c r="G618" i="5"/>
  <c r="H618" i="5"/>
  <c r="I618" i="5"/>
  <c r="J618" i="5"/>
  <c r="J621" i="1"/>
  <c r="K618" i="5"/>
  <c r="AE621" i="1" a="1"/>
  <c r="AE621" i="1"/>
  <c r="L618" i="5"/>
  <c r="A619" i="5"/>
  <c r="B619" i="5"/>
  <c r="C619" i="5"/>
  <c r="D619" i="5"/>
  <c r="P622" i="1"/>
  <c r="E619" i="5"/>
  <c r="F619" i="5"/>
  <c r="N622" i="1"/>
  <c r="G619" i="5"/>
  <c r="H619" i="5"/>
  <c r="I619" i="5"/>
  <c r="J619" i="5"/>
  <c r="J622" i="1"/>
  <c r="K619" i="5"/>
  <c r="AE622" i="1" a="1"/>
  <c r="AE622" i="1"/>
  <c r="L619" i="5"/>
  <c r="A620" i="5"/>
  <c r="B620" i="5"/>
  <c r="C620" i="5"/>
  <c r="D620" i="5"/>
  <c r="P623" i="1"/>
  <c r="E620" i="5"/>
  <c r="F620" i="5"/>
  <c r="N623" i="1"/>
  <c r="G620" i="5"/>
  <c r="H620" i="5"/>
  <c r="I620" i="5"/>
  <c r="J620" i="5"/>
  <c r="J623" i="1"/>
  <c r="K620" i="5"/>
  <c r="AE623" i="1" a="1"/>
  <c r="AE623" i="1"/>
  <c r="L620" i="5"/>
  <c r="A621" i="5"/>
  <c r="B621" i="5"/>
  <c r="C621" i="5"/>
  <c r="D621" i="5"/>
  <c r="P624" i="1"/>
  <c r="E621" i="5"/>
  <c r="F621" i="5"/>
  <c r="N624" i="1"/>
  <c r="G621" i="5"/>
  <c r="H621" i="5"/>
  <c r="I621" i="5"/>
  <c r="J621" i="5"/>
  <c r="J624" i="1"/>
  <c r="K621" i="5"/>
  <c r="AE624" i="1" a="1"/>
  <c r="AE624" i="1"/>
  <c r="L621" i="5"/>
  <c r="A622" i="5"/>
  <c r="B622" i="5"/>
  <c r="C622" i="5"/>
  <c r="D622" i="5"/>
  <c r="P625" i="1"/>
  <c r="E622" i="5"/>
  <c r="F622" i="5"/>
  <c r="N625" i="1"/>
  <c r="G622" i="5"/>
  <c r="H622" i="5"/>
  <c r="I622" i="5"/>
  <c r="J622" i="5"/>
  <c r="J625" i="1"/>
  <c r="K622" i="5"/>
  <c r="AE625" i="1" a="1"/>
  <c r="AE625" i="1"/>
  <c r="L622" i="5"/>
  <c r="A623" i="5"/>
  <c r="B623" i="5"/>
  <c r="C623" i="5"/>
  <c r="D623" i="5"/>
  <c r="P626" i="1"/>
  <c r="E623" i="5"/>
  <c r="F623" i="5"/>
  <c r="N626" i="1"/>
  <c r="G623" i="5"/>
  <c r="H623" i="5"/>
  <c r="I623" i="5"/>
  <c r="J623" i="5"/>
  <c r="J626" i="1"/>
  <c r="K623" i="5"/>
  <c r="AE626" i="1" a="1"/>
  <c r="AE626" i="1"/>
  <c r="L623" i="5"/>
  <c r="A624" i="5"/>
  <c r="B624" i="5"/>
  <c r="C624" i="5"/>
  <c r="D624" i="5"/>
  <c r="P627" i="1"/>
  <c r="E624" i="5"/>
  <c r="F624" i="5"/>
  <c r="N627" i="1"/>
  <c r="G624" i="5"/>
  <c r="H624" i="5"/>
  <c r="I624" i="5"/>
  <c r="J624" i="5"/>
  <c r="J627" i="1"/>
  <c r="K624" i="5"/>
  <c r="AE627" i="1" a="1"/>
  <c r="AE627" i="1"/>
  <c r="L624" i="5"/>
  <c r="A625" i="5"/>
  <c r="B625" i="5"/>
  <c r="C625" i="5"/>
  <c r="D625" i="5"/>
  <c r="P628" i="1"/>
  <c r="E625" i="5"/>
  <c r="F625" i="5"/>
  <c r="N628" i="1"/>
  <c r="G625" i="5"/>
  <c r="H625" i="5"/>
  <c r="I625" i="5"/>
  <c r="J625" i="5"/>
  <c r="J628" i="1"/>
  <c r="K625" i="5"/>
  <c r="AE628" i="1" a="1"/>
  <c r="AE628" i="1"/>
  <c r="L625" i="5"/>
  <c r="A626" i="5"/>
  <c r="B626" i="5"/>
  <c r="C626" i="5"/>
  <c r="D626" i="5"/>
  <c r="P629" i="1"/>
  <c r="E626" i="5"/>
  <c r="F626" i="5"/>
  <c r="N629" i="1"/>
  <c r="G626" i="5"/>
  <c r="H626" i="5"/>
  <c r="I626" i="5"/>
  <c r="J626" i="5"/>
  <c r="J629" i="1"/>
  <c r="K626" i="5"/>
  <c r="AE629" i="1" a="1"/>
  <c r="AE629" i="1"/>
  <c r="L626" i="5"/>
  <c r="A627" i="5"/>
  <c r="B627" i="5"/>
  <c r="C627" i="5"/>
  <c r="D627" i="5"/>
  <c r="P630" i="1"/>
  <c r="E627" i="5"/>
  <c r="F627" i="5"/>
  <c r="N630" i="1"/>
  <c r="G627" i="5"/>
  <c r="H627" i="5"/>
  <c r="I627" i="5"/>
  <c r="J627" i="5"/>
  <c r="J630" i="1"/>
  <c r="K627" i="5"/>
  <c r="AE630" i="1" a="1"/>
  <c r="AE630" i="1"/>
  <c r="L627" i="5"/>
  <c r="A628" i="5"/>
  <c r="B628" i="5"/>
  <c r="C628" i="5"/>
  <c r="D628" i="5"/>
  <c r="P631" i="1"/>
  <c r="E628" i="5"/>
  <c r="F628" i="5"/>
  <c r="N631" i="1"/>
  <c r="G628" i="5"/>
  <c r="H628" i="5"/>
  <c r="I628" i="5"/>
  <c r="J628" i="5"/>
  <c r="J631" i="1"/>
  <c r="K628" i="5"/>
  <c r="AE631" i="1" a="1"/>
  <c r="AE631" i="1"/>
  <c r="L628" i="5"/>
  <c r="A629" i="5"/>
  <c r="B629" i="5"/>
  <c r="C629" i="5"/>
  <c r="D629" i="5"/>
  <c r="P632" i="1"/>
  <c r="E629" i="5"/>
  <c r="F629" i="5"/>
  <c r="N632" i="1"/>
  <c r="G629" i="5"/>
  <c r="H629" i="5"/>
  <c r="I629" i="5"/>
  <c r="J629" i="5"/>
  <c r="J632" i="1"/>
  <c r="K629" i="5"/>
  <c r="AE632" i="1" a="1"/>
  <c r="AE632" i="1"/>
  <c r="L629" i="5"/>
  <c r="A630" i="5"/>
  <c r="B630" i="5"/>
  <c r="C630" i="5"/>
  <c r="D630" i="5"/>
  <c r="P633" i="1"/>
  <c r="E630" i="5"/>
  <c r="F630" i="5"/>
  <c r="N633" i="1"/>
  <c r="G630" i="5"/>
  <c r="H630" i="5"/>
  <c r="I630" i="5"/>
  <c r="J630" i="5"/>
  <c r="J633" i="1"/>
  <c r="K630" i="5"/>
  <c r="AE633" i="1" a="1"/>
  <c r="AE633" i="1"/>
  <c r="L630" i="5"/>
  <c r="A631" i="5"/>
  <c r="B631" i="5"/>
  <c r="C631" i="5"/>
  <c r="D631" i="5"/>
  <c r="P634" i="1"/>
  <c r="E631" i="5"/>
  <c r="F631" i="5"/>
  <c r="N634" i="1"/>
  <c r="G631" i="5"/>
  <c r="H631" i="5"/>
  <c r="I631" i="5"/>
  <c r="J631" i="5"/>
  <c r="J634" i="1"/>
  <c r="K631" i="5"/>
  <c r="AE634" i="1" a="1"/>
  <c r="AE634" i="1"/>
  <c r="L631" i="5"/>
  <c r="A632" i="5"/>
  <c r="B632" i="5"/>
  <c r="C632" i="5"/>
  <c r="D632" i="5"/>
  <c r="P635" i="1"/>
  <c r="E632" i="5"/>
  <c r="F632" i="5"/>
  <c r="N635" i="1"/>
  <c r="G632" i="5"/>
  <c r="H632" i="5"/>
  <c r="I632" i="5"/>
  <c r="J632" i="5"/>
  <c r="J635" i="1"/>
  <c r="K632" i="5"/>
  <c r="AE635" i="1" a="1"/>
  <c r="AE635" i="1"/>
  <c r="L632" i="5"/>
  <c r="A633" i="5"/>
  <c r="B633" i="5"/>
  <c r="C633" i="5"/>
  <c r="D633" i="5"/>
  <c r="P636" i="1"/>
  <c r="E633" i="5"/>
  <c r="F633" i="5"/>
  <c r="N636" i="1"/>
  <c r="G633" i="5"/>
  <c r="H633" i="5"/>
  <c r="I633" i="5"/>
  <c r="J633" i="5"/>
  <c r="J636" i="1"/>
  <c r="K633" i="5"/>
  <c r="AE636" i="1" a="1"/>
  <c r="AE636" i="1"/>
  <c r="L633" i="5"/>
  <c r="A634" i="5"/>
  <c r="B634" i="5"/>
  <c r="C634" i="5"/>
  <c r="D634" i="5"/>
  <c r="P637" i="1"/>
  <c r="E634" i="5"/>
  <c r="F634" i="5"/>
  <c r="N637" i="1"/>
  <c r="G634" i="5"/>
  <c r="H634" i="5"/>
  <c r="I634" i="5"/>
  <c r="J634" i="5"/>
  <c r="J637" i="1"/>
  <c r="K634" i="5"/>
  <c r="AE637" i="1" a="1"/>
  <c r="AE637" i="1"/>
  <c r="L634" i="5"/>
  <c r="A635" i="5"/>
  <c r="B635" i="5"/>
  <c r="C635" i="5"/>
  <c r="D635" i="5"/>
  <c r="P638" i="1"/>
  <c r="E635" i="5"/>
  <c r="F635" i="5"/>
  <c r="N638" i="1"/>
  <c r="G635" i="5"/>
  <c r="H635" i="5"/>
  <c r="I635" i="5"/>
  <c r="J635" i="5"/>
  <c r="J638" i="1"/>
  <c r="K635" i="5"/>
  <c r="AE638" i="1" a="1"/>
  <c r="AE638" i="1"/>
  <c r="L635" i="5"/>
  <c r="A636" i="5"/>
  <c r="B636" i="5"/>
  <c r="C636" i="5"/>
  <c r="D636" i="5"/>
  <c r="P639" i="1"/>
  <c r="E636" i="5"/>
  <c r="F636" i="5"/>
  <c r="N639" i="1"/>
  <c r="G636" i="5"/>
  <c r="H636" i="5"/>
  <c r="I636" i="5"/>
  <c r="J636" i="5"/>
  <c r="J639" i="1"/>
  <c r="K636" i="5"/>
  <c r="AE639" i="1" a="1"/>
  <c r="AE639" i="1"/>
  <c r="L636" i="5"/>
  <c r="A637" i="5"/>
  <c r="B637" i="5"/>
  <c r="C637" i="5"/>
  <c r="D637" i="5"/>
  <c r="P640" i="1"/>
  <c r="E637" i="5"/>
  <c r="F637" i="5"/>
  <c r="N640" i="1"/>
  <c r="G637" i="5"/>
  <c r="H637" i="5"/>
  <c r="I637" i="5"/>
  <c r="J637" i="5"/>
  <c r="J640" i="1"/>
  <c r="K637" i="5"/>
  <c r="AE640" i="1" a="1"/>
  <c r="AE640" i="1"/>
  <c r="L637" i="5"/>
  <c r="A638" i="5"/>
  <c r="B638" i="5"/>
  <c r="C638" i="5"/>
  <c r="D638" i="5"/>
  <c r="P641" i="1"/>
  <c r="E638" i="5"/>
  <c r="F638" i="5"/>
  <c r="N641" i="1"/>
  <c r="G638" i="5"/>
  <c r="H638" i="5"/>
  <c r="I638" i="5"/>
  <c r="J638" i="5"/>
  <c r="J641" i="1"/>
  <c r="K638" i="5"/>
  <c r="AE641" i="1" a="1"/>
  <c r="AE641" i="1"/>
  <c r="L638" i="5"/>
  <c r="A639" i="5"/>
  <c r="B639" i="5"/>
  <c r="C639" i="5"/>
  <c r="D639" i="5"/>
  <c r="P642" i="1"/>
  <c r="E639" i="5"/>
  <c r="F639" i="5"/>
  <c r="N642" i="1"/>
  <c r="G639" i="5"/>
  <c r="H639" i="5"/>
  <c r="I639" i="5"/>
  <c r="J639" i="5"/>
  <c r="J642" i="1"/>
  <c r="K639" i="5"/>
  <c r="AE642" i="1" a="1"/>
  <c r="AE642" i="1"/>
  <c r="L639" i="5"/>
  <c r="A640" i="5"/>
  <c r="B640" i="5"/>
  <c r="C640" i="5"/>
  <c r="D640" i="5"/>
  <c r="P643" i="1"/>
  <c r="E640" i="5"/>
  <c r="F640" i="5"/>
  <c r="N643" i="1"/>
  <c r="G640" i="5"/>
  <c r="H640" i="5"/>
  <c r="I640" i="5"/>
  <c r="J640" i="5"/>
  <c r="J643" i="1"/>
  <c r="K640" i="5"/>
  <c r="AE643" i="1" a="1"/>
  <c r="AE643" i="1"/>
  <c r="L640" i="5"/>
  <c r="A641" i="5"/>
  <c r="B641" i="5"/>
  <c r="C641" i="5"/>
  <c r="D641" i="5"/>
  <c r="P644" i="1"/>
  <c r="E641" i="5"/>
  <c r="F641" i="5"/>
  <c r="N644" i="1"/>
  <c r="G641" i="5"/>
  <c r="H641" i="5"/>
  <c r="I641" i="5"/>
  <c r="J641" i="5"/>
  <c r="J644" i="1"/>
  <c r="K641" i="5"/>
  <c r="AE644" i="1" a="1"/>
  <c r="AE644" i="1"/>
  <c r="L641" i="5"/>
  <c r="A642" i="5"/>
  <c r="B642" i="5"/>
  <c r="C642" i="5"/>
  <c r="D642" i="5"/>
  <c r="P645" i="1"/>
  <c r="E642" i="5"/>
  <c r="F642" i="5"/>
  <c r="N645" i="1"/>
  <c r="G642" i="5"/>
  <c r="H642" i="5"/>
  <c r="I642" i="5"/>
  <c r="J642" i="5"/>
  <c r="J645" i="1"/>
  <c r="K642" i="5"/>
  <c r="AE645" i="1" a="1"/>
  <c r="AE645" i="1"/>
  <c r="L642" i="5"/>
  <c r="A643" i="5"/>
  <c r="B643" i="5"/>
  <c r="C643" i="5"/>
  <c r="D643" i="5"/>
  <c r="P646" i="1"/>
  <c r="E643" i="5"/>
  <c r="F643" i="5"/>
  <c r="N646" i="1"/>
  <c r="G643" i="5"/>
  <c r="H643" i="5"/>
  <c r="I643" i="5"/>
  <c r="J643" i="5"/>
  <c r="J646" i="1"/>
  <c r="K643" i="5"/>
  <c r="AE646" i="1" a="1"/>
  <c r="AE646" i="1"/>
  <c r="L643" i="5"/>
  <c r="A644" i="5"/>
  <c r="B644" i="5"/>
  <c r="C644" i="5"/>
  <c r="D644" i="5"/>
  <c r="P647" i="1"/>
  <c r="E644" i="5"/>
  <c r="F644" i="5"/>
  <c r="N647" i="1"/>
  <c r="G644" i="5"/>
  <c r="H644" i="5"/>
  <c r="I644" i="5"/>
  <c r="J644" i="5"/>
  <c r="J647" i="1"/>
  <c r="K644" i="5"/>
  <c r="AE647" i="1" a="1"/>
  <c r="AE647" i="1"/>
  <c r="L644" i="5"/>
  <c r="A645" i="5"/>
  <c r="B645" i="5"/>
  <c r="C645" i="5"/>
  <c r="D645" i="5"/>
  <c r="P648" i="1"/>
  <c r="E645" i="5"/>
  <c r="F645" i="5"/>
  <c r="N648" i="1"/>
  <c r="G645" i="5"/>
  <c r="H645" i="5"/>
  <c r="I645" i="5"/>
  <c r="J645" i="5"/>
  <c r="J648" i="1"/>
  <c r="K645" i="5"/>
  <c r="AE648" i="1" a="1"/>
  <c r="AE648" i="1"/>
  <c r="L645" i="5"/>
  <c r="A646" i="5"/>
  <c r="B646" i="5"/>
  <c r="C646" i="5"/>
  <c r="D646" i="5"/>
  <c r="P649" i="1"/>
  <c r="E646" i="5"/>
  <c r="F646" i="5"/>
  <c r="N649" i="1"/>
  <c r="G646" i="5"/>
  <c r="H646" i="5"/>
  <c r="I646" i="5"/>
  <c r="J646" i="5"/>
  <c r="J649" i="1"/>
  <c r="K646" i="5"/>
  <c r="AE649" i="1" a="1"/>
  <c r="AE649" i="1"/>
  <c r="L646" i="5"/>
  <c r="A647" i="5"/>
  <c r="B647" i="5"/>
  <c r="C647" i="5"/>
  <c r="D647" i="5"/>
  <c r="P650" i="1"/>
  <c r="E647" i="5"/>
  <c r="F647" i="5"/>
  <c r="N650" i="1"/>
  <c r="G647" i="5"/>
  <c r="H647" i="5"/>
  <c r="I647" i="5"/>
  <c r="J647" i="5"/>
  <c r="J650" i="1"/>
  <c r="K647" i="5"/>
  <c r="AE650" i="1" a="1"/>
  <c r="AE650" i="1"/>
  <c r="L647" i="5"/>
  <c r="A648" i="5"/>
  <c r="B648" i="5"/>
  <c r="C648" i="5"/>
  <c r="D648" i="5"/>
  <c r="P651" i="1"/>
  <c r="E648" i="5"/>
  <c r="F648" i="5"/>
  <c r="N651" i="1"/>
  <c r="G648" i="5"/>
  <c r="H648" i="5"/>
  <c r="I648" i="5"/>
  <c r="J648" i="5"/>
  <c r="J651" i="1"/>
  <c r="K648" i="5"/>
  <c r="AE651" i="1" a="1"/>
  <c r="AE651" i="1"/>
  <c r="L648" i="5"/>
  <c r="A649" i="5"/>
  <c r="B649" i="5"/>
  <c r="C649" i="5"/>
  <c r="D649" i="5"/>
  <c r="P652" i="1"/>
  <c r="E649" i="5"/>
  <c r="F649" i="5"/>
  <c r="N652" i="1"/>
  <c r="G649" i="5"/>
  <c r="H649" i="5"/>
  <c r="I649" i="5"/>
  <c r="J649" i="5"/>
  <c r="J652" i="1"/>
  <c r="K649" i="5"/>
  <c r="AE652" i="1" a="1"/>
  <c r="AE652" i="1"/>
  <c r="L649" i="5"/>
  <c r="A650" i="5"/>
  <c r="B650" i="5"/>
  <c r="C650" i="5"/>
  <c r="D650" i="5"/>
  <c r="P653" i="1"/>
  <c r="E650" i="5"/>
  <c r="F650" i="5"/>
  <c r="N653" i="1"/>
  <c r="G650" i="5"/>
  <c r="H650" i="5"/>
  <c r="I650" i="5"/>
  <c r="J650" i="5"/>
  <c r="J653" i="1"/>
  <c r="K650" i="5"/>
  <c r="AE653" i="1" a="1"/>
  <c r="AE653" i="1"/>
  <c r="L650" i="5"/>
  <c r="A651" i="5"/>
  <c r="B651" i="5"/>
  <c r="C651" i="5"/>
  <c r="D651" i="5"/>
  <c r="P654" i="1"/>
  <c r="E651" i="5"/>
  <c r="F651" i="5"/>
  <c r="N654" i="1"/>
  <c r="G651" i="5"/>
  <c r="H651" i="5"/>
  <c r="I651" i="5"/>
  <c r="J651" i="5"/>
  <c r="J654" i="1"/>
  <c r="K651" i="5"/>
  <c r="AE654" i="1" a="1"/>
  <c r="AE654" i="1"/>
  <c r="L651" i="5"/>
  <c r="A652" i="5"/>
  <c r="B652" i="5"/>
  <c r="C652" i="5"/>
  <c r="D652" i="5"/>
  <c r="P655" i="1"/>
  <c r="E652" i="5"/>
  <c r="F652" i="5"/>
  <c r="N655" i="1"/>
  <c r="G652" i="5"/>
  <c r="H652" i="5"/>
  <c r="I652" i="5"/>
  <c r="J652" i="5"/>
  <c r="J655" i="1"/>
  <c r="K652" i="5"/>
  <c r="AE655" i="1" a="1"/>
  <c r="AE655" i="1"/>
  <c r="L652" i="5"/>
  <c r="A653" i="5"/>
  <c r="B653" i="5"/>
  <c r="C653" i="5"/>
  <c r="D653" i="5"/>
  <c r="P656" i="1"/>
  <c r="E653" i="5"/>
  <c r="F653" i="5"/>
  <c r="N656" i="1"/>
  <c r="G653" i="5"/>
  <c r="H653" i="5"/>
  <c r="I653" i="5"/>
  <c r="J653" i="5"/>
  <c r="J656" i="1"/>
  <c r="K653" i="5"/>
  <c r="AE656" i="1" a="1"/>
  <c r="AE656" i="1"/>
  <c r="L653" i="5"/>
  <c r="A654" i="5"/>
  <c r="B654" i="5"/>
  <c r="C654" i="5"/>
  <c r="D654" i="5"/>
  <c r="P657" i="1"/>
  <c r="E654" i="5"/>
  <c r="F654" i="5"/>
  <c r="N657" i="1"/>
  <c r="G654" i="5"/>
  <c r="H654" i="5"/>
  <c r="I654" i="5"/>
  <c r="J654" i="5"/>
  <c r="J657" i="1"/>
  <c r="K654" i="5"/>
  <c r="AE657" i="1" a="1"/>
  <c r="AE657" i="1"/>
  <c r="L654" i="5"/>
  <c r="A655" i="5"/>
  <c r="B655" i="5"/>
  <c r="C655" i="5"/>
  <c r="D655" i="5"/>
  <c r="P658" i="1"/>
  <c r="E655" i="5"/>
  <c r="F655" i="5"/>
  <c r="N658" i="1"/>
  <c r="G655" i="5"/>
  <c r="H655" i="5"/>
  <c r="I655" i="5"/>
  <c r="J655" i="5"/>
  <c r="J658" i="1"/>
  <c r="K655" i="5"/>
  <c r="AE658" i="1" a="1"/>
  <c r="AE658" i="1"/>
  <c r="L655" i="5"/>
  <c r="A656" i="5"/>
  <c r="B656" i="5"/>
  <c r="C656" i="5"/>
  <c r="D656" i="5"/>
  <c r="P659" i="1"/>
  <c r="E656" i="5"/>
  <c r="F656" i="5"/>
  <c r="N659" i="1"/>
  <c r="G656" i="5"/>
  <c r="H656" i="5"/>
  <c r="I656" i="5"/>
  <c r="J656" i="5"/>
  <c r="J659" i="1"/>
  <c r="K656" i="5"/>
  <c r="AE659" i="1" a="1"/>
  <c r="AE659" i="1"/>
  <c r="L656" i="5"/>
  <c r="A657" i="5"/>
  <c r="B657" i="5"/>
  <c r="C657" i="5"/>
  <c r="D657" i="5"/>
  <c r="P660" i="1"/>
  <c r="E657" i="5"/>
  <c r="F657" i="5"/>
  <c r="N660" i="1"/>
  <c r="G657" i="5"/>
  <c r="H657" i="5"/>
  <c r="I657" i="5"/>
  <c r="J657" i="5"/>
  <c r="J660" i="1"/>
  <c r="K657" i="5"/>
  <c r="AE660" i="1" a="1"/>
  <c r="AE660" i="1"/>
  <c r="L657" i="5"/>
  <c r="A658" i="5"/>
  <c r="B658" i="5"/>
  <c r="C658" i="5"/>
  <c r="D658" i="5"/>
  <c r="P661" i="1"/>
  <c r="E658" i="5"/>
  <c r="F658" i="5"/>
  <c r="N661" i="1"/>
  <c r="G658" i="5"/>
  <c r="H658" i="5"/>
  <c r="I658" i="5"/>
  <c r="J658" i="5"/>
  <c r="J661" i="1"/>
  <c r="K658" i="5"/>
  <c r="AE661" i="1" a="1"/>
  <c r="AE661" i="1"/>
  <c r="L658" i="5"/>
  <c r="A659" i="5"/>
  <c r="B659" i="5"/>
  <c r="C659" i="5"/>
  <c r="D659" i="5"/>
  <c r="P662" i="1"/>
  <c r="E659" i="5"/>
  <c r="F659" i="5"/>
  <c r="N662" i="1"/>
  <c r="G659" i="5"/>
  <c r="H659" i="5"/>
  <c r="I659" i="5"/>
  <c r="J659" i="5"/>
  <c r="J662" i="1"/>
  <c r="K659" i="5"/>
  <c r="AE662" i="1" a="1"/>
  <c r="AE662" i="1"/>
  <c r="L659" i="5"/>
  <c r="A660" i="5"/>
  <c r="B660" i="5"/>
  <c r="C660" i="5"/>
  <c r="D660" i="5"/>
  <c r="P663" i="1"/>
  <c r="E660" i="5"/>
  <c r="F660" i="5"/>
  <c r="N663" i="1"/>
  <c r="G660" i="5"/>
  <c r="H660" i="5"/>
  <c r="I660" i="5"/>
  <c r="J660" i="5"/>
  <c r="J663" i="1"/>
  <c r="K660" i="5"/>
  <c r="AE663" i="1" a="1"/>
  <c r="AE663" i="1"/>
  <c r="L660" i="5"/>
  <c r="A661" i="5"/>
  <c r="B661" i="5"/>
  <c r="C661" i="5"/>
  <c r="D661" i="5"/>
  <c r="P664" i="1"/>
  <c r="E661" i="5"/>
  <c r="F661" i="5"/>
  <c r="N664" i="1"/>
  <c r="G661" i="5"/>
  <c r="H661" i="5"/>
  <c r="I661" i="5"/>
  <c r="J661" i="5"/>
  <c r="J664" i="1"/>
  <c r="K661" i="5"/>
  <c r="AE664" i="1" a="1"/>
  <c r="AE664" i="1"/>
  <c r="L661" i="5"/>
  <c r="A662" i="5"/>
  <c r="B662" i="5"/>
  <c r="C662" i="5"/>
  <c r="D662" i="5"/>
  <c r="P665" i="1"/>
  <c r="E662" i="5"/>
  <c r="F662" i="5"/>
  <c r="N665" i="1"/>
  <c r="G662" i="5"/>
  <c r="H662" i="5"/>
  <c r="I662" i="5"/>
  <c r="J662" i="5"/>
  <c r="J665" i="1"/>
  <c r="K662" i="5"/>
  <c r="AE665" i="1" a="1"/>
  <c r="AE665" i="1"/>
  <c r="L662" i="5"/>
  <c r="A663" i="5"/>
  <c r="B663" i="5"/>
  <c r="C663" i="5"/>
  <c r="D663" i="5"/>
  <c r="P666" i="1"/>
  <c r="E663" i="5"/>
  <c r="F663" i="5"/>
  <c r="N666" i="1"/>
  <c r="G663" i="5"/>
  <c r="H663" i="5"/>
  <c r="I663" i="5"/>
  <c r="J663" i="5"/>
  <c r="J666" i="1"/>
  <c r="K663" i="5"/>
  <c r="AE666" i="1" a="1"/>
  <c r="AE666" i="1"/>
  <c r="L663" i="5"/>
  <c r="A664" i="5"/>
  <c r="B664" i="5"/>
  <c r="C664" i="5"/>
  <c r="D664" i="5"/>
  <c r="P667" i="1"/>
  <c r="E664" i="5"/>
  <c r="F664" i="5"/>
  <c r="N667" i="1"/>
  <c r="G664" i="5"/>
  <c r="H664" i="5"/>
  <c r="I664" i="5"/>
  <c r="J664" i="5"/>
  <c r="J667" i="1"/>
  <c r="K664" i="5"/>
  <c r="AE667" i="1" a="1"/>
  <c r="AE667" i="1"/>
  <c r="L664" i="5"/>
  <c r="A665" i="5"/>
  <c r="B665" i="5"/>
  <c r="C665" i="5"/>
  <c r="D665" i="5"/>
  <c r="P668" i="1"/>
  <c r="E665" i="5"/>
  <c r="F665" i="5"/>
  <c r="N668" i="1"/>
  <c r="G665" i="5"/>
  <c r="H665" i="5"/>
  <c r="I665" i="5"/>
  <c r="J665" i="5"/>
  <c r="J668" i="1"/>
  <c r="K665" i="5"/>
  <c r="AE668" i="1" a="1"/>
  <c r="AE668" i="1"/>
  <c r="L665" i="5"/>
  <c r="A666" i="5"/>
  <c r="B666" i="5"/>
  <c r="C666" i="5"/>
  <c r="D666" i="5"/>
  <c r="P669" i="1"/>
  <c r="E666" i="5"/>
  <c r="F666" i="5"/>
  <c r="N669" i="1"/>
  <c r="G666" i="5"/>
  <c r="H666" i="5"/>
  <c r="I666" i="5"/>
  <c r="J666" i="5"/>
  <c r="J669" i="1"/>
  <c r="K666" i="5"/>
  <c r="AE669" i="1" a="1"/>
  <c r="AE669" i="1"/>
  <c r="L666" i="5"/>
  <c r="A667" i="5"/>
  <c r="B667" i="5"/>
  <c r="C667" i="5"/>
  <c r="D667" i="5"/>
  <c r="P670" i="1"/>
  <c r="E667" i="5"/>
  <c r="F667" i="5"/>
  <c r="N670" i="1"/>
  <c r="G667" i="5"/>
  <c r="H667" i="5"/>
  <c r="I667" i="5"/>
  <c r="J667" i="5"/>
  <c r="J670" i="1"/>
  <c r="K667" i="5"/>
  <c r="AE670" i="1" a="1"/>
  <c r="AE670" i="1"/>
  <c r="L667" i="5"/>
  <c r="A668" i="5"/>
  <c r="B668" i="5"/>
  <c r="C668" i="5"/>
  <c r="D668" i="5"/>
  <c r="P671" i="1"/>
  <c r="E668" i="5"/>
  <c r="F668" i="5"/>
  <c r="N671" i="1"/>
  <c r="G668" i="5"/>
  <c r="H668" i="5"/>
  <c r="I668" i="5"/>
  <c r="J668" i="5"/>
  <c r="J671" i="1"/>
  <c r="K668" i="5"/>
  <c r="AE671" i="1" a="1"/>
  <c r="AE671" i="1"/>
  <c r="L668" i="5"/>
  <c r="A669" i="5"/>
  <c r="B669" i="5"/>
  <c r="C669" i="5"/>
  <c r="D669" i="5"/>
  <c r="P672" i="1"/>
  <c r="E669" i="5"/>
  <c r="F669" i="5"/>
  <c r="N672" i="1"/>
  <c r="G669" i="5"/>
  <c r="H669" i="5"/>
  <c r="I669" i="5"/>
  <c r="J669" i="5"/>
  <c r="J672" i="1"/>
  <c r="K669" i="5"/>
  <c r="AE672" i="1" a="1"/>
  <c r="AE672" i="1"/>
  <c r="L669" i="5"/>
  <c r="A670" i="5"/>
  <c r="B670" i="5"/>
  <c r="C670" i="5"/>
  <c r="D670" i="5"/>
  <c r="P673" i="1"/>
  <c r="E670" i="5"/>
  <c r="F670" i="5"/>
  <c r="N673" i="1"/>
  <c r="G670" i="5"/>
  <c r="H670" i="5"/>
  <c r="I670" i="5"/>
  <c r="J670" i="5"/>
  <c r="J673" i="1"/>
  <c r="K670" i="5"/>
  <c r="AE673" i="1" a="1"/>
  <c r="AE673" i="1"/>
  <c r="L670" i="5"/>
  <c r="A671" i="5"/>
  <c r="B671" i="5"/>
  <c r="C671" i="5"/>
  <c r="D671" i="5"/>
  <c r="P674" i="1"/>
  <c r="E671" i="5"/>
  <c r="F671" i="5"/>
  <c r="N674" i="1"/>
  <c r="G671" i="5"/>
  <c r="H671" i="5"/>
  <c r="I671" i="5"/>
  <c r="J671" i="5"/>
  <c r="J674" i="1"/>
  <c r="K671" i="5"/>
  <c r="AE674" i="1" a="1"/>
  <c r="AE674" i="1"/>
  <c r="L671" i="5"/>
  <c r="A672" i="5"/>
  <c r="B672" i="5"/>
  <c r="C672" i="5"/>
  <c r="D672" i="5"/>
  <c r="P675" i="1"/>
  <c r="E672" i="5"/>
  <c r="F672" i="5"/>
  <c r="N675" i="1"/>
  <c r="G672" i="5"/>
  <c r="H672" i="5"/>
  <c r="I672" i="5"/>
  <c r="J672" i="5"/>
  <c r="J675" i="1"/>
  <c r="K672" i="5"/>
  <c r="AE675" i="1" a="1"/>
  <c r="AE675" i="1"/>
  <c r="L672" i="5"/>
  <c r="A673" i="5"/>
  <c r="B673" i="5"/>
  <c r="C673" i="5"/>
  <c r="D673" i="5"/>
  <c r="P676" i="1"/>
  <c r="E673" i="5"/>
  <c r="F673" i="5"/>
  <c r="N676" i="1"/>
  <c r="G673" i="5"/>
  <c r="H673" i="5"/>
  <c r="I673" i="5"/>
  <c r="J673" i="5"/>
  <c r="J676" i="1"/>
  <c r="K673" i="5"/>
  <c r="AE676" i="1" a="1"/>
  <c r="AE676" i="1"/>
  <c r="L673" i="5"/>
  <c r="A674" i="5"/>
  <c r="B674" i="5"/>
  <c r="C674" i="5"/>
  <c r="D674" i="5"/>
  <c r="P677" i="1"/>
  <c r="E674" i="5"/>
  <c r="F674" i="5"/>
  <c r="N677" i="1"/>
  <c r="G674" i="5"/>
  <c r="H674" i="5"/>
  <c r="I674" i="5"/>
  <c r="J674" i="5"/>
  <c r="J677" i="1"/>
  <c r="K674" i="5"/>
  <c r="AE677" i="1" a="1"/>
  <c r="AE677" i="1"/>
  <c r="L674" i="5"/>
  <c r="A675" i="5"/>
  <c r="B675" i="5"/>
  <c r="C675" i="5"/>
  <c r="D675" i="5"/>
  <c r="P678" i="1"/>
  <c r="E675" i="5"/>
  <c r="F675" i="5"/>
  <c r="N678" i="1"/>
  <c r="G675" i="5"/>
  <c r="H675" i="5"/>
  <c r="I675" i="5"/>
  <c r="J675" i="5"/>
  <c r="J678" i="1"/>
  <c r="K675" i="5"/>
  <c r="AE678" i="1" a="1"/>
  <c r="AE678" i="1"/>
  <c r="L675" i="5"/>
  <c r="A676" i="5"/>
  <c r="B676" i="5"/>
  <c r="C676" i="5"/>
  <c r="D676" i="5"/>
  <c r="P679" i="1"/>
  <c r="E676" i="5"/>
  <c r="F676" i="5"/>
  <c r="N679" i="1"/>
  <c r="G676" i="5"/>
  <c r="H676" i="5"/>
  <c r="I676" i="5"/>
  <c r="J676" i="5"/>
  <c r="J679" i="1"/>
  <c r="K676" i="5"/>
  <c r="AE679" i="1" a="1"/>
  <c r="AE679" i="1"/>
  <c r="L676" i="5"/>
  <c r="A677" i="5"/>
  <c r="B677" i="5"/>
  <c r="C677" i="5"/>
  <c r="D677" i="5"/>
  <c r="P680" i="1"/>
  <c r="E677" i="5"/>
  <c r="F677" i="5"/>
  <c r="N680" i="1"/>
  <c r="G677" i="5"/>
  <c r="H677" i="5"/>
  <c r="I677" i="5"/>
  <c r="J677" i="5"/>
  <c r="J680" i="1"/>
  <c r="K677" i="5"/>
  <c r="AE680" i="1" a="1"/>
  <c r="AE680" i="1"/>
  <c r="L677" i="5"/>
  <c r="A678" i="5"/>
  <c r="B678" i="5"/>
  <c r="C678" i="5"/>
  <c r="D678" i="5"/>
  <c r="P681" i="1"/>
  <c r="E678" i="5"/>
  <c r="F678" i="5"/>
  <c r="N681" i="1"/>
  <c r="G678" i="5"/>
  <c r="H678" i="5"/>
  <c r="I678" i="5"/>
  <c r="J678" i="5"/>
  <c r="J681" i="1"/>
  <c r="K678" i="5"/>
  <c r="AE681" i="1" a="1"/>
  <c r="AE681" i="1"/>
  <c r="L678" i="5"/>
  <c r="A679" i="5"/>
  <c r="B679" i="5"/>
  <c r="C679" i="5"/>
  <c r="D679" i="5"/>
  <c r="P682" i="1"/>
  <c r="E679" i="5"/>
  <c r="F679" i="5"/>
  <c r="N682" i="1"/>
  <c r="G679" i="5"/>
  <c r="H679" i="5"/>
  <c r="I679" i="5"/>
  <c r="J679" i="5"/>
  <c r="J682" i="1"/>
  <c r="K679" i="5"/>
  <c r="AE682" i="1" a="1"/>
  <c r="AE682" i="1"/>
  <c r="L679" i="5"/>
  <c r="A680" i="5"/>
  <c r="B680" i="5"/>
  <c r="C680" i="5"/>
  <c r="D680" i="5"/>
  <c r="P683" i="1"/>
  <c r="E680" i="5"/>
  <c r="F680" i="5"/>
  <c r="N683" i="1"/>
  <c r="G680" i="5"/>
  <c r="H680" i="5"/>
  <c r="I680" i="5"/>
  <c r="J680" i="5"/>
  <c r="J683" i="1"/>
  <c r="K680" i="5"/>
  <c r="AE683" i="1" a="1"/>
  <c r="AE683" i="1"/>
  <c r="L680" i="5"/>
  <c r="A681" i="5"/>
  <c r="B681" i="5"/>
  <c r="C681" i="5"/>
  <c r="D681" i="5"/>
  <c r="P684" i="1"/>
  <c r="E681" i="5"/>
  <c r="F681" i="5"/>
  <c r="N684" i="1"/>
  <c r="G681" i="5"/>
  <c r="H681" i="5"/>
  <c r="I681" i="5"/>
  <c r="J681" i="5"/>
  <c r="J684" i="1"/>
  <c r="K681" i="5"/>
  <c r="AE684" i="1" a="1"/>
  <c r="AE684" i="1"/>
  <c r="L681" i="5"/>
  <c r="A682" i="5"/>
  <c r="B682" i="5"/>
  <c r="C682" i="5"/>
  <c r="D682" i="5"/>
  <c r="P685" i="1"/>
  <c r="E682" i="5"/>
  <c r="F682" i="5"/>
  <c r="N685" i="1"/>
  <c r="G682" i="5"/>
  <c r="H682" i="5"/>
  <c r="I682" i="5"/>
  <c r="J682" i="5"/>
  <c r="J685" i="1"/>
  <c r="K682" i="5"/>
  <c r="AE685" i="1" a="1"/>
  <c r="AE685" i="1"/>
  <c r="L682" i="5"/>
  <c r="A683" i="5"/>
  <c r="B683" i="5"/>
  <c r="C683" i="5"/>
  <c r="D683" i="5"/>
  <c r="P686" i="1"/>
  <c r="E683" i="5"/>
  <c r="F683" i="5"/>
  <c r="N686" i="1"/>
  <c r="G683" i="5"/>
  <c r="H683" i="5"/>
  <c r="I683" i="5"/>
  <c r="J683" i="5"/>
  <c r="J686" i="1"/>
  <c r="K683" i="5"/>
  <c r="AE686" i="1" a="1"/>
  <c r="AE686" i="1"/>
  <c r="L683" i="5"/>
  <c r="A684" i="5"/>
  <c r="B684" i="5"/>
  <c r="C684" i="5"/>
  <c r="D684" i="5"/>
  <c r="P687" i="1"/>
  <c r="E684" i="5"/>
  <c r="F684" i="5"/>
  <c r="N687" i="1"/>
  <c r="G684" i="5"/>
  <c r="H684" i="5"/>
  <c r="I684" i="5"/>
  <c r="J684" i="5"/>
  <c r="J687" i="1"/>
  <c r="K684" i="5"/>
  <c r="AE687" i="1" a="1"/>
  <c r="AE687" i="1"/>
  <c r="L684" i="5"/>
  <c r="A685" i="5"/>
  <c r="B685" i="5"/>
  <c r="C685" i="5"/>
  <c r="D685" i="5"/>
  <c r="P688" i="1"/>
  <c r="E685" i="5"/>
  <c r="F685" i="5"/>
  <c r="N688" i="1"/>
  <c r="G685" i="5"/>
  <c r="H685" i="5"/>
  <c r="I685" i="5"/>
  <c r="J685" i="5"/>
  <c r="J688" i="1"/>
  <c r="K685" i="5"/>
  <c r="AE688" i="1" a="1"/>
  <c r="AE688" i="1"/>
  <c r="L685" i="5"/>
  <c r="A686" i="5"/>
  <c r="B686" i="5"/>
  <c r="C686" i="5"/>
  <c r="D686" i="5"/>
  <c r="P689" i="1"/>
  <c r="E686" i="5"/>
  <c r="F686" i="5"/>
  <c r="N689" i="1"/>
  <c r="G686" i="5"/>
  <c r="H686" i="5"/>
  <c r="I686" i="5"/>
  <c r="J686" i="5"/>
  <c r="J689" i="1"/>
  <c r="K686" i="5"/>
  <c r="AE689" i="1" a="1"/>
  <c r="AE689" i="1"/>
  <c r="L686" i="5"/>
  <c r="A687" i="5"/>
  <c r="B687" i="5"/>
  <c r="C687" i="5"/>
  <c r="D687" i="5"/>
  <c r="P690" i="1"/>
  <c r="E687" i="5"/>
  <c r="F687" i="5"/>
  <c r="N690" i="1"/>
  <c r="G687" i="5"/>
  <c r="H687" i="5"/>
  <c r="I687" i="5"/>
  <c r="J687" i="5"/>
  <c r="J690" i="1"/>
  <c r="K687" i="5"/>
  <c r="AE690" i="1" a="1"/>
  <c r="AE690" i="1"/>
  <c r="L687" i="5"/>
  <c r="A688" i="5"/>
  <c r="B688" i="5"/>
  <c r="C688" i="5"/>
  <c r="D688" i="5"/>
  <c r="P691" i="1"/>
  <c r="E688" i="5"/>
  <c r="F688" i="5"/>
  <c r="N691" i="1"/>
  <c r="G688" i="5"/>
  <c r="H688" i="5"/>
  <c r="I688" i="5"/>
  <c r="J688" i="5"/>
  <c r="J691" i="1"/>
  <c r="K688" i="5"/>
  <c r="AE691" i="1" a="1"/>
  <c r="AE691" i="1"/>
  <c r="L688" i="5"/>
  <c r="A689" i="5"/>
  <c r="B689" i="5"/>
  <c r="C689" i="5"/>
  <c r="D689" i="5"/>
  <c r="P692" i="1"/>
  <c r="E689" i="5"/>
  <c r="F689" i="5"/>
  <c r="N692" i="1"/>
  <c r="G689" i="5"/>
  <c r="H689" i="5"/>
  <c r="I689" i="5"/>
  <c r="J689" i="5"/>
  <c r="J692" i="1"/>
  <c r="K689" i="5"/>
  <c r="AE692" i="1" a="1"/>
  <c r="AE692" i="1"/>
  <c r="L689" i="5"/>
  <c r="A690" i="5"/>
  <c r="B690" i="5"/>
  <c r="C690" i="5"/>
  <c r="D690" i="5"/>
  <c r="P693" i="1"/>
  <c r="E690" i="5"/>
  <c r="F690" i="5"/>
  <c r="N693" i="1"/>
  <c r="G690" i="5"/>
  <c r="H690" i="5"/>
  <c r="I690" i="5"/>
  <c r="J690" i="5"/>
  <c r="J693" i="1"/>
  <c r="K690" i="5"/>
  <c r="AE693" i="1" a="1"/>
  <c r="AE693" i="1"/>
  <c r="L690" i="5"/>
  <c r="A691" i="5"/>
  <c r="B691" i="5"/>
  <c r="C691" i="5"/>
  <c r="D691" i="5"/>
  <c r="P694" i="1"/>
  <c r="E691" i="5"/>
  <c r="F691" i="5"/>
  <c r="N694" i="1"/>
  <c r="G691" i="5"/>
  <c r="H691" i="5"/>
  <c r="I691" i="5"/>
  <c r="J691" i="5"/>
  <c r="J694" i="1"/>
  <c r="K691" i="5"/>
  <c r="AE694" i="1" a="1"/>
  <c r="AE694" i="1"/>
  <c r="L691" i="5"/>
  <c r="A692" i="5"/>
  <c r="B692" i="5"/>
  <c r="C692" i="5"/>
  <c r="D692" i="5"/>
  <c r="P695" i="1"/>
  <c r="E692" i="5"/>
  <c r="F692" i="5"/>
  <c r="N695" i="1"/>
  <c r="G692" i="5"/>
  <c r="H692" i="5"/>
  <c r="I692" i="5"/>
  <c r="J692" i="5"/>
  <c r="J695" i="1"/>
  <c r="K692" i="5"/>
  <c r="AE695" i="1" a="1"/>
  <c r="AE695" i="1"/>
  <c r="L692" i="5"/>
  <c r="A693" i="5"/>
  <c r="B693" i="5"/>
  <c r="C693" i="5"/>
  <c r="D693" i="5"/>
  <c r="P696" i="1"/>
  <c r="E693" i="5"/>
  <c r="F693" i="5"/>
  <c r="N696" i="1"/>
  <c r="G693" i="5"/>
  <c r="H693" i="5"/>
  <c r="I693" i="5"/>
  <c r="J693" i="5"/>
  <c r="J696" i="1"/>
  <c r="K693" i="5"/>
  <c r="AE696" i="1" a="1"/>
  <c r="AE696" i="1"/>
  <c r="L693" i="5"/>
  <c r="A694" i="5"/>
  <c r="B694" i="5"/>
  <c r="C694" i="5"/>
  <c r="D694" i="5"/>
  <c r="P697" i="1"/>
  <c r="E694" i="5"/>
  <c r="F694" i="5"/>
  <c r="N697" i="1"/>
  <c r="G694" i="5"/>
  <c r="H694" i="5"/>
  <c r="I694" i="5"/>
  <c r="J694" i="5"/>
  <c r="J697" i="1"/>
  <c r="K694" i="5"/>
  <c r="AE697" i="1" a="1"/>
  <c r="AE697" i="1"/>
  <c r="L694" i="5"/>
  <c r="A695" i="5"/>
  <c r="B695" i="5"/>
  <c r="C695" i="5"/>
  <c r="D695" i="5"/>
  <c r="P698" i="1"/>
  <c r="E695" i="5"/>
  <c r="F695" i="5"/>
  <c r="N698" i="1"/>
  <c r="G695" i="5"/>
  <c r="H695" i="5"/>
  <c r="I695" i="5"/>
  <c r="J695" i="5"/>
  <c r="J698" i="1"/>
  <c r="K695" i="5"/>
  <c r="AE698" i="1" a="1"/>
  <c r="AE698" i="1"/>
  <c r="L695" i="5"/>
  <c r="A696" i="5"/>
  <c r="B696" i="5"/>
  <c r="C696" i="5"/>
  <c r="D696" i="5"/>
  <c r="P699" i="1"/>
  <c r="E696" i="5"/>
  <c r="F696" i="5"/>
  <c r="N699" i="1"/>
  <c r="G696" i="5"/>
  <c r="H696" i="5"/>
  <c r="I696" i="5"/>
  <c r="J696" i="5"/>
  <c r="J699" i="1"/>
  <c r="K696" i="5"/>
  <c r="AE699" i="1" a="1"/>
  <c r="AE699" i="1"/>
  <c r="L696" i="5"/>
  <c r="A697" i="5"/>
  <c r="B697" i="5"/>
  <c r="C697" i="5"/>
  <c r="D697" i="5"/>
  <c r="P700" i="1"/>
  <c r="E697" i="5"/>
  <c r="F697" i="5"/>
  <c r="N700" i="1"/>
  <c r="G697" i="5"/>
  <c r="H697" i="5"/>
  <c r="I697" i="5"/>
  <c r="J697" i="5"/>
  <c r="J700" i="1"/>
  <c r="K697" i="5"/>
  <c r="AE700" i="1" a="1"/>
  <c r="AE700" i="1"/>
  <c r="L697" i="5"/>
  <c r="A698" i="5"/>
  <c r="B698" i="5"/>
  <c r="C698" i="5"/>
  <c r="D698" i="5"/>
  <c r="P701" i="1"/>
  <c r="E698" i="5"/>
  <c r="F698" i="5"/>
  <c r="N701" i="1"/>
  <c r="G698" i="5"/>
  <c r="H698" i="5"/>
  <c r="I698" i="5"/>
  <c r="J698" i="5"/>
  <c r="J701" i="1"/>
  <c r="K698" i="5"/>
  <c r="AE701" i="1" a="1"/>
  <c r="AE701" i="1"/>
  <c r="L698" i="5"/>
  <c r="A699" i="5"/>
  <c r="B699" i="5"/>
  <c r="C699" i="5"/>
  <c r="D699" i="5"/>
  <c r="P702" i="1"/>
  <c r="E699" i="5"/>
  <c r="F699" i="5"/>
  <c r="N702" i="1"/>
  <c r="G699" i="5"/>
  <c r="H699" i="5"/>
  <c r="I699" i="5"/>
  <c r="J699" i="5"/>
  <c r="J702" i="1"/>
  <c r="K699" i="5"/>
  <c r="AE702" i="1" a="1"/>
  <c r="AE702" i="1"/>
  <c r="L699" i="5"/>
  <c r="A700" i="5"/>
  <c r="B700" i="5"/>
  <c r="C700" i="5"/>
  <c r="D700" i="5"/>
  <c r="P703" i="1"/>
  <c r="E700" i="5"/>
  <c r="F700" i="5"/>
  <c r="N703" i="1"/>
  <c r="G700" i="5"/>
  <c r="H700" i="5"/>
  <c r="I700" i="5"/>
  <c r="J700" i="5"/>
  <c r="J703" i="1"/>
  <c r="K700" i="5"/>
  <c r="AE703" i="1" a="1"/>
  <c r="AE703" i="1"/>
  <c r="L700" i="5"/>
  <c r="A701" i="5"/>
  <c r="B701" i="5"/>
  <c r="C701" i="5"/>
  <c r="D701" i="5"/>
  <c r="P704" i="1"/>
  <c r="E701" i="5"/>
  <c r="F701" i="5"/>
  <c r="N704" i="1"/>
  <c r="G701" i="5"/>
  <c r="H701" i="5"/>
  <c r="I701" i="5"/>
  <c r="J701" i="5"/>
  <c r="J704" i="1"/>
  <c r="K701" i="5"/>
  <c r="AE704" i="1" a="1"/>
  <c r="AE704" i="1"/>
  <c r="L701" i="5"/>
  <c r="A702" i="5"/>
  <c r="B702" i="5"/>
  <c r="C702" i="5"/>
  <c r="D702" i="5"/>
  <c r="P705" i="1"/>
  <c r="E702" i="5"/>
  <c r="F702" i="5"/>
  <c r="N705" i="1"/>
  <c r="G702" i="5"/>
  <c r="H702" i="5"/>
  <c r="I702" i="5"/>
  <c r="J702" i="5"/>
  <c r="J705" i="1"/>
  <c r="K702" i="5"/>
  <c r="AE705" i="1" a="1"/>
  <c r="AE705" i="1"/>
  <c r="L702" i="5"/>
  <c r="A703" i="5"/>
  <c r="B703" i="5"/>
  <c r="C703" i="5"/>
  <c r="D703" i="5"/>
  <c r="P706" i="1"/>
  <c r="E703" i="5"/>
  <c r="F703" i="5"/>
  <c r="N706" i="1"/>
  <c r="G703" i="5"/>
  <c r="H703" i="5"/>
  <c r="I703" i="5"/>
  <c r="J703" i="5"/>
  <c r="J706" i="1"/>
  <c r="K703" i="5"/>
  <c r="AE706" i="1" a="1"/>
  <c r="AE706" i="1"/>
  <c r="L703" i="5"/>
  <c r="A704" i="5"/>
  <c r="B704" i="5"/>
  <c r="C704" i="5"/>
  <c r="D704" i="5"/>
  <c r="P707" i="1"/>
  <c r="E704" i="5"/>
  <c r="F704" i="5"/>
  <c r="N707" i="1"/>
  <c r="G704" i="5"/>
  <c r="H704" i="5"/>
  <c r="I704" i="5"/>
  <c r="J704" i="5"/>
  <c r="J707" i="1"/>
  <c r="K704" i="5"/>
  <c r="AE707" i="1" a="1"/>
  <c r="AE707" i="1"/>
  <c r="L704" i="5"/>
  <c r="A705" i="5"/>
  <c r="B705" i="5"/>
  <c r="C705" i="5"/>
  <c r="D705" i="5"/>
  <c r="P708" i="1"/>
  <c r="E705" i="5"/>
  <c r="F705" i="5"/>
  <c r="N708" i="1"/>
  <c r="G705" i="5"/>
  <c r="H705" i="5"/>
  <c r="I705" i="5"/>
  <c r="J705" i="5"/>
  <c r="J708" i="1"/>
  <c r="K705" i="5"/>
  <c r="AE708" i="1" a="1"/>
  <c r="AE708" i="1"/>
  <c r="L705" i="5"/>
  <c r="A706" i="5"/>
  <c r="B706" i="5"/>
  <c r="C706" i="5"/>
  <c r="D706" i="5"/>
  <c r="P709" i="1"/>
  <c r="E706" i="5"/>
  <c r="F706" i="5"/>
  <c r="N709" i="1"/>
  <c r="G706" i="5"/>
  <c r="H706" i="5"/>
  <c r="I706" i="5"/>
  <c r="J706" i="5"/>
  <c r="J709" i="1"/>
  <c r="K706" i="5"/>
  <c r="AE709" i="1" a="1"/>
  <c r="AE709" i="1"/>
  <c r="L706" i="5"/>
  <c r="A707" i="5"/>
  <c r="B707" i="5"/>
  <c r="C707" i="5"/>
  <c r="D707" i="5"/>
  <c r="P710" i="1"/>
  <c r="E707" i="5"/>
  <c r="F707" i="5"/>
  <c r="N710" i="1"/>
  <c r="G707" i="5"/>
  <c r="H707" i="5"/>
  <c r="I707" i="5"/>
  <c r="J707" i="5"/>
  <c r="J710" i="1"/>
  <c r="K707" i="5"/>
  <c r="AE710" i="1" a="1"/>
  <c r="AE710" i="1"/>
  <c r="L707" i="5"/>
  <c r="A708" i="5"/>
  <c r="B708" i="5"/>
  <c r="C708" i="5"/>
  <c r="D708" i="5"/>
  <c r="P711" i="1"/>
  <c r="E708" i="5"/>
  <c r="F708" i="5"/>
  <c r="N711" i="1"/>
  <c r="G708" i="5"/>
  <c r="H708" i="5"/>
  <c r="I708" i="5"/>
  <c r="J708" i="5"/>
  <c r="J711" i="1"/>
  <c r="K708" i="5"/>
  <c r="AE711" i="1" a="1"/>
  <c r="AE711" i="1"/>
  <c r="L708" i="5"/>
  <c r="A709" i="5"/>
  <c r="B709" i="5"/>
  <c r="C709" i="5"/>
  <c r="D709" i="5"/>
  <c r="P712" i="1"/>
  <c r="E709" i="5"/>
  <c r="F709" i="5"/>
  <c r="N712" i="1"/>
  <c r="G709" i="5"/>
  <c r="H709" i="5"/>
  <c r="I709" i="5"/>
  <c r="J709" i="5"/>
  <c r="J712" i="1"/>
  <c r="K709" i="5"/>
  <c r="AE712" i="1" a="1"/>
  <c r="AE712" i="1"/>
  <c r="L709" i="5"/>
  <c r="A710" i="5"/>
  <c r="B710" i="5"/>
  <c r="C710" i="5"/>
  <c r="D710" i="5"/>
  <c r="P713" i="1"/>
  <c r="E710" i="5"/>
  <c r="F710" i="5"/>
  <c r="N713" i="1"/>
  <c r="G710" i="5"/>
  <c r="H710" i="5"/>
  <c r="I710" i="5"/>
  <c r="J710" i="5"/>
  <c r="J713" i="1"/>
  <c r="K710" i="5"/>
  <c r="AE713" i="1" a="1"/>
  <c r="AE713" i="1"/>
  <c r="L710" i="5"/>
  <c r="A711" i="5"/>
  <c r="B711" i="5"/>
  <c r="C711" i="5"/>
  <c r="D711" i="5"/>
  <c r="P714" i="1"/>
  <c r="E711" i="5"/>
  <c r="F711" i="5"/>
  <c r="N714" i="1"/>
  <c r="G711" i="5"/>
  <c r="H711" i="5"/>
  <c r="I711" i="5"/>
  <c r="J711" i="5"/>
  <c r="J714" i="1"/>
  <c r="K711" i="5"/>
  <c r="AE714" i="1" a="1"/>
  <c r="AE714" i="1"/>
  <c r="L711" i="5"/>
  <c r="A712" i="5"/>
  <c r="B712" i="5"/>
  <c r="C712" i="5"/>
  <c r="D712" i="5"/>
  <c r="P715" i="1"/>
  <c r="E712" i="5"/>
  <c r="F712" i="5"/>
  <c r="N715" i="1"/>
  <c r="G712" i="5"/>
  <c r="H712" i="5"/>
  <c r="I712" i="5"/>
  <c r="J712" i="5"/>
  <c r="J715" i="1"/>
  <c r="K712" i="5"/>
  <c r="AE715" i="1" a="1"/>
  <c r="AE715" i="1"/>
  <c r="L712" i="5"/>
  <c r="A713" i="5"/>
  <c r="B713" i="5"/>
  <c r="C713" i="5"/>
  <c r="D713" i="5"/>
  <c r="P716" i="1"/>
  <c r="E713" i="5"/>
  <c r="F713" i="5"/>
  <c r="N716" i="1"/>
  <c r="G713" i="5"/>
  <c r="H713" i="5"/>
  <c r="I713" i="5"/>
  <c r="J713" i="5"/>
  <c r="J716" i="1"/>
  <c r="K713" i="5"/>
  <c r="AE716" i="1" a="1"/>
  <c r="AE716" i="1"/>
  <c r="L713" i="5"/>
  <c r="A714" i="5"/>
  <c r="B714" i="5"/>
  <c r="C714" i="5"/>
  <c r="D714" i="5"/>
  <c r="P717" i="1"/>
  <c r="E714" i="5"/>
  <c r="F714" i="5"/>
  <c r="N717" i="1"/>
  <c r="G714" i="5"/>
  <c r="H714" i="5"/>
  <c r="I714" i="5"/>
  <c r="J714" i="5"/>
  <c r="J717" i="1"/>
  <c r="K714" i="5"/>
  <c r="AE717" i="1" a="1"/>
  <c r="AE717" i="1"/>
  <c r="L714" i="5"/>
  <c r="A715" i="5"/>
  <c r="B715" i="5"/>
  <c r="C715" i="5"/>
  <c r="D715" i="5"/>
  <c r="P718" i="1"/>
  <c r="E715" i="5"/>
  <c r="F715" i="5"/>
  <c r="N718" i="1"/>
  <c r="G715" i="5"/>
  <c r="H715" i="5"/>
  <c r="I715" i="5"/>
  <c r="J715" i="5"/>
  <c r="J718" i="1"/>
  <c r="K715" i="5"/>
  <c r="AE718" i="1" a="1"/>
  <c r="AE718" i="1"/>
  <c r="L715" i="5"/>
  <c r="A716" i="5"/>
  <c r="B716" i="5"/>
  <c r="C716" i="5"/>
  <c r="D716" i="5"/>
  <c r="P719" i="1"/>
  <c r="E716" i="5"/>
  <c r="F716" i="5"/>
  <c r="N719" i="1"/>
  <c r="G716" i="5"/>
  <c r="H716" i="5"/>
  <c r="I716" i="5"/>
  <c r="J716" i="5"/>
  <c r="J719" i="1"/>
  <c r="K716" i="5"/>
  <c r="AE719" i="1" a="1"/>
  <c r="AE719" i="1"/>
  <c r="L716" i="5"/>
  <c r="A717" i="5"/>
  <c r="B717" i="5"/>
  <c r="C717" i="5"/>
  <c r="D717" i="5"/>
  <c r="P720" i="1"/>
  <c r="E717" i="5"/>
  <c r="F717" i="5"/>
  <c r="N720" i="1"/>
  <c r="G717" i="5"/>
  <c r="H717" i="5"/>
  <c r="I717" i="5"/>
  <c r="J717" i="5"/>
  <c r="J720" i="1"/>
  <c r="K717" i="5"/>
  <c r="AE720" i="1" a="1"/>
  <c r="AE720" i="1"/>
  <c r="L717" i="5"/>
  <c r="A718" i="5"/>
  <c r="B718" i="5"/>
  <c r="C718" i="5"/>
  <c r="D718" i="5"/>
  <c r="P721" i="1"/>
  <c r="E718" i="5"/>
  <c r="F718" i="5"/>
  <c r="N721" i="1"/>
  <c r="G718" i="5"/>
  <c r="H718" i="5"/>
  <c r="I718" i="5"/>
  <c r="J718" i="5"/>
  <c r="J721" i="1"/>
  <c r="K718" i="5"/>
  <c r="AE721" i="1" a="1"/>
  <c r="AE721" i="1"/>
  <c r="L718" i="5"/>
  <c r="A719" i="5"/>
  <c r="B719" i="5"/>
  <c r="C719" i="5"/>
  <c r="D719" i="5"/>
  <c r="P722" i="1"/>
  <c r="E719" i="5"/>
  <c r="F719" i="5"/>
  <c r="N722" i="1"/>
  <c r="G719" i="5"/>
  <c r="H719" i="5"/>
  <c r="I719" i="5"/>
  <c r="J719" i="5"/>
  <c r="J722" i="1"/>
  <c r="K719" i="5"/>
  <c r="AE722" i="1" a="1"/>
  <c r="AE722" i="1"/>
  <c r="L719" i="5"/>
  <c r="A720" i="5"/>
  <c r="B720" i="5"/>
  <c r="C720" i="5"/>
  <c r="D720" i="5"/>
  <c r="P723" i="1"/>
  <c r="E720" i="5"/>
  <c r="F720" i="5"/>
  <c r="N723" i="1"/>
  <c r="G720" i="5"/>
  <c r="H720" i="5"/>
  <c r="I720" i="5"/>
  <c r="J720" i="5"/>
  <c r="J723" i="1"/>
  <c r="K720" i="5"/>
  <c r="AE723" i="1" a="1"/>
  <c r="AE723" i="1"/>
  <c r="L720" i="5"/>
  <c r="A721" i="5"/>
  <c r="B721" i="5"/>
  <c r="C721" i="5"/>
  <c r="D721" i="5"/>
  <c r="P724" i="1"/>
  <c r="E721" i="5"/>
  <c r="F721" i="5"/>
  <c r="N724" i="1"/>
  <c r="G721" i="5"/>
  <c r="H721" i="5"/>
  <c r="I721" i="5"/>
  <c r="J721" i="5"/>
  <c r="J724" i="1"/>
  <c r="K721" i="5"/>
  <c r="AE724" i="1" a="1"/>
  <c r="AE724" i="1"/>
  <c r="L721" i="5"/>
  <c r="A722" i="5"/>
  <c r="B722" i="5"/>
  <c r="C722" i="5"/>
  <c r="D722" i="5"/>
  <c r="P725" i="1"/>
  <c r="E722" i="5"/>
  <c r="F722" i="5"/>
  <c r="N725" i="1"/>
  <c r="G722" i="5"/>
  <c r="H722" i="5"/>
  <c r="I722" i="5"/>
  <c r="J722" i="5"/>
  <c r="J725" i="1"/>
  <c r="K722" i="5"/>
  <c r="AE725" i="1" a="1"/>
  <c r="AE725" i="1"/>
  <c r="L722" i="5"/>
  <c r="A723" i="5"/>
  <c r="B723" i="5"/>
  <c r="C723" i="5"/>
  <c r="D723" i="5"/>
  <c r="P726" i="1"/>
  <c r="E723" i="5"/>
  <c r="F723" i="5"/>
  <c r="N726" i="1"/>
  <c r="G723" i="5"/>
  <c r="H723" i="5"/>
  <c r="I723" i="5"/>
  <c r="J723" i="5"/>
  <c r="J726" i="1"/>
  <c r="K723" i="5"/>
  <c r="AE726" i="1" a="1"/>
  <c r="AE726" i="1"/>
  <c r="L723" i="5"/>
  <c r="A724" i="5"/>
  <c r="B724" i="5"/>
  <c r="C724" i="5"/>
  <c r="D724" i="5"/>
  <c r="P727" i="1"/>
  <c r="E724" i="5"/>
  <c r="F724" i="5"/>
  <c r="N727" i="1"/>
  <c r="G724" i="5"/>
  <c r="H724" i="5"/>
  <c r="I724" i="5"/>
  <c r="J724" i="5"/>
  <c r="J727" i="1"/>
  <c r="K724" i="5"/>
  <c r="AE727" i="1" a="1"/>
  <c r="AE727" i="1"/>
  <c r="L724" i="5"/>
  <c r="A725" i="5"/>
  <c r="B725" i="5"/>
  <c r="C725" i="5"/>
  <c r="D725" i="5"/>
  <c r="P728" i="1"/>
  <c r="E725" i="5"/>
  <c r="F725" i="5"/>
  <c r="N728" i="1"/>
  <c r="G725" i="5"/>
  <c r="H725" i="5"/>
  <c r="I725" i="5"/>
  <c r="J725" i="5"/>
  <c r="J728" i="1"/>
  <c r="K725" i="5"/>
  <c r="AE728" i="1" a="1"/>
  <c r="AE728" i="1"/>
  <c r="L725" i="5"/>
  <c r="A726" i="5"/>
  <c r="B726" i="5"/>
  <c r="C726" i="5"/>
  <c r="D726" i="5"/>
  <c r="P729" i="1"/>
  <c r="E726" i="5"/>
  <c r="F726" i="5"/>
  <c r="N729" i="1"/>
  <c r="G726" i="5"/>
  <c r="H726" i="5"/>
  <c r="I726" i="5"/>
  <c r="J726" i="5"/>
  <c r="J729" i="1"/>
  <c r="K726" i="5"/>
  <c r="AE729" i="1" a="1"/>
  <c r="AE729" i="1"/>
  <c r="L726" i="5"/>
  <c r="A727" i="5"/>
  <c r="B727" i="5"/>
  <c r="C727" i="5"/>
  <c r="D727" i="5"/>
  <c r="P730" i="1"/>
  <c r="E727" i="5"/>
  <c r="F727" i="5"/>
  <c r="N730" i="1"/>
  <c r="G727" i="5"/>
  <c r="H727" i="5"/>
  <c r="I727" i="5"/>
  <c r="J727" i="5"/>
  <c r="J730" i="1"/>
  <c r="K727" i="5"/>
  <c r="AE730" i="1" a="1"/>
  <c r="AE730" i="1"/>
  <c r="L727" i="5"/>
  <c r="A728" i="5"/>
  <c r="B728" i="5"/>
  <c r="C728" i="5"/>
  <c r="D728" i="5"/>
  <c r="P731" i="1"/>
  <c r="E728" i="5"/>
  <c r="F728" i="5"/>
  <c r="N731" i="1"/>
  <c r="G728" i="5"/>
  <c r="H728" i="5"/>
  <c r="I728" i="5"/>
  <c r="J728" i="5"/>
  <c r="J731" i="1"/>
  <c r="K728" i="5"/>
  <c r="AE731" i="1" a="1"/>
  <c r="AE731" i="1"/>
  <c r="L728" i="5"/>
  <c r="A729" i="5"/>
  <c r="B729" i="5"/>
  <c r="C729" i="5"/>
  <c r="D729" i="5"/>
  <c r="P732" i="1"/>
  <c r="E729" i="5"/>
  <c r="F729" i="5"/>
  <c r="N732" i="1"/>
  <c r="G729" i="5"/>
  <c r="H729" i="5"/>
  <c r="I729" i="5"/>
  <c r="J729" i="5"/>
  <c r="J732" i="1"/>
  <c r="K729" i="5"/>
  <c r="AE732" i="1" a="1"/>
  <c r="AE732" i="1"/>
  <c r="L729" i="5"/>
  <c r="A730" i="5"/>
  <c r="B730" i="5"/>
  <c r="C730" i="5"/>
  <c r="D730" i="5"/>
  <c r="P733" i="1"/>
  <c r="E730" i="5"/>
  <c r="F730" i="5"/>
  <c r="G730" i="5"/>
  <c r="H730" i="5"/>
  <c r="I730" i="5"/>
  <c r="J730" i="5"/>
  <c r="K730" i="5"/>
  <c r="AE733" i="1" a="1"/>
  <c r="AE733" i="1"/>
  <c r="L730" i="5"/>
  <c r="A731" i="5"/>
  <c r="B731" i="5"/>
  <c r="C731" i="5"/>
  <c r="D731" i="5"/>
  <c r="P734" i="1"/>
  <c r="E731" i="5"/>
  <c r="F731" i="5"/>
  <c r="N734" i="1"/>
  <c r="G731" i="5"/>
  <c r="H731" i="5"/>
  <c r="I731" i="5"/>
  <c r="J731" i="5"/>
  <c r="J734" i="1"/>
  <c r="K731" i="5"/>
  <c r="AE734" i="1" a="1"/>
  <c r="AE734" i="1"/>
  <c r="L731" i="5"/>
  <c r="A732" i="5"/>
  <c r="B732" i="5"/>
  <c r="C732" i="5"/>
  <c r="D732" i="5"/>
  <c r="P735" i="1"/>
  <c r="E732" i="5"/>
  <c r="F732" i="5"/>
  <c r="N735" i="1"/>
  <c r="G732" i="5"/>
  <c r="H732" i="5"/>
  <c r="I732" i="5"/>
  <c r="J732" i="5"/>
  <c r="J735" i="1"/>
  <c r="K732" i="5"/>
  <c r="AE735" i="1" a="1"/>
  <c r="AE735" i="1"/>
  <c r="L732" i="5"/>
  <c r="A733" i="5"/>
  <c r="B733" i="5"/>
  <c r="C733" i="5"/>
  <c r="D733" i="5"/>
  <c r="P736" i="1"/>
  <c r="E733" i="5"/>
  <c r="F733" i="5"/>
  <c r="N736" i="1"/>
  <c r="G733" i="5"/>
  <c r="H733" i="5"/>
  <c r="I733" i="5"/>
  <c r="J733" i="5"/>
  <c r="J736" i="1"/>
  <c r="K733" i="5"/>
  <c r="AE736" i="1" a="1"/>
  <c r="AE736" i="1"/>
  <c r="L733" i="5"/>
  <c r="A734" i="5"/>
  <c r="B734" i="5"/>
  <c r="C734" i="5"/>
  <c r="D734" i="5"/>
  <c r="P737" i="1"/>
  <c r="E734" i="5"/>
  <c r="F734" i="5"/>
  <c r="N737" i="1"/>
  <c r="G734" i="5"/>
  <c r="H734" i="5"/>
  <c r="I734" i="5"/>
  <c r="J734" i="5"/>
  <c r="J737" i="1"/>
  <c r="K734" i="5"/>
  <c r="AE737" i="1" a="1"/>
  <c r="AE737" i="1"/>
  <c r="L734" i="5"/>
  <c r="A735" i="5"/>
  <c r="B735" i="5"/>
  <c r="C735" i="5"/>
  <c r="D735" i="5"/>
  <c r="P738" i="1"/>
  <c r="E735" i="5"/>
  <c r="F735" i="5"/>
  <c r="N738" i="1"/>
  <c r="G735" i="5"/>
  <c r="H735" i="5"/>
  <c r="I735" i="5"/>
  <c r="J735" i="5"/>
  <c r="J738" i="1"/>
  <c r="K735" i="5"/>
  <c r="AE738" i="1" a="1"/>
  <c r="AE738" i="1"/>
  <c r="L735" i="5"/>
  <c r="A736" i="5"/>
  <c r="B736" i="5"/>
  <c r="C736" i="5"/>
  <c r="D736" i="5"/>
  <c r="P739" i="1"/>
  <c r="E736" i="5"/>
  <c r="F736" i="5"/>
  <c r="N739" i="1"/>
  <c r="G736" i="5"/>
  <c r="H736" i="5"/>
  <c r="I736" i="5"/>
  <c r="J736" i="5"/>
  <c r="J739" i="1"/>
  <c r="K736" i="5"/>
  <c r="AE739" i="1" a="1"/>
  <c r="AE739" i="1"/>
  <c r="L736" i="5"/>
  <c r="A737" i="5"/>
  <c r="B737" i="5"/>
  <c r="C737" i="5"/>
  <c r="D737" i="5"/>
  <c r="P740" i="1"/>
  <c r="E737" i="5"/>
  <c r="F737" i="5"/>
  <c r="N740" i="1"/>
  <c r="G737" i="5"/>
  <c r="H737" i="5"/>
  <c r="I737" i="5"/>
  <c r="J737" i="5"/>
  <c r="J740" i="1"/>
  <c r="K737" i="5"/>
  <c r="AE740" i="1" a="1"/>
  <c r="AE740" i="1"/>
  <c r="L737" i="5"/>
  <c r="A738" i="5"/>
  <c r="B738" i="5"/>
  <c r="C738" i="5"/>
  <c r="D738" i="5"/>
  <c r="P741" i="1"/>
  <c r="E738" i="5"/>
  <c r="F738" i="5"/>
  <c r="N741" i="1"/>
  <c r="G738" i="5"/>
  <c r="H738" i="5"/>
  <c r="I738" i="5"/>
  <c r="J738" i="5"/>
  <c r="J741" i="1"/>
  <c r="K738" i="5"/>
  <c r="AE741" i="1" a="1"/>
  <c r="AE741" i="1"/>
  <c r="L738" i="5"/>
  <c r="A739" i="5"/>
  <c r="B739" i="5"/>
  <c r="C739" i="5"/>
  <c r="D739" i="5"/>
  <c r="P742" i="1"/>
  <c r="E739" i="5"/>
  <c r="F739" i="5"/>
  <c r="N742" i="1"/>
  <c r="G739" i="5"/>
  <c r="H739" i="5"/>
  <c r="I739" i="5"/>
  <c r="J739" i="5"/>
  <c r="J742" i="1"/>
  <c r="K739" i="5"/>
  <c r="AE742" i="1" a="1"/>
  <c r="AE742" i="1"/>
  <c r="L739" i="5"/>
  <c r="A740" i="5"/>
  <c r="B740" i="5"/>
  <c r="C740" i="5"/>
  <c r="D740" i="5"/>
  <c r="P743" i="1"/>
  <c r="E740" i="5"/>
  <c r="F740" i="5"/>
  <c r="N743" i="1"/>
  <c r="G740" i="5"/>
  <c r="H740" i="5"/>
  <c r="I740" i="5"/>
  <c r="J740" i="5"/>
  <c r="J743" i="1"/>
  <c r="K740" i="5"/>
  <c r="AE743" i="1" a="1"/>
  <c r="AE743" i="1"/>
  <c r="L740" i="5"/>
  <c r="A741" i="5"/>
  <c r="B741" i="5"/>
  <c r="C741" i="5"/>
  <c r="D741" i="5"/>
  <c r="P744" i="1"/>
  <c r="E741" i="5"/>
  <c r="F741" i="5"/>
  <c r="N744" i="1"/>
  <c r="G741" i="5"/>
  <c r="H741" i="5"/>
  <c r="I741" i="5"/>
  <c r="J741" i="5"/>
  <c r="J744" i="1"/>
  <c r="K741" i="5"/>
  <c r="AE744" i="1" a="1"/>
  <c r="AE744" i="1"/>
  <c r="L741" i="5"/>
  <c r="A742" i="5"/>
  <c r="B742" i="5"/>
  <c r="C742" i="5"/>
  <c r="D742" i="5"/>
  <c r="P745" i="1"/>
  <c r="E742" i="5"/>
  <c r="F742" i="5"/>
  <c r="N745" i="1"/>
  <c r="G742" i="5"/>
  <c r="H742" i="5"/>
  <c r="I742" i="5"/>
  <c r="J742" i="5"/>
  <c r="J745" i="1"/>
  <c r="K742" i="5"/>
  <c r="AE745" i="1" a="1"/>
  <c r="AE745" i="1"/>
  <c r="L742" i="5"/>
  <c r="A743" i="5"/>
  <c r="B743" i="5"/>
  <c r="C743" i="5"/>
  <c r="D743" i="5"/>
  <c r="P746" i="1"/>
  <c r="E743" i="5"/>
  <c r="F743" i="5"/>
  <c r="N746" i="1"/>
  <c r="G743" i="5"/>
  <c r="H743" i="5"/>
  <c r="I743" i="5"/>
  <c r="J743" i="5"/>
  <c r="J746" i="1"/>
  <c r="K743" i="5"/>
  <c r="AE746" i="1" a="1"/>
  <c r="AE746" i="1"/>
  <c r="L743" i="5"/>
  <c r="A744" i="5"/>
  <c r="B744" i="5"/>
  <c r="C744" i="5"/>
  <c r="D744" i="5"/>
  <c r="P747" i="1"/>
  <c r="E744" i="5"/>
  <c r="F744" i="5"/>
  <c r="N747" i="1"/>
  <c r="G744" i="5"/>
  <c r="H744" i="5"/>
  <c r="I744" i="5"/>
  <c r="J744" i="5"/>
  <c r="J747" i="1"/>
  <c r="K744" i="5"/>
  <c r="AE747" i="1" a="1"/>
  <c r="AE747" i="1"/>
  <c r="L744" i="5"/>
  <c r="A745" i="5"/>
  <c r="B745" i="5"/>
  <c r="C745" i="5"/>
  <c r="D745" i="5"/>
  <c r="P748" i="1"/>
  <c r="E745" i="5"/>
  <c r="F745" i="5"/>
  <c r="N748" i="1"/>
  <c r="G745" i="5"/>
  <c r="H745" i="5"/>
  <c r="I745" i="5"/>
  <c r="J745" i="5"/>
  <c r="J748" i="1"/>
  <c r="K745" i="5"/>
  <c r="AE748" i="1" a="1"/>
  <c r="AE748" i="1"/>
  <c r="L745" i="5"/>
  <c r="A746" i="5"/>
  <c r="B746" i="5"/>
  <c r="C746" i="5"/>
  <c r="D746" i="5"/>
  <c r="P749" i="1"/>
  <c r="E746" i="5"/>
  <c r="F746" i="5"/>
  <c r="N749" i="1"/>
  <c r="G746" i="5"/>
  <c r="H746" i="5"/>
  <c r="I746" i="5"/>
  <c r="J746" i="5"/>
  <c r="J749" i="1"/>
  <c r="K746" i="5"/>
  <c r="AE749" i="1" a="1"/>
  <c r="AE749" i="1"/>
  <c r="L746" i="5"/>
  <c r="A747" i="5"/>
  <c r="B747" i="5"/>
  <c r="C747" i="5"/>
  <c r="D747" i="5"/>
  <c r="P750" i="1"/>
  <c r="E747" i="5"/>
  <c r="F747" i="5"/>
  <c r="N750" i="1"/>
  <c r="G747" i="5"/>
  <c r="H747" i="5"/>
  <c r="I747" i="5"/>
  <c r="J747" i="5"/>
  <c r="J750" i="1"/>
  <c r="K747" i="5"/>
  <c r="AE750" i="1" a="1"/>
  <c r="AE750" i="1"/>
  <c r="L747" i="5"/>
  <c r="A748" i="5"/>
  <c r="B748" i="5"/>
  <c r="C748" i="5"/>
  <c r="D748" i="5"/>
  <c r="P751" i="1"/>
  <c r="E748" i="5"/>
  <c r="F748" i="5"/>
  <c r="N751" i="1"/>
  <c r="G748" i="5"/>
  <c r="H748" i="5"/>
  <c r="I748" i="5"/>
  <c r="J748" i="5"/>
  <c r="J751" i="1"/>
  <c r="K748" i="5"/>
  <c r="AE751" i="1" a="1"/>
  <c r="AE751" i="1"/>
  <c r="L748" i="5"/>
  <c r="A749" i="5"/>
  <c r="B749" i="5"/>
  <c r="C749" i="5"/>
  <c r="D749" i="5"/>
  <c r="P752" i="1"/>
  <c r="E749" i="5"/>
  <c r="F749" i="5"/>
  <c r="N752" i="1"/>
  <c r="G749" i="5"/>
  <c r="H749" i="5"/>
  <c r="I749" i="5"/>
  <c r="J749" i="5"/>
  <c r="J752" i="1"/>
  <c r="K749" i="5"/>
  <c r="AE752" i="1" a="1"/>
  <c r="AE752" i="1"/>
  <c r="L749" i="5"/>
  <c r="A750" i="5"/>
  <c r="B750" i="5"/>
  <c r="C750" i="5"/>
  <c r="D750" i="5"/>
  <c r="P753" i="1"/>
  <c r="E750" i="5"/>
  <c r="F750" i="5"/>
  <c r="N753" i="1"/>
  <c r="G750" i="5"/>
  <c r="H750" i="5"/>
  <c r="I750" i="5"/>
  <c r="J750" i="5"/>
  <c r="J753" i="1"/>
  <c r="K750" i="5"/>
  <c r="AE753" i="1" a="1"/>
  <c r="AE753" i="1"/>
  <c r="L750" i="5"/>
  <c r="A751" i="5"/>
  <c r="B751" i="5"/>
  <c r="C751" i="5"/>
  <c r="D751" i="5"/>
  <c r="P754" i="1"/>
  <c r="E751" i="5"/>
  <c r="F751" i="5"/>
  <c r="N754" i="1"/>
  <c r="G751" i="5"/>
  <c r="H751" i="5"/>
  <c r="I751" i="5"/>
  <c r="J751" i="5"/>
  <c r="J754" i="1"/>
  <c r="K751" i="5"/>
  <c r="AE754" i="1" a="1"/>
  <c r="AE754" i="1"/>
  <c r="L751" i="5"/>
  <c r="A752" i="5"/>
  <c r="B752" i="5"/>
  <c r="C752" i="5"/>
  <c r="D752" i="5"/>
  <c r="P755" i="1"/>
  <c r="E752" i="5"/>
  <c r="F752" i="5"/>
  <c r="N755" i="1"/>
  <c r="G752" i="5"/>
  <c r="H752" i="5"/>
  <c r="I752" i="5"/>
  <c r="J752" i="5"/>
  <c r="J755" i="1"/>
  <c r="K752" i="5"/>
  <c r="AE755" i="1" a="1"/>
  <c r="AE755" i="1"/>
  <c r="L752" i="5"/>
  <c r="A753" i="5"/>
  <c r="B753" i="5"/>
  <c r="C753" i="5"/>
  <c r="D753" i="5"/>
  <c r="P756" i="1"/>
  <c r="E753" i="5"/>
  <c r="F753" i="5"/>
  <c r="N756" i="1"/>
  <c r="G753" i="5"/>
  <c r="H753" i="5"/>
  <c r="I753" i="5"/>
  <c r="J753" i="5"/>
  <c r="J756" i="1"/>
  <c r="K753" i="5"/>
  <c r="AE756" i="1" a="1"/>
  <c r="AE756" i="1"/>
  <c r="L753" i="5"/>
  <c r="A754" i="5"/>
  <c r="B754" i="5"/>
  <c r="C754" i="5"/>
  <c r="D754" i="5"/>
  <c r="P757" i="1"/>
  <c r="E754" i="5"/>
  <c r="F754" i="5"/>
  <c r="N757" i="1"/>
  <c r="G754" i="5"/>
  <c r="H754" i="5"/>
  <c r="I754" i="5"/>
  <c r="J754" i="5"/>
  <c r="J757" i="1"/>
  <c r="K754" i="5"/>
  <c r="AE757" i="1" a="1"/>
  <c r="AE757" i="1"/>
  <c r="L754" i="5"/>
  <c r="A755" i="5"/>
  <c r="B755" i="5"/>
  <c r="C755" i="5"/>
  <c r="D755" i="5"/>
  <c r="P758" i="1"/>
  <c r="E755" i="5"/>
  <c r="F755" i="5"/>
  <c r="N758" i="1"/>
  <c r="G755" i="5"/>
  <c r="H755" i="5"/>
  <c r="I755" i="5"/>
  <c r="J755" i="5"/>
  <c r="J758" i="1"/>
  <c r="K755" i="5"/>
  <c r="AE758" i="1" a="1"/>
  <c r="AE758" i="1"/>
  <c r="L755" i="5"/>
  <c r="A756" i="5"/>
  <c r="B756" i="5"/>
  <c r="C756" i="5"/>
  <c r="D756" i="5"/>
  <c r="P759" i="1"/>
  <c r="E756" i="5"/>
  <c r="F756" i="5"/>
  <c r="N759" i="1"/>
  <c r="G756" i="5"/>
  <c r="H756" i="5"/>
  <c r="I756" i="5"/>
  <c r="J756" i="5"/>
  <c r="J759" i="1"/>
  <c r="K756" i="5"/>
  <c r="AE759" i="1" a="1"/>
  <c r="AE759" i="1"/>
  <c r="L756" i="5"/>
  <c r="A757" i="5"/>
  <c r="B757" i="5"/>
  <c r="C757" i="5"/>
  <c r="D757" i="5"/>
  <c r="P760" i="1"/>
  <c r="E757" i="5"/>
  <c r="F757" i="5"/>
  <c r="N760" i="1"/>
  <c r="G757" i="5"/>
  <c r="H757" i="5"/>
  <c r="I757" i="5"/>
  <c r="J757" i="5"/>
  <c r="J760" i="1"/>
  <c r="K757" i="5"/>
  <c r="AE760" i="1" a="1"/>
  <c r="AE760" i="1"/>
  <c r="L757" i="5"/>
  <c r="A758" i="5"/>
  <c r="B758" i="5"/>
  <c r="C758" i="5"/>
  <c r="D758" i="5"/>
  <c r="P761" i="1"/>
  <c r="E758" i="5"/>
  <c r="F758" i="5"/>
  <c r="N761" i="1"/>
  <c r="G758" i="5"/>
  <c r="H758" i="5"/>
  <c r="I758" i="5"/>
  <c r="J758" i="5"/>
  <c r="J761" i="1"/>
  <c r="K758" i="5"/>
  <c r="AE761" i="1" a="1"/>
  <c r="AE761" i="1"/>
  <c r="L758" i="5"/>
  <c r="A759" i="5"/>
  <c r="B759" i="5"/>
  <c r="C759" i="5"/>
  <c r="D759" i="5"/>
  <c r="P762" i="1"/>
  <c r="E759" i="5"/>
  <c r="F759" i="5"/>
  <c r="N762" i="1"/>
  <c r="G759" i="5"/>
  <c r="H759" i="5"/>
  <c r="I759" i="5"/>
  <c r="J759" i="5"/>
  <c r="J762" i="1"/>
  <c r="K759" i="5"/>
  <c r="AE762" i="1" a="1"/>
  <c r="AE762" i="1"/>
  <c r="L759" i="5"/>
  <c r="A760" i="5"/>
  <c r="B760" i="5"/>
  <c r="C760" i="5"/>
  <c r="D760" i="5"/>
  <c r="P763" i="1"/>
  <c r="E760" i="5"/>
  <c r="F760" i="5"/>
  <c r="N763" i="1"/>
  <c r="G760" i="5"/>
  <c r="H760" i="5"/>
  <c r="I760" i="5"/>
  <c r="J760" i="5"/>
  <c r="J763" i="1"/>
  <c r="K760" i="5"/>
  <c r="AE763" i="1" a="1"/>
  <c r="AE763" i="1"/>
  <c r="L760" i="5"/>
  <c r="A761" i="5"/>
  <c r="B761" i="5"/>
  <c r="C761" i="5"/>
  <c r="D761" i="5"/>
  <c r="P764" i="1"/>
  <c r="E761" i="5"/>
  <c r="F761" i="5"/>
  <c r="N764" i="1"/>
  <c r="G761" i="5"/>
  <c r="H761" i="5"/>
  <c r="I761" i="5"/>
  <c r="J761" i="5"/>
  <c r="J764" i="1"/>
  <c r="K761" i="5"/>
  <c r="AE764" i="1" a="1"/>
  <c r="AE764" i="1"/>
  <c r="L761" i="5"/>
  <c r="A762" i="5"/>
  <c r="B762" i="5"/>
  <c r="C762" i="5"/>
  <c r="D762" i="5"/>
  <c r="P765" i="1"/>
  <c r="E762" i="5"/>
  <c r="F762" i="5"/>
  <c r="N765" i="1"/>
  <c r="G762" i="5"/>
  <c r="H762" i="5"/>
  <c r="I762" i="5"/>
  <c r="J762" i="5"/>
  <c r="J765" i="1"/>
  <c r="K762" i="5"/>
  <c r="AE765" i="1" a="1"/>
  <c r="AE765" i="1"/>
  <c r="L762" i="5"/>
  <c r="A763" i="5"/>
  <c r="B763" i="5"/>
  <c r="C763" i="5"/>
  <c r="D763" i="5"/>
  <c r="P766" i="1"/>
  <c r="E763" i="5"/>
  <c r="F763" i="5"/>
  <c r="N766" i="1"/>
  <c r="G763" i="5"/>
  <c r="H763" i="5"/>
  <c r="I763" i="5"/>
  <c r="J763" i="5"/>
  <c r="J766" i="1"/>
  <c r="K763" i="5"/>
  <c r="AE766" i="1" a="1"/>
  <c r="AE766" i="1"/>
  <c r="L763" i="5"/>
  <c r="A764" i="5"/>
  <c r="B764" i="5"/>
  <c r="C764" i="5"/>
  <c r="D764" i="5"/>
  <c r="P767" i="1"/>
  <c r="E764" i="5"/>
  <c r="F764" i="5"/>
  <c r="N767" i="1"/>
  <c r="G764" i="5"/>
  <c r="H764" i="5"/>
  <c r="I764" i="5"/>
  <c r="J764" i="5"/>
  <c r="J767" i="1"/>
  <c r="K764" i="5"/>
  <c r="AE767" i="1" a="1"/>
  <c r="AE767" i="1"/>
  <c r="L764" i="5"/>
  <c r="A765" i="5"/>
  <c r="B765" i="5"/>
  <c r="C765" i="5"/>
  <c r="D765" i="5"/>
  <c r="P768" i="1"/>
  <c r="E765" i="5"/>
  <c r="F765" i="5"/>
  <c r="N768" i="1"/>
  <c r="G765" i="5"/>
  <c r="H765" i="5"/>
  <c r="I765" i="5"/>
  <c r="J765" i="5"/>
  <c r="J768" i="1"/>
  <c r="K765" i="5"/>
  <c r="AE768" i="1" a="1"/>
  <c r="AE768" i="1"/>
  <c r="L765" i="5"/>
  <c r="A766" i="5"/>
  <c r="B766" i="5"/>
  <c r="C766" i="5"/>
  <c r="D766" i="5"/>
  <c r="P769" i="1"/>
  <c r="E766" i="5"/>
  <c r="F766" i="5"/>
  <c r="N769" i="1"/>
  <c r="G766" i="5"/>
  <c r="H766" i="5"/>
  <c r="I766" i="5"/>
  <c r="J766" i="5"/>
  <c r="J769" i="1"/>
  <c r="K766" i="5"/>
  <c r="AE769" i="1" a="1"/>
  <c r="AE769" i="1"/>
  <c r="L766" i="5"/>
  <c r="A767" i="5"/>
  <c r="B767" i="5"/>
  <c r="C767" i="5"/>
  <c r="D767" i="5"/>
  <c r="P770" i="1"/>
  <c r="E767" i="5"/>
  <c r="F767" i="5"/>
  <c r="N770" i="1"/>
  <c r="G767" i="5"/>
  <c r="H767" i="5"/>
  <c r="I767" i="5"/>
  <c r="J767" i="5"/>
  <c r="J770" i="1"/>
  <c r="K767" i="5"/>
  <c r="AE770" i="1" a="1"/>
  <c r="AE770" i="1"/>
  <c r="L767" i="5"/>
  <c r="A768" i="5"/>
  <c r="B768" i="5"/>
  <c r="C768" i="5"/>
  <c r="D768" i="5"/>
  <c r="P771" i="1"/>
  <c r="E768" i="5"/>
  <c r="F768" i="5"/>
  <c r="N771" i="1"/>
  <c r="G768" i="5"/>
  <c r="H768" i="5"/>
  <c r="I768" i="5"/>
  <c r="J768" i="5"/>
  <c r="J771" i="1"/>
  <c r="K768" i="5"/>
  <c r="AE771" i="1" a="1"/>
  <c r="AE771" i="1"/>
  <c r="L768" i="5"/>
  <c r="A769" i="5"/>
  <c r="B769" i="5"/>
  <c r="C769" i="5"/>
  <c r="D769" i="5"/>
  <c r="P772" i="1"/>
  <c r="E769" i="5"/>
  <c r="F769" i="5"/>
  <c r="N772" i="1"/>
  <c r="G769" i="5"/>
  <c r="H769" i="5"/>
  <c r="I769" i="5"/>
  <c r="J769" i="5"/>
  <c r="J772" i="1"/>
  <c r="K769" i="5"/>
  <c r="AE772" i="1" a="1"/>
  <c r="AE772" i="1"/>
  <c r="L769" i="5"/>
  <c r="A770" i="5"/>
  <c r="B770" i="5"/>
  <c r="C770" i="5"/>
  <c r="D770" i="5"/>
  <c r="P773" i="1"/>
  <c r="E770" i="5"/>
  <c r="F770" i="5"/>
  <c r="N773" i="1"/>
  <c r="G770" i="5"/>
  <c r="H770" i="5"/>
  <c r="I770" i="5"/>
  <c r="J770" i="5"/>
  <c r="J773" i="1"/>
  <c r="K770" i="5"/>
  <c r="AE773" i="1" a="1"/>
  <c r="AE773" i="1"/>
  <c r="L770" i="5"/>
  <c r="A771" i="5"/>
  <c r="B771" i="5"/>
  <c r="C771" i="5"/>
  <c r="D771" i="5"/>
  <c r="P774" i="1"/>
  <c r="E771" i="5"/>
  <c r="F771" i="5"/>
  <c r="N774" i="1"/>
  <c r="G771" i="5"/>
  <c r="H771" i="5"/>
  <c r="I771" i="5"/>
  <c r="J771" i="5"/>
  <c r="J774" i="1"/>
  <c r="K771" i="5"/>
  <c r="AE774" i="1" a="1"/>
  <c r="AE774" i="1"/>
  <c r="L771" i="5"/>
  <c r="A772" i="5"/>
  <c r="B772" i="5"/>
  <c r="C772" i="5"/>
  <c r="D772" i="5"/>
  <c r="P775" i="1"/>
  <c r="E772" i="5"/>
  <c r="F772" i="5"/>
  <c r="N775" i="1"/>
  <c r="G772" i="5"/>
  <c r="H772" i="5"/>
  <c r="I772" i="5"/>
  <c r="J772" i="5"/>
  <c r="J775" i="1"/>
  <c r="K772" i="5"/>
  <c r="AE775" i="1" a="1"/>
  <c r="AE775" i="1"/>
  <c r="L772" i="5"/>
  <c r="A773" i="5"/>
  <c r="B773" i="5"/>
  <c r="C773" i="5"/>
  <c r="D773" i="5"/>
  <c r="P776" i="1"/>
  <c r="E773" i="5"/>
  <c r="F773" i="5"/>
  <c r="N776" i="1"/>
  <c r="G773" i="5"/>
  <c r="H773" i="5"/>
  <c r="I773" i="5"/>
  <c r="J773" i="5"/>
  <c r="J776" i="1"/>
  <c r="K773" i="5"/>
  <c r="AE776" i="1" a="1"/>
  <c r="AE776" i="1"/>
  <c r="L773" i="5"/>
  <c r="A774" i="5"/>
  <c r="B774" i="5"/>
  <c r="C774" i="5"/>
  <c r="D774" i="5"/>
  <c r="P777" i="1"/>
  <c r="E774" i="5"/>
  <c r="F774" i="5"/>
  <c r="N777" i="1"/>
  <c r="G774" i="5"/>
  <c r="H774" i="5"/>
  <c r="I774" i="5"/>
  <c r="J774" i="5"/>
  <c r="J777" i="1"/>
  <c r="K774" i="5"/>
  <c r="AE777" i="1" a="1"/>
  <c r="AE777" i="1"/>
  <c r="L774" i="5"/>
  <c r="A775" i="5"/>
  <c r="B775" i="5"/>
  <c r="C775" i="5"/>
  <c r="D775" i="5"/>
  <c r="P778" i="1"/>
  <c r="E775" i="5"/>
  <c r="F775" i="5"/>
  <c r="N778" i="1"/>
  <c r="G775" i="5"/>
  <c r="H775" i="5"/>
  <c r="I775" i="5"/>
  <c r="J775" i="5"/>
  <c r="J778" i="1"/>
  <c r="K775" i="5"/>
  <c r="AE778" i="1" a="1"/>
  <c r="AE778" i="1"/>
  <c r="L775" i="5"/>
  <c r="A776" i="5"/>
  <c r="B776" i="5"/>
  <c r="C776" i="5"/>
  <c r="D776" i="5"/>
  <c r="P779" i="1"/>
  <c r="E776" i="5"/>
  <c r="F776" i="5"/>
  <c r="N779" i="1"/>
  <c r="G776" i="5"/>
  <c r="H776" i="5"/>
  <c r="I776" i="5"/>
  <c r="J776" i="5"/>
  <c r="J779" i="1"/>
  <c r="K776" i="5"/>
  <c r="AE779" i="1" a="1"/>
  <c r="AE779" i="1"/>
  <c r="L776" i="5"/>
  <c r="A777" i="5"/>
  <c r="B777" i="5"/>
  <c r="C777" i="5"/>
  <c r="D777" i="5"/>
  <c r="P780" i="1"/>
  <c r="E777" i="5"/>
  <c r="F777" i="5"/>
  <c r="N780" i="1"/>
  <c r="G777" i="5"/>
  <c r="H777" i="5"/>
  <c r="I777" i="5"/>
  <c r="J777" i="5"/>
  <c r="J780" i="1"/>
  <c r="K777" i="5"/>
  <c r="AE780" i="1" a="1"/>
  <c r="AE780" i="1"/>
  <c r="L777" i="5"/>
  <c r="A778" i="5"/>
  <c r="B778" i="5"/>
  <c r="C778" i="5"/>
  <c r="D778" i="5"/>
  <c r="P781" i="1"/>
  <c r="E778" i="5"/>
  <c r="F778" i="5"/>
  <c r="N781" i="1"/>
  <c r="G778" i="5"/>
  <c r="H778" i="5"/>
  <c r="I778" i="5"/>
  <c r="J778" i="5"/>
  <c r="J781" i="1"/>
  <c r="K778" i="5"/>
  <c r="AE781" i="1" a="1"/>
  <c r="AE781" i="1"/>
  <c r="L778" i="5"/>
  <c r="A779" i="5"/>
  <c r="B779" i="5"/>
  <c r="C779" i="5"/>
  <c r="D779" i="5"/>
  <c r="P782" i="1"/>
  <c r="E779" i="5"/>
  <c r="F779" i="5"/>
  <c r="N782" i="1"/>
  <c r="G779" i="5"/>
  <c r="H779" i="5"/>
  <c r="I779" i="5"/>
  <c r="J779" i="5"/>
  <c r="J782" i="1"/>
  <c r="K779" i="5"/>
  <c r="AE782" i="1" a="1"/>
  <c r="AE782" i="1"/>
  <c r="L779" i="5"/>
  <c r="A780" i="5"/>
  <c r="B780" i="5"/>
  <c r="C780" i="5"/>
  <c r="D780" i="5"/>
  <c r="P783" i="1"/>
  <c r="E780" i="5"/>
  <c r="F780" i="5"/>
  <c r="N783" i="1"/>
  <c r="G780" i="5"/>
  <c r="H780" i="5"/>
  <c r="I780" i="5"/>
  <c r="J780" i="5"/>
  <c r="J783" i="1"/>
  <c r="K780" i="5"/>
  <c r="AE783" i="1" a="1"/>
  <c r="AE783" i="1"/>
  <c r="L780" i="5"/>
  <c r="A781" i="5"/>
  <c r="B781" i="5"/>
  <c r="C781" i="5"/>
  <c r="D781" i="5"/>
  <c r="P784" i="1"/>
  <c r="E781" i="5"/>
  <c r="F781" i="5"/>
  <c r="G781" i="5"/>
  <c r="H781" i="5"/>
  <c r="I781" i="5"/>
  <c r="J781" i="5"/>
  <c r="K781" i="5"/>
  <c r="AE784" i="1" a="1"/>
  <c r="AE784" i="1"/>
  <c r="L781" i="5"/>
  <c r="A782" i="5"/>
  <c r="B782" i="5"/>
  <c r="C782" i="5"/>
  <c r="D782" i="5"/>
  <c r="P785" i="1"/>
  <c r="E782" i="5"/>
  <c r="F782" i="5"/>
  <c r="N785" i="1"/>
  <c r="G782" i="5"/>
  <c r="H782" i="5"/>
  <c r="I782" i="5"/>
  <c r="J782" i="5"/>
  <c r="J785" i="1"/>
  <c r="K782" i="5"/>
  <c r="AE785" i="1" a="1"/>
  <c r="AE785" i="1"/>
  <c r="L782" i="5"/>
  <c r="A783" i="5"/>
  <c r="B783" i="5"/>
  <c r="C783" i="5"/>
  <c r="D783" i="5"/>
  <c r="P786" i="1"/>
  <c r="E783" i="5"/>
  <c r="F783" i="5"/>
  <c r="N786" i="1"/>
  <c r="G783" i="5"/>
  <c r="H783" i="5"/>
  <c r="I783" i="5"/>
  <c r="J783" i="5"/>
  <c r="J786" i="1"/>
  <c r="K783" i="5"/>
  <c r="AE786" i="1" a="1"/>
  <c r="AE786" i="1"/>
  <c r="L783" i="5"/>
  <c r="A784" i="5"/>
  <c r="B784" i="5"/>
  <c r="C784" i="5"/>
  <c r="D784" i="5"/>
  <c r="P787" i="1"/>
  <c r="E784" i="5"/>
  <c r="F784" i="5"/>
  <c r="N787" i="1"/>
  <c r="G784" i="5"/>
  <c r="H784" i="5"/>
  <c r="I784" i="5"/>
  <c r="J784" i="5"/>
  <c r="J787" i="1"/>
  <c r="K784" i="5"/>
  <c r="AE787" i="1" a="1"/>
  <c r="AE787" i="1"/>
  <c r="L784" i="5"/>
  <c r="A785" i="5"/>
  <c r="B785" i="5"/>
  <c r="C785" i="5"/>
  <c r="D785" i="5"/>
  <c r="P788" i="1"/>
  <c r="E785" i="5"/>
  <c r="F785" i="5"/>
  <c r="N788" i="1"/>
  <c r="G785" i="5"/>
  <c r="H785" i="5"/>
  <c r="I785" i="5"/>
  <c r="J785" i="5"/>
  <c r="J788" i="1"/>
  <c r="K785" i="5"/>
  <c r="AE788" i="1" a="1"/>
  <c r="AE788" i="1"/>
  <c r="L785" i="5"/>
  <c r="A786" i="5"/>
  <c r="B786" i="5"/>
  <c r="C786" i="5"/>
  <c r="D786" i="5"/>
  <c r="P789" i="1"/>
  <c r="E786" i="5"/>
  <c r="F786" i="5"/>
  <c r="N789" i="1"/>
  <c r="G786" i="5"/>
  <c r="H786" i="5"/>
  <c r="I786" i="5"/>
  <c r="J786" i="5"/>
  <c r="J789" i="1"/>
  <c r="K786" i="5"/>
  <c r="AE789" i="1" a="1"/>
  <c r="AE789" i="1"/>
  <c r="L786" i="5"/>
  <c r="A787" i="5"/>
  <c r="B787" i="5"/>
  <c r="C787" i="5"/>
  <c r="D787" i="5"/>
  <c r="P790" i="1"/>
  <c r="E787" i="5"/>
  <c r="F787" i="5"/>
  <c r="N790" i="1"/>
  <c r="G787" i="5"/>
  <c r="H787" i="5"/>
  <c r="I787" i="5"/>
  <c r="J787" i="5"/>
  <c r="J790" i="1"/>
  <c r="K787" i="5"/>
  <c r="AE790" i="1" a="1"/>
  <c r="AE790" i="1"/>
  <c r="L787" i="5"/>
  <c r="A788" i="5"/>
  <c r="B788" i="5"/>
  <c r="C788" i="5"/>
  <c r="D788" i="5"/>
  <c r="P791" i="1"/>
  <c r="E788" i="5"/>
  <c r="F788" i="5"/>
  <c r="N791" i="1"/>
  <c r="G788" i="5"/>
  <c r="H788" i="5"/>
  <c r="I788" i="5"/>
  <c r="J788" i="5"/>
  <c r="J791" i="1"/>
  <c r="K788" i="5"/>
  <c r="AE791" i="1" a="1"/>
  <c r="AE791" i="1"/>
  <c r="L788" i="5"/>
  <c r="A789" i="5"/>
  <c r="B789" i="5"/>
  <c r="C789" i="5"/>
  <c r="D789" i="5"/>
  <c r="P792" i="1"/>
  <c r="E789" i="5"/>
  <c r="F789" i="5"/>
  <c r="N792" i="1"/>
  <c r="G789" i="5"/>
  <c r="H789" i="5"/>
  <c r="I789" i="5"/>
  <c r="J789" i="5"/>
  <c r="J792" i="1"/>
  <c r="K789" i="5"/>
  <c r="AE792" i="1" a="1"/>
  <c r="AE792" i="1"/>
  <c r="L789" i="5"/>
  <c r="A790" i="5"/>
  <c r="B790" i="5"/>
  <c r="C790" i="5"/>
  <c r="D790" i="5"/>
  <c r="P793" i="1"/>
  <c r="E790" i="5"/>
  <c r="F790" i="5"/>
  <c r="N793" i="1"/>
  <c r="G790" i="5"/>
  <c r="H790" i="5"/>
  <c r="I790" i="5"/>
  <c r="J790" i="5"/>
  <c r="J793" i="1"/>
  <c r="K790" i="5"/>
  <c r="AE793" i="1" a="1"/>
  <c r="AE793" i="1"/>
  <c r="L790" i="5"/>
  <c r="A791" i="5"/>
  <c r="B791" i="5"/>
  <c r="C791" i="5"/>
  <c r="D791" i="5"/>
  <c r="P794" i="1"/>
  <c r="E791" i="5"/>
  <c r="F791" i="5"/>
  <c r="N794" i="1"/>
  <c r="G791" i="5"/>
  <c r="H791" i="5"/>
  <c r="I791" i="5"/>
  <c r="J791" i="5"/>
  <c r="J794" i="1"/>
  <c r="K791" i="5"/>
  <c r="AE794" i="1" a="1"/>
  <c r="AE794" i="1"/>
  <c r="L791" i="5"/>
  <c r="A792" i="5"/>
  <c r="B792" i="5"/>
  <c r="C792" i="5"/>
  <c r="D792" i="5"/>
  <c r="P795" i="1"/>
  <c r="E792" i="5"/>
  <c r="F792" i="5"/>
  <c r="N795" i="1"/>
  <c r="G792" i="5"/>
  <c r="H792" i="5"/>
  <c r="I792" i="5"/>
  <c r="J792" i="5"/>
  <c r="J795" i="1"/>
  <c r="K792" i="5"/>
  <c r="AE795" i="1" a="1"/>
  <c r="AE795" i="1"/>
  <c r="L792" i="5"/>
  <c r="A793" i="5"/>
  <c r="B793" i="5"/>
  <c r="C793" i="5"/>
  <c r="D793" i="5"/>
  <c r="P796" i="1"/>
  <c r="E793" i="5"/>
  <c r="F793" i="5"/>
  <c r="N796" i="1"/>
  <c r="G793" i="5"/>
  <c r="H793" i="5"/>
  <c r="I793" i="5"/>
  <c r="J793" i="5"/>
  <c r="J796" i="1"/>
  <c r="K793" i="5"/>
  <c r="AE796" i="1" a="1"/>
  <c r="AE796" i="1"/>
  <c r="L793" i="5"/>
  <c r="A794" i="5"/>
  <c r="B794" i="5"/>
  <c r="C794" i="5"/>
  <c r="D794" i="5"/>
  <c r="P797" i="1"/>
  <c r="E794" i="5"/>
  <c r="F794" i="5"/>
  <c r="N797" i="1"/>
  <c r="G794" i="5"/>
  <c r="H794" i="5"/>
  <c r="I794" i="5"/>
  <c r="J794" i="5"/>
  <c r="J797" i="1"/>
  <c r="K794" i="5"/>
  <c r="AE797" i="1" a="1"/>
  <c r="AE797" i="1"/>
  <c r="L794" i="5"/>
  <c r="A795" i="5"/>
  <c r="B795" i="5"/>
  <c r="C795" i="5"/>
  <c r="D795" i="5"/>
  <c r="P798" i="1"/>
  <c r="E795" i="5"/>
  <c r="F795" i="5"/>
  <c r="N798" i="1"/>
  <c r="G795" i="5"/>
  <c r="H795" i="5"/>
  <c r="I795" i="5"/>
  <c r="J795" i="5"/>
  <c r="J798" i="1"/>
  <c r="K795" i="5"/>
  <c r="AE798" i="1" a="1"/>
  <c r="AE798" i="1"/>
  <c r="L795" i="5"/>
  <c r="A796" i="5"/>
  <c r="B796" i="5"/>
  <c r="C796" i="5"/>
  <c r="D796" i="5"/>
  <c r="P799" i="1"/>
  <c r="E796" i="5"/>
  <c r="F796" i="5"/>
  <c r="N799" i="1"/>
  <c r="G796" i="5"/>
  <c r="H796" i="5"/>
  <c r="I796" i="5"/>
  <c r="J796" i="5"/>
  <c r="J799" i="1"/>
  <c r="K796" i="5"/>
  <c r="AE799" i="1" a="1"/>
  <c r="AE799" i="1"/>
  <c r="L796" i="5"/>
  <c r="A797" i="5"/>
  <c r="B797" i="5"/>
  <c r="C797" i="5"/>
  <c r="D797" i="5"/>
  <c r="P800" i="1"/>
  <c r="E797" i="5"/>
  <c r="F797" i="5"/>
  <c r="N800" i="1"/>
  <c r="G797" i="5"/>
  <c r="H797" i="5"/>
  <c r="I797" i="5"/>
  <c r="J797" i="5"/>
  <c r="J800" i="1"/>
  <c r="K797" i="5"/>
  <c r="AE800" i="1" a="1"/>
  <c r="AE800" i="1"/>
  <c r="L797" i="5"/>
  <c r="A798" i="5"/>
  <c r="B798" i="5"/>
  <c r="C798" i="5"/>
  <c r="D798" i="5"/>
  <c r="P801" i="1"/>
  <c r="E798" i="5"/>
  <c r="F798" i="5"/>
  <c r="N801" i="1"/>
  <c r="G798" i="5"/>
  <c r="H798" i="5"/>
  <c r="I798" i="5"/>
  <c r="J798" i="5"/>
  <c r="J801" i="1"/>
  <c r="K798" i="5"/>
  <c r="AE801" i="1" a="1"/>
  <c r="AE801" i="1"/>
  <c r="L798" i="5"/>
  <c r="A799" i="5"/>
  <c r="B799" i="5"/>
  <c r="C799" i="5"/>
  <c r="D799" i="5"/>
  <c r="P802" i="1"/>
  <c r="E799" i="5"/>
  <c r="F799" i="5"/>
  <c r="N802" i="1"/>
  <c r="G799" i="5"/>
  <c r="H799" i="5"/>
  <c r="I799" i="5"/>
  <c r="J799" i="5"/>
  <c r="J802" i="1"/>
  <c r="K799" i="5"/>
  <c r="AE802" i="1" a="1"/>
  <c r="AE802" i="1"/>
  <c r="L799" i="5"/>
  <c r="A800" i="5"/>
  <c r="B800" i="5"/>
  <c r="C800" i="5"/>
  <c r="D800" i="5"/>
  <c r="P803" i="1"/>
  <c r="E800" i="5"/>
  <c r="F800" i="5"/>
  <c r="N803" i="1"/>
  <c r="G800" i="5"/>
  <c r="H800" i="5"/>
  <c r="I800" i="5"/>
  <c r="J800" i="5"/>
  <c r="J803" i="1"/>
  <c r="K800" i="5"/>
  <c r="AE803" i="1" a="1"/>
  <c r="AE803" i="1"/>
  <c r="L800" i="5"/>
  <c r="A801" i="5"/>
  <c r="B801" i="5"/>
  <c r="C801" i="5"/>
  <c r="D801" i="5"/>
  <c r="P804" i="1"/>
  <c r="E801" i="5"/>
  <c r="F801" i="5"/>
  <c r="N804" i="1"/>
  <c r="G801" i="5"/>
  <c r="H801" i="5"/>
  <c r="I801" i="5"/>
  <c r="J801" i="5"/>
  <c r="J804" i="1"/>
  <c r="K801" i="5"/>
  <c r="AE804" i="1" a="1"/>
  <c r="AE804" i="1"/>
  <c r="L801" i="5"/>
  <c r="A802" i="5"/>
  <c r="B802" i="5"/>
  <c r="C802" i="5"/>
  <c r="D802" i="5"/>
  <c r="P805" i="1"/>
  <c r="E802" i="5"/>
  <c r="F802" i="5"/>
  <c r="N805" i="1"/>
  <c r="G802" i="5"/>
  <c r="H802" i="5"/>
  <c r="I802" i="5"/>
  <c r="J802" i="5"/>
  <c r="J805" i="1"/>
  <c r="K802" i="5"/>
  <c r="AE805" i="1" a="1"/>
  <c r="AE805" i="1"/>
  <c r="L802" i="5"/>
  <c r="A803" i="5"/>
  <c r="B803" i="5"/>
  <c r="C803" i="5"/>
  <c r="D803" i="5"/>
  <c r="P806" i="1"/>
  <c r="E803" i="5"/>
  <c r="F803" i="5"/>
  <c r="N806" i="1"/>
  <c r="G803" i="5"/>
  <c r="H803" i="5"/>
  <c r="I803" i="5"/>
  <c r="J803" i="5"/>
  <c r="J806" i="1"/>
  <c r="K803" i="5"/>
  <c r="AE806" i="1" a="1"/>
  <c r="AE806" i="1"/>
  <c r="L803" i="5"/>
  <c r="A804" i="5"/>
  <c r="B804" i="5"/>
  <c r="C804" i="5"/>
  <c r="D804" i="5"/>
  <c r="P807" i="1"/>
  <c r="E804" i="5"/>
  <c r="F804" i="5"/>
  <c r="N807" i="1"/>
  <c r="G804" i="5"/>
  <c r="H804" i="5"/>
  <c r="I804" i="5"/>
  <c r="J804" i="5"/>
  <c r="J807" i="1"/>
  <c r="K804" i="5"/>
  <c r="AE807" i="1" a="1"/>
  <c r="AE807" i="1"/>
  <c r="L804" i="5"/>
  <c r="A805" i="5"/>
  <c r="B805" i="5"/>
  <c r="C805" i="5"/>
  <c r="D805" i="5"/>
  <c r="P808" i="1"/>
  <c r="E805" i="5"/>
  <c r="F805" i="5"/>
  <c r="N808" i="1"/>
  <c r="G805" i="5"/>
  <c r="H805" i="5"/>
  <c r="I805" i="5"/>
  <c r="J805" i="5"/>
  <c r="J808" i="1"/>
  <c r="K805" i="5"/>
  <c r="AE808" i="1" a="1"/>
  <c r="AE808" i="1"/>
  <c r="L805" i="5"/>
  <c r="A806" i="5"/>
  <c r="B806" i="5"/>
  <c r="C806" i="5"/>
  <c r="D806" i="5"/>
  <c r="P809" i="1"/>
  <c r="E806" i="5"/>
  <c r="F806" i="5"/>
  <c r="N809" i="1"/>
  <c r="G806" i="5"/>
  <c r="H806" i="5"/>
  <c r="I806" i="5"/>
  <c r="J806" i="5"/>
  <c r="J809" i="1"/>
  <c r="K806" i="5"/>
  <c r="AE809" i="1" a="1"/>
  <c r="AE809" i="1"/>
  <c r="L806" i="5"/>
  <c r="A807" i="5"/>
  <c r="B807" i="5"/>
  <c r="C807" i="5"/>
  <c r="D807" i="5"/>
  <c r="P810" i="1"/>
  <c r="E807" i="5"/>
  <c r="F807" i="5"/>
  <c r="N810" i="1"/>
  <c r="G807" i="5"/>
  <c r="H807" i="5"/>
  <c r="I807" i="5"/>
  <c r="J807" i="5"/>
  <c r="J810" i="1"/>
  <c r="K807" i="5"/>
  <c r="AE810" i="1" a="1"/>
  <c r="AE810" i="1"/>
  <c r="L807" i="5"/>
  <c r="A808" i="5"/>
  <c r="B808" i="5"/>
  <c r="C808" i="5"/>
  <c r="D808" i="5"/>
  <c r="P811" i="1"/>
  <c r="E808" i="5"/>
  <c r="F808" i="5"/>
  <c r="N811" i="1"/>
  <c r="G808" i="5"/>
  <c r="H808" i="5"/>
  <c r="I808" i="5"/>
  <c r="J808" i="5"/>
  <c r="J811" i="1"/>
  <c r="K808" i="5"/>
  <c r="AE811" i="1" a="1"/>
  <c r="AE811" i="1"/>
  <c r="L808" i="5"/>
  <c r="A809" i="5"/>
  <c r="B809" i="5"/>
  <c r="C809" i="5"/>
  <c r="D809" i="5"/>
  <c r="P812" i="1"/>
  <c r="E809" i="5"/>
  <c r="F809" i="5"/>
  <c r="N812" i="1"/>
  <c r="G809" i="5"/>
  <c r="H809" i="5"/>
  <c r="I809" i="5"/>
  <c r="J809" i="5"/>
  <c r="J812" i="1"/>
  <c r="K809" i="5"/>
  <c r="AE812" i="1" a="1"/>
  <c r="AE812" i="1"/>
  <c r="L809" i="5"/>
  <c r="A810" i="5"/>
  <c r="B810" i="5"/>
  <c r="C810" i="5"/>
  <c r="D810" i="5"/>
  <c r="P813" i="1"/>
  <c r="E810" i="5"/>
  <c r="F810" i="5"/>
  <c r="N813" i="1"/>
  <c r="G810" i="5"/>
  <c r="H810" i="5"/>
  <c r="I810" i="5"/>
  <c r="J810" i="5"/>
  <c r="J813" i="1"/>
  <c r="K810" i="5"/>
  <c r="AE813" i="1" a="1"/>
  <c r="AE813" i="1"/>
  <c r="L810" i="5"/>
  <c r="A811" i="5"/>
  <c r="B811" i="5"/>
  <c r="C811" i="5"/>
  <c r="D811" i="5"/>
  <c r="P814" i="1"/>
  <c r="E811" i="5"/>
  <c r="F811" i="5"/>
  <c r="N814" i="1"/>
  <c r="G811" i="5"/>
  <c r="H811" i="5"/>
  <c r="I811" i="5"/>
  <c r="J811" i="5"/>
  <c r="J814" i="1"/>
  <c r="K811" i="5"/>
  <c r="AE814" i="1" a="1"/>
  <c r="AE814" i="1"/>
  <c r="L811" i="5"/>
  <c r="A812" i="5"/>
  <c r="B812" i="5"/>
  <c r="C812" i="5"/>
  <c r="D812" i="5"/>
  <c r="P815" i="1"/>
  <c r="E812" i="5"/>
  <c r="F812" i="5"/>
  <c r="N815" i="1"/>
  <c r="G812" i="5"/>
  <c r="H812" i="5"/>
  <c r="I812" i="5"/>
  <c r="J812" i="5"/>
  <c r="J815" i="1"/>
  <c r="K812" i="5"/>
  <c r="AE815" i="1" a="1"/>
  <c r="AE815" i="1"/>
  <c r="L812" i="5"/>
  <c r="A813" i="5"/>
  <c r="B813" i="5"/>
  <c r="C813" i="5"/>
  <c r="D813" i="5"/>
  <c r="P816" i="1"/>
  <c r="E813" i="5"/>
  <c r="F813" i="5"/>
  <c r="N816" i="1"/>
  <c r="G813" i="5"/>
  <c r="H813" i="5"/>
  <c r="I813" i="5"/>
  <c r="J813" i="5"/>
  <c r="J816" i="1"/>
  <c r="K813" i="5"/>
  <c r="AE816" i="1" a="1"/>
  <c r="AE816" i="1"/>
  <c r="L813" i="5"/>
  <c r="A814" i="5"/>
  <c r="B814" i="5"/>
  <c r="C814" i="5"/>
  <c r="D814" i="5"/>
  <c r="P817" i="1"/>
  <c r="E814" i="5"/>
  <c r="F814" i="5"/>
  <c r="N817" i="1"/>
  <c r="G814" i="5"/>
  <c r="H814" i="5"/>
  <c r="I814" i="5"/>
  <c r="J814" i="5"/>
  <c r="J817" i="1"/>
  <c r="K814" i="5"/>
  <c r="AE817" i="1" a="1"/>
  <c r="AE817" i="1"/>
  <c r="L814" i="5"/>
  <c r="A815" i="5"/>
  <c r="B815" i="5"/>
  <c r="C815" i="5"/>
  <c r="D815" i="5"/>
  <c r="P818" i="1"/>
  <c r="E815" i="5"/>
  <c r="F815" i="5"/>
  <c r="N818" i="1"/>
  <c r="G815" i="5"/>
  <c r="H815" i="5"/>
  <c r="I815" i="5"/>
  <c r="J815" i="5"/>
  <c r="J818" i="1"/>
  <c r="K815" i="5"/>
  <c r="AE818" i="1" a="1"/>
  <c r="AE818" i="1"/>
  <c r="L815" i="5"/>
  <c r="A816" i="5"/>
  <c r="B816" i="5"/>
  <c r="C816" i="5"/>
  <c r="D816" i="5"/>
  <c r="P819" i="1"/>
  <c r="E816" i="5"/>
  <c r="F816" i="5"/>
  <c r="N819" i="1"/>
  <c r="G816" i="5"/>
  <c r="H816" i="5"/>
  <c r="I816" i="5"/>
  <c r="J816" i="5"/>
  <c r="J819" i="1"/>
  <c r="K816" i="5"/>
  <c r="AE819" i="1" a="1"/>
  <c r="AE819" i="1"/>
  <c r="L816" i="5"/>
  <c r="A817" i="5"/>
  <c r="B817" i="5"/>
  <c r="C817" i="5"/>
  <c r="D817" i="5"/>
  <c r="P820" i="1"/>
  <c r="E817" i="5"/>
  <c r="F817" i="5"/>
  <c r="N820" i="1"/>
  <c r="G817" i="5"/>
  <c r="H817" i="5"/>
  <c r="I817" i="5"/>
  <c r="J817" i="5"/>
  <c r="J820" i="1"/>
  <c r="K817" i="5"/>
  <c r="AE820" i="1" a="1"/>
  <c r="AE820" i="1"/>
  <c r="L817" i="5"/>
  <c r="A818" i="5"/>
  <c r="B818" i="5"/>
  <c r="C818" i="5"/>
  <c r="D818" i="5"/>
  <c r="P821" i="1"/>
  <c r="E818" i="5"/>
  <c r="F818" i="5"/>
  <c r="N821" i="1"/>
  <c r="G818" i="5"/>
  <c r="H818" i="5"/>
  <c r="I818" i="5"/>
  <c r="J818" i="5"/>
  <c r="J821" i="1"/>
  <c r="K818" i="5"/>
  <c r="AE821" i="1" a="1"/>
  <c r="AE821" i="1"/>
  <c r="L818" i="5"/>
  <c r="A819" i="5"/>
  <c r="B819" i="5"/>
  <c r="C819" i="5"/>
  <c r="D819" i="5"/>
  <c r="P822" i="1"/>
  <c r="E819" i="5"/>
  <c r="F819" i="5"/>
  <c r="N822" i="1"/>
  <c r="G819" i="5"/>
  <c r="H819" i="5"/>
  <c r="I819" i="5"/>
  <c r="J819" i="5"/>
  <c r="J822" i="1"/>
  <c r="K819" i="5"/>
  <c r="AE822" i="1" a="1"/>
  <c r="AE822" i="1"/>
  <c r="L819" i="5"/>
  <c r="A820" i="5"/>
  <c r="B820" i="5"/>
  <c r="C820" i="5"/>
  <c r="D820" i="5"/>
  <c r="P823" i="1"/>
  <c r="E820" i="5"/>
  <c r="F820" i="5"/>
  <c r="N823" i="1"/>
  <c r="G820" i="5"/>
  <c r="H820" i="5"/>
  <c r="I820" i="5"/>
  <c r="J820" i="5"/>
  <c r="J823" i="1"/>
  <c r="K820" i="5"/>
  <c r="AE823" i="1" a="1"/>
  <c r="AE823" i="1"/>
  <c r="L820" i="5"/>
  <c r="A821" i="5"/>
  <c r="B821" i="5"/>
  <c r="C821" i="5"/>
  <c r="D821" i="5"/>
  <c r="P824" i="1"/>
  <c r="E821" i="5"/>
  <c r="F821" i="5"/>
  <c r="N824" i="1"/>
  <c r="G821" i="5"/>
  <c r="H821" i="5"/>
  <c r="I821" i="5"/>
  <c r="J821" i="5"/>
  <c r="J824" i="1"/>
  <c r="K821" i="5"/>
  <c r="AE824" i="1" a="1"/>
  <c r="AE824" i="1"/>
  <c r="L821" i="5"/>
  <c r="A822" i="5"/>
  <c r="B822" i="5"/>
  <c r="C822" i="5"/>
  <c r="D822" i="5"/>
  <c r="P825" i="1"/>
  <c r="E822" i="5"/>
  <c r="F822" i="5"/>
  <c r="N825" i="1"/>
  <c r="G822" i="5"/>
  <c r="H822" i="5"/>
  <c r="I822" i="5"/>
  <c r="J822" i="5"/>
  <c r="J825" i="1"/>
  <c r="K822" i="5"/>
  <c r="AE825" i="1" a="1"/>
  <c r="AE825" i="1"/>
  <c r="L822" i="5"/>
  <c r="A823" i="5"/>
  <c r="B823" i="5"/>
  <c r="C823" i="5"/>
  <c r="D823" i="5"/>
  <c r="P826" i="1"/>
  <c r="E823" i="5"/>
  <c r="F823" i="5"/>
  <c r="G823" i="5"/>
  <c r="H823" i="5"/>
  <c r="I823" i="5"/>
  <c r="J823" i="5"/>
  <c r="K823" i="5"/>
  <c r="AE826" i="1" a="1"/>
  <c r="AE826" i="1"/>
  <c r="L823" i="5"/>
  <c r="A824" i="5"/>
  <c r="B824" i="5"/>
  <c r="C824" i="5"/>
  <c r="D824" i="5"/>
  <c r="P827" i="1"/>
  <c r="E824" i="5"/>
  <c r="F824" i="5"/>
  <c r="N827" i="1"/>
  <c r="G824" i="5"/>
  <c r="H824" i="5"/>
  <c r="I824" i="5"/>
  <c r="J824" i="5"/>
  <c r="J827" i="1"/>
  <c r="K824" i="5"/>
  <c r="AE827" i="1" a="1"/>
  <c r="AE827" i="1"/>
  <c r="L824" i="5"/>
  <c r="A825" i="5"/>
  <c r="B825" i="5"/>
  <c r="C825" i="5"/>
  <c r="D825" i="5"/>
  <c r="P828" i="1"/>
  <c r="E825" i="5"/>
  <c r="F825" i="5"/>
  <c r="N828" i="1"/>
  <c r="G825" i="5"/>
  <c r="H825" i="5"/>
  <c r="I825" i="5"/>
  <c r="J825" i="5"/>
  <c r="J828" i="1"/>
  <c r="K825" i="5"/>
  <c r="AE828" i="1" a="1"/>
  <c r="AE828" i="1"/>
  <c r="L825" i="5"/>
  <c r="A826" i="5"/>
  <c r="B826" i="5"/>
  <c r="C826" i="5"/>
  <c r="D826" i="5"/>
  <c r="P829" i="1"/>
  <c r="E826" i="5"/>
  <c r="F826" i="5"/>
  <c r="G826" i="5"/>
  <c r="H826" i="5"/>
  <c r="I826" i="5"/>
  <c r="J826" i="5"/>
  <c r="K826" i="5"/>
  <c r="AE829" i="1" a="1"/>
  <c r="AE829" i="1"/>
  <c r="L826" i="5"/>
  <c r="A827" i="5"/>
  <c r="B827" i="5"/>
  <c r="C827" i="5"/>
  <c r="D827" i="5"/>
  <c r="P830" i="1"/>
  <c r="E827" i="5"/>
  <c r="F827" i="5"/>
  <c r="N830" i="1"/>
  <c r="G827" i="5"/>
  <c r="H827" i="5"/>
  <c r="I827" i="5"/>
  <c r="J827" i="5"/>
  <c r="J830" i="1"/>
  <c r="K827" i="5"/>
  <c r="AE830" i="1" a="1"/>
  <c r="AE830" i="1"/>
  <c r="L827" i="5"/>
  <c r="A828" i="5"/>
  <c r="B828" i="5"/>
  <c r="C828" i="5"/>
  <c r="D828" i="5"/>
  <c r="P831" i="1"/>
  <c r="E828" i="5"/>
  <c r="F828" i="5"/>
  <c r="N831" i="1"/>
  <c r="G828" i="5"/>
  <c r="H828" i="5"/>
  <c r="I828" i="5"/>
  <c r="J828" i="5"/>
  <c r="J831" i="1"/>
  <c r="K828" i="5"/>
  <c r="AE831" i="1" a="1"/>
  <c r="AE831" i="1"/>
  <c r="L828" i="5"/>
  <c r="A829" i="5"/>
  <c r="B829" i="5"/>
  <c r="C829" i="5"/>
  <c r="D829" i="5"/>
  <c r="P832" i="1"/>
  <c r="E829" i="5"/>
  <c r="F829" i="5"/>
  <c r="N832" i="1"/>
  <c r="G829" i="5"/>
  <c r="H829" i="5"/>
  <c r="I829" i="5"/>
  <c r="J829" i="5"/>
  <c r="J832" i="1"/>
  <c r="K829" i="5"/>
  <c r="AE832" i="1" a="1"/>
  <c r="AE832" i="1"/>
  <c r="L829" i="5"/>
  <c r="A830" i="5"/>
  <c r="B830" i="5"/>
  <c r="C830" i="5"/>
  <c r="D830" i="5"/>
  <c r="P833" i="1"/>
  <c r="E830" i="5"/>
  <c r="F830" i="5"/>
  <c r="N833" i="1"/>
  <c r="G830" i="5"/>
  <c r="H830" i="5"/>
  <c r="I830" i="5"/>
  <c r="J830" i="5"/>
  <c r="J833" i="1"/>
  <c r="K830" i="5"/>
  <c r="AE833" i="1" a="1"/>
  <c r="AE833" i="1"/>
  <c r="L830" i="5"/>
  <c r="A831" i="5"/>
  <c r="B831" i="5"/>
  <c r="C831" i="5"/>
  <c r="D831" i="5"/>
  <c r="P834" i="1"/>
  <c r="E831" i="5"/>
  <c r="F831" i="5"/>
  <c r="N834" i="1"/>
  <c r="G831" i="5"/>
  <c r="H831" i="5"/>
  <c r="I831" i="5"/>
  <c r="J831" i="5"/>
  <c r="J834" i="1"/>
  <c r="K831" i="5"/>
  <c r="AE834" i="1" a="1"/>
  <c r="AE834" i="1"/>
  <c r="L831" i="5"/>
  <c r="A832" i="5"/>
  <c r="B832" i="5"/>
  <c r="C832" i="5"/>
  <c r="D832" i="5"/>
  <c r="P835" i="1"/>
  <c r="E832" i="5"/>
  <c r="F832" i="5"/>
  <c r="N835" i="1"/>
  <c r="G832" i="5"/>
  <c r="H832" i="5"/>
  <c r="I832" i="5"/>
  <c r="J832" i="5"/>
  <c r="J835" i="1"/>
  <c r="K832" i="5"/>
  <c r="AE835" i="1" a="1"/>
  <c r="AE835" i="1"/>
  <c r="L832" i="5"/>
  <c r="A833" i="5"/>
  <c r="B833" i="5"/>
  <c r="C833" i="5"/>
  <c r="D833" i="5"/>
  <c r="P836" i="1"/>
  <c r="E833" i="5"/>
  <c r="F833" i="5"/>
  <c r="N836" i="1"/>
  <c r="G833" i="5"/>
  <c r="H833" i="5"/>
  <c r="I833" i="5"/>
  <c r="J833" i="5"/>
  <c r="J836" i="1"/>
  <c r="K833" i="5"/>
  <c r="AE836" i="1" a="1"/>
  <c r="AE836" i="1"/>
  <c r="L833" i="5"/>
  <c r="A834" i="5"/>
  <c r="B834" i="5"/>
  <c r="C834" i="5"/>
  <c r="D834" i="5"/>
  <c r="P837" i="1"/>
  <c r="E834" i="5"/>
  <c r="F834" i="5"/>
  <c r="N837" i="1"/>
  <c r="G834" i="5"/>
  <c r="H834" i="5"/>
  <c r="I834" i="5"/>
  <c r="J834" i="5"/>
  <c r="J837" i="1"/>
  <c r="K834" i="5"/>
  <c r="AE837" i="1" a="1"/>
  <c r="AE837" i="1"/>
  <c r="L834" i="5"/>
  <c r="A835" i="5"/>
  <c r="B835" i="5"/>
  <c r="C835" i="5"/>
  <c r="D835" i="5"/>
  <c r="P838" i="1"/>
  <c r="E835" i="5"/>
  <c r="F835" i="5"/>
  <c r="N838" i="1"/>
  <c r="G835" i="5"/>
  <c r="H835" i="5"/>
  <c r="I835" i="5"/>
  <c r="J835" i="5"/>
  <c r="J838" i="1"/>
  <c r="K835" i="5"/>
  <c r="AE838" i="1" a="1"/>
  <c r="AE838" i="1"/>
  <c r="L835" i="5"/>
  <c r="A836" i="5"/>
  <c r="B836" i="5"/>
  <c r="C836" i="5"/>
  <c r="D836" i="5"/>
  <c r="P839" i="1"/>
  <c r="E836" i="5"/>
  <c r="F836" i="5"/>
  <c r="N839" i="1"/>
  <c r="G836" i="5"/>
  <c r="H836" i="5"/>
  <c r="I836" i="5"/>
  <c r="J836" i="5"/>
  <c r="J839" i="1"/>
  <c r="K836" i="5"/>
  <c r="AE839" i="1" a="1"/>
  <c r="AE839" i="1"/>
  <c r="L836" i="5"/>
  <c r="A837" i="5"/>
  <c r="B837" i="5"/>
  <c r="C837" i="5"/>
  <c r="D837" i="5"/>
  <c r="P840" i="1"/>
  <c r="E837" i="5"/>
  <c r="F837" i="5"/>
  <c r="N840" i="1"/>
  <c r="G837" i="5"/>
  <c r="H837" i="5"/>
  <c r="I837" i="5"/>
  <c r="J837" i="5"/>
  <c r="J840" i="1"/>
  <c r="K837" i="5"/>
  <c r="AE840" i="1" a="1"/>
  <c r="AE840" i="1"/>
  <c r="L837" i="5"/>
  <c r="A838" i="5"/>
  <c r="B838" i="5"/>
  <c r="C838" i="5"/>
  <c r="D838" i="5"/>
  <c r="P841" i="1"/>
  <c r="E838" i="5"/>
  <c r="F838" i="5"/>
  <c r="N841" i="1"/>
  <c r="G838" i="5"/>
  <c r="H838" i="5"/>
  <c r="I838" i="5"/>
  <c r="J838" i="5"/>
  <c r="J841" i="1"/>
  <c r="K838" i="5"/>
  <c r="AE841" i="1" a="1"/>
  <c r="AE841" i="1"/>
  <c r="L838" i="5"/>
  <c r="A839" i="5"/>
  <c r="B839" i="5"/>
  <c r="C839" i="5"/>
  <c r="D839" i="5"/>
  <c r="P842" i="1"/>
  <c r="E839" i="5"/>
  <c r="F839" i="5"/>
  <c r="N842" i="1"/>
  <c r="G839" i="5"/>
  <c r="H839" i="5"/>
  <c r="I839" i="5"/>
  <c r="J839" i="5"/>
  <c r="J842" i="1"/>
  <c r="K839" i="5"/>
  <c r="AE842" i="1" a="1"/>
  <c r="AE842" i="1"/>
  <c r="L839" i="5"/>
  <c r="A840" i="5"/>
  <c r="B840" i="5"/>
  <c r="C840" i="5"/>
  <c r="D840" i="5"/>
  <c r="P843" i="1"/>
  <c r="E840" i="5"/>
  <c r="F840" i="5"/>
  <c r="N843" i="1"/>
  <c r="G840" i="5"/>
  <c r="H840" i="5"/>
  <c r="I840" i="5"/>
  <c r="J840" i="5"/>
  <c r="J843" i="1"/>
  <c r="K840" i="5"/>
  <c r="AE843" i="1" a="1"/>
  <c r="AE843" i="1"/>
  <c r="L840" i="5"/>
  <c r="A841" i="5"/>
  <c r="B841" i="5"/>
  <c r="C841" i="5"/>
  <c r="D841" i="5"/>
  <c r="P844" i="1"/>
  <c r="E841" i="5"/>
  <c r="F841" i="5"/>
  <c r="N844" i="1"/>
  <c r="G841" i="5"/>
  <c r="H841" i="5"/>
  <c r="I841" i="5"/>
  <c r="J841" i="5"/>
  <c r="J844" i="1"/>
  <c r="K841" i="5"/>
  <c r="AE844" i="1" a="1"/>
  <c r="AE844" i="1"/>
  <c r="L841" i="5"/>
  <c r="A842" i="5"/>
  <c r="B842" i="5"/>
  <c r="C842" i="5"/>
  <c r="D842" i="5"/>
  <c r="P845" i="1"/>
  <c r="E842" i="5"/>
  <c r="F842" i="5"/>
  <c r="N845" i="1"/>
  <c r="G842" i="5"/>
  <c r="H842" i="5"/>
  <c r="I842" i="5"/>
  <c r="J842" i="5"/>
  <c r="J845" i="1"/>
  <c r="K842" i="5"/>
  <c r="AE845" i="1" a="1"/>
  <c r="AE845" i="1"/>
  <c r="L842" i="5"/>
  <c r="A843" i="5"/>
  <c r="B843" i="5"/>
  <c r="C843" i="5"/>
  <c r="D843" i="5"/>
  <c r="P846" i="1"/>
  <c r="E843" i="5"/>
  <c r="F843" i="5"/>
  <c r="N846" i="1"/>
  <c r="G843" i="5"/>
  <c r="H843" i="5"/>
  <c r="I843" i="5"/>
  <c r="J843" i="5"/>
  <c r="J846" i="1"/>
  <c r="K843" i="5"/>
  <c r="AE846" i="1" a="1"/>
  <c r="AE846" i="1"/>
  <c r="L843" i="5"/>
  <c r="A844" i="5"/>
  <c r="B844" i="5"/>
  <c r="C844" i="5"/>
  <c r="D844" i="5"/>
  <c r="P847" i="1"/>
  <c r="E844" i="5"/>
  <c r="F844" i="5"/>
  <c r="N847" i="1"/>
  <c r="G844" i="5"/>
  <c r="H844" i="5"/>
  <c r="I844" i="5"/>
  <c r="J844" i="5"/>
  <c r="J847" i="1"/>
  <c r="K844" i="5"/>
  <c r="AE847" i="1" a="1"/>
  <c r="AE847" i="1"/>
  <c r="L844" i="5"/>
  <c r="A845" i="5"/>
  <c r="B845" i="5"/>
  <c r="C845" i="5"/>
  <c r="D845" i="5"/>
  <c r="P848" i="1"/>
  <c r="E845" i="5"/>
  <c r="F845" i="5"/>
  <c r="G845" i="5"/>
  <c r="H845" i="5"/>
  <c r="I845" i="5"/>
  <c r="J845" i="5"/>
  <c r="K845" i="5"/>
  <c r="AE848" i="1" a="1"/>
  <c r="AE848" i="1"/>
  <c r="L845" i="5"/>
  <c r="A846" i="5"/>
  <c r="B846" i="5"/>
  <c r="C846" i="5"/>
  <c r="D846" i="5"/>
  <c r="P849" i="1"/>
  <c r="E846" i="5"/>
  <c r="F846" i="5"/>
  <c r="N849" i="1"/>
  <c r="G846" i="5"/>
  <c r="H846" i="5"/>
  <c r="I846" i="5"/>
  <c r="J846" i="5"/>
  <c r="J849" i="1"/>
  <c r="K846" i="5"/>
  <c r="AE849" i="1" a="1"/>
  <c r="AE849" i="1"/>
  <c r="L846" i="5"/>
  <c r="A847" i="5"/>
  <c r="B847" i="5"/>
  <c r="C847" i="5"/>
  <c r="D847" i="5"/>
  <c r="P850" i="1"/>
  <c r="E847" i="5"/>
  <c r="F847" i="5"/>
  <c r="N850" i="1"/>
  <c r="G847" i="5"/>
  <c r="H847" i="5"/>
  <c r="I847" i="5"/>
  <c r="J847" i="5"/>
  <c r="J850" i="1"/>
  <c r="K847" i="5"/>
  <c r="AE850" i="1" a="1"/>
  <c r="AE850" i="1"/>
  <c r="L847" i="5"/>
  <c r="A848" i="5"/>
  <c r="B848" i="5"/>
  <c r="C848" i="5"/>
  <c r="D848" i="5"/>
  <c r="P851" i="1"/>
  <c r="E848" i="5"/>
  <c r="F848" i="5"/>
  <c r="N851" i="1"/>
  <c r="G848" i="5"/>
  <c r="H848" i="5"/>
  <c r="I848" i="5"/>
  <c r="J848" i="5"/>
  <c r="J851" i="1"/>
  <c r="K848" i="5"/>
  <c r="AE851" i="1" a="1"/>
  <c r="AE851" i="1"/>
  <c r="L848" i="5"/>
  <c r="A849" i="5"/>
  <c r="B849" i="5"/>
  <c r="C849" i="5"/>
  <c r="D849" i="5"/>
  <c r="P852" i="1"/>
  <c r="E849" i="5"/>
  <c r="F849" i="5"/>
  <c r="N852" i="1"/>
  <c r="G849" i="5"/>
  <c r="H849" i="5"/>
  <c r="I849" i="5"/>
  <c r="J849" i="5"/>
  <c r="J852" i="1"/>
  <c r="K849" i="5"/>
  <c r="AE852" i="1" a="1"/>
  <c r="AE852" i="1"/>
  <c r="L849" i="5"/>
  <c r="A850" i="5"/>
  <c r="B850" i="5"/>
  <c r="C850" i="5"/>
  <c r="D850" i="5"/>
  <c r="P853" i="1"/>
  <c r="E850" i="5"/>
  <c r="F850" i="5"/>
  <c r="N853" i="1"/>
  <c r="G850" i="5"/>
  <c r="H850" i="5"/>
  <c r="I850" i="5"/>
  <c r="J850" i="5"/>
  <c r="J853" i="1"/>
  <c r="K850" i="5"/>
  <c r="AE853" i="1" a="1"/>
  <c r="AE853" i="1"/>
  <c r="L850" i="5"/>
  <c r="A851" i="5"/>
  <c r="B851" i="5"/>
  <c r="C851" i="5"/>
  <c r="D851" i="5"/>
  <c r="P854" i="1"/>
  <c r="E851" i="5"/>
  <c r="F851" i="5"/>
  <c r="N854" i="1"/>
  <c r="G851" i="5"/>
  <c r="H851" i="5"/>
  <c r="I851" i="5"/>
  <c r="J851" i="5"/>
  <c r="J854" i="1"/>
  <c r="K851" i="5"/>
  <c r="AE854" i="1" a="1"/>
  <c r="AE854" i="1"/>
  <c r="L851" i="5"/>
  <c r="A852" i="5"/>
  <c r="B852" i="5"/>
  <c r="C852" i="5"/>
  <c r="D852" i="5"/>
  <c r="P855" i="1"/>
  <c r="E852" i="5"/>
  <c r="F852" i="5"/>
  <c r="N855" i="1"/>
  <c r="G852" i="5"/>
  <c r="H852" i="5"/>
  <c r="I852" i="5"/>
  <c r="J852" i="5"/>
  <c r="J855" i="1"/>
  <c r="K852" i="5"/>
  <c r="AE855" i="1" a="1"/>
  <c r="AE855" i="1"/>
  <c r="L852" i="5"/>
  <c r="A853" i="5"/>
  <c r="B853" i="5"/>
  <c r="C853" i="5"/>
  <c r="D853" i="5"/>
  <c r="P856" i="1"/>
  <c r="E853" i="5"/>
  <c r="F853" i="5"/>
  <c r="N856" i="1"/>
  <c r="G853" i="5"/>
  <c r="H853" i="5"/>
  <c r="I853" i="5"/>
  <c r="J853" i="5"/>
  <c r="J856" i="1"/>
  <c r="K853" i="5"/>
  <c r="AE856" i="1" a="1"/>
  <c r="AE856" i="1"/>
  <c r="L853" i="5"/>
  <c r="A854" i="5"/>
  <c r="B854" i="5"/>
  <c r="C854" i="5"/>
  <c r="D854" i="5"/>
  <c r="P857" i="1"/>
  <c r="E854" i="5"/>
  <c r="F854" i="5"/>
  <c r="N857" i="1"/>
  <c r="G854" i="5"/>
  <c r="H854" i="5"/>
  <c r="I854" i="5"/>
  <c r="J854" i="5"/>
  <c r="J857" i="1"/>
  <c r="K854" i="5"/>
  <c r="AE857" i="1" a="1"/>
  <c r="AE857" i="1"/>
  <c r="L854" i="5"/>
  <c r="A855" i="5"/>
  <c r="B855" i="5"/>
  <c r="C855" i="5"/>
  <c r="D855" i="5"/>
  <c r="P858" i="1"/>
  <c r="E855" i="5"/>
  <c r="F855" i="5"/>
  <c r="N858" i="1"/>
  <c r="G855" i="5"/>
  <c r="H855" i="5"/>
  <c r="I855" i="5"/>
  <c r="J855" i="5"/>
  <c r="J858" i="1"/>
  <c r="K855" i="5"/>
  <c r="AE858" i="1" a="1"/>
  <c r="AE858" i="1"/>
  <c r="L855" i="5"/>
  <c r="A856" i="5"/>
  <c r="B856" i="5"/>
  <c r="C856" i="5"/>
  <c r="D856" i="5"/>
  <c r="P859" i="1"/>
  <c r="E856" i="5"/>
  <c r="F856" i="5"/>
  <c r="N859" i="1"/>
  <c r="G856" i="5"/>
  <c r="H856" i="5"/>
  <c r="I856" i="5"/>
  <c r="J856" i="5"/>
  <c r="J859" i="1"/>
  <c r="K856" i="5"/>
  <c r="AE859" i="1" a="1"/>
  <c r="AE859" i="1"/>
  <c r="L856" i="5"/>
  <c r="A857" i="5"/>
  <c r="B857" i="5"/>
  <c r="C857" i="5"/>
  <c r="D857" i="5"/>
  <c r="P860" i="1"/>
  <c r="E857" i="5"/>
  <c r="F857" i="5"/>
  <c r="N860" i="1"/>
  <c r="G857" i="5"/>
  <c r="H857" i="5"/>
  <c r="I857" i="5"/>
  <c r="J857" i="5"/>
  <c r="J860" i="1"/>
  <c r="K857" i="5"/>
  <c r="AE860" i="1" a="1"/>
  <c r="AE860" i="1"/>
  <c r="L857" i="5"/>
  <c r="A858" i="5"/>
  <c r="B858" i="5"/>
  <c r="C858" i="5"/>
  <c r="D858" i="5"/>
  <c r="P861" i="1"/>
  <c r="E858" i="5"/>
  <c r="F858" i="5"/>
  <c r="N861" i="1"/>
  <c r="G858" i="5"/>
  <c r="H858" i="5"/>
  <c r="I858" i="5"/>
  <c r="J858" i="5"/>
  <c r="J861" i="1"/>
  <c r="K858" i="5"/>
  <c r="AE861" i="1" a="1"/>
  <c r="AE861" i="1"/>
  <c r="L858" i="5"/>
  <c r="A859" i="5"/>
  <c r="B859" i="5"/>
  <c r="C859" i="5"/>
  <c r="D859" i="5"/>
  <c r="P862" i="1"/>
  <c r="E859" i="5"/>
  <c r="F859" i="5"/>
  <c r="N862" i="1"/>
  <c r="G859" i="5"/>
  <c r="H859" i="5"/>
  <c r="I859" i="5"/>
  <c r="J859" i="5"/>
  <c r="J862" i="1"/>
  <c r="K859" i="5"/>
  <c r="AE862" i="1" a="1"/>
  <c r="AE862" i="1"/>
  <c r="L859" i="5"/>
  <c r="A860" i="5"/>
  <c r="B860" i="5"/>
  <c r="C860" i="5"/>
  <c r="D860" i="5"/>
  <c r="P863" i="1"/>
  <c r="E860" i="5"/>
  <c r="F860" i="5"/>
  <c r="N863" i="1"/>
  <c r="G860" i="5"/>
  <c r="H860" i="5"/>
  <c r="I860" i="5"/>
  <c r="J860" i="5"/>
  <c r="J863" i="1"/>
  <c r="K860" i="5"/>
  <c r="AE863" i="1" a="1"/>
  <c r="AE863" i="1"/>
  <c r="L860" i="5"/>
  <c r="A861" i="5"/>
  <c r="B861" i="5"/>
  <c r="C861" i="5"/>
  <c r="D861" i="5"/>
  <c r="P864" i="1"/>
  <c r="E861" i="5"/>
  <c r="F861" i="5"/>
  <c r="N864" i="1"/>
  <c r="G861" i="5"/>
  <c r="H861" i="5"/>
  <c r="I861" i="5"/>
  <c r="J861" i="5"/>
  <c r="J864" i="1"/>
  <c r="K861" i="5"/>
  <c r="AE864" i="1" a="1"/>
  <c r="AE864" i="1"/>
  <c r="L861" i="5"/>
  <c r="A862" i="5"/>
  <c r="B862" i="5"/>
  <c r="C862" i="5"/>
  <c r="D862" i="5"/>
  <c r="P865" i="1"/>
  <c r="E862" i="5"/>
  <c r="F862" i="5"/>
  <c r="N865" i="1"/>
  <c r="G862" i="5"/>
  <c r="H862" i="5"/>
  <c r="I862" i="5"/>
  <c r="J862" i="5"/>
  <c r="J865" i="1"/>
  <c r="K862" i="5"/>
  <c r="AE865" i="1" a="1"/>
  <c r="AE865" i="1"/>
  <c r="L862" i="5"/>
  <c r="A863" i="5"/>
  <c r="B863" i="5"/>
  <c r="C863" i="5"/>
  <c r="D863" i="5"/>
  <c r="P866" i="1"/>
  <c r="E863" i="5"/>
  <c r="F863" i="5"/>
  <c r="N866" i="1"/>
  <c r="G863" i="5"/>
  <c r="H863" i="5"/>
  <c r="I863" i="5"/>
  <c r="J863" i="5"/>
  <c r="J866" i="1"/>
  <c r="K863" i="5"/>
  <c r="AE866" i="1" a="1"/>
  <c r="AE866" i="1"/>
  <c r="L863" i="5"/>
  <c r="A864" i="5"/>
  <c r="B864" i="5"/>
  <c r="C864" i="5"/>
  <c r="D864" i="5"/>
  <c r="P867" i="1"/>
  <c r="E864" i="5"/>
  <c r="F864" i="5"/>
  <c r="N867" i="1"/>
  <c r="G864" i="5"/>
  <c r="H864" i="5"/>
  <c r="I864" i="5"/>
  <c r="J864" i="5"/>
  <c r="J867" i="1"/>
  <c r="K864" i="5"/>
  <c r="AE867" i="1" a="1"/>
  <c r="AE867" i="1"/>
  <c r="L864" i="5"/>
  <c r="A865" i="5"/>
  <c r="B865" i="5"/>
  <c r="C865" i="5"/>
  <c r="D865" i="5"/>
  <c r="P868" i="1"/>
  <c r="E865" i="5"/>
  <c r="F865" i="5"/>
  <c r="N868" i="1"/>
  <c r="G865" i="5"/>
  <c r="H865" i="5"/>
  <c r="I865" i="5"/>
  <c r="J865" i="5"/>
  <c r="J868" i="1"/>
  <c r="K865" i="5"/>
  <c r="AE868" i="1" a="1"/>
  <c r="AE868" i="1"/>
  <c r="L865" i="5"/>
  <c r="A866" i="5"/>
  <c r="B866" i="5"/>
  <c r="C866" i="5"/>
  <c r="D866" i="5"/>
  <c r="P869" i="1"/>
  <c r="E866" i="5"/>
  <c r="F866" i="5"/>
  <c r="N869" i="1"/>
  <c r="G866" i="5"/>
  <c r="H866" i="5"/>
  <c r="I866" i="5"/>
  <c r="J866" i="5"/>
  <c r="J869" i="1"/>
  <c r="K866" i="5"/>
  <c r="AE869" i="1" a="1"/>
  <c r="AE869" i="1"/>
  <c r="L866" i="5"/>
  <c r="A867" i="5"/>
  <c r="B867" i="5"/>
  <c r="C867" i="5"/>
  <c r="D867" i="5"/>
  <c r="P870" i="1"/>
  <c r="E867" i="5"/>
  <c r="F867" i="5"/>
  <c r="N870" i="1"/>
  <c r="G867" i="5"/>
  <c r="H867" i="5"/>
  <c r="I867" i="5"/>
  <c r="J867" i="5"/>
  <c r="J870" i="1"/>
  <c r="K867" i="5"/>
  <c r="AE870" i="1" a="1"/>
  <c r="AE870" i="1"/>
  <c r="L867" i="5"/>
  <c r="A868" i="5"/>
  <c r="B868" i="5"/>
  <c r="C868" i="5"/>
  <c r="D868" i="5"/>
  <c r="P871" i="1"/>
  <c r="E868" i="5"/>
  <c r="F868" i="5"/>
  <c r="N871" i="1"/>
  <c r="G868" i="5"/>
  <c r="H868" i="5"/>
  <c r="I868" i="5"/>
  <c r="J868" i="5"/>
  <c r="J871" i="1"/>
  <c r="K868" i="5"/>
  <c r="AE871" i="1" a="1"/>
  <c r="AE871" i="1"/>
  <c r="L868" i="5"/>
  <c r="A869" i="5"/>
  <c r="B869" i="5"/>
  <c r="C869" i="5"/>
  <c r="D869" i="5"/>
  <c r="P872" i="1"/>
  <c r="E869" i="5"/>
  <c r="F869" i="5"/>
  <c r="N872" i="1"/>
  <c r="G869" i="5"/>
  <c r="H869" i="5"/>
  <c r="I869" i="5"/>
  <c r="J869" i="5"/>
  <c r="J872" i="1"/>
  <c r="K869" i="5"/>
  <c r="AE872" i="1" a="1"/>
  <c r="AE872" i="1"/>
  <c r="L869" i="5"/>
  <c r="A870" i="5"/>
  <c r="B870" i="5"/>
  <c r="C870" i="5"/>
  <c r="D870" i="5"/>
  <c r="P873" i="1"/>
  <c r="E870" i="5"/>
  <c r="F870" i="5"/>
  <c r="N873" i="1"/>
  <c r="G870" i="5"/>
  <c r="H870" i="5"/>
  <c r="I870" i="5"/>
  <c r="J870" i="5"/>
  <c r="J873" i="1"/>
  <c r="K870" i="5"/>
  <c r="AE873" i="1" a="1"/>
  <c r="AE873" i="1"/>
  <c r="L870" i="5"/>
  <c r="A871" i="5"/>
  <c r="B871" i="5"/>
  <c r="C871" i="5"/>
  <c r="D871" i="5"/>
  <c r="P874" i="1"/>
  <c r="E871" i="5"/>
  <c r="F871" i="5"/>
  <c r="N874" i="1"/>
  <c r="G871" i="5"/>
  <c r="H871" i="5"/>
  <c r="I871" i="5"/>
  <c r="J871" i="5"/>
  <c r="J874" i="1"/>
  <c r="K871" i="5"/>
  <c r="AE874" i="1" a="1"/>
  <c r="AE874" i="1"/>
  <c r="L871" i="5"/>
  <c r="A872" i="5"/>
  <c r="B872" i="5"/>
  <c r="C872" i="5"/>
  <c r="D872" i="5"/>
  <c r="P875" i="1"/>
  <c r="E872" i="5"/>
  <c r="F872" i="5"/>
  <c r="N875" i="1"/>
  <c r="G872" i="5"/>
  <c r="H872" i="5"/>
  <c r="I872" i="5"/>
  <c r="J872" i="5"/>
  <c r="J875" i="1"/>
  <c r="K872" i="5"/>
  <c r="AE875" i="1" a="1"/>
  <c r="AE875" i="1"/>
  <c r="L872" i="5"/>
  <c r="A873" i="5"/>
  <c r="B873" i="5"/>
  <c r="C873" i="5"/>
  <c r="D873" i="5"/>
  <c r="P876" i="1"/>
  <c r="E873" i="5"/>
  <c r="F873" i="5"/>
  <c r="N876" i="1"/>
  <c r="G873" i="5"/>
  <c r="H873" i="5"/>
  <c r="I873" i="5"/>
  <c r="J873" i="5"/>
  <c r="J876" i="1"/>
  <c r="K873" i="5"/>
  <c r="AE876" i="1" a="1"/>
  <c r="AE876" i="1"/>
  <c r="L873" i="5"/>
  <c r="A874" i="5"/>
  <c r="B874" i="5"/>
  <c r="C874" i="5"/>
  <c r="D874" i="5"/>
  <c r="P877" i="1"/>
  <c r="E874" i="5"/>
  <c r="F874" i="5"/>
  <c r="G874" i="5"/>
  <c r="H874" i="5"/>
  <c r="I874" i="5"/>
  <c r="J874" i="5"/>
  <c r="K874" i="5"/>
  <c r="AE877" i="1" a="1"/>
  <c r="AE877" i="1"/>
  <c r="L874" i="5"/>
  <c r="A875" i="5"/>
  <c r="B875" i="5"/>
  <c r="C875" i="5"/>
  <c r="D875" i="5"/>
  <c r="P878" i="1"/>
  <c r="E875" i="5"/>
  <c r="F875" i="5"/>
  <c r="N878" i="1"/>
  <c r="G875" i="5"/>
  <c r="H875" i="5"/>
  <c r="I875" i="5"/>
  <c r="J875" i="5"/>
  <c r="J878" i="1"/>
  <c r="K875" i="5"/>
  <c r="AE878" i="1" a="1"/>
  <c r="AE878" i="1"/>
  <c r="L875" i="5"/>
  <c r="A876" i="5"/>
  <c r="B876" i="5"/>
  <c r="C876" i="5"/>
  <c r="D876" i="5"/>
  <c r="P879" i="1"/>
  <c r="E876" i="5"/>
  <c r="F876" i="5"/>
  <c r="G876" i="5"/>
  <c r="H876" i="5"/>
  <c r="I876" i="5"/>
  <c r="J876" i="5"/>
  <c r="K876" i="5"/>
  <c r="AE879" i="1" a="1"/>
  <c r="AE879" i="1"/>
  <c r="L876" i="5"/>
  <c r="A877" i="5"/>
  <c r="B877" i="5"/>
  <c r="C877" i="5"/>
  <c r="D877" i="5"/>
  <c r="P881" i="1"/>
  <c r="E877" i="5"/>
  <c r="F877" i="5"/>
  <c r="N881" i="1"/>
  <c r="G877" i="5"/>
  <c r="H877" i="5"/>
  <c r="I877" i="5"/>
  <c r="J877" i="5"/>
  <c r="J881" i="1"/>
  <c r="K877" i="5"/>
  <c r="AE881" i="1" a="1"/>
  <c r="AE881" i="1"/>
  <c r="L877" i="5"/>
  <c r="A878" i="5"/>
  <c r="B878" i="5"/>
  <c r="C878" i="5"/>
  <c r="D878" i="5"/>
  <c r="P882" i="1"/>
  <c r="E878" i="5"/>
  <c r="F878" i="5"/>
  <c r="N882" i="1"/>
  <c r="G878" i="5"/>
  <c r="H878" i="5"/>
  <c r="I878" i="5"/>
  <c r="J878" i="5"/>
  <c r="J882" i="1"/>
  <c r="K878" i="5"/>
  <c r="AE882" i="1" a="1"/>
  <c r="AE882" i="1"/>
  <c r="L878" i="5"/>
  <c r="A879" i="5"/>
  <c r="B879" i="5"/>
  <c r="C879" i="5"/>
  <c r="D879" i="5"/>
  <c r="P883" i="1"/>
  <c r="E879" i="5"/>
  <c r="F879" i="5"/>
  <c r="N883" i="1"/>
  <c r="G879" i="5"/>
  <c r="H879" i="5"/>
  <c r="I879" i="5"/>
  <c r="J879" i="5"/>
  <c r="J883" i="1"/>
  <c r="K879" i="5"/>
  <c r="AE883" i="1" a="1"/>
  <c r="AE883" i="1"/>
  <c r="L879" i="5"/>
  <c r="A880" i="5"/>
  <c r="B880" i="5"/>
  <c r="C880" i="5"/>
  <c r="D880" i="5"/>
  <c r="P884" i="1"/>
  <c r="E880" i="5"/>
  <c r="F880" i="5"/>
  <c r="N884" i="1"/>
  <c r="G880" i="5"/>
  <c r="H880" i="5"/>
  <c r="I880" i="5"/>
  <c r="J880" i="5"/>
  <c r="J884" i="1"/>
  <c r="K880" i="5"/>
  <c r="AE884" i="1" a="1"/>
  <c r="AE884" i="1"/>
  <c r="L880" i="5"/>
  <c r="A881" i="5"/>
  <c r="B881" i="5"/>
  <c r="C881" i="5"/>
  <c r="D881" i="5"/>
  <c r="P885" i="1"/>
  <c r="E881" i="5"/>
  <c r="F881" i="5"/>
  <c r="N885" i="1"/>
  <c r="G881" i="5"/>
  <c r="H881" i="5"/>
  <c r="I881" i="5"/>
  <c r="J881" i="5"/>
  <c r="J885" i="1"/>
  <c r="K881" i="5"/>
  <c r="AE885" i="1" a="1"/>
  <c r="AE885" i="1"/>
  <c r="L881" i="5"/>
  <c r="A882" i="5"/>
  <c r="B882" i="5"/>
  <c r="C882" i="5"/>
  <c r="D882" i="5"/>
  <c r="P886" i="1"/>
  <c r="E882" i="5"/>
  <c r="F882" i="5"/>
  <c r="N886" i="1"/>
  <c r="G882" i="5"/>
  <c r="H882" i="5"/>
  <c r="I882" i="5"/>
  <c r="J882" i="5"/>
  <c r="J886" i="1"/>
  <c r="K882" i="5"/>
  <c r="AE886" i="1" a="1"/>
  <c r="AE886" i="1"/>
  <c r="L882" i="5"/>
  <c r="A883" i="5"/>
  <c r="B883" i="5"/>
  <c r="C883" i="5"/>
  <c r="D883" i="5"/>
  <c r="P887" i="1"/>
  <c r="E883" i="5"/>
  <c r="F883" i="5"/>
  <c r="N887" i="1"/>
  <c r="G883" i="5"/>
  <c r="H883" i="5"/>
  <c r="I883" i="5"/>
  <c r="J883" i="5"/>
  <c r="J887" i="1"/>
  <c r="K883" i="5"/>
  <c r="AE887" i="1" a="1"/>
  <c r="AE887" i="1"/>
  <c r="L883" i="5"/>
  <c r="A884" i="5"/>
  <c r="B884" i="5"/>
  <c r="C884" i="5"/>
  <c r="D884" i="5"/>
  <c r="P888" i="1"/>
  <c r="E884" i="5"/>
  <c r="F884" i="5"/>
  <c r="N888" i="1"/>
  <c r="G884" i="5"/>
  <c r="H884" i="5"/>
  <c r="I884" i="5"/>
  <c r="J884" i="5"/>
  <c r="J888" i="1"/>
  <c r="K884" i="5"/>
  <c r="AE888" i="1" a="1"/>
  <c r="AE888" i="1"/>
  <c r="L884" i="5"/>
  <c r="A885" i="5"/>
  <c r="B885" i="5"/>
  <c r="C885" i="5"/>
  <c r="D885" i="5"/>
  <c r="P889" i="1"/>
  <c r="E885" i="5"/>
  <c r="F885" i="5"/>
  <c r="N889" i="1"/>
  <c r="G885" i="5"/>
  <c r="H885" i="5"/>
  <c r="I885" i="5"/>
  <c r="J885" i="5"/>
  <c r="J889" i="1"/>
  <c r="K885" i="5"/>
  <c r="AE889" i="1" a="1"/>
  <c r="AE889" i="1"/>
  <c r="L885" i="5"/>
  <c r="A886" i="5"/>
  <c r="B886" i="5"/>
  <c r="C886" i="5"/>
  <c r="D886" i="5"/>
  <c r="P890" i="1"/>
  <c r="E886" i="5"/>
  <c r="F886" i="5"/>
  <c r="N890" i="1"/>
  <c r="G886" i="5"/>
  <c r="H886" i="5"/>
  <c r="I886" i="5"/>
  <c r="J886" i="5"/>
  <c r="J890" i="1"/>
  <c r="K886" i="5"/>
  <c r="AE890" i="1" a="1"/>
  <c r="AE890" i="1"/>
  <c r="L886" i="5"/>
  <c r="A887" i="5"/>
  <c r="B887" i="5"/>
  <c r="C887" i="5"/>
  <c r="D887" i="5"/>
  <c r="P891" i="1"/>
  <c r="E887" i="5"/>
  <c r="F887" i="5"/>
  <c r="N891" i="1"/>
  <c r="G887" i="5"/>
  <c r="H887" i="5"/>
  <c r="I887" i="5"/>
  <c r="J887" i="5"/>
  <c r="J891" i="1"/>
  <c r="K887" i="5"/>
  <c r="AE891" i="1" a="1"/>
  <c r="AE891" i="1"/>
  <c r="L887" i="5"/>
  <c r="A888" i="5"/>
  <c r="B888" i="5"/>
  <c r="C888" i="5"/>
  <c r="D888" i="5"/>
  <c r="P892" i="1"/>
  <c r="E888" i="5"/>
  <c r="F888" i="5"/>
  <c r="N892" i="1"/>
  <c r="G888" i="5"/>
  <c r="H888" i="5"/>
  <c r="I888" i="5"/>
  <c r="J888" i="5"/>
  <c r="J892" i="1"/>
  <c r="K888" i="5"/>
  <c r="AE892" i="1" a="1"/>
  <c r="AE892" i="1"/>
  <c r="L888" i="5"/>
  <c r="A889" i="5"/>
  <c r="B889" i="5"/>
  <c r="C889" i="5"/>
  <c r="D889" i="5"/>
  <c r="P893" i="1"/>
  <c r="E889" i="5"/>
  <c r="F889" i="5"/>
  <c r="N893" i="1"/>
  <c r="G889" i="5"/>
  <c r="H889" i="5"/>
  <c r="I889" i="5"/>
  <c r="J889" i="5"/>
  <c r="J893" i="1"/>
  <c r="K889" i="5"/>
  <c r="AE893" i="1" a="1"/>
  <c r="AE893" i="1"/>
  <c r="L889" i="5"/>
  <c r="A890" i="5"/>
  <c r="B890" i="5"/>
  <c r="C890" i="5"/>
  <c r="D890" i="5"/>
  <c r="P894" i="1"/>
  <c r="E890" i="5"/>
  <c r="F890" i="5"/>
  <c r="N894" i="1"/>
  <c r="G890" i="5"/>
  <c r="H890" i="5"/>
  <c r="I890" i="5"/>
  <c r="J890" i="5"/>
  <c r="J894" i="1"/>
  <c r="K890" i="5"/>
  <c r="AE894" i="1" a="1"/>
  <c r="AE894" i="1"/>
  <c r="L890" i="5"/>
  <c r="A891" i="5"/>
  <c r="B891" i="5"/>
  <c r="C891" i="5"/>
  <c r="D891" i="5"/>
  <c r="P895" i="1"/>
  <c r="E891" i="5"/>
  <c r="F891" i="5"/>
  <c r="N895" i="1"/>
  <c r="G891" i="5"/>
  <c r="H891" i="5"/>
  <c r="I891" i="5"/>
  <c r="J891" i="5"/>
  <c r="J895" i="1"/>
  <c r="K891" i="5"/>
  <c r="AE895" i="1" a="1"/>
  <c r="AE895" i="1"/>
  <c r="L891" i="5"/>
  <c r="A892" i="5"/>
  <c r="B892" i="5"/>
  <c r="C892" i="5"/>
  <c r="D892" i="5"/>
  <c r="P896" i="1"/>
  <c r="E892" i="5"/>
  <c r="F892" i="5"/>
  <c r="N896" i="1"/>
  <c r="G892" i="5"/>
  <c r="H892" i="5"/>
  <c r="I892" i="5"/>
  <c r="J892" i="5"/>
  <c r="J896" i="1"/>
  <c r="K892" i="5"/>
  <c r="AE896" i="1" a="1"/>
  <c r="AE896" i="1"/>
  <c r="L892" i="5"/>
  <c r="A893" i="5"/>
  <c r="B893" i="5"/>
  <c r="C893" i="5"/>
  <c r="D893" i="5"/>
  <c r="P897" i="1"/>
  <c r="E893" i="5"/>
  <c r="F893" i="5"/>
  <c r="N897" i="1"/>
  <c r="G893" i="5"/>
  <c r="H893" i="5"/>
  <c r="I893" i="5"/>
  <c r="J893" i="5"/>
  <c r="J897" i="1"/>
  <c r="K893" i="5"/>
  <c r="AE897" i="1" a="1"/>
  <c r="AE897" i="1"/>
  <c r="L893" i="5"/>
  <c r="A894" i="5"/>
  <c r="B894" i="5"/>
  <c r="C894" i="5"/>
  <c r="D894" i="5"/>
  <c r="P898" i="1"/>
  <c r="E894" i="5"/>
  <c r="F894" i="5"/>
  <c r="N898" i="1"/>
  <c r="G894" i="5"/>
  <c r="H894" i="5"/>
  <c r="I894" i="5"/>
  <c r="J894" i="5"/>
  <c r="J898" i="1"/>
  <c r="K894" i="5"/>
  <c r="AE898" i="1" a="1"/>
  <c r="AE898" i="1"/>
  <c r="L894" i="5"/>
  <c r="A895" i="5"/>
  <c r="B895" i="5"/>
  <c r="C895" i="5"/>
  <c r="D895" i="5"/>
  <c r="P899" i="1"/>
  <c r="E895" i="5"/>
  <c r="F895" i="5"/>
  <c r="N899" i="1"/>
  <c r="G895" i="5"/>
  <c r="H895" i="5"/>
  <c r="I895" i="5"/>
  <c r="J895" i="5"/>
  <c r="J899" i="1"/>
  <c r="K895" i="5"/>
  <c r="AE899" i="1" a="1"/>
  <c r="AE899" i="1"/>
  <c r="L895" i="5"/>
  <c r="A896" i="5"/>
  <c r="B896" i="5"/>
  <c r="C896" i="5"/>
  <c r="D896" i="5"/>
  <c r="P900" i="1"/>
  <c r="E896" i="5"/>
  <c r="F896" i="5"/>
  <c r="N900" i="1"/>
  <c r="G896" i="5"/>
  <c r="H896" i="5"/>
  <c r="I896" i="5"/>
  <c r="J896" i="5"/>
  <c r="J900" i="1"/>
  <c r="K896" i="5"/>
  <c r="AE900" i="1" a="1"/>
  <c r="AE900" i="1"/>
  <c r="L896" i="5"/>
  <c r="A897" i="5"/>
  <c r="B897" i="5"/>
  <c r="C897" i="5"/>
  <c r="D897" i="5"/>
  <c r="P901" i="1"/>
  <c r="E897" i="5"/>
  <c r="F897" i="5"/>
  <c r="N901" i="1"/>
  <c r="G897" i="5"/>
  <c r="H897" i="5"/>
  <c r="I897" i="5"/>
  <c r="J897" i="5"/>
  <c r="J901" i="1"/>
  <c r="K897" i="5"/>
  <c r="AE901" i="1" a="1"/>
  <c r="AE901" i="1"/>
  <c r="L897" i="5"/>
  <c r="A898" i="5"/>
  <c r="B898" i="5"/>
  <c r="C898" i="5"/>
  <c r="D898" i="5"/>
  <c r="P902" i="1"/>
  <c r="E898" i="5"/>
  <c r="F898" i="5"/>
  <c r="N902" i="1"/>
  <c r="G898" i="5"/>
  <c r="H898" i="5"/>
  <c r="I898" i="5"/>
  <c r="J898" i="5"/>
  <c r="J902" i="1"/>
  <c r="K898" i="5"/>
  <c r="AE902" i="1" a="1"/>
  <c r="AE902" i="1"/>
  <c r="L898" i="5"/>
  <c r="A899" i="5"/>
  <c r="B899" i="5"/>
  <c r="C899" i="5"/>
  <c r="D899" i="5"/>
  <c r="P903" i="1"/>
  <c r="E899" i="5"/>
  <c r="F899" i="5"/>
  <c r="N903" i="1"/>
  <c r="G899" i="5"/>
  <c r="H899" i="5"/>
  <c r="I899" i="5"/>
  <c r="J899" i="5"/>
  <c r="J903" i="1"/>
  <c r="K899" i="5"/>
  <c r="AE903" i="1" a="1"/>
  <c r="AE903" i="1"/>
  <c r="L899" i="5"/>
  <c r="A900" i="5"/>
  <c r="B900" i="5"/>
  <c r="C900" i="5"/>
  <c r="D900" i="5"/>
  <c r="E900" i="5"/>
  <c r="F900" i="5"/>
  <c r="G900" i="5"/>
  <c r="H900" i="5"/>
  <c r="I900" i="5"/>
  <c r="J900" i="5"/>
  <c r="K900" i="5"/>
  <c r="L900" i="5"/>
  <c r="A901" i="5"/>
  <c r="B901" i="5"/>
  <c r="C901" i="5"/>
  <c r="D901" i="5"/>
  <c r="E901" i="5"/>
  <c r="F901" i="5"/>
  <c r="G901" i="5"/>
  <c r="H901" i="5"/>
  <c r="I901" i="5"/>
  <c r="J901" i="5"/>
  <c r="K901" i="5"/>
  <c r="L901" i="5"/>
  <c r="A902" i="5"/>
  <c r="B902" i="5"/>
  <c r="C902" i="5"/>
  <c r="D902" i="5"/>
  <c r="E902" i="5"/>
  <c r="F902" i="5"/>
  <c r="G902" i="5"/>
  <c r="H902" i="5"/>
  <c r="I902" i="5"/>
  <c r="J902" i="5"/>
  <c r="K902" i="5"/>
  <c r="L902" i="5"/>
  <c r="A903" i="5"/>
  <c r="B903" i="5"/>
  <c r="C903" i="5"/>
  <c r="D903" i="5"/>
  <c r="E903" i="5"/>
  <c r="F903" i="5"/>
  <c r="G903" i="5"/>
  <c r="H903" i="5"/>
  <c r="I903" i="5"/>
  <c r="J903" i="5"/>
  <c r="K903" i="5"/>
  <c r="L903" i="5"/>
  <c r="A904" i="5"/>
  <c r="B904" i="5"/>
  <c r="C904" i="5"/>
  <c r="D904" i="5"/>
  <c r="E904" i="5"/>
  <c r="F904" i="5"/>
  <c r="G904" i="5"/>
  <c r="H904" i="5"/>
  <c r="I904" i="5"/>
  <c r="J904" i="5"/>
  <c r="K904" i="5"/>
  <c r="L904" i="5"/>
  <c r="A905" i="5"/>
  <c r="B905" i="5"/>
  <c r="C905" i="5"/>
  <c r="D905" i="5"/>
  <c r="E905" i="5"/>
  <c r="F905" i="5"/>
  <c r="G905" i="5"/>
  <c r="H905" i="5"/>
  <c r="I905" i="5"/>
  <c r="J905" i="5"/>
  <c r="K905" i="5"/>
  <c r="L905" i="5"/>
  <c r="A906" i="5"/>
  <c r="B906" i="5"/>
  <c r="C906" i="5"/>
  <c r="D906" i="5"/>
  <c r="P910" i="1"/>
  <c r="E906" i="5"/>
  <c r="F906" i="5"/>
  <c r="N910" i="1"/>
  <c r="G906" i="5"/>
  <c r="H906" i="5"/>
  <c r="I906" i="5"/>
  <c r="J906" i="5"/>
  <c r="J910" i="1"/>
  <c r="K906" i="5"/>
  <c r="L906" i="5"/>
  <c r="A907" i="5"/>
  <c r="B907" i="5"/>
  <c r="C907" i="5"/>
  <c r="D907" i="5"/>
  <c r="P911" i="1"/>
  <c r="E907" i="5"/>
  <c r="F907" i="5"/>
  <c r="N911" i="1"/>
  <c r="G907" i="5"/>
  <c r="H907" i="5"/>
  <c r="I907" i="5"/>
  <c r="J907" i="5"/>
  <c r="J911" i="1"/>
  <c r="K907" i="5"/>
  <c r="L907" i="5"/>
  <c r="A908" i="5"/>
  <c r="B908" i="5"/>
  <c r="C908" i="5"/>
  <c r="D908" i="5"/>
  <c r="P912" i="1"/>
  <c r="E908" i="5"/>
  <c r="F908" i="5"/>
  <c r="N912" i="1"/>
  <c r="G908" i="5"/>
  <c r="H908" i="5"/>
  <c r="I908" i="5"/>
  <c r="J908" i="5"/>
  <c r="J912" i="1"/>
  <c r="K908" i="5"/>
  <c r="L908" i="5"/>
  <c r="A909" i="5"/>
  <c r="B909" i="5"/>
  <c r="C909" i="5"/>
  <c r="D909" i="5"/>
  <c r="P913" i="1"/>
  <c r="E909" i="5"/>
  <c r="F909" i="5"/>
  <c r="N913" i="1"/>
  <c r="G909" i="5"/>
  <c r="H909" i="5"/>
  <c r="I909" i="5"/>
  <c r="J909" i="5"/>
  <c r="J913" i="1"/>
  <c r="K909" i="5"/>
  <c r="L909" i="5"/>
  <c r="A910" i="5"/>
  <c r="B910" i="5"/>
  <c r="C910" i="5"/>
  <c r="D910" i="5"/>
  <c r="P914" i="1"/>
  <c r="E910" i="5"/>
  <c r="F910" i="5"/>
  <c r="N914" i="1"/>
  <c r="G910" i="5"/>
  <c r="H910" i="5"/>
  <c r="I910" i="5"/>
  <c r="J910" i="5"/>
  <c r="J914" i="1"/>
  <c r="K910" i="5"/>
  <c r="L910" i="5"/>
  <c r="A911" i="5"/>
  <c r="B911" i="5"/>
  <c r="C911" i="5"/>
  <c r="D911" i="5"/>
  <c r="P915" i="1"/>
  <c r="E911" i="5"/>
  <c r="F911" i="5"/>
  <c r="N915" i="1"/>
  <c r="G911" i="5"/>
  <c r="H911" i="5"/>
  <c r="I911" i="5"/>
  <c r="J911" i="5"/>
  <c r="J915" i="1"/>
  <c r="K911" i="5"/>
  <c r="L911" i="5"/>
  <c r="A912" i="5"/>
  <c r="B912" i="5"/>
  <c r="C912" i="5"/>
  <c r="D912" i="5"/>
  <c r="P916" i="1"/>
  <c r="E912" i="5"/>
  <c r="F912" i="5"/>
  <c r="N916" i="1"/>
  <c r="G912" i="5"/>
  <c r="H912" i="5"/>
  <c r="I912" i="5"/>
  <c r="J912" i="5"/>
  <c r="J916" i="1"/>
  <c r="K912" i="5"/>
  <c r="L912" i="5"/>
  <c r="A913" i="5"/>
  <c r="B913" i="5"/>
  <c r="C913" i="5"/>
  <c r="D913" i="5"/>
  <c r="P917" i="1"/>
  <c r="E913" i="5"/>
  <c r="F913" i="5"/>
  <c r="N917" i="1"/>
  <c r="G913" i="5"/>
  <c r="H913" i="5"/>
  <c r="I913" i="5"/>
  <c r="J913" i="5"/>
  <c r="J917" i="1"/>
  <c r="K913" i="5"/>
  <c r="L913" i="5"/>
  <c r="A914" i="5"/>
  <c r="B914" i="5"/>
  <c r="C914" i="5"/>
  <c r="D914" i="5"/>
  <c r="P918" i="1"/>
  <c r="E914" i="5"/>
  <c r="F914" i="5"/>
  <c r="N918" i="1"/>
  <c r="G914" i="5"/>
  <c r="H914" i="5"/>
  <c r="I914" i="5"/>
  <c r="J914" i="5"/>
  <c r="J918" i="1"/>
  <c r="K914" i="5"/>
  <c r="L914" i="5"/>
  <c r="A915" i="5"/>
  <c r="B915" i="5"/>
  <c r="C915" i="5"/>
  <c r="D915" i="5"/>
  <c r="P919" i="1"/>
  <c r="E915" i="5"/>
  <c r="F915" i="5"/>
  <c r="N919" i="1"/>
  <c r="G915" i="5"/>
  <c r="H915" i="5"/>
  <c r="I915" i="5"/>
  <c r="J915" i="5"/>
  <c r="J919" i="1"/>
  <c r="K915" i="5"/>
  <c r="L915" i="5"/>
  <c r="A916" i="5"/>
  <c r="B916" i="5"/>
  <c r="C916" i="5"/>
  <c r="D916" i="5"/>
  <c r="P920" i="1"/>
  <c r="E916" i="5"/>
  <c r="F916" i="5"/>
  <c r="N920" i="1"/>
  <c r="G916" i="5"/>
  <c r="H916" i="5"/>
  <c r="I916" i="5"/>
  <c r="J916" i="5"/>
  <c r="J920" i="1"/>
  <c r="K916" i="5"/>
  <c r="L916" i="5"/>
  <c r="A917" i="5"/>
  <c r="B917" i="5"/>
  <c r="C917" i="5"/>
  <c r="D917" i="5"/>
  <c r="P921" i="1"/>
  <c r="E917" i="5"/>
  <c r="F917" i="5"/>
  <c r="N921" i="1"/>
  <c r="G917" i="5"/>
  <c r="H917" i="5"/>
  <c r="I917" i="5"/>
  <c r="J917" i="5"/>
  <c r="J921" i="1"/>
  <c r="K917" i="5"/>
  <c r="L917" i="5"/>
  <c r="A918" i="5"/>
  <c r="B918" i="5"/>
  <c r="C918" i="5"/>
  <c r="D918" i="5"/>
  <c r="P922" i="1"/>
  <c r="E918" i="5"/>
  <c r="F918" i="5"/>
  <c r="N922" i="1"/>
  <c r="G918" i="5"/>
  <c r="H918" i="5"/>
  <c r="I918" i="5"/>
  <c r="J918" i="5"/>
  <c r="J922" i="1"/>
  <c r="K918" i="5"/>
  <c r="L918" i="5"/>
  <c r="A919" i="5"/>
  <c r="B919" i="5"/>
  <c r="C919" i="5"/>
  <c r="D919" i="5"/>
  <c r="P923" i="1"/>
  <c r="E919" i="5"/>
  <c r="F919" i="5"/>
  <c r="N923" i="1"/>
  <c r="G919" i="5"/>
  <c r="H919" i="5"/>
  <c r="I919" i="5"/>
  <c r="J919" i="5"/>
  <c r="J923" i="1"/>
  <c r="K919" i="5"/>
  <c r="L919" i="5"/>
  <c r="A920" i="5"/>
  <c r="B920" i="5"/>
  <c r="C920" i="5"/>
  <c r="D920" i="5"/>
  <c r="P924" i="1"/>
  <c r="E920" i="5"/>
  <c r="F920" i="5"/>
  <c r="N924" i="1"/>
  <c r="G920" i="5"/>
  <c r="H920" i="5"/>
  <c r="I920" i="5"/>
  <c r="J920" i="5"/>
  <c r="J924" i="1"/>
  <c r="K920" i="5"/>
  <c r="L920" i="5"/>
  <c r="A921" i="5"/>
  <c r="B921" i="5"/>
  <c r="C921" i="5"/>
  <c r="D921" i="5"/>
  <c r="P925" i="1"/>
  <c r="E921" i="5"/>
  <c r="F921" i="5"/>
  <c r="N925" i="1"/>
  <c r="G921" i="5"/>
  <c r="H921" i="5"/>
  <c r="I921" i="5"/>
  <c r="J921" i="5"/>
  <c r="J925" i="1"/>
  <c r="K921" i="5"/>
  <c r="L921" i="5"/>
  <c r="A922" i="5"/>
  <c r="B922" i="5"/>
  <c r="C922" i="5"/>
  <c r="D922" i="5"/>
  <c r="P926" i="1"/>
  <c r="E922" i="5"/>
  <c r="F922" i="5"/>
  <c r="N926" i="1"/>
  <c r="G922" i="5"/>
  <c r="H922" i="5"/>
  <c r="I922" i="5"/>
  <c r="J922" i="5"/>
  <c r="J926" i="1"/>
  <c r="K922" i="5"/>
  <c r="L922" i="5"/>
  <c r="A923" i="5"/>
  <c r="B923" i="5"/>
  <c r="C923" i="5"/>
  <c r="D923" i="5"/>
  <c r="P927" i="1"/>
  <c r="E923" i="5"/>
  <c r="F923" i="5"/>
  <c r="N927" i="1"/>
  <c r="G923" i="5"/>
  <c r="H923" i="5"/>
  <c r="I923" i="5"/>
  <c r="J923" i="5"/>
  <c r="J927" i="1"/>
  <c r="K923" i="5"/>
  <c r="L923" i="5"/>
  <c r="A924" i="5"/>
  <c r="B924" i="5"/>
  <c r="C924" i="5"/>
  <c r="D924" i="5"/>
  <c r="E924" i="5"/>
  <c r="F924" i="5"/>
  <c r="G924" i="5"/>
  <c r="H924" i="5"/>
  <c r="I924" i="5"/>
  <c r="J924" i="5"/>
  <c r="K924" i="5"/>
  <c r="L924" i="5"/>
  <c r="A925" i="5"/>
  <c r="B925" i="5"/>
  <c r="C925" i="5"/>
  <c r="D925" i="5"/>
  <c r="P929" i="1"/>
  <c r="E925" i="5"/>
  <c r="F925" i="5"/>
  <c r="N929" i="1"/>
  <c r="G925" i="5"/>
  <c r="H925" i="5"/>
  <c r="I925" i="5"/>
  <c r="J925" i="5"/>
  <c r="J929" i="1"/>
  <c r="K925" i="5"/>
  <c r="L925" i="5"/>
  <c r="A926" i="5"/>
  <c r="B926" i="5"/>
  <c r="C926" i="5"/>
  <c r="D926" i="5"/>
  <c r="E926" i="5"/>
  <c r="F926" i="5"/>
  <c r="N930" i="1"/>
  <c r="G926" i="5"/>
  <c r="H926" i="5"/>
  <c r="I926" i="5"/>
  <c r="J926" i="5"/>
  <c r="J930" i="1"/>
  <c r="K926" i="5"/>
  <c r="L926" i="5"/>
  <c r="A927" i="5"/>
  <c r="B927" i="5"/>
  <c r="C927" i="5"/>
  <c r="D927" i="5"/>
  <c r="E927" i="5"/>
  <c r="F927" i="5"/>
  <c r="N931" i="1"/>
  <c r="G927" i="5"/>
  <c r="H927" i="5"/>
  <c r="I927" i="5"/>
  <c r="J927" i="5"/>
  <c r="J931" i="1"/>
  <c r="K927" i="5"/>
  <c r="L927" i="5"/>
  <c r="A928" i="5"/>
  <c r="B928" i="5"/>
  <c r="C928" i="5"/>
  <c r="D928" i="5"/>
  <c r="E928" i="5"/>
  <c r="F928" i="5"/>
  <c r="N932" i="1"/>
  <c r="G928" i="5"/>
  <c r="H928" i="5"/>
  <c r="I928" i="5"/>
  <c r="J928" i="5"/>
  <c r="J932" i="1"/>
  <c r="K928" i="5"/>
  <c r="L928" i="5"/>
  <c r="A929" i="5"/>
  <c r="B929" i="5"/>
  <c r="C929" i="5"/>
  <c r="D929" i="5"/>
  <c r="E929" i="5"/>
  <c r="F929" i="5"/>
  <c r="N933" i="1"/>
  <c r="G929" i="5"/>
  <c r="H929" i="5"/>
  <c r="I929" i="5"/>
  <c r="J929" i="5"/>
  <c r="J933" i="1"/>
  <c r="K929" i="5"/>
  <c r="L929" i="5"/>
  <c r="A930" i="5"/>
  <c r="B930" i="5"/>
  <c r="C930" i="5"/>
  <c r="D930" i="5"/>
  <c r="E930" i="5"/>
  <c r="F930" i="5"/>
  <c r="N934" i="1"/>
  <c r="G930" i="5"/>
  <c r="H930" i="5"/>
  <c r="I930" i="5"/>
  <c r="J930" i="5"/>
  <c r="J934" i="1"/>
  <c r="K930" i="5"/>
  <c r="L930" i="5"/>
  <c r="A931" i="5"/>
  <c r="B931" i="5"/>
  <c r="C931" i="5"/>
  <c r="D931" i="5"/>
  <c r="E931" i="5"/>
  <c r="F931" i="5"/>
  <c r="N935" i="1"/>
  <c r="G931" i="5"/>
  <c r="H931" i="5"/>
  <c r="I931" i="5"/>
  <c r="J931" i="5"/>
  <c r="J935" i="1"/>
  <c r="K931" i="5"/>
  <c r="L931" i="5"/>
  <c r="A932" i="5"/>
  <c r="B932" i="5"/>
  <c r="C932" i="5"/>
  <c r="D932" i="5"/>
  <c r="E932" i="5"/>
  <c r="F932" i="5"/>
  <c r="G932" i="5"/>
  <c r="H932" i="5"/>
  <c r="I932" i="5"/>
  <c r="J932" i="5"/>
  <c r="K932" i="5"/>
  <c r="L932" i="5"/>
  <c r="A933" i="5"/>
  <c r="B933" i="5"/>
  <c r="C933" i="5"/>
  <c r="D933" i="5"/>
  <c r="E933" i="5"/>
  <c r="F933" i="5"/>
  <c r="G933" i="5"/>
  <c r="H933" i="5"/>
  <c r="I933" i="5"/>
  <c r="J933" i="5"/>
  <c r="K933" i="5"/>
  <c r="L933" i="5"/>
  <c r="A934" i="5"/>
  <c r="B934" i="5"/>
  <c r="C934" i="5"/>
  <c r="D934" i="5"/>
  <c r="E934" i="5"/>
  <c r="F934" i="5"/>
  <c r="G934" i="5"/>
  <c r="H934" i="5"/>
  <c r="I934" i="5"/>
  <c r="J934" i="5"/>
  <c r="K934" i="5"/>
  <c r="L934" i="5"/>
  <c r="A935" i="5"/>
  <c r="B935" i="5"/>
  <c r="C935" i="5"/>
  <c r="D935" i="5"/>
  <c r="E935" i="5"/>
  <c r="F935" i="5"/>
  <c r="G935" i="5"/>
  <c r="H935" i="5"/>
  <c r="I935" i="5"/>
  <c r="J935" i="5"/>
  <c r="K935" i="5"/>
  <c r="L935" i="5"/>
  <c r="A936" i="5"/>
  <c r="B936" i="5"/>
  <c r="C936" i="5"/>
  <c r="D936" i="5"/>
  <c r="E936" i="5"/>
  <c r="F936" i="5"/>
  <c r="G936" i="5"/>
  <c r="H936" i="5"/>
  <c r="I936" i="5"/>
  <c r="J936" i="5"/>
  <c r="K936" i="5"/>
  <c r="L936" i="5"/>
  <c r="A937" i="5"/>
  <c r="B937" i="5"/>
  <c r="C937" i="5"/>
  <c r="D937" i="5"/>
  <c r="E937" i="5"/>
  <c r="F937" i="5"/>
  <c r="G937" i="5"/>
  <c r="H937" i="5"/>
  <c r="I937" i="5"/>
  <c r="J937" i="5"/>
  <c r="K937" i="5"/>
  <c r="L937" i="5"/>
  <c r="A938" i="5"/>
  <c r="B938" i="5"/>
  <c r="C938" i="5"/>
  <c r="D938" i="5"/>
  <c r="E938" i="5"/>
  <c r="F938" i="5"/>
  <c r="G938" i="5"/>
  <c r="H938" i="5"/>
  <c r="I938" i="5"/>
  <c r="J938" i="5"/>
  <c r="K938" i="5"/>
  <c r="L938" i="5"/>
  <c r="A939" i="5"/>
  <c r="B939" i="5"/>
  <c r="C939" i="5"/>
  <c r="D939" i="5"/>
  <c r="E939" i="5"/>
  <c r="F939" i="5"/>
  <c r="G939" i="5"/>
  <c r="H939" i="5"/>
  <c r="I939" i="5"/>
  <c r="J939" i="5"/>
  <c r="K939" i="5"/>
  <c r="L939" i="5"/>
  <c r="A940" i="5"/>
  <c r="B940" i="5"/>
  <c r="C940" i="5"/>
  <c r="D940" i="5"/>
  <c r="E940" i="5"/>
  <c r="F940" i="5"/>
  <c r="G940" i="5"/>
  <c r="H940" i="5"/>
  <c r="I940" i="5"/>
  <c r="J940" i="5"/>
  <c r="K940" i="5"/>
  <c r="L940" i="5"/>
  <c r="A941" i="5"/>
  <c r="B941" i="5"/>
  <c r="C941" i="5"/>
  <c r="D941" i="5"/>
  <c r="E941" i="5"/>
  <c r="F941" i="5"/>
  <c r="G941" i="5"/>
  <c r="H941" i="5"/>
  <c r="I941" i="5"/>
  <c r="J941" i="5"/>
  <c r="K941" i="5"/>
  <c r="L941" i="5"/>
  <c r="A942" i="5"/>
  <c r="B942" i="5"/>
  <c r="C942" i="5"/>
  <c r="D942" i="5"/>
  <c r="E942" i="5"/>
  <c r="F942" i="5"/>
  <c r="G942" i="5"/>
  <c r="H942" i="5"/>
  <c r="I942" i="5"/>
  <c r="J942" i="5"/>
  <c r="K942" i="5"/>
  <c r="L942" i="5"/>
  <c r="A943" i="5"/>
  <c r="B943" i="5"/>
  <c r="C943" i="5"/>
  <c r="D943" i="5"/>
  <c r="E943" i="5"/>
  <c r="F943" i="5"/>
  <c r="G943" i="5"/>
  <c r="H943" i="5"/>
  <c r="I943" i="5"/>
  <c r="J943" i="5"/>
  <c r="K943" i="5"/>
  <c r="L943" i="5"/>
  <c r="A944" i="5"/>
  <c r="B944" i="5"/>
  <c r="C944" i="5"/>
  <c r="D944" i="5"/>
  <c r="E944" i="5"/>
  <c r="F944" i="5"/>
  <c r="G944" i="5"/>
  <c r="H944" i="5"/>
  <c r="I944" i="5"/>
  <c r="J944" i="5"/>
  <c r="K944" i="5"/>
  <c r="L944" i="5"/>
  <c r="A945" i="5"/>
  <c r="B945" i="5"/>
  <c r="C945" i="5"/>
  <c r="D945" i="5"/>
  <c r="E945" i="5"/>
  <c r="F945" i="5"/>
  <c r="G945" i="5"/>
  <c r="H945" i="5"/>
  <c r="I945" i="5"/>
  <c r="J945" i="5"/>
  <c r="K945" i="5"/>
  <c r="L945" i="5"/>
  <c r="A946" i="5"/>
  <c r="B946" i="5"/>
  <c r="C946" i="5"/>
  <c r="D946" i="5"/>
  <c r="E946" i="5"/>
  <c r="F946" i="5"/>
  <c r="G946" i="5"/>
  <c r="H946" i="5"/>
  <c r="I946" i="5"/>
  <c r="J946" i="5"/>
  <c r="K946" i="5"/>
  <c r="L946" i="5"/>
  <c r="A947" i="5"/>
  <c r="B947" i="5"/>
  <c r="C947" i="5"/>
  <c r="D947" i="5"/>
  <c r="E947" i="5"/>
  <c r="F947" i="5"/>
  <c r="G947" i="5"/>
  <c r="H947" i="5"/>
  <c r="I947" i="5"/>
  <c r="J947" i="5"/>
  <c r="K947" i="5"/>
  <c r="L947" i="5"/>
  <c r="A948" i="5"/>
  <c r="B948" i="5"/>
  <c r="C948" i="5"/>
  <c r="D948" i="5"/>
  <c r="P952" i="1"/>
  <c r="E948" i="5"/>
  <c r="F948" i="5"/>
  <c r="N952" i="1"/>
  <c r="G948" i="5"/>
  <c r="H948" i="5"/>
  <c r="I948" i="5"/>
  <c r="J948" i="5"/>
  <c r="J952" i="1"/>
  <c r="K948" i="5"/>
  <c r="L948" i="5"/>
  <c r="A949" i="5"/>
  <c r="B949" i="5"/>
  <c r="C949" i="5"/>
  <c r="D949" i="5"/>
  <c r="P953" i="1"/>
  <c r="E949" i="5"/>
  <c r="F949" i="5"/>
  <c r="N953" i="1"/>
  <c r="G949" i="5"/>
  <c r="H949" i="5"/>
  <c r="I949" i="5"/>
  <c r="J949" i="5"/>
  <c r="J953" i="1"/>
  <c r="K949" i="5"/>
  <c r="L949" i="5"/>
  <c r="A950" i="5"/>
  <c r="B950" i="5"/>
  <c r="C950" i="5"/>
  <c r="D950" i="5"/>
  <c r="E950" i="5"/>
  <c r="F950" i="5"/>
  <c r="G950" i="5"/>
  <c r="H950" i="5"/>
  <c r="I950" i="5"/>
  <c r="J950" i="5"/>
  <c r="K950" i="5"/>
  <c r="L950" i="5"/>
  <c r="A951" i="5"/>
  <c r="B951" i="5"/>
  <c r="C951" i="5"/>
  <c r="D951" i="5"/>
  <c r="E951" i="5"/>
  <c r="F951" i="5"/>
  <c r="G951" i="5"/>
  <c r="H951" i="5"/>
  <c r="I951" i="5"/>
  <c r="J951" i="5"/>
  <c r="K951" i="5"/>
  <c r="L951" i="5"/>
  <c r="A952" i="5"/>
  <c r="B952" i="5"/>
  <c r="C952" i="5"/>
  <c r="D952" i="5"/>
  <c r="E952" i="5"/>
  <c r="F952" i="5"/>
  <c r="G952" i="5"/>
  <c r="H952" i="5"/>
  <c r="I952" i="5"/>
  <c r="J952" i="5"/>
  <c r="K952" i="5"/>
  <c r="L952" i="5"/>
  <c r="A953" i="5"/>
  <c r="B953" i="5"/>
  <c r="C953" i="5"/>
  <c r="D953" i="5"/>
  <c r="E953" i="5"/>
  <c r="F953" i="5"/>
  <c r="G953" i="5"/>
  <c r="H953" i="5"/>
  <c r="I953" i="5"/>
  <c r="J953" i="5"/>
  <c r="K953" i="5"/>
  <c r="L953" i="5"/>
  <c r="A954" i="5"/>
  <c r="B954" i="5"/>
  <c r="C954" i="5"/>
  <c r="D954" i="5"/>
  <c r="E954" i="5"/>
  <c r="F954" i="5"/>
  <c r="G954" i="5"/>
  <c r="H954" i="5"/>
  <c r="I954" i="5"/>
  <c r="J954" i="5"/>
  <c r="K954" i="5"/>
  <c r="L954" i="5"/>
  <c r="A955" i="5"/>
  <c r="B955" i="5"/>
  <c r="C955" i="5"/>
  <c r="D955" i="5"/>
  <c r="E955" i="5"/>
  <c r="F955" i="5"/>
  <c r="G955" i="5"/>
  <c r="H955" i="5"/>
  <c r="I955" i="5"/>
  <c r="J955" i="5"/>
  <c r="K955" i="5"/>
  <c r="L955" i="5"/>
  <c r="A956" i="5"/>
  <c r="B956" i="5"/>
  <c r="C956" i="5"/>
  <c r="D956" i="5"/>
  <c r="E956" i="5"/>
  <c r="F956" i="5"/>
  <c r="G956" i="5"/>
  <c r="H956" i="5"/>
  <c r="I956" i="5"/>
  <c r="J956" i="5"/>
  <c r="K956" i="5"/>
  <c r="L956" i="5"/>
  <c r="A957" i="5"/>
  <c r="B957" i="5"/>
  <c r="C957" i="5"/>
  <c r="D957" i="5"/>
  <c r="E957" i="5"/>
  <c r="F957" i="5"/>
  <c r="G957" i="5"/>
  <c r="H957" i="5"/>
  <c r="I957" i="5"/>
  <c r="J957" i="5"/>
  <c r="K957" i="5"/>
  <c r="L957" i="5"/>
  <c r="A958" i="5"/>
  <c r="B958" i="5"/>
  <c r="C958" i="5"/>
  <c r="D958" i="5"/>
  <c r="E958" i="5"/>
  <c r="F958" i="5"/>
  <c r="G958" i="5"/>
  <c r="H958" i="5"/>
  <c r="I958" i="5"/>
  <c r="J958" i="5"/>
  <c r="K958" i="5"/>
  <c r="L958" i="5"/>
  <c r="A959" i="5"/>
  <c r="B959" i="5"/>
  <c r="C959" i="5"/>
  <c r="D959" i="5"/>
  <c r="E959" i="5"/>
  <c r="F959" i="5"/>
  <c r="G959" i="5"/>
  <c r="H959" i="5"/>
  <c r="I959" i="5"/>
  <c r="J959" i="5"/>
  <c r="K959" i="5"/>
  <c r="L959" i="5"/>
  <c r="A960" i="5"/>
  <c r="B960" i="5"/>
  <c r="C960" i="5"/>
  <c r="D960" i="5"/>
  <c r="E960" i="5"/>
  <c r="F960" i="5"/>
  <c r="G960" i="5"/>
  <c r="H960" i="5"/>
  <c r="I960" i="5"/>
  <c r="J960" i="5"/>
  <c r="K960" i="5"/>
  <c r="L960" i="5"/>
  <c r="A961" i="5"/>
  <c r="B961" i="5"/>
  <c r="C961" i="5"/>
  <c r="D961" i="5"/>
  <c r="E961" i="5"/>
  <c r="F961" i="5"/>
  <c r="G961" i="5"/>
  <c r="H961" i="5"/>
  <c r="I961" i="5"/>
  <c r="J961" i="5"/>
  <c r="K961" i="5"/>
  <c r="L961" i="5"/>
  <c r="A962" i="5"/>
  <c r="B962" i="5"/>
  <c r="C962" i="5"/>
  <c r="D962" i="5"/>
  <c r="E962" i="5"/>
  <c r="F962" i="5"/>
  <c r="G962" i="5"/>
  <c r="H962" i="5"/>
  <c r="I962" i="5"/>
  <c r="J962" i="5"/>
  <c r="K962" i="5"/>
  <c r="L962" i="5"/>
  <c r="A963" i="5"/>
  <c r="B963" i="5"/>
  <c r="C963" i="5"/>
  <c r="D963" i="5"/>
  <c r="E963" i="5"/>
  <c r="F963" i="5"/>
  <c r="G963" i="5"/>
  <c r="H963" i="5"/>
  <c r="I963" i="5"/>
  <c r="J963" i="5"/>
  <c r="K963" i="5"/>
  <c r="L963" i="5"/>
  <c r="A964" i="5"/>
  <c r="B964" i="5"/>
  <c r="C964" i="5"/>
  <c r="D964" i="5"/>
  <c r="E964" i="5"/>
  <c r="F964" i="5"/>
  <c r="G964" i="5"/>
  <c r="H964" i="5"/>
  <c r="I964" i="5"/>
  <c r="J964" i="5"/>
  <c r="K964" i="5"/>
  <c r="L964" i="5"/>
  <c r="A965" i="5"/>
  <c r="B965" i="5"/>
  <c r="C965" i="5"/>
  <c r="D965" i="5"/>
  <c r="E965" i="5"/>
  <c r="F965" i="5"/>
  <c r="G965" i="5"/>
  <c r="H965" i="5"/>
  <c r="I965" i="5"/>
  <c r="J965" i="5"/>
  <c r="K965" i="5"/>
  <c r="L965" i="5"/>
  <c r="A966" i="5"/>
  <c r="B966" i="5"/>
  <c r="C966" i="5"/>
  <c r="D966" i="5"/>
  <c r="E966" i="5"/>
  <c r="F966" i="5"/>
  <c r="G966" i="5"/>
  <c r="H966" i="5"/>
  <c r="I966" i="5"/>
  <c r="J966" i="5"/>
  <c r="K966" i="5"/>
  <c r="L966" i="5"/>
  <c r="A967" i="5"/>
  <c r="B967" i="5"/>
  <c r="C967" i="5"/>
  <c r="D967" i="5"/>
  <c r="E967" i="5"/>
  <c r="F967" i="5"/>
  <c r="G967" i="5"/>
  <c r="H967" i="5"/>
  <c r="I967" i="5"/>
  <c r="J967" i="5"/>
  <c r="K967" i="5"/>
  <c r="L967" i="5"/>
  <c r="A968" i="5"/>
  <c r="B968" i="5"/>
  <c r="C968" i="5"/>
  <c r="D968" i="5"/>
  <c r="E968" i="5"/>
  <c r="F968" i="5"/>
  <c r="G968" i="5"/>
  <c r="H968" i="5"/>
  <c r="I968" i="5"/>
  <c r="J968" i="5"/>
  <c r="K968" i="5"/>
  <c r="L968" i="5"/>
  <c r="A969" i="5"/>
  <c r="B969" i="5"/>
  <c r="C969" i="5"/>
  <c r="D969" i="5"/>
  <c r="E969" i="5"/>
  <c r="F969" i="5"/>
  <c r="G969" i="5"/>
  <c r="H969" i="5"/>
  <c r="I969" i="5"/>
  <c r="J969" i="5"/>
  <c r="K969" i="5"/>
  <c r="L969" i="5"/>
  <c r="A970" i="5"/>
  <c r="B970" i="5"/>
  <c r="C970" i="5"/>
  <c r="D970" i="5"/>
  <c r="E970" i="5"/>
  <c r="F970" i="5"/>
  <c r="G970" i="5"/>
  <c r="H970" i="5"/>
  <c r="I970" i="5"/>
  <c r="J970" i="5"/>
  <c r="K970" i="5"/>
  <c r="L970" i="5"/>
  <c r="A971" i="5"/>
  <c r="B971" i="5"/>
  <c r="C971" i="5"/>
  <c r="D971" i="5"/>
  <c r="E971" i="5"/>
  <c r="F971" i="5"/>
  <c r="G971" i="5"/>
  <c r="H971" i="5"/>
  <c r="I971" i="5"/>
  <c r="J971" i="5"/>
  <c r="K971" i="5"/>
  <c r="L971" i="5"/>
  <c r="A972" i="5"/>
  <c r="B972" i="5"/>
  <c r="C972" i="5"/>
  <c r="D972" i="5"/>
  <c r="E972" i="5"/>
  <c r="F972" i="5"/>
  <c r="G972" i="5"/>
  <c r="H972" i="5"/>
  <c r="I972" i="5"/>
  <c r="J972" i="5"/>
  <c r="K972" i="5"/>
  <c r="L972" i="5"/>
  <c r="A973" i="5"/>
  <c r="B973" i="5"/>
  <c r="C973" i="5"/>
  <c r="D973" i="5"/>
  <c r="E973" i="5"/>
  <c r="F973" i="5"/>
  <c r="G973" i="5"/>
  <c r="H973" i="5"/>
  <c r="I973" i="5"/>
  <c r="J973" i="5"/>
  <c r="K973" i="5"/>
  <c r="L973" i="5"/>
  <c r="A974" i="5"/>
  <c r="B974" i="5"/>
  <c r="C974" i="5"/>
  <c r="D974" i="5"/>
  <c r="E974" i="5"/>
  <c r="F974" i="5"/>
  <c r="G974" i="5"/>
  <c r="H974" i="5"/>
  <c r="I974" i="5"/>
  <c r="J974" i="5"/>
  <c r="K974" i="5"/>
  <c r="L974" i="5"/>
  <c r="A975" i="5"/>
  <c r="B975" i="5"/>
  <c r="C975" i="5"/>
  <c r="D975" i="5"/>
  <c r="E975" i="5"/>
  <c r="F975" i="5"/>
  <c r="G975" i="5"/>
  <c r="H975" i="5"/>
  <c r="I975" i="5"/>
  <c r="J975" i="5"/>
  <c r="K975" i="5"/>
  <c r="L975" i="5"/>
  <c r="A976" i="5"/>
  <c r="B976" i="5"/>
  <c r="C976" i="5"/>
  <c r="D976" i="5"/>
  <c r="E976" i="5"/>
  <c r="F976" i="5"/>
  <c r="G976" i="5"/>
  <c r="H976" i="5"/>
  <c r="I976" i="5"/>
  <c r="J976" i="5"/>
  <c r="K976" i="5"/>
  <c r="L976" i="5"/>
  <c r="A977" i="5"/>
  <c r="B977" i="5"/>
  <c r="C977" i="5"/>
  <c r="D977" i="5"/>
  <c r="E977" i="5"/>
  <c r="F977" i="5"/>
  <c r="G977" i="5"/>
  <c r="H977" i="5"/>
  <c r="I977" i="5"/>
  <c r="J977" i="5"/>
  <c r="K977" i="5"/>
  <c r="L977" i="5"/>
  <c r="A978" i="5"/>
  <c r="B978" i="5"/>
  <c r="C978" i="5"/>
  <c r="D978" i="5"/>
  <c r="E978" i="5"/>
  <c r="F978" i="5"/>
  <c r="G978" i="5"/>
  <c r="H978" i="5"/>
  <c r="I978" i="5"/>
  <c r="J978" i="5"/>
  <c r="K978" i="5"/>
  <c r="L978" i="5"/>
  <c r="A979" i="5"/>
  <c r="B979" i="5"/>
  <c r="C979" i="5"/>
  <c r="D979" i="5"/>
  <c r="E979" i="5"/>
  <c r="F979" i="5"/>
  <c r="G979" i="5"/>
  <c r="H979" i="5"/>
  <c r="I979" i="5"/>
  <c r="J979" i="5"/>
  <c r="K979" i="5"/>
  <c r="L979" i="5"/>
  <c r="A980" i="5"/>
  <c r="B980" i="5"/>
  <c r="C980" i="5"/>
  <c r="D980" i="5"/>
  <c r="E980" i="5"/>
  <c r="F980" i="5"/>
  <c r="G980" i="5"/>
  <c r="H980" i="5"/>
  <c r="I980" i="5"/>
  <c r="J980" i="5"/>
  <c r="K980" i="5"/>
  <c r="L980" i="5"/>
  <c r="A981" i="5"/>
  <c r="B981" i="5"/>
  <c r="C981" i="5"/>
  <c r="D981" i="5"/>
  <c r="E981" i="5"/>
  <c r="F981" i="5"/>
  <c r="G981" i="5"/>
  <c r="H981" i="5"/>
  <c r="I981" i="5"/>
  <c r="J981" i="5"/>
  <c r="K981" i="5"/>
  <c r="L981" i="5"/>
  <c r="A982" i="5"/>
  <c r="B982" i="5"/>
  <c r="C982" i="5"/>
  <c r="D982" i="5"/>
  <c r="E982" i="5"/>
  <c r="F982" i="5"/>
  <c r="G982" i="5"/>
  <c r="H982" i="5"/>
  <c r="I982" i="5"/>
  <c r="J982" i="5"/>
  <c r="K982" i="5"/>
  <c r="L982" i="5"/>
  <c r="A983" i="5"/>
  <c r="B983" i="5"/>
  <c r="C983" i="5"/>
  <c r="D983" i="5"/>
  <c r="E983" i="5"/>
  <c r="F983" i="5"/>
  <c r="G983" i="5"/>
  <c r="H983" i="5"/>
  <c r="I983" i="5"/>
  <c r="J983" i="5"/>
  <c r="K983" i="5"/>
  <c r="L983" i="5"/>
  <c r="A984" i="5"/>
  <c r="B984" i="5"/>
  <c r="C984" i="5"/>
  <c r="D984" i="5"/>
  <c r="E984" i="5"/>
  <c r="F984" i="5"/>
  <c r="G984" i="5"/>
  <c r="H984" i="5"/>
  <c r="I984" i="5"/>
  <c r="J984" i="5"/>
  <c r="K984" i="5"/>
  <c r="L984" i="5"/>
  <c r="A985" i="5"/>
  <c r="B985" i="5"/>
  <c r="C985" i="5"/>
  <c r="D985" i="5"/>
  <c r="E985" i="5"/>
  <c r="F985" i="5"/>
  <c r="G985" i="5"/>
  <c r="H985" i="5"/>
  <c r="I985" i="5"/>
  <c r="J985" i="5"/>
  <c r="K985" i="5"/>
  <c r="L985" i="5"/>
  <c r="A986" i="5"/>
  <c r="B986" i="5"/>
  <c r="C986" i="5"/>
  <c r="D986" i="5"/>
  <c r="E986" i="5"/>
  <c r="F986" i="5"/>
  <c r="G986" i="5"/>
  <c r="H986" i="5"/>
  <c r="I986" i="5"/>
  <c r="J986" i="5"/>
  <c r="K986" i="5"/>
  <c r="L986" i="5"/>
  <c r="A987" i="5"/>
  <c r="B987" i="5"/>
  <c r="C987" i="5"/>
  <c r="D987" i="5"/>
  <c r="E987" i="5"/>
  <c r="F987" i="5"/>
  <c r="G987" i="5"/>
  <c r="H987" i="5"/>
  <c r="I987" i="5"/>
  <c r="J987" i="5"/>
  <c r="K987" i="5"/>
  <c r="L987" i="5"/>
  <c r="A988" i="5"/>
  <c r="B988" i="5"/>
  <c r="C988" i="5"/>
  <c r="D988" i="5"/>
  <c r="E988" i="5"/>
  <c r="F988" i="5"/>
  <c r="G988" i="5"/>
  <c r="H988" i="5"/>
  <c r="I988" i="5"/>
  <c r="J988" i="5"/>
  <c r="K988" i="5"/>
  <c r="L988" i="5"/>
  <c r="A989" i="5"/>
  <c r="B989" i="5"/>
  <c r="C989" i="5"/>
  <c r="D989" i="5"/>
  <c r="E989" i="5"/>
  <c r="F989" i="5"/>
  <c r="G989" i="5"/>
  <c r="H989" i="5"/>
  <c r="I989" i="5"/>
  <c r="J989" i="5"/>
  <c r="K989" i="5"/>
  <c r="L989" i="5"/>
  <c r="A990" i="5"/>
  <c r="B990" i="5"/>
  <c r="C990" i="5"/>
  <c r="D990" i="5"/>
  <c r="E990" i="5"/>
  <c r="F990" i="5"/>
  <c r="G990" i="5"/>
  <c r="H990" i="5"/>
  <c r="I990" i="5"/>
  <c r="J990" i="5"/>
  <c r="K990" i="5"/>
  <c r="L990" i="5"/>
  <c r="A991" i="5"/>
  <c r="B991" i="5"/>
  <c r="C991" i="5"/>
  <c r="D991" i="5"/>
  <c r="E991" i="5"/>
  <c r="F991" i="5"/>
  <c r="G991" i="5"/>
  <c r="H991" i="5"/>
  <c r="I991" i="5"/>
  <c r="J991" i="5"/>
  <c r="K991" i="5"/>
  <c r="L991" i="5"/>
  <c r="A992" i="5"/>
  <c r="B992" i="5"/>
  <c r="C992" i="5"/>
  <c r="D992" i="5"/>
  <c r="E992" i="5"/>
  <c r="F992" i="5"/>
  <c r="G992" i="5"/>
  <c r="H992" i="5"/>
  <c r="I992" i="5"/>
  <c r="J992" i="5"/>
  <c r="K992" i="5"/>
  <c r="L992" i="5"/>
  <c r="A993" i="5"/>
  <c r="B993" i="5"/>
  <c r="C993" i="5"/>
  <c r="D993" i="5"/>
  <c r="E993" i="5"/>
  <c r="F993" i="5"/>
  <c r="G993" i="5"/>
  <c r="H993" i="5"/>
  <c r="I993" i="5"/>
  <c r="J993" i="5"/>
  <c r="K993" i="5"/>
  <c r="L993" i="5"/>
  <c r="A994" i="5"/>
  <c r="B994" i="5"/>
  <c r="C994" i="5"/>
  <c r="D994" i="5"/>
  <c r="E994" i="5"/>
  <c r="F994" i="5"/>
  <c r="G994" i="5"/>
  <c r="H994" i="5"/>
  <c r="I994" i="5"/>
  <c r="J994" i="5"/>
  <c r="K994" i="5"/>
  <c r="L994" i="5"/>
  <c r="A995" i="5"/>
  <c r="B995" i="5"/>
  <c r="C995" i="5"/>
  <c r="D995" i="5"/>
  <c r="E995" i="5"/>
  <c r="F995" i="5"/>
  <c r="G995" i="5"/>
  <c r="H995" i="5"/>
  <c r="I995" i="5"/>
  <c r="J995" i="5"/>
  <c r="K995" i="5"/>
  <c r="L995" i="5"/>
  <c r="A996" i="5"/>
  <c r="B996" i="5"/>
  <c r="C996" i="5"/>
  <c r="D996" i="5"/>
  <c r="E996" i="5"/>
  <c r="F996" i="5"/>
  <c r="G996" i="5"/>
  <c r="H996" i="5"/>
  <c r="I996" i="5"/>
  <c r="J996" i="5"/>
  <c r="K996" i="5"/>
  <c r="L996" i="5"/>
  <c r="A997" i="5"/>
  <c r="B997" i="5"/>
  <c r="C997" i="5"/>
  <c r="D997" i="5"/>
  <c r="E997" i="5"/>
  <c r="F997" i="5"/>
  <c r="G997" i="5"/>
  <c r="H997" i="5"/>
  <c r="I997" i="5"/>
  <c r="J997" i="5"/>
  <c r="K997" i="5"/>
  <c r="L997" i="5"/>
  <c r="A998" i="5"/>
  <c r="B998" i="5"/>
  <c r="C998" i="5"/>
  <c r="D998" i="5"/>
  <c r="E998" i="5"/>
  <c r="F998" i="5"/>
  <c r="G998" i="5"/>
  <c r="H998" i="5"/>
  <c r="I998" i="5"/>
  <c r="J998" i="5"/>
  <c r="K998" i="5"/>
  <c r="L998" i="5"/>
  <c r="A999" i="5"/>
  <c r="B999" i="5"/>
  <c r="C999" i="5"/>
  <c r="D999" i="5"/>
  <c r="E999" i="5"/>
  <c r="F999" i="5"/>
  <c r="G999" i="5"/>
  <c r="H999" i="5"/>
  <c r="I999" i="5"/>
  <c r="J999" i="5"/>
  <c r="K999" i="5"/>
  <c r="L999" i="5"/>
  <c r="A1000" i="5"/>
  <c r="B1000" i="5"/>
  <c r="C1000" i="5"/>
  <c r="D1000" i="5"/>
  <c r="E1000" i="5"/>
  <c r="F1000" i="5"/>
  <c r="G1000" i="5"/>
  <c r="H1000" i="5"/>
  <c r="I1000" i="5"/>
  <c r="J1000" i="5"/>
  <c r="K1000" i="5"/>
  <c r="L1000" i="5"/>
  <c r="A1001" i="5"/>
  <c r="B1001" i="5"/>
  <c r="C1001" i="5"/>
  <c r="D1001" i="5"/>
  <c r="E1001" i="5"/>
  <c r="F1001" i="5"/>
  <c r="G1001" i="5"/>
  <c r="H1001" i="5"/>
  <c r="I1001" i="5"/>
  <c r="J1001" i="5"/>
  <c r="K1001" i="5"/>
  <c r="L1001" i="5"/>
  <c r="A1002" i="5"/>
  <c r="B1002" i="5"/>
  <c r="C1002" i="5"/>
  <c r="D1002" i="5"/>
  <c r="E1002" i="5"/>
  <c r="F1002" i="5"/>
  <c r="G1002" i="5"/>
  <c r="H1002" i="5"/>
  <c r="I1002" i="5"/>
  <c r="J1002" i="5"/>
  <c r="K1002" i="5"/>
  <c r="L1002" i="5"/>
  <c r="A1003" i="5"/>
  <c r="B1003" i="5"/>
  <c r="C1003" i="5"/>
  <c r="D1003" i="5"/>
  <c r="E1003" i="5"/>
  <c r="F1003" i="5"/>
  <c r="G1003" i="5"/>
  <c r="H1003" i="5"/>
  <c r="I1003" i="5"/>
  <c r="J1003" i="5"/>
  <c r="K1003" i="5"/>
  <c r="L1003" i="5"/>
  <c r="A1004" i="5"/>
  <c r="B1004" i="5"/>
  <c r="C1004" i="5"/>
  <c r="D1004" i="5"/>
  <c r="E1004" i="5"/>
  <c r="F1004" i="5"/>
  <c r="G1004" i="5"/>
  <c r="H1004" i="5"/>
  <c r="I1004" i="5"/>
  <c r="J1004" i="5"/>
  <c r="K1004" i="5"/>
  <c r="L1004" i="5"/>
  <c r="A1005" i="5"/>
  <c r="B1005" i="5"/>
  <c r="C1005" i="5"/>
  <c r="D1005" i="5"/>
  <c r="E1005" i="5"/>
  <c r="F1005" i="5"/>
  <c r="G1005" i="5"/>
  <c r="H1005" i="5"/>
  <c r="I1005" i="5"/>
  <c r="J1005" i="5"/>
  <c r="K1005" i="5"/>
  <c r="L1005" i="5"/>
  <c r="A1006" i="5"/>
  <c r="B1006" i="5"/>
  <c r="C1006" i="5"/>
  <c r="D1006" i="5"/>
  <c r="E1006" i="5"/>
  <c r="F1006" i="5"/>
  <c r="G1006" i="5"/>
  <c r="H1006" i="5"/>
  <c r="I1006" i="5"/>
  <c r="J1006" i="5"/>
  <c r="K1006" i="5"/>
  <c r="L1006" i="5"/>
  <c r="A1007" i="5"/>
  <c r="B1007" i="5"/>
  <c r="C1007" i="5"/>
  <c r="D1007" i="5"/>
  <c r="E1007" i="5"/>
  <c r="F1007" i="5"/>
  <c r="G1007" i="5"/>
  <c r="H1007" i="5"/>
  <c r="I1007" i="5"/>
  <c r="J1007" i="5"/>
  <c r="K1007" i="5"/>
  <c r="L1007" i="5"/>
  <c r="A1008" i="5"/>
  <c r="B1008" i="5"/>
  <c r="C1008" i="5"/>
  <c r="D1008" i="5"/>
  <c r="E1008" i="5"/>
  <c r="F1008" i="5"/>
  <c r="G1008" i="5"/>
  <c r="H1008" i="5"/>
  <c r="I1008" i="5"/>
  <c r="J1008" i="5"/>
  <c r="K1008" i="5"/>
  <c r="L1008" i="5"/>
  <c r="A1009" i="5"/>
  <c r="B1009" i="5"/>
  <c r="C1009" i="5"/>
  <c r="D1009" i="5"/>
  <c r="E1009" i="5"/>
  <c r="F1009" i="5"/>
  <c r="G1009" i="5"/>
  <c r="H1009" i="5"/>
  <c r="I1009" i="5"/>
  <c r="J1009" i="5"/>
  <c r="K1009" i="5"/>
  <c r="L1009" i="5"/>
  <c r="A1010" i="5"/>
  <c r="B1010" i="5"/>
  <c r="C1010" i="5"/>
  <c r="D1010" i="5"/>
  <c r="E1010" i="5"/>
  <c r="F1010" i="5"/>
  <c r="G1010" i="5"/>
  <c r="H1010" i="5"/>
  <c r="I1010" i="5"/>
  <c r="J1010" i="5"/>
  <c r="K1010" i="5"/>
  <c r="L1010" i="5"/>
  <c r="A1011" i="5"/>
  <c r="B1011" i="5"/>
  <c r="C1011" i="5"/>
  <c r="D1011" i="5"/>
  <c r="E1011" i="5"/>
  <c r="F1011" i="5"/>
  <c r="G1011" i="5"/>
  <c r="H1011" i="5"/>
  <c r="I1011" i="5"/>
  <c r="J1011" i="5"/>
  <c r="K1011" i="5"/>
  <c r="L1011" i="5"/>
  <c r="A1012" i="5"/>
  <c r="B1012" i="5"/>
  <c r="C1012" i="5"/>
  <c r="D1012" i="5"/>
  <c r="E1012" i="5"/>
  <c r="F1012" i="5"/>
  <c r="G1012" i="5"/>
  <c r="H1012" i="5"/>
  <c r="I1012" i="5"/>
  <c r="J1012" i="5"/>
  <c r="K1012" i="5"/>
  <c r="L1012" i="5"/>
  <c r="A1013" i="5"/>
  <c r="B1013" i="5"/>
  <c r="C1013" i="5"/>
  <c r="D1013" i="5"/>
  <c r="E1013" i="5"/>
  <c r="F1013" i="5"/>
  <c r="G1013" i="5"/>
  <c r="H1013" i="5"/>
  <c r="I1013" i="5"/>
  <c r="J1013" i="5"/>
  <c r="K1013" i="5"/>
  <c r="L1013" i="5"/>
  <c r="A1014" i="5"/>
  <c r="B1014" i="5"/>
  <c r="C1014" i="5"/>
  <c r="D1014" i="5"/>
  <c r="E1014" i="5"/>
  <c r="F1014" i="5"/>
  <c r="G1014" i="5"/>
  <c r="H1014" i="5"/>
  <c r="I1014" i="5"/>
  <c r="J1014" i="5"/>
  <c r="K1014" i="5"/>
  <c r="L1014" i="5"/>
  <c r="A1015" i="5"/>
  <c r="B1015" i="5"/>
  <c r="C1015" i="5"/>
  <c r="D1015" i="5"/>
  <c r="E1015" i="5"/>
  <c r="F1015" i="5"/>
  <c r="G1015" i="5"/>
  <c r="H1015" i="5"/>
  <c r="I1015" i="5"/>
  <c r="J1015" i="5"/>
  <c r="K1015" i="5"/>
  <c r="L1015" i="5"/>
  <c r="A1016" i="5"/>
  <c r="B1016" i="5"/>
  <c r="C1016" i="5"/>
  <c r="D1016" i="5"/>
  <c r="E1016" i="5"/>
  <c r="F1016" i="5"/>
  <c r="G1016" i="5"/>
  <c r="H1016" i="5"/>
  <c r="I1016" i="5"/>
  <c r="J1016" i="5"/>
  <c r="K1016" i="5"/>
  <c r="L1016" i="5"/>
  <c r="A1017" i="5"/>
  <c r="B1017" i="5"/>
  <c r="C1017" i="5"/>
  <c r="D1017" i="5"/>
  <c r="E1017" i="5"/>
  <c r="F1017" i="5"/>
  <c r="G1017" i="5"/>
  <c r="H1017" i="5"/>
  <c r="I1017" i="5"/>
  <c r="J1017" i="5"/>
  <c r="K1017" i="5"/>
  <c r="L1017" i="5"/>
  <c r="A1018" i="5"/>
  <c r="B1018" i="5"/>
  <c r="C1018" i="5"/>
  <c r="D1018" i="5"/>
  <c r="E1018" i="5"/>
  <c r="F1018" i="5"/>
  <c r="G1018" i="5"/>
  <c r="H1018" i="5"/>
  <c r="I1018" i="5"/>
  <c r="J1018" i="5"/>
  <c r="K1018" i="5"/>
  <c r="L1018" i="5"/>
  <c r="A1019" i="5"/>
  <c r="B1019" i="5"/>
  <c r="C1019" i="5"/>
  <c r="D1019" i="5"/>
  <c r="E1019" i="5"/>
  <c r="F1019" i="5"/>
  <c r="G1019" i="5"/>
  <c r="H1019" i="5"/>
  <c r="I1019" i="5"/>
  <c r="J1019" i="5"/>
  <c r="K1019" i="5"/>
  <c r="L1019" i="5"/>
  <c r="A1020" i="5"/>
  <c r="B1020" i="5"/>
  <c r="C1020" i="5"/>
  <c r="D1020" i="5"/>
  <c r="E1020" i="5"/>
  <c r="F1020" i="5"/>
  <c r="G1020" i="5"/>
  <c r="H1020" i="5"/>
  <c r="I1020" i="5"/>
  <c r="J1020" i="5"/>
  <c r="K1020" i="5"/>
  <c r="L1020" i="5"/>
  <c r="A1021" i="5"/>
  <c r="B1021" i="5"/>
  <c r="C1021" i="5"/>
  <c r="D1021" i="5"/>
  <c r="E1021" i="5"/>
  <c r="F1021" i="5"/>
  <c r="G1021" i="5"/>
  <c r="H1021" i="5"/>
  <c r="I1021" i="5"/>
  <c r="J1021" i="5"/>
  <c r="K1021" i="5"/>
  <c r="L1021" i="5"/>
  <c r="A1022" i="5"/>
  <c r="B1022" i="5"/>
  <c r="C1022" i="5"/>
  <c r="D1022" i="5"/>
  <c r="E1022" i="5"/>
  <c r="F1022" i="5"/>
  <c r="G1022" i="5"/>
  <c r="H1022" i="5"/>
  <c r="I1022" i="5"/>
  <c r="J1022" i="5"/>
  <c r="K1022" i="5"/>
  <c r="L1022" i="5"/>
  <c r="A1023" i="5"/>
  <c r="B1023" i="5"/>
  <c r="C1023" i="5"/>
  <c r="D1023" i="5"/>
  <c r="E1023" i="5"/>
  <c r="F1023" i="5"/>
  <c r="G1023" i="5"/>
  <c r="H1023" i="5"/>
  <c r="I1023" i="5"/>
  <c r="J1023" i="5"/>
  <c r="K1023" i="5"/>
  <c r="L1023" i="5"/>
  <c r="A1024" i="5"/>
  <c r="B1024" i="5"/>
  <c r="C1024" i="5"/>
  <c r="D1024" i="5"/>
  <c r="E1024" i="5"/>
  <c r="F1024" i="5"/>
  <c r="G1024" i="5"/>
  <c r="H1024" i="5"/>
  <c r="I1024" i="5"/>
  <c r="J1024" i="5"/>
  <c r="K1024" i="5"/>
  <c r="L1024" i="5"/>
  <c r="A1025" i="5"/>
  <c r="B1025" i="5"/>
  <c r="C1025" i="5"/>
  <c r="D1025" i="5"/>
  <c r="E1025" i="5"/>
  <c r="F1025" i="5"/>
  <c r="G1025" i="5"/>
  <c r="H1025" i="5"/>
  <c r="I1025" i="5"/>
  <c r="J1025" i="5"/>
  <c r="K1025" i="5"/>
  <c r="L1025" i="5"/>
  <c r="A1026" i="5"/>
  <c r="B1026" i="5"/>
  <c r="C1026" i="5"/>
  <c r="D1026" i="5"/>
  <c r="E1026" i="5"/>
  <c r="F1026" i="5"/>
  <c r="G1026" i="5"/>
  <c r="H1026" i="5"/>
  <c r="I1026" i="5"/>
  <c r="J1026" i="5"/>
  <c r="K1026" i="5"/>
  <c r="L1026" i="5"/>
  <c r="A1027" i="5"/>
  <c r="B1027" i="5"/>
  <c r="C1027" i="5"/>
  <c r="D1027" i="5"/>
  <c r="E1027" i="5"/>
  <c r="F1027" i="5"/>
  <c r="N1031" i="1"/>
  <c r="G1027" i="5"/>
  <c r="H1027" i="5"/>
  <c r="I1027" i="5"/>
  <c r="J1027" i="5"/>
  <c r="J1031" i="1"/>
  <c r="K1027" i="5"/>
  <c r="L1027" i="5"/>
  <c r="A1028" i="5"/>
  <c r="B1028" i="5"/>
  <c r="C1028" i="5"/>
  <c r="D1028" i="5"/>
  <c r="E1028" i="5"/>
  <c r="F1028" i="5"/>
  <c r="N1032" i="1"/>
  <c r="G1028" i="5"/>
  <c r="H1028" i="5"/>
  <c r="I1028" i="5"/>
  <c r="J1028" i="5"/>
  <c r="J1032" i="1"/>
  <c r="K1028" i="5"/>
  <c r="L1028" i="5"/>
  <c r="A1029" i="5"/>
  <c r="B1029" i="5"/>
  <c r="C1029" i="5"/>
  <c r="D1029" i="5"/>
  <c r="E1029" i="5"/>
  <c r="F1029" i="5"/>
  <c r="N1033" i="1"/>
  <c r="G1029" i="5"/>
  <c r="H1029" i="5"/>
  <c r="I1029" i="5"/>
  <c r="J1029" i="5"/>
  <c r="J1033" i="1"/>
  <c r="K1029" i="5"/>
  <c r="L1029" i="5"/>
  <c r="A1030" i="5"/>
  <c r="B1030" i="5"/>
  <c r="C1030" i="5"/>
  <c r="D1030" i="5"/>
  <c r="E1030" i="5"/>
  <c r="F1030" i="5"/>
  <c r="N1034" i="1"/>
  <c r="G1030" i="5"/>
  <c r="H1030" i="5"/>
  <c r="I1030" i="5"/>
  <c r="J1030" i="5"/>
  <c r="J1034" i="1"/>
  <c r="K1030" i="5"/>
  <c r="L1030" i="5"/>
  <c r="A1031" i="5"/>
  <c r="B1031" i="5"/>
  <c r="C1031" i="5"/>
  <c r="D1031" i="5"/>
  <c r="E1031" i="5"/>
  <c r="F1031" i="5"/>
  <c r="N1035" i="1"/>
  <c r="G1031" i="5"/>
  <c r="H1031" i="5"/>
  <c r="I1031" i="5"/>
  <c r="J1031" i="5"/>
  <c r="J1035" i="1"/>
  <c r="K1031" i="5"/>
  <c r="L1031" i="5"/>
  <c r="A1032" i="5"/>
  <c r="B1032" i="5"/>
  <c r="C1032" i="5"/>
  <c r="D1032" i="5"/>
  <c r="E1032" i="5"/>
  <c r="F1032" i="5"/>
  <c r="N1036" i="1"/>
  <c r="G1032" i="5"/>
  <c r="H1032" i="5"/>
  <c r="I1032" i="5"/>
  <c r="J1032" i="5"/>
  <c r="J1036" i="1"/>
  <c r="K1032" i="5"/>
  <c r="L1032" i="5"/>
  <c r="A1033" i="5"/>
  <c r="B1033" i="5"/>
  <c r="C1033" i="5"/>
  <c r="D1033" i="5"/>
  <c r="E1033" i="5"/>
  <c r="F1033" i="5"/>
  <c r="N1037" i="1"/>
  <c r="G1033" i="5"/>
  <c r="H1033" i="5"/>
  <c r="I1033" i="5"/>
  <c r="J1033" i="5"/>
  <c r="J1037" i="1"/>
  <c r="K1033" i="5"/>
  <c r="L1033" i="5"/>
  <c r="A1034" i="5"/>
  <c r="B1034" i="5"/>
  <c r="C1034" i="5"/>
  <c r="D1034" i="5"/>
  <c r="E1034" i="5"/>
  <c r="F1034" i="5"/>
  <c r="N1038" i="1"/>
  <c r="G1034" i="5"/>
  <c r="H1034" i="5"/>
  <c r="I1034" i="5"/>
  <c r="J1034" i="5"/>
  <c r="J1038" i="1"/>
  <c r="K1034" i="5"/>
  <c r="L1034" i="5"/>
  <c r="AE4" i="1" a="1"/>
  <c r="AE4" i="1"/>
  <c r="AE5" i="1" a="1"/>
  <c r="AE5" i="1"/>
  <c r="T915" i="1"/>
  <c r="S915" i="1"/>
  <c r="Q915" i="1"/>
  <c r="M915" i="1"/>
  <c r="K915" i="1"/>
  <c r="T914" i="1"/>
  <c r="S914" i="1"/>
  <c r="Q914" i="1"/>
  <c r="M914" i="1"/>
  <c r="K914" i="1"/>
  <c r="T913" i="1"/>
  <c r="S913" i="1"/>
  <c r="Q913" i="1"/>
  <c r="M913" i="1"/>
  <c r="K913" i="1"/>
  <c r="T912" i="1"/>
  <c r="S912" i="1"/>
  <c r="Q912" i="1"/>
  <c r="M912" i="1"/>
  <c r="K912" i="1"/>
  <c r="T911" i="1"/>
  <c r="S911" i="1"/>
  <c r="Q911" i="1"/>
  <c r="M911" i="1"/>
  <c r="K911" i="1"/>
  <c r="T910" i="1"/>
  <c r="S910" i="1"/>
  <c r="Q910" i="1"/>
  <c r="M910" i="1"/>
  <c r="K910" i="1"/>
  <c r="B1" i="11"/>
  <c r="G236" i="1"/>
  <c r="T658" i="1"/>
  <c r="S658" i="1"/>
  <c r="Q658" i="1"/>
  <c r="M658" i="1"/>
  <c r="K658" i="1"/>
  <c r="T953" i="1"/>
  <c r="S953" i="1"/>
  <c r="Q953" i="1"/>
  <c r="M953" i="1"/>
  <c r="K953" i="1"/>
  <c r="T952" i="1"/>
  <c r="S952" i="1"/>
  <c r="Q952" i="1"/>
  <c r="M952" i="1"/>
  <c r="K952" i="1"/>
  <c r="S599" i="1"/>
  <c r="S101" i="1"/>
  <c r="S102" i="1"/>
  <c r="S103" i="1"/>
  <c r="S104" i="1"/>
  <c r="Q101" i="1"/>
  <c r="Q102" i="1"/>
  <c r="Q103" i="1"/>
  <c r="Q104" i="1"/>
  <c r="T301" i="1"/>
  <c r="S301" i="1"/>
  <c r="Q301" i="1"/>
  <c r="M301" i="1"/>
  <c r="K301" i="1"/>
  <c r="T302" i="1"/>
  <c r="S302" i="1"/>
  <c r="Q302" i="1"/>
  <c r="M302" i="1"/>
  <c r="K302" i="1"/>
  <c r="N1039" i="1"/>
  <c r="J1039" i="1"/>
  <c r="N1040" i="1"/>
  <c r="J1040" i="1"/>
  <c r="N1041" i="1"/>
  <c r="J1041" i="1"/>
  <c r="T243" i="1"/>
  <c r="S243" i="1"/>
  <c r="Q243" i="1"/>
  <c r="M243" i="1"/>
  <c r="K243" i="1"/>
  <c r="T239" i="1"/>
  <c r="S239" i="1"/>
  <c r="Q239" i="1"/>
  <c r="M239" i="1"/>
  <c r="K239" i="1"/>
  <c r="T235" i="1"/>
  <c r="S235" i="1"/>
  <c r="Q235" i="1"/>
  <c r="M235" i="1"/>
  <c r="K235" i="1"/>
  <c r="N1042" i="1"/>
  <c r="J1042" i="1"/>
  <c r="N1043" i="1"/>
  <c r="J1043" i="1"/>
  <c r="N1044" i="1"/>
  <c r="J104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6" i="1"/>
  <c r="S237" i="1"/>
  <c r="S238" i="1"/>
  <c r="S240" i="1"/>
  <c r="S241" i="1"/>
  <c r="S242"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1" i="1"/>
  <c r="S882" i="1"/>
  <c r="S883" i="1"/>
  <c r="S884" i="1"/>
  <c r="S885" i="1"/>
  <c r="S886" i="1"/>
  <c r="S887" i="1"/>
  <c r="S888" i="1"/>
  <c r="S889" i="1"/>
  <c r="S890" i="1"/>
  <c r="S891" i="1"/>
  <c r="S892" i="1"/>
  <c r="S893" i="1"/>
  <c r="S894" i="1"/>
  <c r="S895" i="1"/>
  <c r="S896" i="1"/>
  <c r="S897" i="1"/>
  <c r="S898" i="1"/>
  <c r="S899" i="1"/>
  <c r="S900" i="1"/>
  <c r="S901" i="1"/>
  <c r="S902" i="1"/>
  <c r="S903" i="1"/>
  <c r="P5" i="1"/>
  <c r="I51" i="10"/>
  <c r="I52" i="10"/>
  <c r="I53" i="10"/>
  <c r="I54" i="10"/>
  <c r="I55" i="10"/>
  <c r="I56" i="10"/>
  <c r="I50" i="10"/>
  <c r="I49" i="10"/>
  <c r="I48" i="10"/>
  <c r="Q25" i="10"/>
  <c r="Q26" i="10"/>
  <c r="Q27" i="10"/>
  <c r="Q28" i="10"/>
  <c r="Q29" i="10"/>
  <c r="Q30" i="10"/>
  <c r="Q31" i="10"/>
  <c r="Q32" i="10"/>
  <c r="Q33" i="10"/>
  <c r="Q34" i="10"/>
  <c r="Q35" i="10"/>
  <c r="Q36" i="10"/>
  <c r="Q37" i="10"/>
  <c r="Q38" i="10"/>
  <c r="Q39" i="10"/>
  <c r="Q40" i="10"/>
  <c r="I25" i="10"/>
  <c r="I26" i="10"/>
  <c r="I27" i="10"/>
  <c r="I28" i="10"/>
  <c r="I29" i="10"/>
  <c r="I30" i="10"/>
  <c r="I31" i="10"/>
  <c r="I32" i="10"/>
  <c r="I33" i="10"/>
  <c r="I34" i="10"/>
  <c r="I35" i="10"/>
  <c r="I36" i="10"/>
  <c r="I37" i="10"/>
  <c r="I38" i="10"/>
  <c r="Q9" i="10"/>
  <c r="Q10" i="10"/>
  <c r="Q11" i="10"/>
  <c r="Q12" i="10"/>
  <c r="Q13" i="10"/>
  <c r="Q14" i="10"/>
  <c r="Q15" i="10"/>
  <c r="Q16" i="10"/>
  <c r="Q8" i="10"/>
  <c r="Q7" i="10"/>
  <c r="Q6" i="10"/>
  <c r="Q5" i="10"/>
  <c r="I5" i="10"/>
  <c r="I6" i="10"/>
  <c r="I7" i="10"/>
  <c r="I8" i="10"/>
  <c r="I9" i="10"/>
  <c r="I10" i="10"/>
  <c r="I11" i="10"/>
  <c r="I12" i="10"/>
  <c r="I13" i="10"/>
  <c r="I14" i="10"/>
  <c r="I4" i="10"/>
  <c r="G51" i="10"/>
  <c r="Q217" i="1"/>
  <c r="H51" i="10"/>
  <c r="G52" i="10"/>
  <c r="Q218" i="1"/>
  <c r="H52" i="10"/>
  <c r="G53" i="10"/>
  <c r="Q219" i="1"/>
  <c r="H53" i="10"/>
  <c r="G54" i="10"/>
  <c r="Q220" i="1"/>
  <c r="H54" i="10"/>
  <c r="G55" i="10"/>
  <c r="Q221" i="1"/>
  <c r="H55" i="10"/>
  <c r="G56" i="10"/>
  <c r="Q722" i="1"/>
  <c r="H56" i="10"/>
  <c r="H50" i="10"/>
  <c r="G50" i="10"/>
  <c r="H49" i="10"/>
  <c r="G49" i="10"/>
  <c r="H48" i="10"/>
  <c r="G48" i="10"/>
  <c r="K34" i="1"/>
  <c r="E50" i="10"/>
  <c r="K217" i="1"/>
  <c r="E51" i="10"/>
  <c r="K218" i="1"/>
  <c r="E52" i="10"/>
  <c r="K219" i="1"/>
  <c r="E53" i="10"/>
  <c r="K220" i="1"/>
  <c r="E54" i="10"/>
  <c r="K221" i="1"/>
  <c r="E55" i="10"/>
  <c r="K722" i="1"/>
  <c r="E56" i="10"/>
  <c r="K76" i="1"/>
  <c r="E49" i="10"/>
  <c r="E48" i="10"/>
  <c r="O27" i="10"/>
  <c r="Q798" i="1"/>
  <c r="P27" i="10"/>
  <c r="O28" i="10"/>
  <c r="Q799" i="1"/>
  <c r="P28" i="10"/>
  <c r="O29" i="10"/>
  <c r="P29" i="10"/>
  <c r="O30" i="10"/>
  <c r="P30" i="10"/>
  <c r="O31" i="10"/>
  <c r="P31" i="10"/>
  <c r="O32" i="10"/>
  <c r="P32" i="10"/>
  <c r="O33" i="10"/>
  <c r="P33" i="10"/>
  <c r="O34" i="10"/>
  <c r="P34" i="10"/>
  <c r="O35" i="10"/>
  <c r="P35" i="10"/>
  <c r="O36" i="10"/>
  <c r="P36" i="10"/>
  <c r="O37" i="10"/>
  <c r="P37" i="10"/>
  <c r="O38" i="10"/>
  <c r="P38" i="10"/>
  <c r="O39" i="10"/>
  <c r="P39" i="10"/>
  <c r="Q797" i="1"/>
  <c r="P26" i="10"/>
  <c r="O26" i="10"/>
  <c r="P25" i="10"/>
  <c r="O25" i="10"/>
  <c r="K799" i="1"/>
  <c r="M28" i="10"/>
  <c r="K652" i="1"/>
  <c r="M29" i="10"/>
  <c r="K479" i="1"/>
  <c r="M30" i="10"/>
  <c r="K480" i="1"/>
  <c r="M31" i="10"/>
  <c r="K472" i="1"/>
  <c r="M32" i="10"/>
  <c r="K473" i="1"/>
  <c r="M33" i="10"/>
  <c r="K474" i="1"/>
  <c r="M34" i="10"/>
  <c r="K475" i="1"/>
  <c r="M35" i="10"/>
  <c r="K26" i="1"/>
  <c r="M36" i="10"/>
  <c r="K183" i="1"/>
  <c r="M37" i="10"/>
  <c r="K853" i="1"/>
  <c r="M38" i="10"/>
  <c r="K514" i="1"/>
  <c r="M39" i="10"/>
  <c r="K798" i="1"/>
  <c r="M27" i="10"/>
  <c r="K797" i="1"/>
  <c r="M26" i="10"/>
  <c r="K123" i="1"/>
  <c r="M25" i="10"/>
  <c r="G28" i="10"/>
  <c r="H28" i="10"/>
  <c r="G29" i="10"/>
  <c r="H29" i="10"/>
  <c r="G30" i="10"/>
  <c r="H30" i="10"/>
  <c r="G31" i="10"/>
  <c r="H31" i="10"/>
  <c r="G32" i="10"/>
  <c r="H32" i="10"/>
  <c r="G33" i="10"/>
  <c r="H33" i="10"/>
  <c r="G34" i="10"/>
  <c r="H34" i="10"/>
  <c r="G35" i="10"/>
  <c r="H35" i="10"/>
  <c r="G36" i="10"/>
  <c r="H36" i="10"/>
  <c r="G37" i="10"/>
  <c r="H37" i="10"/>
  <c r="H27" i="10"/>
  <c r="G27" i="10"/>
  <c r="H26" i="10"/>
  <c r="G26" i="10"/>
  <c r="H25" i="10"/>
  <c r="G25" i="10"/>
  <c r="E29" i="10"/>
  <c r="E30" i="10"/>
  <c r="E31" i="10"/>
  <c r="E32" i="10"/>
  <c r="E33" i="10"/>
  <c r="E34" i="10"/>
  <c r="E35" i="10"/>
  <c r="E36" i="10"/>
  <c r="E37" i="10"/>
  <c r="E28" i="10"/>
  <c r="E27" i="10"/>
  <c r="E26" i="10"/>
  <c r="K121" i="1"/>
  <c r="E25" i="10"/>
  <c r="O8" i="10"/>
  <c r="P8" i="10"/>
  <c r="O9" i="10"/>
  <c r="P9" i="10"/>
  <c r="O10" i="10"/>
  <c r="P10" i="10"/>
  <c r="O11" i="10"/>
  <c r="P11" i="10"/>
  <c r="O12" i="10"/>
  <c r="P12" i="10"/>
  <c r="O13" i="10"/>
  <c r="P13" i="10"/>
  <c r="O14" i="10"/>
  <c r="P14" i="10"/>
  <c r="O15" i="10"/>
  <c r="P15" i="10"/>
  <c r="O16" i="10"/>
  <c r="P16" i="10"/>
  <c r="P7" i="10"/>
  <c r="O7" i="10"/>
  <c r="P6" i="10"/>
  <c r="O6" i="10"/>
  <c r="P5" i="10"/>
  <c r="O5" i="10"/>
  <c r="M8" i="10"/>
  <c r="M9" i="10"/>
  <c r="M10" i="10"/>
  <c r="M11" i="10"/>
  <c r="M12" i="10"/>
  <c r="M13" i="10"/>
  <c r="M14" i="10"/>
  <c r="M15" i="10"/>
  <c r="M16" i="10"/>
  <c r="M7" i="10"/>
  <c r="M6" i="10"/>
  <c r="K820" i="1"/>
  <c r="M5" i="10"/>
  <c r="E5" i="10"/>
  <c r="E6" i="10"/>
  <c r="E7" i="10"/>
  <c r="E8" i="10"/>
  <c r="E9" i="10"/>
  <c r="E10" i="10"/>
  <c r="E11" i="10"/>
  <c r="E12" i="10"/>
  <c r="E13" i="10"/>
  <c r="E14" i="10"/>
  <c r="K817" i="1"/>
  <c r="E4" i="10"/>
  <c r="H5" i="10"/>
  <c r="H6" i="10"/>
  <c r="H7" i="10"/>
  <c r="H8" i="10"/>
  <c r="H9" i="10"/>
  <c r="H10" i="10"/>
  <c r="H11" i="10"/>
  <c r="H12" i="10"/>
  <c r="H13" i="10"/>
  <c r="H14" i="10"/>
  <c r="H4" i="10"/>
  <c r="G5" i="10"/>
  <c r="G6" i="10"/>
  <c r="G7" i="10"/>
  <c r="G8" i="10"/>
  <c r="G9" i="10"/>
  <c r="G10" i="10"/>
  <c r="G11" i="10"/>
  <c r="G12" i="10"/>
  <c r="G13" i="10"/>
  <c r="G14" i="10"/>
  <c r="G4" i="10"/>
  <c r="J246" i="10"/>
  <c r="J245" i="10"/>
  <c r="M236" i="10"/>
  <c r="M237" i="10"/>
  <c r="M238" i="10"/>
  <c r="M239" i="10"/>
  <c r="M240" i="10"/>
  <c r="M241" i="10"/>
  <c r="M242" i="10"/>
  <c r="M243" i="10"/>
  <c r="M235" i="10"/>
  <c r="M234" i="10"/>
  <c r="M233" i="10"/>
  <c r="M232" i="10"/>
  <c r="D236" i="10"/>
  <c r="G236" i="10"/>
  <c r="H236" i="10"/>
  <c r="I236" i="10"/>
  <c r="D237" i="10"/>
  <c r="G237" i="10"/>
  <c r="H237" i="10"/>
  <c r="I237" i="10"/>
  <c r="D238" i="10"/>
  <c r="G238" i="10"/>
  <c r="H238" i="10"/>
  <c r="I238" i="10"/>
  <c r="D239" i="10"/>
  <c r="G239" i="10"/>
  <c r="H239" i="10"/>
  <c r="I239" i="10"/>
  <c r="D240" i="10"/>
  <c r="G240" i="10"/>
  <c r="H240" i="10"/>
  <c r="I240" i="10"/>
  <c r="D241" i="10"/>
  <c r="G241" i="10"/>
  <c r="H241" i="10"/>
  <c r="I241" i="10"/>
  <c r="D242" i="10"/>
  <c r="G242" i="10"/>
  <c r="H242" i="10"/>
  <c r="I242" i="10"/>
  <c r="D243" i="10"/>
  <c r="G243" i="10"/>
  <c r="H243" i="10"/>
  <c r="I243" i="10"/>
  <c r="I235" i="10"/>
  <c r="D235" i="10"/>
  <c r="G235" i="10"/>
  <c r="H235" i="10"/>
  <c r="I234" i="10"/>
  <c r="D234" i="10"/>
  <c r="G234" i="10"/>
  <c r="H234" i="10"/>
  <c r="I233" i="10"/>
  <c r="D233" i="10"/>
  <c r="G233" i="10"/>
  <c r="H233" i="10"/>
  <c r="I232" i="10"/>
  <c r="D232" i="10"/>
  <c r="G232" i="10"/>
  <c r="H232" i="10"/>
  <c r="J227" i="10"/>
  <c r="J226" i="10"/>
  <c r="M224" i="10"/>
  <c r="M223" i="10"/>
  <c r="M222" i="10"/>
  <c r="M221" i="10"/>
  <c r="I224" i="10"/>
  <c r="D224" i="10"/>
  <c r="G224" i="10"/>
  <c r="H224" i="10"/>
  <c r="I223" i="10"/>
  <c r="D223" i="10"/>
  <c r="G223" i="10"/>
  <c r="H223" i="10"/>
  <c r="I222" i="10"/>
  <c r="D222" i="10"/>
  <c r="G222" i="10"/>
  <c r="H222" i="10"/>
  <c r="I221" i="10"/>
  <c r="D221" i="10"/>
  <c r="G221" i="10"/>
  <c r="H221" i="10"/>
  <c r="J216" i="10"/>
  <c r="J215" i="10"/>
  <c r="M209" i="10"/>
  <c r="M210" i="10"/>
  <c r="M211" i="10"/>
  <c r="M212" i="10"/>
  <c r="M213" i="10"/>
  <c r="M208" i="10"/>
  <c r="M207" i="10"/>
  <c r="M206" i="10"/>
  <c r="M205" i="10"/>
  <c r="D209" i="10"/>
  <c r="G209" i="10"/>
  <c r="H209" i="10"/>
  <c r="I209" i="10"/>
  <c r="D210" i="10"/>
  <c r="G210" i="10"/>
  <c r="H210" i="10"/>
  <c r="I210" i="10"/>
  <c r="D211" i="10"/>
  <c r="G211" i="10"/>
  <c r="H211" i="10"/>
  <c r="I211" i="10"/>
  <c r="D212" i="10"/>
  <c r="G212" i="10"/>
  <c r="H212" i="10"/>
  <c r="I212" i="10"/>
  <c r="D213" i="10"/>
  <c r="G213" i="10"/>
  <c r="H213" i="10"/>
  <c r="I213" i="10"/>
  <c r="I208" i="10"/>
  <c r="D208" i="10"/>
  <c r="G208" i="10"/>
  <c r="H208" i="10"/>
  <c r="I207" i="10"/>
  <c r="D207" i="10"/>
  <c r="G207" i="10"/>
  <c r="H207" i="10"/>
  <c r="I206" i="10"/>
  <c r="D206" i="10"/>
  <c r="G206" i="10"/>
  <c r="H206" i="10"/>
  <c r="I205" i="10"/>
  <c r="D205" i="10"/>
  <c r="G205" i="10"/>
  <c r="H205" i="10"/>
  <c r="J200" i="10"/>
  <c r="J199" i="10"/>
  <c r="M193" i="10"/>
  <c r="M194" i="10"/>
  <c r="M195" i="10"/>
  <c r="M196" i="10"/>
  <c r="M197" i="10"/>
  <c r="M192" i="10"/>
  <c r="M191" i="10"/>
  <c r="M190" i="10"/>
  <c r="M189" i="10"/>
  <c r="D194" i="10"/>
  <c r="G194" i="10"/>
  <c r="H194" i="10"/>
  <c r="I194" i="10"/>
  <c r="D195" i="10"/>
  <c r="G195" i="10"/>
  <c r="H195" i="10"/>
  <c r="I195" i="10"/>
  <c r="D196" i="10"/>
  <c r="G196" i="10"/>
  <c r="H196" i="10"/>
  <c r="I196" i="10"/>
  <c r="D197" i="10"/>
  <c r="G197" i="10"/>
  <c r="H197" i="10"/>
  <c r="I197" i="10"/>
  <c r="I193" i="10"/>
  <c r="D193" i="10"/>
  <c r="G193" i="10"/>
  <c r="H193" i="10"/>
  <c r="I192" i="10"/>
  <c r="D192" i="10"/>
  <c r="G192" i="10"/>
  <c r="H192" i="10"/>
  <c r="I191" i="10"/>
  <c r="D191" i="10"/>
  <c r="G191" i="10"/>
  <c r="H191" i="10"/>
  <c r="I190" i="10"/>
  <c r="D190" i="10"/>
  <c r="G190" i="10"/>
  <c r="H190" i="10"/>
  <c r="I189" i="10"/>
  <c r="D189" i="10"/>
  <c r="G189" i="10"/>
  <c r="H189" i="10"/>
  <c r="J184" i="10"/>
  <c r="J183" i="10"/>
  <c r="M179" i="10"/>
  <c r="M180" i="10"/>
  <c r="M181" i="10"/>
  <c r="M178" i="10"/>
  <c r="M177" i="10"/>
  <c r="M176" i="10"/>
  <c r="M175" i="10"/>
  <c r="D179" i="10"/>
  <c r="G179" i="10"/>
  <c r="H179" i="10"/>
  <c r="I179" i="10"/>
  <c r="D180" i="10"/>
  <c r="G180" i="10"/>
  <c r="H180" i="10"/>
  <c r="I180" i="10"/>
  <c r="D181" i="10"/>
  <c r="G181" i="10"/>
  <c r="H181" i="10"/>
  <c r="I181" i="10"/>
  <c r="I178" i="10"/>
  <c r="D178" i="10"/>
  <c r="G178" i="10"/>
  <c r="H178" i="10"/>
  <c r="I177" i="10"/>
  <c r="D177" i="10"/>
  <c r="G177" i="10"/>
  <c r="H177" i="10"/>
  <c r="I176" i="10"/>
  <c r="D176" i="10"/>
  <c r="G176" i="10"/>
  <c r="H176" i="10"/>
  <c r="I175" i="10"/>
  <c r="D175" i="10"/>
  <c r="G175" i="10"/>
  <c r="H175" i="10"/>
  <c r="M166" i="10"/>
  <c r="M165" i="10"/>
  <c r="M164" i="10"/>
  <c r="M163" i="10"/>
  <c r="J169" i="10"/>
  <c r="J168" i="10"/>
  <c r="I166" i="10"/>
  <c r="D166" i="10"/>
  <c r="G166" i="10"/>
  <c r="H166" i="10"/>
  <c r="I165" i="10"/>
  <c r="D165" i="10"/>
  <c r="G165" i="10"/>
  <c r="H165" i="10"/>
  <c r="I164" i="10"/>
  <c r="D164" i="10"/>
  <c r="G164" i="10"/>
  <c r="H164" i="10"/>
  <c r="I163" i="10"/>
  <c r="D163" i="10"/>
  <c r="G163" i="10"/>
  <c r="H163" i="10"/>
  <c r="M151" i="10"/>
  <c r="M152" i="10"/>
  <c r="M153" i="10"/>
  <c r="M154" i="10"/>
  <c r="M155" i="10"/>
  <c r="M150" i="10"/>
  <c r="J158" i="10"/>
  <c r="J157" i="10"/>
  <c r="I155" i="10"/>
  <c r="D155" i="10"/>
  <c r="G155" i="10"/>
  <c r="H155" i="10"/>
  <c r="I154" i="10"/>
  <c r="D154" i="10"/>
  <c r="G154" i="10"/>
  <c r="H154" i="10"/>
  <c r="I153" i="10"/>
  <c r="D153" i="10"/>
  <c r="G153" i="10"/>
  <c r="H153" i="10"/>
  <c r="I152" i="10"/>
  <c r="D152" i="10"/>
  <c r="G152" i="10"/>
  <c r="H152" i="10"/>
  <c r="I151" i="10"/>
  <c r="D151" i="10"/>
  <c r="G151" i="10"/>
  <c r="H151" i="10"/>
  <c r="I150" i="10"/>
  <c r="D150" i="10"/>
  <c r="G150" i="10"/>
  <c r="H150" i="10"/>
  <c r="M136" i="10"/>
  <c r="M137" i="10"/>
  <c r="M138" i="10"/>
  <c r="M139" i="10"/>
  <c r="M140" i="10"/>
  <c r="M141" i="10"/>
  <c r="M135" i="10"/>
  <c r="M134" i="10"/>
  <c r="M133" i="10"/>
  <c r="J144" i="10"/>
  <c r="J143" i="10"/>
  <c r="D136" i="10"/>
  <c r="G136" i="10"/>
  <c r="H136" i="10"/>
  <c r="I136" i="10"/>
  <c r="D137" i="10"/>
  <c r="G137" i="10"/>
  <c r="H137" i="10"/>
  <c r="I137" i="10"/>
  <c r="D138" i="10"/>
  <c r="G138" i="10"/>
  <c r="H138" i="10"/>
  <c r="I138" i="10"/>
  <c r="D139" i="10"/>
  <c r="G139" i="10"/>
  <c r="H139" i="10"/>
  <c r="I139" i="10"/>
  <c r="D140" i="10"/>
  <c r="G140" i="10"/>
  <c r="H140" i="10"/>
  <c r="I140" i="10"/>
  <c r="D141" i="10"/>
  <c r="G141" i="10"/>
  <c r="H141" i="10"/>
  <c r="I141" i="10"/>
  <c r="I135" i="10"/>
  <c r="D135" i="10"/>
  <c r="G135" i="10"/>
  <c r="H135" i="10"/>
  <c r="I134" i="10"/>
  <c r="D134" i="10"/>
  <c r="G134" i="10"/>
  <c r="H134" i="10"/>
  <c r="I133" i="10"/>
  <c r="D133" i="10"/>
  <c r="G133" i="10"/>
  <c r="H133" i="10"/>
  <c r="J128" i="10"/>
  <c r="J127" i="10"/>
  <c r="M125" i="10"/>
  <c r="M124" i="10"/>
  <c r="M123" i="10"/>
  <c r="I125" i="10"/>
  <c r="D125" i="10"/>
  <c r="G125" i="10"/>
  <c r="H125" i="10"/>
  <c r="I124" i="10"/>
  <c r="D124" i="10"/>
  <c r="G124" i="10"/>
  <c r="H124" i="10"/>
  <c r="I123" i="10"/>
  <c r="D123" i="10"/>
  <c r="G123" i="10"/>
  <c r="H123" i="10"/>
  <c r="J118" i="10"/>
  <c r="J117" i="10"/>
  <c r="M115" i="10"/>
  <c r="M114" i="10"/>
  <c r="M113" i="10"/>
  <c r="M112" i="10"/>
  <c r="D115" i="10"/>
  <c r="G115" i="10"/>
  <c r="H115" i="10"/>
  <c r="I115" i="10"/>
  <c r="I114" i="10"/>
  <c r="D114" i="10"/>
  <c r="G114" i="10"/>
  <c r="H114" i="10"/>
  <c r="I113" i="10"/>
  <c r="D113" i="10"/>
  <c r="G113" i="10"/>
  <c r="H113" i="10"/>
  <c r="I112" i="10"/>
  <c r="D112" i="10"/>
  <c r="G112" i="10"/>
  <c r="H112" i="10"/>
  <c r="J107" i="10"/>
  <c r="J106" i="10"/>
  <c r="M104" i="10"/>
  <c r="M103" i="10"/>
  <c r="M102" i="10"/>
  <c r="I104" i="10"/>
  <c r="I103" i="10"/>
  <c r="I102" i="10"/>
  <c r="D104" i="10"/>
  <c r="D103" i="10"/>
  <c r="D102" i="10"/>
  <c r="J97" i="10"/>
  <c r="M92" i="10"/>
  <c r="M93" i="10"/>
  <c r="M94" i="10"/>
  <c r="M95" i="10"/>
  <c r="P98" i="10"/>
  <c r="D92" i="10"/>
  <c r="G92" i="10"/>
  <c r="H92" i="10"/>
  <c r="D93" i="10"/>
  <c r="G93" i="10"/>
  <c r="H93" i="10"/>
  <c r="D94" i="10"/>
  <c r="G94" i="10"/>
  <c r="H94" i="10"/>
  <c r="H95" i="10"/>
  <c r="P94" i="10"/>
  <c r="I92" i="10"/>
  <c r="J92" i="10"/>
  <c r="I93" i="10"/>
  <c r="J93" i="10"/>
  <c r="I94" i="10"/>
  <c r="J94" i="10"/>
  <c r="J95" i="10"/>
  <c r="P92" i="10"/>
  <c r="J96" i="10"/>
  <c r="G104" i="10"/>
  <c r="G103" i="10"/>
  <c r="G102" i="10"/>
  <c r="P4" i="1"/>
  <c r="N4" i="1"/>
  <c r="J4" i="1"/>
  <c r="N5" i="1"/>
  <c r="J5" i="1"/>
  <c r="T12" i="1"/>
  <c r="Q12" i="1"/>
  <c r="M12" i="1"/>
  <c r="K12" i="1"/>
  <c r="T286" i="1"/>
  <c r="T861" i="1"/>
  <c r="T860" i="1"/>
  <c r="T859" i="1"/>
  <c r="T858" i="1"/>
  <c r="T857" i="1"/>
  <c r="T856" i="1"/>
  <c r="T855" i="1"/>
  <c r="T854" i="1"/>
  <c r="T780" i="1"/>
  <c r="T779" i="1"/>
  <c r="T778" i="1"/>
  <c r="T777" i="1"/>
  <c r="T625" i="1"/>
  <c r="T624" i="1"/>
  <c r="T623" i="1"/>
  <c r="T622" i="1"/>
  <c r="T621" i="1"/>
  <c r="T620" i="1"/>
  <c r="T619" i="1"/>
  <c r="T618" i="1"/>
  <c r="T617" i="1"/>
  <c r="T616" i="1"/>
  <c r="T511" i="1"/>
  <c r="T510" i="1"/>
  <c r="T509" i="1"/>
  <c r="T508" i="1"/>
  <c r="T507" i="1"/>
  <c r="T212" i="1"/>
  <c r="T211" i="1"/>
  <c r="T210" i="1"/>
  <c r="T209" i="1"/>
  <c r="T284" i="1"/>
  <c r="T739" i="1"/>
  <c r="T287" i="1"/>
  <c r="T500" i="1"/>
  <c r="T282" i="1"/>
  <c r="T834" i="1"/>
  <c r="T774" i="1"/>
  <c r="T700" i="1"/>
  <c r="T699" i="1"/>
  <c r="T640" i="1"/>
  <c r="T539" i="1"/>
  <c r="T538" i="1"/>
  <c r="T537" i="1"/>
  <c r="T482" i="1"/>
  <c r="T288" i="1"/>
  <c r="T285" i="1"/>
  <c r="T283" i="1"/>
  <c r="T725" i="1"/>
  <c r="T701" i="1"/>
  <c r="T608" i="1"/>
  <c r="T536" i="1"/>
  <c r="T22" i="1"/>
  <c r="T773" i="1"/>
  <c r="T772" i="1"/>
  <c r="T547" i="1"/>
  <c r="T535" i="1"/>
  <c r="S4"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9" i="1"/>
  <c r="T610" i="1"/>
  <c r="T611" i="1"/>
  <c r="T612" i="1"/>
  <c r="T613" i="1"/>
  <c r="T614" i="1"/>
  <c r="T615" i="1"/>
  <c r="T626" i="1"/>
  <c r="T627" i="1"/>
  <c r="T628" i="1"/>
  <c r="T629" i="1"/>
  <c r="T630" i="1"/>
  <c r="T631" i="1"/>
  <c r="T632" i="1"/>
  <c r="T633" i="1"/>
  <c r="T634" i="1"/>
  <c r="T635" i="1"/>
  <c r="T636" i="1"/>
  <c r="T637" i="1"/>
  <c r="T638" i="1"/>
  <c r="T639" i="1"/>
  <c r="T641" i="1"/>
  <c r="T642" i="1"/>
  <c r="T643" i="1"/>
  <c r="T644" i="1"/>
  <c r="T645" i="1"/>
  <c r="T646" i="1"/>
  <c r="T647" i="1"/>
  <c r="T648" i="1"/>
  <c r="T649" i="1"/>
  <c r="T650" i="1"/>
  <c r="T651" i="1"/>
  <c r="T652" i="1"/>
  <c r="T653" i="1"/>
  <c r="T654" i="1"/>
  <c r="T655" i="1"/>
  <c r="T656" i="1"/>
  <c r="T657"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702" i="1"/>
  <c r="T703" i="1"/>
  <c r="T704" i="1"/>
  <c r="T705" i="1"/>
  <c r="T706" i="1"/>
  <c r="T707" i="1"/>
  <c r="T708" i="1"/>
  <c r="T709" i="1"/>
  <c r="T710" i="1"/>
  <c r="T711" i="1"/>
  <c r="T712" i="1"/>
  <c r="T713" i="1"/>
  <c r="T714" i="1"/>
  <c r="T715" i="1"/>
  <c r="T716" i="1"/>
  <c r="T717" i="1"/>
  <c r="T718" i="1"/>
  <c r="T719" i="1"/>
  <c r="T720" i="1"/>
  <c r="T721" i="1"/>
  <c r="T722" i="1"/>
  <c r="T723" i="1"/>
  <c r="T724" i="1"/>
  <c r="T726" i="1"/>
  <c r="T727" i="1"/>
  <c r="T729" i="1"/>
  <c r="T730" i="1"/>
  <c r="T731" i="1"/>
  <c r="T732" i="1"/>
  <c r="T733" i="1"/>
  <c r="T734" i="1"/>
  <c r="T735" i="1"/>
  <c r="T736" i="1"/>
  <c r="T737" i="1"/>
  <c r="T738"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5" i="1"/>
  <c r="T776"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5" i="1"/>
  <c r="T836" i="1"/>
  <c r="T837" i="1"/>
  <c r="T838" i="1"/>
  <c r="T839" i="1"/>
  <c r="T840" i="1"/>
  <c r="T841" i="1"/>
  <c r="T842" i="1"/>
  <c r="T843" i="1"/>
  <c r="T844" i="1"/>
  <c r="T845" i="1"/>
  <c r="T846" i="1"/>
  <c r="T847" i="1"/>
  <c r="T848" i="1"/>
  <c r="T849" i="1"/>
  <c r="T850" i="1"/>
  <c r="T851" i="1"/>
  <c r="T852" i="1"/>
  <c r="T853" i="1"/>
  <c r="T862" i="1"/>
  <c r="T863" i="1"/>
  <c r="T864" i="1"/>
  <c r="T865" i="1"/>
  <c r="T866" i="1"/>
  <c r="T867" i="1"/>
  <c r="T868" i="1"/>
  <c r="T869" i="1"/>
  <c r="T870" i="1"/>
  <c r="T871" i="1"/>
  <c r="T872" i="1"/>
  <c r="T873" i="1"/>
  <c r="T874" i="1"/>
  <c r="T875" i="1"/>
  <c r="T876" i="1"/>
  <c r="T877" i="1"/>
  <c r="T878" i="1"/>
  <c r="T879" i="1"/>
  <c r="T881" i="1"/>
  <c r="T882" i="1"/>
  <c r="T883" i="1"/>
  <c r="T884" i="1"/>
  <c r="T885" i="1"/>
  <c r="T886" i="1"/>
  <c r="T887" i="1"/>
  <c r="T888" i="1"/>
  <c r="T889" i="1"/>
  <c r="T890" i="1"/>
  <c r="T891" i="1"/>
  <c r="T892" i="1"/>
  <c r="T893" i="1"/>
  <c r="T894" i="1"/>
  <c r="T895" i="1"/>
  <c r="T896" i="1"/>
  <c r="T897" i="1"/>
  <c r="T898" i="1"/>
  <c r="T899" i="1"/>
  <c r="T900" i="1"/>
  <c r="T901" i="1"/>
  <c r="T902" i="1"/>
  <c r="T903" i="1"/>
  <c r="T5" i="1"/>
  <c r="T6" i="1"/>
  <c r="T7" i="1"/>
  <c r="T8" i="1"/>
  <c r="T9" i="1"/>
  <c r="T10" i="1"/>
  <c r="T11" i="1"/>
  <c r="T13" i="1"/>
  <c r="T14" i="1"/>
  <c r="T15" i="1"/>
  <c r="T16" i="1"/>
  <c r="T17" i="1"/>
  <c r="T18" i="1"/>
  <c r="T19" i="1"/>
  <c r="T20" i="1"/>
  <c r="T21"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13" i="1"/>
  <c r="T214" i="1"/>
  <c r="T215" i="1"/>
  <c r="T216" i="1"/>
  <c r="T217" i="1"/>
  <c r="T218" i="1"/>
  <c r="T219" i="1"/>
  <c r="T220" i="1"/>
  <c r="T221" i="1"/>
  <c r="T222" i="1"/>
  <c r="T223" i="1"/>
  <c r="T224" i="1"/>
  <c r="T225" i="1"/>
  <c r="T226" i="1"/>
  <c r="T227" i="1"/>
  <c r="T228" i="1"/>
  <c r="T229" i="1"/>
  <c r="T230" i="1"/>
  <c r="T231" i="1"/>
  <c r="T232" i="1"/>
  <c r="T233" i="1"/>
  <c r="T234" i="1"/>
  <c r="T236" i="1"/>
  <c r="T237" i="1"/>
  <c r="T238" i="1"/>
  <c r="T240" i="1"/>
  <c r="T241" i="1"/>
  <c r="T242"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9" i="1"/>
  <c r="T290" i="1"/>
  <c r="T291" i="1"/>
  <c r="T292" i="1"/>
  <c r="T293" i="1"/>
  <c r="T294" i="1"/>
  <c r="T295" i="1"/>
  <c r="T296" i="1"/>
  <c r="T297" i="1"/>
  <c r="T298" i="1"/>
  <c r="T299" i="1"/>
  <c r="T300"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3" i="1"/>
  <c r="T484" i="1"/>
  <c r="T485" i="1"/>
  <c r="T486" i="1"/>
  <c r="T487" i="1"/>
  <c r="T488" i="1"/>
  <c r="T489" i="1"/>
  <c r="T490" i="1"/>
  <c r="T491" i="1"/>
  <c r="T492" i="1"/>
  <c r="T493" i="1"/>
  <c r="T494" i="1"/>
  <c r="T495" i="1"/>
  <c r="T496" i="1"/>
  <c r="T497" i="1"/>
  <c r="T498" i="1"/>
  <c r="T499" i="1"/>
  <c r="T501" i="1"/>
  <c r="T502" i="1"/>
  <c r="T503" i="1"/>
  <c r="T504" i="1"/>
  <c r="T505" i="1"/>
  <c r="T506" i="1"/>
  <c r="T512" i="1"/>
  <c r="T513" i="1"/>
  <c r="T514" i="1"/>
  <c r="T515" i="1"/>
  <c r="T516" i="1"/>
  <c r="T517" i="1"/>
  <c r="T518" i="1"/>
  <c r="T519" i="1"/>
  <c r="T520" i="1"/>
  <c r="T521" i="1"/>
  <c r="T522" i="1"/>
  <c r="T523" i="1"/>
  <c r="T524" i="1"/>
  <c r="T525" i="1"/>
  <c r="T526" i="1"/>
  <c r="T527" i="1"/>
  <c r="T528" i="1"/>
  <c r="T529" i="1"/>
  <c r="T530" i="1"/>
  <c r="T531" i="1"/>
  <c r="T532" i="1"/>
  <c r="T533" i="1"/>
  <c r="T534" i="1"/>
  <c r="T540" i="1"/>
  <c r="T541" i="1"/>
  <c r="T542" i="1"/>
  <c r="T543" i="1"/>
  <c r="T544" i="1"/>
  <c r="T545" i="1"/>
  <c r="T546" i="1"/>
  <c r="T548" i="1"/>
  <c r="Q6" i="1"/>
  <c r="Q7" i="1"/>
  <c r="Q8" i="1"/>
  <c r="Q9" i="1"/>
  <c r="Q10" i="1"/>
  <c r="Q11"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22" i="1"/>
  <c r="Q223" i="1"/>
  <c r="Q224" i="1"/>
  <c r="Q225" i="1"/>
  <c r="Q226" i="1"/>
  <c r="Q227" i="1"/>
  <c r="Q228" i="1"/>
  <c r="Q229" i="1"/>
  <c r="Q230" i="1"/>
  <c r="Q231" i="1"/>
  <c r="Q232" i="1"/>
  <c r="Q233" i="1"/>
  <c r="Q234" i="1"/>
  <c r="Q236" i="1"/>
  <c r="Q237" i="1"/>
  <c r="Q238" i="1"/>
  <c r="Q240" i="1"/>
  <c r="Q241" i="1"/>
  <c r="Q242"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90" i="1"/>
  <c r="Q291" i="1"/>
  <c r="Q292" i="1"/>
  <c r="Q293" i="1"/>
  <c r="Q294" i="1"/>
  <c r="Q295" i="1"/>
  <c r="Q296" i="1"/>
  <c r="Q297" i="1"/>
  <c r="Q298" i="1"/>
  <c r="Q299" i="1"/>
  <c r="Q300"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1" i="1"/>
  <c r="Q882" i="1"/>
  <c r="Q883" i="1"/>
  <c r="Q884" i="1"/>
  <c r="Q885" i="1"/>
  <c r="Q886" i="1"/>
  <c r="Q887" i="1"/>
  <c r="Q888" i="1"/>
  <c r="Q889" i="1"/>
  <c r="Q890" i="1"/>
  <c r="Q891" i="1"/>
  <c r="Q892" i="1"/>
  <c r="Q893" i="1"/>
  <c r="Q894" i="1"/>
  <c r="Q895" i="1"/>
  <c r="Q896" i="1"/>
  <c r="Q897" i="1"/>
  <c r="Q898" i="1"/>
  <c r="Q899" i="1"/>
  <c r="Q900" i="1"/>
  <c r="Q901" i="1"/>
  <c r="Q902" i="1"/>
  <c r="Q903" i="1"/>
  <c r="M817" i="1"/>
  <c r="P93" i="10"/>
  <c r="T927" i="1"/>
  <c r="S927" i="1"/>
  <c r="Q927" i="1"/>
  <c r="M927" i="1"/>
  <c r="K927" i="1"/>
  <c r="T926" i="1"/>
  <c r="S926" i="1"/>
  <c r="Q926" i="1"/>
  <c r="M926" i="1"/>
  <c r="K926" i="1"/>
  <c r="T925" i="1"/>
  <c r="S925" i="1"/>
  <c r="Q925" i="1"/>
  <c r="M925" i="1"/>
  <c r="K925" i="1"/>
  <c r="T924" i="1"/>
  <c r="S924" i="1"/>
  <c r="Q924" i="1"/>
  <c r="M924" i="1"/>
  <c r="K924" i="1"/>
  <c r="T923" i="1"/>
  <c r="S923" i="1"/>
  <c r="Q923" i="1"/>
  <c r="M923" i="1"/>
  <c r="K923" i="1"/>
  <c r="T922" i="1"/>
  <c r="S922" i="1"/>
  <c r="Q922" i="1"/>
  <c r="M922" i="1"/>
  <c r="K922" i="1"/>
  <c r="T921" i="1"/>
  <c r="S921" i="1"/>
  <c r="Q921" i="1"/>
  <c r="M921" i="1"/>
  <c r="K921" i="1"/>
  <c r="T920" i="1"/>
  <c r="S920" i="1"/>
  <c r="Q920" i="1"/>
  <c r="M920" i="1"/>
  <c r="K920" i="1"/>
  <c r="T919" i="1"/>
  <c r="S919" i="1"/>
  <c r="Q919" i="1"/>
  <c r="M919" i="1"/>
  <c r="K919" i="1"/>
  <c r="T918" i="1"/>
  <c r="S918" i="1"/>
  <c r="Q918" i="1"/>
  <c r="M918" i="1"/>
  <c r="K918" i="1"/>
  <c r="T917" i="1"/>
  <c r="S917" i="1"/>
  <c r="Q917" i="1"/>
  <c r="M917" i="1"/>
  <c r="K917" i="1"/>
  <c r="T916" i="1"/>
  <c r="S916" i="1"/>
  <c r="Q916" i="1"/>
  <c r="M916" i="1"/>
  <c r="K916" i="1"/>
  <c r="M612" i="1"/>
  <c r="K612" i="1"/>
  <c r="N1045" i="1"/>
  <c r="J1045" i="1"/>
  <c r="N1046" i="1"/>
  <c r="J1046" i="1"/>
  <c r="N25" i="10"/>
  <c r="M797" i="1"/>
  <c r="N26" i="10"/>
  <c r="M798" i="1"/>
  <c r="N27" i="10"/>
  <c r="M799" i="1"/>
  <c r="N28" i="10"/>
  <c r="N29" i="10"/>
  <c r="N30" i="10"/>
  <c r="N31" i="10"/>
  <c r="N32" i="10"/>
  <c r="N33" i="10"/>
  <c r="N34" i="10"/>
  <c r="N35" i="10"/>
  <c r="N36" i="10"/>
  <c r="N37" i="10"/>
  <c r="N38" i="10"/>
  <c r="N39" i="10"/>
  <c r="N40" i="10"/>
  <c r="N42" i="10"/>
  <c r="E66" i="10"/>
  <c r="E67" i="10"/>
  <c r="E68" i="10"/>
  <c r="E69" i="10"/>
  <c r="E70" i="10"/>
  <c r="E71" i="10"/>
  <c r="E72" i="10"/>
  <c r="E73" i="10"/>
  <c r="E74" i="10"/>
  <c r="E75" i="10"/>
  <c r="E76" i="10"/>
  <c r="G67" i="10"/>
  <c r="K867" i="1"/>
  <c r="F67" i="10"/>
  <c r="C67" i="10"/>
  <c r="F48" i="10"/>
  <c r="F49" i="10"/>
  <c r="F50" i="10"/>
  <c r="M217" i="1"/>
  <c r="F51" i="10"/>
  <c r="M218" i="1"/>
  <c r="F52" i="10"/>
  <c r="M219" i="1"/>
  <c r="F53" i="10"/>
  <c r="M220" i="1"/>
  <c r="F54" i="10"/>
  <c r="M221" i="1"/>
  <c r="F55" i="10"/>
  <c r="M722" i="1"/>
  <c r="F56" i="10"/>
  <c r="F57" i="10"/>
  <c r="F59" i="10"/>
  <c r="G57" i="10"/>
  <c r="G59" i="10"/>
  <c r="H57" i="10"/>
  <c r="H59" i="10"/>
  <c r="O40" i="10"/>
  <c r="O42" i="10"/>
  <c r="P42" i="10"/>
  <c r="P44" i="10"/>
  <c r="O44" i="10"/>
  <c r="E15" i="10"/>
  <c r="F18" i="10"/>
  <c r="M95" i="1"/>
  <c r="K95" i="1"/>
  <c r="M894" i="1"/>
  <c r="M891" i="1"/>
  <c r="M892" i="1"/>
  <c r="M893" i="1"/>
  <c r="M895" i="1"/>
  <c r="M896" i="1"/>
  <c r="M897" i="1"/>
  <c r="M890" i="1"/>
  <c r="N1047" i="1"/>
  <c r="J1047" i="1"/>
  <c r="L2" i="5"/>
  <c r="K2" i="5"/>
  <c r="J2" i="5"/>
  <c r="I2" i="5"/>
  <c r="H2" i="5"/>
  <c r="G2" i="5"/>
  <c r="F2" i="5"/>
  <c r="E2" i="5"/>
  <c r="D2" i="5"/>
  <c r="C2" i="5"/>
  <c r="B2" i="5"/>
  <c r="A2" i="5"/>
  <c r="G5012" i="1"/>
  <c r="J5011" i="1"/>
  <c r="L5011" i="1"/>
  <c r="M571" i="1"/>
  <c r="K571" i="1"/>
  <c r="M572" i="1"/>
  <c r="K572" i="1"/>
  <c r="M570" i="1"/>
  <c r="K570" i="1"/>
  <c r="Q4" i="1"/>
  <c r="T4" i="1"/>
  <c r="E57" i="10"/>
  <c r="F60" i="10"/>
  <c r="M578" i="1"/>
  <c r="K578" i="1"/>
  <c r="M564" i="1"/>
  <c r="K564" i="1"/>
  <c r="M565" i="1"/>
  <c r="K565" i="1"/>
  <c r="M566" i="1"/>
  <c r="K566" i="1"/>
  <c r="M567" i="1"/>
  <c r="K567" i="1"/>
  <c r="H60" i="10"/>
  <c r="G60" i="10"/>
  <c r="H58" i="10"/>
  <c r="G58" i="10"/>
  <c r="F58" i="10"/>
  <c r="I57" i="10"/>
  <c r="C56" i="10"/>
  <c r="C55" i="10"/>
  <c r="C54" i="10"/>
  <c r="C53" i="10"/>
  <c r="C52" i="10"/>
  <c r="C51" i="10"/>
  <c r="C50" i="10"/>
  <c r="C49" i="10"/>
  <c r="C48" i="10"/>
  <c r="H18" i="10"/>
  <c r="F4" i="10"/>
  <c r="F5" i="10"/>
  <c r="F6" i="10"/>
  <c r="F7" i="10"/>
  <c r="F8" i="10"/>
  <c r="F9" i="10"/>
  <c r="F10" i="10"/>
  <c r="F11" i="10"/>
  <c r="F12" i="10"/>
  <c r="F13" i="10"/>
  <c r="F14" i="10"/>
  <c r="F15" i="10"/>
  <c r="F19" i="10"/>
  <c r="M40" i="10"/>
  <c r="P43" i="10"/>
  <c r="P40" i="10"/>
  <c r="F25" i="10"/>
  <c r="F26" i="10"/>
  <c r="F27" i="10"/>
  <c r="F28" i="10"/>
  <c r="F29" i="10"/>
  <c r="F30" i="10"/>
  <c r="F31" i="10"/>
  <c r="F32" i="10"/>
  <c r="F33" i="10"/>
  <c r="F34" i="10"/>
  <c r="F35" i="10"/>
  <c r="F36" i="10"/>
  <c r="F37" i="10"/>
  <c r="F38" i="10"/>
  <c r="E38" i="10"/>
  <c r="K37" i="10"/>
  <c r="K38" i="10"/>
  <c r="K39" i="10"/>
  <c r="N41" i="10"/>
  <c r="O41" i="10"/>
  <c r="P41" i="10"/>
  <c r="N43" i="10"/>
  <c r="O43" i="10"/>
  <c r="K36" i="10"/>
  <c r="K35" i="10"/>
  <c r="K34" i="10"/>
  <c r="K33" i="10"/>
  <c r="K32" i="10"/>
  <c r="K31" i="10"/>
  <c r="K30" i="10"/>
  <c r="K29" i="10"/>
  <c r="K28" i="10"/>
  <c r="K27" i="10"/>
  <c r="K26" i="10"/>
  <c r="K25" i="10"/>
  <c r="M17" i="10"/>
  <c r="P20" i="10"/>
  <c r="H41" i="10"/>
  <c r="G41" i="10"/>
  <c r="F41" i="10"/>
  <c r="C34" i="10"/>
  <c r="H38" i="10"/>
  <c r="H39" i="10"/>
  <c r="G38" i="10"/>
  <c r="G39" i="10"/>
  <c r="F39" i="10"/>
  <c r="C37" i="10"/>
  <c r="C36" i="10"/>
  <c r="C35" i="10"/>
  <c r="C33" i="10"/>
  <c r="C32" i="10"/>
  <c r="C31" i="10"/>
  <c r="C30" i="10"/>
  <c r="C29" i="10"/>
  <c r="C28" i="10"/>
  <c r="C27" i="10"/>
  <c r="C26" i="10"/>
  <c r="C25" i="10"/>
  <c r="N5" i="10"/>
  <c r="N6" i="10"/>
  <c r="N7" i="10"/>
  <c r="N8" i="10"/>
  <c r="N9" i="10"/>
  <c r="N10" i="10"/>
  <c r="N11" i="10"/>
  <c r="N12" i="10"/>
  <c r="N13" i="10"/>
  <c r="N14" i="10"/>
  <c r="N15" i="10"/>
  <c r="N16" i="10"/>
  <c r="N17" i="10"/>
  <c r="O17" i="10"/>
  <c r="P17" i="10"/>
  <c r="Q17" i="10"/>
  <c r="K14" i="10"/>
  <c r="K15" i="10"/>
  <c r="K16" i="10"/>
  <c r="N18" i="10"/>
  <c r="O18" i="10"/>
  <c r="P18" i="10"/>
  <c r="N20" i="10"/>
  <c r="O20" i="10"/>
  <c r="K13" i="10"/>
  <c r="C13" i="10"/>
  <c r="K12" i="10"/>
  <c r="K11" i="10"/>
  <c r="K10" i="10"/>
  <c r="K9" i="10"/>
  <c r="K8" i="10"/>
  <c r="K7" i="10"/>
  <c r="K6" i="10"/>
  <c r="K5" i="10"/>
  <c r="H19" i="10"/>
  <c r="H15" i="10"/>
  <c r="H16" i="10"/>
  <c r="G15" i="10"/>
  <c r="G16" i="10"/>
  <c r="F16" i="10"/>
  <c r="I15" i="10"/>
  <c r="C14" i="10"/>
  <c r="C12" i="10"/>
  <c r="C11" i="10"/>
  <c r="C10" i="10"/>
  <c r="C9" i="10"/>
  <c r="C8" i="10"/>
  <c r="C7" i="10"/>
  <c r="C6" i="10"/>
  <c r="C5" i="10"/>
  <c r="C4" i="10"/>
  <c r="M699" i="1"/>
  <c r="K699" i="1"/>
  <c r="M772" i="1"/>
  <c r="K772" i="1"/>
  <c r="M700" i="1"/>
  <c r="K700" i="1"/>
  <c r="M773" i="1"/>
  <c r="K773" i="1"/>
  <c r="M701" i="1"/>
  <c r="K701" i="1"/>
  <c r="M774" i="1"/>
  <c r="K774" i="1"/>
  <c r="M72" i="1"/>
  <c r="M73" i="1"/>
  <c r="M74" i="1"/>
  <c r="T929" i="1"/>
  <c r="S929" i="1"/>
  <c r="Q929" i="1"/>
  <c r="M929" i="1"/>
  <c r="K929" i="1"/>
  <c r="F66" i="10"/>
  <c r="K455" i="1"/>
  <c r="F68" i="10"/>
  <c r="K803" i="1"/>
  <c r="F69" i="10"/>
  <c r="K389" i="1"/>
  <c r="F70" i="10"/>
  <c r="K706" i="1"/>
  <c r="F71" i="10"/>
  <c r="K172" i="1"/>
  <c r="F72" i="10"/>
  <c r="K216" i="1"/>
  <c r="F73" i="10"/>
  <c r="K645" i="1"/>
  <c r="F74" i="10"/>
  <c r="K383" i="1"/>
  <c r="F75" i="10"/>
  <c r="F76" i="10"/>
  <c r="G66" i="10"/>
  <c r="G68" i="10"/>
  <c r="G69" i="10"/>
  <c r="G70" i="10"/>
  <c r="G71" i="10"/>
  <c r="G72" i="10"/>
  <c r="G73" i="10"/>
  <c r="G74" i="10"/>
  <c r="G75" i="10"/>
  <c r="M36" i="1"/>
  <c r="M100" i="1"/>
  <c r="M128" i="1"/>
  <c r="M141" i="1"/>
  <c r="M155" i="1"/>
  <c r="M189" i="1"/>
  <c r="M226" i="1"/>
  <c r="M222" i="1"/>
  <c r="M223" i="1"/>
  <c r="M224" i="1"/>
  <c r="M225" i="1"/>
  <c r="M540" i="1"/>
  <c r="M542" i="1"/>
  <c r="M648" i="1"/>
  <c r="M720" i="1"/>
  <c r="M227" i="1"/>
  <c r="K227" i="1"/>
  <c r="M230" i="1"/>
  <c r="K230" i="1"/>
  <c r="M232" i="1"/>
  <c r="K232" i="1"/>
  <c r="M228" i="1"/>
  <c r="K228" i="1"/>
  <c r="M229" i="1"/>
  <c r="K229" i="1"/>
  <c r="M231" i="1"/>
  <c r="K231" i="1"/>
  <c r="M824" i="1"/>
  <c r="K824" i="1"/>
  <c r="Q5" i="1"/>
  <c r="M391" i="1"/>
  <c r="M630" i="1"/>
  <c r="M392" i="1"/>
  <c r="M451" i="1"/>
  <c r="M631" i="1"/>
  <c r="M393" i="1"/>
  <c r="M632" i="1"/>
  <c r="M452" i="1"/>
  <c r="M453" i="1"/>
  <c r="M633" i="1"/>
  <c r="M454" i="1"/>
  <c r="M390" i="1"/>
  <c r="K613" i="1"/>
  <c r="K391" i="1"/>
  <c r="K630" i="1"/>
  <c r="K392" i="1"/>
  <c r="K451" i="1"/>
  <c r="K631" i="1"/>
  <c r="K393" i="1"/>
  <c r="K632" i="1"/>
  <c r="K452" i="1"/>
  <c r="K453" i="1"/>
  <c r="K633" i="1"/>
  <c r="K454" i="1"/>
  <c r="K390" i="1"/>
  <c r="M747" i="1"/>
  <c r="M881" i="1"/>
  <c r="M845" i="1"/>
  <c r="M844" i="1"/>
  <c r="M827" i="1"/>
  <c r="M825" i="1"/>
  <c r="M815" i="1"/>
  <c r="M814" i="1"/>
  <c r="M813" i="1"/>
  <c r="M812" i="1"/>
  <c r="M811" i="1"/>
  <c r="M810" i="1"/>
  <c r="M809" i="1"/>
  <c r="M808" i="1"/>
  <c r="M807" i="1"/>
  <c r="M806" i="1"/>
  <c r="M801" i="1"/>
  <c r="M752" i="1"/>
  <c r="M751" i="1"/>
  <c r="M750" i="1"/>
  <c r="M731" i="1"/>
  <c r="M714" i="1"/>
  <c r="M713" i="1"/>
  <c r="M635" i="1"/>
  <c r="M611" i="1"/>
  <c r="M553" i="1"/>
  <c r="M534" i="1"/>
  <c r="M533" i="1"/>
  <c r="M532" i="1"/>
  <c r="M523" i="1"/>
  <c r="M499" i="1"/>
  <c r="M491" i="1"/>
  <c r="M490" i="1"/>
  <c r="M489" i="1"/>
  <c r="M458" i="1"/>
  <c r="M457" i="1"/>
  <c r="M456" i="1"/>
  <c r="M388" i="1"/>
  <c r="M379" i="1"/>
  <c r="M378" i="1"/>
  <c r="M281" i="1"/>
  <c r="M244" i="1"/>
  <c r="M110" i="1"/>
  <c r="M103" i="1"/>
  <c r="M101" i="1"/>
  <c r="M84" i="1"/>
  <c r="M67" i="1"/>
  <c r="M606" i="1"/>
  <c r="K606" i="1"/>
  <c r="M875" i="1"/>
  <c r="M874" i="1"/>
  <c r="M836" i="1"/>
  <c r="M835" i="1"/>
  <c r="M789" i="1"/>
  <c r="M788" i="1"/>
  <c r="M787" i="1"/>
  <c r="M783" i="1"/>
  <c r="M765" i="1"/>
  <c r="M749" i="1"/>
  <c r="M744" i="1"/>
  <c r="M735" i="1"/>
  <c r="M734" i="1"/>
  <c r="M696" i="1"/>
  <c r="M693" i="1"/>
  <c r="M692" i="1"/>
  <c r="M691" i="1"/>
  <c r="M690" i="1"/>
  <c r="M689" i="1"/>
  <c r="M688" i="1"/>
  <c r="M687" i="1"/>
  <c r="M686" i="1"/>
  <c r="M685" i="1"/>
  <c r="M684" i="1"/>
  <c r="M683" i="1"/>
  <c r="M682" i="1"/>
  <c r="M681" i="1"/>
  <c r="M680" i="1"/>
  <c r="M679" i="1"/>
  <c r="M678" i="1"/>
  <c r="M677" i="1"/>
  <c r="M676" i="1"/>
  <c r="M657" i="1"/>
  <c r="M656" i="1"/>
  <c r="M628" i="1"/>
  <c r="M615" i="1"/>
  <c r="M614" i="1"/>
  <c r="M613" i="1"/>
  <c r="M554" i="1"/>
  <c r="M550" i="1"/>
  <c r="M541" i="1"/>
  <c r="M485" i="1"/>
  <c r="M484" i="1"/>
  <c r="M397" i="1"/>
  <c r="M387" i="1"/>
  <c r="M386" i="1"/>
  <c r="M385" i="1"/>
  <c r="M374" i="1"/>
  <c r="M373" i="1"/>
  <c r="M324" i="1"/>
  <c r="M323" i="1"/>
  <c r="M320" i="1"/>
  <c r="M308" i="1"/>
  <c r="M293" i="1"/>
  <c r="M292" i="1"/>
  <c r="M266" i="1"/>
  <c r="M265" i="1"/>
  <c r="M214" i="1"/>
  <c r="M187" i="1"/>
  <c r="M184" i="1"/>
  <c r="M171" i="1"/>
  <c r="M170" i="1"/>
  <c r="M169" i="1"/>
  <c r="M168" i="1"/>
  <c r="M167" i="1"/>
  <c r="M166" i="1"/>
  <c r="M165" i="1"/>
  <c r="M164" i="1"/>
  <c r="M163" i="1"/>
  <c r="M162" i="1"/>
  <c r="M161" i="1"/>
  <c r="M160" i="1"/>
  <c r="M142" i="1"/>
  <c r="M132" i="1"/>
  <c r="M131" i="1"/>
  <c r="M130" i="1"/>
  <c r="M129" i="1"/>
  <c r="M124" i="1"/>
  <c r="M125" i="1"/>
  <c r="M109" i="1"/>
  <c r="M99" i="1"/>
  <c r="M94" i="1"/>
  <c r="M83" i="1"/>
  <c r="Q935" i="1"/>
  <c r="M935" i="1"/>
  <c r="K935" i="1"/>
  <c r="Q934" i="1"/>
  <c r="M934" i="1"/>
  <c r="K934" i="1"/>
  <c r="Q933" i="1"/>
  <c r="M933" i="1"/>
  <c r="K933" i="1"/>
  <c r="Q932" i="1"/>
  <c r="M932" i="1"/>
  <c r="K932" i="1"/>
  <c r="Q931" i="1"/>
  <c r="M931" i="1"/>
  <c r="K931" i="1"/>
  <c r="Q930" i="1"/>
  <c r="M930" i="1"/>
  <c r="K930" i="1"/>
  <c r="M569" i="1"/>
  <c r="K569" i="1"/>
  <c r="M605" i="1"/>
  <c r="K605" i="1"/>
  <c r="M577" i="1"/>
  <c r="K577" i="1"/>
  <c r="K643" i="1"/>
  <c r="K180" i="1"/>
  <c r="K281" i="1"/>
  <c r="M876" i="1"/>
  <c r="K876" i="1"/>
  <c r="D198" i="10"/>
  <c r="M455" i="1"/>
  <c r="M803" i="1"/>
  <c r="M389" i="1"/>
  <c r="M706" i="1"/>
  <c r="M172" i="1"/>
  <c r="M216" i="1"/>
  <c r="M901" i="1"/>
  <c r="M645" i="1"/>
  <c r="M383" i="1"/>
  <c r="M123" i="1"/>
  <c r="M629" i="1"/>
  <c r="M741" i="1"/>
  <c r="M307" i="1"/>
  <c r="M180" i="1"/>
  <c r="M652" i="1"/>
  <c r="M790" i="1"/>
  <c r="M791" i="1"/>
  <c r="M792" i="1"/>
  <c r="M600" i="1"/>
  <c r="M468" i="1"/>
  <c r="M470" i="1"/>
  <c r="M471" i="1"/>
  <c r="M460" i="1"/>
  <c r="M461" i="1"/>
  <c r="M462" i="1"/>
  <c r="M463" i="1"/>
  <c r="M464" i="1"/>
  <c r="M188" i="1"/>
  <c r="M853" i="1"/>
  <c r="M646" i="1"/>
  <c r="M75" i="1"/>
  <c r="M76" i="1"/>
  <c r="M768" i="1"/>
  <c r="K901" i="1"/>
  <c r="K629" i="1"/>
  <c r="K741" i="1"/>
  <c r="K307" i="1"/>
  <c r="K790" i="1"/>
  <c r="K791" i="1"/>
  <c r="K792" i="1"/>
  <c r="K600" i="1"/>
  <c r="K468" i="1"/>
  <c r="K470" i="1"/>
  <c r="K471" i="1"/>
  <c r="K460" i="1"/>
  <c r="K461" i="1"/>
  <c r="K462" i="1"/>
  <c r="K463" i="1"/>
  <c r="K464" i="1"/>
  <c r="K188" i="1"/>
  <c r="K75" i="1"/>
  <c r="K768" i="1"/>
  <c r="C66" i="10"/>
  <c r="C76" i="10"/>
  <c r="C68" i="10"/>
  <c r="C69" i="10"/>
  <c r="C70" i="10"/>
  <c r="C71" i="10"/>
  <c r="C72" i="10"/>
  <c r="C73" i="10"/>
  <c r="C74" i="10"/>
  <c r="C75" i="10"/>
  <c r="D167" i="10"/>
  <c r="D156" i="10"/>
  <c r="D142" i="10"/>
  <c r="D126" i="10"/>
  <c r="D116" i="10"/>
  <c r="D105" i="10"/>
  <c r="D95" i="10"/>
  <c r="D244" i="10"/>
  <c r="D225" i="10"/>
  <c r="D214" i="10"/>
  <c r="D182" i="10"/>
  <c r="K326" i="1"/>
  <c r="M326" i="1"/>
  <c r="K372" i="1"/>
  <c r="M372" i="1"/>
  <c r="K369" i="1"/>
  <c r="M369" i="1"/>
  <c r="K370" i="1"/>
  <c r="M370" i="1"/>
  <c r="K371" i="1"/>
  <c r="M371" i="1"/>
  <c r="K345" i="1"/>
  <c r="M345" i="1"/>
  <c r="K344" i="1"/>
  <c r="M344" i="1"/>
  <c r="K343" i="1"/>
  <c r="M343" i="1"/>
  <c r="K346" i="1"/>
  <c r="M346" i="1"/>
  <c r="K341" i="1"/>
  <c r="M341" i="1"/>
  <c r="K340" i="1"/>
  <c r="M340" i="1"/>
  <c r="K339" i="1"/>
  <c r="M339" i="1"/>
  <c r="K342" i="1"/>
  <c r="M342" i="1"/>
  <c r="K359" i="1"/>
  <c r="M359" i="1"/>
  <c r="K357" i="1"/>
  <c r="M357" i="1"/>
  <c r="K356" i="1"/>
  <c r="M356" i="1"/>
  <c r="K355" i="1"/>
  <c r="M355" i="1"/>
  <c r="K358" i="1"/>
  <c r="M358" i="1"/>
  <c r="K349" i="1"/>
  <c r="M349" i="1"/>
  <c r="K348" i="1"/>
  <c r="M348" i="1"/>
  <c r="K347" i="1"/>
  <c r="M347" i="1"/>
  <c r="K350" i="1"/>
  <c r="M350" i="1"/>
  <c r="K364" i="1"/>
  <c r="M364" i="1"/>
  <c r="K362" i="1"/>
  <c r="M362" i="1"/>
  <c r="K361" i="1"/>
  <c r="M361" i="1"/>
  <c r="K360" i="1"/>
  <c r="M360" i="1"/>
  <c r="K363" i="1"/>
  <c r="M363" i="1"/>
  <c r="K353" i="1"/>
  <c r="M353" i="1"/>
  <c r="K352" i="1"/>
  <c r="M352" i="1"/>
  <c r="K351" i="1"/>
  <c r="M351" i="1"/>
  <c r="K354" i="1"/>
  <c r="M354" i="1"/>
  <c r="K367" i="1"/>
  <c r="M367" i="1"/>
  <c r="K366" i="1"/>
  <c r="M366" i="1"/>
  <c r="K365" i="1"/>
  <c r="M365" i="1"/>
  <c r="K368" i="1"/>
  <c r="M368" i="1"/>
  <c r="K111" i="1"/>
  <c r="M111" i="1"/>
  <c r="K636" i="1"/>
  <c r="M636" i="1"/>
  <c r="K659" i="1"/>
  <c r="M659" i="1"/>
  <c r="K138" i="1"/>
  <c r="M138" i="1"/>
  <c r="K758" i="1"/>
  <c r="M758" i="1"/>
  <c r="K98" i="1"/>
  <c r="M98" i="1"/>
  <c r="K647" i="1"/>
  <c r="M647" i="1"/>
  <c r="K759" i="1"/>
  <c r="M759" i="1"/>
  <c r="M327" i="1"/>
  <c r="K327" i="1"/>
  <c r="K162" i="1"/>
  <c r="K163" i="1"/>
  <c r="K164" i="1"/>
  <c r="K165" i="1"/>
  <c r="K160" i="1"/>
  <c r="K161" i="1"/>
  <c r="K214" i="1"/>
  <c r="K541" i="1"/>
  <c r="K787" i="1"/>
  <c r="K788" i="1"/>
  <c r="K789" i="1"/>
  <c r="K142" i="1"/>
  <c r="K734" i="1"/>
  <c r="K735" i="1"/>
  <c r="K656" i="1"/>
  <c r="K485" i="1"/>
  <c r="K836" i="1"/>
  <c r="K484" i="1"/>
  <c r="K688" i="1"/>
  <c r="K689" i="1"/>
  <c r="K690" i="1"/>
  <c r="K691" i="1"/>
  <c r="K692" i="1"/>
  <c r="K693" i="1"/>
  <c r="K677" i="1"/>
  <c r="K678" i="1"/>
  <c r="K679" i="1"/>
  <c r="K676" i="1"/>
  <c r="K681" i="1"/>
  <c r="K682" i="1"/>
  <c r="K683" i="1"/>
  <c r="K680" i="1"/>
  <c r="K685" i="1"/>
  <c r="K686" i="1"/>
  <c r="K687" i="1"/>
  <c r="K684" i="1"/>
  <c r="K94" i="1"/>
  <c r="K308" i="1"/>
  <c r="K386" i="1"/>
  <c r="K385" i="1"/>
  <c r="K387" i="1"/>
  <c r="K265" i="1"/>
  <c r="K696" i="1"/>
  <c r="K184" i="1"/>
  <c r="K323" i="1"/>
  <c r="K397" i="1"/>
  <c r="K320" i="1"/>
  <c r="K82" i="1"/>
  <c r="M82" i="1"/>
  <c r="K83" i="1"/>
  <c r="K835" i="1"/>
  <c r="K657" i="1"/>
  <c r="K293" i="1"/>
  <c r="K125" i="1"/>
  <c r="K124" i="1"/>
  <c r="K373" i="1"/>
  <c r="K765" i="1"/>
  <c r="K129" i="1"/>
  <c r="K130" i="1"/>
  <c r="K131" i="1"/>
  <c r="K132" i="1"/>
  <c r="K170" i="1"/>
  <c r="K171" i="1"/>
  <c r="K166" i="1"/>
  <c r="K167" i="1"/>
  <c r="K168" i="1"/>
  <c r="K169" i="1"/>
  <c r="K550" i="1"/>
  <c r="K783" i="1"/>
  <c r="K266" i="1"/>
  <c r="K554" i="1"/>
  <c r="K292" i="1"/>
  <c r="K628" i="1"/>
  <c r="K749" i="1"/>
  <c r="K324" i="1"/>
  <c r="K874" i="1"/>
  <c r="K875" i="1"/>
  <c r="K139" i="1"/>
  <c r="M139" i="1"/>
  <c r="K99" i="1"/>
  <c r="K744" i="1"/>
  <c r="K187" i="1"/>
  <c r="K374" i="1"/>
  <c r="K109" i="1"/>
  <c r="K615" i="1"/>
  <c r="K614" i="1"/>
  <c r="K611" i="1"/>
  <c r="K553" i="1"/>
  <c r="K534" i="1"/>
  <c r="K533" i="1"/>
  <c r="K532" i="1"/>
  <c r="M4" i="1"/>
  <c r="K4" i="1"/>
  <c r="K897" i="1"/>
  <c r="K896" i="1"/>
  <c r="K895" i="1"/>
  <c r="K894" i="1"/>
  <c r="K893" i="1"/>
  <c r="K892" i="1"/>
  <c r="K891" i="1"/>
  <c r="K890" i="1"/>
  <c r="K103" i="1"/>
  <c r="K542" i="1"/>
  <c r="K540" i="1"/>
  <c r="K100" i="1"/>
  <c r="M494" i="1"/>
  <c r="K494" i="1"/>
  <c r="M268" i="1"/>
  <c r="K268" i="1"/>
  <c r="M492" i="1"/>
  <c r="K492" i="1"/>
  <c r="K443" i="1"/>
  <c r="K444" i="1"/>
  <c r="K445" i="1"/>
  <c r="M445" i="1"/>
  <c r="M444" i="1"/>
  <c r="K101" i="1"/>
  <c r="K881" i="1"/>
  <c r="N1048" i="1"/>
  <c r="J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K752" i="1"/>
  <c r="M513" i="1"/>
  <c r="K513" i="1"/>
  <c r="Q1047" i="1"/>
  <c r="M1047" i="1"/>
  <c r="K1047" i="1"/>
  <c r="Q1046" i="1"/>
  <c r="M1046" i="1"/>
  <c r="K1046" i="1"/>
  <c r="Q1045" i="1"/>
  <c r="M1045" i="1"/>
  <c r="K1045" i="1"/>
  <c r="Q1044" i="1"/>
  <c r="M1044" i="1"/>
  <c r="K1044" i="1"/>
  <c r="Q1043" i="1"/>
  <c r="M1043" i="1"/>
  <c r="K1043" i="1"/>
  <c r="Q1042" i="1"/>
  <c r="M1042" i="1"/>
  <c r="K1042" i="1"/>
  <c r="Q1041" i="1"/>
  <c r="M1041" i="1"/>
  <c r="K1041" i="1"/>
  <c r="Q1040" i="1"/>
  <c r="M1040" i="1"/>
  <c r="K1040" i="1"/>
  <c r="Q1039" i="1"/>
  <c r="M1039" i="1"/>
  <c r="K1039" i="1"/>
  <c r="Q1038" i="1"/>
  <c r="M1038" i="1"/>
  <c r="K1038" i="1"/>
  <c r="Q1037" i="1"/>
  <c r="M1037" i="1"/>
  <c r="K1037" i="1"/>
  <c r="Q1036" i="1"/>
  <c r="M1036" i="1"/>
  <c r="K1036" i="1"/>
  <c r="Q1035" i="1"/>
  <c r="M1035" i="1"/>
  <c r="K1035" i="1"/>
  <c r="Q1034" i="1"/>
  <c r="M1034" i="1"/>
  <c r="K1034" i="1"/>
  <c r="Q1033" i="1"/>
  <c r="M1033" i="1"/>
  <c r="K1033" i="1"/>
  <c r="Q1032" i="1"/>
  <c r="M1032" i="1"/>
  <c r="K1032" i="1"/>
  <c r="Q1031" i="1"/>
  <c r="M1031" i="1"/>
  <c r="K1031"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N1225" i="1"/>
  <c r="M1226" i="1"/>
  <c r="N1226" i="1"/>
  <c r="M1227" i="1"/>
  <c r="N1227" i="1"/>
  <c r="M1228" i="1"/>
  <c r="N1228" i="1"/>
  <c r="M1229" i="1"/>
  <c r="N1229" i="1"/>
  <c r="M1230" i="1"/>
  <c r="N1230" i="1"/>
  <c r="M1231" i="1"/>
  <c r="N1231" i="1"/>
  <c r="M1232" i="1"/>
  <c r="N1232" i="1"/>
  <c r="M1233" i="1"/>
  <c r="N1233" i="1"/>
  <c r="M1234" i="1"/>
  <c r="N1234" i="1"/>
  <c r="M1235" i="1"/>
  <c r="N1235" i="1"/>
  <c r="M1236" i="1"/>
  <c r="N1236" i="1"/>
  <c r="M1237" i="1"/>
  <c r="N1237" i="1"/>
  <c r="M1238" i="1"/>
  <c r="N1238" i="1"/>
  <c r="M1239" i="1"/>
  <c r="N1239" i="1"/>
  <c r="M1240" i="1"/>
  <c r="N1240" i="1"/>
  <c r="M1241" i="1"/>
  <c r="N1241" i="1"/>
  <c r="M1242" i="1"/>
  <c r="N1242" i="1"/>
  <c r="M1243" i="1"/>
  <c r="N1243" i="1"/>
  <c r="M1244" i="1"/>
  <c r="N1244" i="1"/>
  <c r="M1245" i="1"/>
  <c r="N1245" i="1"/>
  <c r="M1246" i="1"/>
  <c r="N1246" i="1"/>
  <c r="M1247" i="1"/>
  <c r="N1247" i="1"/>
  <c r="M1248" i="1"/>
  <c r="N1248" i="1"/>
  <c r="M1249" i="1"/>
  <c r="N1249" i="1"/>
  <c r="M1250" i="1"/>
  <c r="N1250" i="1"/>
  <c r="M1251" i="1"/>
  <c r="N1251" i="1"/>
  <c r="M1252" i="1"/>
  <c r="N1252" i="1"/>
  <c r="M1253" i="1"/>
  <c r="N1253" i="1"/>
  <c r="M1254" i="1"/>
  <c r="N1254" i="1"/>
  <c r="M1255" i="1"/>
  <c r="N1255" i="1"/>
  <c r="M1256" i="1"/>
  <c r="N1256" i="1"/>
  <c r="M1257" i="1"/>
  <c r="N1257" i="1"/>
  <c r="M1258" i="1"/>
  <c r="N1258" i="1"/>
  <c r="M1259" i="1"/>
  <c r="N1259" i="1"/>
  <c r="M1260" i="1"/>
  <c r="N1260" i="1"/>
  <c r="M1261" i="1"/>
  <c r="N1261" i="1"/>
  <c r="M1262" i="1"/>
  <c r="N1262" i="1"/>
  <c r="M1263" i="1"/>
  <c r="N1263" i="1"/>
  <c r="M1264" i="1"/>
  <c r="N1264" i="1"/>
  <c r="M1265" i="1"/>
  <c r="N1265" i="1"/>
  <c r="M1266" i="1"/>
  <c r="N1266" i="1"/>
  <c r="M1267" i="1"/>
  <c r="N1267" i="1"/>
  <c r="M1268" i="1"/>
  <c r="N1268" i="1"/>
  <c r="M1269" i="1"/>
  <c r="N1269" i="1"/>
  <c r="M1270" i="1"/>
  <c r="N1270" i="1"/>
  <c r="M1271" i="1"/>
  <c r="N1271" i="1"/>
  <c r="M1272" i="1"/>
  <c r="N1272" i="1"/>
  <c r="M1273" i="1"/>
  <c r="N1273" i="1"/>
  <c r="M1274" i="1"/>
  <c r="N1274" i="1"/>
  <c r="M1275" i="1"/>
  <c r="N1275" i="1"/>
  <c r="M1276" i="1"/>
  <c r="N1276" i="1"/>
  <c r="M1277" i="1"/>
  <c r="N1277" i="1"/>
  <c r="M1278" i="1"/>
  <c r="N1278" i="1"/>
  <c r="M1279" i="1"/>
  <c r="N1279" i="1"/>
  <c r="M1280" i="1"/>
  <c r="N1280" i="1"/>
  <c r="M1281" i="1"/>
  <c r="N1281" i="1"/>
  <c r="M1282" i="1"/>
  <c r="N1282" i="1"/>
  <c r="M1283" i="1"/>
  <c r="N1283" i="1"/>
  <c r="M1284" i="1"/>
  <c r="N1284" i="1"/>
  <c r="M1285" i="1"/>
  <c r="N1285" i="1"/>
  <c r="M1286" i="1"/>
  <c r="N1286" i="1"/>
  <c r="M1287" i="1"/>
  <c r="N1287" i="1"/>
  <c r="M1288" i="1"/>
  <c r="N1288" i="1"/>
  <c r="M1289" i="1"/>
  <c r="N1289" i="1"/>
  <c r="M1290" i="1"/>
  <c r="N1290" i="1"/>
  <c r="M1291" i="1"/>
  <c r="N1291" i="1"/>
  <c r="M1292" i="1"/>
  <c r="N1292" i="1"/>
  <c r="M1293" i="1"/>
  <c r="N1293" i="1"/>
  <c r="M1294" i="1"/>
  <c r="N1294" i="1"/>
  <c r="M1295" i="1"/>
  <c r="N1295" i="1"/>
  <c r="M1296" i="1"/>
  <c r="N1296" i="1"/>
  <c r="M1297" i="1"/>
  <c r="N1297" i="1"/>
  <c r="M1298" i="1"/>
  <c r="N1298" i="1"/>
  <c r="M1299" i="1"/>
  <c r="N1299" i="1"/>
  <c r="M1300" i="1"/>
  <c r="N1300" i="1"/>
  <c r="M1301" i="1"/>
  <c r="N1301" i="1"/>
  <c r="M1302" i="1"/>
  <c r="N1302" i="1"/>
  <c r="M1303" i="1"/>
  <c r="N1303" i="1"/>
  <c r="M1304" i="1"/>
  <c r="N1304" i="1"/>
  <c r="M1305" i="1"/>
  <c r="N1305" i="1"/>
  <c r="M1306" i="1"/>
  <c r="N1306" i="1"/>
  <c r="M1307" i="1"/>
  <c r="N1307" i="1"/>
  <c r="M1308" i="1"/>
  <c r="N1308" i="1"/>
  <c r="M1309" i="1"/>
  <c r="N1309" i="1"/>
  <c r="M1310" i="1"/>
  <c r="N1310" i="1"/>
  <c r="M1311" i="1"/>
  <c r="N1311" i="1"/>
  <c r="M1312" i="1"/>
  <c r="N1312" i="1"/>
  <c r="M1313" i="1"/>
  <c r="N1313" i="1"/>
  <c r="M1314" i="1"/>
  <c r="N1314" i="1"/>
  <c r="M1315" i="1"/>
  <c r="N1315" i="1"/>
  <c r="M1316" i="1"/>
  <c r="N1316" i="1"/>
  <c r="M1317" i="1"/>
  <c r="N1317" i="1"/>
  <c r="M1318" i="1"/>
  <c r="N1318" i="1"/>
  <c r="M1319" i="1"/>
  <c r="N1319" i="1"/>
  <c r="M1320" i="1"/>
  <c r="N1320" i="1"/>
  <c r="M1321" i="1"/>
  <c r="N1321" i="1"/>
  <c r="M1322" i="1"/>
  <c r="N1322" i="1"/>
  <c r="M1323" i="1"/>
  <c r="N1323" i="1"/>
  <c r="M1324" i="1"/>
  <c r="N1324" i="1"/>
  <c r="M1325" i="1"/>
  <c r="N1325" i="1"/>
  <c r="M1326" i="1"/>
  <c r="N1326" i="1"/>
  <c r="M1327" i="1"/>
  <c r="N1327" i="1"/>
  <c r="M1328" i="1"/>
  <c r="N1328" i="1"/>
  <c r="M1329" i="1"/>
  <c r="N1329" i="1"/>
  <c r="M1330" i="1"/>
  <c r="N1330" i="1"/>
  <c r="M1331" i="1"/>
  <c r="N1331" i="1"/>
  <c r="M1332" i="1"/>
  <c r="N1332" i="1"/>
  <c r="M1333" i="1"/>
  <c r="N1333" i="1"/>
  <c r="M1334" i="1"/>
  <c r="N1334" i="1"/>
  <c r="M1335" i="1"/>
  <c r="N1335" i="1"/>
  <c r="M1336" i="1"/>
  <c r="N1336" i="1"/>
  <c r="M1337" i="1"/>
  <c r="N1337" i="1"/>
  <c r="M1338" i="1"/>
  <c r="N1338" i="1"/>
  <c r="M1339" i="1"/>
  <c r="N1339" i="1"/>
  <c r="M1340" i="1"/>
  <c r="N1340" i="1"/>
  <c r="M1341" i="1"/>
  <c r="N1341" i="1"/>
  <c r="M1342" i="1"/>
  <c r="N1342" i="1"/>
  <c r="M1343" i="1"/>
  <c r="N1343" i="1"/>
  <c r="M1344" i="1"/>
  <c r="N1344" i="1"/>
  <c r="M1345" i="1"/>
  <c r="N1345" i="1"/>
  <c r="M1346" i="1"/>
  <c r="N1346" i="1"/>
  <c r="M1347" i="1"/>
  <c r="N1347" i="1"/>
  <c r="M1348" i="1"/>
  <c r="N1348" i="1"/>
  <c r="M1349" i="1"/>
  <c r="N1349" i="1"/>
  <c r="M1350" i="1"/>
  <c r="N1350" i="1"/>
  <c r="M1351" i="1"/>
  <c r="N1351" i="1"/>
  <c r="M1352" i="1"/>
  <c r="N1352" i="1"/>
  <c r="M1353" i="1"/>
  <c r="N1353" i="1"/>
  <c r="M1354" i="1"/>
  <c r="N1354" i="1"/>
  <c r="M1355" i="1"/>
  <c r="N1355" i="1"/>
  <c r="M1356" i="1"/>
  <c r="N1356" i="1"/>
  <c r="M1357" i="1"/>
  <c r="N1357" i="1"/>
  <c r="M1358" i="1"/>
  <c r="N1358" i="1"/>
  <c r="M1359" i="1"/>
  <c r="N1359" i="1"/>
  <c r="M1360" i="1"/>
  <c r="N1360" i="1"/>
  <c r="M1361" i="1"/>
  <c r="N1361" i="1"/>
  <c r="M1362" i="1"/>
  <c r="N1362" i="1"/>
  <c r="M1363" i="1"/>
  <c r="N1363" i="1"/>
  <c r="M1364" i="1"/>
  <c r="N1364" i="1"/>
  <c r="M1365" i="1"/>
  <c r="N1365" i="1"/>
  <c r="M1366" i="1"/>
  <c r="N1366" i="1"/>
  <c r="M1367" i="1"/>
  <c r="N1367" i="1"/>
  <c r="M1368" i="1"/>
  <c r="N1368" i="1"/>
  <c r="M1369" i="1"/>
  <c r="N1369" i="1"/>
  <c r="M1370" i="1"/>
  <c r="N1370" i="1"/>
  <c r="M1371" i="1"/>
  <c r="N1371" i="1"/>
  <c r="M1372" i="1"/>
  <c r="N1372" i="1"/>
  <c r="M1373" i="1"/>
  <c r="N1373" i="1"/>
  <c r="M1374" i="1"/>
  <c r="N1374" i="1"/>
  <c r="M1375" i="1"/>
  <c r="N1375" i="1"/>
  <c r="M1376" i="1"/>
  <c r="N1376" i="1"/>
  <c r="M1377" i="1"/>
  <c r="N1377" i="1"/>
  <c r="M1378" i="1"/>
  <c r="N1378" i="1"/>
  <c r="M1379" i="1"/>
  <c r="N1379" i="1"/>
  <c r="M1380" i="1"/>
  <c r="N1380" i="1"/>
  <c r="M1381" i="1"/>
  <c r="N1381" i="1"/>
  <c r="M1382" i="1"/>
  <c r="N1382" i="1"/>
  <c r="M1383" i="1"/>
  <c r="N1383" i="1"/>
  <c r="M1384" i="1"/>
  <c r="N1384" i="1"/>
  <c r="M1385" i="1"/>
  <c r="N1385" i="1"/>
  <c r="M1386" i="1"/>
  <c r="N1386" i="1"/>
  <c r="M1387" i="1"/>
  <c r="N1387" i="1"/>
  <c r="M1388" i="1"/>
  <c r="N1388" i="1"/>
  <c r="M1389" i="1"/>
  <c r="N1389" i="1"/>
  <c r="M1390" i="1"/>
  <c r="N1390" i="1"/>
  <c r="M1391" i="1"/>
  <c r="N1391" i="1"/>
  <c r="M1392" i="1"/>
  <c r="N1392" i="1"/>
  <c r="M1393" i="1"/>
  <c r="N1393" i="1"/>
  <c r="M1394" i="1"/>
  <c r="N1394" i="1"/>
  <c r="M1395" i="1"/>
  <c r="N1395" i="1"/>
  <c r="M1396" i="1"/>
  <c r="N1396" i="1"/>
  <c r="M1397" i="1"/>
  <c r="N1397" i="1"/>
  <c r="M1398" i="1"/>
  <c r="N1398" i="1"/>
  <c r="M1399" i="1"/>
  <c r="N1399" i="1"/>
  <c r="M1400" i="1"/>
  <c r="N1400" i="1"/>
  <c r="M1401" i="1"/>
  <c r="N1401" i="1"/>
  <c r="M1402" i="1"/>
  <c r="N1402" i="1"/>
  <c r="M1403" i="1"/>
  <c r="N1403" i="1"/>
  <c r="M1404" i="1"/>
  <c r="N1404" i="1"/>
  <c r="M1405" i="1"/>
  <c r="N1405" i="1"/>
  <c r="M1406" i="1"/>
  <c r="N1406" i="1"/>
  <c r="M1407" i="1"/>
  <c r="N1407" i="1"/>
  <c r="M1408" i="1"/>
  <c r="N1408" i="1"/>
  <c r="M1409" i="1"/>
  <c r="N1409" i="1"/>
  <c r="M1410" i="1"/>
  <c r="N1410" i="1"/>
  <c r="M1411" i="1"/>
  <c r="N1411" i="1"/>
  <c r="M154" i="1"/>
  <c r="M871" i="1"/>
  <c r="M868" i="1"/>
  <c r="M253" i="1"/>
  <c r="M872" i="1"/>
  <c r="M276" i="1"/>
  <c r="M277" i="1"/>
  <c r="M548" i="1"/>
  <c r="M549" i="1"/>
  <c r="M192" i="1"/>
  <c r="M191" i="1"/>
  <c r="M563" i="1"/>
  <c r="M244" i="10"/>
  <c r="M127" i="1"/>
  <c r="P238" i="10"/>
  <c r="K154" i="1"/>
  <c r="J243" i="10"/>
  <c r="K871" i="1"/>
  <c r="J232" i="10"/>
  <c r="K868" i="1"/>
  <c r="J233" i="10"/>
  <c r="K253" i="1"/>
  <c r="J234" i="10"/>
  <c r="K872" i="1"/>
  <c r="J235" i="10"/>
  <c r="K276" i="1"/>
  <c r="J236" i="10"/>
  <c r="K277" i="1"/>
  <c r="J237" i="10"/>
  <c r="K548" i="1"/>
  <c r="J238" i="10"/>
  <c r="K549" i="1"/>
  <c r="J239" i="10"/>
  <c r="K192" i="1"/>
  <c r="J240" i="10"/>
  <c r="K191" i="1"/>
  <c r="J241" i="10"/>
  <c r="K563" i="1"/>
  <c r="J242" i="10"/>
  <c r="J244" i="10"/>
  <c r="K127" i="1"/>
  <c r="P237" i="10"/>
  <c r="H244" i="10"/>
  <c r="P235" i="10"/>
  <c r="P234" i="10"/>
  <c r="P233" i="10"/>
  <c r="P232" i="10"/>
  <c r="B233" i="10"/>
  <c r="C233" i="10"/>
  <c r="E233" i="10"/>
  <c r="B234" i="10"/>
  <c r="C234" i="10"/>
  <c r="E234" i="10"/>
  <c r="B235" i="10"/>
  <c r="C235" i="10"/>
  <c r="E235" i="10"/>
  <c r="B236" i="10"/>
  <c r="C236" i="10"/>
  <c r="E236" i="10"/>
  <c r="B237" i="10"/>
  <c r="C237" i="10"/>
  <c r="E237" i="10"/>
  <c r="B238" i="10"/>
  <c r="C238" i="10"/>
  <c r="E238" i="10"/>
  <c r="B239" i="10"/>
  <c r="C239" i="10"/>
  <c r="E239" i="10"/>
  <c r="B240" i="10"/>
  <c r="C240" i="10"/>
  <c r="E240" i="10"/>
  <c r="B241" i="10"/>
  <c r="C241" i="10"/>
  <c r="E241" i="10"/>
  <c r="B242" i="10"/>
  <c r="C242" i="10"/>
  <c r="E242" i="10"/>
  <c r="B243" i="10"/>
  <c r="C243" i="10"/>
  <c r="E243" i="10"/>
  <c r="E232" i="10"/>
  <c r="C232" i="10"/>
  <c r="B232" i="10"/>
  <c r="M126" i="1"/>
  <c r="K126" i="1"/>
  <c r="M225" i="10"/>
  <c r="P226" i="10"/>
  <c r="J224" i="10"/>
  <c r="J221" i="10"/>
  <c r="J222" i="10"/>
  <c r="J223" i="10"/>
  <c r="J225" i="10"/>
  <c r="P225" i="10"/>
  <c r="H225" i="10"/>
  <c r="P223" i="10"/>
  <c r="P222" i="10"/>
  <c r="P221" i="10"/>
  <c r="P220" i="10"/>
  <c r="B222" i="10"/>
  <c r="C222" i="10"/>
  <c r="E222" i="10"/>
  <c r="B223" i="10"/>
  <c r="C223" i="10"/>
  <c r="E223" i="10"/>
  <c r="B224" i="10"/>
  <c r="C224" i="10"/>
  <c r="E224" i="10"/>
  <c r="E221" i="10"/>
  <c r="C221" i="10"/>
  <c r="B221" i="10"/>
  <c r="M122" i="1"/>
  <c r="K122" i="1"/>
  <c r="M193" i="1"/>
  <c r="M278" i="1"/>
  <c r="M551" i="1"/>
  <c r="M562" i="1"/>
  <c r="M214" i="10"/>
  <c r="P211" i="10"/>
  <c r="J205" i="10"/>
  <c r="J206" i="10"/>
  <c r="J207" i="10"/>
  <c r="J208" i="10"/>
  <c r="K193" i="1"/>
  <c r="J209" i="10"/>
  <c r="J210" i="10"/>
  <c r="K278" i="1"/>
  <c r="J211" i="10"/>
  <c r="K551" i="1"/>
  <c r="J212" i="10"/>
  <c r="K562" i="1"/>
  <c r="J213" i="10"/>
  <c r="J214" i="10"/>
  <c r="P210" i="10"/>
  <c r="H214" i="10"/>
  <c r="P208" i="10"/>
  <c r="P207" i="10"/>
  <c r="P206" i="10"/>
  <c r="P205" i="10"/>
  <c r="E213" i="10"/>
  <c r="C213" i="10"/>
  <c r="B213" i="10"/>
  <c r="E212" i="10"/>
  <c r="C212" i="10"/>
  <c r="B212" i="10"/>
  <c r="E211" i="10"/>
  <c r="C211" i="10"/>
  <c r="B211" i="10"/>
  <c r="E210" i="10"/>
  <c r="C210" i="10"/>
  <c r="B210" i="10"/>
  <c r="E209" i="10"/>
  <c r="C209" i="10"/>
  <c r="B209" i="10"/>
  <c r="E208" i="10"/>
  <c r="C208" i="10"/>
  <c r="B208" i="10"/>
  <c r="E207" i="10"/>
  <c r="C207" i="10"/>
  <c r="B207" i="10"/>
  <c r="E206" i="10"/>
  <c r="C206" i="10"/>
  <c r="B206" i="10"/>
  <c r="E205" i="10"/>
  <c r="C205" i="10"/>
  <c r="B205" i="10"/>
  <c r="M157" i="1"/>
  <c r="M198" i="10"/>
  <c r="P195" i="10"/>
  <c r="K157" i="1"/>
  <c r="J197" i="10"/>
  <c r="J189" i="10"/>
  <c r="J190" i="10"/>
  <c r="J191" i="10"/>
  <c r="J192" i="10"/>
  <c r="J193" i="10"/>
  <c r="J194" i="10"/>
  <c r="J195" i="10"/>
  <c r="J196" i="10"/>
  <c r="J198" i="10"/>
  <c r="P194" i="10"/>
  <c r="H198" i="10"/>
  <c r="P192" i="10"/>
  <c r="P191" i="10"/>
  <c r="P190" i="10"/>
  <c r="P189" i="10"/>
  <c r="B190" i="10"/>
  <c r="C190" i="10"/>
  <c r="E190" i="10"/>
  <c r="B191" i="10"/>
  <c r="C191" i="10"/>
  <c r="E191" i="10"/>
  <c r="B192" i="10"/>
  <c r="C192" i="10"/>
  <c r="E192" i="10"/>
  <c r="B193" i="10"/>
  <c r="C193" i="10"/>
  <c r="E193" i="10"/>
  <c r="B194" i="10"/>
  <c r="C194" i="10"/>
  <c r="E194" i="10"/>
  <c r="B195" i="10"/>
  <c r="C195" i="10"/>
  <c r="E195" i="10"/>
  <c r="B196" i="10"/>
  <c r="C196" i="10"/>
  <c r="E196" i="10"/>
  <c r="B197" i="10"/>
  <c r="C197" i="10"/>
  <c r="E197" i="10"/>
  <c r="E189" i="10"/>
  <c r="C189" i="10"/>
  <c r="B189" i="10"/>
  <c r="H182" i="10"/>
  <c r="M121" i="1"/>
  <c r="P175" i="10"/>
  <c r="C179" i="10"/>
  <c r="L179" i="10"/>
  <c r="J179" i="10"/>
  <c r="E179" i="10"/>
  <c r="B179" i="10"/>
  <c r="H167" i="10"/>
  <c r="K823" i="1"/>
  <c r="M823" i="1"/>
  <c r="P163" i="10"/>
  <c r="H156" i="10"/>
  <c r="K822" i="1"/>
  <c r="M822" i="1"/>
  <c r="P150" i="10"/>
  <c r="J180" i="10"/>
  <c r="J175" i="10"/>
  <c r="J176" i="10"/>
  <c r="J177" i="10"/>
  <c r="J178" i="10"/>
  <c r="J181" i="10"/>
  <c r="J182" i="10"/>
  <c r="P174" i="10"/>
  <c r="M182" i="10"/>
  <c r="P180" i="10"/>
  <c r="P179" i="10"/>
  <c r="P177" i="10"/>
  <c r="P176" i="10"/>
  <c r="B176" i="10"/>
  <c r="C176" i="10"/>
  <c r="E176" i="10"/>
  <c r="B177" i="10"/>
  <c r="C177" i="10"/>
  <c r="E177" i="10"/>
  <c r="B178" i="10"/>
  <c r="C178" i="10"/>
  <c r="E178" i="10"/>
  <c r="B180" i="10"/>
  <c r="C180" i="10"/>
  <c r="E180" i="10"/>
  <c r="B181" i="10"/>
  <c r="C181" i="10"/>
  <c r="E181" i="10"/>
  <c r="E175" i="10"/>
  <c r="C175" i="10"/>
  <c r="B175" i="10"/>
  <c r="M167" i="10"/>
  <c r="P164" i="10"/>
  <c r="J163" i="10"/>
  <c r="J164" i="10"/>
  <c r="J165" i="10"/>
  <c r="J166" i="10"/>
  <c r="J167" i="10"/>
  <c r="P162" i="10"/>
  <c r="J150" i="10"/>
  <c r="J151" i="10"/>
  <c r="J152" i="10"/>
  <c r="J153" i="10"/>
  <c r="J154" i="10"/>
  <c r="J155" i="10"/>
  <c r="J156" i="10"/>
  <c r="P149" i="10"/>
  <c r="M821" i="1"/>
  <c r="M142" i="10"/>
  <c r="P139" i="10"/>
  <c r="K821" i="1"/>
  <c r="J133" i="10"/>
  <c r="J134" i="10"/>
  <c r="J135" i="10"/>
  <c r="J136" i="10"/>
  <c r="J137" i="10"/>
  <c r="J138" i="10"/>
  <c r="J139" i="10"/>
  <c r="J140" i="10"/>
  <c r="J141" i="10"/>
  <c r="J142" i="10"/>
  <c r="P138" i="10"/>
  <c r="H142" i="10"/>
  <c r="P136" i="10"/>
  <c r="P135" i="10"/>
  <c r="P134" i="10"/>
  <c r="P133" i="10"/>
  <c r="L138" i="10"/>
  <c r="E138" i="10"/>
  <c r="C138" i="10"/>
  <c r="B138" i="10"/>
  <c r="P168" i="10"/>
  <c r="P167" i="10"/>
  <c r="P165" i="10"/>
  <c r="B164" i="10"/>
  <c r="C164" i="10"/>
  <c r="E164" i="10"/>
  <c r="B165" i="10"/>
  <c r="C165" i="10"/>
  <c r="E165" i="10"/>
  <c r="B166" i="10"/>
  <c r="C166" i="10"/>
  <c r="E166" i="10"/>
  <c r="E163" i="10"/>
  <c r="C163" i="10"/>
  <c r="B163" i="10"/>
  <c r="M156" i="10"/>
  <c r="P155" i="10"/>
  <c r="P154" i="10"/>
  <c r="P152" i="10"/>
  <c r="P151" i="10"/>
  <c r="B151" i="10"/>
  <c r="C151" i="10"/>
  <c r="E151" i="10"/>
  <c r="B152" i="10"/>
  <c r="C152" i="10"/>
  <c r="E152" i="10"/>
  <c r="B153" i="10"/>
  <c r="C153" i="10"/>
  <c r="E153" i="10"/>
  <c r="B154" i="10"/>
  <c r="C154" i="10"/>
  <c r="E154" i="10"/>
  <c r="B155" i="10"/>
  <c r="C155" i="10"/>
  <c r="E155" i="10"/>
  <c r="E150" i="10"/>
  <c r="C150" i="10"/>
  <c r="B150" i="10"/>
  <c r="B134" i="10"/>
  <c r="C134" i="10"/>
  <c r="E134" i="10"/>
  <c r="B135" i="10"/>
  <c r="C135" i="10"/>
  <c r="E135" i="10"/>
  <c r="B136" i="10"/>
  <c r="C136" i="10"/>
  <c r="E136" i="10"/>
  <c r="B137" i="10"/>
  <c r="C137" i="10"/>
  <c r="E137" i="10"/>
  <c r="B139" i="10"/>
  <c r="C139" i="10"/>
  <c r="E139" i="10"/>
  <c r="B140" i="10"/>
  <c r="C140" i="10"/>
  <c r="E140" i="10"/>
  <c r="B141" i="10"/>
  <c r="C141" i="10"/>
  <c r="E141" i="10"/>
  <c r="E133" i="10"/>
  <c r="C133" i="10"/>
  <c r="B133" i="10"/>
  <c r="M820" i="1"/>
  <c r="M126" i="10"/>
  <c r="P129" i="10"/>
  <c r="P128" i="10"/>
  <c r="H126" i="10"/>
  <c r="P126" i="10"/>
  <c r="P125" i="10"/>
  <c r="P124" i="10"/>
  <c r="J123" i="10"/>
  <c r="J124" i="10"/>
  <c r="J125" i="10"/>
  <c r="J126" i="10"/>
  <c r="P123" i="10"/>
  <c r="P97" i="10"/>
  <c r="P95" i="10"/>
  <c r="M105" i="10"/>
  <c r="M818" i="1"/>
  <c r="P108" i="10"/>
  <c r="K818" i="1"/>
  <c r="H102" i="10"/>
  <c r="H103" i="10"/>
  <c r="H104" i="10"/>
  <c r="H105" i="10"/>
  <c r="P105" i="10"/>
  <c r="P104" i="10"/>
  <c r="P103" i="10"/>
  <c r="J102" i="10"/>
  <c r="J103" i="10"/>
  <c r="J104" i="10"/>
  <c r="J105" i="10"/>
  <c r="P102" i="10"/>
  <c r="P107" i="10"/>
  <c r="M819" i="1"/>
  <c r="M116" i="10"/>
  <c r="P118" i="10"/>
  <c r="K819" i="1"/>
  <c r="J112" i="10"/>
  <c r="J113" i="10"/>
  <c r="J114" i="10"/>
  <c r="J115" i="10"/>
  <c r="J116" i="10"/>
  <c r="P117" i="10"/>
  <c r="H116" i="10"/>
  <c r="P115" i="10"/>
  <c r="P114" i="10"/>
  <c r="P113" i="10"/>
  <c r="B124" i="10"/>
  <c r="C124" i="10"/>
  <c r="E124" i="10"/>
  <c r="B125" i="10"/>
  <c r="C125" i="10"/>
  <c r="E125" i="10"/>
  <c r="E123" i="10"/>
  <c r="C123" i="10"/>
  <c r="B123" i="10"/>
  <c r="B113" i="10"/>
  <c r="C113" i="10"/>
  <c r="E113" i="10"/>
  <c r="B114" i="10"/>
  <c r="C114" i="10"/>
  <c r="E114" i="10"/>
  <c r="B115" i="10"/>
  <c r="C115" i="10"/>
  <c r="E115" i="10"/>
  <c r="E112" i="10"/>
  <c r="C112" i="10"/>
  <c r="B112" i="10"/>
  <c r="C104" i="10"/>
  <c r="B104" i="10"/>
  <c r="C103" i="10"/>
  <c r="B103" i="10"/>
  <c r="C102" i="10"/>
  <c r="B102" i="10"/>
  <c r="B93" i="10"/>
  <c r="C93" i="10"/>
  <c r="B94" i="10"/>
  <c r="C94" i="10"/>
  <c r="C92" i="10"/>
  <c r="B92" i="10"/>
  <c r="L114" i="10"/>
  <c r="E104" i="10"/>
  <c r="E103" i="10"/>
  <c r="E102" i="10"/>
  <c r="P112" i="10"/>
  <c r="E93" i="10"/>
  <c r="E94" i="10"/>
  <c r="E92" i="10"/>
  <c r="L232" i="10"/>
  <c r="L233" i="10"/>
  <c r="L234" i="10"/>
  <c r="L235" i="10"/>
  <c r="L236" i="10"/>
  <c r="L237" i="10"/>
  <c r="L238" i="10"/>
  <c r="L239" i="10"/>
  <c r="L240" i="10"/>
  <c r="L241" i="10"/>
  <c r="L242" i="10"/>
  <c r="L243" i="10"/>
  <c r="L244" i="10"/>
  <c r="F244" i="10"/>
  <c r="L221" i="10"/>
  <c r="L222" i="10"/>
  <c r="L223" i="10"/>
  <c r="L224" i="10"/>
  <c r="L225" i="10"/>
  <c r="F225" i="10"/>
  <c r="L205" i="10"/>
  <c r="L206" i="10"/>
  <c r="L207" i="10"/>
  <c r="L208" i="10"/>
  <c r="K209" i="10"/>
  <c r="L209" i="10"/>
  <c r="L210" i="10"/>
  <c r="K211" i="10"/>
  <c r="L211" i="10"/>
  <c r="L212" i="10"/>
  <c r="L213" i="10"/>
  <c r="L214" i="10"/>
  <c r="F214" i="10"/>
  <c r="L189" i="10"/>
  <c r="L190" i="10"/>
  <c r="L191" i="10"/>
  <c r="L192" i="10"/>
  <c r="L193" i="10"/>
  <c r="L194" i="10"/>
  <c r="L195" i="10"/>
  <c r="L196" i="10"/>
  <c r="L197" i="10"/>
  <c r="L198" i="10"/>
  <c r="F198" i="10"/>
  <c r="L175" i="10"/>
  <c r="L176" i="10"/>
  <c r="L177" i="10"/>
  <c r="L178" i="10"/>
  <c r="L180" i="10"/>
  <c r="L181" i="10"/>
  <c r="L182" i="10"/>
  <c r="F182" i="10"/>
  <c r="L163" i="10"/>
  <c r="L164" i="10"/>
  <c r="L165" i="10"/>
  <c r="L166" i="10"/>
  <c r="L167" i="10"/>
  <c r="F167" i="10"/>
  <c r="L150" i="10"/>
  <c r="K151" i="10"/>
  <c r="L151" i="10"/>
  <c r="L152" i="10"/>
  <c r="K153" i="10"/>
  <c r="L153" i="10"/>
  <c r="L154" i="10"/>
  <c r="L155" i="10"/>
  <c r="L156" i="10"/>
  <c r="F156" i="10"/>
  <c r="L133" i="10"/>
  <c r="L134" i="10"/>
  <c r="L135" i="10"/>
  <c r="L136" i="10"/>
  <c r="L137" i="10"/>
  <c r="L139" i="10"/>
  <c r="L140" i="10"/>
  <c r="L141" i="10"/>
  <c r="L142" i="10"/>
  <c r="F142" i="10"/>
  <c r="L123" i="10"/>
  <c r="L124" i="10"/>
  <c r="L125" i="10"/>
  <c r="L126" i="10"/>
  <c r="F126" i="10"/>
  <c r="L112" i="10"/>
  <c r="L113" i="10"/>
  <c r="L115" i="10"/>
  <c r="L116" i="10"/>
  <c r="F116" i="10"/>
  <c r="L102" i="10"/>
  <c r="L103" i="10"/>
  <c r="L104" i="10"/>
  <c r="L105" i="10"/>
  <c r="F105" i="10"/>
  <c r="L92" i="10"/>
  <c r="L93" i="10"/>
  <c r="L94" i="10"/>
  <c r="L95" i="10"/>
  <c r="F95" i="10"/>
  <c r="K226" i="1"/>
  <c r="K225" i="1"/>
  <c r="K224" i="1"/>
  <c r="K223" i="1"/>
  <c r="K222" i="1"/>
  <c r="K27" i="1"/>
  <c r="K900" i="1"/>
  <c r="K785" i="1"/>
  <c r="K748" i="1"/>
  <c r="K653" i="1"/>
  <c r="K177" i="1"/>
  <c r="K181" i="1"/>
  <c r="K322" i="1"/>
  <c r="K805" i="1"/>
  <c r="K654" i="1"/>
  <c r="K694" i="1"/>
  <c r="M26" i="1"/>
  <c r="M643" i="1"/>
  <c r="M480" i="1"/>
  <c r="M472" i="1"/>
  <c r="M473" i="1"/>
  <c r="M474" i="1"/>
  <c r="M748" i="1"/>
  <c r="M654" i="1"/>
  <c r="M183" i="1"/>
  <c r="M27" i="1"/>
  <c r="M34" i="1"/>
  <c r="M900" i="1"/>
  <c r="M785" i="1"/>
  <c r="M653" i="1"/>
  <c r="M177" i="1"/>
  <c r="M181" i="1"/>
  <c r="M322" i="1"/>
  <c r="M805" i="1"/>
  <c r="M694" i="1"/>
  <c r="M52" i="1"/>
  <c r="K52" i="1"/>
  <c r="M241" i="1"/>
  <c r="K241" i="1"/>
  <c r="M240" i="1"/>
  <c r="K240" i="1"/>
  <c r="M233" i="1"/>
  <c r="K233" i="1"/>
  <c r="K845" i="1"/>
  <c r="K141" i="1"/>
  <c r="K731" i="1"/>
  <c r="K713" i="1"/>
  <c r="K73" i="1"/>
  <c r="K74" i="1"/>
  <c r="K635" i="1"/>
  <c r="K110" i="1"/>
  <c r="K844" i="1"/>
  <c r="K714" i="1"/>
  <c r="K155" i="1"/>
  <c r="K827" i="1"/>
  <c r="K36" i="1"/>
  <c r="K189" i="1"/>
  <c r="K244" i="1"/>
  <c r="K523" i="1"/>
  <c r="K458" i="1"/>
  <c r="K457" i="1"/>
  <c r="K456" i="1"/>
  <c r="M641" i="1"/>
  <c r="K641" i="1"/>
  <c r="K825" i="1"/>
  <c r="M515" i="1"/>
  <c r="K515" i="1"/>
  <c r="K801" i="1"/>
  <c r="K815" i="1"/>
  <c r="K807" i="1"/>
  <c r="K806" i="1"/>
  <c r="K810" i="1"/>
  <c r="K809" i="1"/>
  <c r="K814" i="1"/>
  <c r="K813" i="1"/>
  <c r="K812" i="1"/>
  <c r="K811" i="1"/>
  <c r="K808" i="1"/>
  <c r="K750" i="1"/>
  <c r="K720" i="1"/>
  <c r="K128" i="1"/>
  <c r="K378" i="1"/>
  <c r="K379" i="1"/>
  <c r="M182" i="1"/>
  <c r="K182" i="1"/>
  <c r="K67" i="1"/>
  <c r="K747" i="1"/>
  <c r="K751" i="1"/>
  <c r="K388" i="1"/>
  <c r="M97" i="1"/>
  <c r="K97" i="1"/>
  <c r="K84" i="1"/>
  <c r="K507" i="1"/>
  <c r="K508" i="1"/>
  <c r="K509" i="1"/>
  <c r="K510" i="1"/>
  <c r="K511" i="1"/>
  <c r="K512" i="1"/>
  <c r="M512" i="1"/>
  <c r="K489" i="1"/>
  <c r="K491" i="1"/>
  <c r="K490" i="1"/>
  <c r="M133" i="1"/>
  <c r="F669" i="9"/>
  <c r="F668" i="9"/>
  <c r="F667" i="9"/>
  <c r="F666" i="9"/>
  <c r="Q665" i="9"/>
  <c r="F665" i="9"/>
  <c r="P665" i="9"/>
  <c r="Q664" i="9"/>
  <c r="F664" i="9"/>
  <c r="P664" i="9"/>
  <c r="Q663" i="9"/>
  <c r="F663" i="9"/>
  <c r="P663" i="9"/>
  <c r="Q662" i="9"/>
  <c r="F662" i="9"/>
  <c r="P662" i="9"/>
  <c r="Q661" i="9"/>
  <c r="F661" i="9"/>
  <c r="P661" i="9"/>
  <c r="Q660" i="9"/>
  <c r="F660" i="9"/>
  <c r="P660" i="9"/>
  <c r="Q659" i="9"/>
  <c r="F659" i="9"/>
  <c r="P659" i="9"/>
  <c r="Q658" i="9"/>
  <c r="F658" i="9"/>
  <c r="P658" i="9"/>
  <c r="Q657" i="9"/>
  <c r="F657" i="9"/>
  <c r="P657" i="9"/>
  <c r="Q656" i="9"/>
  <c r="F656" i="9"/>
  <c r="P656" i="9"/>
  <c r="Q655" i="9"/>
  <c r="F655" i="9"/>
  <c r="P655" i="9"/>
  <c r="Q654" i="9"/>
  <c r="F654" i="9"/>
  <c r="P654" i="9"/>
  <c r="Q653" i="9"/>
  <c r="F653" i="9"/>
  <c r="P653" i="9"/>
  <c r="Q652" i="9"/>
  <c r="F652" i="9"/>
  <c r="P652" i="9"/>
  <c r="Q651" i="9"/>
  <c r="F651" i="9"/>
  <c r="P651" i="9"/>
  <c r="Q650" i="9"/>
  <c r="F650" i="9"/>
  <c r="P650" i="9"/>
  <c r="Q649" i="9"/>
  <c r="F649" i="9"/>
  <c r="P649" i="9"/>
  <c r="Q648" i="9"/>
  <c r="F648" i="9"/>
  <c r="P648" i="9"/>
  <c r="Q647" i="9"/>
  <c r="F647" i="9"/>
  <c r="P647" i="9"/>
  <c r="Q646" i="9"/>
  <c r="F646" i="9"/>
  <c r="P646" i="9"/>
  <c r="Q645" i="9"/>
  <c r="F645" i="9"/>
  <c r="P645" i="9"/>
  <c r="Q644" i="9"/>
  <c r="F644" i="9"/>
  <c r="P644" i="9"/>
  <c r="Q643" i="9"/>
  <c r="F643" i="9"/>
  <c r="P643" i="9"/>
  <c r="Q642" i="9"/>
  <c r="F642" i="9"/>
  <c r="P642" i="9"/>
  <c r="Q641" i="9"/>
  <c r="F641" i="9"/>
  <c r="P641" i="9"/>
  <c r="F640" i="9"/>
  <c r="P640" i="9"/>
  <c r="F639" i="9"/>
  <c r="P639" i="9"/>
  <c r="F638" i="9"/>
  <c r="P638" i="9"/>
  <c r="F637" i="9"/>
  <c r="P637" i="9"/>
  <c r="F636" i="9"/>
  <c r="P636" i="9"/>
  <c r="F635" i="9"/>
  <c r="P635" i="9"/>
  <c r="F634" i="9"/>
  <c r="P634" i="9"/>
  <c r="F633" i="9"/>
  <c r="P633" i="9"/>
  <c r="F632" i="9"/>
  <c r="P632" i="9"/>
  <c r="Q631" i="9"/>
  <c r="F631" i="9"/>
  <c r="P631" i="9"/>
  <c r="Q630" i="9"/>
  <c r="F630" i="9"/>
  <c r="P630" i="9"/>
  <c r="Q629" i="9"/>
  <c r="F629" i="9"/>
  <c r="P629" i="9"/>
  <c r="Q628" i="9"/>
  <c r="F628" i="9"/>
  <c r="P628" i="9"/>
  <c r="Q627" i="9"/>
  <c r="F627" i="9"/>
  <c r="P627" i="9"/>
  <c r="Q626" i="9"/>
  <c r="F626" i="9"/>
  <c r="P626" i="9"/>
  <c r="Q625" i="9"/>
  <c r="F625" i="9"/>
  <c r="P625" i="9"/>
  <c r="Q624" i="9"/>
  <c r="F624" i="9"/>
  <c r="P624" i="9"/>
  <c r="Q623" i="9"/>
  <c r="F623" i="9"/>
  <c r="P623" i="9"/>
  <c r="Q622" i="9"/>
  <c r="F622" i="9"/>
  <c r="P622" i="9"/>
  <c r="Q621" i="9"/>
  <c r="F621" i="9"/>
  <c r="P621" i="9"/>
  <c r="Q620" i="9"/>
  <c r="F620" i="9"/>
  <c r="P620" i="9"/>
  <c r="Q619" i="9"/>
  <c r="F619" i="9"/>
  <c r="P619" i="9"/>
  <c r="Q618" i="9"/>
  <c r="F618" i="9"/>
  <c r="P618" i="9"/>
  <c r="Q617" i="9"/>
  <c r="F617" i="9"/>
  <c r="P617" i="9"/>
  <c r="Q616" i="9"/>
  <c r="F616" i="9"/>
  <c r="P616" i="9"/>
  <c r="Q615" i="9"/>
  <c r="F615" i="9"/>
  <c r="P615" i="9"/>
  <c r="Q614" i="9"/>
  <c r="F614" i="9"/>
  <c r="P614" i="9"/>
  <c r="Q613" i="9"/>
  <c r="F613" i="9"/>
  <c r="P613" i="9"/>
  <c r="Q612" i="9"/>
  <c r="F612" i="9"/>
  <c r="P612" i="9"/>
  <c r="Q611" i="9"/>
  <c r="F611" i="9"/>
  <c r="P611" i="9"/>
  <c r="Q610" i="9"/>
  <c r="F610" i="9"/>
  <c r="P610" i="9"/>
  <c r="Q609" i="9"/>
  <c r="F609" i="9"/>
  <c r="P609" i="9"/>
  <c r="Q608" i="9"/>
  <c r="F608" i="9"/>
  <c r="P608" i="9"/>
  <c r="Q607" i="9"/>
  <c r="F607" i="9"/>
  <c r="P607" i="9"/>
  <c r="Q606" i="9"/>
  <c r="F606" i="9"/>
  <c r="P606" i="9"/>
  <c r="Q605" i="9"/>
  <c r="F605" i="9"/>
  <c r="P605" i="9"/>
  <c r="Q604" i="9"/>
  <c r="F604" i="9"/>
  <c r="P604" i="9"/>
  <c r="Q603" i="9"/>
  <c r="F603" i="9"/>
  <c r="P603" i="9"/>
  <c r="Q602" i="9"/>
  <c r="F602" i="9"/>
  <c r="P602" i="9"/>
  <c r="Q601" i="9"/>
  <c r="F601" i="9"/>
  <c r="P601" i="9"/>
  <c r="Q600" i="9"/>
  <c r="F600" i="9"/>
  <c r="P600" i="9"/>
  <c r="Q599" i="9"/>
  <c r="F599" i="9"/>
  <c r="P599" i="9"/>
  <c r="F598" i="9"/>
  <c r="P598" i="9"/>
  <c r="Q597" i="9"/>
  <c r="F597" i="9"/>
  <c r="P597" i="9"/>
  <c r="Q596" i="9"/>
  <c r="F596" i="9"/>
  <c r="P596" i="9"/>
  <c r="Q595" i="9"/>
  <c r="F595" i="9"/>
  <c r="P595" i="9"/>
  <c r="Q594" i="9"/>
  <c r="F594" i="9"/>
  <c r="P594" i="9"/>
  <c r="Q593" i="9"/>
  <c r="F593" i="9"/>
  <c r="P593" i="9"/>
  <c r="Q592" i="9"/>
  <c r="F592" i="9"/>
  <c r="P592" i="9"/>
  <c r="Q591" i="9"/>
  <c r="F591" i="9"/>
  <c r="P591" i="9"/>
  <c r="Q590" i="9"/>
  <c r="F590" i="9"/>
  <c r="P590" i="9"/>
  <c r="Q589" i="9"/>
  <c r="F589" i="9"/>
  <c r="P589" i="9"/>
  <c r="Q588" i="9"/>
  <c r="F588" i="9"/>
  <c r="P588" i="9"/>
  <c r="Q587" i="9"/>
  <c r="F587" i="9"/>
  <c r="P587" i="9"/>
  <c r="Q586" i="9"/>
  <c r="F586" i="9"/>
  <c r="P586" i="9"/>
  <c r="Q585" i="9"/>
  <c r="F585" i="9"/>
  <c r="P585" i="9"/>
  <c r="Q584" i="9"/>
  <c r="F584" i="9"/>
  <c r="P584" i="9"/>
  <c r="F583" i="9"/>
  <c r="P583" i="9"/>
  <c r="F582" i="9"/>
  <c r="P582" i="9"/>
  <c r="F581" i="9"/>
  <c r="P581" i="9"/>
  <c r="F580" i="9"/>
  <c r="P580" i="9"/>
  <c r="F579" i="9"/>
  <c r="P579" i="9"/>
  <c r="F578" i="9"/>
  <c r="P578" i="9"/>
  <c r="Q577" i="9"/>
  <c r="F577" i="9"/>
  <c r="P577" i="9"/>
  <c r="Q576" i="9"/>
  <c r="F576" i="9"/>
  <c r="P576" i="9"/>
  <c r="Q575" i="9"/>
  <c r="F575" i="9"/>
  <c r="P575" i="9"/>
  <c r="Q574" i="9"/>
  <c r="F574" i="9"/>
  <c r="P574" i="9"/>
  <c r="F573" i="9"/>
  <c r="P573" i="9"/>
  <c r="F572" i="9"/>
  <c r="P572" i="9"/>
  <c r="Q571" i="9"/>
  <c r="F571" i="9"/>
  <c r="P571" i="9"/>
  <c r="Q570" i="9"/>
  <c r="F570" i="9"/>
  <c r="P570" i="9"/>
  <c r="Q569" i="9"/>
  <c r="F569" i="9"/>
  <c r="P569" i="9"/>
  <c r="Q568" i="9"/>
  <c r="F568" i="9"/>
  <c r="P568" i="9"/>
  <c r="Q567" i="9"/>
  <c r="F567" i="9"/>
  <c r="P567" i="9"/>
  <c r="Q566" i="9"/>
  <c r="F566" i="9"/>
  <c r="P566" i="9"/>
  <c r="Q565" i="9"/>
  <c r="F565" i="9"/>
  <c r="P565" i="9"/>
  <c r="Q564" i="9"/>
  <c r="F564" i="9"/>
  <c r="P564" i="9"/>
  <c r="Q563" i="9"/>
  <c r="F563" i="9"/>
  <c r="P563" i="9"/>
  <c r="Q562" i="9"/>
  <c r="F562" i="9"/>
  <c r="P562" i="9"/>
  <c r="Q561" i="9"/>
  <c r="F561" i="9"/>
  <c r="P561" i="9"/>
  <c r="Q560" i="9"/>
  <c r="F560" i="9"/>
  <c r="P560" i="9"/>
  <c r="Q559" i="9"/>
  <c r="F559" i="9"/>
  <c r="P559" i="9"/>
  <c r="Q558" i="9"/>
  <c r="F558" i="9"/>
  <c r="P558" i="9"/>
  <c r="F557" i="9"/>
  <c r="P557" i="9"/>
  <c r="F556" i="9"/>
  <c r="P556" i="9"/>
  <c r="F555" i="9"/>
  <c r="P555" i="9"/>
  <c r="F554" i="9"/>
  <c r="P554" i="9"/>
  <c r="F553" i="9"/>
  <c r="P553" i="9"/>
  <c r="F552" i="9"/>
  <c r="P552" i="9"/>
  <c r="Q551" i="9"/>
  <c r="F551" i="9"/>
  <c r="P551" i="9"/>
  <c r="Q550" i="9"/>
  <c r="F550" i="9"/>
  <c r="P550" i="9"/>
  <c r="F549" i="9"/>
  <c r="P549" i="9"/>
  <c r="F548" i="9"/>
  <c r="P548" i="9"/>
  <c r="F547" i="9"/>
  <c r="P547" i="9"/>
  <c r="F546" i="9"/>
  <c r="P546" i="9"/>
  <c r="F545" i="9"/>
  <c r="P545" i="9"/>
  <c r="F544" i="9"/>
  <c r="P544" i="9"/>
  <c r="F543" i="9"/>
  <c r="P543" i="9"/>
  <c r="F542" i="9"/>
  <c r="P542" i="9"/>
  <c r="F541" i="9"/>
  <c r="P541" i="9"/>
  <c r="Q540" i="9"/>
  <c r="F540" i="9"/>
  <c r="P540" i="9"/>
  <c r="F539" i="9"/>
  <c r="P539" i="9"/>
  <c r="Q538" i="9"/>
  <c r="F538" i="9"/>
  <c r="P538" i="9"/>
  <c r="F537" i="9"/>
  <c r="P537" i="9"/>
  <c r="F536" i="9"/>
  <c r="P536" i="9"/>
  <c r="F535" i="9"/>
  <c r="P535" i="9"/>
  <c r="F534" i="9"/>
  <c r="P534" i="9"/>
  <c r="F533" i="9"/>
  <c r="P533" i="9"/>
  <c r="F532" i="9"/>
  <c r="P532" i="9"/>
  <c r="F531" i="9"/>
  <c r="P531" i="9"/>
  <c r="P530" i="9"/>
  <c r="P529" i="9"/>
  <c r="P528" i="9"/>
  <c r="P527" i="9"/>
  <c r="P526" i="9"/>
  <c r="P525" i="9"/>
  <c r="P524" i="9"/>
  <c r="P523" i="9"/>
  <c r="F522" i="9"/>
  <c r="P522" i="9"/>
  <c r="F521" i="9"/>
  <c r="P521" i="9"/>
  <c r="F520" i="9"/>
  <c r="P520" i="9"/>
  <c r="F519" i="9"/>
  <c r="P519" i="9"/>
  <c r="F518" i="9"/>
  <c r="P518" i="9"/>
  <c r="F517" i="9"/>
  <c r="P517" i="9"/>
  <c r="F516" i="9"/>
  <c r="P516" i="9"/>
  <c r="F515" i="9"/>
  <c r="P515" i="9"/>
  <c r="F514" i="9"/>
  <c r="P514" i="9"/>
  <c r="Q513" i="9"/>
  <c r="F513" i="9"/>
  <c r="P513" i="9"/>
  <c r="F512" i="9"/>
  <c r="P512" i="9"/>
  <c r="Q511" i="9"/>
  <c r="F511" i="9"/>
  <c r="P511" i="9"/>
  <c r="Q510" i="9"/>
  <c r="F510" i="9"/>
  <c r="P510" i="9"/>
  <c r="Q509" i="9"/>
  <c r="F509" i="9"/>
  <c r="P509" i="9"/>
  <c r="Q508" i="9"/>
  <c r="F508" i="9"/>
  <c r="P508" i="9"/>
  <c r="Q507" i="9"/>
  <c r="F507" i="9"/>
  <c r="P507" i="9"/>
  <c r="Q506" i="9"/>
  <c r="F506" i="9"/>
  <c r="P506" i="9"/>
  <c r="Q505" i="9"/>
  <c r="F505" i="9"/>
  <c r="P505" i="9"/>
  <c r="F504" i="9"/>
  <c r="P504" i="9"/>
  <c r="F503" i="9"/>
  <c r="P503" i="9"/>
  <c r="Q502" i="9"/>
  <c r="F502" i="9"/>
  <c r="P502" i="9"/>
  <c r="F501" i="9"/>
  <c r="P501" i="9"/>
  <c r="F500" i="9"/>
  <c r="P500" i="9"/>
  <c r="F499" i="9"/>
  <c r="P499" i="9"/>
  <c r="F498" i="9"/>
  <c r="P498" i="9"/>
  <c r="F497" i="9"/>
  <c r="P497" i="9"/>
  <c r="Q496" i="9"/>
  <c r="F496" i="9"/>
  <c r="P496" i="9"/>
  <c r="Q495" i="9"/>
  <c r="F495" i="9"/>
  <c r="P495" i="9"/>
  <c r="Q494" i="9"/>
  <c r="F494" i="9"/>
  <c r="P494" i="9"/>
  <c r="F493" i="9"/>
  <c r="P493" i="9"/>
  <c r="Q492" i="9"/>
  <c r="F492" i="9"/>
  <c r="P492" i="9"/>
  <c r="F491" i="9"/>
  <c r="P491" i="9"/>
  <c r="F490" i="9"/>
  <c r="P490" i="9"/>
  <c r="Q489" i="9"/>
  <c r="F489" i="9"/>
  <c r="P489" i="9"/>
  <c r="F488" i="9"/>
  <c r="P488" i="9"/>
  <c r="F487" i="9"/>
  <c r="P487" i="9"/>
  <c r="Q486" i="9"/>
  <c r="F486" i="9"/>
  <c r="P486" i="9"/>
  <c r="F485" i="9"/>
  <c r="P485" i="9"/>
  <c r="Q484" i="9"/>
  <c r="F484" i="9"/>
  <c r="P484" i="9"/>
  <c r="F483" i="9"/>
  <c r="P483" i="9"/>
  <c r="Q482" i="9"/>
  <c r="F482" i="9"/>
  <c r="P482" i="9"/>
  <c r="F481" i="9"/>
  <c r="P481" i="9"/>
  <c r="Q480" i="9"/>
  <c r="F480" i="9"/>
  <c r="P480" i="9"/>
  <c r="Q479" i="9"/>
  <c r="F479" i="9"/>
  <c r="P479" i="9"/>
  <c r="F478" i="9"/>
  <c r="P478" i="9"/>
  <c r="F477" i="9"/>
  <c r="P477" i="9"/>
  <c r="F476" i="9"/>
  <c r="P476" i="9"/>
  <c r="F475" i="9"/>
  <c r="P475" i="9"/>
  <c r="Q474" i="9"/>
  <c r="F474" i="9"/>
  <c r="P474" i="9"/>
  <c r="F473" i="9"/>
  <c r="P473" i="9"/>
  <c r="Q472" i="9"/>
  <c r="F472" i="9"/>
  <c r="P472" i="9"/>
  <c r="Q471" i="9"/>
  <c r="F471" i="9"/>
  <c r="P471" i="9"/>
  <c r="F470" i="9"/>
  <c r="P470" i="9"/>
  <c r="F469" i="9"/>
  <c r="P469" i="9"/>
  <c r="Q468" i="9"/>
  <c r="F468" i="9"/>
  <c r="P468" i="9"/>
  <c r="F467" i="9"/>
  <c r="P467" i="9"/>
  <c r="F466" i="9"/>
  <c r="P466" i="9"/>
  <c r="Q465" i="9"/>
  <c r="F465" i="9"/>
  <c r="P465" i="9"/>
  <c r="F464" i="9"/>
  <c r="P464" i="9"/>
  <c r="F463" i="9"/>
  <c r="P463" i="9"/>
  <c r="Q462" i="9"/>
  <c r="F462" i="9"/>
  <c r="P462" i="9"/>
  <c r="Q461" i="9"/>
  <c r="F461" i="9"/>
  <c r="P461" i="9"/>
  <c r="Q460" i="9"/>
  <c r="F460" i="9"/>
  <c r="P460" i="9"/>
  <c r="F459" i="9"/>
  <c r="P459" i="9"/>
  <c r="F458" i="9"/>
  <c r="P458" i="9"/>
  <c r="Q457" i="9"/>
  <c r="F457" i="9"/>
  <c r="P457" i="9"/>
  <c r="Q456" i="9"/>
  <c r="F456" i="9"/>
  <c r="P456" i="9"/>
  <c r="Q455" i="9"/>
  <c r="F455" i="9"/>
  <c r="P455" i="9"/>
  <c r="Q454" i="9"/>
  <c r="F454" i="9"/>
  <c r="P454" i="9"/>
  <c r="F453" i="9"/>
  <c r="P453" i="9"/>
  <c r="Q452" i="9"/>
  <c r="F452" i="9"/>
  <c r="P452" i="9"/>
  <c r="F451" i="9"/>
  <c r="P451" i="9"/>
  <c r="Q450" i="9"/>
  <c r="F450" i="9"/>
  <c r="P450" i="9"/>
  <c r="Q449" i="9"/>
  <c r="F449" i="9"/>
  <c r="P449" i="9"/>
  <c r="Q448" i="9"/>
  <c r="F448" i="9"/>
  <c r="P448" i="9"/>
  <c r="F447" i="9"/>
  <c r="P447" i="9"/>
  <c r="Q446" i="9"/>
  <c r="F446" i="9"/>
  <c r="P446" i="9"/>
  <c r="Q445" i="9"/>
  <c r="F445" i="9"/>
  <c r="P445" i="9"/>
  <c r="Q444" i="9"/>
  <c r="F444" i="9"/>
  <c r="P444" i="9"/>
  <c r="Q443" i="9"/>
  <c r="F443" i="9"/>
  <c r="P443" i="9"/>
  <c r="Q442" i="9"/>
  <c r="F442" i="9"/>
  <c r="P442" i="9"/>
  <c r="Q441" i="9"/>
  <c r="F441" i="9"/>
  <c r="P441" i="9"/>
  <c r="Q440" i="9"/>
  <c r="F440" i="9"/>
  <c r="P440" i="9"/>
  <c r="Q439" i="9"/>
  <c r="F439" i="9"/>
  <c r="P439" i="9"/>
  <c r="Q438" i="9"/>
  <c r="F438" i="9"/>
  <c r="P438" i="9"/>
  <c r="F437" i="9"/>
  <c r="P437" i="9"/>
  <c r="Q436" i="9"/>
  <c r="F436" i="9"/>
  <c r="P436" i="9"/>
  <c r="Q435" i="9"/>
  <c r="F435" i="9"/>
  <c r="P435" i="9"/>
  <c r="F434" i="9"/>
  <c r="P434" i="9"/>
  <c r="Q433" i="9"/>
  <c r="F433" i="9"/>
  <c r="P433" i="9"/>
  <c r="F432" i="9"/>
  <c r="P432" i="9"/>
  <c r="F431" i="9"/>
  <c r="P431" i="9"/>
  <c r="F430" i="9"/>
  <c r="P430" i="9"/>
  <c r="F429" i="9"/>
  <c r="P429" i="9"/>
  <c r="F428" i="9"/>
  <c r="P428" i="9"/>
  <c r="Q427" i="9"/>
  <c r="F427" i="9"/>
  <c r="P427" i="9"/>
  <c r="F426" i="9"/>
  <c r="P426" i="9"/>
  <c r="Q425" i="9"/>
  <c r="F425" i="9"/>
  <c r="P425" i="9"/>
  <c r="F424" i="9"/>
  <c r="P424" i="9"/>
  <c r="F423" i="9"/>
  <c r="P423" i="9"/>
  <c r="F422" i="9"/>
  <c r="P422" i="9"/>
  <c r="F421" i="9"/>
  <c r="P421" i="9"/>
  <c r="F420" i="9"/>
  <c r="P420" i="9"/>
  <c r="F419" i="9"/>
  <c r="P419" i="9"/>
  <c r="F418" i="9"/>
  <c r="P418" i="9"/>
  <c r="F417" i="9"/>
  <c r="P417" i="9"/>
  <c r="F416" i="9"/>
  <c r="P416" i="9"/>
  <c r="F415" i="9"/>
  <c r="P415" i="9"/>
  <c r="F414" i="9"/>
  <c r="P414" i="9"/>
  <c r="F413" i="9"/>
  <c r="P413" i="9"/>
  <c r="F412" i="9"/>
  <c r="P412" i="9"/>
  <c r="F411" i="9"/>
  <c r="P411" i="9"/>
  <c r="P410" i="9"/>
  <c r="F409" i="9"/>
  <c r="P409" i="9"/>
  <c r="F408" i="9"/>
  <c r="P408" i="9"/>
  <c r="F407" i="9"/>
  <c r="P407" i="9"/>
  <c r="F406" i="9"/>
  <c r="P406" i="9"/>
  <c r="F405" i="9"/>
  <c r="P405" i="9"/>
  <c r="F404" i="9"/>
  <c r="P404" i="9"/>
  <c r="F403" i="9"/>
  <c r="P403" i="9"/>
  <c r="F402" i="9"/>
  <c r="P402" i="9"/>
  <c r="F401" i="9"/>
  <c r="P401" i="9"/>
  <c r="F400" i="9"/>
  <c r="P400" i="9"/>
  <c r="F399" i="9"/>
  <c r="P399" i="9"/>
  <c r="F398" i="9"/>
  <c r="P398" i="9"/>
  <c r="F397" i="9"/>
  <c r="P397" i="9"/>
  <c r="F396" i="9"/>
  <c r="P396" i="9"/>
  <c r="F395" i="9"/>
  <c r="P395" i="9"/>
  <c r="F394" i="9"/>
  <c r="P394" i="9"/>
  <c r="F393" i="9"/>
  <c r="P393" i="9"/>
  <c r="Q392" i="9"/>
  <c r="F392" i="9"/>
  <c r="P392" i="9"/>
  <c r="F391" i="9"/>
  <c r="P391" i="9"/>
  <c r="Q390" i="9"/>
  <c r="F390" i="9"/>
  <c r="P390" i="9"/>
  <c r="Q389" i="9"/>
  <c r="F389" i="9"/>
  <c r="P389" i="9"/>
  <c r="F388" i="9"/>
  <c r="P388" i="9"/>
  <c r="Q387" i="9"/>
  <c r="F387" i="9"/>
  <c r="P387" i="9"/>
  <c r="F386" i="9"/>
  <c r="P386" i="9"/>
  <c r="Q385" i="9"/>
  <c r="F385" i="9"/>
  <c r="P385" i="9"/>
  <c r="F384" i="9"/>
  <c r="P384" i="9"/>
  <c r="F383" i="9"/>
  <c r="P383" i="9"/>
  <c r="F382" i="9"/>
  <c r="P382" i="9"/>
  <c r="F381" i="9"/>
  <c r="P381" i="9"/>
  <c r="F380" i="9"/>
  <c r="P380" i="9"/>
  <c r="F379" i="9"/>
  <c r="P379" i="9"/>
  <c r="F378" i="9"/>
  <c r="P378" i="9"/>
  <c r="F377" i="9"/>
  <c r="P377" i="9"/>
  <c r="Q376" i="9"/>
  <c r="F376" i="9"/>
  <c r="P376" i="9"/>
  <c r="F375" i="9"/>
  <c r="P375" i="9"/>
  <c r="Q374" i="9"/>
  <c r="F374" i="9"/>
  <c r="P374" i="9"/>
  <c r="F373" i="9"/>
  <c r="P373" i="9"/>
  <c r="F372" i="9"/>
  <c r="P372" i="9"/>
  <c r="Q371" i="9"/>
  <c r="F371" i="9"/>
  <c r="P371" i="9"/>
  <c r="F370" i="9"/>
  <c r="P370" i="9"/>
  <c r="Q369" i="9"/>
  <c r="F369" i="9"/>
  <c r="P369" i="9"/>
  <c r="F368" i="9"/>
  <c r="P368" i="9"/>
  <c r="F367" i="9"/>
  <c r="P367" i="9"/>
  <c r="Q366" i="9"/>
  <c r="F366" i="9"/>
  <c r="P366" i="9"/>
  <c r="Q365" i="9"/>
  <c r="F365" i="9"/>
  <c r="P365" i="9"/>
  <c r="F364" i="9"/>
  <c r="P364" i="9"/>
  <c r="F363" i="9"/>
  <c r="P363" i="9"/>
  <c r="F362" i="9"/>
  <c r="P362" i="9"/>
  <c r="Q361" i="9"/>
  <c r="F361" i="9"/>
  <c r="P361" i="9"/>
  <c r="F360" i="9"/>
  <c r="P360" i="9"/>
  <c r="F359" i="9"/>
  <c r="P359" i="9"/>
  <c r="F358" i="9"/>
  <c r="P358" i="9"/>
  <c r="Q357" i="9"/>
  <c r="F357" i="9"/>
  <c r="P357" i="9"/>
  <c r="Q356" i="9"/>
  <c r="F356" i="9"/>
  <c r="P356" i="9"/>
  <c r="F355" i="9"/>
  <c r="P355" i="9"/>
  <c r="F354" i="9"/>
  <c r="P354" i="9"/>
  <c r="F353" i="9"/>
  <c r="P353" i="9"/>
  <c r="F352" i="9"/>
  <c r="P352" i="9"/>
  <c r="Q351" i="9"/>
  <c r="F351" i="9"/>
  <c r="P351" i="9"/>
  <c r="Q350" i="9"/>
  <c r="F350" i="9"/>
  <c r="P350" i="9"/>
  <c r="Q349" i="9"/>
  <c r="F349" i="9"/>
  <c r="P349" i="9"/>
  <c r="F348" i="9"/>
  <c r="P348" i="9"/>
  <c r="Q347" i="9"/>
  <c r="F347" i="9"/>
  <c r="P347" i="9"/>
  <c r="F346" i="9"/>
  <c r="P346" i="9"/>
  <c r="F345" i="9"/>
  <c r="P345" i="9"/>
  <c r="Q344" i="9"/>
  <c r="F344" i="9"/>
  <c r="P344" i="9"/>
  <c r="Q343" i="9"/>
  <c r="F343" i="9"/>
  <c r="P343" i="9"/>
  <c r="Q342" i="9"/>
  <c r="F342" i="9"/>
  <c r="P342" i="9"/>
  <c r="Q341" i="9"/>
  <c r="F341" i="9"/>
  <c r="P341" i="9"/>
  <c r="Q340" i="9"/>
  <c r="F340" i="9"/>
  <c r="P340" i="9"/>
  <c r="F339" i="9"/>
  <c r="P339" i="9"/>
  <c r="Q338" i="9"/>
  <c r="F338" i="9"/>
  <c r="P338" i="9"/>
  <c r="F337" i="9"/>
  <c r="P337" i="9"/>
  <c r="F336" i="9"/>
  <c r="P336" i="9"/>
  <c r="Q335" i="9"/>
  <c r="F335" i="9"/>
  <c r="P335" i="9"/>
  <c r="Q334" i="9"/>
  <c r="F334" i="9"/>
  <c r="P334" i="9"/>
  <c r="Q333" i="9"/>
  <c r="F333" i="9"/>
  <c r="P333" i="9"/>
  <c r="Q332" i="9"/>
  <c r="F332" i="9"/>
  <c r="P332" i="9"/>
  <c r="Q331" i="9"/>
  <c r="F331" i="9"/>
  <c r="P331" i="9"/>
  <c r="Q330" i="9"/>
  <c r="F330" i="9"/>
  <c r="P330" i="9"/>
  <c r="Q329" i="9"/>
  <c r="F329" i="9"/>
  <c r="P329" i="9"/>
  <c r="Q328" i="9"/>
  <c r="F328" i="9"/>
  <c r="P328" i="9"/>
  <c r="Q327" i="9"/>
  <c r="F327" i="9"/>
  <c r="P327" i="9"/>
  <c r="Q326" i="9"/>
  <c r="F326" i="9"/>
  <c r="P326" i="9"/>
  <c r="F325" i="9"/>
  <c r="P325" i="9"/>
  <c r="F324" i="9"/>
  <c r="P324" i="9"/>
  <c r="F323" i="9"/>
  <c r="P323" i="9"/>
  <c r="F322" i="9"/>
  <c r="P322" i="9"/>
  <c r="Q321" i="9"/>
  <c r="F321" i="9"/>
  <c r="P321" i="9"/>
  <c r="F320" i="9"/>
  <c r="P320" i="9"/>
  <c r="F319" i="9"/>
  <c r="P319" i="9"/>
  <c r="F318" i="9"/>
  <c r="P318" i="9"/>
  <c r="F317" i="9"/>
  <c r="P317" i="9"/>
  <c r="F316" i="9"/>
  <c r="P316" i="9"/>
  <c r="F315" i="9"/>
  <c r="P315" i="9"/>
  <c r="F314" i="9"/>
  <c r="P314" i="9"/>
  <c r="F313" i="9"/>
  <c r="P313" i="9"/>
  <c r="F312" i="9"/>
  <c r="P312" i="9"/>
  <c r="F311" i="9"/>
  <c r="P311" i="9"/>
  <c r="F310" i="9"/>
  <c r="P310" i="9"/>
  <c r="F309" i="9"/>
  <c r="P309" i="9"/>
  <c r="F308" i="9"/>
  <c r="P308" i="9"/>
  <c r="F307" i="9"/>
  <c r="P307" i="9"/>
  <c r="F306" i="9"/>
  <c r="P306" i="9"/>
  <c r="F305" i="9"/>
  <c r="P305" i="9"/>
  <c r="F304" i="9"/>
  <c r="P304" i="9"/>
  <c r="F303" i="9"/>
  <c r="P303" i="9"/>
  <c r="F302" i="9"/>
  <c r="P302" i="9"/>
  <c r="F301" i="9"/>
  <c r="P301" i="9"/>
  <c r="F300" i="9"/>
  <c r="P300" i="9"/>
  <c r="F299" i="9"/>
  <c r="P299" i="9"/>
  <c r="F298" i="9"/>
  <c r="P298" i="9"/>
  <c r="F297" i="9"/>
  <c r="P297" i="9"/>
  <c r="F296" i="9"/>
  <c r="P296" i="9"/>
  <c r="F295" i="9"/>
  <c r="P295" i="9"/>
  <c r="F294" i="9"/>
  <c r="P294" i="9"/>
  <c r="F293" i="9"/>
  <c r="P293" i="9"/>
  <c r="F292" i="9"/>
  <c r="P292" i="9"/>
  <c r="F291" i="9"/>
  <c r="P291" i="9"/>
  <c r="F290" i="9"/>
  <c r="P290" i="9"/>
  <c r="F289" i="9"/>
  <c r="P289" i="9"/>
  <c r="F288" i="9"/>
  <c r="P288" i="9"/>
  <c r="F287" i="9"/>
  <c r="P287" i="9"/>
  <c r="F286" i="9"/>
  <c r="P286" i="9"/>
  <c r="F285" i="9"/>
  <c r="P285" i="9"/>
  <c r="F284" i="9"/>
  <c r="P284" i="9"/>
  <c r="F283" i="9"/>
  <c r="P283" i="9"/>
  <c r="F282" i="9"/>
  <c r="P282" i="9"/>
  <c r="F281" i="9"/>
  <c r="P281" i="9"/>
  <c r="F280" i="9"/>
  <c r="P280" i="9"/>
  <c r="F279" i="9"/>
  <c r="P279" i="9"/>
  <c r="F278" i="9"/>
  <c r="P278" i="9"/>
  <c r="F277" i="9"/>
  <c r="P277" i="9"/>
  <c r="F276" i="9"/>
  <c r="P276" i="9"/>
  <c r="F275" i="9"/>
  <c r="P275" i="9"/>
  <c r="F274" i="9"/>
  <c r="P274" i="9"/>
  <c r="F273" i="9"/>
  <c r="P273" i="9"/>
  <c r="F272" i="9"/>
  <c r="P272" i="9"/>
  <c r="F271" i="9"/>
  <c r="P271" i="9"/>
  <c r="F270" i="9"/>
  <c r="P270" i="9"/>
  <c r="F269" i="9"/>
  <c r="P269" i="9"/>
  <c r="F268" i="9"/>
  <c r="P268" i="9"/>
  <c r="F267" i="9"/>
  <c r="P267" i="9"/>
  <c r="F266" i="9"/>
  <c r="P266" i="9"/>
  <c r="F265" i="9"/>
  <c r="P265" i="9"/>
  <c r="F264" i="9"/>
  <c r="P264" i="9"/>
  <c r="F263" i="9"/>
  <c r="P263" i="9"/>
  <c r="F262" i="9"/>
  <c r="P262" i="9"/>
  <c r="F261" i="9"/>
  <c r="P261" i="9"/>
  <c r="F260" i="9"/>
  <c r="P260" i="9"/>
  <c r="F259" i="9"/>
  <c r="P259" i="9"/>
  <c r="F258" i="9"/>
  <c r="P258" i="9"/>
  <c r="F257" i="9"/>
  <c r="P257" i="9"/>
  <c r="F256" i="9"/>
  <c r="P256" i="9"/>
  <c r="F255" i="9"/>
  <c r="P255" i="9"/>
  <c r="F254" i="9"/>
  <c r="P254" i="9"/>
  <c r="F253" i="9"/>
  <c r="P253" i="9"/>
  <c r="F252" i="9"/>
  <c r="P252" i="9"/>
  <c r="F251" i="9"/>
  <c r="P251" i="9"/>
  <c r="F250" i="9"/>
  <c r="P250" i="9"/>
  <c r="F249" i="9"/>
  <c r="P249" i="9"/>
  <c r="F248" i="9"/>
  <c r="P248" i="9"/>
  <c r="F247" i="9"/>
  <c r="P247" i="9"/>
  <c r="F246" i="9"/>
  <c r="P246" i="9"/>
  <c r="F245" i="9"/>
  <c r="P245" i="9"/>
  <c r="F244" i="9"/>
  <c r="P244" i="9"/>
  <c r="F243" i="9"/>
  <c r="P243" i="9"/>
  <c r="F242" i="9"/>
  <c r="P242" i="9"/>
  <c r="F241" i="9"/>
  <c r="P241" i="9"/>
  <c r="F240" i="9"/>
  <c r="P240" i="9"/>
  <c r="F239" i="9"/>
  <c r="P239" i="9"/>
  <c r="F238" i="9"/>
  <c r="P238" i="9"/>
  <c r="F237" i="9"/>
  <c r="P237" i="9"/>
  <c r="F236" i="9"/>
  <c r="P236" i="9"/>
  <c r="F235" i="9"/>
  <c r="P235" i="9"/>
  <c r="F234" i="9"/>
  <c r="P234" i="9"/>
  <c r="F233" i="9"/>
  <c r="P233" i="9"/>
  <c r="Q232" i="9"/>
  <c r="F232" i="9"/>
  <c r="P232" i="9"/>
  <c r="F231" i="9"/>
  <c r="P231" i="9"/>
  <c r="F230" i="9"/>
  <c r="P230" i="9"/>
  <c r="F229" i="9"/>
  <c r="P229" i="9"/>
  <c r="F228" i="9"/>
  <c r="P228" i="9"/>
  <c r="F227" i="9"/>
  <c r="P227" i="9"/>
  <c r="F226" i="9"/>
  <c r="P226" i="9"/>
  <c r="F225" i="9"/>
  <c r="P225" i="9"/>
  <c r="F224" i="9"/>
  <c r="P224" i="9"/>
  <c r="F223" i="9"/>
  <c r="P223" i="9"/>
  <c r="F222" i="9"/>
  <c r="P222" i="9"/>
  <c r="F221" i="9"/>
  <c r="P221" i="9"/>
  <c r="F220" i="9"/>
  <c r="P220" i="9"/>
  <c r="F219" i="9"/>
  <c r="P219" i="9"/>
  <c r="F218" i="9"/>
  <c r="P218" i="9"/>
  <c r="F217" i="9"/>
  <c r="P217" i="9"/>
  <c r="F216" i="9"/>
  <c r="P216" i="9"/>
  <c r="F215" i="9"/>
  <c r="P215" i="9"/>
  <c r="F214" i="9"/>
  <c r="P214" i="9"/>
  <c r="F213" i="9"/>
  <c r="P213" i="9"/>
  <c r="F212" i="9"/>
  <c r="P212" i="9"/>
  <c r="F211" i="9"/>
  <c r="P211" i="9"/>
  <c r="F210" i="9"/>
  <c r="P210" i="9"/>
  <c r="F209" i="9"/>
  <c r="P209" i="9"/>
  <c r="F208" i="9"/>
  <c r="P208" i="9"/>
  <c r="F207" i="9"/>
  <c r="P207" i="9"/>
  <c r="F206" i="9"/>
  <c r="P206" i="9"/>
  <c r="F205" i="9"/>
  <c r="P205" i="9"/>
  <c r="F204" i="9"/>
  <c r="P204" i="9"/>
  <c r="F203" i="9"/>
  <c r="P203" i="9"/>
  <c r="F202" i="9"/>
  <c r="P202" i="9"/>
  <c r="F201" i="9"/>
  <c r="P201" i="9"/>
  <c r="F200" i="9"/>
  <c r="P200" i="9"/>
  <c r="F199" i="9"/>
  <c r="P199" i="9"/>
  <c r="F198" i="9"/>
  <c r="P198" i="9"/>
  <c r="F197" i="9"/>
  <c r="P197" i="9"/>
  <c r="F196" i="9"/>
  <c r="P196" i="9"/>
  <c r="F195" i="9"/>
  <c r="P195" i="9"/>
  <c r="F194" i="9"/>
  <c r="P194" i="9"/>
  <c r="F193" i="9"/>
  <c r="P193" i="9"/>
  <c r="F192" i="9"/>
  <c r="P192" i="9"/>
  <c r="F191" i="9"/>
  <c r="P191" i="9"/>
  <c r="F190" i="9"/>
  <c r="P190" i="9"/>
  <c r="F189" i="9"/>
  <c r="P189" i="9"/>
  <c r="F188" i="9"/>
  <c r="P188" i="9"/>
  <c r="F187" i="9"/>
  <c r="P187" i="9"/>
  <c r="E186" i="9"/>
  <c r="F186" i="9"/>
  <c r="P186" i="9"/>
  <c r="E185" i="9"/>
  <c r="F185" i="9"/>
  <c r="P185" i="9"/>
  <c r="E184" i="9"/>
  <c r="F184" i="9"/>
  <c r="P184" i="9"/>
  <c r="E183" i="9"/>
  <c r="F183" i="9"/>
  <c r="P183" i="9"/>
  <c r="E182" i="9"/>
  <c r="F182" i="9"/>
  <c r="P182" i="9"/>
  <c r="E181" i="9"/>
  <c r="F181" i="9"/>
  <c r="P181" i="9"/>
  <c r="E180" i="9"/>
  <c r="F180" i="9"/>
  <c r="P180" i="9"/>
  <c r="E179" i="9"/>
  <c r="F179" i="9"/>
  <c r="P179" i="9"/>
  <c r="F178" i="9"/>
  <c r="P178" i="9"/>
  <c r="F177" i="9"/>
  <c r="P177" i="9"/>
  <c r="F176" i="9"/>
  <c r="P176" i="9"/>
  <c r="F175" i="9"/>
  <c r="P175" i="9"/>
  <c r="F174" i="9"/>
  <c r="P174" i="9"/>
  <c r="F173" i="9"/>
  <c r="P173" i="9"/>
  <c r="F172" i="9"/>
  <c r="P172" i="9"/>
  <c r="F171" i="9"/>
  <c r="P171" i="9"/>
  <c r="F170" i="9"/>
  <c r="P170" i="9"/>
  <c r="F169" i="9"/>
  <c r="P169" i="9"/>
  <c r="F168" i="9"/>
  <c r="P168" i="9"/>
  <c r="F167" i="9"/>
  <c r="P167" i="9"/>
  <c r="F166" i="9"/>
  <c r="P166" i="9"/>
  <c r="F165" i="9"/>
  <c r="P165" i="9"/>
  <c r="F164" i="9"/>
  <c r="P164" i="9"/>
  <c r="F163" i="9"/>
  <c r="P163" i="9"/>
  <c r="F162" i="9"/>
  <c r="P162" i="9"/>
  <c r="F161" i="9"/>
  <c r="P161" i="9"/>
  <c r="F160" i="9"/>
  <c r="P160" i="9"/>
  <c r="F159" i="9"/>
  <c r="P159" i="9"/>
  <c r="F158" i="9"/>
  <c r="P158" i="9"/>
  <c r="F157" i="9"/>
  <c r="P157" i="9"/>
  <c r="E156" i="9"/>
  <c r="F156" i="9"/>
  <c r="P156" i="9"/>
  <c r="E155" i="9"/>
  <c r="F155" i="9"/>
  <c r="P155" i="9"/>
  <c r="E154" i="9"/>
  <c r="F154" i="9"/>
  <c r="P154" i="9"/>
  <c r="E153" i="9"/>
  <c r="F153" i="9"/>
  <c r="P153" i="9"/>
  <c r="E152" i="9"/>
  <c r="F152" i="9"/>
  <c r="P152" i="9"/>
  <c r="E151" i="9"/>
  <c r="F151" i="9"/>
  <c r="P151" i="9"/>
  <c r="E150" i="9"/>
  <c r="F150" i="9"/>
  <c r="P150" i="9"/>
  <c r="E149" i="9"/>
  <c r="F149" i="9"/>
  <c r="P149" i="9"/>
  <c r="E148" i="9"/>
  <c r="F148" i="9"/>
  <c r="P148" i="9"/>
  <c r="E147" i="9"/>
  <c r="F147" i="9"/>
  <c r="P147" i="9"/>
  <c r="E146" i="9"/>
  <c r="F146" i="9"/>
  <c r="P146" i="9"/>
  <c r="E145" i="9"/>
  <c r="F145" i="9"/>
  <c r="P145" i="9"/>
  <c r="E144" i="9"/>
  <c r="F144" i="9"/>
  <c r="P144" i="9"/>
  <c r="E143" i="9"/>
  <c r="F143" i="9"/>
  <c r="P143" i="9"/>
  <c r="E142" i="9"/>
  <c r="F142" i="9"/>
  <c r="P142" i="9"/>
  <c r="E141" i="9"/>
  <c r="F141" i="9"/>
  <c r="P141" i="9"/>
  <c r="F140" i="9"/>
  <c r="P140" i="9"/>
  <c r="E139" i="9"/>
  <c r="F139" i="9"/>
  <c r="P139" i="9"/>
  <c r="E138" i="9"/>
  <c r="F138" i="9"/>
  <c r="P138" i="9"/>
  <c r="E137" i="9"/>
  <c r="F137" i="9"/>
  <c r="P137" i="9"/>
  <c r="E136" i="9"/>
  <c r="F136" i="9"/>
  <c r="P136" i="9"/>
  <c r="E135" i="9"/>
  <c r="F135" i="9"/>
  <c r="P135" i="9"/>
  <c r="E134" i="9"/>
  <c r="F134" i="9"/>
  <c r="P134" i="9"/>
  <c r="E133" i="9"/>
  <c r="F133" i="9"/>
  <c r="P133" i="9"/>
  <c r="F132" i="9"/>
  <c r="P132" i="9"/>
  <c r="F131" i="9"/>
  <c r="P131" i="9"/>
  <c r="F130" i="9"/>
  <c r="P130" i="9"/>
  <c r="F129" i="9"/>
  <c r="P129" i="9"/>
  <c r="F128" i="9"/>
  <c r="P128" i="9"/>
  <c r="F127" i="9"/>
  <c r="P127" i="9"/>
  <c r="F126" i="9"/>
  <c r="P126" i="9"/>
  <c r="F125" i="9"/>
  <c r="P125" i="9"/>
  <c r="F124" i="9"/>
  <c r="P124" i="9"/>
  <c r="F123" i="9"/>
  <c r="P123" i="9"/>
  <c r="F122" i="9"/>
  <c r="P122" i="9"/>
  <c r="F121" i="9"/>
  <c r="P121" i="9"/>
  <c r="F120" i="9"/>
  <c r="P120" i="9"/>
  <c r="F119" i="9"/>
  <c r="P119" i="9"/>
  <c r="F118" i="9"/>
  <c r="P118" i="9"/>
  <c r="F117" i="9"/>
  <c r="P117" i="9"/>
  <c r="F116" i="9"/>
  <c r="P116" i="9"/>
  <c r="F115" i="9"/>
  <c r="P115" i="9"/>
  <c r="F114" i="9"/>
  <c r="P114" i="9"/>
  <c r="F113" i="9"/>
  <c r="P113" i="9"/>
  <c r="F112" i="9"/>
  <c r="P112" i="9"/>
  <c r="F111" i="9"/>
  <c r="P111" i="9"/>
  <c r="F110" i="9"/>
  <c r="P110" i="9"/>
  <c r="F109" i="9"/>
  <c r="P109" i="9"/>
  <c r="F108" i="9"/>
  <c r="P108" i="9"/>
  <c r="F107" i="9"/>
  <c r="P107" i="9"/>
  <c r="F106" i="9"/>
  <c r="P106" i="9"/>
  <c r="F105" i="9"/>
  <c r="P105" i="9"/>
  <c r="F104" i="9"/>
  <c r="P104" i="9"/>
  <c r="F103" i="9"/>
  <c r="P103" i="9"/>
  <c r="F102" i="9"/>
  <c r="P102" i="9"/>
  <c r="F101" i="9"/>
  <c r="P101" i="9"/>
  <c r="F100" i="9"/>
  <c r="P100" i="9"/>
  <c r="F99" i="9"/>
  <c r="P99" i="9"/>
  <c r="E98" i="9"/>
  <c r="F98" i="9"/>
  <c r="P98" i="9"/>
  <c r="E97" i="9"/>
  <c r="F97" i="9"/>
  <c r="P97" i="9"/>
  <c r="E96" i="9"/>
  <c r="F96" i="9"/>
  <c r="P96" i="9"/>
  <c r="E95" i="9"/>
  <c r="F95" i="9"/>
  <c r="P95" i="9"/>
  <c r="F94" i="9"/>
  <c r="P94" i="9"/>
  <c r="F93" i="9"/>
  <c r="P93" i="9"/>
  <c r="F92" i="9"/>
  <c r="P92" i="9"/>
  <c r="F91" i="9"/>
  <c r="P91" i="9"/>
  <c r="F90" i="9"/>
  <c r="P90" i="9"/>
  <c r="F89" i="9"/>
  <c r="P89" i="9"/>
  <c r="F88" i="9"/>
  <c r="P88" i="9"/>
  <c r="F87" i="9"/>
  <c r="P87" i="9"/>
  <c r="F86" i="9"/>
  <c r="P86" i="9"/>
  <c r="F85" i="9"/>
  <c r="P85" i="9"/>
  <c r="Q84" i="9"/>
  <c r="F84" i="9"/>
  <c r="P84" i="9"/>
  <c r="F83" i="9"/>
  <c r="P83" i="9"/>
  <c r="F82" i="9"/>
  <c r="P82" i="9"/>
  <c r="F81" i="9"/>
  <c r="P81" i="9"/>
  <c r="F80" i="9"/>
  <c r="P80" i="9"/>
  <c r="F79" i="9"/>
  <c r="P79" i="9"/>
  <c r="F78" i="9"/>
  <c r="P78" i="9"/>
  <c r="F77" i="9"/>
  <c r="P77" i="9"/>
  <c r="F76" i="9"/>
  <c r="P76" i="9"/>
  <c r="F75" i="9"/>
  <c r="P75" i="9"/>
  <c r="F74" i="9"/>
  <c r="P74" i="9"/>
  <c r="F73" i="9"/>
  <c r="P73" i="9"/>
  <c r="F72" i="9"/>
  <c r="P72" i="9"/>
  <c r="F71" i="9"/>
  <c r="P71" i="9"/>
  <c r="F70" i="9"/>
  <c r="P70" i="9"/>
  <c r="F69" i="9"/>
  <c r="P69" i="9"/>
  <c r="F68" i="9"/>
  <c r="P68" i="9"/>
  <c r="F67" i="9"/>
  <c r="P67" i="9"/>
  <c r="F66" i="9"/>
  <c r="P66" i="9"/>
  <c r="F65" i="9"/>
  <c r="P65" i="9"/>
  <c r="F64" i="9"/>
  <c r="P64" i="9"/>
  <c r="F63" i="9"/>
  <c r="P63" i="9"/>
  <c r="F62" i="9"/>
  <c r="P62" i="9"/>
  <c r="F61" i="9"/>
  <c r="P61" i="9"/>
  <c r="F60" i="9"/>
  <c r="P60" i="9"/>
  <c r="F59" i="9"/>
  <c r="P59" i="9"/>
  <c r="F58" i="9"/>
  <c r="P58" i="9"/>
  <c r="F57" i="9"/>
  <c r="P57" i="9"/>
  <c r="F56" i="9"/>
  <c r="P56" i="9"/>
  <c r="F55" i="9"/>
  <c r="P55" i="9"/>
  <c r="F54" i="9"/>
  <c r="P54" i="9"/>
  <c r="F53" i="9"/>
  <c r="P53" i="9"/>
  <c r="F52" i="9"/>
  <c r="P52" i="9"/>
  <c r="F51" i="9"/>
  <c r="P51" i="9"/>
  <c r="F50" i="9"/>
  <c r="P50" i="9"/>
  <c r="F49" i="9"/>
  <c r="P49" i="9"/>
  <c r="F48" i="9"/>
  <c r="P48" i="9"/>
  <c r="F47" i="9"/>
  <c r="P47" i="9"/>
  <c r="F46" i="9"/>
  <c r="P46" i="9"/>
  <c r="F45" i="9"/>
  <c r="P45" i="9"/>
  <c r="F44" i="9"/>
  <c r="P44" i="9"/>
  <c r="F43" i="9"/>
  <c r="P43" i="9"/>
  <c r="F42" i="9"/>
  <c r="P42" i="9"/>
  <c r="F41" i="9"/>
  <c r="P41" i="9"/>
  <c r="F40" i="9"/>
  <c r="P40" i="9"/>
  <c r="F39" i="9"/>
  <c r="P39" i="9"/>
  <c r="F38" i="9"/>
  <c r="P38" i="9"/>
  <c r="F37" i="9"/>
  <c r="P37" i="9"/>
  <c r="F36" i="9"/>
  <c r="P36" i="9"/>
  <c r="F35" i="9"/>
  <c r="P35" i="9"/>
  <c r="F34" i="9"/>
  <c r="P34" i="9"/>
  <c r="F33" i="9"/>
  <c r="P33" i="9"/>
  <c r="F32" i="9"/>
  <c r="P32" i="9"/>
  <c r="F31" i="9"/>
  <c r="P31" i="9"/>
  <c r="Q30" i="9"/>
  <c r="F30" i="9"/>
  <c r="P30" i="9"/>
  <c r="Q29" i="9"/>
  <c r="F29" i="9"/>
  <c r="P29" i="9"/>
  <c r="F28" i="9"/>
  <c r="P28" i="9"/>
  <c r="F27" i="9"/>
  <c r="P27" i="9"/>
  <c r="F26" i="9"/>
  <c r="P26" i="9"/>
  <c r="F25" i="9"/>
  <c r="P25" i="9"/>
  <c r="F24" i="9"/>
  <c r="P24" i="9"/>
  <c r="F23" i="9"/>
  <c r="P23" i="9"/>
  <c r="F22" i="9"/>
  <c r="P22" i="9"/>
  <c r="F21" i="9"/>
  <c r="P21" i="9"/>
  <c r="F20" i="9"/>
  <c r="P20" i="9"/>
  <c r="F19" i="9"/>
  <c r="P19" i="9"/>
  <c r="F18" i="9"/>
  <c r="P18" i="9"/>
  <c r="F17" i="9"/>
  <c r="P17" i="9"/>
  <c r="F16" i="9"/>
  <c r="P16" i="9"/>
  <c r="F15" i="9"/>
  <c r="P15" i="9"/>
  <c r="F14" i="9"/>
  <c r="P14" i="9"/>
  <c r="F13" i="9"/>
  <c r="P13" i="9"/>
  <c r="F12" i="9"/>
  <c r="P12" i="9"/>
  <c r="Q11" i="9"/>
  <c r="F11" i="9"/>
  <c r="P11" i="9"/>
  <c r="Q10" i="9"/>
  <c r="F10" i="9"/>
  <c r="P10" i="9"/>
  <c r="F9" i="9"/>
  <c r="P9" i="9"/>
  <c r="Q8" i="9"/>
  <c r="F8" i="9"/>
  <c r="P8" i="9"/>
  <c r="Q1048" i="1"/>
  <c r="M250" i="1"/>
  <c r="K250" i="1"/>
  <c r="K854" i="1"/>
  <c r="K855" i="1"/>
  <c r="K856" i="1"/>
  <c r="K857" i="1"/>
  <c r="K858" i="1"/>
  <c r="K859" i="1"/>
  <c r="K860" i="1"/>
  <c r="K861" i="1"/>
  <c r="K16" i="1"/>
  <c r="K17" i="1"/>
  <c r="K18" i="1"/>
  <c r="K19" i="1"/>
  <c r="K20" i="1"/>
  <c r="K21" i="1"/>
  <c r="K22" i="1"/>
  <c r="K23" i="1"/>
  <c r="K24" i="1"/>
  <c r="K25" i="1"/>
  <c r="K28" i="1"/>
  <c r="K29" i="1"/>
  <c r="K30" i="1"/>
  <c r="K31" i="1"/>
  <c r="K32" i="1"/>
  <c r="K33" i="1"/>
  <c r="K35" i="1"/>
  <c r="K38" i="1"/>
  <c r="K39" i="1"/>
  <c r="K40" i="1"/>
  <c r="K41" i="1"/>
  <c r="K42" i="1"/>
  <c r="K43" i="1"/>
  <c r="K44" i="1"/>
  <c r="K45" i="1"/>
  <c r="K46" i="1"/>
  <c r="K47" i="1"/>
  <c r="K48" i="1"/>
  <c r="K49" i="1"/>
  <c r="K50" i="1"/>
  <c r="K51" i="1"/>
  <c r="K57" i="1"/>
  <c r="K53" i="1"/>
  <c r="K54" i="1"/>
  <c r="K55" i="1"/>
  <c r="K56" i="1"/>
  <c r="K58" i="1"/>
  <c r="K59" i="1"/>
  <c r="K60" i="1"/>
  <c r="K61" i="1"/>
  <c r="K62" i="1"/>
  <c r="K63" i="1"/>
  <c r="K64" i="1"/>
  <c r="K65" i="1"/>
  <c r="K66" i="1"/>
  <c r="K68" i="1"/>
  <c r="K69" i="1"/>
  <c r="K70" i="1"/>
  <c r="K71" i="1"/>
  <c r="K72" i="1"/>
  <c r="K77" i="1"/>
  <c r="K79" i="1"/>
  <c r="K80" i="1"/>
  <c r="K81" i="1"/>
  <c r="K6" i="1"/>
  <c r="K85" i="1"/>
  <c r="K86" i="1"/>
  <c r="K87" i="1"/>
  <c r="K88" i="1"/>
  <c r="K89" i="1"/>
  <c r="K90" i="1"/>
  <c r="K91" i="1"/>
  <c r="K78" i="1"/>
  <c r="K92" i="1"/>
  <c r="K93" i="1"/>
  <c r="K10" i="1"/>
  <c r="K9" i="1"/>
  <c r="K96" i="1"/>
  <c r="K102" i="1"/>
  <c r="K104" i="1"/>
  <c r="K105" i="1"/>
  <c r="K106" i="1"/>
  <c r="K107" i="1"/>
  <c r="K108" i="1"/>
  <c r="K112" i="1"/>
  <c r="K113" i="1"/>
  <c r="K114" i="1"/>
  <c r="K115" i="1"/>
  <c r="K116" i="1"/>
  <c r="K117" i="1"/>
  <c r="K118" i="1"/>
  <c r="K119" i="1"/>
  <c r="K120" i="1"/>
  <c r="K134" i="1"/>
  <c r="K135" i="1"/>
  <c r="K136" i="1"/>
  <c r="K137" i="1"/>
  <c r="K140" i="1"/>
  <c r="K143" i="1"/>
  <c r="K144" i="1"/>
  <c r="K145" i="1"/>
  <c r="K146" i="1"/>
  <c r="K147" i="1"/>
  <c r="K148" i="1"/>
  <c r="K149" i="1"/>
  <c r="K150" i="1"/>
  <c r="K151" i="1"/>
  <c r="K152" i="1"/>
  <c r="K153" i="1"/>
  <c r="K158" i="1"/>
  <c r="K159" i="1"/>
  <c r="K648" i="1"/>
  <c r="K173" i="1"/>
  <c r="K174" i="1"/>
  <c r="K175" i="1"/>
  <c r="K176" i="1"/>
  <c r="K178" i="1"/>
  <c r="K179" i="1"/>
  <c r="K5" i="1"/>
  <c r="K185" i="1"/>
  <c r="K186" i="1"/>
  <c r="K190" i="1"/>
  <c r="K194" i="1"/>
  <c r="K195" i="1"/>
  <c r="K196" i="1"/>
  <c r="K197" i="1"/>
  <c r="K198" i="1"/>
  <c r="K199" i="1"/>
  <c r="K200" i="1"/>
  <c r="K201" i="1"/>
  <c r="K202" i="1"/>
  <c r="K203" i="1"/>
  <c r="K204" i="1"/>
  <c r="K205" i="1"/>
  <c r="K206" i="1"/>
  <c r="K207" i="1"/>
  <c r="K208" i="1"/>
  <c r="K213" i="1"/>
  <c r="K215" i="1"/>
  <c r="K234" i="1"/>
  <c r="K238" i="1"/>
  <c r="K242" i="1"/>
  <c r="K236" i="1"/>
  <c r="K237" i="1"/>
  <c r="K245" i="1"/>
  <c r="K246" i="1"/>
  <c r="K247" i="1"/>
  <c r="K248" i="1"/>
  <c r="K249" i="1"/>
  <c r="K251" i="1"/>
  <c r="K252" i="1"/>
  <c r="K254" i="1"/>
  <c r="K255" i="1"/>
  <c r="K13" i="1"/>
  <c r="K11" i="1"/>
  <c r="K256" i="1"/>
  <c r="K257" i="1"/>
  <c r="K258" i="1"/>
  <c r="K259" i="1"/>
  <c r="K260" i="1"/>
  <c r="K261" i="1"/>
  <c r="K262" i="1"/>
  <c r="K263" i="1"/>
  <c r="K264" i="1"/>
  <c r="K267" i="1"/>
  <c r="K269" i="1"/>
  <c r="K270" i="1"/>
  <c r="K271" i="1"/>
  <c r="K272" i="1"/>
  <c r="K273" i="1"/>
  <c r="K274" i="1"/>
  <c r="K275" i="1"/>
  <c r="K279" i="1"/>
  <c r="K282" i="1"/>
  <c r="K283" i="1"/>
  <c r="K284" i="1"/>
  <c r="K285" i="1"/>
  <c r="K286" i="1"/>
  <c r="K287" i="1"/>
  <c r="K288" i="1"/>
  <c r="K289" i="1"/>
  <c r="K290" i="1"/>
  <c r="K291" i="1"/>
  <c r="K294" i="1"/>
  <c r="K296" i="1"/>
  <c r="K297" i="1"/>
  <c r="K298" i="1"/>
  <c r="K299" i="1"/>
  <c r="K300" i="1"/>
  <c r="K303" i="1"/>
  <c r="K304" i="1"/>
  <c r="K305" i="1"/>
  <c r="K306" i="1"/>
  <c r="K309" i="1"/>
  <c r="K310" i="1"/>
  <c r="K311" i="1"/>
  <c r="K312" i="1"/>
  <c r="K313" i="1"/>
  <c r="K314" i="1"/>
  <c r="K315" i="1"/>
  <c r="K316" i="1"/>
  <c r="K317" i="1"/>
  <c r="K318" i="1"/>
  <c r="K319" i="1"/>
  <c r="K321" i="1"/>
  <c r="K325" i="1"/>
  <c r="K328" i="1"/>
  <c r="K329" i="1"/>
  <c r="K330" i="1"/>
  <c r="K331" i="1"/>
  <c r="K332" i="1"/>
  <c r="K333" i="1"/>
  <c r="K334" i="1"/>
  <c r="K335" i="1"/>
  <c r="K336" i="1"/>
  <c r="K337" i="1"/>
  <c r="K338" i="1"/>
  <c r="K375" i="1"/>
  <c r="K376" i="1"/>
  <c r="K377" i="1"/>
  <c r="K380" i="1"/>
  <c r="K381" i="1"/>
  <c r="K382" i="1"/>
  <c r="K384" i="1"/>
  <c r="K394" i="1"/>
  <c r="K395" i="1"/>
  <c r="K396"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6" i="1"/>
  <c r="K447" i="1"/>
  <c r="K448" i="1"/>
  <c r="K449" i="1"/>
  <c r="K450" i="1"/>
  <c r="K459" i="1"/>
  <c r="K465" i="1"/>
  <c r="K466" i="1"/>
  <c r="K467" i="1"/>
  <c r="K469" i="1"/>
  <c r="K476" i="1"/>
  <c r="K477" i="1"/>
  <c r="K478" i="1"/>
  <c r="K481" i="1"/>
  <c r="K482" i="1"/>
  <c r="K483" i="1"/>
  <c r="K487" i="1"/>
  <c r="K486" i="1"/>
  <c r="K488" i="1"/>
  <c r="K493" i="1"/>
  <c r="K495" i="1"/>
  <c r="K496" i="1"/>
  <c r="K497" i="1"/>
  <c r="K499" i="1"/>
  <c r="K498" i="1"/>
  <c r="K500" i="1"/>
  <c r="K502" i="1"/>
  <c r="K501" i="1"/>
  <c r="K503" i="1"/>
  <c r="K504" i="1"/>
  <c r="K505" i="1"/>
  <c r="K506" i="1"/>
  <c r="K516" i="1"/>
  <c r="K519" i="1"/>
  <c r="K520" i="1"/>
  <c r="K521" i="1"/>
  <c r="K524" i="1"/>
  <c r="K525" i="1"/>
  <c r="K526" i="1"/>
  <c r="K527" i="1"/>
  <c r="K528" i="1"/>
  <c r="K529" i="1"/>
  <c r="K530" i="1"/>
  <c r="K531" i="1"/>
  <c r="K535" i="1"/>
  <c r="K536" i="1"/>
  <c r="K537" i="1"/>
  <c r="K538" i="1"/>
  <c r="K539" i="1"/>
  <c r="K543" i="1"/>
  <c r="K544" i="1"/>
  <c r="K545" i="1"/>
  <c r="K546" i="1"/>
  <c r="K547" i="1"/>
  <c r="K552" i="1"/>
  <c r="K555" i="1"/>
  <c r="K556" i="1"/>
  <c r="K557" i="1"/>
  <c r="K558" i="1"/>
  <c r="K559" i="1"/>
  <c r="K560" i="1"/>
  <c r="K561" i="1"/>
  <c r="K568" i="1"/>
  <c r="K573" i="1"/>
  <c r="K1048" i="1"/>
  <c r="K574" i="1"/>
  <c r="K575" i="1"/>
  <c r="K576" i="1"/>
  <c r="K579" i="1"/>
  <c r="K580" i="1"/>
  <c r="K581" i="1"/>
  <c r="K582" i="1"/>
  <c r="K583" i="1"/>
  <c r="K584" i="1"/>
  <c r="K598" i="1"/>
  <c r="K585" i="1"/>
  <c r="K586" i="1"/>
  <c r="K587" i="1"/>
  <c r="K588" i="1"/>
  <c r="K589" i="1"/>
  <c r="K590" i="1"/>
  <c r="K591" i="1"/>
  <c r="K592" i="1"/>
  <c r="K593" i="1"/>
  <c r="K594" i="1"/>
  <c r="K595" i="1"/>
  <c r="K596" i="1"/>
  <c r="K597" i="1"/>
  <c r="K599" i="1"/>
  <c r="K601" i="1"/>
  <c r="K602" i="1"/>
  <c r="K603" i="1"/>
  <c r="K604" i="1"/>
  <c r="K607" i="1"/>
  <c r="K608" i="1"/>
  <c r="K609" i="1"/>
  <c r="K610" i="1"/>
  <c r="K626" i="1"/>
  <c r="K627" i="1"/>
  <c r="K634" i="1"/>
  <c r="K637" i="1"/>
  <c r="K638" i="1"/>
  <c r="K639" i="1"/>
  <c r="K640" i="1"/>
  <c r="K642" i="1"/>
  <c r="K644" i="1"/>
  <c r="K649" i="1"/>
  <c r="K650" i="1"/>
  <c r="K651" i="1"/>
  <c r="K655" i="1"/>
  <c r="K8" i="1"/>
  <c r="K660" i="1"/>
  <c r="K661" i="1"/>
  <c r="K662" i="1"/>
  <c r="K663" i="1"/>
  <c r="K664" i="1"/>
  <c r="K665" i="1"/>
  <c r="K666" i="1"/>
  <c r="K667" i="1"/>
  <c r="K668" i="1"/>
  <c r="K669" i="1"/>
  <c r="K670" i="1"/>
  <c r="K671" i="1"/>
  <c r="K672" i="1"/>
  <c r="K673" i="1"/>
  <c r="K674" i="1"/>
  <c r="K675" i="1"/>
  <c r="K695" i="1"/>
  <c r="K697" i="1"/>
  <c r="K698" i="1"/>
  <c r="K702" i="1"/>
  <c r="K703" i="1"/>
  <c r="K704" i="1"/>
  <c r="K705" i="1"/>
  <c r="K707" i="1"/>
  <c r="K708" i="1"/>
  <c r="K709" i="1"/>
  <c r="K711" i="1"/>
  <c r="K710" i="1"/>
  <c r="K712" i="1"/>
  <c r="K715" i="1"/>
  <c r="K716" i="1"/>
  <c r="K717" i="1"/>
  <c r="K718" i="1"/>
  <c r="K719" i="1"/>
  <c r="K721" i="1"/>
  <c r="K723" i="1"/>
  <c r="K724" i="1"/>
  <c r="K725" i="1"/>
  <c r="K726" i="1"/>
  <c r="K727" i="1"/>
  <c r="K730" i="1"/>
  <c r="K728" i="1"/>
  <c r="K729" i="1"/>
  <c r="K732" i="1"/>
  <c r="K737" i="1"/>
  <c r="K736" i="1"/>
  <c r="K738" i="1"/>
  <c r="K739" i="1"/>
  <c r="K740" i="1"/>
  <c r="K742" i="1"/>
  <c r="K743" i="1"/>
  <c r="K745" i="1"/>
  <c r="K746" i="1"/>
  <c r="K753" i="1"/>
  <c r="K754" i="1"/>
  <c r="K755" i="1"/>
  <c r="K756" i="1"/>
  <c r="K757" i="1"/>
  <c r="K522" i="1"/>
  <c r="K760" i="1"/>
  <c r="K761" i="1"/>
  <c r="K762" i="1"/>
  <c r="K763" i="1"/>
  <c r="K764" i="1"/>
  <c r="K767" i="1"/>
  <c r="K769" i="1"/>
  <c r="K770" i="1"/>
  <c r="K771" i="1"/>
  <c r="K775" i="1"/>
  <c r="K776" i="1"/>
  <c r="K781" i="1"/>
  <c r="K782" i="1"/>
  <c r="K786" i="1"/>
  <c r="K793" i="1"/>
  <c r="K794" i="1"/>
  <c r="K795" i="1"/>
  <c r="K796" i="1"/>
  <c r="K800" i="1"/>
  <c r="K802" i="1"/>
  <c r="K804" i="1"/>
  <c r="K816" i="1"/>
  <c r="K828" i="1"/>
  <c r="K830" i="1"/>
  <c r="K831" i="1"/>
  <c r="K832" i="1"/>
  <c r="K833" i="1"/>
  <c r="K834" i="1"/>
  <c r="K837" i="1"/>
  <c r="K838" i="1"/>
  <c r="K839" i="1"/>
  <c r="K840" i="1"/>
  <c r="K841" i="1"/>
  <c r="K842" i="1"/>
  <c r="K843" i="1"/>
  <c r="K846" i="1"/>
  <c r="K847" i="1"/>
  <c r="K849" i="1"/>
  <c r="K850" i="1"/>
  <c r="K851" i="1"/>
  <c r="K852" i="1"/>
  <c r="K862" i="1"/>
  <c r="K864" i="1"/>
  <c r="K865" i="1"/>
  <c r="K866" i="1"/>
  <c r="K863" i="1"/>
  <c r="K14" i="1"/>
  <c r="K7" i="1"/>
  <c r="K869" i="1"/>
  <c r="K870" i="1"/>
  <c r="K873" i="1"/>
  <c r="K878" i="1"/>
  <c r="K882" i="1"/>
  <c r="K883" i="1"/>
  <c r="K884" i="1"/>
  <c r="K885" i="1"/>
  <c r="K886" i="1"/>
  <c r="K887" i="1"/>
  <c r="K888" i="1"/>
  <c r="K889" i="1"/>
  <c r="K898" i="1"/>
  <c r="K899" i="1"/>
  <c r="K37" i="1"/>
  <c r="K902" i="1"/>
  <c r="K903" i="1"/>
  <c r="M486" i="1"/>
  <c r="M237" i="1"/>
  <c r="M843" i="1"/>
  <c r="M842" i="1"/>
  <c r="M711" i="1"/>
  <c r="M708" i="1"/>
  <c r="M707" i="1"/>
  <c r="M335" i="1"/>
  <c r="M78" i="1"/>
  <c r="M213" i="1"/>
  <c r="M903" i="1"/>
  <c r="M902" i="1"/>
  <c r="M37" i="1"/>
  <c r="M899" i="1"/>
  <c r="M898" i="1"/>
  <c r="M889" i="1"/>
  <c r="M888" i="1"/>
  <c r="M887" i="1"/>
  <c r="M886" i="1"/>
  <c r="M885" i="1"/>
  <c r="M884" i="1"/>
  <c r="M883" i="1"/>
  <c r="M882" i="1"/>
  <c r="M878" i="1"/>
  <c r="M873" i="1"/>
  <c r="M870" i="1"/>
  <c r="M869" i="1"/>
  <c r="M7" i="1"/>
  <c r="M14" i="1"/>
  <c r="M863" i="1"/>
  <c r="M867" i="1"/>
  <c r="M866" i="1"/>
  <c r="M865" i="1"/>
  <c r="M864" i="1"/>
  <c r="M862" i="1"/>
  <c r="M852" i="1"/>
  <c r="M851" i="1"/>
  <c r="M850" i="1"/>
  <c r="M849" i="1"/>
  <c r="M847" i="1"/>
  <c r="M846" i="1"/>
  <c r="M841" i="1"/>
  <c r="M840" i="1"/>
  <c r="M839" i="1"/>
  <c r="M838" i="1"/>
  <c r="M837" i="1"/>
  <c r="M834" i="1"/>
  <c r="M833" i="1"/>
  <c r="M832" i="1"/>
  <c r="M831" i="1"/>
  <c r="M830" i="1"/>
  <c r="M828" i="1"/>
  <c r="M816" i="1"/>
  <c r="M804" i="1"/>
  <c r="M802" i="1"/>
  <c r="M800" i="1"/>
  <c r="M796" i="1"/>
  <c r="M795" i="1"/>
  <c r="M794" i="1"/>
  <c r="M793" i="1"/>
  <c r="M786" i="1"/>
  <c r="M782" i="1"/>
  <c r="M781" i="1"/>
  <c r="M776" i="1"/>
  <c r="M775" i="1"/>
  <c r="M771" i="1"/>
  <c r="M770" i="1"/>
  <c r="M769" i="1"/>
  <c r="M767" i="1"/>
  <c r="M766" i="1"/>
  <c r="M764" i="1"/>
  <c r="M763" i="1"/>
  <c r="M762" i="1"/>
  <c r="M761" i="1"/>
  <c r="M760" i="1"/>
  <c r="M522" i="1"/>
  <c r="M757" i="1"/>
  <c r="M756" i="1"/>
  <c r="M755" i="1"/>
  <c r="M754" i="1"/>
  <c r="M753" i="1"/>
  <c r="M746" i="1"/>
  <c r="M745" i="1"/>
  <c r="M743" i="1"/>
  <c r="M742" i="1"/>
  <c r="M740" i="1"/>
  <c r="M739" i="1"/>
  <c r="M738" i="1"/>
  <c r="M736" i="1"/>
  <c r="M737" i="1"/>
  <c r="M732" i="1"/>
  <c r="M729" i="1"/>
  <c r="M728" i="1"/>
  <c r="M730" i="1"/>
  <c r="M727" i="1"/>
  <c r="M726" i="1"/>
  <c r="M725" i="1"/>
  <c r="M724" i="1"/>
  <c r="M723" i="1"/>
  <c r="M721" i="1"/>
  <c r="M719" i="1"/>
  <c r="M718" i="1"/>
  <c r="M717" i="1"/>
  <c r="M716" i="1"/>
  <c r="M715" i="1"/>
  <c r="M712" i="1"/>
  <c r="M710" i="1"/>
  <c r="M709" i="1"/>
  <c r="M705" i="1"/>
  <c r="M704" i="1"/>
  <c r="M703" i="1"/>
  <c r="M702" i="1"/>
  <c r="M698" i="1"/>
  <c r="M697" i="1"/>
  <c r="M695" i="1"/>
  <c r="M675" i="1"/>
  <c r="M674" i="1"/>
  <c r="M673" i="1"/>
  <c r="M672" i="1"/>
  <c r="M671" i="1"/>
  <c r="M670" i="1"/>
  <c r="M669" i="1"/>
  <c r="M668" i="1"/>
  <c r="M667" i="1"/>
  <c r="M666" i="1"/>
  <c r="M665" i="1"/>
  <c r="M664" i="1"/>
  <c r="M663" i="1"/>
  <c r="M662" i="1"/>
  <c r="M661" i="1"/>
  <c r="M660" i="1"/>
  <c r="M8" i="1"/>
  <c r="M655" i="1"/>
  <c r="M651" i="1"/>
  <c r="M650" i="1"/>
  <c r="M649" i="1"/>
  <c r="M644" i="1"/>
  <c r="M642" i="1"/>
  <c r="M640" i="1"/>
  <c r="M639" i="1"/>
  <c r="M638" i="1"/>
  <c r="M637" i="1"/>
  <c r="M634" i="1"/>
  <c r="M627" i="1"/>
  <c r="M626" i="1"/>
  <c r="M610" i="1"/>
  <c r="M609" i="1"/>
  <c r="M608" i="1"/>
  <c r="M607" i="1"/>
  <c r="M604" i="1"/>
  <c r="M603" i="1"/>
  <c r="M602" i="1"/>
  <c r="M601" i="1"/>
  <c r="M599" i="1"/>
  <c r="M584" i="1"/>
  <c r="M583" i="1"/>
  <c r="M597" i="1"/>
  <c r="M596" i="1"/>
  <c r="M595" i="1"/>
  <c r="M594" i="1"/>
  <c r="M593" i="1"/>
  <c r="M592" i="1"/>
  <c r="M591" i="1"/>
  <c r="M590" i="1"/>
  <c r="M589" i="1"/>
  <c r="M588" i="1"/>
  <c r="M587" i="1"/>
  <c r="M586" i="1"/>
  <c r="M585" i="1"/>
  <c r="M598" i="1"/>
  <c r="M582" i="1"/>
  <c r="M581" i="1"/>
  <c r="M580" i="1"/>
  <c r="M579" i="1"/>
  <c r="M576" i="1"/>
  <c r="M575" i="1"/>
  <c r="M574" i="1"/>
  <c r="M1048" i="1"/>
  <c r="M573" i="1"/>
  <c r="M561" i="1"/>
  <c r="M560" i="1"/>
  <c r="M559" i="1"/>
  <c r="M558" i="1"/>
  <c r="M557" i="1"/>
  <c r="M556" i="1"/>
  <c r="M555" i="1"/>
  <c r="M552" i="1"/>
  <c r="M547" i="1"/>
  <c r="M546" i="1"/>
  <c r="M545" i="1"/>
  <c r="M544" i="1"/>
  <c r="M543" i="1"/>
  <c r="M539" i="1"/>
  <c r="M538" i="1"/>
  <c r="M537" i="1"/>
  <c r="M536" i="1"/>
  <c r="M535" i="1"/>
  <c r="M531" i="1"/>
  <c r="M530" i="1"/>
  <c r="M529" i="1"/>
  <c r="M528" i="1"/>
  <c r="M527" i="1"/>
  <c r="M526" i="1"/>
  <c r="M525" i="1"/>
  <c r="M524" i="1"/>
  <c r="M521" i="1"/>
  <c r="M520" i="1"/>
  <c r="M519" i="1"/>
  <c r="M516" i="1"/>
  <c r="M514" i="1"/>
  <c r="M506" i="1"/>
  <c r="M505" i="1"/>
  <c r="M504" i="1"/>
  <c r="M503" i="1"/>
  <c r="M501" i="1"/>
  <c r="M502" i="1"/>
  <c r="M500" i="1"/>
  <c r="M498" i="1"/>
  <c r="M497" i="1"/>
  <c r="M496" i="1"/>
  <c r="M495" i="1"/>
  <c r="M493" i="1"/>
  <c r="M488" i="1"/>
  <c r="M487" i="1"/>
  <c r="M483" i="1"/>
  <c r="M482" i="1"/>
  <c r="M481" i="1"/>
  <c r="M479" i="1"/>
  <c r="M478" i="1"/>
  <c r="M477" i="1"/>
  <c r="M476" i="1"/>
  <c r="M475" i="1"/>
  <c r="M469" i="1"/>
  <c r="M467" i="1"/>
  <c r="M466" i="1"/>
  <c r="M465" i="1"/>
  <c r="M459" i="1"/>
  <c r="M450" i="1"/>
  <c r="M449" i="1"/>
  <c r="M448" i="1"/>
  <c r="M447" i="1"/>
  <c r="M446"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6" i="1"/>
  <c r="M395" i="1"/>
  <c r="M394" i="1"/>
  <c r="M384" i="1"/>
  <c r="M382" i="1"/>
  <c r="M381" i="1"/>
  <c r="M380" i="1"/>
  <c r="M377" i="1"/>
  <c r="M376" i="1"/>
  <c r="M375" i="1"/>
  <c r="M338" i="1"/>
  <c r="M337" i="1"/>
  <c r="M336" i="1"/>
  <c r="M334" i="1"/>
  <c r="M333" i="1"/>
  <c r="M332" i="1"/>
  <c r="M331" i="1"/>
  <c r="M330" i="1"/>
  <c r="M329" i="1"/>
  <c r="M328" i="1"/>
  <c r="M325" i="1"/>
  <c r="M321" i="1"/>
  <c r="M319" i="1"/>
  <c r="M318" i="1"/>
  <c r="M317" i="1"/>
  <c r="M316" i="1"/>
  <c r="M315" i="1"/>
  <c r="M314" i="1"/>
  <c r="M313" i="1"/>
  <c r="M312" i="1"/>
  <c r="M311" i="1"/>
  <c r="M310" i="1"/>
  <c r="M309" i="1"/>
  <c r="M306" i="1"/>
  <c r="M305" i="1"/>
  <c r="M304" i="1"/>
  <c r="M303" i="1"/>
  <c r="M300" i="1"/>
  <c r="M299" i="1"/>
  <c r="M298" i="1"/>
  <c r="M297" i="1"/>
  <c r="M296" i="1"/>
  <c r="M294" i="1"/>
  <c r="M291" i="1"/>
  <c r="M290" i="1"/>
  <c r="M289" i="1"/>
  <c r="M288" i="1"/>
  <c r="M287" i="1"/>
  <c r="M286" i="1"/>
  <c r="M285" i="1"/>
  <c r="M284" i="1"/>
  <c r="M283" i="1"/>
  <c r="M282" i="1"/>
  <c r="M279" i="1"/>
  <c r="M275" i="1"/>
  <c r="M274" i="1"/>
  <c r="M273" i="1"/>
  <c r="M272" i="1"/>
  <c r="M271" i="1"/>
  <c r="M270" i="1"/>
  <c r="M269" i="1"/>
  <c r="M267" i="1"/>
  <c r="M264" i="1"/>
  <c r="M263" i="1"/>
  <c r="M262" i="1"/>
  <c r="M261" i="1"/>
  <c r="M260" i="1"/>
  <c r="M259" i="1"/>
  <c r="M258" i="1"/>
  <c r="M257" i="1"/>
  <c r="M256" i="1"/>
  <c r="M11" i="1"/>
  <c r="M13" i="1"/>
  <c r="M255" i="1"/>
  <c r="M254" i="1"/>
  <c r="M252" i="1"/>
  <c r="M251" i="1"/>
  <c r="M249" i="1"/>
  <c r="M248" i="1"/>
  <c r="M247" i="1"/>
  <c r="M246" i="1"/>
  <c r="M245" i="1"/>
  <c r="M242" i="1"/>
  <c r="M238" i="1"/>
  <c r="M236" i="1"/>
  <c r="M234" i="1"/>
  <c r="M215" i="1"/>
  <c r="M208" i="1"/>
  <c r="M207" i="1"/>
  <c r="M206" i="1"/>
  <c r="M205" i="1"/>
  <c r="M204" i="1"/>
  <c r="M203" i="1"/>
  <c r="M202" i="1"/>
  <c r="M201" i="1"/>
  <c r="M200" i="1"/>
  <c r="M199" i="1"/>
  <c r="M198" i="1"/>
  <c r="M197" i="1"/>
  <c r="M196" i="1"/>
  <c r="M195" i="1"/>
  <c r="M194" i="1"/>
  <c r="M190" i="1"/>
  <c r="M186" i="1"/>
  <c r="M185" i="1"/>
  <c r="M5" i="1"/>
  <c r="M179" i="1"/>
  <c r="M178" i="1"/>
  <c r="M176" i="1"/>
  <c r="M175" i="1"/>
  <c r="M174" i="1"/>
  <c r="M173" i="1"/>
  <c r="M159" i="1"/>
  <c r="M158" i="1"/>
  <c r="M153" i="1"/>
  <c r="M152" i="1"/>
  <c r="M151" i="1"/>
  <c r="M150" i="1"/>
  <c r="M149" i="1"/>
  <c r="M148" i="1"/>
  <c r="M147" i="1"/>
  <c r="M146" i="1"/>
  <c r="M145" i="1"/>
  <c r="M144" i="1"/>
  <c r="M143" i="1"/>
  <c r="M140" i="1"/>
  <c r="M137" i="1"/>
  <c r="M136" i="1"/>
  <c r="M135" i="1"/>
  <c r="M134" i="1"/>
  <c r="M120" i="1"/>
  <c r="M119" i="1"/>
  <c r="M118" i="1"/>
  <c r="M117" i="1"/>
  <c r="M116" i="1"/>
  <c r="M115" i="1"/>
  <c r="M114" i="1"/>
  <c r="M113" i="1"/>
  <c r="M112" i="1"/>
  <c r="M108" i="1"/>
  <c r="M107" i="1"/>
  <c r="M106" i="1"/>
  <c r="M105" i="1"/>
  <c r="M104" i="1"/>
  <c r="M102" i="1"/>
  <c r="M96" i="1"/>
  <c r="M9" i="1"/>
  <c r="M10" i="1"/>
  <c r="M93" i="1"/>
  <c r="M92" i="1"/>
  <c r="M91" i="1"/>
  <c r="M90" i="1"/>
  <c r="M89" i="1"/>
  <c r="M88" i="1"/>
  <c r="M87" i="1"/>
  <c r="M86" i="1"/>
  <c r="M85" i="1"/>
  <c r="M6" i="1"/>
  <c r="M81" i="1"/>
  <c r="M80" i="1"/>
  <c r="M79" i="1"/>
  <c r="M77" i="1"/>
  <c r="M71" i="1"/>
  <c r="M70" i="1"/>
  <c r="M69" i="1"/>
  <c r="M68" i="1"/>
  <c r="M66" i="1"/>
  <c r="M65" i="1"/>
  <c r="M64" i="1"/>
  <c r="M63" i="1"/>
  <c r="M62" i="1"/>
  <c r="M61" i="1"/>
  <c r="M60" i="1"/>
  <c r="M59" i="1"/>
  <c r="M58" i="1"/>
  <c r="M56" i="1"/>
  <c r="M55" i="1"/>
  <c r="M54" i="1"/>
  <c r="M53" i="1"/>
  <c r="M57" i="1"/>
  <c r="M51" i="1"/>
  <c r="M50" i="1"/>
  <c r="M49" i="1"/>
  <c r="M48" i="1"/>
  <c r="M47" i="1"/>
  <c r="M46" i="1"/>
  <c r="M45" i="1"/>
  <c r="M44" i="1"/>
  <c r="M43" i="1"/>
  <c r="M42" i="1"/>
  <c r="M41" i="1"/>
  <c r="M40" i="1"/>
  <c r="M39" i="1"/>
  <c r="M38" i="1"/>
  <c r="M35" i="1"/>
  <c r="M33" i="1"/>
  <c r="M32" i="1"/>
  <c r="M31" i="1"/>
  <c r="M30" i="1"/>
  <c r="M29" i="1"/>
  <c r="M28" i="1"/>
  <c r="M25" i="1"/>
  <c r="M24" i="1"/>
  <c r="M23" i="1"/>
  <c r="M22" i="1"/>
  <c r="M21" i="1"/>
  <c r="M20" i="1"/>
  <c r="M19" i="1"/>
  <c r="M18" i="1"/>
  <c r="M17" i="1"/>
  <c r="M16" i="1"/>
  <c r="M15" i="1"/>
  <c r="R1216" i="6"/>
  <c r="P1216" i="6"/>
  <c r="R1215" i="6"/>
  <c r="P1215" i="6"/>
  <c r="R1214" i="6"/>
  <c r="P1214" i="6"/>
  <c r="R1213" i="6"/>
  <c r="P1213" i="6"/>
  <c r="R1212" i="6"/>
  <c r="P1212" i="6"/>
  <c r="R1211" i="6"/>
  <c r="P1211" i="6"/>
  <c r="R1210" i="6"/>
  <c r="P1210" i="6"/>
  <c r="R1209" i="6"/>
  <c r="P1209" i="6"/>
  <c r="R1208" i="6"/>
  <c r="P1208" i="6"/>
  <c r="R1207" i="6"/>
  <c r="P1207" i="6"/>
  <c r="R1206" i="6"/>
  <c r="P1206" i="6"/>
  <c r="R1205" i="6"/>
  <c r="P1205" i="6"/>
  <c r="R1204" i="6"/>
  <c r="P1204" i="6"/>
  <c r="R1203" i="6"/>
  <c r="P1203" i="6"/>
  <c r="R1202" i="6"/>
  <c r="P1202" i="6"/>
  <c r="R1201" i="6"/>
  <c r="P1201" i="6"/>
  <c r="R1200" i="6"/>
  <c r="P1200" i="6"/>
  <c r="R1199" i="6"/>
  <c r="P1199" i="6"/>
  <c r="R1198" i="6"/>
  <c r="P1198" i="6"/>
  <c r="R1197" i="6"/>
  <c r="P1197" i="6"/>
  <c r="R1196" i="6"/>
  <c r="P1196" i="6"/>
  <c r="R1195" i="6"/>
  <c r="P1195" i="6"/>
  <c r="R1194" i="6"/>
  <c r="P1194" i="6"/>
  <c r="R1193" i="6"/>
  <c r="P1193" i="6"/>
  <c r="R1192" i="6"/>
  <c r="P1192" i="6"/>
  <c r="R1191" i="6"/>
  <c r="P1191" i="6"/>
  <c r="R1190" i="6"/>
  <c r="P1190" i="6"/>
  <c r="R1189" i="6"/>
  <c r="P1189" i="6"/>
  <c r="R1188" i="6"/>
  <c r="P1188" i="6"/>
  <c r="R1187" i="6"/>
  <c r="P1187" i="6"/>
  <c r="R1186" i="6"/>
  <c r="P1186" i="6"/>
  <c r="R1185" i="6"/>
  <c r="P1185" i="6"/>
  <c r="R1184" i="6"/>
  <c r="P1184" i="6"/>
  <c r="R1183" i="6"/>
  <c r="P1183" i="6"/>
  <c r="R1182" i="6"/>
  <c r="P1182" i="6"/>
  <c r="R1181" i="6"/>
  <c r="P1181" i="6"/>
  <c r="R1180" i="6"/>
  <c r="P1180" i="6"/>
  <c r="R1179" i="6"/>
  <c r="P1179" i="6"/>
  <c r="R1178" i="6"/>
  <c r="P1178" i="6"/>
  <c r="R1177" i="6"/>
  <c r="P1177" i="6"/>
  <c r="R1176" i="6"/>
  <c r="P1176" i="6"/>
  <c r="R1175" i="6"/>
  <c r="P1175" i="6"/>
  <c r="R1174" i="6"/>
  <c r="P1174" i="6"/>
  <c r="R1173" i="6"/>
  <c r="P1173" i="6"/>
  <c r="R1172" i="6"/>
  <c r="P1172" i="6"/>
  <c r="R1171" i="6"/>
  <c r="P1171" i="6"/>
  <c r="R1170" i="6"/>
  <c r="P1170" i="6"/>
  <c r="R1169" i="6"/>
  <c r="P1169" i="6"/>
  <c r="R1168" i="6"/>
  <c r="P1168" i="6"/>
  <c r="R1167" i="6"/>
  <c r="P1167" i="6"/>
  <c r="R1166" i="6"/>
  <c r="P1166" i="6"/>
  <c r="R1165" i="6"/>
  <c r="P1165" i="6"/>
  <c r="R1164" i="6"/>
  <c r="P1164" i="6"/>
  <c r="R1163" i="6"/>
  <c r="P1163" i="6"/>
  <c r="R1162" i="6"/>
  <c r="P1162" i="6"/>
  <c r="R1161" i="6"/>
  <c r="P1161" i="6"/>
  <c r="R1160" i="6"/>
  <c r="P1160" i="6"/>
  <c r="R1159" i="6"/>
  <c r="P1159" i="6"/>
  <c r="R1158" i="6"/>
  <c r="P1158" i="6"/>
  <c r="R1157" i="6"/>
  <c r="P1157" i="6"/>
  <c r="R1156" i="6"/>
  <c r="P1156" i="6"/>
  <c r="R1155" i="6"/>
  <c r="P1155" i="6"/>
  <c r="R1154" i="6"/>
  <c r="P1154" i="6"/>
  <c r="R1153" i="6"/>
  <c r="P1153" i="6"/>
  <c r="R1152" i="6"/>
  <c r="P1152" i="6"/>
  <c r="R1151" i="6"/>
  <c r="P1151" i="6"/>
  <c r="R1150" i="6"/>
  <c r="P1150" i="6"/>
  <c r="R1149" i="6"/>
  <c r="P1149" i="6"/>
  <c r="R1148" i="6"/>
  <c r="P1148" i="6"/>
  <c r="R1147" i="6"/>
  <c r="P1147" i="6"/>
  <c r="R1146" i="6"/>
  <c r="P1146" i="6"/>
  <c r="R1145" i="6"/>
  <c r="P1145" i="6"/>
  <c r="R1144" i="6"/>
  <c r="P1144" i="6"/>
  <c r="R1143" i="6"/>
  <c r="P1143" i="6"/>
  <c r="R1142" i="6"/>
  <c r="P1142" i="6"/>
  <c r="R1141" i="6"/>
  <c r="P1141" i="6"/>
  <c r="R1140" i="6"/>
  <c r="P1140" i="6"/>
  <c r="R1139" i="6"/>
  <c r="P1139" i="6"/>
  <c r="R1138" i="6"/>
  <c r="P1138" i="6"/>
  <c r="R1137" i="6"/>
  <c r="P1137" i="6"/>
  <c r="R1136" i="6"/>
  <c r="P1136" i="6"/>
  <c r="R1135" i="6"/>
  <c r="P1135" i="6"/>
  <c r="R1134" i="6"/>
  <c r="P1134" i="6"/>
  <c r="R1133" i="6"/>
  <c r="P1133" i="6"/>
  <c r="R1132" i="6"/>
  <c r="P1132" i="6"/>
  <c r="R1131" i="6"/>
  <c r="P1131" i="6"/>
  <c r="R1130" i="6"/>
  <c r="P1130" i="6"/>
  <c r="R1129" i="6"/>
  <c r="P1129" i="6"/>
  <c r="R1128" i="6"/>
  <c r="P1128" i="6"/>
  <c r="R1127" i="6"/>
  <c r="P1127" i="6"/>
  <c r="R1126" i="6"/>
  <c r="P1126" i="6"/>
  <c r="R1125" i="6"/>
  <c r="P1125" i="6"/>
  <c r="R1124" i="6"/>
  <c r="P1124" i="6"/>
  <c r="R1123" i="6"/>
  <c r="P1123" i="6"/>
  <c r="R1122" i="6"/>
  <c r="P1122" i="6"/>
  <c r="R1121" i="6"/>
  <c r="P1121" i="6"/>
  <c r="R1120" i="6"/>
  <c r="P1120" i="6"/>
  <c r="R1119" i="6"/>
  <c r="P1119" i="6"/>
  <c r="R1118" i="6"/>
  <c r="P1118" i="6"/>
  <c r="R1117" i="6"/>
  <c r="P1117" i="6"/>
  <c r="R1116" i="6"/>
  <c r="P1116" i="6"/>
  <c r="R1115" i="6"/>
  <c r="P1115" i="6"/>
  <c r="R1114" i="6"/>
  <c r="P1114" i="6"/>
  <c r="R1113" i="6"/>
  <c r="P1113" i="6"/>
  <c r="R1112" i="6"/>
  <c r="P1112" i="6"/>
  <c r="R1111" i="6"/>
  <c r="P1111" i="6"/>
  <c r="R1110" i="6"/>
  <c r="P1110" i="6"/>
  <c r="R1109" i="6"/>
  <c r="P1109" i="6"/>
  <c r="R1108" i="6"/>
  <c r="P1108" i="6"/>
  <c r="R1107" i="6"/>
  <c r="P1107" i="6"/>
  <c r="R1106" i="6"/>
  <c r="P1106" i="6"/>
  <c r="R1105" i="6"/>
  <c r="P1105" i="6"/>
  <c r="R1104" i="6"/>
  <c r="P1104" i="6"/>
  <c r="R1103" i="6"/>
  <c r="P1103" i="6"/>
  <c r="R1102" i="6"/>
  <c r="P1102" i="6"/>
  <c r="R1101" i="6"/>
  <c r="P1101" i="6"/>
  <c r="R1100" i="6"/>
  <c r="P1100" i="6"/>
  <c r="R1099" i="6"/>
  <c r="P1099" i="6"/>
  <c r="R1098" i="6"/>
  <c r="P1098" i="6"/>
  <c r="R1097" i="6"/>
  <c r="P1097" i="6"/>
  <c r="R1096" i="6"/>
  <c r="P1096" i="6"/>
  <c r="R1095" i="6"/>
  <c r="P1095" i="6"/>
  <c r="R1094" i="6"/>
  <c r="P1094" i="6"/>
  <c r="R1093" i="6"/>
  <c r="P1093" i="6"/>
  <c r="R1092" i="6"/>
  <c r="P1092" i="6"/>
  <c r="R1091" i="6"/>
  <c r="P1091" i="6"/>
  <c r="R1090" i="6"/>
  <c r="P1090" i="6"/>
  <c r="R1089" i="6"/>
  <c r="P1089" i="6"/>
  <c r="R1088" i="6"/>
  <c r="P1088" i="6"/>
  <c r="R1087" i="6"/>
  <c r="P1087" i="6"/>
  <c r="R1086" i="6"/>
  <c r="P1086" i="6"/>
  <c r="R1085" i="6"/>
  <c r="P1085" i="6"/>
  <c r="R1084" i="6"/>
  <c r="P1084" i="6"/>
  <c r="R1083" i="6"/>
  <c r="P1083" i="6"/>
  <c r="R1082" i="6"/>
  <c r="P1082" i="6"/>
  <c r="R1081" i="6"/>
  <c r="P1081" i="6"/>
  <c r="R1080" i="6"/>
  <c r="P1080" i="6"/>
  <c r="R1079" i="6"/>
  <c r="P1079" i="6"/>
  <c r="R1078" i="6"/>
  <c r="P1078" i="6"/>
  <c r="R1077" i="6"/>
  <c r="P1077" i="6"/>
  <c r="R1076" i="6"/>
  <c r="P1076" i="6"/>
  <c r="R1075" i="6"/>
  <c r="P1075" i="6"/>
  <c r="R1074" i="6"/>
  <c r="P1074" i="6"/>
  <c r="R1073" i="6"/>
  <c r="P1073" i="6"/>
  <c r="R1072" i="6"/>
  <c r="P1072" i="6"/>
  <c r="R1071" i="6"/>
  <c r="P1071" i="6"/>
  <c r="R1070" i="6"/>
  <c r="P1070" i="6"/>
  <c r="R1069" i="6"/>
  <c r="P1069" i="6"/>
  <c r="R1068" i="6"/>
  <c r="P1068" i="6"/>
  <c r="R1067" i="6"/>
  <c r="P1067" i="6"/>
  <c r="R1066" i="6"/>
  <c r="P1066" i="6"/>
  <c r="R1065" i="6"/>
  <c r="P1065" i="6"/>
  <c r="R1064" i="6"/>
  <c r="P1064" i="6"/>
  <c r="R1063" i="6"/>
  <c r="P1063" i="6"/>
  <c r="R1062" i="6"/>
  <c r="P1062" i="6"/>
  <c r="R1061" i="6"/>
  <c r="P1061" i="6"/>
  <c r="R1060" i="6"/>
  <c r="P1060" i="6"/>
  <c r="R1059" i="6"/>
  <c r="P1059" i="6"/>
  <c r="R1058" i="6"/>
  <c r="P1058" i="6"/>
  <c r="R1057" i="6"/>
  <c r="P1057" i="6"/>
  <c r="R1056" i="6"/>
  <c r="P1056" i="6"/>
  <c r="R1055" i="6"/>
  <c r="P1055" i="6"/>
  <c r="R1054" i="6"/>
  <c r="P1054" i="6"/>
  <c r="R1053" i="6"/>
  <c r="P1053" i="6"/>
  <c r="R1052" i="6"/>
  <c r="P1052" i="6"/>
  <c r="R1051" i="6"/>
  <c r="P1051" i="6"/>
  <c r="R1050" i="6"/>
  <c r="P1050" i="6"/>
  <c r="R1049" i="6"/>
  <c r="P1049" i="6"/>
  <c r="R1048" i="6"/>
  <c r="P1048" i="6"/>
  <c r="R1047" i="6"/>
  <c r="P1047" i="6"/>
  <c r="R1046" i="6"/>
  <c r="P1046" i="6"/>
  <c r="R1045" i="6"/>
  <c r="P1045" i="6"/>
  <c r="R1044" i="6"/>
  <c r="P1044" i="6"/>
  <c r="R1043" i="6"/>
  <c r="P1043" i="6"/>
  <c r="R1042" i="6"/>
  <c r="P1042" i="6"/>
  <c r="R1041" i="6"/>
  <c r="P1041" i="6"/>
  <c r="R1040" i="6"/>
  <c r="P1040" i="6"/>
  <c r="R1039" i="6"/>
  <c r="P1039" i="6"/>
  <c r="R1038" i="6"/>
  <c r="P1038" i="6"/>
  <c r="R1037" i="6"/>
  <c r="P1037" i="6"/>
  <c r="R1036" i="6"/>
  <c r="P1036" i="6"/>
  <c r="R1035" i="6"/>
  <c r="P1035" i="6"/>
  <c r="R1034" i="6"/>
  <c r="P1034" i="6"/>
  <c r="R1033" i="6"/>
  <c r="P1033" i="6"/>
  <c r="R1032" i="6"/>
  <c r="P1032" i="6"/>
  <c r="R1031" i="6"/>
  <c r="P1031" i="6"/>
  <c r="R1030" i="6"/>
  <c r="P1030" i="6"/>
  <c r="R1029" i="6"/>
  <c r="P1029" i="6"/>
  <c r="R1028" i="6"/>
  <c r="P1028" i="6"/>
  <c r="R1027" i="6"/>
  <c r="P1027" i="6"/>
  <c r="R1026" i="6"/>
  <c r="P1026" i="6"/>
  <c r="R1025" i="6"/>
  <c r="P1025" i="6"/>
  <c r="R1024" i="6"/>
  <c r="P1024" i="6"/>
  <c r="R1023" i="6"/>
  <c r="P1023" i="6"/>
  <c r="R1022" i="6"/>
  <c r="P1022" i="6"/>
  <c r="R1021" i="6"/>
  <c r="P1021" i="6"/>
  <c r="R1020" i="6"/>
  <c r="P1020" i="6"/>
  <c r="R1019" i="6"/>
  <c r="P1019" i="6"/>
  <c r="R1018" i="6"/>
  <c r="P1018" i="6"/>
  <c r="R1017" i="6"/>
  <c r="P1017" i="6"/>
  <c r="R1016" i="6"/>
  <c r="P1016" i="6"/>
  <c r="R1015" i="6"/>
  <c r="P1015" i="6"/>
  <c r="R1014" i="6"/>
  <c r="P1014" i="6"/>
  <c r="R1013" i="6"/>
  <c r="P1013" i="6"/>
  <c r="R1012" i="6"/>
  <c r="P1012" i="6"/>
  <c r="R1011" i="6"/>
  <c r="P1011" i="6"/>
  <c r="R1010" i="6"/>
  <c r="P1010" i="6"/>
  <c r="R1009" i="6"/>
  <c r="P1009" i="6"/>
  <c r="R1008" i="6"/>
  <c r="P1008" i="6"/>
  <c r="R1007" i="6"/>
  <c r="P1007" i="6"/>
  <c r="R1006" i="6"/>
  <c r="P1006" i="6"/>
  <c r="R1005" i="6"/>
  <c r="P1005" i="6"/>
  <c r="R1004" i="6"/>
  <c r="P1004" i="6"/>
  <c r="R1003" i="6"/>
  <c r="P1003" i="6"/>
  <c r="R1002" i="6"/>
  <c r="P1002" i="6"/>
  <c r="R1001" i="6"/>
  <c r="P1001" i="6"/>
  <c r="R1000" i="6"/>
  <c r="P1000" i="6"/>
  <c r="R999" i="6"/>
  <c r="P999" i="6"/>
  <c r="R998" i="6"/>
  <c r="P998" i="6"/>
  <c r="R997" i="6"/>
  <c r="P997" i="6"/>
  <c r="R996" i="6"/>
  <c r="P996" i="6"/>
  <c r="R995" i="6"/>
  <c r="P995" i="6"/>
  <c r="R994" i="6"/>
  <c r="P994" i="6"/>
  <c r="R993" i="6"/>
  <c r="P993" i="6"/>
  <c r="R992" i="6"/>
  <c r="P992" i="6"/>
  <c r="R991" i="6"/>
  <c r="P991" i="6"/>
  <c r="R990" i="6"/>
  <c r="P990" i="6"/>
  <c r="R989" i="6"/>
  <c r="P989" i="6"/>
  <c r="R988" i="6"/>
  <c r="P988" i="6"/>
  <c r="R987" i="6"/>
  <c r="P987" i="6"/>
  <c r="R986" i="6"/>
  <c r="P986" i="6"/>
  <c r="R985" i="6"/>
  <c r="P985" i="6"/>
  <c r="R984" i="6"/>
  <c r="P984" i="6"/>
  <c r="R983" i="6"/>
  <c r="P983" i="6"/>
  <c r="R982" i="6"/>
  <c r="P982" i="6"/>
  <c r="R981" i="6"/>
  <c r="P981" i="6"/>
  <c r="R980" i="6"/>
  <c r="P980" i="6"/>
  <c r="R979" i="6"/>
  <c r="P979" i="6"/>
  <c r="R978" i="6"/>
  <c r="P978" i="6"/>
  <c r="R977" i="6"/>
  <c r="P977" i="6"/>
  <c r="R976" i="6"/>
  <c r="P976" i="6"/>
  <c r="R975" i="6"/>
  <c r="P975" i="6"/>
  <c r="R974" i="6"/>
  <c r="P974" i="6"/>
  <c r="R973" i="6"/>
  <c r="P973" i="6"/>
  <c r="R972" i="6"/>
  <c r="P972" i="6"/>
  <c r="R971" i="6"/>
  <c r="P971" i="6"/>
  <c r="R970" i="6"/>
  <c r="P970" i="6"/>
  <c r="R969" i="6"/>
  <c r="P969" i="6"/>
  <c r="R968" i="6"/>
  <c r="P968" i="6"/>
  <c r="R967" i="6"/>
  <c r="P967" i="6"/>
  <c r="R966" i="6"/>
  <c r="P966" i="6"/>
  <c r="R965" i="6"/>
  <c r="P965" i="6"/>
  <c r="R964" i="6"/>
  <c r="P964" i="6"/>
  <c r="R963" i="6"/>
  <c r="P963" i="6"/>
  <c r="R962" i="6"/>
  <c r="P962" i="6"/>
  <c r="R961" i="6"/>
  <c r="P961" i="6"/>
  <c r="R960" i="6"/>
  <c r="P960" i="6"/>
  <c r="R959" i="6"/>
  <c r="P959" i="6"/>
  <c r="R958" i="6"/>
  <c r="P958" i="6"/>
  <c r="R957" i="6"/>
  <c r="P957" i="6"/>
  <c r="R956" i="6"/>
  <c r="P956" i="6"/>
  <c r="R955" i="6"/>
  <c r="P955" i="6"/>
  <c r="R954" i="6"/>
  <c r="P954" i="6"/>
  <c r="R953" i="6"/>
  <c r="P953" i="6"/>
  <c r="R952" i="6"/>
  <c r="P952" i="6"/>
  <c r="R951" i="6"/>
  <c r="P951" i="6"/>
  <c r="R950" i="6"/>
  <c r="P950" i="6"/>
  <c r="R949" i="6"/>
  <c r="P949" i="6"/>
  <c r="R948" i="6"/>
  <c r="P948" i="6"/>
  <c r="R947" i="6"/>
  <c r="P947" i="6"/>
  <c r="R946" i="6"/>
  <c r="P946" i="6"/>
  <c r="R945" i="6"/>
  <c r="P945" i="6"/>
  <c r="R944" i="6"/>
  <c r="P944" i="6"/>
  <c r="R943" i="6"/>
  <c r="P943" i="6"/>
  <c r="R942" i="6"/>
  <c r="P942" i="6"/>
  <c r="R941" i="6"/>
  <c r="P941" i="6"/>
  <c r="R940" i="6"/>
  <c r="P940" i="6"/>
  <c r="R939" i="6"/>
  <c r="P939" i="6"/>
  <c r="R938" i="6"/>
  <c r="P938" i="6"/>
  <c r="R937" i="6"/>
  <c r="P937" i="6"/>
  <c r="R936" i="6"/>
  <c r="P936" i="6"/>
  <c r="R935" i="6"/>
  <c r="P935" i="6"/>
  <c r="R934" i="6"/>
  <c r="P934" i="6"/>
  <c r="R933" i="6"/>
  <c r="P933" i="6"/>
  <c r="R932" i="6"/>
  <c r="P932" i="6"/>
  <c r="R931" i="6"/>
  <c r="P931" i="6"/>
  <c r="R930" i="6"/>
  <c r="P930" i="6"/>
  <c r="R929" i="6"/>
  <c r="P929" i="6"/>
  <c r="R928" i="6"/>
  <c r="P928" i="6"/>
  <c r="R927" i="6"/>
  <c r="P927" i="6"/>
  <c r="R926" i="6"/>
  <c r="P926" i="6"/>
  <c r="R925" i="6"/>
  <c r="P925" i="6"/>
  <c r="R924" i="6"/>
  <c r="P924" i="6"/>
  <c r="R923" i="6"/>
  <c r="P923" i="6"/>
  <c r="R922" i="6"/>
  <c r="P922" i="6"/>
  <c r="R921" i="6"/>
  <c r="P921" i="6"/>
  <c r="R920" i="6"/>
  <c r="P920" i="6"/>
  <c r="R919" i="6"/>
  <c r="P919" i="6"/>
  <c r="R918" i="6"/>
  <c r="P918" i="6"/>
  <c r="R917" i="6"/>
  <c r="P917" i="6"/>
  <c r="R916" i="6"/>
  <c r="P916" i="6"/>
  <c r="R915" i="6"/>
  <c r="P915" i="6"/>
  <c r="R914" i="6"/>
  <c r="P914" i="6"/>
  <c r="R913" i="6"/>
  <c r="P913" i="6"/>
  <c r="R912" i="6"/>
  <c r="P912" i="6"/>
  <c r="R911" i="6"/>
  <c r="P911" i="6"/>
  <c r="R910" i="6"/>
  <c r="P910" i="6"/>
  <c r="R909" i="6"/>
  <c r="P909" i="6"/>
  <c r="R908" i="6"/>
  <c r="P908" i="6"/>
  <c r="R907" i="6"/>
  <c r="P907" i="6"/>
  <c r="R906" i="6"/>
  <c r="P906" i="6"/>
  <c r="R905" i="6"/>
  <c r="P905" i="6"/>
  <c r="R904" i="6"/>
  <c r="P904" i="6"/>
  <c r="R903" i="6"/>
  <c r="P903" i="6"/>
  <c r="R902" i="6"/>
  <c r="P902" i="6"/>
  <c r="R901" i="6"/>
  <c r="P901" i="6"/>
  <c r="R900" i="6"/>
  <c r="P900" i="6"/>
  <c r="R899" i="6"/>
  <c r="P899" i="6"/>
  <c r="R898" i="6"/>
  <c r="P898" i="6"/>
  <c r="R897" i="6"/>
  <c r="P897" i="6"/>
  <c r="R896" i="6"/>
  <c r="P896" i="6"/>
  <c r="R895" i="6"/>
  <c r="P895" i="6"/>
  <c r="R894" i="6"/>
  <c r="P894" i="6"/>
  <c r="R893" i="6"/>
  <c r="P893" i="6"/>
  <c r="R892" i="6"/>
  <c r="P892" i="6"/>
  <c r="R891" i="6"/>
  <c r="P891" i="6"/>
  <c r="R890" i="6"/>
  <c r="P890" i="6"/>
  <c r="R889" i="6"/>
  <c r="P889" i="6"/>
  <c r="R888" i="6"/>
  <c r="P888" i="6"/>
  <c r="R887" i="6"/>
  <c r="P887" i="6"/>
  <c r="R886" i="6"/>
  <c r="P886" i="6"/>
  <c r="R885" i="6"/>
  <c r="P885" i="6"/>
  <c r="R884" i="6"/>
  <c r="P884" i="6"/>
  <c r="R883" i="6"/>
  <c r="P883" i="6"/>
  <c r="R882" i="6"/>
  <c r="P882" i="6"/>
  <c r="R881" i="6"/>
  <c r="P881" i="6"/>
  <c r="R880" i="6"/>
  <c r="P880" i="6"/>
  <c r="R879" i="6"/>
  <c r="P879" i="6"/>
  <c r="R878" i="6"/>
  <c r="P878" i="6"/>
  <c r="R877" i="6"/>
  <c r="P877" i="6"/>
  <c r="R876" i="6"/>
  <c r="P876" i="6"/>
  <c r="R875" i="6"/>
  <c r="P875" i="6"/>
  <c r="R874" i="6"/>
  <c r="P874" i="6"/>
  <c r="R873" i="6"/>
  <c r="P873" i="6"/>
  <c r="R872" i="6"/>
  <c r="P872" i="6"/>
  <c r="R871" i="6"/>
  <c r="P871" i="6"/>
  <c r="R870" i="6"/>
  <c r="P870" i="6"/>
  <c r="R869" i="6"/>
  <c r="P869" i="6"/>
  <c r="R868" i="6"/>
  <c r="P868" i="6"/>
  <c r="R867" i="6"/>
  <c r="P867" i="6"/>
  <c r="R866" i="6"/>
  <c r="P866" i="6"/>
  <c r="R865" i="6"/>
  <c r="P865" i="6"/>
  <c r="R864" i="6"/>
  <c r="P864" i="6"/>
  <c r="R863" i="6"/>
  <c r="P863" i="6"/>
  <c r="R862" i="6"/>
  <c r="P862" i="6"/>
  <c r="R861" i="6"/>
  <c r="P861" i="6"/>
  <c r="R860" i="6"/>
  <c r="P860" i="6"/>
  <c r="R859" i="6"/>
  <c r="P859" i="6"/>
  <c r="R858" i="6"/>
  <c r="P858" i="6"/>
  <c r="R857" i="6"/>
  <c r="P857" i="6"/>
  <c r="R856" i="6"/>
  <c r="P856" i="6"/>
  <c r="R855" i="6"/>
  <c r="P855" i="6"/>
  <c r="R854" i="6"/>
  <c r="P854" i="6"/>
  <c r="R853" i="6"/>
  <c r="P853" i="6"/>
  <c r="R852" i="6"/>
  <c r="P852" i="6"/>
  <c r="R851" i="6"/>
  <c r="P851" i="6"/>
  <c r="R850" i="6"/>
  <c r="P850" i="6"/>
  <c r="R849" i="6"/>
  <c r="P849" i="6"/>
  <c r="R848" i="6"/>
  <c r="P848" i="6"/>
  <c r="R847" i="6"/>
  <c r="P847" i="6"/>
  <c r="R846" i="6"/>
  <c r="P846" i="6"/>
  <c r="R845" i="6"/>
  <c r="P845" i="6"/>
  <c r="R844" i="6"/>
  <c r="P844" i="6"/>
  <c r="R843" i="6"/>
  <c r="P843" i="6"/>
  <c r="R842" i="6"/>
  <c r="P842" i="6"/>
  <c r="R841" i="6"/>
  <c r="P841" i="6"/>
  <c r="R840" i="6"/>
  <c r="P840" i="6"/>
  <c r="R839" i="6"/>
  <c r="P839" i="6"/>
  <c r="R838" i="6"/>
  <c r="P838" i="6"/>
  <c r="R837" i="6"/>
  <c r="P837" i="6"/>
  <c r="R836" i="6"/>
  <c r="P836" i="6"/>
  <c r="R835" i="6"/>
  <c r="P835" i="6"/>
  <c r="R834" i="6"/>
  <c r="P834" i="6"/>
  <c r="R833" i="6"/>
  <c r="P833" i="6"/>
  <c r="R832" i="6"/>
  <c r="P832" i="6"/>
  <c r="R831" i="6"/>
  <c r="P831" i="6"/>
  <c r="R830" i="6"/>
  <c r="P830" i="6"/>
  <c r="R829" i="6"/>
  <c r="P829" i="6"/>
  <c r="R828" i="6"/>
  <c r="P828" i="6"/>
  <c r="R827" i="6"/>
  <c r="P827" i="6"/>
  <c r="R826" i="6"/>
  <c r="P826" i="6"/>
  <c r="R825" i="6"/>
  <c r="P825" i="6"/>
  <c r="R824" i="6"/>
  <c r="P824" i="6"/>
  <c r="R823" i="6"/>
  <c r="P823" i="6"/>
  <c r="R822" i="6"/>
  <c r="P822" i="6"/>
  <c r="R821" i="6"/>
  <c r="P821" i="6"/>
  <c r="R820" i="6"/>
  <c r="P820" i="6"/>
  <c r="R819" i="6"/>
  <c r="P819" i="6"/>
  <c r="R818" i="6"/>
  <c r="P818" i="6"/>
  <c r="R817" i="6"/>
  <c r="P817" i="6"/>
  <c r="R816" i="6"/>
  <c r="P816" i="6"/>
  <c r="R815" i="6"/>
  <c r="P815" i="6"/>
  <c r="R814" i="6"/>
  <c r="P814" i="6"/>
  <c r="R813" i="6"/>
  <c r="P813" i="6"/>
  <c r="R812" i="6"/>
  <c r="P812" i="6"/>
  <c r="R811" i="6"/>
  <c r="P811" i="6"/>
  <c r="R810" i="6"/>
  <c r="P810" i="6"/>
  <c r="R809" i="6"/>
  <c r="P809" i="6"/>
  <c r="R808" i="6"/>
  <c r="P808" i="6"/>
  <c r="R807" i="6"/>
  <c r="P807" i="6"/>
  <c r="R806" i="6"/>
  <c r="P806" i="6"/>
  <c r="R805" i="6"/>
  <c r="P805" i="6"/>
  <c r="R804" i="6"/>
  <c r="P804" i="6"/>
  <c r="R803" i="6"/>
  <c r="P803" i="6"/>
  <c r="R802" i="6"/>
  <c r="P802" i="6"/>
  <c r="R801" i="6"/>
  <c r="P801" i="6"/>
  <c r="R800" i="6"/>
  <c r="P800" i="6"/>
  <c r="R799" i="6"/>
  <c r="P799" i="6"/>
  <c r="R798" i="6"/>
  <c r="P798" i="6"/>
  <c r="R797" i="6"/>
  <c r="P797" i="6"/>
  <c r="R796" i="6"/>
  <c r="P796" i="6"/>
  <c r="R795" i="6"/>
  <c r="P795" i="6"/>
  <c r="R794" i="6"/>
  <c r="P794" i="6"/>
  <c r="R793" i="6"/>
  <c r="P793" i="6"/>
  <c r="R792" i="6"/>
  <c r="P792" i="6"/>
  <c r="R791" i="6"/>
  <c r="P791" i="6"/>
  <c r="R790" i="6"/>
  <c r="P790" i="6"/>
  <c r="R789" i="6"/>
  <c r="P789" i="6"/>
  <c r="R788" i="6"/>
  <c r="P788" i="6"/>
  <c r="R787" i="6"/>
  <c r="P787" i="6"/>
  <c r="R786" i="6"/>
  <c r="P786" i="6"/>
  <c r="R785" i="6"/>
  <c r="P785" i="6"/>
  <c r="R784" i="6"/>
  <c r="P784" i="6"/>
  <c r="R783" i="6"/>
  <c r="P783" i="6"/>
  <c r="R782" i="6"/>
  <c r="P782" i="6"/>
  <c r="R781" i="6"/>
  <c r="P781" i="6"/>
  <c r="R780" i="6"/>
  <c r="P780" i="6"/>
  <c r="R779" i="6"/>
  <c r="P779" i="6"/>
  <c r="R778" i="6"/>
  <c r="P778" i="6"/>
  <c r="R777" i="6"/>
  <c r="P777" i="6"/>
  <c r="R776" i="6"/>
  <c r="P776" i="6"/>
  <c r="R775" i="6"/>
  <c r="P775" i="6"/>
  <c r="R774" i="6"/>
  <c r="P774" i="6"/>
  <c r="R773" i="6"/>
  <c r="P773" i="6"/>
  <c r="R772" i="6"/>
  <c r="P772" i="6"/>
  <c r="R771" i="6"/>
  <c r="P771" i="6"/>
  <c r="R770" i="6"/>
  <c r="P770" i="6"/>
  <c r="R769" i="6"/>
  <c r="P769" i="6"/>
  <c r="R768" i="6"/>
  <c r="P768" i="6"/>
  <c r="R767" i="6"/>
  <c r="P767" i="6"/>
  <c r="R766" i="6"/>
  <c r="P766" i="6"/>
  <c r="R765" i="6"/>
  <c r="P765" i="6"/>
  <c r="R764" i="6"/>
  <c r="P764" i="6"/>
  <c r="R763" i="6"/>
  <c r="P763" i="6"/>
  <c r="R762" i="6"/>
  <c r="P762" i="6"/>
  <c r="R761" i="6"/>
  <c r="P761" i="6"/>
  <c r="R760" i="6"/>
  <c r="P760" i="6"/>
  <c r="R759" i="6"/>
  <c r="P759" i="6"/>
  <c r="R758" i="6"/>
  <c r="P758" i="6"/>
  <c r="R757" i="6"/>
  <c r="P757" i="6"/>
  <c r="R756" i="6"/>
  <c r="P756" i="6"/>
  <c r="R755" i="6"/>
  <c r="P755" i="6"/>
  <c r="R754" i="6"/>
  <c r="P754" i="6"/>
  <c r="R753" i="6"/>
  <c r="P753" i="6"/>
  <c r="R752" i="6"/>
  <c r="P752" i="6"/>
  <c r="R751" i="6"/>
  <c r="P751" i="6"/>
  <c r="R750" i="6"/>
  <c r="P750" i="6"/>
  <c r="R749" i="6"/>
  <c r="P749" i="6"/>
  <c r="R748" i="6"/>
  <c r="P748" i="6"/>
  <c r="R747" i="6"/>
  <c r="P747" i="6"/>
  <c r="R746" i="6"/>
  <c r="P746" i="6"/>
  <c r="R745" i="6"/>
  <c r="P745" i="6"/>
  <c r="R744" i="6"/>
  <c r="P744" i="6"/>
  <c r="R743" i="6"/>
  <c r="P743" i="6"/>
  <c r="R742" i="6"/>
  <c r="P742" i="6"/>
  <c r="R741" i="6"/>
  <c r="P741" i="6"/>
  <c r="R740" i="6"/>
  <c r="P740" i="6"/>
  <c r="R739" i="6"/>
  <c r="P739" i="6"/>
  <c r="R738" i="6"/>
  <c r="P738" i="6"/>
  <c r="R737" i="6"/>
  <c r="P737" i="6"/>
  <c r="R736" i="6"/>
  <c r="P736" i="6"/>
  <c r="R735" i="6"/>
  <c r="P735" i="6"/>
  <c r="R734" i="6"/>
  <c r="P734" i="6"/>
  <c r="R733" i="6"/>
  <c r="P733" i="6"/>
  <c r="R732" i="6"/>
  <c r="P732" i="6"/>
  <c r="R731" i="6"/>
  <c r="P731" i="6"/>
  <c r="R730" i="6"/>
  <c r="P730" i="6"/>
  <c r="R729" i="6"/>
  <c r="P729" i="6"/>
  <c r="R728" i="6"/>
  <c r="P728" i="6"/>
  <c r="R727" i="6"/>
  <c r="P727" i="6"/>
  <c r="R726" i="6"/>
  <c r="P726" i="6"/>
  <c r="R725" i="6"/>
  <c r="P725" i="6"/>
  <c r="R724" i="6"/>
  <c r="P724" i="6"/>
  <c r="R723" i="6"/>
  <c r="P723" i="6"/>
  <c r="R722" i="6"/>
  <c r="P722" i="6"/>
  <c r="R721" i="6"/>
  <c r="P721" i="6"/>
  <c r="R720" i="6"/>
  <c r="P720" i="6"/>
  <c r="R719" i="6"/>
  <c r="P719" i="6"/>
  <c r="R718" i="6"/>
  <c r="P718" i="6"/>
  <c r="R717" i="6"/>
  <c r="P717" i="6"/>
  <c r="R716" i="6"/>
  <c r="P716" i="6"/>
  <c r="R715" i="6"/>
  <c r="P715" i="6"/>
  <c r="R714" i="6"/>
  <c r="P714" i="6"/>
  <c r="R713" i="6"/>
  <c r="P713" i="6"/>
  <c r="R712" i="6"/>
  <c r="P712" i="6"/>
  <c r="R711" i="6"/>
  <c r="P711" i="6"/>
  <c r="R710" i="6"/>
  <c r="P710" i="6"/>
  <c r="R709" i="6"/>
  <c r="P709" i="6"/>
  <c r="R708" i="6"/>
  <c r="P708" i="6"/>
  <c r="R707" i="6"/>
  <c r="P707" i="6"/>
  <c r="R706" i="6"/>
  <c r="P706" i="6"/>
  <c r="R705" i="6"/>
  <c r="P705" i="6"/>
  <c r="R704" i="6"/>
  <c r="P704" i="6"/>
  <c r="R703" i="6"/>
  <c r="P703" i="6"/>
  <c r="R702" i="6"/>
  <c r="P702" i="6"/>
  <c r="R701" i="6"/>
  <c r="P701" i="6"/>
  <c r="R700" i="6"/>
  <c r="P700" i="6"/>
  <c r="R699" i="6"/>
  <c r="P699" i="6"/>
  <c r="R698" i="6"/>
  <c r="P698" i="6"/>
  <c r="R697" i="6"/>
  <c r="P697" i="6"/>
  <c r="R696" i="6"/>
  <c r="P696" i="6"/>
  <c r="R695" i="6"/>
  <c r="P695" i="6"/>
  <c r="R694" i="6"/>
  <c r="P694" i="6"/>
  <c r="R693" i="6"/>
  <c r="P693" i="6"/>
  <c r="R692" i="6"/>
  <c r="P692" i="6"/>
  <c r="R691" i="6"/>
  <c r="P691" i="6"/>
  <c r="R690" i="6"/>
  <c r="P690" i="6"/>
  <c r="R689" i="6"/>
  <c r="P689" i="6"/>
  <c r="R688" i="6"/>
  <c r="P688" i="6"/>
  <c r="R687" i="6"/>
  <c r="P687" i="6"/>
  <c r="R686" i="6"/>
  <c r="P686" i="6"/>
  <c r="R685" i="6"/>
  <c r="P685" i="6"/>
  <c r="R684" i="6"/>
  <c r="P684" i="6"/>
  <c r="R683" i="6"/>
  <c r="P683" i="6"/>
  <c r="R682" i="6"/>
  <c r="P682" i="6"/>
  <c r="R681" i="6"/>
  <c r="P681" i="6"/>
  <c r="R680" i="6"/>
  <c r="P680" i="6"/>
  <c r="R679" i="6"/>
  <c r="P679" i="6"/>
  <c r="R678" i="6"/>
  <c r="P678" i="6"/>
  <c r="R677" i="6"/>
  <c r="P677" i="6"/>
  <c r="R676" i="6"/>
  <c r="P676" i="6"/>
  <c r="R675" i="6"/>
  <c r="P675" i="6"/>
  <c r="R674" i="6"/>
  <c r="P674" i="6"/>
  <c r="R673" i="6"/>
  <c r="P673" i="6"/>
  <c r="R672" i="6"/>
  <c r="P672" i="6"/>
  <c r="R671" i="6"/>
  <c r="P671" i="6"/>
  <c r="R670" i="6"/>
  <c r="P670" i="6"/>
  <c r="R669" i="6"/>
  <c r="P669" i="6"/>
  <c r="R668" i="6"/>
  <c r="P668" i="6"/>
  <c r="R667" i="6"/>
  <c r="P667" i="6"/>
  <c r="R666" i="6"/>
  <c r="P666" i="6"/>
  <c r="R665" i="6"/>
  <c r="P665" i="6"/>
  <c r="R664" i="6"/>
  <c r="P664" i="6"/>
  <c r="R663" i="6"/>
  <c r="P663" i="6"/>
  <c r="R662" i="6"/>
  <c r="P662" i="6"/>
  <c r="R661" i="6"/>
  <c r="P661" i="6"/>
  <c r="R660" i="6"/>
  <c r="P660" i="6"/>
  <c r="R659" i="6"/>
  <c r="P659" i="6"/>
  <c r="R658" i="6"/>
  <c r="P658" i="6"/>
  <c r="R657" i="6"/>
  <c r="P657" i="6"/>
  <c r="R656" i="6"/>
  <c r="P656" i="6"/>
  <c r="R655" i="6"/>
  <c r="P655" i="6"/>
  <c r="R654" i="6"/>
  <c r="P654" i="6"/>
  <c r="R653" i="6"/>
  <c r="P653" i="6"/>
  <c r="R652" i="6"/>
  <c r="P652" i="6"/>
  <c r="R651" i="6"/>
  <c r="P651" i="6"/>
  <c r="R650" i="6"/>
  <c r="P650" i="6"/>
  <c r="R649" i="6"/>
  <c r="P649" i="6"/>
  <c r="R648" i="6"/>
  <c r="P648" i="6"/>
  <c r="R647" i="6"/>
  <c r="P647" i="6"/>
  <c r="R646" i="6"/>
  <c r="P646" i="6"/>
  <c r="R645" i="6"/>
  <c r="P645" i="6"/>
  <c r="R644" i="6"/>
  <c r="P644" i="6"/>
  <c r="R643" i="6"/>
  <c r="P643" i="6"/>
  <c r="R642" i="6"/>
  <c r="P642" i="6"/>
  <c r="R641" i="6"/>
  <c r="P641" i="6"/>
  <c r="R640" i="6"/>
  <c r="P640" i="6"/>
  <c r="R639" i="6"/>
  <c r="P639" i="6"/>
  <c r="R638" i="6"/>
  <c r="P638" i="6"/>
  <c r="R637" i="6"/>
  <c r="P637" i="6"/>
  <c r="R636" i="6"/>
  <c r="P636" i="6"/>
  <c r="R635" i="6"/>
  <c r="P635" i="6"/>
  <c r="R634" i="6"/>
  <c r="P634" i="6"/>
  <c r="R633" i="6"/>
  <c r="P633" i="6"/>
  <c r="R632" i="6"/>
  <c r="P632" i="6"/>
  <c r="R631" i="6"/>
  <c r="P631" i="6"/>
  <c r="R630" i="6"/>
  <c r="P630" i="6"/>
  <c r="R629" i="6"/>
  <c r="P629" i="6"/>
  <c r="R628" i="6"/>
  <c r="P628" i="6"/>
  <c r="R627" i="6"/>
  <c r="P627" i="6"/>
  <c r="R626" i="6"/>
  <c r="P626" i="6"/>
  <c r="R625" i="6"/>
  <c r="P625" i="6"/>
  <c r="R624" i="6"/>
  <c r="P624" i="6"/>
  <c r="R623" i="6"/>
  <c r="P623" i="6"/>
  <c r="R622" i="6"/>
  <c r="P622" i="6"/>
  <c r="R621" i="6"/>
  <c r="P621" i="6"/>
  <c r="R620" i="6"/>
  <c r="P620" i="6"/>
  <c r="R619" i="6"/>
  <c r="P619" i="6"/>
  <c r="R618" i="6"/>
  <c r="P618" i="6"/>
  <c r="R617" i="6"/>
  <c r="P617" i="6"/>
  <c r="R616" i="6"/>
  <c r="P616" i="6"/>
  <c r="R615" i="6"/>
  <c r="P615" i="6"/>
  <c r="R614" i="6"/>
  <c r="P614" i="6"/>
  <c r="R613" i="6"/>
  <c r="P613" i="6"/>
  <c r="R612" i="6"/>
  <c r="P612" i="6"/>
  <c r="R611" i="6"/>
  <c r="P611" i="6"/>
  <c r="R610" i="6"/>
  <c r="P610" i="6"/>
  <c r="R609" i="6"/>
  <c r="P609" i="6"/>
  <c r="R608" i="6"/>
  <c r="P608" i="6"/>
  <c r="R607" i="6"/>
  <c r="P607" i="6"/>
  <c r="R606" i="6"/>
  <c r="P606" i="6"/>
  <c r="R605" i="6"/>
  <c r="P605" i="6"/>
  <c r="R604" i="6"/>
  <c r="P604" i="6"/>
  <c r="R603" i="6"/>
  <c r="P603" i="6"/>
  <c r="R602" i="6"/>
  <c r="P602" i="6"/>
  <c r="R601" i="6"/>
  <c r="P601" i="6"/>
  <c r="R600" i="6"/>
  <c r="P600" i="6"/>
  <c r="R599" i="6"/>
  <c r="P599" i="6"/>
  <c r="R598" i="6"/>
  <c r="P598" i="6"/>
  <c r="R597" i="6"/>
  <c r="P597" i="6"/>
  <c r="R596" i="6"/>
  <c r="P596" i="6"/>
  <c r="R595" i="6"/>
  <c r="P595" i="6"/>
  <c r="R594" i="6"/>
  <c r="P594" i="6"/>
  <c r="R593" i="6"/>
  <c r="P593" i="6"/>
  <c r="R592" i="6"/>
  <c r="P592" i="6"/>
  <c r="R591" i="6"/>
  <c r="P591" i="6"/>
  <c r="R590" i="6"/>
  <c r="P590" i="6"/>
  <c r="R589" i="6"/>
  <c r="P589" i="6"/>
  <c r="R588" i="6"/>
  <c r="P588" i="6"/>
  <c r="R587" i="6"/>
  <c r="P587" i="6"/>
  <c r="R586" i="6"/>
  <c r="P586" i="6"/>
  <c r="R585" i="6"/>
  <c r="P585" i="6"/>
  <c r="R584" i="6"/>
  <c r="P584" i="6"/>
  <c r="R583" i="6"/>
  <c r="P583" i="6"/>
  <c r="R582" i="6"/>
  <c r="P582" i="6"/>
  <c r="R581" i="6"/>
  <c r="P581" i="6"/>
  <c r="R580" i="6"/>
  <c r="P580" i="6"/>
  <c r="R579" i="6"/>
  <c r="P579" i="6"/>
  <c r="R578" i="6"/>
  <c r="P578" i="6"/>
  <c r="R577" i="6"/>
  <c r="P577" i="6"/>
  <c r="R576" i="6"/>
  <c r="P576" i="6"/>
  <c r="R575" i="6"/>
  <c r="P575" i="6"/>
  <c r="R574" i="6"/>
  <c r="P574" i="6"/>
  <c r="R573" i="6"/>
  <c r="P573" i="6"/>
  <c r="R572" i="6"/>
  <c r="P572" i="6"/>
  <c r="R571" i="6"/>
  <c r="P571" i="6"/>
  <c r="R570" i="6"/>
  <c r="P570" i="6"/>
  <c r="R569" i="6"/>
  <c r="P569" i="6"/>
  <c r="R568" i="6"/>
  <c r="P568" i="6"/>
  <c r="R567" i="6"/>
  <c r="P567" i="6"/>
  <c r="R566" i="6"/>
  <c r="P566" i="6"/>
  <c r="R565" i="6"/>
  <c r="P565" i="6"/>
  <c r="R564" i="6"/>
  <c r="P564" i="6"/>
  <c r="R563" i="6"/>
  <c r="P563" i="6"/>
  <c r="R562" i="6"/>
  <c r="P562" i="6"/>
  <c r="R561" i="6"/>
  <c r="P561" i="6"/>
  <c r="R560" i="6"/>
  <c r="P560" i="6"/>
  <c r="R559" i="6"/>
  <c r="P559" i="6"/>
  <c r="R558" i="6"/>
  <c r="P558" i="6"/>
  <c r="R557" i="6"/>
  <c r="P557" i="6"/>
  <c r="R556" i="6"/>
  <c r="P556" i="6"/>
  <c r="R555" i="6"/>
  <c r="P555" i="6"/>
  <c r="R554" i="6"/>
  <c r="P554" i="6"/>
  <c r="R553" i="6"/>
  <c r="P553" i="6"/>
  <c r="R552" i="6"/>
  <c r="P552" i="6"/>
  <c r="R551" i="6"/>
  <c r="P551" i="6"/>
  <c r="R550" i="6"/>
  <c r="P550" i="6"/>
  <c r="R549" i="6"/>
  <c r="P549" i="6"/>
  <c r="R548" i="6"/>
  <c r="P548" i="6"/>
  <c r="R547" i="6"/>
  <c r="P547" i="6"/>
  <c r="R546" i="6"/>
  <c r="P546" i="6"/>
  <c r="R545" i="6"/>
  <c r="P545" i="6"/>
  <c r="R544" i="6"/>
  <c r="P544" i="6"/>
  <c r="R543" i="6"/>
  <c r="P543" i="6"/>
  <c r="R542" i="6"/>
  <c r="P542" i="6"/>
  <c r="R541" i="6"/>
  <c r="P541" i="6"/>
  <c r="R540" i="6"/>
  <c r="P540" i="6"/>
  <c r="R539" i="6"/>
  <c r="P539" i="6"/>
  <c r="R538" i="6"/>
  <c r="P538" i="6"/>
  <c r="R537" i="6"/>
  <c r="P537" i="6"/>
  <c r="R536" i="6"/>
  <c r="P536" i="6"/>
  <c r="R535" i="6"/>
  <c r="P535" i="6"/>
  <c r="R534" i="6"/>
  <c r="P534" i="6"/>
  <c r="R533" i="6"/>
  <c r="P533" i="6"/>
  <c r="R532" i="6"/>
  <c r="P532" i="6"/>
  <c r="R531" i="6"/>
  <c r="P531" i="6"/>
  <c r="R530" i="6"/>
  <c r="P530" i="6"/>
  <c r="R529" i="6"/>
  <c r="P529" i="6"/>
  <c r="R528" i="6"/>
  <c r="P528" i="6"/>
  <c r="R527" i="6"/>
  <c r="P527" i="6"/>
  <c r="R526" i="6"/>
  <c r="P526" i="6"/>
  <c r="R525" i="6"/>
  <c r="P525" i="6"/>
  <c r="R524" i="6"/>
  <c r="P524" i="6"/>
  <c r="R523" i="6"/>
  <c r="P523" i="6"/>
  <c r="R522" i="6"/>
  <c r="P522" i="6"/>
  <c r="R521" i="6"/>
  <c r="P521" i="6"/>
  <c r="R520" i="6"/>
  <c r="P520" i="6"/>
  <c r="R519" i="6"/>
  <c r="P519" i="6"/>
  <c r="R518" i="6"/>
  <c r="P518" i="6"/>
  <c r="R517" i="6"/>
  <c r="P517" i="6"/>
  <c r="R516" i="6"/>
  <c r="P516" i="6"/>
  <c r="R515" i="6"/>
  <c r="P515" i="6"/>
  <c r="R514" i="6"/>
  <c r="P514" i="6"/>
  <c r="R513" i="6"/>
  <c r="P513" i="6"/>
  <c r="R512" i="6"/>
  <c r="P512" i="6"/>
  <c r="R511" i="6"/>
  <c r="P511" i="6"/>
  <c r="R510" i="6"/>
  <c r="P510" i="6"/>
  <c r="R509" i="6"/>
  <c r="P509" i="6"/>
  <c r="R508" i="6"/>
  <c r="P508" i="6"/>
  <c r="R507" i="6"/>
  <c r="P507" i="6"/>
  <c r="R506" i="6"/>
  <c r="P506" i="6"/>
  <c r="R505" i="6"/>
  <c r="P505" i="6"/>
  <c r="R504" i="6"/>
  <c r="P504" i="6"/>
  <c r="R503" i="6"/>
  <c r="P503" i="6"/>
  <c r="R502" i="6"/>
  <c r="P502" i="6"/>
  <c r="R501" i="6"/>
  <c r="P501" i="6"/>
  <c r="R500" i="6"/>
  <c r="P500" i="6"/>
  <c r="R499" i="6"/>
  <c r="P499" i="6"/>
  <c r="R498" i="6"/>
  <c r="P498" i="6"/>
  <c r="R497" i="6"/>
  <c r="P497" i="6"/>
  <c r="R496" i="6"/>
  <c r="P496" i="6"/>
  <c r="R495" i="6"/>
  <c r="P495" i="6"/>
  <c r="R494" i="6"/>
  <c r="P494" i="6"/>
  <c r="R493" i="6"/>
  <c r="P493" i="6"/>
  <c r="R492" i="6"/>
  <c r="P492" i="6"/>
  <c r="R491" i="6"/>
  <c r="P491" i="6"/>
  <c r="R490" i="6"/>
  <c r="P490" i="6"/>
  <c r="R489" i="6"/>
  <c r="P489" i="6"/>
  <c r="R488" i="6"/>
  <c r="P488" i="6"/>
  <c r="R487" i="6"/>
  <c r="P487" i="6"/>
  <c r="R486" i="6"/>
  <c r="P486" i="6"/>
  <c r="R485" i="6"/>
  <c r="P485" i="6"/>
  <c r="R484" i="6"/>
  <c r="P484" i="6"/>
  <c r="R483" i="6"/>
  <c r="P483" i="6"/>
  <c r="R482" i="6"/>
  <c r="P482" i="6"/>
  <c r="R481" i="6"/>
  <c r="P481" i="6"/>
  <c r="R480" i="6"/>
  <c r="P480" i="6"/>
  <c r="R479" i="6"/>
  <c r="P479" i="6"/>
  <c r="R478" i="6"/>
  <c r="P478" i="6"/>
  <c r="R477" i="6"/>
  <c r="P477" i="6"/>
  <c r="R476" i="6"/>
  <c r="P476" i="6"/>
  <c r="R475" i="6"/>
  <c r="P475" i="6"/>
  <c r="R474" i="6"/>
  <c r="P474" i="6"/>
  <c r="R473" i="6"/>
  <c r="P473" i="6"/>
  <c r="R472" i="6"/>
  <c r="P472" i="6"/>
  <c r="R471" i="6"/>
  <c r="P471" i="6"/>
  <c r="R470" i="6"/>
  <c r="P470" i="6"/>
  <c r="R469" i="6"/>
  <c r="P469" i="6"/>
  <c r="R468" i="6"/>
  <c r="P468" i="6"/>
  <c r="R467" i="6"/>
  <c r="P467" i="6"/>
  <c r="R466" i="6"/>
  <c r="P466" i="6"/>
  <c r="R465" i="6"/>
  <c r="P465" i="6"/>
  <c r="R464" i="6"/>
  <c r="P464" i="6"/>
  <c r="R463" i="6"/>
  <c r="P463" i="6"/>
  <c r="R462" i="6"/>
  <c r="P462" i="6"/>
  <c r="R461" i="6"/>
  <c r="P461" i="6"/>
  <c r="R460" i="6"/>
  <c r="P460" i="6"/>
  <c r="R459" i="6"/>
  <c r="P459" i="6"/>
  <c r="R458" i="6"/>
  <c r="P458" i="6"/>
  <c r="R457" i="6"/>
  <c r="P457" i="6"/>
  <c r="R456" i="6"/>
  <c r="P456" i="6"/>
  <c r="R455" i="6"/>
  <c r="P455" i="6"/>
  <c r="R454" i="6"/>
  <c r="P454" i="6"/>
  <c r="R453" i="6"/>
  <c r="P453" i="6"/>
  <c r="R452" i="6"/>
  <c r="P452" i="6"/>
  <c r="R451" i="6"/>
  <c r="P451" i="6"/>
  <c r="R450" i="6"/>
  <c r="P450" i="6"/>
  <c r="R449" i="6"/>
  <c r="P449" i="6"/>
  <c r="R448" i="6"/>
  <c r="P448" i="6"/>
  <c r="R447" i="6"/>
  <c r="P447" i="6"/>
  <c r="R446" i="6"/>
  <c r="P446" i="6"/>
  <c r="R445" i="6"/>
  <c r="P445" i="6"/>
  <c r="R444" i="6"/>
  <c r="P444" i="6"/>
  <c r="R443" i="6"/>
  <c r="P443" i="6"/>
  <c r="R442" i="6"/>
  <c r="P442" i="6"/>
  <c r="R441" i="6"/>
  <c r="P441" i="6"/>
  <c r="R440" i="6"/>
  <c r="P440" i="6"/>
  <c r="R439" i="6"/>
  <c r="P439" i="6"/>
  <c r="R438" i="6"/>
  <c r="P438" i="6"/>
  <c r="R437" i="6"/>
  <c r="P437" i="6"/>
  <c r="R436" i="6"/>
  <c r="P436" i="6"/>
  <c r="R435" i="6"/>
  <c r="P435" i="6"/>
  <c r="R434" i="6"/>
  <c r="P434" i="6"/>
  <c r="R433" i="6"/>
  <c r="P433" i="6"/>
  <c r="R432" i="6"/>
  <c r="P432" i="6"/>
  <c r="R431" i="6"/>
  <c r="P431" i="6"/>
  <c r="R430" i="6"/>
  <c r="P430" i="6"/>
  <c r="R429" i="6"/>
  <c r="P429" i="6"/>
  <c r="R428" i="6"/>
  <c r="P428" i="6"/>
  <c r="R427" i="6"/>
  <c r="P427" i="6"/>
  <c r="R426" i="6"/>
  <c r="P426" i="6"/>
  <c r="R425" i="6"/>
  <c r="P425" i="6"/>
  <c r="R424" i="6"/>
  <c r="P424" i="6"/>
  <c r="R423" i="6"/>
  <c r="P423" i="6"/>
  <c r="R422" i="6"/>
  <c r="P422" i="6"/>
  <c r="R421" i="6"/>
  <c r="P421" i="6"/>
  <c r="R420" i="6"/>
  <c r="P420" i="6"/>
  <c r="R419" i="6"/>
  <c r="P419" i="6"/>
  <c r="R418" i="6"/>
  <c r="P418" i="6"/>
  <c r="R417" i="6"/>
  <c r="P417" i="6"/>
  <c r="R416" i="6"/>
  <c r="P416" i="6"/>
  <c r="R415" i="6"/>
  <c r="P415" i="6"/>
  <c r="R414" i="6"/>
  <c r="P414" i="6"/>
  <c r="R413" i="6"/>
  <c r="P413" i="6"/>
  <c r="R412" i="6"/>
  <c r="P412" i="6"/>
  <c r="R411" i="6"/>
  <c r="P411" i="6"/>
  <c r="R410" i="6"/>
  <c r="P410" i="6"/>
  <c r="R409" i="6"/>
  <c r="P409" i="6"/>
  <c r="R408" i="6"/>
  <c r="P408" i="6"/>
  <c r="R407" i="6"/>
  <c r="P407" i="6"/>
  <c r="R406" i="6"/>
  <c r="P406" i="6"/>
  <c r="R405" i="6"/>
  <c r="P405" i="6"/>
  <c r="R404" i="6"/>
  <c r="P404" i="6"/>
  <c r="R403" i="6"/>
  <c r="P403" i="6"/>
  <c r="R402" i="6"/>
  <c r="P402" i="6"/>
  <c r="R401" i="6"/>
  <c r="P401" i="6"/>
  <c r="R400" i="6"/>
  <c r="P400" i="6"/>
  <c r="R399" i="6"/>
  <c r="P399" i="6"/>
  <c r="R398" i="6"/>
  <c r="P398" i="6"/>
  <c r="R397" i="6"/>
  <c r="P397" i="6"/>
  <c r="R396" i="6"/>
  <c r="P396" i="6"/>
  <c r="R395" i="6"/>
  <c r="P395" i="6"/>
  <c r="R394" i="6"/>
  <c r="P394" i="6"/>
  <c r="R393" i="6"/>
  <c r="P393" i="6"/>
  <c r="R392" i="6"/>
  <c r="P392" i="6"/>
  <c r="R391" i="6"/>
  <c r="P391" i="6"/>
  <c r="R390" i="6"/>
  <c r="P390" i="6"/>
  <c r="R389" i="6"/>
  <c r="P389" i="6"/>
  <c r="R388" i="6"/>
  <c r="P388" i="6"/>
  <c r="R387" i="6"/>
  <c r="P387" i="6"/>
  <c r="R386" i="6"/>
  <c r="P386" i="6"/>
  <c r="R385" i="6"/>
  <c r="P385" i="6"/>
  <c r="R384" i="6"/>
  <c r="P384" i="6"/>
  <c r="R383" i="6"/>
  <c r="P383" i="6"/>
  <c r="R382" i="6"/>
  <c r="P382" i="6"/>
  <c r="R381" i="6"/>
  <c r="P381" i="6"/>
  <c r="R380" i="6"/>
  <c r="P380" i="6"/>
  <c r="R379" i="6"/>
  <c r="P379" i="6"/>
  <c r="R378" i="6"/>
  <c r="P378" i="6"/>
  <c r="R377" i="6"/>
  <c r="P377" i="6"/>
  <c r="R376" i="6"/>
  <c r="P376" i="6"/>
  <c r="R375" i="6"/>
  <c r="P375" i="6"/>
  <c r="R374" i="6"/>
  <c r="P374" i="6"/>
  <c r="R373" i="6"/>
  <c r="P373" i="6"/>
  <c r="R372" i="6"/>
  <c r="P372" i="6"/>
  <c r="R371" i="6"/>
  <c r="P371" i="6"/>
  <c r="R370" i="6"/>
  <c r="P370" i="6"/>
  <c r="R369" i="6"/>
  <c r="P369" i="6"/>
  <c r="R368" i="6"/>
  <c r="P368" i="6"/>
  <c r="R367" i="6"/>
  <c r="P367" i="6"/>
  <c r="R366" i="6"/>
  <c r="P366" i="6"/>
  <c r="R365" i="6"/>
  <c r="P365" i="6"/>
  <c r="R364" i="6"/>
  <c r="P364" i="6"/>
  <c r="R363" i="6"/>
  <c r="P363" i="6"/>
  <c r="R362" i="6"/>
  <c r="P362" i="6"/>
  <c r="R361" i="6"/>
  <c r="P361" i="6"/>
  <c r="R360" i="6"/>
  <c r="P360" i="6"/>
  <c r="R359" i="6"/>
  <c r="P359" i="6"/>
  <c r="R358" i="6"/>
  <c r="P358" i="6"/>
  <c r="R357" i="6"/>
  <c r="P357" i="6"/>
  <c r="R356" i="6"/>
  <c r="P356" i="6"/>
  <c r="R355" i="6"/>
  <c r="P355" i="6"/>
  <c r="R354" i="6"/>
  <c r="P354" i="6"/>
  <c r="R353" i="6"/>
  <c r="P353" i="6"/>
  <c r="R352" i="6"/>
  <c r="P352" i="6"/>
  <c r="R351" i="6"/>
  <c r="P351" i="6"/>
  <c r="R350" i="6"/>
  <c r="P350" i="6"/>
  <c r="R349" i="6"/>
  <c r="P349" i="6"/>
  <c r="R348" i="6"/>
  <c r="P348" i="6"/>
  <c r="R347" i="6"/>
  <c r="P347" i="6"/>
  <c r="R346" i="6"/>
  <c r="P346" i="6"/>
  <c r="R345" i="6"/>
  <c r="P345" i="6"/>
  <c r="R344" i="6"/>
  <c r="P344" i="6"/>
  <c r="R343" i="6"/>
  <c r="P343" i="6"/>
  <c r="R342" i="6"/>
  <c r="P342" i="6"/>
  <c r="R341" i="6"/>
  <c r="P341" i="6"/>
  <c r="R340" i="6"/>
  <c r="P340" i="6"/>
  <c r="R339" i="6"/>
  <c r="P339" i="6"/>
  <c r="R338" i="6"/>
  <c r="P338" i="6"/>
  <c r="R337" i="6"/>
  <c r="P337" i="6"/>
  <c r="R336" i="6"/>
  <c r="P336" i="6"/>
  <c r="R335" i="6"/>
  <c r="P335" i="6"/>
  <c r="R334" i="6"/>
  <c r="P334" i="6"/>
  <c r="R333" i="6"/>
  <c r="P333" i="6"/>
  <c r="R332" i="6"/>
  <c r="P332" i="6"/>
  <c r="R331" i="6"/>
  <c r="P331" i="6"/>
  <c r="R330" i="6"/>
  <c r="P330" i="6"/>
  <c r="R329" i="6"/>
  <c r="P329" i="6"/>
  <c r="R328" i="6"/>
  <c r="P328" i="6"/>
  <c r="R327" i="6"/>
  <c r="P327" i="6"/>
  <c r="R326" i="6"/>
  <c r="P326" i="6"/>
  <c r="R325" i="6"/>
  <c r="P325" i="6"/>
  <c r="R324" i="6"/>
  <c r="P324" i="6"/>
  <c r="R323" i="6"/>
  <c r="P323" i="6"/>
  <c r="R322" i="6"/>
  <c r="P322" i="6"/>
  <c r="R321" i="6"/>
  <c r="P321" i="6"/>
  <c r="R320" i="6"/>
  <c r="P320" i="6"/>
  <c r="R319" i="6"/>
  <c r="P319" i="6"/>
  <c r="R318" i="6"/>
  <c r="P318" i="6"/>
  <c r="R317" i="6"/>
  <c r="P317" i="6"/>
  <c r="R316" i="6"/>
  <c r="P316" i="6"/>
  <c r="R315" i="6"/>
  <c r="P315" i="6"/>
  <c r="R314" i="6"/>
  <c r="P314" i="6"/>
  <c r="R313" i="6"/>
  <c r="P313" i="6"/>
  <c r="R312" i="6"/>
  <c r="P312" i="6"/>
  <c r="R311" i="6"/>
  <c r="P311" i="6"/>
  <c r="R310" i="6"/>
  <c r="P310" i="6"/>
  <c r="R309" i="6"/>
  <c r="P309" i="6"/>
  <c r="R308" i="6"/>
  <c r="P308" i="6"/>
  <c r="R307" i="6"/>
  <c r="P307" i="6"/>
  <c r="R306" i="6"/>
  <c r="P306" i="6"/>
  <c r="R305" i="6"/>
  <c r="P305" i="6"/>
  <c r="R304" i="6"/>
  <c r="P304" i="6"/>
  <c r="R303" i="6"/>
  <c r="P303" i="6"/>
  <c r="R302" i="6"/>
  <c r="P302" i="6"/>
  <c r="R301" i="6"/>
  <c r="P301" i="6"/>
  <c r="R300" i="6"/>
  <c r="P300" i="6"/>
  <c r="R299" i="6"/>
  <c r="P299" i="6"/>
  <c r="R298" i="6"/>
  <c r="P298" i="6"/>
  <c r="R297" i="6"/>
  <c r="P297" i="6"/>
  <c r="R296" i="6"/>
  <c r="P296" i="6"/>
  <c r="R295" i="6"/>
  <c r="P295" i="6"/>
  <c r="R294" i="6"/>
  <c r="P294" i="6"/>
  <c r="R293" i="6"/>
  <c r="P293" i="6"/>
  <c r="R292" i="6"/>
  <c r="P292" i="6"/>
  <c r="R291" i="6"/>
  <c r="P291" i="6"/>
  <c r="R290" i="6"/>
  <c r="P290" i="6"/>
  <c r="R289" i="6"/>
  <c r="P289" i="6"/>
  <c r="R288" i="6"/>
  <c r="P288" i="6"/>
  <c r="R287" i="6"/>
  <c r="P287" i="6"/>
  <c r="R286" i="6"/>
  <c r="P286" i="6"/>
  <c r="R285" i="6"/>
  <c r="P285" i="6"/>
  <c r="R284" i="6"/>
  <c r="P284" i="6"/>
  <c r="R283" i="6"/>
  <c r="P283" i="6"/>
  <c r="R282" i="6"/>
  <c r="P282" i="6"/>
  <c r="R281" i="6"/>
  <c r="P281" i="6"/>
  <c r="R280" i="6"/>
  <c r="P280" i="6"/>
  <c r="R279" i="6"/>
  <c r="P279" i="6"/>
  <c r="R278" i="6"/>
  <c r="P278" i="6"/>
  <c r="R277" i="6"/>
  <c r="P277" i="6"/>
  <c r="R276" i="6"/>
  <c r="P276" i="6"/>
  <c r="R275" i="6"/>
  <c r="P275" i="6"/>
  <c r="R274" i="6"/>
  <c r="P274" i="6"/>
  <c r="R273" i="6"/>
  <c r="P273" i="6"/>
  <c r="R272" i="6"/>
  <c r="P272" i="6"/>
  <c r="R271" i="6"/>
  <c r="P271" i="6"/>
  <c r="R270" i="6"/>
  <c r="P270" i="6"/>
  <c r="R269" i="6"/>
  <c r="P269" i="6"/>
  <c r="R268" i="6"/>
  <c r="P268" i="6"/>
  <c r="R267" i="6"/>
  <c r="P267" i="6"/>
  <c r="R266" i="6"/>
  <c r="P266" i="6"/>
  <c r="R265" i="6"/>
  <c r="P265" i="6"/>
  <c r="R264" i="6"/>
  <c r="P264" i="6"/>
  <c r="R263" i="6"/>
  <c r="P263" i="6"/>
  <c r="R262" i="6"/>
  <c r="P262" i="6"/>
  <c r="R261" i="6"/>
  <c r="P261" i="6"/>
  <c r="R260" i="6"/>
  <c r="P260" i="6"/>
  <c r="R259" i="6"/>
  <c r="P259" i="6"/>
  <c r="R258" i="6"/>
  <c r="P258" i="6"/>
  <c r="R257" i="6"/>
  <c r="P257" i="6"/>
  <c r="R256" i="6"/>
  <c r="P256" i="6"/>
  <c r="R255" i="6"/>
  <c r="P255" i="6"/>
  <c r="R254" i="6"/>
  <c r="P254" i="6"/>
  <c r="R253" i="6"/>
  <c r="P253" i="6"/>
  <c r="R252" i="6"/>
  <c r="P252" i="6"/>
  <c r="R251" i="6"/>
  <c r="P251" i="6"/>
  <c r="R250" i="6"/>
  <c r="P250" i="6"/>
  <c r="R249" i="6"/>
  <c r="P249" i="6"/>
  <c r="R248" i="6"/>
  <c r="P248" i="6"/>
  <c r="R247" i="6"/>
  <c r="P247" i="6"/>
  <c r="R246" i="6"/>
  <c r="P246" i="6"/>
  <c r="R245" i="6"/>
  <c r="P245" i="6"/>
  <c r="R244" i="6"/>
  <c r="P244" i="6"/>
  <c r="R243" i="6"/>
  <c r="P243" i="6"/>
  <c r="R242" i="6"/>
  <c r="P242" i="6"/>
  <c r="R241" i="6"/>
  <c r="P241" i="6"/>
  <c r="R240" i="6"/>
  <c r="P240" i="6"/>
  <c r="R239" i="6"/>
  <c r="P239" i="6"/>
  <c r="R238" i="6"/>
  <c r="P238" i="6"/>
  <c r="R237" i="6"/>
  <c r="P237" i="6"/>
  <c r="R236" i="6"/>
  <c r="P236" i="6"/>
  <c r="R235" i="6"/>
  <c r="P235" i="6"/>
  <c r="R234" i="6"/>
  <c r="P234" i="6"/>
  <c r="R233" i="6"/>
  <c r="P233" i="6"/>
  <c r="R232" i="6"/>
  <c r="P232" i="6"/>
  <c r="R231" i="6"/>
  <c r="P231" i="6"/>
  <c r="R230" i="6"/>
  <c r="P230" i="6"/>
  <c r="R229" i="6"/>
  <c r="P229" i="6"/>
  <c r="R228" i="6"/>
  <c r="P228" i="6"/>
  <c r="R227" i="6"/>
  <c r="P227" i="6"/>
  <c r="R226" i="6"/>
  <c r="P226" i="6"/>
  <c r="R225" i="6"/>
  <c r="P225" i="6"/>
  <c r="R224" i="6"/>
  <c r="P224" i="6"/>
  <c r="R223" i="6"/>
  <c r="P223" i="6"/>
  <c r="R222" i="6"/>
  <c r="P222" i="6"/>
  <c r="R221" i="6"/>
  <c r="P221" i="6"/>
  <c r="R220" i="6"/>
  <c r="P220" i="6"/>
  <c r="R219" i="6"/>
  <c r="P219" i="6"/>
  <c r="R218" i="6"/>
  <c r="P218" i="6"/>
  <c r="R217" i="6"/>
  <c r="P217" i="6"/>
  <c r="R216" i="6"/>
  <c r="P216" i="6"/>
  <c r="R215" i="6"/>
  <c r="P215" i="6"/>
  <c r="R214" i="6"/>
  <c r="P214" i="6"/>
  <c r="R213" i="6"/>
  <c r="P213" i="6"/>
  <c r="R212" i="6"/>
  <c r="P212" i="6"/>
  <c r="R211" i="6"/>
  <c r="P211" i="6"/>
  <c r="R210" i="6"/>
  <c r="P210" i="6"/>
  <c r="R209" i="6"/>
  <c r="P209" i="6"/>
  <c r="R208" i="6"/>
  <c r="P208" i="6"/>
  <c r="R207" i="6"/>
  <c r="P207" i="6"/>
  <c r="R206" i="6"/>
  <c r="P206" i="6"/>
  <c r="R205" i="6"/>
  <c r="P205" i="6"/>
  <c r="R204" i="6"/>
  <c r="P204" i="6"/>
  <c r="R203" i="6"/>
  <c r="P203" i="6"/>
  <c r="R202" i="6"/>
  <c r="P202" i="6"/>
  <c r="R201" i="6"/>
  <c r="P201" i="6"/>
  <c r="R200" i="6"/>
  <c r="P200" i="6"/>
  <c r="R199" i="6"/>
  <c r="P199" i="6"/>
  <c r="R198" i="6"/>
  <c r="P198" i="6"/>
  <c r="R197" i="6"/>
  <c r="P197" i="6"/>
  <c r="R196" i="6"/>
  <c r="P196" i="6"/>
  <c r="R195" i="6"/>
  <c r="P195" i="6"/>
  <c r="R194" i="6"/>
  <c r="P194" i="6"/>
  <c r="R193" i="6"/>
  <c r="P193" i="6"/>
  <c r="R192" i="6"/>
  <c r="P192" i="6"/>
  <c r="R191" i="6"/>
  <c r="P191" i="6"/>
  <c r="R190" i="6"/>
  <c r="P190" i="6"/>
  <c r="R189" i="6"/>
  <c r="P189" i="6"/>
  <c r="R188" i="6"/>
  <c r="P188" i="6"/>
  <c r="R187" i="6"/>
  <c r="P187" i="6"/>
  <c r="R186" i="6"/>
  <c r="P186" i="6"/>
  <c r="R185" i="6"/>
  <c r="P185" i="6"/>
  <c r="R184" i="6"/>
  <c r="P184" i="6"/>
  <c r="R183" i="6"/>
  <c r="P183" i="6"/>
  <c r="R182" i="6"/>
  <c r="P182" i="6"/>
  <c r="R181" i="6"/>
  <c r="P181" i="6"/>
  <c r="R180" i="6"/>
  <c r="P180" i="6"/>
  <c r="R179" i="6"/>
  <c r="P179" i="6"/>
  <c r="R178" i="6"/>
  <c r="P178" i="6"/>
  <c r="R177" i="6"/>
  <c r="P177" i="6"/>
  <c r="R176" i="6"/>
  <c r="P176" i="6"/>
  <c r="R175" i="6"/>
  <c r="P175" i="6"/>
  <c r="R174" i="6"/>
  <c r="P174" i="6"/>
  <c r="R173" i="6"/>
  <c r="P173" i="6"/>
  <c r="R172" i="6"/>
  <c r="P172" i="6"/>
  <c r="R171" i="6"/>
  <c r="P171" i="6"/>
  <c r="R170" i="6"/>
  <c r="P170" i="6"/>
  <c r="R169" i="6"/>
  <c r="P169" i="6"/>
  <c r="R168" i="6"/>
  <c r="P168" i="6"/>
  <c r="R167" i="6"/>
  <c r="P167" i="6"/>
  <c r="R166" i="6"/>
  <c r="P166" i="6"/>
  <c r="R165" i="6"/>
  <c r="P165" i="6"/>
  <c r="R164" i="6"/>
  <c r="P164" i="6"/>
  <c r="R163" i="6"/>
  <c r="P163" i="6"/>
  <c r="R162" i="6"/>
  <c r="P162" i="6"/>
  <c r="R161" i="6"/>
  <c r="P161" i="6"/>
  <c r="R160" i="6"/>
  <c r="P160" i="6"/>
  <c r="R159" i="6"/>
  <c r="P159" i="6"/>
  <c r="R158" i="6"/>
  <c r="P158" i="6"/>
  <c r="R157" i="6"/>
  <c r="P157" i="6"/>
  <c r="R156" i="6"/>
  <c r="P156" i="6"/>
  <c r="R155" i="6"/>
  <c r="P155" i="6"/>
  <c r="R154" i="6"/>
  <c r="P154" i="6"/>
  <c r="R153" i="6"/>
  <c r="P153" i="6"/>
  <c r="R152" i="6"/>
  <c r="P152" i="6"/>
  <c r="R151" i="6"/>
  <c r="P151" i="6"/>
  <c r="R150" i="6"/>
  <c r="P150" i="6"/>
  <c r="R149" i="6"/>
  <c r="P149" i="6"/>
  <c r="R148" i="6"/>
  <c r="P148" i="6"/>
  <c r="R147" i="6"/>
  <c r="P147" i="6"/>
  <c r="R146" i="6"/>
  <c r="P146" i="6"/>
  <c r="R145" i="6"/>
  <c r="P145" i="6"/>
  <c r="R144" i="6"/>
  <c r="P144" i="6"/>
  <c r="R143" i="6"/>
  <c r="P143" i="6"/>
  <c r="R142" i="6"/>
  <c r="P142" i="6"/>
  <c r="R141" i="6"/>
  <c r="P141" i="6"/>
  <c r="R140" i="6"/>
  <c r="P140" i="6"/>
  <c r="R139" i="6"/>
  <c r="P139" i="6"/>
  <c r="R138" i="6"/>
  <c r="P138" i="6"/>
  <c r="R137" i="6"/>
  <c r="P137" i="6"/>
  <c r="R136" i="6"/>
  <c r="P136" i="6"/>
  <c r="R135" i="6"/>
  <c r="P135" i="6"/>
  <c r="R134" i="6"/>
  <c r="P134" i="6"/>
  <c r="R133" i="6"/>
  <c r="P133" i="6"/>
  <c r="R132" i="6"/>
  <c r="P132" i="6"/>
  <c r="R131" i="6"/>
  <c r="P131" i="6"/>
  <c r="R130" i="6"/>
  <c r="P130" i="6"/>
  <c r="R129" i="6"/>
  <c r="P129" i="6"/>
  <c r="R128" i="6"/>
  <c r="P128" i="6"/>
  <c r="R127" i="6"/>
  <c r="P127" i="6"/>
  <c r="R126" i="6"/>
  <c r="P126" i="6"/>
  <c r="R125" i="6"/>
  <c r="P125" i="6"/>
  <c r="R124" i="6"/>
  <c r="P124" i="6"/>
  <c r="R123" i="6"/>
  <c r="P123" i="6"/>
  <c r="R122" i="6"/>
  <c r="P122" i="6"/>
  <c r="R121" i="6"/>
  <c r="P121" i="6"/>
  <c r="R120" i="6"/>
  <c r="P120" i="6"/>
  <c r="R119" i="6"/>
  <c r="P119" i="6"/>
  <c r="R118" i="6"/>
  <c r="P118" i="6"/>
  <c r="R117" i="6"/>
  <c r="P117" i="6"/>
  <c r="R116" i="6"/>
  <c r="P116" i="6"/>
  <c r="R115" i="6"/>
  <c r="P115" i="6"/>
  <c r="R114" i="6"/>
  <c r="P114" i="6"/>
  <c r="R113" i="6"/>
  <c r="P113" i="6"/>
  <c r="R112" i="6"/>
  <c r="P112" i="6"/>
  <c r="R111" i="6"/>
  <c r="P111" i="6"/>
  <c r="R110" i="6"/>
  <c r="P110" i="6"/>
  <c r="R109" i="6"/>
  <c r="P109" i="6"/>
  <c r="R108" i="6"/>
  <c r="P108" i="6"/>
  <c r="R107" i="6"/>
  <c r="P107" i="6"/>
  <c r="R106" i="6"/>
  <c r="P106" i="6"/>
  <c r="R105" i="6"/>
  <c r="P105" i="6"/>
  <c r="R104" i="6"/>
  <c r="P104" i="6"/>
  <c r="R103" i="6"/>
  <c r="P103" i="6"/>
  <c r="R102" i="6"/>
  <c r="P102" i="6"/>
  <c r="R101" i="6"/>
  <c r="P101" i="6"/>
  <c r="R100" i="6"/>
  <c r="P100" i="6"/>
  <c r="R99" i="6"/>
  <c r="P99" i="6"/>
  <c r="R98" i="6"/>
  <c r="P98" i="6"/>
  <c r="R97" i="6"/>
  <c r="P97" i="6"/>
  <c r="R96" i="6"/>
  <c r="P96" i="6"/>
  <c r="R95" i="6"/>
  <c r="P95" i="6"/>
  <c r="R94" i="6"/>
  <c r="P94" i="6"/>
  <c r="R93" i="6"/>
  <c r="P93" i="6"/>
  <c r="R92" i="6"/>
  <c r="P92" i="6"/>
  <c r="R91" i="6"/>
  <c r="P91" i="6"/>
  <c r="R90" i="6"/>
  <c r="P90" i="6"/>
  <c r="R89" i="6"/>
  <c r="P89" i="6"/>
  <c r="R88" i="6"/>
  <c r="P88" i="6"/>
  <c r="R87" i="6"/>
  <c r="P87" i="6"/>
  <c r="R86" i="6"/>
  <c r="P86" i="6"/>
  <c r="R85" i="6"/>
  <c r="P85" i="6"/>
  <c r="R84" i="6"/>
  <c r="P84" i="6"/>
  <c r="R83" i="6"/>
  <c r="P83" i="6"/>
  <c r="R82" i="6"/>
  <c r="P82" i="6"/>
  <c r="R81" i="6"/>
  <c r="P81" i="6"/>
  <c r="R80" i="6"/>
  <c r="P80" i="6"/>
  <c r="R79" i="6"/>
  <c r="P79" i="6"/>
  <c r="R78" i="6"/>
  <c r="P78" i="6"/>
  <c r="R77" i="6"/>
  <c r="P77" i="6"/>
  <c r="R76" i="6"/>
  <c r="P76" i="6"/>
  <c r="R75" i="6"/>
  <c r="P75" i="6"/>
  <c r="R74" i="6"/>
  <c r="P74" i="6"/>
  <c r="R73" i="6"/>
  <c r="P73" i="6"/>
  <c r="R72" i="6"/>
  <c r="P72" i="6"/>
  <c r="R71" i="6"/>
  <c r="P71" i="6"/>
  <c r="R70" i="6"/>
  <c r="P70" i="6"/>
  <c r="R69" i="6"/>
  <c r="P69" i="6"/>
  <c r="R68" i="6"/>
  <c r="P68" i="6"/>
  <c r="R67" i="6"/>
  <c r="P67" i="6"/>
  <c r="R66" i="6"/>
  <c r="P66" i="6"/>
  <c r="R65" i="6"/>
  <c r="P65" i="6"/>
  <c r="R64" i="6"/>
  <c r="P64" i="6"/>
  <c r="R63" i="6"/>
  <c r="P63" i="6"/>
  <c r="R62" i="6"/>
  <c r="P62" i="6"/>
  <c r="R61" i="6"/>
  <c r="P61" i="6"/>
  <c r="R60" i="6"/>
  <c r="P60" i="6"/>
  <c r="R59" i="6"/>
  <c r="P59" i="6"/>
  <c r="R58" i="6"/>
  <c r="P58" i="6"/>
  <c r="R57" i="6"/>
  <c r="P57" i="6"/>
  <c r="R56" i="6"/>
  <c r="P56" i="6"/>
  <c r="R55" i="6"/>
  <c r="P55" i="6"/>
  <c r="R54" i="6"/>
  <c r="P54" i="6"/>
  <c r="R53" i="6"/>
  <c r="P53" i="6"/>
  <c r="R52" i="6"/>
  <c r="P52" i="6"/>
  <c r="R51" i="6"/>
  <c r="P51" i="6"/>
  <c r="R50" i="6"/>
  <c r="P50" i="6"/>
  <c r="R49" i="6"/>
  <c r="P49" i="6"/>
  <c r="R48" i="6"/>
  <c r="P48" i="6"/>
  <c r="R47" i="6"/>
  <c r="P47" i="6"/>
  <c r="R46" i="6"/>
  <c r="P46" i="6"/>
  <c r="R45" i="6"/>
  <c r="P45" i="6"/>
  <c r="R44" i="6"/>
  <c r="P44" i="6"/>
  <c r="R43" i="6"/>
  <c r="P43" i="6"/>
  <c r="R42" i="6"/>
  <c r="P42" i="6"/>
  <c r="R41" i="6"/>
  <c r="P41" i="6"/>
  <c r="R40" i="6"/>
  <c r="P40" i="6"/>
  <c r="R39" i="6"/>
  <c r="P39" i="6"/>
  <c r="R38" i="6"/>
  <c r="P38" i="6"/>
  <c r="R37" i="6"/>
  <c r="P37" i="6"/>
  <c r="R36" i="6"/>
  <c r="P36" i="6"/>
  <c r="R35" i="6"/>
  <c r="P35" i="6"/>
  <c r="R34" i="6"/>
  <c r="P34" i="6"/>
  <c r="R33" i="6"/>
  <c r="P33" i="6"/>
  <c r="R32" i="6"/>
  <c r="P32" i="6"/>
  <c r="R31" i="6"/>
  <c r="P31" i="6"/>
  <c r="R30" i="6"/>
  <c r="P30" i="6"/>
  <c r="R29" i="6"/>
  <c r="P29" i="6"/>
  <c r="R28" i="6"/>
  <c r="P28" i="6"/>
  <c r="R27" i="6"/>
  <c r="P27" i="6"/>
  <c r="R26" i="6"/>
  <c r="P26" i="6"/>
  <c r="R25" i="6"/>
  <c r="P25" i="6"/>
  <c r="R24" i="6"/>
  <c r="P24" i="6"/>
  <c r="R23" i="6"/>
  <c r="P23" i="6"/>
  <c r="R22" i="6"/>
  <c r="P22" i="6"/>
  <c r="R21" i="6"/>
  <c r="P21" i="6"/>
  <c r="R20" i="6"/>
  <c r="P20" i="6"/>
  <c r="R19" i="6"/>
  <c r="P19" i="6"/>
  <c r="R18" i="6"/>
  <c r="P18" i="6"/>
  <c r="R17" i="6"/>
  <c r="P17" i="6"/>
  <c r="R16" i="6"/>
  <c r="P16" i="6"/>
  <c r="R15" i="6"/>
  <c r="P15" i="6"/>
  <c r="R14" i="6"/>
  <c r="P14" i="6"/>
  <c r="R13" i="6"/>
  <c r="P13" i="6"/>
  <c r="R12" i="6"/>
  <c r="P12" i="6"/>
  <c r="R11" i="6"/>
  <c r="P11" i="6"/>
  <c r="R10" i="6"/>
  <c r="P10" i="6"/>
  <c r="R9" i="6"/>
  <c r="P9" i="6"/>
  <c r="R8" i="6"/>
  <c r="P8" i="6"/>
  <c r="R7" i="6"/>
  <c r="P7" i="6"/>
  <c r="R6" i="6"/>
  <c r="P6" i="6"/>
  <c r="R5" i="6"/>
  <c r="P5" i="6"/>
  <c r="R4" i="6"/>
  <c r="P4" i="6"/>
  <c r="R3" i="6"/>
  <c r="P3" i="6"/>
  <c r="R2" i="6"/>
  <c r="P2" i="6"/>
  <c r="K15" i="1"/>
  <c r="M859" i="1"/>
  <c r="M858" i="1"/>
  <c r="M780" i="1"/>
  <c r="M779" i="1"/>
  <c r="M625" i="1"/>
  <c r="M624" i="1"/>
  <c r="M620" i="1"/>
  <c r="M621" i="1"/>
  <c r="M619" i="1"/>
  <c r="M618" i="1"/>
  <c r="M617" i="1"/>
  <c r="M510" i="1"/>
  <c r="M509" i="1"/>
  <c r="M210" i="1"/>
  <c r="M209" i="1"/>
  <c r="M212" i="1"/>
  <c r="M854" i="1"/>
  <c r="M855" i="1"/>
  <c r="M861" i="1"/>
  <c r="M860" i="1"/>
  <c r="M857" i="1"/>
  <c r="M856" i="1"/>
  <c r="M778" i="1"/>
  <c r="M777" i="1"/>
  <c r="M623" i="1"/>
  <c r="M622" i="1"/>
  <c r="M616" i="1"/>
  <c r="M568" i="1"/>
  <c r="M511" i="1"/>
  <c r="M508" i="1"/>
  <c r="M507" i="1"/>
  <c r="M211" i="1"/>
  <c r="G76" i="10"/>
  <c r="G19" i="10"/>
  <c r="G18" i="10"/>
  <c r="Q694" i="1"/>
  <c r="Q289" i="1"/>
  <c r="T728" i="1"/>
  <c r="Q768" i="1"/>
</calcChain>
</file>

<file path=xl/sharedStrings.xml><?xml version="1.0" encoding="utf-8"?>
<sst xmlns="http://schemas.openxmlformats.org/spreadsheetml/2006/main" count="11089" uniqueCount="4463">
  <si>
    <t>PRODUITS</t>
  </si>
  <si>
    <t>PV PUBLIC HT</t>
  </si>
  <si>
    <t>Prix PRO</t>
  </si>
  <si>
    <t>remise PRO</t>
  </si>
  <si>
    <t>Famille Produit</t>
  </si>
  <si>
    <t>UNIT</t>
  </si>
  <si>
    <t>POIDS</t>
  </si>
  <si>
    <t>AB SLINGS</t>
  </si>
  <si>
    <t>CROSSFIT</t>
  </si>
  <si>
    <t>PAIRE</t>
  </si>
  <si>
    <t>AB WHEEL</t>
  </si>
  <si>
    <t xml:space="preserve">AB WHEEL PRO </t>
  </si>
  <si>
    <t>AB-MAT</t>
  </si>
  <si>
    <t>AB-MXR 1KG</t>
  </si>
  <si>
    <t>PERSONAL TRAINING</t>
  </si>
  <si>
    <t>AB-MXR 2KG</t>
  </si>
  <si>
    <t>AB-MXR 3KG</t>
  </si>
  <si>
    <t>AB-MXR 4KG</t>
  </si>
  <si>
    <t>AB-MXR 5KG</t>
  </si>
  <si>
    <t>ABDOMINALS BENCH</t>
  </si>
  <si>
    <t>AMPLIFICATEUR LD SYSTEM XS700</t>
  </si>
  <si>
    <t>ANGLE D'ACCES POUR DALLE PUZZLE</t>
  </si>
  <si>
    <t xml:space="preserve">ANNEAU BALLONS FITNESS </t>
  </si>
  <si>
    <t>PILATES &amp; BIEN ETRE</t>
  </si>
  <si>
    <t>LOT DE 3</t>
  </si>
  <si>
    <t>ANNEAU D'APPUI (LOT DE 12)</t>
  </si>
  <si>
    <t>LOT DE 12</t>
  </si>
  <si>
    <t>ANNEAUX DE SUSPENSION</t>
  </si>
  <si>
    <t>ANNEAUX DE SUSPENSION BOIS</t>
  </si>
  <si>
    <t>ARC BARREL</t>
  </si>
  <si>
    <t>AUXILIARY PLATFORM</t>
  </si>
  <si>
    <t>BAGUES STOP DISQUES 50MM</t>
  </si>
  <si>
    <t>MUSCULATION</t>
  </si>
  <si>
    <t>BAGUES STOP DISQUES 30MM</t>
  </si>
  <si>
    <t xml:space="preserve">BALANCE BOARD </t>
  </si>
  <si>
    <t>BALLE A REACTION</t>
  </si>
  <si>
    <t xml:space="preserve">BALLE PICOTS </t>
  </si>
  <si>
    <t>BALLES LESTEES 0,5KG BLEU</t>
  </si>
  <si>
    <t xml:space="preserve">BALLES LESTEES 0,5KG GRIS </t>
  </si>
  <si>
    <t xml:space="preserve">BALLES LESTEES 1,5KG BLEU </t>
  </si>
  <si>
    <t>BALLES LESTEES 1,5KG GRIS</t>
  </si>
  <si>
    <t>BALLES LESTEES 1KG BLEU</t>
  </si>
  <si>
    <t>BALLES LESTEES 1KG GRIS</t>
  </si>
  <si>
    <t xml:space="preserve">BALLES LESTEES 1KG ROSE </t>
  </si>
  <si>
    <t>BALLON FITNESS  65CM GRIS</t>
  </si>
  <si>
    <t>BALLON FITNESS 55CM BLEU</t>
  </si>
  <si>
    <t>BALLON FITNESS 55CM GRIS</t>
  </si>
  <si>
    <t>BALLON FITNESS 65CM BLEU</t>
  </si>
  <si>
    <t xml:space="preserve">BALLON FITNESS 75CM </t>
  </si>
  <si>
    <t>BALLON PAILLE BLEU</t>
  </si>
  <si>
    <t>BALLON PAILLE ROSE</t>
  </si>
  <si>
    <t>BALLON PAILLE VIOLET</t>
  </si>
  <si>
    <t>BANC DE MUSCULATION</t>
  </si>
  <si>
    <t>BANC PENDERIE DOUBLE FACE 1,6M</t>
  </si>
  <si>
    <t>EQUIPEMENT CLUB</t>
  </si>
  <si>
    <t>BANC PENDERIE DOUBLE FACE 2M</t>
  </si>
  <si>
    <t>BANC PENDERIE SIMPLE FACE 1,6M</t>
  </si>
  <si>
    <t>BANC PENDERIE SIMPLE FACE 2M</t>
  </si>
  <si>
    <t>BANC VESTIAIRE 1,2M</t>
  </si>
  <si>
    <t>BANC VESTIAIRE 1,5M</t>
  </si>
  <si>
    <t>BANC VESTIAIRE 2M</t>
  </si>
  <si>
    <t>BANDE LATEX (LOT DE 3)</t>
  </si>
  <si>
    <t>FITNESS</t>
  </si>
  <si>
    <t>BANDE LATEX ROULEAU LIGHT 25M</t>
  </si>
  <si>
    <t>BANDE LATEX ROULEAU MEDIUM 25M</t>
  </si>
  <si>
    <t>BANDE LATEX ROULEAU STRONG 25M</t>
  </si>
  <si>
    <t>BANDES LESTEES CHEVILLE 2X0,5KG</t>
  </si>
  <si>
    <t>BANDES LESTEES CHEVILLE 2X1KG</t>
  </si>
  <si>
    <t>BANDES LESTEES POIGNET 2X0,5KG</t>
  </si>
  <si>
    <t>BANDES LESTEES POIGNET/CHEVILLE 0,5KG</t>
  </si>
  <si>
    <t>BANDES LESTEES POIGNET/CHEVILLE 1,5KG</t>
  </si>
  <si>
    <t>BANDES LESTEES POIGNET/CHEVILLE 1KG</t>
  </si>
  <si>
    <t>BANDES LESTEES POIGNET/CHEVILLE 2KG</t>
  </si>
  <si>
    <t>BARRE CURL EZ 120CM</t>
  </si>
  <si>
    <t>BARRE D'OBSTACLE 1,2M</t>
  </si>
  <si>
    <t>BARRE D'OBSTACLE 1,6M</t>
  </si>
  <si>
    <t>BARRE D'OBSTACLE 1M</t>
  </si>
  <si>
    <t>BARRE DE TRICEPS EN V</t>
  </si>
  <si>
    <t>BARRE DROITE DE TIRAGE DORSAL</t>
  </si>
  <si>
    <t>BARRE LESTEE 2</t>
  </si>
  <si>
    <t>BARRE LESTEE 3</t>
  </si>
  <si>
    <t>BARRE LESTEE 4</t>
  </si>
  <si>
    <t>BARRE LESTEE 5</t>
  </si>
  <si>
    <t>BARRE LESTEE 6</t>
  </si>
  <si>
    <t>BARRE LESTEE 7</t>
  </si>
  <si>
    <t xml:space="preserve">BARRE LYRE TRICEPS </t>
  </si>
  <si>
    <t>BARRE OLYMPIQUE DROITE 1,50M</t>
  </si>
  <si>
    <t>BARRE OLYMPIQUE DROITE 2,20M</t>
  </si>
  <si>
    <t>BARRE ROWING BICEPS TRICEPS</t>
  </si>
  <si>
    <t>BARRE ROWING DE TIRAGE DORSAL</t>
  </si>
  <si>
    <t>BASE A PICOTS</t>
  </si>
  <si>
    <t>BATONS DE BOIS 120CM PAR 10</t>
  </si>
  <si>
    <t>LOT DE 10</t>
  </si>
  <si>
    <t>BATONS DE BOIS 140CM PAR 10</t>
  </si>
  <si>
    <t>BLOC PROPRIOCEPTION</t>
  </si>
  <si>
    <t>BLOC YOGA</t>
  </si>
  <si>
    <t>BOULES D'EQUILIBRE PAR 6</t>
  </si>
  <si>
    <t>LOT DE 6</t>
  </si>
  <si>
    <t xml:space="preserve">BRIQUES YOGA </t>
  </si>
  <si>
    <t>BULGARIAN BAG 12KG</t>
  </si>
  <si>
    <t>BULGARIAN BAG 17KG</t>
  </si>
  <si>
    <t>BULGARIAN BAG 22KG</t>
  </si>
  <si>
    <t>BULGARIAN BAG 8KG</t>
  </si>
  <si>
    <t>BUTTERFLY 95KG - E02</t>
  </si>
  <si>
    <t xml:space="preserve">CADILLAC </t>
  </si>
  <si>
    <t>CADILLAC COMBO</t>
  </si>
  <si>
    <t>SET</t>
  </si>
  <si>
    <t>CAGE MURALE CROSSFIT BASIC</t>
  </si>
  <si>
    <t>CAGE MURALE CROSSFIT FUNCTIONAL</t>
  </si>
  <si>
    <t>CEINTURE DE MAINTIEN</t>
  </si>
  <si>
    <t>CEINTURE FLOTTANTE LARGE</t>
  </si>
  <si>
    <t>AQUA</t>
  </si>
  <si>
    <t>CEINTURE FLOTTANTE SMALL</t>
  </si>
  <si>
    <t>CHANDELLES A SQUAT</t>
  </si>
  <si>
    <t>CHAUSSETTES L</t>
  </si>
  <si>
    <t>CHAUSSETTES L AKKUA</t>
  </si>
  <si>
    <t>CHAUSSETTES M</t>
  </si>
  <si>
    <t>CHAUSSETTES M AKKUA</t>
  </si>
  <si>
    <t>CHAUSSETTES S</t>
  </si>
  <si>
    <t>CHAUSSETTES S AKKUA</t>
  </si>
  <si>
    <t>CHAUSSETTES GRIS/ROSE M</t>
  </si>
  <si>
    <t>CHAUSSETTES GRIS/ROSE S</t>
  </si>
  <si>
    <t>CHEST PRESS 95KG - E01</t>
  </si>
  <si>
    <t>CHIN-UP BAR 1172MM</t>
  </si>
  <si>
    <t>CHIN-UP BAR 1200MM</t>
  </si>
  <si>
    <t>CHIN-UP BAR 1250MM</t>
  </si>
  <si>
    <t>CHIN-UP RACK</t>
  </si>
  <si>
    <t>CARDIO TRAINING</t>
  </si>
  <si>
    <t>COMMERCIAL BENCH CROSSFIT</t>
  </si>
  <si>
    <t>CONE MULTIFONCTION (COULEUR SUIVANT ARRIVAGE)</t>
  </si>
  <si>
    <t>CORDE A SAUTER LESTEE</t>
  </si>
  <si>
    <t>CORDE A SAUTER ORANGE</t>
  </si>
  <si>
    <t>CORDE A SAUTER PRO</t>
  </si>
  <si>
    <t>CORDE A SAUTER VERT</t>
  </si>
  <si>
    <t>CORDE A SAUTER VIOLET</t>
  </si>
  <si>
    <t>CORDE DE TIRAGE</t>
  </si>
  <si>
    <t>CORDE DE VITESSE</t>
  </si>
  <si>
    <t>CORE PLATE</t>
  </si>
  <si>
    <t>CORE TRAINER</t>
  </si>
  <si>
    <t>CREATION DE LOGO POUR DALLE PUZZLE</t>
  </si>
  <si>
    <t>CROSS BAR 1080MM</t>
  </si>
  <si>
    <t>CROSS BAR 1800MM</t>
  </si>
  <si>
    <t>CROSS BAR 2815MM</t>
  </si>
  <si>
    <t>CROSS OVER 10 STATIONS</t>
  </si>
  <si>
    <t>CROSS OVER 2 STATIONS</t>
  </si>
  <si>
    <t>CROSS OVER 3 STATIONS</t>
  </si>
  <si>
    <t>CROSS OVER 7 STATIONS</t>
  </si>
  <si>
    <t>DALLE 1X1M - 25MM GRIS</t>
  </si>
  <si>
    <t>DALLE 1X1M - 25MM NOIR</t>
  </si>
  <si>
    <t>DALLE 1X1M - 25MM ROUGE</t>
  </si>
  <si>
    <t>DALLE 1X1M - 25MM VERT</t>
  </si>
  <si>
    <t>DALLE 1X1M - 45MM GRIS</t>
  </si>
  <si>
    <t>DALLE 1X1M - 45MM NOIR</t>
  </si>
  <si>
    <t>DALLE 1X1M - 45MM ROUGE</t>
  </si>
  <si>
    <t>DALLE 1X1M - 45MM VERT</t>
  </si>
  <si>
    <t>DALLE PUZZLE 50*50CM</t>
  </si>
  <si>
    <t>DALLE PUZZLE LOGOTÉ 50*50CM</t>
  </si>
  <si>
    <t>DEEP AND KNEE RAISE BENCH</t>
  </si>
  <si>
    <t>DIPS BARS</t>
  </si>
  <si>
    <t>DIPS HORN</t>
  </si>
  <si>
    <t>DISQUE BUMPER ECO 10KG</t>
  </si>
  <si>
    <t>DISQUE BUMPER ECO 15KG</t>
  </si>
  <si>
    <t>DISQUE BUMPER ECO 20KG</t>
  </si>
  <si>
    <t>DISQUE BUMPER ECO 25KG</t>
  </si>
  <si>
    <t>DISQUE BUMPER ECO 5KG</t>
  </si>
  <si>
    <t>DISQUE PUMP 10KG BLEU</t>
  </si>
  <si>
    <t>DISQUE PUMP 2,5KG JAUNE</t>
  </si>
  <si>
    <t>DISQUE PUMP 5KG VERT</t>
  </si>
  <si>
    <t>DISQUES NOIRS A POIGNEES 1,25 KG ROND</t>
  </si>
  <si>
    <t>DISQUES NOIRS A POIGNEES 10 KG ROND</t>
  </si>
  <si>
    <t>DISQUES NOIRS A POIGNEES 15 KG ROND</t>
  </si>
  <si>
    <t>DISQUES NOIRS A POIGNEES 2,5 KG ROND</t>
  </si>
  <si>
    <t>DISQUES NOIRS A POIGNEES 20 KG ROND</t>
  </si>
  <si>
    <t>DISQUES NOIRS A POIGNEES 5 KG ROND</t>
  </si>
  <si>
    <t>DOME TRAINER BLEU</t>
  </si>
  <si>
    <t>DOUBLE CHIN-UP BAR 1080MM</t>
  </si>
  <si>
    <t>DOUBLE CHIN-UP BAR 1800MM</t>
  </si>
  <si>
    <t>DOUBLE ELASTIQUE RESISTANCE POIGNET/CHEVILLE</t>
  </si>
  <si>
    <t>DOUBLE POIGNEE ROWING DE TIRAGE DORSAL 40CM</t>
  </si>
  <si>
    <t>DOUBLE POIGNEES DE TIRAGE BICEPS-TRICEPS</t>
  </si>
  <si>
    <t>DVD COURS MATWORK I</t>
  </si>
  <si>
    <t>MEDIATHEQUE</t>
  </si>
  <si>
    <t>DVD COURS MATWORK II</t>
  </si>
  <si>
    <t>DVD COURS MATWORK III</t>
  </si>
  <si>
    <t>DVD COURS PETIT MATERIEL</t>
  </si>
  <si>
    <t>DVD FORMATION BARREL</t>
  </si>
  <si>
    <t>DVD FORMATION MATWORK I</t>
  </si>
  <si>
    <t>DVD FORMATION MATWORK II</t>
  </si>
  <si>
    <t>DVD FORMATION MATWORK III</t>
  </si>
  <si>
    <t>DVD FORMATION PETIT MATERIEL</t>
  </si>
  <si>
    <t>DVD FORMATION REFORMER</t>
  </si>
  <si>
    <t>DVD FORMATION STABITITY</t>
  </si>
  <si>
    <t>ECHELLE DE VITESSE</t>
  </si>
  <si>
    <t>ELASTIBAND 10KG AMA ORANGE</t>
  </si>
  <si>
    <t>ELASTIBAND 20KG AMA BLEU</t>
  </si>
  <si>
    <t>ELASTIQUE DE RESISTANCE DEUX POIGNETS/DEUX CHEVILLES MEDIUM</t>
  </si>
  <si>
    <t>ELASTIQUE DE RESISTANCE DEUX POIGNETS/DEUX CHEVILLES STRONG</t>
  </si>
  <si>
    <t>ELASTIQUE DE RESISTANCE POIGNEE/CHEVILLE</t>
  </si>
  <si>
    <t>ELASTIQUE DE RESISTANCE TAILLE</t>
  </si>
  <si>
    <t>ELASTIQUE DE RESISTANCE TRAVAIL SAUT</t>
  </si>
  <si>
    <t>ELEVATION CROSS BAR 1552MM</t>
  </si>
  <si>
    <t>ELEVATION CROSS BAR 2119MM</t>
  </si>
  <si>
    <t>ELEVATION CROSS BAR TRANSVERSAL 1215MM</t>
  </si>
  <si>
    <t>ELLIPTIQUE AQUA</t>
  </si>
  <si>
    <t>ENCEINTE  ROADBOY65 + MICRO ET LECTEUR CD</t>
  </si>
  <si>
    <t>ENCEINTE BOSE L1 COMPACT</t>
  </si>
  <si>
    <t>ENCEINTE MIPRO 120W</t>
  </si>
  <si>
    <t>ENCEINTE MIPRO 50W</t>
  </si>
  <si>
    <t>ENCEINTE MIPRO 70W</t>
  </si>
  <si>
    <t>ENCEINTE ROADBOY65</t>
  </si>
  <si>
    <t>ESPALIER BOIS DOUBLE</t>
  </si>
  <si>
    <t>ESPALIER BOIS SIMPLE</t>
  </si>
  <si>
    <t>ESPALIER SIMPLE</t>
  </si>
  <si>
    <t>FILET BALLONS PAILLE</t>
  </si>
  <si>
    <t>FITNESS LINE GIBBON</t>
  </si>
  <si>
    <t>FITNESS TUBE NEOPRENE LIGHT</t>
  </si>
  <si>
    <t>FITNESS TUBE NEOPRENE MEDIUM</t>
  </si>
  <si>
    <t>FITNESS TUBE NEOPRENE STRONG</t>
  </si>
  <si>
    <t xml:space="preserve">FITNESS TUBE PRO LIGHT </t>
  </si>
  <si>
    <t xml:space="preserve">FITNESS TUBE PRO MEDIUM </t>
  </si>
  <si>
    <t xml:space="preserve">FITNESS TUBE PRO STRONG </t>
  </si>
  <si>
    <t>FIXATION MURALE POUR CORDE</t>
  </si>
  <si>
    <t>FLAT BENCH</t>
  </si>
  <si>
    <t>FLE-XX BASIC - BACK ARCH</t>
  </si>
  <si>
    <t>FLE-XX BASIC - LEG CURL</t>
  </si>
  <si>
    <t>FLE-XX BASIC - CHEST</t>
  </si>
  <si>
    <t>FLE-XX BASIC - CIRCUIT COMPLET</t>
  </si>
  <si>
    <t>FLE-XX BASIC - HIP</t>
  </si>
  <si>
    <t>FLE-XX BASIC - LEG EXTENSION</t>
  </si>
  <si>
    <t>FLE-XX BASIC - MUSHROOM</t>
  </si>
  <si>
    <t>FLE-XX BASIC - RABBIT</t>
  </si>
  <si>
    <t>FLE-XX BASIC - SPLIT</t>
  </si>
  <si>
    <t>FLE-XX CLASSIC - BACK ARCH</t>
  </si>
  <si>
    <t>FLE-XX CLASSIC - CHEST</t>
  </si>
  <si>
    <t>FLE-XX CLASSIC - CIRCUIT COMPLET</t>
  </si>
  <si>
    <t>FLE-XX CLASSIC - HIP</t>
  </si>
  <si>
    <t>FLE-XX CLASSIC - LEG CURL</t>
  </si>
  <si>
    <t>FLE-XX CLASSIC - LEG EXTENSION</t>
  </si>
  <si>
    <t>FLE-XX CLASSIC - MUSHROOM</t>
  </si>
  <si>
    <t>FLE-XX CLASSIC - RABBIT</t>
  </si>
  <si>
    <t>FLE-XX CLASSIC - SPLIT</t>
  </si>
  <si>
    <t>FLEX BAR</t>
  </si>
  <si>
    <t xml:space="preserve">FOAM ROLLER BASIQUE </t>
  </si>
  <si>
    <t>FOAM ROLLER CLASSIC BLEU</t>
  </si>
  <si>
    <t>FRITE AQUATIQUE</t>
  </si>
  <si>
    <t>GANT DE BOXE NOIR 10OZ</t>
  </si>
  <si>
    <t>GANT DE BOXE NOIR 12OZ</t>
  </si>
  <si>
    <t>GANT DE BOXE NOIR 14OZ</t>
  </si>
  <si>
    <t>GANT DE BOXE NOIR 8OZ</t>
  </si>
  <si>
    <t>GANT DE BOXE ROUGE 10OZ</t>
  </si>
  <si>
    <t>GANT DE BOXE ROUGE 12OZ</t>
  </si>
  <si>
    <t>GANT DE BOXE ROUGE 14OZ</t>
  </si>
  <si>
    <t>GANT DE BOXE ROUGE 8OZ</t>
  </si>
  <si>
    <t>GANT DE FRAPPE NOIR</t>
  </si>
  <si>
    <t>GANT DE FRAPPE ROSE</t>
  </si>
  <si>
    <t>GANT MMA SENIOR</t>
  </si>
  <si>
    <t>GILET DE RESISTANCE LIGHT</t>
  </si>
  <si>
    <t>GILET DE RESISTANCE MEDIUM</t>
  </si>
  <si>
    <t>GILET DE RESISTANCE STRONG</t>
  </si>
  <si>
    <t>GILET LESTE NEOPRENE 10KG</t>
  </si>
  <si>
    <t>GILET LESTE NEOPRENE 5KG</t>
  </si>
  <si>
    <t>GILET LESTE NEOPRENE 7KG</t>
  </si>
  <si>
    <t>GLUTE HAM</t>
  </si>
  <si>
    <t>GRAVITY GTS</t>
  </si>
  <si>
    <t>GRIPBALL</t>
  </si>
  <si>
    <t>HAIE 15CM</t>
  </si>
  <si>
    <t>HAIE 30CM</t>
  </si>
  <si>
    <t>HAIE 50CM</t>
  </si>
  <si>
    <t xml:space="preserve">HALTERES CAOUTCHOUC HEXAGONALES 10 KG </t>
  </si>
  <si>
    <t xml:space="preserve">HALTERES CAOUTCHOUC HEXAGONALES 12,5 KG </t>
  </si>
  <si>
    <t xml:space="preserve">HALTERES CAOUTCHOUC HEXAGONALES 15 KG </t>
  </si>
  <si>
    <t xml:space="preserve">HALTERES CAOUTCHOUC HEXAGONALES 17,5 KG </t>
  </si>
  <si>
    <t xml:space="preserve">HALTERES CAOUTCHOUC HEXAGONALES 1KG </t>
  </si>
  <si>
    <t xml:space="preserve">HALTERES CAOUTCHOUC HEXAGONALES 20 KG </t>
  </si>
  <si>
    <t xml:space="preserve">HALTERES CAOUTCHOUC HEXAGONALES 22,5 KG </t>
  </si>
  <si>
    <t xml:space="preserve">HALTERES CAOUTCHOUC HEXAGONALES 25 KG </t>
  </si>
  <si>
    <t xml:space="preserve">HALTERES CAOUTCHOUC HEXAGONALES 27,5 KG </t>
  </si>
  <si>
    <t xml:space="preserve">HALTERES CAOUTCHOUC HEXAGONALES 2KG </t>
  </si>
  <si>
    <t xml:space="preserve">HALTERES CAOUTCHOUC HEXAGONALES 30 KG </t>
  </si>
  <si>
    <t xml:space="preserve">HALTERES CAOUTCHOUC HEXAGONALES 32,5 KG </t>
  </si>
  <si>
    <t xml:space="preserve">HALTERES CAOUTCHOUC HEXAGONALES 35 KG </t>
  </si>
  <si>
    <t xml:space="preserve">HALTERES CAOUTCHOUC HEXAGONALES 37,5 KG </t>
  </si>
  <si>
    <t xml:space="preserve">HALTERES CAOUTCHOUC HEXAGONALES 40 KG </t>
  </si>
  <si>
    <t xml:space="preserve">HALTERES CAOUTCHOUC HEXAGONALES 42,5 KG </t>
  </si>
  <si>
    <t xml:space="preserve">HALTERES CAOUTCHOUC HEXAGONALES 45 KG </t>
  </si>
  <si>
    <t xml:space="preserve">HALTERES CAOUTCHOUC HEXAGONALES 47,5 KG </t>
  </si>
  <si>
    <t xml:space="preserve">HALTERES CAOUTCHOUC HEXAGONALES 4KG </t>
  </si>
  <si>
    <t xml:space="preserve">HALTERES CAOUTCHOUC HEXAGONALES 50 KG </t>
  </si>
  <si>
    <t xml:space="preserve">HALTERES CAOUTCHOUC HEXAGONALES 6 KG </t>
  </si>
  <si>
    <t xml:space="preserve">HALTERES CAOUTCHOUC HEXAGONALES 8 KG </t>
  </si>
  <si>
    <t>HALTERES RONDS 10KG</t>
  </si>
  <si>
    <t>HALTERES RONDS 12,5KG</t>
  </si>
  <si>
    <t>HALTERES RONDS 15KG</t>
  </si>
  <si>
    <t>HALTERES RONDS 17,5KG</t>
  </si>
  <si>
    <t>HALTERES RONDS 2,5KG</t>
  </si>
  <si>
    <t>HALTERES RONDS 20KG</t>
  </si>
  <si>
    <t>HALTERES RONDS 22,5KG</t>
  </si>
  <si>
    <t>HALTERES RONDS 25KG</t>
  </si>
  <si>
    <t>HALTERES RONDS 27,5KG</t>
  </si>
  <si>
    <t>HALTERES RONDS 30KG</t>
  </si>
  <si>
    <t>HALTERES RONDS 32,5KG</t>
  </si>
  <si>
    <t>HALTERES RONDS 35KG</t>
  </si>
  <si>
    <t>HALTERES RONDS 37,5KG</t>
  </si>
  <si>
    <t>HALTERES RONDS 40KG</t>
  </si>
  <si>
    <t>HALTERES RONDS 45KG</t>
  </si>
  <si>
    <t>HALTERES RONDS 50KG</t>
  </si>
  <si>
    <t>HALTERES RONDS 5KG</t>
  </si>
  <si>
    <t>HALTERES RONDS 7,5KG</t>
  </si>
  <si>
    <t>HALTERES VINYLES 0,5 KG ROSE</t>
  </si>
  <si>
    <t>HALTERES VINYLES 1 KG BLEU</t>
  </si>
  <si>
    <t>HALTERES VINYLES 2 KG JAUNE</t>
  </si>
  <si>
    <t>HALTERES VINYLES 3 KG VERT</t>
  </si>
  <si>
    <t>HALTERES VINYLES 4 KG ORANGE</t>
  </si>
  <si>
    <t>HALTERES VINYLES 5 KG NOIR</t>
  </si>
  <si>
    <t>HEX BAR</t>
  </si>
  <si>
    <t>HIGH LAT PULLDOWN 95KG - E11</t>
  </si>
  <si>
    <t>HOME TRAINER</t>
  </si>
  <si>
    <t>HYPEREXTENSIONS BENCH</t>
  </si>
  <si>
    <t>INCLINE CHEST PRESS 95KG - E03</t>
  </si>
  <si>
    <t>J-HOOKS</t>
  </si>
  <si>
    <t>JUMP TRAINER</t>
  </si>
  <si>
    <t>K-GLIDE</t>
  </si>
  <si>
    <t>KETTLEBELL 10 KG</t>
  </si>
  <si>
    <t>KETTLEBELL 12 KG</t>
  </si>
  <si>
    <t>KETTLEBELL 16 KG</t>
  </si>
  <si>
    <t>KETTLEBELL 20 KG</t>
  </si>
  <si>
    <t>KETTLEBELL 24 KG</t>
  </si>
  <si>
    <t>KETTLEBELL 28 KG</t>
  </si>
  <si>
    <t>KETTLEBELL 32 KG</t>
  </si>
  <si>
    <t>KETTLEBELL 36 KG</t>
  </si>
  <si>
    <t>KETTLEBELL 4 KG</t>
  </si>
  <si>
    <t>KETTLEBELL 40 KG</t>
  </si>
  <si>
    <t>KETTLEBELL 44 KG</t>
  </si>
  <si>
    <t>KETTLEBELL 48 KG</t>
  </si>
  <si>
    <t>KETTLEBELL 6KG</t>
  </si>
  <si>
    <t>KETTLEBELL 8 KG</t>
  </si>
  <si>
    <t>KETTLEBELL CAST IRON 10 KG</t>
  </si>
  <si>
    <t>KETTLEBELL CAST IRON 12 KG</t>
  </si>
  <si>
    <t>KETTLEBELL CAST IRON 16 KG</t>
  </si>
  <si>
    <t>KETTLEBELL CAST IRON 20 KG</t>
  </si>
  <si>
    <t>KETTLEBELL CAST IRON 24 KG</t>
  </si>
  <si>
    <t>KETTLEBELL CAST IRON 28 KG</t>
  </si>
  <si>
    <t>KETTLEBELL CAST IRON 32 KG</t>
  </si>
  <si>
    <t>KETTLEBELL CAST IRON 4 KG</t>
  </si>
  <si>
    <t>KETTLEBELL CAST IRON 8 KG</t>
  </si>
  <si>
    <t>KETTLEBELL COLOR 10KG</t>
  </si>
  <si>
    <t>KETTLEBELL COLOR 12KG</t>
  </si>
  <si>
    <t>KETTLEBELL COLOR 14KG</t>
  </si>
  <si>
    <t>KETTLEBELL COLOR 16KG</t>
  </si>
  <si>
    <t>KETTLEBELL COLOR 18KG</t>
  </si>
  <si>
    <t>KETTLEBELL COLOR 20KG</t>
  </si>
  <si>
    <t>KETTLEBELL COLOR 22KG</t>
  </si>
  <si>
    <t>KETTLEBELL COLOR 24KG</t>
  </si>
  <si>
    <t>KETTLEBELL COLOR 26KG</t>
  </si>
  <si>
    <t>KETTLEBELL COLOR 28KG</t>
  </si>
  <si>
    <t>KETTLEBELL COLOR 32KG</t>
  </si>
  <si>
    <t>KETTLEBELL COLOR 36KG</t>
  </si>
  <si>
    <t>KETTLEBELL COLOR 40KG</t>
  </si>
  <si>
    <t>KETTLEBELL COLOR 44KG</t>
  </si>
  <si>
    <t>KETTLEBELL COLOR 48KG</t>
  </si>
  <si>
    <t>KETTLEBELL COLOR 8KG</t>
  </si>
  <si>
    <t>KETTLEBELL STORAGE</t>
  </si>
  <si>
    <t>KIT CABLE</t>
  </si>
  <si>
    <t>KIT DE PARCOURS</t>
  </si>
  <si>
    <t>KIT EQUILIBRE</t>
  </si>
  <si>
    <t>KIT PUMP 20KG (ORANGE/VERT/JAUNE)</t>
  </si>
  <si>
    <t>KIT PUMP 20KG NOIR</t>
  </si>
  <si>
    <t>KIT PUMP 8,5KG COULEUR</t>
  </si>
  <si>
    <t>LADDER BARREL</t>
  </si>
  <si>
    <t>LAT PULLDOWN 95KG - E14</t>
  </si>
  <si>
    <t>LECTEUR CD USB-MP3 NUMARK</t>
  </si>
  <si>
    <t>LEG PRESS AND HACK SQUAT</t>
  </si>
  <si>
    <t>LEG TRAINER</t>
  </si>
  <si>
    <t>LF SUSPENSION TRAINER</t>
  </si>
  <si>
    <t>LIVRE 100% CROSS-TRAINIG</t>
  </si>
  <si>
    <t>LIVRE ABDOMINAUX ARRETEZ LE MASSACRE</t>
  </si>
  <si>
    <t>LIVRE APPRENDRE L'ANATOMIE MUSCULAIRE FONCTIONNELL</t>
  </si>
  <si>
    <t>LIVRE ENTRAINEMENT AVEC UN ELASTIQUE</t>
  </si>
  <si>
    <t>LIVRE ENTRAINEMENT AVEC UN SWISS BALL</t>
  </si>
  <si>
    <t>LIVRE ETIREMENT &amp; RENFORCEMENT MUSCULAIRE</t>
  </si>
  <si>
    <t>LIVRE FITNESS</t>
  </si>
  <si>
    <t>LIVRE GAINAGE</t>
  </si>
  <si>
    <t>LIVRE GUIDE DE LA MUSCULATION</t>
  </si>
  <si>
    <t>LIVRE GUIDE DES TRACTIONS</t>
  </si>
  <si>
    <t>LIVRE INITIATION AU SHIATSU</t>
  </si>
  <si>
    <t>LIVRE L'ANATOMIE APPLIQUÉE À L'EXERCICE MUSCULAIRE</t>
  </si>
  <si>
    <t>LIVRE LA BIBLE DE LA PREPARATION DU SPORTIF</t>
  </si>
  <si>
    <t>LIVRE LA NUTRITION DU SPORTIF</t>
  </si>
  <si>
    <t>LIVRE LA PLIOMETRIE</t>
  </si>
  <si>
    <t>LIVRE LE KETTLEBELL</t>
  </si>
  <si>
    <t>LIVRE MÉTHODE DE MUSCULATION LAFAY</t>
  </si>
  <si>
    <t>LIVRE METHODE IMPACT</t>
  </si>
  <si>
    <t>LIVRE MOTRICITE SPORTIVE : DEVELOP DES CAPACITES</t>
  </si>
  <si>
    <t>LIVRE PERINEE ARRETONS LE MASSACRE</t>
  </si>
  <si>
    <t>LIVRE PILATES ANATOMIE ET MOUVEMENTS</t>
  </si>
  <si>
    <t>LIVRE PILATES SANS RISQUE</t>
  </si>
  <si>
    <t>LIVRE RELAXATION + CD</t>
  </si>
  <si>
    <t>LIVRE SANGLES DE SUSPENSION</t>
  </si>
  <si>
    <t>LIVRE STRECH POSTURAL</t>
  </si>
  <si>
    <t>LIVRE STRECHING GLOBAL ACTIF</t>
  </si>
  <si>
    <t>LIVRE YOGA ANATOMIE ET MOUVEMENTS</t>
  </si>
  <si>
    <t>LIVRE YOGA PILATES + CD</t>
  </si>
  <si>
    <t>LOG BAR</t>
  </si>
  <si>
    <t>LOT POWER BAND LIGHT</t>
  </si>
  <si>
    <t>LOT POWER BAND STRONG</t>
  </si>
  <si>
    <t>LOW ROW 95KG - E12</t>
  </si>
  <si>
    <t>MAGNESIE (8 BLOCS DE 55G)</t>
  </si>
  <si>
    <t xml:space="preserve">MANCHON MOUSSE </t>
  </si>
  <si>
    <t>MANNEQUIN DE FRAPPE</t>
  </si>
  <si>
    <t>MAX RACK AX1001</t>
  </si>
  <si>
    <t>MEDECINE BALL 1KG</t>
  </si>
  <si>
    <t>MEDECINE BALL 2KG</t>
  </si>
  <si>
    <t>MEDECINE BALL 3KG</t>
  </si>
  <si>
    <t>MEDECINE BALL 4KG</t>
  </si>
  <si>
    <t>MEDECINE BALL 5KG</t>
  </si>
  <si>
    <t>MICRO PRODIPE UHF</t>
  </si>
  <si>
    <t>MICRO SAMSON Airline 77</t>
  </si>
  <si>
    <t>MICRO SHURE</t>
  </si>
  <si>
    <t>MICRO SHURE BLX14E-PG30</t>
  </si>
  <si>
    <t>MICRO SHURE - Version double micros SHURE BLX188</t>
  </si>
  <si>
    <t>MINI-BAND EXTRA-STRONG</t>
  </si>
  <si>
    <t>MINI-BAND LIGHT</t>
  </si>
  <si>
    <t>MINI-BAND MEDIUM</t>
  </si>
  <si>
    <t>MINI-BAND STRONG</t>
  </si>
  <si>
    <t>MONKEY BAR 1080MM</t>
  </si>
  <si>
    <t>MONKEY BAR 1800MM</t>
  </si>
  <si>
    <t>MONKEY RACK 1080MM</t>
  </si>
  <si>
    <t>MONKEY RACK 1800MM</t>
  </si>
  <si>
    <t>MULTI-GRIP CHIN-UP</t>
  </si>
  <si>
    <t>MULTIPOSITION BENCH</t>
  </si>
  <si>
    <t>OLYMPIC DECLINE BENCH PRESS</t>
  </si>
  <si>
    <t>OLYMPIC FLAT BENCH</t>
  </si>
  <si>
    <t>OLYMPIC INCLINE PRESS BENCH</t>
  </si>
  <si>
    <t>OVERPASS 1080MM</t>
  </si>
  <si>
    <t>OVERPASS1800MM</t>
  </si>
  <si>
    <t>PACK CHAUSSETTES LFPILATES (10+1)</t>
  </si>
  <si>
    <t>PACK CLUB</t>
  </si>
  <si>
    <t>PACK DVD COURS PILATES</t>
  </si>
  <si>
    <t>PACK DVD FORMATION PILATES</t>
  </si>
  <si>
    <t>PACK ESPALIER  + SUSPENSION</t>
  </si>
  <si>
    <t>PACK RACK + ACCESSOIRES</t>
  </si>
  <si>
    <t>PACK RACK + FOAM ROLLER</t>
  </si>
  <si>
    <t>PACK RACK + POWER BAG</t>
  </si>
  <si>
    <t>PACK RACK + SOFT MEDECINE BALL</t>
  </si>
  <si>
    <t>PACK SONORISATION POUR SALLE</t>
  </si>
  <si>
    <t>PACKAGE PILATES GRAVITY</t>
  </si>
  <si>
    <t>PALME DE MAIN BLEU</t>
  </si>
  <si>
    <t>PALME DE MAIN ROSE</t>
  </si>
  <si>
    <t>PAO</t>
  </si>
  <si>
    <t>PARACHUTE DE RESISTANCE</t>
  </si>
  <si>
    <t>PARRELLELS BAR</t>
  </si>
  <si>
    <t>PATTE D'OURS</t>
  </si>
  <si>
    <t>PEC FLY AND REAR DELT 95KG - E23</t>
  </si>
  <si>
    <t>PERCHE DE NAGE</t>
  </si>
  <si>
    <t>PIED SUPPORT ENCEINTE</t>
  </si>
  <si>
    <t>PILATES RING LF</t>
  </si>
  <si>
    <t xml:space="preserve">PINCES METAL STOP DISQUE </t>
  </si>
  <si>
    <t xml:space="preserve">PLANCHE </t>
  </si>
  <si>
    <t>PLATE STORAGE SLEVVE</t>
  </si>
  <si>
    <t>PLOTS DE VITESSE PAR 48</t>
  </si>
  <si>
    <t>LOT DE 48</t>
  </si>
  <si>
    <t>PLOTS LESTES</t>
  </si>
  <si>
    <t>PLYO PLATFORM</t>
  </si>
  <si>
    <t>PLYOBOX BOIS 51/61/76</t>
  </si>
  <si>
    <t>PLYOBOX SET</t>
  </si>
  <si>
    <t>PLYOMETRIC BOX BOARD</t>
  </si>
  <si>
    <t>POIGNEE DE TIRAGE</t>
  </si>
  <si>
    <t>PORTIQUE SANGLES 2M</t>
  </si>
  <si>
    <t>PORTIQUE SANGLES 3M</t>
  </si>
  <si>
    <t>PORTIQUE SANGLES 4M</t>
  </si>
  <si>
    <t>PORTIQUE SANGLES 5M</t>
  </si>
  <si>
    <t>PORTIQUE SANGLES 6M</t>
  </si>
  <si>
    <t>POWER BAG 10KG</t>
  </si>
  <si>
    <t>POWER BAG 15KG</t>
  </si>
  <si>
    <t>POWER BAG 20KG</t>
  </si>
  <si>
    <t>POWER BAG 25KG</t>
  </si>
  <si>
    <t>POWER BAG 5KG</t>
  </si>
  <si>
    <t xml:space="preserve">POWER BAND  LIGHT </t>
  </si>
  <si>
    <t xml:space="preserve">POWER BAND EXTRA LIGHT </t>
  </si>
  <si>
    <t>POWER BAND EXTRA STRONG</t>
  </si>
  <si>
    <t>POWER BAND MEDIUM</t>
  </si>
  <si>
    <t>POWER BAND PEGS</t>
  </si>
  <si>
    <t>POWER BAND STRONG</t>
  </si>
  <si>
    <t>POWER RACK</t>
  </si>
  <si>
    <t>PRESS BALL</t>
  </si>
  <si>
    <t>PRESS TRAINER</t>
  </si>
  <si>
    <t>PULL UP TRAINER</t>
  </si>
  <si>
    <t>PULLBOY BLEU</t>
  </si>
  <si>
    <t>PUNCHING BAG RACK</t>
  </si>
  <si>
    <t>RACK 10 KITS PUMP</t>
  </si>
  <si>
    <t>RACK 10 MEDECINE BALL</t>
  </si>
  <si>
    <t>RACK 20 KITS PUMP GRIS</t>
  </si>
  <si>
    <t>RACK 20 KITS PUMP NOIR</t>
  </si>
  <si>
    <t>RACK AB MXR</t>
  </si>
  <si>
    <t>RACK BARRES LESTEES</t>
  </si>
  <si>
    <t>RACK BARRES MURAL</t>
  </si>
  <si>
    <t>RACK BARRES VERTICAL</t>
  </si>
  <si>
    <t xml:space="preserve">RACK DISQUES </t>
  </si>
  <si>
    <t>RACK DISQUES &amp; BARRES</t>
  </si>
  <si>
    <t>RACK DISQUES BUMPER</t>
  </si>
  <si>
    <t>RACK DOMES TRAINER</t>
  </si>
  <si>
    <t>RACK FOAM ROLLER</t>
  </si>
  <si>
    <t>RACK GATOR</t>
  </si>
  <si>
    <t>RACK GYMBALL</t>
  </si>
  <si>
    <t>RACK HALTERES FITNESS ROULANT</t>
  </si>
  <si>
    <t>RACK HALTERES RONDS 12 PAIRES</t>
  </si>
  <si>
    <t>RACK HALTERES RONDS 6 PAIRES</t>
  </si>
  <si>
    <t>RACK KETTLEBELL SMALL</t>
  </si>
  <si>
    <t>RACK KETTLEBELL LARGE</t>
  </si>
  <si>
    <t>RACK MURAL TAPIS</t>
  </si>
  <si>
    <t>RACK POWER BAG</t>
  </si>
  <si>
    <t>RACK TAPIS ROULANT</t>
  </si>
  <si>
    <t>RAMEUR CONCEPT 2 - MODELE D</t>
  </si>
  <si>
    <t>RAMPE D'ACCES POUR DALLE PUZZLE</t>
  </si>
  <si>
    <t>RANGEMENT MURAL POUR CORDE</t>
  </si>
  <si>
    <t>REFORMER</t>
  </si>
  <si>
    <t>REFORMER AVEC TOUR</t>
  </si>
  <si>
    <t>ROTATIONAL CORE</t>
  </si>
  <si>
    <t>ROTULE MULTIFONCTION PAR 6</t>
  </si>
  <si>
    <t>RUMBLE ROLLER</t>
  </si>
  <si>
    <t>SAC DE FRAPPE 120CM CUIR</t>
  </si>
  <si>
    <t>SAC DE FRAPPE 120CM SYNTHETIC</t>
  </si>
  <si>
    <t>SAC DE FRAPPE 150CM SYNTHÉTIC</t>
  </si>
  <si>
    <t>SAC DE FRAPPE 180CM CUIR</t>
  </si>
  <si>
    <t>SAC DE FRAPPE 180CM SYNTHETIC</t>
  </si>
  <si>
    <t>SANGLES YOGA</t>
  </si>
  <si>
    <t>SCOTT BENCH</t>
  </si>
  <si>
    <t>SEATED CALF BENCH</t>
  </si>
  <si>
    <t>SEATED ROW 95KG - E15</t>
  </si>
  <si>
    <t>SÉRIE AB-MXR</t>
  </si>
  <si>
    <t>SÉRIE DISQUES RONDS</t>
  </si>
  <si>
    <t>SÉRIE FITNESS TUBE</t>
  </si>
  <si>
    <t>SÉRIE FITNESS TUBE PRO</t>
  </si>
  <si>
    <t>SÉRIE HAIE D'OBSTACLE</t>
  </si>
  <si>
    <t>SÉRIE KETTLEBELL NOIR</t>
  </si>
  <si>
    <t>SÉRIE MEDECINE BALL</t>
  </si>
  <si>
    <t>SÉRIE POWER BAND</t>
  </si>
  <si>
    <t>SÉRIE SLAMBALL</t>
  </si>
  <si>
    <t>SET DE MASSAGE</t>
  </si>
  <si>
    <t>SHAP HANDLE</t>
  </si>
  <si>
    <t>SHOULDER PRESS 95KG - E20</t>
  </si>
  <si>
    <t>SLACK RACK GIBBON</t>
  </si>
  <si>
    <t>SLAMBALL 10KG</t>
  </si>
  <si>
    <t>SLAMBALL 15KG</t>
  </si>
  <si>
    <t>SLAMBALL 4KG</t>
  </si>
  <si>
    <t>SLAMBALL 6KG</t>
  </si>
  <si>
    <t>SLAMBALL 8KG</t>
  </si>
  <si>
    <t>SLIDING PULL UP SYSTEM</t>
  </si>
  <si>
    <t>SLING BRIDGE</t>
  </si>
  <si>
    <t>SMITH</t>
  </si>
  <si>
    <t>SOCLE ÉTANCHE</t>
  </si>
  <si>
    <t>SOFT MEDECINE BALL 3KG</t>
  </si>
  <si>
    <t>SOFT MEDECINE BALL 6KG</t>
  </si>
  <si>
    <t>SOFT MEDECINE BALL 9KG</t>
  </si>
  <si>
    <t>SOFT PLYOBOX SET</t>
  </si>
  <si>
    <t>SPINE CORRECTOR</t>
  </si>
  <si>
    <t>SPOTTER ARMS</t>
  </si>
  <si>
    <t>SQUAT RACK</t>
  </si>
  <si>
    <t>STABILITY CHAIR</t>
  </si>
  <si>
    <t>STATION 1</t>
  </si>
  <si>
    <t>STATION 2</t>
  </si>
  <si>
    <t>STATION 3</t>
  </si>
  <si>
    <t>STATION 4</t>
  </si>
  <si>
    <t>STATION 5</t>
  </si>
  <si>
    <t>STATION 6</t>
  </si>
  <si>
    <t>STATION 7</t>
  </si>
  <si>
    <t xml:space="preserve">STEP CLUB </t>
  </si>
  <si>
    <t>STEP LEADERFIT'</t>
  </si>
  <si>
    <t>STEP REEBOK BLEU</t>
  </si>
  <si>
    <t>STEP SANS PLOTS</t>
  </si>
  <si>
    <t>STEPPER PEGASUS</t>
  </si>
  <si>
    <t>STRECHING BENCH</t>
  </si>
  <si>
    <t>SUPINE BOARD</t>
  </si>
  <si>
    <t>SUPPORT ENCEINTE MURAL</t>
  </si>
  <si>
    <t>MIXEUR LD SYSTEM 622</t>
  </si>
  <si>
    <t>TAPIS 100X9,5CM GRIS/NOIR</t>
  </si>
  <si>
    <t>TAPIS 140X1,6 BLEU</t>
  </si>
  <si>
    <t>TAPIS 140X1,6 NOIR</t>
  </si>
  <si>
    <t>TAPIS DE MARCHE AQUA</t>
  </si>
  <si>
    <t>TAPIS IKARUS</t>
  </si>
  <si>
    <t xml:space="preserve">TAPIS YOGA </t>
  </si>
  <si>
    <t>THUNDER BAND EXTRA STRONG</t>
  </si>
  <si>
    <t>THUNDER BAND MEDIUM</t>
  </si>
  <si>
    <t>THUNDER BAND STRONG</t>
  </si>
  <si>
    <t>TIMER</t>
  </si>
  <si>
    <t>TRAINEAU À LESTÉES</t>
  </si>
  <si>
    <t>TRAMPOLINE AQUA CARRE</t>
  </si>
  <si>
    <t>TRAMPOLINE AQUA HEXA</t>
  </si>
  <si>
    <t>TRAMPOLINE AQUA ROND</t>
  </si>
  <si>
    <t>TRAMPOLINE CROSSFIT CAGE</t>
  </si>
  <si>
    <t>TRAMPOLINE FITNESS</t>
  </si>
  <si>
    <t>TRIANGLE DE TIRAGE</t>
  </si>
  <si>
    <t>TRIANGLE DE TIRAGE AVEC POIGNEES</t>
  </si>
  <si>
    <t>TRIANGULAR CROSSES 1800MM</t>
  </si>
  <si>
    <t>TWIST BALL MEDIUM</t>
  </si>
  <si>
    <t>TWIST BALL STRONG</t>
  </si>
  <si>
    <t>UPRIGHT TUBE 2742MM</t>
  </si>
  <si>
    <t>UPRIGHT TUBE 3685MM</t>
  </si>
  <si>
    <t>VELO BODYTONE EOLOX</t>
  </si>
  <si>
    <t>VELO BODYTONE GIRO</t>
  </si>
  <si>
    <t>VELO BODYTONE MONSTER</t>
  </si>
  <si>
    <t>VESTIAIRE 2 CASIERS 1COL.</t>
  </si>
  <si>
    <t>VESTIAIRE 2 CASIERS 2COL.</t>
  </si>
  <si>
    <t>VESTIAIRE 2 CASIERS 3COL.</t>
  </si>
  <si>
    <t>VESTIAIRE 2 CASIERS 4COL.</t>
  </si>
  <si>
    <t>VESTIAIRE 3 CASIERS 1COL.</t>
  </si>
  <si>
    <t>VESTIAIRE 3 CASIERS 2COL.</t>
  </si>
  <si>
    <t>VESTIAIRE 3 CASIERS 3COL.</t>
  </si>
  <si>
    <t>VESTIAIRE 3 CASIERS 4COL.</t>
  </si>
  <si>
    <t>VESTIAIRE MONOBLOC 1COL.</t>
  </si>
  <si>
    <t>VESTIAIRE MONOBLOC 2COL.</t>
  </si>
  <si>
    <t>VESTIAIRE MONOBLOC 3COL.</t>
  </si>
  <si>
    <t>VESTIAIRE MONOBLOC 4COL.</t>
  </si>
  <si>
    <t>WALL BALL CUIR 3 KG</t>
  </si>
  <si>
    <t>WALL BALL CUIR 6 KG</t>
  </si>
  <si>
    <t>WALL BALL CUIR 9 KG</t>
  </si>
  <si>
    <t>WALL BALL STORAGE</t>
  </si>
  <si>
    <t>WALL BALL TARGET</t>
  </si>
  <si>
    <t>WEIGHT ASSISTED CHIN-DIP COMBO 95KG - E13</t>
  </si>
  <si>
    <t>ENCEINTE WHARFEDALE</t>
  </si>
  <si>
    <t>XT SUSPENSION TRAINER</t>
  </si>
  <si>
    <t>MACHINES MUSCULATION</t>
  </si>
  <si>
    <t>Ref fournisseur</t>
  </si>
  <si>
    <t>Libellé d'origine</t>
  </si>
  <si>
    <t>Fournisseur</t>
  </si>
  <si>
    <t>PMP ACHAT HT $</t>
  </si>
  <si>
    <t>PMP ACHAT HT €</t>
  </si>
  <si>
    <t>PAHT+FRAIS</t>
  </si>
  <si>
    <t>MARGE % PRIX PUBLIC</t>
  </si>
  <si>
    <t>Dimensions</t>
  </si>
  <si>
    <t>Code Compta</t>
  </si>
  <si>
    <t>Description</t>
  </si>
  <si>
    <t>TVA</t>
  </si>
  <si>
    <t>RISING</t>
  </si>
  <si>
    <t>30 × 25 × 5 cm</t>
  </si>
  <si>
    <t xml:space="preserve">
Sangles à placer autour des bras pour le soutien lors de l'exécution de certains mouvements de reforcement musculaire type abdominaux en suspension avec levé de genou.</t>
  </si>
  <si>
    <t>WOHLSTAND</t>
  </si>
  <si>
    <t>Roue fitness permettant un renforcement intéressant et intense de la chaîne antérieure du corps, avec de nombreux exercices de gainage. Développe la force des abdominaux et des bras.</t>
  </si>
  <si>
    <t>Roue fitness pro, outil d'entraînement physique en coaching ou en functional training.
Roue avec pédales et poignées, intense en terme de performance cardio et de renforcement musculaire.
Travail de la chaîne antérieure du corps, avec de nombreux exercices de gainage.
Développe la force des abdominaux et des bras. Exercices avec les pieds ou les mains sur la roue.</t>
  </si>
  <si>
    <t xml:space="preserve">AM1000 </t>
  </si>
  <si>
    <t>36.5 x 30.5 x 7.5cm</t>
  </si>
  <si>
    <t>Coussin arrondi qui se place dans le bas du dos au commencement des fessiers. Il permet d’accroître l’amplitude des exercices pour les abdominaux aussi bien au niveau de l’étirement que de la contraction.</t>
  </si>
  <si>
    <t>KABBANI</t>
  </si>
  <si>
    <t>L'AB MXR ou Abdominal Maximiser est un outil unique qui vous garantit la protection des cervicales pour la pratique des abdominaux.
Son utilisation est très large puisqu'il sert aussi de support lesté pour les mouvements de renforcement musculaire.
Très utilisé dans le cadre de la rééducation à la suite de blessures.
Tonifie, brûle les graisses et sculpte les muscles en toute sécurité.</t>
  </si>
  <si>
    <t>AMPLIFICATEUR PEAVY PV 900</t>
  </si>
  <si>
    <t>MUSIC STOCK</t>
  </si>
  <si>
    <t>530x316x120mm</t>
  </si>
  <si>
    <t>L'Amplificateur PEAVEY PV 900 fournit 600W de puissance.</t>
  </si>
  <si>
    <t>GYM BALL STACKER</t>
  </si>
  <si>
    <t>A la fois support et rangement, cet anneau rangement ballon permet d’empiler les ballons de 55 à 75cm et de gagner de la place.
Stable et rigide grâce à sa matière plastique et sa fermeture avec scratch solide, les ballons seront solidement rangés.
Vendus par lot de 3.</t>
  </si>
  <si>
    <t>FLAT RING</t>
  </si>
  <si>
    <t>AMAYA</t>
  </si>
  <si>
    <t>Diamètre: 50cm</t>
  </si>
  <si>
    <t>Ces anneaux d'appui ronds en plastique sont à poser au sol, en salle comme à l'extérieur.
Ils sont destinés au coaching personnel et à la préparation physique des sportifs, avec un travail de la coordination, de la vélocité, de l'endurance et des appuis.</t>
  </si>
  <si>
    <t>WOODEN RING</t>
  </si>
  <si>
    <t>Diamètre: 23,5cm, Longueur des straps: 4,5m, Largeur des straps: 2,5cm</t>
  </si>
  <si>
    <t>Anneaux de suspension utilisés pour les cours de crossfit et de functional training. Grande résistance. Permet de réaliser des mouvements de tractions et de dips.</t>
  </si>
  <si>
    <t>ELN 450040</t>
  </si>
  <si>
    <t>HOLLOW ARC</t>
  </si>
  <si>
    <t>ELINA</t>
  </si>
  <si>
    <t>54x57x18cm</t>
  </si>
  <si>
    <t>L'Arc barrel est un dôme confortable permettant de travailler la mobilité de la colonne vertébrale et le renforcement de tout le corps.
Il facilite une multitude de mouvements Pilates au sol et permet aussi d’apporter des variations à ces mouvements.
Adapté pour les débutants et confirmés, en coaching ou en mini-cours collectif, l’arc barrel séduit tout le monde grâce à sa facilité d’utilisation et de rangement.</t>
  </si>
  <si>
    <t>RING FOR OLYMPIC BARS</t>
  </si>
  <si>
    <t xml:space="preserve">
Bagues haut de gamme permettant de stopper les disques sur les barres de musculation olympique, en toute sécurité.</t>
  </si>
  <si>
    <t>1226-06</t>
  </si>
  <si>
    <t>WOODEN BALANCE BOARD</t>
  </si>
  <si>
    <t>Diamètre: 40cm</t>
  </si>
  <si>
    <t>Balance board, plateau de Freeman fait en bois, idéal pour le travail de l'équilibre et de la coordination. Surface antidérapante en caoutchouc.</t>
  </si>
  <si>
    <t>K-WELL</t>
  </si>
  <si>
    <t>REACTION BALL 7CM</t>
  </si>
  <si>
    <t>AZUNI</t>
  </si>
  <si>
    <t>Taille : 7cm</t>
  </si>
  <si>
    <t xml:space="preserve">
Géniale pour donner un côté ludique à l'entraînement, idéale pour travailler réactivité et vitesse de course. Jetez-la et commencez la chasse après le rebond.</t>
  </si>
  <si>
    <t>MASSAGE BALLS 8CM</t>
  </si>
  <si>
    <t>Diamètre: 8cm</t>
  </si>
  <si>
    <t>Balle hérisson, balle à picots pour massage, pour un travail de relaxation et de sensibilité.
Favorise la circulation sanguine et stimule les zones réflexes.
Décontracte les muscles du dos, des épaules et des jambes. Améliore la sensibilité de la main.</t>
  </si>
  <si>
    <t>YB2112</t>
  </si>
  <si>
    <t>WEIGHTED BALL 0,5Kgs BLUE</t>
  </si>
  <si>
    <t>Souples et agréables au toucher, ces balles lestées peuvent apporter de nombreuses variations dans les cours Pilates et de renforcement musculaire, permettant de travailler le haut du corps, les abdominaux, les obliques. Elles sont aussi utilisées pour des exercices ludiques à 1 ou plusieurs personnes : envoi, réception, portée...</t>
  </si>
  <si>
    <t>WEIGHTED BALL 0,5Kgs GREY</t>
  </si>
  <si>
    <t>WEIGHTED BALL 1,5Kgs BLUE</t>
  </si>
  <si>
    <t>WEIGHTED BALL 1,5Kgs GREY</t>
  </si>
  <si>
    <t>WEIGHTED BALL 1Kg BLUE</t>
  </si>
  <si>
    <t>WEIGHTED BALL 1Kg GREY</t>
  </si>
  <si>
    <t>WEIGHTED BALL 1Kg PINK</t>
  </si>
  <si>
    <t>Ce ballon fitness souple et résistant est indispensable pour les cours de Pilates, renforcement musculaire et fitness. Adapté pour un public débutant et confirmé, il apporte un côté ludique aux cours collectifs et coaching.
Le ballon procure différentes sensations selon l’exercice effectué: son incroyable surface instable force à trouver son équilibre en se stabilisant, et le tenir entre les mains et les jambes apporte un poids supplémentaire pour plus de renforcement musculaire.</t>
  </si>
  <si>
    <t>GYM BALL 55CM</t>
  </si>
  <si>
    <t>GYM BALL 65CM</t>
  </si>
  <si>
    <t>GYM BALL 75CM</t>
  </si>
  <si>
    <t>AEROBIC BALL 20CM</t>
  </si>
  <si>
    <t>Elément indispensable en cours collectifs de renforcement musculaire et en Pilates, ce ballon paille souple et léger amène une multitude de variations aux mouvements effectués au quotidien ! Fait travailler la stabilité, l’équilibre, la résistance, la coordination, et peut être également une adaptation utile pour les mouvements Pilates.</t>
  </si>
  <si>
    <t>14.2638.03</t>
  </si>
  <si>
    <t>Banc penderie double face 1,6M</t>
  </si>
  <si>
    <t>AXESS</t>
  </si>
  <si>
    <t>1600 × 770 × 400mm</t>
  </si>
  <si>
    <t xml:space="preserve">
Banc penderie double avec patères. Porte chaussures. Construction robuste en tube carré avec revêtement résistant. Assise en lattes. Structure métallique recouverte de peinture anticorrosion. Montage facile.</t>
  </si>
  <si>
    <t>14.2638.05</t>
  </si>
  <si>
    <t>Banc penderie double face 2M</t>
  </si>
  <si>
    <t>2000 × 770 × 400mm</t>
  </si>
  <si>
    <t>14.2631.03</t>
  </si>
  <si>
    <t>Banc penderie simple face 1,6M</t>
  </si>
  <si>
    <t>1600 × 400 × 400mm</t>
  </si>
  <si>
    <t>Banc penderie avec patères. Porte chaussures. Construction robuste en tube carré avec revêtement résistant. Assise en lattes. Strucutre métallique recouverte de peinture anticorrosion. Montage facile.</t>
  </si>
  <si>
    <t>14.2631.05</t>
  </si>
  <si>
    <t>Banc penderie simple face 2M</t>
  </si>
  <si>
    <t>2000 × 400 × 400mm</t>
  </si>
  <si>
    <t>14.2633.07</t>
  </si>
  <si>
    <t>Banc vestiaire 1,2M</t>
  </si>
  <si>
    <t>1200 × 400 × 400mm</t>
  </si>
  <si>
    <t>Banc vestiaire avec assise 3 lames en bois et structure en métal. Construction robuste, en tube carré avec revêtement résistant</t>
  </si>
  <si>
    <t>14.2633.09</t>
  </si>
  <si>
    <t>Banc vestiaire 1,5M</t>
  </si>
  <si>
    <t>1500 × 400 × 400m</t>
  </si>
  <si>
    <t>14.2633.12</t>
  </si>
  <si>
    <t>Banc vestiaire 2M</t>
  </si>
  <si>
    <t>2000 × 400 × 400m</t>
  </si>
  <si>
    <t>Longueur de la bande: 120cm</t>
  </si>
  <si>
    <t>Ces bandes latex (lot de 3) sont idéales pour le travail du renforcement musculaire grâce à leurs différentes résistances.
La largeur de la bande leur permet de rester confortable sur les zones de contact avec le corps.</t>
  </si>
  <si>
    <t>ELASTIC BAND ROLLER Light</t>
  </si>
  <si>
    <t>La bande latex est une bande de résistance en latex, au format économique, facile à découper en fonction des exercices, de la longueur souhaitée et de vos objectifs.
Les bandes latex sont idéales pour tous types de cours de renforcement musculaire, pour la proprioception, la rééducation, la thérapie, le Pilates.
La largeur de la bande lui permet de rester confortable sur les zones de contact avec le corps.</t>
  </si>
  <si>
    <t>ELASTIC BAND ROLLER Medium</t>
  </si>
  <si>
    <t>ELASTIC BAND ROLLER Strong</t>
  </si>
  <si>
    <t>1241-40</t>
  </si>
  <si>
    <t>Les bandes lestées cheville sont un outil de lest pour accentuer l'effet de vos mouvements à la cheville. Utilisées en renforcement musculaire. Nouvelle forme ergonomique facilitant les mouvements.</t>
  </si>
  <si>
    <t>Les bandes lestées poignet sont un outil de lest pour accentuer l'effet de vos mouvements au poignet. Nouvelle forme ergonomique facilitant les mouvements, avec trou pour le pouce, plus sûre lors de l’exécution des mouvements rapides.</t>
  </si>
  <si>
    <t>MEN CROSSFIT BAR</t>
  </si>
  <si>
    <t>Taille : 28mm</t>
  </si>
  <si>
    <t xml:space="preserve">
Barre idéale pour l'entraînement intensif de type crossfit : facilité de rotation pour le levage olympique, solidité importante. Adaptée pour des disques de 51mm de diamètre.</t>
  </si>
  <si>
    <t>WOMEN CROSSFIT BAR</t>
  </si>
  <si>
    <t>Taille : 25mm</t>
  </si>
  <si>
    <t>1114-23</t>
  </si>
  <si>
    <t>Longueur: 120cm, Diamètre: 50mm</t>
  </si>
  <si>
    <t>Barre de curl EZ conçue pour les entraînements de musculation intensive.
Confort garanti grâce à une prise de main large et une aisance au niveau des poignets.
Utilisée pour les mouvements de flexion et d'extension des coudes.</t>
  </si>
  <si>
    <t>1,2m</t>
  </si>
  <si>
    <t>La barre d'obstacle permet la construction de parcours d'entraînement pour un travail cardio, ludique à travers le saut. Complément du kit d'obstacle.</t>
  </si>
  <si>
    <t>1,6m</t>
  </si>
  <si>
    <t>1m</t>
  </si>
  <si>
    <t>36cm</t>
  </si>
  <si>
    <t>122cm</t>
  </si>
  <si>
    <t>Barre droite de tirage dorsal, accessoire de tirage pour la musculation.
Travail profond des dorsaux avec différentes prises de main, renforts souples.
Complémentaire dans l'utilisation d'appareils à charge guidée.</t>
  </si>
  <si>
    <t>1114-22</t>
  </si>
  <si>
    <t>OLYMPIC TRICEPS BAR</t>
  </si>
  <si>
    <t>Longueur: 87cm, Diamètre: 51mm</t>
  </si>
  <si>
    <t>Barre lyre triceps, barre utilisée pour le travail des biceps-triceps. Pratique pour l'enchaînement d'exercices par la méthode de travail super 7. Prise en main facile.</t>
  </si>
  <si>
    <t>STRAIGHT OLYMPIC BAR 1,50M</t>
  </si>
  <si>
    <t>Longueur: 150cm, Diamètre: 50mm, Charge maximale: 350kg</t>
  </si>
  <si>
    <t>Barre olympique droite chromée pour les entraînements de musculation intensive.
Utilisée pour les exercices de développé-couché, les squats, le travail de la force, la prise de masse et l'endurance. Taille adaptée à tout public.</t>
  </si>
  <si>
    <t>STRAIGHT OLYMPIC BAR 2,20M</t>
  </si>
  <si>
    <t>Longueur: 220cm, Diamètre: 50mm, Charge maximale: 350kg</t>
  </si>
  <si>
    <t>50cm</t>
  </si>
  <si>
    <t>Barre rowing biceps triceps, accessoire de musculation utilisé pour le travail des biceps et des triceps avec différentes prises de main.
Complémentaire dans l'utilisation d'appareils à charge guidée. Idéale pour le travail à la poulie.</t>
  </si>
  <si>
    <t>96cm</t>
  </si>
  <si>
    <t>Barre rowing de tirage dorsal, accessoire de tirage pour la musculation.
Travail des épaules, du dos et des trapèzes.
Complémentaire dans l'utilisation d'appareils à charge guidée. Idéale pour le travail à la poulie.</t>
  </si>
  <si>
    <t>MS3213</t>
  </si>
  <si>
    <t>MASSAGE CUSHION</t>
  </si>
  <si>
    <t>Diamètre : 32 cm</t>
  </si>
  <si>
    <t>La base à picots est un plateau gonflé d’air conçu pour les exercices d’équilibre et de coordination.
Les picots permettent une meilleure perception des mouvements, une stimulation de la circulation sanguine et des capteurs sensoriels de la plante de pied.
Outil indispensable des thérapeutes et des préparateurs physiques.</t>
  </si>
  <si>
    <t>BATONS DE BOIS PAR 10</t>
  </si>
  <si>
    <t>SKYLINE</t>
  </si>
  <si>
    <t>120cm, Diamètre: 24mm</t>
  </si>
  <si>
    <t>Le bâton de bois permet au coach sportif de favoriser le travail des épaules et des abdominaux, ainsi que de faire exécuter des exercices d'équilibre et d'assouplissement.
Touché confort pour une excellente prise en main.</t>
  </si>
  <si>
    <t>140cm, Diamètre: 24mm</t>
  </si>
  <si>
    <t>BALANCE PAD</t>
  </si>
  <si>
    <t>35x40x5,8cm</t>
  </si>
  <si>
    <t>Le bloc proprioception est conçu pour les exercices de proprioception afin d’améliorer son schéma corporel, son équilibre, la coordination et la stabilité de ses articulations, tout en renforçant les zones profondes du corps.
Très apprécié par les thérapeutes dans la rééducation et par les sportifs souhaitant améliorer leur performance.</t>
  </si>
  <si>
    <t>YOGA BLOCK BLUE</t>
  </si>
  <si>
    <t>13x17x30,5cm</t>
  </si>
  <si>
    <t>Bloc yoga violet, outil indispensable pour les exercices de maintien des cours de yoga. Bloc de mousse suffisamment rigide et souple pour garantir une grande stabilité. Excellent rapport qualité/prix.</t>
  </si>
  <si>
    <t>1232-40</t>
  </si>
  <si>
    <t>YOGA BRICK</t>
  </si>
  <si>
    <t>18x3,8cm</t>
  </si>
  <si>
    <t xml:space="preserve">
Brique yoga, outil indispensable pour le travail de certaines postures difficiles. Permet une plus grand amplitude, stabilité et un meilleur confort. Vendues par paire.</t>
  </si>
  <si>
    <t>ELN 300002</t>
  </si>
  <si>
    <t>CADILLAC  DE MADERA</t>
  </si>
  <si>
    <t>hauteur totale : 218cm / hauteur du tapis : 62cm / largeur : 70cm / longueur totale : 218cm</t>
  </si>
  <si>
    <t>Le Cadillac permet d’effectuer tous les mouvements Pilates du sol, ainsi que les mouvements de la tour et bien sûr les mouvements de suspension et d’étirement.
Le coach est à hauteur d’homme, très agréable pour corriger et échanger.
Favorise le travail à 2, une personne sur le tapis et une personne au niveau de la tour debout.
Adapté pour les débutants et confirmés en coaching 1 ou 2 personnes, le cadillac séduit les adeptes du Pilates. Tapis rehaussé confortable, pratique pour les personnes manquant de mobilité.</t>
  </si>
  <si>
    <t>ELN 300001</t>
  </si>
  <si>
    <t>CADILLAC - REFORMER DE MADERA. COMBO</t>
  </si>
  <si>
    <t>Le Cadillac combo, véritable appareil 2 en 1, permet d'effectuer les mouvements du Reformer et du Cadillac: Pilates du sol, Reformer, tour et bien sûr tous les mouvements de suspension et d’étirement uniquement réalisables sur le Cadillac.
Tapis rehaussé confortable, pratique pour les personnes manquant de mobilité.
Le coach est à hauteur d’homme, très agréable pour corriger et échanger. Favorise le travail à 2, une personne sur le tapis et une personne au niveau de la tour debout. Adapté pour les débutants et confirmés en coaching 1 ou 2 personnes.</t>
  </si>
  <si>
    <t>Cage crossfit BASIC</t>
  </si>
  <si>
    <t>280 × 444 × 124cm</t>
  </si>
  <si>
    <t xml:space="preserve">Cage functional training basic composée de :
• 6 upright tube 2742mm
• 4 upright tube 3685mm
• 2 elevation cross bar 1552mm
• 2 elevation cross bar 2119mm
• 18 monkey bar 1800mm
• 6 monkey bar 1080mm
• 2 cross bar 1800mm
• 6 cross bar 1080mm
• 5 overpass 1800mm </t>
  </si>
  <si>
    <t>Cage crossfit FUNCTIONAL</t>
  </si>
  <si>
    <t>344 × 800 × 281,5cm</t>
  </si>
  <si>
    <t xml:space="preserve">Cage crossfit functionnal composée de :
• 14 upright tube 2742mm
• 2 triangular crosses 1800mm
• 4 elevation cross bar 1215mm
• 12 monkey bar 1080mm
• 1 monkey rack
• 2 cross bar 2815mm
• 2 cross bar 1080mm
• 2 double chin-up bar 1080mm
• 5 overpass 1080mm </t>
  </si>
  <si>
    <t>Cage crossfit POWER</t>
  </si>
  <si>
    <t>376 × 536 × 196cm</t>
  </si>
  <si>
    <t>Cage functional training power composée de :
• 14 upright tube 2742mm
• 2 triangular crosses 1800mm
• 2 cross bar 2815mm
• 2 cross bar 1080mm
• 2 double chin up bar 1080mm
• 12 monkey bar 1080mm
• 4 elevation cross bar 1215mm
• 1 monkey rack 1080mm
• 5 overpass 1080mm</t>
  </si>
  <si>
    <t>280 × 572 × 116cm</t>
  </si>
  <si>
    <t>La cage murale functional training basic comprend :
- 4 upright tube 2742mm
- 15 monkey bar 1080mm
- 3 cross bar 1800mm
- 4 overpass 1080mm</t>
  </si>
  <si>
    <t>376 × 920 × 116cm</t>
  </si>
  <si>
    <t>Cage murale crossfit functional composée de :
• 5 upright tube 2742mm
• 1 triangular crosses 1800mm
• 2 double chin up bar 1080mm
• 2 upright tube 3685mm
• 1 elevation cross bar 2119mm
• 1 elevation cross bar 1552mm
• 1 monkey bar 1800mm
• 19 monkey bar 1080mm
• 1 cross bar 1800mm
• 3 cross bar 1080mm
• 1 overpass 1800m
• 5 overpass 1080mm</t>
  </si>
  <si>
    <t>Ceinture de maintien, matériel de protection lors des entraînements de musculation. Indispensable dans l'utilisation de charges lourdes, afin d'éviter les problèmes au niveau des lombaires et du dos.</t>
  </si>
  <si>
    <t xml:space="preserve">
La ceinture flottante est munie d'un flotteur monobloc pour permettre une flottaison verticale. Facilite l'exécution des mouvements dans l'eau.</t>
  </si>
  <si>
    <t>EVA FLOAT</t>
  </si>
  <si>
    <t>Chaussettes LF'Pilates, pour la pratique du Pilates en toute sécurité ! 
Ces chaussettes Pilates vous garantissent une meilleure stabilité grâce à leur surface antidérapante.</t>
  </si>
  <si>
    <t>AKKUA</t>
  </si>
  <si>
    <t>Chaussettes Pilates AKKUA, ultra-confort, avec une surface antidérapante vous garantissant plus de facilité dans l'exécution des mouvements Pilates.</t>
  </si>
  <si>
    <t xml:space="preserve">CF1002 G2 </t>
  </si>
  <si>
    <t>CHIN-UP BAR 1172mm</t>
  </si>
  <si>
    <t>1172mm</t>
  </si>
  <si>
    <t xml:space="preserve">
Barre pour la pratique d'exercices de traction du corps. Idéal pour le renforcement des biceps-triceps.</t>
  </si>
  <si>
    <t xml:space="preserve">CF1002 G1 </t>
  </si>
  <si>
    <t>CHIN-UP BAR 1200mm</t>
  </si>
  <si>
    <t>1200mm</t>
  </si>
  <si>
    <t>Barre pour la pratique d'exercices de traction du corps. Idéal pour le renforcement des biceps-triceps.</t>
  </si>
  <si>
    <t xml:space="preserve">CF1002 G3 </t>
  </si>
  <si>
    <t>CHIN-UP BAR 1250mm</t>
  </si>
  <si>
    <t>1250mm</t>
  </si>
  <si>
    <t xml:space="preserve">
Barre de traction prise large et prise serrée. Prévue pour un montage mural.</t>
  </si>
  <si>
    <t>circuit complet elevate</t>
  </si>
  <si>
    <t>TOTAL GYM</t>
  </si>
  <si>
    <t>4 machines, plus de 40 exercices !
Circuit comprenant :
  - 1 Total Gym Core Trainer : permet un travail ciblé des abdominaux et sollicite les muscles profonds.
  - 1 Total Gym Leg Trainer : permet un travail complet du bas du corps, de la proprioception et de l'équilibre.
  - 1 Total Gym Pull-up Trainer : travail de pompes avec multiples prises ajustables. Les niveaux s'ajustent facilement.
  - 1 Total Gym Press Trainer : sur plan incliné, travail intense de tractions et de pompes.
Premier circuit rassemblant des machines ayant pour résistance le poids du corps. Conçu pour être simple, intuitif et stimulant pour tous les niveaux et tous les publics.  Peut se pratiquer en small group. Un espace de 15m² suffit à leur installation.</t>
  </si>
  <si>
    <t>circuit complet FLE-XX</t>
  </si>
  <si>
    <t>FLE-XX</t>
  </si>
  <si>
    <t>1er circuit spécialisé dans les maux de dos !
Le circuit Fle-xx comprend 8 appareils basiques et une multitudes d'exercices supplémentaires qui peuvent être effectués sans équipement.
Circuit global et complet qui permet de retrouver mobilité et sensation de souplesse en quelques semaines seulement.</t>
  </si>
  <si>
    <t xml:space="preserve">AF4001 </t>
  </si>
  <si>
    <t xml:space="preserve">
Banc de musculation vertical, à accrocher à la cage functional training</t>
  </si>
  <si>
    <t>CONE MULTIFONCTION (couleur suivant arrivage)</t>
  </si>
  <si>
    <t>Cône en PVC avec base carrée, très résistant. Compatible avec jalons ou cerceaux plat. 6 trous d'accrochage + sommet.</t>
  </si>
  <si>
    <t>Corde à sauter avec poignées en plastique et corde en PVC. Permet de travailler le cardio de manière ludique et efficace ainsi que le renforcement musculaire.
Livrée dans un tube en plastique, pratique pour le rangement.</t>
  </si>
  <si>
    <t xml:space="preserve">SRP002 </t>
  </si>
  <si>
    <t>BATTLE ROPE ø50MM</t>
  </si>
  <si>
    <t>Diamètre : 50mm</t>
  </si>
  <si>
    <t>Corde de grande qualité et de grande résistance, avec ruban protexteur à chaque extrémité pour éviter que la corde ne s'effile et pour offrir une meilleure prise.</t>
  </si>
  <si>
    <t>1 - TRICEPS ROPE WITH RUBBER ENDS</t>
  </si>
  <si>
    <t>TOP ASIA</t>
  </si>
  <si>
    <t>70cm</t>
  </si>
  <si>
    <t>Corde de tirage pour la musculation, accessoire utilisé pour le travail profond des triceps, des trapèzes et des biceps. Complémentaire dans l'utilisation d'appareils à charge guidée.</t>
  </si>
  <si>
    <t>BATTLE ROPE ø38MM</t>
  </si>
  <si>
    <t>Diamètre : 38mm</t>
  </si>
  <si>
    <t xml:space="preserve">
Composé d'une base solide et stable, le core plate est un appareil rotatif multi-directionnel, qui permet un travail du haut du corps. A utiliser avec une barre olympique.</t>
  </si>
  <si>
    <t xml:space="preserve">CF1002 E2 </t>
  </si>
  <si>
    <t>CROSS BAR 1080mm</t>
  </si>
  <si>
    <t>1080mm</t>
  </si>
  <si>
    <t>Barre de liaison horizontale pour cage functional training</t>
  </si>
  <si>
    <t xml:space="preserve">CF1002 E1 </t>
  </si>
  <si>
    <t>CROSS BAR 1800mm</t>
  </si>
  <si>
    <t>1800mm</t>
  </si>
  <si>
    <t xml:space="preserve">CF1002 E3 </t>
  </si>
  <si>
    <t>CROSS BAR 2815mm</t>
  </si>
  <si>
    <t>2815mm</t>
  </si>
  <si>
    <t>CSP140630</t>
  </si>
  <si>
    <t>CSP</t>
  </si>
  <si>
    <t>RUBBER FLOOR ROLL</t>
  </si>
  <si>
    <t>1,25m × 10m × 8mm</t>
  </si>
  <si>
    <t>Plaque de revêtement de sol pour l'absorption d'impact en grains de gomme à haute densité. Résistant à l'usure.</t>
  </si>
  <si>
    <t>CF1001 G</t>
  </si>
  <si>
    <t>Poignées ajustable deux prises pour le travail de dips afin de développer la force et le volume des triceps, pectoraux et épaules.</t>
  </si>
  <si>
    <t xml:space="preserve">CF1001 M </t>
  </si>
  <si>
    <t xml:space="preserve">
Doubles poignées à dips simples, utilisées comme des barres parallèles, à accrocher à la cage functional training</t>
  </si>
  <si>
    <t>PLATE FOR PUMP 1,25Kg</t>
  </si>
  <si>
    <t>PLATE FOR PUMP 2,5Kgs</t>
  </si>
  <si>
    <t>PLATE FOR PUMP 5Kgs</t>
  </si>
  <si>
    <t>TCA-C3011</t>
  </si>
  <si>
    <t>BUMPER PLATE 10KGS</t>
  </si>
  <si>
    <t>Disques de compétition résistants aux chocs. Amorti lors du lancé au sol.</t>
  </si>
  <si>
    <t>BUMPER PLATE 15KGS</t>
  </si>
  <si>
    <t>BUMPER PLATE 20KGS</t>
  </si>
  <si>
    <t>BUMPER PLATE 25KGS</t>
  </si>
  <si>
    <t>BUMPER PLATE 5KGS</t>
  </si>
  <si>
    <t>BLACK OLYMPIC PLATE W/STEEL RING 1,25Kg</t>
  </si>
  <si>
    <t>Utilisé dans les exercices de crossfit mais aussi dans la préparation aux sports de combat, le disque rond est un outil complet qui vous permettra de travailler efficacement et de manière harmonieuse chaque groupe musculaire.</t>
  </si>
  <si>
    <t>BLACK OLYMPIC PLATE W/STEEL RING 10Kgs</t>
  </si>
  <si>
    <t>BLACK OLYMPIC PLATE W/STEEL RING 15Kgs</t>
  </si>
  <si>
    <t>BLACK OLYMPIC PLATE W/STEEL RING 2,5Kgs</t>
  </si>
  <si>
    <t>BLACK OLYMPIC PLATE W/STEEL RING 20Kgs</t>
  </si>
  <si>
    <t>BLACK OLYMPIC PLATE W/STEEL RING 5Kgs</t>
  </si>
  <si>
    <t>BALANCE TRAINER</t>
  </si>
  <si>
    <t>Diamètre: 69cm</t>
  </si>
  <si>
    <t>Le dôme trainer est conçu pour l’entraînement dans tous les plans de l’espace. Il peut être utilisé avec le côté plateforme, soit en haut soit en bas pour différents types de défis d'équilibre. Il est gonflable et se déplace facilement.
Très apprécié par les thérapeutes pour son travail de l'équilibre,  le dôme trainer apporte aussi aux préparateurs physiques un moyen de rendre l'entraînement plus ludique et efficace.
Il permet le travail de l'équilibre, le renforcement musculaire ou encore l'endurance dans des cours cardio.</t>
  </si>
  <si>
    <t>Dôme trainer pink</t>
  </si>
  <si>
    <t>Diamètre: 63cm</t>
  </si>
  <si>
    <t>CF1001 B2</t>
  </si>
  <si>
    <t>DOUBLE CHIN-UP BAR 1080mm</t>
  </si>
  <si>
    <t xml:space="preserve">
Barre de traction double pouvant servir de support pour sangles, suspension training et tractions.</t>
  </si>
  <si>
    <t>CF1001 B1</t>
  </si>
  <si>
    <t>DOUBLE CHIN-UP BAR 1800mm</t>
  </si>
  <si>
    <t>40cm</t>
  </si>
  <si>
    <t>Double poignée rowing de tirage dorsal, accessoire de tirage pour la musculation.
Travail profond des dorsaux, poignées avec renforts.
Complémentaire dans l'utilisation d'appareils à charge guidée. Idéale pour le travail à la poulie.</t>
  </si>
  <si>
    <t>Double poignée de tirage biceps-triceps, accessoire de tirage utilisé en musculation pour le travail profond des muscles des biceps-triceps. Poignées avec renforts.
Complémentaire dans l'utilisation d'appareils à charge guidée. Barre idéale pour le travail à la poulie.</t>
  </si>
  <si>
    <t>TV TOURS</t>
  </si>
  <si>
    <t>DVD cours matwork II, cours LF'Pilates qui prend la suite du niveau fondamental et vous permet de voir au total 25 mouvements de la méthode Pilates.
Continuez votre entraînement avec la méthode LF’Pilates : renforcement des muscles profonds et superficiels, travail de la posture, de l’équilibre, de la coordination, de la respiration et remède pour combattre le mal de dos.
Vous maîtrisez les mouvements fondamentaux, découvrez maintenant une chorégraphie intermédiaire. Elle vous permettra de progresser davantage grâce aux nouveaux mouvements et aux différentes options proposées.
Ce cours a été construit sous forme d’alternance de mouvements de renforcement musculaire et de mobilité articulaire afin d’acquérir une harmonie corporelle.</t>
  </si>
  <si>
    <t>DVD cours matwork III, cours LF'Pilates, dernier niveau de la méthode Pilates qui reprend les 35 mouvements.
Continuez votre entraînement avec la méthode LF’Pilates : renforcement des muscles profonds et superficiels, travail de la posture, de l’équilibre, de la coordination, de la respiration et remède pour combattre le mal de dos.
Vous maîtrisez les mouvements intermédiaires, découvrez maintenant une chorégraphie avancée.
Elle vous permettra de progresser davantage grâce aux nouveaux mouvements et aux différentes options proposées.
Ce cours a été construit sous forme d’alternance de mouvements de renforcement musculaire et de mobilité articulaire afin d’acquérir une harmonie corporelle.</t>
  </si>
  <si>
    <t>DVD cours petit matériel, cours LF'Pilates qui reprend les exercices de la méthode Pilates à travers le petit matériel : ballon, pilates ring, foam roller.
Découvrez 23 mouvements LF’Pilates avec ces 3 matériels : vous allez renforcer les muscles profonds et superficiels, travailler la posture, l’équilibre, la coordination, la respiration et combattre le mal de dos.
Cette chorégraphie a été construite sous forme d’alternance de mouvements de renforcement musculaire et de mobilité articulaire afin d’acquérir une harmonie corporelle.</t>
  </si>
  <si>
    <t>DVD formation barrel I, premier DVD de formation vous permettant d’apprendre et de maîtriser les différents mouvements de l’arc barrel, du spine corrector et du ladder barrel. Ces 3 matériels permettent de travailler la colonne vertébrale en flexion et en extension, ainsi que le renforcement de tout le corps.
Vous apprendrez 59 mouvements fondamentaux et intermédiaires et leurs 89 options, ainsi que l’intérêt à utiliser l’arc barrel ou le spine corrector.
Vous pourrez apprendre et maîtriser progressivement les mouvements grâce aux options classées par ordre de difficulté.
Vous découvrirez également la respiration adaptée à chaque mouvement et des prises de vue sur 3 plans, afin de faciliter la compréhension et la subtilité de chaque mouvement.</t>
  </si>
  <si>
    <t>DVD formation matwork I, référentiel de formation pour le niveau Pilates Fondamental, reprenant le contenu de formation Pilates Fondamental LF Pilates International.
Ce DVD est la base indispensable pour l’apprentissage afin de bien démarrer votre formation Pilates. Vous découvrirez :
- Les 5 référentiels de placement
- Les 16 mouvements fondamentaux
- Les 57 options adaptées
- La respiration et visualisation adaptées à chaque mouvement
Les options sont classées par ordre de difficulté afin de vous permettre d’apprendre et maîtriser progressivement les mouvements du Pilates.
Filmé sous trois angles différents, chaque mouvement est détaillé afin de vous apporter le maximum d’informations et d’optimiser l’approche pédagogique, aussi bien visuelle que technique.
Ce DVD est réservé aux professionnels et futurs professionnels souhaitant apprendre et maîtriser la méthode Pilates.</t>
  </si>
  <si>
    <t>DVD formation matwork II, référentiel de formation pour le niveau Pilates Intermédiaire, reprenant le contenu de formation Pilates Intermédiaire LF Pilates International.
Ce DVD est la suite du niveau fondamental et vous permet de progresser et d’acquérir de nouvelles connaissances en Pilates. Vous découvrirez:
- Les 5 référentiels de placement
- Les 26 nouveaux mouvements intermédiaires
- Les 60 options intermédiaires de l’ensemble des techniques
- La respiration et visualisation adaptées à chaque mouvement
Les options sont classées par ordre de difficulté afin de vous permettre d’apprendre et maîtriser progressivement les différents mouvements du Pilates.
Afin d’optimiser votre parcours de formation à la méthode Pilates et d’acquérir l’ensemble des mouvements, retrouvez le DVD de formation Advanced pour continuer dans votre progression.</t>
  </si>
  <si>
    <t>DVD formation matwork III, référentiel de formation pour le niveau Pilates Advanced, reprenant le contenu de formation Pilates Advanced LF Pilates International.
Ce DVD est la suite du niveau Intermédiaire et vous permet d’acquérir les derniers mouvements de la méthode Pilates pour d’asseoir les connaissances des niveaux précédents. Vous découvrirez:
- Les 5 référentiels de placement
- Les 35 nouveaux mouvements
- Les 58 options de l’ensemble des techniques
- La respiration et visualisation adaptées à chaque mouvement
Les options sont classées par ordre de difficulté afin de vous permettre d’apprendre et maîtriser progressivement les différents mouvements du Pilates.</t>
  </si>
  <si>
    <t>DVD formation petit matériel, référentiel de formation pour le module petit matériel, reprenant le contenu de formation Petit matériel LF Pilates International.
Vous apprendrez 23 mouvements fondamentaux et intermédiaires avec les accessoires Pilates: ballon, pilates ring, foam roller sur 95 positions et 260 options.
Vous découvrirez également la respiration adaptée à chaque mouvement et des prises de vue sur 3 plans, afin de faciliter la compréhension et la subtilité de chaque mouvement.
Premier DVD de formation vous permettant d'apprendre et de maîtriser les différents mouvements avec les accessoires, grâce aux options classées par ordre de difficulté.</t>
  </si>
  <si>
    <t>DVD formation reformer I, premier DVD de formation vous permettant d’apprendre et de maîtriser les différents mouvements du Reformer.
Le Reformer offre un entraînement sur un chariot mobile nécessitant un engagement important des abdominaux, et permettant l’amélioration de la force et de la souplesse, ainsi que le travail de la mobilité de la colonne vertébrale.
Vous apprendrez 73 mouvements fondamentaux et intermédiaires et leurs 134 options, ainsi que l’utilisation du Reformer.
Vous pourrez apprendre et maîtriser progressivement les mouvements grâce aux options classées par ordre de difficulté. Vous découvrirez également la respiration adaptée à chaque mouvement et des prises de vue sur 3 plans, afin de faciliter la compréhension et la subtilité de chaque mouvement.</t>
  </si>
  <si>
    <t>DVD formation stability I, premier DVD de formation vous permettant d’apprendre et de maîtriser les différents mouvements du Stability Chair.
Le Stability Chair est une sorte de chaise permettant de travailler la stabilisation du bassin et du buste ainsi que la mobilisation des hanches et le renforcement de tout le corps.
Le travail d’isolation et de stabilisation nécessite un engagement des abdominaux. Vous apprendrez 43 mouvements fondamentaux et intermédiaires et leurs 78 options, ainsi que l’utilisation du Stability Chair.
Vous pourrez apprendre et maîtriser progressivement les mouvements grâce aux options classées par ordre de difficulté. Vous découvrirez également la respiration adaptée à chaque mouvement et des prises de vue sur 3 plans, afin de faciliter la compréhension et la subtilité de chaque mouvement.</t>
  </si>
  <si>
    <t>ADJUSTABLE AGILITY LADDER 4M</t>
  </si>
  <si>
    <t>: 4m</t>
  </si>
  <si>
    <t>Echelle de vitesse, de rythme,et de changement de direction offrant un entraînement performant, et de multiples exercices en salle ou en extérieur.</t>
  </si>
  <si>
    <t>Élastique en tissu formé de 8 poignées de préhension. Permet d'agir sur chacun des principaux groupes musculaires (bras, dorsaux, fessiers, pectoraux, cuisses, abdominaux). Les poignées sont numérotées de 1 à 8 pour les mains et les pieds et permettent de faire varier la résistance.</t>
  </si>
  <si>
    <t>: 2m</t>
  </si>
  <si>
    <t>Élastique de résistance poignet/cheville, pour développer la puissance des bras et des jambes grâce à un système de résistance. S'attache au poignet, à la cheville ou au bras.</t>
  </si>
  <si>
    <t>: 7m</t>
  </si>
  <si>
    <t>Élastique de résistance taille, pour le travail de renforcement musculaire en salle ou en extérieur.
Cet élastique à tenir permet de développer la force et la vitesse des membres inférieurs grâce à un système de résistance fixé à la taille.</t>
  </si>
  <si>
    <t>Élastique de résistance saut, pour améliorer très rapidement la détente verticale.
Se présente sous la forme d'une ceinture s'accrochant à la taille, munie de deux élastiques à fixer ou à tenir au sol.</t>
  </si>
  <si>
    <t xml:space="preserve">CF1002 B1 </t>
  </si>
  <si>
    <t>ELEVATION CROSS BAR 1552mm</t>
  </si>
  <si>
    <t>1552mm</t>
  </si>
  <si>
    <t>Barre de liaison pour dénivelé.</t>
  </si>
  <si>
    <t>CF1002 B2</t>
  </si>
  <si>
    <t>ELEVATION CROSS BAR 2119mm</t>
  </si>
  <si>
    <t>2119mm</t>
  </si>
  <si>
    <t xml:space="preserve">CF1002 B3 </t>
  </si>
  <si>
    <t>ELEVATION CROSS BAR TRANSVERSAL 1215mm</t>
  </si>
  <si>
    <t>1215mm</t>
  </si>
  <si>
    <t>Barre de liaison transversale pour structure functional training.</t>
  </si>
  <si>
    <t>Enceinte  roadboy65</t>
  </si>
  <si>
    <t>Enceinte de sono portable Système acoustique compacte et flexible pour petites prestations, conférences, présentations multimédia, discours, écoles, églises, etc.</t>
  </si>
  <si>
    <t>ENCEINTE BOSE NOUVELLE GÉNÉRATION</t>
  </si>
  <si>
    <t>Enceinte MIPRO 120w</t>
  </si>
  <si>
    <t>MIPRO Vous propose de Découvrir Une Version Plus Compacte et Accessible de sa Sonorisation Autonome sur Batterie !</t>
  </si>
  <si>
    <t>Enceinte MIPRO 50w</t>
  </si>
  <si>
    <t>Enceinte MIPRO 70w</t>
  </si>
  <si>
    <t>Enceinte roadboy65 + micro et lecteur CD</t>
  </si>
  <si>
    <t>30 cm × 22 cm</t>
  </si>
  <si>
    <t xml:space="preserve">
ENCEINTE DE SONO PORTABLE ACTIVE AVEC MICRO SERRE-TÊTE Système acoustique compacte et flexible pour petites prestations, conférences, présentations multimédia, discours, écoles, églises, etc. …</t>
  </si>
  <si>
    <t>260 × 115cm</t>
  </si>
  <si>
    <t>Espalier simple se fixant au mur et comprenant 18 barres ainsi qu'un système permettant d'effectuer des tractions.
Barre métallique recouverte de caoutchouc pour une meilleure prise.
Idéal pour gain de place.
S'utilise pour les cours de renforcement avec sangle de suspension, élastique de résistance ou tout outil nécessitant un point d'accroche.</t>
  </si>
  <si>
    <t>SVELTUS</t>
  </si>
  <si>
    <t>Un filet ballon paille peut contenir jusqu’à 2 gros ballons ou 20 ballons paille. Idéal pour transporter facilement et librement les ballons.</t>
  </si>
  <si>
    <t>1213-05</t>
  </si>
  <si>
    <t>FITNESS TUBE Light</t>
  </si>
  <si>
    <t>Dans les cours de renforcement musculaire, le Fitness Tube crée une résistance idéale en fonction du modèle choisi.
Il se présente sous la forme d'un élastique avec poignées, et est utilisé pour le renforcement des bras, des jambes, du dos, de la poitrine et de la ceinture abdominale.
Une multitude d’exercices de tonification peuvent être réalisés avec performance et simplicité.</t>
  </si>
  <si>
    <t>FITNESS TUBE Medium</t>
  </si>
  <si>
    <t>Fitness tube pro avec une résistance élastique de haute qualité. Possibilité de l'attacher à une cage ou un espalier pour une résistance efficace et un travail de renforcement encore plus complet.</t>
  </si>
  <si>
    <t>FITNESS TUBE Strong</t>
  </si>
  <si>
    <t>Longueur: 150cm</t>
  </si>
  <si>
    <t>Flex bar, barre flexible idéale pour les exercices de rééducation, de renforcement musculaire et pour les cours de gym.
Les vibrations amplifiées par le poids à chaque extrémité de la barre font travailler la globalité des muscles.</t>
  </si>
  <si>
    <t xml:space="preserve"> 90x15 cm</t>
  </si>
  <si>
    <t>Grâce au foam roller basique, réalisez un travail idéal de renforcement de la musculature profonde, de l’équilibre et de la coordination.
Beaucoup utilisé dans la méthode Pilates ainsi que par les thérapeutes.</t>
  </si>
  <si>
    <t>Grâce au foam roller classique, réalisez un travail idéal de renforcement de la musculature profonde, de l'équilibre et de la coordination. Beaucoup utilisé dans la méthode Pilates ainsi que par les thérapeutes.</t>
  </si>
  <si>
    <t>165x6,5cm</t>
  </si>
  <si>
    <t xml:space="preserve">
La frite aquatique, un cylindre en mousse très résistant avec une densité importante, permet la flottaison du corps pour un travail complet.</t>
  </si>
  <si>
    <t>METAL BOXE</t>
  </si>
  <si>
    <t>Gants de boxe pour initiation à la discipline, en mousse préformée, assurant une bonne protection et l'ergonomie d'un gant haut de gamme.</t>
  </si>
  <si>
    <t>Les gants MMA permettent une protection totale du dessus de la main, jusqu’à la première phalange, pour une approche soft de la boxe fitness. Idéal pour le combat libre !</t>
  </si>
  <si>
    <t xml:space="preserve">
Gilet de résistance taille matelassé avec élastique accroché à un point fixe. Gilet permettant de travailler la puissance via la création d'une résistance.</t>
  </si>
  <si>
    <t xml:space="preserve">CF1001 W2 </t>
  </si>
  <si>
    <t>Glute ham</t>
  </si>
  <si>
    <t>Outil pour le renforcement des muscles ischio-jambiers, des fessiers et du dos. Siège rembourré pour plus de confort.</t>
  </si>
  <si>
    <t xml:space="preserve"> déplié : 90x250x135cm,  replié : 90x50x135cm</t>
  </si>
  <si>
    <t>Le Gravity GTS utilise le poids du corps et la gravité pour renforcer tout le corps, sans rajouter aucun ressort ni charge. Il permet d’améliorer la souplesse, de travailler la coordination en amplitude grâce aux câbles, en fonction des capacités de chacun. Le chariot mobile induit un engagement fort des abdominaux et des muscles profonds du dos, son inclinaison variable permet de s’adapter à tous les publics. Permet d’effectuer des mouvements de Pilates, de renforcement musculaire général, cardio-vasculaire, la pliométrie.
Barres latérales en forme d’oreilles : permet d’effectuer des mouvements de tirage + réglages des poulies sur 6 niveaux selon la largeur des épaules et selon la nature du mouvement. Cale-pieds permettant de travailler les abdominaux et les ischio-jambiers. Planche à squats amovible pour effectuer des fentes, des pompes etc…
Dimensions déplié : 90x250x135cm
Dimensions replié : 90x50x135cm
Nombre de niveaux : 22
Chariot mobile : 41x122cm
Poids de la machine : 81kg
Utilisateur : 124kg maxi</t>
  </si>
  <si>
    <t xml:space="preserve">CF1002 J2 </t>
  </si>
  <si>
    <t>Gripball</t>
  </si>
  <si>
    <t>Prise suspendue pour faire divers exercices de traction, à accrocher sur la cage functional training.</t>
  </si>
  <si>
    <t>JUMP HURDLE 15CM</t>
  </si>
  <si>
    <t>15cm</t>
  </si>
  <si>
    <t xml:space="preserve">
Haie d'obstacle pour un travail d'entraînement et de préparation physique des sportifs. Utilisée aussi pour le coaching ou le functional training en salle ou en extérieur.</t>
  </si>
  <si>
    <t>JUMP HURDLE 30CM</t>
  </si>
  <si>
    <t>30cm</t>
  </si>
  <si>
    <t>JUMP HURDLE 50CM</t>
  </si>
  <si>
    <t>TA-2208</t>
  </si>
  <si>
    <t>HEXAGONAL RUBBER DUMBBELL 1KG</t>
  </si>
  <si>
    <t>Haltère caoutchouc, hexagonale pour éviter de rouler. Poids en caoutchouc, haltère avec poignée en acier.</t>
  </si>
  <si>
    <t>HEXAGONAL RUBBER DUMBBELL 2KG</t>
  </si>
  <si>
    <t>HEXAGONAL RUBBER DUMBBELL 4KG</t>
  </si>
  <si>
    <t>HEXAGONAL RUBBER DUMBBELL 6KG</t>
  </si>
  <si>
    <t>HEXAGONAL RUBBER DUMBBELL 8KG</t>
  </si>
  <si>
    <t>HEXAGONAL RUBBER DUMBBELL 10KG</t>
  </si>
  <si>
    <t>HEXAGONAL RUBBER DUMBBELL 12,5KG</t>
  </si>
  <si>
    <t>HEXAGONAL RUBBER DUMBBELL 15KG</t>
  </si>
  <si>
    <t>HEXAGONAL RUBBER DUMBBELL 17,5KG</t>
  </si>
  <si>
    <t>HEXAGONAL RUBBER DUMBBELL 20KG</t>
  </si>
  <si>
    <t>HEXAGONAL RUBBER DUMBBELL 22,5KG</t>
  </si>
  <si>
    <t>HEXAGONAL RUBBER DUMBBELL 25KG</t>
  </si>
  <si>
    <t>HEXAGONAL RUBBER DUMBBELL 27,5KG</t>
  </si>
  <si>
    <t>HEXAGONAL RUBBER DUMBBELL 30KG</t>
  </si>
  <si>
    <t>HEXAGONAL RUBBER DUMBBELL 32,5KG</t>
  </si>
  <si>
    <t>HEXAGONAL RUBBER DUMBBELL 35KG</t>
  </si>
  <si>
    <t>HEXAGONAL RUBBER DUMBBELL 37,5KG</t>
  </si>
  <si>
    <t>HEXAGONAL RUBBER DUMBBELL 40KG</t>
  </si>
  <si>
    <t>HEXAGONAL RUBBER DUMBBELL 42,5KG</t>
  </si>
  <si>
    <t>HEXAGONAL RUBBER DUMBBELL 45KG</t>
  </si>
  <si>
    <t>HEXAGONAL RUBBER DUMBBELL 47,5KG</t>
  </si>
  <si>
    <t>HEXAGONAL RUBBER DUMBBELL 50KG</t>
  </si>
  <si>
    <t>1134-00A</t>
  </si>
  <si>
    <t>VINYL DIPPING DUMBBELL HEX 0,5Kg</t>
  </si>
  <si>
    <t>Les haltères fitness sont des outils indispensables pour les cours de renforcement musculaire, collectifs ou individuels. Enrobées de vinyle, elles sont maniables, lisses et agréables.
On les utilise comme lest pour accentuer l'effet des mouvements sur les muscles.</t>
  </si>
  <si>
    <t>VINYL DIPPING DUMBBELL HEX 1Kg</t>
  </si>
  <si>
    <t>VINYL DIPPING DUMBBELL HEX 2Kg</t>
  </si>
  <si>
    <t>VINYL DIPPING DUMBBELL HEX 3Kg</t>
  </si>
  <si>
    <t>VINYL DIPPING DUMBBELL HEX 4Kg</t>
  </si>
  <si>
    <t>143cm</t>
  </si>
  <si>
    <t>Hexbar, barre utilisée dans le cadre des mouvements de squat. Elle garantit une plus grande sécurité dans l'exécution des mouvements et prévient tout risque de blessure.</t>
  </si>
  <si>
    <t>HORIZONTAL BENCH ORIGIN</t>
  </si>
  <si>
    <t>CF1001 D1</t>
  </si>
  <si>
    <t>Crochet ajustable pour reposer les barres, à accrocher sur cage functional training.</t>
  </si>
  <si>
    <t>250 x 80 x 100 cm</t>
  </si>
  <si>
    <t>Diamètre : 26cm, Épaisseur : environ 1cm</t>
  </si>
  <si>
    <t xml:space="preserve">
Les disques de gliding vous offrent une large gamme d'exercices, vous permettant de développer l'endurance, la souplesse et l'agilité.</t>
  </si>
  <si>
    <t>1173-30B</t>
  </si>
  <si>
    <t>KETTLEBELL 10KG</t>
  </si>
  <si>
    <t>Le kettlebell se compose d'une poignée chromée et d'une base revêtue de caoutchouc noir pour protéger vos sols.
Utilisé pour de multiples activités comme l’athlétisme, le rugby et l'entraînement de l'armée, il est tout aussi utile pour la préparation physique individuelle ou en cours collectifs.</t>
  </si>
  <si>
    <t>KETTLEBELL 12KG</t>
  </si>
  <si>
    <t>KETTLEBELL 16KG</t>
  </si>
  <si>
    <t>KETTLEBELL 20KG</t>
  </si>
  <si>
    <t>KETTLEBELL 24KG</t>
  </si>
  <si>
    <t>KETTLEBELL 28KG</t>
  </si>
  <si>
    <t>KETTLEBELL 32KG</t>
  </si>
  <si>
    <t>KETTLEBELL 36KG</t>
  </si>
  <si>
    <t>KETTLEBELL 4KG</t>
  </si>
  <si>
    <t>KETTLEBELL 40KG</t>
  </si>
  <si>
    <t>KETTLEBELL 44KG</t>
  </si>
  <si>
    <t>KETTLEBELL 48KG</t>
  </si>
  <si>
    <t>KETTLEBELL 8KG</t>
  </si>
  <si>
    <t>Cette "boule" en fonte utilisée dans les exercices de Crossfit mais aussi dans la préparation aux sports de combat, vous permettra de travailler efficacement et de manière harmonieuse chaque groupe musculaire.</t>
  </si>
  <si>
    <t xml:space="preserve">CF1001 R3 </t>
  </si>
  <si>
    <t>Rack de rangement pour 4 à 6 kettlebells à accrocher à la cage functional training.</t>
  </si>
  <si>
    <t>Kit cablage sono</t>
  </si>
  <si>
    <t>Kit indispensable pour l'utilisation d'une sono.</t>
  </si>
  <si>
    <t>ADJUSTABLE CONE HURDLES</t>
  </si>
  <si>
    <t>Kit de parcours composé de deux cônes, deux supports et une barre d'obstacle. Permet la réalisation de parcours d'entraînement et de circuit outdoor.</t>
  </si>
  <si>
    <t>Découvrez le Kit équilibre qui regroupe des outils efficaces pour le travail de l'équilibre et de la proprioception. Il se compose d'une base à picots et d'un bloc de proprioception.
Conseillé dans le cadre de la rééducation ou de la préparation physique.
Outil utilisé lors de la formation à la méthode Pilates.</t>
  </si>
  <si>
    <t>PUMP SET COLOR 20KG</t>
  </si>
  <si>
    <t>Kit de pump de 17,5kg, poids de couleur très tendance, en caoutchouc de forme octogonale donc fixes quand posés sur la barre, au sol. Barre en caoutchouc, anti glisse et lavable à l’eau.</t>
  </si>
  <si>
    <t>PUMP SET BLACK 20KG</t>
  </si>
  <si>
    <t xml:space="preserve">
Le kit de pump 20kg se compose d'une barre en caoutchouc, anti-glisse et lavable à l'eau, et de poids de couleur en caoutchouc de forme octogonale.</t>
  </si>
  <si>
    <t>PUMP SET COLOR 8,5KG</t>
  </si>
  <si>
    <t>Kit de pump de 8,5kg composé de disques en caoutchouc de forme octogonale les rendant ainsi fixes lorsqu'ils sont posés au sol. La barre est en caoutchouc, anti-glisse et lavable à l'eau.
Idéal pour sculpter, renforcer et tonifier votre corps rapidement. Pratique, solide et hygiénque.</t>
  </si>
  <si>
    <t>BARRIL ESCALERA BASE ACERO</t>
  </si>
  <si>
    <t>120x60x100cm</t>
  </si>
  <si>
    <t>Le Ladder Barrel, véritable outil Pilates, permet de renforcer tout le corps, de mobiliser la colonne vertébrale en extension, en flexion vers l'avant et latérale, et de travailler les étirements et l’équilibre.
Il permet d’apporter une multitude de variations des mouvements Pilates au sol.
Adapté pour les débutants et confirmés en coaching ou en minicours collectifs, le Ladder Barrel permet de ressentir différemment les mouvements Pilates effectués au sol, et de progresser plus rapidement.</t>
  </si>
  <si>
    <t>Lecteur CD MP103USB</t>
  </si>
  <si>
    <t>270x482x91mm</t>
  </si>
  <si>
    <t xml:space="preserve">
Lecteur CD MP3/USB Numark MP103USB, de niveau professionnel.</t>
  </si>
  <si>
    <t xml:space="preserve">CE6500B </t>
  </si>
  <si>
    <t>SUSPENSION SYSTEM</t>
  </si>
  <si>
    <t xml:space="preserve"> : 120cm</t>
  </si>
  <si>
    <t>Sangle de suspension avec système d’accroche réglable, fonctionnel, résistant et confortable. Ce système utilise le poids du corps et la gravité pour un renforcement musculaire total. Possibilité d’utiliser la partie inférieure séparément.</t>
  </si>
  <si>
    <t>AMPHORA</t>
  </si>
  <si>
    <t>100% Cross-Training est le premier livre entièrement consacré à la culture cross-training et à l’entraînement croisé des qualités physiques.
Le cross-training croise différentes activités pour le travail de l'endurance, l'explosivité, la force, la puissance, l'équilibre ou encore la coordination.
Découvrez une méthodologie claire qui vous permettra d’exécuter efficacement des mouvements issus de l’haltérophilie, la force athlétique, la gymnastique, l’athlétisme ou la musculation sportive.
Programmes organisés en fonction de différents niveaux clairement identifiés.
Entraînement progressif.</t>
  </si>
  <si>
    <t>DE GASQUET</t>
  </si>
  <si>
    <t>Abdominaux arrêtez le massacre propose la découverte de la célèbre méthode De Gasquet pour l'abdologie.
Bernadette de Gasquet offre un programme basé sur des fondamentaux (renforcement du transverse), des exercices de plusieurs niveaux et quelques cas particuliers.
Nombreuses illustrations.</t>
  </si>
  <si>
    <t>VIGOT</t>
  </si>
  <si>
    <t>Toutes les bases pour maîtriser et comprendre l'anatomie musculaire fonctionnelle.
Livre interactif avec questions/réponses et illustrations explicatives, découpé en 10 chapitres correspondant à chaque partie du corps.
Chaque chapitre est décomposé en silhouettes à colorier et questions à choix multiples sur le fonctionnement des muscles de la zone du corps concernée puis offre, avec les réponses aux questions, des explications argumentées et des avertissements utiles sur les pièges à éviter.
Chaque explication est illustrée d'un dessin anatomique détaillé permettant de bien visualiser le fonctionnement musculaire.
Les connaissances de base de l'anatomie musculaire fonctionnelle sont ainsi facilement assimilées, et les sportifs, coachs et autres professionnels du sport et de la santé y trouveront un moyen facile et pratique de mettre à jour leurs apprentissages théoriques.</t>
  </si>
  <si>
    <t>Entraînement avec élastique, livre proposant des exercices et un programme de renforcement musculaire en douceur. Nouvelle édition.
Pour la remise en forme et la reprise d’une activité physique, l'entretien musculaire, l'amélioration de l'explosivité, la recherche de volume, le travail de la force et de l’endurance.
En adaptant la résistance de l’élastique utilisé, l’amplitude de chaque mouvement, la vitesse d’exécution et le nombre de répétitions, on atteint l’objectif recherché.
Ensemble d’exercices classés par groupe musculaire et des programmes «clé en main».
Nombreuses photos explicatives.</t>
  </si>
  <si>
    <t>Livre Entrainement avec un swiss ball</t>
  </si>
  <si>
    <t>Reposant sur le principe d’équilibre, le Swiss Ball présente de multiples bénéfices et sera votre partenaire d’entraînement idéal pour votre santé, votre bien-être ou dans le cadre de votre préparation physique : soulagement des douleurs, amélioration de la stabilité, entretien et renforcement musculaire, gainage...
Découvrez dans ce manuel tout ce qu’il faut savoir sur cette pratique et 160 exercices variés, adaptés à votre niveau et à vos objectifs, que vous pourrez facilement exécuter grâce à des consignes claires et de nombreuses photos explicatives.</t>
  </si>
  <si>
    <t>Etirement et renforcement musculaire, déjà vendu à plus de 80 000 exemplaires.
Ouvrage de référence, aussi bien pour les personnes soucieuses d’entretenir leur forme, pour les sportifs souhaitant organiser leur préparation physique, que pour les encadrants.
250 exercices variés pour chaque groupe musculaire, 3 niveaux de difficulté.
Nouvelle édition, format compact.
Sommaire simplifié :
– Les gymnastiques douces ou internes
– Rappel d’anatomie et de physiologie
– La notion d’étirement
– Le renforcement musculaire
– Les conditions d’organisation
– Fiches techniques</t>
  </si>
  <si>
    <t>Le livre Fitness est le guide de référence du fitness, écrit par Jean-Pierre Clémenceau, avec des dessins anatomiques de Frédéric Delavier.
Code couleur par partie du corps, pour cibler les exercices qui permettront de remodeler les parties voulues.
Conseils clairs et précis pour élaborer son propre programme, en fonction de son emploi du temps et de sa forme. Nombreux pas à pas pour réaliser plus d’une centaine d’exercices, avec photographies couleurs et dessins anatomiques.
En complément: exercices de stretching adaptés à chaque partie du corps pour étirer les muscles sollicités.</t>
  </si>
  <si>
    <t>Livre Gainage</t>
  </si>
  <si>
    <t>Le gainage est un des domaines du renforcement musculaire qui consiste à améliorer la rigidité et le maintien de l’architecture du corps humain. Son utilité est unanimement reconnue, aussi bien pour l’optimisation de la performance que pour la préservation de la santé ou la recherche du bien-être.
Dans la pratique, son travail est généralement perçu comme le renforcement de la région pelvienne (abdominaux, lombaires, obliques, fessiers, abducteurs et adducteurs).
Après avoir expliqué en préambule comment placer son bassin pour bien faire travailler ses abdominaux, l’auteur propose 300 exercices et variantes appropriés aux différentes régions musculaires et à des objectifs spécifiques.
Avec des consignes claires et plus de 600 photos explicatives, ces exercices sont facilement réalisables. Classés en trois niveaux de difficulté (débutant, confirmé, haut niveau), ils sont de plus parfaitement adaptés aux capacités de chacun.</t>
  </si>
  <si>
    <t>Le Guide des mouvements de musculation est le livre de référence de la musculation.
Dessins anatomiques de grande qualité pour visualiser les groupes musculaires sollicités.
Construction de séances d'entraînement, adaptation de l'effort en fonction de sa morphologie.
Grand Prix de technique et de pédagogie sportive.
Ouvrage de référence pour les étudiants et les enseignants en sport, ainsi que pour les écoles d’enseignement artistique.</t>
  </si>
  <si>
    <t>Livre guide des tractions</t>
  </si>
  <si>
    <t>Plus de 30 exercices et programmes pour augmenter ses performances en fonction de ses objectifs, de ses capacités et du sport pratiqué.</t>
  </si>
  <si>
    <t>CHIRON</t>
  </si>
  <si>
    <t>Initiation au shiatsu traditionnel propose une découverte du massage shiatsu, thérapie manuelle asiatique renommée basée sur une technique de digipression.
Fondements, principes de base et fonctionnement, à l'aide de 300 photos et dessins.
Détail des caractéristiques du shiatsu et effets bénéfiques sur la santé.</t>
  </si>
  <si>
    <t>Livre L'anatomie appliquée à l'exercice musculaire</t>
  </si>
  <si>
    <t xml:space="preserve">
Présentation claire et détaillée de l'ensemble des connaissances indispensables pour un travail musculaire cohérent et efficace. </t>
  </si>
  <si>
    <t>La bible de la préparation physique détaille les dernières avancées scientifiques et pratiques sur l’optimisation de la préparation physique sportive.
Chaque chapitre traite d’une composante essentielle de la préparation physique: endurance spécifique, perte de poids, musculation, force maximale, explosivité, vitesse, endurance, masse musculaire, souplesse, équilibre, gainage fonctionnel, récupération.
Chapitres traités de façon indépendante, à lire dans l'ordre souhaité. Chapitre dédié de planification.
Allié de tous les sportifs motivés, des professionnels du sport et de la forme et des étudiants.</t>
  </si>
  <si>
    <t>La nutrition du sportif révèle les apports des aliments dans la cadre d'une activité sportive.
Véritable bible de la nutrition du sportif, on trouve dans ce livre les aspects généraux de l’équilibre alimentaire au quotidien, en fonction du sport pratiqué et des différentes pathologies rencontrées.
- Préparation et optimisation de ses performances
- Importance d’une hydratation adaptée
- Gestion de son poids
- Adaptation de sa nutrition en fonction des activités physiques et sports choisis
- Amélioration de sa santé (nutrition et diabète, cholestérol, rhumatismes…)</t>
  </si>
  <si>
    <t>Méthode scientifique de préparation physique, la pliométrie se définit comme l’utilisation de l’énergie emmagasinée par les éléments élastiques des muscles pendant une contraction excentrique, immédiatement suivie d’une contraction concentrique, dans le but de restituer le plus d’énergie possible.
Dans le livre, méthode de la performance maximum avec de nombreux exercices illustrés et commentés.
Explications, tests, exercices.
DVD inclus.</t>
  </si>
  <si>
    <t>L'objectif du livre Kettlebell est de comprendre les bienfaits des kettlebells, et de présenter la méthode russe de développement athlétique.
Les kettlebells sollicitent simultanément plusieurs chaînes musculaires et permettent de développer la force fonctionnelle.
Daniel Van Craenenbroeck, coach depuis plus de vingt ans et instructeur kettlebell depuis presque dix ans ainsi que Jérôme Le Banner, star internationale dans les arts martiaux et adepte de longue date des kettlebells, vous permettent d’avoir accès à cette musculation ultime.
Fondamentaux, programmes et entraînements.
Développement du volume musculaire, amélioration de l'explosivité, travail du gainage.</t>
  </si>
  <si>
    <t>Livre Medecine ball</t>
  </si>
  <si>
    <t>ADVERBUM</t>
  </si>
  <si>
    <t>Livre Méthode de musculation Lafay</t>
  </si>
  <si>
    <t xml:space="preserve">
110 exercices qui vous permettront de vous muscler en tout lieu et à tout moment. Ils ne nécéssitent aucun matériel de musculation.</t>
  </si>
  <si>
    <t>Livre méthode delavier de musculation vol2</t>
  </si>
  <si>
    <t>La motricité sportive concerne toutes les fonctions corporelles assurées par l'appareil locomoteur, à l'origine de l'ensemble des déplacements et mouvements réalisés par le sportif.
Jacques Piasenta, entraîneur d'athlétisme français le plus titré de l'histoire, est devenu une véritable référence pour tout ce qui concerne l'entraînement. Il livre dans cet ouvrage le fruit de 40 années d'expérience au plus haut niveau.
L'objectif de Jacques Piasenta est de permettre le développement de ses capacités motrices, quel que soit la discipline sportive, l'âge et le niveau de l'athlète ou de l'enfant.
50 séances d'entraînement.
Croquis originaux, montages photos inédits.
Idéal dans le cadre de la préparation physique ou de la rééducation.</t>
  </si>
  <si>
    <t>Périnée arrêtons le massacre propose l'application à la rééducation périnéale de la célèbre méthode De Gasquet, déjà testée pour l'abdologie.
Conseils pratiques pour prévenir ou régler des problèmes liés à un périnée abimé ou fonctionnant difficilement.</t>
  </si>
  <si>
    <t>Avec le livre Pilates, Anatomie et Mouvements, découvrez les bienfaits du Pilates et ses mouvements à travers des schémas anatomiques.
Gagnez en équilibre et en souplesse en maîtrisant les mécanismes à l’œuvre dans chaque mouvement. Cet ouvrage vous propose d'analyser les mouvements de l'intérieur, vous permettant ainsi de mieux appréhender une discipline reposant sur la justesse de la posture.
Les 46 exercices et les 200 dessins anatomiques légendés vous permettront de visualiser les muscles sollicités à chaque action et de comprendre comment des variations et des adaptations mineures peuvent influencer l'efficacité du mouvement.</t>
  </si>
  <si>
    <t>Le livre Pilates sans risque propose, à partir de 8 mouvements, en particulier ceux du Reformer, de faire le lien entre l'anatomie et les exercices du Pilates.
Il observe ainsi la structure du corps, souligne les risques et indique les préventions possibles, la pratique étant toujours liée à la théorie.</t>
  </si>
  <si>
    <t>Les bases de la relaxation dans un livre, avec un CD d'exercices pour illustrer son propos.
Technique de relaxation progressive, basée sur l’alternance tension/relâchement.
Recommandée pour le soulagement des tensions physiques et mentales, le renforcement de son bien-être global et l’amélioration de la qualité de son sommeil.
CD décomposé en 4 modules (programme de base et trois programmes courts).
Livre présentant le détail des mouvements, de nombreuses photographies pour les illustrer et des exercices respiratoires, inspirés du Taiji et du Qigong.</t>
  </si>
  <si>
    <t>Livre Sangles de suspension</t>
  </si>
  <si>
    <t>Exercices variés pour concevoir vos propres séances et nombreux programmes "clé en main" adaptés à vos objectifs.</t>
  </si>
  <si>
    <t xml:space="preserve">
Le livre Stretching postural propose une alternance de postures toniques et lourdes, jalonnées par une petite respiration spécifique sans cesse contrôlée.</t>
  </si>
  <si>
    <t>Le livre Stretching global actif met en lumière la globalité des étirements, la contraction isométrique qui les accompagne, la participation constante de la respiration et les postures d'allongement des muscles spinaux. Autant de révolutions apportées au stretching traditionnel.</t>
  </si>
  <si>
    <t>Yoga anatomie et mouvements détaille les mécanismes qui rentrent en action dans le cadre d'exercices yoga pour améliorer progressivement sa souplesse et sa force.
Illustrations en couleur détaillées/schémas anatomiques, approche pédagogique.
Fondements, principes de base et fonctionnement du yoga, importance de la respiration.
Pour chaque posture, nom en sanskrit ou en français, niveau nécessaire, muscles sollicités, difficultés éventuelles.</t>
  </si>
  <si>
    <t>Dans le livre Yoga Pilates, découvrez la puissance physique et le bien-être mental que procure l'association du yoga et de la méthode Pilates.
Travail sur la silhouette et la posture avec le Pilates, apaisement du mental et assouplissement du corps avec le yoga.
Livre et CD complémentaires, enchaînement dynamique d'exercices de Pilates et de postures de yoga.</t>
  </si>
  <si>
    <t>Longueur: 40cm</t>
  </si>
  <si>
    <t xml:space="preserve">Manchon pour barre de musculation en mousse, étudié pour le confort de la nuque des pratiquants de squat. </t>
  </si>
  <si>
    <t>Mannequin de frappe</t>
  </si>
  <si>
    <t xml:space="preserve">
Sac avec base à remplir d’eau ou de sable.  Idéal pour l’entrainement des jambes et des poings.</t>
  </si>
  <si>
    <t xml:space="preserve">AX1001 </t>
  </si>
  <si>
    <t>Max rack AX1001</t>
  </si>
  <si>
    <t>180x145x240cm</t>
  </si>
  <si>
    <t>Combinaison entre entraînement avec barre et la sécurité d’une machine semiguidée. Vendu avec accesoires de tirage.
Concept unique de haute qualité !!</t>
  </si>
  <si>
    <t>Medecine ball pour les entraînements intérieurs et extérieurs, cardio-vasculaires et d’endurance.
Utilisation également pour les sports collectifs, le coaching et la rééducation.
Ballon lesté en caoutchouc pour une meilleure prise en main.</t>
  </si>
  <si>
    <t>Micro PRODIPE UHF</t>
  </si>
  <si>
    <t>Micro PRODIPE UHF HEADSET 100, micro serre-tête sans fil incluant un transmetteur, un micro et un récepteur.
Cellule spécialement conçue pour le chant et la voix. Poids ultra-léger.</t>
  </si>
  <si>
    <t>Micro SAMSON SW7AVSCE</t>
  </si>
  <si>
    <t>Système sans fil dédié au chant et au fitness / sport en salle. Le système AirLine UHF Performance réunit le AH1, émetteur serre-tête poids plume et un micro casque QV10e Samson.</t>
  </si>
  <si>
    <t>Micro SHURE BLX14E-PG30</t>
  </si>
  <si>
    <t>Le PG30TQG est un microphone serre-tête à condensateur robuste pour usage avec des systèmes sans fil Shure. Ce casque, confortable, offre une liberté de mouvement maximum. A ce prix, vous bénéficiez de la technologie Shure PG Wireless analogique de la gamme BLX, avec notamment une fonction Quick Scan bien pratique.</t>
  </si>
  <si>
    <t>Mini-band extra-strong</t>
  </si>
  <si>
    <t>Bande élastique pour réaliser des exercices d'échauffement dynamique. 
Vous permet de réaliser des pas latéraux, extensions de jambes ou exercices d'équilibre selon 4 niveaux de résistance.</t>
  </si>
  <si>
    <t>Mini-band light</t>
  </si>
  <si>
    <t>Mini-band medium</t>
  </si>
  <si>
    <t>Mini-band strong</t>
  </si>
  <si>
    <t xml:space="preserve">CF1002 C2 </t>
  </si>
  <si>
    <t>Monkey bar 1080mm</t>
  </si>
  <si>
    <t>Tube Ø 32mm, épaisseur 5mm</t>
  </si>
  <si>
    <t>Barre centrale pour structure crossfit</t>
  </si>
  <si>
    <t xml:space="preserve">CF1002 C1 </t>
  </si>
  <si>
    <t>Monkey bar 1800mm</t>
  </si>
  <si>
    <t>CF1001 E1</t>
  </si>
  <si>
    <t>Monkey rack 1080mm</t>
  </si>
  <si>
    <t>Échelle de traction frontale ou latérale</t>
  </si>
  <si>
    <t>CF1001 E2</t>
  </si>
  <si>
    <t>Monkey rack 1800mm</t>
  </si>
  <si>
    <t>Barre de traction multiple. Prévue pour un montage mural.</t>
  </si>
  <si>
    <t>CF1001 C2</t>
  </si>
  <si>
    <t>OVERPASS 1080mm</t>
  </si>
  <si>
    <t>Tube Ø 50mm, épaisseur 3mm</t>
  </si>
  <si>
    <t>Barre de traction simple et barre de liaison</t>
  </si>
  <si>
    <t>CF1001 C1</t>
  </si>
  <si>
    <t>OVERPASS1800mm</t>
  </si>
  <si>
    <t>Pack Chaussettes LFPilates (10+1)</t>
  </si>
  <si>
    <t>Tout pour votre club à travers le Pack Club, complet pour vos cours collectifs Pilates et Fitness : 10 foam roller, 10 ballons 65cm, 10 Pilates ring</t>
  </si>
  <si>
    <t>Découvrez la méthode Pilates à travers ce Pack de 3 DVD de cours, reprenant les 35 mouvements de la méthode Pilates ainsi que ses variations sur le petit matériel. Ce pack comprend le DVD de Matwork II, Matwork III, Petit matériel.</t>
  </si>
  <si>
    <t>Pour vous perfectionner en Pilates, découvrez le Pack 4 DVD Formation Pilates reprenant les 35 mouvements de la méthode Pilates ainsi que ses variations sur le petit matériel, au travers des DVD formation Matwork I, formation Matwork II, formation Matwork III, formation Petit matériel, formation reformer, formation stability chair et formation barrel.</t>
  </si>
  <si>
    <t>Pack espalier  + suspension</t>
  </si>
  <si>
    <t>Ce pack comprend un espalier simple en bois et métal avec une sangle de suspension. Idéal pour du coaching en renforcement musculaire.</t>
  </si>
  <si>
    <t>pack filet + ballon paille</t>
  </si>
  <si>
    <t>Pack 20 ballons pailles + filet de transport</t>
  </si>
  <si>
    <t>Pack portique + suspension</t>
  </si>
  <si>
    <t>PORTIQUE 4M soit 8 postes + 8 SANGLES LF'SUSPENSION dont 4 OFFERTES Pack complet pour un cours de suspension training Possibilité de faire le pack rack pour les autres tailles de portiques</t>
  </si>
  <si>
    <t xml:space="preserve">pack rack + 10 kits </t>
  </si>
  <si>
    <t>Disques de pump couleur en caoutchouc de forme octogonale les rendant fixes lorsqu'ils sont posés au sol. Barre en caoutchouc, antiglisse et lavable à l'eau.</t>
  </si>
  <si>
    <t>pack rack + 15 paires</t>
  </si>
  <si>
    <t>pack rack + accessoires</t>
  </si>
  <si>
    <t xml:space="preserve">
Ce pack comprend le rack de rangement avec tous les accessoires de charge utiles à la pratique de la musculation</t>
  </si>
  <si>
    <t>pack rack + ballons</t>
  </si>
  <si>
    <t>Le Pack 9 ballons + rack réglable, regroupe 9 ballons fitness 65cm ainsi qu'un rack de rangement.</t>
  </si>
  <si>
    <t>pack rack + barres mural</t>
  </si>
  <si>
    <t xml:space="preserve">
Ce pack comprend : • 2 barres droites 150cm • 2 barres droites 220cm • 2 barres curl • 1 rack à fixer au mur</t>
  </si>
  <si>
    <t xml:space="preserve">pack rack + barres vertical </t>
  </si>
  <si>
    <t xml:space="preserve">
Ce pack comprend : • 2 barres droites 150cm • 2 barres droites 220cm • 2 barres curl • 1 rack idéal pour gain de place qui permet le rangement de 6 barres de musculation de manière verticale</t>
  </si>
  <si>
    <t>pack rack + dômes trainer</t>
  </si>
  <si>
    <t xml:space="preserve">
Pack 8 dôme trainers + rack, pour cours collectifs, comprend 8 dôme trainers et leur rack de rangement sur roulettes.</t>
  </si>
  <si>
    <t>pack rack + foam roller</t>
  </si>
  <si>
    <t xml:space="preserve">
Le Pack foam rollers regroupe 5 foam rollers classiques bleus pour les exercices de Pilates, ainsi qu'un rack de rangement en mousse rigide.</t>
  </si>
  <si>
    <t>pack rack + haltères fitness</t>
  </si>
  <si>
    <t>Le Pack série haltères fitness + rack est une offre exclusive, se composant d'un rack petit et pratique ainsi que d'une série d'haltères fitness idéales pour l'animation d'un cours collectif de 10-15 personnes.</t>
  </si>
  <si>
    <t>Pack rack + kettlebell</t>
  </si>
  <si>
    <t>Utilisé dans les exercices de crossfit mais aussi dans les préparation aux sports de combat, le kettlebell vous permet de travailler efficacement et de manière harmonieuse chaque groupe musculaire.
Le rack kettlebell, sur 2 étages, peut contenir jusqu'à 14 kettlebells (en fonction des poids)</t>
  </si>
  <si>
    <t>Pack rack + medecine ball</t>
  </si>
  <si>
    <t>Medecine ball pour les entraînements intérieurs et extérieurs, cardio-vasculaires et d’endurance.
Utilisation également pour les sports collectifs, le coaching et la rééducation.
Ballon lesté en caoutchouc pour une meilleure prise en main.
Rack 6 medecine balls pouvant contenir jusqu'à 6 medecine balls.
Tiges arrondies permettant la retenue des ballons lestés.</t>
  </si>
  <si>
    <t>Pack rack + power bag</t>
  </si>
  <si>
    <t>Sac d’entraînement rempli de sable permettant de faire des mouvements explosifs en toute sécurité, des variations de hauteur et des mouvements de force et d’endurance.
Rack pouvant contenir jusqu'à 5 power bag</t>
  </si>
  <si>
    <t>Pack rack + soft medecine ball</t>
  </si>
  <si>
    <t>Soft medecine ball, combiné rassemblant les fonctionnalités d'un ballon et d'un medecine ball.
Travail d'amorti dans les échanges grâce au lest, meilleure absorption des chocs.
Permet de travailler tous les groupes musculaires de manière ludique, mais aussi le cardio afin d'améliorer la force, les articulations et la coordination.
Rack pouvant contenir jusqu'à 5 Soft Medecine Ball</t>
  </si>
  <si>
    <t>pack rack + tapis</t>
  </si>
  <si>
    <t>Tapis extra confort et résistant grâce à sa grande densité et sa large épaisseur.
Le rack tapis roulant est un chariot acier muni de 4 broches réglables en largeur, et de 4 roulettes pivotantes pour faciliter le stockage et le déplacement de vos tapis.
Poignées sur le côté facilitant le transport.</t>
  </si>
  <si>
    <t>pack rack +10 paires</t>
  </si>
  <si>
    <t xml:space="preserve">
Haltères avec poignées en acier, poids en caoutchouc de forme hexagonale pour éviter de rouler. Rack de rangement sur 2 niveaux pour 10 à 15 paires d'haltères.</t>
  </si>
  <si>
    <t>Pack sonorisation pour salle complet, avec enceintes, table de mixage, lecteur CD, ampli de puissance et rack abs</t>
  </si>
  <si>
    <t>Dans le Package Pilates Gravity, on retrouve:
Banc pour biceps :
Se fixe au sommet du chariot coulissant. Réglage de la hauteur et de l’inclinaison.
Barre de presse :
Travail des épaules, des pectoraux et du dos avec la prise large et travail des triceps avec la prise étroite.
Barre d’appui :
Travail du haut et du bas du corps. Permet une multitude de positions de pieds pour les mouvements Pilates.
Barre de tractions / 3 positions :
Facilite les exercices de tirage et permet de travailler les biceps et le dos.
Plate-forme matelassée :
Permet d’effectuer des mouvements de jambes debout en Pilates, des mouvements d’abdominaux sur les coudes ou sur les mains en Pilates.
Accessoire poulie pour les jambes :
Permet d’effectuer une gamme complète d’exercices de jambe en Pilates, en simultané ou sur une seule jambe ainsi que des mouvements de mobilité de la colonne vertébrale.</t>
  </si>
  <si>
    <t>Véritables paddles d'entraînement pour un travail de musculation, les palmes de main renforcent les bras. Ils sont munis d'attaches pour maintenir les mains efficacement.</t>
  </si>
  <si>
    <t>40x20x10cm</t>
  </si>
  <si>
    <t xml:space="preserve">
PAO de boxe, bouclier de frappe avec ouverture latérale de décompression. Maintien sur l'avant-bras par 2 larges bandes velcro et une poignée.</t>
  </si>
  <si>
    <t>PARACHUTE 140CM</t>
  </si>
  <si>
    <t>Le parachute de résistance taille permet un travail de renforcement et de vitesse par charge naturelle (air). Fixation sur ceinture.</t>
  </si>
  <si>
    <t>50x65x70cm</t>
  </si>
  <si>
    <t>La parallel bar propose un travail polyvalent du corps: bras, poitrine, dos et muscles du tronc, tout cela grâce à l'utilisation du poids de son corps comme résistance.
Cette barre est aussi utilisée pour des exercices d'étirement.
Augmentation de la force musculaire et de l'endurance.
Pour cours collectifs ou pour les entraînements de préparation physique et de coaching.</t>
  </si>
  <si>
    <t>Pattes d'ours classiques pour tout type de boxe, serrage au poignet par velcro. Vendues par paire.</t>
  </si>
  <si>
    <t>Perche de nage</t>
  </si>
  <si>
    <t>TENREV</t>
  </si>
  <si>
    <t>Manche téléscopique de 85 à 375cm</t>
  </si>
  <si>
    <t>Permet de nager sur place dans une piscine. Elle est idéale pour les
sportifs car elle leur permet de s’entraîner et pour la santé, elle facilite
la ré-éducation voire donne l’accés à la nage en toute sécurité.</t>
  </si>
  <si>
    <t>Hauteur réglable de 125 à 220cm</t>
  </si>
  <si>
    <t xml:space="preserve">
Pied d'enceinte, vendu par paire, hauteur réglable.</t>
  </si>
  <si>
    <t>HP3362</t>
  </si>
  <si>
    <t>PILATES RING</t>
  </si>
  <si>
    <t>Diamètre intérieur : 34cm, Diamètre extérieur : 37cm</t>
  </si>
  <si>
    <t>Adapté pour un public débutant ou confirmé, le Pilates ring classique renforce les muscles profonds du corps et peut être utilisé en renforcement musculaire et en Pilates, aussi bien en cours collectifs qu’en coaching.
Cet anneau de résistance souple permet d’ajouter de la résistance sur le haut et le bas du corps et d’engager de façon isolée un seul groupe musculaire.
Grâce à ses poignées ergonomiques en mousse, le Pilates ring peut être placé à l’intérieur ou à l’extérieur des genoux, chevilles, mains.</t>
  </si>
  <si>
    <t>1110-22</t>
  </si>
  <si>
    <t>COLLARS FOR OLYMPIC BAR</t>
  </si>
  <si>
    <t>Diamètre: 51mm</t>
  </si>
  <si>
    <t xml:space="preserve">
Pinces stop disque, clips permettant de stopper les disques olympiques sur les barres de musculation.</t>
  </si>
  <si>
    <t xml:space="preserve">
La planche est l'outil idéal pour le travail du bas du corps. Sa forme profilée avec deux poignées permet de mieux tenir la planche.</t>
  </si>
  <si>
    <t xml:space="preserve">CF1001 H </t>
  </si>
  <si>
    <t>Barre de rangement pour disques à accrocher à la cage functional training. Peut contenir jusqu’ à 4 disques.</t>
  </si>
  <si>
    <t>HALF CONES</t>
  </si>
  <si>
    <t>Set 48 plots de vitesse, avec des plots très souples et légers pour les sports en salle et outdoor. Outil indispensable de coaching collectif ou individuel, notamment pour délimiter la zone d'entraînement.</t>
  </si>
  <si>
    <t>Plots lestés 3kg pour la construction d'un kit d'obstacle dans le cadre d'une séance d'entraînement.</t>
  </si>
  <si>
    <t>CF1001 L2</t>
  </si>
  <si>
    <t>Plate-forme avec une seule fixation pour un travail pliométrique, à accrocher à la cage functional training.</t>
  </si>
  <si>
    <t>Set de 3 plyobox en métal avec revêtement anti-dérapant pour créer un parcours de plyométrie.</t>
  </si>
  <si>
    <t>QT1005</t>
  </si>
  <si>
    <t>Plate-forme avec deux fixations pour un travail pliométrique</t>
  </si>
  <si>
    <t>14cm</t>
  </si>
  <si>
    <t>Poignée de tirage, accessoire de tirage pour la musculation.
Travail des biceps, des pectoraux et des triceps, poignées avec renforts.
Complémentaire dans l'utilisation d'appareils à charge guidée. Idéale pour le travail à la poulie.</t>
  </si>
  <si>
    <t>2m</t>
  </si>
  <si>
    <t xml:space="preserve">
PORTIQUE 4M soit 8 postes + 8 SANGLES LF'SUSPENSION dont 4 OFFERTES Pack complet pour un cours de suspension training Possibilité de faire le pack rack pour les autres tailles de portiques</t>
  </si>
  <si>
    <t>3m</t>
  </si>
  <si>
    <t>4m</t>
  </si>
  <si>
    <t>5m</t>
  </si>
  <si>
    <t>6m</t>
  </si>
  <si>
    <t xml:space="preserve">SB4220 </t>
  </si>
  <si>
    <t>Sac d’entraînement rempli de sable permettant de faire des mouvements explosifs en toute sécurité, des variations de hauteur et des mouvements de force et d’endurance.</t>
  </si>
  <si>
    <t xml:space="preserve">CE6501 </t>
  </si>
  <si>
    <t>POWER BAND Light</t>
  </si>
  <si>
    <t>Élastique de résistance. En latex très résistant, il peut être utilisé seul ou avec une barre. Vendu par lot de 3 :  EXTRA LIGHT / LIGHT / MEDIUM MEDIUM / STRONG / EXTRA STRONG</t>
  </si>
  <si>
    <t>POWER BAND Extra Light</t>
  </si>
  <si>
    <t>POWER BAND Medium</t>
  </si>
  <si>
    <t>POWER BAND Strong</t>
  </si>
  <si>
    <t xml:space="preserve">CF1001 I </t>
  </si>
  <si>
    <t>Power band pegs</t>
  </si>
  <si>
    <t>Multi-poignées servant de point d'accroche pour divers outils : powerband, élastique, …</t>
  </si>
  <si>
    <t>POWER BAND Extra Strong</t>
  </si>
  <si>
    <t>Press ball, balle antistress, utilisée pour la rééducation de la main, afin de retrouver force, coordination et souplesse.</t>
  </si>
  <si>
    <t>EVA SWIMMING</t>
  </si>
  <si>
    <t>Flotteur en mousse haute densité pour assurer une flottaison optimale. Le Pull boy se fixe entre les jambes pour un travail efficace des bras.</t>
  </si>
  <si>
    <t xml:space="preserve">CF1001 S1 </t>
  </si>
  <si>
    <t>Potence à accrocher à la cage functional training pour suspendre un sac de frappe. Structure métallique très résistante.</t>
  </si>
  <si>
    <t>RACK FOR 10 KITS PUMP</t>
  </si>
  <si>
    <t>90x75cm</t>
  </si>
  <si>
    <t>Rack 10 kits pump, rangement pour vos barres et disques, vendu vide.</t>
  </si>
  <si>
    <t>1101-16</t>
  </si>
  <si>
    <t>RACK FOR 20 KITS PUMP GREY</t>
  </si>
  <si>
    <t>Rack 20 kits pump, rangement pour vos barres et disques, vendu vide.</t>
  </si>
  <si>
    <t>1101-15</t>
  </si>
  <si>
    <t>RACK FOR 20 KITS PUMP BLACK</t>
  </si>
  <si>
    <t>169x87x210cm</t>
  </si>
  <si>
    <t>Présentoir pouvant contenir jusqu'à 5 AB-MXR</t>
  </si>
  <si>
    <t>RACK FOR ACCESSORIES</t>
  </si>
  <si>
    <t>488x438x120cm</t>
  </si>
  <si>
    <t>Rack accessoires, arbre de rangement pour accessoires de charge utiles à la pratique de la musculation.</t>
  </si>
  <si>
    <t>TCA-C7006</t>
  </si>
  <si>
    <t>WALL BAR RACK</t>
  </si>
  <si>
    <t>880x1110cm</t>
  </si>
  <si>
    <t>Rack à fixer au mur, permettant un grand gain de place. Rangement jusqu'à 6 barres de musculation.</t>
  </si>
  <si>
    <t>TCA-C7008</t>
  </si>
  <si>
    <t xml:space="preserve">RACK FOR BARBELL  </t>
  </si>
  <si>
    <t>1200x690x305mm</t>
  </si>
  <si>
    <t xml:space="preserve">
Ideal pour gain de place, ce rack permet le rangement de 6 barres de musculation de manière verticale.</t>
  </si>
  <si>
    <t xml:space="preserve">RACK FOR PLATE </t>
  </si>
  <si>
    <t xml:space="preserve"> 608x495x974cm</t>
  </si>
  <si>
    <t>Rack à disques, rangement à 8 branches pour disques olympiques lestés de musculation, permettant le rangement de 24 disques environ.</t>
  </si>
  <si>
    <t>1101-23</t>
  </si>
  <si>
    <t>RACK FOR BARBELL AND PLATE</t>
  </si>
  <si>
    <t xml:space="preserve">708x480x960cm </t>
  </si>
  <si>
    <t xml:space="preserve">
Rack de rangement 2 en 1 ! Ideal pour un gain de place. Rack à 6 branches pour le rangement des disques et 6 cyclindres creux pour le rangement des barres.</t>
  </si>
  <si>
    <t>RACK DOME TRAINER</t>
  </si>
  <si>
    <t>EVA FOAM</t>
  </si>
  <si>
    <t>150x100x40cm</t>
  </si>
  <si>
    <t>Rack dôme trainers, sur roulettes, pouvant contenir jusqu'à 8 dôme trainers.</t>
  </si>
  <si>
    <t>97x19,5x6 cm</t>
  </si>
  <si>
    <t>Rack de rangement en mousse rigide pour 5 foam rollers. Facilite le rangement et permet une optimisation de la place.</t>
  </si>
  <si>
    <t>Rack GATOR</t>
  </si>
  <si>
    <t>34 × 55 × 56cm</t>
  </si>
  <si>
    <t>Le rack Gator GR6L s'ouvre dans toute sa largeur et sa hauteur en face avant et en face arrière. Fabrication en polyethylene moulé haute résistance. Serrure antivol à clé.</t>
  </si>
  <si>
    <t>TA-3502</t>
  </si>
  <si>
    <t>185x130cm</t>
  </si>
  <si>
    <t>Rack vertical permettant de ranger 9 ballons.</t>
  </si>
  <si>
    <t>HEXAGONAL DUMBELL RACK</t>
  </si>
  <si>
    <t>235x845x95.7cm</t>
  </si>
  <si>
    <t>Rack haltères 10 à 15 paires, rangement sur 2 niveaux pour 10 à 15 paires d’haltères.</t>
  </si>
  <si>
    <t>RACK VINYL DIPPING DUMBBELL</t>
  </si>
  <si>
    <t>118x96x62cm</t>
  </si>
  <si>
    <t xml:space="preserve">
Facile à déplacer grâce à ses 4 roulettes, ce rack haltères fitness roulant peut contenir jusqu'à 49 paires d'haltères fitness (selon les poids et les formes).</t>
  </si>
  <si>
    <t>RACK KETTLEBELL</t>
  </si>
  <si>
    <t>72x50x150cm</t>
  </si>
  <si>
    <t>Rack kettlebell, sur 2 étages, pouvant contenir jusqu'à 9 kettlebells (en fonction des poids)</t>
  </si>
  <si>
    <t>80x60x75cm​</t>
  </si>
  <si>
    <t>RACK 5 MEDECINE BALL</t>
  </si>
  <si>
    <t>160x30x30cm</t>
  </si>
  <si>
    <t>Rack 5 medecine balls pouvant contenir jusqu'à 5 medecine ball. Tiges arrondies permettant la retenue des ballons lestés.</t>
  </si>
  <si>
    <t>WALL MAT RACK</t>
  </si>
  <si>
    <t>50x58x190cm</t>
  </si>
  <si>
    <t>Rangement pour tapis qui se fixe au mur.  Robuste, il permet de ranger jusqu’à 10 tapis (quantité variable selon l'épaisseur du tapis). Tiges fixes.</t>
  </si>
  <si>
    <t>POWER BAG RACK</t>
  </si>
  <si>
    <t>Rack pouvant contenir jusqu'à 5 power bag ou 5 soft medecine ball</t>
  </si>
  <si>
    <t>EXERCISE MAT RACK W/WHEELS</t>
  </si>
  <si>
    <t>190x60x35cm</t>
  </si>
  <si>
    <t>Le rack tapis roulant est un chariot acier muni de 4 broches réglables en largeur, et de 4 roulettes pivotantes pour faciliter le stockage et le déplacement de vos tapis.
Poignées sur le côté facilitant le transport.</t>
  </si>
  <si>
    <t>ELN 100002</t>
  </si>
  <si>
    <t>Longueur : 235cm / Largeur : 61cm / Hauteur : 33cm</t>
  </si>
  <si>
    <t>Le Reformer propose un entraînement complet de tout le corps sur un chariot mobile nécessitant un engagement important des abdominaux. Il permet l’amélioration de la force et de la souplesse ainsi que le travail de mobilité de la colonne vertébrale.
Variété des positions sur le dos, à plat ventre, debout, sur les genoux, à 4 pattes, sur le côté. La box amène des mouvements différents et une sollicitation de groupes musculaires supplémentaires.
La jumpboard permet un travail complémentaire cardio-vasculaire et d’endurance des quadriceps.
Adapté pour les débutants et confirmés, en coaching ou en minicours collectif.</t>
  </si>
  <si>
    <t>ELN 300004</t>
  </si>
  <si>
    <t>REFORMER CON TORRE</t>
  </si>
  <si>
    <t>Tour : 218cm / Longueur : 235cm / Largeur : 61cm / Hauteur : 33cm</t>
  </si>
  <si>
    <t>Le Reformer avec tour est une machine complète permettant encore plus de mouvements qu’un Reformer classique, et favorisant le travail à 2, une personne sur le chariot et une personne au niveau de la tour, debout, assise ou allongée.
L'appareil a la capacité d’être un reformer (donc mobile) et également un tapis long et confortable: une planche recouverte de mousse et de cuir peut être rajoutée, permettant de stabiliser le chariot. La tour en acier inoxydable et facilement démontable, permet de multiples mouvements.
Entraînement complet de tout le corps nécessitant un engagement important des abdominaux et permettant l’amélioration de la force et de la souplesse ainsi que le travail de mobilité de la colonne vertébrale.
Variété des positions sur le dos, à plat ventre, debout, sur les genoux, à 4 pattes, sur le côté.
Adapté pour les débutants et confirmés, en coaching ou en mini cours collectif.</t>
  </si>
  <si>
    <t xml:space="preserve">CF1001 Q1 </t>
  </si>
  <si>
    <t>Tube Ø 50mm</t>
  </si>
  <si>
    <t>Système rotatif pour barre à accrocher à la cage functional training. Permet des mouvements de soulevés verticaux et latéraux.</t>
  </si>
  <si>
    <t>Rotules pour jalons, fixations pour kit d'obstacle dans des parcours d'entraînement ou des circuits outdoor.</t>
  </si>
  <si>
    <t>33x14cm</t>
  </si>
  <si>
    <t xml:space="preserve">Excellent pour les auto-massages. Très bon outil pour la rééducation, il améliore l’équilibre, la conscience du corps et la coordination. Assez solide pour être utilisé par les adultes et les enfants.
Permet de diminuer la douleur et de se débarrasser des tensions du corps. </t>
  </si>
  <si>
    <t>Sac de frappe pour la boxe, en cuir, d'un rapport qualité/prix exceptionnel, livré plein.
Idéal pour les salles et les gros frappeurs, pour un usage intensif.</t>
  </si>
  <si>
    <t>Sac de frappe 150cm synthétic</t>
  </si>
  <si>
    <t>Sac de frappe 180cm cuir</t>
  </si>
  <si>
    <t>183x3,8cm</t>
  </si>
  <si>
    <t>Outil complémentaire à l'exécution de certaines postures de yoga! Sangle yoga en coton avec une épaisseur large pour plus de confort.
Cette sangle permet d'accéder aux membres difficiles à saisir.
Elle permet aussi d’ajuster votre posture en réglant facilement la tension voulue.</t>
  </si>
  <si>
    <t>série AB-MXR</t>
  </si>
  <si>
    <t>série disques ronds</t>
  </si>
  <si>
    <t>Set disques noir à poignées, regroupant une série de 6 disques noirs de 1,25kg à 20kg, vendus par paire.
Disque en revêtement caoutchouc avec poignées, pour une meilleure prise en main.
Anneau central en acier pour une insertion rapide et facile.</t>
  </si>
  <si>
    <t>série fitness tube</t>
  </si>
  <si>
    <t>série fitness tube pro</t>
  </si>
  <si>
    <t>Fitness tube pro avec une résistance élastique de haute qualité.
Possibilité de l'attacher à une cage ou un espalier pour une résistance efficace et un travail de renforcement encore plus complet.</t>
  </si>
  <si>
    <t>Série haie d'obstacle</t>
  </si>
  <si>
    <t>Haies d'obstacle pour un travail d'entraînement et de préparation physique des sportifs. Utilisée aussi pour le coaching ou le functional training en salle ou en extérieur.</t>
  </si>
  <si>
    <t>Série kettlebell couleur</t>
  </si>
  <si>
    <t>Série kettlebell noir</t>
  </si>
  <si>
    <t>série medecine ball</t>
  </si>
  <si>
    <t xml:space="preserve">
Une série complète pour adapté la difficulté des exercices en fonction des mouvements, des objectifs ou encore de public particulier.</t>
  </si>
  <si>
    <t>Série power bag</t>
  </si>
  <si>
    <t xml:space="preserve">
Sac d’entraînement rempli de sable permettant de faire des mouvements explosifs en toute sécurité, des variations de hauteur et des mouvements de force et d’endurance.</t>
  </si>
  <si>
    <t>Série power band</t>
  </si>
  <si>
    <t xml:space="preserve">
Élastique de résistance. En latex très résistant, il peut être utilisé seul ou avec une barre.</t>
  </si>
  <si>
    <t>série slamball</t>
  </si>
  <si>
    <t>Balles lestées en caoutchouc pour travail fonctionnel sans rebond. Idéales pour un exercices de force en jetant la balle au sol.</t>
  </si>
  <si>
    <t>série soft medecine ball</t>
  </si>
  <si>
    <t>Soft medecine ball, combiné rassemblant les fonctionnalités d'un ballon et d'un medecine ball.
Travail d'amorti dans les échanges grâce au lest, meilleure absorption des chocs.
Permet de travailler tous les groupes musculaires de manière ludique, mais aussi le cardio afin d'améliorer la force, les articulations et la coordination.</t>
  </si>
  <si>
    <t xml:space="preserve">CF1002 I1 </t>
  </si>
  <si>
    <t>Poignée d’accroche pour divers outils : corde, sangle de suspension, élastique de résistance…</t>
  </si>
  <si>
    <t xml:space="preserve">SBL001 </t>
  </si>
  <si>
    <t xml:space="preserve">CF1001 O1 </t>
  </si>
  <si>
    <t>Barre de traction à accrocher sur la cage functional training avec système de poignées coulissantes pour un travail latéral.</t>
  </si>
  <si>
    <t xml:space="preserve">CF1001 N </t>
  </si>
  <si>
    <t>Sling bridge</t>
  </si>
  <si>
    <t>Système de soutien pour barre afin de garantir des mouvements en toute sécurité, à accrocher à la cage functional training.</t>
  </si>
  <si>
    <t>Socle étanche</t>
  </si>
  <si>
    <t xml:space="preserve">
Pour une utilisation de la perche en toute sécurité, le socle permet de surélever la pêche pour empêcher une usrure de la piscine.</t>
  </si>
  <si>
    <t>Set de plate-forme de ploymétrie avec un revêtement en vinyle très résistant. Permet le travail de la détente et l’explosivité en toute sécurité grâce à son intérieur en mousse EVA.</t>
  </si>
  <si>
    <t>ELN 450020</t>
  </si>
  <si>
    <t>79x45x32cm</t>
  </si>
  <si>
    <t>Le Spine corrector améliore la mobilité de la colonne vertébrale, renforce tout le corps et facilite une multitude de mouvements Pilates au sol.
Excellent pour les personnes manquant de mobilité au niveau des hanches grâce à sa marche rehaussée. Idéal en complément de l’arc barrel pour s’adapter aux différentes morphologies.</t>
  </si>
  <si>
    <t>CF1001 D2</t>
  </si>
  <si>
    <t>Repose barre sécuritaire pour squats à accrocher sur la cage functional training. Vendus par paire.</t>
  </si>
  <si>
    <t>SILLA COMBO BASE ACERO</t>
  </si>
  <si>
    <t>Barres amovibles et réglables en 3 hauteurs: 127/119/111cm, Siège: 61x35cm, Base: 77x61cm</t>
  </si>
  <si>
    <t>Véritable chaise de travail, le Stability Chair permet dans un espace réduit de renforcer tout le corps, de mobiliser les hanches et de stabiliser le bassin et le buste.
La plupart des mouvements ne peuvent s’effectuer que sur le Stability Chair, grâce à ses barres, pédales fixes ou dissociées.
Adapté pour les débutants et confirmés en coaching ou en minicours collectifs, le Stability Chair attire les personnes désirant travailler et ressentir différemment leur corps.</t>
  </si>
  <si>
    <t>Station 1</t>
  </si>
  <si>
    <t xml:space="preserve">280 x  124 x 124 cm </t>
  </si>
  <si>
    <t>Cage functional training composée de : • 4 Upright Tube - 2742mm • 2 Overpass - 1080mm • 2 Double Chin-up Bar - 1080mm</t>
  </si>
  <si>
    <t>Station 2</t>
  </si>
  <si>
    <t>280 x  196 x 124 cm</t>
  </si>
  <si>
    <t>Cage functional training composée de : • 4 Upright Tube - 2742mm • 2 Overpass - 1800mm • 2 Double Chin-up Bar - 1080mm</t>
  </si>
  <si>
    <t>Station 3</t>
  </si>
  <si>
    <t xml:space="preserve"> 274 x  124 x 124 cm</t>
  </si>
  <si>
    <t>Cage functional training composée de : • 4 Upright Tube - 2742mm • 2 Crossbar - 1080mm • 5 Monkey bar - 1080mm</t>
  </si>
  <si>
    <t>Station 4</t>
  </si>
  <si>
    <t>274 x 196 x 184 cm</t>
  </si>
  <si>
    <t>Cage functional training composée de : • 4 Upright Tube - 2742mm • 2 Triangular crosses - 1080mm • 2 Double Chin-up bar - 1080mm</t>
  </si>
  <si>
    <t>Station 5</t>
  </si>
  <si>
    <t>376 x  428 x 196 cm</t>
  </si>
  <si>
    <t>Cage functional training complète composée de :
• 4 Upright Tube - 2742mm
• 4 Upright Tube - 3685mm 
• 2 Elevation Cross bar - 1552mm
• 2 Elevation Cross bar - 2119mm
• 4 Monkey Bar - 1080mm
• 15 Monkey Bar - 1800mm
• 2 Cross bar -1800mm
• 4 Cross bar - 1080mm
• 4 Overpasss - 1800mm</t>
  </si>
  <si>
    <t>Station 6</t>
  </si>
  <si>
    <t>344 x  357,5 x 281,5 cm</t>
  </si>
  <si>
    <t>Station de functional training octogonale composée de :
• 8 Upright Tube - 2742mm 
• 4 Elevation Cross bar - 1215mm 
• 11 Monkey Bar - 1080mm
• 1 Monkey Rack - 1080mm 
• 2 Cross bar - 2815mm
• 2 Overpasss - 1080mm</t>
  </si>
  <si>
    <t>Station 7</t>
  </si>
  <si>
    <t>274 x  196 x 116 cm</t>
  </si>
  <si>
    <t>Cage functional training murale composée de : • 2 Upright Tube - 2742mm • 5 Monkey Bar - 1080mm  • 1 Cross bar - 1800mm • 2 Overpasss - 1080mm</t>
  </si>
  <si>
    <t>AEROBIC STEP W/ PLOTS</t>
  </si>
  <si>
    <t>109x41cm</t>
  </si>
  <si>
    <t>Peu encombrant et léger, ce step club avec plots possède une surface et un socle antidérapants.</t>
  </si>
  <si>
    <t>AEROBIC STEP W/O PLOTS</t>
  </si>
  <si>
    <t>Peu encombrant et léger, ce step club sans plots possède une surface antidérapante. Step sans socle.</t>
  </si>
  <si>
    <t>90x35cm</t>
  </si>
  <si>
    <t xml:space="preserve">
Step Reebok avec surface et socle antidérapants, pour une utilisation en toute sécurité.</t>
  </si>
  <si>
    <t xml:space="preserve">CF1001 W4 </t>
  </si>
  <si>
    <t>Banc à abdominaux à accrocher à la cage functional training. Idéal pour le crunch.</t>
  </si>
  <si>
    <t>Longueur bras: 260mm, Charge max: 40kg</t>
  </si>
  <si>
    <t>Enceinte Bose New Generation, format compact, version réduite ou développée, son à 180 degrés. Le son reste homogène même au fond de la salle.</t>
  </si>
  <si>
    <t>Table de mixage NXS10.4</t>
  </si>
  <si>
    <t>483x88x183,5mm</t>
  </si>
  <si>
    <t xml:space="preserve">
Mixeur LD System 622 pour les cours de fitness avec 6 entrées ligne et 2 entrées micro.</t>
  </si>
  <si>
    <t>ASA082</t>
  </si>
  <si>
    <t>EXERCISE MAT 1M GREY/BLACK</t>
  </si>
  <si>
    <t>100x9.5cm</t>
  </si>
  <si>
    <t xml:space="preserve">
Tapis de gym à utiliser sur toutes ses faces. Noir ou gris, il conviendra parfaitement pour les cours de renforcement musculaire ou de méthodes douces. Il dispose de deux oeillets permettant un rangement facile sur un rack.</t>
  </si>
  <si>
    <t>ASL029TPE</t>
  </si>
  <si>
    <t xml:space="preserve">
Tapis extra confort et résistant grâce à sa grande densité et sa large épaisseur.</t>
  </si>
  <si>
    <t>180x60x1.5cm</t>
  </si>
  <si>
    <t>180x60x0,6cm</t>
  </si>
  <si>
    <t>Tapis de yoga extra confort et eco-friendly !</t>
  </si>
  <si>
    <t xml:space="preserve">Chronomètre digital pour entraînement crossfit. </t>
  </si>
  <si>
    <t>SLED</t>
  </si>
  <si>
    <t xml:space="preserve">
Traineau lestable avec disques. Permet la traction des hanches et du buste ainsi que l’entraînement de la vitesse.</t>
  </si>
  <si>
    <t xml:space="preserve">CF1001 V </t>
  </si>
  <si>
    <t>Outil pour réaliser des mouvements avec le medecine ball. Une multitude d’exercices possibles, combinant entraînement cardio-vasculaire, endurance, agilité et coordination.</t>
  </si>
  <si>
    <t>Triangle de tirage, accessoire de tirage pour la musculation. Travail profond des muscles du dos. Complémentaire dans l'utilisation d'appareils à charge guidée. Idéal pour le travail à la poulie.</t>
  </si>
  <si>
    <t>13cm</t>
  </si>
  <si>
    <t>Triangle de tirage avec poignées, accessoire de tirage pour la musculation.
Travail profond des muscles du dos, poignées avec renforts.
Complémentaire dans l'utilisation d'appareils à charge guidée. Idéal pour le travail à la poulie.</t>
  </si>
  <si>
    <t xml:space="preserve">CF1001 J1 </t>
  </si>
  <si>
    <t>TRIANGULAR CROSSES 1800mm</t>
  </si>
  <si>
    <t>Utilisation pour les tractions et support de fixation pour accessoires functional training</t>
  </si>
  <si>
    <t xml:space="preserve">TWIST BALL MEDIUM </t>
  </si>
  <si>
    <t>Twist ball, balle en forme de cacahuète permettant de rééduquer les 2 poignets en même temps.</t>
  </si>
  <si>
    <t xml:space="preserve">TWIST BALL STRONG </t>
  </si>
  <si>
    <t xml:space="preserve">CF1002 A1 </t>
  </si>
  <si>
    <t>UPRIGHT TUBE 2742mm</t>
  </si>
  <si>
    <t>274,2cm</t>
  </si>
  <si>
    <t>Poteaux de structure Vendus par paire.</t>
  </si>
  <si>
    <t>UPRIGHT TUBE 3685mm</t>
  </si>
  <si>
    <t>368,5cm</t>
  </si>
  <si>
    <t>Le Bodytone Eolox possède 7 niveaux de réglagles numérotés pour la selle et le guidon. De plus il assure un freinage propre et sec grâce à son patin de frein double. Le Bodytone Eolox offre des perfirmances et garanti force et stabilité. Pour la sécurité, il est équipé d'un frein d'urgence.
Le Bodytone Eolox est garanti 2 ans pièces et main d'oeuvre*</t>
  </si>
  <si>
    <t>Le Bodytone Giro assure la stabilité grâce à ses 4 niveaux de réglagles numérotés pour la selle et le guidon. Le siège est ergonomique et rembourré.
Pour la sécurité, ce Bodytone est équipé d'un système de freinage permettant d'ajuster l'effort.
Le Bodytone Giro est garanti 2 ans pièces et main d'oeuvre*</t>
  </si>
  <si>
    <t>Solide et puissant, le Bodytone Monster garanti force et stabilité. Bénéficiez de 7 niveaux de réglagles numérotés pour la selle et le guidon. Les poignées sont ergonomiques et les pédales mixtes.
Pour la sécurité, ce Bodytone est équipé d'un frein d'urgence.
Le Bodytone Monster est garanti 2 ans pièces et main d'oeuvre*</t>
  </si>
  <si>
    <t>Vestiaire 2 casiers 1col.</t>
  </si>
  <si>
    <t>Vestiaire 2 casiers 2col.</t>
  </si>
  <si>
    <t>Vestiaire 2 casiers 3col.</t>
  </si>
  <si>
    <t>900 x 500 x 1800cm</t>
  </si>
  <si>
    <t>Vestiaire 2 casiers 4col.</t>
  </si>
  <si>
    <t>Vestiaire monobloc 2 cases superposées en structure métallique soudée, 4 colonnes.</t>
  </si>
  <si>
    <t>Vestiaire 3 casiers 1col.</t>
  </si>
  <si>
    <t>Vestiaire 3 casiers 2col.</t>
  </si>
  <si>
    <t>Vestiaire 3 casiers 3col.</t>
  </si>
  <si>
    <t>Vestiaire 3 casiers 4col.</t>
  </si>
  <si>
    <t>Vestiaire monobloc 1col.</t>
  </si>
  <si>
    <t>270 x 500 x 1800cm</t>
  </si>
  <si>
    <t>Vestiaire construction monobloc robuste en métal soudé, 1 colonne.</t>
  </si>
  <si>
    <t>Vestiaire monobloc 2col.</t>
  </si>
  <si>
    <t>500 x 500 x 1800cm</t>
  </si>
  <si>
    <t>Vestiaire construction monobloc robuste en métal soudé, 2 colonnes.</t>
  </si>
  <si>
    <t>Vestiaire monobloc 3col.</t>
  </si>
  <si>
    <t>740 x 500 x 1800cm</t>
  </si>
  <si>
    <t>Vestiaire construction monobloc robuste en métal soudé, 3 colonnes.</t>
  </si>
  <si>
    <t>Vestiaire monobloc 4col.</t>
  </si>
  <si>
    <t>970 x 500 x 1800cm</t>
  </si>
  <si>
    <t>Vestiaire construction monobloc robuste en métal soudé, 4 colonnes.</t>
  </si>
  <si>
    <t xml:space="preserve">CF1001 R1 </t>
  </si>
  <si>
    <t>Rack de rangement pour balles Jusqu’à 3 wallballs à accrocher à la cage Upright tube 3685mm</t>
  </si>
  <si>
    <t>CF1001 F</t>
  </si>
  <si>
    <t>wall ball target</t>
  </si>
  <si>
    <t>Cible pour entraînements fonctionnels, à accrocher à la cage functional training.</t>
  </si>
  <si>
    <t>Wharfedale Titan 12</t>
  </si>
  <si>
    <t>140cm</t>
  </si>
  <si>
    <t xml:space="preserve">Entraînement fonctionnel en suspension. Le XT suspension trainer permet de développer la force, l'équilibre, la coordination et la souplesse grâce à l'instabilité produite par sa poulie. </t>
  </si>
  <si>
    <t>1110-24</t>
  </si>
  <si>
    <t>1211-46</t>
  </si>
  <si>
    <t>1216-11</t>
  </si>
  <si>
    <t>1123-60</t>
  </si>
  <si>
    <t>1103-61</t>
  </si>
  <si>
    <t>1101-31</t>
  </si>
  <si>
    <t>1101-63</t>
  </si>
  <si>
    <t>1251-02</t>
  </si>
  <si>
    <t>ESPALIER BOIS/ALU</t>
  </si>
  <si>
    <t>PLANET CAOUTCHOUC</t>
  </si>
  <si>
    <t>GIBBON</t>
  </si>
  <si>
    <t>CONCEPT 2</t>
  </si>
  <si>
    <t>BODY TONE</t>
  </si>
  <si>
    <t>TLM</t>
  </si>
  <si>
    <t>WATERFLEX</t>
  </si>
  <si>
    <t>HELISPORTS</t>
  </si>
  <si>
    <t>Taux EUR/USD:</t>
  </si>
  <si>
    <t>Référence</t>
  </si>
  <si>
    <t>PACK PORTIQUE 4M +8 SUSPENSIONS</t>
  </si>
  <si>
    <t>2465R</t>
  </si>
  <si>
    <t>PACK RACK 5 + 5 MEDECINE BALL</t>
  </si>
  <si>
    <t>PACK RACK 10 + 5 MEDECINE BALL</t>
  </si>
  <si>
    <t>SÉRIE KETTLEBELL COULEUR 8 - 48kgs</t>
  </si>
  <si>
    <t>PACK ECO</t>
  </si>
  <si>
    <t>PACK ECO +</t>
  </si>
  <si>
    <t xml:space="preserve">TIMER </t>
  </si>
  <si>
    <t>PACK PRO</t>
  </si>
  <si>
    <t>CORDE D'OSCILLATION 50MM</t>
  </si>
  <si>
    <t>PACK PRO +</t>
  </si>
  <si>
    <t>JTB STORE</t>
  </si>
  <si>
    <t>TOP STONE WASHED</t>
  </si>
  <si>
    <t>TOP SLEEVELESS</t>
  </si>
  <si>
    <t>LEGGINGS FANTASY</t>
  </si>
  <si>
    <t>LEGGINGS</t>
  </si>
  <si>
    <t>SHORT F</t>
  </si>
  <si>
    <t>PV PUBLIC TTC</t>
  </si>
  <si>
    <t>CORDE D'OSCILLATION 38MM</t>
  </si>
  <si>
    <t>TIMER PRO</t>
  </si>
  <si>
    <t>VELO MASKHAL HARDCORE</t>
  </si>
  <si>
    <t>AQUABIKE WR3</t>
  </si>
  <si>
    <t>AQUABIKE WR4</t>
  </si>
  <si>
    <t>AQUABIKE WR5</t>
  </si>
  <si>
    <t>SÉRIE 3 SOFT MEDECINE BALL</t>
  </si>
  <si>
    <t>SERIE POWER BAG</t>
  </si>
  <si>
    <t>SERIE KETTLEBELL CAST IRON</t>
  </si>
  <si>
    <t>référence</t>
  </si>
  <si>
    <t>TRAINING</t>
  </si>
  <si>
    <t>ABDOMINAL EVOLVE</t>
  </si>
  <si>
    <t>ADDUCTOR EVOLVE</t>
  </si>
  <si>
    <t>ADJUSTABLE ABDOMINAL DECLINE BENCH ORIGIN</t>
  </si>
  <si>
    <t>ADJUSTABLE ABDOMINAL INCLINE BENCH ORIGIN</t>
  </si>
  <si>
    <t>ARM CURL EVOLVE</t>
  </si>
  <si>
    <t>ASSISTED CHIN AND DIP EVOLVE</t>
  </si>
  <si>
    <t>Balance box B10</t>
  </si>
  <si>
    <t>Balance box B20</t>
  </si>
  <si>
    <t>Balance box B30</t>
  </si>
  <si>
    <t>BALLON FITNESS  65CM ROSE</t>
  </si>
  <si>
    <t>BALLON FITNESS  65CM VERT</t>
  </si>
  <si>
    <t>Barre crossfit  olympique 28mm</t>
  </si>
  <si>
    <t>Barre crossfit olympique 25mm</t>
  </si>
  <si>
    <t>BARRE OLYMPIQUE DROITE 1,50m</t>
  </si>
  <si>
    <t>BARRE OLYMPIQUE DROITE 2,20m</t>
  </si>
  <si>
    <t>Big wedge</t>
  </si>
  <si>
    <t>Cage outdoor SFS001</t>
  </si>
  <si>
    <t>Cage outdoor SFS002</t>
  </si>
  <si>
    <t>Cage outdoor SFS003</t>
  </si>
  <si>
    <t>Cage outdoor SFS006</t>
  </si>
  <si>
    <t>Cage outdoor SFS008</t>
  </si>
  <si>
    <t>CEINTURE A CHARGE</t>
  </si>
  <si>
    <t>Chest press CORE</t>
  </si>
  <si>
    <t>Chest press EVOLVE</t>
  </si>
  <si>
    <t>Corde oscillation 38mm</t>
  </si>
  <si>
    <t>COUNTER BALANCED SMITH ORIGIN</t>
  </si>
  <si>
    <t>Dalle sol KWF200N</t>
  </si>
  <si>
    <t>DISQUES NOIRS A POIGNEES 1,25 KG rond</t>
  </si>
  <si>
    <t>DISQUES NOIRS A POIGNEES 10 KG rond</t>
  </si>
  <si>
    <t>DISQUES NOIRS A POIGNEES 15 KG rond</t>
  </si>
  <si>
    <t>DISQUES NOIRS A POIGNEES 2,5 KG rond</t>
  </si>
  <si>
    <t>DISQUES NOIRS A POIGNEES 20 KG rond</t>
  </si>
  <si>
    <t>DISQUES NOIRS A POIGNEES 5 KG rond</t>
  </si>
  <si>
    <t>DOME TRAINER</t>
  </si>
  <si>
    <t>Fit wedge A20</t>
  </si>
  <si>
    <t>Fit wedge A30</t>
  </si>
  <si>
    <t>Fit wedge A40</t>
  </si>
  <si>
    <t>Fit wedge A50</t>
  </si>
  <si>
    <t>Glute EVOLVE</t>
  </si>
  <si>
    <t>K-ARC</t>
  </si>
  <si>
    <t>K-BARREL</t>
  </si>
  <si>
    <t>K-SNAIL</t>
  </si>
  <si>
    <t>Kettlebell 10 KG</t>
  </si>
  <si>
    <t>Kettlebell 12 KG</t>
  </si>
  <si>
    <t>Kettlebell 16 KG</t>
  </si>
  <si>
    <t>Kettlebell 20 KG</t>
  </si>
  <si>
    <t>Kettlebell 24 KG</t>
  </si>
  <si>
    <t>Kettlebell 28 KG</t>
  </si>
  <si>
    <t>Kettlebell 32 KG</t>
  </si>
  <si>
    <t>Kettlebell 36 KG</t>
  </si>
  <si>
    <t>Kettlebell 4 KG</t>
  </si>
  <si>
    <t>Kettlebell 40 KG</t>
  </si>
  <si>
    <t>Kettlebell 44 KG</t>
  </si>
  <si>
    <t>Kettlebell 48 KG</t>
  </si>
  <si>
    <t>Kettlebell 6KG</t>
  </si>
  <si>
    <t>Kettlebell 8 KG</t>
  </si>
  <si>
    <t>Kettlebell color 10kg</t>
  </si>
  <si>
    <t>Kettlebell color 12kg</t>
  </si>
  <si>
    <t>Kettlebell color 14kg</t>
  </si>
  <si>
    <t>Kettlebell color 16kg</t>
  </si>
  <si>
    <t>Kettlebell color 18kg</t>
  </si>
  <si>
    <t>Kettlebell color 20kg</t>
  </si>
  <si>
    <t>Kettlebell color 22kg</t>
  </si>
  <si>
    <t>Kettlebell color 24kg</t>
  </si>
  <si>
    <t>Kettlebell color 26kg</t>
  </si>
  <si>
    <t>Kettlebell color 28kg</t>
  </si>
  <si>
    <t>Kettlebell color 32kg</t>
  </si>
  <si>
    <t>Kettlebell color 36kg</t>
  </si>
  <si>
    <t>Kettlebell color 40kg</t>
  </si>
  <si>
    <t>Kettlebell color 44kg</t>
  </si>
  <si>
    <t>Kettlebell color 48kg</t>
  </si>
  <si>
    <t>Kettlebell color 8kg</t>
  </si>
  <si>
    <t>L-TRAIN S1</t>
  </si>
  <si>
    <t>L-TRAIN S2</t>
  </si>
  <si>
    <t>L-TRAIN S3</t>
  </si>
  <si>
    <t>Lat pull down CORE</t>
  </si>
  <si>
    <t>Lat pull down EVOLVE</t>
  </si>
  <si>
    <t>Lateral deltoid EVOLVE</t>
  </si>
  <si>
    <t>Lecteur CD MIPRO</t>
  </si>
  <si>
    <t>Leg extension EVOLVE</t>
  </si>
  <si>
    <t>Long pull EVOLVE</t>
  </si>
  <si>
    <t>Lower back extension EVOLVE</t>
  </si>
  <si>
    <t>Multi-hip EVOLVE</t>
  </si>
  <si>
    <t>OLYMPIC DECLINE BENCH PRESS ORIGIN</t>
  </si>
  <si>
    <t>OLYMPIC HORIZONTAL BENCH PRESS ORIGIN</t>
  </si>
  <si>
    <t>OLYMPIC INCLINE BENCH PRESS ORIGIN</t>
  </si>
  <si>
    <t>OLYMPIC MULTI SQUAT RACK ORIGIN</t>
  </si>
  <si>
    <t>OLYMPIC VERTICAL BENCH PRESS ORIGIN</t>
  </si>
  <si>
    <t>Pack cage crossfit FULL</t>
  </si>
  <si>
    <t>Pack cage crossfit FUNCTIONAL</t>
  </si>
  <si>
    <t>Pack rack + AB-MXR</t>
  </si>
  <si>
    <t>Peck deck EVOLVE</t>
  </si>
  <si>
    <t>Pilates half roller short top 45 cm</t>
  </si>
  <si>
    <t>Pilates half roller top 100 cm</t>
  </si>
  <si>
    <t>Pilates half roller top 90 cm</t>
  </si>
  <si>
    <t>Pilates roller top 90L</t>
  </si>
  <si>
    <t>PLYOBOX  45,8 CM</t>
  </si>
  <si>
    <t>PLYOBOX  61 CM</t>
  </si>
  <si>
    <t>PLYOBOX 30,5 CM</t>
  </si>
  <si>
    <t>Power bag 10kg</t>
  </si>
  <si>
    <t>Power bag 15kg</t>
  </si>
  <si>
    <t>Power bag 20kg</t>
  </si>
  <si>
    <t>Power bag 25kg</t>
  </si>
  <si>
    <t>Power bag 5kg</t>
  </si>
  <si>
    <t>Power band extra strong</t>
  </si>
  <si>
    <t>Power band medium</t>
  </si>
  <si>
    <t>Power band strong</t>
  </si>
  <si>
    <t>PREACHER CURL BENCH ORIGIN</t>
  </si>
  <si>
    <t>R-CYCLE S1</t>
  </si>
  <si>
    <t>R-CYCLE S2</t>
  </si>
  <si>
    <t>R-CYCLE S3</t>
  </si>
  <si>
    <t>Rack barres mural</t>
  </si>
  <si>
    <t>Rack barres vertical</t>
  </si>
  <si>
    <t>Rack Disques &amp; barres</t>
  </si>
  <si>
    <t>Rack Haltères 10 à 15 paires</t>
  </si>
  <si>
    <t>Rack mural tapis</t>
  </si>
  <si>
    <t>Rack Power bag</t>
  </si>
  <si>
    <t>REFORMER ALUMINIUM</t>
  </si>
  <si>
    <t>Rotary torso EVOLVE</t>
  </si>
  <si>
    <t>Rumble roller</t>
  </si>
  <si>
    <t>RUN S1</t>
  </si>
  <si>
    <t>RUN S2</t>
  </si>
  <si>
    <t>RUN S3</t>
  </si>
  <si>
    <t>Seated calf CORE</t>
  </si>
  <si>
    <t>Seated calf EVOLVE</t>
  </si>
  <si>
    <t>Seated lat pulldown EVOLVE</t>
  </si>
  <si>
    <t>Seated leg curl EVOLVE</t>
  </si>
  <si>
    <t>Seated leg press CORE</t>
  </si>
  <si>
    <t>Seated leg press EVOLVE</t>
  </si>
  <si>
    <t>Seated row CORE</t>
  </si>
  <si>
    <t>Seated row EVOLVE</t>
  </si>
  <si>
    <t>série haltères fitness</t>
  </si>
  <si>
    <t>Shoulder press CORE</t>
  </si>
  <si>
    <t>Shoulder press EVOLVE</t>
  </si>
  <si>
    <t>Slamball 10kg</t>
  </si>
  <si>
    <t>Slamball 15kg</t>
  </si>
  <si>
    <t>Slamball 4kg</t>
  </si>
  <si>
    <t>Slamball 6kg</t>
  </si>
  <si>
    <t>Slamball 8kg</t>
  </si>
  <si>
    <t>STEP  S1</t>
  </si>
  <si>
    <t>STEP  S2</t>
  </si>
  <si>
    <t>STEP  S3</t>
  </si>
  <si>
    <t>STEP REEBOK</t>
  </si>
  <si>
    <t>Tapis 100x9,5cm gris/noir</t>
  </si>
  <si>
    <t>TAPIS 180X1,5 BLEU</t>
  </si>
  <si>
    <t>TAPIS 180X1,5 NOIR</t>
  </si>
  <si>
    <t>TF SUSPENSION TRAINER</t>
  </si>
  <si>
    <t>Traineau à lestées</t>
  </si>
  <si>
    <t>Triceps press EVOLVE</t>
  </si>
  <si>
    <t>U-CYCLE S1</t>
  </si>
  <si>
    <t>U-CYCLE S2</t>
  </si>
  <si>
    <t>U-CYCLE S3</t>
  </si>
  <si>
    <t>VERTICAL BENCH ORIGIN</t>
  </si>
  <si>
    <t>X-TRAIN S1</t>
  </si>
  <si>
    <t>X-TRAIN S2</t>
  </si>
  <si>
    <t>X-TRAIN S3</t>
  </si>
  <si>
    <t>MONSTER</t>
  </si>
  <si>
    <t>EOLOX</t>
  </si>
  <si>
    <t>GIRO</t>
  </si>
  <si>
    <t>PROPUS</t>
  </si>
  <si>
    <t>IKARUS</t>
  </si>
  <si>
    <t>NODUX</t>
  </si>
  <si>
    <t>ZOXMA</t>
  </si>
  <si>
    <t>CIGNUX</t>
  </si>
  <si>
    <t>PEGASUS</t>
  </si>
  <si>
    <t>E01</t>
  </si>
  <si>
    <t>E02</t>
  </si>
  <si>
    <t>E03</t>
  </si>
  <si>
    <t>E11</t>
  </si>
  <si>
    <t>E12</t>
  </si>
  <si>
    <t>E13</t>
  </si>
  <si>
    <t>E14</t>
  </si>
  <si>
    <t>E15</t>
  </si>
  <si>
    <t>E20</t>
  </si>
  <si>
    <t>E23</t>
  </si>
  <si>
    <t>LATERAL RAISE - E24</t>
  </si>
  <si>
    <t>E24</t>
  </si>
  <si>
    <t>BICEPS - E30</t>
  </si>
  <si>
    <t>E30</t>
  </si>
  <si>
    <t>CHEST AND TRICEPS - E32</t>
  </si>
  <si>
    <t>E32</t>
  </si>
  <si>
    <t>ABDOMINAL CRUNCH - E40</t>
  </si>
  <si>
    <t>SQUAT AND CALF - E50</t>
  </si>
  <si>
    <t>E50</t>
  </si>
  <si>
    <t>GLUTE - E51</t>
  </si>
  <si>
    <t>E51</t>
  </si>
  <si>
    <t>LEG EXTENSIONS - E52</t>
  </si>
  <si>
    <t>E52</t>
  </si>
  <si>
    <t>SEATED LEG CURL - E53</t>
  </si>
  <si>
    <t>E53</t>
  </si>
  <si>
    <t>PRONE LEG CURL - E55</t>
  </si>
  <si>
    <t>E55</t>
  </si>
  <si>
    <t>ABDUCTOR/ADUCTOR - E57</t>
  </si>
  <si>
    <t>MULTIHIP - E58</t>
  </si>
  <si>
    <t>E58</t>
  </si>
  <si>
    <t>LEG PRESS - E59</t>
  </si>
  <si>
    <t>E59</t>
  </si>
  <si>
    <t>PERSONAL TRAINER MACHINE - EC01</t>
  </si>
  <si>
    <t>EC01</t>
  </si>
  <si>
    <t>EC03</t>
  </si>
  <si>
    <t>EC10</t>
  </si>
  <si>
    <t>EC02</t>
  </si>
  <si>
    <t>EC07</t>
  </si>
  <si>
    <t>EB12</t>
  </si>
  <si>
    <t>EB01</t>
  </si>
  <si>
    <t>EB02</t>
  </si>
  <si>
    <t>EB03</t>
  </si>
  <si>
    <t>EB04</t>
  </si>
  <si>
    <t>EB05</t>
  </si>
  <si>
    <t>EB06</t>
  </si>
  <si>
    <t>EB07</t>
  </si>
  <si>
    <t>EB08</t>
  </si>
  <si>
    <t>EB09</t>
  </si>
  <si>
    <t>EB10</t>
  </si>
  <si>
    <t>PE004</t>
  </si>
  <si>
    <t>PE006</t>
  </si>
  <si>
    <t>V01</t>
  </si>
  <si>
    <t>CHEST PRESS - V01</t>
  </si>
  <si>
    <t>V16</t>
  </si>
  <si>
    <t>LAT PULLDOWN &amp; ROW - V16</t>
  </si>
  <si>
    <t>V20</t>
  </si>
  <si>
    <t>SHOULDER PRESS - V20</t>
  </si>
  <si>
    <t>V23</t>
  </si>
  <si>
    <t>PEC FLY &amp; REAR DELT - V23</t>
  </si>
  <si>
    <t>V30</t>
  </si>
  <si>
    <t>BICEPS &amp; TRICEPS - V30</t>
  </si>
  <si>
    <t>V52</t>
  </si>
  <si>
    <t>V55</t>
  </si>
  <si>
    <t>PRONE LEG CURL - V55</t>
  </si>
  <si>
    <t>ABDUCTOR/ADUCTOR - V57</t>
  </si>
  <si>
    <t>V58</t>
  </si>
  <si>
    <t>MULTIHIP - V58</t>
  </si>
  <si>
    <t>V59</t>
  </si>
  <si>
    <t>LEG PRESS - V59</t>
  </si>
  <si>
    <t>ELN 450010</t>
  </si>
  <si>
    <t>ELN 400010</t>
  </si>
  <si>
    <t>Typ 8</t>
  </si>
  <si>
    <t>Typ 3</t>
  </si>
  <si>
    <t>Typ 2</t>
  </si>
  <si>
    <t>Typ 6</t>
  </si>
  <si>
    <t>Typ 5</t>
  </si>
  <si>
    <t>Typ 7</t>
  </si>
  <si>
    <t>Typ 4</t>
  </si>
  <si>
    <t>Typ 1</t>
  </si>
  <si>
    <t>Hastings Marteau de Crossfit 10kg</t>
  </si>
  <si>
    <t>Hastings Marteau de Crossfit 6kg</t>
  </si>
  <si>
    <t>Hastings Marteau de Crossfit 8kg</t>
  </si>
  <si>
    <t>WX-WR3</t>
  </si>
  <si>
    <t>WX-WR4</t>
  </si>
  <si>
    <t>WX-WR5</t>
  </si>
  <si>
    <t>WX-ELLY-01</t>
  </si>
  <si>
    <t>PLYOBOX BOIS 40/50/60 NOIR</t>
  </si>
  <si>
    <t>3015B</t>
  </si>
  <si>
    <t>3015N</t>
  </si>
  <si>
    <t>PACK RACK + 20 TAPIS BLEUS</t>
  </si>
  <si>
    <t>PACK RACK + 20 TAPIS NOIRS</t>
  </si>
  <si>
    <t>PACK RACK + 10 TAPIS BLEUS + 10 TAPIS NOIRS</t>
  </si>
  <si>
    <t>PACK RACK MURAL + 10 TAPIS NOIRS</t>
  </si>
  <si>
    <t>PACK RACK + 20 KITS PUMP NOIR</t>
  </si>
  <si>
    <t>PACK RACK + 10 KITS PUMP NOIR</t>
  </si>
  <si>
    <t>Disques de pump noirs en caoutchouc de forme octogonale les rendant fixes lorsqu'ils sont posés au sol. Barre en caoutchouc, antiglisse et lavable à l'eau.</t>
  </si>
  <si>
    <t>2428B</t>
  </si>
  <si>
    <t>PACK RACK + 9 BALLONS BLEUS</t>
  </si>
  <si>
    <t>2428G</t>
  </si>
  <si>
    <t>PACK RACK + 9 BALLONS GRIS</t>
  </si>
  <si>
    <t>PACK RACK + 5 BALLONS BLEUS ET 4 GRIS</t>
  </si>
  <si>
    <t>PACK FILET + 20 BALLONS PAILLE BLEUS</t>
  </si>
  <si>
    <t>PACK FILET + 20 BALLONS PAILLE ROSE</t>
  </si>
  <si>
    <t>PACK FILET + 20 BALLONS PAILLE VIOLET</t>
  </si>
  <si>
    <t>3567B</t>
  </si>
  <si>
    <t>3567R</t>
  </si>
  <si>
    <t>3567V</t>
  </si>
  <si>
    <t>PACK COACH</t>
  </si>
  <si>
    <t>PACK EQUILIBRE</t>
  </si>
  <si>
    <t>PACK CHAUSSETTES LFPILATES (20+2)</t>
  </si>
  <si>
    <t>PACK CHAUSSETTES LFPILATES (50+5)</t>
  </si>
  <si>
    <t>PACK RACK HALTERES + 15 PAIRES</t>
  </si>
  <si>
    <t>SERIES PAIRES HALTERE ROND 2,5KG A 30KG</t>
  </si>
  <si>
    <t>SERIES PAIRES HALTERE ROND 2,5KG A 40KG</t>
  </si>
  <si>
    <t>SERIES PAIRES HALTERE ROND 2,5KG A 50KG</t>
  </si>
  <si>
    <t>3110S</t>
  </si>
  <si>
    <t>3110M</t>
  </si>
  <si>
    <t>3110L</t>
  </si>
  <si>
    <t>TOP / S</t>
  </si>
  <si>
    <t>TOP / M</t>
  </si>
  <si>
    <t>TOP / L</t>
  </si>
  <si>
    <t>DEBARDEUR COSTINA / S</t>
  </si>
  <si>
    <t>DEBARDEUR COSTINA / M</t>
  </si>
  <si>
    <t>DEBARDEUR COSTINA / L</t>
  </si>
  <si>
    <t>DEBARDEUR COSTINA / XL</t>
  </si>
  <si>
    <t>3112S</t>
  </si>
  <si>
    <t>3112M</t>
  </si>
  <si>
    <t>3112L</t>
  </si>
  <si>
    <t>3112XL</t>
  </si>
  <si>
    <t>LEGGINGS C / S</t>
  </si>
  <si>
    <t>LEGGINGS C / M</t>
  </si>
  <si>
    <t>LEGGINGS C / L</t>
  </si>
  <si>
    <t>3121S</t>
  </si>
  <si>
    <t>3121M</t>
  </si>
  <si>
    <t>3121L</t>
  </si>
  <si>
    <t>PANTALON CAVALLO / S</t>
  </si>
  <si>
    <t>PANTALON CAVALLO / M</t>
  </si>
  <si>
    <t>PANTALON CAVALLO / L</t>
  </si>
  <si>
    <t>3118S</t>
  </si>
  <si>
    <t>3118M</t>
  </si>
  <si>
    <t>3118L</t>
  </si>
  <si>
    <t>PANTALON COSTINA / S</t>
  </si>
  <si>
    <t>PANTALON COSTINA / M</t>
  </si>
  <si>
    <t>PANTALON COSTINA / L</t>
  </si>
  <si>
    <t>PANTALON COSTINA / XL</t>
  </si>
  <si>
    <t>3120S</t>
  </si>
  <si>
    <t>3120M</t>
  </si>
  <si>
    <t>3120L</t>
  </si>
  <si>
    <t>3120XL</t>
  </si>
  <si>
    <t>PANTALON ERR / S</t>
  </si>
  <si>
    <t>PANTALON ERR / M</t>
  </si>
  <si>
    <t>PANTALON ERR / L</t>
  </si>
  <si>
    <t>3116S</t>
  </si>
  <si>
    <t>3116M</t>
  </si>
  <si>
    <t>3116L</t>
  </si>
  <si>
    <t>SHORT PK / S</t>
  </si>
  <si>
    <t>SHORT PK / M</t>
  </si>
  <si>
    <t>SHORT PK / L</t>
  </si>
  <si>
    <t>3117S</t>
  </si>
  <si>
    <t>3117M</t>
  </si>
  <si>
    <t>3117L</t>
  </si>
  <si>
    <t>TOP FANTASY / S</t>
  </si>
  <si>
    <t>TOP FANTASY / M</t>
  </si>
  <si>
    <t>TOP FANTASY / L</t>
  </si>
  <si>
    <t>3114S</t>
  </si>
  <si>
    <t>3114M</t>
  </si>
  <si>
    <t>3114L</t>
  </si>
  <si>
    <t>KETTLEBELL COMPÉTITION 10KG</t>
  </si>
  <si>
    <t>KETTLEBELL COMPÉTITION 12KG</t>
  </si>
  <si>
    <t>KETTLEBELL COMPÉTITION 14KG</t>
  </si>
  <si>
    <t>KETTLEBELL COMPÉTITION 16KG</t>
  </si>
  <si>
    <t>KETTLEBELL COMPÉTITION 18KG</t>
  </si>
  <si>
    <t>KETTLEBELL COMPÉTITION 20KG</t>
  </si>
  <si>
    <t>KETTLEBELL COMPÉTITION 22KG</t>
  </si>
  <si>
    <t>KETTLEBELL COMPÉTITION 24KG</t>
  </si>
  <si>
    <t>KETTLEBELL COMPÉTITION 26KG</t>
  </si>
  <si>
    <t>KETTLEBELL COMPÉTITION 28KG</t>
  </si>
  <si>
    <t>KETTLEBELL COMPÉTITION 32KG</t>
  </si>
  <si>
    <t>KETTLEBELL COMPÉTITION 36KG</t>
  </si>
  <si>
    <t>KETTLEBELL COMPÉTITION 40KG</t>
  </si>
  <si>
    <t>KETTLEBELL COMPÉTITION 44KG</t>
  </si>
  <si>
    <t>KETTLEBELL COMPÉTITION 48KG</t>
  </si>
  <si>
    <t>KETTLEBELL COMPÉTITION 8KG</t>
  </si>
  <si>
    <t>PACK RACK MURAL + 10 TAPIS BLEUS</t>
  </si>
  <si>
    <t>PACK RACK MURAL + BARRES</t>
  </si>
  <si>
    <t xml:space="preserve">PACK RACK VERTICAL + BARRES </t>
  </si>
  <si>
    <t>SUPPLEMENT DE 25KG POUR MACHINES</t>
  </si>
  <si>
    <t>DVD GRAVITY AMPLIFIED RESISTANCE</t>
  </si>
  <si>
    <t>DVD GRAVITY COMPOUND STRUCTURE TWO</t>
  </si>
  <si>
    <t>DVD GRAVITY ESSENTIAL OF PROGRAM</t>
  </si>
  <si>
    <t>DVD GRAVITY FRESH BREATH</t>
  </si>
  <si>
    <t>DVD GRAVITY FRESH BREATH FREE</t>
  </si>
  <si>
    <t>DVD GRAVITY FRESH BREATH TWO</t>
  </si>
  <si>
    <t>DVD GRAVITY REFORMAT AMPLIFIED</t>
  </si>
  <si>
    <t>DVD GRAVITY REFORMAT EVOLVED SERIES</t>
  </si>
  <si>
    <t>DVD GRAVITY RESOLUTION</t>
  </si>
  <si>
    <t>DVD GRAVITY STRENGHT SERIES</t>
  </si>
  <si>
    <t>DVD GRAVITY SYNTHESIS</t>
  </si>
  <si>
    <t>DVD GRAVITY WARRIORS &amp; HURRICANES</t>
  </si>
  <si>
    <t>AFFICHE BOKWA</t>
  </si>
  <si>
    <t>AFFICHE FEMME ENCEINTE &amp; SENIOR</t>
  </si>
  <si>
    <t>AFFICHE MATWORK II POSITION</t>
  </si>
  <si>
    <t>AFFICHE MATWORK III POSITION</t>
  </si>
  <si>
    <t>AFFICHE ONE TO ONE</t>
  </si>
  <si>
    <t>AFFICHE PETIT MATÉRIEL</t>
  </si>
  <si>
    <t>AFFICHE PILATES POST-THERAPIE</t>
  </si>
  <si>
    <t>AFFICHE REFORMER 1</t>
  </si>
  <si>
    <t>ANNEAU REEBOK</t>
  </si>
  <si>
    <t>BALANCE BOARD SVELTUS</t>
  </si>
  <si>
    <t>BALLES LESTEES 0.5KG SVELTUS</t>
  </si>
  <si>
    <t>BALLES LESTEES 1.5KG SVELTUS</t>
  </si>
  <si>
    <t>BALLES LESTEES 1KG SVELTUS</t>
  </si>
  <si>
    <t>BALLES LESTEES 2KG SVELTUS</t>
  </si>
  <si>
    <t>BALLON PAILLE ROUGE</t>
  </si>
  <si>
    <t>BANDES LESTEES CHEVILLE AMAYA</t>
  </si>
  <si>
    <t>BANDES LESTEES POIGNET AMAYA</t>
  </si>
  <si>
    <t>BARRE CURL Z (30MM)</t>
  </si>
  <si>
    <t>BARRE LYRE TRICEPS (30MM)</t>
  </si>
  <si>
    <t>BARRE PRESSE GRAVITY</t>
  </si>
  <si>
    <t>BLOC MOUSSE SVELTUS</t>
  </si>
  <si>
    <t>BODY TONER LIGHT</t>
  </si>
  <si>
    <t>BODY TONER MEDIUM</t>
  </si>
  <si>
    <t>BODY TONER STRONG</t>
  </si>
  <si>
    <t>BRIQUES YOGA BLEU SVELTUS</t>
  </si>
  <si>
    <t>CAGE CROSSFIT EXPO PAKISTAN</t>
  </si>
  <si>
    <t>CAPSULE BALL 75CM BLEU</t>
  </si>
  <si>
    <t>CAPSULE BALL 75CM ROUGE</t>
  </si>
  <si>
    <t>CHARIOT STEP SVELTUS</t>
  </si>
  <si>
    <t>CHRONOMETRE</t>
  </si>
  <si>
    <t>COMPRESSEUR BALLON</t>
  </si>
  <si>
    <t>CONE BLEU 24CM</t>
  </si>
  <si>
    <t>CORDES D'OSCILLATION 26MM</t>
  </si>
  <si>
    <t>DEBARDEUR PILATES L</t>
  </si>
  <si>
    <t>DEBARDEUR PILATES M</t>
  </si>
  <si>
    <t>DEBARDEUR PILATES S</t>
  </si>
  <si>
    <t>DEMI-STEP CLUB</t>
  </si>
  <si>
    <t>DIP BAR POUR GRAVITY</t>
  </si>
  <si>
    <t>DISQUES COULEURS A POIGNEES 1,25 KG</t>
  </si>
  <si>
    <t>DISQUES COULEURS A POIGNEES 10 KG</t>
  </si>
  <si>
    <t>DISQUES COULEURS A POIGNEES 15 KG</t>
  </si>
  <si>
    <t>DISQUES COULEURS A POIGNEES 2,5 KG</t>
  </si>
  <si>
    <t>DISQUES COULEURS A POIGNEES 20 KG</t>
  </si>
  <si>
    <t>DISQUES COULEURS A POIGNEES 5 KG</t>
  </si>
  <si>
    <t>DISQUES NOIRS A POIGNEES 1,25 KG HEXA</t>
  </si>
  <si>
    <t>DISQUES NOIRS A POIGNEES 10 KG HEXA</t>
  </si>
  <si>
    <t>DISQUES NOIRS A POIGNEES 15 KG HEXA</t>
  </si>
  <si>
    <t>DISQUES NOIRS A POIGNEES 2,5 KG HEXA</t>
  </si>
  <si>
    <t>DISQUES NOIRS A POIGNEES 20 KG HEXA</t>
  </si>
  <si>
    <t>DISQUES NOIRS A POIGNEES 5 KG HEXA</t>
  </si>
  <si>
    <t>DVD ABDOLOGIE</t>
  </si>
  <si>
    <t>DVD GRAVITY COMPOUND STRUCTURE ONE</t>
  </si>
  <si>
    <t>ELASTIBAND SVELTUS</t>
  </si>
  <si>
    <t>ELASTILOOP LOT DE 3 LIGHT</t>
  </si>
  <si>
    <t>ELASTILOOP LOT DE 3 STRONG</t>
  </si>
  <si>
    <t>GEL CONFORT</t>
  </si>
  <si>
    <t>GEL CRYO</t>
  </si>
  <si>
    <t>GEL DERMONEUTRE</t>
  </si>
  <si>
    <t>GEL ECHAUFFEMENT</t>
  </si>
  <si>
    <t>GEL JAMBES</t>
  </si>
  <si>
    <t>GEL RELAXANT</t>
  </si>
  <si>
    <t>GEL RESPIGEL</t>
  </si>
  <si>
    <t>GRAVITY GTS MODELE EXPO</t>
  </si>
  <si>
    <t>GYMBALL SPORT REVOLUTION 65CM GRIS</t>
  </si>
  <si>
    <t>HALTERES ACIER/CAOUTCHOUC 12,5 KG</t>
  </si>
  <si>
    <t>HALTERES ACIER/CAOUTCHOUC 15 KG</t>
  </si>
  <si>
    <t>HALTERES ACIER/CAOUTCHOUC 17,5 KG</t>
  </si>
  <si>
    <t>HALTERES ACIER/CAOUTCHOUC 20 KG</t>
  </si>
  <si>
    <t>HALTERES ACIER/CAOUTCHOUC 22,5 KG</t>
  </si>
  <si>
    <t>HALTERES ACIER/CAOUTCHOUC 27,5 KG</t>
  </si>
  <si>
    <t>HALTERES ACIER/CAOUTCHOUC 30 KG</t>
  </si>
  <si>
    <t>HALTERES ACIER/CAOUTCHOUC 32,5 KG</t>
  </si>
  <si>
    <t>HALTERES ACIER/CAOUTCHOUC 35 KG</t>
  </si>
  <si>
    <t>HALTERES CHROMEES NOIRES 1 KG</t>
  </si>
  <si>
    <t>HALTERES CHROMEES NOIRES 10 KG</t>
  </si>
  <si>
    <t>HALTERES CHROMEES NOIRES 2 KG</t>
  </si>
  <si>
    <t>HALTERES CHROMEES NOIRES 3 KG</t>
  </si>
  <si>
    <t>HALTERES CHROMEES NOIRES 4 KG</t>
  </si>
  <si>
    <t>HALTERES CHROMEES NOIRES 5 KG</t>
  </si>
  <si>
    <t>HALTERES CHROMEES NOIRES 6 KG</t>
  </si>
  <si>
    <t>HALTERES CHROMEES NOIRES 7 KG</t>
  </si>
  <si>
    <t>HALTERES CHROMEES NOIRES 8 KG</t>
  </si>
  <si>
    <t>HALTERES CHROMEES NOIRES 9 KG</t>
  </si>
  <si>
    <t>HALTERES EPOXY 3KG</t>
  </si>
  <si>
    <t>HALTERES EPOXY 4KG</t>
  </si>
  <si>
    <t>HALTERES VINYLES 0,500 KG AMA</t>
  </si>
  <si>
    <t>HALTERES VINYLES 0,500 KG HEXA</t>
  </si>
  <si>
    <t>HALTERES VINYLES 1 KG AMA</t>
  </si>
  <si>
    <t>HALTERES VINYLES 1 KG HEXA</t>
  </si>
  <si>
    <t>HALTERES VINYLES 2 KG AMA</t>
  </si>
  <si>
    <t>HALTERES VINYLES 2 KG HEXA</t>
  </si>
  <si>
    <t>HALTERES VINYLES 3 KG AMA</t>
  </si>
  <si>
    <t>HALTERES VINYLES 3 KG HEXA</t>
  </si>
  <si>
    <t>HALTERES VINYLES 4 KG AMA</t>
  </si>
  <si>
    <t>HALTERES VINYLES 4 KG HEXA</t>
  </si>
  <si>
    <t>HALTERES VINYLES 5 KG AMA</t>
  </si>
  <si>
    <t>HALTERES VINYLES 5 KG HEXA</t>
  </si>
  <si>
    <t>HAMAC KAKI</t>
  </si>
  <si>
    <t>HAMAC NOIRE</t>
  </si>
  <si>
    <t>HEAVY BAG 10 KG</t>
  </si>
  <si>
    <t>HEAVY BAG 15 KG</t>
  </si>
  <si>
    <t>HEAVY BAG 20 KG</t>
  </si>
  <si>
    <t>HEAVY BAG 6 KG</t>
  </si>
  <si>
    <t>HEAVY BAG 8 KG</t>
  </si>
  <si>
    <t>HUILE MASSAGE DRAINANTE</t>
  </si>
  <si>
    <t>HUILE MASSAGE MUSCULAIRE</t>
  </si>
  <si>
    <t>HUILE MASSAGE RELAXANTE</t>
  </si>
  <si>
    <t>KETTLEBELL 10 KG AMA</t>
  </si>
  <si>
    <t>KETTLEBELL 12 KG AMA</t>
  </si>
  <si>
    <t>KETTLEBELL 16 KG AMA</t>
  </si>
  <si>
    <t xml:space="preserve"> </t>
  </si>
  <si>
    <t>KETTLEBELL 20 KG AMA</t>
  </si>
  <si>
    <t>KETTLEBELL 24 KG AMA</t>
  </si>
  <si>
    <t>KETTLEBELL 4 KG AMA</t>
  </si>
  <si>
    <t>KETTLEBELL 6 KG AMA</t>
  </si>
  <si>
    <t>KETTLEBELL 8 KG AMA</t>
  </si>
  <si>
    <t>KETTLEBELL AJUSTABLE</t>
  </si>
  <si>
    <t>KI FIT US 26KG</t>
  </si>
  <si>
    <t>KIT D'OBSTACLES MULTI-HAUTEURS PLOTS</t>
  </si>
  <si>
    <t>KIT PUMP COBRA</t>
  </si>
  <si>
    <t>LIVRE + CD YOGA</t>
  </si>
  <si>
    <t>LIVRE ANATOMIE POUR LE MOUVEMENT</t>
  </si>
  <si>
    <t>LIVRE AQUAJOGGING, AQUAMOVING &amp; AQUARUNNING</t>
  </si>
  <si>
    <t>LIVRE EN FORME APRES BEBE</t>
  </si>
  <si>
    <t>LIVRE ENTRAINEMENT MENTAL DU SPORTIF</t>
  </si>
  <si>
    <t>LIVRE GYM AVEC UNE CHAISE</t>
  </si>
  <si>
    <t>LIVRE GYM ET BIEN ETRE POUR LES SENIORS</t>
  </si>
  <si>
    <t>LIVRE GYM ET JEUX D'EVEIL</t>
  </si>
  <si>
    <t>LIVRE JAMBE, FESSIERS &amp; ABDOS</t>
  </si>
  <si>
    <t>LIVRE MASSAGE ANATOMIE ET TECHNIQUES</t>
  </si>
  <si>
    <t>LIVRE PERFECTIONEMENT AU SHIATSU</t>
  </si>
  <si>
    <t>LIVRE REEDUCATION EN RESISTANCE PROGRESSIVE</t>
  </si>
  <si>
    <t>LIVRE RESPIRATION</t>
  </si>
  <si>
    <t>LIVRE VAINCE LE STRESS</t>
  </si>
  <si>
    <t>MANUEL BARREL</t>
  </si>
  <si>
    <t>MANUEL BASIC FITNESS</t>
  </si>
  <si>
    <t>MANUEL FEMME ENCEINTE &amp; SENIOR</t>
  </si>
  <si>
    <t>MANUEL GESTION DU STRESS</t>
  </si>
  <si>
    <t>MANUEL GRAVITY FOUNDATION COURSE</t>
  </si>
  <si>
    <t>MANUEL MATWORK I</t>
  </si>
  <si>
    <t>MANUEL MATWORK II</t>
  </si>
  <si>
    <t>MANUEL MATWORK III</t>
  </si>
  <si>
    <t>MANUEL MODULE DE BASE</t>
  </si>
  <si>
    <t>MANUEL PATHO CARDIO VASCU</t>
  </si>
  <si>
    <t>MANUEL PETIT MATÉRIEL</t>
  </si>
  <si>
    <t>MANUEL POSTE THÉRAPIE</t>
  </si>
  <si>
    <t>MANUEL REFORMER 2</t>
  </si>
  <si>
    <t>MANUEL RELAXATION I ET II</t>
  </si>
  <si>
    <t>MANUEL RELAXATION III</t>
  </si>
  <si>
    <t>MANUEL STABILITY CHAIR</t>
  </si>
  <si>
    <t>MANUEL YOGA FONDAMENTAL</t>
  </si>
  <si>
    <t>MEDECINE BALL 1KG SVELTUS</t>
  </si>
  <si>
    <t>MEDECINE BALL 4KG SVELTUS</t>
  </si>
  <si>
    <t>MEDECINE BALL 5KG SVELTUS</t>
  </si>
  <si>
    <t>MEDECINE BALL JORDAN 3KG</t>
  </si>
  <si>
    <t>PACK ROSE FITNESS</t>
  </si>
  <si>
    <t>PILATES RING AMAYA</t>
  </si>
  <si>
    <t>PILATES RING EPGV</t>
  </si>
  <si>
    <t>PILATES RING SVELTUS</t>
  </si>
  <si>
    <t>PRESENTOIRE HALTERES 3 PAIRES</t>
  </si>
  <si>
    <t>RACK 10 KITS PUMP AMA</t>
  </si>
  <si>
    <t>RACK 18 STEPS</t>
  </si>
  <si>
    <t>RACK 52 PLOTS</t>
  </si>
  <si>
    <t>RACK A ELASTIQUES</t>
  </si>
  <si>
    <t>RACK A HALTERES FITNESS FIXE</t>
  </si>
  <si>
    <t>RACK DEMI-STEP</t>
  </si>
  <si>
    <t>RACK HALTERES 10 PAIRES BLANC</t>
  </si>
  <si>
    <t>RACK HALTERES 10 PAIRES NOIR</t>
  </si>
  <si>
    <t>RACK HALTERES 15 PAIRES NOIR</t>
  </si>
  <si>
    <t>RACK HALTERES SVELTUS</t>
  </si>
  <si>
    <t>RAQUETTE DE PLAGE</t>
  </si>
  <si>
    <t>ROCK IT STAND</t>
  </si>
  <si>
    <t>ROULEAU ELASTIQUE LIGHT 25M SVE</t>
  </si>
  <si>
    <t>ROULEAU ELASTIQUE MEDIUM 25M SVE</t>
  </si>
  <si>
    <t>ROULEAU ELASTIQUE STRONG 25M SVE</t>
  </si>
  <si>
    <t>SANGLE DE TRANSPORT</t>
  </si>
  <si>
    <t>STAB FIT</t>
  </si>
  <si>
    <t>STEP PRO AMA</t>
  </si>
  <si>
    <t>SUPPORT 9 BARRES HELI</t>
  </si>
  <si>
    <t>TABLE DE MASSAGE</t>
  </si>
  <si>
    <t>TAPIS 140X1,5 ROSE</t>
  </si>
  <si>
    <t>TAPIS 180X0,8 BLEU</t>
  </si>
  <si>
    <t>TAPIS 180X0,8 NOIR</t>
  </si>
  <si>
    <t>TAPIS 180X1,6 BLEU AMAYA</t>
  </si>
  <si>
    <t>TAPIS YOGA VIOLET</t>
  </si>
  <si>
    <t>TRACT FES</t>
  </si>
  <si>
    <t>TRACT MATWORK I</t>
  </si>
  <si>
    <t>TRACT MATWORK II</t>
  </si>
  <si>
    <t>TRACT MATWORK III</t>
  </si>
  <si>
    <t>TRACT ONE TO ONE</t>
  </si>
  <si>
    <t>TRACT REFORMER</t>
  </si>
  <si>
    <t>T-SHIRT PILATES L</t>
  </si>
  <si>
    <t>T-SHIRT PILATES M</t>
  </si>
  <si>
    <t>T-SHIRT PILATES XL</t>
  </si>
  <si>
    <t>TWIST BALL MEDIUM BLEU</t>
  </si>
  <si>
    <t>TWIST BALL STRONG ROUGE</t>
  </si>
  <si>
    <t>VELO SPINING LEADERFIT</t>
  </si>
  <si>
    <t>1212-59</t>
  </si>
  <si>
    <t>1212-60</t>
  </si>
  <si>
    <t>1102-51 and 1102-53</t>
  </si>
  <si>
    <t>SR7706</t>
  </si>
  <si>
    <t>ROPE STORAGE</t>
  </si>
  <si>
    <t>QT1037</t>
  </si>
  <si>
    <t>EM4211A</t>
  </si>
  <si>
    <t>SLIDER DISCS</t>
  </si>
  <si>
    <t>ANKLE WEIGHT 2x0,5Kg</t>
  </si>
  <si>
    <t>ANKLE WEIGHT 2x1Kg</t>
  </si>
  <si>
    <t>WRIST WEIGHT 2x0,5Kg</t>
  </si>
  <si>
    <t>FITNESS TUBE LIGHT ROSE</t>
  </si>
  <si>
    <t>FITNESS TUBE MEDIUM JAUNE</t>
  </si>
  <si>
    <t>FITNESS TUBE STRONG VERT</t>
  </si>
  <si>
    <t>1212-23</t>
  </si>
  <si>
    <t>ABDO TRAINER</t>
  </si>
  <si>
    <t>KIT PUMP 20KG (ROSE/JAUNE/VERT)</t>
  </si>
  <si>
    <t>DISQUE PUMP 1,25KG ROSE</t>
  </si>
  <si>
    <t>TA-7703</t>
  </si>
  <si>
    <t>140x60x1.5cm</t>
  </si>
  <si>
    <t>EXERCISE MAT 140x60x1.5cm BLUE</t>
  </si>
  <si>
    <t>EXERCISE MAT 140x60x1.5cm BLACK</t>
  </si>
  <si>
    <t>EXERCISE MAT 180x60x1.5cm BLUE</t>
  </si>
  <si>
    <t>EXERCISE MAT 180x60x1.5cm BLACK</t>
  </si>
  <si>
    <t>TAPIS 140X1,5 BLEU</t>
  </si>
  <si>
    <t>TAPIS 140X1,5 NOIR</t>
  </si>
  <si>
    <t>CURL BAR EZ 120CM</t>
  </si>
  <si>
    <t>LEATHER WEIGHT LIFTING BELT</t>
  </si>
  <si>
    <t>IR97825</t>
  </si>
  <si>
    <t>BARBELL PAD</t>
  </si>
  <si>
    <t>ASA134-7-B</t>
  </si>
  <si>
    <t>GB1026</t>
  </si>
  <si>
    <t xml:space="preserve">SPEED JUMP ROPE </t>
  </si>
  <si>
    <t>ASL958-6A-S</t>
  </si>
  <si>
    <t>EPE FOAM ROLLER WHITE</t>
  </si>
  <si>
    <t>EVA FOAM ROLLER BLUE</t>
  </si>
  <si>
    <t xml:space="preserve">CF6236 + BBJ001 </t>
  </si>
  <si>
    <t>RACK ACCESSOIRES</t>
  </si>
  <si>
    <t>CEINTURE POUR MICRO</t>
  </si>
  <si>
    <t>KING AND KING</t>
  </si>
  <si>
    <t>NEOPRENE SPORTS BELT</t>
  </si>
  <si>
    <t>BARRE 220CM TYPE OLYMPIQUE 17KG</t>
  </si>
  <si>
    <t>RACK 15 KITS PUMP GRIS</t>
  </si>
  <si>
    <t>PACK RACK + 15 KITS PUMP NOIR</t>
  </si>
  <si>
    <t>PLATEAU D'HALTEROPHILIE</t>
  </si>
  <si>
    <t>Weightlifting Platform</t>
  </si>
  <si>
    <t>PV Public TTC</t>
  </si>
  <si>
    <t>Qtité</t>
  </si>
  <si>
    <t>PA € fdp inclus</t>
  </si>
  <si>
    <t>NEOPRENE WEIGHTED VEST10KG.</t>
  </si>
  <si>
    <t>NEOPRENE WEIGHTED VEST5KG.</t>
  </si>
  <si>
    <t>REF</t>
  </si>
  <si>
    <t>Désignation</t>
  </si>
  <si>
    <t>codemodl</t>
  </si>
  <si>
    <t>Nbre de Commandes</t>
  </si>
  <si>
    <t>Nbre de Clients différents</t>
  </si>
  <si>
    <t>Qtités demandées</t>
  </si>
  <si>
    <t>CA HT Demandé</t>
  </si>
  <si>
    <t>dem_tva</t>
  </si>
  <si>
    <t>Nbre de factures</t>
  </si>
  <si>
    <t>Nbre de clients facturés</t>
  </si>
  <si>
    <t>Qtités livrées</t>
  </si>
  <si>
    <t>CA HT Livré</t>
  </si>
  <si>
    <t>liv_tva</t>
  </si>
  <si>
    <t>Prix unitaire moyen facturé</t>
  </si>
  <si>
    <t>Qtités annulés</t>
  </si>
  <si>
    <t>PA</t>
  </si>
  <si>
    <t>Bénéfice</t>
  </si>
  <si>
    <t>1 FITNESS TUBE ROSE + 2 ACCESSOIRES OFFERTS</t>
  </si>
  <si>
    <t>10 Kits Pump noir + rack offert</t>
  </si>
  <si>
    <t>10 STEPS SANS PLOTS + 1 OFFERT</t>
  </si>
  <si>
    <t>25KG DE POIDS SUPPLEMENTAIRES</t>
  </si>
  <si>
    <t>MUSCU</t>
  </si>
  <si>
    <t>45° extension dos ORIGIN</t>
  </si>
  <si>
    <t>A4 COULEUR 250g RECTO</t>
  </si>
  <si>
    <t>PILATES</t>
  </si>
  <si>
    <t>A4 COULEUR 80g RECTO</t>
  </si>
  <si>
    <t>A4 RECTO NOIR ET BLANC</t>
  </si>
  <si>
    <t>AB WHEEL PRO</t>
  </si>
  <si>
    <t>ABDOMINALS BENCH - EB11</t>
  </si>
  <si>
    <t>ABDUCTOR EVOLVE</t>
  </si>
  <si>
    <t>AFFICHE MATWORK I POSITION</t>
  </si>
  <si>
    <t>AGRAFFE POUR PODIUM STABILO</t>
  </si>
  <si>
    <t>EQUIPCLUB</t>
  </si>
  <si>
    <t>SONO</t>
  </si>
  <si>
    <t>ANNEAU BALLONS FITNESS (lot de 3)</t>
  </si>
  <si>
    <t>ANNEAU DE SUSPENSION BOIS</t>
  </si>
  <si>
    <t>AQUA HALTERE</t>
  </si>
  <si>
    <t>AQUASTEP</t>
  </si>
  <si>
    <t>AUXILIARY PLATFORM - EB12</t>
  </si>
  <si>
    <t>AVOIR</t>
  </si>
  <si>
    <t>BACK ARCH FLE-XX BASIC</t>
  </si>
  <si>
    <t>BACK ARCH FLE-XX CLASSIC</t>
  </si>
  <si>
    <t>BALANCE BOARD</t>
  </si>
  <si>
    <t>BALLE HERISSON 8cm</t>
  </si>
  <si>
    <t>BALLES LESTEES 0,5KG GRIS</t>
  </si>
  <si>
    <t>BALLES LESTEES 1,5KG BLEU</t>
  </si>
  <si>
    <t>BALLES LESTEES 1KG ROSE</t>
  </si>
  <si>
    <t>BALLON FITNESS 75CM</t>
  </si>
  <si>
    <t>BANC POWERMARK 450</t>
  </si>
  <si>
    <t>BANDES LESTEES POIGNETS/CHEVILLES 0,5KG JAUNE</t>
  </si>
  <si>
    <t>BANDES LESTEES POIGNETS/CHEVILLES 1.5KG ROUGE</t>
  </si>
  <si>
    <t>BANDES LESTEES POIGNETS/CHEVILLES 1KG VERT</t>
  </si>
  <si>
    <t>BANDES LESTEES POIGNETS/CHEVILLES 2KG BLEU</t>
  </si>
  <si>
    <t>BARRE LESTEE 1KG</t>
  </si>
  <si>
    <t>BARRE LESTEE 2KG</t>
  </si>
  <si>
    <t>BARRE LESTEE 3KG</t>
  </si>
  <si>
    <t>BARRE LESTEE 4KG</t>
  </si>
  <si>
    <t>BARRE LESTEE 5KG</t>
  </si>
  <si>
    <t>BARRE LESTEE 6KG</t>
  </si>
  <si>
    <t>BARRE LESTEE 7KG</t>
  </si>
  <si>
    <t>BARRE LYRE TRICEPS</t>
  </si>
  <si>
    <t>BARRE MULTIPADDLE</t>
  </si>
  <si>
    <t>BARRE PUMP 30mm + Pinces</t>
  </si>
  <si>
    <t>BATONS DE BOIS 120CM (PAR 10)</t>
  </si>
  <si>
    <t>BATONS DE BOIS 140CM (PAR 10)</t>
  </si>
  <si>
    <t>BATONS DE MARCHE NORDIQUE</t>
  </si>
  <si>
    <t>BETOMIC</t>
  </si>
  <si>
    <t>BICEPS AND TRICEPS - V30</t>
  </si>
  <si>
    <t>BOUCLIER DE FRAPPE 75x35x16cm</t>
  </si>
  <si>
    <t>BOUEE DE SAUVETAGE</t>
  </si>
  <si>
    <t>BOULES D'EQUILIBRE (par 6)</t>
  </si>
  <si>
    <t>BRAND NAME</t>
  </si>
  <si>
    <t>BRASSARD DE FLOTAISON</t>
  </si>
  <si>
    <t>BRIQUES YOGA (par paire)</t>
  </si>
  <si>
    <t>BUTTERFLY - E02</t>
  </si>
  <si>
    <t>CADILLAC</t>
  </si>
  <si>
    <t>Cage outdoor XFB-013 STAINLESS</t>
  </si>
  <si>
    <t>Casier 12 Cadenas CVC</t>
  </si>
  <si>
    <t>CASQUE COMPETITION BLEU</t>
  </si>
  <si>
    <t>CASQUE COMPETITION ROUGE</t>
  </si>
  <si>
    <t>CATALOGUE</t>
  </si>
  <si>
    <t>CHAISE DE SURVEILLANCE INOX</t>
  </si>
  <si>
    <t>CHAUSSETTES GRIS/ROSE AKKUA - TAILLE M</t>
  </si>
  <si>
    <t>CHAUSSETTES GRIS/ROSE AKKUA - TAILLE S</t>
  </si>
  <si>
    <t>CHAUSSETTES NOIR AKKUA - TAILLE L</t>
  </si>
  <si>
    <t>CHAUSSETTES NOIR AKKUA - TAILLE M</t>
  </si>
  <si>
    <t>CHAUSSETTES NOIR AKKUA - TAILLE S</t>
  </si>
  <si>
    <t>CHEST FLE-XX BASIC</t>
  </si>
  <si>
    <t>CHEST FLE-XX CLASSIC</t>
  </si>
  <si>
    <t>CHEST PRESS - EB01</t>
  </si>
  <si>
    <t>PERSOTRAIN</t>
  </si>
  <si>
    <t>CARDIO</t>
  </si>
  <si>
    <t>Circuit Complet Elevate (5 machines)</t>
  </si>
  <si>
    <t>CIRCUIT D'EQUILIBRE INTERCHANGEABLE</t>
  </si>
  <si>
    <t>PUERI</t>
  </si>
  <si>
    <t>CIRCUIT FLE-XX BASIC</t>
  </si>
  <si>
    <t>CIRCUIT FLE-XX CLASSIC</t>
  </si>
  <si>
    <t>COMMERCIAL BENCH</t>
  </si>
  <si>
    <t>CONDITIONEMENT</t>
  </si>
  <si>
    <t>CORDE A GRIMPER</t>
  </si>
  <si>
    <t>CORDE A SAUTER FUNCTIONAL</t>
  </si>
  <si>
    <t>COULOIR DE SENSATION PLANTAIRE</t>
  </si>
  <si>
    <t>Cross over</t>
  </si>
  <si>
    <t>CROSS OVER 10 STATIONS - EC10</t>
  </si>
  <si>
    <t>CROSS OVER 2 STATIONS - EC02</t>
  </si>
  <si>
    <t>CROSS OVER 3 STATIONS - EC03</t>
  </si>
  <si>
    <t>CROSS OVER 7 STATIONS - EC07</t>
  </si>
  <si>
    <t>DALLE 20mm - 100x100cm</t>
  </si>
  <si>
    <t>DALLE 25mm LONDON 100x100cm GRIS</t>
  </si>
  <si>
    <t>DALLE 25mm LONDON 100x100cm NOIR</t>
  </si>
  <si>
    <t>DALLE 25mm LONDON 100x100cm ROUGE</t>
  </si>
  <si>
    <t>DALLE 25mm LONDON 100x100cm VERT</t>
  </si>
  <si>
    <t>DALLE 45mm LONDON 100x100cm GRIS</t>
  </si>
  <si>
    <t>DALLE 45mm LONDON 100x100cm NOIR</t>
  </si>
  <si>
    <t>DALLE 45mm LONDON 100x100cm ROUGE</t>
  </si>
  <si>
    <t>DALLE 45mm LONDON 100x100cm VERT</t>
  </si>
  <si>
    <t>Dalle CH 100cmx100cm</t>
  </si>
  <si>
    <t>Dalle en Rouleau 10mx1.25m</t>
  </si>
  <si>
    <t>DALLE LONDON 50x50cm GRIS</t>
  </si>
  <si>
    <t>DALLE LONDON 50x50cm NOIR</t>
  </si>
  <si>
    <t>MEDIA</t>
  </si>
  <si>
    <t>DEBARDEUR COSTINA JTB</t>
  </si>
  <si>
    <t>TEXTILE</t>
  </si>
  <si>
    <t>DEEP AND KNEE RAISE BENCH - EB10</t>
  </si>
  <si>
    <t>DISQUE PUMP 1,25KG</t>
  </si>
  <si>
    <t>DISQUE PUMP 1,25KG NOIR</t>
  </si>
  <si>
    <t>DISQUE PUMP 10KG</t>
  </si>
  <si>
    <t>DISQUE PUMP 2,5KG</t>
  </si>
  <si>
    <t>DISQUE PUMP 2,5KG NOIR</t>
  </si>
  <si>
    <t>DISQUE PUMP 5KG</t>
  </si>
  <si>
    <t>DISQUE PUMP 5KG NOIR</t>
  </si>
  <si>
    <t>Disques bumper 10kg vert</t>
  </si>
  <si>
    <t>Disques bumper 15kg jaune</t>
  </si>
  <si>
    <t>Disques bumper 20kg bleu</t>
  </si>
  <si>
    <t>Disques bumper 25kg rouge</t>
  </si>
  <si>
    <t>Disques bumper 5kg noir</t>
  </si>
  <si>
    <t>DOME TRAINER AVEC SANGLES</t>
  </si>
  <si>
    <t>DOME TRAINER ROSE</t>
  </si>
  <si>
    <t>DOUBLE ELASTIQUE POIGNEE/CHEVILLE</t>
  </si>
  <si>
    <t>Dual multi-pulley</t>
  </si>
  <si>
    <t>ECHELLE DE VITESSE ANTIDERAPANTE</t>
  </si>
  <si>
    <t>Eight station</t>
  </si>
  <si>
    <t>ELASTIBAND 10KG amaya JAUNE</t>
  </si>
  <si>
    <t>REPRISE</t>
  </si>
  <si>
    <t>ELASTIBAND 10KG amaya ROUGE</t>
  </si>
  <si>
    <t>ELASTIBAND 15G amaya</t>
  </si>
  <si>
    <t>ELASTIBAND 15KG AMA VERT</t>
  </si>
  <si>
    <t>ELASTIBAND 20KG amaya</t>
  </si>
  <si>
    <t>ELASTIQUE 2 POIGNEES/2 CHEVILLES MEDIUM</t>
  </si>
  <si>
    <t>ELASTIQUE 2 POIGNEES/2 CHEVILLES STRONG</t>
  </si>
  <si>
    <t>ELEVATION CROSS BAR 1215mm</t>
  </si>
  <si>
    <t>Enceinte MIPRO MA-705 50w</t>
  </si>
  <si>
    <t>Enceinte MIPRO MA-707 70w</t>
  </si>
  <si>
    <t>Enceinte MIPRO MA-708 120w</t>
  </si>
  <si>
    <t>Enceinte optionnelle Roadboy 65</t>
  </si>
  <si>
    <t>ESPALIER SIMPLE ALU</t>
  </si>
  <si>
    <t>FILET POUR BALLON</t>
  </si>
  <si>
    <t>FITNESS TUBE AVEC BANDEAU NEOPRENE LIGHT</t>
  </si>
  <si>
    <t>FITNESS TUBE AVEC BANDEAU NEOPRENE MEDIUM</t>
  </si>
  <si>
    <t>FITNESS TUBE AVEC BANDEAU NEOPRENE STRONG</t>
  </si>
  <si>
    <t>FITNESS TUBE LIGHT</t>
  </si>
  <si>
    <t>FITNESS TUBE MEDIUM</t>
  </si>
  <si>
    <t>FITNESS TUBE PRO LIGHT</t>
  </si>
  <si>
    <t>FITNESS TUBE PRO MEDIUM</t>
  </si>
  <si>
    <t>FITNESS TUBE PRO STRONG</t>
  </si>
  <si>
    <t>FITNESS TUBE STRONG</t>
  </si>
  <si>
    <t>FIXATION MURAL POUR CORDE</t>
  </si>
  <si>
    <t>FLAT BENCH - EB04</t>
  </si>
  <si>
    <t>FOAM ROLLER BASIQUE</t>
  </si>
  <si>
    <t>FOAM ROLLER NOIR</t>
  </si>
  <si>
    <t>Four station</t>
  </si>
  <si>
    <t>FRITE AQUATIQUE - LOT DE 10</t>
  </si>
  <si>
    <t>GANT MMA PRO VIPER - TAILLE : S/M</t>
  </si>
  <si>
    <t>GANT NEOPRENE L/XL</t>
  </si>
  <si>
    <t>GANT NEOPRENE S/M</t>
  </si>
  <si>
    <t>GANTS AQUAGYM</t>
  </si>
  <si>
    <t>GANTS BLEU -Taille M</t>
  </si>
  <si>
    <t>GANTS ROUGE -Taille L</t>
  </si>
  <si>
    <t>GILET LESTE 10KG</t>
  </si>
  <si>
    <t>GILET LESTE 20KG</t>
  </si>
  <si>
    <t>GYMBALL 65CM SVE</t>
  </si>
  <si>
    <t>HALTERE CAOUTCHOUC HEXA 10 KG</t>
  </si>
  <si>
    <t>HALTERE CAOUTCHOUC HEXA 12,5 KG</t>
  </si>
  <si>
    <t>HALTERE CAOUTCHOUC HEXA 15 KG</t>
  </si>
  <si>
    <t>HALTERE CAOUTCHOUC HEXA 17,5 KG</t>
  </si>
  <si>
    <t>HALTERE CAOUTCHOUC HEXA 1KG</t>
  </si>
  <si>
    <t>HALTERE CAOUTCHOUC HEXA 20 KG</t>
  </si>
  <si>
    <t>HALTERE CAOUTCHOUC HEXA 22,5 KG</t>
  </si>
  <si>
    <t>HALTERE CAOUTCHOUC HEXA 25 KG</t>
  </si>
  <si>
    <t>HALTERE CAOUTCHOUC HEXA 27,5 KG</t>
  </si>
  <si>
    <t>HALTERE CAOUTCHOUC HEXA 2KG</t>
  </si>
  <si>
    <t>HALTERE CAOUTCHOUC HEXA 30 KG</t>
  </si>
  <si>
    <t>HALTERE CAOUTCHOUC HEXA 32,5 KG</t>
  </si>
  <si>
    <t>HALTERE CAOUTCHOUC HEXA 35 KG</t>
  </si>
  <si>
    <t>HALTERE CAOUTCHOUC HEXA 37,5 KG</t>
  </si>
  <si>
    <t>HALTERE CAOUTCHOUC HEXA 40 KG</t>
  </si>
  <si>
    <t>HALTERE CAOUTCHOUC HEXA 42,5 KG</t>
  </si>
  <si>
    <t>HALTERE CAOUTCHOUC HEXA 45 KG</t>
  </si>
  <si>
    <t>HALTERE CAOUTCHOUC HEXA 47,5 KG</t>
  </si>
  <si>
    <t>HALTERE CAOUTCHOUC HEXA 4KG</t>
  </si>
  <si>
    <t>HALTERE CAOUTCHOUC HEXA 50 KG</t>
  </si>
  <si>
    <t>HALTERE CAOUTCHOUC HEXA 6 KG</t>
  </si>
  <si>
    <t>HALTERE CAOUTCHOUC HEXA 8 KG</t>
  </si>
  <si>
    <t>HALTERES ACIER/CAOUTCHOUC 25 KG</t>
  </si>
  <si>
    <t>HALTERES FLOTTANTS</t>
  </si>
  <si>
    <t>HALTERES NEO 0,5 KG</t>
  </si>
  <si>
    <t>HALTERES NEO 1 KG</t>
  </si>
  <si>
    <t>HALTERES NEO 2 KG</t>
  </si>
  <si>
    <t>HALTERES NEO 3 KG</t>
  </si>
  <si>
    <t>HALTERES NEO 4 KG</t>
  </si>
  <si>
    <t>HALTERES NEO 5 KG</t>
  </si>
  <si>
    <t>HALTERES RONDS 10KG (par paire)</t>
  </si>
  <si>
    <t>HALTERES RONDS 12.5KG (par paire)</t>
  </si>
  <si>
    <t>HALTERES RONDS 15KG (par paire)</t>
  </si>
  <si>
    <t>HALTERES RONDS 17.5KG (par paire)</t>
  </si>
  <si>
    <t>HALTERES RONDS 2.5KG (par paire)</t>
  </si>
  <si>
    <t>HALTERES RONDS 20KG (par paire)</t>
  </si>
  <si>
    <t>HALTERES RONDS 22.5KG (par paire)</t>
  </si>
  <si>
    <t>HALTERES RONDS 25KG (par paire)</t>
  </si>
  <si>
    <t>HALTERES RONDS 27.5KG (par paire)</t>
  </si>
  <si>
    <t>HALTERES RONDS 30KG (par paire)</t>
  </si>
  <si>
    <t>HALTERES RONDS 32.5KG (par paire)</t>
  </si>
  <si>
    <t>HALTERES RONDS 35KG (par paire)</t>
  </si>
  <si>
    <t>HALTERES RONDS 37.5KG (par paire)</t>
  </si>
  <si>
    <t>HALTERES RONDS 40KG (par paire)</t>
  </si>
  <si>
    <t>HALTERES RONDS 45KG (par paire)</t>
  </si>
  <si>
    <t>HALTERES RONDS 50KG (par paire)</t>
  </si>
  <si>
    <t>HALTERES RONDS 5KG (par paire)</t>
  </si>
  <si>
    <t>HALTERES RONDS 7.5KG (par paire)</t>
  </si>
  <si>
    <t>HALTERES VINYLES 0,5 KG</t>
  </si>
  <si>
    <t>HALTERES VINYLES 1 KG</t>
  </si>
  <si>
    <t>HALTERES VINYLES 2 KG</t>
  </si>
  <si>
    <t>HALTERES VINYLES 3 KG</t>
  </si>
  <si>
    <t>HALTERES VINYLES 4 KG</t>
  </si>
  <si>
    <t>HALTERES VINYLES 5 KG</t>
  </si>
  <si>
    <t>HAND GRIP - PINCES DE REEDUCATION (par paire)</t>
  </si>
  <si>
    <t>HIGH LAT PULLDOWN - E11</t>
  </si>
  <si>
    <t>HIP FLE-XX BASIC</t>
  </si>
  <si>
    <t>HIP FLE-XX CLASSIC</t>
  </si>
  <si>
    <t>HYPEREXTENSIONS BENCH - EB09</t>
  </si>
  <si>
    <t>INCLINE CHEST PRESS - EB03</t>
  </si>
  <si>
    <t>INNER / OUTER - V57</t>
  </si>
  <si>
    <t>JAMBIERES AQUAGYM</t>
  </si>
  <si>
    <t>JEUX EQUILIBRE SERPENT</t>
  </si>
  <si>
    <t>KETTLEBELL CAST IRON 10KG</t>
  </si>
  <si>
    <t>KETTLEBELL CAST IRON 12KG</t>
  </si>
  <si>
    <t>KETTLEBELL CAST IRON 16KG</t>
  </si>
  <si>
    <t>KETTLEBELL CAST IRON 20KG</t>
  </si>
  <si>
    <t>KETTLEBELL CAST IRON 8KG</t>
  </si>
  <si>
    <t>KIT PUMP 20KG AMA (Violet/Vert/Bleu)</t>
  </si>
  <si>
    <t>LAT PULLDOWN - E14</t>
  </si>
  <si>
    <t>LAT PULLDOWN AND ROW - V16</t>
  </si>
  <si>
    <t>Lecteur CD NUMARK MP103USB</t>
  </si>
  <si>
    <t>LEG CURL FLE-XX BASIC</t>
  </si>
  <si>
    <t>LEG CURL FLE-XX CLASSIC</t>
  </si>
  <si>
    <t>LEG EXTENSION FLE-XX BASIC</t>
  </si>
  <si>
    <t>LEG EXTENSION FLE-XX CLASSIC</t>
  </si>
  <si>
    <t>LEG EXTENSIONS - V52</t>
  </si>
  <si>
    <t>LEG PRESS AND HACK SQUAT - PE006</t>
  </si>
  <si>
    <t>LEG PULLEY SYSTEM GRAVITY</t>
  </si>
  <si>
    <t>LEGGINGS COURT JTB</t>
  </si>
  <si>
    <t>LEGGINGS COURT JTB - TAILLE L</t>
  </si>
  <si>
    <t>LEGGINGS COURT JTB - TAILLE M</t>
  </si>
  <si>
    <t>LEGGINGS COURT JTB - TAILLE S</t>
  </si>
  <si>
    <t>LEGGINGS FANTASIE JTB</t>
  </si>
  <si>
    <t>3115B</t>
  </si>
  <si>
    <t>LEGGINGS FANTASIE MODELE 2</t>
  </si>
  <si>
    <t>3115D</t>
  </si>
  <si>
    <t>LEGGINGS FANTASIE MODELE 4</t>
  </si>
  <si>
    <t>LEGGINGS JTB</t>
  </si>
  <si>
    <t>LIVRE : UN CORPS SCULTE GRACE AUX MINI-HALTERE</t>
  </si>
  <si>
    <t>LIVRE APPRENDRE L'ANATOMIE MUSCULAIRE FONCTION</t>
  </si>
  <si>
    <t>Livre L'anatomie appliquée à l'exercice muscul</t>
  </si>
  <si>
    <t>LIVRE MOTRICITE SPORTIVE</t>
  </si>
  <si>
    <t>LIVRE SANTE, ACTIVITE PHYSIQUE  ET BIEN-ETRE P</t>
  </si>
  <si>
    <t>CAMION</t>
  </si>
  <si>
    <t>LOCATION CAMION</t>
  </si>
  <si>
    <t>_WEB</t>
  </si>
  <si>
    <t>LOC</t>
  </si>
  <si>
    <t>LOCATION ZONE STOCKAGE</t>
  </si>
  <si>
    <t>LOT DE 22 PIECES EN MOUSSE</t>
  </si>
  <si>
    <t>LOT DE 600 BALLES POUR PISCINE</t>
  </si>
  <si>
    <t>LOW ROW - E12</t>
  </si>
  <si>
    <t>MAGNESIE (8 bloc de 55g)</t>
  </si>
  <si>
    <t>MANCHON MOUSSE</t>
  </si>
  <si>
    <t>Mannequin de Frappe</t>
  </si>
  <si>
    <t>MANUEL BASIC TRAINING</t>
  </si>
  <si>
    <t>MANUEL C/B/S ADV</t>
  </si>
  <si>
    <t>MANUEL CADILLAC I</t>
  </si>
  <si>
    <t>MANUEL COACHING MENTAL DU SPORTIF</t>
  </si>
  <si>
    <t>MANUEL COMMERCIAL</t>
  </si>
  <si>
    <t>MANUEL FUNCTIONAL TRAINING</t>
  </si>
  <si>
    <t>MANUEL GRAVITY PILATES</t>
  </si>
  <si>
    <t>MANUEL KETTLEBELL</t>
  </si>
  <si>
    <t>MANUEL LF SUSPENSION TRAINING</t>
  </si>
  <si>
    <t>MANUEL LF'BIKE</t>
  </si>
  <si>
    <t>MANUEL LF'BOXE</t>
  </si>
  <si>
    <t>MANUEL NUTRITION DIABETE ET SURPOIDS</t>
  </si>
  <si>
    <t>MANUEL NUTRITION DU SPORTIF</t>
  </si>
  <si>
    <t>MANUEL NUTRITION EQUI ALI ET HYDRA</t>
  </si>
  <si>
    <t>MANUEL ONE TO ONE</t>
  </si>
  <si>
    <t>MANUEL OUTDOOR TRAINING</t>
  </si>
  <si>
    <t>MANUEL PERSONAL TRAINER</t>
  </si>
  <si>
    <t>MANUEL PILATES ENFANT</t>
  </si>
  <si>
    <t>MANUEL PRO FITNESS</t>
  </si>
  <si>
    <t>MANUEL REFORMER 1</t>
  </si>
  <si>
    <t>MANUEL ROSE PILATES</t>
  </si>
  <si>
    <t>MANUEL YOGA AVANCE</t>
  </si>
  <si>
    <t>MANUEL YOGA INTER</t>
  </si>
  <si>
    <t>MANUEL YOGA PILATES</t>
  </si>
  <si>
    <t>MARTEAU DE CROSSFIT 10KG</t>
  </si>
  <si>
    <t>MARTEAU DE CROSSFIT 12KG</t>
  </si>
  <si>
    <t>MARTEAU DE CROSSFIT 15KG</t>
  </si>
  <si>
    <t>MARTEAU DE CROSSFIT 20KG</t>
  </si>
  <si>
    <t>MARTEAU DE CROSSFIT 25KG</t>
  </si>
  <si>
    <t>MARTEAU DE CROSSFIT 6KG</t>
  </si>
  <si>
    <t>MARTEAU DE CROSSFIT 8KG</t>
  </si>
  <si>
    <t>DIV</t>
  </si>
  <si>
    <t>MATERIEL DIVERS</t>
  </si>
  <si>
    <t>MAX RACK BT - EB33</t>
  </si>
  <si>
    <t>Max Rack LF</t>
  </si>
  <si>
    <t>MAXI GANT DE BOXE</t>
  </si>
  <si>
    <t>1639AMA</t>
  </si>
  <si>
    <t>MEDECINE BALL 1KG AMA</t>
  </si>
  <si>
    <t>1640AMA</t>
  </si>
  <si>
    <t>MEDECINE BALL 2KG AMA</t>
  </si>
  <si>
    <t>1641AMA</t>
  </si>
  <si>
    <t>MEDECINE BALL 3KG AMA</t>
  </si>
  <si>
    <t>1642AMA</t>
  </si>
  <si>
    <t>MEDECINE BALL 4KG AMA</t>
  </si>
  <si>
    <t>1643AMA</t>
  </si>
  <si>
    <t>MEDECINE BALL 5KG AMA</t>
  </si>
  <si>
    <t>MEDECINE BALL A POIGNEES 2KG</t>
  </si>
  <si>
    <t>MEDECINE BALL REBOUNDER</t>
  </si>
  <si>
    <t>Micro SAMSON Airline 77</t>
  </si>
  <si>
    <t>Micro SHURE BLX14E</t>
  </si>
  <si>
    <t>Micro SHURE BLX188 (version double micro)</t>
  </si>
  <si>
    <t>Micro SHURE SM31FH</t>
  </si>
  <si>
    <t>MIROIR 100cm*200cm</t>
  </si>
  <si>
    <t>MONTAGE / MAIN D'OEUVRE</t>
  </si>
  <si>
    <t>MP3 étanche</t>
  </si>
  <si>
    <t>Multi pulley</t>
  </si>
  <si>
    <t>MULTIPOSITION BENCH - EB03</t>
  </si>
  <si>
    <t>MUSHROOM FLE-XX BASIC</t>
  </si>
  <si>
    <t>MUSHROOM FLE-XX CLASSIC</t>
  </si>
  <si>
    <t>OLYMPIC DECLINE PRESS BENCH - EB06</t>
  </si>
  <si>
    <t>OLYMPIC FLAT BENCH - EB08</t>
  </si>
  <si>
    <t>OLYMPIC INCLINE PRESS BENCH - EB07</t>
  </si>
  <si>
    <t>PACK BARREL + FORMATION</t>
  </si>
  <si>
    <t>Pack cage crossfit POWER + Accessoires</t>
  </si>
  <si>
    <t>Pack Chaussettes LFPilates (10+1) - Taille L</t>
  </si>
  <si>
    <t>Pack Chaussettes LFPilates (10+1) - Taille M</t>
  </si>
  <si>
    <t>Pack Chaussettes LFPilates (10+1) - Taille S</t>
  </si>
  <si>
    <t>Pack Chaussettes LFPilates (20+2) - Taille L</t>
  </si>
  <si>
    <t>Pack Chaussettes LFPilates (20+2) - Taille M</t>
  </si>
  <si>
    <t>Pack Chaussettes LFPilates (20+2) - Taille S</t>
  </si>
  <si>
    <t>Pack Chaussettes LFPilates (50+5) - Taille L</t>
  </si>
  <si>
    <t>Pack Chaussettes LFPilates (50+5) - Taille M</t>
  </si>
  <si>
    <t>Pack Chaussettes LFPilates (50+5) - Taille S</t>
  </si>
  <si>
    <t>PACK ECO+</t>
  </si>
  <si>
    <t>Pack Espalier  + LF Suspension</t>
  </si>
  <si>
    <t>Pack Filet + 20 Ballons Pailles BLEU</t>
  </si>
  <si>
    <t>Pack Filet + 20 Ballons Pailles ROSE</t>
  </si>
  <si>
    <t>Pack Filet + 20 Ballons Pailles VIOLET</t>
  </si>
  <si>
    <t>Pack Filet + Ballon Paille (10 Bleu/10Violet)</t>
  </si>
  <si>
    <t>PACK GRAVITY GTS + FORMATION</t>
  </si>
  <si>
    <t>Pack MAX RACK + Disques</t>
  </si>
  <si>
    <t>pack perche complet</t>
  </si>
  <si>
    <t>Pack Portique 2M + 4 XT Suspension</t>
  </si>
  <si>
    <t>Pack Portique 4M + 8 LF' Suspension</t>
  </si>
  <si>
    <t>PACK PRO LF' PILATES - Taille L/Tapis 140</t>
  </si>
  <si>
    <t>PACK PRO LF' PILATES - Taille L/Tapis 180</t>
  </si>
  <si>
    <t>PACK PRO LF' PILATES - Taille M/Tapis 140</t>
  </si>
  <si>
    <t>PACK PRO LF' PILATES - Taille M/Tapis 180</t>
  </si>
  <si>
    <t>PACK PRO LF' PILATES - Taille S/Tapis 140</t>
  </si>
  <si>
    <t>PACK PRO LF' PILATES - Taille S/Tapis 180</t>
  </si>
  <si>
    <t>PACK PRO+</t>
  </si>
  <si>
    <t>Pack Rack + 10 Kits Pump couleur</t>
  </si>
  <si>
    <t>Pack Rack + 10 Kits Pump noir</t>
  </si>
  <si>
    <t>Pack rack + 10 Medecine Ball</t>
  </si>
  <si>
    <t>pack rack + 15 paires (12.5 kg à 47.5 kg)</t>
  </si>
  <si>
    <t>Pack Rack + 20 Tapis (10Bleu/10Noir)</t>
  </si>
  <si>
    <t>Pack Rack + 20 Tapis BLEU</t>
  </si>
  <si>
    <t>Pack Rack + 20 Tapis NOIR</t>
  </si>
  <si>
    <t>Pack rack + 5 Medecine Ball</t>
  </si>
  <si>
    <t>Pack Rack + 8 Dômes Trainer Bleus</t>
  </si>
  <si>
    <t>Pack Rack + 8 Dômes Trainer Roses</t>
  </si>
  <si>
    <t>Pack rack + 9 Ballons 65cm (5 bleu, 4 gris)</t>
  </si>
  <si>
    <t>Pack rack + 9 Ballons Bleu</t>
  </si>
  <si>
    <t>Pack rack + 9 Ballons Gris</t>
  </si>
  <si>
    <t>2428V</t>
  </si>
  <si>
    <t>Pack rack + 9 Ballons Vert</t>
  </si>
  <si>
    <t>Pack rack + barres mural</t>
  </si>
  <si>
    <t>pack rack + barres vertical</t>
  </si>
  <si>
    <t>Pack rack + disques</t>
  </si>
  <si>
    <t>pack rack + disques et barres</t>
  </si>
  <si>
    <t>Pack Rack + Kettlebell 4 à 24 kg</t>
  </si>
  <si>
    <t>Pack Rack + Kettlebell 4 à 48 kg</t>
  </si>
  <si>
    <t>Pack Rack + Kettlebell 6 à 24 kg</t>
  </si>
  <si>
    <t>2461AMA</t>
  </si>
  <si>
    <t>Pack rack + Medecine Ball AMA</t>
  </si>
  <si>
    <t>Pack Rack + Power Bag</t>
  </si>
  <si>
    <t>Pack rack + Slamball</t>
  </si>
  <si>
    <t>Pack rack + Soft Medecine Ball</t>
  </si>
  <si>
    <t>Pack Rack +10 Paires (1 à 20kg)</t>
  </si>
  <si>
    <t>Pack rack gris + 15 kits pump couleur</t>
  </si>
  <si>
    <t>Pack rack gris + 15 kits pump noir</t>
  </si>
  <si>
    <t>Pack Rack Mural + 10 Tapis 140x1.6 Bleu</t>
  </si>
  <si>
    <t>Pack Rack Mural + 10 Tapis 140x1.6 Noir</t>
  </si>
  <si>
    <t>Pack rack noir + 20 kits pump couleur</t>
  </si>
  <si>
    <t>Pack rack noir + 20 kits pump noir</t>
  </si>
  <si>
    <t>PACK REFORMER + FORMATION</t>
  </si>
  <si>
    <t>PANTALON CAVALLO JTB</t>
  </si>
  <si>
    <t>PANTALON COSTINA JTB</t>
  </si>
  <si>
    <t>PANTALON ERR JTB</t>
  </si>
  <si>
    <t>PARRALLEL BARS</t>
  </si>
  <si>
    <t>PATTES D'OURS (la paire)</t>
  </si>
  <si>
    <t>PEC FLY AND REAR DELT - E23</t>
  </si>
  <si>
    <t>PEC FLY AND REAR DELT - V23</t>
  </si>
  <si>
    <t>PIECES DETACHEES</t>
  </si>
  <si>
    <t>PIECES DETACHEES GRAVITY GTS</t>
  </si>
  <si>
    <t>PIED SUPPORT ENCEINTE (par paire)</t>
  </si>
  <si>
    <t>Pilates half roller short top 50cm</t>
  </si>
  <si>
    <t>PILATES RING ROSE</t>
  </si>
  <si>
    <t>Pilates roller top 100H</t>
  </si>
  <si>
    <t>PINCES METAL STOP DISQUE</t>
  </si>
  <si>
    <t>PISCINE A BALLE (balles non-incluses)</t>
  </si>
  <si>
    <t>PLANCHE</t>
  </si>
  <si>
    <t>PLANCHE CSL</t>
  </si>
  <si>
    <t>PLOTS LESTES 1.8KG</t>
  </si>
  <si>
    <t>PLYOBOX BOIS (40,50,60cm)</t>
  </si>
  <si>
    <t>PLYOBOX BOIS (51,61,76cm)</t>
  </si>
  <si>
    <t>PODIUM NIVOFLEX STABILO 200x100cm</t>
  </si>
  <si>
    <t>POIRE DE VITESSE - TAILLE M</t>
  </si>
  <si>
    <t>POIRE DE VITESSE - TAILLE XS</t>
  </si>
  <si>
    <t>Power band  light</t>
  </si>
  <si>
    <t>Power band extra light</t>
  </si>
  <si>
    <t>POWER RACK - PE213</t>
  </si>
  <si>
    <t>PRESENTOIR HALTERES FITNESS (10 paires)</t>
  </si>
  <si>
    <t>PROFIL U CLIPSABLE POUR MIROIR</t>
  </si>
  <si>
    <t>PROFIL U INEGAL POUR MIROIR</t>
  </si>
  <si>
    <t>PROTEGE TIBIAS BLEU - Taille M</t>
  </si>
  <si>
    <t>PROTEGE TIBIAS ROUGE - Taille L</t>
  </si>
  <si>
    <t>PULL UP BAR GRAVITY</t>
  </si>
  <si>
    <t>PULL UP RACK</t>
  </si>
  <si>
    <t>Pulse circut range</t>
  </si>
  <si>
    <t>RABBIT FLE-XX BASIC</t>
  </si>
  <si>
    <t>RABBIT FLE-XX CLASSIC</t>
  </si>
  <si>
    <t>RACK 3 BALLONS FITNESS</t>
  </si>
  <si>
    <t>RACK 6 MEDECINE BALL</t>
  </si>
  <si>
    <t>RACK A SQUAT</t>
  </si>
  <si>
    <t>RACK ACCESSOIRES DE TIRAGE</t>
  </si>
  <si>
    <t>RACK DISQUE BUMPER ROULANT</t>
  </si>
  <si>
    <t>Rack Disques</t>
  </si>
  <si>
    <t>1717OB</t>
  </si>
  <si>
    <t>Rack Disques &amp; Barres OB</t>
  </si>
  <si>
    <t>RACK HALTERES VERTICAL 15 PAIRES</t>
  </si>
  <si>
    <t>1716SVE</t>
  </si>
  <si>
    <t>Rack mural tapis SVE</t>
  </si>
  <si>
    <t>RAMEUR CONCEPT 2 : MODELE D</t>
  </si>
  <si>
    <t>SAV</t>
  </si>
  <si>
    <t>RECEPTION DE LA MARCHANDISE</t>
  </si>
  <si>
    <t>REFORMER OCCASION + BOX</t>
  </si>
  <si>
    <t>ROUE GRAVITY GTS</t>
  </si>
  <si>
    <t>Sac de frappe 150cm Synthétic</t>
  </si>
  <si>
    <t>SAC DE FRAPPE SUR SOCLE RADICAL</t>
  </si>
  <si>
    <t>SAC DE GRAPPLING</t>
  </si>
  <si>
    <t>SANGLE DE STRECHING</t>
  </si>
  <si>
    <t>SANGLE POUR BICEPS/ADDUCTEURS</t>
  </si>
  <si>
    <t>SANGLE POUR FESSIER</t>
  </si>
  <si>
    <t>SCOTT BENCH - EB02</t>
  </si>
  <si>
    <t>SCRUNCH GRAVITY</t>
  </si>
  <si>
    <t>SEATED CALF BENCH - EB05</t>
  </si>
  <si>
    <t>SEATED ROW - E15</t>
  </si>
  <si>
    <t>SERIE DISQUE BUMPER ECO (5 à 25kg)</t>
  </si>
  <si>
    <t>Série Disques Ronds (à l'unité)</t>
  </si>
  <si>
    <t>Série Fitness Tube</t>
  </si>
  <si>
    <t>Série Fitness Tube Pro</t>
  </si>
  <si>
    <t>SERIE HALTERES RONDS 2.5KG A 30KG (12 paires)</t>
  </si>
  <si>
    <t>SERIE HALTERES RONDS 2.5KG A 40KG (16 paires)</t>
  </si>
  <si>
    <t>SERIE HALTERES RONDS 2.5KG A 50KG (18 paires)</t>
  </si>
  <si>
    <t>SERIE KETTLEBELL CAST IRON (4 à 32kg)</t>
  </si>
  <si>
    <t>Série Kettlebell NOIR</t>
  </si>
  <si>
    <t>Série Medecine Ball</t>
  </si>
  <si>
    <t>Serie POWER BAND (Extra Light/Light/Medium)</t>
  </si>
  <si>
    <t>Serie POWER BAND (Medium/Strong/Extra Strong)</t>
  </si>
  <si>
    <t>Séries disques bumper (5kg à 25kg)</t>
  </si>
  <si>
    <t>Series Halteres HEXA 1KG a 32,5KG</t>
  </si>
  <si>
    <t>SHORT FEMME JTB</t>
  </si>
  <si>
    <t>SHORT PK JTB</t>
  </si>
  <si>
    <t>SHOULDER PRESS - E20</t>
  </si>
  <si>
    <t>SLACKLINE GIBBON</t>
  </si>
  <si>
    <t>SLIDER DISC (par paire)</t>
  </si>
  <si>
    <t>SMITH - EB01</t>
  </si>
  <si>
    <t>SONO ALTO PRO</t>
  </si>
  <si>
    <t>Sono portable Roadboy 65</t>
  </si>
  <si>
    <t>SPLIT FLE-XX BASIC</t>
  </si>
  <si>
    <t>SPLIT FLE-XX CLASSIC</t>
  </si>
  <si>
    <t>SQUAT HANDLE BAR GRAVITY</t>
  </si>
  <si>
    <t>STEP CLUB AVEC PLOTS</t>
  </si>
  <si>
    <t>STEP CLUB SANS PLOTS</t>
  </si>
  <si>
    <t>STEP LEADERFIT</t>
  </si>
  <si>
    <t>STEP REEBOK 10 + 1 offert</t>
  </si>
  <si>
    <t>STRECHING BENCH - PE004</t>
  </si>
  <si>
    <t>SUPPORT BOUEE DE SAUVETAGE</t>
  </si>
  <si>
    <t>SYSTEMES 4 ELASTIQUES</t>
  </si>
  <si>
    <t>TABLE DE MIXAGE LD SYSTEM 622</t>
  </si>
  <si>
    <t>TAPIS DE GYMNASTIQUE 200x100x5cm</t>
  </si>
  <si>
    <t>TAPIS DE RELAXATION</t>
  </si>
  <si>
    <t>TAPIS PLIABLE</t>
  </si>
  <si>
    <t>TAPIS SARNEIGE 140x60x0.8cm</t>
  </si>
  <si>
    <t>TAPIS YOGA</t>
  </si>
  <si>
    <t>Tendeur élastique</t>
  </si>
  <si>
    <t>THUNDER BAND EXTRA-STRONG</t>
  </si>
  <si>
    <t>TONING BAR</t>
  </si>
  <si>
    <t>TOP FANTASY JTB</t>
  </si>
  <si>
    <t>TOP JTB</t>
  </si>
  <si>
    <t>TOP SLEVELESS JTB</t>
  </si>
  <si>
    <t>TOP STONE WASHED JTB</t>
  </si>
  <si>
    <t>TRACT PETIT MATÉRIEL</t>
  </si>
  <si>
    <t>TRACT PILATES</t>
  </si>
  <si>
    <t>TRAIN TUNNEL 240CM</t>
  </si>
  <si>
    <t>TRAMPOLINE POUR PISCINE CARRE</t>
  </si>
  <si>
    <t>TRAMPOLINE POUR PISCINE HEXA</t>
  </si>
  <si>
    <t>TRAMPOLINE POUR PISCINE ROND</t>
  </si>
  <si>
    <t>TRAMPOLINE RADICAL</t>
  </si>
  <si>
    <t>TUNNEL DEPLIABLE 3.7M</t>
  </si>
  <si>
    <t>VELO CA2000-V2013</t>
  </si>
  <si>
    <t>VELO ELLIPTIQUE AQUA</t>
  </si>
  <si>
    <t>VELO MASKHAL</t>
  </si>
  <si>
    <t>WALL BALL CUIR 3KG</t>
  </si>
  <si>
    <t>WALL BALL CUIR 6KG</t>
  </si>
  <si>
    <t>WALL BALL CUIR 9KG</t>
  </si>
  <si>
    <t>WALL UNIT</t>
  </si>
  <si>
    <t>WEIGHT ASSISTED CHIN-DIP COMBO - E13</t>
  </si>
  <si>
    <t>WHARFEDALE PRO TITAN 12 passive (la paire)</t>
  </si>
  <si>
    <t>TOTAL</t>
  </si>
  <si>
    <t>PLATE STORAGE SLEEVE</t>
  </si>
  <si>
    <t>PA fdp inclus</t>
  </si>
  <si>
    <t>ø36cm</t>
  </si>
  <si>
    <t>BARRE D'INITIATION A L'HALTEROPHILIE</t>
  </si>
  <si>
    <t>Longueur: 200cm. Diamètre: 28mm.</t>
  </si>
  <si>
    <t>CORDE DE VITESSE BLEU</t>
  </si>
  <si>
    <t>CORDE DE VITESSE NOIR</t>
  </si>
  <si>
    <t>CORDE DE VITESSE VIOLET</t>
  </si>
  <si>
    <t>3998B</t>
  </si>
  <si>
    <t>3998V</t>
  </si>
  <si>
    <t>PUSH UP BARS ROTATIVES</t>
  </si>
  <si>
    <t>PUSH UP BARS S</t>
  </si>
  <si>
    <t>TAPIS 180X1,5 ROSE</t>
  </si>
  <si>
    <t>TAPIS 180X1,5 VERT</t>
  </si>
  <si>
    <t>Rack 15 kits pump, rangement pour vos barres et disques, vendu vide.</t>
  </si>
  <si>
    <t>Code EAN</t>
  </si>
  <si>
    <t/>
  </si>
  <si>
    <t>LOT DE 24</t>
  </si>
  <si>
    <t>LATTES CAOUTCHOUC (LOT DE 12PCS)</t>
  </si>
  <si>
    <t xml:space="preserve">CF1002 A2 </t>
  </si>
  <si>
    <t>DISQUE PUMP 10KG NOIR</t>
  </si>
  <si>
    <t>KIT PUMP 20KG (JAUNE/VERT/ORANGE)</t>
  </si>
  <si>
    <t>MANNEQUIN DE FRAPPE LF</t>
  </si>
  <si>
    <t>DISQUES NOIRS A POIGNEES 25 KG ROND</t>
  </si>
  <si>
    <t>Indépendants: 1 journée Formation</t>
  </si>
  <si>
    <t>Indépendants: 2 journées Formation</t>
  </si>
  <si>
    <t>Indépendants: 3 journées Formation</t>
  </si>
  <si>
    <t>Indépendants: 5 journées Formation</t>
  </si>
  <si>
    <t>Partenaires LF': 1 journée Formation</t>
  </si>
  <si>
    <t>Partenaires LF': 2 journées Formation</t>
  </si>
  <si>
    <t>Partenaires LF': 3 journées Formation</t>
  </si>
  <si>
    <t>Partenaires LF': 5 journées Formation</t>
  </si>
  <si>
    <t>Groupe L'Appart: 1 journée Formation</t>
  </si>
  <si>
    <t>Groupe L'Appart: 2 journées Formation</t>
  </si>
  <si>
    <t>Groupe L'Appart: 3 journées Formation</t>
  </si>
  <si>
    <t>Groupe L'Appart: 5 journées Formation</t>
  </si>
  <si>
    <t>1.1</t>
  </si>
  <si>
    <t>1.2</t>
  </si>
  <si>
    <t>1.3</t>
  </si>
  <si>
    <t>1.5</t>
  </si>
  <si>
    <t>2.1</t>
  </si>
  <si>
    <t>2.2</t>
  </si>
  <si>
    <t>2.3</t>
  </si>
  <si>
    <t>2.5</t>
  </si>
  <si>
    <t>AUTRES</t>
  </si>
  <si>
    <t>N/A</t>
  </si>
  <si>
    <t>CHIN-UP BAR 1080MM</t>
  </si>
  <si>
    <t>CHIN-UP BAR 1800MM</t>
  </si>
  <si>
    <t>CF1002 F2</t>
  </si>
  <si>
    <t>CF1002 F1</t>
  </si>
  <si>
    <t>F1</t>
  </si>
  <si>
    <t>F2</t>
  </si>
  <si>
    <t>F3</t>
  </si>
  <si>
    <t>F5</t>
  </si>
  <si>
    <t>BARRE CROSS TRAINING FEMME 25MM</t>
  </si>
  <si>
    <t>BARRE CROSS TRAINING HOMME 28MM</t>
  </si>
  <si>
    <t>1724</t>
  </si>
  <si>
    <t>1429</t>
  </si>
  <si>
    <t>1726</t>
  </si>
  <si>
    <t>ROULEAU ELASTIQUE LIGHT 12M</t>
  </si>
  <si>
    <t>1448</t>
  </si>
  <si>
    <t>1496</t>
  </si>
  <si>
    <t>CORDE D'OSCILLATION 50MM AMAYA</t>
  </si>
  <si>
    <t>2626</t>
  </si>
  <si>
    <t>AMPLIFICATEUR WHARFEDALE S1000 2X340W</t>
  </si>
  <si>
    <t>2627</t>
  </si>
  <si>
    <t>2622</t>
  </si>
  <si>
    <t>ENCEINTE PEAVEY 200WATTS</t>
  </si>
  <si>
    <t>2630</t>
  </si>
  <si>
    <t>PACK MICRO PRODIPE</t>
  </si>
  <si>
    <t>2629</t>
  </si>
  <si>
    <t>PACK MICRO SHURE</t>
  </si>
  <si>
    <t>2625</t>
  </si>
  <si>
    <t>STAND ENCEINTE SUR PIED</t>
  </si>
  <si>
    <t>2624</t>
  </si>
  <si>
    <t>2623</t>
  </si>
  <si>
    <t xml:space="preserve">TABLE DE MIXAGE </t>
  </si>
  <si>
    <t>2628</t>
  </si>
  <si>
    <t>PACK MICRO SAMSON</t>
  </si>
  <si>
    <t>1727</t>
  </si>
  <si>
    <t>ROULEAU ELASTIQUE MEDIUM 12M</t>
  </si>
  <si>
    <t>2621</t>
  </si>
  <si>
    <t>LECTEUR CD MP3/USB</t>
  </si>
  <si>
    <t>1461</t>
  </si>
  <si>
    <t>1569</t>
  </si>
  <si>
    <t>1534</t>
  </si>
  <si>
    <t>DVD ESSENTIAL OF PROGRAM</t>
  </si>
  <si>
    <t>1535</t>
  </si>
  <si>
    <t>DVD FRESH BREATH</t>
  </si>
  <si>
    <t>1538</t>
  </si>
  <si>
    <t>DVD STRENGHT SERIES</t>
  </si>
  <si>
    <t>2691</t>
  </si>
  <si>
    <t>2690</t>
  </si>
  <si>
    <t>1484</t>
  </si>
  <si>
    <t>1765</t>
  </si>
  <si>
    <t>2469</t>
  </si>
  <si>
    <t>1676</t>
  </si>
  <si>
    <t>2867</t>
  </si>
  <si>
    <t>1552</t>
  </si>
  <si>
    <t>1550</t>
  </si>
  <si>
    <t>1637</t>
  </si>
  <si>
    <t>2427</t>
  </si>
  <si>
    <t>1681</t>
  </si>
  <si>
    <t>1575</t>
  </si>
  <si>
    <t>1567</t>
  </si>
  <si>
    <t>1553</t>
  </si>
  <si>
    <t>1555</t>
  </si>
  <si>
    <t>2470</t>
  </si>
  <si>
    <t>2434</t>
  </si>
  <si>
    <t>LIVRE LE STRETCHING DU SPORTIF</t>
  </si>
  <si>
    <t>1502</t>
  </si>
  <si>
    <t>2444</t>
  </si>
  <si>
    <t>HALTERES VINYLES 2 KG AMAYA</t>
  </si>
  <si>
    <t>2430</t>
  </si>
  <si>
    <t xml:space="preserve">LIVRE SANTE, ACTIVITE PHYSIQUE  ET BIEN-ETRE POUR </t>
  </si>
  <si>
    <t>1551</t>
  </si>
  <si>
    <t>2446</t>
  </si>
  <si>
    <t>2468</t>
  </si>
  <si>
    <t>1626</t>
  </si>
  <si>
    <t>1678</t>
  </si>
  <si>
    <t>2491</t>
  </si>
  <si>
    <t>1568</t>
  </si>
  <si>
    <t>2433</t>
  </si>
  <si>
    <t>2445</t>
  </si>
  <si>
    <t>2435</t>
  </si>
  <si>
    <t>LIVRE : UN CORPS SCULTE GRACE AUX MINI-HALTERES</t>
  </si>
  <si>
    <t>2432</t>
  </si>
  <si>
    <t>1463</t>
  </si>
  <si>
    <t>2303</t>
  </si>
  <si>
    <t>BARRES LESTEES 5KG</t>
  </si>
  <si>
    <t>2431</t>
  </si>
  <si>
    <t>2498</t>
  </si>
  <si>
    <t>2297</t>
  </si>
  <si>
    <t xml:space="preserve">TAPIS PLIABLE </t>
  </si>
  <si>
    <t>1554</t>
  </si>
  <si>
    <t>1743</t>
  </si>
  <si>
    <t>2429</t>
  </si>
  <si>
    <t>2439</t>
  </si>
  <si>
    <t>2038</t>
  </si>
  <si>
    <t>CASQUETTE BLANC</t>
  </si>
  <si>
    <t>2039</t>
  </si>
  <si>
    <t>CASQUETTE GRIS</t>
  </si>
  <si>
    <t>2037</t>
  </si>
  <si>
    <t>CASQUETTE NOIR</t>
  </si>
  <si>
    <t>1742</t>
  </si>
  <si>
    <t>1683</t>
  </si>
  <si>
    <t>1428</t>
  </si>
  <si>
    <t>1634</t>
  </si>
  <si>
    <t>KIT PUMP 20KG AMAYA (BLEU/VIOLET/VERT)</t>
  </si>
  <si>
    <t>2349</t>
  </si>
  <si>
    <t>2338</t>
  </si>
  <si>
    <t>BARRES LESTEES 1,5KG</t>
  </si>
  <si>
    <t>HALTERES VINYLES 3 KG AMAYA</t>
  </si>
  <si>
    <t>2304</t>
  </si>
  <si>
    <t>CHARIOT BARRE LESTEES</t>
  </si>
  <si>
    <t>2692</t>
  </si>
  <si>
    <t>2299</t>
  </si>
  <si>
    <t>BARRES LESTEES 1KG</t>
  </si>
  <si>
    <t>2327</t>
  </si>
  <si>
    <t>TRAINEAU D'ENTRAINEMENT</t>
  </si>
  <si>
    <t>2301</t>
  </si>
  <si>
    <t>BARRES LESTEES 3KG</t>
  </si>
  <si>
    <t>1736</t>
  </si>
  <si>
    <t>1638</t>
  </si>
  <si>
    <t>1960</t>
  </si>
  <si>
    <t>1962</t>
  </si>
  <si>
    <t>1961</t>
  </si>
  <si>
    <t>2302</t>
  </si>
  <si>
    <t>BARRES LESTEES 4KG</t>
  </si>
  <si>
    <t>2300</t>
  </si>
  <si>
    <t>BARRES LESTEES 2KG</t>
  </si>
  <si>
    <t>1737</t>
  </si>
  <si>
    <t>1640</t>
  </si>
  <si>
    <t>2292</t>
  </si>
  <si>
    <t>TAPIS DE COURSE S-TRX</t>
  </si>
  <si>
    <t>2254</t>
  </si>
  <si>
    <t>ROTATION TORSE</t>
  </si>
  <si>
    <t>2247</t>
  </si>
  <si>
    <t>TIRAGE HORIZONTAL</t>
  </si>
  <si>
    <t>2246</t>
  </si>
  <si>
    <t>TIRAGE NUQUE</t>
  </si>
  <si>
    <t>2166</t>
  </si>
  <si>
    <t>SWEAT CAPUCHE LIVE IT UP JAUNE L</t>
  </si>
  <si>
    <t>2165</t>
  </si>
  <si>
    <t>SWEAT CAPUCHE LIVE IT UP JAUNE M</t>
  </si>
  <si>
    <t>2164</t>
  </si>
  <si>
    <t>SWEAT CAPUCHE LIVE IT UP JAUNE S</t>
  </si>
  <si>
    <t>2163</t>
  </si>
  <si>
    <t>SWEAT CAPUCHE LIVE IT UP JAUNE XS</t>
  </si>
  <si>
    <t>2162</t>
  </si>
  <si>
    <t>SWEAT CAPUCHE LIVE IT UP VERT L</t>
  </si>
  <si>
    <t>2161</t>
  </si>
  <si>
    <t>SWEAT CAPUCHE LIVE IT UP VERT M</t>
  </si>
  <si>
    <t>2160</t>
  </si>
  <si>
    <t>SWEAT CAPUCHE LIVE IT UP VERT S</t>
  </si>
  <si>
    <t>2159</t>
  </si>
  <si>
    <t>SWEAT CAPUCHE LIVE IT UP VERT XS</t>
  </si>
  <si>
    <t>2173</t>
  </si>
  <si>
    <t>SWEAT CAPUCHE TRAINER FLEECE GRIS L</t>
  </si>
  <si>
    <t>2172</t>
  </si>
  <si>
    <t>SWEAT CAPUCHE TRAINER FLEECE GRIS M</t>
  </si>
  <si>
    <t>2171</t>
  </si>
  <si>
    <t>SWEAT CAPUCHE TRAINER FLEECE GRIS S</t>
  </si>
  <si>
    <t>2174</t>
  </si>
  <si>
    <t>SWEAT CAPUCHE TRAINER FLEECE GRIS XL</t>
  </si>
  <si>
    <t>2177</t>
  </si>
  <si>
    <t>SWEAT CAPUCHE TRAINER FLEECE NOIR L</t>
  </si>
  <si>
    <t>2176</t>
  </si>
  <si>
    <t>SWEAT CAPUCHE TRAINER FLEECE NOIR M</t>
  </si>
  <si>
    <t>2175</t>
  </si>
  <si>
    <t>SWEAT CAPUCHE TRAINER FLEECE NOIR S</t>
  </si>
  <si>
    <t>2178</t>
  </si>
  <si>
    <t>SWEAT CAPUCHE TRAINER FLEECE NOIR XL</t>
  </si>
  <si>
    <t>2169</t>
  </si>
  <si>
    <t>SWEAT CAPUCHE TRAINER FLEECE VERT L</t>
  </si>
  <si>
    <t>2168</t>
  </si>
  <si>
    <t>SWEAT CAPUCHE TRAINER FLEECE VERT M</t>
  </si>
  <si>
    <t>2167</t>
  </si>
  <si>
    <t>SWEAT CAPUCHE TRAINER FLEECE VERT S</t>
  </si>
  <si>
    <t>2170</t>
  </si>
  <si>
    <t>SWEAT CAPUCHE TRAINER FLEECE VERT XL</t>
  </si>
  <si>
    <t>2321</t>
  </si>
  <si>
    <t>HALTERES VINYLES 4 KG AMAYA</t>
  </si>
  <si>
    <t>2158</t>
  </si>
  <si>
    <t>BRASSIERE SHINCHA JAUNE L</t>
  </si>
  <si>
    <t>2157</t>
  </si>
  <si>
    <t>BRASSIERE SHINCHA JAUNE M</t>
  </si>
  <si>
    <t>2156</t>
  </si>
  <si>
    <t>BRASSIERE SHINCHA JAUNE S</t>
  </si>
  <si>
    <t>2155</t>
  </si>
  <si>
    <t>BRASSIERE SHINCHA JAUNE XS</t>
  </si>
  <si>
    <t>2154</t>
  </si>
  <si>
    <t>BRASSIERE SHINCHA VERT L</t>
  </si>
  <si>
    <t>2153</t>
  </si>
  <si>
    <t>BRASSIERE SHINCHA VERT M</t>
  </si>
  <si>
    <t>2152</t>
  </si>
  <si>
    <t>BRASSIERE SHINCHA VERT S</t>
  </si>
  <si>
    <t>2151</t>
  </si>
  <si>
    <t>BRASSIERE SHINCHA VERT XS</t>
  </si>
  <si>
    <t>1953</t>
  </si>
  <si>
    <t>2448</t>
  </si>
  <si>
    <t>2466</t>
  </si>
  <si>
    <t>2467</t>
  </si>
  <si>
    <t>2259</t>
  </si>
  <si>
    <t>45° EXTENSION DOS</t>
  </si>
  <si>
    <t>2256</t>
  </si>
  <si>
    <t>DOUBLE POULIE AJUSTABLE</t>
  </si>
  <si>
    <t>2242</t>
  </si>
  <si>
    <t>DUAL PRESSE CUISSE MOLLETS</t>
  </si>
  <si>
    <t>2258</t>
  </si>
  <si>
    <t>BANC ABDO DECLINE AJUSTABLE</t>
  </si>
  <si>
    <t>2257</t>
  </si>
  <si>
    <t>BANC MULTI AJUSTABLE</t>
  </si>
  <si>
    <t>2261</t>
  </si>
  <si>
    <t>BANC OLYMPIQUE INCLINE</t>
  </si>
  <si>
    <t>2260</t>
  </si>
  <si>
    <t>BANC OLYMPIQUE PLAT</t>
  </si>
  <si>
    <t>2337</t>
  </si>
  <si>
    <t>BARRES LESTEES 6KG</t>
  </si>
  <si>
    <t>2255</t>
  </si>
  <si>
    <t>DUAL ABDO LOMBAIRE</t>
  </si>
  <si>
    <t>2243</t>
  </si>
  <si>
    <t>DUAL ADDUCTEUR/ABDUCTEUR</t>
  </si>
  <si>
    <t>2241</t>
  </si>
  <si>
    <t>DUAL EXTENSION/FLEXION JAMBES</t>
  </si>
  <si>
    <t>2253</t>
  </si>
  <si>
    <t>DUAL FLEXION BICEPS</t>
  </si>
  <si>
    <t>2233</t>
  </si>
  <si>
    <t>DUAL MULTI PRESSE</t>
  </si>
  <si>
    <t>2249</t>
  </si>
  <si>
    <t>DUAL PECTORAUX</t>
  </si>
  <si>
    <t>2245</t>
  </si>
  <si>
    <t>DUAL TIRAGE NUQUE</t>
  </si>
  <si>
    <t>2236</t>
  </si>
  <si>
    <t>EXTENSION JAMBES</t>
  </si>
  <si>
    <t>2251</t>
  </si>
  <si>
    <t>EXTENSION TRICEPS</t>
  </si>
  <si>
    <t>2250</t>
  </si>
  <si>
    <t>FLEXION BICEPS</t>
  </si>
  <si>
    <t>2237</t>
  </si>
  <si>
    <t>FLEXION JAMBES</t>
  </si>
  <si>
    <t>2248</t>
  </si>
  <si>
    <t>PRESSE EPAULE</t>
  </si>
  <si>
    <t>2244</t>
  </si>
  <si>
    <t>PRESSE FESSIER</t>
  </si>
  <si>
    <t>2235</t>
  </si>
  <si>
    <t>PRESSE POITRINE</t>
  </si>
  <si>
    <t>2234</t>
  </si>
  <si>
    <t>PRESSE POITRINE INCLINEE</t>
  </si>
  <si>
    <t>2252</t>
  </si>
  <si>
    <t>PRESSE TRICEPS</t>
  </si>
  <si>
    <t>1716</t>
  </si>
  <si>
    <t>1639_1</t>
  </si>
  <si>
    <t>2447</t>
  </si>
  <si>
    <t>2348</t>
  </si>
  <si>
    <t>1639</t>
  </si>
  <si>
    <t>1639_3</t>
  </si>
  <si>
    <t>2186</t>
  </si>
  <si>
    <t>DEBARDEUR GRAPHIC TANK JAUNE L</t>
  </si>
  <si>
    <t>2185</t>
  </si>
  <si>
    <t>DEBARDEUR GRAPHIC TANK JAUNE M</t>
  </si>
  <si>
    <t>2184</t>
  </si>
  <si>
    <t>DEBARDEUR GRAPHIC TANK JAUNE S</t>
  </si>
  <si>
    <t>2183</t>
  </si>
  <si>
    <t>DEBARDEUR GRAPHIC TANK JAUNE XS</t>
  </si>
  <si>
    <t>2182</t>
  </si>
  <si>
    <t>DEBARDEUR GRAPHIC TANK VERT L</t>
  </si>
  <si>
    <t>2181</t>
  </si>
  <si>
    <t>DEBARDEUR GRAPHIC TANK VERT M</t>
  </si>
  <si>
    <t>2180</t>
  </si>
  <si>
    <t>DEBARDEUR GRAPHIC TANK VERT S</t>
  </si>
  <si>
    <t>2179</t>
  </si>
  <si>
    <t>DEBARDEUR GRAPHIC TANK VERT XS</t>
  </si>
  <si>
    <t>1643</t>
  </si>
  <si>
    <t>2594</t>
  </si>
  <si>
    <t>CASQUE HOMME</t>
  </si>
  <si>
    <t>1873</t>
  </si>
  <si>
    <t xml:space="preserve">RACK 3 BALLONS FITNESS </t>
  </si>
  <si>
    <t>1642</t>
  </si>
  <si>
    <t>2451</t>
  </si>
  <si>
    <t>1641</t>
  </si>
  <si>
    <t>1708</t>
  </si>
  <si>
    <t>1549</t>
  </si>
  <si>
    <t>2285</t>
  </si>
  <si>
    <t>STEP MILL E-SM</t>
  </si>
  <si>
    <t>2289</t>
  </si>
  <si>
    <t>STEPPER E-ST</t>
  </si>
  <si>
    <t>2284</t>
  </si>
  <si>
    <t>VELO DROIT E-UBX</t>
  </si>
  <si>
    <t>2281</t>
  </si>
  <si>
    <t>VELO ELLIPTIQUE S-CTX</t>
  </si>
  <si>
    <t>2288</t>
  </si>
  <si>
    <t>VELO SEMI-ALLONGE S-RBX</t>
  </si>
  <si>
    <t>2583</t>
  </si>
  <si>
    <t>VELO SPINING BLADE</t>
  </si>
  <si>
    <t>2280</t>
  </si>
  <si>
    <t>VELO SPINING PRO</t>
  </si>
  <si>
    <t>2279</t>
  </si>
  <si>
    <t>VELO SPINING NXT</t>
  </si>
  <si>
    <t>1522</t>
  </si>
  <si>
    <t>1954</t>
  </si>
  <si>
    <t>1955</t>
  </si>
  <si>
    <t>1956</t>
  </si>
  <si>
    <t>1957</t>
  </si>
  <si>
    <t>1958</t>
  </si>
  <si>
    <t>1959</t>
  </si>
  <si>
    <t>2597</t>
  </si>
  <si>
    <t>2441</t>
  </si>
  <si>
    <t>2602</t>
  </si>
  <si>
    <t>BANDES PRO BLANC</t>
  </si>
  <si>
    <t>2599</t>
  </si>
  <si>
    <t>BANDES PRO BLEU</t>
  </si>
  <si>
    <t>2598</t>
  </si>
  <si>
    <t>BANDES PRO JAUNE</t>
  </si>
  <si>
    <t>2601</t>
  </si>
  <si>
    <t>BANDES PRO NOIR</t>
  </si>
  <si>
    <t>2600</t>
  </si>
  <si>
    <t>BANDES PRO ROUGE</t>
  </si>
  <si>
    <t>2582</t>
  </si>
  <si>
    <t>2581</t>
  </si>
  <si>
    <t>2617</t>
  </si>
  <si>
    <t>GANT MMA JUNIOR</t>
  </si>
  <si>
    <t>1486</t>
  </si>
  <si>
    <t>1487</t>
  </si>
  <si>
    <t>2590</t>
  </si>
  <si>
    <t>GANT DE BOXE NOIR PRIMA 6OZ</t>
  </si>
  <si>
    <t>2589</t>
  </si>
  <si>
    <t>GANT DE BOXE NOIR PRIMA 4OZ</t>
  </si>
  <si>
    <t>2592</t>
  </si>
  <si>
    <t>GANT DE BOXE NOIR PRIMA 10OZ</t>
  </si>
  <si>
    <t>2593</t>
  </si>
  <si>
    <t>CASQUE FEMME</t>
  </si>
  <si>
    <t>2591</t>
  </si>
  <si>
    <t>GANT DE BOXE NOIR PRIMA 8OZ</t>
  </si>
  <si>
    <t>1485</t>
  </si>
  <si>
    <t>1488</t>
  </si>
  <si>
    <t>1740</t>
  </si>
  <si>
    <t>1722</t>
  </si>
  <si>
    <t>1764</t>
  </si>
  <si>
    <t>1612</t>
  </si>
  <si>
    <t xml:space="preserve">HALTERES NEO 3 KG </t>
  </si>
  <si>
    <t>1435</t>
  </si>
  <si>
    <t>HALTERES VINYLES 5 KG AMAYA</t>
  </si>
  <si>
    <t>2018</t>
  </si>
  <si>
    <t>2019</t>
  </si>
  <si>
    <t>2017</t>
  </si>
  <si>
    <t>2020</t>
  </si>
  <si>
    <t>2016</t>
  </si>
  <si>
    <t>2580</t>
  </si>
  <si>
    <t>GANT DE BOXE ROSE 10OZ</t>
  </si>
  <si>
    <t>2579</t>
  </si>
  <si>
    <t>GANT DE BOXE ROSE 8OZ</t>
  </si>
  <si>
    <t>1614</t>
  </si>
  <si>
    <t xml:space="preserve">HALTERES NEO 5 KG </t>
  </si>
  <si>
    <t>2450</t>
  </si>
  <si>
    <t>1611</t>
  </si>
  <si>
    <t xml:space="preserve">HALTERES NEO 2 KG </t>
  </si>
  <si>
    <t>1613</t>
  </si>
  <si>
    <t xml:space="preserve">HALTERES NEO 4 KG </t>
  </si>
  <si>
    <t>1431</t>
  </si>
  <si>
    <t>2332</t>
  </si>
  <si>
    <t>2686</t>
  </si>
  <si>
    <t>2452</t>
  </si>
  <si>
    <t>HALTERES VINYLES 1 KG AMAYA</t>
  </si>
  <si>
    <t>1639_14</t>
  </si>
  <si>
    <t>2333</t>
  </si>
  <si>
    <t>1761</t>
  </si>
  <si>
    <t>1517</t>
  </si>
  <si>
    <t>2366</t>
  </si>
  <si>
    <t>AQUAFRIES</t>
  </si>
  <si>
    <t>2923</t>
  </si>
  <si>
    <t>1879</t>
  </si>
  <si>
    <t>1685</t>
  </si>
  <si>
    <t>1723</t>
  </si>
  <si>
    <t>2341</t>
  </si>
  <si>
    <t>ANNEAUX DE GYM</t>
  </si>
  <si>
    <t>1577</t>
  </si>
  <si>
    <t>1762</t>
  </si>
  <si>
    <t>1639_9</t>
  </si>
  <si>
    <t>2317</t>
  </si>
  <si>
    <t>1482</t>
  </si>
  <si>
    <t>1639_13</t>
  </si>
  <si>
    <t>2322</t>
  </si>
  <si>
    <t>KIT D'OBSTACLES CONES</t>
  </si>
  <si>
    <t>1579</t>
  </si>
  <si>
    <t>1581</t>
  </si>
  <si>
    <t>1587</t>
  </si>
  <si>
    <t>1580</t>
  </si>
  <si>
    <t>1586</t>
  </si>
  <si>
    <t>1588</t>
  </si>
  <si>
    <t>1582</t>
  </si>
  <si>
    <t>1584</t>
  </si>
  <si>
    <t xml:space="preserve">HALTERES ACIER/CAOUTCHOUC 25 KG </t>
  </si>
  <si>
    <t>1583</t>
  </si>
  <si>
    <t>1585</t>
  </si>
  <si>
    <t>RACK POUR ACCESOIRES DE MUSCULATION</t>
  </si>
  <si>
    <t>1709</t>
  </si>
  <si>
    <t>1440</t>
  </si>
  <si>
    <t>1443</t>
  </si>
  <si>
    <t>1636</t>
  </si>
  <si>
    <t>1516</t>
  </si>
  <si>
    <t>2064</t>
  </si>
  <si>
    <t>2331</t>
  </si>
  <si>
    <t>GILET LESTEES</t>
  </si>
  <si>
    <t>1610</t>
  </si>
  <si>
    <t xml:space="preserve">HALTERES NEO 1 KG </t>
  </si>
  <si>
    <t>1576</t>
  </si>
  <si>
    <t>HALTERES VINYLES 0,5 KG AMAYA</t>
  </si>
  <si>
    <t>1706</t>
  </si>
  <si>
    <t>2904</t>
  </si>
  <si>
    <t>2344</t>
  </si>
  <si>
    <r>
      <t>G</t>
    </r>
    <r>
      <rPr>
        <b/>
        <sz val="10"/>
        <rFont val="Arial"/>
        <family val="2"/>
      </rPr>
      <t>F</t>
    </r>
  </si>
  <si>
    <t>2342</t>
  </si>
  <si>
    <t>2940</t>
  </si>
  <si>
    <t>F</t>
  </si>
  <si>
    <t>1717</t>
  </si>
  <si>
    <t>RACK POIDS DISQUES &amp; BARRES</t>
  </si>
  <si>
    <t>1719</t>
  </si>
  <si>
    <t>1745</t>
  </si>
  <si>
    <t>1744</t>
  </si>
  <si>
    <t>2095</t>
  </si>
  <si>
    <t>DEB+BRASS FEMME NOIR/ROSE M</t>
  </si>
  <si>
    <t>2093</t>
  </si>
  <si>
    <t>DEB+BRASS FEMME NOIR/ROSE XS</t>
  </si>
  <si>
    <t>1434</t>
  </si>
  <si>
    <t>ARBRE A DISQUES</t>
  </si>
  <si>
    <t>1705</t>
  </si>
  <si>
    <t>RACK A DISQUES</t>
  </si>
  <si>
    <t>1690</t>
  </si>
  <si>
    <t>1692</t>
  </si>
  <si>
    <t>1691</t>
  </si>
  <si>
    <t>2905</t>
  </si>
  <si>
    <t>RACK BARRES</t>
  </si>
  <si>
    <t>1689</t>
  </si>
  <si>
    <t>2454</t>
  </si>
  <si>
    <t>AQUABALL 14KG</t>
  </si>
  <si>
    <t>2456</t>
  </si>
  <si>
    <t>AQUABALL 65KG</t>
  </si>
  <si>
    <t>2455</t>
  </si>
  <si>
    <t>AQUABALL 24KG</t>
  </si>
  <si>
    <t>1631</t>
  </si>
  <si>
    <t>KETTLEBELL 6 KG</t>
  </si>
  <si>
    <t>1704</t>
  </si>
  <si>
    <t xml:space="preserve">RACK 9 BALLONS FITNESS </t>
  </si>
  <si>
    <t>1578</t>
  </si>
  <si>
    <t>1629</t>
  </si>
  <si>
    <t>1599</t>
  </si>
  <si>
    <t>1602</t>
  </si>
  <si>
    <t>1601</t>
  </si>
  <si>
    <t>1632</t>
  </si>
  <si>
    <t>1459</t>
  </si>
  <si>
    <t>?</t>
  </si>
  <si>
    <t>2239</t>
  </si>
  <si>
    <t>RACK A HALTERES ROULANT</t>
  </si>
  <si>
    <t>1603</t>
  </si>
  <si>
    <t>1606</t>
  </si>
  <si>
    <t>1600</t>
  </si>
  <si>
    <t>1630</t>
  </si>
  <si>
    <t>2021</t>
  </si>
  <si>
    <t>1607</t>
  </si>
  <si>
    <t>1604</t>
  </si>
  <si>
    <t>1605</t>
  </si>
  <si>
    <t>1608</t>
  </si>
  <si>
    <t>2596</t>
  </si>
  <si>
    <t>SAC DE FRAPPE 120CM</t>
  </si>
  <si>
    <t>1480</t>
  </si>
  <si>
    <t>1688</t>
  </si>
  <si>
    <t>1677</t>
  </si>
  <si>
    <t>1573</t>
  </si>
  <si>
    <t>1644</t>
  </si>
  <si>
    <t>1628</t>
  </si>
  <si>
    <t>1623</t>
  </si>
  <si>
    <t>1622</t>
  </si>
  <si>
    <t>1589</t>
  </si>
  <si>
    <t>1594</t>
  </si>
  <si>
    <t>1595</t>
  </si>
  <si>
    <t>1597</t>
  </si>
  <si>
    <t>1596</t>
  </si>
  <si>
    <t>1591</t>
  </si>
  <si>
    <t>1593</t>
  </si>
  <si>
    <t>1592</t>
  </si>
  <si>
    <t>1590</t>
  </si>
  <si>
    <t>1447</t>
  </si>
  <si>
    <t>1731</t>
  </si>
  <si>
    <t>1495</t>
  </si>
  <si>
    <t>2485</t>
  </si>
  <si>
    <t>FITNESS TUBE STRONG BLEU amaya</t>
  </si>
  <si>
    <t>2068</t>
  </si>
  <si>
    <t>2074</t>
  </si>
  <si>
    <t>2484</t>
  </si>
  <si>
    <t>2486</t>
  </si>
  <si>
    <t>2071</t>
  </si>
  <si>
    <t>1698</t>
  </si>
  <si>
    <t>1627</t>
  </si>
  <si>
    <t>1707</t>
  </si>
  <si>
    <t>2462</t>
  </si>
  <si>
    <t>2315</t>
  </si>
  <si>
    <t>DISQUE PUMP 5KG ORANGE</t>
  </si>
  <si>
    <t>2313</t>
  </si>
  <si>
    <t>DISQUE PUMP 1,25KG JAUNE</t>
  </si>
  <si>
    <t>2314</t>
  </si>
  <si>
    <t>DISQUE PUMP 2,5KG VERT</t>
  </si>
  <si>
    <t>2586</t>
  </si>
  <si>
    <t>CONE MULTIFONCTION</t>
  </si>
  <si>
    <t>1701</t>
  </si>
  <si>
    <t>1564</t>
  </si>
  <si>
    <t>1598</t>
  </si>
  <si>
    <t>2057</t>
  </si>
  <si>
    <t>2066</t>
  </si>
  <si>
    <t>1548</t>
  </si>
  <si>
    <t>LATEX BAND (LOT DE 3)</t>
  </si>
  <si>
    <t>2931</t>
  </si>
  <si>
    <t>1478</t>
  </si>
  <si>
    <t>1559</t>
  </si>
  <si>
    <t>2930</t>
  </si>
  <si>
    <t>2457</t>
  </si>
  <si>
    <t>AQUABAG 23 KG</t>
  </si>
  <si>
    <t>2458</t>
  </si>
  <si>
    <t>AQUABAG 28 KG</t>
  </si>
  <si>
    <t>1618</t>
  </si>
  <si>
    <t>1619</t>
  </si>
  <si>
    <t>1430</t>
  </si>
  <si>
    <t>FITNESS TUBE MEDIUM VERT amaya</t>
  </si>
  <si>
    <t>1617</t>
  </si>
  <si>
    <t>1639_4</t>
  </si>
  <si>
    <t>2362</t>
  </si>
  <si>
    <t>2312</t>
  </si>
  <si>
    <t>1515</t>
  </si>
  <si>
    <t>1620</t>
  </si>
  <si>
    <t>2059</t>
  </si>
  <si>
    <t>1657</t>
  </si>
  <si>
    <t>2632</t>
  </si>
  <si>
    <t>1624</t>
  </si>
  <si>
    <t>2633</t>
  </si>
  <si>
    <t>2634</t>
  </si>
  <si>
    <t>1686</t>
  </si>
  <si>
    <t>2062</t>
  </si>
  <si>
    <t>FITNESS TUBE LIGHT ORANGE amaya</t>
  </si>
  <si>
    <t>2356</t>
  </si>
  <si>
    <t>HALTERES AJUSTABLES DE 2 A 24KG</t>
  </si>
  <si>
    <t>1457</t>
  </si>
  <si>
    <t>2357</t>
  </si>
  <si>
    <t>HALTERES AJUSTABLES DE 4,5 A 41KG</t>
  </si>
  <si>
    <t>1508</t>
  </si>
  <si>
    <t>1458</t>
  </si>
  <si>
    <t>1511</t>
  </si>
  <si>
    <t>1512</t>
  </si>
  <si>
    <t>1609</t>
  </si>
  <si>
    <t xml:space="preserve">HALTERES NEO 0,5 KG </t>
  </si>
  <si>
    <t>1929</t>
  </si>
  <si>
    <t>1456</t>
  </si>
  <si>
    <t>1498</t>
  </si>
  <si>
    <t>1499</t>
  </si>
  <si>
    <t>1500</t>
  </si>
  <si>
    <t>2120</t>
  </si>
  <si>
    <t>PANTALON STRETCH FEMME JAUNE L</t>
  </si>
  <si>
    <t>2119</t>
  </si>
  <si>
    <t>PANTALON STRETCH FEMME JAUNE M</t>
  </si>
  <si>
    <t>2118</t>
  </si>
  <si>
    <t>PANTALON STRETCH FEMME JAUNE S</t>
  </si>
  <si>
    <t>2117</t>
  </si>
  <si>
    <t>PANTALON STRETCH FEMME JAUNE XS</t>
  </si>
  <si>
    <t>2112</t>
  </si>
  <si>
    <t>PANTALON STRETCH FEMME ROSE L</t>
  </si>
  <si>
    <t>2111</t>
  </si>
  <si>
    <t>PANTALON STRETCH FEMME ROSE M</t>
  </si>
  <si>
    <t>2110</t>
  </si>
  <si>
    <t>PANTALON STRETCH FEMME ROSE S</t>
  </si>
  <si>
    <t>2109</t>
  </si>
  <si>
    <t>PANTALON STRETCH FEMME ROSE XS</t>
  </si>
  <si>
    <t>2051</t>
  </si>
  <si>
    <t>PANTALON STRETCH FEMME VERT</t>
  </si>
  <si>
    <t>2116</t>
  </si>
  <si>
    <t>PANTALON STRETCH FEMME VERT L</t>
  </si>
  <si>
    <t>2115</t>
  </si>
  <si>
    <t>PANTALON STRETCH FEMME VERT M</t>
  </si>
  <si>
    <t>2114</t>
  </si>
  <si>
    <t>PANTALON STRETCH FEMME VERT S</t>
  </si>
  <si>
    <t>2113</t>
  </si>
  <si>
    <t>PANTALON STRETCH FEMME VERT XS</t>
  </si>
  <si>
    <t>1710</t>
  </si>
  <si>
    <t>1546</t>
  </si>
  <si>
    <t xml:space="preserve">ELASTIBAND STRONG </t>
  </si>
  <si>
    <t>1437</t>
  </si>
  <si>
    <t>2108</t>
  </si>
  <si>
    <t>LEGGING FEMME NOIR L</t>
  </si>
  <si>
    <t>2107</t>
  </si>
  <si>
    <t>LEGGING FEMME NOIR M</t>
  </si>
  <si>
    <t>2106</t>
  </si>
  <si>
    <t>LEGGING FEMME NOIR S</t>
  </si>
  <si>
    <t>2105</t>
  </si>
  <si>
    <t>LEGGING FEMME NOIR XS</t>
  </si>
  <si>
    <t>2104</t>
  </si>
  <si>
    <t>LEGGING FEMME ROSE L</t>
  </si>
  <si>
    <t>2103</t>
  </si>
  <si>
    <t>LEGGING FEMME ROSE M</t>
  </si>
  <si>
    <t>2102</t>
  </si>
  <si>
    <t>LEGGING FEMME ROSE S</t>
  </si>
  <si>
    <t>2101</t>
  </si>
  <si>
    <t>LEGGING FEMME ROSE XS</t>
  </si>
  <si>
    <t>2100</t>
  </si>
  <si>
    <t>LEGGING FEMME VERT L</t>
  </si>
  <si>
    <t>2099</t>
  </si>
  <si>
    <t>LEGGING FEMME VERT M</t>
  </si>
  <si>
    <t>2098</t>
  </si>
  <si>
    <t>LEGGING FEMME VERT S</t>
  </si>
  <si>
    <t>1545</t>
  </si>
  <si>
    <t xml:space="preserve">ELASTIBAND MEDIUM </t>
  </si>
  <si>
    <t>2058</t>
  </si>
  <si>
    <t>1616</t>
  </si>
  <si>
    <t>HALTERES VINYLES 1 KG ROND</t>
  </si>
  <si>
    <t>1452</t>
  </si>
  <si>
    <t>BARRE CURL Z</t>
  </si>
  <si>
    <t>2325</t>
  </si>
  <si>
    <t>ELASTILOOP STRONG</t>
  </si>
  <si>
    <t>2323</t>
  </si>
  <si>
    <t>ELASTILOOP LIGHT</t>
  </si>
  <si>
    <t>2326</t>
  </si>
  <si>
    <t>ELASTILOOP EXTRA-STRONG</t>
  </si>
  <si>
    <t>2324</t>
  </si>
  <si>
    <t>ELASTILOOP MEDIUM</t>
  </si>
  <si>
    <t>1451</t>
  </si>
  <si>
    <t xml:space="preserve">BANDES LESTEES POIGNET </t>
  </si>
  <si>
    <t>2933</t>
  </si>
  <si>
    <t>2024</t>
  </si>
  <si>
    <t>2936</t>
  </si>
  <si>
    <t>2935</t>
  </si>
  <si>
    <t>1924</t>
  </si>
  <si>
    <t>FOAM ROLLER CLASSIC ROSE</t>
  </si>
  <si>
    <t>2934</t>
  </si>
  <si>
    <t>1930</t>
  </si>
  <si>
    <t>BALLON FITNESS 55CM ROUGE</t>
  </si>
  <si>
    <t>1509</t>
  </si>
  <si>
    <t>1510</t>
  </si>
  <si>
    <t>1513</t>
  </si>
  <si>
    <t>1547</t>
  </si>
  <si>
    <t>2353</t>
  </si>
  <si>
    <t>FITNESS TUBE MEDIUM VERT</t>
  </si>
  <si>
    <t>1746</t>
  </si>
  <si>
    <t>1747</t>
  </si>
  <si>
    <t>1519</t>
  </si>
  <si>
    <t>1520</t>
  </si>
  <si>
    <t>DOUBLE POIGNEES DE TIRAGE BICEPTS-TRICEPS</t>
  </si>
  <si>
    <t>2238</t>
  </si>
  <si>
    <t>PILATES RING ROSE (NEW)</t>
  </si>
  <si>
    <t>1699</t>
  </si>
  <si>
    <t>1713</t>
  </si>
  <si>
    <t>RACK KETTLEBELLS CHINE</t>
  </si>
  <si>
    <t>1574</t>
  </si>
  <si>
    <t>1462</t>
  </si>
  <si>
    <t>1506</t>
  </si>
  <si>
    <t>2368</t>
  </si>
  <si>
    <t>GANT PALME BLEU</t>
  </si>
  <si>
    <t>2367</t>
  </si>
  <si>
    <t>GANT PALME ROSE</t>
  </si>
  <si>
    <t>1711</t>
  </si>
  <si>
    <t>1521</t>
  </si>
  <si>
    <t>1518</t>
  </si>
  <si>
    <t>1572</t>
  </si>
  <si>
    <t>1571</t>
  </si>
  <si>
    <t>1514</t>
  </si>
  <si>
    <t>2023</t>
  </si>
  <si>
    <t>1712</t>
  </si>
  <si>
    <t>RACK HALTERES 15 PAIRES</t>
  </si>
  <si>
    <t>2351</t>
  </si>
  <si>
    <t>FITNESS TUBE LIGHT ORANGE</t>
  </si>
  <si>
    <t>1615</t>
  </si>
  <si>
    <t>HALTERES VINYLES 0,5 KG HEXA</t>
  </si>
  <si>
    <t>HALTERES VINYLES 0,5 KG ROND</t>
  </si>
  <si>
    <t>1503</t>
  </si>
  <si>
    <t>1507</t>
  </si>
  <si>
    <t>1748</t>
  </si>
  <si>
    <t>1749</t>
  </si>
  <si>
    <t>CORDE D'OSCILLATION 50MM chine</t>
  </si>
  <si>
    <t>1479</t>
  </si>
  <si>
    <t>1544</t>
  </si>
  <si>
    <t>ELASTIBAND LIGHT</t>
  </si>
  <si>
    <t>1679</t>
  </si>
  <si>
    <t>1942</t>
  </si>
  <si>
    <t>PRESENTOIR HALTERES CHROMEES 10 PRS</t>
  </si>
  <si>
    <t>2345</t>
  </si>
  <si>
    <t>RACK MEDECIN BALL 5</t>
  </si>
  <si>
    <t>1466</t>
  </si>
  <si>
    <t>2666</t>
  </si>
  <si>
    <t>1465</t>
  </si>
  <si>
    <t>1453</t>
  </si>
  <si>
    <t>1464</t>
  </si>
  <si>
    <t>1625</t>
  </si>
  <si>
    <t>1460</t>
  </si>
  <si>
    <t>2310</t>
  </si>
  <si>
    <t>1491</t>
  </si>
  <si>
    <t>2022</t>
  </si>
  <si>
    <t>PUNCH TRAINER</t>
  </si>
  <si>
    <t>1725</t>
  </si>
  <si>
    <t>ROUE FITNESS</t>
  </si>
  <si>
    <t>1438</t>
  </si>
  <si>
    <t xml:space="preserve">BALLE HERISSON </t>
  </si>
  <si>
    <t>1543</t>
  </si>
  <si>
    <t>2025</t>
  </si>
  <si>
    <t xml:space="preserve">ROUE FITNESS PRO </t>
  </si>
  <si>
    <t>2360</t>
  </si>
  <si>
    <t>1925</t>
  </si>
  <si>
    <t>1439</t>
  </si>
  <si>
    <t>1442</t>
  </si>
  <si>
    <t>1441</t>
  </si>
  <si>
    <t>1444</t>
  </si>
  <si>
    <t>2472</t>
  </si>
  <si>
    <t xml:space="preserve">CAGE CROSSFIT SIMPLE </t>
  </si>
  <si>
    <t>2687</t>
  </si>
  <si>
    <t>1450</t>
  </si>
  <si>
    <t xml:space="preserve">BANDES LESTEES CHEVILLE </t>
  </si>
  <si>
    <t>1696</t>
  </si>
  <si>
    <t>1697</t>
  </si>
  <si>
    <t>1682</t>
  </si>
  <si>
    <t>1703</t>
  </si>
  <si>
    <t>RACK MEDECIN BALL 6</t>
  </si>
  <si>
    <t>1436</t>
  </si>
  <si>
    <t>1492</t>
  </si>
  <si>
    <t>1493</t>
  </si>
  <si>
    <t>1494</t>
  </si>
  <si>
    <t>2358</t>
  </si>
  <si>
    <t>1505</t>
  </si>
  <si>
    <t>1533</t>
  </si>
  <si>
    <t>1527</t>
  </si>
  <si>
    <t>1445</t>
  </si>
  <si>
    <t>1446</t>
  </si>
  <si>
    <t>2296</t>
  </si>
  <si>
    <t xml:space="preserve">FLEX BAR </t>
  </si>
  <si>
    <t>1523</t>
  </si>
  <si>
    <t>1524</t>
  </si>
  <si>
    <t>1525</t>
  </si>
  <si>
    <t>1526</t>
  </si>
  <si>
    <t>1813</t>
  </si>
  <si>
    <t>1809</t>
  </si>
  <si>
    <t>1810</t>
  </si>
  <si>
    <t>1811</t>
  </si>
  <si>
    <t>1814</t>
  </si>
  <si>
    <t>1812</t>
  </si>
  <si>
    <t xml:space="preserve">TRACT PETIT MATÉRIEL </t>
  </si>
  <si>
    <t>2092</t>
  </si>
  <si>
    <t xml:space="preserve">TRACT PILATES </t>
  </si>
  <si>
    <t>1815</t>
  </si>
  <si>
    <t>1532</t>
  </si>
  <si>
    <t>2496</t>
  </si>
  <si>
    <t>2495</t>
  </si>
  <si>
    <t>2494</t>
  </si>
  <si>
    <t>1530</t>
  </si>
  <si>
    <t>1528</t>
  </si>
  <si>
    <t>1529</t>
  </si>
  <si>
    <t>1504</t>
  </si>
  <si>
    <t>1531</t>
  </si>
  <si>
    <t>2363</t>
  </si>
  <si>
    <t>PINCES BARRE OLYMPIQUE</t>
  </si>
  <si>
    <t>1807</t>
  </si>
  <si>
    <t>1808</t>
  </si>
  <si>
    <t>1805</t>
  </si>
  <si>
    <t>2121</t>
  </si>
  <si>
    <t>1806</t>
  </si>
  <si>
    <t>597</t>
  </si>
  <si>
    <t xml:space="preserve">AFFICHE MATWORK I POSITION </t>
  </si>
  <si>
    <t>1799</t>
  </si>
  <si>
    <t>1801</t>
  </si>
  <si>
    <t>2198</t>
  </si>
  <si>
    <t>1684</t>
  </si>
  <si>
    <t xml:space="preserve">PINCES STOP DISQUE </t>
  </si>
  <si>
    <t>2474</t>
  </si>
  <si>
    <t>STRUCTURE FUNCTIONAL TRAINING MEDIUM</t>
  </si>
  <si>
    <t>1481</t>
  </si>
  <si>
    <t>2473</t>
  </si>
  <si>
    <t>CAGE CROSSFIT DOUBLE</t>
  </si>
  <si>
    <t>2471</t>
  </si>
  <si>
    <t>DEMI-CAGE CROSSFIT</t>
  </si>
  <si>
    <t>2453</t>
  </si>
  <si>
    <t>1655</t>
  </si>
  <si>
    <t>2442</t>
  </si>
  <si>
    <t>PACK 10 KITS PUMP + RACK</t>
  </si>
  <si>
    <t>1670</t>
  </si>
  <si>
    <t>PACK 20 KITS PUMP + RACK</t>
  </si>
  <si>
    <t>2298</t>
  </si>
  <si>
    <t>PACK 20 TAPIS 140X1,6CM BLEU + RACK</t>
  </si>
  <si>
    <t>2619</t>
  </si>
  <si>
    <t>PACK 20 TAPIS 140X1,6CM NOIR + RACK</t>
  </si>
  <si>
    <t>2306</t>
  </si>
  <si>
    <t>PACK 49 HALTERES VYNILES + RACK</t>
  </si>
  <si>
    <t>2426</t>
  </si>
  <si>
    <t>PACK 5 FOAMS ROLLER CLASSICS + RACK</t>
  </si>
  <si>
    <t>2465</t>
  </si>
  <si>
    <t>PACK 8 DOMES TRAINER + RACK</t>
  </si>
  <si>
    <t>2293</t>
  </si>
  <si>
    <t>PACK 9 BALLONS 65 CM + RACK 9</t>
  </si>
  <si>
    <t>2479</t>
  </si>
  <si>
    <t>PACK ACCESSOIRES LARGE</t>
  </si>
  <si>
    <t>2478</t>
  </si>
  <si>
    <t>PACK ACCESSOIRES MEDIUM</t>
  </si>
  <si>
    <t>2477</t>
  </si>
  <si>
    <t>PACK ACCESSOIRES SMALL</t>
  </si>
  <si>
    <t>1668</t>
  </si>
  <si>
    <t>1669</t>
  </si>
  <si>
    <t>1663</t>
  </si>
  <si>
    <t>1664</t>
  </si>
  <si>
    <t>2308</t>
  </si>
  <si>
    <t>PACK ELASTIQUE + RACK</t>
  </si>
  <si>
    <t>2682</t>
  </si>
  <si>
    <t>PACK KETTLE BELL + RACK</t>
  </si>
  <si>
    <t>1878</t>
  </si>
  <si>
    <t>PACK PRO PILATES (+DVD OFFERT)</t>
  </si>
  <si>
    <t>1658</t>
  </si>
  <si>
    <t>PACK ROSE PILATES  (+DVD OFFERT)</t>
  </si>
  <si>
    <t>2620</t>
  </si>
  <si>
    <t>2371</t>
  </si>
  <si>
    <t>2606</t>
  </si>
  <si>
    <t>POIRE DE VITESSE L</t>
  </si>
  <si>
    <t>2604</t>
  </si>
  <si>
    <t>POIRE DE VITESSE S</t>
  </si>
  <si>
    <t>2603</t>
  </si>
  <si>
    <t>POIRE DE VITESSE XS</t>
  </si>
  <si>
    <t>2364</t>
  </si>
  <si>
    <t>2578</t>
  </si>
  <si>
    <t xml:space="preserve">  </t>
  </si>
  <si>
    <t>2595</t>
  </si>
  <si>
    <t>SAC DE FRAPPE 180CM</t>
  </si>
  <si>
    <t>2464</t>
  </si>
  <si>
    <t>SERIE KETTLE BELL</t>
  </si>
  <si>
    <t>2483</t>
  </si>
  <si>
    <t>SERIES HALTERES ACIER/CAOUTCHOUC (10-35)</t>
  </si>
  <si>
    <t>2487</t>
  </si>
  <si>
    <t>SERIES HALTERES CAOUTCHOUC HEXA (1-50)</t>
  </si>
  <si>
    <t>2481</t>
  </si>
  <si>
    <t>SERIES HALTERES CHROMEES NOIRES  (1-10)</t>
  </si>
  <si>
    <t>2305</t>
  </si>
  <si>
    <t>SERIES HALTERES FITNESS VYNILES</t>
  </si>
  <si>
    <t>2460</t>
  </si>
  <si>
    <t>SERIES MEDECINE BALL</t>
  </si>
  <si>
    <t>1734</t>
  </si>
  <si>
    <t>SET DISQUES COULEURS A POIGNEES</t>
  </si>
  <si>
    <t>2015</t>
  </si>
  <si>
    <t>SET RACK + 10 ACCESSOIRES</t>
  </si>
  <si>
    <t>2311</t>
  </si>
  <si>
    <t>STATION DE BOXE 3 en 1</t>
  </si>
  <si>
    <t>2475</t>
  </si>
  <si>
    <t>STRUCTURE FUNCTIONAL TRAINING LARGE</t>
  </si>
  <si>
    <t>2354</t>
  </si>
  <si>
    <t>STRUCTURE FUNCTIONAL TRAINING SMALL</t>
  </si>
  <si>
    <t>2480</t>
  </si>
  <si>
    <t>PACK ACCESSOIRES XLARGE</t>
  </si>
  <si>
    <t>2605</t>
  </si>
  <si>
    <t>POIRE DE VITESSE M</t>
  </si>
  <si>
    <t>1735</t>
  </si>
  <si>
    <t>SET DISQUES NOIRS A POIGNEES</t>
  </si>
  <si>
    <t>2476</t>
  </si>
  <si>
    <t>STRUCTURE FUNCTIONAL TRAINING XLARGE</t>
  </si>
  <si>
    <t>2902</t>
  </si>
  <si>
    <t>BANDES LESTEES CHEVILLE 2X0.500KG</t>
  </si>
  <si>
    <t>2489</t>
  </si>
  <si>
    <t>LIFTING CHAINS 13,5 KG</t>
  </si>
  <si>
    <t>2490</t>
  </si>
  <si>
    <t>LIFTING CHAINS 18 KG</t>
  </si>
  <si>
    <t>2359</t>
  </si>
  <si>
    <t>LIFTING CHAINS 27,2 KG</t>
  </si>
  <si>
    <t>1824</t>
  </si>
  <si>
    <t>1829</t>
  </si>
  <si>
    <t>1830</t>
  </si>
  <si>
    <t xml:space="preserve">MANUEL BASIC TRAINING </t>
  </si>
  <si>
    <t>2754</t>
  </si>
  <si>
    <t xml:space="preserve">MANUEL C/B/S ADV </t>
  </si>
  <si>
    <t>1851</t>
  </si>
  <si>
    <t xml:space="preserve">MANUEL CADILLAC I </t>
  </si>
  <si>
    <t>1818</t>
  </si>
  <si>
    <t>1825</t>
  </si>
  <si>
    <t>1842</t>
  </si>
  <si>
    <t>1802</t>
  </si>
  <si>
    <t>1816</t>
  </si>
  <si>
    <t>1817</t>
  </si>
  <si>
    <t>1828</t>
  </si>
  <si>
    <t>1965</t>
  </si>
  <si>
    <t>1846</t>
  </si>
  <si>
    <t>1820</t>
  </si>
  <si>
    <t xml:space="preserve">MANUEL ONE TO ONE </t>
  </si>
  <si>
    <t>2807</t>
  </si>
  <si>
    <t>1831</t>
  </si>
  <si>
    <t xml:space="preserve">MANUEL PERSONAL TRAINER </t>
  </si>
  <si>
    <t>1819</t>
  </si>
  <si>
    <t>1823</t>
  </si>
  <si>
    <t>1821</t>
  </si>
  <si>
    <t xml:space="preserve">MANUEL REFORMER 1 </t>
  </si>
  <si>
    <t>1822</t>
  </si>
  <si>
    <t>1843</t>
  </si>
  <si>
    <t>2685</t>
  </si>
  <si>
    <t>1850</t>
  </si>
  <si>
    <t>1852</t>
  </si>
  <si>
    <t>2808</t>
  </si>
  <si>
    <t xml:space="preserve">MANUEL YOGA INTER </t>
  </si>
  <si>
    <t>2782</t>
  </si>
  <si>
    <t xml:space="preserve">MANUEL YOGA PILATES </t>
  </si>
  <si>
    <t>2488</t>
  </si>
  <si>
    <t>PACK 10 PAIRES HALTERES ACIER + RACK</t>
  </si>
  <si>
    <t>2309</t>
  </si>
  <si>
    <t>PACK 16 DEMI-STEPS + RACK</t>
  </si>
  <si>
    <t>1662</t>
  </si>
  <si>
    <t>PACK 3 DVD GROS MAT</t>
  </si>
  <si>
    <t>2428</t>
  </si>
  <si>
    <t>PACK 6 BALLONS 65 CM + RACK 6</t>
  </si>
  <si>
    <t>2497</t>
  </si>
  <si>
    <t>PACK BARRES DISQUES + RACK</t>
  </si>
  <si>
    <t>1672</t>
  </si>
  <si>
    <t xml:space="preserve">PACK FOAM ROLLER CLASSIQUES ROSE </t>
  </si>
  <si>
    <t>2461</t>
  </si>
  <si>
    <t>PACK MEDECINE BALL + RACK</t>
  </si>
  <si>
    <t>1674</t>
  </si>
  <si>
    <t>PACK PILATES RING</t>
  </si>
  <si>
    <t>2443</t>
  </si>
  <si>
    <t>PACK SERIES + PRESENTOIR</t>
  </si>
  <si>
    <t>2228</t>
  </si>
  <si>
    <t>PRESENTOIR AB MXR</t>
  </si>
  <si>
    <t>RACK KETTLEBELLS AMAYA</t>
  </si>
  <si>
    <t>1728</t>
  </si>
  <si>
    <t>1729</t>
  </si>
  <si>
    <t>1730</t>
  </si>
  <si>
    <t>1732</t>
  </si>
  <si>
    <t>1733</t>
  </si>
  <si>
    <t>2459</t>
  </si>
  <si>
    <t>SERIE BARRES LESTEES</t>
  </si>
  <si>
    <t>1739</t>
  </si>
  <si>
    <t xml:space="preserve">STEP PRO </t>
  </si>
  <si>
    <t>1750</t>
  </si>
  <si>
    <t>TAPIS YOGA ROSE</t>
  </si>
  <si>
    <t>1751</t>
  </si>
  <si>
    <t>TAPIS YOGA VERT</t>
  </si>
  <si>
    <t>1752</t>
  </si>
  <si>
    <t>1753</t>
  </si>
  <si>
    <t>TRAMPOLINE</t>
  </si>
  <si>
    <t>1756</t>
  </si>
  <si>
    <t>TRX TRAINER PRO II</t>
  </si>
  <si>
    <t>2149</t>
  </si>
  <si>
    <t>T-SHIRT GRAPHIC TEE NOIR L</t>
  </si>
  <si>
    <t>2148</t>
  </si>
  <si>
    <t>T-SHIRT GRAPHIC TEE NOIR M</t>
  </si>
  <si>
    <t>2147</t>
  </si>
  <si>
    <t>T-SHIRT GRAPHIC TEE NOIR S</t>
  </si>
  <si>
    <t>2150</t>
  </si>
  <si>
    <t>T-SHIRT GRAPHIC TEE NOIR XL</t>
  </si>
  <si>
    <t>2145</t>
  </si>
  <si>
    <t>T-SHIRT GRAPHIC TEE VERT L</t>
  </si>
  <si>
    <t>2144</t>
  </si>
  <si>
    <t>T-SHIRT GRAPHIC TEE VERT M</t>
  </si>
  <si>
    <t>2143</t>
  </si>
  <si>
    <t>T-SHIRT GRAPHIC TEE VERT S</t>
  </si>
  <si>
    <t>2146</t>
  </si>
  <si>
    <t>T-SHIRT GRAPHIC TEE VERT XL</t>
  </si>
  <si>
    <t>1758</t>
  </si>
  <si>
    <t>1759</t>
  </si>
  <si>
    <t>1760</t>
  </si>
  <si>
    <t>HALTERES VINYLES 2 KG ROND</t>
  </si>
  <si>
    <t>HALTERES VINYLES 3 KG ROND</t>
  </si>
  <si>
    <t>HALTERES VINYLES 4 KG ROND</t>
  </si>
  <si>
    <t>HALTERES VINYLES 5 KG ROND</t>
  </si>
  <si>
    <t>ANCIENS PRODUITS</t>
  </si>
  <si>
    <t>PMP ACHAT HT</t>
  </si>
  <si>
    <t>PV PAR 5</t>
  </si>
  <si>
    <t>PV PAR 6</t>
  </si>
  <si>
    <t>PV PAR 10</t>
  </si>
  <si>
    <t>PV PAR 12</t>
  </si>
  <si>
    <t>PV PAR 15</t>
  </si>
  <si>
    <t>PV PAR 18</t>
  </si>
  <si>
    <t>PV PAR 20</t>
  </si>
  <si>
    <t>PV PAR 30</t>
  </si>
  <si>
    <t xml:space="preserve">PRIX REVENDEUR </t>
  </si>
  <si>
    <t>GF</t>
  </si>
  <si>
    <t>KIT PUMP 40KG NOIR</t>
  </si>
  <si>
    <t>KIT PUMP 40KG (ROSE/JAUNE/VERT/BLEU)</t>
  </si>
  <si>
    <t>KIT PUMP 40KG (JAUNE/VERT/ORANGE/BLEU)</t>
  </si>
  <si>
    <t>BALL STORAGE</t>
  </si>
  <si>
    <t>BARRE KIT PUMP RENFORCEE</t>
  </si>
  <si>
    <t>BASE A PICOTS BLEUE</t>
  </si>
  <si>
    <t>BASE A PICOTS GRISE</t>
  </si>
  <si>
    <t>GRIP POUR BARRE</t>
  </si>
  <si>
    <t>Bar Grip</t>
  </si>
  <si>
    <t>ROULEAU DE MASSAGE</t>
  </si>
  <si>
    <t>ROULEAU DE MASSAGE HARD</t>
  </si>
  <si>
    <t>RUMBLE ROLLER high density</t>
  </si>
  <si>
    <t>YOGA WHEEL</t>
  </si>
  <si>
    <t>BANDES LESTEES POIGNET 2X0,25KG</t>
  </si>
  <si>
    <t>WRIST WEIGHT 2x0,25Kg</t>
  </si>
  <si>
    <t>3998J</t>
  </si>
  <si>
    <t>CORDE DE VITESSE JAUNE</t>
  </si>
  <si>
    <t>GILET LESTE FEMME 10KG AJUSTABLE</t>
  </si>
  <si>
    <t>GILET LESTE CROSS TRAINING 20KG AJUSTABLE</t>
  </si>
  <si>
    <t>CAGE MURALE DEPLIABLE</t>
  </si>
  <si>
    <t>RACK DISQUE BUMPER VERTICAL</t>
  </si>
  <si>
    <t>ROULEAU DE MASSAGE 3 EN 1</t>
  </si>
  <si>
    <t>SR - RANGEMENT ACCESSOIRES</t>
  </si>
  <si>
    <t>SR - RANGEMENT DISQUE BUMPER</t>
  </si>
  <si>
    <t>SR - RANGEMENT HALTÈRE</t>
  </si>
  <si>
    <t>SR - RANGEMENT KETTLEBELL</t>
  </si>
  <si>
    <t>SR - RANGEMENT MEDECINE BALL</t>
  </si>
  <si>
    <t>SR - RANGEMENT BARRE OLYMPIQUE</t>
  </si>
  <si>
    <t>SR - RANGEMENT DISQUE</t>
  </si>
  <si>
    <t>SR - POTEAU RACK CROSS TRAINING 1,5M</t>
  </si>
  <si>
    <t>SR - POTEAU RACK CROSS TRAINING 1M</t>
  </si>
  <si>
    <t>SR - RANGEMENT WALL BALL</t>
  </si>
  <si>
    <t>SOFT PLYOBOX SET 3 EN 1</t>
  </si>
  <si>
    <t>LF SUSPENSION TRAINER ROSE</t>
  </si>
  <si>
    <t>LF SUSPENSION TRAINER JAUNE</t>
  </si>
  <si>
    <t>STEEL JERK BLOCK</t>
  </si>
  <si>
    <t>PILATES RING LF BLEU</t>
  </si>
  <si>
    <t>JELLY STRETCH LIGHT</t>
  </si>
  <si>
    <t>JELLY STRETCH MEDIUM</t>
  </si>
  <si>
    <t>JELLY STRETCH STRONG</t>
  </si>
  <si>
    <t>KYLIN</t>
  </si>
  <si>
    <t>MANTA RAY</t>
  </si>
  <si>
    <t>LIONFITNESS</t>
  </si>
  <si>
    <t>DISQUES BUMPER 2,5KG</t>
  </si>
  <si>
    <t>COUSSIN APPUI LOMBAIRE</t>
  </si>
  <si>
    <t>COUSSIN APPUI LOMBAIRE PRO</t>
  </si>
  <si>
    <t>RECORD</t>
  </si>
  <si>
    <t>BALANCE CUSHION</t>
  </si>
  <si>
    <t>STEP MINI</t>
  </si>
  <si>
    <t>CHIN-UP BAR 1190MM</t>
  </si>
  <si>
    <t>RACK 20 MEDECINE BALL &amp; WALL BALL</t>
  </si>
  <si>
    <t>ELASTIQUE 8 POIGNEES 10KG</t>
  </si>
  <si>
    <t>ELASTIQUE 8 POIGNEES 15KG</t>
  </si>
  <si>
    <t>ELASTIQUE 8 POIGNEES 20KG</t>
  </si>
  <si>
    <t>TAPIS ANTI-FATIGUE</t>
  </si>
  <si>
    <t>BOSU PRO BALANCE TRAINER</t>
  </si>
  <si>
    <t>BOSU</t>
  </si>
  <si>
    <t>HERRMAN</t>
  </si>
  <si>
    <t>PATTE D'OURS POUR MANNEQUIN DE FRAPPE</t>
  </si>
  <si>
    <t>GYMWAY</t>
  </si>
  <si>
    <t>BARRE COMPETITION HOMME 220CM, 1500LBS</t>
  </si>
  <si>
    <t>BARRE COMPETITION FEMME 201CM, 1200LBS</t>
  </si>
  <si>
    <t>RACK 20 KITS PUMP ROULANT</t>
  </si>
  <si>
    <t>CHARIOT FOAM ROLLER</t>
  </si>
  <si>
    <t>RACK TAPIS MURAL</t>
  </si>
  <si>
    <t>CAGE CROSS TRAINING BASIC</t>
  </si>
  <si>
    <t>CAGE CROSS TRAINING FUNCTIONAL</t>
  </si>
  <si>
    <t>CAGE CROSS TRAINING POWER</t>
  </si>
  <si>
    <t>CAGE MURALE CROSS TRAINING BASIC</t>
  </si>
  <si>
    <t>CAGE MURALE CROSS TRAINING FUNCTIONAL</t>
  </si>
  <si>
    <t>COMMERCIAL BENCH CROSS TRAINING</t>
  </si>
  <si>
    <t>PACK CAGE CROSS TRAINING POWER + ACCESSOIRES</t>
  </si>
  <si>
    <t xml:space="preserve">CAGE CROSS TRAINING SIMPLE </t>
  </si>
  <si>
    <t>CAGE CROSS TRAINING DOUBLE</t>
  </si>
  <si>
    <t>DEMI-CAGE CROSS TRAINING</t>
  </si>
  <si>
    <t>DISQUES BUMPER 10KG VERT</t>
  </si>
  <si>
    <t>DISQUES BUMPER 15KG JAUNE</t>
  </si>
  <si>
    <t>DISQUES BUMPER 20KG BLEU</t>
  </si>
  <si>
    <t>DISQUES BUMPER 25KG ROUGE</t>
  </si>
  <si>
    <t>DISQUES BUMPER 5KG NOIR</t>
  </si>
  <si>
    <t>TRAMPOLINE CAGE</t>
  </si>
  <si>
    <t>MARTEAU 10KG</t>
  </si>
  <si>
    <t>MARTEAU 6KG</t>
  </si>
  <si>
    <t>MARTEAU 8KG</t>
  </si>
  <si>
    <t>TAPIS D'ACUPRESSION</t>
  </si>
  <si>
    <t>BALLON PAILLE GRIS</t>
  </si>
  <si>
    <t>RACK HALTERES 10 À 15 PAIRES</t>
  </si>
  <si>
    <t>PRODUIT</t>
  </si>
  <si>
    <t>PV Public</t>
  </si>
  <si>
    <t>Prix Pro</t>
  </si>
  <si>
    <t>Poids</t>
  </si>
  <si>
    <t>MARGE</t>
  </si>
  <si>
    <t>PRIX CATA</t>
  </si>
  <si>
    <t>MARGE Prix Cata</t>
  </si>
  <si>
    <t>2015-2016</t>
  </si>
  <si>
    <t>10 - BARRE DROITE DE TIRAGE DORSAL</t>
  </si>
  <si>
    <t>4 - BARRE ROWING DE TIRAGE DORSAL</t>
  </si>
  <si>
    <t>1 - CORDE DE TIRAGE</t>
  </si>
  <si>
    <t>8 - DOUBLE POIGNEE ROWING DE TIRAGE DORSAL</t>
  </si>
  <si>
    <t>6 - DOUBLE POIGNEES DE TIRAGE BICEPS-TRICEPS</t>
  </si>
  <si>
    <t>3 - POIGNEE DE TIRAGE</t>
  </si>
  <si>
    <t>9 - TRIANGLE DE TIRAGE</t>
  </si>
  <si>
    <t>2 - TRIANGLE DE TIRAGE AVEC POIGNEES</t>
  </si>
  <si>
    <t>5 - BARRE ROWING BICEPS TRICEPS</t>
  </si>
  <si>
    <t>PACK RACK + DOMES TRAINER BLEU</t>
  </si>
  <si>
    <t>PACK RACK + DOMES TRAINER ROSE</t>
  </si>
  <si>
    <t>DISQUE BUMPER REEBOK 10KG</t>
  </si>
  <si>
    <t>DISQUE BUMPER REEBOK 15KG</t>
  </si>
  <si>
    <t>DISQUE BUMPER REEBOK 20KG</t>
  </si>
  <si>
    <t>DISQUE BUMPER REEBOK 25KG</t>
  </si>
  <si>
    <t>DISQUE BUMPER REEBOK 5KG</t>
  </si>
  <si>
    <t>REEBOK</t>
  </si>
  <si>
    <t>RSWT-13050</t>
  </si>
  <si>
    <t>RSWT-13100</t>
  </si>
  <si>
    <t>RSWT-13150</t>
  </si>
  <si>
    <t>RSWT-13200</t>
  </si>
  <si>
    <t>RSWT-13250</t>
  </si>
  <si>
    <t>Ref Rising</t>
  </si>
  <si>
    <t>Nom Anglais</t>
  </si>
  <si>
    <t>Détail</t>
  </si>
  <si>
    <t>Prix Unitaire Achat</t>
  </si>
  <si>
    <t>Prix Total Achat</t>
  </si>
  <si>
    <t>PV LF Unitaire</t>
  </si>
  <si>
    <t xml:space="preserve">PV Total </t>
  </si>
  <si>
    <t>PV Disportex Unitaire</t>
  </si>
  <si>
    <t>PV Disportex Total</t>
  </si>
  <si>
    <t>Prix Achat Rising Cage complète
€ fdp inclus</t>
  </si>
  <si>
    <t>Non Indiqué</t>
  </si>
  <si>
    <t>PV Total Unitaire</t>
  </si>
  <si>
    <t>3749x3124x3187</t>
  </si>
  <si>
    <t>CAGE CROSSFIT BASIC</t>
  </si>
  <si>
    <t>4415x1705x2742mm</t>
  </si>
  <si>
    <t>Cage Crossfit POWER</t>
  </si>
  <si>
    <t>7934x3124x3187mm</t>
  </si>
  <si>
    <t>5855x1237x2742mm</t>
  </si>
  <si>
    <t>9320x1392x3685mm</t>
  </si>
  <si>
    <t>REF LF</t>
  </si>
  <si>
    <t>PV Pro</t>
  </si>
  <si>
    <t>PV Pro:</t>
  </si>
  <si>
    <t>PV Public:</t>
  </si>
  <si>
    <t>PUBLIC: Marge LF sans rabais</t>
  </si>
  <si>
    <t>PUBLIC: Marge LF avec rabais</t>
  </si>
  <si>
    <t>PRO: Marge LF sans rabais</t>
  </si>
  <si>
    <t>PRO: Marge LF avec rabais</t>
  </si>
  <si>
    <t>PUBLIC: Remise Client</t>
  </si>
  <si>
    <t>PRO: Remise Client</t>
  </si>
  <si>
    <t>Cage Functional</t>
  </si>
  <si>
    <t>Cage Murale Basic</t>
  </si>
  <si>
    <t>PA $ Total</t>
  </si>
  <si>
    <t>Cage Cross training Functional</t>
  </si>
  <si>
    <t>PILATES RING LF NOIR</t>
  </si>
  <si>
    <t>MODERNSPORTING</t>
  </si>
  <si>
    <t>TOPASIA</t>
  </si>
  <si>
    <t>UFINE</t>
  </si>
  <si>
    <t>KLIFESPORT</t>
  </si>
  <si>
    <t>IRONMAN</t>
  </si>
  <si>
    <t>XIAMEN</t>
  </si>
  <si>
    <t>Date arrivée catalogue</t>
  </si>
  <si>
    <t>BALLON FITNESS 75CM GRIS</t>
  </si>
  <si>
    <t>DVD COURS MATWORK II (5)</t>
  </si>
  <si>
    <t>GANT D'ENTRAINEMENT NOIR 10OZ</t>
  </si>
  <si>
    <t>GANT D'ENTRAINEMENT NOIR 12OZ</t>
  </si>
  <si>
    <t>GANT D'ENTRAINEMENT NOIR 14OZ</t>
  </si>
  <si>
    <t>GANT D'ENTRAINEMENT NOIR 8OZ</t>
  </si>
  <si>
    <t>GANT D'ENTRAINEMENT ROUGE 10OZ</t>
  </si>
  <si>
    <t>GANT D'ENTRAINEMENT ROUGE 12OZ</t>
  </si>
  <si>
    <t>GANT D'ENTRAINEMENT ROUGE 8OZ</t>
  </si>
  <si>
    <t>GANT DE SAC LF'</t>
  </si>
  <si>
    <t>GANT DE SAC NOIR</t>
  </si>
  <si>
    <t>GANT DE SAC ROSE</t>
  </si>
  <si>
    <t>GANT MMA</t>
  </si>
  <si>
    <t>HANGZOU</t>
  </si>
  <si>
    <t>Date Sortie</t>
  </si>
  <si>
    <t>LF BIKE NOIR</t>
  </si>
  <si>
    <t>LF BIKE VERT</t>
  </si>
  <si>
    <t>1763V</t>
  </si>
  <si>
    <t>POIDS Net</t>
  </si>
  <si>
    <t>POIDS
Brut</t>
  </si>
  <si>
    <t>PLOTS DE VITESSE PAR 24</t>
  </si>
  <si>
    <t>ROW TRAINER</t>
  </si>
  <si>
    <t>M3</t>
  </si>
  <si>
    <t>CORDE A GRIMPER 7M</t>
  </si>
  <si>
    <t>VORTEC</t>
  </si>
  <si>
    <t>BATONS DE BOIS 120CM</t>
  </si>
  <si>
    <t>KIT PUMP 8,5KG COULEUR (ROSE/JAUNE)</t>
  </si>
  <si>
    <t>KIT PUMP 8,5KG COULEUR (JAUNE/VERT)</t>
  </si>
  <si>
    <t>1545SPT</t>
  </si>
  <si>
    <t>KIT PUMP 8,5KG NOIR</t>
  </si>
  <si>
    <t>PUMP SET BLACK 8,5KG</t>
  </si>
  <si>
    <t>Disque pump en caoutchouc, vendu à la paire pour compléter les kits ou pour un usage simple. Confortable grâce à ses deux poignées.</t>
  </si>
  <si>
    <t>SHAPE HANDLE</t>
  </si>
  <si>
    <t>BATON DE MASSAGE</t>
  </si>
  <si>
    <t>MINI BALLES DE MASSAGE</t>
  </si>
  <si>
    <t>MINI ROULEAU DE MASSAGE</t>
  </si>
  <si>
    <t>1767A</t>
  </si>
  <si>
    <t>1767B</t>
  </si>
  <si>
    <t>1767C</t>
  </si>
  <si>
    <t>BATONS DE BOIS 140CM</t>
  </si>
  <si>
    <t>VESTIAIRE 4 CASIERS 1COL.</t>
  </si>
  <si>
    <t>VESTIAIRE 4 CASIERS 2COL.</t>
  </si>
  <si>
    <t>VESTIAIRE 4 CASIERS 3COL.</t>
  </si>
  <si>
    <t>VESTIAIRE 4 CASIERS 4COL.</t>
  </si>
  <si>
    <t>10.3321.01</t>
  </si>
  <si>
    <t>300 x 500 x 1800</t>
  </si>
  <si>
    <t>600 x 500 x 1800</t>
  </si>
  <si>
    <t>10.3321.03</t>
  </si>
  <si>
    <t>10.3321.05</t>
  </si>
  <si>
    <t>10.3321.07</t>
  </si>
  <si>
    <t>10.3324.01</t>
  </si>
  <si>
    <t>10.3324.03</t>
  </si>
  <si>
    <t>10.3324.05</t>
  </si>
  <si>
    <t>10.3324.07</t>
  </si>
  <si>
    <t>1200 x 500 x 1800cm</t>
  </si>
  <si>
    <t>10.3326.01</t>
  </si>
  <si>
    <t>10.3326.03</t>
  </si>
  <si>
    <t>10.3326.05</t>
  </si>
  <si>
    <t>10.3326.07</t>
  </si>
  <si>
    <t>VESTIAIRE 5 CASIERS 1COL.</t>
  </si>
  <si>
    <t>VESTIAIRE 5 CASIERS 2COL.</t>
  </si>
  <si>
    <t>VESTIAIRE 5 CASIERS 3COL.</t>
  </si>
  <si>
    <t>VESTIAIRE 5 CASIERS 4COL.</t>
  </si>
  <si>
    <t>10.3328.01</t>
  </si>
  <si>
    <t>10.3328.03</t>
  </si>
  <si>
    <t>10.3328.05</t>
  </si>
  <si>
    <t>10.3328.07</t>
  </si>
  <si>
    <t>Vestiaire monobloc 2 cases superposées en structure métallique soudée, 1 colonne.</t>
  </si>
  <si>
    <t>Vestiaire monobloc 2 cases superposées en structure métallique soudée, 2 colonnes.</t>
  </si>
  <si>
    <t>Vestiaire monobloc 2 cases superposées en structure métallique soudée, 3 colonnes.</t>
  </si>
  <si>
    <t>Vestiaire monobloc 3 cases superposées en structure métallique soudée, 1 colonne.</t>
  </si>
  <si>
    <t>Vestiaire monobloc 3 cases superposées en structure métallique soudée, 2 colonnes.</t>
  </si>
  <si>
    <t>Vestiaire monobloc 3 cases superposées en structure métallique soudée, 3 colonnes.</t>
  </si>
  <si>
    <t>Vestiaire monobloc 3 cases superposées en structure métallique soudée, 4 colonnes.</t>
  </si>
  <si>
    <t>Vestiaire monobloc 4 cases superposées en structure métallique soudée, 1 colonne.</t>
  </si>
  <si>
    <t>Vestiaire monobloc 4 cases superposées en structure métallique soudée, 2 colonnes.</t>
  </si>
  <si>
    <t>Vestiaire monobloc 4 cases superposées en structure métallique soudée, 3 colonnes.</t>
  </si>
  <si>
    <t>Vestiaire monobloc 4 cases superposées en structure métallique soudée, 4 colonnes.</t>
  </si>
  <si>
    <t>Vestiaire monobloc 5 cases superposées en structure métallique soudée, 1 colonne.</t>
  </si>
  <si>
    <t>Vestiaire monobloc 5 cases superposées en structure métallique soudée, 2 colonnes.</t>
  </si>
  <si>
    <t>Vestiaire monobloc 5 cases superposées en structure métallique soudée, 3 colonnes.</t>
  </si>
  <si>
    <t>Vestiaire monobloc 5 cases superposées en structure métallique soudée, 4 colonnes.</t>
  </si>
  <si>
    <t>Clubbell 2kg</t>
  </si>
  <si>
    <t>Clubbell 4kg</t>
  </si>
  <si>
    <t>Clubbell 6kg</t>
  </si>
  <si>
    <t>Clubbell 8kg</t>
  </si>
  <si>
    <t>Clubbell 10kg</t>
  </si>
  <si>
    <t>Clubbell 12kg</t>
  </si>
  <si>
    <t>Dip Stand</t>
  </si>
  <si>
    <t>Hauteur: 95cm. Largeur base: 72cm. Largeur haut: 30 cm. Longueur: 78cm. Espace entre les barres: 52cm.</t>
  </si>
  <si>
    <t>Mini parallel bars</t>
  </si>
  <si>
    <t>31x66x50cm</t>
  </si>
  <si>
    <t>Matière: acier, caoutchouc. Poids max: 250kg.</t>
  </si>
  <si>
    <t>Slamball 20 kg</t>
  </si>
  <si>
    <t>Diamètre: 25cm</t>
  </si>
  <si>
    <t>Slamball 30kg</t>
  </si>
  <si>
    <t>Diamètre: 30cm</t>
  </si>
  <si>
    <t>Slamball 40kg</t>
  </si>
  <si>
    <t>CHARIOT POUR WALL BALL</t>
  </si>
  <si>
    <t>Estantería móvil balones medicinales - 3 pisos</t>
  </si>
  <si>
    <t>165x45,4x99,9cm</t>
  </si>
  <si>
    <t>RACK MURAL LARGE POUR WALL BALL</t>
  </si>
  <si>
    <t>Long wall rack for medecine balls</t>
  </si>
  <si>
    <t>360x40x91cm</t>
  </si>
  <si>
    <t>RACK MURAL POUR WALL BALL</t>
  </si>
  <si>
    <t>Wall rack for medecine balls</t>
  </si>
  <si>
    <t>POIGNEES POUR BANDES LATEX</t>
  </si>
  <si>
    <t>Handles for latex bands</t>
  </si>
  <si>
    <t>KIT ELASTUBE</t>
  </si>
  <si>
    <t>Resistance band kit</t>
  </si>
  <si>
    <t>1 accroche, 2 poignées, 2 chevillères, 5 élastiques de niveaux de résistance différents.</t>
  </si>
  <si>
    <t>SUPPORT REGLABLE POUR ELASTUBE</t>
  </si>
  <si>
    <t>Wall support regulable elastube</t>
  </si>
  <si>
    <t>2 tiges de métal (2x91,5cm)</t>
  </si>
  <si>
    <t>KIT DE SAUT AJUSTABLE</t>
  </si>
  <si>
    <t>Adjustable jumping kit</t>
  </si>
  <si>
    <t>POWER ELASTIQUE 30CM MEDIUM</t>
  </si>
  <si>
    <t>Power elastics with carabiner-Medium</t>
  </si>
  <si>
    <t>Longueur: 30cm</t>
  </si>
  <si>
    <t>POWER ELASTIQUE 30CM STRONG</t>
  </si>
  <si>
    <t>Power elastics with carabiner-Strong</t>
  </si>
  <si>
    <t>POWER ELASTIQUE 35CM MEDIUM</t>
  </si>
  <si>
    <t>Longueur: 35cm</t>
  </si>
  <si>
    <t>POWER ELASTIQUE 35CM STRONG</t>
  </si>
  <si>
    <t>POWER ELASTIQUE 40CM MEDIUM</t>
  </si>
  <si>
    <t>POWER ELASTIQUE 40CM STRONG</t>
  </si>
  <si>
    <t>POWER ELASTIQUE 120CM LIGHT</t>
  </si>
  <si>
    <t>Power elastics with carabiner-Light</t>
  </si>
  <si>
    <t>Longueur: 120cm</t>
  </si>
  <si>
    <t>POWER ELASTIQUE 120CM MEDIUM</t>
  </si>
  <si>
    <t>POWER ELASTIQUE 120CM STRONG</t>
  </si>
  <si>
    <t>POWER ELASTIQUE 120CM EXTRA-STRONG</t>
  </si>
  <si>
    <t>POWER ELASTIQUE 180CM LIGHT</t>
  </si>
  <si>
    <t>Longueur: 180cm</t>
  </si>
  <si>
    <t>POWER ELASTIQUE 180CM MEDIUM</t>
  </si>
  <si>
    <t>POWER ELASTIQUE 180CM STRONG</t>
  </si>
  <si>
    <t>Power elastics with carabiner-Super Strong</t>
  </si>
  <si>
    <t>POWER ELASTIQUE 180CM EXTRA-STRONG</t>
  </si>
  <si>
    <t>Power elastics with carabiner-Extra Strong</t>
  </si>
  <si>
    <t>POWER ELASTIQUE 240CM LIGHT</t>
  </si>
  <si>
    <t>Longueur: 240cm</t>
  </si>
  <si>
    <t>POWER ELASTIQUE 240CM MEDIUM</t>
  </si>
  <si>
    <t>POWER ELASTIQUE 240CM STRONG</t>
  </si>
  <si>
    <t>POWER ELASTIQUE 240CM EXTRA-STRONG</t>
  </si>
  <si>
    <t>BARRE STABFIT</t>
  </si>
  <si>
    <t>Stick</t>
  </si>
  <si>
    <t>Longueur: 42cm</t>
  </si>
  <si>
    <t>Anclaje fijo suspension trainer + Elastube</t>
  </si>
  <si>
    <t>Wrist grip with strap</t>
  </si>
  <si>
    <t>Anckle grip with strap</t>
  </si>
  <si>
    <t>Anckles and wrist grip</t>
  </si>
  <si>
    <t>Agility plain stairs</t>
  </si>
  <si>
    <t>Longueur: 4m. Largeur: 50cm. Epaisseur: 6mm.</t>
  </si>
  <si>
    <t>Antidérapant.</t>
  </si>
  <si>
    <t>Power Sled</t>
  </si>
  <si>
    <t>Core balance disks</t>
  </si>
  <si>
    <t>Diamètre: 21cm. Hauteur: 5,5cm.</t>
  </si>
  <si>
    <t>Matière: Plastique PP. Antidérapant.</t>
  </si>
  <si>
    <t>EVA roller</t>
  </si>
  <si>
    <t>EVA half roller</t>
  </si>
  <si>
    <t>Cylinder Pilates luxury</t>
  </si>
  <si>
    <t>Longueur: 99cm. Diamètre: 15cm.</t>
  </si>
  <si>
    <t xml:space="preserve">Matière: EVA, cuir. </t>
  </si>
  <si>
    <t>Fixed Pole dance</t>
  </si>
  <si>
    <t>Taille réglable de 2,40 à 3m.</t>
  </si>
  <si>
    <t>Matière: acier chromé.</t>
  </si>
  <si>
    <t>Rotating Pole dance</t>
  </si>
  <si>
    <t>Soporte para magnesio</t>
  </si>
  <si>
    <t>Total core handles</t>
  </si>
  <si>
    <t>Farmer's walk handle</t>
  </si>
  <si>
    <t>LOT DE 2</t>
  </si>
  <si>
    <t>Diamètre:50mm.</t>
  </si>
  <si>
    <t>Competition 3x3 Cage 2</t>
  </si>
  <si>
    <t>Dimensions: 120x245x120cm.</t>
  </si>
  <si>
    <t>Competition 3x3 Cage 3</t>
  </si>
  <si>
    <t>Dimensions: 245x175x192cm</t>
  </si>
  <si>
    <t>GHD Professional</t>
  </si>
  <si>
    <t>Dimensions: 177x90x105cm.</t>
  </si>
  <si>
    <t>Poids: 64kg.</t>
  </si>
  <si>
    <t>Safety Squat Bar</t>
  </si>
  <si>
    <t>Outdoor Functional training set 1</t>
  </si>
  <si>
    <t>Outdoor Functional training set 2</t>
  </si>
  <si>
    <t>Outdoor Functional training set 3</t>
  </si>
  <si>
    <t>Outdoor Functional training set 4</t>
  </si>
  <si>
    <t>Columna</t>
  </si>
  <si>
    <t>Columna Wall Ball</t>
  </si>
  <si>
    <t>Columna anillas</t>
  </si>
  <si>
    <t>Columna banco</t>
  </si>
  <si>
    <t>Columna Dip horn</t>
  </si>
  <si>
    <t>Columna plataforma salto</t>
  </si>
  <si>
    <t>Monkey bars</t>
  </si>
  <si>
    <t>Single bar</t>
  </si>
  <si>
    <t>Escalera fly up</t>
  </si>
  <si>
    <t>Barra dominadas</t>
  </si>
  <si>
    <t>Espaldera Outdoor</t>
  </si>
  <si>
    <t>Outdoor parallel bars</t>
  </si>
  <si>
    <t>Massage wheel 2 in 1</t>
  </si>
  <si>
    <t>Forearm exerciser</t>
  </si>
  <si>
    <t>Diamètre ressort: 2mm</t>
  </si>
  <si>
    <t>Résistance réglable. Matière: plastique rigide.</t>
  </si>
  <si>
    <t>Desk Exercise Bike</t>
  </si>
  <si>
    <t>Dimensions: 150x100x48cm.</t>
  </si>
  <si>
    <t>Poids max: 110kg.  8 niveaux de résistance</t>
  </si>
  <si>
    <t>Deskside Wellness Bike</t>
  </si>
  <si>
    <t>Dimensions: 77x77x48cm. Poids max: 110kg.  8 de résistance</t>
  </si>
  <si>
    <t>Poids max: 110kg.  8 de résistance</t>
  </si>
  <si>
    <t>Ball Chair</t>
  </si>
  <si>
    <t>Dimensions: 81x60x58cm.</t>
  </si>
  <si>
    <t>Poids max: 150 kg</t>
  </si>
  <si>
    <t>Base for balls</t>
  </si>
  <si>
    <t>Compatible diamètres 45,55,65,75,85cm</t>
  </si>
  <si>
    <t>Sit Stand desktop workstation</t>
  </si>
  <si>
    <t>Dimensions: L89xl58cm. Hauteur réglable de 15 à 50 cm</t>
  </si>
  <si>
    <t>Asiento corrector postural</t>
  </si>
  <si>
    <t>Corrector postural</t>
  </si>
  <si>
    <t>Tailles: Homme (M,L) Femme (M,L)</t>
  </si>
  <si>
    <t>Body Shaper</t>
  </si>
  <si>
    <t>Tailles: M,L</t>
  </si>
  <si>
    <t>Water carpet with holes</t>
  </si>
  <si>
    <t>Dimensions: 100x66x2cm</t>
  </si>
  <si>
    <t>Dimensions: 200x100x2cm</t>
  </si>
  <si>
    <t>Water carpet</t>
  </si>
  <si>
    <t>Dimensions: 200x100x3cm</t>
  </si>
  <si>
    <t>Dimensions: 200x100x4,5cm</t>
  </si>
  <si>
    <t>Dimensions: 200x100x9cm</t>
  </si>
  <si>
    <t>Round Carpet</t>
  </si>
  <si>
    <t>Epaisseur: 4,2cm. Diamètre: 1m</t>
  </si>
  <si>
    <t>Silicone swimming flipers</t>
  </si>
  <si>
    <t>Taille: 36-37</t>
  </si>
  <si>
    <t>Taille: 38-40</t>
  </si>
  <si>
    <t>Taille: 41-43</t>
  </si>
  <si>
    <t>Swimming paddle pro</t>
  </si>
  <si>
    <t>Pulse computer, calories counter</t>
  </si>
  <si>
    <t>Metric tape</t>
  </si>
  <si>
    <t>Longueur: 50m</t>
  </si>
  <si>
    <t>Longueur: 30m</t>
  </si>
  <si>
    <t>Longueur: 15m</t>
  </si>
  <si>
    <t>CLUBBELL 2KG</t>
  </si>
  <si>
    <t>CLUBBELL 4KG</t>
  </si>
  <si>
    <t>CLUBBELL 6KG</t>
  </si>
  <si>
    <t>CLUBBELL 8KG</t>
  </si>
  <si>
    <t>CLUBBELL 10KG</t>
  </si>
  <si>
    <t>CLUBBELL 12KG</t>
  </si>
  <si>
    <t>DIP STAND</t>
  </si>
  <si>
    <t>MINI PARALLEL BARS</t>
  </si>
  <si>
    <t>SLAMBALL 20 KG</t>
  </si>
  <si>
    <t>SLAMBALL 30KG</t>
  </si>
  <si>
    <t>SLAMBALL 40KG</t>
  </si>
  <si>
    <t>POWER SLED</t>
  </si>
  <si>
    <t>CORE BALANCE DISKS</t>
  </si>
  <si>
    <t>FARMER'S WALK HANDLE</t>
  </si>
  <si>
    <t>FOREARM EXERCISER</t>
  </si>
  <si>
    <t>BODY SHAPER</t>
  </si>
  <si>
    <t>cardio</t>
  </si>
  <si>
    <t>FIXATION SUSPENSION TRAINER</t>
  </si>
  <si>
    <t>GRIP CHEVILLE AVEC STRAP</t>
  </si>
  <si>
    <t>FOAM ROLLER SMALL</t>
  </si>
  <si>
    <t>HALF FOAM ROLLER SMALL</t>
  </si>
  <si>
    <t>FOAM ROLLER AVEC HOUSSE</t>
  </si>
  <si>
    <t>BARRE DE POLE DANCE FIXE</t>
  </si>
  <si>
    <t>BARRE DE POLE DANCE ROTATIVE</t>
  </si>
  <si>
    <t>SUPPORT POUR MAGNESIE</t>
  </si>
  <si>
    <t>POIGNEES POUR CORE PLATE</t>
  </si>
  <si>
    <t>GHD PRO</t>
  </si>
  <si>
    <t>SECURITE POUR BARRE A SQUAT</t>
  </si>
  <si>
    <t>CAGE OUTDOOR - SET 1</t>
  </si>
  <si>
    <t>CAGE OUTDOOR - SET 2</t>
  </si>
  <si>
    <t>CAGE OUTDOOR - SET 3</t>
  </si>
  <si>
    <t>CAGE OUTDOOR - SET 4</t>
  </si>
  <si>
    <t>COLONNE OUTDOOR</t>
  </si>
  <si>
    <t>COLONNE POUR WALL BALL OUTDOOR</t>
  </si>
  <si>
    <t>COLONNE AVEC ANNEAU DE GYM OUTDOOR</t>
  </si>
  <si>
    <t>COLONNE AVEC BANC OUTDOOR</t>
  </si>
  <si>
    <t>COLONNE AVEC DIPS HORN OUTDOOR</t>
  </si>
  <si>
    <t>COLONNE AVEC PLATEFORME DE SAUT OUTDOOR</t>
  </si>
  <si>
    <t>MONKEY BARS OUTDOOR</t>
  </si>
  <si>
    <t>SINGLE BAR OUTDOOR</t>
  </si>
  <si>
    <t>ECHELLE FLY UP OUTDOOR</t>
  </si>
  <si>
    <t>MULTI GRIP BAR OUTDOOR</t>
  </si>
  <si>
    <t>ESPALIER OUTDOOR</t>
  </si>
  <si>
    <t>PARRALLEL BAR OUTDOOR</t>
  </si>
  <si>
    <t>ROULEAU DE MASSAGE 2 EN 1</t>
  </si>
  <si>
    <t>VELO DE BUREAU AVEC TABLETTE</t>
  </si>
  <si>
    <t>VELO DE BUREAU SANS TABLETTE</t>
  </si>
  <si>
    <t>CHAISE DE BUREAU AVEC BALLON</t>
  </si>
  <si>
    <t>BASE POUR BALLON</t>
  </si>
  <si>
    <t>REHAUSSEUR DE BUREAU</t>
  </si>
  <si>
    <t>CORRECTEUR DE POSTURE</t>
  </si>
  <si>
    <t>GILET CORRECTEUR DE POSTURE</t>
  </si>
  <si>
    <t>TAPIS AQUA AVEC TROUS 100X66X2CM</t>
  </si>
  <si>
    <t>TAPIS AQUA AVEC TROUS 200X100X2CM</t>
  </si>
  <si>
    <t>TAPIS AQUA 200X100X3CM</t>
  </si>
  <si>
    <t>TAPIS AQUA 200X100X4,5CM</t>
  </si>
  <si>
    <t>TAPIS AQUA 200X100X9CM</t>
  </si>
  <si>
    <t>TAPIS AQUA ROND 1MX4,2CM</t>
  </si>
  <si>
    <t>PALME TAILLE S (36-37)</t>
  </si>
  <si>
    <t>PALME TAILLE M (38-40)</t>
  </si>
  <si>
    <t>PALME TAILLE L (41-43)</t>
  </si>
  <si>
    <t>PALME DE MAIN PRO</t>
  </si>
  <si>
    <t>MONTRE CARDIO</t>
  </si>
  <si>
    <t>METRE 50M</t>
  </si>
  <si>
    <t>METRE 30M</t>
  </si>
  <si>
    <t>METRE 15M</t>
  </si>
  <si>
    <t>MB 200 W 8OZ</t>
  </si>
  <si>
    <t>GANT D'ENTRAINEMENT 8OZ</t>
  </si>
  <si>
    <t>BOXE</t>
  </si>
  <si>
    <t>MB 200 W 10OZ</t>
  </si>
  <si>
    <t>GANT D'ENTRAINEMENT 10OZ</t>
  </si>
  <si>
    <t>MB 221 N 8OZ</t>
  </si>
  <si>
    <t>GANTS SUPER-ENTRAINEMENT / COMPETITION 8OZ</t>
  </si>
  <si>
    <t>MB 221 N 10OZ</t>
  </si>
  <si>
    <t>GANTS SUPER-ENTRAINEMENT / COMPETITION 10OZ</t>
  </si>
  <si>
    <t>MB 221 N 12OZ</t>
  </si>
  <si>
    <t>GANTS SUPER-ENTRAINEMENT / COMPETITION 12OZ</t>
  </si>
  <si>
    <t>MB 221 N 14OZ</t>
  </si>
  <si>
    <t>GANTS SUPER-ENTRAINEMENT / COMPETITION 14OZ</t>
  </si>
  <si>
    <t>MB 534 N TAILLE S</t>
  </si>
  <si>
    <t>GANT MMA COMPETITION NOIR - TAILLE S</t>
  </si>
  <si>
    <t>MB 534 N TAILLE M</t>
  </si>
  <si>
    <t>GANT MMA COMPETITION NOIR - TAILLE M</t>
  </si>
  <si>
    <t>MB 534 N TAILLE L</t>
  </si>
  <si>
    <t>GANT MMA COMPETITION NOIR - TAILLE L</t>
  </si>
  <si>
    <t>MB 534 N TAILLE XL</t>
  </si>
  <si>
    <t>GANT MMA COMPETITION NOIR - TAILLE XL</t>
  </si>
  <si>
    <t>MB 534 W</t>
  </si>
  <si>
    <t>GANT MMA COMPETITION BLANC - TAILLE S</t>
  </si>
  <si>
    <t>GANT MMA COMPETITION BLANC - TAILLE M</t>
  </si>
  <si>
    <t>GANT MMA COMPETITION BLANC - TAILLE L</t>
  </si>
  <si>
    <t>GANT MMA COMPETITION BLANC - TAILLE XL</t>
  </si>
  <si>
    <t>MB 534 OW</t>
  </si>
  <si>
    <t>GANT MMA ENTRAINEMENT/COMPETITION NOIR - TAILLE XS</t>
  </si>
  <si>
    <t>GANT MMA ENTRAINEMENT/COMPETITION NOIR - TAILLE S</t>
  </si>
  <si>
    <t>GANT MMA ENTRAINEMENT/COMPETITION NOIR - TAILLE M</t>
  </si>
  <si>
    <t>GANT MMA ENTRAINEMENT/COMPETITION NOIR - TAILLE L</t>
  </si>
  <si>
    <t>GANT MMA ENTRAINEMENT/COMPETITION NOIR - TAILLE XL</t>
  </si>
  <si>
    <t>MB 534 WN</t>
  </si>
  <si>
    <t>GANT MMA ENTRAINEMENT/COMPETITION BLANC - TAILLE S</t>
  </si>
  <si>
    <t>GANT MMA ENTRAINEMENT/COMPETITION BLANC - TAILLE M</t>
  </si>
  <si>
    <t>GANT MMA ENTRAINEMENT/COMPETITION BLANC - TAILLE L</t>
  </si>
  <si>
    <t>GANT MMA ENTRAINEMENT/COMPETITION BLANC - TAILLE XL</t>
  </si>
  <si>
    <t>MB 534 P</t>
  </si>
  <si>
    <t>GANT MMA ENTRAINEMENT/COMPETITION ROSE - TAILLE XS</t>
  </si>
  <si>
    <t>GANT MMA ENTRAINEMENT/COMPETITION ROSE - TAILLE S</t>
  </si>
  <si>
    <t>GANT MMA ENTRAINEMENT/COMPETITION ROSE - TAILLE M</t>
  </si>
  <si>
    <t>GANT MMA ENTRAINEMENT/COMPETITION ROSE - TAILLE L</t>
  </si>
  <si>
    <t>GANT MMA ENTRAINEMENT/COMPETITION ROSE - TAILLE XL</t>
  </si>
  <si>
    <t>MB 534 BW</t>
  </si>
  <si>
    <t>GANT MMA ENTRAINEMENT/COMPETITION BLEU - TAILLE S</t>
  </si>
  <si>
    <t>GANT MMA ENTRAINEMENT/COMPETITION BLEU - TAILLE M</t>
  </si>
  <si>
    <t>GANT MMA ENTRAINEMENT/COMPETITION BLEU - TAILLE L</t>
  </si>
  <si>
    <t>GANT MMA ENTRAINEMENT/COMPETITION BLEU - TAILLE XL</t>
  </si>
  <si>
    <t>MB 534 RW</t>
  </si>
  <si>
    <t>GANT MMA ENTRAINEMENT/COMPETITION ROUGE - TAILLE S</t>
  </si>
  <si>
    <t>GANT MMA ENTRAINEMENT/COMPETITION ROUGE - TAILLE M</t>
  </si>
  <si>
    <t>GANT MMA ENTRAINEMENT/COMPETITION ROUGE - TAILLE L</t>
  </si>
  <si>
    <t>GANT MMA ENTRAINEMENT/COMPETITION ROUGE - TAILLE XL</t>
  </si>
  <si>
    <t>BOUCLIER GEANT</t>
  </si>
  <si>
    <t>MB 202</t>
  </si>
  <si>
    <t>MB 313 P</t>
  </si>
  <si>
    <t>POIRE A UPPERCUT</t>
  </si>
  <si>
    <t>MB 185</t>
  </si>
  <si>
    <t>CHAINE DE REMPLACEMENT</t>
  </si>
  <si>
    <t>Matière: acier</t>
  </si>
  <si>
    <t>BASE DE FRAPPE AVEC COULISSEAU</t>
  </si>
  <si>
    <t>MB 3030</t>
  </si>
  <si>
    <t>PLATEFORME PRO</t>
  </si>
  <si>
    <t>SAC DE SPORT MMA</t>
  </si>
  <si>
    <t>Taille: 8oz. Modèle féminin. Matière: PU</t>
  </si>
  <si>
    <t>Taille: 10oz. Modèle féminin. Matière: PU</t>
  </si>
  <si>
    <t>Taille: 8oz. Matière: PU CURTEX</t>
  </si>
  <si>
    <t>Taille: 10oz. Matière: PU CURTEX</t>
  </si>
  <si>
    <t>Taille: 12oz. Matière: PU CURTEX</t>
  </si>
  <si>
    <t>Taille: 14oz. Matière: PU CURTEX</t>
  </si>
  <si>
    <t>Taille: XS. Matière: mousse injéctée, PU. Noir</t>
  </si>
  <si>
    <t>Taille: M. Matière: mousse injéctée, PU. Noir</t>
  </si>
  <si>
    <t>Taille: S. Matière: mousse injéctée, PU. Noir</t>
  </si>
  <si>
    <t>Taille: L. Matière: mousse injéctée, PU. Noir</t>
  </si>
  <si>
    <t>Taille: XL. Matière: mousse injéctée, PU. Noir</t>
  </si>
  <si>
    <t>Taille: S. Matière: mousse injectée, PU. Blanc</t>
  </si>
  <si>
    <t>Taille: M. Matière: mousse injectée, PU. Blanc</t>
  </si>
  <si>
    <t>Taille: L. Matière: mousse injectée, PU. Blanc</t>
  </si>
  <si>
    <t>Taille: XL. Matière: mousse injectée, PU. Blanc</t>
  </si>
  <si>
    <t>Taille: XS. Matière: mousse injéctée, PU. Rose</t>
  </si>
  <si>
    <t>Taille: S. Matière: mousse injéctée, PU. Rose</t>
  </si>
  <si>
    <t>Taille: M. Matière: mousse injéctée, PU. Rose</t>
  </si>
  <si>
    <t>Taille: L. Matière: mousse injéctée, PU. Rose</t>
  </si>
  <si>
    <t>Taille: XL. Matière: mousse injéctée, PU. Rose</t>
  </si>
  <si>
    <t>Taille: S. Matière: mousse injectée, PU. Bleu</t>
  </si>
  <si>
    <t>Taille: M. Matière: mousse injectée, PU. Bleu</t>
  </si>
  <si>
    <t>Taille: L. Matière: mousse injectée, PU. Bleu</t>
  </si>
  <si>
    <t>Taille: XL. Matière: mousse injectée, PU. Bleu</t>
  </si>
  <si>
    <t>Taille: S. Matière: mousse injectée, PU. Rouge</t>
  </si>
  <si>
    <t>Taille: M. Matière: mousse injectée, PU. Rouge</t>
  </si>
  <si>
    <t>Taille: L. Matière: mousse injectée, PU. Rouge</t>
  </si>
  <si>
    <t>Taille: XL. Matière: mousse injectée, PU. Rouge</t>
  </si>
  <si>
    <t>100x50x14 cm</t>
  </si>
  <si>
    <t>60cm</t>
  </si>
  <si>
    <t>Matière: PU IMP.</t>
  </si>
  <si>
    <t>Matière: Pu CURTEX, cuir. Vendues par paire</t>
  </si>
  <si>
    <t>Taille: S. Matière: mousse injectée, cuir. Cadrillé noir</t>
  </si>
  <si>
    <t>Taille: M. Matière: mousse injectée, cuir. Cadrillé noir</t>
  </si>
  <si>
    <t>Taille: L. Matière: mousse injectée, cuir. Cadrillé noir</t>
  </si>
  <si>
    <t>Taille: XL. Matière: mousse injectée, cuir. Cadrillé noir</t>
  </si>
  <si>
    <t>Taille: S. Matière: mousse injectée, cuir. Cadrillé blanc</t>
  </si>
  <si>
    <t>Taille: M. Matière: mousse injectée, cuir. Cadrillé blanc</t>
  </si>
  <si>
    <t>Taille: L. Matière: mousse injectée, cuir. Cadrillé blanc</t>
  </si>
  <si>
    <t>Taille: XL. Matière: mousse injectée, cuir. Cadrillé blanc</t>
  </si>
  <si>
    <t xml:space="preserve">Matière: PU. </t>
  </si>
  <si>
    <t>150cm, ø40cm</t>
  </si>
  <si>
    <t>100x60cm. Réglable sur 25cm</t>
  </si>
  <si>
    <t xml:space="preserve">Matière: acier, bois. Accessoires de montage fournis. </t>
  </si>
  <si>
    <t xml:space="preserve"> Réglable sur 45cm</t>
  </si>
  <si>
    <t>65x37x37cm</t>
  </si>
  <si>
    <t>OMNI GYM</t>
  </si>
  <si>
    <t>Prix Catalogue</t>
  </si>
  <si>
    <t>REMISE</t>
  </si>
  <si>
    <t>VELO HORIZONTAL EVOR2</t>
  </si>
  <si>
    <t>ELLIPTIQUE EVOE2</t>
  </si>
  <si>
    <t>TAPIS EVOT2</t>
  </si>
  <si>
    <t>VELO VERTICAL EVOU2</t>
  </si>
  <si>
    <t>EX1</t>
  </si>
  <si>
    <t>VELO EX1</t>
  </si>
  <si>
    <t>ELLIPTIQUE IR1</t>
  </si>
  <si>
    <t>PACK FILET + 10 BALLONS PAILLE BLEUS + 10 GRIS</t>
  </si>
  <si>
    <t>PACK FILET + 20 BALLONS PAILLE GRIS</t>
  </si>
  <si>
    <t>PACK RACK + 10 KITS PUMP COULEUR (ROSE/JAUNE/VERT)</t>
  </si>
  <si>
    <t>PACK RACK + 15 KITS PUMP COULEUR (ROSE/JAUNE/VERT)</t>
  </si>
  <si>
    <t>PACK RACK GRIS + 20 KITS PUMP COULEUR</t>
  </si>
  <si>
    <t>PACK RACK ROULANT + 20 KITS PUMP COULEUR</t>
  </si>
  <si>
    <t>PACK CHARIOT + FOAM ROLLER</t>
  </si>
  <si>
    <t>PACK RACK KETTLEBELL + KETTLEBELL</t>
  </si>
  <si>
    <t>RACK GYMBALL BALLON</t>
  </si>
  <si>
    <t>PACK RACK + HALTÈRES VINYLES FITNESS</t>
  </si>
  <si>
    <t>RACK HALTERES VINYLES FITNESS ROULANT</t>
  </si>
  <si>
    <t>3567G</t>
  </si>
  <si>
    <t>PACK RACK ROULANT + 20 KITS PUMP NOIR</t>
  </si>
  <si>
    <t>Prix FRANCHISE</t>
  </si>
  <si>
    <t>Remise FRANCHISE</t>
  </si>
  <si>
    <t>Marge FRANCHISE</t>
  </si>
  <si>
    <t>Remise CLUB</t>
  </si>
  <si>
    <t>Marge/ PRIX CLUB</t>
  </si>
  <si>
    <t>STATION RACK</t>
  </si>
  <si>
    <t>EVOE2</t>
  </si>
  <si>
    <t>IR1</t>
  </si>
  <si>
    <t>M10</t>
  </si>
  <si>
    <t>M12</t>
  </si>
  <si>
    <t>M15</t>
  </si>
  <si>
    <t>M2</t>
  </si>
  <si>
    <t>M20</t>
  </si>
  <si>
    <t>M22</t>
  </si>
  <si>
    <t>M25</t>
  </si>
  <si>
    <t>M27</t>
  </si>
  <si>
    <t>M30</t>
  </si>
  <si>
    <t>M32</t>
  </si>
  <si>
    <t>M35</t>
  </si>
  <si>
    <t>M37</t>
  </si>
  <si>
    <t>M40</t>
  </si>
  <si>
    <t>M45</t>
  </si>
  <si>
    <t>M50</t>
  </si>
  <si>
    <t>M5</t>
  </si>
  <si>
    <t>M7</t>
  </si>
  <si>
    <t>M17</t>
  </si>
  <si>
    <t>ER6</t>
  </si>
  <si>
    <t>ER12</t>
  </si>
  <si>
    <t>Lote30</t>
  </si>
  <si>
    <t>Lote40</t>
  </si>
  <si>
    <t>Lote50</t>
  </si>
  <si>
    <t>SPE</t>
  </si>
  <si>
    <t>EVOT2</t>
  </si>
  <si>
    <t>EVOR2</t>
  </si>
  <si>
    <t>EVOU2</t>
  </si>
  <si>
    <t>Abdominales / Abdominal   (95 kg)</t>
  </si>
  <si>
    <t>Banco de abdominales / Abdominals  bench</t>
  </si>
  <si>
    <t>Abductor-Aductor / Inner -Outer   (71 kg)</t>
  </si>
  <si>
    <t>Abductor - Aductor / Inner - Outer  - 75 kg</t>
  </si>
  <si>
    <t>Banco auxiliar / Auxiliary platfrom</t>
  </si>
  <si>
    <t>Biceps   (71 kg)</t>
  </si>
  <si>
    <t>Biceps &amp; Triceps - 75 kg</t>
  </si>
  <si>
    <t>Contractor de pecho / Butterfly  (95 kg)</t>
  </si>
  <si>
    <t>Pecho y triceps / Chest and Triceps   (95 kg)</t>
  </si>
  <si>
    <t>Press vertical / Chest Press - 90 kg</t>
  </si>
  <si>
    <t>Press de pecho vertical /Chest Press   (95 kg)</t>
  </si>
  <si>
    <t>Cruce 10 estaciones / Cross Over 10 stations (95 kg x 6 + 71 kg x 2)</t>
  </si>
  <si>
    <t>Cruce 2 estaciones / Cross Over 2 stations   (95 kg + 95 kg)</t>
  </si>
  <si>
    <t>Cruce 3 estaciones / Cross Over 3 stations   (95 kg + 95 kg + 71 kg)</t>
  </si>
  <si>
    <t>Cruce 7 estaciones / Cross Over 7 stations (95 kg x 4 + 71 kg x 1)</t>
  </si>
  <si>
    <t>Fondos y abdominales / Deep and Knee Raise bench</t>
  </si>
  <si>
    <t>Elíptica/ Cross Trainer EVOLUTION</t>
  </si>
  <si>
    <t>Indoor Running/Eliptical - Model IR-1NEW</t>
  </si>
  <si>
    <t>Banco plano / Flat bench</t>
  </si>
  <si>
    <t>Glúteos / Glute   (71 kg)</t>
  </si>
  <si>
    <t>Mancuernas de Goma/Rubber Dumbbells 10 kg (par/pair)</t>
  </si>
  <si>
    <t>Mancuernas de Goma/Rubber Dumbbells 12,5 kg (par/pair)</t>
  </si>
  <si>
    <t>Mancuernas de Goma/Rubber Dumbbells 15 kg (par/pair)</t>
  </si>
  <si>
    <t>Mancuernas de Goma/Rubber Dumbbells 17,5 kg (par/pair)</t>
  </si>
  <si>
    <t>Mancuernas de Goma/Rubber Dumbbells 2,5 kg (par/pair)</t>
  </si>
  <si>
    <t>Mancuernas de Goma/Rubber Dumbbells 20 kg (par/pair)</t>
  </si>
  <si>
    <t>Mancuernas de Goma/Rubber Dumbbells 22,5 kg (par/pair)</t>
  </si>
  <si>
    <t>Mancuernas de Goma/Rubber Dumbbells 25 kg (par/pair)</t>
  </si>
  <si>
    <t>Mancuernas de Goma/Rubber Dumbbells 27,5 kg (par/pair)</t>
  </si>
  <si>
    <t>Mancuernas de Goma/Rubber Dumbbells 30 kg (par/pair)</t>
  </si>
  <si>
    <t>Mancuernas de Goma/Rubber Dumbbells 32,5 kg (par/pair)</t>
  </si>
  <si>
    <t>Mancuernas de Goma/Rubber Dumbbells 35 kg (par/pair)</t>
  </si>
  <si>
    <t>Mancuernas de Goma/Rubber Dumbbells 37,5 kg (par/pair)</t>
  </si>
  <si>
    <t>Mancuernas de Goma/Rubber Dumbbells 40 kg (par/pair)</t>
  </si>
  <si>
    <t>Mancuernas de Goma/Rubber Dumbbells 45 kg (par/pair)</t>
  </si>
  <si>
    <t>Mancuernas de Goma/Rubber Dumbbells 50 kg (par/pair)</t>
  </si>
  <si>
    <t>Mancuernas de Goma/Rubber Dumbbells 5 kg (par/pair)</t>
  </si>
  <si>
    <t>Mancuernas de Goma/Rubber Dumbbells 7,5 kg (par/pair)</t>
  </si>
  <si>
    <t>Polea alta / High Lat Pulldown  (95 kg)</t>
  </si>
  <si>
    <t>Banco de hiperextensiones / Hyperextensions bench</t>
  </si>
  <si>
    <t>Press de pecho inclinado / Incline Chest Press  (95 kg)</t>
  </si>
  <si>
    <t>Polea alta y baja / Lat Pulldown &amp; Row - 90 kg</t>
  </si>
  <si>
    <t>Dorsales isolaterales / Lat Pulldown   (95 kg)</t>
  </si>
  <si>
    <t>Elevaciones laterales / Lateral Raise  (71 kg)</t>
  </si>
  <si>
    <t>Extensiones  / Leg Extensions  - 90 kg</t>
  </si>
  <si>
    <t>Extensiones / Leg Extensions   (95 kg)</t>
  </si>
  <si>
    <t>Prensa horizaontal / Leg press  (95 kg)</t>
  </si>
  <si>
    <t>Prensa horizontal / Leg Press  - 120 kg</t>
  </si>
  <si>
    <t>Prensa Jaca / Leg Press and Hack Squat</t>
  </si>
  <si>
    <t>Remo bajo /Low row  (95 kg)</t>
  </si>
  <si>
    <t>Multicadera / Multihip   (71 kg)</t>
  </si>
  <si>
    <t>Multicadera / Multihip  - 75 kg</t>
  </si>
  <si>
    <t>Banco regulable / Multiposition bench</t>
  </si>
  <si>
    <t>Press declinado olímpico / Olympic Decline Press Bench</t>
  </si>
  <si>
    <t>Press banca olímpico / Olympic Flat Bench</t>
  </si>
  <si>
    <t>Press inclinado olímpico / Olympic Incline Press Bench</t>
  </si>
  <si>
    <t>Aperturas y Deltoides / Pec Fly &amp; Rear Delt  - 90 kg</t>
  </si>
  <si>
    <t>Aperturas y deltoides / Pec Fly and Rear Delt   (95 kg)</t>
  </si>
  <si>
    <t>Personal Trainer Machine - PTM   (95 kg + 95 kg)</t>
  </si>
  <si>
    <t>Femoral tumbado / Prone Leg Curl   (95 kg)</t>
  </si>
  <si>
    <t>Femoral tumbado / Prone Leg Curl  - 90 kg</t>
  </si>
  <si>
    <t>Mancuernero 12 pares / Dumbbell Rack for 12 pairs -NEW</t>
  </si>
  <si>
    <t>Mancuernero 6 pares / Dumbbell Rack for 6 pairs -NEW</t>
  </si>
  <si>
    <t>Banco Scott / Scott bench</t>
  </si>
  <si>
    <t>Gemelo sentado / Seated Calf bench</t>
  </si>
  <si>
    <t>Femoral sentado / Seated Leg Curl   (95 kg)</t>
  </si>
  <si>
    <t>Remo sentado / Seated Row   (95 kg)</t>
  </si>
  <si>
    <t>Lote de mancuernas / Dumbbell Set 2,5 - 30 KG (12 pares/pairs)</t>
  </si>
  <si>
    <t>Lote de mancuernas / Dumbbell Set 2,5 - 40 KG (16 pares /pairs)</t>
  </si>
  <si>
    <t>Lote de mancuernas / Dumbbell Set 2,5 - 50 KG (18 pares /pairs)</t>
  </si>
  <si>
    <t>Press de hombro / Shoulder Press - 90 kg</t>
  </si>
  <si>
    <t>Press de hombro / Shoulder Press   (95 kg)</t>
  </si>
  <si>
    <t>Multipower / Smith</t>
  </si>
  <si>
    <t>Sentadillas y Gemelo / Squad and calf  (95 kg)</t>
  </si>
  <si>
    <t>Stepper mod. PEGASUS</t>
  </si>
  <si>
    <t>Banco estiramientos / Streching Bench</t>
  </si>
  <si>
    <t>Suplemento de placas de 25 kg / Weight Stack Supplement of 25 kg</t>
  </si>
  <si>
    <t>Cinta de correr / Treadmill EVOLUTION</t>
  </si>
  <si>
    <t>Cinta de correr / Treadmill mod. NEW IKARUS</t>
  </si>
  <si>
    <t>Ciclo Indoor bike (Tracción cadena / traction chain) - Model MONSTER</t>
  </si>
  <si>
    <t>Ciclo Indoor bike (Tracción correa / traction belt) - Model EX1NEW</t>
  </si>
  <si>
    <t>Bicicleta Horizontal / Recumbent Bike EVOLUTION</t>
  </si>
  <si>
    <t>Bicicleta Verticcal / Upright Bike EVOLUTION</t>
  </si>
  <si>
    <t>Fondos y dominadas asistidas /Weight Assisted Chin-Dip combo (95 kg)</t>
  </si>
  <si>
    <t>DISQUE OLYMPIQUE BT 2,5KG</t>
  </si>
  <si>
    <t>DISQUE OLYMPIQUE BT 1,25KG</t>
  </si>
  <si>
    <t>DISQUE OLYMPIQUE BT 5KG</t>
  </si>
  <si>
    <t>DISQUE OLYMPIQUE BT 10KG</t>
  </si>
  <si>
    <t>DISQUE OLYMPIQUE BT 15KG</t>
  </si>
  <si>
    <t>DISQUE OLYMPIQUE BT 20KG</t>
  </si>
  <si>
    <t>D1</t>
  </si>
  <si>
    <t>D2</t>
  </si>
  <si>
    <t>D5</t>
  </si>
  <si>
    <t>D10</t>
  </si>
  <si>
    <t>D15</t>
  </si>
  <si>
    <t>D20</t>
  </si>
  <si>
    <t>Disco de 1,25 kg / Plate of 1,25 kg</t>
  </si>
  <si>
    <t>Disco de 2,5 kg / Plate of 2,5 kg</t>
  </si>
  <si>
    <t>Disco de 5 kg / Plate of 5 kg</t>
  </si>
  <si>
    <t>Disco de 10 kg / Plate of 10 kg</t>
  </si>
  <si>
    <t>Disco de 15 kg / Plate of 15 kg</t>
  </si>
  <si>
    <t>Disco de 20 kg / Plate of 20 kg</t>
  </si>
  <si>
    <t>100,9 x 3874 x 40,1</t>
  </si>
  <si>
    <t>ER1</t>
  </si>
  <si>
    <t>Jaula de sentadillas</t>
  </si>
  <si>
    <t>PRIX FRANCHISE</t>
  </si>
  <si>
    <t>PRIX PUBLIC</t>
  </si>
  <si>
    <t>PACK RACK HALTERES + 10 PAIRES DE 20 A 42,5KG</t>
  </si>
  <si>
    <t>MB405</t>
  </si>
  <si>
    <t>MB248</t>
  </si>
  <si>
    <t>MB200</t>
  </si>
  <si>
    <t>MB201</t>
  </si>
  <si>
    <t>MB140</t>
  </si>
  <si>
    <t>MB172B</t>
  </si>
  <si>
    <t>MB176</t>
  </si>
  <si>
    <t>MB304P</t>
  </si>
  <si>
    <t>MB311P</t>
  </si>
  <si>
    <t>SET 4 PROJECTEURS CAMEO - LED TRICOLORES 5X3W</t>
  </si>
  <si>
    <t>PROJECTEUR CAMEO - LED TRICOLORES 5X3W</t>
  </si>
  <si>
    <t>PROJECTEUR CAMEO - LED TRICOLORES 7X3W</t>
  </si>
  <si>
    <t>SET 4 PROJECTEURS CAMEO - LED TRICOLORES 7X3W</t>
  </si>
  <si>
    <t>PROJECTEUR CAMEO 144x10MM</t>
  </si>
  <si>
    <t>SET 4 PROJECTEURS CAMEO 144x10MM</t>
  </si>
  <si>
    <t>CAMEO</t>
  </si>
  <si>
    <t>ROUE YOGA</t>
  </si>
  <si>
    <t>PACK 2/4 PERSONNES</t>
  </si>
  <si>
    <t>Prix Franchise</t>
  </si>
  <si>
    <t>Remise</t>
  </si>
  <si>
    <t>PACK 4/6 PERSONNES</t>
  </si>
  <si>
    <t>PACK 6/8 PERSONNES</t>
  </si>
  <si>
    <t>PACK 8/12 PERSONNES</t>
  </si>
  <si>
    <t>PACK HALTEROPHILIE</t>
  </si>
  <si>
    <t>Le Pack comprend: 
PLATEAU D'HALTEROPHILIE x1
BARRE CROSS TRAINING HOMME 28MM x1
BAGUES STOP DISQUES 50MM x1
DISQUE BUMPER ECO 10KG x2
DISQUE BUMPER ECO 15KG x2
DISQUE BUMPER ECO 20KG x2
DISQUE BUMPER ECO 25KG x2
DISQUE BUMPER ECO 5KG x2
RACK DISQUES BUMPER x1</t>
  </si>
  <si>
    <t>Le Pack comprend:
STATION 1 x1
SOFT MEDECINE BALL 3KG x1
SOFT MEDECINE BALL 6KG x1
SOFT MEDECINE BALL 9KG x1
PLYOBOX BOIS 40/50/60 NOIR x1
KETTLEBELL CAST IRON 4 KG x1
KETTLEBELL CAST IRON 8 KG x1
KETTLEBELL CAST IRON 10 KG x1
TIMER PRO x1
CORDE DE VITESSE NOIR x2
LF SUSPENSION TRAINER JAUNE x2</t>
  </si>
  <si>
    <t>Le Pack comprend:
STATION 4 x1
SOFT MEDECINE BALL 3KG x1
SOFT MEDECINE BALL 6KG x1
SOFT MEDECINE BALL 9KG x1
PLYOBOX BOIS 40/50/60 NOIR x1
KETTLEBELL CAST IRON 4 KG x1
KETTLEBELL CAST IRON 8 KG x1
KETTLEBELL CAST IRON 10 KG x1
KETTLEBELL CAST IRON 12 KG x1
TIMER PRO x1
CORDE DE VITESSE NOIR x4
LF SUSPENSION TRAINER JAUNE x4</t>
  </si>
  <si>
    <t>Le Pack Comprend:
CAGE CROSS TRAINING BASIC x1
SOFT MEDECINE BALL 3KG x1
SOFT MEDECINE BALL 6KG x1
SOFT MEDECINE BALL 9KG x1
PLYOBOX BOIS 40/50/60 NOIR x1
KETTLEBELL CAST IRON 4 KG x1
KETTLEBELL CAST IRON 8 KG x1
KETTLEBELL CAST IRON 10 KG x1
KETTLEBELL CAST IRON 12 KG x1
KETTLEBELL CAST IRON 16 KG x1
CORDE DE VITESSE NOIR x6
TIMER PRO x1
LF SUSPENSION TRAINER JAUNE x6</t>
  </si>
  <si>
    <t>Le Pack comprend:
CAGE CROSS TRAINING POWER x1
SOFT MEDECINE BALL 3KG x1
SOFT MEDECINE BALL 6KG x1
SOFT MEDECINE BALL 9KG x1
PLYOBOX BOIS 40/50/60 NOIR x1
KETTLEBELL CAST IRON 4 KG x1
KETTLEBELL CAST IRON 8 KG x1
KETTLEBELL CAST IRON 10 KG x1
KETTLEBELL CAST IRON 12 KG x1
KETTLEBELL CAST IRON 16 KG x1
KETTLEBELL CAST IRON 20 KG x1
ANNEAUX DE SUSPENSION x1
CORDE DE VITESSE NOIR x8
TIMER PRO x1
LF SUSPENSION TRAINER JAUNE x8</t>
  </si>
  <si>
    <t>PACK CORDE 38MM + RANGEMENT MURAL</t>
  </si>
  <si>
    <t>PACK CORDE 38MM + FIXATION MURALE</t>
  </si>
  <si>
    <t>PACK CORDE 38MM + FIXATION ET RANGEMENT</t>
  </si>
  <si>
    <t>BANC PRO REEBOK</t>
  </si>
  <si>
    <t>BARRES D'HALTERES 50MM</t>
  </si>
  <si>
    <t>Kroon OB-20 Barre d'haltères</t>
  </si>
  <si>
    <t>CIRCUIT COMPLET ELEVATE - 6 MACHINES</t>
  </si>
  <si>
    <t>CAGE DE FORCE 120 X 245 X 120 CM</t>
  </si>
  <si>
    <t>CAGE DE FORCE + RANGEMENT DISQUE 245X175X192CM</t>
  </si>
  <si>
    <t>GRIP POIGNET AVEC STRAP</t>
  </si>
  <si>
    <t>GRIP POIGNET/CHEVILLE AVEC STRAP</t>
  </si>
  <si>
    <t>HAMAC NOIR</t>
  </si>
  <si>
    <t>PATTES D'OURS COURBEES M</t>
  </si>
  <si>
    <t>2368R</t>
  </si>
  <si>
    <t xml:space="preserve">HALTERES CAOUTCHOUC HEXAGONAUX 10 KG </t>
  </si>
  <si>
    <t xml:space="preserve">HALTERES CAOUTCHOUC HEXAGONAUX 12,5 KG </t>
  </si>
  <si>
    <t xml:space="preserve">HALTERES CAOUTCHOUC HEXAGONAUX 15 KG </t>
  </si>
  <si>
    <t xml:space="preserve">HALTERES CAOUTCHOUC HEXAGONAUX 17,5 KG </t>
  </si>
  <si>
    <t xml:space="preserve">HALTERES CAOUTCHOUC HEXAGONAUX 1KG </t>
  </si>
  <si>
    <t xml:space="preserve">HALTERES CAOUTCHOUC HEXAGONAUX 20 KG </t>
  </si>
  <si>
    <t xml:space="preserve">HALTERES CAOUTCHOUC HEXAGONAUX 22,5 KG </t>
  </si>
  <si>
    <t xml:space="preserve">HALTERES CAOUTCHOUC HEXAGONAUX 25 KG </t>
  </si>
  <si>
    <t xml:space="preserve">HALTERES CAOUTCHOUC HEXAGONAUX 27,5 KG </t>
  </si>
  <si>
    <t xml:space="preserve">HALTERES CAOUTCHOUC HEXAGONAUX 2KG </t>
  </si>
  <si>
    <t xml:space="preserve">HALTERES CAOUTCHOUC HEXAGONAUX 30 KG </t>
  </si>
  <si>
    <t xml:space="preserve">HALTERES CAOUTCHOUC HEXAGONAUX 32,5 KG </t>
  </si>
  <si>
    <t xml:space="preserve">HALTERES CAOUTCHOUC HEXAGONAUX 35 KG </t>
  </si>
  <si>
    <t xml:space="preserve">HALTERES CAOUTCHOUC HEXAGONAUX 37,5 KG </t>
  </si>
  <si>
    <t xml:space="preserve">HALTERES CAOUTCHOUC HEXAGONAUX 40 KG </t>
  </si>
  <si>
    <t xml:space="preserve">HALTERES CAOUTCHOUC HEXAGONAUX 42,5 KG </t>
  </si>
  <si>
    <t xml:space="preserve">HALTERES CAOUTCHOUC HEXAGONAUX 45 KG </t>
  </si>
  <si>
    <t xml:space="preserve">HALTERES CAOUTCHOUC HEXAGONAUX 47,5 KG </t>
  </si>
  <si>
    <t xml:space="preserve">HALTERES CAOUTCHOUC HEXAGONAUX 4KG </t>
  </si>
  <si>
    <t xml:space="preserve">HALTERES CAOUTCHOUC HEXAGONAUX 50 KG </t>
  </si>
  <si>
    <t xml:space="preserve">HALTERES CAOUTCHOUC HEXAGONAUX 6 KG </t>
  </si>
  <si>
    <t xml:space="preserve">HALTERES CAOUTCHOUC HEXAGONAUX 8 KG </t>
  </si>
  <si>
    <t>3947N</t>
  </si>
  <si>
    <t>Port</t>
  </si>
  <si>
    <t>DALLE EN ROULEAU</t>
  </si>
  <si>
    <t>MB453</t>
  </si>
  <si>
    <t>MB026</t>
  </si>
  <si>
    <t>7 - BARRE DE TRICEPS EN V</t>
  </si>
  <si>
    <t>Barre de triceps en V, accessoire de tirage pour la musculation. Travail profond des muscles des triceps, poignées avec renforts.
Complémentaire dans l'utilisation d'appareils à charge guidée. Idéale pour le travail à la poulie.</t>
  </si>
  <si>
    <t>BODYTONE</t>
  </si>
  <si>
    <t>PIECE</t>
  </si>
  <si>
    <t>FITNESS TUBE PLAT LIGHT</t>
  </si>
  <si>
    <t>FITNESS TUBE PLAT MEDIUM</t>
  </si>
  <si>
    <t>ASF008</t>
  </si>
  <si>
    <t>Resistance Strap Light</t>
  </si>
  <si>
    <t>Rsistance Strap Medium</t>
  </si>
  <si>
    <t>BRIQUES YOGA</t>
  </si>
  <si>
    <t>PACK RACK LARGE + KETTLEBELL DE 4 A 40KGS</t>
  </si>
  <si>
    <t>POIGNEES POWER ELASTIQUE</t>
  </si>
  <si>
    <t>HANDLES. Aluminium with rubber cover.   set 2 u.</t>
  </si>
  <si>
    <t>CROSS TRAINING</t>
  </si>
  <si>
    <t>ÉQUIPEMENT</t>
  </si>
  <si>
    <t>MÉTHODES DOUCES</t>
  </si>
  <si>
    <t>COACHING</t>
  </si>
  <si>
    <t>VÊTEMENTS</t>
  </si>
  <si>
    <t>EAN</t>
  </si>
  <si>
    <t>Photos</t>
  </si>
  <si>
    <t>PRIX PRO</t>
  </si>
  <si>
    <t>P-721SRH</t>
  </si>
  <si>
    <t>M-701HR</t>
  </si>
  <si>
    <t>VELO VORTEC MAGNITIQUE COLOR</t>
  </si>
  <si>
    <t xml:space="preserve">VELO VORTEC MAGNITIQUE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</si>
</sst>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 #,##0.00\ &quot;€&quot;_-;\-* #,##0.00\ &quot;€&quot;_-;_-* &quot;-&quot;??\ &quot;€&quot;_-;_-@_-"/>
    <numFmt numFmtId="165" formatCode="#,##0.00\ &quot;€&quot;"/>
    <numFmt numFmtId="166" formatCode="[$$-409]#,##0.00"/>
    <numFmt numFmtId="167" formatCode="&quot;US$&quot;#,##0.00;\-&quot;US$&quot;#,##0.00"/>
    <numFmt numFmtId="168" formatCode="#,##0.00&quot; €&quot;"/>
    <numFmt numFmtId="169" formatCode="[$-40C]mmm\-yy;@"/>
    <numFmt numFmtId="170" formatCode="#,##0.0000"/>
    <numFmt numFmtId="171" formatCode="0.0%"/>
  </numFmts>
  <fonts count="35" x14ac:knownFonts="1">
    <font>
      <sz val="12"/>
      <color theme="1"/>
      <name val="Calibri"/>
      <family val="2"/>
      <scheme val="minor"/>
    </font>
    <font>
      <sz val="12"/>
      <color theme="1"/>
      <name val="Calibri"/>
      <family val="2"/>
      <scheme val="minor"/>
    </font>
    <font>
      <sz val="10"/>
      <name val="Arial"/>
      <family val="2"/>
    </font>
    <font>
      <b/>
      <sz val="11"/>
      <color theme="1"/>
      <name val="Calibri"/>
      <family val="2"/>
      <scheme val="minor"/>
    </font>
    <font>
      <sz val="11"/>
      <color theme="1"/>
      <name val="Calibri"/>
      <family val="2"/>
      <scheme val="minor"/>
    </font>
    <font>
      <b/>
      <sz val="11"/>
      <name val="Calibri"/>
      <scheme val="minor"/>
    </font>
    <font>
      <sz val="11"/>
      <name val="Calibri"/>
      <family val="2"/>
      <scheme val="minor"/>
    </font>
    <font>
      <sz val="11"/>
      <color rgb="FF000000"/>
      <name val="Calibri"/>
      <family val="2"/>
      <scheme val="minor"/>
    </font>
    <font>
      <sz val="12"/>
      <name val="宋体"/>
      <charset val="134"/>
    </font>
    <font>
      <u/>
      <sz val="12"/>
      <color theme="10"/>
      <name val="Calibri"/>
      <family val="2"/>
      <scheme val="minor"/>
    </font>
    <font>
      <u/>
      <sz val="12"/>
      <color theme="11"/>
      <name val="Calibri"/>
      <family val="2"/>
      <scheme val="minor"/>
    </font>
    <font>
      <b/>
      <sz val="11"/>
      <color rgb="FF000000"/>
      <name val="Calibri"/>
      <scheme val="minor"/>
    </font>
    <font>
      <sz val="1"/>
      <color theme="1"/>
      <name val="Calibri"/>
      <scheme val="minor"/>
    </font>
    <font>
      <sz val="11"/>
      <name val="Arial"/>
      <family val="2"/>
    </font>
    <font>
      <sz val="12"/>
      <color indexed="8"/>
      <name val="Century Gothic"/>
      <family val="2"/>
    </font>
    <font>
      <sz val="10"/>
      <name val="Lucida Sans"/>
      <family val="2"/>
    </font>
    <font>
      <b/>
      <sz val="11"/>
      <color indexed="8"/>
      <name val="Calibri"/>
      <scheme val="minor"/>
    </font>
    <font>
      <sz val="12"/>
      <color rgb="FF0000FF"/>
      <name val="Arial Unicode MS"/>
    </font>
    <font>
      <sz val="12"/>
      <color indexed="8"/>
      <name val="Verdana"/>
    </font>
    <font>
      <b/>
      <sz val="16"/>
      <color rgb="FFFF0000"/>
      <name val="Lucida Grande"/>
    </font>
    <font>
      <sz val="12"/>
      <color indexed="8"/>
      <name val="Calibri"/>
      <family val="2"/>
    </font>
    <font>
      <b/>
      <sz val="10"/>
      <name val="Arial"/>
      <family val="2"/>
    </font>
    <font>
      <sz val="18"/>
      <color rgb="FFFFFF00"/>
      <name val="Calibri"/>
      <scheme val="minor"/>
    </font>
    <font>
      <b/>
      <sz val="8"/>
      <name val="Arial"/>
      <family val="2"/>
    </font>
    <font>
      <sz val="8"/>
      <name val="Arial"/>
      <family val="2"/>
    </font>
    <font>
      <sz val="12"/>
      <name val="Calibri"/>
    </font>
    <font>
      <sz val="12"/>
      <name val="Calibri"/>
      <scheme val="minor"/>
    </font>
    <font>
      <b/>
      <sz val="12"/>
      <color theme="1"/>
      <name val="Calibri"/>
      <family val="2"/>
      <scheme val="minor"/>
    </font>
    <font>
      <b/>
      <sz val="14"/>
      <color theme="1"/>
      <name val="Calibri"/>
      <family val="2"/>
      <scheme val="minor"/>
    </font>
    <font>
      <b/>
      <sz val="10"/>
      <name val="Times New Roman"/>
      <family val="1"/>
    </font>
    <font>
      <sz val="11"/>
      <color rgb="FF000000"/>
      <name val="Calibri"/>
      <family val="2"/>
    </font>
    <font>
      <sz val="22"/>
      <color theme="1"/>
      <name val="Calibri"/>
      <scheme val="minor"/>
    </font>
    <font>
      <sz val="11"/>
      <color indexed="8"/>
      <name val="Calibri"/>
      <family val="2"/>
    </font>
    <font>
      <u/>
      <sz val="8.25"/>
      <color indexed="12"/>
      <name val="Calibri"/>
      <family val="2"/>
    </font>
    <font>
      <sz val="10"/>
      <name val="Arial CE"/>
      <family val="2"/>
      <charset val="238"/>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indexed="9"/>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FF0000"/>
        <bgColor indexed="64"/>
      </patternFill>
    </fill>
    <fill>
      <patternFill patternType="solid">
        <fgColor theme="7" tint="-0.249977111117893"/>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rgb="FF7030A0"/>
        <bgColor indexed="64"/>
      </patternFill>
    </fill>
    <fill>
      <patternFill patternType="solid">
        <fgColor rgb="FFFFC00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8"/>
        <bgColor indexed="64"/>
      </patternFill>
    </fill>
    <fill>
      <patternFill patternType="solid">
        <fgColor theme="0" tint="-0.14999847407452621"/>
        <bgColor indexed="64"/>
      </patternFill>
    </fill>
    <fill>
      <patternFill patternType="solid">
        <fgColor theme="9" tint="-0.249977111117893"/>
        <bgColor indexed="64"/>
      </patternFill>
    </fill>
  </fills>
  <borders count="12">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style="thin">
        <color rgb="FF000000"/>
      </left>
      <right style="thin">
        <color auto="1"/>
      </right>
      <top style="thin">
        <color auto="1"/>
      </top>
      <bottom style="thin">
        <color auto="1"/>
      </bottom>
      <diagonal/>
    </border>
  </borders>
  <cellStyleXfs count="2636">
    <xf numFmtId="0" fontId="0" fillId="0" borderId="0"/>
    <xf numFmtId="0" fontId="15" fillId="0" borderId="0" applyNumberFormat="0" applyFill="0" applyBorder="0" applyAlignment="0" applyProtection="0"/>
    <xf numFmtId="0" fontId="2" fillId="0" borderId="0"/>
    <xf numFmtId="0" fontId="4" fillId="0" borderId="0"/>
    <xf numFmtId="0" fontId="8"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2" fillId="0" borderId="0"/>
    <xf numFmtId="9" fontId="4" fillId="0" borderId="0" applyFon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4"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 fillId="0" borderId="0"/>
    <xf numFmtId="0" fontId="4"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7" fillId="0" borderId="0">
      <alignment horizontal="center" vertical="center"/>
    </xf>
    <xf numFmtId="0" fontId="18" fillId="0" borderId="0" applyNumberFormat="0" applyFill="0" applyBorder="0" applyProtection="0">
      <alignment vertical="top" wrapText="1"/>
    </xf>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30"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32" fillId="0" borderId="0"/>
    <xf numFmtId="0" fontId="33" fillId="0" borderId="0" applyNumberFormat="0" applyFill="0" applyBorder="0" applyAlignment="0" applyProtection="0">
      <alignment vertical="top"/>
      <protection locked="0"/>
    </xf>
    <xf numFmtId="0" fontId="9" fillId="0" borderId="0" applyNumberFormat="0" applyFill="0" applyBorder="0" applyAlignment="0" applyProtection="0"/>
    <xf numFmtId="0" fontId="8" fillId="0" borderId="0"/>
    <xf numFmtId="0" fontId="34" fillId="0" borderId="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xf numFmtId="0" fontId="10" fillId="0" borderId="0" applyNumberFormat="0" applyFill="0" applyBorder="0" applyAlignment="0" applyProtection="0"/>
  </cellStyleXfs>
  <cellXfs count="445">
    <xf numFmtId="0" fontId="0" fillId="0" borderId="0" xfId="0"/>
    <xf numFmtId="0" fontId="3" fillId="0" borderId="10" xfId="0"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vertical="center"/>
    </xf>
    <xf numFmtId="0" fontId="4" fillId="0" borderId="1" xfId="0" applyFont="1" applyFill="1" applyBorder="1" applyAlignment="1">
      <alignment horizontal="center" vertical="center" wrapText="1"/>
    </xf>
    <xf numFmtId="0" fontId="4" fillId="0" borderId="1" xfId="0" applyFont="1" applyBorder="1" applyAlignment="1">
      <alignment horizontal="center"/>
    </xf>
    <xf numFmtId="0" fontId="4" fillId="0" borderId="1" xfId="0" applyFont="1" applyBorder="1" applyAlignment="1">
      <alignment horizontal="center" vertical="center"/>
    </xf>
    <xf numFmtId="0" fontId="4" fillId="0" borderId="0" xfId="0" applyFont="1"/>
    <xf numFmtId="0"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165" fontId="4" fillId="0" borderId="0" xfId="0" applyNumberFormat="1" applyFont="1"/>
    <xf numFmtId="0" fontId="4" fillId="0" borderId="1" xfId="0" applyFont="1" applyFill="1" applyBorder="1" applyAlignment="1">
      <alignment horizontal="center"/>
    </xf>
    <xf numFmtId="0" fontId="11" fillId="0"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protection locked="0"/>
    </xf>
    <xf numFmtId="0" fontId="3" fillId="0" borderId="1" xfId="0" applyFont="1" applyFill="1" applyBorder="1" applyAlignment="1">
      <alignment horizontal="center" vertical="center" wrapText="1"/>
    </xf>
    <xf numFmtId="0" fontId="4" fillId="0" borderId="1" xfId="0" applyFont="1" applyFill="1" applyBorder="1" applyAlignment="1" applyProtection="1">
      <alignment horizontal="center" vertical="center"/>
      <protection locked="0"/>
    </xf>
    <xf numFmtId="0" fontId="11" fillId="0" borderId="1" xfId="0" applyFont="1" applyFill="1" applyBorder="1" applyAlignment="1">
      <alignment horizontal="center" vertical="center"/>
    </xf>
    <xf numFmtId="0" fontId="3" fillId="0" borderId="1" xfId="0" applyFont="1" applyFill="1" applyBorder="1" applyAlignment="1" applyProtection="1">
      <alignment horizontal="center" vertical="center"/>
    </xf>
    <xf numFmtId="0" fontId="6" fillId="0" borderId="1" xfId="2" applyNumberFormat="1" applyFont="1" applyFill="1" applyBorder="1" applyAlignment="1" applyProtection="1">
      <alignment horizontal="center" vertical="center"/>
    </xf>
    <xf numFmtId="166" fontId="4" fillId="0" borderId="0" xfId="0" applyNumberFormat="1" applyFont="1"/>
    <xf numFmtId="9" fontId="4" fillId="0" borderId="0" xfId="0" applyNumberFormat="1" applyFont="1"/>
    <xf numFmtId="10" fontId="4" fillId="0" borderId="0" xfId="0" applyNumberFormat="1" applyFont="1"/>
    <xf numFmtId="10" fontId="4" fillId="2" borderId="1" xfId="0" applyNumberFormat="1" applyFont="1" applyFill="1" applyBorder="1" applyAlignment="1">
      <alignment horizontal="center" vertical="center"/>
    </xf>
    <xf numFmtId="165" fontId="3" fillId="0" borderId="1" xfId="0" applyNumberFormat="1" applyFont="1" applyFill="1" applyBorder="1" applyAlignment="1">
      <alignment horizontal="center" vertical="center"/>
    </xf>
    <xf numFmtId="0" fontId="4" fillId="0" borderId="1" xfId="0" applyFont="1" applyBorder="1"/>
    <xf numFmtId="10" fontId="4" fillId="0" borderId="1" xfId="0" applyNumberFormat="1" applyFont="1" applyBorder="1"/>
    <xf numFmtId="0" fontId="7" fillId="0" borderId="1" xfId="0" applyFont="1" applyBorder="1"/>
    <xf numFmtId="165" fontId="4" fillId="3" borderId="1" xfId="0" applyNumberFormat="1" applyFont="1" applyFill="1" applyBorder="1" applyAlignment="1">
      <alignment horizontal="center" vertical="center"/>
    </xf>
    <xf numFmtId="2" fontId="4" fillId="3" borderId="1" xfId="0" applyNumberFormat="1" applyFont="1" applyFill="1" applyBorder="1" applyAlignment="1">
      <alignment horizontal="center" vertical="center"/>
    </xf>
    <xf numFmtId="166" fontId="4" fillId="0" borderId="1" xfId="0" applyNumberFormat="1" applyFont="1" applyFill="1" applyBorder="1" applyAlignment="1">
      <alignment horizontal="center" vertical="center"/>
    </xf>
    <xf numFmtId="9" fontId="4" fillId="0" borderId="1" xfId="0" applyNumberFormat="1" applyFont="1" applyFill="1" applyBorder="1" applyAlignment="1">
      <alignment horizontal="center" vertical="center"/>
    </xf>
    <xf numFmtId="165" fontId="4" fillId="4" borderId="1" xfId="0" applyNumberFormat="1" applyFont="1" applyFill="1" applyBorder="1" applyAlignment="1">
      <alignment horizontal="center" vertical="center"/>
    </xf>
    <xf numFmtId="167" fontId="6" fillId="5" borderId="1" xfId="0" applyNumberFormat="1" applyFont="1" applyFill="1" applyBorder="1" applyAlignment="1">
      <alignment horizontal="center" vertical="center" wrapText="1"/>
    </xf>
    <xf numFmtId="0" fontId="3" fillId="0" borderId="1" xfId="0" applyNumberFormat="1" applyFont="1" applyFill="1" applyBorder="1" applyAlignment="1">
      <alignment horizontal="center" vertical="center"/>
    </xf>
    <xf numFmtId="0" fontId="4" fillId="0" borderId="0" xfId="0" applyFont="1" applyAlignment="1">
      <alignment horizontal="center"/>
    </xf>
    <xf numFmtId="164" fontId="4" fillId="0" borderId="0" xfId="0" applyNumberFormat="1" applyFont="1" applyFill="1"/>
    <xf numFmtId="164" fontId="4" fillId="0" borderId="1" xfId="0" applyNumberFormat="1" applyFont="1" applyFill="1" applyBorder="1" applyAlignment="1">
      <alignment horizontal="center" vertical="center"/>
    </xf>
    <xf numFmtId="0" fontId="4" fillId="0" borderId="0" xfId="0" applyFont="1" applyFill="1"/>
    <xf numFmtId="166" fontId="12" fillId="0" borderId="1" xfId="0" applyNumberFormat="1" applyFont="1" applyFill="1" applyBorder="1" applyAlignment="1">
      <alignment horizontal="center" vertical="center"/>
    </xf>
    <xf numFmtId="0" fontId="13" fillId="0" borderId="1" xfId="2" applyNumberFormat="1" applyFont="1" applyFill="1" applyBorder="1" applyAlignment="1" applyProtection="1">
      <alignment horizontal="center" vertical="center"/>
    </xf>
    <xf numFmtId="4" fontId="13" fillId="0" borderId="1" xfId="2" applyNumberFormat="1" applyFont="1" applyFill="1" applyBorder="1" applyAlignment="1" applyProtection="1">
      <alignment horizontal="center" vertical="center"/>
    </xf>
    <xf numFmtId="0" fontId="3" fillId="0" borderId="0" xfId="0" applyFont="1" applyFill="1" applyAlignment="1">
      <alignment horizontal="center"/>
    </xf>
    <xf numFmtId="165" fontId="4" fillId="0" borderId="0" xfId="0" applyNumberFormat="1" applyFont="1" applyFill="1"/>
    <xf numFmtId="166" fontId="3" fillId="0" borderId="0" xfId="0" applyNumberFormat="1" applyFont="1" applyFill="1" applyAlignment="1">
      <alignment horizontal="center"/>
    </xf>
    <xf numFmtId="0" fontId="4" fillId="0" borderId="1" xfId="0" applyFont="1" applyFill="1" applyBorder="1"/>
    <xf numFmtId="0" fontId="16" fillId="0" borderId="0" xfId="473" applyFont="1"/>
    <xf numFmtId="0" fontId="3" fillId="0" borderId="0" xfId="0" applyFont="1"/>
    <xf numFmtId="0" fontId="16" fillId="0" borderId="1" xfId="473" applyFont="1" applyFill="1" applyBorder="1" applyAlignment="1">
      <alignment horizontal="center" vertical="center"/>
    </xf>
    <xf numFmtId="0" fontId="5" fillId="0" borderId="1" xfId="1" applyFont="1" applyFill="1" applyBorder="1" applyAlignment="1">
      <alignment horizontal="center" vertical="center" wrapText="1"/>
    </xf>
    <xf numFmtId="9" fontId="16" fillId="0" borderId="1" xfId="473" applyNumberFormat="1" applyFont="1" applyBorder="1" applyAlignment="1">
      <alignment horizontal="center" vertical="center" wrapText="1"/>
    </xf>
    <xf numFmtId="0" fontId="16" fillId="0" borderId="1" xfId="473" applyFont="1" applyFill="1" applyBorder="1" applyAlignment="1">
      <alignment horizontal="center" vertical="center" wrapText="1"/>
    </xf>
    <xf numFmtId="0" fontId="16" fillId="0" borderId="1" xfId="473" applyFont="1" applyBorder="1" applyAlignment="1">
      <alignment horizontal="center" vertical="center"/>
    </xf>
    <xf numFmtId="9" fontId="4" fillId="0" borderId="1" xfId="0" applyNumberFormat="1" applyFont="1" applyBorder="1"/>
    <xf numFmtId="165" fontId="5" fillId="0" borderId="1" xfId="473" applyNumberFormat="1" applyFont="1" applyFill="1" applyBorder="1" applyAlignment="1">
      <alignment horizontal="center" vertical="center" wrapText="1"/>
    </xf>
    <xf numFmtId="165" fontId="16" fillId="0" borderId="1" xfId="473" applyNumberFormat="1" applyFont="1" applyBorder="1" applyAlignment="1">
      <alignment horizontal="center" vertical="center" wrapText="1"/>
    </xf>
    <xf numFmtId="165" fontId="4" fillId="0" borderId="1" xfId="0" applyNumberFormat="1" applyFont="1" applyBorder="1"/>
    <xf numFmtId="165" fontId="16" fillId="0" borderId="1" xfId="473" applyNumberFormat="1" applyFont="1" applyBorder="1" applyAlignment="1">
      <alignment horizontal="center" vertical="center"/>
    </xf>
    <xf numFmtId="1" fontId="1" fillId="0" borderId="1" xfId="478" applyNumberFormat="1" applyFill="1" applyBorder="1" applyAlignment="1">
      <alignment horizontal="center" vertical="center" wrapText="1"/>
    </xf>
    <xf numFmtId="0" fontId="1" fillId="0" borderId="1" xfId="478" applyFill="1" applyBorder="1" applyAlignment="1">
      <alignment horizontal="center" vertical="center" wrapText="1"/>
    </xf>
    <xf numFmtId="0" fontId="1" fillId="0" borderId="2" xfId="478" applyBorder="1" applyAlignment="1">
      <alignment horizontal="center" vertical="center" wrapText="1"/>
    </xf>
    <xf numFmtId="0" fontId="1" fillId="0" borderId="1" xfId="478" applyBorder="1" applyAlignment="1">
      <alignment horizontal="center" vertical="center" wrapText="1"/>
    </xf>
    <xf numFmtId="0" fontId="1" fillId="0" borderId="3" xfId="478" applyBorder="1" applyAlignment="1">
      <alignment horizontal="center" vertical="center" wrapText="1"/>
    </xf>
    <xf numFmtId="165" fontId="1" fillId="0" borderId="1" xfId="478" applyNumberFormat="1" applyFill="1" applyBorder="1" applyAlignment="1">
      <alignment horizontal="center" vertical="center" wrapText="1"/>
    </xf>
    <xf numFmtId="0" fontId="1" fillId="0" borderId="4" xfId="478" applyBorder="1" applyAlignment="1">
      <alignment horizontal="center" vertical="center" wrapText="1"/>
    </xf>
    <xf numFmtId="0" fontId="1" fillId="0" borderId="0" xfId="478" applyBorder="1" applyAlignment="1">
      <alignment horizontal="center" vertical="center" wrapText="1"/>
    </xf>
    <xf numFmtId="0" fontId="1" fillId="0" borderId="0" xfId="478" applyFill="1" applyBorder="1" applyAlignment="1">
      <alignment horizontal="center" vertical="center" wrapText="1"/>
    </xf>
    <xf numFmtId="0" fontId="1" fillId="0" borderId="1" xfId="478" applyNumberFormat="1" applyBorder="1" applyAlignment="1">
      <alignment horizontal="center"/>
    </xf>
    <xf numFmtId="0" fontId="1" fillId="0" borderId="1" xfId="478" applyBorder="1" applyAlignment="1">
      <alignment horizontal="center"/>
    </xf>
    <xf numFmtId="0" fontId="1" fillId="0" borderId="2" xfId="478" applyBorder="1" applyAlignment="1">
      <alignment horizontal="center"/>
    </xf>
    <xf numFmtId="0" fontId="1" fillId="0" borderId="1" xfId="478" applyFill="1" applyBorder="1" applyAlignment="1">
      <alignment horizontal="center"/>
    </xf>
    <xf numFmtId="0" fontId="1" fillId="0" borderId="3" xfId="478" applyBorder="1" applyAlignment="1">
      <alignment horizontal="center"/>
    </xf>
    <xf numFmtId="0" fontId="1" fillId="6" borderId="1" xfId="478" applyFill="1" applyBorder="1" applyAlignment="1">
      <alignment horizontal="center"/>
    </xf>
    <xf numFmtId="0" fontId="1" fillId="0" borderId="4" xfId="478" applyBorder="1" applyAlignment="1">
      <alignment horizontal="center"/>
    </xf>
    <xf numFmtId="165" fontId="1" fillId="7" borderId="1" xfId="478" applyNumberFormat="1" applyFill="1" applyBorder="1" applyAlignment="1">
      <alignment horizontal="center"/>
    </xf>
    <xf numFmtId="0" fontId="1" fillId="0" borderId="0" xfId="478" applyBorder="1" applyAlignment="1">
      <alignment horizontal="center"/>
    </xf>
    <xf numFmtId="165" fontId="1" fillId="0" borderId="1" xfId="478" applyNumberFormat="1" applyBorder="1" applyAlignment="1">
      <alignment horizontal="center"/>
    </xf>
    <xf numFmtId="0" fontId="1" fillId="0" borderId="0" xfId="478" applyFill="1" applyBorder="1" applyAlignment="1">
      <alignment horizontal="center"/>
    </xf>
    <xf numFmtId="0" fontId="1" fillId="0" borderId="1" xfId="478" applyNumberFormat="1" applyFill="1" applyBorder="1" applyAlignment="1">
      <alignment horizontal="center"/>
    </xf>
    <xf numFmtId="165" fontId="1" fillId="0" borderId="1" xfId="478" applyNumberFormat="1" applyFill="1" applyBorder="1" applyAlignment="1">
      <alignment horizontal="center"/>
    </xf>
    <xf numFmtId="0" fontId="1" fillId="0" borderId="5" xfId="478" applyNumberFormat="1" applyFill="1" applyBorder="1" applyAlignment="1">
      <alignment horizontal="center"/>
    </xf>
    <xf numFmtId="0" fontId="1" fillId="0" borderId="5" xfId="478" applyFill="1" applyBorder="1" applyAlignment="1">
      <alignment horizontal="center"/>
    </xf>
    <xf numFmtId="165" fontId="1" fillId="0" borderId="5" xfId="478" applyNumberFormat="1" applyFill="1" applyBorder="1" applyAlignment="1">
      <alignment horizontal="center"/>
    </xf>
    <xf numFmtId="165" fontId="1" fillId="0" borderId="0" xfId="478" applyNumberFormat="1" applyFill="1" applyBorder="1" applyAlignment="1">
      <alignment horizontal="center"/>
    </xf>
    <xf numFmtId="0" fontId="1" fillId="0" borderId="6" xfId="478" applyFill="1" applyBorder="1" applyAlignment="1">
      <alignment horizontal="center"/>
    </xf>
    <xf numFmtId="0" fontId="1" fillId="0" borderId="6" xfId="478" applyNumberFormat="1" applyFill="1" applyBorder="1" applyAlignment="1">
      <alignment horizontal="center"/>
    </xf>
    <xf numFmtId="165" fontId="1" fillId="0" borderId="6" xfId="478" applyNumberFormat="1" applyFill="1" applyBorder="1" applyAlignment="1">
      <alignment horizontal="center"/>
    </xf>
    <xf numFmtId="0" fontId="1" fillId="0" borderId="7" xfId="478" applyNumberFormat="1" applyBorder="1" applyAlignment="1">
      <alignment horizontal="center"/>
    </xf>
    <xf numFmtId="0" fontId="1" fillId="0" borderId="7" xfId="478" applyBorder="1" applyAlignment="1">
      <alignment horizontal="center"/>
    </xf>
    <xf numFmtId="0" fontId="1" fillId="6" borderId="7" xfId="478" applyFill="1" applyBorder="1" applyAlignment="1">
      <alignment horizontal="center"/>
    </xf>
    <xf numFmtId="165" fontId="1" fillId="7" borderId="7" xfId="478" applyNumberFormat="1" applyFill="1" applyBorder="1" applyAlignment="1">
      <alignment horizontal="center"/>
    </xf>
    <xf numFmtId="165" fontId="1" fillId="0" borderId="0" xfId="478" applyNumberFormat="1" applyBorder="1" applyAlignment="1">
      <alignment horizontal="center"/>
    </xf>
    <xf numFmtId="1" fontId="1" fillId="0" borderId="1" xfId="478" applyNumberFormat="1" applyBorder="1" applyAlignment="1">
      <alignment horizontal="center"/>
    </xf>
    <xf numFmtId="0" fontId="1" fillId="0" borderId="7" xfId="478" applyNumberFormat="1" applyFill="1" applyBorder="1" applyAlignment="1">
      <alignment horizontal="center"/>
    </xf>
    <xf numFmtId="0" fontId="1" fillId="0" borderId="7" xfId="478" applyFill="1" applyBorder="1" applyAlignment="1">
      <alignment horizontal="center"/>
    </xf>
    <xf numFmtId="165" fontId="1" fillId="0" borderId="7" xfId="478" applyNumberFormat="1" applyFill="1" applyBorder="1" applyAlignment="1">
      <alignment horizontal="center"/>
    </xf>
    <xf numFmtId="0" fontId="1" fillId="0" borderId="6" xfId="478" applyNumberFormat="1" applyBorder="1" applyAlignment="1">
      <alignment horizontal="center"/>
    </xf>
    <xf numFmtId="0" fontId="1" fillId="0" borderId="6" xfId="478" applyBorder="1" applyAlignment="1">
      <alignment horizontal="center"/>
    </xf>
    <xf numFmtId="0" fontId="1" fillId="6" borderId="6" xfId="478" applyFill="1" applyBorder="1" applyAlignment="1">
      <alignment horizontal="center"/>
    </xf>
    <xf numFmtId="165" fontId="1" fillId="7" borderId="6" xfId="478" applyNumberFormat="1" applyFill="1" applyBorder="1" applyAlignment="1">
      <alignment horizontal="center"/>
    </xf>
    <xf numFmtId="0" fontId="1" fillId="0" borderId="5" xfId="478" applyNumberFormat="1" applyBorder="1" applyAlignment="1">
      <alignment horizontal="center"/>
    </xf>
    <xf numFmtId="0" fontId="1" fillId="0" borderId="5" xfId="478" applyBorder="1" applyAlignment="1">
      <alignment horizontal="center"/>
    </xf>
    <xf numFmtId="0" fontId="1" fillId="6" borderId="5" xfId="478" applyFill="1" applyBorder="1" applyAlignment="1">
      <alignment horizontal="center"/>
    </xf>
    <xf numFmtId="165" fontId="1" fillId="7" borderId="5" xfId="478" applyNumberFormat="1" applyFill="1" applyBorder="1" applyAlignment="1">
      <alignment horizontal="center"/>
    </xf>
    <xf numFmtId="0" fontId="1" fillId="2" borderId="1" xfId="478" applyNumberFormat="1" applyFill="1" applyBorder="1" applyAlignment="1">
      <alignment horizontal="center"/>
    </xf>
    <xf numFmtId="0" fontId="1" fillId="2" borderId="1" xfId="478" applyFill="1" applyBorder="1" applyAlignment="1">
      <alignment horizontal="center"/>
    </xf>
    <xf numFmtId="0" fontId="1" fillId="2" borderId="2" xfId="478" applyFill="1" applyBorder="1" applyAlignment="1">
      <alignment horizontal="center"/>
    </xf>
    <xf numFmtId="0" fontId="1" fillId="2" borderId="3" xfId="478" applyFill="1" applyBorder="1" applyAlignment="1">
      <alignment horizontal="center"/>
    </xf>
    <xf numFmtId="165" fontId="1" fillId="2" borderId="1" xfId="478" applyNumberFormat="1" applyFill="1" applyBorder="1" applyAlignment="1">
      <alignment horizontal="center"/>
    </xf>
    <xf numFmtId="0" fontId="1" fillId="2" borderId="4" xfId="478" applyFill="1" applyBorder="1" applyAlignment="1">
      <alignment horizontal="center"/>
    </xf>
    <xf numFmtId="0" fontId="1" fillId="2" borderId="0" xfId="478" applyFill="1" applyBorder="1" applyAlignment="1">
      <alignment horizontal="center"/>
    </xf>
    <xf numFmtId="1" fontId="1" fillId="0" borderId="1" xfId="478" applyNumberFormat="1" applyFill="1" applyBorder="1" applyAlignment="1">
      <alignment horizontal="center"/>
    </xf>
    <xf numFmtId="1" fontId="1" fillId="0" borderId="5" xfId="478" applyNumberFormat="1" applyFill="1" applyBorder="1" applyAlignment="1">
      <alignment horizontal="center"/>
    </xf>
    <xf numFmtId="1" fontId="1" fillId="0" borderId="5" xfId="478" applyNumberFormat="1" applyBorder="1" applyAlignment="1">
      <alignment horizontal="center"/>
    </xf>
    <xf numFmtId="0" fontId="1" fillId="2" borderId="5" xfId="478" applyNumberFormat="1" applyFill="1" applyBorder="1" applyAlignment="1">
      <alignment horizontal="center"/>
    </xf>
    <xf numFmtId="0" fontId="1" fillId="2" borderId="5" xfId="478" applyFill="1" applyBorder="1" applyAlignment="1">
      <alignment horizontal="center"/>
    </xf>
    <xf numFmtId="165" fontId="1" fillId="2" borderId="5" xfId="478" applyNumberFormat="1" applyFill="1" applyBorder="1" applyAlignment="1">
      <alignment horizontal="center"/>
    </xf>
    <xf numFmtId="165" fontId="1" fillId="2" borderId="0" xfId="478" applyNumberFormat="1" applyFill="1" applyBorder="1" applyAlignment="1">
      <alignment horizontal="center"/>
    </xf>
    <xf numFmtId="1" fontId="1" fillId="0" borderId="0" xfId="478" applyNumberFormat="1" applyFill="1" applyBorder="1" applyAlignment="1">
      <alignment horizontal="center"/>
    </xf>
    <xf numFmtId="10" fontId="4" fillId="0" borderId="0" xfId="0" applyNumberFormat="1" applyFont="1" applyFill="1"/>
    <xf numFmtId="1" fontId="4" fillId="0" borderId="0" xfId="0" applyNumberFormat="1" applyFont="1"/>
    <xf numFmtId="1" fontId="4" fillId="0" borderId="1" xfId="0" applyNumberFormat="1" applyFont="1" applyBorder="1"/>
    <xf numFmtId="168" fontId="20" fillId="0" borderId="1" xfId="473" applyNumberFormat="1" applyFont="1" applyBorder="1" applyAlignment="1">
      <alignment horizontal="center"/>
    </xf>
    <xf numFmtId="0" fontId="20" fillId="0" borderId="1" xfId="473" applyFont="1" applyFill="1" applyBorder="1" applyAlignment="1">
      <alignment horizontal="center"/>
    </xf>
    <xf numFmtId="166" fontId="4" fillId="0" borderId="1" xfId="0" applyNumberFormat="1" applyFont="1" applyBorder="1"/>
    <xf numFmtId="10" fontId="4" fillId="3" borderId="1" xfId="0" applyNumberFormat="1" applyFont="1" applyFill="1" applyBorder="1" applyAlignment="1">
      <alignment horizontal="center" vertical="center"/>
    </xf>
    <xf numFmtId="0" fontId="2" fillId="8" borderId="1" xfId="2" applyNumberFormat="1" applyFont="1" applyFill="1" applyBorder="1" applyAlignment="1" applyProtection="1">
      <alignment horizontal="center" vertical="center"/>
    </xf>
    <xf numFmtId="0" fontId="21" fillId="8" borderId="1" xfId="2" applyNumberFormat="1" applyFont="1" applyFill="1" applyBorder="1" applyAlignment="1" applyProtection="1">
      <alignment horizontal="center" vertical="center"/>
    </xf>
    <xf numFmtId="4" fontId="2" fillId="8" borderId="1" xfId="2" applyNumberFormat="1" applyFont="1" applyFill="1" applyBorder="1" applyAlignment="1" applyProtection="1">
      <alignment horizontal="center" vertical="center"/>
    </xf>
    <xf numFmtId="0" fontId="21" fillId="8" borderId="1" xfId="0" applyFont="1" applyFill="1" applyBorder="1" applyAlignment="1">
      <alignment horizontal="center" vertical="center"/>
    </xf>
    <xf numFmtId="0" fontId="2" fillId="8" borderId="1" xfId="0" applyFont="1" applyFill="1" applyBorder="1" applyAlignment="1">
      <alignment horizontal="center" vertical="center" wrapText="1"/>
    </xf>
    <xf numFmtId="2" fontId="2" fillId="8" borderId="0" xfId="0" applyNumberFormat="1" applyFont="1" applyFill="1" applyAlignment="1">
      <alignment horizontal="center" vertical="center"/>
    </xf>
    <xf numFmtId="0" fontId="21" fillId="8" borderId="0" xfId="0" applyFont="1" applyFill="1" applyBorder="1" applyAlignment="1">
      <alignment horizontal="center" vertical="center"/>
    </xf>
    <xf numFmtId="0" fontId="0" fillId="0" borderId="1" xfId="2" applyNumberFormat="1" applyFont="1" applyFill="1" applyBorder="1" applyAlignment="1" applyProtection="1">
      <alignment horizontal="center" vertical="center"/>
    </xf>
    <xf numFmtId="2" fontId="2" fillId="2" borderId="0" xfId="0" applyNumberFormat="1" applyFont="1" applyFill="1" applyAlignment="1">
      <alignment horizontal="center" vertical="center"/>
    </xf>
    <xf numFmtId="0" fontId="21" fillId="0" borderId="1" xfId="2" applyNumberFormat="1" applyFont="1" applyFill="1" applyBorder="1" applyAlignment="1" applyProtection="1">
      <alignment horizontal="center" vertical="center"/>
    </xf>
    <xf numFmtId="4" fontId="2" fillId="12" borderId="1" xfId="2" applyNumberFormat="1" applyFont="1" applyFill="1" applyBorder="1" applyAlignment="1" applyProtection="1">
      <alignment horizontal="center" vertical="center"/>
    </xf>
    <xf numFmtId="0" fontId="21" fillId="0" borderId="1" xfId="0" applyFont="1" applyBorder="1" applyAlignment="1">
      <alignment horizontal="center" vertical="center"/>
    </xf>
    <xf numFmtId="0" fontId="2" fillId="0" borderId="1" xfId="0" applyFont="1" applyBorder="1" applyAlignment="1">
      <alignment horizontal="center" vertical="center" wrapText="1"/>
    </xf>
    <xf numFmtId="0" fontId="2" fillId="13" borderId="1" xfId="0" applyFont="1" applyFill="1" applyBorder="1" applyAlignment="1">
      <alignment horizontal="center" vertical="center" wrapText="1"/>
    </xf>
    <xf numFmtId="2" fontId="2" fillId="0" borderId="0" xfId="0" applyNumberFormat="1" applyFont="1" applyAlignment="1">
      <alignment horizontal="center" vertical="center"/>
    </xf>
    <xf numFmtId="0" fontId="21" fillId="13" borderId="0" xfId="0" applyFont="1" applyFill="1" applyBorder="1" applyAlignment="1">
      <alignment horizontal="center" vertical="center"/>
    </xf>
    <xf numFmtId="0" fontId="2" fillId="2" borderId="1" xfId="2" applyNumberFormat="1" applyFont="1" applyFill="1" applyBorder="1" applyAlignment="1" applyProtection="1">
      <alignment horizontal="center" vertical="center"/>
    </xf>
    <xf numFmtId="0" fontId="21" fillId="2" borderId="1" xfId="2" applyNumberFormat="1" applyFont="1" applyFill="1" applyBorder="1" applyAlignment="1" applyProtection="1">
      <alignment horizontal="center" vertical="center"/>
    </xf>
    <xf numFmtId="4" fontId="2" fillId="2" borderId="1" xfId="2" applyNumberFormat="1" applyFont="1" applyFill="1" applyBorder="1" applyAlignment="1" applyProtection="1">
      <alignment horizontal="center" vertical="center"/>
    </xf>
    <xf numFmtId="0" fontId="21"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21" fillId="2" borderId="0" xfId="0" applyFont="1" applyFill="1" applyBorder="1" applyAlignment="1">
      <alignment horizontal="center" vertical="center"/>
    </xf>
    <xf numFmtId="0" fontId="2" fillId="10" borderId="1" xfId="2" applyNumberFormat="1" applyFont="1" applyFill="1" applyBorder="1" applyAlignment="1" applyProtection="1">
      <alignment horizontal="center" vertical="center"/>
    </xf>
    <xf numFmtId="0" fontId="21" fillId="10" borderId="1" xfId="2" applyNumberFormat="1" applyFont="1" applyFill="1" applyBorder="1" applyAlignment="1" applyProtection="1">
      <alignment horizontal="center" vertical="center"/>
    </xf>
    <xf numFmtId="4" fontId="2" fillId="10" borderId="1" xfId="2" applyNumberFormat="1" applyFont="1" applyFill="1" applyBorder="1" applyAlignment="1" applyProtection="1">
      <alignment horizontal="center" vertical="center"/>
    </xf>
    <xf numFmtId="0" fontId="21" fillId="10" borderId="1" xfId="0" applyFont="1" applyFill="1" applyBorder="1" applyAlignment="1">
      <alignment horizontal="center" vertical="center"/>
    </xf>
    <xf numFmtId="0" fontId="2" fillId="10" borderId="1" xfId="0" applyFont="1" applyFill="1" applyBorder="1" applyAlignment="1">
      <alignment horizontal="center" vertical="center" wrapText="1"/>
    </xf>
    <xf numFmtId="2" fontId="2" fillId="10" borderId="0" xfId="0" applyNumberFormat="1" applyFont="1" applyFill="1" applyAlignment="1">
      <alignment horizontal="center" vertical="center"/>
    </xf>
    <xf numFmtId="0" fontId="2" fillId="14" borderId="1" xfId="2" applyNumberFormat="1" applyFont="1" applyFill="1" applyBorder="1" applyAlignment="1" applyProtection="1">
      <alignment horizontal="center" vertical="center"/>
    </xf>
    <xf numFmtId="0" fontId="21" fillId="2" borderId="0" xfId="0" applyFont="1" applyFill="1" applyAlignment="1">
      <alignment horizontal="center" vertical="center"/>
    </xf>
    <xf numFmtId="2" fontId="2" fillId="2" borderId="0" xfId="0" applyNumberFormat="1" applyFont="1" applyFill="1" applyBorder="1" applyAlignment="1">
      <alignment horizontal="center" vertical="center"/>
    </xf>
    <xf numFmtId="0" fontId="2" fillId="2" borderId="0" xfId="0" applyFont="1" applyFill="1" applyAlignment="1">
      <alignment horizontal="center" vertical="center" wrapText="1"/>
    </xf>
    <xf numFmtId="0" fontId="21" fillId="13" borderId="1" xfId="0" applyFont="1" applyFill="1" applyBorder="1" applyAlignment="1">
      <alignment horizontal="center" vertical="center"/>
    </xf>
    <xf numFmtId="0" fontId="2" fillId="0" borderId="1" xfId="2" applyNumberFormat="1" applyFont="1" applyFill="1" applyBorder="1" applyAlignment="1" applyProtection="1">
      <alignment horizontal="center" vertical="center"/>
    </xf>
    <xf numFmtId="0" fontId="21" fillId="13" borderId="1" xfId="2" applyNumberFormat="1" applyFont="1" applyFill="1" applyBorder="1" applyAlignment="1" applyProtection="1">
      <alignment horizontal="center" vertical="center"/>
    </xf>
    <xf numFmtId="4" fontId="2" fillId="13" borderId="1" xfId="2" applyNumberFormat="1" applyFont="1" applyFill="1" applyBorder="1" applyAlignment="1" applyProtection="1">
      <alignment horizontal="center" vertical="center"/>
    </xf>
    <xf numFmtId="2" fontId="2" fillId="13" borderId="0" xfId="0" applyNumberFormat="1" applyFont="1" applyFill="1" applyAlignment="1">
      <alignment horizontal="center" vertical="center"/>
    </xf>
    <xf numFmtId="2" fontId="2" fillId="0" borderId="1" xfId="0" applyNumberFormat="1" applyFont="1" applyBorder="1" applyAlignment="1">
      <alignment horizontal="center" vertical="center"/>
    </xf>
    <xf numFmtId="2" fontId="2" fillId="2" borderId="1" xfId="0" applyNumberFormat="1" applyFont="1" applyFill="1" applyBorder="1" applyAlignment="1">
      <alignment horizontal="center" vertical="center"/>
    </xf>
    <xf numFmtId="2" fontId="2" fillId="0" borderId="0" xfId="0" applyNumberFormat="1" applyFont="1" applyBorder="1" applyAlignment="1">
      <alignment horizontal="center" vertical="center"/>
    </xf>
    <xf numFmtId="4" fontId="2" fillId="0" borderId="1" xfId="2" applyNumberFormat="1" applyFont="1" applyFill="1" applyBorder="1" applyAlignment="1" applyProtection="1">
      <alignment horizontal="center" vertical="center"/>
    </xf>
    <xf numFmtId="0" fontId="21" fillId="0" borderId="1" xfId="0" applyFont="1" applyFill="1" applyBorder="1" applyAlignment="1">
      <alignment horizontal="center" vertical="center"/>
    </xf>
    <xf numFmtId="0" fontId="2" fillId="0" borderId="1" xfId="0" applyFont="1" applyFill="1" applyBorder="1" applyAlignment="1">
      <alignment horizontal="center" vertical="center" wrapText="1"/>
    </xf>
    <xf numFmtId="2" fontId="2" fillId="0" borderId="0" xfId="0" applyNumberFormat="1" applyFont="1" applyFill="1" applyAlignment="1">
      <alignment horizontal="center" vertical="center"/>
    </xf>
    <xf numFmtId="0" fontId="2" fillId="0" borderId="0" xfId="0" applyFont="1" applyAlignment="1">
      <alignment horizontal="center" vertical="center" wrapText="1"/>
    </xf>
    <xf numFmtId="0" fontId="2" fillId="9" borderId="1" xfId="2" applyNumberFormat="1" applyFont="1" applyFill="1" applyBorder="1" applyAlignment="1" applyProtection="1">
      <alignment horizontal="center" vertical="center"/>
    </xf>
    <xf numFmtId="0" fontId="21" fillId="15" borderId="1" xfId="0" applyFont="1" applyFill="1" applyBorder="1" applyAlignment="1">
      <alignment horizontal="center" vertical="center"/>
    </xf>
    <xf numFmtId="0" fontId="21" fillId="15" borderId="0" xfId="0" applyFont="1" applyFill="1" applyAlignment="1">
      <alignment horizontal="center" vertical="center"/>
    </xf>
    <xf numFmtId="0" fontId="2" fillId="16" borderId="1" xfId="2" applyNumberFormat="1" applyFont="1" applyFill="1" applyBorder="1" applyAlignment="1" applyProtection="1">
      <alignment horizontal="center" vertical="center"/>
    </xf>
    <xf numFmtId="0" fontId="21" fillId="16" borderId="1" xfId="2" applyNumberFormat="1" applyFont="1" applyFill="1" applyBorder="1" applyAlignment="1" applyProtection="1">
      <alignment horizontal="center" vertical="center"/>
    </xf>
    <xf numFmtId="4" fontId="2" fillId="16" borderId="1" xfId="2" applyNumberFormat="1" applyFont="1" applyFill="1" applyBorder="1" applyAlignment="1" applyProtection="1">
      <alignment horizontal="center" vertical="center"/>
    </xf>
    <xf numFmtId="0" fontId="21"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2" fontId="2" fillId="16" borderId="0" xfId="0" applyNumberFormat="1" applyFont="1" applyFill="1" applyAlignment="1">
      <alignment horizontal="center" vertical="center"/>
    </xf>
    <xf numFmtId="2" fontId="2" fillId="16" borderId="0" xfId="0" applyNumberFormat="1" applyFont="1" applyFill="1" applyBorder="1" applyAlignment="1">
      <alignment horizontal="center" vertical="center"/>
    </xf>
    <xf numFmtId="0" fontId="2" fillId="15" borderId="1" xfId="2" applyNumberFormat="1" applyFont="1" applyFill="1" applyBorder="1" applyAlignment="1" applyProtection="1">
      <alignment horizontal="center" vertical="center"/>
    </xf>
    <xf numFmtId="0" fontId="21" fillId="15" borderId="1" xfId="2" applyNumberFormat="1" applyFont="1" applyFill="1" applyBorder="1" applyAlignment="1" applyProtection="1">
      <alignment horizontal="center" vertical="center"/>
    </xf>
    <xf numFmtId="4" fontId="2" fillId="15" borderId="1" xfId="2" applyNumberFormat="1" applyFont="1" applyFill="1" applyBorder="1" applyAlignment="1" applyProtection="1">
      <alignment horizontal="center" vertical="center"/>
    </xf>
    <xf numFmtId="0" fontId="2" fillId="15" borderId="1" xfId="0" applyFont="1" applyFill="1" applyBorder="1" applyAlignment="1">
      <alignment horizontal="center" vertical="center" wrapText="1"/>
    </xf>
    <xf numFmtId="2" fontId="2" fillId="15" borderId="0" xfId="0" applyNumberFormat="1" applyFont="1" applyFill="1" applyAlignment="1">
      <alignment horizontal="center" vertical="center"/>
    </xf>
    <xf numFmtId="0" fontId="21" fillId="13" borderId="0" xfId="0" applyFont="1" applyFill="1" applyAlignment="1">
      <alignment horizontal="center" vertical="center"/>
    </xf>
    <xf numFmtId="0" fontId="0" fillId="0" borderId="1" xfId="0" applyBorder="1" applyAlignment="1">
      <alignment horizontal="center" vertical="center" wrapText="1"/>
    </xf>
    <xf numFmtId="0" fontId="2" fillId="16" borderId="1" xfId="0" applyFont="1" applyFill="1" applyBorder="1" applyAlignment="1">
      <alignment horizontal="center" vertical="center"/>
    </xf>
    <xf numFmtId="0" fontId="2" fillId="13" borderId="1" xfId="2" applyNumberFormat="1" applyFont="1" applyFill="1" applyBorder="1" applyAlignment="1" applyProtection="1">
      <alignment horizontal="center" vertical="center"/>
    </xf>
    <xf numFmtId="2" fontId="2" fillId="13" borderId="1" xfId="0" applyNumberFormat="1" applyFont="1" applyFill="1" applyBorder="1" applyAlignment="1">
      <alignment horizontal="center" vertical="center"/>
    </xf>
    <xf numFmtId="0" fontId="22" fillId="8" borderId="0" xfId="0" applyFont="1" applyFill="1"/>
    <xf numFmtId="0" fontId="22" fillId="8" borderId="0" xfId="0" applyFont="1" applyFill="1" applyAlignment="1">
      <alignment horizontal="center"/>
    </xf>
    <xf numFmtId="0" fontId="23" fillId="0" borderId="1" xfId="2" applyFont="1" applyBorder="1" applyAlignment="1">
      <alignment horizontal="center" vertical="center" wrapText="1"/>
    </xf>
    <xf numFmtId="0" fontId="23" fillId="0" borderId="1" xfId="0" applyFont="1" applyBorder="1" applyAlignment="1">
      <alignment horizontal="center" vertical="center" wrapText="1"/>
    </xf>
    <xf numFmtId="0" fontId="24" fillId="0" borderId="0" xfId="0" applyFont="1" applyAlignment="1">
      <alignment horizontal="center" vertical="center" wrapText="1"/>
    </xf>
    <xf numFmtId="2" fontId="4" fillId="0" borderId="0" xfId="0" applyNumberFormat="1" applyFont="1"/>
    <xf numFmtId="165" fontId="4" fillId="0" borderId="1" xfId="0" applyNumberFormat="1" applyFont="1" applyFill="1" applyBorder="1"/>
    <xf numFmtId="164" fontId="4" fillId="0" borderId="1" xfId="0" applyNumberFormat="1" applyFont="1" applyFill="1" applyBorder="1"/>
    <xf numFmtId="2" fontId="4" fillId="0" borderId="1" xfId="0" applyNumberFormat="1" applyFont="1" applyBorder="1"/>
    <xf numFmtId="0" fontId="25" fillId="0" borderId="1" xfId="0" applyFont="1" applyFill="1" applyBorder="1" applyAlignment="1">
      <alignment horizontal="center" vertical="center"/>
    </xf>
    <xf numFmtId="1" fontId="4" fillId="0" borderId="1" xfId="0" applyNumberFormat="1" applyFont="1" applyFill="1" applyBorder="1" applyAlignment="1">
      <alignment horizontal="right"/>
    </xf>
    <xf numFmtId="1" fontId="6" fillId="0" borderId="1" xfId="0" applyNumberFormat="1" applyFont="1" applyFill="1" applyBorder="1" applyAlignment="1">
      <alignment horizontal="right"/>
    </xf>
    <xf numFmtId="0" fontId="0" fillId="0" borderId="1" xfId="0" applyFill="1" applyBorder="1" applyAlignment="1"/>
    <xf numFmtId="0" fontId="4" fillId="0" borderId="8" xfId="0" applyNumberFormat="1" applyFont="1" applyFill="1" applyBorder="1" applyAlignment="1">
      <alignment horizontal="center" vertical="center"/>
    </xf>
    <xf numFmtId="1" fontId="6" fillId="0" borderId="1" xfId="0" applyNumberFormat="1" applyFont="1" applyBorder="1" applyAlignment="1">
      <alignment horizontal="right"/>
    </xf>
    <xf numFmtId="1" fontId="4" fillId="0" borderId="0" xfId="0" applyNumberFormat="1" applyFont="1" applyBorder="1"/>
    <xf numFmtId="1" fontId="26" fillId="0" borderId="1" xfId="0" applyNumberFormat="1" applyFont="1" applyFill="1" applyBorder="1" applyAlignment="1">
      <alignment horizontal="right"/>
    </xf>
    <xf numFmtId="0" fontId="3" fillId="0" borderId="1" xfId="0" applyFont="1" applyFill="1" applyBorder="1" applyAlignment="1">
      <alignment horizontal="center"/>
    </xf>
    <xf numFmtId="165" fontId="3" fillId="0" borderId="0" xfId="0" applyNumberFormat="1" applyFont="1" applyFill="1" applyBorder="1" applyAlignment="1">
      <alignment horizontal="center" vertical="center"/>
    </xf>
    <xf numFmtId="9" fontId="4" fillId="0" borderId="0" xfId="0" applyNumberFormat="1" applyFont="1" applyFill="1" applyBorder="1" applyAlignment="1">
      <alignment horizontal="center" vertical="center"/>
    </xf>
    <xf numFmtId="165" fontId="4" fillId="4" borderId="0" xfId="0" applyNumberFormat="1" applyFont="1" applyFill="1" applyBorder="1" applyAlignment="1">
      <alignment horizontal="center" vertical="center"/>
    </xf>
    <xf numFmtId="10" fontId="4" fillId="2" borderId="0" xfId="0" applyNumberFormat="1" applyFont="1" applyFill="1" applyBorder="1" applyAlignment="1">
      <alignment horizontal="center" vertical="center"/>
    </xf>
    <xf numFmtId="164" fontId="4" fillId="0" borderId="0" xfId="0" applyNumberFormat="1" applyFont="1" applyFill="1" applyBorder="1" applyAlignment="1">
      <alignment horizontal="center" vertical="center"/>
    </xf>
    <xf numFmtId="0" fontId="4" fillId="0" borderId="0" xfId="0" applyFont="1" applyBorder="1"/>
    <xf numFmtId="10" fontId="4" fillId="0" borderId="0" xfId="0" applyNumberFormat="1" applyFont="1" applyBorder="1"/>
    <xf numFmtId="0" fontId="0" fillId="2" borderId="0" xfId="0" applyFill="1"/>
    <xf numFmtId="0" fontId="0" fillId="0" borderId="1" xfId="0" applyBorder="1"/>
    <xf numFmtId="0" fontId="0" fillId="0" borderId="5" xfId="0" applyFill="1" applyBorder="1"/>
    <xf numFmtId="165" fontId="0" fillId="0" borderId="1" xfId="0" applyNumberFormat="1" applyBorder="1" applyAlignment="1">
      <alignment horizontal="center" vertical="center"/>
    </xf>
    <xf numFmtId="2" fontId="0" fillId="0" borderId="0" xfId="0" applyNumberFormat="1" applyBorder="1" applyAlignment="1">
      <alignment horizontal="center" vertical="center"/>
    </xf>
    <xf numFmtId="0" fontId="0" fillId="0" borderId="0" xfId="0" applyAlignment="1">
      <alignment horizontal="right"/>
    </xf>
    <xf numFmtId="0" fontId="0" fillId="0" borderId="1" xfId="0" applyBorder="1" applyAlignment="1">
      <alignment horizontal="right"/>
    </xf>
    <xf numFmtId="165" fontId="27" fillId="0" borderId="1" xfId="0" applyNumberFormat="1" applyFont="1" applyBorder="1" applyAlignment="1">
      <alignment horizontal="center" vertical="center"/>
    </xf>
    <xf numFmtId="2" fontId="27" fillId="0" borderId="1" xfId="0" applyNumberFormat="1" applyFont="1" applyBorder="1" applyAlignment="1">
      <alignment horizontal="center" vertical="center"/>
    </xf>
    <xf numFmtId="9" fontId="0" fillId="0" borderId="1" xfId="0" applyNumberFormat="1" applyBorder="1"/>
    <xf numFmtId="2" fontId="0" fillId="0" borderId="0" xfId="0" applyNumberFormat="1" applyBorder="1"/>
    <xf numFmtId="9" fontId="0" fillId="0" borderId="0" xfId="0" applyNumberFormat="1" applyBorder="1" applyAlignment="1">
      <alignment horizontal="center"/>
    </xf>
    <xf numFmtId="1" fontId="26" fillId="0" borderId="1" xfId="0" applyNumberFormat="1" applyFont="1" applyBorder="1" applyAlignment="1">
      <alignment horizontal="center"/>
    </xf>
    <xf numFmtId="0" fontId="0" fillId="0" borderId="0" xfId="0" applyAlignment="1">
      <alignment horizontal="center" vertical="center"/>
    </xf>
    <xf numFmtId="165" fontId="3" fillId="0" borderId="0" xfId="0" applyNumberFormat="1" applyFont="1" applyBorder="1" applyAlignment="1">
      <alignment horizontal="center"/>
    </xf>
    <xf numFmtId="165" fontId="3" fillId="0" borderId="0" xfId="0" applyNumberFormat="1" applyFont="1" applyBorder="1" applyAlignment="1">
      <alignment horizontal="center" vertical="center"/>
    </xf>
    <xf numFmtId="0" fontId="0" fillId="0" borderId="1" xfId="0" applyBorder="1" applyAlignment="1">
      <alignment horizontal="center"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3" fillId="17" borderId="1" xfId="0" applyFont="1" applyFill="1" applyBorder="1" applyAlignment="1">
      <alignment horizontal="center" vertical="center" wrapText="1"/>
    </xf>
    <xf numFmtId="0" fontId="0" fillId="0" borderId="1" xfId="0" applyFill="1" applyBorder="1" applyAlignment="1">
      <alignment horizontal="center" vertical="center"/>
    </xf>
    <xf numFmtId="165" fontId="0" fillId="11" borderId="1" xfId="0" applyNumberFormat="1" applyFill="1" applyBorder="1" applyAlignment="1">
      <alignment horizontal="center" vertical="center"/>
    </xf>
    <xf numFmtId="165" fontId="0" fillId="17" borderId="1" xfId="0" applyNumberFormat="1" applyFill="1" applyBorder="1" applyAlignment="1">
      <alignment horizontal="center" vertical="center"/>
    </xf>
    <xf numFmtId="0" fontId="0" fillId="18" borderId="1" xfId="0" applyFill="1" applyBorder="1" applyAlignment="1">
      <alignment horizontal="center" vertical="center"/>
    </xf>
    <xf numFmtId="0" fontId="0" fillId="18" borderId="1" xfId="0" applyFill="1" applyBorder="1" applyAlignment="1">
      <alignment horizontal="center"/>
    </xf>
    <xf numFmtId="165" fontId="0" fillId="18" borderId="1" xfId="0" applyNumberFormat="1" applyFill="1" applyBorder="1" applyAlignment="1">
      <alignment horizontal="center"/>
    </xf>
    <xf numFmtId="165" fontId="3" fillId="18" borderId="1" xfId="0" applyNumberFormat="1" applyFont="1" applyFill="1" applyBorder="1" applyAlignment="1">
      <alignment horizontal="center"/>
    </xf>
    <xf numFmtId="165" fontId="3" fillId="18" borderId="1" xfId="0" applyNumberFormat="1" applyFont="1" applyFill="1" applyBorder="1" applyAlignment="1">
      <alignment horizontal="center" vertical="center"/>
    </xf>
    <xf numFmtId="165" fontId="3" fillId="2" borderId="6" xfId="0" applyNumberFormat="1" applyFont="1" applyFill="1" applyBorder="1" applyAlignment="1">
      <alignment horizontal="center"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0" fontId="0" fillId="0" borderId="0" xfId="0" applyBorder="1"/>
    <xf numFmtId="0" fontId="3" fillId="0" borderId="0" xfId="0" applyFont="1" applyBorder="1" applyAlignment="1">
      <alignment horizontal="right"/>
    </xf>
    <xf numFmtId="0" fontId="29" fillId="0" borderId="0" xfId="0" applyFont="1" applyFill="1" applyBorder="1" applyAlignment="1">
      <alignment vertical="center" wrapText="1"/>
    </xf>
    <xf numFmtId="9" fontId="0" fillId="0" borderId="1" xfId="0" applyNumberFormat="1" applyBorder="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0" xfId="0" applyBorder="1" applyAlignment="1">
      <alignment horizontal="center"/>
    </xf>
    <xf numFmtId="0" fontId="0" fillId="0" borderId="0" xfId="0" applyFill="1" applyAlignment="1">
      <alignment vertical="center" wrapText="1"/>
    </xf>
    <xf numFmtId="0" fontId="0" fillId="0" borderId="0" xfId="0" applyFill="1" applyAlignment="1">
      <alignment horizontal="center" vertical="center" wrapText="1"/>
    </xf>
    <xf numFmtId="0" fontId="0" fillId="0" borderId="0" xfId="0" applyAlignment="1">
      <alignment horizontal="center"/>
    </xf>
    <xf numFmtId="0" fontId="0" fillId="0" borderId="1" xfId="0" applyBorder="1" applyAlignment="1">
      <alignment horizontal="left" vertical="center"/>
    </xf>
    <xf numFmtId="0" fontId="0" fillId="2" borderId="0" xfId="0" applyFill="1" applyAlignment="1">
      <alignment horizontal="right"/>
    </xf>
    <xf numFmtId="165" fontId="3" fillId="2" borderId="5" xfId="0" applyNumberFormat="1" applyFont="1" applyFill="1" applyBorder="1" applyAlignment="1">
      <alignment horizontal="center"/>
    </xf>
    <xf numFmtId="0" fontId="0" fillId="19" borderId="1" xfId="0" applyFill="1" applyBorder="1" applyAlignment="1">
      <alignment horizontal="right"/>
    </xf>
    <xf numFmtId="165" fontId="3" fillId="19" borderId="1" xfId="0" applyNumberFormat="1" applyFont="1" applyFill="1" applyBorder="1" applyAlignment="1">
      <alignment horizontal="center"/>
    </xf>
    <xf numFmtId="9" fontId="0" fillId="2" borderId="1" xfId="0" applyNumberFormat="1" applyFill="1" applyBorder="1" applyAlignment="1">
      <alignment horizontal="center" vertical="center" wrapText="1"/>
    </xf>
    <xf numFmtId="9" fontId="0" fillId="19" borderId="1" xfId="0" applyNumberFormat="1" applyFill="1" applyBorder="1" applyAlignment="1">
      <alignment horizontal="center" vertical="center" wrapText="1"/>
    </xf>
    <xf numFmtId="10" fontId="0" fillId="2" borderId="1" xfId="0" applyNumberFormat="1" applyFill="1" applyBorder="1" applyAlignment="1">
      <alignment horizontal="center" vertical="center" wrapText="1"/>
    </xf>
    <xf numFmtId="10" fontId="0" fillId="19" borderId="1" xfId="0" applyNumberFormat="1" applyFill="1" applyBorder="1" applyAlignment="1">
      <alignment horizontal="center" vertical="center" wrapText="1"/>
    </xf>
    <xf numFmtId="0" fontId="3" fillId="19" borderId="5" xfId="0" applyFont="1" applyFill="1" applyBorder="1" applyAlignment="1">
      <alignment horizontal="center" vertical="center" wrapText="1"/>
    </xf>
    <xf numFmtId="166" fontId="0" fillId="0" borderId="1" xfId="0" applyNumberFormat="1" applyBorder="1" applyAlignment="1">
      <alignment horizontal="center" vertical="center"/>
    </xf>
    <xf numFmtId="166" fontId="0" fillId="0" borderId="0" xfId="0" applyNumberFormat="1"/>
    <xf numFmtId="166" fontId="0" fillId="0" borderId="0" xfId="0" applyNumberFormat="1" applyAlignment="1">
      <alignment horizontal="center"/>
    </xf>
    <xf numFmtId="169" fontId="4" fillId="0" borderId="0" xfId="0" applyNumberFormat="1" applyFont="1"/>
    <xf numFmtId="169" fontId="4" fillId="0" borderId="1" xfId="0" applyNumberFormat="1" applyFont="1" applyBorder="1"/>
    <xf numFmtId="0" fontId="11" fillId="20" borderId="1" xfId="0" applyFont="1" applyFill="1" applyBorder="1" applyAlignment="1">
      <alignment horizontal="center" vertical="center" wrapText="1"/>
    </xf>
    <xf numFmtId="0" fontId="3" fillId="20" borderId="1" xfId="0" applyFont="1" applyFill="1" applyBorder="1" applyAlignment="1">
      <alignment horizontal="center" vertical="center"/>
    </xf>
    <xf numFmtId="0" fontId="20" fillId="20" borderId="1" xfId="473" applyFont="1" applyFill="1" applyBorder="1" applyAlignment="1">
      <alignment horizontal="center"/>
    </xf>
    <xf numFmtId="0" fontId="4" fillId="0" borderId="1" xfId="0" applyFont="1" applyBorder="1" applyAlignment="1"/>
    <xf numFmtId="10" fontId="4" fillId="0" borderId="1" xfId="0" applyNumberFormat="1" applyFont="1" applyBorder="1" applyAlignment="1"/>
    <xf numFmtId="1" fontId="4" fillId="0" borderId="1" xfId="0" applyNumberFormat="1" applyFont="1" applyBorder="1" applyAlignment="1"/>
    <xf numFmtId="169" fontId="4" fillId="0" borderId="1" xfId="0" applyNumberFormat="1" applyFont="1" applyBorder="1" applyAlignment="1"/>
    <xf numFmtId="0" fontId="4" fillId="0" borderId="0" xfId="0" applyFont="1" applyAlignment="1"/>
    <xf numFmtId="14" fontId="4" fillId="0" borderId="0" xfId="0" applyNumberFormat="1" applyFont="1"/>
    <xf numFmtId="0" fontId="5" fillId="0" borderId="1" xfId="2" applyNumberFormat="1" applyFont="1" applyFill="1" applyBorder="1" applyAlignment="1" applyProtection="1">
      <alignment horizontal="center" vertical="center"/>
    </xf>
    <xf numFmtId="0" fontId="5" fillId="0" borderId="1" xfId="2" applyFont="1" applyFill="1" applyBorder="1" applyAlignment="1">
      <alignment horizontal="center" vertical="center" wrapText="1"/>
    </xf>
    <xf numFmtId="0" fontId="3" fillId="0" borderId="1" xfId="0" applyFont="1" applyBorder="1" applyAlignment="1">
      <alignment horizontal="center" vertical="center" wrapText="1"/>
    </xf>
    <xf numFmtId="166" fontId="6" fillId="0" borderId="1" xfId="2" applyNumberFormat="1" applyFont="1" applyFill="1" applyBorder="1" applyAlignment="1">
      <alignment horizontal="center" vertical="center" wrapText="1"/>
    </xf>
    <xf numFmtId="165" fontId="5" fillId="0" borderId="1" xfId="2" applyNumberFormat="1" applyFont="1" applyFill="1" applyBorder="1" applyAlignment="1">
      <alignment horizontal="center" vertical="center" wrapText="1"/>
    </xf>
    <xf numFmtId="9" fontId="6" fillId="0" borderId="1" xfId="2" applyNumberFormat="1" applyFont="1" applyFill="1" applyBorder="1" applyAlignment="1">
      <alignment horizontal="center" vertical="center" wrapText="1"/>
    </xf>
    <xf numFmtId="165" fontId="6" fillId="4" borderId="1" xfId="2" applyNumberFormat="1" applyFont="1" applyFill="1" applyBorder="1" applyAlignment="1">
      <alignment horizontal="center" vertical="center" wrapText="1"/>
    </xf>
    <xf numFmtId="0" fontId="5" fillId="3" borderId="1" xfId="0" applyFont="1" applyFill="1" applyBorder="1" applyAlignment="1">
      <alignment horizontal="center" vertical="center" wrapText="1"/>
    </xf>
    <xf numFmtId="10" fontId="5" fillId="2" borderId="1" xfId="3" applyNumberFormat="1" applyFont="1" applyFill="1" applyBorder="1" applyAlignment="1">
      <alignment horizontal="center" vertical="center" wrapText="1"/>
    </xf>
    <xf numFmtId="164" fontId="5" fillId="0" borderId="1" xfId="3" applyNumberFormat="1" applyFont="1" applyFill="1" applyBorder="1" applyAlignment="1">
      <alignment horizontal="center" vertical="center" wrapText="1"/>
    </xf>
    <xf numFmtId="0" fontId="3" fillId="0" borderId="1" xfId="3" applyFont="1" applyFill="1" applyBorder="1" applyAlignment="1">
      <alignment horizontal="center" vertical="center" wrapText="1"/>
    </xf>
    <xf numFmtId="10" fontId="3" fillId="0" borderId="1" xfId="3" applyNumberFormat="1" applyFont="1" applyFill="1" applyBorder="1" applyAlignment="1">
      <alignment horizontal="center" vertical="center" wrapText="1"/>
    </xf>
    <xf numFmtId="1" fontId="3" fillId="0" borderId="1" xfId="3" applyNumberFormat="1" applyFont="1" applyFill="1" applyBorder="1" applyAlignment="1">
      <alignment horizontal="center" vertical="center" wrapText="1"/>
    </xf>
    <xf numFmtId="169" fontId="3" fillId="0" borderId="1" xfId="3" applyNumberFormat="1" applyFont="1" applyFill="1" applyBorder="1" applyAlignment="1">
      <alignment horizontal="center" vertical="center" wrapText="1"/>
    </xf>
    <xf numFmtId="0" fontId="3" fillId="0" borderId="0" xfId="0" applyFont="1" applyAlignment="1">
      <alignment horizontal="center" vertical="center" wrapText="1"/>
    </xf>
    <xf numFmtId="2" fontId="3" fillId="0" borderId="1" xfId="0" applyNumberFormat="1" applyFont="1" applyBorder="1" applyAlignment="1">
      <alignment horizontal="center" vertical="center" wrapText="1"/>
    </xf>
    <xf numFmtId="2" fontId="4" fillId="0" borderId="1" xfId="0" applyNumberFormat="1" applyFont="1" applyBorder="1" applyAlignment="1">
      <alignment horizontal="center" vertical="center"/>
    </xf>
    <xf numFmtId="2" fontId="4" fillId="0" borderId="1" xfId="0" applyNumberFormat="1" applyFont="1" applyFill="1" applyBorder="1" applyAlignment="1">
      <alignment horizontal="center" vertical="center"/>
    </xf>
    <xf numFmtId="2" fontId="13" fillId="0" borderId="1" xfId="2" applyNumberFormat="1" applyFont="1" applyFill="1" applyBorder="1" applyAlignment="1" applyProtection="1">
      <alignment horizontal="center" vertical="center"/>
    </xf>
    <xf numFmtId="170" fontId="16" fillId="0" borderId="1" xfId="473" applyNumberFormat="1" applyFont="1" applyBorder="1" applyAlignment="1">
      <alignment horizontal="center" vertical="center"/>
    </xf>
    <xf numFmtId="170" fontId="4" fillId="0" borderId="1" xfId="0" applyNumberFormat="1" applyFont="1" applyBorder="1"/>
    <xf numFmtId="170" fontId="4" fillId="0" borderId="0" xfId="0" applyNumberFormat="1" applyFont="1"/>
    <xf numFmtId="0" fontId="4" fillId="0" borderId="7" xfId="0" applyNumberFormat="1" applyFont="1" applyFill="1" applyBorder="1" applyAlignment="1">
      <alignment horizontal="center" vertical="center"/>
    </xf>
    <xf numFmtId="0" fontId="3" fillId="0" borderId="7" xfId="0" applyFont="1" applyFill="1" applyBorder="1" applyAlignment="1">
      <alignment horizontal="center" vertical="center"/>
    </xf>
    <xf numFmtId="0" fontId="4" fillId="0" borderId="7" xfId="0" applyFont="1" applyBorder="1" applyAlignment="1">
      <alignment horizontal="center"/>
    </xf>
    <xf numFmtId="166" fontId="4"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9" fontId="4" fillId="0" borderId="7" xfId="0" applyNumberFormat="1" applyFont="1" applyFill="1" applyBorder="1" applyAlignment="1">
      <alignment horizontal="center" vertical="center"/>
    </xf>
    <xf numFmtId="165" fontId="4" fillId="4" borderId="7" xfId="0" applyNumberFormat="1" applyFont="1" applyFill="1" applyBorder="1" applyAlignment="1">
      <alignment horizontal="center" vertical="center"/>
    </xf>
    <xf numFmtId="165" fontId="4" fillId="3" borderId="7" xfId="0" applyNumberFormat="1" applyFont="1" applyFill="1" applyBorder="1" applyAlignment="1">
      <alignment horizontal="center" vertical="center"/>
    </xf>
    <xf numFmtId="10" fontId="4" fillId="2" borderId="7" xfId="0" applyNumberFormat="1" applyFont="1" applyFill="1" applyBorder="1" applyAlignment="1">
      <alignment horizontal="center" vertical="center"/>
    </xf>
    <xf numFmtId="164" fontId="4" fillId="0" borderId="7" xfId="0" applyNumberFormat="1" applyFont="1" applyFill="1" applyBorder="1" applyAlignment="1">
      <alignment horizontal="center" vertical="center"/>
    </xf>
    <xf numFmtId="10" fontId="4" fillId="3" borderId="7" xfId="0" applyNumberFormat="1" applyFont="1" applyFill="1" applyBorder="1" applyAlignment="1">
      <alignment horizontal="center" vertical="center"/>
    </xf>
    <xf numFmtId="0" fontId="4" fillId="0" borderId="7" xfId="0" applyFont="1" applyBorder="1" applyAlignment="1">
      <alignment horizontal="center" vertical="center"/>
    </xf>
    <xf numFmtId="2" fontId="4" fillId="0" borderId="7" xfId="0" applyNumberFormat="1" applyFont="1" applyBorder="1" applyAlignment="1">
      <alignment horizontal="center" vertical="center"/>
    </xf>
    <xf numFmtId="0" fontId="4" fillId="0" borderId="7" xfId="0" applyFont="1" applyFill="1" applyBorder="1" applyAlignment="1">
      <alignment horizontal="center" vertical="center"/>
    </xf>
    <xf numFmtId="0" fontId="4" fillId="0" borderId="7" xfId="0" applyFont="1" applyBorder="1"/>
    <xf numFmtId="10" fontId="4" fillId="0" borderId="7" xfId="0" applyNumberFormat="1" applyFont="1" applyBorder="1"/>
    <xf numFmtId="169" fontId="4" fillId="0" borderId="7" xfId="0" applyNumberFormat="1" applyFont="1" applyBorder="1"/>
    <xf numFmtId="0" fontId="4" fillId="0" borderId="6" xfId="0" applyNumberFormat="1" applyFont="1" applyFill="1" applyBorder="1" applyAlignment="1">
      <alignment horizontal="center" vertical="center"/>
    </xf>
    <xf numFmtId="0" fontId="3" fillId="0" borderId="6" xfId="0" applyFont="1" applyFill="1" applyBorder="1" applyAlignment="1">
      <alignment horizontal="center" vertical="center"/>
    </xf>
    <xf numFmtId="0" fontId="4" fillId="0" borderId="6" xfId="0" applyFont="1" applyBorder="1" applyAlignment="1">
      <alignment horizontal="center"/>
    </xf>
    <xf numFmtId="166" fontId="4" fillId="0" borderId="6" xfId="0" applyNumberFormat="1" applyFont="1" applyFill="1" applyBorder="1" applyAlignment="1">
      <alignment horizontal="center" vertical="center"/>
    </xf>
    <xf numFmtId="165" fontId="3" fillId="0" borderId="6" xfId="0" applyNumberFormat="1" applyFont="1" applyFill="1" applyBorder="1" applyAlignment="1">
      <alignment horizontal="center" vertical="center"/>
    </xf>
    <xf numFmtId="9" fontId="4" fillId="0" borderId="6" xfId="0" applyNumberFormat="1" applyFont="1" applyFill="1" applyBorder="1" applyAlignment="1">
      <alignment horizontal="center" vertical="center"/>
    </xf>
    <xf numFmtId="165" fontId="4" fillId="4" borderId="6" xfId="0" applyNumberFormat="1" applyFont="1" applyFill="1" applyBorder="1" applyAlignment="1">
      <alignment horizontal="center" vertical="center"/>
    </xf>
    <xf numFmtId="165" fontId="4" fillId="3" borderId="6" xfId="0" applyNumberFormat="1" applyFont="1" applyFill="1" applyBorder="1" applyAlignment="1">
      <alignment horizontal="center" vertical="center"/>
    </xf>
    <xf numFmtId="10" fontId="4" fillId="2" borderId="6" xfId="0" applyNumberFormat="1" applyFont="1" applyFill="1" applyBorder="1" applyAlignment="1">
      <alignment horizontal="center" vertical="center"/>
    </xf>
    <xf numFmtId="164" fontId="4" fillId="0" borderId="6" xfId="0" applyNumberFormat="1" applyFont="1" applyFill="1" applyBorder="1" applyAlignment="1">
      <alignment horizontal="center" vertical="center"/>
    </xf>
    <xf numFmtId="10" fontId="4" fillId="3" borderId="6" xfId="0" applyNumberFormat="1" applyFont="1" applyFill="1" applyBorder="1" applyAlignment="1">
      <alignment horizontal="center" vertical="center"/>
    </xf>
    <xf numFmtId="0" fontId="4" fillId="0" borderId="6" xfId="0" applyFont="1" applyBorder="1" applyAlignment="1">
      <alignment horizontal="center" vertical="center"/>
    </xf>
    <xf numFmtId="2" fontId="4" fillId="0" borderId="6" xfId="0" applyNumberFormat="1" applyFont="1" applyBorder="1" applyAlignment="1">
      <alignment horizontal="center" vertical="center"/>
    </xf>
    <xf numFmtId="0" fontId="4" fillId="0" borderId="6" xfId="0" applyFont="1" applyFill="1" applyBorder="1" applyAlignment="1">
      <alignment horizontal="center" vertical="center"/>
    </xf>
    <xf numFmtId="0" fontId="4" fillId="0" borderId="6" xfId="0" applyFont="1" applyBorder="1"/>
    <xf numFmtId="10" fontId="4" fillId="0" borderId="6" xfId="0" applyNumberFormat="1" applyFont="1" applyBorder="1"/>
    <xf numFmtId="169" fontId="4" fillId="0" borderId="6" xfId="0" applyNumberFormat="1" applyFont="1" applyBorder="1"/>
    <xf numFmtId="165" fontId="3" fillId="0" borderId="1" xfId="0" applyNumberFormat="1" applyFont="1" applyFill="1" applyBorder="1" applyAlignment="1">
      <alignment horizontal="center"/>
    </xf>
    <xf numFmtId="165" fontId="4" fillId="4" borderId="1" xfId="0" applyNumberFormat="1" applyFont="1" applyFill="1" applyBorder="1" applyAlignment="1">
      <alignment horizontal="center"/>
    </xf>
    <xf numFmtId="0" fontId="4" fillId="3" borderId="1" xfId="0" applyFont="1" applyFill="1" applyBorder="1" applyAlignment="1">
      <alignment horizontal="center"/>
    </xf>
    <xf numFmtId="10" fontId="4" fillId="2" borderId="1" xfId="0" applyNumberFormat="1" applyFont="1" applyFill="1" applyBorder="1" applyAlignment="1">
      <alignment horizontal="center"/>
    </xf>
    <xf numFmtId="0" fontId="4" fillId="0" borderId="11" xfId="0" applyFont="1" applyFill="1" applyBorder="1" applyAlignment="1">
      <alignment horizontal="center" vertical="center"/>
    </xf>
    <xf numFmtId="3" fontId="4" fillId="0" borderId="1" xfId="0" applyNumberFormat="1" applyFont="1" applyFill="1" applyBorder="1" applyAlignment="1">
      <alignment horizontal="center" vertical="distributed"/>
    </xf>
    <xf numFmtId="0" fontId="4" fillId="0" borderId="1" xfId="0" applyFont="1" applyFill="1" applyBorder="1" applyAlignment="1">
      <alignment horizontal="center" vertical="distributed"/>
    </xf>
    <xf numFmtId="0" fontId="4" fillId="0" borderId="11" xfId="0" applyNumberFormat="1" applyFont="1" applyFill="1" applyBorder="1" applyAlignment="1">
      <alignment horizontal="center" vertical="center"/>
    </xf>
    <xf numFmtId="0" fontId="4" fillId="0" borderId="11" xfId="0" applyFont="1" applyFill="1" applyBorder="1" applyAlignment="1">
      <alignment horizontal="center"/>
    </xf>
    <xf numFmtId="0" fontId="4" fillId="0" borderId="11" xfId="0" applyFont="1" applyFill="1" applyBorder="1" applyAlignment="1">
      <alignment horizontal="center" vertical="center" wrapText="1"/>
    </xf>
    <xf numFmtId="0" fontId="6" fillId="0" borderId="11" xfId="2" applyNumberFormat="1" applyFont="1" applyFill="1" applyBorder="1" applyAlignment="1" applyProtection="1">
      <alignment horizontal="center" vertical="center"/>
    </xf>
    <xf numFmtId="0" fontId="3" fillId="20" borderId="1" xfId="0" applyFont="1" applyFill="1" applyBorder="1" applyAlignment="1">
      <alignment horizontal="center" vertical="distributed"/>
    </xf>
    <xf numFmtId="166" fontId="4" fillId="0" borderId="1" xfId="0" applyNumberFormat="1" applyFont="1" applyBorder="1" applyAlignment="1">
      <alignment horizontal="center"/>
    </xf>
    <xf numFmtId="169" fontId="4" fillId="0" borderId="0" xfId="0" applyNumberFormat="1" applyFont="1" applyBorder="1"/>
    <xf numFmtId="1" fontId="4" fillId="0" borderId="7" xfId="0" applyNumberFormat="1" applyFont="1" applyBorder="1"/>
    <xf numFmtId="1" fontId="4" fillId="0" borderId="6" xfId="0" applyNumberFormat="1" applyFont="1" applyBorder="1"/>
    <xf numFmtId="0" fontId="0" fillId="0" borderId="1" xfId="0" applyBorder="1" applyAlignment="1">
      <alignment horizontal="center"/>
    </xf>
    <xf numFmtId="0" fontId="0" fillId="0" borderId="1" xfId="0" applyBorder="1" applyAlignment="1">
      <alignment horizontal="left"/>
    </xf>
    <xf numFmtId="165" fontId="0" fillId="0" borderId="1" xfId="0" applyNumberFormat="1" applyBorder="1" applyAlignment="1">
      <alignment horizontal="center"/>
    </xf>
    <xf numFmtId="0" fontId="0" fillId="2" borderId="1" xfId="0" applyFill="1" applyBorder="1" applyAlignment="1">
      <alignment horizontal="center"/>
    </xf>
    <xf numFmtId="0" fontId="0" fillId="2" borderId="1" xfId="0" applyFill="1" applyBorder="1" applyAlignment="1">
      <alignment horizontal="left"/>
    </xf>
    <xf numFmtId="10" fontId="4" fillId="0" borderId="1" xfId="0" applyNumberFormat="1" applyFont="1" applyFill="1" applyBorder="1" applyAlignment="1">
      <alignment horizontal="center" vertical="center"/>
    </xf>
    <xf numFmtId="10" fontId="4" fillId="0" borderId="7" xfId="0" applyNumberFormat="1" applyFont="1" applyFill="1" applyBorder="1" applyAlignment="1">
      <alignment horizontal="center" vertical="center"/>
    </xf>
    <xf numFmtId="10" fontId="4" fillId="0" borderId="6" xfId="0" applyNumberFormat="1" applyFont="1" applyFill="1" applyBorder="1" applyAlignment="1">
      <alignment horizontal="center" vertical="center"/>
    </xf>
    <xf numFmtId="10" fontId="4" fillId="0" borderId="1" xfId="0" applyNumberFormat="1" applyFont="1" applyFill="1" applyBorder="1"/>
    <xf numFmtId="165" fontId="3" fillId="19" borderId="1" xfId="0" applyNumberFormat="1" applyFont="1" applyFill="1" applyBorder="1" applyAlignment="1">
      <alignment horizontal="center" vertical="center" wrapText="1"/>
    </xf>
    <xf numFmtId="165" fontId="4" fillId="19" borderId="1" xfId="0" applyNumberFormat="1" applyFont="1" applyFill="1" applyBorder="1" applyAlignment="1">
      <alignment horizontal="center" vertical="center"/>
    </xf>
    <xf numFmtId="10" fontId="4" fillId="19" borderId="1" xfId="0" applyNumberFormat="1" applyFont="1" applyFill="1" applyBorder="1" applyAlignment="1">
      <alignment horizontal="center" vertical="center"/>
    </xf>
    <xf numFmtId="164" fontId="5" fillId="6" borderId="1" xfId="3" applyNumberFormat="1" applyFont="1" applyFill="1" applyBorder="1" applyAlignment="1">
      <alignment horizontal="center" vertical="center" wrapText="1"/>
    </xf>
    <xf numFmtId="10" fontId="5" fillId="6" borderId="1" xfId="3" applyNumberFormat="1" applyFont="1" applyFill="1" applyBorder="1" applyAlignment="1">
      <alignment horizontal="center" vertical="center" wrapText="1"/>
    </xf>
    <xf numFmtId="164" fontId="4" fillId="6" borderId="1" xfId="0" applyNumberFormat="1" applyFont="1" applyFill="1" applyBorder="1" applyAlignment="1">
      <alignment horizontal="center" vertical="center"/>
    </xf>
    <xf numFmtId="10" fontId="4" fillId="6" borderId="1" xfId="0" applyNumberFormat="1" applyFont="1" applyFill="1" applyBorder="1" applyAlignment="1">
      <alignment horizontal="center" vertical="center"/>
    </xf>
    <xf numFmtId="168" fontId="20" fillId="3" borderId="1" xfId="473" applyNumberFormat="1" applyFont="1" applyFill="1" applyBorder="1" applyAlignment="1">
      <alignment horizontal="center"/>
    </xf>
    <xf numFmtId="164" fontId="31" fillId="0" borderId="0" xfId="0" applyNumberFormat="1" applyFont="1" applyFill="1" applyAlignment="1">
      <alignment vertical="center"/>
    </xf>
    <xf numFmtId="165" fontId="31" fillId="0" borderId="10" xfId="0" applyNumberFormat="1" applyFont="1" applyFill="1" applyBorder="1" applyAlignment="1">
      <alignment vertical="center"/>
    </xf>
    <xf numFmtId="165" fontId="31" fillId="0" borderId="0" xfId="0" applyNumberFormat="1" applyFont="1" applyFill="1" applyAlignment="1">
      <alignment vertical="center"/>
    </xf>
    <xf numFmtId="165" fontId="4" fillId="6" borderId="1"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4" fillId="0" borderId="0" xfId="0" applyFont="1" applyBorder="1" applyAlignment="1">
      <alignment horizontal="center"/>
    </xf>
    <xf numFmtId="166" fontId="4" fillId="0" borderId="0" xfId="0" applyNumberFormat="1" applyFont="1" applyFill="1" applyBorder="1" applyAlignment="1">
      <alignment horizontal="center" vertical="center"/>
    </xf>
    <xf numFmtId="165" fontId="0" fillId="0" borderId="1" xfId="0" applyNumberFormat="1" applyBorder="1" applyAlignment="1">
      <alignment horizontal="center" vertical="center"/>
    </xf>
    <xf numFmtId="0" fontId="0" fillId="0" borderId="1" xfId="0" applyBorder="1" applyAlignment="1">
      <alignment horizontal="center"/>
    </xf>
    <xf numFmtId="165" fontId="0" fillId="0" borderId="0" xfId="0" applyNumberFormat="1"/>
    <xf numFmtId="0" fontId="4" fillId="0" borderId="1" xfId="0" applyNumberFormat="1" applyFont="1" applyFill="1" applyBorder="1" applyAlignment="1">
      <alignment horizontal="right" vertical="center"/>
    </xf>
    <xf numFmtId="10" fontId="0" fillId="0" borderId="1" xfId="0" applyNumberFormat="1" applyBorder="1"/>
    <xf numFmtId="4" fontId="27" fillId="0" borderId="1" xfId="0" applyNumberFormat="1" applyFont="1" applyBorder="1" applyAlignment="1">
      <alignment horizontal="center" vertical="center"/>
    </xf>
    <xf numFmtId="165" fontId="0" fillId="19" borderId="1" xfId="0" applyNumberFormat="1" applyFill="1" applyBorder="1"/>
    <xf numFmtId="0" fontId="4" fillId="0" borderId="1" xfId="0" applyFont="1" applyBorder="1" applyAlignment="1">
      <alignment wrapText="1"/>
    </xf>
    <xf numFmtId="165" fontId="6" fillId="19" borderId="1" xfId="0" applyNumberFormat="1" applyFont="1" applyFill="1" applyBorder="1" applyAlignment="1">
      <alignment horizontal="center" vertical="center"/>
    </xf>
    <xf numFmtId="165" fontId="4" fillId="19" borderId="1" xfId="0" applyNumberFormat="1" applyFont="1" applyFill="1" applyBorder="1" applyAlignment="1">
      <alignment horizontal="center"/>
    </xf>
    <xf numFmtId="164" fontId="4" fillId="6" borderId="1" xfId="0" applyNumberFormat="1" applyFont="1" applyFill="1" applyBorder="1" applyAlignment="1">
      <alignment horizontal="center"/>
    </xf>
    <xf numFmtId="0" fontId="4" fillId="21" borderId="0" xfId="0" applyFont="1" applyFill="1"/>
    <xf numFmtId="0" fontId="3" fillId="21" borderId="0" xfId="0" applyFont="1" applyFill="1" applyAlignment="1">
      <alignment horizontal="center"/>
    </xf>
    <xf numFmtId="166" fontId="4" fillId="21" borderId="0" xfId="0" applyNumberFormat="1" applyFont="1" applyFill="1"/>
    <xf numFmtId="165" fontId="4" fillId="21" borderId="0" xfId="0" applyNumberFormat="1" applyFont="1" applyFill="1"/>
    <xf numFmtId="0" fontId="0" fillId="0" borderId="1" xfId="0" applyBorder="1" applyAlignment="1">
      <alignment horizontal="center"/>
    </xf>
    <xf numFmtId="171" fontId="0" fillId="0" borderId="1" xfId="0" applyNumberFormat="1" applyBorder="1"/>
    <xf numFmtId="165" fontId="0" fillId="2" borderId="1" xfId="0" applyNumberFormat="1" applyFill="1" applyBorder="1"/>
    <xf numFmtId="10" fontId="0" fillId="0" borderId="1" xfId="0" applyNumberFormat="1" applyBorder="1" applyAlignment="1">
      <alignment horizontal="right"/>
    </xf>
    <xf numFmtId="0" fontId="3" fillId="0" borderId="1" xfId="0" applyFont="1" applyFill="1" applyBorder="1" applyAlignment="1">
      <alignment horizontal="center" vertical="distributed"/>
    </xf>
    <xf numFmtId="165" fontId="4" fillId="19" borderId="1" xfId="0" applyNumberFormat="1" applyFont="1" applyFill="1" applyBorder="1"/>
    <xf numFmtId="165" fontId="4" fillId="19" borderId="0" xfId="0" applyNumberFormat="1" applyFont="1" applyFill="1" applyBorder="1" applyAlignment="1">
      <alignment horizontal="center" vertical="center"/>
    </xf>
    <xf numFmtId="164" fontId="4" fillId="6" borderId="0" xfId="0" applyNumberFormat="1" applyFont="1" applyFill="1" applyBorder="1" applyAlignment="1">
      <alignment horizontal="center" vertical="center"/>
    </xf>
    <xf numFmtId="0" fontId="4" fillId="0" borderId="9" xfId="0" applyNumberFormat="1" applyFont="1" applyFill="1" applyBorder="1" applyAlignment="1">
      <alignment horizontal="center" vertical="center"/>
    </xf>
    <xf numFmtId="0" fontId="4" fillId="0" borderId="8" xfId="0" applyFont="1" applyFill="1" applyBorder="1" applyAlignment="1">
      <alignment horizontal="center" vertical="center" wrapText="1"/>
    </xf>
    <xf numFmtId="0" fontId="26" fillId="0" borderId="1" xfId="0" applyNumberFormat="1" applyFont="1" applyFill="1" applyBorder="1" applyAlignment="1">
      <alignment horizontal="center" vertical="center"/>
    </xf>
    <xf numFmtId="14" fontId="4" fillId="0" borderId="1" xfId="0" applyNumberFormat="1" applyFont="1" applyBorder="1"/>
    <xf numFmtId="165" fontId="4" fillId="22" borderId="1" xfId="0" applyNumberFormat="1" applyFont="1" applyFill="1" applyBorder="1" applyAlignment="1">
      <alignment horizontal="center" vertical="center"/>
    </xf>
    <xf numFmtId="0" fontId="3" fillId="2" borderId="1" xfId="0" applyFont="1" applyFill="1" applyBorder="1" applyAlignment="1">
      <alignment horizontal="center" vertical="center"/>
    </xf>
    <xf numFmtId="164" fontId="4" fillId="0" borderId="0" xfId="0" applyNumberFormat="1" applyFont="1" applyFill="1" applyAlignment="1">
      <alignment horizontal="center"/>
    </xf>
    <xf numFmtId="164" fontId="4" fillId="0" borderId="1" xfId="0" applyNumberFormat="1" applyFont="1" applyFill="1" applyBorder="1" applyAlignment="1">
      <alignment horizontal="center"/>
    </xf>
    <xf numFmtId="165" fontId="4" fillId="0" borderId="0" xfId="0" applyNumberFormat="1" applyFont="1" applyFill="1" applyAlignment="1">
      <alignment horizontal="center"/>
    </xf>
    <xf numFmtId="0" fontId="9" fillId="0" borderId="1" xfId="2523" applyBorder="1"/>
    <xf numFmtId="165" fontId="0" fillId="0" borderId="1" xfId="0" applyNumberFormat="1" applyBorder="1" applyAlignment="1">
      <alignment horizontal="center" vertical="center"/>
    </xf>
    <xf numFmtId="0" fontId="25" fillId="0" borderId="8" xfId="0" applyFont="1" applyFill="1" applyBorder="1" applyAlignment="1">
      <alignment horizontal="center" vertical="center"/>
    </xf>
    <xf numFmtId="0" fontId="4" fillId="0" borderId="11" xfId="0" applyFont="1" applyFill="1" applyBorder="1" applyAlignment="1" applyProtection="1">
      <alignment horizontal="center" vertical="center" wrapText="1"/>
      <protection locked="0"/>
    </xf>
    <xf numFmtId="0" fontId="4" fillId="0" borderId="0" xfId="0" applyNumberFormat="1" applyFont="1" applyFill="1" applyBorder="1" applyAlignment="1">
      <alignment horizontal="center" vertical="center"/>
    </xf>
    <xf numFmtId="0" fontId="4" fillId="0" borderId="11" xfId="0" applyFont="1" applyFill="1" applyBorder="1" applyAlignment="1" applyProtection="1">
      <alignment horizontal="center"/>
      <protection locked="0"/>
    </xf>
    <xf numFmtId="0" fontId="3" fillId="0" borderId="6" xfId="0" applyFont="1" applyFill="1" applyBorder="1" applyAlignment="1" applyProtection="1">
      <alignment horizontal="center" vertical="center"/>
    </xf>
    <xf numFmtId="0" fontId="4" fillId="0" borderId="11" xfId="0" applyFont="1" applyFill="1" applyBorder="1" applyAlignment="1" applyProtection="1">
      <alignment horizontal="center" vertical="center"/>
      <protection locked="0"/>
    </xf>
    <xf numFmtId="0" fontId="4" fillId="0" borderId="11" xfId="0" applyFont="1" applyFill="1" applyBorder="1"/>
    <xf numFmtId="0" fontId="4" fillId="0" borderId="1" xfId="0" applyFont="1" applyFill="1" applyBorder="1" applyAlignment="1" applyProtection="1">
      <alignment horizontal="center"/>
      <protection locked="0"/>
    </xf>
    <xf numFmtId="0" fontId="4" fillId="0" borderId="1" xfId="0" applyNumberFormat="1" applyFont="1" applyFill="1" applyBorder="1" applyAlignment="1">
      <alignment horizontal="center"/>
    </xf>
    <xf numFmtId="0" fontId="4" fillId="0" borderId="8" xfId="0" applyFont="1" applyFill="1" applyBorder="1" applyAlignment="1" applyProtection="1">
      <alignment horizontal="center" vertical="center"/>
      <protection locked="0"/>
    </xf>
    <xf numFmtId="0" fontId="22" fillId="0" borderId="0" xfId="0" applyFont="1" applyFill="1"/>
    <xf numFmtId="1" fontId="26" fillId="0" borderId="0" xfId="0" applyNumberFormat="1" applyFont="1" applyAlignment="1">
      <alignment horizontal="center"/>
    </xf>
    <xf numFmtId="164" fontId="31" fillId="6" borderId="0" xfId="0" applyNumberFormat="1" applyFont="1" applyFill="1" applyAlignment="1">
      <alignment horizontal="center" vertical="center"/>
    </xf>
    <xf numFmtId="164" fontId="31" fillId="6" borderId="10" xfId="0" applyNumberFormat="1" applyFont="1" applyFill="1" applyBorder="1" applyAlignment="1">
      <alignment horizontal="center" vertical="center"/>
    </xf>
    <xf numFmtId="165" fontId="31" fillId="19" borderId="0" xfId="0" applyNumberFormat="1" applyFont="1" applyFill="1" applyAlignment="1">
      <alignment horizontal="center" vertical="center"/>
    </xf>
    <xf numFmtId="165" fontId="31" fillId="19" borderId="10" xfId="0" applyNumberFormat="1" applyFont="1" applyFill="1" applyBorder="1" applyAlignment="1">
      <alignment horizontal="center" vertical="center"/>
    </xf>
    <xf numFmtId="165" fontId="31" fillId="2" borderId="0" xfId="0" applyNumberFormat="1" applyFont="1" applyFill="1" applyAlignment="1">
      <alignment horizontal="center" vertical="center"/>
    </xf>
    <xf numFmtId="165" fontId="31" fillId="2" borderId="10" xfId="0" applyNumberFormat="1" applyFont="1" applyFill="1" applyBorder="1" applyAlignment="1">
      <alignment horizontal="center" vertical="center"/>
    </xf>
    <xf numFmtId="0" fontId="0" fillId="0" borderId="6" xfId="0" applyBorder="1" applyAlignment="1">
      <alignment horizontal="center" vertical="center" wrapText="1"/>
    </xf>
    <xf numFmtId="0" fontId="0" fillId="0" borderId="6" xfId="0" applyBorder="1" applyAlignment="1">
      <alignment horizontal="center" vertical="center"/>
    </xf>
    <xf numFmtId="0" fontId="0" fillId="0" borderId="1" xfId="0" applyBorder="1" applyAlignment="1">
      <alignment horizontal="center" vertical="center"/>
    </xf>
    <xf numFmtId="165" fontId="0" fillId="0" borderId="6" xfId="0" applyNumberFormat="1" applyBorder="1" applyAlignment="1">
      <alignment horizontal="center" vertical="center"/>
    </xf>
    <xf numFmtId="165" fontId="0" fillId="0" borderId="1" xfId="0" applyNumberFormat="1" applyBorder="1" applyAlignment="1">
      <alignment horizontal="center" vertical="center"/>
    </xf>
    <xf numFmtId="0" fontId="0" fillId="0" borderId="1" xfId="0" applyBorder="1" applyAlignment="1">
      <alignment horizontal="center"/>
    </xf>
    <xf numFmtId="0" fontId="28" fillId="2" borderId="1" xfId="0" applyFont="1" applyFill="1" applyBorder="1" applyAlignment="1">
      <alignment horizontal="center" vertical="center"/>
    </xf>
    <xf numFmtId="0" fontId="0" fillId="19" borderId="3" xfId="0" applyFill="1" applyBorder="1" applyAlignment="1">
      <alignment horizontal="center" vertical="center" wrapText="1"/>
    </xf>
    <xf numFmtId="0" fontId="0" fillId="19" borderId="2" xfId="0" applyFill="1" applyBorder="1" applyAlignment="1">
      <alignment horizontal="center" vertical="center" wrapText="1"/>
    </xf>
    <xf numFmtId="0" fontId="0" fillId="2" borderId="1" xfId="0" applyFill="1" applyBorder="1" applyAlignment="1">
      <alignment horizontal="center" vertical="center" wrapText="1"/>
    </xf>
    <xf numFmtId="0" fontId="0" fillId="19" borderId="1" xfId="0" applyFill="1" applyBorder="1" applyAlignment="1">
      <alignment horizontal="center" vertical="center" wrapText="1"/>
    </xf>
    <xf numFmtId="0" fontId="0" fillId="2" borderId="3" xfId="0" applyFill="1" applyBorder="1" applyAlignment="1">
      <alignment horizontal="center" vertical="center" wrapText="1"/>
    </xf>
    <xf numFmtId="0" fontId="0" fillId="2" borderId="2" xfId="0" applyFill="1" applyBorder="1" applyAlignment="1">
      <alignment horizontal="center" vertical="center" wrapText="1"/>
    </xf>
    <xf numFmtId="0" fontId="0" fillId="0" borderId="1" xfId="0" applyBorder="1" applyAlignment="1">
      <alignment horizontal="center" vertical="center" wrapText="1"/>
    </xf>
  </cellXfs>
  <cellStyles count="2636">
    <cellStyle name="Excel Built-in Normal" xfId="473"/>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xfId="39" builtinId="8" hidden="1"/>
    <cellStyle name="Lien hypertexte" xfId="41" builtinId="8" hidden="1"/>
    <cellStyle name="Lien hypertexte" xfId="43" builtinId="8" hidden="1"/>
    <cellStyle name="Lien hypertexte" xfId="45" builtinId="8" hidden="1"/>
    <cellStyle name="Lien hypertexte" xfId="47" builtinId="8" hidden="1"/>
    <cellStyle name="Lien hypertexte" xfId="49" builtinId="8" hidden="1"/>
    <cellStyle name="Lien hypertexte" xfId="53" builtinId="8" hidden="1"/>
    <cellStyle name="Lien hypertexte" xfId="55" builtinId="8" hidden="1"/>
    <cellStyle name="Lien hypertexte" xfId="57" builtinId="8" hidden="1"/>
    <cellStyle name="Lien hypertexte" xfId="59" builtinId="8" hidden="1"/>
    <cellStyle name="Lien hypertexte" xfId="61" builtinId="8" hidden="1"/>
    <cellStyle name="Lien hypertexte" xfId="63" builtinId="8" hidden="1"/>
    <cellStyle name="Lien hypertexte" xfId="65" builtinId="8" hidden="1"/>
    <cellStyle name="Lien hypertexte" xfId="67" builtinId="8" hidden="1"/>
    <cellStyle name="Lien hypertexte" xfId="69" builtinId="8" hidden="1"/>
    <cellStyle name="Lien hypertexte" xfId="71" builtinId="8" hidden="1"/>
    <cellStyle name="Lien hypertexte" xfId="73" builtinId="8" hidden="1"/>
    <cellStyle name="Lien hypertexte" xfId="75" builtinId="8" hidden="1"/>
    <cellStyle name="Lien hypertexte" xfId="77" builtinId="8" hidden="1"/>
    <cellStyle name="Lien hypertexte" xfId="79" builtinId="8" hidden="1"/>
    <cellStyle name="Lien hypertexte" xfId="81" builtinId="8" hidden="1"/>
    <cellStyle name="Lien hypertexte" xfId="83" builtinId="8" hidden="1"/>
    <cellStyle name="Lien hypertexte" xfId="85" builtinId="8" hidden="1"/>
    <cellStyle name="Lien hypertexte" xfId="87" builtinId="8" hidden="1"/>
    <cellStyle name="Lien hypertexte" xfId="89" builtinId="8" hidden="1"/>
    <cellStyle name="Lien hypertexte" xfId="91" builtinId="8" hidden="1"/>
    <cellStyle name="Lien hypertexte" xfId="93" builtinId="8" hidden="1"/>
    <cellStyle name="Lien hypertexte" xfId="95" builtinId="8" hidden="1"/>
    <cellStyle name="Lien hypertexte" xfId="97" builtinId="8" hidden="1"/>
    <cellStyle name="Lien hypertexte" xfId="99" builtinId="8" hidden="1"/>
    <cellStyle name="Lien hypertexte" xfId="101" builtinId="8" hidden="1"/>
    <cellStyle name="Lien hypertexte" xfId="103" builtinId="8" hidden="1"/>
    <cellStyle name="Lien hypertexte" xfId="105" builtinId="8" hidden="1"/>
    <cellStyle name="Lien hypertexte" xfId="107" builtinId="8" hidden="1"/>
    <cellStyle name="Lien hypertexte" xfId="109" builtinId="8" hidden="1"/>
    <cellStyle name="Lien hypertexte" xfId="111" builtinId="8" hidden="1"/>
    <cellStyle name="Lien hypertexte" xfId="113" builtinId="8" hidden="1"/>
    <cellStyle name="Lien hypertexte" xfId="115" builtinId="8" hidden="1"/>
    <cellStyle name="Lien hypertexte" xfId="117" builtinId="8" hidden="1"/>
    <cellStyle name="Lien hypertexte" xfId="119" builtinId="8" hidden="1"/>
    <cellStyle name="Lien hypertexte" xfId="121" builtinId="8" hidden="1"/>
    <cellStyle name="Lien hypertexte" xfId="123" builtinId="8" hidden="1"/>
    <cellStyle name="Lien hypertexte" xfId="125" builtinId="8" hidden="1"/>
    <cellStyle name="Lien hypertexte" xfId="127" builtinId="8" hidden="1"/>
    <cellStyle name="Lien hypertexte" xfId="129" builtinId="8" hidden="1"/>
    <cellStyle name="Lien hypertexte" xfId="131" builtinId="8" hidden="1"/>
    <cellStyle name="Lien hypertexte" xfId="133" builtinId="8" hidden="1"/>
    <cellStyle name="Lien hypertexte" xfId="135" builtinId="8" hidden="1"/>
    <cellStyle name="Lien hypertexte" xfId="137" builtinId="8" hidden="1"/>
    <cellStyle name="Lien hypertexte" xfId="139" builtinId="8" hidden="1"/>
    <cellStyle name="Lien hypertexte" xfId="141" builtinId="8" hidden="1"/>
    <cellStyle name="Lien hypertexte" xfId="143" builtinId="8" hidden="1"/>
    <cellStyle name="Lien hypertexte" xfId="145" builtinId="8" hidden="1"/>
    <cellStyle name="Lien hypertexte" xfId="147" builtinId="8" hidden="1"/>
    <cellStyle name="Lien hypertexte" xfId="149" builtinId="8" hidden="1"/>
    <cellStyle name="Lien hypertexte" xfId="151" builtinId="8" hidden="1"/>
    <cellStyle name="Lien hypertexte" xfId="153" builtinId="8" hidden="1"/>
    <cellStyle name="Lien hypertexte" xfId="155" builtinId="8" hidden="1"/>
    <cellStyle name="Lien hypertexte" xfId="157" builtinId="8" hidden="1"/>
    <cellStyle name="Lien hypertexte" xfId="159" builtinId="8" hidden="1"/>
    <cellStyle name="Lien hypertexte" xfId="161" builtinId="8" hidden="1"/>
    <cellStyle name="Lien hypertexte" xfId="163" builtinId="8" hidden="1"/>
    <cellStyle name="Lien hypertexte" xfId="165" builtinId="8" hidden="1"/>
    <cellStyle name="Lien hypertexte" xfId="167" builtinId="8" hidden="1"/>
    <cellStyle name="Lien hypertexte" xfId="169" builtinId="8" hidden="1"/>
    <cellStyle name="Lien hypertexte" xfId="171" builtinId="8" hidden="1"/>
    <cellStyle name="Lien hypertexte" xfId="173" builtinId="8" hidden="1"/>
    <cellStyle name="Lien hypertexte" xfId="175" builtinId="8" hidden="1"/>
    <cellStyle name="Lien hypertexte" xfId="177" builtinId="8" hidden="1"/>
    <cellStyle name="Lien hypertexte" xfId="179" builtinId="8" hidden="1"/>
    <cellStyle name="Lien hypertexte" xfId="181" builtinId="8" hidden="1"/>
    <cellStyle name="Lien hypertexte" xfId="183" builtinId="8" hidden="1"/>
    <cellStyle name="Lien hypertexte" xfId="185" builtinId="8" hidden="1"/>
    <cellStyle name="Lien hypertexte" xfId="187" builtinId="8" hidden="1"/>
    <cellStyle name="Lien hypertexte" xfId="189" builtinId="8" hidden="1"/>
    <cellStyle name="Lien hypertexte" xfId="191" builtinId="8" hidden="1"/>
    <cellStyle name="Lien hypertexte" xfId="193" builtinId="8" hidden="1"/>
    <cellStyle name="Lien hypertexte" xfId="195" builtinId="8" hidden="1"/>
    <cellStyle name="Lien hypertexte" xfId="197" builtinId="8" hidden="1"/>
    <cellStyle name="Lien hypertexte" xfId="199" builtinId="8" hidden="1"/>
    <cellStyle name="Lien hypertexte" xfId="201" builtinId="8" hidden="1"/>
    <cellStyle name="Lien hypertexte" xfId="203" builtinId="8" hidden="1"/>
    <cellStyle name="Lien hypertexte" xfId="205" builtinId="8" hidden="1"/>
    <cellStyle name="Lien hypertexte" xfId="207" builtinId="8" hidden="1"/>
    <cellStyle name="Lien hypertexte" xfId="209" builtinId="8" hidden="1"/>
    <cellStyle name="Lien hypertexte" xfId="211" builtinId="8" hidden="1"/>
    <cellStyle name="Lien hypertexte" xfId="213" builtinId="8" hidden="1"/>
    <cellStyle name="Lien hypertexte" xfId="215" builtinId="8" hidden="1"/>
    <cellStyle name="Lien hypertexte" xfId="217" builtinId="8" hidden="1"/>
    <cellStyle name="Lien hypertexte" xfId="219" builtinId="8" hidden="1"/>
    <cellStyle name="Lien hypertexte" xfId="221" builtinId="8" hidden="1"/>
    <cellStyle name="Lien hypertexte" xfId="223" builtinId="8" hidden="1"/>
    <cellStyle name="Lien hypertexte" xfId="225" builtinId="8" hidden="1"/>
    <cellStyle name="Lien hypertexte" xfId="227" builtinId="8" hidden="1"/>
    <cellStyle name="Lien hypertexte" xfId="229" builtinId="8" hidden="1"/>
    <cellStyle name="Lien hypertexte" xfId="231" builtinId="8" hidden="1"/>
    <cellStyle name="Lien hypertexte" xfId="233" builtinId="8" hidden="1"/>
    <cellStyle name="Lien hypertexte" xfId="235" builtinId="8" hidden="1"/>
    <cellStyle name="Lien hypertexte" xfId="237" builtinId="8" hidden="1"/>
    <cellStyle name="Lien hypertexte" xfId="239" builtinId="8" hidden="1"/>
    <cellStyle name="Lien hypertexte" xfId="241" builtinId="8" hidden="1"/>
    <cellStyle name="Lien hypertexte" xfId="243" builtinId="8" hidden="1"/>
    <cellStyle name="Lien hypertexte" xfId="245" builtinId="8" hidden="1"/>
    <cellStyle name="Lien hypertexte" xfId="247" builtinId="8" hidden="1"/>
    <cellStyle name="Lien hypertexte" xfId="249" builtinId="8" hidden="1"/>
    <cellStyle name="Lien hypertexte" xfId="251" builtinId="8" hidden="1"/>
    <cellStyle name="Lien hypertexte" xfId="253" builtinId="8" hidden="1"/>
    <cellStyle name="Lien hypertexte" xfId="255" builtinId="8" hidden="1"/>
    <cellStyle name="Lien hypertexte" xfId="257" builtinId="8" hidden="1"/>
    <cellStyle name="Lien hypertexte" xfId="259" builtinId="8" hidden="1"/>
    <cellStyle name="Lien hypertexte" xfId="261" builtinId="8" hidden="1"/>
    <cellStyle name="Lien hypertexte" xfId="263" builtinId="8" hidden="1"/>
    <cellStyle name="Lien hypertexte" xfId="265" builtinId="8" hidden="1"/>
    <cellStyle name="Lien hypertexte" xfId="267" builtinId="8" hidden="1"/>
    <cellStyle name="Lien hypertexte" xfId="269" builtinId="8" hidden="1"/>
    <cellStyle name="Lien hypertexte" xfId="271" builtinId="8" hidden="1"/>
    <cellStyle name="Lien hypertexte" xfId="273" builtinId="8" hidden="1"/>
    <cellStyle name="Lien hypertexte" xfId="275" builtinId="8" hidden="1"/>
    <cellStyle name="Lien hypertexte" xfId="277" builtinId="8" hidden="1"/>
    <cellStyle name="Lien hypertexte" xfId="279" builtinId="8" hidden="1"/>
    <cellStyle name="Lien hypertexte" xfId="281" builtinId="8" hidden="1"/>
    <cellStyle name="Lien hypertexte" xfId="283" builtinId="8" hidden="1"/>
    <cellStyle name="Lien hypertexte" xfId="285" builtinId="8" hidden="1"/>
    <cellStyle name="Lien hypertexte" xfId="287" builtinId="8" hidden="1"/>
    <cellStyle name="Lien hypertexte" xfId="289" builtinId="8" hidden="1"/>
    <cellStyle name="Lien hypertexte" xfId="291" builtinId="8" hidden="1"/>
    <cellStyle name="Lien hypertexte" xfId="293" builtinId="8" hidden="1"/>
    <cellStyle name="Lien hypertexte" xfId="295" builtinId="8" hidden="1"/>
    <cellStyle name="Lien hypertexte" xfId="297" builtinId="8" hidden="1"/>
    <cellStyle name="Lien hypertexte" xfId="299" builtinId="8" hidden="1"/>
    <cellStyle name="Lien hypertexte" xfId="301" builtinId="8" hidden="1"/>
    <cellStyle name="Lien hypertexte" xfId="303" builtinId="8" hidden="1"/>
    <cellStyle name="Lien hypertexte" xfId="305" builtinId="8" hidden="1"/>
    <cellStyle name="Lien hypertexte" xfId="307" builtinId="8" hidden="1"/>
    <cellStyle name="Lien hypertexte" xfId="309" builtinId="8" hidden="1"/>
    <cellStyle name="Lien hypertexte" xfId="311" builtinId="8" hidden="1"/>
    <cellStyle name="Lien hypertexte" xfId="313" builtinId="8" hidden="1"/>
    <cellStyle name="Lien hypertexte" xfId="315" builtinId="8" hidden="1"/>
    <cellStyle name="Lien hypertexte" xfId="317" builtinId="8" hidden="1"/>
    <cellStyle name="Lien hypertexte" xfId="319" builtinId="8" hidden="1"/>
    <cellStyle name="Lien hypertexte" xfId="321" builtinId="8" hidden="1"/>
    <cellStyle name="Lien hypertexte" xfId="323" builtinId="8" hidden="1"/>
    <cellStyle name="Lien hypertexte" xfId="325" builtinId="8" hidden="1"/>
    <cellStyle name="Lien hypertexte" xfId="327" builtinId="8" hidden="1"/>
    <cellStyle name="Lien hypertexte" xfId="329" builtinId="8" hidden="1"/>
    <cellStyle name="Lien hypertexte" xfId="331" builtinId="8" hidden="1"/>
    <cellStyle name="Lien hypertexte" xfId="333" builtinId="8" hidden="1"/>
    <cellStyle name="Lien hypertexte" xfId="335" builtinId="8" hidden="1"/>
    <cellStyle name="Lien hypertexte" xfId="337" builtinId="8" hidden="1"/>
    <cellStyle name="Lien hypertexte" xfId="339" builtinId="8" hidden="1"/>
    <cellStyle name="Lien hypertexte" xfId="341" builtinId="8" hidden="1"/>
    <cellStyle name="Lien hypertexte" xfId="343" builtinId="8" hidden="1"/>
    <cellStyle name="Lien hypertexte" xfId="345" builtinId="8" hidden="1"/>
    <cellStyle name="Lien hypertexte" xfId="347" builtinId="8" hidden="1"/>
    <cellStyle name="Lien hypertexte" xfId="349" builtinId="8" hidden="1"/>
    <cellStyle name="Lien hypertexte" xfId="351" builtinId="8" hidden="1"/>
    <cellStyle name="Lien hypertexte" xfId="353" builtinId="8" hidden="1"/>
    <cellStyle name="Lien hypertexte" xfId="355" builtinId="8" hidden="1"/>
    <cellStyle name="Lien hypertexte" xfId="357" builtinId="8" hidden="1"/>
    <cellStyle name="Lien hypertexte" xfId="359" builtinId="8" hidden="1"/>
    <cellStyle name="Lien hypertexte" xfId="361" builtinId="8" hidden="1"/>
    <cellStyle name="Lien hypertexte" xfId="363" builtinId="8" hidden="1"/>
    <cellStyle name="Lien hypertexte" xfId="365" builtinId="8" hidden="1"/>
    <cellStyle name="Lien hypertexte" xfId="367" builtinId="8" hidden="1"/>
    <cellStyle name="Lien hypertexte" xfId="369" builtinId="8" hidden="1"/>
    <cellStyle name="Lien hypertexte" xfId="371" builtinId="8" hidden="1"/>
    <cellStyle name="Lien hypertexte" xfId="373" builtinId="8" hidden="1"/>
    <cellStyle name="Lien hypertexte" xfId="375" builtinId="8" hidden="1"/>
    <cellStyle name="Lien hypertexte" xfId="377" builtinId="8" hidden="1"/>
    <cellStyle name="Lien hypertexte" xfId="379" builtinId="8" hidden="1"/>
    <cellStyle name="Lien hypertexte" xfId="381" builtinId="8" hidden="1"/>
    <cellStyle name="Lien hypertexte" xfId="383" builtinId="8" hidden="1"/>
    <cellStyle name="Lien hypertexte" xfId="385" builtinId="8" hidden="1"/>
    <cellStyle name="Lien hypertexte" xfId="387" builtinId="8" hidden="1"/>
    <cellStyle name="Lien hypertexte" xfId="389" builtinId="8" hidden="1"/>
    <cellStyle name="Lien hypertexte" xfId="391" builtinId="8" hidden="1"/>
    <cellStyle name="Lien hypertexte" xfId="393" builtinId="8" hidden="1"/>
    <cellStyle name="Lien hypertexte" xfId="395" builtinId="8" hidden="1"/>
    <cellStyle name="Lien hypertexte" xfId="397" builtinId="8" hidden="1"/>
    <cellStyle name="Lien hypertexte" xfId="399" builtinId="8" hidden="1"/>
    <cellStyle name="Lien hypertexte" xfId="401" builtinId="8" hidden="1"/>
    <cellStyle name="Lien hypertexte" xfId="403" builtinId="8" hidden="1"/>
    <cellStyle name="Lien hypertexte" xfId="405" builtinId="8" hidden="1"/>
    <cellStyle name="Lien hypertexte" xfId="407" builtinId="8" hidden="1"/>
    <cellStyle name="Lien hypertexte" xfId="409" builtinId="8" hidden="1"/>
    <cellStyle name="Lien hypertexte" xfId="411" builtinId="8" hidden="1"/>
    <cellStyle name="Lien hypertexte" xfId="413" builtinId="8" hidden="1"/>
    <cellStyle name="Lien hypertexte" xfId="415" builtinId="8" hidden="1"/>
    <cellStyle name="Lien hypertexte" xfId="417" builtinId="8" hidden="1"/>
    <cellStyle name="Lien hypertexte" xfId="419" builtinId="8" hidden="1"/>
    <cellStyle name="Lien hypertexte" xfId="421" builtinId="8" hidden="1"/>
    <cellStyle name="Lien hypertexte" xfId="423" builtinId="8" hidden="1"/>
    <cellStyle name="Lien hypertexte" xfId="425" builtinId="8" hidden="1"/>
    <cellStyle name="Lien hypertexte" xfId="427" builtinId="8" hidden="1"/>
    <cellStyle name="Lien hypertexte" xfId="429" builtinId="8" hidden="1"/>
    <cellStyle name="Lien hypertexte" xfId="431" builtinId="8" hidden="1"/>
    <cellStyle name="Lien hypertexte" xfId="433" builtinId="8" hidden="1"/>
    <cellStyle name="Lien hypertexte" xfId="435" builtinId="8" hidden="1"/>
    <cellStyle name="Lien hypertexte" xfId="437" builtinId="8" hidden="1"/>
    <cellStyle name="Lien hypertexte" xfId="439" builtinId="8" hidden="1"/>
    <cellStyle name="Lien hypertexte" xfId="441" builtinId="8" hidden="1"/>
    <cellStyle name="Lien hypertexte" xfId="443" builtinId="8" hidden="1"/>
    <cellStyle name="Lien hypertexte" xfId="445" builtinId="8" hidden="1"/>
    <cellStyle name="Lien hypertexte" xfId="447" builtinId="8" hidden="1"/>
    <cellStyle name="Lien hypertexte" xfId="449" builtinId="8" hidden="1"/>
    <cellStyle name="Lien hypertexte" xfId="451" builtinId="8" hidden="1"/>
    <cellStyle name="Lien hypertexte" xfId="453" builtinId="8" hidden="1"/>
    <cellStyle name="Lien hypertexte" xfId="455" builtinId="8" hidden="1"/>
    <cellStyle name="Lien hypertexte" xfId="457" builtinId="8" hidden="1"/>
    <cellStyle name="Lien hypertexte" xfId="459" builtinId="8" hidden="1"/>
    <cellStyle name="Lien hypertexte" xfId="461" builtinId="8" hidden="1"/>
    <cellStyle name="Lien hypertexte" xfId="463" builtinId="8" hidden="1"/>
    <cellStyle name="Lien hypertexte" xfId="465" builtinId="8" hidden="1"/>
    <cellStyle name="Lien hypertexte" xfId="467" builtinId="8" hidden="1"/>
    <cellStyle name="Lien hypertexte" xfId="469" builtinId="8" hidden="1"/>
    <cellStyle name="Lien hypertexte" xfId="471" builtinId="8" hidden="1"/>
    <cellStyle name="Lien hypertexte" xfId="474" builtinId="8" hidden="1"/>
    <cellStyle name="Lien hypertexte" xfId="476" builtinId="8" hidden="1"/>
    <cellStyle name="Lien hypertexte" xfId="480" builtinId="8" hidden="1"/>
    <cellStyle name="Lien hypertexte" xfId="482" builtinId="8" hidden="1"/>
    <cellStyle name="Lien hypertexte" xfId="484" builtinId="8" hidden="1"/>
    <cellStyle name="Lien hypertexte" xfId="486" builtinId="8" hidden="1"/>
    <cellStyle name="Lien hypertexte" xfId="488" builtinId="8" hidden="1"/>
    <cellStyle name="Lien hypertexte" xfId="490" builtinId="8" hidden="1"/>
    <cellStyle name="Lien hypertexte" xfId="492" builtinId="8" hidden="1"/>
    <cellStyle name="Lien hypertexte" xfId="494" builtinId="8" hidden="1"/>
    <cellStyle name="Lien hypertexte" xfId="496" builtinId="8" hidden="1"/>
    <cellStyle name="Lien hypertexte" xfId="498" builtinId="8" hidden="1"/>
    <cellStyle name="Lien hypertexte" xfId="500" builtinId="8" hidden="1"/>
    <cellStyle name="Lien hypertexte" xfId="502" builtinId="8" hidden="1"/>
    <cellStyle name="Lien hypertexte" xfId="504" builtinId="8" hidden="1"/>
    <cellStyle name="Lien hypertexte" xfId="506" builtinId="8" hidden="1"/>
    <cellStyle name="Lien hypertexte" xfId="508" builtinId="8" hidden="1"/>
    <cellStyle name="Lien hypertexte" xfId="510" builtinId="8" hidden="1"/>
    <cellStyle name="Lien hypertexte" xfId="512" builtinId="8" hidden="1"/>
    <cellStyle name="Lien hypertexte" xfId="514" builtinId="8" hidden="1"/>
    <cellStyle name="Lien hypertexte" xfId="516" builtinId="8" hidden="1"/>
    <cellStyle name="Lien hypertexte" xfId="518" builtinId="8" hidden="1"/>
    <cellStyle name="Lien hypertexte" xfId="522" builtinId="8" hidden="1"/>
    <cellStyle name="Lien hypertexte" xfId="524" builtinId="8" hidden="1"/>
    <cellStyle name="Lien hypertexte" xfId="526" builtinId="8" hidden="1"/>
    <cellStyle name="Lien hypertexte" xfId="528" builtinId="8" hidden="1"/>
    <cellStyle name="Lien hypertexte" xfId="530" builtinId="8" hidden="1"/>
    <cellStyle name="Lien hypertexte" xfId="532" builtinId="8" hidden="1"/>
    <cellStyle name="Lien hypertexte" xfId="534" builtinId="8" hidden="1"/>
    <cellStyle name="Lien hypertexte" xfId="536" builtinId="8" hidden="1"/>
    <cellStyle name="Lien hypertexte" xfId="538" builtinId="8" hidden="1"/>
    <cellStyle name="Lien hypertexte" xfId="540" builtinId="8" hidden="1"/>
    <cellStyle name="Lien hypertexte" xfId="542" builtinId="8" hidden="1"/>
    <cellStyle name="Lien hypertexte" xfId="544" builtinId="8" hidden="1"/>
    <cellStyle name="Lien hypertexte" xfId="546" builtinId="8" hidden="1"/>
    <cellStyle name="Lien hypertexte" xfId="548" builtinId="8" hidden="1"/>
    <cellStyle name="Lien hypertexte" xfId="550" builtinId="8" hidden="1"/>
    <cellStyle name="Lien hypertexte" xfId="552" builtinId="8" hidden="1"/>
    <cellStyle name="Lien hypertexte" xfId="554" builtinId="8" hidden="1"/>
    <cellStyle name="Lien hypertexte" xfId="556" builtinId="8" hidden="1"/>
    <cellStyle name="Lien hypertexte" xfId="558" builtinId="8" hidden="1"/>
    <cellStyle name="Lien hypertexte" xfId="560" builtinId="8" hidden="1"/>
    <cellStyle name="Lien hypertexte" xfId="562" builtinId="8" hidden="1"/>
    <cellStyle name="Lien hypertexte" xfId="564" builtinId="8" hidden="1"/>
    <cellStyle name="Lien hypertexte" xfId="566" builtinId="8" hidden="1"/>
    <cellStyle name="Lien hypertexte" xfId="568" builtinId="8" hidden="1"/>
    <cellStyle name="Lien hypertexte" xfId="570" builtinId="8" hidden="1"/>
    <cellStyle name="Lien hypertexte" xfId="572" builtinId="8" hidden="1"/>
    <cellStyle name="Lien hypertexte" xfId="574" builtinId="8" hidden="1"/>
    <cellStyle name="Lien hypertexte" xfId="576" builtinId="8" hidden="1"/>
    <cellStyle name="Lien hypertexte" xfId="578" builtinId="8" hidden="1"/>
    <cellStyle name="Lien hypertexte" xfId="580" builtinId="8" hidden="1"/>
    <cellStyle name="Lien hypertexte" xfId="582" builtinId="8" hidden="1"/>
    <cellStyle name="Lien hypertexte" xfId="584" builtinId="8" hidden="1"/>
    <cellStyle name="Lien hypertexte" xfId="586" builtinId="8" hidden="1"/>
    <cellStyle name="Lien hypertexte" xfId="588" builtinId="8" hidden="1"/>
    <cellStyle name="Lien hypertexte" xfId="590" builtinId="8" hidden="1"/>
    <cellStyle name="Lien hypertexte" xfId="592" builtinId="8" hidden="1"/>
    <cellStyle name="Lien hypertexte" xfId="594" builtinId="8" hidden="1"/>
    <cellStyle name="Lien hypertexte" xfId="596" builtinId="8" hidden="1"/>
    <cellStyle name="Lien hypertexte" xfId="598" builtinId="8" hidden="1"/>
    <cellStyle name="Lien hypertexte" xfId="600" builtinId="8" hidden="1"/>
    <cellStyle name="Lien hypertexte" xfId="602" builtinId="8" hidden="1"/>
    <cellStyle name="Lien hypertexte" xfId="604" builtinId="8" hidden="1"/>
    <cellStyle name="Lien hypertexte" xfId="606" builtinId="8" hidden="1"/>
    <cellStyle name="Lien hypertexte" xfId="608" builtinId="8" hidden="1"/>
    <cellStyle name="Lien hypertexte" xfId="610" builtinId="8" hidden="1"/>
    <cellStyle name="Lien hypertexte" xfId="612" builtinId="8" hidden="1"/>
    <cellStyle name="Lien hypertexte" xfId="614" builtinId="8" hidden="1"/>
    <cellStyle name="Lien hypertexte" xfId="616" builtinId="8" hidden="1"/>
    <cellStyle name="Lien hypertexte" xfId="618" builtinId="8" hidden="1"/>
    <cellStyle name="Lien hypertexte" xfId="620" builtinId="8" hidden="1"/>
    <cellStyle name="Lien hypertexte" xfId="622" builtinId="8" hidden="1"/>
    <cellStyle name="Lien hypertexte" xfId="624" builtinId="8" hidden="1"/>
    <cellStyle name="Lien hypertexte" xfId="626" builtinId="8" hidden="1"/>
    <cellStyle name="Lien hypertexte" xfId="628" builtinId="8" hidden="1"/>
    <cellStyle name="Lien hypertexte" xfId="630" builtinId="8" hidden="1"/>
    <cellStyle name="Lien hypertexte" xfId="632" builtinId="8" hidden="1"/>
    <cellStyle name="Lien hypertexte" xfId="634" builtinId="8" hidden="1"/>
    <cellStyle name="Lien hypertexte" xfId="636" builtinId="8" hidden="1"/>
    <cellStyle name="Lien hypertexte" xfId="638" builtinId="8" hidden="1"/>
    <cellStyle name="Lien hypertexte" xfId="640" builtinId="8" hidden="1"/>
    <cellStyle name="Lien hypertexte" xfId="642" builtinId="8" hidden="1"/>
    <cellStyle name="Lien hypertexte" xfId="644" builtinId="8" hidden="1"/>
    <cellStyle name="Lien hypertexte" xfId="646" builtinId="8" hidden="1"/>
    <cellStyle name="Lien hypertexte" xfId="648" builtinId="8" hidden="1"/>
    <cellStyle name="Lien hypertexte" xfId="650" builtinId="8" hidden="1"/>
    <cellStyle name="Lien hypertexte" xfId="652" builtinId="8" hidden="1"/>
    <cellStyle name="Lien hypertexte" xfId="654" builtinId="8" hidden="1"/>
    <cellStyle name="Lien hypertexte" xfId="656" builtinId="8" hidden="1"/>
    <cellStyle name="Lien hypertexte" xfId="658" builtinId="8" hidden="1"/>
    <cellStyle name="Lien hypertexte" xfId="660" builtinId="8" hidden="1"/>
    <cellStyle name="Lien hypertexte" xfId="662" builtinId="8" hidden="1"/>
    <cellStyle name="Lien hypertexte" xfId="664" builtinId="8" hidden="1"/>
    <cellStyle name="Lien hypertexte" xfId="666" builtinId="8" hidden="1"/>
    <cellStyle name="Lien hypertexte" xfId="668" builtinId="8" hidden="1"/>
    <cellStyle name="Lien hypertexte" xfId="670" builtinId="8" hidden="1"/>
    <cellStyle name="Lien hypertexte" xfId="672" builtinId="8" hidden="1"/>
    <cellStyle name="Lien hypertexte" xfId="674" builtinId="8" hidden="1"/>
    <cellStyle name="Lien hypertexte" xfId="676" builtinId="8" hidden="1"/>
    <cellStyle name="Lien hypertexte" xfId="678" builtinId="8" hidden="1"/>
    <cellStyle name="Lien hypertexte" xfId="680" builtinId="8" hidden="1"/>
    <cellStyle name="Lien hypertexte" xfId="682" builtinId="8" hidden="1"/>
    <cellStyle name="Lien hypertexte" xfId="684" builtinId="8" hidden="1"/>
    <cellStyle name="Lien hypertexte" xfId="686" builtinId="8" hidden="1"/>
    <cellStyle name="Lien hypertexte" xfId="688" builtinId="8" hidden="1"/>
    <cellStyle name="Lien hypertexte" xfId="690" builtinId="8" hidden="1"/>
    <cellStyle name="Lien hypertexte" xfId="692" builtinId="8" hidden="1"/>
    <cellStyle name="Lien hypertexte" xfId="694" builtinId="8" hidden="1"/>
    <cellStyle name="Lien hypertexte" xfId="696" builtinId="8" hidden="1"/>
    <cellStyle name="Lien hypertexte" xfId="698" builtinId="8" hidden="1"/>
    <cellStyle name="Lien hypertexte" xfId="700" builtinId="8" hidden="1"/>
    <cellStyle name="Lien hypertexte" xfId="702" builtinId="8" hidden="1"/>
    <cellStyle name="Lien hypertexte" xfId="704" builtinId="8" hidden="1"/>
    <cellStyle name="Lien hypertexte" xfId="706" builtinId="8" hidden="1"/>
    <cellStyle name="Lien hypertexte" xfId="708" builtinId="8" hidden="1"/>
    <cellStyle name="Lien hypertexte" xfId="710" builtinId="8" hidden="1"/>
    <cellStyle name="Lien hypertexte" xfId="712" builtinId="8" hidden="1"/>
    <cellStyle name="Lien hypertexte" xfId="714" builtinId="8" hidden="1"/>
    <cellStyle name="Lien hypertexte" xfId="716" builtinId="8" hidden="1"/>
    <cellStyle name="Lien hypertexte" xfId="718" builtinId="8" hidden="1"/>
    <cellStyle name="Lien hypertexte" xfId="720" builtinId="8" hidden="1"/>
    <cellStyle name="Lien hypertexte" xfId="722" builtinId="8" hidden="1"/>
    <cellStyle name="Lien hypertexte" xfId="724" builtinId="8" hidden="1"/>
    <cellStyle name="Lien hypertexte" xfId="726" builtinId="8" hidden="1"/>
    <cellStyle name="Lien hypertexte" xfId="728" builtinId="8" hidden="1"/>
    <cellStyle name="Lien hypertexte" xfId="730" builtinId="8" hidden="1"/>
    <cellStyle name="Lien hypertexte" xfId="732" builtinId="8" hidden="1"/>
    <cellStyle name="Lien hypertexte" xfId="734" builtinId="8" hidden="1"/>
    <cellStyle name="Lien hypertexte" xfId="736" builtinId="8" hidden="1"/>
    <cellStyle name="Lien hypertexte" xfId="738" builtinId="8" hidden="1"/>
    <cellStyle name="Lien hypertexte" xfId="740" builtinId="8" hidden="1"/>
    <cellStyle name="Lien hypertexte" xfId="742" builtinId="8" hidden="1"/>
    <cellStyle name="Lien hypertexte" xfId="744" builtinId="8" hidden="1"/>
    <cellStyle name="Lien hypertexte" xfId="746" builtinId="8" hidden="1"/>
    <cellStyle name="Lien hypertexte" xfId="748" builtinId="8" hidden="1"/>
    <cellStyle name="Lien hypertexte" xfId="750" builtinId="8" hidden="1"/>
    <cellStyle name="Lien hypertexte" xfId="752" builtinId="8" hidden="1"/>
    <cellStyle name="Lien hypertexte" xfId="754" builtinId="8" hidden="1"/>
    <cellStyle name="Lien hypertexte" xfId="756" builtinId="8" hidden="1"/>
    <cellStyle name="Lien hypertexte" xfId="758" builtinId="8" hidden="1"/>
    <cellStyle name="Lien hypertexte" xfId="760" builtinId="8" hidden="1"/>
    <cellStyle name="Lien hypertexte" xfId="762" builtinId="8" hidden="1"/>
    <cellStyle name="Lien hypertexte" xfId="764" builtinId="8" hidden="1"/>
    <cellStyle name="Lien hypertexte" xfId="766" builtinId="8" hidden="1"/>
    <cellStyle name="Lien hypertexte" xfId="768" builtinId="8" hidden="1"/>
    <cellStyle name="Lien hypertexte" xfId="770" builtinId="8" hidden="1"/>
    <cellStyle name="Lien hypertexte" xfId="772" builtinId="8" hidden="1"/>
    <cellStyle name="Lien hypertexte" xfId="774" builtinId="8" hidden="1"/>
    <cellStyle name="Lien hypertexte" xfId="776" builtinId="8" hidden="1"/>
    <cellStyle name="Lien hypertexte" xfId="778" builtinId="8" hidden="1"/>
    <cellStyle name="Lien hypertexte" xfId="780" builtinId="8" hidden="1"/>
    <cellStyle name="Lien hypertexte" xfId="782" builtinId="8" hidden="1"/>
    <cellStyle name="Lien hypertexte" xfId="784" builtinId="8" hidden="1"/>
    <cellStyle name="Lien hypertexte" xfId="786" builtinId="8" hidden="1"/>
    <cellStyle name="Lien hypertexte" xfId="788" builtinId="8" hidden="1"/>
    <cellStyle name="Lien hypertexte" xfId="790" builtinId="8" hidden="1"/>
    <cellStyle name="Lien hypertexte" xfId="792" builtinId="8" hidden="1"/>
    <cellStyle name="Lien hypertexte" xfId="794" builtinId="8" hidden="1"/>
    <cellStyle name="Lien hypertexte" xfId="796" builtinId="8" hidden="1"/>
    <cellStyle name="Lien hypertexte" xfId="798" builtinId="8" hidden="1"/>
    <cellStyle name="Lien hypertexte" xfId="800" builtinId="8" hidden="1"/>
    <cellStyle name="Lien hypertexte" xfId="802" builtinId="8" hidden="1"/>
    <cellStyle name="Lien hypertexte" xfId="804" builtinId="8" hidden="1"/>
    <cellStyle name="Lien hypertexte" xfId="806" builtinId="8" hidden="1"/>
    <cellStyle name="Lien hypertexte" xfId="808" builtinId="8" hidden="1"/>
    <cellStyle name="Lien hypertexte" xfId="810" builtinId="8" hidden="1"/>
    <cellStyle name="Lien hypertexte" xfId="812" builtinId="8" hidden="1"/>
    <cellStyle name="Lien hypertexte" xfId="814" builtinId="8" hidden="1"/>
    <cellStyle name="Lien hypertexte" xfId="816" builtinId="8" hidden="1"/>
    <cellStyle name="Lien hypertexte" xfId="818" builtinId="8" hidden="1"/>
    <cellStyle name="Lien hypertexte" xfId="820" builtinId="8" hidden="1"/>
    <cellStyle name="Lien hypertexte" xfId="822" builtinId="8" hidden="1"/>
    <cellStyle name="Lien hypertexte" xfId="824" builtinId="8" hidden="1"/>
    <cellStyle name="Lien hypertexte" xfId="826" builtinId="8" hidden="1"/>
    <cellStyle name="Lien hypertexte" xfId="828" builtinId="8" hidden="1"/>
    <cellStyle name="Lien hypertexte" xfId="830" builtinId="8" hidden="1"/>
    <cellStyle name="Lien hypertexte" xfId="832" builtinId="8" hidden="1"/>
    <cellStyle name="Lien hypertexte" xfId="834" builtinId="8" hidden="1"/>
    <cellStyle name="Lien hypertexte" xfId="836" builtinId="8" hidden="1"/>
    <cellStyle name="Lien hypertexte" xfId="838" builtinId="8" hidden="1"/>
    <cellStyle name="Lien hypertexte" xfId="840" builtinId="8" hidden="1"/>
    <cellStyle name="Lien hypertexte" xfId="842" builtinId="8" hidden="1"/>
    <cellStyle name="Lien hypertexte" xfId="844" builtinId="8" hidden="1"/>
    <cellStyle name="Lien hypertexte" xfId="846" builtinId="8" hidden="1"/>
    <cellStyle name="Lien hypertexte" xfId="848" builtinId="8" hidden="1"/>
    <cellStyle name="Lien hypertexte" xfId="850" builtinId="8" hidden="1"/>
    <cellStyle name="Lien hypertexte" xfId="852" builtinId="8" hidden="1"/>
    <cellStyle name="Lien hypertexte" xfId="854" builtinId="8" hidden="1"/>
    <cellStyle name="Lien hypertexte" xfId="856" builtinId="8" hidden="1"/>
    <cellStyle name="Lien hypertexte" xfId="858" builtinId="8" hidden="1"/>
    <cellStyle name="Lien hypertexte" xfId="860" builtinId="8" hidden="1"/>
    <cellStyle name="Lien hypertexte" xfId="862" builtinId="8" hidden="1"/>
    <cellStyle name="Lien hypertexte" xfId="864" builtinId="8" hidden="1"/>
    <cellStyle name="Lien hypertexte" xfId="866" builtinId="8" hidden="1"/>
    <cellStyle name="Lien hypertexte" xfId="868" builtinId="8" hidden="1"/>
    <cellStyle name="Lien hypertexte" xfId="870" builtinId="8" hidden="1"/>
    <cellStyle name="Lien hypertexte" xfId="872" builtinId="8" hidden="1"/>
    <cellStyle name="Lien hypertexte" xfId="874" builtinId="8" hidden="1"/>
    <cellStyle name="Lien hypertexte" xfId="876" builtinId="8" hidden="1"/>
    <cellStyle name="Lien hypertexte" xfId="878" builtinId="8" hidden="1"/>
    <cellStyle name="Lien hypertexte" xfId="880" builtinId="8" hidden="1"/>
    <cellStyle name="Lien hypertexte" xfId="882" builtinId="8" hidden="1"/>
    <cellStyle name="Lien hypertexte" xfId="884" builtinId="8" hidden="1"/>
    <cellStyle name="Lien hypertexte" xfId="886" builtinId="8" hidden="1"/>
    <cellStyle name="Lien hypertexte" xfId="888" builtinId="8" hidden="1"/>
    <cellStyle name="Lien hypertexte" xfId="890" builtinId="8" hidden="1"/>
    <cellStyle name="Lien hypertexte" xfId="892" builtinId="8" hidden="1"/>
    <cellStyle name="Lien hypertexte" xfId="894" builtinId="8" hidden="1"/>
    <cellStyle name="Lien hypertexte" xfId="896" builtinId="8" hidden="1"/>
    <cellStyle name="Lien hypertexte" xfId="898" builtinId="8" hidden="1"/>
    <cellStyle name="Lien hypertexte" xfId="900" builtinId="8" hidden="1"/>
    <cellStyle name="Lien hypertexte" xfId="902" builtinId="8" hidden="1"/>
    <cellStyle name="Lien hypertexte" xfId="904" builtinId="8" hidden="1"/>
    <cellStyle name="Lien hypertexte" xfId="906" builtinId="8" hidden="1"/>
    <cellStyle name="Lien hypertexte" xfId="908" builtinId="8" hidden="1"/>
    <cellStyle name="Lien hypertexte" xfId="910" builtinId="8" hidden="1"/>
    <cellStyle name="Lien hypertexte" xfId="912" builtinId="8" hidden="1"/>
    <cellStyle name="Lien hypertexte" xfId="914" builtinId="8" hidden="1"/>
    <cellStyle name="Lien hypertexte" xfId="916" builtinId="8" hidden="1"/>
    <cellStyle name="Lien hypertexte" xfId="918" builtinId="8" hidden="1"/>
    <cellStyle name="Lien hypertexte" xfId="920" builtinId="8" hidden="1"/>
    <cellStyle name="Lien hypertexte" xfId="922" builtinId="8" hidden="1"/>
    <cellStyle name="Lien hypertexte" xfId="924" builtinId="8" hidden="1"/>
    <cellStyle name="Lien hypertexte" xfId="926" builtinId="8" hidden="1"/>
    <cellStyle name="Lien hypertexte" xfId="928" builtinId="8" hidden="1"/>
    <cellStyle name="Lien hypertexte" xfId="930" builtinId="8" hidden="1"/>
    <cellStyle name="Lien hypertexte" xfId="932" builtinId="8" hidden="1"/>
    <cellStyle name="Lien hypertexte" xfId="934" builtinId="8" hidden="1"/>
    <cellStyle name="Lien hypertexte" xfId="936" builtinId="8" hidden="1"/>
    <cellStyle name="Lien hypertexte" xfId="938" builtinId="8" hidden="1"/>
    <cellStyle name="Lien hypertexte" xfId="940" builtinId="8" hidden="1"/>
    <cellStyle name="Lien hypertexte" xfId="942" builtinId="8" hidden="1"/>
    <cellStyle name="Lien hypertexte" xfId="944" builtinId="8" hidden="1"/>
    <cellStyle name="Lien hypertexte" xfId="946" builtinId="8" hidden="1"/>
    <cellStyle name="Lien hypertexte" xfId="948" builtinId="8" hidden="1"/>
    <cellStyle name="Lien hypertexte" xfId="950" builtinId="8" hidden="1"/>
    <cellStyle name="Lien hypertexte" xfId="952" builtinId="8" hidden="1"/>
    <cellStyle name="Lien hypertexte" xfId="954" builtinId="8" hidden="1"/>
    <cellStyle name="Lien hypertexte" xfId="956" builtinId="8" hidden="1"/>
    <cellStyle name="Lien hypertexte" xfId="958" builtinId="8" hidden="1"/>
    <cellStyle name="Lien hypertexte" xfId="960" builtinId="8" hidden="1"/>
    <cellStyle name="Lien hypertexte" xfId="962" builtinId="8" hidden="1"/>
    <cellStyle name="Lien hypertexte" xfId="964" builtinId="8" hidden="1"/>
    <cellStyle name="Lien hypertexte" xfId="966" builtinId="8" hidden="1"/>
    <cellStyle name="Lien hypertexte" xfId="968" builtinId="8" hidden="1"/>
    <cellStyle name="Lien hypertexte" xfId="970" builtinId="8" hidden="1"/>
    <cellStyle name="Lien hypertexte" xfId="972" builtinId="8" hidden="1"/>
    <cellStyle name="Lien hypertexte" xfId="974" builtinId="8" hidden="1"/>
    <cellStyle name="Lien hypertexte" xfId="976" builtinId="8" hidden="1"/>
    <cellStyle name="Lien hypertexte" xfId="978" builtinId="8" hidden="1"/>
    <cellStyle name="Lien hypertexte" xfId="980" builtinId="8" hidden="1"/>
    <cellStyle name="Lien hypertexte" xfId="982" builtinId="8" hidden="1"/>
    <cellStyle name="Lien hypertexte" xfId="984" builtinId="8" hidden="1"/>
    <cellStyle name="Lien hypertexte" xfId="986" builtinId="8" hidden="1"/>
    <cellStyle name="Lien hypertexte" xfId="988" builtinId="8" hidden="1"/>
    <cellStyle name="Lien hypertexte" xfId="990" builtinId="8" hidden="1"/>
    <cellStyle name="Lien hypertexte" xfId="992" builtinId="8" hidden="1"/>
    <cellStyle name="Lien hypertexte" xfId="994" builtinId="8" hidden="1"/>
    <cellStyle name="Lien hypertexte" xfId="996" builtinId="8" hidden="1"/>
    <cellStyle name="Lien hypertexte" xfId="998" builtinId="8" hidden="1"/>
    <cellStyle name="Lien hypertexte" xfId="1000" builtinId="8" hidden="1"/>
    <cellStyle name="Lien hypertexte" xfId="1002" builtinId="8" hidden="1"/>
    <cellStyle name="Lien hypertexte" xfId="1004" builtinId="8" hidden="1"/>
    <cellStyle name="Lien hypertexte" xfId="1006" builtinId="8" hidden="1"/>
    <cellStyle name="Lien hypertexte" xfId="1008" builtinId="8" hidden="1"/>
    <cellStyle name="Lien hypertexte" xfId="1010" builtinId="8" hidden="1"/>
    <cellStyle name="Lien hypertexte" xfId="1012" builtinId="8" hidden="1"/>
    <cellStyle name="Lien hypertexte" xfId="1014" builtinId="8" hidden="1"/>
    <cellStyle name="Lien hypertexte" xfId="1016" builtinId="8" hidden="1"/>
    <cellStyle name="Lien hypertexte" xfId="1018" builtinId="8" hidden="1"/>
    <cellStyle name="Lien hypertexte" xfId="1020" builtinId="8" hidden="1"/>
    <cellStyle name="Lien hypertexte" xfId="1022" builtinId="8" hidden="1"/>
    <cellStyle name="Lien hypertexte" xfId="1024" builtinId="8" hidden="1"/>
    <cellStyle name="Lien hypertexte" xfId="1026" builtinId="8" hidden="1"/>
    <cellStyle name="Lien hypertexte" xfId="1028" builtinId="8" hidden="1"/>
    <cellStyle name="Lien hypertexte" xfId="1030" builtinId="8" hidden="1"/>
    <cellStyle name="Lien hypertexte" xfId="1032" builtinId="8" hidden="1"/>
    <cellStyle name="Lien hypertexte" xfId="1034" builtinId="8" hidden="1"/>
    <cellStyle name="Lien hypertexte" xfId="1036" builtinId="8" hidden="1"/>
    <cellStyle name="Lien hypertexte" xfId="1038" builtinId="8" hidden="1"/>
    <cellStyle name="Lien hypertexte" xfId="1040" builtinId="8" hidden="1"/>
    <cellStyle name="Lien hypertexte" xfId="1042" builtinId="8" hidden="1"/>
    <cellStyle name="Lien hypertexte" xfId="1044" builtinId="8" hidden="1"/>
    <cellStyle name="Lien hypertexte" xfId="1046" builtinId="8" hidden="1"/>
    <cellStyle name="Lien hypertexte" xfId="1048" builtinId="8" hidden="1"/>
    <cellStyle name="Lien hypertexte" xfId="1050" builtinId="8" hidden="1"/>
    <cellStyle name="Lien hypertexte" xfId="1052" builtinId="8" hidden="1"/>
    <cellStyle name="Lien hypertexte" xfId="1054" builtinId="8" hidden="1"/>
    <cellStyle name="Lien hypertexte" xfId="1056" builtinId="8" hidden="1"/>
    <cellStyle name="Lien hypertexte" xfId="1058" builtinId="8" hidden="1"/>
    <cellStyle name="Lien hypertexte" xfId="1060" builtinId="8" hidden="1"/>
    <cellStyle name="Lien hypertexte" xfId="1062" builtinId="8" hidden="1"/>
    <cellStyle name="Lien hypertexte" xfId="1064" builtinId="8" hidden="1"/>
    <cellStyle name="Lien hypertexte" xfId="1066" builtinId="8" hidden="1"/>
    <cellStyle name="Lien hypertexte" xfId="1068" builtinId="8" hidden="1"/>
    <cellStyle name="Lien hypertexte" xfId="1070" builtinId="8" hidden="1"/>
    <cellStyle name="Lien hypertexte" xfId="1072" builtinId="8" hidden="1"/>
    <cellStyle name="Lien hypertexte" xfId="1074" builtinId="8" hidden="1"/>
    <cellStyle name="Lien hypertexte" xfId="1076" builtinId="8" hidden="1"/>
    <cellStyle name="Lien hypertexte" xfId="1078" builtinId="8" hidden="1"/>
    <cellStyle name="Lien hypertexte" xfId="1080" builtinId="8" hidden="1"/>
    <cellStyle name="Lien hypertexte" xfId="1082" builtinId="8" hidden="1"/>
    <cellStyle name="Lien hypertexte" xfId="1084" builtinId="8" hidden="1"/>
    <cellStyle name="Lien hypertexte" xfId="1086" builtinId="8" hidden="1"/>
    <cellStyle name="Lien hypertexte" xfId="1088" builtinId="8" hidden="1"/>
    <cellStyle name="Lien hypertexte" xfId="1090" builtinId="8" hidden="1"/>
    <cellStyle name="Lien hypertexte" xfId="1092" builtinId="8" hidden="1"/>
    <cellStyle name="Lien hypertexte" xfId="1094" builtinId="8" hidden="1"/>
    <cellStyle name="Lien hypertexte" xfId="1096" builtinId="8" hidden="1"/>
    <cellStyle name="Lien hypertexte" xfId="1098" builtinId="8" hidden="1"/>
    <cellStyle name="Lien hypertexte" xfId="1100" builtinId="8" hidden="1"/>
    <cellStyle name="Lien hypertexte" xfId="1102" builtinId="8" hidden="1"/>
    <cellStyle name="Lien hypertexte" xfId="1104" builtinId="8" hidden="1"/>
    <cellStyle name="Lien hypertexte" xfId="1106" builtinId="8" hidden="1"/>
    <cellStyle name="Lien hypertexte" xfId="1108" builtinId="8" hidden="1"/>
    <cellStyle name="Lien hypertexte" xfId="1110" builtinId="8" hidden="1"/>
    <cellStyle name="Lien hypertexte" xfId="1112" builtinId="8" hidden="1"/>
    <cellStyle name="Lien hypertexte" xfId="1114" builtinId="8" hidden="1"/>
    <cellStyle name="Lien hypertexte" xfId="1116" builtinId="8" hidden="1"/>
    <cellStyle name="Lien hypertexte" xfId="1118" builtinId="8" hidden="1"/>
    <cellStyle name="Lien hypertexte" xfId="1120" builtinId="8" hidden="1"/>
    <cellStyle name="Lien hypertexte" xfId="1122" builtinId="8" hidden="1"/>
    <cellStyle name="Lien hypertexte" xfId="1124" builtinId="8" hidden="1"/>
    <cellStyle name="Lien hypertexte" xfId="1126" builtinId="8" hidden="1"/>
    <cellStyle name="Lien hypertexte" xfId="1128" builtinId="8" hidden="1"/>
    <cellStyle name="Lien hypertexte" xfId="1130" builtinId="8" hidden="1"/>
    <cellStyle name="Lien hypertexte" xfId="1132" builtinId="8" hidden="1"/>
    <cellStyle name="Lien hypertexte" xfId="1134" builtinId="8" hidden="1"/>
    <cellStyle name="Lien hypertexte" xfId="1136" builtinId="8" hidden="1"/>
    <cellStyle name="Lien hypertexte" xfId="1138" builtinId="8" hidden="1"/>
    <cellStyle name="Lien hypertexte" xfId="1140" builtinId="8" hidden="1"/>
    <cellStyle name="Lien hypertexte" xfId="1142" builtinId="8" hidden="1"/>
    <cellStyle name="Lien hypertexte" xfId="1144" builtinId="8" hidden="1"/>
    <cellStyle name="Lien hypertexte" xfId="1146" builtinId="8" hidden="1"/>
    <cellStyle name="Lien hypertexte" xfId="1148" builtinId="8" hidden="1"/>
    <cellStyle name="Lien hypertexte" xfId="1150" builtinId="8" hidden="1"/>
    <cellStyle name="Lien hypertexte" xfId="1152" builtinId="8" hidden="1"/>
    <cellStyle name="Lien hypertexte" xfId="1154" builtinId="8" hidden="1"/>
    <cellStyle name="Lien hypertexte" xfId="1156" builtinId="8" hidden="1"/>
    <cellStyle name="Lien hypertexte" xfId="1158" builtinId="8" hidden="1"/>
    <cellStyle name="Lien hypertexte" xfId="1160" builtinId="8" hidden="1"/>
    <cellStyle name="Lien hypertexte" xfId="1162" builtinId="8" hidden="1"/>
    <cellStyle name="Lien hypertexte" xfId="1164" builtinId="8" hidden="1"/>
    <cellStyle name="Lien hypertexte" xfId="1166" builtinId="8" hidden="1"/>
    <cellStyle name="Lien hypertexte" xfId="1168" builtinId="8" hidden="1"/>
    <cellStyle name="Lien hypertexte" xfId="1170" builtinId="8" hidden="1"/>
    <cellStyle name="Lien hypertexte" xfId="1172" builtinId="8" hidden="1"/>
    <cellStyle name="Lien hypertexte" xfId="1174" builtinId="8" hidden="1"/>
    <cellStyle name="Lien hypertexte" xfId="1176" builtinId="8" hidden="1"/>
    <cellStyle name="Lien hypertexte" xfId="1178" builtinId="8" hidden="1"/>
    <cellStyle name="Lien hypertexte" xfId="1180" builtinId="8" hidden="1"/>
    <cellStyle name="Lien hypertexte" xfId="1182" builtinId="8" hidden="1"/>
    <cellStyle name="Lien hypertexte" xfId="1184" builtinId="8" hidden="1"/>
    <cellStyle name="Lien hypertexte" xfId="1186" builtinId="8" hidden="1"/>
    <cellStyle name="Lien hypertexte" xfId="1188" builtinId="8" hidden="1"/>
    <cellStyle name="Lien hypertexte" xfId="1190" builtinId="8" hidden="1"/>
    <cellStyle name="Lien hypertexte" xfId="1192" builtinId="8" hidden="1"/>
    <cellStyle name="Lien hypertexte" xfId="1194" builtinId="8" hidden="1"/>
    <cellStyle name="Lien hypertexte" xfId="1196" builtinId="8" hidden="1"/>
    <cellStyle name="Lien hypertexte" xfId="1198" builtinId="8" hidden="1"/>
    <cellStyle name="Lien hypertexte" xfId="1200" builtinId="8" hidden="1"/>
    <cellStyle name="Lien hypertexte" xfId="1202" builtinId="8" hidden="1"/>
    <cellStyle name="Lien hypertexte" xfId="1204" builtinId="8" hidden="1"/>
    <cellStyle name="Lien hypertexte" xfId="1206" builtinId="8" hidden="1"/>
    <cellStyle name="Lien hypertexte" xfId="1208" builtinId="8" hidden="1"/>
    <cellStyle name="Lien hypertexte" xfId="1210" builtinId="8" hidden="1"/>
    <cellStyle name="Lien hypertexte" xfId="1212" builtinId="8" hidden="1"/>
    <cellStyle name="Lien hypertexte" xfId="1214" builtinId="8" hidden="1"/>
    <cellStyle name="Lien hypertexte" xfId="1216" builtinId="8" hidden="1"/>
    <cellStyle name="Lien hypertexte" xfId="1218" builtinId="8" hidden="1"/>
    <cellStyle name="Lien hypertexte" xfId="1220" builtinId="8" hidden="1"/>
    <cellStyle name="Lien hypertexte" xfId="1222" builtinId="8" hidden="1"/>
    <cellStyle name="Lien hypertexte" xfId="1224" builtinId="8" hidden="1"/>
    <cellStyle name="Lien hypertexte" xfId="1226" builtinId="8" hidden="1"/>
    <cellStyle name="Lien hypertexte" xfId="1228" builtinId="8" hidden="1"/>
    <cellStyle name="Lien hypertexte" xfId="1230" builtinId="8" hidden="1"/>
    <cellStyle name="Lien hypertexte" xfId="1232" builtinId="8" hidden="1"/>
    <cellStyle name="Lien hypertexte" xfId="1234" builtinId="8" hidden="1"/>
    <cellStyle name="Lien hypertexte" xfId="1236" builtinId="8" hidden="1"/>
    <cellStyle name="Lien hypertexte" xfId="1238" builtinId="8" hidden="1"/>
    <cellStyle name="Lien hypertexte" xfId="1240" builtinId="8" hidden="1"/>
    <cellStyle name="Lien hypertexte" xfId="1242" builtinId="8" hidden="1"/>
    <cellStyle name="Lien hypertexte" xfId="1244" builtinId="8" hidden="1"/>
    <cellStyle name="Lien hypertexte" xfId="1246" builtinId="8" hidden="1"/>
    <cellStyle name="Lien hypertexte" xfId="1248" builtinId="8" hidden="1"/>
    <cellStyle name="Lien hypertexte" xfId="1250" builtinId="8" hidden="1"/>
    <cellStyle name="Lien hypertexte" xfId="1252" builtinId="8" hidden="1"/>
    <cellStyle name="Lien hypertexte" xfId="1254" builtinId="8" hidden="1"/>
    <cellStyle name="Lien hypertexte" xfId="1256" builtinId="8" hidden="1"/>
    <cellStyle name="Lien hypertexte" xfId="1258" builtinId="8" hidden="1"/>
    <cellStyle name="Lien hypertexte" xfId="1260" builtinId="8" hidden="1"/>
    <cellStyle name="Lien hypertexte" xfId="1262" builtinId="8" hidden="1"/>
    <cellStyle name="Lien hypertexte" xfId="1264" builtinId="8" hidden="1"/>
    <cellStyle name="Lien hypertexte" xfId="1266" builtinId="8" hidden="1"/>
    <cellStyle name="Lien hypertexte" xfId="1268" builtinId="8" hidden="1"/>
    <cellStyle name="Lien hypertexte" xfId="1270" builtinId="8" hidden="1"/>
    <cellStyle name="Lien hypertexte" xfId="1272" builtinId="8" hidden="1"/>
    <cellStyle name="Lien hypertexte" xfId="1274" builtinId="8" hidden="1"/>
    <cellStyle name="Lien hypertexte" xfId="1276" builtinId="8" hidden="1"/>
    <cellStyle name="Lien hypertexte" xfId="1278" builtinId="8" hidden="1"/>
    <cellStyle name="Lien hypertexte" xfId="1280" builtinId="8" hidden="1"/>
    <cellStyle name="Lien hypertexte" xfId="1282" builtinId="8" hidden="1"/>
    <cellStyle name="Lien hypertexte" xfId="1284" builtinId="8" hidden="1"/>
    <cellStyle name="Lien hypertexte" xfId="1286" builtinId="8" hidden="1"/>
    <cellStyle name="Lien hypertexte" xfId="1288" builtinId="8" hidden="1"/>
    <cellStyle name="Lien hypertexte" xfId="1290" builtinId="8" hidden="1"/>
    <cellStyle name="Lien hypertexte" xfId="1292" builtinId="8" hidden="1"/>
    <cellStyle name="Lien hypertexte" xfId="1294" builtinId="8" hidden="1"/>
    <cellStyle name="Lien hypertexte" xfId="1296" builtinId="8" hidden="1"/>
    <cellStyle name="Lien hypertexte" xfId="1298" builtinId="8" hidden="1"/>
    <cellStyle name="Lien hypertexte" xfId="1300" builtinId="8" hidden="1"/>
    <cellStyle name="Lien hypertexte" xfId="1302" builtinId="8" hidden="1"/>
    <cellStyle name="Lien hypertexte" xfId="1304" builtinId="8" hidden="1"/>
    <cellStyle name="Lien hypertexte" xfId="1306" builtinId="8" hidden="1"/>
    <cellStyle name="Lien hypertexte" xfId="1308" builtinId="8" hidden="1"/>
    <cellStyle name="Lien hypertexte" xfId="1310" builtinId="8" hidden="1"/>
    <cellStyle name="Lien hypertexte" xfId="1312" builtinId="8" hidden="1"/>
    <cellStyle name="Lien hypertexte" xfId="1314" builtinId="8" hidden="1"/>
    <cellStyle name="Lien hypertexte" xfId="1316" builtinId="8" hidden="1"/>
    <cellStyle name="Lien hypertexte" xfId="1318" builtinId="8" hidden="1"/>
    <cellStyle name="Lien hypertexte" xfId="1320" builtinId="8" hidden="1"/>
    <cellStyle name="Lien hypertexte" xfId="1322" builtinId="8" hidden="1"/>
    <cellStyle name="Lien hypertexte" xfId="1324" builtinId="8" hidden="1"/>
    <cellStyle name="Lien hypertexte" xfId="1326" builtinId="8" hidden="1"/>
    <cellStyle name="Lien hypertexte" xfId="1328" builtinId="8" hidden="1"/>
    <cellStyle name="Lien hypertexte" xfId="1330" builtinId="8" hidden="1"/>
    <cellStyle name="Lien hypertexte" xfId="1332" builtinId="8" hidden="1"/>
    <cellStyle name="Lien hypertexte" xfId="1334" builtinId="8" hidden="1"/>
    <cellStyle name="Lien hypertexte" xfId="1336" builtinId="8" hidden="1"/>
    <cellStyle name="Lien hypertexte" xfId="1338" builtinId="8" hidden="1"/>
    <cellStyle name="Lien hypertexte" xfId="1340" builtinId="8" hidden="1"/>
    <cellStyle name="Lien hypertexte" xfId="1342" builtinId="8" hidden="1"/>
    <cellStyle name="Lien hypertexte" xfId="1344" builtinId="8" hidden="1"/>
    <cellStyle name="Lien hypertexte" xfId="1346" builtinId="8" hidden="1"/>
    <cellStyle name="Lien hypertexte" xfId="1348" builtinId="8" hidden="1"/>
    <cellStyle name="Lien hypertexte" xfId="1350" builtinId="8" hidden="1"/>
    <cellStyle name="Lien hypertexte" xfId="1352" builtinId="8" hidden="1"/>
    <cellStyle name="Lien hypertexte" xfId="1354" builtinId="8" hidden="1"/>
    <cellStyle name="Lien hypertexte" xfId="1356" builtinId="8" hidden="1"/>
    <cellStyle name="Lien hypertexte" xfId="1358" builtinId="8" hidden="1"/>
    <cellStyle name="Lien hypertexte" xfId="1360" builtinId="8" hidden="1"/>
    <cellStyle name="Lien hypertexte" xfId="1362" builtinId="8" hidden="1"/>
    <cellStyle name="Lien hypertexte" xfId="1364" builtinId="8" hidden="1"/>
    <cellStyle name="Lien hypertexte" xfId="1366" builtinId="8" hidden="1"/>
    <cellStyle name="Lien hypertexte" xfId="1368" builtinId="8" hidden="1"/>
    <cellStyle name="Lien hypertexte" xfId="1370" builtinId="8" hidden="1"/>
    <cellStyle name="Lien hypertexte" xfId="1372" builtinId="8" hidden="1"/>
    <cellStyle name="Lien hypertexte" xfId="1374" builtinId="8" hidden="1"/>
    <cellStyle name="Lien hypertexte" xfId="1376" builtinId="8" hidden="1"/>
    <cellStyle name="Lien hypertexte" xfId="1378" builtinId="8" hidden="1"/>
    <cellStyle name="Lien hypertexte" xfId="1380" builtinId="8" hidden="1"/>
    <cellStyle name="Lien hypertexte" xfId="1382" builtinId="8" hidden="1"/>
    <cellStyle name="Lien hypertexte" xfId="1384" builtinId="8" hidden="1"/>
    <cellStyle name="Lien hypertexte" xfId="1386" builtinId="8" hidden="1"/>
    <cellStyle name="Lien hypertexte" xfId="1388" builtinId="8" hidden="1"/>
    <cellStyle name="Lien hypertexte" xfId="1390" builtinId="8" hidden="1"/>
    <cellStyle name="Lien hypertexte" xfId="1392" builtinId="8" hidden="1"/>
    <cellStyle name="Lien hypertexte" xfId="1394" builtinId="8" hidden="1"/>
    <cellStyle name="Lien hypertexte" xfId="1396" builtinId="8" hidden="1"/>
    <cellStyle name="Lien hypertexte" xfId="1398" builtinId="8" hidden="1"/>
    <cellStyle name="Lien hypertexte" xfId="1400" builtinId="8" hidden="1"/>
    <cellStyle name="Lien hypertexte" xfId="1402" builtinId="8" hidden="1"/>
    <cellStyle name="Lien hypertexte" xfId="1404" builtinId="8" hidden="1"/>
    <cellStyle name="Lien hypertexte" xfId="1406" builtinId="8" hidden="1"/>
    <cellStyle name="Lien hypertexte" xfId="1408" builtinId="8" hidden="1"/>
    <cellStyle name="Lien hypertexte" xfId="1410" builtinId="8" hidden="1"/>
    <cellStyle name="Lien hypertexte" xfId="1412" builtinId="8" hidden="1"/>
    <cellStyle name="Lien hypertexte" xfId="1414" builtinId="8" hidden="1"/>
    <cellStyle name="Lien hypertexte" xfId="1416" builtinId="8" hidden="1"/>
    <cellStyle name="Lien hypertexte" xfId="1418" builtinId="8" hidden="1"/>
    <cellStyle name="Lien hypertexte" xfId="1420" builtinId="8" hidden="1"/>
    <cellStyle name="Lien hypertexte" xfId="1422" builtinId="8" hidden="1"/>
    <cellStyle name="Lien hypertexte" xfId="1424" builtinId="8" hidden="1"/>
    <cellStyle name="Lien hypertexte" xfId="1426" builtinId="8" hidden="1"/>
    <cellStyle name="Lien hypertexte" xfId="1428" builtinId="8" hidden="1"/>
    <cellStyle name="Lien hypertexte" xfId="1430" builtinId="8" hidden="1"/>
    <cellStyle name="Lien hypertexte" xfId="1432" builtinId="8" hidden="1"/>
    <cellStyle name="Lien hypertexte" xfId="1434" builtinId="8" hidden="1"/>
    <cellStyle name="Lien hypertexte" xfId="1436" builtinId="8" hidden="1"/>
    <cellStyle name="Lien hypertexte" xfId="1438" builtinId="8" hidden="1"/>
    <cellStyle name="Lien hypertexte" xfId="1440" builtinId="8" hidden="1"/>
    <cellStyle name="Lien hypertexte" xfId="1442" builtinId="8" hidden="1"/>
    <cellStyle name="Lien hypertexte" xfId="1444" builtinId="8" hidden="1"/>
    <cellStyle name="Lien hypertexte" xfId="1446" builtinId="8" hidden="1"/>
    <cellStyle name="Lien hypertexte" xfId="1448" builtinId="8" hidden="1"/>
    <cellStyle name="Lien hypertexte" xfId="1450" builtinId="8" hidden="1"/>
    <cellStyle name="Lien hypertexte" xfId="1452" builtinId="8" hidden="1"/>
    <cellStyle name="Lien hypertexte" xfId="1454" builtinId="8" hidden="1"/>
    <cellStyle name="Lien hypertexte" xfId="1456" builtinId="8" hidden="1"/>
    <cellStyle name="Lien hypertexte" xfId="1458" builtinId="8" hidden="1"/>
    <cellStyle name="Lien hypertexte" xfId="1460" builtinId="8" hidden="1"/>
    <cellStyle name="Lien hypertexte" xfId="1462" builtinId="8" hidden="1"/>
    <cellStyle name="Lien hypertexte" xfId="1464" builtinId="8" hidden="1"/>
    <cellStyle name="Lien hypertexte" xfId="1466" builtinId="8" hidden="1"/>
    <cellStyle name="Lien hypertexte" xfId="1468" builtinId="8" hidden="1"/>
    <cellStyle name="Lien hypertexte" xfId="1470" builtinId="8" hidden="1"/>
    <cellStyle name="Lien hypertexte" xfId="1472" builtinId="8" hidden="1"/>
    <cellStyle name="Lien hypertexte" xfId="1474" builtinId="8" hidden="1"/>
    <cellStyle name="Lien hypertexte" xfId="1476" builtinId="8" hidden="1"/>
    <cellStyle name="Lien hypertexte" xfId="1478" builtinId="8" hidden="1"/>
    <cellStyle name="Lien hypertexte" xfId="1480" builtinId="8" hidden="1"/>
    <cellStyle name="Lien hypertexte" xfId="1482" builtinId="8" hidden="1"/>
    <cellStyle name="Lien hypertexte" xfId="1484" builtinId="8" hidden="1"/>
    <cellStyle name="Lien hypertexte" xfId="1486" builtinId="8" hidden="1"/>
    <cellStyle name="Lien hypertexte" xfId="1488" builtinId="8" hidden="1"/>
    <cellStyle name="Lien hypertexte" xfId="1490" builtinId="8" hidden="1"/>
    <cellStyle name="Lien hypertexte" xfId="1492" builtinId="8" hidden="1"/>
    <cellStyle name="Lien hypertexte" xfId="1495" builtinId="8" hidden="1"/>
    <cellStyle name="Lien hypertexte" xfId="1497" builtinId="8" hidden="1"/>
    <cellStyle name="Lien hypertexte" xfId="1499" builtinId="8" hidden="1"/>
    <cellStyle name="Lien hypertexte" xfId="1501" builtinId="8" hidden="1"/>
    <cellStyle name="Lien hypertexte" xfId="1503" builtinId="8" hidden="1"/>
    <cellStyle name="Lien hypertexte" xfId="1505" builtinId="8" hidden="1"/>
    <cellStyle name="Lien hypertexte" xfId="1507" builtinId="8" hidden="1"/>
    <cellStyle name="Lien hypertexte" xfId="1509" builtinId="8" hidden="1"/>
    <cellStyle name="Lien hypertexte" xfId="1511" builtinId="8" hidden="1"/>
    <cellStyle name="Lien hypertexte" xfId="1513" builtinId="8" hidden="1"/>
    <cellStyle name="Lien hypertexte" xfId="1515" builtinId="8" hidden="1"/>
    <cellStyle name="Lien hypertexte" xfId="1517" builtinId="8" hidden="1"/>
    <cellStyle name="Lien hypertexte" xfId="1519" builtinId="8" hidden="1"/>
    <cellStyle name="Lien hypertexte" xfId="1521" builtinId="8" hidden="1"/>
    <cellStyle name="Lien hypertexte" xfId="1523" builtinId="8" hidden="1"/>
    <cellStyle name="Lien hypertexte" xfId="1525" builtinId="8" hidden="1"/>
    <cellStyle name="Lien hypertexte" xfId="1527" builtinId="8" hidden="1"/>
    <cellStyle name="Lien hypertexte" xfId="1529" builtinId="8" hidden="1"/>
    <cellStyle name="Lien hypertexte" xfId="1531" builtinId="8" hidden="1"/>
    <cellStyle name="Lien hypertexte" xfId="1533" builtinId="8" hidden="1"/>
    <cellStyle name="Lien hypertexte" xfId="1535" builtinId="8" hidden="1"/>
    <cellStyle name="Lien hypertexte" xfId="1537" builtinId="8" hidden="1"/>
    <cellStyle name="Lien hypertexte" xfId="1539" builtinId="8" hidden="1"/>
    <cellStyle name="Lien hypertexte" xfId="1541" builtinId="8" hidden="1"/>
    <cellStyle name="Lien hypertexte" xfId="1543" builtinId="8" hidden="1"/>
    <cellStyle name="Lien hypertexte" xfId="1545" builtinId="8" hidden="1"/>
    <cellStyle name="Lien hypertexte" xfId="1547" builtinId="8" hidden="1"/>
    <cellStyle name="Lien hypertexte" xfId="1549" builtinId="8" hidden="1"/>
    <cellStyle name="Lien hypertexte" xfId="1551" builtinId="8" hidden="1"/>
    <cellStyle name="Lien hypertexte" xfId="1553" builtinId="8" hidden="1"/>
    <cellStyle name="Lien hypertexte" xfId="1555" builtinId="8" hidden="1"/>
    <cellStyle name="Lien hypertexte" xfId="1557" builtinId="8" hidden="1"/>
    <cellStyle name="Lien hypertexte" xfId="1559" builtinId="8" hidden="1"/>
    <cellStyle name="Lien hypertexte" xfId="1561" builtinId="8" hidden="1"/>
    <cellStyle name="Lien hypertexte" xfId="1563" builtinId="8" hidden="1"/>
    <cellStyle name="Lien hypertexte" xfId="1565" builtinId="8" hidden="1"/>
    <cellStyle name="Lien hypertexte" xfId="1567" builtinId="8" hidden="1"/>
    <cellStyle name="Lien hypertexte" xfId="1569" builtinId="8" hidden="1"/>
    <cellStyle name="Lien hypertexte" xfId="1571" builtinId="8" hidden="1"/>
    <cellStyle name="Lien hypertexte" xfId="1573" builtinId="8" hidden="1"/>
    <cellStyle name="Lien hypertexte" xfId="1575" builtinId="8" hidden="1"/>
    <cellStyle name="Lien hypertexte" xfId="1577" builtinId="8" hidden="1"/>
    <cellStyle name="Lien hypertexte" xfId="1579" builtinId="8" hidden="1"/>
    <cellStyle name="Lien hypertexte" xfId="1581" builtinId="8" hidden="1"/>
    <cellStyle name="Lien hypertexte" xfId="1583" builtinId="8" hidden="1"/>
    <cellStyle name="Lien hypertexte" xfId="1585" builtinId="8" hidden="1"/>
    <cellStyle name="Lien hypertexte" xfId="1587" builtinId="8" hidden="1"/>
    <cellStyle name="Lien hypertexte" xfId="1589" builtinId="8" hidden="1"/>
    <cellStyle name="Lien hypertexte" xfId="1591" builtinId="8" hidden="1"/>
    <cellStyle name="Lien hypertexte" xfId="1593" builtinId="8" hidden="1"/>
    <cellStyle name="Lien hypertexte" xfId="1595" builtinId="8" hidden="1"/>
    <cellStyle name="Lien hypertexte" xfId="1597" builtinId="8" hidden="1"/>
    <cellStyle name="Lien hypertexte" xfId="1599" builtinId="8" hidden="1"/>
    <cellStyle name="Lien hypertexte" xfId="1601" builtinId="8" hidden="1"/>
    <cellStyle name="Lien hypertexte" xfId="1603" builtinId="8" hidden="1"/>
    <cellStyle name="Lien hypertexte" xfId="1605" builtinId="8" hidden="1"/>
    <cellStyle name="Lien hypertexte" xfId="1607" builtinId="8" hidden="1"/>
    <cellStyle name="Lien hypertexte" xfId="1609" builtinId="8" hidden="1"/>
    <cellStyle name="Lien hypertexte" xfId="1611" builtinId="8" hidden="1"/>
    <cellStyle name="Lien hypertexte" xfId="1613" builtinId="8" hidden="1"/>
    <cellStyle name="Lien hypertexte" xfId="1615" builtinId="8" hidden="1"/>
    <cellStyle name="Lien hypertexte" xfId="1617" builtinId="8" hidden="1"/>
    <cellStyle name="Lien hypertexte" xfId="1619" builtinId="8" hidden="1"/>
    <cellStyle name="Lien hypertexte" xfId="1621" builtinId="8" hidden="1"/>
    <cellStyle name="Lien hypertexte" xfId="1623" builtinId="8" hidden="1"/>
    <cellStyle name="Lien hypertexte" xfId="1625" builtinId="8" hidden="1"/>
    <cellStyle name="Lien hypertexte" xfId="1627" builtinId="8" hidden="1"/>
    <cellStyle name="Lien hypertexte" xfId="1629" builtinId="8" hidden="1"/>
    <cellStyle name="Lien hypertexte" xfId="1631" builtinId="8" hidden="1"/>
    <cellStyle name="Lien hypertexte" xfId="1633" builtinId="8" hidden="1"/>
    <cellStyle name="Lien hypertexte" xfId="1635" builtinId="8" hidden="1"/>
    <cellStyle name="Lien hypertexte" xfId="1637" builtinId="8" hidden="1"/>
    <cellStyle name="Lien hypertexte" xfId="1639" builtinId="8" hidden="1"/>
    <cellStyle name="Lien hypertexte" xfId="1641" builtinId="8" hidden="1"/>
    <cellStyle name="Lien hypertexte" xfId="1643" builtinId="8" hidden="1"/>
    <cellStyle name="Lien hypertexte" xfId="1645" builtinId="8" hidden="1"/>
    <cellStyle name="Lien hypertexte" xfId="1647" builtinId="8" hidden="1"/>
    <cellStyle name="Lien hypertexte" xfId="1649" builtinId="8" hidden="1"/>
    <cellStyle name="Lien hypertexte" xfId="1651" builtinId="8" hidden="1"/>
    <cellStyle name="Lien hypertexte" xfId="1653" builtinId="8" hidden="1"/>
    <cellStyle name="Lien hypertexte" xfId="1655" builtinId="8" hidden="1"/>
    <cellStyle name="Lien hypertexte" xfId="1657" builtinId="8" hidden="1"/>
    <cellStyle name="Lien hypertexte" xfId="1659" builtinId="8" hidden="1"/>
    <cellStyle name="Lien hypertexte" xfId="1661" builtinId="8" hidden="1"/>
    <cellStyle name="Lien hypertexte" xfId="1663" builtinId="8" hidden="1"/>
    <cellStyle name="Lien hypertexte" xfId="1665" builtinId="8" hidden="1"/>
    <cellStyle name="Lien hypertexte" xfId="1667" builtinId="8" hidden="1"/>
    <cellStyle name="Lien hypertexte" xfId="1669" builtinId="8" hidden="1"/>
    <cellStyle name="Lien hypertexte" xfId="1671" builtinId="8" hidden="1"/>
    <cellStyle name="Lien hypertexte" xfId="1673" builtinId="8" hidden="1"/>
    <cellStyle name="Lien hypertexte" xfId="1675" builtinId="8" hidden="1"/>
    <cellStyle name="Lien hypertexte" xfId="1677" builtinId="8" hidden="1"/>
    <cellStyle name="Lien hypertexte" xfId="1679" builtinId="8" hidden="1"/>
    <cellStyle name="Lien hypertexte" xfId="1681" builtinId="8" hidden="1"/>
    <cellStyle name="Lien hypertexte" xfId="1683" builtinId="8" hidden="1"/>
    <cellStyle name="Lien hypertexte" xfId="1685" builtinId="8" hidden="1"/>
    <cellStyle name="Lien hypertexte" xfId="1687" builtinId="8" hidden="1"/>
    <cellStyle name="Lien hypertexte" xfId="1689" builtinId="8" hidden="1"/>
    <cellStyle name="Lien hypertexte" xfId="1691" builtinId="8" hidden="1"/>
    <cellStyle name="Lien hypertexte" xfId="1693" builtinId="8" hidden="1"/>
    <cellStyle name="Lien hypertexte" xfId="1695" builtinId="8" hidden="1"/>
    <cellStyle name="Lien hypertexte" xfId="1697" builtinId="8" hidden="1"/>
    <cellStyle name="Lien hypertexte" xfId="1699" builtinId="8" hidden="1"/>
    <cellStyle name="Lien hypertexte" xfId="1701" builtinId="8" hidden="1"/>
    <cellStyle name="Lien hypertexte" xfId="1703" builtinId="8" hidden="1"/>
    <cellStyle name="Lien hypertexte" xfId="1705" builtinId="8" hidden="1"/>
    <cellStyle name="Lien hypertexte" xfId="1707" builtinId="8" hidden="1"/>
    <cellStyle name="Lien hypertexte" xfId="1709" builtinId="8" hidden="1"/>
    <cellStyle name="Lien hypertexte" xfId="1711" builtinId="8" hidden="1"/>
    <cellStyle name="Lien hypertexte" xfId="1713" builtinId="8" hidden="1"/>
    <cellStyle name="Lien hypertexte" xfId="1715" builtinId="8" hidden="1"/>
    <cellStyle name="Lien hypertexte" xfId="1717" builtinId="8" hidden="1"/>
    <cellStyle name="Lien hypertexte" xfId="1719" builtinId="8" hidden="1"/>
    <cellStyle name="Lien hypertexte" xfId="1721" builtinId="8" hidden="1"/>
    <cellStyle name="Lien hypertexte" xfId="1723" builtinId="8" hidden="1"/>
    <cellStyle name="Lien hypertexte" xfId="1725" builtinId="8" hidden="1"/>
    <cellStyle name="Lien hypertexte" xfId="1727" builtinId="8" hidden="1"/>
    <cellStyle name="Lien hypertexte" xfId="1729" builtinId="8" hidden="1"/>
    <cellStyle name="Lien hypertexte" xfId="1731" builtinId="8" hidden="1"/>
    <cellStyle name="Lien hypertexte" xfId="1733" builtinId="8" hidden="1"/>
    <cellStyle name="Lien hypertexte" xfId="1735" builtinId="8" hidden="1"/>
    <cellStyle name="Lien hypertexte" xfId="1737" builtinId="8" hidden="1"/>
    <cellStyle name="Lien hypertexte" xfId="1739" builtinId="8" hidden="1"/>
    <cellStyle name="Lien hypertexte" xfId="1741" builtinId="8" hidden="1"/>
    <cellStyle name="Lien hypertexte" xfId="1743" builtinId="8" hidden="1"/>
    <cellStyle name="Lien hypertexte" xfId="1745" builtinId="8" hidden="1"/>
    <cellStyle name="Lien hypertexte" xfId="1747" builtinId="8" hidden="1"/>
    <cellStyle name="Lien hypertexte" xfId="1749" builtinId="8" hidden="1"/>
    <cellStyle name="Lien hypertexte" xfId="1751" builtinId="8" hidden="1"/>
    <cellStyle name="Lien hypertexte" xfId="1753" builtinId="8" hidden="1"/>
    <cellStyle name="Lien hypertexte" xfId="1755" builtinId="8" hidden="1"/>
    <cellStyle name="Lien hypertexte" xfId="1757" builtinId="8" hidden="1"/>
    <cellStyle name="Lien hypertexte" xfId="1759" builtinId="8" hidden="1"/>
    <cellStyle name="Lien hypertexte" xfId="1761" builtinId="8" hidden="1"/>
    <cellStyle name="Lien hypertexte" xfId="1763" builtinId="8" hidden="1"/>
    <cellStyle name="Lien hypertexte" xfId="1765" builtinId="8" hidden="1"/>
    <cellStyle name="Lien hypertexte" xfId="1767" builtinId="8" hidden="1"/>
    <cellStyle name="Lien hypertexte" xfId="1769" builtinId="8" hidden="1"/>
    <cellStyle name="Lien hypertexte" xfId="1771" builtinId="8" hidden="1"/>
    <cellStyle name="Lien hypertexte" xfId="1773" builtinId="8" hidden="1"/>
    <cellStyle name="Lien hypertexte" xfId="1775" builtinId="8" hidden="1"/>
    <cellStyle name="Lien hypertexte" xfId="1777" builtinId="8" hidden="1"/>
    <cellStyle name="Lien hypertexte" xfId="1779" builtinId="8" hidden="1"/>
    <cellStyle name="Lien hypertexte" xfId="1781" builtinId="8" hidden="1"/>
    <cellStyle name="Lien hypertexte" xfId="1783" builtinId="8" hidden="1"/>
    <cellStyle name="Lien hypertexte" xfId="1785" builtinId="8" hidden="1"/>
    <cellStyle name="Lien hypertexte" xfId="1787" builtinId="8" hidden="1"/>
    <cellStyle name="Lien hypertexte" xfId="1789" builtinId="8" hidden="1"/>
    <cellStyle name="Lien hypertexte" xfId="1791" builtinId="8" hidden="1"/>
    <cellStyle name="Lien hypertexte" xfId="1793" builtinId="8" hidden="1"/>
    <cellStyle name="Lien hypertexte" xfId="1795" builtinId="8" hidden="1"/>
    <cellStyle name="Lien hypertexte" xfId="1797" builtinId="8" hidden="1"/>
    <cellStyle name="Lien hypertexte" xfId="1799" builtinId="8" hidden="1"/>
    <cellStyle name="Lien hypertexte" xfId="1801" builtinId="8" hidden="1"/>
    <cellStyle name="Lien hypertexte" xfId="1803" builtinId="8" hidden="1"/>
    <cellStyle name="Lien hypertexte" xfId="1805" builtinId="8" hidden="1"/>
    <cellStyle name="Lien hypertexte" xfId="1807" builtinId="8" hidden="1"/>
    <cellStyle name="Lien hypertexte" xfId="1809" builtinId="8" hidden="1"/>
    <cellStyle name="Lien hypertexte" xfId="1811" builtinId="8" hidden="1"/>
    <cellStyle name="Lien hypertexte" xfId="1813" builtinId="8" hidden="1"/>
    <cellStyle name="Lien hypertexte" xfId="1815" builtinId="8" hidden="1"/>
    <cellStyle name="Lien hypertexte" xfId="1817" builtinId="8" hidden="1"/>
    <cellStyle name="Lien hypertexte" xfId="1819" builtinId="8" hidden="1"/>
    <cellStyle name="Lien hypertexte" xfId="1821" builtinId="8" hidden="1"/>
    <cellStyle name="Lien hypertexte" xfId="1823" builtinId="8" hidden="1"/>
    <cellStyle name="Lien hypertexte" xfId="1825" builtinId="8" hidden="1"/>
    <cellStyle name="Lien hypertexte" xfId="1827" builtinId="8" hidden="1"/>
    <cellStyle name="Lien hypertexte" xfId="1829" builtinId="8" hidden="1"/>
    <cellStyle name="Lien hypertexte" xfId="1831" builtinId="8" hidden="1"/>
    <cellStyle name="Lien hypertexte" xfId="1833" builtinId="8" hidden="1"/>
    <cellStyle name="Lien hypertexte" xfId="1835" builtinId="8" hidden="1"/>
    <cellStyle name="Lien hypertexte" xfId="1837" builtinId="8" hidden="1"/>
    <cellStyle name="Lien hypertexte" xfId="1839" builtinId="8" hidden="1"/>
    <cellStyle name="Lien hypertexte" xfId="1841" builtinId="8" hidden="1"/>
    <cellStyle name="Lien hypertexte" xfId="1843" builtinId="8" hidden="1"/>
    <cellStyle name="Lien hypertexte" xfId="1845" builtinId="8" hidden="1"/>
    <cellStyle name="Lien hypertexte" xfId="1847" builtinId="8" hidden="1"/>
    <cellStyle name="Lien hypertexte" xfId="1849" builtinId="8" hidden="1"/>
    <cellStyle name="Lien hypertexte" xfId="1851" builtinId="8" hidden="1"/>
    <cellStyle name="Lien hypertexte" xfId="1853" builtinId="8" hidden="1"/>
    <cellStyle name="Lien hypertexte" xfId="1855" builtinId="8" hidden="1"/>
    <cellStyle name="Lien hypertexte" xfId="1857" builtinId="8" hidden="1"/>
    <cellStyle name="Lien hypertexte" xfId="1859" builtinId="8" hidden="1"/>
    <cellStyle name="Lien hypertexte" xfId="1861" builtinId="8" hidden="1"/>
    <cellStyle name="Lien hypertexte" xfId="1863" builtinId="8" hidden="1"/>
    <cellStyle name="Lien hypertexte" xfId="1865" builtinId="8" hidden="1"/>
    <cellStyle name="Lien hypertexte" xfId="1867" builtinId="8" hidden="1"/>
    <cellStyle name="Lien hypertexte" xfId="1869" builtinId="8" hidden="1"/>
    <cellStyle name="Lien hypertexte" xfId="1871" builtinId="8" hidden="1"/>
    <cellStyle name="Lien hypertexte" xfId="1873" builtinId="8" hidden="1"/>
    <cellStyle name="Lien hypertexte" xfId="1875" builtinId="8" hidden="1"/>
    <cellStyle name="Lien hypertexte" xfId="1877" builtinId="8" hidden="1"/>
    <cellStyle name="Lien hypertexte" xfId="1879" builtinId="8" hidden="1"/>
    <cellStyle name="Lien hypertexte" xfId="1881" builtinId="8" hidden="1"/>
    <cellStyle name="Lien hypertexte" xfId="1883" builtinId="8" hidden="1"/>
    <cellStyle name="Lien hypertexte" xfId="1885" builtinId="8" hidden="1"/>
    <cellStyle name="Lien hypertexte" xfId="1887" builtinId="8" hidden="1"/>
    <cellStyle name="Lien hypertexte" xfId="1889" builtinId="8" hidden="1"/>
    <cellStyle name="Lien hypertexte" xfId="1891" builtinId="8" hidden="1"/>
    <cellStyle name="Lien hypertexte" xfId="1893" builtinId="8" hidden="1"/>
    <cellStyle name="Lien hypertexte" xfId="1895" builtinId="8" hidden="1"/>
    <cellStyle name="Lien hypertexte" xfId="1897" builtinId="8" hidden="1"/>
    <cellStyle name="Lien hypertexte" xfId="1899" builtinId="8" hidden="1"/>
    <cellStyle name="Lien hypertexte" xfId="1901" builtinId="8" hidden="1"/>
    <cellStyle name="Lien hypertexte" xfId="1903" builtinId="8" hidden="1"/>
    <cellStyle name="Lien hypertexte" xfId="1905" builtinId="8" hidden="1"/>
    <cellStyle name="Lien hypertexte" xfId="1907" builtinId="8" hidden="1"/>
    <cellStyle name="Lien hypertexte" xfId="1909" builtinId="8" hidden="1"/>
    <cellStyle name="Lien hypertexte" xfId="1911" builtinId="8" hidden="1"/>
    <cellStyle name="Lien hypertexte" xfId="1913" builtinId="8" hidden="1"/>
    <cellStyle name="Lien hypertexte" xfId="1915" builtinId="8" hidden="1"/>
    <cellStyle name="Lien hypertexte" xfId="1917" builtinId="8" hidden="1"/>
    <cellStyle name="Lien hypertexte" xfId="1919" builtinId="8" hidden="1"/>
    <cellStyle name="Lien hypertexte" xfId="1921" builtinId="8" hidden="1"/>
    <cellStyle name="Lien hypertexte" xfId="1923" builtinId="8" hidden="1"/>
    <cellStyle name="Lien hypertexte" xfId="1925" builtinId="8" hidden="1"/>
    <cellStyle name="Lien hypertexte" xfId="1927" builtinId="8" hidden="1"/>
    <cellStyle name="Lien hypertexte" xfId="1929" builtinId="8" hidden="1"/>
    <cellStyle name="Lien hypertexte" xfId="1931" builtinId="8" hidden="1"/>
    <cellStyle name="Lien hypertexte" xfId="1933" builtinId="8" hidden="1"/>
    <cellStyle name="Lien hypertexte" xfId="1935" builtinId="8" hidden="1"/>
    <cellStyle name="Lien hypertexte" xfId="1937" builtinId="8" hidden="1"/>
    <cellStyle name="Lien hypertexte" xfId="1939" builtinId="8" hidden="1"/>
    <cellStyle name="Lien hypertexte" xfId="1941" builtinId="8" hidden="1"/>
    <cellStyle name="Lien hypertexte" xfId="1943" builtinId="8" hidden="1"/>
    <cellStyle name="Lien hypertexte" xfId="1945" builtinId="8" hidden="1"/>
    <cellStyle name="Lien hypertexte" xfId="1947" builtinId="8" hidden="1"/>
    <cellStyle name="Lien hypertexte" xfId="1949" builtinId="8" hidden="1"/>
    <cellStyle name="Lien hypertexte" xfId="1951" builtinId="8" hidden="1"/>
    <cellStyle name="Lien hypertexte" xfId="1953" builtinId="8" hidden="1"/>
    <cellStyle name="Lien hypertexte" xfId="1955" builtinId="8" hidden="1"/>
    <cellStyle name="Lien hypertexte" xfId="1957" builtinId="8" hidden="1"/>
    <cellStyle name="Lien hypertexte" xfId="1959" builtinId="8" hidden="1"/>
    <cellStyle name="Lien hypertexte" xfId="1961" builtinId="8" hidden="1"/>
    <cellStyle name="Lien hypertexte" xfId="1963" builtinId="8" hidden="1"/>
    <cellStyle name="Lien hypertexte" xfId="1965" builtinId="8" hidden="1"/>
    <cellStyle name="Lien hypertexte" xfId="1967" builtinId="8" hidden="1"/>
    <cellStyle name="Lien hypertexte" xfId="1969" builtinId="8" hidden="1"/>
    <cellStyle name="Lien hypertexte" xfId="1971" builtinId="8" hidden="1"/>
    <cellStyle name="Lien hypertexte" xfId="1973" builtinId="8" hidden="1"/>
    <cellStyle name="Lien hypertexte" xfId="1975" builtinId="8" hidden="1"/>
    <cellStyle name="Lien hypertexte" xfId="1977" builtinId="8" hidden="1"/>
    <cellStyle name="Lien hypertexte" xfId="1979" builtinId="8" hidden="1"/>
    <cellStyle name="Lien hypertexte" xfId="1981" builtinId="8" hidden="1"/>
    <cellStyle name="Lien hypertexte" xfId="1983" builtinId="8" hidden="1"/>
    <cellStyle name="Lien hypertexte" xfId="1985" builtinId="8" hidden="1"/>
    <cellStyle name="Lien hypertexte" xfId="1987" builtinId="8" hidden="1"/>
    <cellStyle name="Lien hypertexte" xfId="1989" builtinId="8" hidden="1"/>
    <cellStyle name="Lien hypertexte" xfId="1991" builtinId="8" hidden="1"/>
    <cellStyle name="Lien hypertexte" xfId="1993" builtinId="8" hidden="1"/>
    <cellStyle name="Lien hypertexte" xfId="1995" builtinId="8" hidden="1"/>
    <cellStyle name="Lien hypertexte" xfId="1997" builtinId="8" hidden="1"/>
    <cellStyle name="Lien hypertexte" xfId="1999" builtinId="8" hidden="1"/>
    <cellStyle name="Lien hypertexte" xfId="2001" builtinId="8" hidden="1"/>
    <cellStyle name="Lien hypertexte" xfId="2003" builtinId="8" hidden="1"/>
    <cellStyle name="Lien hypertexte" xfId="2017" builtinId="8" hidden="1"/>
    <cellStyle name="Lien hypertexte" xfId="2019" builtinId="8" hidden="1"/>
    <cellStyle name="Lien hypertexte" xfId="2021" builtinId="8" hidden="1"/>
    <cellStyle name="Lien hypertexte" xfId="2023" builtinId="8" hidden="1"/>
    <cellStyle name="Lien hypertexte" xfId="2025" builtinId="8" hidden="1"/>
    <cellStyle name="Lien hypertexte" xfId="2027" builtinId="8" hidden="1"/>
    <cellStyle name="Lien hypertexte" xfId="2029" builtinId="8" hidden="1"/>
    <cellStyle name="Lien hypertexte" xfId="2031" builtinId="8" hidden="1"/>
    <cellStyle name="Lien hypertexte" xfId="2033" builtinId="8" hidden="1"/>
    <cellStyle name="Lien hypertexte" xfId="2035" builtinId="8" hidden="1"/>
    <cellStyle name="Lien hypertexte" xfId="2037" builtinId="8" hidden="1"/>
    <cellStyle name="Lien hypertexte" xfId="2039" builtinId="8" hidden="1"/>
    <cellStyle name="Lien hypertexte" xfId="2041" builtinId="8" hidden="1"/>
    <cellStyle name="Lien hypertexte" xfId="2043" builtinId="8" hidden="1"/>
    <cellStyle name="Lien hypertexte" xfId="2045" builtinId="8" hidden="1"/>
    <cellStyle name="Lien hypertexte" xfId="2047" builtinId="8" hidden="1"/>
    <cellStyle name="Lien hypertexte" xfId="2049" builtinId="8" hidden="1"/>
    <cellStyle name="Lien hypertexte" xfId="2051" builtinId="8" hidden="1"/>
    <cellStyle name="Lien hypertexte" xfId="2053" builtinId="8" hidden="1"/>
    <cellStyle name="Lien hypertexte" xfId="2055" builtinId="8" hidden="1"/>
    <cellStyle name="Lien hypertexte" xfId="2057" builtinId="8" hidden="1"/>
    <cellStyle name="Lien hypertexte" xfId="2059" builtinId="8" hidden="1"/>
    <cellStyle name="Lien hypertexte" xfId="2061" builtinId="8" hidden="1"/>
    <cellStyle name="Lien hypertexte" xfId="2063" builtinId="8" hidden="1"/>
    <cellStyle name="Lien hypertexte" xfId="2065" builtinId="8" hidden="1"/>
    <cellStyle name="Lien hypertexte" xfId="2067" builtinId="8" hidden="1"/>
    <cellStyle name="Lien hypertexte" xfId="2069" builtinId="8" hidden="1"/>
    <cellStyle name="Lien hypertexte" xfId="2071" builtinId="8" hidden="1"/>
    <cellStyle name="Lien hypertexte" xfId="2073" builtinId="8" hidden="1"/>
    <cellStyle name="Lien hypertexte" xfId="2075" builtinId="8" hidden="1"/>
    <cellStyle name="Lien hypertexte" xfId="2077" builtinId="8" hidden="1"/>
    <cellStyle name="Lien hypertexte" xfId="2079" builtinId="8" hidden="1"/>
    <cellStyle name="Lien hypertexte" xfId="2081" builtinId="8" hidden="1"/>
    <cellStyle name="Lien hypertexte" xfId="2083" builtinId="8" hidden="1"/>
    <cellStyle name="Lien hypertexte" xfId="2085" builtinId="8" hidden="1"/>
    <cellStyle name="Lien hypertexte" xfId="2087" builtinId="8" hidden="1"/>
    <cellStyle name="Lien hypertexte" xfId="2089" builtinId="8" hidden="1"/>
    <cellStyle name="Lien hypertexte" xfId="2091" builtinId="8" hidden="1"/>
    <cellStyle name="Lien hypertexte" xfId="2093" builtinId="8" hidden="1"/>
    <cellStyle name="Lien hypertexte" xfId="2095" builtinId="8" hidden="1"/>
    <cellStyle name="Lien hypertexte" xfId="2097" builtinId="8" hidden="1"/>
    <cellStyle name="Lien hypertexte" xfId="2099" builtinId="8" hidden="1"/>
    <cellStyle name="Lien hypertexte" xfId="2101" builtinId="8" hidden="1"/>
    <cellStyle name="Lien hypertexte" xfId="2103" builtinId="8" hidden="1"/>
    <cellStyle name="Lien hypertexte" xfId="2105" builtinId="8" hidden="1"/>
    <cellStyle name="Lien hypertexte" xfId="2107" builtinId="8" hidden="1"/>
    <cellStyle name="Lien hypertexte" xfId="2109" builtinId="8" hidden="1"/>
    <cellStyle name="Lien hypertexte" xfId="2111" builtinId="8" hidden="1"/>
    <cellStyle name="Lien hypertexte" xfId="2113" builtinId="8" hidden="1"/>
    <cellStyle name="Lien hypertexte" xfId="2115" builtinId="8" hidden="1"/>
    <cellStyle name="Lien hypertexte" xfId="2117" builtinId="8" hidden="1"/>
    <cellStyle name="Lien hypertexte" xfId="2119" builtinId="8" hidden="1"/>
    <cellStyle name="Lien hypertexte" xfId="2121" builtinId="8" hidden="1"/>
    <cellStyle name="Lien hypertexte" xfId="2123" builtinId="8" hidden="1"/>
    <cellStyle name="Lien hypertexte" xfId="2125" builtinId="8" hidden="1"/>
    <cellStyle name="Lien hypertexte" xfId="2127" builtinId="8" hidden="1"/>
    <cellStyle name="Lien hypertexte" xfId="2129" builtinId="8" hidden="1"/>
    <cellStyle name="Lien hypertexte" xfId="2131" builtinId="8" hidden="1"/>
    <cellStyle name="Lien hypertexte" xfId="2133" builtinId="8" hidden="1"/>
    <cellStyle name="Lien hypertexte" xfId="2135" builtinId="8" hidden="1"/>
    <cellStyle name="Lien hypertexte" xfId="2137" builtinId="8" hidden="1"/>
    <cellStyle name="Lien hypertexte" xfId="2139" builtinId="8" hidden="1"/>
    <cellStyle name="Lien hypertexte" xfId="2141" builtinId="8" hidden="1"/>
    <cellStyle name="Lien hypertexte" xfId="2143" builtinId="8" hidden="1"/>
    <cellStyle name="Lien hypertexte" xfId="2145" builtinId="8" hidden="1"/>
    <cellStyle name="Lien hypertexte" xfId="2147" builtinId="8" hidden="1"/>
    <cellStyle name="Lien hypertexte" xfId="2149" builtinId="8" hidden="1"/>
    <cellStyle name="Lien hypertexte" xfId="2151" builtinId="8" hidden="1"/>
    <cellStyle name="Lien hypertexte" xfId="2153" builtinId="8" hidden="1"/>
    <cellStyle name="Lien hypertexte" xfId="2155" builtinId="8" hidden="1"/>
    <cellStyle name="Lien hypertexte" xfId="2157" builtinId="8" hidden="1"/>
    <cellStyle name="Lien hypertexte" xfId="2159" builtinId="8" hidden="1"/>
    <cellStyle name="Lien hypertexte" xfId="2161" builtinId="8" hidden="1"/>
    <cellStyle name="Lien hypertexte" xfId="2163" builtinId="8" hidden="1"/>
    <cellStyle name="Lien hypertexte" xfId="2165" builtinId="8" hidden="1"/>
    <cellStyle name="Lien hypertexte" xfId="2167" builtinId="8" hidden="1"/>
    <cellStyle name="Lien hypertexte" xfId="2169" builtinId="8" hidden="1"/>
    <cellStyle name="Lien hypertexte" xfId="2171" builtinId="8" hidden="1"/>
    <cellStyle name="Lien hypertexte" xfId="2173" builtinId="8" hidden="1"/>
    <cellStyle name="Lien hypertexte" xfId="2175" builtinId="8" hidden="1"/>
    <cellStyle name="Lien hypertexte" xfId="2177" builtinId="8" hidden="1"/>
    <cellStyle name="Lien hypertexte" xfId="2179" builtinId="8" hidden="1"/>
    <cellStyle name="Lien hypertexte" xfId="2181" builtinId="8" hidden="1"/>
    <cellStyle name="Lien hypertexte" xfId="2183" builtinId="8" hidden="1"/>
    <cellStyle name="Lien hypertexte" xfId="2185" builtinId="8" hidden="1"/>
    <cellStyle name="Lien hypertexte" xfId="2187" builtinId="8" hidden="1"/>
    <cellStyle name="Lien hypertexte" xfId="2189" builtinId="8" hidden="1"/>
    <cellStyle name="Lien hypertexte" xfId="2191" builtinId="8" hidden="1"/>
    <cellStyle name="Lien hypertexte" xfId="2193" builtinId="8" hidden="1"/>
    <cellStyle name="Lien hypertexte" xfId="2195" builtinId="8" hidden="1"/>
    <cellStyle name="Lien hypertexte" xfId="2197" builtinId="8" hidden="1"/>
    <cellStyle name="Lien hypertexte" xfId="2199" builtinId="8" hidden="1"/>
    <cellStyle name="Lien hypertexte" xfId="2201" builtinId="8" hidden="1"/>
    <cellStyle name="Lien hypertexte" xfId="2203" builtinId="8" hidden="1"/>
    <cellStyle name="Lien hypertexte" xfId="2205" builtinId="8" hidden="1"/>
    <cellStyle name="Lien hypertexte" xfId="2207" builtinId="8" hidden="1"/>
    <cellStyle name="Lien hypertexte" xfId="2209" builtinId="8" hidden="1"/>
    <cellStyle name="Lien hypertexte" xfId="2211" builtinId="8" hidden="1"/>
    <cellStyle name="Lien hypertexte" xfId="2213" builtinId="8" hidden="1"/>
    <cellStyle name="Lien hypertexte" xfId="2215" builtinId="8" hidden="1"/>
    <cellStyle name="Lien hypertexte" xfId="2217" builtinId="8" hidden="1"/>
    <cellStyle name="Lien hypertexte" xfId="2219" builtinId="8" hidden="1"/>
    <cellStyle name="Lien hypertexte" xfId="2221" builtinId="8" hidden="1"/>
    <cellStyle name="Lien hypertexte" xfId="2223" builtinId="8" hidden="1"/>
    <cellStyle name="Lien hypertexte" xfId="2225" builtinId="8" hidden="1"/>
    <cellStyle name="Lien hypertexte" xfId="2227" builtinId="8" hidden="1"/>
    <cellStyle name="Lien hypertexte" xfId="2229" builtinId="8" hidden="1"/>
    <cellStyle name="Lien hypertexte" xfId="2231" builtinId="8" hidden="1"/>
    <cellStyle name="Lien hypertexte" xfId="2233" builtinId="8" hidden="1"/>
    <cellStyle name="Lien hypertexte" xfId="2235" builtinId="8" hidden="1"/>
    <cellStyle name="Lien hypertexte" xfId="2237" builtinId="8" hidden="1"/>
    <cellStyle name="Lien hypertexte" xfId="2239" builtinId="8" hidden="1"/>
    <cellStyle name="Lien hypertexte" xfId="2241" builtinId="8" hidden="1"/>
    <cellStyle name="Lien hypertexte" xfId="2243" builtinId="8" hidden="1"/>
    <cellStyle name="Lien hypertexte" xfId="2245" builtinId="8" hidden="1"/>
    <cellStyle name="Lien hypertexte" xfId="2247" builtinId="8" hidden="1"/>
    <cellStyle name="Lien hypertexte" xfId="2249" builtinId="8" hidden="1"/>
    <cellStyle name="Lien hypertexte" xfId="2251" builtinId="8" hidden="1"/>
    <cellStyle name="Lien hypertexte" xfId="2253" builtinId="8" hidden="1"/>
    <cellStyle name="Lien hypertexte" xfId="2255" builtinId="8" hidden="1"/>
    <cellStyle name="Lien hypertexte" xfId="2257" builtinId="8" hidden="1"/>
    <cellStyle name="Lien hypertexte" xfId="2259" builtinId="8" hidden="1"/>
    <cellStyle name="Lien hypertexte" xfId="2261" builtinId="8" hidden="1"/>
    <cellStyle name="Lien hypertexte" xfId="2263" builtinId="8" hidden="1"/>
    <cellStyle name="Lien hypertexte" xfId="2265" builtinId="8" hidden="1"/>
    <cellStyle name="Lien hypertexte" xfId="2267" builtinId="8" hidden="1"/>
    <cellStyle name="Lien hypertexte" xfId="2269" builtinId="8" hidden="1"/>
    <cellStyle name="Lien hypertexte" xfId="2271" builtinId="8" hidden="1"/>
    <cellStyle name="Lien hypertexte" xfId="2273" builtinId="8" hidden="1"/>
    <cellStyle name="Lien hypertexte" xfId="2275" builtinId="8" hidden="1"/>
    <cellStyle name="Lien hypertexte" xfId="2277" builtinId="8" hidden="1"/>
    <cellStyle name="Lien hypertexte" xfId="2279" builtinId="8" hidden="1"/>
    <cellStyle name="Lien hypertexte" xfId="2281" builtinId="8" hidden="1"/>
    <cellStyle name="Lien hypertexte" xfId="2283" builtinId="8" hidden="1"/>
    <cellStyle name="Lien hypertexte" xfId="2285" builtinId="8" hidden="1"/>
    <cellStyle name="Lien hypertexte" xfId="2287" builtinId="8" hidden="1"/>
    <cellStyle name="Lien hypertexte" xfId="2289" builtinId="8" hidden="1"/>
    <cellStyle name="Lien hypertexte" xfId="2291" builtinId="8" hidden="1"/>
    <cellStyle name="Lien hypertexte" xfId="2293" builtinId="8" hidden="1"/>
    <cellStyle name="Lien hypertexte" xfId="2295" builtinId="8" hidden="1"/>
    <cellStyle name="Lien hypertexte" xfId="2297" builtinId="8" hidden="1"/>
    <cellStyle name="Lien hypertexte" xfId="2299" builtinId="8" hidden="1"/>
    <cellStyle name="Lien hypertexte" xfId="2301" builtinId="8" hidden="1"/>
    <cellStyle name="Lien hypertexte" xfId="2303" builtinId="8" hidden="1"/>
    <cellStyle name="Lien hypertexte" xfId="2305" builtinId="8" hidden="1"/>
    <cellStyle name="Lien hypertexte" xfId="2307" builtinId="8" hidden="1"/>
    <cellStyle name="Lien hypertexte" xfId="2309" builtinId="8" hidden="1"/>
    <cellStyle name="Lien hypertexte" xfId="2311" builtinId="8" hidden="1"/>
    <cellStyle name="Lien hypertexte" xfId="2313" builtinId="8" hidden="1"/>
    <cellStyle name="Lien hypertexte" xfId="2315" builtinId="8" hidden="1"/>
    <cellStyle name="Lien hypertexte" xfId="2317" builtinId="8" hidden="1"/>
    <cellStyle name="Lien hypertexte" xfId="2319" builtinId="8" hidden="1"/>
    <cellStyle name="Lien hypertexte" xfId="2321" builtinId="8" hidden="1"/>
    <cellStyle name="Lien hypertexte" xfId="2323" builtinId="8" hidden="1"/>
    <cellStyle name="Lien hypertexte" xfId="2325" builtinId="8" hidden="1"/>
    <cellStyle name="Lien hypertexte" xfId="2327" builtinId="8" hidden="1"/>
    <cellStyle name="Lien hypertexte" xfId="2329" builtinId="8" hidden="1"/>
    <cellStyle name="Lien hypertexte" xfId="2331" builtinId="8" hidden="1"/>
    <cellStyle name="Lien hypertexte" xfId="2333" builtinId="8" hidden="1"/>
    <cellStyle name="Lien hypertexte" xfId="2335" builtinId="8" hidden="1"/>
    <cellStyle name="Lien hypertexte" xfId="2337" builtinId="8" hidden="1"/>
    <cellStyle name="Lien hypertexte" xfId="2339" builtinId="8" hidden="1"/>
    <cellStyle name="Lien hypertexte" xfId="2341" builtinId="8" hidden="1"/>
    <cellStyle name="Lien hypertexte" xfId="2343" builtinId="8" hidden="1"/>
    <cellStyle name="Lien hypertexte" xfId="2345" builtinId="8" hidden="1"/>
    <cellStyle name="Lien hypertexte" xfId="2347" builtinId="8" hidden="1"/>
    <cellStyle name="Lien hypertexte" xfId="2349" builtinId="8" hidden="1"/>
    <cellStyle name="Lien hypertexte" xfId="2351" builtinId="8" hidden="1"/>
    <cellStyle name="Lien hypertexte" xfId="2353" builtinId="8" hidden="1"/>
    <cellStyle name="Lien hypertexte" xfId="2355" builtinId="8" hidden="1"/>
    <cellStyle name="Lien hypertexte" xfId="2357" builtinId="8" hidden="1"/>
    <cellStyle name="Lien hypertexte" xfId="2359" builtinId="8" hidden="1"/>
    <cellStyle name="Lien hypertexte" xfId="2361" builtinId="8" hidden="1"/>
    <cellStyle name="Lien hypertexte" xfId="2363" builtinId="8" hidden="1"/>
    <cellStyle name="Lien hypertexte" xfId="2365" builtinId="8" hidden="1"/>
    <cellStyle name="Lien hypertexte" xfId="2367" builtinId="8" hidden="1"/>
    <cellStyle name="Lien hypertexte" xfId="2369" builtinId="8" hidden="1"/>
    <cellStyle name="Lien hypertexte" xfId="2371" builtinId="8" hidden="1"/>
    <cellStyle name="Lien hypertexte" xfId="2373" builtinId="8" hidden="1"/>
    <cellStyle name="Lien hypertexte" xfId="2375" builtinId="8" hidden="1"/>
    <cellStyle name="Lien hypertexte" xfId="2377" builtinId="8" hidden="1"/>
    <cellStyle name="Lien hypertexte" xfId="2379" builtinId="8" hidden="1"/>
    <cellStyle name="Lien hypertexte" xfId="2381" builtinId="8" hidden="1"/>
    <cellStyle name="Lien hypertexte" xfId="2383" builtinId="8" hidden="1"/>
    <cellStyle name="Lien hypertexte" xfId="2385" builtinId="8" hidden="1"/>
    <cellStyle name="Lien hypertexte" xfId="2387" builtinId="8" hidden="1"/>
    <cellStyle name="Lien hypertexte" xfId="2389" builtinId="8" hidden="1"/>
    <cellStyle name="Lien hypertexte" xfId="2391" builtinId="8" hidden="1"/>
    <cellStyle name="Lien hypertexte" xfId="2393" builtinId="8" hidden="1"/>
    <cellStyle name="Lien hypertexte" xfId="2395" builtinId="8" hidden="1"/>
    <cellStyle name="Lien hypertexte" xfId="2397" builtinId="8" hidden="1"/>
    <cellStyle name="Lien hypertexte" xfId="2399" builtinId="8" hidden="1"/>
    <cellStyle name="Lien hypertexte" xfId="2401" builtinId="8" hidden="1"/>
    <cellStyle name="Lien hypertexte" xfId="2403" builtinId="8" hidden="1"/>
    <cellStyle name="Lien hypertexte" xfId="2405" builtinId="8" hidden="1"/>
    <cellStyle name="Lien hypertexte" xfId="2407" builtinId="8" hidden="1"/>
    <cellStyle name="Lien hypertexte" xfId="2409" builtinId="8" hidden="1"/>
    <cellStyle name="Lien hypertexte" xfId="2411" builtinId="8" hidden="1"/>
    <cellStyle name="Lien hypertexte" xfId="2413" builtinId="8" hidden="1"/>
    <cellStyle name="Lien hypertexte" xfId="2415" builtinId="8" hidden="1"/>
    <cellStyle name="Lien hypertexte" xfId="2417" builtinId="8" hidden="1"/>
    <cellStyle name="Lien hypertexte" xfId="2419" builtinId="8" hidden="1"/>
    <cellStyle name="Lien hypertexte" xfId="2421" builtinId="8" hidden="1"/>
    <cellStyle name="Lien hypertexte" xfId="2423" builtinId="8" hidden="1"/>
    <cellStyle name="Lien hypertexte" xfId="2425" builtinId="8" hidden="1"/>
    <cellStyle name="Lien hypertexte" xfId="2427" builtinId="8" hidden="1"/>
    <cellStyle name="Lien hypertexte" xfId="2429" builtinId="8" hidden="1"/>
    <cellStyle name="Lien hypertexte" xfId="2431" builtinId="8" hidden="1"/>
    <cellStyle name="Lien hypertexte" xfId="2433" builtinId="8" hidden="1"/>
    <cellStyle name="Lien hypertexte" xfId="2435" builtinId="8" hidden="1"/>
    <cellStyle name="Lien hypertexte" xfId="2437" builtinId="8" hidden="1"/>
    <cellStyle name="Lien hypertexte" xfId="2439" builtinId="8" hidden="1"/>
    <cellStyle name="Lien hypertexte" xfId="2441" builtinId="8" hidden="1"/>
    <cellStyle name="Lien hypertexte" xfId="2443" builtinId="8" hidden="1"/>
    <cellStyle name="Lien hypertexte" xfId="2445" builtinId="8" hidden="1"/>
    <cellStyle name="Lien hypertexte" xfId="2447" builtinId="8" hidden="1"/>
    <cellStyle name="Lien hypertexte" xfId="2449" builtinId="8" hidden="1"/>
    <cellStyle name="Lien hypertexte" xfId="2451" builtinId="8" hidden="1"/>
    <cellStyle name="Lien hypertexte" xfId="2453" builtinId="8" hidden="1"/>
    <cellStyle name="Lien hypertexte" xfId="2455" builtinId="8" hidden="1"/>
    <cellStyle name="Lien hypertexte" xfId="2457" builtinId="8" hidden="1"/>
    <cellStyle name="Lien hypertexte" xfId="2459" builtinId="8" hidden="1"/>
    <cellStyle name="Lien hypertexte" xfId="2461" builtinId="8" hidden="1"/>
    <cellStyle name="Lien hypertexte" xfId="2463" builtinId="8" hidden="1"/>
    <cellStyle name="Lien hypertexte" xfId="2465" builtinId="8" hidden="1"/>
    <cellStyle name="Lien hypertexte" xfId="2467" builtinId="8" hidden="1"/>
    <cellStyle name="Lien hypertexte" xfId="2469" builtinId="8" hidden="1"/>
    <cellStyle name="Lien hypertexte" xfId="2471" builtinId="8" hidden="1"/>
    <cellStyle name="Lien hypertexte" xfId="2473" builtinId="8" hidden="1"/>
    <cellStyle name="Lien hypertexte" xfId="2475" builtinId="8" hidden="1"/>
    <cellStyle name="Lien hypertexte" xfId="2477" builtinId="8" hidden="1"/>
    <cellStyle name="Lien hypertexte" xfId="2479" builtinId="8" hidden="1"/>
    <cellStyle name="Lien hypertexte" xfId="2481" builtinId="8" hidden="1"/>
    <cellStyle name="Lien hypertexte" xfId="2483" builtinId="8" hidden="1"/>
    <cellStyle name="Lien hypertexte" xfId="2485" builtinId="8" hidden="1"/>
    <cellStyle name="Lien hypertexte" xfId="2487" builtinId="8" hidden="1"/>
    <cellStyle name="Lien hypertexte" xfId="2489" builtinId="8" hidden="1"/>
    <cellStyle name="Lien hypertexte" xfId="2491" builtinId="8" hidden="1"/>
    <cellStyle name="Lien hypertexte" xfId="2493" builtinId="8" hidden="1"/>
    <cellStyle name="Lien hypertexte" xfId="2495" builtinId="8" hidden="1"/>
    <cellStyle name="Lien hypertexte" xfId="2497" builtinId="8" hidden="1"/>
    <cellStyle name="Lien hypertexte" xfId="2499" builtinId="8" hidden="1"/>
    <cellStyle name="Lien hypertexte" xfId="2501" builtinId="8" hidden="1"/>
    <cellStyle name="Lien hypertexte" xfId="2503" builtinId="8" hidden="1"/>
    <cellStyle name="Lien hypertexte" xfId="2505" builtinId="8" hidden="1"/>
    <cellStyle name="Lien hypertexte" xfId="2507" builtinId="8" hidden="1"/>
    <cellStyle name="Lien hypertexte" xfId="2509" builtinId="8" hidden="1"/>
    <cellStyle name="Lien hypertexte" xfId="2511" builtinId="8" hidden="1"/>
    <cellStyle name="Lien hypertexte" xfId="2513" builtinId="8" hidden="1"/>
    <cellStyle name="Lien hypertexte" xfId="2515" builtinId="8" hidden="1"/>
    <cellStyle name="Lien hypertexte" xfId="2517" builtinId="8" hidden="1"/>
    <cellStyle name="Lien hypertexte" xfId="2519" builtinId="8" hidden="1"/>
    <cellStyle name="Lien hypertexte" xfId="2521" builtinId="8" hidden="1"/>
    <cellStyle name="Lien hypertexte" xfId="2523" builtinId="8"/>
    <cellStyle name="Lien hypertexte 2" xfId="2580"/>
    <cellStyle name="Lien hypertexte 3" xfId="258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Lien hypertexte visité" xfId="40" builtinId="9" hidden="1"/>
    <cellStyle name="Lien hypertexte visité" xfId="42" builtinId="9" hidden="1"/>
    <cellStyle name="Lien hypertexte visité" xfId="44" builtinId="9" hidden="1"/>
    <cellStyle name="Lien hypertexte visité" xfId="46" builtinId="9" hidden="1"/>
    <cellStyle name="Lien hypertexte visité" xfId="48" builtinId="9" hidden="1"/>
    <cellStyle name="Lien hypertexte visité" xfId="50" builtinId="9" hidden="1"/>
    <cellStyle name="Lien hypertexte visité" xfId="54" builtinId="9" hidden="1"/>
    <cellStyle name="Lien hypertexte visité" xfId="56" builtinId="9" hidden="1"/>
    <cellStyle name="Lien hypertexte visité" xfId="58" builtinId="9" hidden="1"/>
    <cellStyle name="Lien hypertexte visité" xfId="60" builtinId="9" hidden="1"/>
    <cellStyle name="Lien hypertexte visité" xfId="62" builtinId="9" hidden="1"/>
    <cellStyle name="Lien hypertexte visité" xfId="64" builtinId="9" hidden="1"/>
    <cellStyle name="Lien hypertexte visité" xfId="66" builtinId="9" hidden="1"/>
    <cellStyle name="Lien hypertexte visité" xfId="68" builtinId="9" hidden="1"/>
    <cellStyle name="Lien hypertexte visité" xfId="70" builtinId="9" hidden="1"/>
    <cellStyle name="Lien hypertexte visité" xfId="72" builtinId="9" hidden="1"/>
    <cellStyle name="Lien hypertexte visité" xfId="74" builtinId="9" hidden="1"/>
    <cellStyle name="Lien hypertexte visité" xfId="76" builtinId="9" hidden="1"/>
    <cellStyle name="Lien hypertexte visité" xfId="78" builtinId="9" hidden="1"/>
    <cellStyle name="Lien hypertexte visité" xfId="80" builtinId="9" hidden="1"/>
    <cellStyle name="Lien hypertexte visité" xfId="82" builtinId="9" hidden="1"/>
    <cellStyle name="Lien hypertexte visité" xfId="84" builtinId="9" hidden="1"/>
    <cellStyle name="Lien hypertexte visité" xfId="86" builtinId="9" hidden="1"/>
    <cellStyle name="Lien hypertexte visité" xfId="88" builtinId="9" hidden="1"/>
    <cellStyle name="Lien hypertexte visité" xfId="90" builtinId="9" hidden="1"/>
    <cellStyle name="Lien hypertexte visité" xfId="92" builtinId="9" hidden="1"/>
    <cellStyle name="Lien hypertexte visité" xfId="94" builtinId="9" hidden="1"/>
    <cellStyle name="Lien hypertexte visité" xfId="96" builtinId="9" hidden="1"/>
    <cellStyle name="Lien hypertexte visité" xfId="98" builtinId="9" hidden="1"/>
    <cellStyle name="Lien hypertexte visité" xfId="100" builtinId="9" hidden="1"/>
    <cellStyle name="Lien hypertexte visité" xfId="102" builtinId="9" hidden="1"/>
    <cellStyle name="Lien hypertexte visité" xfId="104" builtinId="9" hidden="1"/>
    <cellStyle name="Lien hypertexte visité" xfId="106" builtinId="9" hidden="1"/>
    <cellStyle name="Lien hypertexte visité" xfId="108" builtinId="9" hidden="1"/>
    <cellStyle name="Lien hypertexte visité" xfId="110" builtinId="9" hidden="1"/>
    <cellStyle name="Lien hypertexte visité" xfId="112" builtinId="9" hidden="1"/>
    <cellStyle name="Lien hypertexte visité" xfId="114" builtinId="9" hidden="1"/>
    <cellStyle name="Lien hypertexte visité" xfId="116" builtinId="9" hidden="1"/>
    <cellStyle name="Lien hypertexte visité" xfId="118" builtinId="9" hidden="1"/>
    <cellStyle name="Lien hypertexte visité" xfId="120" builtinId="9" hidden="1"/>
    <cellStyle name="Lien hypertexte visité" xfId="122" builtinId="9" hidden="1"/>
    <cellStyle name="Lien hypertexte visité" xfId="124" builtinId="9" hidden="1"/>
    <cellStyle name="Lien hypertexte visité" xfId="126" builtinId="9" hidden="1"/>
    <cellStyle name="Lien hypertexte visité" xfId="128" builtinId="9" hidden="1"/>
    <cellStyle name="Lien hypertexte visité" xfId="130" builtinId="9" hidden="1"/>
    <cellStyle name="Lien hypertexte visité" xfId="132" builtinId="9" hidden="1"/>
    <cellStyle name="Lien hypertexte visité" xfId="134" builtinId="9" hidden="1"/>
    <cellStyle name="Lien hypertexte visité" xfId="136" builtinId="9" hidden="1"/>
    <cellStyle name="Lien hypertexte visité" xfId="138" builtinId="9" hidden="1"/>
    <cellStyle name="Lien hypertexte visité" xfId="140" builtinId="9" hidden="1"/>
    <cellStyle name="Lien hypertexte visité" xfId="142" builtinId="9" hidden="1"/>
    <cellStyle name="Lien hypertexte visité" xfId="144" builtinId="9" hidden="1"/>
    <cellStyle name="Lien hypertexte visité" xfId="146" builtinId="9" hidden="1"/>
    <cellStyle name="Lien hypertexte visité" xfId="148" builtinId="9" hidden="1"/>
    <cellStyle name="Lien hypertexte visité" xfId="150" builtinId="9" hidden="1"/>
    <cellStyle name="Lien hypertexte visité" xfId="152" builtinId="9" hidden="1"/>
    <cellStyle name="Lien hypertexte visité" xfId="154" builtinId="9" hidden="1"/>
    <cellStyle name="Lien hypertexte visité" xfId="156" builtinId="9" hidden="1"/>
    <cellStyle name="Lien hypertexte visité" xfId="158" builtinId="9" hidden="1"/>
    <cellStyle name="Lien hypertexte visité" xfId="160" builtinId="9" hidden="1"/>
    <cellStyle name="Lien hypertexte visité" xfId="162" builtinId="9" hidden="1"/>
    <cellStyle name="Lien hypertexte visité" xfId="164" builtinId="9" hidden="1"/>
    <cellStyle name="Lien hypertexte visité" xfId="166" builtinId="9" hidden="1"/>
    <cellStyle name="Lien hypertexte visité" xfId="168" builtinId="9" hidden="1"/>
    <cellStyle name="Lien hypertexte visité" xfId="170" builtinId="9" hidden="1"/>
    <cellStyle name="Lien hypertexte visité" xfId="172" builtinId="9" hidden="1"/>
    <cellStyle name="Lien hypertexte visité" xfId="174" builtinId="9" hidden="1"/>
    <cellStyle name="Lien hypertexte visité" xfId="176" builtinId="9" hidden="1"/>
    <cellStyle name="Lien hypertexte visité" xfId="178" builtinId="9" hidden="1"/>
    <cellStyle name="Lien hypertexte visité" xfId="180" builtinId="9" hidden="1"/>
    <cellStyle name="Lien hypertexte visité" xfId="182" builtinId="9" hidden="1"/>
    <cellStyle name="Lien hypertexte visité" xfId="184" builtinId="9" hidden="1"/>
    <cellStyle name="Lien hypertexte visité" xfId="186" builtinId="9" hidden="1"/>
    <cellStyle name="Lien hypertexte visité" xfId="188" builtinId="9" hidden="1"/>
    <cellStyle name="Lien hypertexte visité" xfId="190" builtinId="9" hidden="1"/>
    <cellStyle name="Lien hypertexte visité" xfId="192" builtinId="9" hidden="1"/>
    <cellStyle name="Lien hypertexte visité" xfId="194" builtinId="9" hidden="1"/>
    <cellStyle name="Lien hypertexte visité" xfId="196" builtinId="9" hidden="1"/>
    <cellStyle name="Lien hypertexte visité" xfId="198" builtinId="9" hidden="1"/>
    <cellStyle name="Lien hypertexte visité" xfId="200" builtinId="9" hidden="1"/>
    <cellStyle name="Lien hypertexte visité" xfId="202" builtinId="9" hidden="1"/>
    <cellStyle name="Lien hypertexte visité" xfId="204" builtinId="9" hidden="1"/>
    <cellStyle name="Lien hypertexte visité" xfId="206" builtinId="9" hidden="1"/>
    <cellStyle name="Lien hypertexte visité" xfId="208" builtinId="9" hidden="1"/>
    <cellStyle name="Lien hypertexte visité" xfId="210" builtinId="9" hidden="1"/>
    <cellStyle name="Lien hypertexte visité" xfId="212" builtinId="9" hidden="1"/>
    <cellStyle name="Lien hypertexte visité" xfId="214" builtinId="9" hidden="1"/>
    <cellStyle name="Lien hypertexte visité" xfId="216" builtinId="9" hidden="1"/>
    <cellStyle name="Lien hypertexte visité" xfId="218" builtinId="9" hidden="1"/>
    <cellStyle name="Lien hypertexte visité" xfId="220" builtinId="9" hidden="1"/>
    <cellStyle name="Lien hypertexte visité" xfId="222" builtinId="9" hidden="1"/>
    <cellStyle name="Lien hypertexte visité" xfId="224" builtinId="9" hidden="1"/>
    <cellStyle name="Lien hypertexte visité" xfId="226" builtinId="9" hidden="1"/>
    <cellStyle name="Lien hypertexte visité" xfId="228" builtinId="9" hidden="1"/>
    <cellStyle name="Lien hypertexte visité" xfId="230" builtinId="9" hidden="1"/>
    <cellStyle name="Lien hypertexte visité" xfId="232" builtinId="9" hidden="1"/>
    <cellStyle name="Lien hypertexte visité" xfId="234" builtinId="9" hidden="1"/>
    <cellStyle name="Lien hypertexte visité" xfId="236" builtinId="9" hidden="1"/>
    <cellStyle name="Lien hypertexte visité" xfId="238" builtinId="9" hidden="1"/>
    <cellStyle name="Lien hypertexte visité" xfId="240" builtinId="9" hidden="1"/>
    <cellStyle name="Lien hypertexte visité" xfId="242" builtinId="9" hidden="1"/>
    <cellStyle name="Lien hypertexte visité" xfId="244" builtinId="9" hidden="1"/>
    <cellStyle name="Lien hypertexte visité" xfId="246" builtinId="9" hidden="1"/>
    <cellStyle name="Lien hypertexte visité" xfId="248" builtinId="9" hidden="1"/>
    <cellStyle name="Lien hypertexte visité" xfId="250" builtinId="9" hidden="1"/>
    <cellStyle name="Lien hypertexte visité" xfId="252" builtinId="9" hidden="1"/>
    <cellStyle name="Lien hypertexte visité" xfId="254" builtinId="9" hidden="1"/>
    <cellStyle name="Lien hypertexte visité" xfId="256" builtinId="9" hidden="1"/>
    <cellStyle name="Lien hypertexte visité" xfId="258" builtinId="9" hidden="1"/>
    <cellStyle name="Lien hypertexte visité" xfId="260" builtinId="9" hidden="1"/>
    <cellStyle name="Lien hypertexte visité" xfId="262" builtinId="9" hidden="1"/>
    <cellStyle name="Lien hypertexte visité" xfId="264" builtinId="9" hidden="1"/>
    <cellStyle name="Lien hypertexte visité" xfId="266" builtinId="9" hidden="1"/>
    <cellStyle name="Lien hypertexte visité" xfId="268" builtinId="9" hidden="1"/>
    <cellStyle name="Lien hypertexte visité" xfId="270" builtinId="9" hidden="1"/>
    <cellStyle name="Lien hypertexte visité" xfId="272" builtinId="9" hidden="1"/>
    <cellStyle name="Lien hypertexte visité" xfId="274" builtinId="9" hidden="1"/>
    <cellStyle name="Lien hypertexte visité" xfId="276" builtinId="9" hidden="1"/>
    <cellStyle name="Lien hypertexte visité" xfId="278" builtinId="9" hidden="1"/>
    <cellStyle name="Lien hypertexte visité" xfId="280" builtinId="9" hidden="1"/>
    <cellStyle name="Lien hypertexte visité" xfId="282" builtinId="9" hidden="1"/>
    <cellStyle name="Lien hypertexte visité" xfId="284" builtinId="9" hidden="1"/>
    <cellStyle name="Lien hypertexte visité" xfId="286" builtinId="9" hidden="1"/>
    <cellStyle name="Lien hypertexte visité" xfId="288" builtinId="9" hidden="1"/>
    <cellStyle name="Lien hypertexte visité" xfId="290" builtinId="9" hidden="1"/>
    <cellStyle name="Lien hypertexte visité" xfId="292" builtinId="9" hidden="1"/>
    <cellStyle name="Lien hypertexte visité" xfId="294" builtinId="9" hidden="1"/>
    <cellStyle name="Lien hypertexte visité" xfId="296" builtinId="9" hidden="1"/>
    <cellStyle name="Lien hypertexte visité" xfId="298" builtinId="9" hidden="1"/>
    <cellStyle name="Lien hypertexte visité" xfId="300" builtinId="9" hidden="1"/>
    <cellStyle name="Lien hypertexte visité" xfId="302" builtinId="9" hidden="1"/>
    <cellStyle name="Lien hypertexte visité" xfId="304" builtinId="9" hidden="1"/>
    <cellStyle name="Lien hypertexte visité" xfId="306" builtinId="9" hidden="1"/>
    <cellStyle name="Lien hypertexte visité" xfId="308" builtinId="9" hidden="1"/>
    <cellStyle name="Lien hypertexte visité" xfId="310" builtinId="9" hidden="1"/>
    <cellStyle name="Lien hypertexte visité" xfId="312" builtinId="9" hidden="1"/>
    <cellStyle name="Lien hypertexte visité" xfId="314" builtinId="9" hidden="1"/>
    <cellStyle name="Lien hypertexte visité" xfId="316" builtinId="9" hidden="1"/>
    <cellStyle name="Lien hypertexte visité" xfId="318" builtinId="9" hidden="1"/>
    <cellStyle name="Lien hypertexte visité" xfId="320" builtinId="9" hidden="1"/>
    <cellStyle name="Lien hypertexte visité" xfId="322" builtinId="9" hidden="1"/>
    <cellStyle name="Lien hypertexte visité" xfId="324" builtinId="9" hidden="1"/>
    <cellStyle name="Lien hypertexte visité" xfId="326" builtinId="9" hidden="1"/>
    <cellStyle name="Lien hypertexte visité" xfId="328" builtinId="9" hidden="1"/>
    <cellStyle name="Lien hypertexte visité" xfId="330" builtinId="9" hidden="1"/>
    <cellStyle name="Lien hypertexte visité" xfId="332" builtinId="9" hidden="1"/>
    <cellStyle name="Lien hypertexte visité" xfId="334" builtinId="9" hidden="1"/>
    <cellStyle name="Lien hypertexte visité" xfId="336" builtinId="9" hidden="1"/>
    <cellStyle name="Lien hypertexte visité" xfId="338" builtinId="9" hidden="1"/>
    <cellStyle name="Lien hypertexte visité" xfId="340" builtinId="9" hidden="1"/>
    <cellStyle name="Lien hypertexte visité" xfId="342" builtinId="9" hidden="1"/>
    <cellStyle name="Lien hypertexte visité" xfId="344" builtinId="9" hidden="1"/>
    <cellStyle name="Lien hypertexte visité" xfId="346" builtinId="9" hidden="1"/>
    <cellStyle name="Lien hypertexte visité" xfId="348" builtinId="9" hidden="1"/>
    <cellStyle name="Lien hypertexte visité" xfId="350" builtinId="9" hidden="1"/>
    <cellStyle name="Lien hypertexte visité" xfId="352" builtinId="9" hidden="1"/>
    <cellStyle name="Lien hypertexte visité" xfId="354" builtinId="9" hidden="1"/>
    <cellStyle name="Lien hypertexte visité" xfId="356" builtinId="9" hidden="1"/>
    <cellStyle name="Lien hypertexte visité" xfId="358" builtinId="9" hidden="1"/>
    <cellStyle name="Lien hypertexte visité" xfId="360" builtinId="9" hidden="1"/>
    <cellStyle name="Lien hypertexte visité" xfId="362" builtinId="9" hidden="1"/>
    <cellStyle name="Lien hypertexte visité" xfId="364" builtinId="9" hidden="1"/>
    <cellStyle name="Lien hypertexte visité" xfId="366" builtinId="9" hidden="1"/>
    <cellStyle name="Lien hypertexte visité" xfId="368" builtinId="9" hidden="1"/>
    <cellStyle name="Lien hypertexte visité" xfId="370" builtinId="9" hidden="1"/>
    <cellStyle name="Lien hypertexte visité" xfId="372" builtinId="9" hidden="1"/>
    <cellStyle name="Lien hypertexte visité" xfId="374" builtinId="9" hidden="1"/>
    <cellStyle name="Lien hypertexte visité" xfId="376" builtinId="9" hidden="1"/>
    <cellStyle name="Lien hypertexte visité" xfId="378" builtinId="9" hidden="1"/>
    <cellStyle name="Lien hypertexte visité" xfId="380" builtinId="9" hidden="1"/>
    <cellStyle name="Lien hypertexte visité" xfId="382" builtinId="9" hidden="1"/>
    <cellStyle name="Lien hypertexte visité" xfId="384" builtinId="9" hidden="1"/>
    <cellStyle name="Lien hypertexte visité" xfId="386" builtinId="9" hidden="1"/>
    <cellStyle name="Lien hypertexte visité" xfId="388" builtinId="9" hidden="1"/>
    <cellStyle name="Lien hypertexte visité" xfId="390" builtinId="9" hidden="1"/>
    <cellStyle name="Lien hypertexte visité" xfId="392" builtinId="9" hidden="1"/>
    <cellStyle name="Lien hypertexte visité" xfId="394" builtinId="9" hidden="1"/>
    <cellStyle name="Lien hypertexte visité" xfId="396" builtinId="9" hidden="1"/>
    <cellStyle name="Lien hypertexte visité" xfId="398" builtinId="9" hidden="1"/>
    <cellStyle name="Lien hypertexte visité" xfId="400" builtinId="9" hidden="1"/>
    <cellStyle name="Lien hypertexte visité" xfId="402" builtinId="9" hidden="1"/>
    <cellStyle name="Lien hypertexte visité" xfId="404" builtinId="9" hidden="1"/>
    <cellStyle name="Lien hypertexte visité" xfId="406" builtinId="9" hidden="1"/>
    <cellStyle name="Lien hypertexte visité" xfId="408" builtinId="9" hidden="1"/>
    <cellStyle name="Lien hypertexte visité" xfId="410" builtinId="9" hidden="1"/>
    <cellStyle name="Lien hypertexte visité" xfId="412" builtinId="9" hidden="1"/>
    <cellStyle name="Lien hypertexte visité" xfId="414" builtinId="9" hidden="1"/>
    <cellStyle name="Lien hypertexte visité" xfId="416" builtinId="9" hidden="1"/>
    <cellStyle name="Lien hypertexte visité" xfId="418" builtinId="9" hidden="1"/>
    <cellStyle name="Lien hypertexte visité" xfId="420" builtinId="9" hidden="1"/>
    <cellStyle name="Lien hypertexte visité" xfId="422" builtinId="9" hidden="1"/>
    <cellStyle name="Lien hypertexte visité" xfId="424" builtinId="9" hidden="1"/>
    <cellStyle name="Lien hypertexte visité" xfId="426" builtinId="9" hidden="1"/>
    <cellStyle name="Lien hypertexte visité" xfId="428" builtinId="9" hidden="1"/>
    <cellStyle name="Lien hypertexte visité" xfId="430" builtinId="9" hidden="1"/>
    <cellStyle name="Lien hypertexte visité" xfId="432" builtinId="9" hidden="1"/>
    <cellStyle name="Lien hypertexte visité" xfId="434" builtinId="9" hidden="1"/>
    <cellStyle name="Lien hypertexte visité" xfId="436" builtinId="9" hidden="1"/>
    <cellStyle name="Lien hypertexte visité" xfId="438" builtinId="9" hidden="1"/>
    <cellStyle name="Lien hypertexte visité" xfId="440" builtinId="9" hidden="1"/>
    <cellStyle name="Lien hypertexte visité" xfId="442" builtinId="9" hidden="1"/>
    <cellStyle name="Lien hypertexte visité" xfId="444" builtinId="9" hidden="1"/>
    <cellStyle name="Lien hypertexte visité" xfId="446" builtinId="9" hidden="1"/>
    <cellStyle name="Lien hypertexte visité" xfId="448" builtinId="9" hidden="1"/>
    <cellStyle name="Lien hypertexte visité" xfId="450" builtinId="9" hidden="1"/>
    <cellStyle name="Lien hypertexte visité" xfId="452" builtinId="9" hidden="1"/>
    <cellStyle name="Lien hypertexte visité" xfId="454" builtinId="9" hidden="1"/>
    <cellStyle name="Lien hypertexte visité" xfId="456" builtinId="9" hidden="1"/>
    <cellStyle name="Lien hypertexte visité" xfId="458" builtinId="9" hidden="1"/>
    <cellStyle name="Lien hypertexte visité" xfId="460" builtinId="9" hidden="1"/>
    <cellStyle name="Lien hypertexte visité" xfId="462" builtinId="9" hidden="1"/>
    <cellStyle name="Lien hypertexte visité" xfId="464" builtinId="9" hidden="1"/>
    <cellStyle name="Lien hypertexte visité" xfId="466" builtinId="9" hidden="1"/>
    <cellStyle name="Lien hypertexte visité" xfId="468" builtinId="9" hidden="1"/>
    <cellStyle name="Lien hypertexte visité" xfId="470" builtinId="9" hidden="1"/>
    <cellStyle name="Lien hypertexte visité" xfId="472" builtinId="9" hidden="1"/>
    <cellStyle name="Lien hypertexte visité" xfId="475" builtinId="9" hidden="1"/>
    <cellStyle name="Lien hypertexte visité" xfId="477" builtinId="9" hidden="1"/>
    <cellStyle name="Lien hypertexte visité" xfId="481" builtinId="9" hidden="1"/>
    <cellStyle name="Lien hypertexte visité" xfId="483" builtinId="9" hidden="1"/>
    <cellStyle name="Lien hypertexte visité" xfId="485" builtinId="9" hidden="1"/>
    <cellStyle name="Lien hypertexte visité" xfId="487" builtinId="9" hidden="1"/>
    <cellStyle name="Lien hypertexte visité" xfId="489" builtinId="9" hidden="1"/>
    <cellStyle name="Lien hypertexte visité" xfId="491" builtinId="9" hidden="1"/>
    <cellStyle name="Lien hypertexte visité" xfId="493" builtinId="9" hidden="1"/>
    <cellStyle name="Lien hypertexte visité" xfId="495" builtinId="9" hidden="1"/>
    <cellStyle name="Lien hypertexte visité" xfId="497" builtinId="9" hidden="1"/>
    <cellStyle name="Lien hypertexte visité" xfId="499" builtinId="9" hidden="1"/>
    <cellStyle name="Lien hypertexte visité" xfId="501" builtinId="9" hidden="1"/>
    <cellStyle name="Lien hypertexte visité" xfId="503" builtinId="9" hidden="1"/>
    <cellStyle name="Lien hypertexte visité" xfId="505" builtinId="9" hidden="1"/>
    <cellStyle name="Lien hypertexte visité" xfId="507" builtinId="9" hidden="1"/>
    <cellStyle name="Lien hypertexte visité" xfId="509" builtinId="9" hidden="1"/>
    <cellStyle name="Lien hypertexte visité" xfId="511" builtinId="9" hidden="1"/>
    <cellStyle name="Lien hypertexte visité" xfId="513" builtinId="9" hidden="1"/>
    <cellStyle name="Lien hypertexte visité" xfId="515" builtinId="9" hidden="1"/>
    <cellStyle name="Lien hypertexte visité" xfId="517" builtinId="9" hidden="1"/>
    <cellStyle name="Lien hypertexte visité" xfId="519" builtinId="9" hidden="1"/>
    <cellStyle name="Lien hypertexte visité" xfId="523" builtinId="9" hidden="1"/>
    <cellStyle name="Lien hypertexte visité" xfId="525" builtinId="9" hidden="1"/>
    <cellStyle name="Lien hypertexte visité" xfId="527" builtinId="9" hidden="1"/>
    <cellStyle name="Lien hypertexte visité" xfId="529" builtinId="9" hidden="1"/>
    <cellStyle name="Lien hypertexte visité" xfId="531" builtinId="9" hidden="1"/>
    <cellStyle name="Lien hypertexte visité" xfId="533" builtinId="9" hidden="1"/>
    <cellStyle name="Lien hypertexte visité" xfId="535" builtinId="9" hidden="1"/>
    <cellStyle name="Lien hypertexte visité" xfId="537" builtinId="9" hidden="1"/>
    <cellStyle name="Lien hypertexte visité" xfId="539" builtinId="9" hidden="1"/>
    <cellStyle name="Lien hypertexte visité" xfId="541" builtinId="9" hidden="1"/>
    <cellStyle name="Lien hypertexte visité" xfId="543" builtinId="9" hidden="1"/>
    <cellStyle name="Lien hypertexte visité" xfId="545" builtinId="9" hidden="1"/>
    <cellStyle name="Lien hypertexte visité" xfId="547" builtinId="9" hidden="1"/>
    <cellStyle name="Lien hypertexte visité" xfId="549" builtinId="9" hidden="1"/>
    <cellStyle name="Lien hypertexte visité" xfId="551" builtinId="9" hidden="1"/>
    <cellStyle name="Lien hypertexte visité" xfId="553" builtinId="9" hidden="1"/>
    <cellStyle name="Lien hypertexte visité" xfId="555" builtinId="9" hidden="1"/>
    <cellStyle name="Lien hypertexte visité" xfId="557" builtinId="9" hidden="1"/>
    <cellStyle name="Lien hypertexte visité" xfId="559" builtinId="9" hidden="1"/>
    <cellStyle name="Lien hypertexte visité" xfId="561" builtinId="9" hidden="1"/>
    <cellStyle name="Lien hypertexte visité" xfId="563" builtinId="9" hidden="1"/>
    <cellStyle name="Lien hypertexte visité" xfId="565" builtinId="9" hidden="1"/>
    <cellStyle name="Lien hypertexte visité" xfId="567" builtinId="9" hidden="1"/>
    <cellStyle name="Lien hypertexte visité" xfId="569" builtinId="9" hidden="1"/>
    <cellStyle name="Lien hypertexte visité" xfId="571" builtinId="9" hidden="1"/>
    <cellStyle name="Lien hypertexte visité" xfId="573" builtinId="9" hidden="1"/>
    <cellStyle name="Lien hypertexte visité" xfId="575" builtinId="9" hidden="1"/>
    <cellStyle name="Lien hypertexte visité" xfId="577" builtinId="9" hidden="1"/>
    <cellStyle name="Lien hypertexte visité" xfId="579" builtinId="9" hidden="1"/>
    <cellStyle name="Lien hypertexte visité" xfId="581" builtinId="9" hidden="1"/>
    <cellStyle name="Lien hypertexte visité" xfId="583" builtinId="9" hidden="1"/>
    <cellStyle name="Lien hypertexte visité" xfId="585" builtinId="9" hidden="1"/>
    <cellStyle name="Lien hypertexte visité" xfId="587" builtinId="9" hidden="1"/>
    <cellStyle name="Lien hypertexte visité" xfId="589" builtinId="9" hidden="1"/>
    <cellStyle name="Lien hypertexte visité" xfId="591" builtinId="9" hidden="1"/>
    <cellStyle name="Lien hypertexte visité" xfId="593" builtinId="9" hidden="1"/>
    <cellStyle name="Lien hypertexte visité" xfId="595" builtinId="9" hidden="1"/>
    <cellStyle name="Lien hypertexte visité" xfId="597" builtinId="9" hidden="1"/>
    <cellStyle name="Lien hypertexte visité" xfId="599" builtinId="9" hidden="1"/>
    <cellStyle name="Lien hypertexte visité" xfId="601" builtinId="9" hidden="1"/>
    <cellStyle name="Lien hypertexte visité" xfId="603" builtinId="9" hidden="1"/>
    <cellStyle name="Lien hypertexte visité" xfId="605" builtinId="9" hidden="1"/>
    <cellStyle name="Lien hypertexte visité" xfId="607" builtinId="9" hidden="1"/>
    <cellStyle name="Lien hypertexte visité" xfId="609" builtinId="9" hidden="1"/>
    <cellStyle name="Lien hypertexte visité" xfId="611" builtinId="9" hidden="1"/>
    <cellStyle name="Lien hypertexte visité" xfId="613" builtinId="9" hidden="1"/>
    <cellStyle name="Lien hypertexte visité" xfId="615" builtinId="9" hidden="1"/>
    <cellStyle name="Lien hypertexte visité" xfId="617" builtinId="9" hidden="1"/>
    <cellStyle name="Lien hypertexte visité" xfId="619" builtinId="9" hidden="1"/>
    <cellStyle name="Lien hypertexte visité" xfId="621" builtinId="9" hidden="1"/>
    <cellStyle name="Lien hypertexte visité" xfId="623" builtinId="9" hidden="1"/>
    <cellStyle name="Lien hypertexte visité" xfId="625" builtinId="9" hidden="1"/>
    <cellStyle name="Lien hypertexte visité" xfId="627" builtinId="9" hidden="1"/>
    <cellStyle name="Lien hypertexte visité" xfId="629" builtinId="9" hidden="1"/>
    <cellStyle name="Lien hypertexte visité" xfId="631" builtinId="9" hidden="1"/>
    <cellStyle name="Lien hypertexte visité" xfId="633" builtinId="9" hidden="1"/>
    <cellStyle name="Lien hypertexte visité" xfId="635" builtinId="9" hidden="1"/>
    <cellStyle name="Lien hypertexte visité" xfId="637" builtinId="9" hidden="1"/>
    <cellStyle name="Lien hypertexte visité" xfId="639" builtinId="9" hidden="1"/>
    <cellStyle name="Lien hypertexte visité" xfId="641" builtinId="9" hidden="1"/>
    <cellStyle name="Lien hypertexte visité" xfId="643" builtinId="9" hidden="1"/>
    <cellStyle name="Lien hypertexte visité" xfId="645" builtinId="9" hidden="1"/>
    <cellStyle name="Lien hypertexte visité" xfId="647" builtinId="9" hidden="1"/>
    <cellStyle name="Lien hypertexte visité" xfId="649" builtinId="9" hidden="1"/>
    <cellStyle name="Lien hypertexte visité" xfId="651" builtinId="9" hidden="1"/>
    <cellStyle name="Lien hypertexte visité" xfId="653" builtinId="9" hidden="1"/>
    <cellStyle name="Lien hypertexte visité" xfId="655" builtinId="9" hidden="1"/>
    <cellStyle name="Lien hypertexte visité" xfId="657" builtinId="9" hidden="1"/>
    <cellStyle name="Lien hypertexte visité" xfId="659" builtinId="9" hidden="1"/>
    <cellStyle name="Lien hypertexte visité" xfId="661" builtinId="9" hidden="1"/>
    <cellStyle name="Lien hypertexte visité" xfId="663" builtinId="9" hidden="1"/>
    <cellStyle name="Lien hypertexte visité" xfId="665" builtinId="9" hidden="1"/>
    <cellStyle name="Lien hypertexte visité" xfId="667" builtinId="9" hidden="1"/>
    <cellStyle name="Lien hypertexte visité" xfId="669" builtinId="9" hidden="1"/>
    <cellStyle name="Lien hypertexte visité" xfId="671" builtinId="9" hidden="1"/>
    <cellStyle name="Lien hypertexte visité" xfId="673" builtinId="9" hidden="1"/>
    <cellStyle name="Lien hypertexte visité" xfId="675" builtinId="9" hidden="1"/>
    <cellStyle name="Lien hypertexte visité" xfId="677" builtinId="9" hidden="1"/>
    <cellStyle name="Lien hypertexte visité" xfId="679" builtinId="9" hidden="1"/>
    <cellStyle name="Lien hypertexte visité" xfId="681" builtinId="9" hidden="1"/>
    <cellStyle name="Lien hypertexte visité" xfId="683" builtinId="9" hidden="1"/>
    <cellStyle name="Lien hypertexte visité" xfId="685" builtinId="9" hidden="1"/>
    <cellStyle name="Lien hypertexte visité" xfId="687" builtinId="9" hidden="1"/>
    <cellStyle name="Lien hypertexte visité" xfId="689" builtinId="9" hidden="1"/>
    <cellStyle name="Lien hypertexte visité" xfId="691" builtinId="9" hidden="1"/>
    <cellStyle name="Lien hypertexte visité" xfId="693" builtinId="9" hidden="1"/>
    <cellStyle name="Lien hypertexte visité" xfId="695" builtinId="9" hidden="1"/>
    <cellStyle name="Lien hypertexte visité" xfId="697" builtinId="9" hidden="1"/>
    <cellStyle name="Lien hypertexte visité" xfId="699" builtinId="9" hidden="1"/>
    <cellStyle name="Lien hypertexte visité" xfId="701" builtinId="9" hidden="1"/>
    <cellStyle name="Lien hypertexte visité" xfId="703" builtinId="9" hidden="1"/>
    <cellStyle name="Lien hypertexte visité" xfId="705" builtinId="9" hidden="1"/>
    <cellStyle name="Lien hypertexte visité" xfId="707" builtinId="9" hidden="1"/>
    <cellStyle name="Lien hypertexte visité" xfId="709" builtinId="9" hidden="1"/>
    <cellStyle name="Lien hypertexte visité" xfId="711" builtinId="9" hidden="1"/>
    <cellStyle name="Lien hypertexte visité" xfId="713" builtinId="9" hidden="1"/>
    <cellStyle name="Lien hypertexte visité" xfId="715" builtinId="9" hidden="1"/>
    <cellStyle name="Lien hypertexte visité" xfId="717" builtinId="9" hidden="1"/>
    <cellStyle name="Lien hypertexte visité" xfId="719" builtinId="9" hidden="1"/>
    <cellStyle name="Lien hypertexte visité" xfId="721" builtinId="9" hidden="1"/>
    <cellStyle name="Lien hypertexte visité" xfId="723" builtinId="9" hidden="1"/>
    <cellStyle name="Lien hypertexte visité" xfId="725" builtinId="9" hidden="1"/>
    <cellStyle name="Lien hypertexte visité" xfId="727" builtinId="9" hidden="1"/>
    <cellStyle name="Lien hypertexte visité" xfId="729" builtinId="9" hidden="1"/>
    <cellStyle name="Lien hypertexte visité" xfId="731" builtinId="9" hidden="1"/>
    <cellStyle name="Lien hypertexte visité" xfId="733" builtinId="9" hidden="1"/>
    <cellStyle name="Lien hypertexte visité" xfId="735" builtinId="9" hidden="1"/>
    <cellStyle name="Lien hypertexte visité" xfId="737" builtinId="9" hidden="1"/>
    <cellStyle name="Lien hypertexte visité" xfId="739" builtinId="9" hidden="1"/>
    <cellStyle name="Lien hypertexte visité" xfId="741" builtinId="9" hidden="1"/>
    <cellStyle name="Lien hypertexte visité" xfId="743" builtinId="9" hidden="1"/>
    <cellStyle name="Lien hypertexte visité" xfId="745" builtinId="9" hidden="1"/>
    <cellStyle name="Lien hypertexte visité" xfId="747" builtinId="9" hidden="1"/>
    <cellStyle name="Lien hypertexte visité" xfId="749" builtinId="9" hidden="1"/>
    <cellStyle name="Lien hypertexte visité" xfId="751" builtinId="9" hidden="1"/>
    <cellStyle name="Lien hypertexte visité" xfId="753" builtinId="9" hidden="1"/>
    <cellStyle name="Lien hypertexte visité" xfId="755" builtinId="9" hidden="1"/>
    <cellStyle name="Lien hypertexte visité" xfId="757" builtinId="9" hidden="1"/>
    <cellStyle name="Lien hypertexte visité" xfId="759" builtinId="9" hidden="1"/>
    <cellStyle name="Lien hypertexte visité" xfId="761" builtinId="9" hidden="1"/>
    <cellStyle name="Lien hypertexte visité" xfId="763" builtinId="9" hidden="1"/>
    <cellStyle name="Lien hypertexte visité" xfId="765" builtinId="9" hidden="1"/>
    <cellStyle name="Lien hypertexte visité" xfId="767" builtinId="9" hidden="1"/>
    <cellStyle name="Lien hypertexte visité" xfId="769" builtinId="9" hidden="1"/>
    <cellStyle name="Lien hypertexte visité" xfId="771" builtinId="9" hidden="1"/>
    <cellStyle name="Lien hypertexte visité" xfId="773" builtinId="9" hidden="1"/>
    <cellStyle name="Lien hypertexte visité" xfId="775" builtinId="9" hidden="1"/>
    <cellStyle name="Lien hypertexte visité" xfId="777" builtinId="9" hidden="1"/>
    <cellStyle name="Lien hypertexte visité" xfId="779" builtinId="9" hidden="1"/>
    <cellStyle name="Lien hypertexte visité" xfId="781" builtinId="9" hidden="1"/>
    <cellStyle name="Lien hypertexte visité" xfId="783" builtinId="9" hidden="1"/>
    <cellStyle name="Lien hypertexte visité" xfId="785" builtinId="9" hidden="1"/>
    <cellStyle name="Lien hypertexte visité" xfId="787" builtinId="9" hidden="1"/>
    <cellStyle name="Lien hypertexte visité" xfId="789" builtinId="9" hidden="1"/>
    <cellStyle name="Lien hypertexte visité" xfId="791" builtinId="9" hidden="1"/>
    <cellStyle name="Lien hypertexte visité" xfId="793" builtinId="9" hidden="1"/>
    <cellStyle name="Lien hypertexte visité" xfId="795" builtinId="9" hidden="1"/>
    <cellStyle name="Lien hypertexte visité" xfId="797" builtinId="9" hidden="1"/>
    <cellStyle name="Lien hypertexte visité" xfId="799" builtinId="9" hidden="1"/>
    <cellStyle name="Lien hypertexte visité" xfId="801" builtinId="9" hidden="1"/>
    <cellStyle name="Lien hypertexte visité" xfId="803" builtinId="9" hidden="1"/>
    <cellStyle name="Lien hypertexte visité" xfId="805" builtinId="9" hidden="1"/>
    <cellStyle name="Lien hypertexte visité" xfId="807" builtinId="9" hidden="1"/>
    <cellStyle name="Lien hypertexte visité" xfId="809" builtinId="9" hidden="1"/>
    <cellStyle name="Lien hypertexte visité" xfId="811" builtinId="9" hidden="1"/>
    <cellStyle name="Lien hypertexte visité" xfId="813" builtinId="9" hidden="1"/>
    <cellStyle name="Lien hypertexte visité" xfId="815" builtinId="9" hidden="1"/>
    <cellStyle name="Lien hypertexte visité" xfId="817" builtinId="9" hidden="1"/>
    <cellStyle name="Lien hypertexte visité" xfId="819" builtinId="9" hidden="1"/>
    <cellStyle name="Lien hypertexte visité" xfId="821" builtinId="9" hidden="1"/>
    <cellStyle name="Lien hypertexte visité" xfId="823" builtinId="9" hidden="1"/>
    <cellStyle name="Lien hypertexte visité" xfId="825" builtinId="9" hidden="1"/>
    <cellStyle name="Lien hypertexte visité" xfId="827" builtinId="9" hidden="1"/>
    <cellStyle name="Lien hypertexte visité" xfId="829" builtinId="9" hidden="1"/>
    <cellStyle name="Lien hypertexte visité" xfId="831" builtinId="9" hidden="1"/>
    <cellStyle name="Lien hypertexte visité" xfId="833" builtinId="9" hidden="1"/>
    <cellStyle name="Lien hypertexte visité" xfId="835" builtinId="9" hidden="1"/>
    <cellStyle name="Lien hypertexte visité" xfId="837" builtinId="9" hidden="1"/>
    <cellStyle name="Lien hypertexte visité" xfId="839" builtinId="9" hidden="1"/>
    <cellStyle name="Lien hypertexte visité" xfId="841" builtinId="9" hidden="1"/>
    <cellStyle name="Lien hypertexte visité" xfId="843" builtinId="9" hidden="1"/>
    <cellStyle name="Lien hypertexte visité" xfId="845" builtinId="9" hidden="1"/>
    <cellStyle name="Lien hypertexte visité" xfId="847" builtinId="9" hidden="1"/>
    <cellStyle name="Lien hypertexte visité" xfId="849" builtinId="9" hidden="1"/>
    <cellStyle name="Lien hypertexte visité" xfId="851" builtinId="9" hidden="1"/>
    <cellStyle name="Lien hypertexte visité" xfId="853" builtinId="9" hidden="1"/>
    <cellStyle name="Lien hypertexte visité" xfId="855" builtinId="9" hidden="1"/>
    <cellStyle name="Lien hypertexte visité" xfId="857" builtinId="9" hidden="1"/>
    <cellStyle name="Lien hypertexte visité" xfId="859" builtinId="9" hidden="1"/>
    <cellStyle name="Lien hypertexte visité" xfId="861" builtinId="9" hidden="1"/>
    <cellStyle name="Lien hypertexte visité" xfId="863" builtinId="9" hidden="1"/>
    <cellStyle name="Lien hypertexte visité" xfId="865" builtinId="9" hidden="1"/>
    <cellStyle name="Lien hypertexte visité" xfId="867" builtinId="9" hidden="1"/>
    <cellStyle name="Lien hypertexte visité" xfId="869" builtinId="9" hidden="1"/>
    <cellStyle name="Lien hypertexte visité" xfId="871" builtinId="9" hidden="1"/>
    <cellStyle name="Lien hypertexte visité" xfId="873" builtinId="9" hidden="1"/>
    <cellStyle name="Lien hypertexte visité" xfId="875" builtinId="9" hidden="1"/>
    <cellStyle name="Lien hypertexte visité" xfId="877" builtinId="9" hidden="1"/>
    <cellStyle name="Lien hypertexte visité" xfId="879" builtinId="9" hidden="1"/>
    <cellStyle name="Lien hypertexte visité" xfId="881" builtinId="9" hidden="1"/>
    <cellStyle name="Lien hypertexte visité" xfId="883" builtinId="9" hidden="1"/>
    <cellStyle name="Lien hypertexte visité" xfId="885" builtinId="9" hidden="1"/>
    <cellStyle name="Lien hypertexte visité" xfId="887" builtinId="9" hidden="1"/>
    <cellStyle name="Lien hypertexte visité" xfId="889" builtinId="9" hidden="1"/>
    <cellStyle name="Lien hypertexte visité" xfId="891" builtinId="9" hidden="1"/>
    <cellStyle name="Lien hypertexte visité" xfId="893" builtinId="9" hidden="1"/>
    <cellStyle name="Lien hypertexte visité" xfId="895" builtinId="9" hidden="1"/>
    <cellStyle name="Lien hypertexte visité" xfId="897" builtinId="9" hidden="1"/>
    <cellStyle name="Lien hypertexte visité" xfId="899" builtinId="9" hidden="1"/>
    <cellStyle name="Lien hypertexte visité" xfId="901" builtinId="9" hidden="1"/>
    <cellStyle name="Lien hypertexte visité" xfId="903" builtinId="9" hidden="1"/>
    <cellStyle name="Lien hypertexte visité" xfId="905" builtinId="9" hidden="1"/>
    <cellStyle name="Lien hypertexte visité" xfId="907" builtinId="9" hidden="1"/>
    <cellStyle name="Lien hypertexte visité" xfId="909" builtinId="9" hidden="1"/>
    <cellStyle name="Lien hypertexte visité" xfId="911" builtinId="9" hidden="1"/>
    <cellStyle name="Lien hypertexte visité" xfId="913" builtinId="9" hidden="1"/>
    <cellStyle name="Lien hypertexte visité" xfId="915" builtinId="9" hidden="1"/>
    <cellStyle name="Lien hypertexte visité" xfId="917" builtinId="9" hidden="1"/>
    <cellStyle name="Lien hypertexte visité" xfId="919" builtinId="9" hidden="1"/>
    <cellStyle name="Lien hypertexte visité" xfId="921" builtinId="9" hidden="1"/>
    <cellStyle name="Lien hypertexte visité" xfId="923" builtinId="9" hidden="1"/>
    <cellStyle name="Lien hypertexte visité" xfId="925" builtinId="9" hidden="1"/>
    <cellStyle name="Lien hypertexte visité" xfId="927" builtinId="9" hidden="1"/>
    <cellStyle name="Lien hypertexte visité" xfId="929" builtinId="9" hidden="1"/>
    <cellStyle name="Lien hypertexte visité" xfId="931" builtinId="9" hidden="1"/>
    <cellStyle name="Lien hypertexte visité" xfId="933" builtinId="9" hidden="1"/>
    <cellStyle name="Lien hypertexte visité" xfId="935" builtinId="9" hidden="1"/>
    <cellStyle name="Lien hypertexte visité" xfId="937" builtinId="9" hidden="1"/>
    <cellStyle name="Lien hypertexte visité" xfId="939" builtinId="9" hidden="1"/>
    <cellStyle name="Lien hypertexte visité" xfId="941" builtinId="9" hidden="1"/>
    <cellStyle name="Lien hypertexte visité" xfId="943" builtinId="9" hidden="1"/>
    <cellStyle name="Lien hypertexte visité" xfId="945" builtinId="9" hidden="1"/>
    <cellStyle name="Lien hypertexte visité" xfId="947" builtinId="9" hidden="1"/>
    <cellStyle name="Lien hypertexte visité" xfId="949" builtinId="9" hidden="1"/>
    <cellStyle name="Lien hypertexte visité" xfId="951" builtinId="9" hidden="1"/>
    <cellStyle name="Lien hypertexte visité" xfId="953" builtinId="9" hidden="1"/>
    <cellStyle name="Lien hypertexte visité" xfId="955" builtinId="9" hidden="1"/>
    <cellStyle name="Lien hypertexte visité" xfId="957" builtinId="9" hidden="1"/>
    <cellStyle name="Lien hypertexte visité" xfId="959" builtinId="9" hidden="1"/>
    <cellStyle name="Lien hypertexte visité" xfId="961" builtinId="9" hidden="1"/>
    <cellStyle name="Lien hypertexte visité" xfId="963" builtinId="9" hidden="1"/>
    <cellStyle name="Lien hypertexte visité" xfId="965" builtinId="9" hidden="1"/>
    <cellStyle name="Lien hypertexte visité" xfId="967" builtinId="9" hidden="1"/>
    <cellStyle name="Lien hypertexte visité" xfId="969" builtinId="9" hidden="1"/>
    <cellStyle name="Lien hypertexte visité" xfId="971" builtinId="9" hidden="1"/>
    <cellStyle name="Lien hypertexte visité" xfId="973" builtinId="9" hidden="1"/>
    <cellStyle name="Lien hypertexte visité" xfId="975" builtinId="9" hidden="1"/>
    <cellStyle name="Lien hypertexte visité" xfId="977" builtinId="9" hidden="1"/>
    <cellStyle name="Lien hypertexte visité" xfId="979" builtinId="9" hidden="1"/>
    <cellStyle name="Lien hypertexte visité" xfId="981" builtinId="9" hidden="1"/>
    <cellStyle name="Lien hypertexte visité" xfId="983" builtinId="9" hidden="1"/>
    <cellStyle name="Lien hypertexte visité" xfId="985" builtinId="9" hidden="1"/>
    <cellStyle name="Lien hypertexte visité" xfId="987" builtinId="9" hidden="1"/>
    <cellStyle name="Lien hypertexte visité" xfId="989" builtinId="9" hidden="1"/>
    <cellStyle name="Lien hypertexte visité" xfId="991" builtinId="9" hidden="1"/>
    <cellStyle name="Lien hypertexte visité" xfId="993" builtinId="9" hidden="1"/>
    <cellStyle name="Lien hypertexte visité" xfId="995" builtinId="9" hidden="1"/>
    <cellStyle name="Lien hypertexte visité" xfId="997" builtinId="9" hidden="1"/>
    <cellStyle name="Lien hypertexte visité" xfId="999" builtinId="9" hidden="1"/>
    <cellStyle name="Lien hypertexte visité" xfId="1001" builtinId="9" hidden="1"/>
    <cellStyle name="Lien hypertexte visité" xfId="1003" builtinId="9" hidden="1"/>
    <cellStyle name="Lien hypertexte visité" xfId="1005" builtinId="9" hidden="1"/>
    <cellStyle name="Lien hypertexte visité" xfId="1007" builtinId="9" hidden="1"/>
    <cellStyle name="Lien hypertexte visité" xfId="1009" builtinId="9" hidden="1"/>
    <cellStyle name="Lien hypertexte visité" xfId="1011" builtinId="9" hidden="1"/>
    <cellStyle name="Lien hypertexte visité" xfId="1013" builtinId="9" hidden="1"/>
    <cellStyle name="Lien hypertexte visité" xfId="1015" builtinId="9" hidden="1"/>
    <cellStyle name="Lien hypertexte visité" xfId="1017" builtinId="9" hidden="1"/>
    <cellStyle name="Lien hypertexte visité" xfId="1019" builtinId="9" hidden="1"/>
    <cellStyle name="Lien hypertexte visité" xfId="1021" builtinId="9" hidden="1"/>
    <cellStyle name="Lien hypertexte visité" xfId="1023" builtinId="9" hidden="1"/>
    <cellStyle name="Lien hypertexte visité" xfId="1025" builtinId="9" hidden="1"/>
    <cellStyle name="Lien hypertexte visité" xfId="1027" builtinId="9" hidden="1"/>
    <cellStyle name="Lien hypertexte visité" xfId="1029" builtinId="9" hidden="1"/>
    <cellStyle name="Lien hypertexte visité" xfId="1031" builtinId="9" hidden="1"/>
    <cellStyle name="Lien hypertexte visité" xfId="1033" builtinId="9" hidden="1"/>
    <cellStyle name="Lien hypertexte visité" xfId="1035" builtinId="9" hidden="1"/>
    <cellStyle name="Lien hypertexte visité" xfId="1037" builtinId="9" hidden="1"/>
    <cellStyle name="Lien hypertexte visité" xfId="1039" builtinId="9" hidden="1"/>
    <cellStyle name="Lien hypertexte visité" xfId="1041" builtinId="9" hidden="1"/>
    <cellStyle name="Lien hypertexte visité" xfId="1043" builtinId="9" hidden="1"/>
    <cellStyle name="Lien hypertexte visité" xfId="1045" builtinId="9" hidden="1"/>
    <cellStyle name="Lien hypertexte visité" xfId="1047" builtinId="9" hidden="1"/>
    <cellStyle name="Lien hypertexte visité" xfId="1049" builtinId="9" hidden="1"/>
    <cellStyle name="Lien hypertexte visité" xfId="1051" builtinId="9" hidden="1"/>
    <cellStyle name="Lien hypertexte visité" xfId="1053" builtinId="9" hidden="1"/>
    <cellStyle name="Lien hypertexte visité" xfId="1055" builtinId="9" hidden="1"/>
    <cellStyle name="Lien hypertexte visité" xfId="1057" builtinId="9" hidden="1"/>
    <cellStyle name="Lien hypertexte visité" xfId="1059" builtinId="9" hidden="1"/>
    <cellStyle name="Lien hypertexte visité" xfId="1061" builtinId="9" hidden="1"/>
    <cellStyle name="Lien hypertexte visité" xfId="1063" builtinId="9" hidden="1"/>
    <cellStyle name="Lien hypertexte visité" xfId="1065" builtinId="9" hidden="1"/>
    <cellStyle name="Lien hypertexte visité" xfId="1067" builtinId="9" hidden="1"/>
    <cellStyle name="Lien hypertexte visité" xfId="1069" builtinId="9" hidden="1"/>
    <cellStyle name="Lien hypertexte visité" xfId="1071" builtinId="9" hidden="1"/>
    <cellStyle name="Lien hypertexte visité" xfId="1073" builtinId="9" hidden="1"/>
    <cellStyle name="Lien hypertexte visité" xfId="1075" builtinId="9" hidden="1"/>
    <cellStyle name="Lien hypertexte visité" xfId="1077" builtinId="9" hidden="1"/>
    <cellStyle name="Lien hypertexte visité" xfId="1079" builtinId="9" hidden="1"/>
    <cellStyle name="Lien hypertexte visité" xfId="1081" builtinId="9" hidden="1"/>
    <cellStyle name="Lien hypertexte visité" xfId="1083" builtinId="9" hidden="1"/>
    <cellStyle name="Lien hypertexte visité" xfId="1085" builtinId="9" hidden="1"/>
    <cellStyle name="Lien hypertexte visité" xfId="1087" builtinId="9" hidden="1"/>
    <cellStyle name="Lien hypertexte visité" xfId="1089" builtinId="9" hidden="1"/>
    <cellStyle name="Lien hypertexte visité" xfId="1091" builtinId="9" hidden="1"/>
    <cellStyle name="Lien hypertexte visité" xfId="1093" builtinId="9" hidden="1"/>
    <cellStyle name="Lien hypertexte visité" xfId="1095" builtinId="9" hidden="1"/>
    <cellStyle name="Lien hypertexte visité" xfId="1097" builtinId="9" hidden="1"/>
    <cellStyle name="Lien hypertexte visité" xfId="1099" builtinId="9" hidden="1"/>
    <cellStyle name="Lien hypertexte visité" xfId="1101" builtinId="9" hidden="1"/>
    <cellStyle name="Lien hypertexte visité" xfId="1103" builtinId="9" hidden="1"/>
    <cellStyle name="Lien hypertexte visité" xfId="1105" builtinId="9" hidden="1"/>
    <cellStyle name="Lien hypertexte visité" xfId="1107" builtinId="9" hidden="1"/>
    <cellStyle name="Lien hypertexte visité" xfId="1109" builtinId="9" hidden="1"/>
    <cellStyle name="Lien hypertexte visité" xfId="1111" builtinId="9" hidden="1"/>
    <cellStyle name="Lien hypertexte visité" xfId="1113" builtinId="9" hidden="1"/>
    <cellStyle name="Lien hypertexte visité" xfId="1115" builtinId="9" hidden="1"/>
    <cellStyle name="Lien hypertexte visité" xfId="1117" builtinId="9" hidden="1"/>
    <cellStyle name="Lien hypertexte visité" xfId="1119" builtinId="9" hidden="1"/>
    <cellStyle name="Lien hypertexte visité" xfId="1121" builtinId="9" hidden="1"/>
    <cellStyle name="Lien hypertexte visité" xfId="1123" builtinId="9" hidden="1"/>
    <cellStyle name="Lien hypertexte visité" xfId="1125" builtinId="9" hidden="1"/>
    <cellStyle name="Lien hypertexte visité" xfId="1127" builtinId="9" hidden="1"/>
    <cellStyle name="Lien hypertexte visité" xfId="1129" builtinId="9" hidden="1"/>
    <cellStyle name="Lien hypertexte visité" xfId="1131" builtinId="9" hidden="1"/>
    <cellStyle name="Lien hypertexte visité" xfId="1133" builtinId="9" hidden="1"/>
    <cellStyle name="Lien hypertexte visité" xfId="1135" builtinId="9" hidden="1"/>
    <cellStyle name="Lien hypertexte visité" xfId="1137" builtinId="9" hidden="1"/>
    <cellStyle name="Lien hypertexte visité" xfId="1139" builtinId="9" hidden="1"/>
    <cellStyle name="Lien hypertexte visité" xfId="1141" builtinId="9" hidden="1"/>
    <cellStyle name="Lien hypertexte visité" xfId="1143" builtinId="9" hidden="1"/>
    <cellStyle name="Lien hypertexte visité" xfId="1145" builtinId="9" hidden="1"/>
    <cellStyle name="Lien hypertexte visité" xfId="1147" builtinId="9" hidden="1"/>
    <cellStyle name="Lien hypertexte visité" xfId="1149" builtinId="9" hidden="1"/>
    <cellStyle name="Lien hypertexte visité" xfId="1151" builtinId="9" hidden="1"/>
    <cellStyle name="Lien hypertexte visité" xfId="1153" builtinId="9" hidden="1"/>
    <cellStyle name="Lien hypertexte visité" xfId="1155" builtinId="9" hidden="1"/>
    <cellStyle name="Lien hypertexte visité" xfId="1157" builtinId="9" hidden="1"/>
    <cellStyle name="Lien hypertexte visité" xfId="1159" builtinId="9" hidden="1"/>
    <cellStyle name="Lien hypertexte visité" xfId="1161" builtinId="9" hidden="1"/>
    <cellStyle name="Lien hypertexte visité" xfId="1163" builtinId="9" hidden="1"/>
    <cellStyle name="Lien hypertexte visité" xfId="1165" builtinId="9" hidden="1"/>
    <cellStyle name="Lien hypertexte visité" xfId="1167" builtinId="9" hidden="1"/>
    <cellStyle name="Lien hypertexte visité" xfId="1169" builtinId="9" hidden="1"/>
    <cellStyle name="Lien hypertexte visité" xfId="1171" builtinId="9" hidden="1"/>
    <cellStyle name="Lien hypertexte visité" xfId="1173" builtinId="9" hidden="1"/>
    <cellStyle name="Lien hypertexte visité" xfId="1175" builtinId="9" hidden="1"/>
    <cellStyle name="Lien hypertexte visité" xfId="1177" builtinId="9" hidden="1"/>
    <cellStyle name="Lien hypertexte visité" xfId="1179" builtinId="9" hidden="1"/>
    <cellStyle name="Lien hypertexte visité" xfId="1181" builtinId="9" hidden="1"/>
    <cellStyle name="Lien hypertexte visité" xfId="1183" builtinId="9" hidden="1"/>
    <cellStyle name="Lien hypertexte visité" xfId="1185" builtinId="9" hidden="1"/>
    <cellStyle name="Lien hypertexte visité" xfId="1187" builtinId="9" hidden="1"/>
    <cellStyle name="Lien hypertexte visité" xfId="1189" builtinId="9" hidden="1"/>
    <cellStyle name="Lien hypertexte visité" xfId="1191" builtinId="9" hidden="1"/>
    <cellStyle name="Lien hypertexte visité" xfId="1193" builtinId="9" hidden="1"/>
    <cellStyle name="Lien hypertexte visité" xfId="1195" builtinId="9" hidden="1"/>
    <cellStyle name="Lien hypertexte visité" xfId="1197" builtinId="9" hidden="1"/>
    <cellStyle name="Lien hypertexte visité" xfId="1199" builtinId="9" hidden="1"/>
    <cellStyle name="Lien hypertexte visité" xfId="1201" builtinId="9" hidden="1"/>
    <cellStyle name="Lien hypertexte visité" xfId="1203" builtinId="9" hidden="1"/>
    <cellStyle name="Lien hypertexte visité" xfId="1205" builtinId="9" hidden="1"/>
    <cellStyle name="Lien hypertexte visité" xfId="1207" builtinId="9" hidden="1"/>
    <cellStyle name="Lien hypertexte visité" xfId="1209" builtinId="9" hidden="1"/>
    <cellStyle name="Lien hypertexte visité" xfId="1211" builtinId="9" hidden="1"/>
    <cellStyle name="Lien hypertexte visité" xfId="1213" builtinId="9" hidden="1"/>
    <cellStyle name="Lien hypertexte visité" xfId="1215" builtinId="9" hidden="1"/>
    <cellStyle name="Lien hypertexte visité" xfId="1217" builtinId="9" hidden="1"/>
    <cellStyle name="Lien hypertexte visité" xfId="1219" builtinId="9" hidden="1"/>
    <cellStyle name="Lien hypertexte visité" xfId="1221" builtinId="9" hidden="1"/>
    <cellStyle name="Lien hypertexte visité" xfId="1223" builtinId="9" hidden="1"/>
    <cellStyle name="Lien hypertexte visité" xfId="1225" builtinId="9" hidden="1"/>
    <cellStyle name="Lien hypertexte visité" xfId="1227" builtinId="9" hidden="1"/>
    <cellStyle name="Lien hypertexte visité" xfId="1229" builtinId="9" hidden="1"/>
    <cellStyle name="Lien hypertexte visité" xfId="1231" builtinId="9" hidden="1"/>
    <cellStyle name="Lien hypertexte visité" xfId="1233" builtinId="9" hidden="1"/>
    <cellStyle name="Lien hypertexte visité" xfId="1235" builtinId="9" hidden="1"/>
    <cellStyle name="Lien hypertexte visité" xfId="1237" builtinId="9" hidden="1"/>
    <cellStyle name="Lien hypertexte visité" xfId="1239" builtinId="9" hidden="1"/>
    <cellStyle name="Lien hypertexte visité" xfId="1241" builtinId="9" hidden="1"/>
    <cellStyle name="Lien hypertexte visité" xfId="1243" builtinId="9" hidden="1"/>
    <cellStyle name="Lien hypertexte visité" xfId="1245" builtinId="9" hidden="1"/>
    <cellStyle name="Lien hypertexte visité" xfId="1247" builtinId="9" hidden="1"/>
    <cellStyle name="Lien hypertexte visité" xfId="1249" builtinId="9" hidden="1"/>
    <cellStyle name="Lien hypertexte visité" xfId="1251" builtinId="9" hidden="1"/>
    <cellStyle name="Lien hypertexte visité" xfId="1253" builtinId="9" hidden="1"/>
    <cellStyle name="Lien hypertexte visité" xfId="1255" builtinId="9" hidden="1"/>
    <cellStyle name="Lien hypertexte visité" xfId="1257" builtinId="9" hidden="1"/>
    <cellStyle name="Lien hypertexte visité" xfId="1259" builtinId="9" hidden="1"/>
    <cellStyle name="Lien hypertexte visité" xfId="1261" builtinId="9" hidden="1"/>
    <cellStyle name="Lien hypertexte visité" xfId="1263" builtinId="9" hidden="1"/>
    <cellStyle name="Lien hypertexte visité" xfId="1265" builtinId="9" hidden="1"/>
    <cellStyle name="Lien hypertexte visité" xfId="1267" builtinId="9" hidden="1"/>
    <cellStyle name="Lien hypertexte visité" xfId="1269" builtinId="9" hidden="1"/>
    <cellStyle name="Lien hypertexte visité" xfId="1271" builtinId="9" hidden="1"/>
    <cellStyle name="Lien hypertexte visité" xfId="1273" builtinId="9" hidden="1"/>
    <cellStyle name="Lien hypertexte visité" xfId="1275" builtinId="9" hidden="1"/>
    <cellStyle name="Lien hypertexte visité" xfId="1277" builtinId="9" hidden="1"/>
    <cellStyle name="Lien hypertexte visité" xfId="1279" builtinId="9" hidden="1"/>
    <cellStyle name="Lien hypertexte visité" xfId="1281" builtinId="9" hidden="1"/>
    <cellStyle name="Lien hypertexte visité" xfId="1283" builtinId="9" hidden="1"/>
    <cellStyle name="Lien hypertexte visité" xfId="1285" builtinId="9" hidden="1"/>
    <cellStyle name="Lien hypertexte visité" xfId="1287" builtinId="9" hidden="1"/>
    <cellStyle name="Lien hypertexte visité" xfId="1289" builtinId="9" hidden="1"/>
    <cellStyle name="Lien hypertexte visité" xfId="1291" builtinId="9" hidden="1"/>
    <cellStyle name="Lien hypertexte visité" xfId="1293" builtinId="9" hidden="1"/>
    <cellStyle name="Lien hypertexte visité" xfId="1295" builtinId="9" hidden="1"/>
    <cellStyle name="Lien hypertexte visité" xfId="1297" builtinId="9" hidden="1"/>
    <cellStyle name="Lien hypertexte visité" xfId="1299" builtinId="9" hidden="1"/>
    <cellStyle name="Lien hypertexte visité" xfId="1301" builtinId="9" hidden="1"/>
    <cellStyle name="Lien hypertexte visité" xfId="1303" builtinId="9" hidden="1"/>
    <cellStyle name="Lien hypertexte visité" xfId="1305" builtinId="9" hidden="1"/>
    <cellStyle name="Lien hypertexte visité" xfId="1307" builtinId="9" hidden="1"/>
    <cellStyle name="Lien hypertexte visité" xfId="1309" builtinId="9" hidden="1"/>
    <cellStyle name="Lien hypertexte visité" xfId="1311" builtinId="9" hidden="1"/>
    <cellStyle name="Lien hypertexte visité" xfId="1313" builtinId="9" hidden="1"/>
    <cellStyle name="Lien hypertexte visité" xfId="1315" builtinId="9" hidden="1"/>
    <cellStyle name="Lien hypertexte visité" xfId="1317" builtinId="9" hidden="1"/>
    <cellStyle name="Lien hypertexte visité" xfId="1319" builtinId="9" hidden="1"/>
    <cellStyle name="Lien hypertexte visité" xfId="1321" builtinId="9" hidden="1"/>
    <cellStyle name="Lien hypertexte visité" xfId="1323" builtinId="9" hidden="1"/>
    <cellStyle name="Lien hypertexte visité" xfId="1325" builtinId="9" hidden="1"/>
    <cellStyle name="Lien hypertexte visité" xfId="1327" builtinId="9" hidden="1"/>
    <cellStyle name="Lien hypertexte visité" xfId="1329" builtinId="9" hidden="1"/>
    <cellStyle name="Lien hypertexte visité" xfId="1331" builtinId="9" hidden="1"/>
    <cellStyle name="Lien hypertexte visité" xfId="1333" builtinId="9" hidden="1"/>
    <cellStyle name="Lien hypertexte visité" xfId="1335" builtinId="9" hidden="1"/>
    <cellStyle name="Lien hypertexte visité" xfId="1337" builtinId="9" hidden="1"/>
    <cellStyle name="Lien hypertexte visité" xfId="1339" builtinId="9" hidden="1"/>
    <cellStyle name="Lien hypertexte visité" xfId="1341" builtinId="9" hidden="1"/>
    <cellStyle name="Lien hypertexte visité" xfId="1343" builtinId="9" hidden="1"/>
    <cellStyle name="Lien hypertexte visité" xfId="1345" builtinId="9" hidden="1"/>
    <cellStyle name="Lien hypertexte visité" xfId="1347" builtinId="9" hidden="1"/>
    <cellStyle name="Lien hypertexte visité" xfId="1349" builtinId="9" hidden="1"/>
    <cellStyle name="Lien hypertexte visité" xfId="1351" builtinId="9" hidden="1"/>
    <cellStyle name="Lien hypertexte visité" xfId="1353" builtinId="9" hidden="1"/>
    <cellStyle name="Lien hypertexte visité" xfId="1355" builtinId="9" hidden="1"/>
    <cellStyle name="Lien hypertexte visité" xfId="1357" builtinId="9" hidden="1"/>
    <cellStyle name="Lien hypertexte visité" xfId="1359" builtinId="9" hidden="1"/>
    <cellStyle name="Lien hypertexte visité" xfId="1361" builtinId="9" hidden="1"/>
    <cellStyle name="Lien hypertexte visité" xfId="1363" builtinId="9" hidden="1"/>
    <cellStyle name="Lien hypertexte visité" xfId="1365" builtinId="9" hidden="1"/>
    <cellStyle name="Lien hypertexte visité" xfId="1367" builtinId="9" hidden="1"/>
    <cellStyle name="Lien hypertexte visité" xfId="1369" builtinId="9" hidden="1"/>
    <cellStyle name="Lien hypertexte visité" xfId="1371" builtinId="9" hidden="1"/>
    <cellStyle name="Lien hypertexte visité" xfId="1373" builtinId="9" hidden="1"/>
    <cellStyle name="Lien hypertexte visité" xfId="1375" builtinId="9" hidden="1"/>
    <cellStyle name="Lien hypertexte visité" xfId="1377" builtinId="9" hidden="1"/>
    <cellStyle name="Lien hypertexte visité" xfId="1379" builtinId="9" hidden="1"/>
    <cellStyle name="Lien hypertexte visité" xfId="1381" builtinId="9" hidden="1"/>
    <cellStyle name="Lien hypertexte visité" xfId="1383" builtinId="9" hidden="1"/>
    <cellStyle name="Lien hypertexte visité" xfId="1385" builtinId="9" hidden="1"/>
    <cellStyle name="Lien hypertexte visité" xfId="1387" builtinId="9" hidden="1"/>
    <cellStyle name="Lien hypertexte visité" xfId="1389" builtinId="9" hidden="1"/>
    <cellStyle name="Lien hypertexte visité" xfId="1391" builtinId="9" hidden="1"/>
    <cellStyle name="Lien hypertexte visité" xfId="1393" builtinId="9" hidden="1"/>
    <cellStyle name="Lien hypertexte visité" xfId="1395" builtinId="9" hidden="1"/>
    <cellStyle name="Lien hypertexte visité" xfId="1397" builtinId="9" hidden="1"/>
    <cellStyle name="Lien hypertexte visité" xfId="1399" builtinId="9" hidden="1"/>
    <cellStyle name="Lien hypertexte visité" xfId="1401" builtinId="9" hidden="1"/>
    <cellStyle name="Lien hypertexte visité" xfId="1403" builtinId="9" hidden="1"/>
    <cellStyle name="Lien hypertexte visité" xfId="1405" builtinId="9" hidden="1"/>
    <cellStyle name="Lien hypertexte visité" xfId="1407" builtinId="9" hidden="1"/>
    <cellStyle name="Lien hypertexte visité" xfId="1409" builtinId="9" hidden="1"/>
    <cellStyle name="Lien hypertexte visité" xfId="1411" builtinId="9" hidden="1"/>
    <cellStyle name="Lien hypertexte visité" xfId="1413" builtinId="9" hidden="1"/>
    <cellStyle name="Lien hypertexte visité" xfId="1415" builtinId="9" hidden="1"/>
    <cellStyle name="Lien hypertexte visité" xfId="1417" builtinId="9" hidden="1"/>
    <cellStyle name="Lien hypertexte visité" xfId="1419" builtinId="9" hidden="1"/>
    <cellStyle name="Lien hypertexte visité" xfId="1421" builtinId="9" hidden="1"/>
    <cellStyle name="Lien hypertexte visité" xfId="1423" builtinId="9" hidden="1"/>
    <cellStyle name="Lien hypertexte visité" xfId="1425" builtinId="9" hidden="1"/>
    <cellStyle name="Lien hypertexte visité" xfId="1427" builtinId="9" hidden="1"/>
    <cellStyle name="Lien hypertexte visité" xfId="1429" builtinId="9" hidden="1"/>
    <cellStyle name="Lien hypertexte visité" xfId="1431" builtinId="9" hidden="1"/>
    <cellStyle name="Lien hypertexte visité" xfId="1433" builtinId="9" hidden="1"/>
    <cellStyle name="Lien hypertexte visité" xfId="1435" builtinId="9" hidden="1"/>
    <cellStyle name="Lien hypertexte visité" xfId="1437" builtinId="9" hidden="1"/>
    <cellStyle name="Lien hypertexte visité" xfId="1439" builtinId="9" hidden="1"/>
    <cellStyle name="Lien hypertexte visité" xfId="1441" builtinId="9" hidden="1"/>
    <cellStyle name="Lien hypertexte visité" xfId="1443" builtinId="9" hidden="1"/>
    <cellStyle name="Lien hypertexte visité" xfId="1445" builtinId="9" hidden="1"/>
    <cellStyle name="Lien hypertexte visité" xfId="1447" builtinId="9" hidden="1"/>
    <cellStyle name="Lien hypertexte visité" xfId="1449" builtinId="9" hidden="1"/>
    <cellStyle name="Lien hypertexte visité" xfId="1451" builtinId="9" hidden="1"/>
    <cellStyle name="Lien hypertexte visité" xfId="1453" builtinId="9" hidden="1"/>
    <cellStyle name="Lien hypertexte visité" xfId="1455" builtinId="9" hidden="1"/>
    <cellStyle name="Lien hypertexte visité" xfId="1457" builtinId="9" hidden="1"/>
    <cellStyle name="Lien hypertexte visité" xfId="1459" builtinId="9" hidden="1"/>
    <cellStyle name="Lien hypertexte visité" xfId="1461" builtinId="9" hidden="1"/>
    <cellStyle name="Lien hypertexte visité" xfId="1463" builtinId="9" hidden="1"/>
    <cellStyle name="Lien hypertexte visité" xfId="1465" builtinId="9" hidden="1"/>
    <cellStyle name="Lien hypertexte visité" xfId="1467" builtinId="9" hidden="1"/>
    <cellStyle name="Lien hypertexte visité" xfId="1469" builtinId="9" hidden="1"/>
    <cellStyle name="Lien hypertexte visité" xfId="1471" builtinId="9" hidden="1"/>
    <cellStyle name="Lien hypertexte visité" xfId="1473" builtinId="9" hidden="1"/>
    <cellStyle name="Lien hypertexte visité" xfId="1475" builtinId="9" hidden="1"/>
    <cellStyle name="Lien hypertexte visité" xfId="1477" builtinId="9" hidden="1"/>
    <cellStyle name="Lien hypertexte visité" xfId="1479" builtinId="9" hidden="1"/>
    <cellStyle name="Lien hypertexte visité" xfId="1481" builtinId="9" hidden="1"/>
    <cellStyle name="Lien hypertexte visité" xfId="1483" builtinId="9" hidden="1"/>
    <cellStyle name="Lien hypertexte visité" xfId="1485" builtinId="9" hidden="1"/>
    <cellStyle name="Lien hypertexte visité" xfId="1487" builtinId="9" hidden="1"/>
    <cellStyle name="Lien hypertexte visité" xfId="1489" builtinId="9" hidden="1"/>
    <cellStyle name="Lien hypertexte visité" xfId="1491" builtinId="9" hidden="1"/>
    <cellStyle name="Lien hypertexte visité" xfId="1493" builtinId="9" hidden="1"/>
    <cellStyle name="Lien hypertexte visité" xfId="1496" builtinId="9" hidden="1"/>
    <cellStyle name="Lien hypertexte visité" xfId="1498" builtinId="9" hidden="1"/>
    <cellStyle name="Lien hypertexte visité" xfId="1500" builtinId="9" hidden="1"/>
    <cellStyle name="Lien hypertexte visité" xfId="1502" builtinId="9" hidden="1"/>
    <cellStyle name="Lien hypertexte visité" xfId="1504" builtinId="9" hidden="1"/>
    <cellStyle name="Lien hypertexte visité" xfId="1506" builtinId="9" hidden="1"/>
    <cellStyle name="Lien hypertexte visité" xfId="1508" builtinId="9" hidden="1"/>
    <cellStyle name="Lien hypertexte visité" xfId="1510" builtinId="9" hidden="1"/>
    <cellStyle name="Lien hypertexte visité" xfId="1512" builtinId="9" hidden="1"/>
    <cellStyle name="Lien hypertexte visité" xfId="1514" builtinId="9" hidden="1"/>
    <cellStyle name="Lien hypertexte visité" xfId="1516" builtinId="9" hidden="1"/>
    <cellStyle name="Lien hypertexte visité" xfId="1518" builtinId="9" hidden="1"/>
    <cellStyle name="Lien hypertexte visité" xfId="1520" builtinId="9" hidden="1"/>
    <cellStyle name="Lien hypertexte visité" xfId="1522" builtinId="9" hidden="1"/>
    <cellStyle name="Lien hypertexte visité" xfId="1524" builtinId="9" hidden="1"/>
    <cellStyle name="Lien hypertexte visité" xfId="1526" builtinId="9" hidden="1"/>
    <cellStyle name="Lien hypertexte visité" xfId="1528" builtinId="9" hidden="1"/>
    <cellStyle name="Lien hypertexte visité" xfId="1530" builtinId="9" hidden="1"/>
    <cellStyle name="Lien hypertexte visité" xfId="1532" builtinId="9" hidden="1"/>
    <cellStyle name="Lien hypertexte visité" xfId="1534" builtinId="9" hidden="1"/>
    <cellStyle name="Lien hypertexte visité" xfId="1536" builtinId="9" hidden="1"/>
    <cellStyle name="Lien hypertexte visité" xfId="1538" builtinId="9" hidden="1"/>
    <cellStyle name="Lien hypertexte visité" xfId="1540" builtinId="9" hidden="1"/>
    <cellStyle name="Lien hypertexte visité" xfId="1542" builtinId="9" hidden="1"/>
    <cellStyle name="Lien hypertexte visité" xfId="1544" builtinId="9" hidden="1"/>
    <cellStyle name="Lien hypertexte visité" xfId="1546" builtinId="9" hidden="1"/>
    <cellStyle name="Lien hypertexte visité" xfId="1548" builtinId="9" hidden="1"/>
    <cellStyle name="Lien hypertexte visité" xfId="1550" builtinId="9" hidden="1"/>
    <cellStyle name="Lien hypertexte visité" xfId="1552" builtinId="9" hidden="1"/>
    <cellStyle name="Lien hypertexte visité" xfId="1554" builtinId="9" hidden="1"/>
    <cellStyle name="Lien hypertexte visité" xfId="1556" builtinId="9" hidden="1"/>
    <cellStyle name="Lien hypertexte visité" xfId="1558" builtinId="9" hidden="1"/>
    <cellStyle name="Lien hypertexte visité" xfId="1560" builtinId="9" hidden="1"/>
    <cellStyle name="Lien hypertexte visité" xfId="1562" builtinId="9" hidden="1"/>
    <cellStyle name="Lien hypertexte visité" xfId="1564" builtinId="9" hidden="1"/>
    <cellStyle name="Lien hypertexte visité" xfId="1566" builtinId="9" hidden="1"/>
    <cellStyle name="Lien hypertexte visité" xfId="1568" builtinId="9" hidden="1"/>
    <cellStyle name="Lien hypertexte visité" xfId="1570" builtinId="9" hidden="1"/>
    <cellStyle name="Lien hypertexte visité" xfId="1572" builtinId="9" hidden="1"/>
    <cellStyle name="Lien hypertexte visité" xfId="1574" builtinId="9" hidden="1"/>
    <cellStyle name="Lien hypertexte visité" xfId="1576" builtinId="9" hidden="1"/>
    <cellStyle name="Lien hypertexte visité" xfId="1578" builtinId="9" hidden="1"/>
    <cellStyle name="Lien hypertexte visité" xfId="1580" builtinId="9" hidden="1"/>
    <cellStyle name="Lien hypertexte visité" xfId="1582" builtinId="9" hidden="1"/>
    <cellStyle name="Lien hypertexte visité" xfId="1584" builtinId="9" hidden="1"/>
    <cellStyle name="Lien hypertexte visité" xfId="1586" builtinId="9" hidden="1"/>
    <cellStyle name="Lien hypertexte visité" xfId="1588" builtinId="9" hidden="1"/>
    <cellStyle name="Lien hypertexte visité" xfId="1590" builtinId="9" hidden="1"/>
    <cellStyle name="Lien hypertexte visité" xfId="1592" builtinId="9" hidden="1"/>
    <cellStyle name="Lien hypertexte visité" xfId="1594" builtinId="9" hidden="1"/>
    <cellStyle name="Lien hypertexte visité" xfId="1596" builtinId="9" hidden="1"/>
    <cellStyle name="Lien hypertexte visité" xfId="1598" builtinId="9" hidden="1"/>
    <cellStyle name="Lien hypertexte visité" xfId="1600" builtinId="9" hidden="1"/>
    <cellStyle name="Lien hypertexte visité" xfId="1602" builtinId="9" hidden="1"/>
    <cellStyle name="Lien hypertexte visité" xfId="1604" builtinId="9" hidden="1"/>
    <cellStyle name="Lien hypertexte visité" xfId="1606" builtinId="9" hidden="1"/>
    <cellStyle name="Lien hypertexte visité" xfId="1608" builtinId="9" hidden="1"/>
    <cellStyle name="Lien hypertexte visité" xfId="1610" builtinId="9" hidden="1"/>
    <cellStyle name="Lien hypertexte visité" xfId="1612" builtinId="9" hidden="1"/>
    <cellStyle name="Lien hypertexte visité" xfId="1614" builtinId="9" hidden="1"/>
    <cellStyle name="Lien hypertexte visité" xfId="1616" builtinId="9" hidden="1"/>
    <cellStyle name="Lien hypertexte visité" xfId="1618" builtinId="9" hidden="1"/>
    <cellStyle name="Lien hypertexte visité" xfId="1620" builtinId="9" hidden="1"/>
    <cellStyle name="Lien hypertexte visité" xfId="1622" builtinId="9" hidden="1"/>
    <cellStyle name="Lien hypertexte visité" xfId="1624" builtinId="9" hidden="1"/>
    <cellStyle name="Lien hypertexte visité" xfId="1626" builtinId="9" hidden="1"/>
    <cellStyle name="Lien hypertexte visité" xfId="1628" builtinId="9" hidden="1"/>
    <cellStyle name="Lien hypertexte visité" xfId="1630" builtinId="9" hidden="1"/>
    <cellStyle name="Lien hypertexte visité" xfId="1632" builtinId="9" hidden="1"/>
    <cellStyle name="Lien hypertexte visité" xfId="1634" builtinId="9" hidden="1"/>
    <cellStyle name="Lien hypertexte visité" xfId="1636" builtinId="9" hidden="1"/>
    <cellStyle name="Lien hypertexte visité" xfId="1638" builtinId="9" hidden="1"/>
    <cellStyle name="Lien hypertexte visité" xfId="1640" builtinId="9" hidden="1"/>
    <cellStyle name="Lien hypertexte visité" xfId="1642" builtinId="9" hidden="1"/>
    <cellStyle name="Lien hypertexte visité" xfId="1644" builtinId="9" hidden="1"/>
    <cellStyle name="Lien hypertexte visité" xfId="1646" builtinId="9" hidden="1"/>
    <cellStyle name="Lien hypertexte visité" xfId="1648" builtinId="9" hidden="1"/>
    <cellStyle name="Lien hypertexte visité" xfId="1650" builtinId="9" hidden="1"/>
    <cellStyle name="Lien hypertexte visité" xfId="1652" builtinId="9" hidden="1"/>
    <cellStyle name="Lien hypertexte visité" xfId="1654" builtinId="9" hidden="1"/>
    <cellStyle name="Lien hypertexte visité" xfId="1656" builtinId="9" hidden="1"/>
    <cellStyle name="Lien hypertexte visité" xfId="1658" builtinId="9" hidden="1"/>
    <cellStyle name="Lien hypertexte visité" xfId="1660" builtinId="9" hidden="1"/>
    <cellStyle name="Lien hypertexte visité" xfId="1662" builtinId="9" hidden="1"/>
    <cellStyle name="Lien hypertexte visité" xfId="1664" builtinId="9" hidden="1"/>
    <cellStyle name="Lien hypertexte visité" xfId="1666" builtinId="9" hidden="1"/>
    <cellStyle name="Lien hypertexte visité" xfId="1668" builtinId="9" hidden="1"/>
    <cellStyle name="Lien hypertexte visité" xfId="1670" builtinId="9" hidden="1"/>
    <cellStyle name="Lien hypertexte visité" xfId="1672" builtinId="9" hidden="1"/>
    <cellStyle name="Lien hypertexte visité" xfId="1674" builtinId="9" hidden="1"/>
    <cellStyle name="Lien hypertexte visité" xfId="1676" builtinId="9" hidden="1"/>
    <cellStyle name="Lien hypertexte visité" xfId="1678" builtinId="9" hidden="1"/>
    <cellStyle name="Lien hypertexte visité" xfId="1680" builtinId="9" hidden="1"/>
    <cellStyle name="Lien hypertexte visité" xfId="1682" builtinId="9" hidden="1"/>
    <cellStyle name="Lien hypertexte visité" xfId="1684" builtinId="9" hidden="1"/>
    <cellStyle name="Lien hypertexte visité" xfId="1686" builtinId="9" hidden="1"/>
    <cellStyle name="Lien hypertexte visité" xfId="1688" builtinId="9" hidden="1"/>
    <cellStyle name="Lien hypertexte visité" xfId="1690" builtinId="9" hidden="1"/>
    <cellStyle name="Lien hypertexte visité" xfId="1692" builtinId="9" hidden="1"/>
    <cellStyle name="Lien hypertexte visité" xfId="1694" builtinId="9" hidden="1"/>
    <cellStyle name="Lien hypertexte visité" xfId="1696" builtinId="9" hidden="1"/>
    <cellStyle name="Lien hypertexte visité" xfId="1698" builtinId="9" hidden="1"/>
    <cellStyle name="Lien hypertexte visité" xfId="1700" builtinId="9" hidden="1"/>
    <cellStyle name="Lien hypertexte visité" xfId="1702" builtinId="9" hidden="1"/>
    <cellStyle name="Lien hypertexte visité" xfId="1704" builtinId="9" hidden="1"/>
    <cellStyle name="Lien hypertexte visité" xfId="1706" builtinId="9" hidden="1"/>
    <cellStyle name="Lien hypertexte visité" xfId="1708" builtinId="9" hidden="1"/>
    <cellStyle name="Lien hypertexte visité" xfId="1710" builtinId="9" hidden="1"/>
    <cellStyle name="Lien hypertexte visité" xfId="1712" builtinId="9" hidden="1"/>
    <cellStyle name="Lien hypertexte visité" xfId="1714" builtinId="9" hidden="1"/>
    <cellStyle name="Lien hypertexte visité" xfId="1716" builtinId="9" hidden="1"/>
    <cellStyle name="Lien hypertexte visité" xfId="1718" builtinId="9" hidden="1"/>
    <cellStyle name="Lien hypertexte visité" xfId="1720" builtinId="9" hidden="1"/>
    <cellStyle name="Lien hypertexte visité" xfId="1722" builtinId="9" hidden="1"/>
    <cellStyle name="Lien hypertexte visité" xfId="1724" builtinId="9" hidden="1"/>
    <cellStyle name="Lien hypertexte visité" xfId="1726" builtinId="9" hidden="1"/>
    <cellStyle name="Lien hypertexte visité" xfId="1728" builtinId="9" hidden="1"/>
    <cellStyle name="Lien hypertexte visité" xfId="1730" builtinId="9" hidden="1"/>
    <cellStyle name="Lien hypertexte visité" xfId="1732" builtinId="9" hidden="1"/>
    <cellStyle name="Lien hypertexte visité" xfId="1734" builtinId="9" hidden="1"/>
    <cellStyle name="Lien hypertexte visité" xfId="1736" builtinId="9" hidden="1"/>
    <cellStyle name="Lien hypertexte visité" xfId="1738" builtinId="9" hidden="1"/>
    <cellStyle name="Lien hypertexte visité" xfId="1740" builtinId="9" hidden="1"/>
    <cellStyle name="Lien hypertexte visité" xfId="1742" builtinId="9" hidden="1"/>
    <cellStyle name="Lien hypertexte visité" xfId="1744" builtinId="9" hidden="1"/>
    <cellStyle name="Lien hypertexte visité" xfId="1746" builtinId="9" hidden="1"/>
    <cellStyle name="Lien hypertexte visité" xfId="1748" builtinId="9" hidden="1"/>
    <cellStyle name="Lien hypertexte visité" xfId="1750" builtinId="9" hidden="1"/>
    <cellStyle name="Lien hypertexte visité" xfId="1752" builtinId="9" hidden="1"/>
    <cellStyle name="Lien hypertexte visité" xfId="1754" builtinId="9" hidden="1"/>
    <cellStyle name="Lien hypertexte visité" xfId="1756" builtinId="9" hidden="1"/>
    <cellStyle name="Lien hypertexte visité" xfId="1758" builtinId="9" hidden="1"/>
    <cellStyle name="Lien hypertexte visité" xfId="1760" builtinId="9" hidden="1"/>
    <cellStyle name="Lien hypertexte visité" xfId="1762" builtinId="9" hidden="1"/>
    <cellStyle name="Lien hypertexte visité" xfId="1764" builtinId="9" hidden="1"/>
    <cellStyle name="Lien hypertexte visité" xfId="1766" builtinId="9" hidden="1"/>
    <cellStyle name="Lien hypertexte visité" xfId="1768" builtinId="9" hidden="1"/>
    <cellStyle name="Lien hypertexte visité" xfId="1770" builtinId="9" hidden="1"/>
    <cellStyle name="Lien hypertexte visité" xfId="1772" builtinId="9" hidden="1"/>
    <cellStyle name="Lien hypertexte visité" xfId="1774" builtinId="9" hidden="1"/>
    <cellStyle name="Lien hypertexte visité" xfId="1776" builtinId="9" hidden="1"/>
    <cellStyle name="Lien hypertexte visité" xfId="1778" builtinId="9" hidden="1"/>
    <cellStyle name="Lien hypertexte visité" xfId="1780" builtinId="9" hidden="1"/>
    <cellStyle name="Lien hypertexte visité" xfId="1782" builtinId="9" hidden="1"/>
    <cellStyle name="Lien hypertexte visité" xfId="1784" builtinId="9" hidden="1"/>
    <cellStyle name="Lien hypertexte visité" xfId="1786" builtinId="9" hidden="1"/>
    <cellStyle name="Lien hypertexte visité" xfId="1788" builtinId="9" hidden="1"/>
    <cellStyle name="Lien hypertexte visité" xfId="1790" builtinId="9" hidden="1"/>
    <cellStyle name="Lien hypertexte visité" xfId="1792" builtinId="9" hidden="1"/>
    <cellStyle name="Lien hypertexte visité" xfId="1794" builtinId="9" hidden="1"/>
    <cellStyle name="Lien hypertexte visité" xfId="1796" builtinId="9" hidden="1"/>
    <cellStyle name="Lien hypertexte visité" xfId="1798" builtinId="9" hidden="1"/>
    <cellStyle name="Lien hypertexte visité" xfId="1800" builtinId="9" hidden="1"/>
    <cellStyle name="Lien hypertexte visité" xfId="1802" builtinId="9" hidden="1"/>
    <cellStyle name="Lien hypertexte visité" xfId="1804" builtinId="9" hidden="1"/>
    <cellStyle name="Lien hypertexte visité" xfId="1806" builtinId="9" hidden="1"/>
    <cellStyle name="Lien hypertexte visité" xfId="1808" builtinId="9" hidden="1"/>
    <cellStyle name="Lien hypertexte visité" xfId="1810" builtinId="9" hidden="1"/>
    <cellStyle name="Lien hypertexte visité" xfId="1812" builtinId="9" hidden="1"/>
    <cellStyle name="Lien hypertexte visité" xfId="1814" builtinId="9" hidden="1"/>
    <cellStyle name="Lien hypertexte visité" xfId="1816" builtinId="9" hidden="1"/>
    <cellStyle name="Lien hypertexte visité" xfId="1818" builtinId="9" hidden="1"/>
    <cellStyle name="Lien hypertexte visité" xfId="1820" builtinId="9" hidden="1"/>
    <cellStyle name="Lien hypertexte visité" xfId="1822" builtinId="9" hidden="1"/>
    <cellStyle name="Lien hypertexte visité" xfId="1824" builtinId="9" hidden="1"/>
    <cellStyle name="Lien hypertexte visité" xfId="1826" builtinId="9" hidden="1"/>
    <cellStyle name="Lien hypertexte visité" xfId="1828" builtinId="9" hidden="1"/>
    <cellStyle name="Lien hypertexte visité" xfId="1830" builtinId="9" hidden="1"/>
    <cellStyle name="Lien hypertexte visité" xfId="1832" builtinId="9" hidden="1"/>
    <cellStyle name="Lien hypertexte visité" xfId="1834" builtinId="9" hidden="1"/>
    <cellStyle name="Lien hypertexte visité" xfId="1836" builtinId="9" hidden="1"/>
    <cellStyle name="Lien hypertexte visité" xfId="1838" builtinId="9" hidden="1"/>
    <cellStyle name="Lien hypertexte visité" xfId="1840" builtinId="9" hidden="1"/>
    <cellStyle name="Lien hypertexte visité" xfId="1842" builtinId="9" hidden="1"/>
    <cellStyle name="Lien hypertexte visité" xfId="1844" builtinId="9" hidden="1"/>
    <cellStyle name="Lien hypertexte visité" xfId="1846" builtinId="9" hidden="1"/>
    <cellStyle name="Lien hypertexte visité" xfId="1848" builtinId="9" hidden="1"/>
    <cellStyle name="Lien hypertexte visité" xfId="1850" builtinId="9" hidden="1"/>
    <cellStyle name="Lien hypertexte visité" xfId="1852" builtinId="9" hidden="1"/>
    <cellStyle name="Lien hypertexte visité" xfId="1854" builtinId="9" hidden="1"/>
    <cellStyle name="Lien hypertexte visité" xfId="1856" builtinId="9" hidden="1"/>
    <cellStyle name="Lien hypertexte visité" xfId="1858" builtinId="9" hidden="1"/>
    <cellStyle name="Lien hypertexte visité" xfId="1860" builtinId="9" hidden="1"/>
    <cellStyle name="Lien hypertexte visité" xfId="1862" builtinId="9" hidden="1"/>
    <cellStyle name="Lien hypertexte visité" xfId="1864" builtinId="9" hidden="1"/>
    <cellStyle name="Lien hypertexte visité" xfId="1866" builtinId="9" hidden="1"/>
    <cellStyle name="Lien hypertexte visité" xfId="1868" builtinId="9" hidden="1"/>
    <cellStyle name="Lien hypertexte visité" xfId="1870" builtinId="9" hidden="1"/>
    <cellStyle name="Lien hypertexte visité" xfId="1872" builtinId="9" hidden="1"/>
    <cellStyle name="Lien hypertexte visité" xfId="1874" builtinId="9" hidden="1"/>
    <cellStyle name="Lien hypertexte visité" xfId="1876" builtinId="9" hidden="1"/>
    <cellStyle name="Lien hypertexte visité" xfId="1878" builtinId="9" hidden="1"/>
    <cellStyle name="Lien hypertexte visité" xfId="1880" builtinId="9" hidden="1"/>
    <cellStyle name="Lien hypertexte visité" xfId="1882" builtinId="9" hidden="1"/>
    <cellStyle name="Lien hypertexte visité" xfId="1884" builtinId="9" hidden="1"/>
    <cellStyle name="Lien hypertexte visité" xfId="1886" builtinId="9" hidden="1"/>
    <cellStyle name="Lien hypertexte visité" xfId="1888" builtinId="9" hidden="1"/>
    <cellStyle name="Lien hypertexte visité" xfId="1890" builtinId="9" hidden="1"/>
    <cellStyle name="Lien hypertexte visité" xfId="1892" builtinId="9" hidden="1"/>
    <cellStyle name="Lien hypertexte visité" xfId="1894" builtinId="9" hidden="1"/>
    <cellStyle name="Lien hypertexte visité" xfId="1896" builtinId="9" hidden="1"/>
    <cellStyle name="Lien hypertexte visité" xfId="1898" builtinId="9" hidden="1"/>
    <cellStyle name="Lien hypertexte visité" xfId="1900" builtinId="9" hidden="1"/>
    <cellStyle name="Lien hypertexte visité" xfId="1902" builtinId="9" hidden="1"/>
    <cellStyle name="Lien hypertexte visité" xfId="1904" builtinId="9" hidden="1"/>
    <cellStyle name="Lien hypertexte visité" xfId="1906" builtinId="9" hidden="1"/>
    <cellStyle name="Lien hypertexte visité" xfId="1908" builtinId="9" hidden="1"/>
    <cellStyle name="Lien hypertexte visité" xfId="1910" builtinId="9" hidden="1"/>
    <cellStyle name="Lien hypertexte visité" xfId="1912" builtinId="9" hidden="1"/>
    <cellStyle name="Lien hypertexte visité" xfId="1914" builtinId="9" hidden="1"/>
    <cellStyle name="Lien hypertexte visité" xfId="1916" builtinId="9" hidden="1"/>
    <cellStyle name="Lien hypertexte visité" xfId="1918" builtinId="9" hidden="1"/>
    <cellStyle name="Lien hypertexte visité" xfId="1920" builtinId="9" hidden="1"/>
    <cellStyle name="Lien hypertexte visité" xfId="1922" builtinId="9" hidden="1"/>
    <cellStyle name="Lien hypertexte visité" xfId="1924" builtinId="9" hidden="1"/>
    <cellStyle name="Lien hypertexte visité" xfId="1926" builtinId="9" hidden="1"/>
    <cellStyle name="Lien hypertexte visité" xfId="1928" builtinId="9" hidden="1"/>
    <cellStyle name="Lien hypertexte visité" xfId="1930" builtinId="9" hidden="1"/>
    <cellStyle name="Lien hypertexte visité" xfId="1932" builtinId="9" hidden="1"/>
    <cellStyle name="Lien hypertexte visité" xfId="1934" builtinId="9" hidden="1"/>
    <cellStyle name="Lien hypertexte visité" xfId="1936" builtinId="9" hidden="1"/>
    <cellStyle name="Lien hypertexte visité" xfId="1938" builtinId="9" hidden="1"/>
    <cellStyle name="Lien hypertexte visité" xfId="1940" builtinId="9" hidden="1"/>
    <cellStyle name="Lien hypertexte visité" xfId="1942" builtinId="9" hidden="1"/>
    <cellStyle name="Lien hypertexte visité" xfId="1944" builtinId="9" hidden="1"/>
    <cellStyle name="Lien hypertexte visité" xfId="1946" builtinId="9" hidden="1"/>
    <cellStyle name="Lien hypertexte visité" xfId="1948" builtinId="9" hidden="1"/>
    <cellStyle name="Lien hypertexte visité" xfId="1950" builtinId="9" hidden="1"/>
    <cellStyle name="Lien hypertexte visité" xfId="1952" builtinId="9" hidden="1"/>
    <cellStyle name="Lien hypertexte visité" xfId="1954" builtinId="9" hidden="1"/>
    <cellStyle name="Lien hypertexte visité" xfId="1956" builtinId="9" hidden="1"/>
    <cellStyle name="Lien hypertexte visité" xfId="1958" builtinId="9" hidden="1"/>
    <cellStyle name="Lien hypertexte visité" xfId="1960" builtinId="9" hidden="1"/>
    <cellStyle name="Lien hypertexte visité" xfId="1962" builtinId="9" hidden="1"/>
    <cellStyle name="Lien hypertexte visité" xfId="1964" builtinId="9" hidden="1"/>
    <cellStyle name="Lien hypertexte visité" xfId="1966" builtinId="9" hidden="1"/>
    <cellStyle name="Lien hypertexte visité" xfId="1968" builtinId="9" hidden="1"/>
    <cellStyle name="Lien hypertexte visité" xfId="1970" builtinId="9" hidden="1"/>
    <cellStyle name="Lien hypertexte visité" xfId="1972" builtinId="9" hidden="1"/>
    <cellStyle name="Lien hypertexte visité" xfId="1974" builtinId="9" hidden="1"/>
    <cellStyle name="Lien hypertexte visité" xfId="1976" builtinId="9" hidden="1"/>
    <cellStyle name="Lien hypertexte visité" xfId="1978" builtinId="9" hidden="1"/>
    <cellStyle name="Lien hypertexte visité" xfId="1980" builtinId="9" hidden="1"/>
    <cellStyle name="Lien hypertexte visité" xfId="1982" builtinId="9" hidden="1"/>
    <cellStyle name="Lien hypertexte visité" xfId="1984" builtinId="9" hidden="1"/>
    <cellStyle name="Lien hypertexte visité" xfId="1986" builtinId="9" hidden="1"/>
    <cellStyle name="Lien hypertexte visité" xfId="1988" builtinId="9" hidden="1"/>
    <cellStyle name="Lien hypertexte visité" xfId="1990" builtinId="9" hidden="1"/>
    <cellStyle name="Lien hypertexte visité" xfId="1992" builtinId="9" hidden="1"/>
    <cellStyle name="Lien hypertexte visité" xfId="1994" builtinId="9" hidden="1"/>
    <cellStyle name="Lien hypertexte visité" xfId="1996" builtinId="9" hidden="1"/>
    <cellStyle name="Lien hypertexte visité" xfId="1998" builtinId="9" hidden="1"/>
    <cellStyle name="Lien hypertexte visité" xfId="2000" builtinId="9" hidden="1"/>
    <cellStyle name="Lien hypertexte visité" xfId="2002" builtinId="9" hidden="1"/>
    <cellStyle name="Lien hypertexte visité" xfId="2004" builtinId="9" hidden="1"/>
    <cellStyle name="Lien hypertexte visité" xfId="2005" builtinId="9" hidden="1"/>
    <cellStyle name="Lien hypertexte visité" xfId="2006" builtinId="9" hidden="1"/>
    <cellStyle name="Lien hypertexte visité" xfId="2007" builtinId="9" hidden="1"/>
    <cellStyle name="Lien hypertexte visité" xfId="2008" builtinId="9" hidden="1"/>
    <cellStyle name="Lien hypertexte visité" xfId="2009" builtinId="9" hidden="1"/>
    <cellStyle name="Lien hypertexte visité" xfId="2010" builtinId="9" hidden="1"/>
    <cellStyle name="Lien hypertexte visité" xfId="2011" builtinId="9" hidden="1"/>
    <cellStyle name="Lien hypertexte visité" xfId="2012" builtinId="9" hidden="1"/>
    <cellStyle name="Lien hypertexte visité" xfId="2013" builtinId="9" hidden="1"/>
    <cellStyle name="Lien hypertexte visité" xfId="2014" builtinId="9" hidden="1"/>
    <cellStyle name="Lien hypertexte visité" xfId="2015" builtinId="9" hidden="1"/>
    <cellStyle name="Lien hypertexte visité" xfId="2016" builtinId="9" hidden="1"/>
    <cellStyle name="Lien hypertexte visité" xfId="2018" builtinId="9" hidden="1"/>
    <cellStyle name="Lien hypertexte visité" xfId="2020" builtinId="9" hidden="1"/>
    <cellStyle name="Lien hypertexte visité" xfId="2022" builtinId="9" hidden="1"/>
    <cellStyle name="Lien hypertexte visité" xfId="2024" builtinId="9" hidden="1"/>
    <cellStyle name="Lien hypertexte visité" xfId="2026" builtinId="9" hidden="1"/>
    <cellStyle name="Lien hypertexte visité" xfId="2028" builtinId="9" hidden="1"/>
    <cellStyle name="Lien hypertexte visité" xfId="2030" builtinId="9" hidden="1"/>
    <cellStyle name="Lien hypertexte visité" xfId="2032" builtinId="9" hidden="1"/>
    <cellStyle name="Lien hypertexte visité" xfId="2034" builtinId="9" hidden="1"/>
    <cellStyle name="Lien hypertexte visité" xfId="2036" builtinId="9" hidden="1"/>
    <cellStyle name="Lien hypertexte visité" xfId="2038" builtinId="9" hidden="1"/>
    <cellStyle name="Lien hypertexte visité" xfId="2040" builtinId="9" hidden="1"/>
    <cellStyle name="Lien hypertexte visité" xfId="2042" builtinId="9" hidden="1"/>
    <cellStyle name="Lien hypertexte visité" xfId="2044" builtinId="9" hidden="1"/>
    <cellStyle name="Lien hypertexte visité" xfId="2046" builtinId="9" hidden="1"/>
    <cellStyle name="Lien hypertexte visité" xfId="2048" builtinId="9" hidden="1"/>
    <cellStyle name="Lien hypertexte visité" xfId="2050" builtinId="9" hidden="1"/>
    <cellStyle name="Lien hypertexte visité" xfId="2052" builtinId="9" hidden="1"/>
    <cellStyle name="Lien hypertexte visité" xfId="2054" builtinId="9" hidden="1"/>
    <cellStyle name="Lien hypertexte visité" xfId="2056" builtinId="9" hidden="1"/>
    <cellStyle name="Lien hypertexte visité" xfId="2058" builtinId="9" hidden="1"/>
    <cellStyle name="Lien hypertexte visité" xfId="2060" builtinId="9" hidden="1"/>
    <cellStyle name="Lien hypertexte visité" xfId="2062" builtinId="9" hidden="1"/>
    <cellStyle name="Lien hypertexte visité" xfId="2064" builtinId="9" hidden="1"/>
    <cellStyle name="Lien hypertexte visité" xfId="2066" builtinId="9" hidden="1"/>
    <cellStyle name="Lien hypertexte visité" xfId="2068" builtinId="9" hidden="1"/>
    <cellStyle name="Lien hypertexte visité" xfId="2070" builtinId="9" hidden="1"/>
    <cellStyle name="Lien hypertexte visité" xfId="2072" builtinId="9" hidden="1"/>
    <cellStyle name="Lien hypertexte visité" xfId="2074" builtinId="9" hidden="1"/>
    <cellStyle name="Lien hypertexte visité" xfId="2076" builtinId="9" hidden="1"/>
    <cellStyle name="Lien hypertexte visité" xfId="2078" builtinId="9" hidden="1"/>
    <cellStyle name="Lien hypertexte visité" xfId="2080" builtinId="9" hidden="1"/>
    <cellStyle name="Lien hypertexte visité" xfId="2082" builtinId="9" hidden="1"/>
    <cellStyle name="Lien hypertexte visité" xfId="2084" builtinId="9" hidden="1"/>
    <cellStyle name="Lien hypertexte visité" xfId="2086" builtinId="9" hidden="1"/>
    <cellStyle name="Lien hypertexte visité" xfId="2088" builtinId="9" hidden="1"/>
    <cellStyle name="Lien hypertexte visité" xfId="2090" builtinId="9" hidden="1"/>
    <cellStyle name="Lien hypertexte visité" xfId="2092" builtinId="9" hidden="1"/>
    <cellStyle name="Lien hypertexte visité" xfId="2094" builtinId="9" hidden="1"/>
    <cellStyle name="Lien hypertexte visité" xfId="2096" builtinId="9" hidden="1"/>
    <cellStyle name="Lien hypertexte visité" xfId="2098" builtinId="9" hidden="1"/>
    <cellStyle name="Lien hypertexte visité" xfId="2100" builtinId="9" hidden="1"/>
    <cellStyle name="Lien hypertexte visité" xfId="2102" builtinId="9" hidden="1"/>
    <cellStyle name="Lien hypertexte visité" xfId="2104" builtinId="9" hidden="1"/>
    <cellStyle name="Lien hypertexte visité" xfId="2106" builtinId="9" hidden="1"/>
    <cellStyle name="Lien hypertexte visité" xfId="2108" builtinId="9" hidden="1"/>
    <cellStyle name="Lien hypertexte visité" xfId="2110" builtinId="9" hidden="1"/>
    <cellStyle name="Lien hypertexte visité" xfId="2112" builtinId="9" hidden="1"/>
    <cellStyle name="Lien hypertexte visité" xfId="2114" builtinId="9" hidden="1"/>
    <cellStyle name="Lien hypertexte visité" xfId="2116" builtinId="9" hidden="1"/>
    <cellStyle name="Lien hypertexte visité" xfId="2118" builtinId="9" hidden="1"/>
    <cellStyle name="Lien hypertexte visité" xfId="2120" builtinId="9" hidden="1"/>
    <cellStyle name="Lien hypertexte visité" xfId="2122" builtinId="9" hidden="1"/>
    <cellStyle name="Lien hypertexte visité" xfId="2124" builtinId="9" hidden="1"/>
    <cellStyle name="Lien hypertexte visité" xfId="2126" builtinId="9" hidden="1"/>
    <cellStyle name="Lien hypertexte visité" xfId="2128" builtinId="9" hidden="1"/>
    <cellStyle name="Lien hypertexte visité" xfId="2130" builtinId="9" hidden="1"/>
    <cellStyle name="Lien hypertexte visité" xfId="2132" builtinId="9" hidden="1"/>
    <cellStyle name="Lien hypertexte visité" xfId="2134" builtinId="9" hidden="1"/>
    <cellStyle name="Lien hypertexte visité" xfId="2136" builtinId="9" hidden="1"/>
    <cellStyle name="Lien hypertexte visité" xfId="2138" builtinId="9" hidden="1"/>
    <cellStyle name="Lien hypertexte visité" xfId="2140" builtinId="9" hidden="1"/>
    <cellStyle name="Lien hypertexte visité" xfId="2142" builtinId="9" hidden="1"/>
    <cellStyle name="Lien hypertexte visité" xfId="2144" builtinId="9" hidden="1"/>
    <cellStyle name="Lien hypertexte visité" xfId="2146" builtinId="9" hidden="1"/>
    <cellStyle name="Lien hypertexte visité" xfId="2148" builtinId="9" hidden="1"/>
    <cellStyle name="Lien hypertexte visité" xfId="2150" builtinId="9" hidden="1"/>
    <cellStyle name="Lien hypertexte visité" xfId="2152" builtinId="9" hidden="1"/>
    <cellStyle name="Lien hypertexte visité" xfId="2154" builtinId="9" hidden="1"/>
    <cellStyle name="Lien hypertexte visité" xfId="2156" builtinId="9" hidden="1"/>
    <cellStyle name="Lien hypertexte visité" xfId="2158" builtinId="9" hidden="1"/>
    <cellStyle name="Lien hypertexte visité" xfId="2160" builtinId="9" hidden="1"/>
    <cellStyle name="Lien hypertexte visité" xfId="2162" builtinId="9" hidden="1"/>
    <cellStyle name="Lien hypertexte visité" xfId="2164" builtinId="9" hidden="1"/>
    <cellStyle name="Lien hypertexte visité" xfId="2166" builtinId="9" hidden="1"/>
    <cellStyle name="Lien hypertexte visité" xfId="2168" builtinId="9" hidden="1"/>
    <cellStyle name="Lien hypertexte visité" xfId="2170" builtinId="9" hidden="1"/>
    <cellStyle name="Lien hypertexte visité" xfId="2172" builtinId="9" hidden="1"/>
    <cellStyle name="Lien hypertexte visité" xfId="2174" builtinId="9" hidden="1"/>
    <cellStyle name="Lien hypertexte visité" xfId="2176" builtinId="9" hidden="1"/>
    <cellStyle name="Lien hypertexte visité" xfId="2178" builtinId="9" hidden="1"/>
    <cellStyle name="Lien hypertexte visité" xfId="2180" builtinId="9" hidden="1"/>
    <cellStyle name="Lien hypertexte visité" xfId="2182" builtinId="9" hidden="1"/>
    <cellStyle name="Lien hypertexte visité" xfId="2184" builtinId="9" hidden="1"/>
    <cellStyle name="Lien hypertexte visité" xfId="2186" builtinId="9" hidden="1"/>
    <cellStyle name="Lien hypertexte visité" xfId="2188" builtinId="9" hidden="1"/>
    <cellStyle name="Lien hypertexte visité" xfId="2190" builtinId="9" hidden="1"/>
    <cellStyle name="Lien hypertexte visité" xfId="2192" builtinId="9" hidden="1"/>
    <cellStyle name="Lien hypertexte visité" xfId="2194" builtinId="9" hidden="1"/>
    <cellStyle name="Lien hypertexte visité" xfId="2196" builtinId="9" hidden="1"/>
    <cellStyle name="Lien hypertexte visité" xfId="2198" builtinId="9" hidden="1"/>
    <cellStyle name="Lien hypertexte visité" xfId="2200" builtinId="9" hidden="1"/>
    <cellStyle name="Lien hypertexte visité" xfId="2202" builtinId="9" hidden="1"/>
    <cellStyle name="Lien hypertexte visité" xfId="2204" builtinId="9" hidden="1"/>
    <cellStyle name="Lien hypertexte visité" xfId="2206" builtinId="9" hidden="1"/>
    <cellStyle name="Lien hypertexte visité" xfId="2208" builtinId="9" hidden="1"/>
    <cellStyle name="Lien hypertexte visité" xfId="2210" builtinId="9" hidden="1"/>
    <cellStyle name="Lien hypertexte visité" xfId="2212" builtinId="9" hidden="1"/>
    <cellStyle name="Lien hypertexte visité" xfId="2214" builtinId="9" hidden="1"/>
    <cellStyle name="Lien hypertexte visité" xfId="2216" builtinId="9" hidden="1"/>
    <cellStyle name="Lien hypertexte visité" xfId="2218" builtinId="9" hidden="1"/>
    <cellStyle name="Lien hypertexte visité" xfId="2220" builtinId="9" hidden="1"/>
    <cellStyle name="Lien hypertexte visité" xfId="2222" builtinId="9" hidden="1"/>
    <cellStyle name="Lien hypertexte visité" xfId="2224" builtinId="9" hidden="1"/>
    <cellStyle name="Lien hypertexte visité" xfId="2226" builtinId="9" hidden="1"/>
    <cellStyle name="Lien hypertexte visité" xfId="2228" builtinId="9" hidden="1"/>
    <cellStyle name="Lien hypertexte visité" xfId="2230" builtinId="9" hidden="1"/>
    <cellStyle name="Lien hypertexte visité" xfId="2232" builtinId="9" hidden="1"/>
    <cellStyle name="Lien hypertexte visité" xfId="2234" builtinId="9" hidden="1"/>
    <cellStyle name="Lien hypertexte visité" xfId="2236" builtinId="9" hidden="1"/>
    <cellStyle name="Lien hypertexte visité" xfId="2238" builtinId="9" hidden="1"/>
    <cellStyle name="Lien hypertexte visité" xfId="2240" builtinId="9" hidden="1"/>
    <cellStyle name="Lien hypertexte visité" xfId="2242" builtinId="9" hidden="1"/>
    <cellStyle name="Lien hypertexte visité" xfId="2244" builtinId="9" hidden="1"/>
    <cellStyle name="Lien hypertexte visité" xfId="2246" builtinId="9" hidden="1"/>
    <cellStyle name="Lien hypertexte visité" xfId="2248" builtinId="9" hidden="1"/>
    <cellStyle name="Lien hypertexte visité" xfId="2250" builtinId="9" hidden="1"/>
    <cellStyle name="Lien hypertexte visité" xfId="2252" builtinId="9" hidden="1"/>
    <cellStyle name="Lien hypertexte visité" xfId="2254" builtinId="9" hidden="1"/>
    <cellStyle name="Lien hypertexte visité" xfId="2256" builtinId="9" hidden="1"/>
    <cellStyle name="Lien hypertexte visité" xfId="2258" builtinId="9" hidden="1"/>
    <cellStyle name="Lien hypertexte visité" xfId="2260" builtinId="9" hidden="1"/>
    <cellStyle name="Lien hypertexte visité" xfId="2262" builtinId="9" hidden="1"/>
    <cellStyle name="Lien hypertexte visité" xfId="2264" builtinId="9" hidden="1"/>
    <cellStyle name="Lien hypertexte visité" xfId="2266" builtinId="9" hidden="1"/>
    <cellStyle name="Lien hypertexte visité" xfId="2268" builtinId="9" hidden="1"/>
    <cellStyle name="Lien hypertexte visité" xfId="2270" builtinId="9" hidden="1"/>
    <cellStyle name="Lien hypertexte visité" xfId="2272" builtinId="9" hidden="1"/>
    <cellStyle name="Lien hypertexte visité" xfId="2274" builtinId="9" hidden="1"/>
    <cellStyle name="Lien hypertexte visité" xfId="2276" builtinId="9" hidden="1"/>
    <cellStyle name="Lien hypertexte visité" xfId="2278" builtinId="9" hidden="1"/>
    <cellStyle name="Lien hypertexte visité" xfId="2280" builtinId="9" hidden="1"/>
    <cellStyle name="Lien hypertexte visité" xfId="2282" builtinId="9" hidden="1"/>
    <cellStyle name="Lien hypertexte visité" xfId="2284" builtinId="9" hidden="1"/>
    <cellStyle name="Lien hypertexte visité" xfId="2286" builtinId="9" hidden="1"/>
    <cellStyle name="Lien hypertexte visité" xfId="2288" builtinId="9" hidden="1"/>
    <cellStyle name="Lien hypertexte visité" xfId="2290" builtinId="9" hidden="1"/>
    <cellStyle name="Lien hypertexte visité" xfId="2292" builtinId="9" hidden="1"/>
    <cellStyle name="Lien hypertexte visité" xfId="2294" builtinId="9" hidden="1"/>
    <cellStyle name="Lien hypertexte visité" xfId="2296" builtinId="9" hidden="1"/>
    <cellStyle name="Lien hypertexte visité" xfId="2298" builtinId="9" hidden="1"/>
    <cellStyle name="Lien hypertexte visité" xfId="2300" builtinId="9" hidden="1"/>
    <cellStyle name="Lien hypertexte visité" xfId="2302" builtinId="9" hidden="1"/>
    <cellStyle name="Lien hypertexte visité" xfId="2304" builtinId="9" hidden="1"/>
    <cellStyle name="Lien hypertexte visité" xfId="2306" builtinId="9" hidden="1"/>
    <cellStyle name="Lien hypertexte visité" xfId="2308" builtinId="9" hidden="1"/>
    <cellStyle name="Lien hypertexte visité" xfId="2310" builtinId="9" hidden="1"/>
    <cellStyle name="Lien hypertexte visité" xfId="2312" builtinId="9" hidden="1"/>
    <cellStyle name="Lien hypertexte visité" xfId="2314" builtinId="9" hidden="1"/>
    <cellStyle name="Lien hypertexte visité" xfId="2316" builtinId="9" hidden="1"/>
    <cellStyle name="Lien hypertexte visité" xfId="2318" builtinId="9" hidden="1"/>
    <cellStyle name="Lien hypertexte visité" xfId="2320" builtinId="9" hidden="1"/>
    <cellStyle name="Lien hypertexte visité" xfId="2322" builtinId="9" hidden="1"/>
    <cellStyle name="Lien hypertexte visité" xfId="2324" builtinId="9" hidden="1"/>
    <cellStyle name="Lien hypertexte visité" xfId="2326" builtinId="9" hidden="1"/>
    <cellStyle name="Lien hypertexte visité" xfId="2328" builtinId="9" hidden="1"/>
    <cellStyle name="Lien hypertexte visité" xfId="2330" builtinId="9" hidden="1"/>
    <cellStyle name="Lien hypertexte visité" xfId="2332" builtinId="9" hidden="1"/>
    <cellStyle name="Lien hypertexte visité" xfId="2334" builtinId="9" hidden="1"/>
    <cellStyle name="Lien hypertexte visité" xfId="2336" builtinId="9" hidden="1"/>
    <cellStyle name="Lien hypertexte visité" xfId="2338" builtinId="9" hidden="1"/>
    <cellStyle name="Lien hypertexte visité" xfId="2340" builtinId="9" hidden="1"/>
    <cellStyle name="Lien hypertexte visité" xfId="2342" builtinId="9" hidden="1"/>
    <cellStyle name="Lien hypertexte visité" xfId="2344" builtinId="9" hidden="1"/>
    <cellStyle name="Lien hypertexte visité" xfId="2346" builtinId="9" hidden="1"/>
    <cellStyle name="Lien hypertexte visité" xfId="2348" builtinId="9" hidden="1"/>
    <cellStyle name="Lien hypertexte visité" xfId="2350" builtinId="9" hidden="1"/>
    <cellStyle name="Lien hypertexte visité" xfId="2352" builtinId="9" hidden="1"/>
    <cellStyle name="Lien hypertexte visité" xfId="2354" builtinId="9" hidden="1"/>
    <cellStyle name="Lien hypertexte visité" xfId="2356" builtinId="9" hidden="1"/>
    <cellStyle name="Lien hypertexte visité" xfId="2358" builtinId="9" hidden="1"/>
    <cellStyle name="Lien hypertexte visité" xfId="2360" builtinId="9" hidden="1"/>
    <cellStyle name="Lien hypertexte visité" xfId="2362" builtinId="9" hidden="1"/>
    <cellStyle name="Lien hypertexte visité" xfId="2364" builtinId="9" hidden="1"/>
    <cellStyle name="Lien hypertexte visité" xfId="2366" builtinId="9" hidden="1"/>
    <cellStyle name="Lien hypertexte visité" xfId="2368" builtinId="9" hidden="1"/>
    <cellStyle name="Lien hypertexte visité" xfId="2370" builtinId="9" hidden="1"/>
    <cellStyle name="Lien hypertexte visité" xfId="2372" builtinId="9" hidden="1"/>
    <cellStyle name="Lien hypertexte visité" xfId="2374" builtinId="9" hidden="1"/>
    <cellStyle name="Lien hypertexte visité" xfId="2376" builtinId="9" hidden="1"/>
    <cellStyle name="Lien hypertexte visité" xfId="2378" builtinId="9" hidden="1"/>
    <cellStyle name="Lien hypertexte visité" xfId="2380" builtinId="9" hidden="1"/>
    <cellStyle name="Lien hypertexte visité" xfId="2382" builtinId="9" hidden="1"/>
    <cellStyle name="Lien hypertexte visité" xfId="2384" builtinId="9" hidden="1"/>
    <cellStyle name="Lien hypertexte visité" xfId="2386" builtinId="9" hidden="1"/>
    <cellStyle name="Lien hypertexte visité" xfId="2388" builtinId="9" hidden="1"/>
    <cellStyle name="Lien hypertexte visité" xfId="2390" builtinId="9" hidden="1"/>
    <cellStyle name="Lien hypertexte visité" xfId="2392" builtinId="9" hidden="1"/>
    <cellStyle name="Lien hypertexte visité" xfId="2394" builtinId="9" hidden="1"/>
    <cellStyle name="Lien hypertexte visité" xfId="2396" builtinId="9" hidden="1"/>
    <cellStyle name="Lien hypertexte visité" xfId="2398" builtinId="9" hidden="1"/>
    <cellStyle name="Lien hypertexte visité" xfId="2400" builtinId="9" hidden="1"/>
    <cellStyle name="Lien hypertexte visité" xfId="2402" builtinId="9" hidden="1"/>
    <cellStyle name="Lien hypertexte visité" xfId="2404" builtinId="9" hidden="1"/>
    <cellStyle name="Lien hypertexte visité" xfId="2406" builtinId="9" hidden="1"/>
    <cellStyle name="Lien hypertexte visité" xfId="2408" builtinId="9" hidden="1"/>
    <cellStyle name="Lien hypertexte visité" xfId="2410" builtinId="9" hidden="1"/>
    <cellStyle name="Lien hypertexte visité" xfId="2412" builtinId="9" hidden="1"/>
    <cellStyle name="Lien hypertexte visité" xfId="2414" builtinId="9" hidden="1"/>
    <cellStyle name="Lien hypertexte visité" xfId="2416" builtinId="9" hidden="1"/>
    <cellStyle name="Lien hypertexte visité" xfId="2418" builtinId="9" hidden="1"/>
    <cellStyle name="Lien hypertexte visité" xfId="2420" builtinId="9" hidden="1"/>
    <cellStyle name="Lien hypertexte visité" xfId="2422" builtinId="9" hidden="1"/>
    <cellStyle name="Lien hypertexte visité" xfId="2424" builtinId="9" hidden="1"/>
    <cellStyle name="Lien hypertexte visité" xfId="2426" builtinId="9" hidden="1"/>
    <cellStyle name="Lien hypertexte visité" xfId="2428" builtinId="9" hidden="1"/>
    <cellStyle name="Lien hypertexte visité" xfId="2430" builtinId="9" hidden="1"/>
    <cellStyle name="Lien hypertexte visité" xfId="2432" builtinId="9" hidden="1"/>
    <cellStyle name="Lien hypertexte visité" xfId="2434" builtinId="9" hidden="1"/>
    <cellStyle name="Lien hypertexte visité" xfId="2436" builtinId="9" hidden="1"/>
    <cellStyle name="Lien hypertexte visité" xfId="2438" builtinId="9" hidden="1"/>
    <cellStyle name="Lien hypertexte visité" xfId="2440" builtinId="9" hidden="1"/>
    <cellStyle name="Lien hypertexte visité" xfId="2442" builtinId="9" hidden="1"/>
    <cellStyle name="Lien hypertexte visité" xfId="2444" builtinId="9" hidden="1"/>
    <cellStyle name="Lien hypertexte visité" xfId="2446" builtinId="9" hidden="1"/>
    <cellStyle name="Lien hypertexte visité" xfId="2448" builtinId="9" hidden="1"/>
    <cellStyle name="Lien hypertexte visité" xfId="2450" builtinId="9" hidden="1"/>
    <cellStyle name="Lien hypertexte visité" xfId="2452" builtinId="9" hidden="1"/>
    <cellStyle name="Lien hypertexte visité" xfId="2454" builtinId="9" hidden="1"/>
    <cellStyle name="Lien hypertexte visité" xfId="2456" builtinId="9" hidden="1"/>
    <cellStyle name="Lien hypertexte visité" xfId="2458" builtinId="9" hidden="1"/>
    <cellStyle name="Lien hypertexte visité" xfId="2460" builtinId="9" hidden="1"/>
    <cellStyle name="Lien hypertexte visité" xfId="2462" builtinId="9" hidden="1"/>
    <cellStyle name="Lien hypertexte visité" xfId="2464" builtinId="9" hidden="1"/>
    <cellStyle name="Lien hypertexte visité" xfId="2466" builtinId="9" hidden="1"/>
    <cellStyle name="Lien hypertexte visité" xfId="2468" builtinId="9" hidden="1"/>
    <cellStyle name="Lien hypertexte visité" xfId="2470" builtinId="9" hidden="1"/>
    <cellStyle name="Lien hypertexte visité" xfId="2472" builtinId="9" hidden="1"/>
    <cellStyle name="Lien hypertexte visité" xfId="2474" builtinId="9" hidden="1"/>
    <cellStyle name="Lien hypertexte visité" xfId="2476" builtinId="9" hidden="1"/>
    <cellStyle name="Lien hypertexte visité" xfId="2478" builtinId="9" hidden="1"/>
    <cellStyle name="Lien hypertexte visité" xfId="2480" builtinId="9" hidden="1"/>
    <cellStyle name="Lien hypertexte visité" xfId="2482" builtinId="9" hidden="1"/>
    <cellStyle name="Lien hypertexte visité" xfId="2484" builtinId="9" hidden="1"/>
    <cellStyle name="Lien hypertexte visité" xfId="2486" builtinId="9" hidden="1"/>
    <cellStyle name="Lien hypertexte visité" xfId="2488" builtinId="9" hidden="1"/>
    <cellStyle name="Lien hypertexte visité" xfId="2490" builtinId="9" hidden="1"/>
    <cellStyle name="Lien hypertexte visité" xfId="2492" builtinId="9" hidden="1"/>
    <cellStyle name="Lien hypertexte visité" xfId="2494" builtinId="9" hidden="1"/>
    <cellStyle name="Lien hypertexte visité" xfId="2496" builtinId="9" hidden="1"/>
    <cellStyle name="Lien hypertexte visité" xfId="2498" builtinId="9" hidden="1"/>
    <cellStyle name="Lien hypertexte visité" xfId="2500" builtinId="9" hidden="1"/>
    <cellStyle name="Lien hypertexte visité" xfId="2502" builtinId="9" hidden="1"/>
    <cellStyle name="Lien hypertexte visité" xfId="2504" builtinId="9" hidden="1"/>
    <cellStyle name="Lien hypertexte visité" xfId="2506" builtinId="9" hidden="1"/>
    <cellStyle name="Lien hypertexte visité" xfId="2508" builtinId="9" hidden="1"/>
    <cellStyle name="Lien hypertexte visité" xfId="2510" builtinId="9" hidden="1"/>
    <cellStyle name="Lien hypertexte visité" xfId="2512" builtinId="9" hidden="1"/>
    <cellStyle name="Lien hypertexte visité" xfId="2514" builtinId="9" hidden="1"/>
    <cellStyle name="Lien hypertexte visité" xfId="2516" builtinId="9" hidden="1"/>
    <cellStyle name="Lien hypertexte visité" xfId="2518" builtinId="9" hidden="1"/>
    <cellStyle name="Lien hypertexte visité" xfId="2520" builtinId="9" hidden="1"/>
    <cellStyle name="Lien hypertexte visité" xfId="2522" builtinId="9" hidden="1"/>
    <cellStyle name="Lien hypertexte visité" xfId="2524" builtinId="9" hidden="1"/>
    <cellStyle name="Lien hypertexte visité" xfId="2525" builtinId="9" hidden="1"/>
    <cellStyle name="Lien hypertexte visité" xfId="2526" builtinId="9" hidden="1"/>
    <cellStyle name="Lien hypertexte visité" xfId="2527" builtinId="9" hidden="1"/>
    <cellStyle name="Lien hypertexte visité" xfId="2528" builtinId="9" hidden="1"/>
    <cellStyle name="Lien hypertexte visité" xfId="2529" builtinId="9" hidden="1"/>
    <cellStyle name="Lien hypertexte visité" xfId="2530" builtinId="9" hidden="1"/>
    <cellStyle name="Lien hypertexte visité" xfId="2531" builtinId="9" hidden="1"/>
    <cellStyle name="Lien hypertexte visité" xfId="2532" builtinId="9" hidden="1"/>
    <cellStyle name="Lien hypertexte visité" xfId="2533" builtinId="9" hidden="1"/>
    <cellStyle name="Lien hypertexte visité" xfId="2534" builtinId="9" hidden="1"/>
    <cellStyle name="Lien hypertexte visité" xfId="2535" builtinId="9" hidden="1"/>
    <cellStyle name="Lien hypertexte visité" xfId="2536" builtinId="9" hidden="1"/>
    <cellStyle name="Lien hypertexte visité" xfId="2537" builtinId="9" hidden="1"/>
    <cellStyle name="Lien hypertexte visité" xfId="2538" builtinId="9" hidden="1"/>
    <cellStyle name="Lien hypertexte visité" xfId="2539" builtinId="9" hidden="1"/>
    <cellStyle name="Lien hypertexte visité" xfId="2540" builtinId="9" hidden="1"/>
    <cellStyle name="Lien hypertexte visité" xfId="2541" builtinId="9" hidden="1"/>
    <cellStyle name="Lien hypertexte visité" xfId="2542" builtinId="9" hidden="1"/>
    <cellStyle name="Lien hypertexte visité" xfId="2543" builtinId="9" hidden="1"/>
    <cellStyle name="Lien hypertexte visité" xfId="2544" builtinId="9" hidden="1"/>
    <cellStyle name="Lien hypertexte visité" xfId="2545" builtinId="9" hidden="1"/>
    <cellStyle name="Lien hypertexte visité" xfId="2546" builtinId="9" hidden="1"/>
    <cellStyle name="Lien hypertexte visité" xfId="2547" builtinId="9" hidden="1"/>
    <cellStyle name="Lien hypertexte visité" xfId="2548" builtinId="9" hidden="1"/>
    <cellStyle name="Lien hypertexte visité" xfId="2549" builtinId="9" hidden="1"/>
    <cellStyle name="Lien hypertexte visité" xfId="2550" builtinId="9" hidden="1"/>
    <cellStyle name="Lien hypertexte visité" xfId="2551" builtinId="9" hidden="1"/>
    <cellStyle name="Lien hypertexte visité" xfId="2552" builtinId="9" hidden="1"/>
    <cellStyle name="Lien hypertexte visité" xfId="2553" builtinId="9" hidden="1"/>
    <cellStyle name="Lien hypertexte visité" xfId="2554" builtinId="9" hidden="1"/>
    <cellStyle name="Lien hypertexte visité" xfId="2555" builtinId="9" hidden="1"/>
    <cellStyle name="Lien hypertexte visité" xfId="2556" builtinId="9" hidden="1"/>
    <cellStyle name="Lien hypertexte visité" xfId="2557" builtinId="9" hidden="1"/>
    <cellStyle name="Lien hypertexte visité" xfId="2558" builtinId="9" hidden="1"/>
    <cellStyle name="Lien hypertexte visité" xfId="2559" builtinId="9" hidden="1"/>
    <cellStyle name="Lien hypertexte visité" xfId="2560" builtinId="9" hidden="1"/>
    <cellStyle name="Lien hypertexte visité" xfId="2561" builtinId="9" hidden="1"/>
    <cellStyle name="Lien hypertexte visité" xfId="2562" builtinId="9" hidden="1"/>
    <cellStyle name="Lien hypertexte visité" xfId="2563" builtinId="9" hidden="1"/>
    <cellStyle name="Lien hypertexte visité" xfId="2564" builtinId="9" hidden="1"/>
    <cellStyle name="Lien hypertexte visité" xfId="2565" builtinId="9" hidden="1"/>
    <cellStyle name="Lien hypertexte visité" xfId="2566" builtinId="9" hidden="1"/>
    <cellStyle name="Lien hypertexte visité" xfId="2567" builtinId="9" hidden="1"/>
    <cellStyle name="Lien hypertexte visité" xfId="2568" builtinId="9" hidden="1"/>
    <cellStyle name="Lien hypertexte visité" xfId="2569" builtinId="9" hidden="1"/>
    <cellStyle name="Lien hypertexte visité" xfId="2570" builtinId="9" hidden="1"/>
    <cellStyle name="Lien hypertexte visité" xfId="2571" builtinId="9" hidden="1"/>
    <cellStyle name="Lien hypertexte visité" xfId="2572" builtinId="9" hidden="1"/>
    <cellStyle name="Lien hypertexte visité" xfId="2573" builtinId="9" hidden="1"/>
    <cellStyle name="Lien hypertexte visité" xfId="2574" builtinId="9" hidden="1"/>
    <cellStyle name="Lien hypertexte visité" xfId="2575" builtinId="9" hidden="1"/>
    <cellStyle name="Lien hypertexte visité" xfId="2576" builtinId="9" hidden="1"/>
    <cellStyle name="Lien hypertexte visité" xfId="2577" builtinId="9" hidden="1"/>
    <cellStyle name="Lien hypertexte visité" xfId="2578" builtinId="9" hidden="1"/>
    <cellStyle name="Lien hypertexte visité" xfId="2584" builtinId="9" hidden="1"/>
    <cellStyle name="Lien hypertexte visité" xfId="2585" builtinId="9" hidden="1"/>
    <cellStyle name="Lien hypertexte visité" xfId="2586" builtinId="9" hidden="1"/>
    <cellStyle name="Lien hypertexte visité" xfId="2587" builtinId="9" hidden="1"/>
    <cellStyle name="Lien hypertexte visité" xfId="2588" builtinId="9" hidden="1"/>
    <cellStyle name="Lien hypertexte visité" xfId="2589" builtinId="9" hidden="1"/>
    <cellStyle name="Lien hypertexte visité" xfId="2590" builtinId="9" hidden="1"/>
    <cellStyle name="Lien hypertexte visité" xfId="2591" builtinId="9" hidden="1"/>
    <cellStyle name="Lien hypertexte visité" xfId="2592" builtinId="9" hidden="1"/>
    <cellStyle name="Lien hypertexte visité" xfId="2593" builtinId="9" hidden="1"/>
    <cellStyle name="Lien hypertexte visité" xfId="2594" builtinId="9" hidden="1"/>
    <cellStyle name="Lien hypertexte visité" xfId="2595" builtinId="9" hidden="1"/>
    <cellStyle name="Lien hypertexte visité" xfId="2596" builtinId="9" hidden="1"/>
    <cellStyle name="Lien hypertexte visité" xfId="2597" builtinId="9" hidden="1"/>
    <cellStyle name="Lien hypertexte visité" xfId="2598" builtinId="9" hidden="1"/>
    <cellStyle name="Lien hypertexte visité" xfId="2599" builtinId="9" hidden="1"/>
    <cellStyle name="Lien hypertexte visité" xfId="2600" builtinId="9" hidden="1"/>
    <cellStyle name="Lien hypertexte visité" xfId="2601" builtinId="9" hidden="1"/>
    <cellStyle name="Lien hypertexte visité" xfId="2602" builtinId="9" hidden="1"/>
    <cellStyle name="Lien hypertexte visité" xfId="2603" builtinId="9" hidden="1"/>
    <cellStyle name="Lien hypertexte visité" xfId="2604" builtinId="9" hidden="1"/>
    <cellStyle name="Lien hypertexte visité" xfId="2605" builtinId="9" hidden="1"/>
    <cellStyle name="Lien hypertexte visité" xfId="2606" builtinId="9" hidden="1"/>
    <cellStyle name="Lien hypertexte visité" xfId="2607" builtinId="9" hidden="1"/>
    <cellStyle name="Lien hypertexte visité" xfId="2608" builtinId="9" hidden="1"/>
    <cellStyle name="Lien hypertexte visité" xfId="2609" builtinId="9" hidden="1"/>
    <cellStyle name="Lien hypertexte visité" xfId="2610" builtinId="9" hidden="1"/>
    <cellStyle name="Lien hypertexte visité" xfId="2611" builtinId="9" hidden="1"/>
    <cellStyle name="Lien hypertexte visité" xfId="2612" builtinId="9" hidden="1"/>
    <cellStyle name="Lien hypertexte visité" xfId="2613" builtinId="9" hidden="1"/>
    <cellStyle name="Lien hypertexte visité" xfId="2614" builtinId="9" hidden="1"/>
    <cellStyle name="Lien hypertexte visité" xfId="2615" builtinId="9" hidden="1"/>
    <cellStyle name="Lien hypertexte visité" xfId="2616" builtinId="9" hidden="1"/>
    <cellStyle name="Lien hypertexte visité" xfId="2617" builtinId="9" hidden="1"/>
    <cellStyle name="Lien hypertexte visité" xfId="2618" builtinId="9" hidden="1"/>
    <cellStyle name="Lien hypertexte visité" xfId="2619" builtinId="9" hidden="1"/>
    <cellStyle name="Lien hypertexte visité" xfId="2620" builtinId="9" hidden="1"/>
    <cellStyle name="Lien hypertexte visité" xfId="2621" builtinId="9" hidden="1"/>
    <cellStyle name="Lien hypertexte visité" xfId="2622" builtinId="9" hidden="1"/>
    <cellStyle name="Lien hypertexte visité" xfId="2623" builtinId="9" hidden="1"/>
    <cellStyle name="Lien hypertexte visité" xfId="2624" builtinId="9" hidden="1"/>
    <cellStyle name="Lien hypertexte visité" xfId="2625" builtinId="9" hidden="1"/>
    <cellStyle name="Lien hypertexte visité" xfId="2626" builtinId="9" hidden="1"/>
    <cellStyle name="Lien hypertexte visité" xfId="2627" builtinId="9" hidden="1"/>
    <cellStyle name="Lien hypertexte visité" xfId="2628" builtinId="9" hidden="1"/>
    <cellStyle name="Lien hypertexte visité" xfId="2629" builtinId="9" hidden="1"/>
    <cellStyle name="Lien hypertexte visité" xfId="2630" builtinId="9" hidden="1"/>
    <cellStyle name="Lien hypertexte visité" xfId="2631" builtinId="9" hidden="1"/>
    <cellStyle name="Lien hypertexte visité" xfId="2632" builtinId="9" hidden="1"/>
    <cellStyle name="Lien hypertexte visité" xfId="2633" builtinId="9" hidden="1"/>
    <cellStyle name="Lien hypertexte visité" xfId="2634" builtinId="9" hidden="1"/>
    <cellStyle name="Lien hypertexte visité" xfId="2635" builtinId="9" hidden="1"/>
    <cellStyle name="NiveauLigne_3" xfId="1" builtinId="1" iLevel="2"/>
    <cellStyle name="NiveauLigne_4" xfId="2" builtinId="1" iLevel="3"/>
    <cellStyle name="Normal" xfId="0" builtinId="0"/>
    <cellStyle name="Normal 2" xfId="3"/>
    <cellStyle name="Normal 2 2" xfId="479"/>
    <cellStyle name="Normal 2 3" xfId="520"/>
    <cellStyle name="Normal 3" xfId="4"/>
    <cellStyle name="Normal 4" xfId="478"/>
    <cellStyle name="Normal 5" xfId="521"/>
    <cellStyle name="Normal 6" xfId="1494"/>
    <cellStyle name="Normal 7" xfId="2579"/>
    <cellStyle name="Pourcentage 2" xfId="52"/>
    <cellStyle name="常规 2 2 6" xfId="2582"/>
    <cellStyle name="常规 3" xfId="2583"/>
    <cellStyle name="常规_Sheet1" xfId="51"/>
  </cellStyles>
  <dxfs count="47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5.xml"/><Relationship Id="rId12" Type="http://schemas.openxmlformats.org/officeDocument/2006/relationships/externalLink" Target="externalLinks/externalLink6.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externalLink" Target="externalLinks/externalLink3.xml"/><Relationship Id="rId10" Type="http://schemas.openxmlformats.org/officeDocument/2006/relationships/externalLink" Target="externalLinks/externalLink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1" Type="http://schemas.openxmlformats.org/officeDocument/2006/relationships/image" Target="../media/image13.jpeg"/><Relationship Id="rId12" Type="http://schemas.openxmlformats.org/officeDocument/2006/relationships/image" Target="../media/image14.jpeg"/><Relationship Id="rId1" Type="http://schemas.openxmlformats.org/officeDocument/2006/relationships/image" Target="../media/image3.emf"/><Relationship Id="rId2" Type="http://schemas.openxmlformats.org/officeDocument/2006/relationships/image" Target="../media/image4.jpeg"/><Relationship Id="rId3" Type="http://schemas.openxmlformats.org/officeDocument/2006/relationships/image" Target="../media/image5.jpeg"/><Relationship Id="rId4" Type="http://schemas.openxmlformats.org/officeDocument/2006/relationships/image" Target="../media/image6.jpeg"/><Relationship Id="rId5" Type="http://schemas.openxmlformats.org/officeDocument/2006/relationships/image" Target="../media/image7.jpeg"/><Relationship Id="rId6" Type="http://schemas.openxmlformats.org/officeDocument/2006/relationships/image" Target="../media/image8.jpeg"/><Relationship Id="rId7" Type="http://schemas.openxmlformats.org/officeDocument/2006/relationships/image" Target="../media/image9.png"/><Relationship Id="rId8" Type="http://schemas.openxmlformats.org/officeDocument/2006/relationships/image" Target="../media/image10.jpeg"/><Relationship Id="rId9" Type="http://schemas.openxmlformats.org/officeDocument/2006/relationships/image" Target="../media/image11.jpeg"/><Relationship Id="rId10" Type="http://schemas.openxmlformats.org/officeDocument/2006/relationships/image" Target="../media/image12.jpeg"/></Relationships>
</file>

<file path=xl/drawings/drawing1.xml><?xml version="1.0" encoding="utf-8"?>
<xdr:wsDr xmlns:xdr="http://schemas.openxmlformats.org/drawingml/2006/spreadsheetDrawing" xmlns:a="http://schemas.openxmlformats.org/drawingml/2006/main">
  <xdr:twoCellAnchor editAs="oneCell">
    <xdr:from>
      <xdr:col>3</xdr:col>
      <xdr:colOff>1409700</xdr:colOff>
      <xdr:row>0</xdr:row>
      <xdr:rowOff>50800</xdr:rowOff>
    </xdr:from>
    <xdr:to>
      <xdr:col>3</xdr:col>
      <xdr:colOff>2441576</xdr:colOff>
      <xdr:row>1</xdr:row>
      <xdr:rowOff>139700</xdr:rowOff>
    </xdr:to>
    <xdr:pic macro="[0]!Feuil1.Recherche_historique">
      <xdr:nvPicPr>
        <xdr:cNvPr id="3" name="Image 2"/>
        <xdr:cNvPicPr>
          <a:picLocks noChangeAspect="1"/>
        </xdr:cNvPicPr>
      </xdr:nvPicPr>
      <xdr:blipFill>
        <a:blip xmlns:r="http://schemas.openxmlformats.org/officeDocument/2006/relationships" r:embed="rId1">
          <a:clrChange>
            <a:clrFrom>
              <a:srgbClr val="D2EAF0"/>
            </a:clrFrom>
            <a:clrTo>
              <a:srgbClr val="D2EAF0">
                <a:alpha val="0"/>
              </a:srgbClr>
            </a:clrTo>
          </a:clrChange>
        </a:blip>
        <a:stretch>
          <a:fillRect/>
        </a:stretch>
      </xdr:blipFill>
      <xdr:spPr>
        <a:xfrm>
          <a:off x="3784600" y="50800"/>
          <a:ext cx="1031876" cy="330200"/>
        </a:xfrm>
        <a:prstGeom prst="rect">
          <a:avLst/>
        </a:prstGeom>
      </xdr:spPr>
    </xdr:pic>
    <xdr:clientData/>
  </xdr:twoCellAnchor>
  <xdr:twoCellAnchor editAs="oneCell">
    <xdr:from>
      <xdr:col>3</xdr:col>
      <xdr:colOff>660400</xdr:colOff>
      <xdr:row>0</xdr:row>
      <xdr:rowOff>38100</xdr:rowOff>
    </xdr:from>
    <xdr:to>
      <xdr:col>3</xdr:col>
      <xdr:colOff>1041400</xdr:colOff>
      <xdr:row>1</xdr:row>
      <xdr:rowOff>177800</xdr:rowOff>
    </xdr:to>
    <xdr:pic macro="[0]!Feuil1.insertionLigne">
      <xdr:nvPicPr>
        <xdr:cNvPr id="5" name="Image 4"/>
        <xdr:cNvPicPr>
          <a:picLocks noChangeAspect="1"/>
        </xdr:cNvPicPr>
      </xdr:nvPicPr>
      <xdr:blipFill>
        <a:blip xmlns:r="http://schemas.openxmlformats.org/officeDocument/2006/relationships" r:embed="rId2">
          <a:clrChange>
            <a:clrFrom>
              <a:srgbClr val="D2EAF0"/>
            </a:clrFrom>
            <a:clrTo>
              <a:srgbClr val="D2EAF0">
                <a:alpha val="0"/>
              </a:srgbClr>
            </a:clrTo>
          </a:clrChange>
        </a:blip>
        <a:stretch>
          <a:fillRect/>
        </a:stretch>
      </xdr:blipFill>
      <xdr:spPr>
        <a:xfrm>
          <a:off x="3035300" y="38100"/>
          <a:ext cx="38100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381000</xdr:colOff>
          <xdr:row>0</xdr:row>
          <xdr:rowOff>88900</xdr:rowOff>
        </xdr:from>
        <xdr:to>
          <xdr:col>15</xdr:col>
          <xdr:colOff>63500</xdr:colOff>
          <xdr:row>0</xdr:row>
          <xdr:rowOff>330200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600" b="1" i="0" u="none" strike="noStrike" baseline="0">
                  <a:solidFill>
                    <a:srgbClr val="FF0000"/>
                  </a:solidFill>
                  <a:latin typeface="Lucida Grande"/>
                  <a:ea typeface="Lucida Grande"/>
                  <a:cs typeface="Lucida Grande"/>
                </a:rPr>
                <a:t>Actualiser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939802</xdr:colOff>
      <xdr:row>184</xdr:row>
      <xdr:rowOff>95250</xdr:rowOff>
    </xdr:from>
    <xdr:to>
      <xdr:col>2</xdr:col>
      <xdr:colOff>1892300</xdr:colOff>
      <xdr:row>184</xdr:row>
      <xdr:rowOff>787400</xdr:rowOff>
    </xdr:to>
    <xdr:pic>
      <xdr:nvPicPr>
        <xdr:cNvPr id="3" name="Imag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97102" y="38601650"/>
          <a:ext cx="952498" cy="6921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xdr:col>
      <xdr:colOff>1343026</xdr:colOff>
      <xdr:row>88</xdr:row>
      <xdr:rowOff>57150</xdr:rowOff>
    </xdr:from>
    <xdr:to>
      <xdr:col>2</xdr:col>
      <xdr:colOff>1816100</xdr:colOff>
      <xdr:row>88</xdr:row>
      <xdr:rowOff>571500</xdr:rowOff>
    </xdr:to>
    <xdr:pic>
      <xdr:nvPicPr>
        <xdr:cNvPr id="4" name="Imag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66926" y="12820650"/>
          <a:ext cx="473074" cy="514350"/>
        </a:xfrm>
        <a:prstGeom prst="rect">
          <a:avLst/>
        </a:prstGeom>
      </xdr:spPr>
    </xdr:pic>
    <xdr:clientData/>
  </xdr:twoCellAnchor>
  <xdr:twoCellAnchor editAs="oneCell">
    <xdr:from>
      <xdr:col>2</xdr:col>
      <xdr:colOff>1303984</xdr:colOff>
      <xdr:row>98</xdr:row>
      <xdr:rowOff>28576</xdr:rowOff>
    </xdr:from>
    <xdr:to>
      <xdr:col>2</xdr:col>
      <xdr:colOff>1816100</xdr:colOff>
      <xdr:row>98</xdr:row>
      <xdr:rowOff>660400</xdr:rowOff>
    </xdr:to>
    <xdr:pic>
      <xdr:nvPicPr>
        <xdr:cNvPr id="5" name="Image 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27884" y="15535276"/>
          <a:ext cx="512116" cy="631824"/>
        </a:xfrm>
        <a:prstGeom prst="rect">
          <a:avLst/>
        </a:prstGeom>
      </xdr:spPr>
    </xdr:pic>
    <xdr:clientData/>
  </xdr:twoCellAnchor>
  <xdr:twoCellAnchor editAs="oneCell">
    <xdr:from>
      <xdr:col>2</xdr:col>
      <xdr:colOff>1209674</xdr:colOff>
      <xdr:row>108</xdr:row>
      <xdr:rowOff>73068</xdr:rowOff>
    </xdr:from>
    <xdr:to>
      <xdr:col>2</xdr:col>
      <xdr:colOff>1838325</xdr:colOff>
      <xdr:row>108</xdr:row>
      <xdr:rowOff>698500</xdr:rowOff>
    </xdr:to>
    <xdr:pic>
      <xdr:nvPicPr>
        <xdr:cNvPr id="6" name="Image 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33574" y="18348368"/>
          <a:ext cx="628651" cy="625432"/>
        </a:xfrm>
        <a:prstGeom prst="rect">
          <a:avLst/>
        </a:prstGeom>
      </xdr:spPr>
    </xdr:pic>
    <xdr:clientData/>
  </xdr:twoCellAnchor>
  <xdr:twoCellAnchor editAs="oneCell">
    <xdr:from>
      <xdr:col>2</xdr:col>
      <xdr:colOff>1162051</xdr:colOff>
      <xdr:row>119</xdr:row>
      <xdr:rowOff>57150</xdr:rowOff>
    </xdr:from>
    <xdr:to>
      <xdr:col>2</xdr:col>
      <xdr:colOff>1905001</xdr:colOff>
      <xdr:row>119</xdr:row>
      <xdr:rowOff>762000</xdr:rowOff>
    </xdr:to>
    <xdr:pic>
      <xdr:nvPicPr>
        <xdr:cNvPr id="7" name="Image 6"/>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85951" y="21177250"/>
          <a:ext cx="742950" cy="704850"/>
        </a:xfrm>
        <a:prstGeom prst="rect">
          <a:avLst/>
        </a:prstGeom>
      </xdr:spPr>
    </xdr:pic>
    <xdr:clientData/>
  </xdr:twoCellAnchor>
  <xdr:twoCellAnchor editAs="oneCell">
    <xdr:from>
      <xdr:col>2</xdr:col>
      <xdr:colOff>942975</xdr:colOff>
      <xdr:row>129</xdr:row>
      <xdr:rowOff>114300</xdr:rowOff>
    </xdr:from>
    <xdr:to>
      <xdr:col>2</xdr:col>
      <xdr:colOff>1993900</xdr:colOff>
      <xdr:row>129</xdr:row>
      <xdr:rowOff>787399</xdr:rowOff>
    </xdr:to>
    <xdr:pic>
      <xdr:nvPicPr>
        <xdr:cNvPr id="8" name="Image 7"/>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66875" y="24104600"/>
          <a:ext cx="1050925" cy="673099"/>
        </a:xfrm>
        <a:prstGeom prst="rect">
          <a:avLst/>
        </a:prstGeom>
      </xdr:spPr>
    </xdr:pic>
    <xdr:clientData/>
  </xdr:twoCellAnchor>
  <xdr:twoCellAnchor editAs="oneCell">
    <xdr:from>
      <xdr:col>2</xdr:col>
      <xdr:colOff>1076325</xdr:colOff>
      <xdr:row>145</xdr:row>
      <xdr:rowOff>66675</xdr:rowOff>
    </xdr:from>
    <xdr:to>
      <xdr:col>2</xdr:col>
      <xdr:colOff>2057400</xdr:colOff>
      <xdr:row>145</xdr:row>
      <xdr:rowOff>825500</xdr:rowOff>
    </xdr:to>
    <xdr:pic>
      <xdr:nvPicPr>
        <xdr:cNvPr id="9" name="Image 8"/>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33625" y="28324175"/>
          <a:ext cx="981075" cy="7588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xdr:col>
      <xdr:colOff>1209675</xdr:colOff>
      <xdr:row>158</xdr:row>
      <xdr:rowOff>66675</xdr:rowOff>
    </xdr:from>
    <xdr:to>
      <xdr:col>2</xdr:col>
      <xdr:colOff>2115647</xdr:colOff>
      <xdr:row>158</xdr:row>
      <xdr:rowOff>876300</xdr:rowOff>
    </xdr:to>
    <xdr:pic>
      <xdr:nvPicPr>
        <xdr:cNvPr id="10" name="Image 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66975" y="31511875"/>
          <a:ext cx="905972" cy="809625"/>
        </a:xfrm>
        <a:prstGeom prst="rect">
          <a:avLst/>
        </a:prstGeom>
      </xdr:spPr>
    </xdr:pic>
    <xdr:clientData/>
  </xdr:twoCellAnchor>
  <xdr:twoCellAnchor editAs="oneCell">
    <xdr:from>
      <xdr:col>2</xdr:col>
      <xdr:colOff>1101726</xdr:colOff>
      <xdr:row>170</xdr:row>
      <xdr:rowOff>79375</xdr:rowOff>
    </xdr:from>
    <xdr:to>
      <xdr:col>2</xdr:col>
      <xdr:colOff>1879600</xdr:colOff>
      <xdr:row>170</xdr:row>
      <xdr:rowOff>838200</xdr:rowOff>
    </xdr:to>
    <xdr:pic>
      <xdr:nvPicPr>
        <xdr:cNvPr id="11" name="Image 10"/>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359026" y="34991675"/>
          <a:ext cx="777874" cy="758825"/>
        </a:xfrm>
        <a:prstGeom prst="rect">
          <a:avLst/>
        </a:prstGeom>
      </xdr:spPr>
    </xdr:pic>
    <xdr:clientData/>
  </xdr:twoCellAnchor>
  <xdr:twoCellAnchor editAs="oneCell">
    <xdr:from>
      <xdr:col>2</xdr:col>
      <xdr:colOff>1028701</xdr:colOff>
      <xdr:row>201</xdr:row>
      <xdr:rowOff>57150</xdr:rowOff>
    </xdr:from>
    <xdr:to>
      <xdr:col>2</xdr:col>
      <xdr:colOff>2743201</xdr:colOff>
      <xdr:row>201</xdr:row>
      <xdr:rowOff>800100</xdr:rowOff>
    </xdr:to>
    <xdr:pic>
      <xdr:nvPicPr>
        <xdr:cNvPr id="12" name="Image 11"/>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752601" y="42932350"/>
          <a:ext cx="1714500" cy="742950"/>
        </a:xfrm>
        <a:prstGeom prst="rect">
          <a:avLst/>
        </a:prstGeom>
      </xdr:spPr>
    </xdr:pic>
    <xdr:clientData/>
  </xdr:twoCellAnchor>
  <xdr:twoCellAnchor editAs="oneCell">
    <xdr:from>
      <xdr:col>2</xdr:col>
      <xdr:colOff>1085851</xdr:colOff>
      <xdr:row>216</xdr:row>
      <xdr:rowOff>130175</xdr:rowOff>
    </xdr:from>
    <xdr:to>
      <xdr:col>2</xdr:col>
      <xdr:colOff>2019300</xdr:colOff>
      <xdr:row>216</xdr:row>
      <xdr:rowOff>825500</xdr:rowOff>
    </xdr:to>
    <xdr:pic>
      <xdr:nvPicPr>
        <xdr:cNvPr id="13" name="Image 12"/>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343151" y="46828075"/>
          <a:ext cx="933449" cy="695325"/>
        </a:xfrm>
        <a:prstGeom prst="rect">
          <a:avLst/>
        </a:prstGeom>
      </xdr:spPr>
    </xdr:pic>
    <xdr:clientData/>
  </xdr:twoCellAnchor>
  <xdr:twoCellAnchor editAs="oneCell">
    <xdr:from>
      <xdr:col>2</xdr:col>
      <xdr:colOff>1050925</xdr:colOff>
      <xdr:row>227</xdr:row>
      <xdr:rowOff>44450</xdr:rowOff>
    </xdr:from>
    <xdr:to>
      <xdr:col>2</xdr:col>
      <xdr:colOff>2184400</xdr:colOff>
      <xdr:row>227</xdr:row>
      <xdr:rowOff>812799</xdr:rowOff>
    </xdr:to>
    <xdr:pic>
      <xdr:nvPicPr>
        <xdr:cNvPr id="14" name="Image 13"/>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308225" y="49891950"/>
          <a:ext cx="1133475" cy="7683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cvilfeu/Library/Application%20Support/Microsoft/Office/Office%202011%20AutoRecovery/HLDP/Docs%20importants/Bon%20de%20Commande%20LEADERFIT'%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rcvilfeu/Library/Application%20Support/Microsoft/Office/Office%202011%20AutoRecovery/PRIX%20CATA%202015-20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arcvilfeu/Library/Application%20Support/Microsoft/Office/Office%202011%20AutoRecovery/PRIX%20CATA%202015-2016-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RIX%20MATERIEL%20LF%202015-201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utres%20tableaux/PACK%20Pro%20et%20&#201;c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ommande%20Fournisseu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N DE COMMANDE"/>
      <sheetName val="PACK OUVERTURE"/>
      <sheetName val="PRODUITS"/>
      <sheetName val="CODE"/>
      <sheetName val="PORT"/>
    </sheetNames>
    <sheetDataSet>
      <sheetData sheetId="0">
        <row r="4">
          <cell r="A4">
            <v>2902</v>
          </cell>
        </row>
      </sheetData>
      <sheetData sheetId="1">
        <row r="4">
          <cell r="A4">
            <v>2902</v>
          </cell>
          <cell r="B4" t="str">
            <v xml:space="preserve"> </v>
          </cell>
          <cell r="C4" t="str">
            <v>PACK OUVERTURE</v>
          </cell>
          <cell r="E4" t="str">
            <v>BANDES LESTEES CHEVILLE 2X0,5KG</v>
          </cell>
          <cell r="F4" t="str">
            <v>PAIRE</v>
          </cell>
          <cell r="J4">
            <v>30</v>
          </cell>
          <cell r="K4">
            <v>0</v>
          </cell>
        </row>
        <row r="5">
          <cell r="A5">
            <v>1452</v>
          </cell>
          <cell r="B5" t="str">
            <v xml:space="preserve"> </v>
          </cell>
          <cell r="C5" t="str">
            <v>PACK OUVERTURE</v>
          </cell>
          <cell r="D5" t="str">
            <v>THEME</v>
          </cell>
          <cell r="E5" t="str">
            <v>BARRE CURL EZ 120CM</v>
          </cell>
          <cell r="F5" t="str">
            <v>PICE</v>
          </cell>
          <cell r="G5" t="str">
            <v>PV PUBLIC_x000D_ TTC </v>
          </cell>
          <cell r="H5" t="str">
            <v>PV PUBLIC_x000D_ HT </v>
          </cell>
          <cell r="I5" t="str">
            <v>PV PRO HT </v>
          </cell>
          <cell r="J5">
            <v>2</v>
          </cell>
          <cell r="K5">
            <v>0</v>
          </cell>
        </row>
        <row r="6">
          <cell r="A6">
            <v>1453</v>
          </cell>
          <cell r="B6" t="str">
            <v xml:space="preserve"> </v>
          </cell>
          <cell r="C6" t="str">
            <v>PACK OUVERTURE</v>
          </cell>
          <cell r="D6" t="str">
            <v>CROSSFIT</v>
          </cell>
          <cell r="E6" t="str">
            <v>BARRE OLYMPIQUE DROITE 2,20M</v>
          </cell>
          <cell r="F6" t="str">
            <v>PICE</v>
          </cell>
          <cell r="G6">
            <v>9.9600000000000009</v>
          </cell>
          <cell r="H6">
            <v>8.3000000000000007</v>
          </cell>
          <cell r="I6">
            <v>4.1500000000000004</v>
          </cell>
          <cell r="J6">
            <v>4</v>
          </cell>
          <cell r="K6">
            <v>0</v>
          </cell>
        </row>
        <row r="7">
          <cell r="A7">
            <v>1461</v>
          </cell>
          <cell r="B7" t="str">
            <v xml:space="preserve"> </v>
          </cell>
          <cell r="C7" t="str">
            <v>PACK OUVERTURE</v>
          </cell>
          <cell r="D7" t="str">
            <v>CROSSFIT</v>
          </cell>
          <cell r="E7" t="str">
            <v>BATONS DE BOIS PAR 10</v>
          </cell>
          <cell r="F7" t="str">
            <v>LOT DE 10</v>
          </cell>
          <cell r="G7">
            <v>44.4</v>
          </cell>
          <cell r="H7">
            <v>37</v>
          </cell>
          <cell r="I7">
            <v>29.5</v>
          </cell>
          <cell r="J7">
            <v>3</v>
          </cell>
          <cell r="K7">
            <v>0</v>
          </cell>
        </row>
        <row r="8">
          <cell r="A8">
            <v>1484</v>
          </cell>
          <cell r="B8" t="str">
            <v xml:space="preserve"> </v>
          </cell>
          <cell r="C8" t="str">
            <v>PACK OUVERTURE</v>
          </cell>
          <cell r="D8" t="str">
            <v>CROSSFIT</v>
          </cell>
          <cell r="E8" t="str">
            <v>CEINTURE DE MAINTIEN</v>
          </cell>
          <cell r="F8" t="str">
            <v>PICE</v>
          </cell>
          <cell r="G8">
            <v>24</v>
          </cell>
          <cell r="H8">
            <v>20</v>
          </cell>
          <cell r="I8">
            <v>15</v>
          </cell>
          <cell r="J8">
            <v>1</v>
          </cell>
          <cell r="K8">
            <v>0</v>
          </cell>
        </row>
        <row r="9">
          <cell r="A9">
            <v>1491</v>
          </cell>
          <cell r="B9" t="str">
            <v xml:space="preserve"> </v>
          </cell>
          <cell r="C9" t="str">
            <v>PACK OUVERTURE</v>
          </cell>
          <cell r="D9" t="str">
            <v>CROSSFIT</v>
          </cell>
          <cell r="E9" t="str">
            <v>CORDE DE TIRAGE</v>
          </cell>
          <cell r="F9" t="str">
            <v>PICE</v>
          </cell>
          <cell r="G9">
            <v>36</v>
          </cell>
          <cell r="H9">
            <v>30</v>
          </cell>
          <cell r="I9">
            <v>18</v>
          </cell>
          <cell r="J9">
            <v>1</v>
          </cell>
          <cell r="K9">
            <v>0</v>
          </cell>
        </row>
        <row r="10">
          <cell r="A10">
            <v>1511</v>
          </cell>
          <cell r="B10" t="str">
            <v xml:space="preserve"> </v>
          </cell>
          <cell r="C10" t="str">
            <v>PACK OUVERTURE</v>
          </cell>
          <cell r="D10" t="str">
            <v>CROSSFIT</v>
          </cell>
          <cell r="E10" t="str">
            <v>DISQUES NOIRS A POIGNEES 2,5 KG ROND</v>
          </cell>
          <cell r="F10" t="str">
            <v>PICE</v>
          </cell>
          <cell r="G10">
            <v>34.799999999999997</v>
          </cell>
          <cell r="H10">
            <v>29</v>
          </cell>
          <cell r="I10">
            <v>20</v>
          </cell>
          <cell r="J10">
            <v>6</v>
          </cell>
          <cell r="K10">
            <v>0</v>
          </cell>
        </row>
        <row r="11">
          <cell r="A11">
            <v>1513</v>
          </cell>
          <cell r="B11" t="str">
            <v xml:space="preserve"> </v>
          </cell>
          <cell r="C11" t="str">
            <v>PACK OUVERTURE</v>
          </cell>
          <cell r="D11" t="str">
            <v>CROSSFIT</v>
          </cell>
          <cell r="E11" t="str">
            <v>DISQUES NOIRS A POIGNEES 5 KG ROND</v>
          </cell>
          <cell r="F11" t="str">
            <v>PICE</v>
          </cell>
          <cell r="G11">
            <v>46.8</v>
          </cell>
          <cell r="H11">
            <v>39</v>
          </cell>
          <cell r="I11">
            <v>27</v>
          </cell>
          <cell r="J11">
            <v>14</v>
          </cell>
          <cell r="K11">
            <v>0</v>
          </cell>
        </row>
        <row r="12">
          <cell r="A12">
            <v>1509</v>
          </cell>
          <cell r="B12" t="str">
            <v xml:space="preserve"> </v>
          </cell>
          <cell r="C12" t="str">
            <v>PACK OUVERTURE</v>
          </cell>
          <cell r="D12" t="str">
            <v>CROSSFIT</v>
          </cell>
          <cell r="E12" t="str">
            <v>DISQUES NOIRS A POIGNEES 10 KG ROND</v>
          </cell>
          <cell r="F12" t="str">
            <v>PICE</v>
          </cell>
          <cell r="G12">
            <v>228</v>
          </cell>
          <cell r="H12">
            <v>190</v>
          </cell>
          <cell r="I12">
            <v>150</v>
          </cell>
          <cell r="J12">
            <v>14</v>
          </cell>
          <cell r="K12">
            <v>0</v>
          </cell>
        </row>
        <row r="13">
          <cell r="A13">
            <v>1510</v>
          </cell>
          <cell r="B13" t="str">
            <v xml:space="preserve"> </v>
          </cell>
          <cell r="C13" t="str">
            <v>PACK OUVERTURE</v>
          </cell>
          <cell r="D13" t="str">
            <v>CROSSFIT</v>
          </cell>
          <cell r="E13" t="str">
            <v>DISQUES NOIRS A POIGNEES 15 KG ROND</v>
          </cell>
          <cell r="F13" t="str">
            <v>PICE</v>
          </cell>
          <cell r="G13">
            <v>192</v>
          </cell>
          <cell r="H13">
            <v>160</v>
          </cell>
          <cell r="I13">
            <v>140</v>
          </cell>
          <cell r="J13">
            <v>10</v>
          </cell>
          <cell r="K13">
            <v>0</v>
          </cell>
        </row>
        <row r="14">
          <cell r="A14">
            <v>2057</v>
          </cell>
          <cell r="B14" t="str">
            <v xml:space="preserve"> </v>
          </cell>
          <cell r="C14" t="str">
            <v>PACK OUVERTURE</v>
          </cell>
          <cell r="D14" t="str">
            <v>CROSSFIT</v>
          </cell>
          <cell r="E14" t="str">
            <v xml:space="preserve">HALTERES CAOUTCHOUC HEXAGONALES 1KG </v>
          </cell>
          <cell r="F14" t="str">
            <v>PICE</v>
          </cell>
          <cell r="G14">
            <v>54</v>
          </cell>
          <cell r="H14">
            <v>45</v>
          </cell>
          <cell r="I14">
            <v>42</v>
          </cell>
          <cell r="J14">
            <v>2</v>
          </cell>
          <cell r="K14">
            <v>0</v>
          </cell>
        </row>
        <row r="15">
          <cell r="A15">
            <v>2058</v>
          </cell>
          <cell r="B15" t="str">
            <v xml:space="preserve"> </v>
          </cell>
          <cell r="C15" t="str">
            <v>PACK OUVERTURE</v>
          </cell>
          <cell r="D15" t="str">
            <v>CROSSFIT</v>
          </cell>
          <cell r="E15" t="str">
            <v xml:space="preserve">HALTERES CAOUTCHOUC HEXAGONALES 2KG </v>
          </cell>
          <cell r="F15" t="str">
            <v>PICE</v>
          </cell>
          <cell r="G15">
            <v>58.8</v>
          </cell>
          <cell r="H15">
            <v>49</v>
          </cell>
          <cell r="I15">
            <v>45.5</v>
          </cell>
          <cell r="J15">
            <v>2</v>
          </cell>
          <cell r="K15">
            <v>0</v>
          </cell>
        </row>
        <row r="16">
          <cell r="A16">
            <v>2059</v>
          </cell>
          <cell r="B16" t="str">
            <v xml:space="preserve"> </v>
          </cell>
          <cell r="C16" t="str">
            <v>PACK OUVERTURE</v>
          </cell>
          <cell r="D16" t="str">
            <v>CROSSFIT</v>
          </cell>
          <cell r="E16" t="str">
            <v xml:space="preserve">HALTERES CAOUTCHOUC HEXAGONALES 4KG </v>
          </cell>
          <cell r="F16" t="str">
            <v>PICE</v>
          </cell>
          <cell r="G16">
            <v>68.399999999999991</v>
          </cell>
          <cell r="H16">
            <v>57</v>
          </cell>
          <cell r="I16">
            <v>53</v>
          </cell>
          <cell r="J16">
            <v>2</v>
          </cell>
          <cell r="K16">
            <v>0</v>
          </cell>
        </row>
        <row r="17">
          <cell r="A17">
            <v>2062</v>
          </cell>
          <cell r="B17" t="str">
            <v xml:space="preserve"> </v>
          </cell>
          <cell r="C17" t="str">
            <v>PACK OUVERTURE</v>
          </cell>
          <cell r="D17" t="str">
            <v>CROSSFIT</v>
          </cell>
          <cell r="E17" t="str">
            <v xml:space="preserve">HALTERES CAOUTCHOUC HEXAGONALES 6 KG </v>
          </cell>
          <cell r="F17" t="str">
            <v>PICE</v>
          </cell>
          <cell r="G17">
            <v>78</v>
          </cell>
          <cell r="H17">
            <v>65</v>
          </cell>
          <cell r="I17">
            <v>60</v>
          </cell>
          <cell r="J17">
            <v>2</v>
          </cell>
          <cell r="K17">
            <v>0</v>
          </cell>
        </row>
        <row r="18">
          <cell r="A18">
            <v>2064</v>
          </cell>
          <cell r="B18" t="str">
            <v xml:space="preserve"> </v>
          </cell>
          <cell r="C18" t="str">
            <v>PACK OUVERTURE</v>
          </cell>
          <cell r="D18" t="str">
            <v>CROSSFIT</v>
          </cell>
          <cell r="E18" t="str">
            <v xml:space="preserve">HALTERES CAOUTCHOUC HEXAGONALES 8 KG </v>
          </cell>
          <cell r="F18" t="str">
            <v>PICE</v>
          </cell>
          <cell r="G18">
            <v>2880</v>
          </cell>
          <cell r="H18">
            <v>2400</v>
          </cell>
          <cell r="I18">
            <v>1900</v>
          </cell>
          <cell r="J18">
            <v>2</v>
          </cell>
          <cell r="K18">
            <v>0</v>
          </cell>
        </row>
        <row r="19">
          <cell r="A19">
            <v>2066</v>
          </cell>
          <cell r="B19" t="str">
            <v xml:space="preserve"> </v>
          </cell>
          <cell r="C19" t="str">
            <v>PACK OUVERTURE</v>
          </cell>
          <cell r="D19" t="str">
            <v>CROSSFIT</v>
          </cell>
          <cell r="E19" t="str">
            <v xml:space="preserve">HALTERES CAOUTCHOUC HEXAGONALES 10 KG </v>
          </cell>
          <cell r="F19" t="str">
            <v>PICE</v>
          </cell>
          <cell r="G19">
            <v>4200</v>
          </cell>
          <cell r="H19">
            <v>3500</v>
          </cell>
          <cell r="I19">
            <v>2800</v>
          </cell>
          <cell r="J19">
            <v>2</v>
          </cell>
          <cell r="K19">
            <v>0</v>
          </cell>
        </row>
        <row r="20">
          <cell r="A20">
            <v>1589</v>
          </cell>
          <cell r="B20" t="str">
            <v xml:space="preserve"> </v>
          </cell>
          <cell r="C20" t="str">
            <v>PACK OUVERTURE</v>
          </cell>
          <cell r="D20" t="str">
            <v>CROSSFIT</v>
          </cell>
          <cell r="E20" t="str">
            <v xml:space="preserve">HALTERES CAOUTCHOUC HEXAGONALES 12,5 KG </v>
          </cell>
          <cell r="F20" t="str">
            <v>PICE</v>
          </cell>
          <cell r="G20">
            <v>5280</v>
          </cell>
          <cell r="H20">
            <v>4400</v>
          </cell>
          <cell r="I20">
            <v>3500</v>
          </cell>
          <cell r="J20">
            <v>2</v>
          </cell>
          <cell r="K20">
            <v>0</v>
          </cell>
        </row>
        <row r="21">
          <cell r="A21">
            <v>1590</v>
          </cell>
          <cell r="B21" t="str">
            <v xml:space="preserve"> </v>
          </cell>
          <cell r="C21" t="str">
            <v>PACK OUVERTURE</v>
          </cell>
          <cell r="D21" t="str">
            <v>CROSSFIT</v>
          </cell>
          <cell r="E21" t="str">
            <v xml:space="preserve">HALTERES CAOUTCHOUC HEXAGONALES 15 KG </v>
          </cell>
          <cell r="F21" t="str">
            <v>PICE</v>
          </cell>
          <cell r="G21">
            <v>2280</v>
          </cell>
          <cell r="H21">
            <v>1900</v>
          </cell>
          <cell r="I21">
            <v>1500</v>
          </cell>
          <cell r="J21">
            <v>2</v>
          </cell>
          <cell r="K21">
            <v>0</v>
          </cell>
        </row>
        <row r="22">
          <cell r="A22">
            <v>1591</v>
          </cell>
          <cell r="B22" t="str">
            <v xml:space="preserve"> </v>
          </cell>
          <cell r="C22" t="str">
            <v>PACK OUVERTURE</v>
          </cell>
          <cell r="D22" t="str">
            <v>CROSSFIT</v>
          </cell>
          <cell r="E22" t="str">
            <v xml:space="preserve">HALTERES CAOUTCHOUC HEXAGONALES 17,5 KG </v>
          </cell>
          <cell r="F22" t="str">
            <v>PICE</v>
          </cell>
          <cell r="G22">
            <v>3960</v>
          </cell>
          <cell r="H22">
            <v>3300</v>
          </cell>
          <cell r="I22">
            <v>2650</v>
          </cell>
          <cell r="J22">
            <v>2</v>
          </cell>
          <cell r="K22">
            <v>0</v>
          </cell>
        </row>
        <row r="23">
          <cell r="A23">
            <v>1592</v>
          </cell>
          <cell r="B23" t="str">
            <v xml:space="preserve"> </v>
          </cell>
          <cell r="C23" t="str">
            <v>PACK OUVERTURE</v>
          </cell>
          <cell r="D23" t="str">
            <v>CROSSFIT</v>
          </cell>
          <cell r="E23" t="str">
            <v xml:space="preserve">HALTERES CAOUTCHOUC HEXAGONALES 20 KG </v>
          </cell>
          <cell r="F23" t="str">
            <v>PICE</v>
          </cell>
          <cell r="G23">
            <v>66</v>
          </cell>
          <cell r="H23">
            <v>55</v>
          </cell>
          <cell r="I23">
            <v>48</v>
          </cell>
          <cell r="J23">
            <v>2</v>
          </cell>
          <cell r="K23">
            <v>0</v>
          </cell>
        </row>
        <row r="24">
          <cell r="A24">
            <v>1593</v>
          </cell>
          <cell r="B24" t="str">
            <v xml:space="preserve"> </v>
          </cell>
          <cell r="C24" t="str">
            <v>PACK OUVERTURE</v>
          </cell>
          <cell r="D24" t="str">
            <v>CROSSFIT</v>
          </cell>
          <cell r="E24" t="str">
            <v xml:space="preserve">HALTERES CAOUTCHOUC HEXAGONALES 22,5 KG </v>
          </cell>
          <cell r="F24" t="str">
            <v>PICE</v>
          </cell>
          <cell r="G24">
            <v>62.4</v>
          </cell>
          <cell r="H24">
            <v>52</v>
          </cell>
          <cell r="I24">
            <v>44</v>
          </cell>
          <cell r="J24">
            <v>2</v>
          </cell>
          <cell r="K24">
            <v>0</v>
          </cell>
        </row>
        <row r="25">
          <cell r="A25">
            <v>1594</v>
          </cell>
          <cell r="B25" t="str">
            <v xml:space="preserve"> </v>
          </cell>
          <cell r="C25" t="str">
            <v>PACK OUVERTURE</v>
          </cell>
          <cell r="D25" t="str">
            <v>CROSSFIT</v>
          </cell>
          <cell r="E25" t="str">
            <v xml:space="preserve">HALTERES CAOUTCHOUC HEXAGONALES 25 KG </v>
          </cell>
          <cell r="F25" t="str">
            <v>PICE</v>
          </cell>
          <cell r="G25">
            <v>68.399999999999991</v>
          </cell>
          <cell r="H25">
            <v>57</v>
          </cell>
          <cell r="I25">
            <v>49</v>
          </cell>
          <cell r="J25">
            <v>2</v>
          </cell>
          <cell r="K25">
            <v>0</v>
          </cell>
        </row>
        <row r="26">
          <cell r="A26">
            <v>1595</v>
          </cell>
          <cell r="B26" t="str">
            <v xml:space="preserve"> </v>
          </cell>
          <cell r="C26" t="str">
            <v>PACK OUVERTURE</v>
          </cell>
          <cell r="D26" t="str">
            <v>CROSSFIT</v>
          </cell>
          <cell r="E26" t="str">
            <v xml:space="preserve">HALTERES CAOUTCHOUC HEXAGONALES 27,5 KG </v>
          </cell>
          <cell r="F26" t="str">
            <v>PICE</v>
          </cell>
          <cell r="G26">
            <v>101.88000000000001</v>
          </cell>
          <cell r="H26">
            <v>84.9</v>
          </cell>
          <cell r="I26">
            <v>54.9</v>
          </cell>
          <cell r="J26">
            <v>2</v>
          </cell>
          <cell r="K26">
            <v>0</v>
          </cell>
        </row>
        <row r="27">
          <cell r="A27">
            <v>1596</v>
          </cell>
          <cell r="B27" t="str">
            <v xml:space="preserve"> </v>
          </cell>
          <cell r="C27" t="str">
            <v>PACK OUVERTURE</v>
          </cell>
          <cell r="D27" t="str">
            <v>CROSSFIT</v>
          </cell>
          <cell r="E27" t="str">
            <v xml:space="preserve">HALTERES CAOUTCHOUC HEXAGONALES 30 KG </v>
          </cell>
          <cell r="F27" t="str">
            <v>PICE</v>
          </cell>
          <cell r="G27">
            <v>384</v>
          </cell>
          <cell r="H27">
            <v>320</v>
          </cell>
          <cell r="I27">
            <v>257</v>
          </cell>
          <cell r="J27">
            <v>2</v>
          </cell>
          <cell r="K27">
            <v>0</v>
          </cell>
        </row>
        <row r="28">
          <cell r="A28">
            <v>1597</v>
          </cell>
          <cell r="B28" t="str">
            <v xml:space="preserve"> </v>
          </cell>
          <cell r="C28" t="str">
            <v>PACK OUVERTURE</v>
          </cell>
          <cell r="D28" t="str">
            <v>CROSSFIT</v>
          </cell>
          <cell r="E28" t="str">
            <v xml:space="preserve">HALTERES CAOUTCHOUC HEXAGONALES 32,5 KG </v>
          </cell>
          <cell r="F28" t="str">
            <v>PICE</v>
          </cell>
          <cell r="G28">
            <v>102</v>
          </cell>
          <cell r="H28">
            <v>85</v>
          </cell>
          <cell r="I28">
            <v>70</v>
          </cell>
          <cell r="J28">
            <v>2</v>
          </cell>
          <cell r="K28">
            <v>0</v>
          </cell>
        </row>
        <row r="29">
          <cell r="A29">
            <v>1616</v>
          </cell>
          <cell r="B29" t="str">
            <v xml:space="preserve"> </v>
          </cell>
          <cell r="C29" t="str">
            <v>PACK OUVERTURE</v>
          </cell>
          <cell r="D29" t="str">
            <v>CROSSFIT</v>
          </cell>
          <cell r="E29" t="str">
            <v>HALTERES VINYLES 1 KG BLEU</v>
          </cell>
          <cell r="F29" t="str">
            <v>PAIRE</v>
          </cell>
          <cell r="G29">
            <v>190.79999999999998</v>
          </cell>
          <cell r="H29">
            <v>159</v>
          </cell>
          <cell r="I29">
            <v>127</v>
          </cell>
          <cell r="J29">
            <v>30</v>
          </cell>
          <cell r="K29">
            <v>0</v>
          </cell>
        </row>
        <row r="30">
          <cell r="A30">
            <v>1625</v>
          </cell>
          <cell r="B30" t="str">
            <v xml:space="preserve"> </v>
          </cell>
          <cell r="C30" t="str">
            <v>PACK OUVERTURE</v>
          </cell>
          <cell r="D30" t="str">
            <v>CROSSFIT</v>
          </cell>
          <cell r="E30" t="str">
            <v>HOME TRAINER</v>
          </cell>
          <cell r="F30" t="str">
            <v>PICE</v>
          </cell>
          <cell r="G30">
            <v>154.79999999999998</v>
          </cell>
          <cell r="H30">
            <v>129</v>
          </cell>
          <cell r="I30">
            <v>97</v>
          </cell>
          <cell r="J30">
            <v>3</v>
          </cell>
          <cell r="K30">
            <v>0</v>
          </cell>
        </row>
        <row r="31">
          <cell r="A31">
            <v>2903</v>
          </cell>
          <cell r="B31" t="str">
            <v xml:space="preserve"> </v>
          </cell>
          <cell r="C31" t="str">
            <v>PACK OUVERTURE</v>
          </cell>
          <cell r="D31" t="str">
            <v>CROSSFIT</v>
          </cell>
          <cell r="E31" t="str">
            <v>KIT PUMP 8,5KG COULEUR</v>
          </cell>
          <cell r="F31" t="str">
            <v>SET</v>
          </cell>
          <cell r="G31">
            <v>10.799999999999999</v>
          </cell>
          <cell r="H31">
            <v>9</v>
          </cell>
          <cell r="I31">
            <v>6.3</v>
          </cell>
          <cell r="J31">
            <v>30</v>
          </cell>
          <cell r="K31">
            <v>0</v>
          </cell>
        </row>
        <row r="32">
          <cell r="A32">
            <v>1684</v>
          </cell>
          <cell r="B32" t="str">
            <v xml:space="preserve"> </v>
          </cell>
          <cell r="C32" t="str">
            <v>PACK OUVERTURE</v>
          </cell>
          <cell r="D32" t="str">
            <v>CROSSFIT</v>
          </cell>
          <cell r="E32" t="str">
            <v xml:space="preserve">PINCES METAL STOP DISQUE </v>
          </cell>
          <cell r="F32" t="str">
            <v>PAIRE</v>
          </cell>
          <cell r="G32">
            <v>19.079999999999998</v>
          </cell>
          <cell r="H32">
            <v>15.9</v>
          </cell>
          <cell r="I32">
            <v>12.7</v>
          </cell>
          <cell r="J32">
            <v>6</v>
          </cell>
          <cell r="K32">
            <v>0</v>
          </cell>
        </row>
        <row r="33">
          <cell r="A33">
            <v>1699</v>
          </cell>
          <cell r="B33" t="str">
            <v xml:space="preserve"> </v>
          </cell>
          <cell r="C33" t="str">
            <v>PACK OUVERTURE</v>
          </cell>
          <cell r="D33" t="str">
            <v>CROSSFIT</v>
          </cell>
          <cell r="E33" t="str">
            <v>RACK 20 KITS PUMP GRIS</v>
          </cell>
          <cell r="F33" t="str">
            <v>PICE</v>
          </cell>
          <cell r="G33">
            <v>138</v>
          </cell>
          <cell r="H33">
            <v>115</v>
          </cell>
          <cell r="I33">
            <v>102</v>
          </cell>
          <cell r="J33">
            <v>1</v>
          </cell>
          <cell r="K33">
            <v>0</v>
          </cell>
        </row>
        <row r="34">
          <cell r="A34">
            <v>2905</v>
          </cell>
          <cell r="B34" t="str">
            <v xml:space="preserve"> </v>
          </cell>
          <cell r="C34" t="str">
            <v>PACK OUVERTURE</v>
          </cell>
          <cell r="D34" t="str">
            <v>CROSSFIT</v>
          </cell>
          <cell r="E34" t="str">
            <v>RACK BARRES</v>
          </cell>
          <cell r="F34" t="str">
            <v>PICE</v>
          </cell>
          <cell r="G34">
            <v>216</v>
          </cell>
          <cell r="H34">
            <v>180</v>
          </cell>
          <cell r="I34">
            <v>126</v>
          </cell>
          <cell r="J34">
            <v>1</v>
          </cell>
          <cell r="K34">
            <v>0</v>
          </cell>
        </row>
        <row r="35">
          <cell r="A35">
            <v>1719</v>
          </cell>
          <cell r="B35" t="str">
            <v xml:space="preserve"> </v>
          </cell>
          <cell r="C35" t="str">
            <v>PACK OUVERTURE</v>
          </cell>
          <cell r="D35" t="str">
            <v>CROSSFIT</v>
          </cell>
          <cell r="E35" t="str">
            <v>RACK TAPIS ROULANT</v>
          </cell>
          <cell r="F35" t="str">
            <v>PICE</v>
          </cell>
          <cell r="G35">
            <v>276</v>
          </cell>
          <cell r="H35">
            <v>230</v>
          </cell>
          <cell r="I35">
            <v>162</v>
          </cell>
          <cell r="J35">
            <v>1</v>
          </cell>
          <cell r="K35">
            <v>0</v>
          </cell>
        </row>
        <row r="36">
          <cell r="A36">
            <v>1744</v>
          </cell>
          <cell r="B36" t="str">
            <v xml:space="preserve"> </v>
          </cell>
          <cell r="C36" t="str">
            <v>PACK OUVERTURE</v>
          </cell>
          <cell r="D36" t="str">
            <v>CROSSFIT</v>
          </cell>
          <cell r="E36" t="str">
            <v>TAPIS 140X1,6 BLEU</v>
          </cell>
          <cell r="F36" t="str">
            <v>PICE</v>
          </cell>
          <cell r="G36">
            <v>348</v>
          </cell>
          <cell r="H36">
            <v>290</v>
          </cell>
          <cell r="I36">
            <v>203</v>
          </cell>
          <cell r="J36">
            <v>30</v>
          </cell>
          <cell r="K36">
            <v>0</v>
          </cell>
        </row>
      </sheetData>
      <sheetData sheetId="2">
        <row r="2">
          <cell r="A2" t="str">
            <v>rfrence</v>
          </cell>
        </row>
        <row r="5">
          <cell r="A5" t="str">
            <v>REF</v>
          </cell>
          <cell r="B5" t="str">
            <v xml:space="preserve">AB WHEEL PRO </v>
          </cell>
          <cell r="C5" t="str">
            <v>PHOTOS</v>
          </cell>
          <cell r="D5" t="str">
            <v>THEME</v>
          </cell>
          <cell r="E5" t="str">
            <v>PRODUITS</v>
          </cell>
          <cell r="F5" t="str">
            <v>Vendu  la:</v>
          </cell>
          <cell r="G5" t="str">
            <v>PV PUBLIC_x000D_ TTC ó</v>
          </cell>
          <cell r="H5" t="str">
            <v>PV PUBLIC_x000D_ HT ó</v>
          </cell>
          <cell r="I5" t="str">
            <v>PV PRO HT ó</v>
          </cell>
          <cell r="J5" t="str">
            <v>REMISE</v>
          </cell>
          <cell r="K5" t="str">
            <v>QUANTIT</v>
          </cell>
          <cell r="L5" t="str">
            <v>TOTAL HT</v>
          </cell>
          <cell r="M5" t="str">
            <v>DIMENSIONS</v>
          </cell>
          <cell r="N5" t="str">
            <v>POIDS</v>
          </cell>
          <cell r="O5" t="str">
            <v>POIDS TOTAL</v>
          </cell>
          <cell r="P5" t="str">
            <v>AUTRES</v>
          </cell>
        </row>
        <row r="6">
          <cell r="A6">
            <v>1725</v>
          </cell>
          <cell r="B6">
            <v>1725</v>
          </cell>
          <cell r="C6">
            <v>20</v>
          </cell>
          <cell r="D6" t="str">
            <v>CROSSFIT</v>
          </cell>
          <cell r="E6" t="str">
            <v>AB WHEEL</v>
          </cell>
          <cell r="F6" t="str">
            <v>PICE</v>
          </cell>
          <cell r="G6">
            <v>9.9600000000000009</v>
          </cell>
          <cell r="H6">
            <v>8.3000000000000007</v>
          </cell>
          <cell r="I6">
            <v>4.1500000000000004</v>
          </cell>
          <cell r="J6">
            <v>-0.5</v>
          </cell>
          <cell r="K6">
            <v>2</v>
          </cell>
          <cell r="L6">
            <v>8.3000000000000007</v>
          </cell>
          <cell r="M6" t="e">
            <v>#REF!</v>
          </cell>
          <cell r="N6">
            <v>0.5</v>
          </cell>
          <cell r="O6">
            <v>1</v>
          </cell>
          <cell r="P6" t="e">
            <v>#REF!</v>
          </cell>
        </row>
        <row r="7">
          <cell r="A7">
            <v>2025</v>
          </cell>
          <cell r="B7" t="str">
            <v xml:space="preserve"> </v>
          </cell>
          <cell r="C7">
            <v>43.5</v>
          </cell>
          <cell r="D7" t="str">
            <v>CROSSFIT</v>
          </cell>
          <cell r="E7" t="str">
            <v xml:space="preserve">AB WHEEL PRO </v>
          </cell>
          <cell r="F7" t="str">
            <v>PICE</v>
          </cell>
          <cell r="G7">
            <v>44.4</v>
          </cell>
          <cell r="H7">
            <v>37</v>
          </cell>
          <cell r="I7">
            <v>29.5</v>
          </cell>
          <cell r="J7">
            <v>-0.20270270270270271</v>
          </cell>
          <cell r="L7">
            <v>0</v>
          </cell>
          <cell r="M7" t="e">
            <v>#REF!</v>
          </cell>
          <cell r="N7">
            <v>2.95</v>
          </cell>
          <cell r="O7">
            <v>0</v>
          </cell>
          <cell r="P7" t="e">
            <v>#REF!</v>
          </cell>
        </row>
        <row r="8">
          <cell r="A8">
            <v>2980</v>
          </cell>
          <cell r="B8" t="str">
            <v xml:space="preserve"> </v>
          </cell>
          <cell r="C8">
            <v>48</v>
          </cell>
          <cell r="D8" t="str">
            <v>CROSSFIT</v>
          </cell>
          <cell r="E8" t="str">
            <v>AB-MAT</v>
          </cell>
          <cell r="F8" t="str">
            <v>PICE</v>
          </cell>
          <cell r="G8">
            <v>24</v>
          </cell>
          <cell r="H8">
            <v>20</v>
          </cell>
          <cell r="I8">
            <v>15</v>
          </cell>
          <cell r="J8">
            <v>-0.25</v>
          </cell>
          <cell r="L8">
            <v>0</v>
          </cell>
          <cell r="M8" t="e">
            <v>#REF!</v>
          </cell>
          <cell r="N8">
            <v>1</v>
          </cell>
          <cell r="O8">
            <v>0</v>
          </cell>
          <cell r="P8" t="e">
            <v>#REF!</v>
          </cell>
        </row>
        <row r="9">
          <cell r="A9">
            <v>3397</v>
          </cell>
          <cell r="B9">
            <v>3397</v>
          </cell>
          <cell r="C9">
            <v>52.5</v>
          </cell>
          <cell r="D9" t="str">
            <v>CROSSFIT</v>
          </cell>
          <cell r="E9" t="str">
            <v>AB SLINGS</v>
          </cell>
          <cell r="F9" t="str">
            <v>PAIRE</v>
          </cell>
          <cell r="G9">
            <v>36</v>
          </cell>
          <cell r="H9">
            <v>30</v>
          </cell>
          <cell r="I9">
            <v>18</v>
          </cell>
          <cell r="J9">
            <v>-0.4</v>
          </cell>
          <cell r="K9">
            <v>4</v>
          </cell>
          <cell r="L9">
            <v>72</v>
          </cell>
          <cell r="M9" t="e">
            <v>#REF!</v>
          </cell>
          <cell r="N9">
            <v>0.6</v>
          </cell>
          <cell r="O9">
            <v>2.4</v>
          </cell>
          <cell r="P9" t="e">
            <v>#REF!</v>
          </cell>
        </row>
        <row r="10">
          <cell r="A10">
            <v>2341</v>
          </cell>
          <cell r="B10" t="str">
            <v xml:space="preserve"> </v>
          </cell>
          <cell r="C10">
            <v>64</v>
          </cell>
          <cell r="D10" t="str">
            <v>CROSSFIT</v>
          </cell>
          <cell r="E10" t="str">
            <v>ANNEAUX DE SUSPENSION</v>
          </cell>
          <cell r="F10" t="str">
            <v>PAIRE</v>
          </cell>
          <cell r="G10">
            <v>34.799999999999997</v>
          </cell>
          <cell r="H10">
            <v>29</v>
          </cell>
          <cell r="I10">
            <v>20</v>
          </cell>
          <cell r="J10">
            <v>-0.31034482758620691</v>
          </cell>
          <cell r="L10">
            <v>0</v>
          </cell>
          <cell r="M10" t="e">
            <v>#REF!</v>
          </cell>
          <cell r="N10">
            <v>1.1000000000000001</v>
          </cell>
          <cell r="O10">
            <v>0</v>
          </cell>
          <cell r="P10" t="e">
            <v>#REF!</v>
          </cell>
        </row>
        <row r="11">
          <cell r="A11">
            <v>4008</v>
          </cell>
          <cell r="B11">
            <v>4008</v>
          </cell>
          <cell r="C11">
            <v>69</v>
          </cell>
          <cell r="D11" t="str">
            <v>CROSSFIT</v>
          </cell>
          <cell r="E11" t="str">
            <v>ANNEAUX DE SUSPENSION BOIS</v>
          </cell>
          <cell r="F11" t="str">
            <v>PAIRE</v>
          </cell>
          <cell r="G11">
            <v>46.8</v>
          </cell>
          <cell r="H11">
            <v>39</v>
          </cell>
          <cell r="I11">
            <v>27</v>
          </cell>
          <cell r="J11">
            <v>-0.30769230769230771</v>
          </cell>
          <cell r="K11">
            <v>5</v>
          </cell>
          <cell r="L11">
            <v>135</v>
          </cell>
          <cell r="M11" t="e">
            <v>#REF!</v>
          </cell>
          <cell r="N11">
            <v>1.1000000000000001</v>
          </cell>
          <cell r="O11">
            <v>5.5</v>
          </cell>
          <cell r="P11" t="e">
            <v>#REF!</v>
          </cell>
        </row>
        <row r="12">
          <cell r="A12">
            <v>3408</v>
          </cell>
          <cell r="B12" t="str">
            <v xml:space="preserve"> </v>
          </cell>
          <cell r="C12">
            <v>2885</v>
          </cell>
          <cell r="D12" t="str">
            <v>CROSSFIT</v>
          </cell>
          <cell r="E12" t="str">
            <v>BARRE CROSSFIT OLYMPIQUE 28MM</v>
          </cell>
          <cell r="F12" t="str">
            <v>PICE</v>
          </cell>
          <cell r="G12">
            <v>228</v>
          </cell>
          <cell r="H12">
            <v>190</v>
          </cell>
          <cell r="I12">
            <v>150</v>
          </cell>
          <cell r="J12">
            <v>-0.21052631578947367</v>
          </cell>
          <cell r="L12">
            <v>0</v>
          </cell>
          <cell r="M12" t="e">
            <v>#REF!</v>
          </cell>
          <cell r="N12">
            <v>21</v>
          </cell>
          <cell r="O12">
            <v>0</v>
          </cell>
          <cell r="P12" t="e">
            <v>#REF!</v>
          </cell>
        </row>
        <row r="13">
          <cell r="A13">
            <v>3407</v>
          </cell>
          <cell r="B13" t="str">
            <v xml:space="preserve"> </v>
          </cell>
          <cell r="C13">
            <v>745</v>
          </cell>
          <cell r="D13" t="str">
            <v>CROSSFIT</v>
          </cell>
          <cell r="E13" t="str">
            <v>BARRE CROSSFIT OLYMPIQUE 25MM</v>
          </cell>
          <cell r="F13" t="str">
            <v>PICE</v>
          </cell>
          <cell r="G13">
            <v>192</v>
          </cell>
          <cell r="H13">
            <v>160</v>
          </cell>
          <cell r="I13">
            <v>140</v>
          </cell>
          <cell r="J13">
            <v>-0.125</v>
          </cell>
          <cell r="L13">
            <v>0</v>
          </cell>
          <cell r="M13" t="e">
            <v>#REF!</v>
          </cell>
          <cell r="N13">
            <v>18</v>
          </cell>
          <cell r="O13">
            <v>0</v>
          </cell>
          <cell r="P13" t="e">
            <v>#REF!</v>
          </cell>
        </row>
        <row r="14">
          <cell r="A14">
            <v>3583</v>
          </cell>
          <cell r="B14" t="str">
            <v xml:space="preserve"> </v>
          </cell>
          <cell r="C14">
            <v>299</v>
          </cell>
          <cell r="D14" t="str">
            <v>CROSSFIT</v>
          </cell>
          <cell r="E14" t="str">
            <v>BULGARIAN BAG 8KG</v>
          </cell>
          <cell r="F14" t="str">
            <v>PICE</v>
          </cell>
          <cell r="G14">
            <v>54</v>
          </cell>
          <cell r="H14">
            <v>45</v>
          </cell>
          <cell r="I14">
            <v>42</v>
          </cell>
          <cell r="J14">
            <v>-6.6666666666666666E-2</v>
          </cell>
          <cell r="L14">
            <v>0</v>
          </cell>
          <cell r="M14" t="e">
            <v>#REF!</v>
          </cell>
          <cell r="N14">
            <v>8</v>
          </cell>
          <cell r="O14">
            <v>0</v>
          </cell>
          <cell r="P14" t="e">
            <v>#REF!</v>
          </cell>
        </row>
        <row r="15">
          <cell r="A15">
            <v>4006</v>
          </cell>
          <cell r="B15" t="str">
            <v xml:space="preserve"> </v>
          </cell>
          <cell r="C15">
            <v>17.5</v>
          </cell>
          <cell r="D15" t="str">
            <v>CROSSFIT</v>
          </cell>
          <cell r="E15" t="str">
            <v>BULGARIAN BAG 12KG</v>
          </cell>
          <cell r="F15" t="str">
            <v>PICE</v>
          </cell>
          <cell r="G15">
            <v>58.8</v>
          </cell>
          <cell r="H15">
            <v>49</v>
          </cell>
          <cell r="I15">
            <v>45.5</v>
          </cell>
          <cell r="J15">
            <v>-7.1428571428571425E-2</v>
          </cell>
          <cell r="L15">
            <v>0</v>
          </cell>
          <cell r="M15" t="e">
            <v>#REF!</v>
          </cell>
          <cell r="N15">
            <v>12</v>
          </cell>
          <cell r="O15">
            <v>0</v>
          </cell>
          <cell r="P15" t="e">
            <v>#REF!</v>
          </cell>
        </row>
        <row r="16">
          <cell r="A16">
            <v>3582</v>
          </cell>
          <cell r="B16" t="str">
            <v xml:space="preserve"> </v>
          </cell>
          <cell r="C16">
            <v>10</v>
          </cell>
          <cell r="D16" t="str">
            <v>CROSSFIT</v>
          </cell>
          <cell r="E16" t="str">
            <v>BULGARIAN BAG 17KG</v>
          </cell>
          <cell r="F16" t="str">
            <v>PICE</v>
          </cell>
          <cell r="G16">
            <v>68.399999999999991</v>
          </cell>
          <cell r="H16">
            <v>57</v>
          </cell>
          <cell r="I16">
            <v>53</v>
          </cell>
          <cell r="J16">
            <v>-7.0175438596491224E-2</v>
          </cell>
          <cell r="L16">
            <v>0</v>
          </cell>
          <cell r="M16" t="e">
            <v>#REF!</v>
          </cell>
          <cell r="N16">
            <v>17</v>
          </cell>
          <cell r="O16">
            <v>0</v>
          </cell>
          <cell r="P16" t="e">
            <v>#REF!</v>
          </cell>
        </row>
        <row r="17">
          <cell r="A17">
            <v>4026</v>
          </cell>
          <cell r="B17" t="str">
            <v xml:space="preserve"> </v>
          </cell>
          <cell r="C17">
            <v>40.5</v>
          </cell>
          <cell r="D17" t="str">
            <v>CROSSFIT</v>
          </cell>
          <cell r="E17" t="str">
            <v>BULGARIAN BAG 22KG</v>
          </cell>
          <cell r="F17" t="str">
            <v>PICE</v>
          </cell>
          <cell r="G17">
            <v>78</v>
          </cell>
          <cell r="H17">
            <v>65</v>
          </cell>
          <cell r="I17">
            <v>60</v>
          </cell>
          <cell r="J17">
            <v>-7.6923076923076927E-2</v>
          </cell>
          <cell r="L17">
            <v>0</v>
          </cell>
          <cell r="M17" t="e">
            <v>#REF!</v>
          </cell>
          <cell r="N17">
            <v>22</v>
          </cell>
          <cell r="O17">
            <v>0</v>
          </cell>
          <cell r="P17" t="e">
            <v>#REF!</v>
          </cell>
        </row>
        <row r="18">
          <cell r="A18">
            <v>3459</v>
          </cell>
          <cell r="B18" t="str">
            <v xml:space="preserve"> </v>
          </cell>
          <cell r="C18">
            <v>29</v>
          </cell>
          <cell r="D18" t="str">
            <v>CROSSFIT</v>
          </cell>
          <cell r="E18" t="str">
            <v>CAGE CROSSFIT BASIC</v>
          </cell>
          <cell r="F18" t="str">
            <v>SET</v>
          </cell>
          <cell r="G18">
            <v>2880</v>
          </cell>
          <cell r="H18">
            <v>2400</v>
          </cell>
          <cell r="I18">
            <v>1900</v>
          </cell>
          <cell r="J18">
            <v>-0.20833333333333334</v>
          </cell>
          <cell r="L18">
            <v>0</v>
          </cell>
          <cell r="M18" t="e">
            <v>#REF!</v>
          </cell>
          <cell r="N18">
            <v>482</v>
          </cell>
          <cell r="O18">
            <v>0</v>
          </cell>
          <cell r="P18" t="e">
            <v>#REF!</v>
          </cell>
        </row>
        <row r="19">
          <cell r="A19">
            <v>3458</v>
          </cell>
          <cell r="B19" t="str">
            <v xml:space="preserve"> </v>
          </cell>
          <cell r="C19">
            <v>39</v>
          </cell>
          <cell r="D19" t="str">
            <v>CROSSFIT</v>
          </cell>
          <cell r="E19" t="str">
            <v>CAGE CROSSFIT POWER</v>
          </cell>
          <cell r="F19" t="str">
            <v>SET</v>
          </cell>
          <cell r="G19">
            <v>4200</v>
          </cell>
          <cell r="H19">
            <v>3500</v>
          </cell>
          <cell r="I19">
            <v>2800</v>
          </cell>
          <cell r="J19">
            <v>-0.2</v>
          </cell>
          <cell r="L19">
            <v>0</v>
          </cell>
          <cell r="M19" t="e">
            <v>#REF!</v>
          </cell>
          <cell r="N19">
            <v>895</v>
          </cell>
          <cell r="O19">
            <v>0</v>
          </cell>
          <cell r="P19" t="e">
            <v>#REF!</v>
          </cell>
        </row>
        <row r="20">
          <cell r="A20">
            <v>3457</v>
          </cell>
          <cell r="B20" t="str">
            <v xml:space="preserve"> </v>
          </cell>
          <cell r="C20">
            <v>200.7</v>
          </cell>
          <cell r="D20" t="str">
            <v>CROSSFIT</v>
          </cell>
          <cell r="E20" t="str">
            <v>CAGE CROSSFIT FUNCTIONAL</v>
          </cell>
          <cell r="F20" t="str">
            <v>SET</v>
          </cell>
          <cell r="G20">
            <v>5280</v>
          </cell>
          <cell r="H20">
            <v>4400</v>
          </cell>
          <cell r="I20">
            <v>3500</v>
          </cell>
          <cell r="J20">
            <v>-0.20454545454545456</v>
          </cell>
          <cell r="L20">
            <v>0</v>
          </cell>
          <cell r="M20" t="e">
            <v>#REF!</v>
          </cell>
          <cell r="N20">
            <v>825</v>
          </cell>
          <cell r="O20">
            <v>0</v>
          </cell>
          <cell r="P20" t="e">
            <v>#REF!</v>
          </cell>
        </row>
        <row r="21">
          <cell r="A21">
            <v>3453</v>
          </cell>
          <cell r="B21" t="str">
            <v xml:space="preserve"> </v>
          </cell>
          <cell r="C21">
            <v>180</v>
          </cell>
          <cell r="D21" t="str">
            <v>CROSSFIT</v>
          </cell>
          <cell r="E21" t="str">
            <v>CAGE MURALE CROSFFIT BASIC</v>
          </cell>
          <cell r="F21" t="str">
            <v>SET</v>
          </cell>
          <cell r="G21">
            <v>2280</v>
          </cell>
          <cell r="H21">
            <v>1900</v>
          </cell>
          <cell r="I21">
            <v>1500</v>
          </cell>
          <cell r="J21">
            <v>-0.21052631578947367</v>
          </cell>
          <cell r="L21">
            <v>0</v>
          </cell>
          <cell r="M21" t="e">
            <v>#REF!</v>
          </cell>
          <cell r="N21">
            <v>471</v>
          </cell>
          <cell r="O21">
            <v>0</v>
          </cell>
          <cell r="P21" t="e">
            <v>#REF!</v>
          </cell>
        </row>
        <row r="22">
          <cell r="A22">
            <v>3454</v>
          </cell>
          <cell r="B22" t="str">
            <v xml:space="preserve"> </v>
          </cell>
          <cell r="C22">
            <v>15</v>
          </cell>
          <cell r="D22" t="str">
            <v>CROSSFIT</v>
          </cell>
          <cell r="E22" t="str">
            <v>CAGE MURALE CROSSFIT FUNCTIONAL</v>
          </cell>
          <cell r="F22" t="str">
            <v>SET</v>
          </cell>
          <cell r="G22">
            <v>3960</v>
          </cell>
          <cell r="H22">
            <v>3300</v>
          </cell>
          <cell r="I22">
            <v>2650</v>
          </cell>
          <cell r="J22">
            <v>-0.19696969696969696</v>
          </cell>
          <cell r="L22">
            <v>0</v>
          </cell>
          <cell r="M22" t="e">
            <v>#REF!</v>
          </cell>
          <cell r="N22">
            <v>646</v>
          </cell>
          <cell r="O22">
            <v>0</v>
          </cell>
          <cell r="P22" t="e">
            <v>#REF!</v>
          </cell>
        </row>
        <row r="23">
          <cell r="A23">
            <v>3415</v>
          </cell>
          <cell r="B23" t="str">
            <v xml:space="preserve"> </v>
          </cell>
          <cell r="C23">
            <v>7.9</v>
          </cell>
          <cell r="D23" t="str">
            <v>CROSSFIT</v>
          </cell>
          <cell r="E23" t="str">
            <v>CHIN-UP BAR</v>
          </cell>
          <cell r="F23" t="str">
            <v>PICE</v>
          </cell>
          <cell r="G23">
            <v>66</v>
          </cell>
          <cell r="H23">
            <v>55</v>
          </cell>
          <cell r="I23">
            <v>48</v>
          </cell>
          <cell r="J23">
            <v>-0.12727272727272726</v>
          </cell>
          <cell r="L23">
            <v>0</v>
          </cell>
          <cell r="M23" t="e">
            <v>#REF!</v>
          </cell>
          <cell r="N23">
            <v>7</v>
          </cell>
          <cell r="O23">
            <v>0</v>
          </cell>
          <cell r="P23" t="e">
            <v>#REF!</v>
          </cell>
        </row>
        <row r="24">
          <cell r="A24">
            <v>3416</v>
          </cell>
          <cell r="B24" t="str">
            <v xml:space="preserve"> </v>
          </cell>
          <cell r="C24">
            <v>16</v>
          </cell>
          <cell r="D24" t="str">
            <v>CROSSFIT</v>
          </cell>
          <cell r="E24" t="str">
            <v>CHIN-UP BAR</v>
          </cell>
          <cell r="F24" t="str">
            <v>PICE</v>
          </cell>
          <cell r="G24">
            <v>62.4</v>
          </cell>
          <cell r="H24">
            <v>52</v>
          </cell>
          <cell r="I24">
            <v>44</v>
          </cell>
          <cell r="J24">
            <v>-0.15384615384615385</v>
          </cell>
          <cell r="L24">
            <v>0</v>
          </cell>
          <cell r="M24" t="e">
            <v>#REF!</v>
          </cell>
          <cell r="N24">
            <v>7</v>
          </cell>
          <cell r="O24">
            <v>0</v>
          </cell>
          <cell r="P24" t="e">
            <v>#REF!</v>
          </cell>
        </row>
        <row r="25">
          <cell r="A25">
            <v>3417</v>
          </cell>
          <cell r="B25" t="str">
            <v xml:space="preserve"> </v>
          </cell>
          <cell r="C25">
            <v>3.1</v>
          </cell>
          <cell r="D25" t="str">
            <v>CROSSFIT</v>
          </cell>
          <cell r="E25" t="str">
            <v>CHIN-UP BAR</v>
          </cell>
          <cell r="F25" t="str">
            <v>PICE</v>
          </cell>
          <cell r="G25">
            <v>68.399999999999991</v>
          </cell>
          <cell r="H25">
            <v>57</v>
          </cell>
          <cell r="I25">
            <v>49</v>
          </cell>
          <cell r="J25">
            <v>-0.14035087719298245</v>
          </cell>
          <cell r="L25">
            <v>0</v>
          </cell>
          <cell r="M25" t="e">
            <v>#REF!</v>
          </cell>
          <cell r="N25">
            <v>8</v>
          </cell>
          <cell r="O25">
            <v>0</v>
          </cell>
          <cell r="P25" t="e">
            <v>#REF!</v>
          </cell>
        </row>
        <row r="26">
          <cell r="A26">
            <v>3414</v>
          </cell>
          <cell r="B26" t="str">
            <v xml:space="preserve"> </v>
          </cell>
          <cell r="C26">
            <v>1.9</v>
          </cell>
          <cell r="D26" t="str">
            <v>CROSSFIT</v>
          </cell>
          <cell r="E26" t="str">
            <v>CHIN-UP RACK</v>
          </cell>
          <cell r="F26" t="str">
            <v>PICE</v>
          </cell>
          <cell r="G26">
            <v>101.88000000000001</v>
          </cell>
          <cell r="H26">
            <v>84.9</v>
          </cell>
          <cell r="I26">
            <v>54.9</v>
          </cell>
          <cell r="J26">
            <v>-0.35335689045936403</v>
          </cell>
          <cell r="L26">
            <v>0</v>
          </cell>
          <cell r="M26" t="e">
            <v>#REF!</v>
          </cell>
          <cell r="N26">
            <v>18</v>
          </cell>
          <cell r="O26">
            <v>0</v>
          </cell>
          <cell r="P26" t="e">
            <v>#REF!</v>
          </cell>
        </row>
        <row r="27">
          <cell r="A27">
            <v>2230</v>
          </cell>
          <cell r="B27" t="str">
            <v xml:space="preserve"> </v>
          </cell>
          <cell r="C27">
            <v>5.7</v>
          </cell>
          <cell r="D27" t="str">
            <v>CROSSFIT</v>
          </cell>
          <cell r="E27" t="str">
            <v>COMMERCIAL BENCH</v>
          </cell>
          <cell r="F27" t="str">
            <v>PICE</v>
          </cell>
          <cell r="G27">
            <v>384</v>
          </cell>
          <cell r="H27">
            <v>320</v>
          </cell>
          <cell r="I27">
            <v>257</v>
          </cell>
          <cell r="J27">
            <v>-0.19687499999999999</v>
          </cell>
          <cell r="L27">
            <v>0</v>
          </cell>
          <cell r="M27" t="e">
            <v>#REF!</v>
          </cell>
          <cell r="N27">
            <v>34</v>
          </cell>
          <cell r="O27">
            <v>0</v>
          </cell>
          <cell r="P27" t="e">
            <v>#REF!</v>
          </cell>
        </row>
        <row r="28">
          <cell r="A28">
            <v>4009</v>
          </cell>
          <cell r="B28" t="str">
            <v xml:space="preserve"> </v>
          </cell>
          <cell r="C28">
            <v>5.7</v>
          </cell>
          <cell r="D28" t="str">
            <v>CROSSFIT</v>
          </cell>
          <cell r="E28" t="str">
            <v>CORDE A GRIMPER 6M</v>
          </cell>
          <cell r="F28" t="str">
            <v>PICE</v>
          </cell>
          <cell r="G28">
            <v>102</v>
          </cell>
          <cell r="H28">
            <v>85</v>
          </cell>
          <cell r="I28">
            <v>70</v>
          </cell>
          <cell r="J28">
            <v>-0.17647058823529413</v>
          </cell>
          <cell r="L28">
            <v>0</v>
          </cell>
          <cell r="M28" t="e">
            <v>#REF!</v>
          </cell>
          <cell r="N28">
            <v>8</v>
          </cell>
          <cell r="O28">
            <v>0</v>
          </cell>
          <cell r="P28" t="e">
            <v>#REF!</v>
          </cell>
        </row>
        <row r="29">
          <cell r="A29">
            <v>1496</v>
          </cell>
          <cell r="B29" t="str">
            <v xml:space="preserve"> </v>
          </cell>
          <cell r="C29">
            <v>7.7</v>
          </cell>
          <cell r="D29" t="str">
            <v>CROSSFIT</v>
          </cell>
          <cell r="E29" t="str">
            <v>CORDE D'OSCILLATION 50MM</v>
          </cell>
          <cell r="F29" t="str">
            <v>PICE</v>
          </cell>
          <cell r="G29">
            <v>190.79999999999998</v>
          </cell>
          <cell r="H29">
            <v>159</v>
          </cell>
          <cell r="I29">
            <v>127</v>
          </cell>
          <cell r="J29">
            <v>-0.20125786163522014</v>
          </cell>
          <cell r="L29">
            <v>0</v>
          </cell>
          <cell r="M29" t="e">
            <v>#REF!</v>
          </cell>
          <cell r="N29">
            <v>18</v>
          </cell>
          <cell r="O29">
            <v>0</v>
          </cell>
          <cell r="P29" t="e">
            <v>#REF!</v>
          </cell>
        </row>
        <row r="30">
          <cell r="A30">
            <v>3479</v>
          </cell>
          <cell r="B30" t="str">
            <v xml:space="preserve"> </v>
          </cell>
          <cell r="C30">
            <v>7.7</v>
          </cell>
          <cell r="D30" t="str">
            <v>CROSSFIT</v>
          </cell>
          <cell r="E30" t="str">
            <v>CORDE D'OSCILLATION 38MM</v>
          </cell>
          <cell r="F30" t="str">
            <v>PICE</v>
          </cell>
          <cell r="G30">
            <v>154.79999999999998</v>
          </cell>
          <cell r="H30">
            <v>129</v>
          </cell>
          <cell r="I30">
            <v>97</v>
          </cell>
          <cell r="J30">
            <v>-0.24806201550387597</v>
          </cell>
          <cell r="L30">
            <v>0</v>
          </cell>
          <cell r="M30" t="e">
            <v>#REF!</v>
          </cell>
          <cell r="N30">
            <v>12.6</v>
          </cell>
          <cell r="O30">
            <v>0</v>
          </cell>
          <cell r="P30" t="e">
            <v>#REF!</v>
          </cell>
        </row>
        <row r="31">
          <cell r="A31">
            <v>3998</v>
          </cell>
          <cell r="B31" t="str">
            <v xml:space="preserve"> </v>
          </cell>
          <cell r="C31">
            <v>6.7</v>
          </cell>
          <cell r="D31" t="str">
            <v>CROSSFIT</v>
          </cell>
          <cell r="E31" t="str">
            <v>CORDE DE VITESSE</v>
          </cell>
          <cell r="F31" t="str">
            <v>PICE</v>
          </cell>
          <cell r="G31">
            <v>10.799999999999999</v>
          </cell>
          <cell r="H31">
            <v>9</v>
          </cell>
          <cell r="I31">
            <v>6.3</v>
          </cell>
          <cell r="J31">
            <v>-0.30000000000000004</v>
          </cell>
          <cell r="L31">
            <v>0</v>
          </cell>
          <cell r="M31" t="e">
            <v>#REF!</v>
          </cell>
          <cell r="N31">
            <v>0.2</v>
          </cell>
          <cell r="O31">
            <v>0</v>
          </cell>
          <cell r="P31" t="e">
            <v>#REF!</v>
          </cell>
        </row>
        <row r="32">
          <cell r="A32">
            <v>4000</v>
          </cell>
          <cell r="B32" t="str">
            <v xml:space="preserve"> </v>
          </cell>
          <cell r="C32">
            <v>6.7</v>
          </cell>
          <cell r="D32" t="str">
            <v>CROSSFIT</v>
          </cell>
          <cell r="E32" t="str">
            <v>CORDE A SAUTER PRO</v>
          </cell>
          <cell r="F32" t="str">
            <v>PICE</v>
          </cell>
          <cell r="G32">
            <v>19.079999999999998</v>
          </cell>
          <cell r="H32">
            <v>15.9</v>
          </cell>
          <cell r="I32">
            <v>12.7</v>
          </cell>
          <cell r="J32">
            <v>-0.20125786163522019</v>
          </cell>
          <cell r="L32">
            <v>0</v>
          </cell>
          <cell r="M32" t="e">
            <v>#REF!</v>
          </cell>
          <cell r="N32">
            <v>0.23</v>
          </cell>
          <cell r="O32">
            <v>0</v>
          </cell>
          <cell r="P32" t="e">
            <v>#REF!</v>
          </cell>
        </row>
        <row r="33">
          <cell r="A33">
            <v>2332</v>
          </cell>
          <cell r="B33" t="str">
            <v xml:space="preserve"> </v>
          </cell>
          <cell r="C33">
            <v>6.7</v>
          </cell>
          <cell r="D33" t="str">
            <v>CROSSFIT</v>
          </cell>
          <cell r="E33" t="str">
            <v>CORE PLATE</v>
          </cell>
          <cell r="F33" t="str">
            <v>PICE</v>
          </cell>
          <cell r="G33">
            <v>138</v>
          </cell>
          <cell r="H33">
            <v>115</v>
          </cell>
          <cell r="I33">
            <v>102</v>
          </cell>
          <cell r="J33">
            <v>-0.11304347826086956</v>
          </cell>
          <cell r="L33">
            <v>0</v>
          </cell>
          <cell r="M33" t="e">
            <v>#REF!</v>
          </cell>
          <cell r="N33">
            <v>24.5</v>
          </cell>
          <cell r="O33">
            <v>0</v>
          </cell>
          <cell r="P33" t="e">
            <v>#REF!</v>
          </cell>
        </row>
        <row r="34">
          <cell r="A34">
            <v>3410</v>
          </cell>
          <cell r="B34" t="str">
            <v xml:space="preserve"> </v>
          </cell>
          <cell r="C34">
            <v>11.5</v>
          </cell>
          <cell r="D34" t="str">
            <v>CROSSFIT</v>
          </cell>
          <cell r="E34" t="str">
            <v>CROSS BAR</v>
          </cell>
          <cell r="F34" t="str">
            <v>PAIRE</v>
          </cell>
          <cell r="G34">
            <v>216</v>
          </cell>
          <cell r="H34">
            <v>180</v>
          </cell>
          <cell r="I34">
            <v>126</v>
          </cell>
          <cell r="J34">
            <v>-0.3</v>
          </cell>
          <cell r="L34">
            <v>0</v>
          </cell>
          <cell r="M34" t="e">
            <v>#REF!</v>
          </cell>
          <cell r="N34">
            <v>17</v>
          </cell>
          <cell r="O34">
            <v>0</v>
          </cell>
          <cell r="P34" t="e">
            <v>#REF!</v>
          </cell>
        </row>
        <row r="35">
          <cell r="A35">
            <v>3411</v>
          </cell>
          <cell r="B35" t="str">
            <v xml:space="preserve"> </v>
          </cell>
          <cell r="C35">
            <v>10.5</v>
          </cell>
          <cell r="D35" t="str">
            <v>CROSSFIT</v>
          </cell>
          <cell r="E35" t="str">
            <v>CROSS BAR</v>
          </cell>
          <cell r="F35" t="str">
            <v>PAIRE</v>
          </cell>
          <cell r="G35">
            <v>276</v>
          </cell>
          <cell r="H35">
            <v>230</v>
          </cell>
          <cell r="I35">
            <v>162</v>
          </cell>
          <cell r="J35">
            <v>-0.29565217391304349</v>
          </cell>
          <cell r="L35">
            <v>0</v>
          </cell>
          <cell r="M35" t="e">
            <v>#REF!</v>
          </cell>
          <cell r="N35">
            <v>27</v>
          </cell>
          <cell r="O35">
            <v>0</v>
          </cell>
          <cell r="P35" t="e">
            <v>#REF!</v>
          </cell>
        </row>
        <row r="36">
          <cell r="A36">
            <v>3820</v>
          </cell>
          <cell r="B36" t="str">
            <v xml:space="preserve"> </v>
          </cell>
          <cell r="C36">
            <v>10.5</v>
          </cell>
          <cell r="D36" t="str">
            <v>CROSSFIT</v>
          </cell>
          <cell r="E36" t="str">
            <v>CROSS BAR</v>
          </cell>
          <cell r="F36" t="str">
            <v>PAIRE</v>
          </cell>
          <cell r="G36">
            <v>348</v>
          </cell>
          <cell r="H36">
            <v>290</v>
          </cell>
          <cell r="I36">
            <v>203</v>
          </cell>
          <cell r="J36">
            <v>-0.3</v>
          </cell>
          <cell r="L36">
            <v>0</v>
          </cell>
          <cell r="M36" t="e">
            <v>#REF!</v>
          </cell>
          <cell r="N36">
            <v>40</v>
          </cell>
          <cell r="O36">
            <v>0</v>
          </cell>
          <cell r="P36" t="e">
            <v>#REF!</v>
          </cell>
        </row>
        <row r="37">
          <cell r="A37">
            <v>1893</v>
          </cell>
          <cell r="B37" t="str">
            <v xml:space="preserve"> </v>
          </cell>
          <cell r="C37">
            <v>11.5</v>
          </cell>
          <cell r="D37" t="str">
            <v>CROSSFIT</v>
          </cell>
          <cell r="E37" t="str">
            <v>DALLE PUZZLE 50*50CM</v>
          </cell>
          <cell r="F37" t="str">
            <v>PICE</v>
          </cell>
          <cell r="G37">
            <v>26.4</v>
          </cell>
          <cell r="H37">
            <v>22</v>
          </cell>
          <cell r="I37">
            <v>17.5</v>
          </cell>
          <cell r="J37">
            <v>-0.20454545454545456</v>
          </cell>
          <cell r="L37">
            <v>0</v>
          </cell>
          <cell r="M37" t="e">
            <v>#REF!</v>
          </cell>
          <cell r="N37">
            <v>2.2000000000000002</v>
          </cell>
          <cell r="O37">
            <v>0</v>
          </cell>
          <cell r="P37" t="e">
            <v>#REF!</v>
          </cell>
        </row>
        <row r="38">
          <cell r="A38">
            <v>1894</v>
          </cell>
          <cell r="B38" t="str">
            <v xml:space="preserve"> </v>
          </cell>
          <cell r="C38">
            <v>12.5</v>
          </cell>
          <cell r="D38" t="str">
            <v>CROSSFIT</v>
          </cell>
          <cell r="E38" t="str">
            <v>DALLE PUZZLE LOGOT 50*50CM</v>
          </cell>
          <cell r="F38" t="str">
            <v>PICE</v>
          </cell>
          <cell r="G38">
            <v>42.6</v>
          </cell>
          <cell r="H38">
            <v>35.5</v>
          </cell>
          <cell r="I38">
            <v>31.25</v>
          </cell>
          <cell r="J38">
            <v>-0.11971830985915492</v>
          </cell>
          <cell r="L38">
            <v>0</v>
          </cell>
          <cell r="M38" t="e">
            <v>#REF!</v>
          </cell>
          <cell r="N38">
            <v>2.2000000000000002</v>
          </cell>
          <cell r="O38">
            <v>0</v>
          </cell>
          <cell r="P38" t="e">
            <v>#REF!</v>
          </cell>
        </row>
        <row r="39">
          <cell r="A39">
            <v>1895</v>
          </cell>
          <cell r="B39" t="str">
            <v xml:space="preserve"> </v>
          </cell>
          <cell r="C39">
            <v>3.5</v>
          </cell>
          <cell r="D39" t="str">
            <v>CROSSFIT</v>
          </cell>
          <cell r="E39" t="str">
            <v>CREATION DE LOGO POUR DALLE PUZZLE</v>
          </cell>
          <cell r="F39" t="str">
            <v>PICE</v>
          </cell>
          <cell r="G39">
            <v>153.6</v>
          </cell>
          <cell r="H39">
            <v>128</v>
          </cell>
          <cell r="I39">
            <v>112</v>
          </cell>
          <cell r="J39">
            <v>-0.125</v>
          </cell>
          <cell r="L39">
            <v>0</v>
          </cell>
          <cell r="M39" t="e">
            <v>#REF!</v>
          </cell>
          <cell r="N39">
            <v>0</v>
          </cell>
          <cell r="O39">
            <v>0</v>
          </cell>
          <cell r="P39" t="e">
            <v>#REF!</v>
          </cell>
        </row>
        <row r="40">
          <cell r="A40">
            <v>1896</v>
          </cell>
          <cell r="B40" t="str">
            <v xml:space="preserve"> </v>
          </cell>
          <cell r="C40">
            <v>3.5</v>
          </cell>
          <cell r="D40" t="str">
            <v>CROSSFIT</v>
          </cell>
          <cell r="E40" t="str">
            <v>RAMPE D'ACCES POUR DALLE PUZZLE</v>
          </cell>
          <cell r="F40" t="str">
            <v>PICE</v>
          </cell>
          <cell r="G40">
            <v>30</v>
          </cell>
          <cell r="H40">
            <v>25</v>
          </cell>
          <cell r="I40">
            <v>20</v>
          </cell>
          <cell r="J40">
            <v>-0.2</v>
          </cell>
          <cell r="L40">
            <v>0</v>
          </cell>
          <cell r="M40" t="e">
            <v>#REF!</v>
          </cell>
          <cell r="N40">
            <v>2</v>
          </cell>
          <cell r="O40">
            <v>0</v>
          </cell>
          <cell r="P40" t="e">
            <v>#REF!</v>
          </cell>
        </row>
        <row r="41">
          <cell r="A41">
            <v>1897</v>
          </cell>
          <cell r="B41" t="str">
            <v xml:space="preserve"> </v>
          </cell>
          <cell r="C41">
            <v>3.5</v>
          </cell>
          <cell r="D41" t="str">
            <v>CROSSFIT</v>
          </cell>
          <cell r="E41" t="str">
            <v>ANGLE D'ACCES POUR DALLE PUZZLE</v>
          </cell>
          <cell r="F41" t="str">
            <v>PICE</v>
          </cell>
          <cell r="G41">
            <v>21</v>
          </cell>
          <cell r="H41">
            <v>17.5</v>
          </cell>
          <cell r="I41">
            <v>14</v>
          </cell>
          <cell r="J41">
            <v>-0.2</v>
          </cell>
          <cell r="L41">
            <v>0</v>
          </cell>
          <cell r="M41" t="e">
            <v>#REF!</v>
          </cell>
          <cell r="N41">
            <v>2</v>
          </cell>
          <cell r="O41">
            <v>0</v>
          </cell>
          <cell r="P41" t="e">
            <v>#REF!</v>
          </cell>
        </row>
        <row r="42">
          <cell r="A42">
            <v>2372</v>
          </cell>
          <cell r="B42" t="str">
            <v xml:space="preserve"> </v>
          </cell>
          <cell r="C42">
            <v>128</v>
          </cell>
          <cell r="D42" t="str">
            <v>CROSSFIT</v>
          </cell>
          <cell r="E42" t="str">
            <v>DALLE 1X1M - 45MM NOIR</v>
          </cell>
          <cell r="F42" t="str">
            <v>PICE</v>
          </cell>
          <cell r="G42">
            <v>96</v>
          </cell>
          <cell r="H42">
            <v>80</v>
          </cell>
          <cell r="I42">
            <v>56</v>
          </cell>
          <cell r="J42">
            <v>-0.3</v>
          </cell>
          <cell r="L42">
            <v>0</v>
          </cell>
          <cell r="M42" t="e">
            <v>#REF!</v>
          </cell>
          <cell r="N42">
            <v>28</v>
          </cell>
          <cell r="O42">
            <v>0</v>
          </cell>
          <cell r="P42" t="e">
            <v>#REF!</v>
          </cell>
        </row>
        <row r="43">
          <cell r="A43">
            <v>1888</v>
          </cell>
          <cell r="B43" t="str">
            <v xml:space="preserve"> </v>
          </cell>
          <cell r="C43">
            <v>520</v>
          </cell>
          <cell r="D43" t="str">
            <v>CROSSFIT</v>
          </cell>
          <cell r="E43" t="str">
            <v>DALLE 1X1M - 45MM VERT</v>
          </cell>
          <cell r="F43" t="str">
            <v>PICE</v>
          </cell>
          <cell r="G43">
            <v>96</v>
          </cell>
          <cell r="H43">
            <v>80</v>
          </cell>
          <cell r="I43">
            <v>56</v>
          </cell>
          <cell r="J43">
            <v>-0.3</v>
          </cell>
          <cell r="L43">
            <v>0</v>
          </cell>
          <cell r="M43" t="e">
            <v>#REF!</v>
          </cell>
          <cell r="N43">
            <v>28</v>
          </cell>
          <cell r="O43">
            <v>0</v>
          </cell>
          <cell r="P43" t="e">
            <v>#REF!</v>
          </cell>
        </row>
        <row r="44">
          <cell r="A44">
            <v>1887</v>
          </cell>
          <cell r="B44" t="str">
            <v xml:space="preserve"> </v>
          </cell>
          <cell r="C44">
            <v>550</v>
          </cell>
          <cell r="D44" t="str">
            <v>CROSSFIT</v>
          </cell>
          <cell r="E44" t="str">
            <v>DALLE 1X1M - 45MM ROUGE</v>
          </cell>
          <cell r="F44" t="str">
            <v>PICE</v>
          </cell>
          <cell r="G44">
            <v>96</v>
          </cell>
          <cell r="H44">
            <v>80</v>
          </cell>
          <cell r="I44">
            <v>56</v>
          </cell>
          <cell r="J44">
            <v>-0.3</v>
          </cell>
          <cell r="L44">
            <v>0</v>
          </cell>
          <cell r="M44" t="e">
            <v>#REF!</v>
          </cell>
          <cell r="N44">
            <v>28</v>
          </cell>
          <cell r="O44">
            <v>0</v>
          </cell>
          <cell r="P44" t="e">
            <v>#REF!</v>
          </cell>
        </row>
        <row r="45">
          <cell r="A45">
            <v>1886</v>
          </cell>
          <cell r="B45" t="str">
            <v xml:space="preserve"> </v>
          </cell>
          <cell r="C45">
            <v>305</v>
          </cell>
          <cell r="D45" t="str">
            <v>CROSSFIT</v>
          </cell>
          <cell r="E45" t="str">
            <v>DALLE 1X1M - 45MM GRIS</v>
          </cell>
          <cell r="F45" t="str">
            <v>PICE</v>
          </cell>
          <cell r="G45">
            <v>96</v>
          </cell>
          <cell r="H45">
            <v>80</v>
          </cell>
          <cell r="I45">
            <v>56</v>
          </cell>
          <cell r="J45">
            <v>-0.3</v>
          </cell>
          <cell r="L45">
            <v>0</v>
          </cell>
          <cell r="M45" t="e">
            <v>#REF!</v>
          </cell>
          <cell r="N45">
            <v>28</v>
          </cell>
          <cell r="O45">
            <v>0</v>
          </cell>
          <cell r="P45" t="e">
            <v>#REF!</v>
          </cell>
        </row>
        <row r="46">
          <cell r="A46">
            <v>1889</v>
          </cell>
          <cell r="B46" t="str">
            <v xml:space="preserve"> </v>
          </cell>
          <cell r="C46">
            <v>315</v>
          </cell>
          <cell r="D46" t="str">
            <v>CROSSFIT</v>
          </cell>
          <cell r="E46" t="str">
            <v>DALLE 1X1M - 25MM NOIR</v>
          </cell>
          <cell r="F46" t="str">
            <v>PICE</v>
          </cell>
          <cell r="G46">
            <v>68.399999999999991</v>
          </cell>
          <cell r="H46">
            <v>57</v>
          </cell>
          <cell r="I46">
            <v>40</v>
          </cell>
          <cell r="J46">
            <v>-0.2982456140350877</v>
          </cell>
          <cell r="L46">
            <v>0</v>
          </cell>
          <cell r="M46" t="e">
            <v>#REF!</v>
          </cell>
          <cell r="N46">
            <v>17</v>
          </cell>
          <cell r="O46">
            <v>0</v>
          </cell>
          <cell r="P46" t="e">
            <v>#REF!</v>
          </cell>
        </row>
        <row r="47">
          <cell r="A47">
            <v>1891</v>
          </cell>
          <cell r="B47" t="str">
            <v xml:space="preserve"> </v>
          </cell>
          <cell r="C47">
            <v>159</v>
          </cell>
          <cell r="D47" t="str">
            <v>CROSSFIT</v>
          </cell>
          <cell r="E47" t="str">
            <v>DALLE 1X1M - 25MM VERT</v>
          </cell>
          <cell r="F47" t="str">
            <v>PICE</v>
          </cell>
          <cell r="G47">
            <v>68.399999999999991</v>
          </cell>
          <cell r="H47">
            <v>57</v>
          </cell>
          <cell r="I47">
            <v>40</v>
          </cell>
          <cell r="J47">
            <v>-0.2982456140350877</v>
          </cell>
          <cell r="L47">
            <v>0</v>
          </cell>
          <cell r="M47" t="e">
            <v>#REF!</v>
          </cell>
          <cell r="N47">
            <v>17</v>
          </cell>
          <cell r="O47">
            <v>0</v>
          </cell>
          <cell r="P47" t="e">
            <v>#REF!</v>
          </cell>
        </row>
        <row r="48">
          <cell r="A48">
            <v>1890</v>
          </cell>
          <cell r="B48" t="str">
            <v xml:space="preserve"> </v>
          </cell>
          <cell r="C48">
            <v>169</v>
          </cell>
          <cell r="D48" t="str">
            <v>CROSSFIT</v>
          </cell>
          <cell r="E48" t="str">
            <v>DALLE 1X1M - 25MM ROUGE</v>
          </cell>
          <cell r="F48" t="str">
            <v>PICE</v>
          </cell>
          <cell r="G48">
            <v>68.399999999999991</v>
          </cell>
          <cell r="H48">
            <v>57</v>
          </cell>
          <cell r="I48">
            <v>40</v>
          </cell>
          <cell r="J48">
            <v>-0.2982456140350877</v>
          </cell>
          <cell r="L48">
            <v>0</v>
          </cell>
          <cell r="M48" t="e">
            <v>#REF!</v>
          </cell>
          <cell r="N48">
            <v>17</v>
          </cell>
          <cell r="O48">
            <v>0</v>
          </cell>
          <cell r="P48" t="e">
            <v>#REF!</v>
          </cell>
        </row>
        <row r="49">
          <cell r="A49">
            <v>1892</v>
          </cell>
          <cell r="B49" t="str">
            <v xml:space="preserve"> </v>
          </cell>
          <cell r="C49">
            <v>180</v>
          </cell>
          <cell r="D49" t="str">
            <v>CROSSFIT</v>
          </cell>
          <cell r="E49" t="str">
            <v>DALLE 1X1M - 25MM GRIS</v>
          </cell>
          <cell r="F49" t="str">
            <v>PICE</v>
          </cell>
          <cell r="G49">
            <v>68.399999999999991</v>
          </cell>
          <cell r="H49">
            <v>57</v>
          </cell>
          <cell r="I49">
            <v>40</v>
          </cell>
          <cell r="J49">
            <v>-0.2982456140350877</v>
          </cell>
          <cell r="L49">
            <v>0</v>
          </cell>
          <cell r="M49" t="e">
            <v>#REF!</v>
          </cell>
          <cell r="N49">
            <v>17</v>
          </cell>
          <cell r="O49">
            <v>0</v>
          </cell>
          <cell r="P49" t="e">
            <v>#REF!</v>
          </cell>
        </row>
        <row r="50">
          <cell r="A50">
            <v>3630</v>
          </cell>
          <cell r="B50" t="str">
            <v xml:space="preserve"> </v>
          </cell>
          <cell r="C50">
            <v>9.1999999999999993</v>
          </cell>
          <cell r="D50" t="str">
            <v>CROSSFIT</v>
          </cell>
          <cell r="E50" t="str">
            <v>DALLE EN ROULEAU</v>
          </cell>
          <cell r="F50" t="str">
            <v>PICE</v>
          </cell>
          <cell r="G50">
            <v>478.79999999999995</v>
          </cell>
          <cell r="H50">
            <v>399</v>
          </cell>
          <cell r="I50">
            <v>340</v>
          </cell>
          <cell r="J50">
            <v>-0.14786967418546365</v>
          </cell>
          <cell r="L50">
            <v>0</v>
          </cell>
          <cell r="M50" t="e">
            <v>#REF!</v>
          </cell>
          <cell r="N50">
            <v>102</v>
          </cell>
          <cell r="O50">
            <v>0</v>
          </cell>
          <cell r="P50" t="e">
            <v>#REF!</v>
          </cell>
        </row>
        <row r="51">
          <cell r="A51">
            <v>3484</v>
          </cell>
          <cell r="B51" t="str">
            <v xml:space="preserve"> </v>
          </cell>
          <cell r="C51">
            <v>35</v>
          </cell>
          <cell r="D51" t="str">
            <v>CROSSFIT</v>
          </cell>
          <cell r="E51" t="str">
            <v>DIPS BARS</v>
          </cell>
          <cell r="F51" t="str">
            <v>PAIRE</v>
          </cell>
          <cell r="G51">
            <v>144</v>
          </cell>
          <cell r="H51">
            <v>120</v>
          </cell>
          <cell r="I51">
            <v>89.9</v>
          </cell>
          <cell r="J51">
            <v>-0.2508333333333333</v>
          </cell>
          <cell r="L51">
            <v>0</v>
          </cell>
          <cell r="M51" t="e">
            <v>#REF!</v>
          </cell>
          <cell r="N51">
            <v>8.6</v>
          </cell>
          <cell r="O51">
            <v>0</v>
          </cell>
          <cell r="P51" t="e">
            <v>#REF!</v>
          </cell>
        </row>
        <row r="52">
          <cell r="A52">
            <v>3483</v>
          </cell>
          <cell r="B52" t="str">
            <v xml:space="preserve"> </v>
          </cell>
          <cell r="C52">
            <v>37.5</v>
          </cell>
          <cell r="D52" t="str">
            <v>CROSSFIT</v>
          </cell>
          <cell r="E52" t="str">
            <v>DIPS HORN</v>
          </cell>
          <cell r="F52" t="str">
            <v>PICE</v>
          </cell>
          <cell r="G52">
            <v>118.8</v>
          </cell>
          <cell r="H52">
            <v>99</v>
          </cell>
          <cell r="I52">
            <v>74.900000000000006</v>
          </cell>
          <cell r="J52">
            <v>-0.24343434343434336</v>
          </cell>
          <cell r="L52">
            <v>0</v>
          </cell>
          <cell r="M52" t="e">
            <v>#REF!</v>
          </cell>
          <cell r="N52">
            <v>10</v>
          </cell>
          <cell r="O52">
            <v>0</v>
          </cell>
          <cell r="P52" t="e">
            <v>#REF!</v>
          </cell>
        </row>
        <row r="53">
          <cell r="A53">
            <v>3489</v>
          </cell>
          <cell r="B53" t="str">
            <v xml:space="preserve"> </v>
          </cell>
          <cell r="C53">
            <v>40</v>
          </cell>
          <cell r="D53" t="str">
            <v>CROSSFIT</v>
          </cell>
          <cell r="E53" t="str">
            <v>DISQUES BUMPER CROSSFIT 5KG NOIR</v>
          </cell>
          <cell r="F53" t="str">
            <v>PICE</v>
          </cell>
          <cell r="G53">
            <v>42.6</v>
          </cell>
          <cell r="H53">
            <v>35.5</v>
          </cell>
          <cell r="I53">
            <v>30</v>
          </cell>
          <cell r="J53">
            <v>-0.15492957746478872</v>
          </cell>
          <cell r="L53">
            <v>0</v>
          </cell>
          <cell r="M53" t="e">
            <v>#REF!</v>
          </cell>
          <cell r="N53">
            <v>10</v>
          </cell>
          <cell r="O53">
            <v>0</v>
          </cell>
          <cell r="P53" t="e">
            <v>#REF!</v>
          </cell>
        </row>
        <row r="54">
          <cell r="A54">
            <v>3485</v>
          </cell>
          <cell r="B54" t="str">
            <v xml:space="preserve"> </v>
          </cell>
          <cell r="C54">
            <v>6</v>
          </cell>
          <cell r="D54" t="str">
            <v>CROSSFIT</v>
          </cell>
          <cell r="E54" t="str">
            <v>DISQUES BUMPER CROSSFIT 10KG VERT</v>
          </cell>
          <cell r="F54" t="str">
            <v>PICE</v>
          </cell>
          <cell r="G54">
            <v>78.599999999999994</v>
          </cell>
          <cell r="H54">
            <v>65.5</v>
          </cell>
          <cell r="I54">
            <v>56</v>
          </cell>
          <cell r="J54">
            <v>-0.14503816793893129</v>
          </cell>
          <cell r="L54">
            <v>0</v>
          </cell>
          <cell r="M54" t="e">
            <v>#REF!</v>
          </cell>
          <cell r="N54">
            <v>20</v>
          </cell>
          <cell r="O54">
            <v>0</v>
          </cell>
          <cell r="P54" t="e">
            <v>#REF!</v>
          </cell>
        </row>
        <row r="55">
          <cell r="A55">
            <v>3486</v>
          </cell>
          <cell r="B55" t="str">
            <v xml:space="preserve"> </v>
          </cell>
          <cell r="C55">
            <v>8.5</v>
          </cell>
          <cell r="D55" t="str">
            <v>CROSSFIT</v>
          </cell>
          <cell r="E55" t="str">
            <v>DISQUES BUMPER CROSSFIT 15KG JAUNE</v>
          </cell>
          <cell r="F55" t="str">
            <v>PICE</v>
          </cell>
          <cell r="G55">
            <v>104.39999999999999</v>
          </cell>
          <cell r="H55">
            <v>87</v>
          </cell>
          <cell r="I55">
            <v>74</v>
          </cell>
          <cell r="J55">
            <v>-0.14942528735632185</v>
          </cell>
          <cell r="L55">
            <v>0</v>
          </cell>
          <cell r="M55" t="e">
            <v>#REF!</v>
          </cell>
          <cell r="N55">
            <v>30</v>
          </cell>
          <cell r="O55">
            <v>0</v>
          </cell>
          <cell r="P55" t="e">
            <v>#REF!</v>
          </cell>
        </row>
        <row r="56">
          <cell r="A56">
            <v>3487</v>
          </cell>
          <cell r="B56" t="str">
            <v xml:space="preserve"> </v>
          </cell>
          <cell r="C56">
            <v>5.5</v>
          </cell>
          <cell r="D56" t="str">
            <v>CROSSFIT</v>
          </cell>
          <cell r="E56" t="str">
            <v>DISQUES BUMPER CROSSFIT 20KG BLEU</v>
          </cell>
          <cell r="F56" t="str">
            <v>PICE</v>
          </cell>
          <cell r="G56">
            <v>139.19999999999999</v>
          </cell>
          <cell r="H56">
            <v>116</v>
          </cell>
          <cell r="I56">
            <v>99</v>
          </cell>
          <cell r="J56">
            <v>-0.14655172413793102</v>
          </cell>
          <cell r="L56">
            <v>0</v>
          </cell>
          <cell r="M56" t="e">
            <v>#REF!</v>
          </cell>
          <cell r="N56">
            <v>40</v>
          </cell>
          <cell r="O56">
            <v>0</v>
          </cell>
          <cell r="P56" t="e">
            <v>#REF!</v>
          </cell>
        </row>
        <row r="57">
          <cell r="A57">
            <v>3488</v>
          </cell>
          <cell r="B57" t="str">
            <v xml:space="preserve"> </v>
          </cell>
          <cell r="C57">
            <v>7.9</v>
          </cell>
          <cell r="D57" t="str">
            <v>CROSSFIT</v>
          </cell>
          <cell r="E57" t="str">
            <v>DISQUES BUMPER CROSSFIT 25KG ROUGE</v>
          </cell>
          <cell r="F57" t="str">
            <v>PICE</v>
          </cell>
          <cell r="G57">
            <v>174</v>
          </cell>
          <cell r="H57">
            <v>145</v>
          </cell>
          <cell r="I57">
            <v>123</v>
          </cell>
          <cell r="J57">
            <v>-0.15172413793103448</v>
          </cell>
          <cell r="L57">
            <v>0</v>
          </cell>
          <cell r="M57" t="e">
            <v>#REF!</v>
          </cell>
          <cell r="N57">
            <v>50</v>
          </cell>
          <cell r="O57">
            <v>0</v>
          </cell>
          <cell r="P57" t="e">
            <v>#REF!</v>
          </cell>
        </row>
        <row r="58">
          <cell r="A58">
            <v>3791</v>
          </cell>
          <cell r="B58" t="str">
            <v xml:space="preserve"> </v>
          </cell>
          <cell r="C58">
            <v>13</v>
          </cell>
          <cell r="D58" t="str">
            <v>CROSSFIT</v>
          </cell>
          <cell r="E58" t="str">
            <v>DISQUE BUMPER ECO 5KG</v>
          </cell>
          <cell r="F58" t="str">
            <v>PICE</v>
          </cell>
          <cell r="G58">
            <v>20.399999999999999</v>
          </cell>
          <cell r="H58">
            <v>17</v>
          </cell>
          <cell r="I58">
            <v>14.5</v>
          </cell>
          <cell r="J58">
            <v>-0.14705882352941177</v>
          </cell>
          <cell r="L58">
            <v>0</v>
          </cell>
          <cell r="M58" t="e">
            <v>#REF!</v>
          </cell>
          <cell r="N58">
            <v>5</v>
          </cell>
          <cell r="O58">
            <v>0</v>
          </cell>
          <cell r="P58" t="e">
            <v>#REF!</v>
          </cell>
        </row>
        <row r="59">
          <cell r="A59">
            <v>3792</v>
          </cell>
          <cell r="B59" t="str">
            <v xml:space="preserve"> </v>
          </cell>
          <cell r="C59">
            <v>11</v>
          </cell>
          <cell r="D59" t="str">
            <v>CROSSFIT</v>
          </cell>
          <cell r="E59" t="str">
            <v>DISQUE BUMPER ECO 10KG</v>
          </cell>
          <cell r="F59" t="str">
            <v>PICE</v>
          </cell>
          <cell r="G59">
            <v>40.799999999999997</v>
          </cell>
          <cell r="H59">
            <v>34</v>
          </cell>
          <cell r="I59">
            <v>29</v>
          </cell>
          <cell r="J59">
            <v>-0.14705882352941177</v>
          </cell>
          <cell r="L59">
            <v>0</v>
          </cell>
          <cell r="M59" t="e">
            <v>#REF!</v>
          </cell>
          <cell r="N59">
            <v>10</v>
          </cell>
          <cell r="O59">
            <v>0</v>
          </cell>
          <cell r="P59" t="e">
            <v>#REF!</v>
          </cell>
        </row>
        <row r="60">
          <cell r="A60">
            <v>3793</v>
          </cell>
          <cell r="B60" t="str">
            <v xml:space="preserve"> </v>
          </cell>
          <cell r="C60">
            <v>17</v>
          </cell>
          <cell r="D60" t="str">
            <v>CROSSFIT</v>
          </cell>
          <cell r="E60" t="str">
            <v>DISQUE BUMPER ECO 15KG</v>
          </cell>
          <cell r="F60" t="str">
            <v>PICE</v>
          </cell>
          <cell r="G60">
            <v>61.199999999999996</v>
          </cell>
          <cell r="H60">
            <v>51</v>
          </cell>
          <cell r="I60">
            <v>43.5</v>
          </cell>
          <cell r="J60">
            <v>-0.14705882352941177</v>
          </cell>
          <cell r="L60">
            <v>0</v>
          </cell>
          <cell r="M60" t="e">
            <v>#REF!</v>
          </cell>
          <cell r="N60">
            <v>15</v>
          </cell>
          <cell r="O60">
            <v>0</v>
          </cell>
          <cell r="P60" t="e">
            <v>#REF!</v>
          </cell>
        </row>
        <row r="61">
          <cell r="A61">
            <v>3794</v>
          </cell>
          <cell r="B61" t="str">
            <v xml:space="preserve"> </v>
          </cell>
          <cell r="C61">
            <v>190</v>
          </cell>
          <cell r="D61" t="str">
            <v>CROSSFIT</v>
          </cell>
          <cell r="E61" t="str">
            <v>DISQUE BUMPER ECO 20KG</v>
          </cell>
          <cell r="F61" t="str">
            <v>PICE</v>
          </cell>
          <cell r="G61">
            <v>81.599999999999994</v>
          </cell>
          <cell r="H61">
            <v>68</v>
          </cell>
          <cell r="I61">
            <v>58</v>
          </cell>
          <cell r="J61">
            <v>-0.14705882352941177</v>
          </cell>
          <cell r="L61">
            <v>0</v>
          </cell>
          <cell r="M61" t="e">
            <v>#REF!</v>
          </cell>
          <cell r="N61">
            <v>20</v>
          </cell>
          <cell r="O61">
            <v>0</v>
          </cell>
          <cell r="P61" t="e">
            <v>#REF!</v>
          </cell>
        </row>
        <row r="62">
          <cell r="A62">
            <v>3795</v>
          </cell>
          <cell r="B62" t="str">
            <v xml:space="preserve"> </v>
          </cell>
          <cell r="C62">
            <v>160</v>
          </cell>
          <cell r="D62" t="str">
            <v>CROSSFIT</v>
          </cell>
          <cell r="E62" t="str">
            <v>DISQUE BUMPER ECO 25KG</v>
          </cell>
          <cell r="F62" t="str">
            <v>PICE</v>
          </cell>
          <cell r="G62">
            <v>102</v>
          </cell>
          <cell r="H62">
            <v>85</v>
          </cell>
          <cell r="I62">
            <v>72.5</v>
          </cell>
          <cell r="J62">
            <v>-0.14705882352941177</v>
          </cell>
          <cell r="L62">
            <v>0</v>
          </cell>
          <cell r="M62" t="e">
            <v>#REF!</v>
          </cell>
          <cell r="N62">
            <v>25</v>
          </cell>
          <cell r="O62">
            <v>0</v>
          </cell>
          <cell r="P62" t="e">
            <v>#REF!</v>
          </cell>
        </row>
        <row r="63">
          <cell r="A63">
            <v>3419</v>
          </cell>
          <cell r="B63" t="str">
            <v xml:space="preserve"> </v>
          </cell>
          <cell r="C63">
            <v>64</v>
          </cell>
          <cell r="D63" t="str">
            <v>CROSSFIT</v>
          </cell>
          <cell r="E63" t="str">
            <v>DOUBLE CHIN-UP BAR</v>
          </cell>
          <cell r="F63" t="str">
            <v>PICE</v>
          </cell>
          <cell r="G63">
            <v>132</v>
          </cell>
          <cell r="H63">
            <v>110</v>
          </cell>
          <cell r="I63">
            <v>70</v>
          </cell>
          <cell r="J63">
            <v>-0.36363636363636365</v>
          </cell>
          <cell r="L63">
            <v>0</v>
          </cell>
          <cell r="M63" t="e">
            <v>#REF!</v>
          </cell>
          <cell r="N63">
            <v>9</v>
          </cell>
          <cell r="O63">
            <v>0</v>
          </cell>
          <cell r="P63" t="e">
            <v>#REF!</v>
          </cell>
        </row>
        <row r="64">
          <cell r="A64">
            <v>3420</v>
          </cell>
          <cell r="B64" t="str">
            <v xml:space="preserve"> </v>
          </cell>
          <cell r="C64">
            <v>3.1</v>
          </cell>
          <cell r="D64" t="str">
            <v>CROSSFIT</v>
          </cell>
          <cell r="E64" t="str">
            <v>DOUBLE CHIN-UP BAR</v>
          </cell>
          <cell r="F64" t="str">
            <v>PICE</v>
          </cell>
          <cell r="G64">
            <v>162</v>
          </cell>
          <cell r="H64">
            <v>135</v>
          </cell>
          <cell r="I64">
            <v>84</v>
          </cell>
          <cell r="J64">
            <v>-0.37777777777777777</v>
          </cell>
          <cell r="L64">
            <v>0</v>
          </cell>
          <cell r="M64" t="e">
            <v>#REF!</v>
          </cell>
          <cell r="N64">
            <v>12.5</v>
          </cell>
          <cell r="O64">
            <v>0</v>
          </cell>
          <cell r="P64" t="e">
            <v>#REF!</v>
          </cell>
        </row>
        <row r="65">
          <cell r="A65">
            <v>3412</v>
          </cell>
          <cell r="B65" t="str">
            <v xml:space="preserve"> </v>
          </cell>
          <cell r="C65">
            <v>4.0999999999999996</v>
          </cell>
          <cell r="D65" t="str">
            <v>CROSSFIT</v>
          </cell>
          <cell r="E65" t="str">
            <v>ELEVATION CROSS BAR</v>
          </cell>
          <cell r="F65" t="str">
            <v>PAIRE</v>
          </cell>
          <cell r="G65">
            <v>190.79999999999998</v>
          </cell>
          <cell r="H65">
            <v>159</v>
          </cell>
          <cell r="I65">
            <v>127</v>
          </cell>
          <cell r="J65">
            <v>-0.20125786163522014</v>
          </cell>
          <cell r="L65">
            <v>0</v>
          </cell>
          <cell r="M65" t="e">
            <v>#REF!</v>
          </cell>
          <cell r="N65">
            <v>23</v>
          </cell>
          <cell r="O65">
            <v>0</v>
          </cell>
          <cell r="P65" t="e">
            <v>#REF!</v>
          </cell>
        </row>
        <row r="66">
          <cell r="A66">
            <v>3413</v>
          </cell>
          <cell r="B66" t="str">
            <v xml:space="preserve"> </v>
          </cell>
          <cell r="C66">
            <v>2.6</v>
          </cell>
          <cell r="D66" t="str">
            <v>CROSSFIT</v>
          </cell>
          <cell r="E66" t="str">
            <v>ELEVATION CROSS BAR</v>
          </cell>
          <cell r="F66" t="str">
            <v>PAIRE</v>
          </cell>
          <cell r="G66">
            <v>238.79999999999998</v>
          </cell>
          <cell r="H66">
            <v>199</v>
          </cell>
          <cell r="I66">
            <v>159</v>
          </cell>
          <cell r="J66">
            <v>-0.20100502512562815</v>
          </cell>
          <cell r="L66">
            <v>0</v>
          </cell>
          <cell r="M66" t="e">
            <v>#REF!</v>
          </cell>
          <cell r="N66">
            <v>30</v>
          </cell>
          <cell r="O66">
            <v>0</v>
          </cell>
          <cell r="P66" t="e">
            <v>#REF!</v>
          </cell>
        </row>
        <row r="67">
          <cell r="A67">
            <v>3813</v>
          </cell>
          <cell r="B67" t="str">
            <v xml:space="preserve"> </v>
          </cell>
          <cell r="C67">
            <v>27.9</v>
          </cell>
          <cell r="D67" t="str">
            <v>CROSSFIT</v>
          </cell>
          <cell r="E67" t="str">
            <v>ELEVATION CROSS BAR TRANSVERSAL</v>
          </cell>
          <cell r="F67" t="str">
            <v>PAIRE</v>
          </cell>
          <cell r="G67">
            <v>118.8</v>
          </cell>
          <cell r="H67">
            <v>99</v>
          </cell>
          <cell r="I67">
            <v>79</v>
          </cell>
          <cell r="J67">
            <v>-0.20202020202020202</v>
          </cell>
          <cell r="L67">
            <v>0</v>
          </cell>
          <cell r="M67" t="e">
            <v>#REF!</v>
          </cell>
          <cell r="N67">
            <v>12</v>
          </cell>
          <cell r="O67">
            <v>0</v>
          </cell>
          <cell r="P67" t="e">
            <v>#REF!</v>
          </cell>
        </row>
        <row r="68">
          <cell r="A68">
            <v>2349</v>
          </cell>
          <cell r="B68" t="str">
            <v xml:space="preserve"> </v>
          </cell>
          <cell r="C68">
            <v>39</v>
          </cell>
          <cell r="D68" t="str">
            <v>CROSSFIT</v>
          </cell>
          <cell r="E68" t="str">
            <v>ESPALIER BOIS/ALU</v>
          </cell>
          <cell r="F68" t="str">
            <v>PICE</v>
          </cell>
          <cell r="G68">
            <v>348</v>
          </cell>
          <cell r="H68">
            <v>290</v>
          </cell>
          <cell r="I68">
            <v>235</v>
          </cell>
          <cell r="J68">
            <v>-0.18965517241379309</v>
          </cell>
          <cell r="L68">
            <v>0</v>
          </cell>
          <cell r="M68" t="e">
            <v>#REF!</v>
          </cell>
          <cell r="N68">
            <v>36</v>
          </cell>
          <cell r="O68">
            <v>0</v>
          </cell>
          <cell r="P68" t="e">
            <v>#REF!</v>
          </cell>
        </row>
        <row r="69">
          <cell r="A69">
            <v>4046</v>
          </cell>
          <cell r="B69" t="str">
            <v xml:space="preserve"> </v>
          </cell>
          <cell r="C69">
            <v>16.5</v>
          </cell>
          <cell r="D69" t="str">
            <v>CROSSFIT</v>
          </cell>
          <cell r="E69" t="str">
            <v>ESPALIER BOIS SIMPLE</v>
          </cell>
          <cell r="F69" t="str">
            <v>PICE</v>
          </cell>
          <cell r="G69">
            <v>300</v>
          </cell>
          <cell r="H69">
            <v>250</v>
          </cell>
          <cell r="I69">
            <v>212</v>
          </cell>
          <cell r="J69">
            <v>-0.152</v>
          </cell>
          <cell r="L69">
            <v>0</v>
          </cell>
          <cell r="M69" t="e">
            <v>#REF!</v>
          </cell>
          <cell r="N69">
            <v>90</v>
          </cell>
          <cell r="O69">
            <v>0</v>
          </cell>
          <cell r="P69" t="e">
            <v>#REF!</v>
          </cell>
        </row>
        <row r="70">
          <cell r="A70">
            <v>4047</v>
          </cell>
          <cell r="B70" t="str">
            <v xml:space="preserve"> </v>
          </cell>
          <cell r="C70">
            <v>20.2</v>
          </cell>
          <cell r="D70" t="str">
            <v>CROSSFIT</v>
          </cell>
          <cell r="E70" t="str">
            <v>ESPALIER BOIS DOUBLE</v>
          </cell>
          <cell r="F70" t="str">
            <v>PICE</v>
          </cell>
          <cell r="G70">
            <v>456</v>
          </cell>
          <cell r="H70">
            <v>380</v>
          </cell>
          <cell r="I70">
            <v>322</v>
          </cell>
          <cell r="J70">
            <v>-0.15263157894736842</v>
          </cell>
          <cell r="L70">
            <v>0</v>
          </cell>
          <cell r="M70" t="e">
            <v>#REF!</v>
          </cell>
          <cell r="N70">
            <v>50</v>
          </cell>
          <cell r="O70">
            <v>0</v>
          </cell>
          <cell r="P70" t="e">
            <v>#REF!</v>
          </cell>
        </row>
        <row r="71">
          <cell r="A71">
            <v>4024</v>
          </cell>
          <cell r="B71" t="str">
            <v xml:space="preserve"> </v>
          </cell>
          <cell r="C71">
            <v>22.5</v>
          </cell>
          <cell r="D71" t="str">
            <v>CROSSFIT</v>
          </cell>
          <cell r="E71" t="str">
            <v>FIXATION MURALE POUR CORDE</v>
          </cell>
          <cell r="F71" t="str">
            <v>PICE</v>
          </cell>
          <cell r="G71">
            <v>18</v>
          </cell>
          <cell r="H71">
            <v>15</v>
          </cell>
          <cell r="I71">
            <v>12</v>
          </cell>
          <cell r="J71">
            <v>-0.2</v>
          </cell>
          <cell r="L71">
            <v>0</v>
          </cell>
          <cell r="M71" t="e">
            <v>#REF!</v>
          </cell>
          <cell r="N71">
            <v>0.2</v>
          </cell>
          <cell r="O71">
            <v>0</v>
          </cell>
          <cell r="P71" t="e">
            <v>#REF!</v>
          </cell>
        </row>
        <row r="72">
          <cell r="A72">
            <v>3525</v>
          </cell>
          <cell r="B72" t="str">
            <v xml:space="preserve"> </v>
          </cell>
          <cell r="C72">
            <v>26</v>
          </cell>
          <cell r="D72" t="str">
            <v>CROSSFIT</v>
          </cell>
          <cell r="E72" t="str">
            <v>GLUTE HAM</v>
          </cell>
          <cell r="F72" t="str">
            <v>PICE</v>
          </cell>
          <cell r="G72">
            <v>358.8</v>
          </cell>
          <cell r="H72">
            <v>299</v>
          </cell>
          <cell r="I72">
            <v>248</v>
          </cell>
          <cell r="J72">
            <v>-0.1705685618729097</v>
          </cell>
          <cell r="L72">
            <v>0</v>
          </cell>
          <cell r="M72" t="e">
            <v>#REF!</v>
          </cell>
          <cell r="N72">
            <v>26</v>
          </cell>
          <cell r="O72">
            <v>0</v>
          </cell>
          <cell r="P72" t="e">
            <v>#REF!</v>
          </cell>
        </row>
        <row r="73">
          <cell r="A73">
            <v>3641</v>
          </cell>
          <cell r="B73" t="str">
            <v xml:space="preserve"> </v>
          </cell>
          <cell r="C73">
            <v>29.5</v>
          </cell>
          <cell r="D73" t="str">
            <v>CROSSFIT</v>
          </cell>
          <cell r="E73" t="str">
            <v>GRIP BALL</v>
          </cell>
          <cell r="F73" t="str">
            <v>PICE</v>
          </cell>
          <cell r="G73">
            <v>10.799999999999999</v>
          </cell>
          <cell r="H73">
            <v>9</v>
          </cell>
          <cell r="I73">
            <v>7.2</v>
          </cell>
          <cell r="J73">
            <v>-0.19999999999999998</v>
          </cell>
          <cell r="L73">
            <v>0</v>
          </cell>
          <cell r="M73" t="e">
            <v>#REF!</v>
          </cell>
          <cell r="N73">
            <v>0.5</v>
          </cell>
          <cell r="O73">
            <v>0</v>
          </cell>
          <cell r="P73" t="e">
            <v>#REF!</v>
          </cell>
        </row>
        <row r="74">
          <cell r="A74">
            <v>2884</v>
          </cell>
          <cell r="B74" t="str">
            <v xml:space="preserve"> </v>
          </cell>
          <cell r="C74">
            <v>33</v>
          </cell>
          <cell r="D74" t="str">
            <v>CROSSFIT</v>
          </cell>
          <cell r="E74" t="str">
            <v>J-HOOKS</v>
          </cell>
          <cell r="F74" t="str">
            <v>PAIRE</v>
          </cell>
          <cell r="G74">
            <v>60</v>
          </cell>
          <cell r="H74">
            <v>50</v>
          </cell>
          <cell r="I74">
            <v>42.5</v>
          </cell>
          <cell r="J74">
            <v>-0.15</v>
          </cell>
          <cell r="L74">
            <v>0</v>
          </cell>
          <cell r="M74" t="e">
            <v>#REF!</v>
          </cell>
          <cell r="N74">
            <v>4</v>
          </cell>
          <cell r="O74">
            <v>0</v>
          </cell>
          <cell r="P74" t="e">
            <v>#REF!</v>
          </cell>
        </row>
        <row r="75">
          <cell r="A75">
            <v>3535</v>
          </cell>
          <cell r="B75" t="str">
            <v xml:space="preserve"> </v>
          </cell>
          <cell r="C75">
            <v>75</v>
          </cell>
          <cell r="D75" t="str">
            <v>CROSSFIT</v>
          </cell>
          <cell r="E75" t="str">
            <v>K-GLIDE</v>
          </cell>
          <cell r="F75" t="str">
            <v>PICE</v>
          </cell>
          <cell r="G75">
            <v>23.88</v>
          </cell>
          <cell r="H75">
            <v>19.899999999999999</v>
          </cell>
          <cell r="I75">
            <v>14.9</v>
          </cell>
          <cell r="J75">
            <v>-0.2512562814070351</v>
          </cell>
          <cell r="L75">
            <v>0</v>
          </cell>
          <cell r="M75" t="e">
            <v>#REF!</v>
          </cell>
          <cell r="N75">
            <v>0.35</v>
          </cell>
          <cell r="O75">
            <v>0</v>
          </cell>
          <cell r="P75" t="e">
            <v>#REF!</v>
          </cell>
        </row>
        <row r="76">
          <cell r="A76">
            <v>2969</v>
          </cell>
          <cell r="B76" t="str">
            <v xml:space="preserve"> </v>
          </cell>
          <cell r="C76">
            <v>103</v>
          </cell>
          <cell r="D76" t="str">
            <v>CROSSFIT</v>
          </cell>
          <cell r="E76" t="str">
            <v>KETTLEBELL 4 KG</v>
          </cell>
          <cell r="F76" t="str">
            <v>PICE</v>
          </cell>
          <cell r="G76">
            <v>15.12</v>
          </cell>
          <cell r="H76">
            <v>12.6</v>
          </cell>
          <cell r="I76">
            <v>10.5</v>
          </cell>
          <cell r="J76">
            <v>-0.16666666666666663</v>
          </cell>
          <cell r="L76">
            <v>0</v>
          </cell>
          <cell r="M76" t="e">
            <v>#REF!</v>
          </cell>
          <cell r="N76">
            <v>4</v>
          </cell>
          <cell r="O76">
            <v>0</v>
          </cell>
          <cell r="P76" t="e">
            <v>#REF!</v>
          </cell>
        </row>
        <row r="77">
          <cell r="A77">
            <v>2970</v>
          </cell>
          <cell r="B77" t="str">
            <v xml:space="preserve"> </v>
          </cell>
          <cell r="C77">
            <v>150</v>
          </cell>
          <cell r="D77" t="str">
            <v>CROSSFIT</v>
          </cell>
          <cell r="E77" t="str">
            <v>KETTLEBELL 6KG</v>
          </cell>
          <cell r="F77" t="str">
            <v>PICE</v>
          </cell>
          <cell r="G77">
            <v>22.679999999999996</v>
          </cell>
          <cell r="H77">
            <v>18.899999999999999</v>
          </cell>
          <cell r="I77">
            <v>15.5</v>
          </cell>
          <cell r="J77">
            <v>-0.17989417989417983</v>
          </cell>
          <cell r="L77">
            <v>0</v>
          </cell>
          <cell r="M77" t="e">
            <v>#REF!</v>
          </cell>
          <cell r="N77">
            <v>6</v>
          </cell>
          <cell r="O77">
            <v>0</v>
          </cell>
          <cell r="P77" t="e">
            <v>#REF!</v>
          </cell>
        </row>
        <row r="78">
          <cell r="A78">
            <v>2971</v>
          </cell>
          <cell r="B78" t="str">
            <v xml:space="preserve"> </v>
          </cell>
          <cell r="C78">
            <v>19.5</v>
          </cell>
          <cell r="D78" t="str">
            <v>CROSSFIT</v>
          </cell>
          <cell r="E78" t="str">
            <v>KETTLEBELL 8 KG</v>
          </cell>
          <cell r="F78" t="str">
            <v>PICE</v>
          </cell>
          <cell r="G78">
            <v>30.24</v>
          </cell>
          <cell r="H78">
            <v>25.2</v>
          </cell>
          <cell r="I78">
            <v>21</v>
          </cell>
          <cell r="J78">
            <v>-0.16666666666666663</v>
          </cell>
          <cell r="L78">
            <v>0</v>
          </cell>
          <cell r="M78" t="e">
            <v>#REF!</v>
          </cell>
          <cell r="N78">
            <v>8</v>
          </cell>
          <cell r="O78">
            <v>0</v>
          </cell>
          <cell r="P78" t="e">
            <v>#REF!</v>
          </cell>
        </row>
        <row r="79">
          <cell r="A79">
            <v>2972</v>
          </cell>
          <cell r="B79" t="str">
            <v xml:space="preserve"> </v>
          </cell>
          <cell r="C79">
            <v>38</v>
          </cell>
          <cell r="D79" t="str">
            <v>CROSSFIT</v>
          </cell>
          <cell r="E79" t="str">
            <v>KETTLEBELL 10 KG</v>
          </cell>
          <cell r="F79" t="str">
            <v>PICE</v>
          </cell>
          <cell r="G79">
            <v>38.4</v>
          </cell>
          <cell r="H79">
            <v>32</v>
          </cell>
          <cell r="I79">
            <v>26</v>
          </cell>
          <cell r="J79">
            <v>-0.1875</v>
          </cell>
          <cell r="L79">
            <v>0</v>
          </cell>
          <cell r="M79" t="e">
            <v>#REF!</v>
          </cell>
          <cell r="N79">
            <v>10</v>
          </cell>
          <cell r="O79">
            <v>0</v>
          </cell>
          <cell r="P79" t="e">
            <v>#REF!</v>
          </cell>
        </row>
        <row r="80">
          <cell r="A80">
            <v>2973</v>
          </cell>
          <cell r="B80" t="str">
            <v xml:space="preserve"> </v>
          </cell>
          <cell r="C80">
            <v>11</v>
          </cell>
          <cell r="D80" t="str">
            <v>CROSSFIT</v>
          </cell>
          <cell r="E80" t="str">
            <v>KETTLEBELL 12 KG</v>
          </cell>
          <cell r="F80" t="str">
            <v>PICE</v>
          </cell>
          <cell r="G80">
            <v>45.6</v>
          </cell>
          <cell r="H80">
            <v>38</v>
          </cell>
          <cell r="I80">
            <v>31</v>
          </cell>
          <cell r="J80">
            <v>-0.18421052631578946</v>
          </cell>
          <cell r="L80">
            <v>0</v>
          </cell>
          <cell r="M80" t="e">
            <v>#REF!</v>
          </cell>
          <cell r="N80">
            <v>12</v>
          </cell>
          <cell r="O80">
            <v>0</v>
          </cell>
          <cell r="P80" t="e">
            <v>#REF!</v>
          </cell>
        </row>
        <row r="81">
          <cell r="A81">
            <v>2974</v>
          </cell>
          <cell r="B81" t="str">
            <v xml:space="preserve"> </v>
          </cell>
          <cell r="C81">
            <v>23</v>
          </cell>
          <cell r="D81" t="str">
            <v>CROSSFIT</v>
          </cell>
          <cell r="E81" t="str">
            <v>KETTLEBELL 16 KG</v>
          </cell>
          <cell r="F81" t="str">
            <v>PICE</v>
          </cell>
          <cell r="G81">
            <v>61.199999999999996</v>
          </cell>
          <cell r="H81">
            <v>51</v>
          </cell>
          <cell r="I81">
            <v>42</v>
          </cell>
          <cell r="J81">
            <v>-0.17647058823529413</v>
          </cell>
          <cell r="L81">
            <v>0</v>
          </cell>
          <cell r="M81" t="e">
            <v>#REF!</v>
          </cell>
          <cell r="N81">
            <v>16</v>
          </cell>
          <cell r="O81">
            <v>0</v>
          </cell>
          <cell r="P81" t="e">
            <v>#REF!</v>
          </cell>
        </row>
        <row r="82">
          <cell r="A82">
            <v>2975</v>
          </cell>
          <cell r="B82" t="str">
            <v xml:space="preserve"> </v>
          </cell>
          <cell r="C82">
            <v>29</v>
          </cell>
          <cell r="D82" t="str">
            <v>CROSSFIT</v>
          </cell>
          <cell r="E82" t="str">
            <v>KETTLEBELL 20 KG</v>
          </cell>
          <cell r="F82" t="str">
            <v>PICE</v>
          </cell>
          <cell r="G82">
            <v>70.8</v>
          </cell>
          <cell r="H82">
            <v>59</v>
          </cell>
          <cell r="I82">
            <v>48</v>
          </cell>
          <cell r="J82">
            <v>-0.1864406779661017</v>
          </cell>
          <cell r="L82">
            <v>0</v>
          </cell>
          <cell r="M82" t="e">
            <v>#REF!</v>
          </cell>
          <cell r="N82">
            <v>20</v>
          </cell>
          <cell r="O82">
            <v>0</v>
          </cell>
          <cell r="P82" t="e">
            <v>#REF!</v>
          </cell>
        </row>
        <row r="83">
          <cell r="A83">
            <v>2976</v>
          </cell>
          <cell r="B83" t="str">
            <v xml:space="preserve"> </v>
          </cell>
          <cell r="C83">
            <v>2785</v>
          </cell>
          <cell r="D83" t="str">
            <v>CROSSFIT</v>
          </cell>
          <cell r="E83" t="str">
            <v>KETTLEBELL 24 KG</v>
          </cell>
          <cell r="F83" t="str">
            <v>PICE</v>
          </cell>
          <cell r="G83">
            <v>84</v>
          </cell>
          <cell r="H83">
            <v>70</v>
          </cell>
          <cell r="I83">
            <v>57</v>
          </cell>
          <cell r="J83">
            <v>-0.18571428571428572</v>
          </cell>
          <cell r="L83">
            <v>0</v>
          </cell>
          <cell r="M83" t="e">
            <v>#REF!</v>
          </cell>
          <cell r="N83">
            <v>24</v>
          </cell>
          <cell r="O83">
            <v>0</v>
          </cell>
          <cell r="P83" t="e">
            <v>#REF!</v>
          </cell>
        </row>
        <row r="84">
          <cell r="A84">
            <v>3529</v>
          </cell>
          <cell r="B84" t="str">
            <v xml:space="preserve"> </v>
          </cell>
          <cell r="C84">
            <v>2075</v>
          </cell>
          <cell r="D84" t="str">
            <v>CROSSFIT</v>
          </cell>
          <cell r="E84" t="str">
            <v>KETTLEBELL 28 KG</v>
          </cell>
          <cell r="F84" t="str">
            <v>PICE</v>
          </cell>
          <cell r="G84">
            <v>98.399999999999991</v>
          </cell>
          <cell r="H84">
            <v>82</v>
          </cell>
          <cell r="I84">
            <v>67</v>
          </cell>
          <cell r="J84">
            <v>-0.18292682926829268</v>
          </cell>
          <cell r="L84">
            <v>0</v>
          </cell>
          <cell r="M84" t="e">
            <v>#REF!</v>
          </cell>
          <cell r="N84">
            <v>28</v>
          </cell>
          <cell r="O84">
            <v>0</v>
          </cell>
          <cell r="P84" t="e">
            <v>#REF!</v>
          </cell>
        </row>
        <row r="85">
          <cell r="A85">
            <v>3530</v>
          </cell>
          <cell r="B85" t="str">
            <v xml:space="preserve"> </v>
          </cell>
          <cell r="C85">
            <v>32</v>
          </cell>
          <cell r="D85" t="str">
            <v>CROSSFIT</v>
          </cell>
          <cell r="E85" t="str">
            <v>KETTLEBELL 32 KG</v>
          </cell>
          <cell r="F85" t="str">
            <v>PICE</v>
          </cell>
          <cell r="G85">
            <v>111.6</v>
          </cell>
          <cell r="H85">
            <v>93</v>
          </cell>
          <cell r="I85">
            <v>77</v>
          </cell>
          <cell r="J85">
            <v>-0.17204301075268819</v>
          </cell>
          <cell r="L85">
            <v>0</v>
          </cell>
          <cell r="M85" t="e">
            <v>#REF!</v>
          </cell>
          <cell r="N85">
            <v>32</v>
          </cell>
          <cell r="O85">
            <v>0</v>
          </cell>
          <cell r="P85" t="e">
            <v>#REF!</v>
          </cell>
        </row>
        <row r="86">
          <cell r="A86">
            <v>3531</v>
          </cell>
          <cell r="B86" t="str">
            <v xml:space="preserve"> </v>
          </cell>
          <cell r="C86">
            <v>5.05</v>
          </cell>
          <cell r="D86" t="str">
            <v>CROSSFIT</v>
          </cell>
          <cell r="E86" t="str">
            <v>KETTLEBELL 36 KG</v>
          </cell>
          <cell r="F86" t="str">
            <v>PICE</v>
          </cell>
          <cell r="G86">
            <v>126</v>
          </cell>
          <cell r="H86">
            <v>105</v>
          </cell>
          <cell r="I86">
            <v>86</v>
          </cell>
          <cell r="J86">
            <v>-0.18095238095238095</v>
          </cell>
          <cell r="L86">
            <v>0</v>
          </cell>
          <cell r="M86" t="e">
            <v>#REF!</v>
          </cell>
          <cell r="N86">
            <v>36</v>
          </cell>
          <cell r="O86">
            <v>0</v>
          </cell>
          <cell r="P86" t="e">
            <v>#REF!</v>
          </cell>
        </row>
        <row r="87">
          <cell r="A87">
            <v>3532</v>
          </cell>
          <cell r="B87" t="str">
            <v xml:space="preserve"> </v>
          </cell>
          <cell r="C87">
            <v>38</v>
          </cell>
          <cell r="D87" t="str">
            <v>CROSSFIT</v>
          </cell>
          <cell r="E87" t="str">
            <v>KETTLEBELL 40 KG</v>
          </cell>
          <cell r="F87" t="str">
            <v>PICE</v>
          </cell>
          <cell r="G87">
            <v>133.19999999999999</v>
          </cell>
          <cell r="H87">
            <v>111</v>
          </cell>
          <cell r="I87">
            <v>88</v>
          </cell>
          <cell r="J87">
            <v>-0.2072072072072072</v>
          </cell>
          <cell r="L87">
            <v>0</v>
          </cell>
          <cell r="M87" t="e">
            <v>#REF!</v>
          </cell>
          <cell r="N87">
            <v>40</v>
          </cell>
          <cell r="O87">
            <v>0</v>
          </cell>
          <cell r="P87" t="e">
            <v>#REF!</v>
          </cell>
        </row>
        <row r="88">
          <cell r="A88">
            <v>3533</v>
          </cell>
          <cell r="B88" t="str">
            <v xml:space="preserve"> </v>
          </cell>
          <cell r="C88">
            <v>5</v>
          </cell>
          <cell r="D88" t="str">
            <v>CROSSFIT</v>
          </cell>
          <cell r="E88" t="str">
            <v>KETTLEBELL 44 KG</v>
          </cell>
          <cell r="F88" t="str">
            <v>PICE</v>
          </cell>
          <cell r="G88">
            <v>145.19999999999999</v>
          </cell>
          <cell r="H88">
            <v>121</v>
          </cell>
          <cell r="I88">
            <v>97</v>
          </cell>
          <cell r="J88">
            <v>-0.19834710743801653</v>
          </cell>
          <cell r="L88">
            <v>0</v>
          </cell>
          <cell r="M88" t="e">
            <v>#REF!</v>
          </cell>
          <cell r="N88">
            <v>44</v>
          </cell>
          <cell r="O88">
            <v>0</v>
          </cell>
          <cell r="P88" t="e">
            <v>#REF!</v>
          </cell>
        </row>
        <row r="89">
          <cell r="A89">
            <v>3534</v>
          </cell>
          <cell r="B89" t="str">
            <v xml:space="preserve"> </v>
          </cell>
          <cell r="C89">
            <v>49</v>
          </cell>
          <cell r="D89" t="str">
            <v>CROSSFIT</v>
          </cell>
          <cell r="E89" t="str">
            <v>KETTLEBELL 48 KG</v>
          </cell>
          <cell r="F89" t="str">
            <v>PICE</v>
          </cell>
          <cell r="G89">
            <v>159.6</v>
          </cell>
          <cell r="H89">
            <v>133</v>
          </cell>
          <cell r="I89">
            <v>105</v>
          </cell>
          <cell r="J89">
            <v>-0.21052631578947367</v>
          </cell>
          <cell r="L89">
            <v>0</v>
          </cell>
          <cell r="M89" t="e">
            <v>#REF!</v>
          </cell>
          <cell r="N89">
            <v>48</v>
          </cell>
          <cell r="O89">
            <v>0</v>
          </cell>
          <cell r="P89" t="e">
            <v>#REF!</v>
          </cell>
        </row>
        <row r="90">
          <cell r="A90">
            <v>3584</v>
          </cell>
          <cell r="B90" t="str">
            <v xml:space="preserve"> </v>
          </cell>
          <cell r="C90">
            <v>57</v>
          </cell>
          <cell r="D90" t="str">
            <v>CROSSFIT</v>
          </cell>
          <cell r="E90" t="str">
            <v>KETTLEBELL CAST IRON 4 KG</v>
          </cell>
          <cell r="F90" t="str">
            <v>PICE</v>
          </cell>
          <cell r="G90">
            <v>10.56</v>
          </cell>
          <cell r="H90">
            <v>8.8000000000000007</v>
          </cell>
          <cell r="I90">
            <v>7.9</v>
          </cell>
          <cell r="J90">
            <v>-0.10227272727272731</v>
          </cell>
          <cell r="L90">
            <v>0</v>
          </cell>
          <cell r="M90" t="e">
            <v>#REF!</v>
          </cell>
          <cell r="N90">
            <v>4</v>
          </cell>
          <cell r="O90">
            <v>0</v>
          </cell>
          <cell r="P90" t="e">
            <v>#REF!</v>
          </cell>
        </row>
        <row r="91">
          <cell r="A91">
            <v>3585</v>
          </cell>
          <cell r="B91" t="str">
            <v xml:space="preserve"> </v>
          </cell>
          <cell r="C91">
            <v>65</v>
          </cell>
          <cell r="D91" t="str">
            <v>CROSSFIT</v>
          </cell>
          <cell r="E91" t="str">
            <v>KETTLEBELL CAST IRON 8 KG</v>
          </cell>
          <cell r="F91" t="str">
            <v>PICE</v>
          </cell>
          <cell r="G91">
            <v>21.24</v>
          </cell>
          <cell r="H91">
            <v>17.7</v>
          </cell>
          <cell r="I91">
            <v>16</v>
          </cell>
          <cell r="J91">
            <v>-9.6045197740112956E-2</v>
          </cell>
          <cell r="L91">
            <v>0</v>
          </cell>
          <cell r="M91" t="e">
            <v>#REF!</v>
          </cell>
          <cell r="N91">
            <v>8</v>
          </cell>
          <cell r="O91">
            <v>0</v>
          </cell>
          <cell r="P91" t="e">
            <v>#REF!</v>
          </cell>
        </row>
        <row r="92">
          <cell r="A92">
            <v>3586</v>
          </cell>
          <cell r="B92" t="str">
            <v xml:space="preserve"> </v>
          </cell>
          <cell r="C92">
            <v>45</v>
          </cell>
          <cell r="D92" t="str">
            <v>CROSSFIT</v>
          </cell>
          <cell r="E92" t="str">
            <v>KETTLEBELL CAST IRON 10 KG</v>
          </cell>
          <cell r="F92" t="str">
            <v>PICE</v>
          </cell>
          <cell r="G92">
            <v>26.4</v>
          </cell>
          <cell r="H92">
            <v>22</v>
          </cell>
          <cell r="I92">
            <v>19.8</v>
          </cell>
          <cell r="J92">
            <v>-9.9999999999999964E-2</v>
          </cell>
          <cell r="L92">
            <v>0</v>
          </cell>
          <cell r="M92" t="e">
            <v>#REF!</v>
          </cell>
          <cell r="N92">
            <v>10</v>
          </cell>
          <cell r="O92">
            <v>0</v>
          </cell>
          <cell r="P92" t="e">
            <v>#REF!</v>
          </cell>
        </row>
        <row r="93">
          <cell r="A93">
            <v>3587</v>
          </cell>
          <cell r="B93" t="str">
            <v xml:space="preserve"> </v>
          </cell>
          <cell r="C93">
            <v>2980</v>
          </cell>
          <cell r="D93" t="str">
            <v>CROSSFIT</v>
          </cell>
          <cell r="E93" t="str">
            <v>KETTLEBELL CAST IRON 12 KG</v>
          </cell>
          <cell r="F93" t="str">
            <v>PICE</v>
          </cell>
          <cell r="G93">
            <v>31.799999999999997</v>
          </cell>
          <cell r="H93">
            <v>26.5</v>
          </cell>
          <cell r="I93">
            <v>23.85</v>
          </cell>
          <cell r="J93">
            <v>-9.999999999999995E-2</v>
          </cell>
          <cell r="L93">
            <v>0</v>
          </cell>
          <cell r="M93" t="e">
            <v>#REF!</v>
          </cell>
          <cell r="N93">
            <v>12</v>
          </cell>
          <cell r="O93">
            <v>0</v>
          </cell>
          <cell r="P93" t="e">
            <v>#REF!</v>
          </cell>
        </row>
        <row r="94">
          <cell r="A94">
            <v>3588</v>
          </cell>
          <cell r="B94" t="str">
            <v xml:space="preserve"> </v>
          </cell>
          <cell r="C94">
            <v>3250</v>
          </cell>
          <cell r="D94" t="str">
            <v>CROSSFIT</v>
          </cell>
          <cell r="E94" t="str">
            <v>KETTLEBELL CAST IRON 16 KG</v>
          </cell>
          <cell r="F94" t="str">
            <v>PICE</v>
          </cell>
          <cell r="G94">
            <v>42</v>
          </cell>
          <cell r="H94">
            <v>35</v>
          </cell>
          <cell r="I94">
            <v>31.5</v>
          </cell>
          <cell r="J94">
            <v>-0.1</v>
          </cell>
          <cell r="L94">
            <v>0</v>
          </cell>
          <cell r="M94" t="e">
            <v>#REF!</v>
          </cell>
          <cell r="N94">
            <v>16</v>
          </cell>
          <cell r="O94">
            <v>0</v>
          </cell>
          <cell r="P94" t="e">
            <v>#REF!</v>
          </cell>
        </row>
        <row r="95">
          <cell r="A95">
            <v>3589</v>
          </cell>
          <cell r="B95" t="str">
            <v xml:space="preserve"> </v>
          </cell>
          <cell r="C95">
            <v>3800</v>
          </cell>
          <cell r="D95" t="str">
            <v>CROSSFIT</v>
          </cell>
          <cell r="E95" t="str">
            <v>KETTLEBELL CAST IRON 20 KG</v>
          </cell>
          <cell r="F95" t="str">
            <v>PICE</v>
          </cell>
          <cell r="G95">
            <v>52.8</v>
          </cell>
          <cell r="H95">
            <v>44</v>
          </cell>
          <cell r="I95">
            <v>39.6</v>
          </cell>
          <cell r="J95">
            <v>-9.9999999999999964E-2</v>
          </cell>
          <cell r="L95">
            <v>0</v>
          </cell>
          <cell r="M95" t="e">
            <v>#REF!</v>
          </cell>
          <cell r="N95">
            <v>20</v>
          </cell>
          <cell r="O95">
            <v>0</v>
          </cell>
          <cell r="P95" t="e">
            <v>#REF!</v>
          </cell>
        </row>
        <row r="96">
          <cell r="A96">
            <v>3590</v>
          </cell>
          <cell r="B96" t="str">
            <v xml:space="preserve"> </v>
          </cell>
          <cell r="C96">
            <v>2400</v>
          </cell>
          <cell r="D96" t="str">
            <v>CROSSFIT</v>
          </cell>
          <cell r="E96" t="str">
            <v>KETTLEBELL CAST IRON 24 KG</v>
          </cell>
          <cell r="F96" t="str">
            <v>PICE</v>
          </cell>
          <cell r="G96">
            <v>63.599999999999994</v>
          </cell>
          <cell r="H96">
            <v>53</v>
          </cell>
          <cell r="I96">
            <v>47.7</v>
          </cell>
          <cell r="J96">
            <v>-9.999999999999995E-2</v>
          </cell>
          <cell r="L96">
            <v>0</v>
          </cell>
          <cell r="M96" t="e">
            <v>#REF!</v>
          </cell>
          <cell r="N96">
            <v>24</v>
          </cell>
          <cell r="O96">
            <v>0</v>
          </cell>
          <cell r="P96" t="e">
            <v>#REF!</v>
          </cell>
        </row>
        <row r="97">
          <cell r="A97">
            <v>3591</v>
          </cell>
          <cell r="B97" t="str">
            <v xml:space="preserve"> </v>
          </cell>
          <cell r="C97">
            <v>4400</v>
          </cell>
          <cell r="D97" t="str">
            <v>CROSSFIT</v>
          </cell>
          <cell r="E97" t="str">
            <v>KETTLEBELL CAST IRON 28 KG</v>
          </cell>
          <cell r="F97" t="str">
            <v>PICE</v>
          </cell>
          <cell r="G97">
            <v>74.399999999999991</v>
          </cell>
          <cell r="H97">
            <v>62</v>
          </cell>
          <cell r="I97">
            <v>55.8</v>
          </cell>
          <cell r="J97">
            <v>-0.10000000000000005</v>
          </cell>
          <cell r="L97">
            <v>0</v>
          </cell>
          <cell r="M97" t="e">
            <v>#REF!</v>
          </cell>
          <cell r="N97">
            <v>28</v>
          </cell>
          <cell r="O97">
            <v>0</v>
          </cell>
          <cell r="P97" t="e">
            <v>#REF!</v>
          </cell>
        </row>
        <row r="98">
          <cell r="A98">
            <v>3592</v>
          </cell>
          <cell r="B98" t="str">
            <v xml:space="preserve"> </v>
          </cell>
          <cell r="C98">
            <v>3500</v>
          </cell>
          <cell r="D98" t="str">
            <v>CROSSFIT</v>
          </cell>
          <cell r="E98" t="str">
            <v>KETTLEBELL CAST IRON 32 KG</v>
          </cell>
          <cell r="F98" t="str">
            <v>PICE</v>
          </cell>
          <cell r="G98">
            <v>84</v>
          </cell>
          <cell r="H98">
            <v>70</v>
          </cell>
          <cell r="I98">
            <v>63</v>
          </cell>
          <cell r="J98">
            <v>-0.1</v>
          </cell>
          <cell r="L98">
            <v>0</v>
          </cell>
          <cell r="M98" t="e">
            <v>#REF!</v>
          </cell>
          <cell r="N98">
            <v>32</v>
          </cell>
          <cell r="O98">
            <v>0</v>
          </cell>
          <cell r="P98" t="e">
            <v>#REF!</v>
          </cell>
        </row>
        <row r="99">
          <cell r="A99">
            <v>3393</v>
          </cell>
          <cell r="B99" t="str">
            <v xml:space="preserve"> </v>
          </cell>
          <cell r="C99">
            <v>1900</v>
          </cell>
          <cell r="D99" t="str">
            <v>CROSSFIT</v>
          </cell>
          <cell r="E99" t="str">
            <v>KETTLEBELL COLOR 8KG</v>
          </cell>
          <cell r="F99" t="str">
            <v>PICE</v>
          </cell>
          <cell r="G99">
            <v>36.6</v>
          </cell>
          <cell r="H99">
            <v>30.5</v>
          </cell>
          <cell r="I99">
            <v>27.3</v>
          </cell>
          <cell r="J99">
            <v>-0.10491803278688522</v>
          </cell>
          <cell r="L99">
            <v>0</v>
          </cell>
          <cell r="M99" t="e">
            <v>#REF!</v>
          </cell>
          <cell r="N99">
            <v>8</v>
          </cell>
          <cell r="O99">
            <v>0</v>
          </cell>
          <cell r="P99" t="e">
            <v>#REF!</v>
          </cell>
        </row>
        <row r="100">
          <cell r="A100">
            <v>3394</v>
          </cell>
          <cell r="B100" t="str">
            <v xml:space="preserve"> </v>
          </cell>
          <cell r="C100">
            <v>3300</v>
          </cell>
          <cell r="D100" t="str">
            <v>CROSSFIT</v>
          </cell>
          <cell r="E100" t="str">
            <v>KETTLEBELL COLOR 10KG</v>
          </cell>
          <cell r="F100" t="str">
            <v>PICE</v>
          </cell>
          <cell r="G100">
            <v>44.4</v>
          </cell>
          <cell r="H100">
            <v>37</v>
          </cell>
          <cell r="I100">
            <v>33</v>
          </cell>
          <cell r="J100">
            <v>-0.10810810810810811</v>
          </cell>
          <cell r="L100">
            <v>0</v>
          </cell>
          <cell r="M100" t="e">
            <v>#REF!</v>
          </cell>
          <cell r="N100">
            <v>10</v>
          </cell>
          <cell r="O100">
            <v>0</v>
          </cell>
          <cell r="P100" t="e">
            <v>#REF!</v>
          </cell>
        </row>
        <row r="101">
          <cell r="A101">
            <v>3395</v>
          </cell>
          <cell r="B101" t="str">
            <v xml:space="preserve"> </v>
          </cell>
          <cell r="C101">
            <v>25</v>
          </cell>
          <cell r="D101" t="str">
            <v>CROSSFIT</v>
          </cell>
          <cell r="E101" t="str">
            <v>KETTLEBELL COLOR 12KG</v>
          </cell>
          <cell r="F101" t="str">
            <v>PICE</v>
          </cell>
          <cell r="G101">
            <v>52.199999999999996</v>
          </cell>
          <cell r="H101">
            <v>43.5</v>
          </cell>
          <cell r="I101">
            <v>39</v>
          </cell>
          <cell r="J101">
            <v>-0.10344827586206896</v>
          </cell>
          <cell r="L101">
            <v>0</v>
          </cell>
          <cell r="M101" t="e">
            <v>#REF!</v>
          </cell>
          <cell r="N101">
            <v>12</v>
          </cell>
          <cell r="O101">
            <v>0</v>
          </cell>
          <cell r="P101" t="e">
            <v>#REF!</v>
          </cell>
        </row>
        <row r="102">
          <cell r="A102">
            <v>3648</v>
          </cell>
          <cell r="B102" t="str">
            <v xml:space="preserve"> </v>
          </cell>
          <cell r="C102">
            <v>20.7</v>
          </cell>
          <cell r="D102" t="str">
            <v>CROSSFIT</v>
          </cell>
          <cell r="E102" t="str">
            <v>KETTLEBELL COLOR 14KG</v>
          </cell>
          <cell r="F102" t="str">
            <v>PICE</v>
          </cell>
          <cell r="G102">
            <v>60</v>
          </cell>
          <cell r="H102">
            <v>50</v>
          </cell>
          <cell r="I102">
            <v>45</v>
          </cell>
          <cell r="J102">
            <v>-0.1</v>
          </cell>
          <cell r="L102">
            <v>0</v>
          </cell>
          <cell r="M102" t="e">
            <v>#REF!</v>
          </cell>
          <cell r="N102">
            <v>14</v>
          </cell>
          <cell r="O102">
            <v>0</v>
          </cell>
          <cell r="P102" t="e">
            <v>#REF!</v>
          </cell>
        </row>
        <row r="103">
          <cell r="A103">
            <v>3649</v>
          </cell>
          <cell r="B103" t="str">
            <v xml:space="preserve"> </v>
          </cell>
          <cell r="C103">
            <v>16.5</v>
          </cell>
          <cell r="D103" t="str">
            <v>CROSSFIT</v>
          </cell>
          <cell r="E103" t="str">
            <v>KETTLEBELL COLOR 16KG</v>
          </cell>
          <cell r="F103" t="str">
            <v>PICE</v>
          </cell>
          <cell r="G103">
            <v>68.399999999999991</v>
          </cell>
          <cell r="H103">
            <v>57</v>
          </cell>
          <cell r="I103">
            <v>50.5</v>
          </cell>
          <cell r="J103">
            <v>-0.11403508771929824</v>
          </cell>
          <cell r="L103">
            <v>0</v>
          </cell>
          <cell r="M103" t="e">
            <v>#REF!</v>
          </cell>
          <cell r="N103">
            <v>16</v>
          </cell>
          <cell r="O103">
            <v>0</v>
          </cell>
          <cell r="P103" t="e">
            <v>#REF!</v>
          </cell>
        </row>
        <row r="104">
          <cell r="A104">
            <v>3650</v>
          </cell>
          <cell r="B104" t="str">
            <v xml:space="preserve"> </v>
          </cell>
          <cell r="C104">
            <v>195</v>
          </cell>
          <cell r="D104" t="str">
            <v>CROSSFIT</v>
          </cell>
          <cell r="E104" t="str">
            <v>KETTLEBELL COLOR 18KG</v>
          </cell>
          <cell r="F104" t="str">
            <v>PICE</v>
          </cell>
          <cell r="G104">
            <v>75.599999999999994</v>
          </cell>
          <cell r="H104">
            <v>63</v>
          </cell>
          <cell r="I104">
            <v>56</v>
          </cell>
          <cell r="J104">
            <v>-0.1111111111111111</v>
          </cell>
          <cell r="L104">
            <v>0</v>
          </cell>
          <cell r="M104" t="e">
            <v>#REF!</v>
          </cell>
          <cell r="N104">
            <v>18</v>
          </cell>
          <cell r="O104">
            <v>0</v>
          </cell>
          <cell r="P104" t="e">
            <v>#REF!</v>
          </cell>
        </row>
        <row r="105">
          <cell r="A105">
            <v>3651</v>
          </cell>
          <cell r="B105" t="str">
            <v xml:space="preserve"> </v>
          </cell>
          <cell r="C105">
            <v>5</v>
          </cell>
          <cell r="D105" t="str">
            <v>CROSSFIT</v>
          </cell>
          <cell r="E105" t="str">
            <v>KETTLEBELL COLOR 20KG</v>
          </cell>
          <cell r="F105" t="str">
            <v>PICE</v>
          </cell>
          <cell r="G105">
            <v>84</v>
          </cell>
          <cell r="H105">
            <v>70</v>
          </cell>
          <cell r="I105">
            <v>62</v>
          </cell>
          <cell r="J105">
            <v>-0.11428571428571428</v>
          </cell>
          <cell r="L105">
            <v>0</v>
          </cell>
          <cell r="M105" t="e">
            <v>#REF!</v>
          </cell>
          <cell r="N105">
            <v>20</v>
          </cell>
          <cell r="O105">
            <v>0</v>
          </cell>
          <cell r="P105" t="e">
            <v>#REF!</v>
          </cell>
        </row>
        <row r="106">
          <cell r="A106">
            <v>3652</v>
          </cell>
          <cell r="B106" t="str">
            <v xml:space="preserve"> </v>
          </cell>
          <cell r="C106">
            <v>18.399999999999999</v>
          </cell>
          <cell r="D106" t="str">
            <v>CROSSFIT</v>
          </cell>
          <cell r="E106" t="str">
            <v>KETTLEBELL COLOR 22KG</v>
          </cell>
          <cell r="F106" t="str">
            <v>PICE</v>
          </cell>
          <cell r="G106">
            <v>91.2</v>
          </cell>
          <cell r="H106">
            <v>76</v>
          </cell>
          <cell r="I106">
            <v>68</v>
          </cell>
          <cell r="J106">
            <v>-0.10526315789473684</v>
          </cell>
          <cell r="L106">
            <v>0</v>
          </cell>
          <cell r="M106" t="e">
            <v>#REF!</v>
          </cell>
          <cell r="N106">
            <v>22</v>
          </cell>
          <cell r="O106">
            <v>0</v>
          </cell>
          <cell r="P106" t="e">
            <v>#REF!</v>
          </cell>
        </row>
        <row r="107">
          <cell r="A107">
            <v>3653</v>
          </cell>
          <cell r="B107" t="str">
            <v xml:space="preserve"> </v>
          </cell>
          <cell r="C107">
            <v>5</v>
          </cell>
          <cell r="D107" t="str">
            <v>CROSSFIT</v>
          </cell>
          <cell r="E107" t="str">
            <v>KETTLEBELL COLOR 24KG</v>
          </cell>
          <cell r="F107" t="str">
            <v>PICE</v>
          </cell>
          <cell r="G107">
            <v>99.6</v>
          </cell>
          <cell r="H107">
            <v>83</v>
          </cell>
          <cell r="I107">
            <v>74</v>
          </cell>
          <cell r="J107">
            <v>-0.10843373493975904</v>
          </cell>
          <cell r="L107">
            <v>0</v>
          </cell>
          <cell r="M107" t="e">
            <v>#REF!</v>
          </cell>
          <cell r="N107">
            <v>24</v>
          </cell>
          <cell r="O107">
            <v>0</v>
          </cell>
          <cell r="P107" t="e">
            <v>#REF!</v>
          </cell>
        </row>
        <row r="108">
          <cell r="A108">
            <v>3654</v>
          </cell>
          <cell r="B108" t="str">
            <v xml:space="preserve"> </v>
          </cell>
          <cell r="C108">
            <v>18.399999999999999</v>
          </cell>
          <cell r="D108" t="str">
            <v>CROSSFIT</v>
          </cell>
          <cell r="E108" t="str">
            <v>KETTLEBELL COLOR 26KG</v>
          </cell>
          <cell r="F108" t="str">
            <v>PICE</v>
          </cell>
          <cell r="G108">
            <v>106.8</v>
          </cell>
          <cell r="H108">
            <v>89</v>
          </cell>
          <cell r="I108">
            <v>80</v>
          </cell>
          <cell r="J108">
            <v>-0.10112359550561797</v>
          </cell>
          <cell r="L108">
            <v>0</v>
          </cell>
          <cell r="M108" t="e">
            <v>#REF!</v>
          </cell>
          <cell r="N108">
            <v>26</v>
          </cell>
          <cell r="O108">
            <v>0</v>
          </cell>
          <cell r="P108" t="e">
            <v>#REF!</v>
          </cell>
        </row>
        <row r="109">
          <cell r="A109">
            <v>3655</v>
          </cell>
          <cell r="B109" t="str">
            <v xml:space="preserve"> </v>
          </cell>
          <cell r="C109">
            <v>5</v>
          </cell>
          <cell r="D109" t="str">
            <v>CROSSFIT</v>
          </cell>
          <cell r="E109" t="str">
            <v>KETTLEBELL COLOR 28KG</v>
          </cell>
          <cell r="F109" t="str">
            <v>PICE</v>
          </cell>
          <cell r="G109">
            <v>115.19999999999999</v>
          </cell>
          <cell r="H109">
            <v>96</v>
          </cell>
          <cell r="I109">
            <v>86</v>
          </cell>
          <cell r="J109">
            <v>-0.10416666666666667</v>
          </cell>
          <cell r="L109">
            <v>0</v>
          </cell>
          <cell r="M109" t="e">
            <v>#REF!</v>
          </cell>
          <cell r="N109">
            <v>28</v>
          </cell>
          <cell r="O109">
            <v>0</v>
          </cell>
          <cell r="P109" t="e">
            <v>#REF!</v>
          </cell>
        </row>
        <row r="110">
          <cell r="A110">
            <v>3656</v>
          </cell>
          <cell r="B110" t="str">
            <v xml:space="preserve"> </v>
          </cell>
          <cell r="C110">
            <v>18.399999999999999</v>
          </cell>
          <cell r="D110" t="str">
            <v>CROSSFIT</v>
          </cell>
          <cell r="E110" t="str">
            <v>KETTLEBELL COLOR 32KG</v>
          </cell>
          <cell r="F110" t="str">
            <v>PICE</v>
          </cell>
          <cell r="G110">
            <v>142.79999999999998</v>
          </cell>
          <cell r="H110">
            <v>119</v>
          </cell>
          <cell r="I110">
            <v>106</v>
          </cell>
          <cell r="J110">
            <v>-0.1092436974789916</v>
          </cell>
          <cell r="L110">
            <v>0</v>
          </cell>
          <cell r="M110" t="e">
            <v>#REF!</v>
          </cell>
          <cell r="N110">
            <v>32</v>
          </cell>
          <cell r="O110">
            <v>0</v>
          </cell>
          <cell r="P110" t="e">
            <v>#REF!</v>
          </cell>
        </row>
        <row r="111">
          <cell r="A111">
            <v>3657</v>
          </cell>
          <cell r="B111" t="str">
            <v xml:space="preserve"> </v>
          </cell>
          <cell r="C111">
            <v>10.17</v>
          </cell>
          <cell r="D111" t="str">
            <v>CROSSFIT</v>
          </cell>
          <cell r="E111" t="str">
            <v>KETTLEBELL COLOR 36KG</v>
          </cell>
          <cell r="F111" t="str">
            <v>PICE</v>
          </cell>
          <cell r="G111">
            <v>147.6</v>
          </cell>
          <cell r="H111">
            <v>123</v>
          </cell>
          <cell r="I111">
            <v>109</v>
          </cell>
          <cell r="J111">
            <v>-0.11382113821138211</v>
          </cell>
          <cell r="L111">
            <v>0</v>
          </cell>
          <cell r="M111" t="e">
            <v>#REF!</v>
          </cell>
          <cell r="N111">
            <v>36</v>
          </cell>
          <cell r="O111">
            <v>0</v>
          </cell>
          <cell r="P111" t="e">
            <v>#REF!</v>
          </cell>
        </row>
        <row r="112">
          <cell r="A112">
            <v>3658</v>
          </cell>
          <cell r="B112" t="str">
            <v xml:space="preserve"> </v>
          </cell>
          <cell r="C112">
            <v>10.17</v>
          </cell>
          <cell r="D112" t="str">
            <v>CROSSFIT</v>
          </cell>
          <cell r="E112" t="str">
            <v>KETTLEBELL COLOR 40KG</v>
          </cell>
          <cell r="F112" t="str">
            <v>PICE</v>
          </cell>
          <cell r="G112">
            <v>222</v>
          </cell>
          <cell r="H112">
            <v>185</v>
          </cell>
          <cell r="I112">
            <v>163</v>
          </cell>
          <cell r="J112">
            <v>-0.11891891891891893</v>
          </cell>
          <cell r="L112">
            <v>0</v>
          </cell>
          <cell r="M112" t="e">
            <v>#REF!</v>
          </cell>
          <cell r="N112">
            <v>40</v>
          </cell>
          <cell r="O112">
            <v>0</v>
          </cell>
          <cell r="P112" t="e">
            <v>#REF!</v>
          </cell>
        </row>
        <row r="113">
          <cell r="A113">
            <v>3659</v>
          </cell>
          <cell r="B113" t="str">
            <v xml:space="preserve"> </v>
          </cell>
          <cell r="C113">
            <v>2990</v>
          </cell>
          <cell r="D113" t="str">
            <v>CROSSFIT</v>
          </cell>
          <cell r="E113" t="str">
            <v>KETTLEBELL COLOR 44KG</v>
          </cell>
          <cell r="F113" t="str">
            <v>PICE</v>
          </cell>
          <cell r="G113">
            <v>320.39999999999998</v>
          </cell>
          <cell r="H113">
            <v>267</v>
          </cell>
          <cell r="I113">
            <v>240</v>
          </cell>
          <cell r="J113">
            <v>-0.10112359550561797</v>
          </cell>
          <cell r="L113">
            <v>0</v>
          </cell>
          <cell r="M113" t="e">
            <v>#REF!</v>
          </cell>
          <cell r="N113">
            <v>44</v>
          </cell>
          <cell r="O113">
            <v>0</v>
          </cell>
          <cell r="P113" t="e">
            <v>#REF!</v>
          </cell>
        </row>
        <row r="114">
          <cell r="A114">
            <v>3660</v>
          </cell>
          <cell r="B114" t="str">
            <v xml:space="preserve"> </v>
          </cell>
          <cell r="C114">
            <v>2075</v>
          </cell>
          <cell r="D114" t="str">
            <v>CROSSFIT</v>
          </cell>
          <cell r="E114" t="str">
            <v>KETTLEBELL COLOR 48KG</v>
          </cell>
          <cell r="F114" t="str">
            <v>PICE</v>
          </cell>
          <cell r="G114">
            <v>374.4</v>
          </cell>
          <cell r="H114">
            <v>312</v>
          </cell>
          <cell r="I114">
            <v>278</v>
          </cell>
          <cell r="J114">
            <v>-0.10897435897435898</v>
          </cell>
          <cell r="L114">
            <v>0</v>
          </cell>
          <cell r="M114" t="e">
            <v>#REF!</v>
          </cell>
          <cell r="N114">
            <v>48</v>
          </cell>
          <cell r="O114">
            <v>0</v>
          </cell>
          <cell r="P114" t="e">
            <v>#REF!</v>
          </cell>
        </row>
        <row r="115">
          <cell r="A115">
            <v>3705</v>
          </cell>
          <cell r="B115" t="str">
            <v xml:space="preserve"> </v>
          </cell>
          <cell r="C115">
            <v>2980</v>
          </cell>
          <cell r="D115" t="str">
            <v>CROSSFIT</v>
          </cell>
          <cell r="E115" t="str">
            <v>KETTLEBELL STORAGE</v>
          </cell>
          <cell r="F115" t="str">
            <v>PICE</v>
          </cell>
          <cell r="G115">
            <v>109.2</v>
          </cell>
          <cell r="H115">
            <v>91</v>
          </cell>
          <cell r="I115">
            <v>77</v>
          </cell>
          <cell r="J115">
            <v>-0.15384615384615385</v>
          </cell>
          <cell r="L115">
            <v>0</v>
          </cell>
          <cell r="M115" t="e">
            <v>#REF!</v>
          </cell>
          <cell r="N115">
            <v>3.5</v>
          </cell>
          <cell r="O115">
            <v>0</v>
          </cell>
          <cell r="P115" t="e">
            <v>#REF!</v>
          </cell>
        </row>
        <row r="116">
          <cell r="A116">
            <v>3559</v>
          </cell>
          <cell r="B116" t="str">
            <v xml:space="preserve"> </v>
          </cell>
          <cell r="C116">
            <v>55</v>
          </cell>
          <cell r="D116" t="str">
            <v>CROSSFIT</v>
          </cell>
          <cell r="E116" t="str">
            <v>LF SUSPENSION TRAINER</v>
          </cell>
          <cell r="F116" t="str">
            <v>SET</v>
          </cell>
          <cell r="G116">
            <v>58.8</v>
          </cell>
          <cell r="H116">
            <v>49</v>
          </cell>
          <cell r="I116">
            <v>39</v>
          </cell>
          <cell r="J116">
            <v>-0.20408163265306123</v>
          </cell>
          <cell r="L116">
            <v>0</v>
          </cell>
          <cell r="M116" t="e">
            <v>#REF!</v>
          </cell>
          <cell r="N116">
            <v>1.1000000000000001</v>
          </cell>
          <cell r="O116">
            <v>0</v>
          </cell>
          <cell r="P116" t="e">
            <v>#REF!</v>
          </cell>
        </row>
        <row r="117">
          <cell r="A117">
            <v>4002</v>
          </cell>
          <cell r="B117" t="str">
            <v xml:space="preserve"> </v>
          </cell>
          <cell r="C117">
            <v>52</v>
          </cell>
          <cell r="D117" t="str">
            <v>CROSSFIT</v>
          </cell>
          <cell r="E117" t="str">
            <v>LOG BAR</v>
          </cell>
          <cell r="F117" t="str">
            <v>PICE</v>
          </cell>
          <cell r="G117">
            <v>202.79999999999998</v>
          </cell>
          <cell r="H117">
            <v>169</v>
          </cell>
          <cell r="I117">
            <v>149</v>
          </cell>
          <cell r="J117">
            <v>-0.11834319526627218</v>
          </cell>
          <cell r="L117">
            <v>0</v>
          </cell>
          <cell r="M117" t="e">
            <v>#REF!</v>
          </cell>
          <cell r="N117">
            <v>35</v>
          </cell>
          <cell r="O117">
            <v>0</v>
          </cell>
          <cell r="P117" t="e">
            <v>#REF!</v>
          </cell>
        </row>
        <row r="118">
          <cell r="A118">
            <v>4045</v>
          </cell>
          <cell r="B118" t="str">
            <v xml:space="preserve"> </v>
          </cell>
          <cell r="C118">
            <v>57</v>
          </cell>
          <cell r="D118" t="str">
            <v>CROSSFIT</v>
          </cell>
          <cell r="E118" t="str">
            <v>MAGNESIE (8 BLOCS DE 55G)</v>
          </cell>
          <cell r="F118" t="str">
            <v>PICE</v>
          </cell>
          <cell r="G118">
            <v>22.8</v>
          </cell>
          <cell r="H118">
            <v>19</v>
          </cell>
          <cell r="I118">
            <v>13.3</v>
          </cell>
          <cell r="J118">
            <v>-0.3</v>
          </cell>
          <cell r="L118">
            <v>0</v>
          </cell>
          <cell r="M118" t="e">
            <v>#REF!</v>
          </cell>
          <cell r="N118">
            <v>0.5</v>
          </cell>
          <cell r="O118">
            <v>0</v>
          </cell>
          <cell r="P118" t="e">
            <v>#REF!</v>
          </cell>
        </row>
        <row r="119">
          <cell r="A119">
            <v>4048</v>
          </cell>
          <cell r="B119" t="str">
            <v xml:space="preserve"> </v>
          </cell>
          <cell r="C119">
            <v>84.9</v>
          </cell>
          <cell r="D119" t="str">
            <v>CROSSFIT</v>
          </cell>
          <cell r="E119" t="str">
            <v>MARTEAU CROSSFIT 6</v>
          </cell>
          <cell r="F119" t="str">
            <v>PICE</v>
          </cell>
          <cell r="G119">
            <v>43.199999999999996</v>
          </cell>
          <cell r="H119">
            <v>36</v>
          </cell>
          <cell r="I119">
            <v>33.5</v>
          </cell>
          <cell r="J119">
            <v>-6.9444444444444448E-2</v>
          </cell>
          <cell r="L119">
            <v>0</v>
          </cell>
          <cell r="M119" t="e">
            <v>#REF!</v>
          </cell>
          <cell r="N119">
            <v>6</v>
          </cell>
          <cell r="O119">
            <v>0</v>
          </cell>
          <cell r="P119" t="e">
            <v>#REF!</v>
          </cell>
        </row>
        <row r="120">
          <cell r="A120">
            <v>4049</v>
          </cell>
          <cell r="B120" t="str">
            <v xml:space="preserve"> </v>
          </cell>
          <cell r="C120">
            <v>8639.7999999999993</v>
          </cell>
          <cell r="D120" t="str">
            <v>CROSSFIT</v>
          </cell>
          <cell r="E120" t="str">
            <v>MARTEAU CROSSFIT 8</v>
          </cell>
          <cell r="F120" t="str">
            <v>PICE</v>
          </cell>
          <cell r="G120">
            <v>57.599999999999994</v>
          </cell>
          <cell r="H120">
            <v>48</v>
          </cell>
          <cell r="I120">
            <v>44.5</v>
          </cell>
          <cell r="J120">
            <v>-7.2916666666666671E-2</v>
          </cell>
          <cell r="L120">
            <v>0</v>
          </cell>
          <cell r="M120" t="e">
            <v>#REF!</v>
          </cell>
          <cell r="N120">
            <v>8</v>
          </cell>
          <cell r="O120">
            <v>0</v>
          </cell>
          <cell r="P120" t="e">
            <v>#REF!</v>
          </cell>
        </row>
        <row r="121">
          <cell r="A121">
            <v>4050</v>
          </cell>
          <cell r="B121" t="str">
            <v xml:space="preserve"> </v>
          </cell>
          <cell r="C121">
            <v>320</v>
          </cell>
          <cell r="D121" t="str">
            <v>CROSSFIT</v>
          </cell>
          <cell r="E121" t="str">
            <v>MARTEAU CROSSFIT 10</v>
          </cell>
          <cell r="F121" t="str">
            <v>PICE</v>
          </cell>
          <cell r="G121">
            <v>72</v>
          </cell>
          <cell r="H121">
            <v>60</v>
          </cell>
          <cell r="I121">
            <v>55.5</v>
          </cell>
          <cell r="J121">
            <v>-7.4999999999999997E-2</v>
          </cell>
          <cell r="L121">
            <v>0</v>
          </cell>
          <cell r="M121" t="e">
            <v>#REF!</v>
          </cell>
          <cell r="N121">
            <v>10</v>
          </cell>
          <cell r="O121">
            <v>0</v>
          </cell>
          <cell r="P121" t="e">
            <v>#REF!</v>
          </cell>
        </row>
        <row r="122">
          <cell r="A122">
            <v>1639</v>
          </cell>
          <cell r="B122" t="str">
            <v xml:space="preserve"> </v>
          </cell>
          <cell r="C122">
            <v>8.6</v>
          </cell>
          <cell r="D122" t="str">
            <v>CROSSFIT</v>
          </cell>
          <cell r="E122" t="str">
            <v>MEDECINE BALL 1KG</v>
          </cell>
          <cell r="F122" t="str">
            <v>PICE</v>
          </cell>
          <cell r="G122">
            <v>18</v>
          </cell>
          <cell r="H122">
            <v>15</v>
          </cell>
          <cell r="I122">
            <v>13</v>
          </cell>
          <cell r="J122">
            <v>-0.13333333333333333</v>
          </cell>
          <cell r="L122">
            <v>0</v>
          </cell>
          <cell r="M122" t="e">
            <v>#REF!</v>
          </cell>
          <cell r="N122">
            <v>1</v>
          </cell>
          <cell r="O122">
            <v>0</v>
          </cell>
          <cell r="P122" t="e">
            <v>#REF!</v>
          </cell>
        </row>
        <row r="123">
          <cell r="A123">
            <v>1640</v>
          </cell>
          <cell r="B123" t="str">
            <v xml:space="preserve"> </v>
          </cell>
          <cell r="C123">
            <v>85</v>
          </cell>
          <cell r="D123" t="str">
            <v>CROSSFIT</v>
          </cell>
          <cell r="E123" t="str">
            <v>MEDECINE BALL 2KG</v>
          </cell>
          <cell r="F123" t="str">
            <v>PICE</v>
          </cell>
          <cell r="G123">
            <v>24</v>
          </cell>
          <cell r="H123">
            <v>20</v>
          </cell>
          <cell r="I123">
            <v>16</v>
          </cell>
          <cell r="J123">
            <v>-0.2</v>
          </cell>
          <cell r="L123">
            <v>0</v>
          </cell>
          <cell r="M123" t="e">
            <v>#REF!</v>
          </cell>
          <cell r="N123">
            <v>2</v>
          </cell>
          <cell r="O123">
            <v>0</v>
          </cell>
          <cell r="P123" t="e">
            <v>#REF!</v>
          </cell>
        </row>
        <row r="124">
          <cell r="A124">
            <v>1641</v>
          </cell>
          <cell r="B124" t="str">
            <v xml:space="preserve"> </v>
          </cell>
          <cell r="C124">
            <v>15</v>
          </cell>
          <cell r="D124" t="str">
            <v>CROSSFIT</v>
          </cell>
          <cell r="E124" t="str">
            <v>MEDECINE BALL 3KG</v>
          </cell>
          <cell r="F124" t="str">
            <v>PICE</v>
          </cell>
          <cell r="G124">
            <v>30</v>
          </cell>
          <cell r="H124">
            <v>25</v>
          </cell>
          <cell r="I124">
            <v>19</v>
          </cell>
          <cell r="J124">
            <v>-0.24</v>
          </cell>
          <cell r="L124">
            <v>0</v>
          </cell>
          <cell r="M124" t="e">
            <v>#REF!</v>
          </cell>
          <cell r="N124">
            <v>3</v>
          </cell>
          <cell r="O124">
            <v>0</v>
          </cell>
          <cell r="P124" t="e">
            <v>#REF!</v>
          </cell>
        </row>
        <row r="125">
          <cell r="A125">
            <v>1642</v>
          </cell>
          <cell r="B125" t="str">
            <v xml:space="preserve"> </v>
          </cell>
          <cell r="C125">
            <v>3.5</v>
          </cell>
          <cell r="D125" t="str">
            <v>CROSSFIT</v>
          </cell>
          <cell r="E125" t="str">
            <v>MEDECINE BALL 4KG</v>
          </cell>
          <cell r="F125" t="str">
            <v>PICE</v>
          </cell>
          <cell r="G125">
            <v>36</v>
          </cell>
          <cell r="H125">
            <v>30</v>
          </cell>
          <cell r="I125">
            <v>22</v>
          </cell>
          <cell r="J125">
            <v>-0.26666666666666666</v>
          </cell>
          <cell r="L125">
            <v>0</v>
          </cell>
          <cell r="M125" t="e">
            <v>#REF!</v>
          </cell>
          <cell r="N125">
            <v>4</v>
          </cell>
          <cell r="O125">
            <v>0</v>
          </cell>
          <cell r="P125" t="e">
            <v>#REF!</v>
          </cell>
        </row>
        <row r="126">
          <cell r="A126">
            <v>1643</v>
          </cell>
          <cell r="B126" t="str">
            <v xml:space="preserve"> </v>
          </cell>
          <cell r="C126">
            <v>15.9</v>
          </cell>
          <cell r="D126" t="str">
            <v>CROSSFIT</v>
          </cell>
          <cell r="E126" t="str">
            <v>MEDECINE BALL 5KG</v>
          </cell>
          <cell r="F126" t="str">
            <v>PICE</v>
          </cell>
          <cell r="G126">
            <v>42</v>
          </cell>
          <cell r="H126">
            <v>35</v>
          </cell>
          <cell r="I126">
            <v>25</v>
          </cell>
          <cell r="J126">
            <v>-0.2857142857142857</v>
          </cell>
          <cell r="L126">
            <v>0</v>
          </cell>
          <cell r="M126" t="e">
            <v>#REF!</v>
          </cell>
          <cell r="N126">
            <v>5</v>
          </cell>
          <cell r="O126">
            <v>0</v>
          </cell>
          <cell r="P126" t="e">
            <v>#REF!</v>
          </cell>
        </row>
        <row r="127">
          <cell r="A127">
            <v>3547</v>
          </cell>
          <cell r="B127" t="str">
            <v xml:space="preserve"> </v>
          </cell>
          <cell r="C127">
            <v>3.5</v>
          </cell>
          <cell r="D127" t="str">
            <v>CROSSFIT</v>
          </cell>
          <cell r="E127" t="str">
            <v>MONKEY BAR</v>
          </cell>
          <cell r="F127" t="str">
            <v>PAIRE</v>
          </cell>
          <cell r="G127">
            <v>96</v>
          </cell>
          <cell r="H127">
            <v>80</v>
          </cell>
          <cell r="I127">
            <v>65</v>
          </cell>
          <cell r="J127">
            <v>-0.1875</v>
          </cell>
          <cell r="L127">
            <v>0</v>
          </cell>
          <cell r="M127" t="e">
            <v>#REF!</v>
          </cell>
          <cell r="N127">
            <v>10</v>
          </cell>
          <cell r="O127">
            <v>0</v>
          </cell>
          <cell r="P127" t="e">
            <v>#REF!</v>
          </cell>
        </row>
        <row r="128">
          <cell r="A128">
            <v>3548</v>
          </cell>
          <cell r="B128" t="str">
            <v xml:space="preserve"> </v>
          </cell>
          <cell r="C128">
            <v>3.5</v>
          </cell>
          <cell r="D128" t="str">
            <v>CROSSFIT</v>
          </cell>
          <cell r="E128" t="str">
            <v>MONKEY BAR</v>
          </cell>
          <cell r="F128" t="str">
            <v>PAIRE</v>
          </cell>
          <cell r="G128">
            <v>114</v>
          </cell>
          <cell r="H128">
            <v>95</v>
          </cell>
          <cell r="I128">
            <v>80</v>
          </cell>
          <cell r="J128">
            <v>-0.15789473684210525</v>
          </cell>
          <cell r="L128">
            <v>0</v>
          </cell>
          <cell r="M128" t="e">
            <v>#REF!</v>
          </cell>
          <cell r="N128">
            <v>14</v>
          </cell>
          <cell r="O128">
            <v>0</v>
          </cell>
          <cell r="P128" t="e">
            <v>#REF!</v>
          </cell>
        </row>
        <row r="129">
          <cell r="A129">
            <v>3549</v>
          </cell>
          <cell r="B129" t="str">
            <v xml:space="preserve"> </v>
          </cell>
          <cell r="C129">
            <v>159</v>
          </cell>
          <cell r="D129" t="str">
            <v>CROSSFIT</v>
          </cell>
          <cell r="E129" t="str">
            <v>MONKEY RACK</v>
          </cell>
          <cell r="F129" t="str">
            <v>PICE</v>
          </cell>
          <cell r="G129">
            <v>234</v>
          </cell>
          <cell r="H129">
            <v>195</v>
          </cell>
          <cell r="I129">
            <v>175</v>
          </cell>
          <cell r="J129">
            <v>-0.10256410256410256</v>
          </cell>
          <cell r="L129">
            <v>0</v>
          </cell>
          <cell r="M129" t="e">
            <v>#REF!</v>
          </cell>
          <cell r="N129">
            <v>18</v>
          </cell>
          <cell r="O129">
            <v>0</v>
          </cell>
          <cell r="P129" t="e">
            <v>#REF!</v>
          </cell>
        </row>
        <row r="130">
          <cell r="A130">
            <v>3550</v>
          </cell>
          <cell r="B130" t="str">
            <v xml:space="preserve"> </v>
          </cell>
          <cell r="C130">
            <v>11.2</v>
          </cell>
          <cell r="D130" t="str">
            <v>CROSSFIT</v>
          </cell>
          <cell r="E130" t="str">
            <v>MONKEY RACK</v>
          </cell>
          <cell r="F130" t="str">
            <v>PICE</v>
          </cell>
          <cell r="G130">
            <v>246</v>
          </cell>
          <cell r="H130">
            <v>205</v>
          </cell>
          <cell r="I130">
            <v>185</v>
          </cell>
          <cell r="J130">
            <v>-9.7560975609756101E-2</v>
          </cell>
          <cell r="L130">
            <v>0</v>
          </cell>
          <cell r="M130" t="e">
            <v>#REF!</v>
          </cell>
          <cell r="N130">
            <v>28.6</v>
          </cell>
          <cell r="O130">
            <v>0</v>
          </cell>
          <cell r="P130" t="e">
            <v>#REF!</v>
          </cell>
        </row>
        <row r="131">
          <cell r="A131">
            <v>3421</v>
          </cell>
          <cell r="B131" t="str">
            <v xml:space="preserve"> </v>
          </cell>
          <cell r="C131">
            <v>9</v>
          </cell>
          <cell r="D131" t="str">
            <v>CROSSFIT</v>
          </cell>
          <cell r="E131" t="str">
            <v>MULTI-GRIP CHIN-UP</v>
          </cell>
          <cell r="F131" t="str">
            <v>PICE</v>
          </cell>
          <cell r="G131">
            <v>130.79999999999998</v>
          </cell>
          <cell r="H131">
            <v>109</v>
          </cell>
          <cell r="I131">
            <v>87</v>
          </cell>
          <cell r="J131">
            <v>-0.20183486238532111</v>
          </cell>
          <cell r="L131">
            <v>0</v>
          </cell>
          <cell r="M131" t="e">
            <v>#REF!</v>
          </cell>
          <cell r="N131">
            <v>22</v>
          </cell>
          <cell r="O131">
            <v>0</v>
          </cell>
          <cell r="P131" t="e">
            <v>#REF!</v>
          </cell>
        </row>
        <row r="132">
          <cell r="A132">
            <v>3422</v>
          </cell>
          <cell r="B132" t="str">
            <v xml:space="preserve"> </v>
          </cell>
          <cell r="C132">
            <v>129</v>
          </cell>
          <cell r="D132" t="str">
            <v>CROSSFIT</v>
          </cell>
          <cell r="E132" t="str">
            <v>OVERPASS</v>
          </cell>
          <cell r="F132" t="str">
            <v>PAIRE</v>
          </cell>
          <cell r="G132">
            <v>228</v>
          </cell>
          <cell r="H132">
            <v>190</v>
          </cell>
          <cell r="I132">
            <v>160</v>
          </cell>
          <cell r="J132">
            <v>-0.15789473684210525</v>
          </cell>
          <cell r="L132">
            <v>0</v>
          </cell>
          <cell r="M132" t="e">
            <v>#REF!</v>
          </cell>
          <cell r="N132">
            <v>11</v>
          </cell>
          <cell r="O132">
            <v>0</v>
          </cell>
          <cell r="P132" t="e">
            <v>#REF!</v>
          </cell>
        </row>
        <row r="133">
          <cell r="A133">
            <v>3423</v>
          </cell>
          <cell r="B133" t="str">
            <v xml:space="preserve"> </v>
          </cell>
          <cell r="C133">
            <v>115</v>
          </cell>
          <cell r="D133" t="str">
            <v>CROSSFIT</v>
          </cell>
          <cell r="E133" t="str">
            <v>OVERPASS</v>
          </cell>
          <cell r="F133" t="str">
            <v>PAIRE</v>
          </cell>
          <cell r="G133">
            <v>258</v>
          </cell>
          <cell r="H133">
            <v>215</v>
          </cell>
          <cell r="I133">
            <v>180</v>
          </cell>
          <cell r="J133">
            <v>-0.16279069767441862</v>
          </cell>
          <cell r="L133">
            <v>0</v>
          </cell>
          <cell r="M133" t="e">
            <v>#REF!</v>
          </cell>
          <cell r="N133">
            <v>13</v>
          </cell>
          <cell r="O133">
            <v>0</v>
          </cell>
          <cell r="P133" t="e">
            <v>#REF!</v>
          </cell>
        </row>
        <row r="134">
          <cell r="A134">
            <v>2021</v>
          </cell>
          <cell r="B134" t="str">
            <v xml:space="preserve"> </v>
          </cell>
          <cell r="C134">
            <v>1292.6500000000001</v>
          </cell>
          <cell r="D134" t="str">
            <v>CROSSFIT</v>
          </cell>
          <cell r="E134" t="str">
            <v>PARRELLELS BAR</v>
          </cell>
          <cell r="F134" t="str">
            <v>PAIRE</v>
          </cell>
          <cell r="G134">
            <v>94.8</v>
          </cell>
          <cell r="H134">
            <v>79</v>
          </cell>
          <cell r="I134">
            <v>65</v>
          </cell>
          <cell r="J134">
            <v>-0.17721518987341772</v>
          </cell>
          <cell r="L134">
            <v>0</v>
          </cell>
          <cell r="M134" t="e">
            <v>#REF!</v>
          </cell>
          <cell r="N134">
            <v>3</v>
          </cell>
          <cell r="O134">
            <v>0</v>
          </cell>
          <cell r="P134" t="e">
            <v>#REF!</v>
          </cell>
        </row>
        <row r="135">
          <cell r="A135">
            <v>3704</v>
          </cell>
          <cell r="B135" t="str">
            <v xml:space="preserve"> </v>
          </cell>
          <cell r="C135">
            <v>128</v>
          </cell>
          <cell r="D135" t="str">
            <v>CROSSFIT</v>
          </cell>
          <cell r="E135" t="str">
            <v>PLATE STORAGE SLEEVE</v>
          </cell>
          <cell r="F135" t="str">
            <v>PICE</v>
          </cell>
          <cell r="G135">
            <v>43.440000000000005</v>
          </cell>
          <cell r="H135">
            <v>36.200000000000003</v>
          </cell>
          <cell r="I135">
            <v>31</v>
          </cell>
          <cell r="J135">
            <v>-0.14364640883977908</v>
          </cell>
          <cell r="L135">
            <v>0</v>
          </cell>
          <cell r="M135" t="e">
            <v>#REF!</v>
          </cell>
          <cell r="N135">
            <v>6</v>
          </cell>
          <cell r="O135">
            <v>0</v>
          </cell>
          <cell r="P135" t="e">
            <v>#REF!</v>
          </cell>
        </row>
        <row r="136">
          <cell r="A136">
            <v>4016</v>
          </cell>
          <cell r="B136" t="str">
            <v xml:space="preserve"> </v>
          </cell>
          <cell r="C136">
            <v>180</v>
          </cell>
          <cell r="D136" t="str">
            <v>CROSSFIT</v>
          </cell>
          <cell r="E136" t="str">
            <v>PLYOBOX BOIS 40/50/60</v>
          </cell>
          <cell r="F136" t="str">
            <v>PICE</v>
          </cell>
          <cell r="G136">
            <v>150</v>
          </cell>
          <cell r="H136">
            <v>125</v>
          </cell>
          <cell r="I136">
            <v>100</v>
          </cell>
          <cell r="J136">
            <v>-0.2</v>
          </cell>
          <cell r="L136">
            <v>0</v>
          </cell>
          <cell r="M136" t="e">
            <v>#REF!</v>
          </cell>
          <cell r="N136">
            <v>23</v>
          </cell>
          <cell r="O136">
            <v>0</v>
          </cell>
          <cell r="P136" t="e">
            <v>#REF!</v>
          </cell>
        </row>
        <row r="137">
          <cell r="A137">
            <v>4025</v>
          </cell>
          <cell r="B137" t="str">
            <v xml:space="preserve"> </v>
          </cell>
          <cell r="C137">
            <v>230</v>
          </cell>
          <cell r="D137" t="str">
            <v>CROSSFIT</v>
          </cell>
          <cell r="E137" t="str">
            <v>PLYOBOX BOIS 51/61/76</v>
          </cell>
          <cell r="F137" t="str">
            <v>PICE</v>
          </cell>
          <cell r="G137">
            <v>156</v>
          </cell>
          <cell r="H137">
            <v>130</v>
          </cell>
          <cell r="I137">
            <v>110</v>
          </cell>
          <cell r="J137">
            <v>-0.15384615384615385</v>
          </cell>
          <cell r="L137">
            <v>0</v>
          </cell>
          <cell r="M137" t="e">
            <v>#REF!</v>
          </cell>
          <cell r="N137">
            <v>24</v>
          </cell>
          <cell r="O137">
            <v>0</v>
          </cell>
          <cell r="P137" t="e">
            <v>#REF!</v>
          </cell>
        </row>
        <row r="138">
          <cell r="A138">
            <v>3554</v>
          </cell>
          <cell r="B138" t="str">
            <v xml:space="preserve"> </v>
          </cell>
          <cell r="C138">
            <v>290</v>
          </cell>
          <cell r="D138" t="str">
            <v>CROSSFIT</v>
          </cell>
          <cell r="E138" t="str">
            <v>PLYOBOX SET</v>
          </cell>
          <cell r="F138" t="str">
            <v>SET</v>
          </cell>
          <cell r="G138">
            <v>306</v>
          </cell>
          <cell r="H138">
            <v>255</v>
          </cell>
          <cell r="I138">
            <v>205</v>
          </cell>
          <cell r="J138">
            <v>-0.19607843137254902</v>
          </cell>
          <cell r="L138">
            <v>0</v>
          </cell>
          <cell r="M138" t="e">
            <v>#REF!</v>
          </cell>
          <cell r="N138">
            <v>35</v>
          </cell>
          <cell r="O138">
            <v>0</v>
          </cell>
          <cell r="P138" t="e">
            <v>#REF!</v>
          </cell>
        </row>
        <row r="139">
          <cell r="A139">
            <v>3690</v>
          </cell>
          <cell r="B139" t="str">
            <v xml:space="preserve"> </v>
          </cell>
          <cell r="C139">
            <v>14990</v>
          </cell>
          <cell r="D139" t="str">
            <v>CROSSFIT</v>
          </cell>
          <cell r="E139" t="str">
            <v>PLYOMETRIC BOX BOARD</v>
          </cell>
          <cell r="F139" t="str">
            <v>PICE</v>
          </cell>
          <cell r="G139">
            <v>204</v>
          </cell>
          <cell r="H139">
            <v>170</v>
          </cell>
          <cell r="I139">
            <v>140</v>
          </cell>
          <cell r="J139">
            <v>-0.17647058823529413</v>
          </cell>
          <cell r="L139">
            <v>0</v>
          </cell>
          <cell r="M139" t="e">
            <v>#REF!</v>
          </cell>
          <cell r="N139">
            <v>1.9</v>
          </cell>
          <cell r="O139">
            <v>0</v>
          </cell>
          <cell r="P139" t="e">
            <v>#REF!</v>
          </cell>
        </row>
        <row r="140">
          <cell r="A140">
            <v>3689</v>
          </cell>
          <cell r="B140" t="str">
            <v xml:space="preserve"> </v>
          </cell>
          <cell r="C140">
            <v>4590</v>
          </cell>
          <cell r="D140" t="str">
            <v>CROSSFIT</v>
          </cell>
          <cell r="E140" t="str">
            <v>PLYO PLATFORM</v>
          </cell>
          <cell r="F140" t="str">
            <v>PICE</v>
          </cell>
          <cell r="G140">
            <v>156</v>
          </cell>
          <cell r="H140">
            <v>130</v>
          </cell>
          <cell r="I140">
            <v>110</v>
          </cell>
          <cell r="J140">
            <v>-0.15384615384615385</v>
          </cell>
          <cell r="L140">
            <v>0</v>
          </cell>
          <cell r="M140" t="e">
            <v>#REF!</v>
          </cell>
          <cell r="N140">
            <v>16</v>
          </cell>
          <cell r="O140">
            <v>0</v>
          </cell>
          <cell r="P140" t="e">
            <v>#REF!</v>
          </cell>
        </row>
        <row r="141">
          <cell r="A141">
            <v>1688</v>
          </cell>
          <cell r="B141" t="str">
            <v xml:space="preserve"> </v>
          </cell>
          <cell r="C141">
            <v>7500</v>
          </cell>
          <cell r="D141" t="str">
            <v>CROSSFIT</v>
          </cell>
          <cell r="E141" t="str">
            <v>PORTIQUE 2M - 4 POSTES</v>
          </cell>
          <cell r="F141" t="str">
            <v>PICE</v>
          </cell>
          <cell r="G141">
            <v>1032</v>
          </cell>
          <cell r="H141">
            <v>860</v>
          </cell>
          <cell r="I141">
            <v>720</v>
          </cell>
          <cell r="J141">
            <v>-0.16279069767441862</v>
          </cell>
          <cell r="L141">
            <v>0</v>
          </cell>
          <cell r="M141" t="e">
            <v>#REF!</v>
          </cell>
          <cell r="N141">
            <v>95</v>
          </cell>
          <cell r="O141">
            <v>0</v>
          </cell>
          <cell r="P141" t="e">
            <v>#REF!</v>
          </cell>
        </row>
        <row r="142">
          <cell r="A142">
            <v>1689</v>
          </cell>
          <cell r="B142" t="str">
            <v xml:space="preserve"> </v>
          </cell>
          <cell r="C142">
            <v>9875</v>
          </cell>
          <cell r="D142" t="str">
            <v>CROSSFIT</v>
          </cell>
          <cell r="E142" t="str">
            <v>PORTIQUE 3M - 6 POSTES</v>
          </cell>
          <cell r="F142" t="str">
            <v>PICE</v>
          </cell>
          <cell r="G142">
            <v>1224</v>
          </cell>
          <cell r="H142">
            <v>1020</v>
          </cell>
          <cell r="I142">
            <v>870</v>
          </cell>
          <cell r="J142">
            <v>-0.14705882352941177</v>
          </cell>
          <cell r="L142">
            <v>0</v>
          </cell>
          <cell r="M142" t="e">
            <v>#REF!</v>
          </cell>
          <cell r="N142">
            <v>142.5</v>
          </cell>
          <cell r="O142">
            <v>0</v>
          </cell>
          <cell r="P142" t="e">
            <v>#REF!</v>
          </cell>
        </row>
        <row r="143">
          <cell r="A143">
            <v>1690</v>
          </cell>
          <cell r="B143" t="str">
            <v xml:space="preserve"> </v>
          </cell>
          <cell r="C143">
            <v>57</v>
          </cell>
          <cell r="D143" t="str">
            <v>CROSSFIT</v>
          </cell>
          <cell r="E143" t="str">
            <v>PORTIQUE 4M - 8 POSTES</v>
          </cell>
          <cell r="F143" t="str">
            <v>PICE</v>
          </cell>
          <cell r="G143">
            <v>1440</v>
          </cell>
          <cell r="H143">
            <v>1200</v>
          </cell>
          <cell r="I143">
            <v>1010</v>
          </cell>
          <cell r="J143">
            <v>-0.15833333333333333</v>
          </cell>
          <cell r="L143">
            <v>0</v>
          </cell>
          <cell r="M143" t="e">
            <v>#REF!</v>
          </cell>
          <cell r="N143">
            <v>190</v>
          </cell>
          <cell r="O143">
            <v>0</v>
          </cell>
          <cell r="P143" t="e">
            <v>#REF!</v>
          </cell>
        </row>
        <row r="144">
          <cell r="A144">
            <v>1691</v>
          </cell>
          <cell r="B144" t="str">
            <v xml:space="preserve"> </v>
          </cell>
          <cell r="C144">
            <v>57</v>
          </cell>
          <cell r="D144" t="str">
            <v>CROSSFIT</v>
          </cell>
          <cell r="E144" t="str">
            <v>PORTIQUE 5M - 10 POSTES</v>
          </cell>
          <cell r="F144" t="str">
            <v>PICE</v>
          </cell>
          <cell r="G144">
            <v>1644</v>
          </cell>
          <cell r="H144">
            <v>1370</v>
          </cell>
          <cell r="I144">
            <v>1150</v>
          </cell>
          <cell r="J144">
            <v>-0.16058394160583941</v>
          </cell>
          <cell r="L144">
            <v>0</v>
          </cell>
          <cell r="M144" t="e">
            <v>#REF!</v>
          </cell>
          <cell r="N144">
            <v>237.5</v>
          </cell>
          <cell r="O144">
            <v>0</v>
          </cell>
          <cell r="P144" t="e">
            <v>#REF!</v>
          </cell>
        </row>
        <row r="145">
          <cell r="A145">
            <v>1692</v>
          </cell>
          <cell r="B145" t="str">
            <v xml:space="preserve"> </v>
          </cell>
          <cell r="C145">
            <v>57</v>
          </cell>
          <cell r="D145" t="str">
            <v>CROSSFIT</v>
          </cell>
          <cell r="E145" t="str">
            <v>PORTIQUE 6M - 12 POSTES</v>
          </cell>
          <cell r="F145" t="str">
            <v>PICE</v>
          </cell>
          <cell r="G145">
            <v>1848</v>
          </cell>
          <cell r="H145">
            <v>1540</v>
          </cell>
          <cell r="I145">
            <v>1300</v>
          </cell>
          <cell r="J145">
            <v>-0.15584415584415584</v>
          </cell>
          <cell r="L145">
            <v>0</v>
          </cell>
          <cell r="M145" t="e">
            <v>#REF!</v>
          </cell>
          <cell r="N145">
            <v>285</v>
          </cell>
          <cell r="O145">
            <v>0</v>
          </cell>
          <cell r="P145" t="e">
            <v>#REF!</v>
          </cell>
        </row>
        <row r="146">
          <cell r="A146">
            <v>3695</v>
          </cell>
          <cell r="B146" t="str">
            <v xml:space="preserve"> </v>
          </cell>
          <cell r="C146">
            <v>57</v>
          </cell>
          <cell r="D146" t="str">
            <v>CROSSFIT</v>
          </cell>
          <cell r="E146" t="str">
            <v>POWER BAG 25KG</v>
          </cell>
          <cell r="F146" t="str">
            <v>PICE</v>
          </cell>
          <cell r="G146">
            <v>84</v>
          </cell>
          <cell r="H146">
            <v>70</v>
          </cell>
          <cell r="I146">
            <v>55</v>
          </cell>
          <cell r="J146">
            <v>-0.21428571428571427</v>
          </cell>
          <cell r="L146">
            <v>0</v>
          </cell>
          <cell r="M146" t="e">
            <v>#REF!</v>
          </cell>
          <cell r="N146">
            <v>25</v>
          </cell>
          <cell r="O146">
            <v>0</v>
          </cell>
          <cell r="P146" t="e">
            <v>#REF!</v>
          </cell>
        </row>
        <row r="147">
          <cell r="A147">
            <v>3694</v>
          </cell>
          <cell r="B147" t="str">
            <v xml:space="preserve"> </v>
          </cell>
          <cell r="C147">
            <v>80</v>
          </cell>
          <cell r="D147" t="str">
            <v>CROSSFIT</v>
          </cell>
          <cell r="E147" t="str">
            <v>POWER BAG 20KG</v>
          </cell>
          <cell r="F147" t="str">
            <v>PICE</v>
          </cell>
          <cell r="G147">
            <v>78</v>
          </cell>
          <cell r="H147">
            <v>65</v>
          </cell>
          <cell r="I147">
            <v>50</v>
          </cell>
          <cell r="J147">
            <v>-0.23076923076923078</v>
          </cell>
          <cell r="L147">
            <v>0</v>
          </cell>
          <cell r="M147" t="e">
            <v>#REF!</v>
          </cell>
          <cell r="N147">
            <v>20</v>
          </cell>
          <cell r="O147">
            <v>0</v>
          </cell>
          <cell r="P147" t="e">
            <v>#REF!</v>
          </cell>
        </row>
        <row r="148">
          <cell r="A148">
            <v>3693</v>
          </cell>
          <cell r="B148" t="str">
            <v xml:space="preserve"> </v>
          </cell>
          <cell r="C148">
            <v>80</v>
          </cell>
          <cell r="D148" t="str">
            <v>CROSSFIT</v>
          </cell>
          <cell r="E148" t="str">
            <v>POWER BAG 15KG</v>
          </cell>
          <cell r="F148" t="str">
            <v>PICE</v>
          </cell>
          <cell r="G148">
            <v>72</v>
          </cell>
          <cell r="H148">
            <v>60</v>
          </cell>
          <cell r="I148">
            <v>45</v>
          </cell>
          <cell r="J148">
            <v>-0.25</v>
          </cell>
          <cell r="L148">
            <v>0</v>
          </cell>
          <cell r="M148" t="e">
            <v>#REF!</v>
          </cell>
          <cell r="N148">
            <v>15</v>
          </cell>
          <cell r="O148">
            <v>0</v>
          </cell>
          <cell r="P148" t="e">
            <v>#REF!</v>
          </cell>
        </row>
        <row r="149">
          <cell r="A149">
            <v>3692</v>
          </cell>
          <cell r="B149" t="str">
            <v xml:space="preserve"> </v>
          </cell>
          <cell r="C149">
            <v>80</v>
          </cell>
          <cell r="D149" t="str">
            <v>CROSSFIT</v>
          </cell>
          <cell r="E149" t="str">
            <v>POWER BAG 10KG</v>
          </cell>
          <cell r="F149" t="str">
            <v>PICE</v>
          </cell>
          <cell r="G149">
            <v>66</v>
          </cell>
          <cell r="H149">
            <v>55</v>
          </cell>
          <cell r="I149">
            <v>40</v>
          </cell>
          <cell r="J149">
            <v>-0.27272727272727271</v>
          </cell>
          <cell r="L149">
            <v>0</v>
          </cell>
          <cell r="M149" t="e">
            <v>#REF!</v>
          </cell>
          <cell r="N149">
            <v>10</v>
          </cell>
          <cell r="O149">
            <v>0</v>
          </cell>
          <cell r="P149" t="e">
            <v>#REF!</v>
          </cell>
        </row>
        <row r="150">
          <cell r="A150">
            <v>3691</v>
          </cell>
          <cell r="B150" t="str">
            <v xml:space="preserve"> </v>
          </cell>
          <cell r="C150">
            <v>80</v>
          </cell>
          <cell r="D150" t="str">
            <v>CROSSFIT</v>
          </cell>
          <cell r="E150" t="str">
            <v>POWER BAG 5KG</v>
          </cell>
          <cell r="F150" t="str">
            <v>PICE</v>
          </cell>
          <cell r="G150">
            <v>60</v>
          </cell>
          <cell r="H150">
            <v>50</v>
          </cell>
          <cell r="I150">
            <v>35</v>
          </cell>
          <cell r="J150">
            <v>-0.3</v>
          </cell>
          <cell r="L150">
            <v>0</v>
          </cell>
          <cell r="M150" t="e">
            <v>#REF!</v>
          </cell>
          <cell r="N150">
            <v>5</v>
          </cell>
          <cell r="O150">
            <v>0</v>
          </cell>
          <cell r="P150" t="e">
            <v>#REF!</v>
          </cell>
        </row>
        <row r="151">
          <cell r="A151">
            <v>4005</v>
          </cell>
          <cell r="B151" t="str">
            <v xml:space="preserve"> </v>
          </cell>
          <cell r="C151">
            <v>399</v>
          </cell>
          <cell r="D151" t="str">
            <v>CROSSFIT</v>
          </cell>
          <cell r="E151" t="str">
            <v>POWER RACK</v>
          </cell>
          <cell r="F151" t="str">
            <v>PICE</v>
          </cell>
          <cell r="G151">
            <v>384</v>
          </cell>
          <cell r="H151">
            <v>320</v>
          </cell>
          <cell r="I151">
            <v>266</v>
          </cell>
          <cell r="J151">
            <v>-0.16875000000000001</v>
          </cell>
          <cell r="L151">
            <v>0</v>
          </cell>
          <cell r="M151" t="e">
            <v>#REF!</v>
          </cell>
          <cell r="N151">
            <v>95</v>
          </cell>
          <cell r="O151">
            <v>0</v>
          </cell>
          <cell r="P151" t="e">
            <v>#REF!</v>
          </cell>
        </row>
        <row r="152">
          <cell r="A152">
            <v>3956</v>
          </cell>
          <cell r="B152" t="str">
            <v xml:space="preserve"> </v>
          </cell>
          <cell r="C152">
            <v>22</v>
          </cell>
          <cell r="D152" t="str">
            <v>CROSSFIT</v>
          </cell>
          <cell r="E152" t="str">
            <v>LOT POWER BAND LIGHT</v>
          </cell>
          <cell r="F152" t="str">
            <v>SET</v>
          </cell>
          <cell r="G152">
            <v>54</v>
          </cell>
          <cell r="H152">
            <v>45</v>
          </cell>
          <cell r="I152">
            <v>31.5</v>
          </cell>
          <cell r="J152">
            <v>-0.3</v>
          </cell>
          <cell r="L152">
            <v>0</v>
          </cell>
          <cell r="M152" t="e">
            <v>#REF!</v>
          </cell>
          <cell r="N152">
            <v>0.9</v>
          </cell>
          <cell r="O152">
            <v>0</v>
          </cell>
          <cell r="P152" t="e">
            <v>#REF!</v>
          </cell>
        </row>
        <row r="153">
          <cell r="A153">
            <v>3957</v>
          </cell>
          <cell r="B153" t="str">
            <v xml:space="preserve"> </v>
          </cell>
          <cell r="C153">
            <v>35.5</v>
          </cell>
          <cell r="D153" t="str">
            <v>CROSSFIT</v>
          </cell>
          <cell r="E153" t="str">
            <v>LOT POWER BAND STRONG</v>
          </cell>
          <cell r="F153" t="str">
            <v>SET</v>
          </cell>
          <cell r="G153">
            <v>102</v>
          </cell>
          <cell r="H153">
            <v>85</v>
          </cell>
          <cell r="I153">
            <v>59.5</v>
          </cell>
          <cell r="J153">
            <v>-0.3</v>
          </cell>
          <cell r="L153">
            <v>0</v>
          </cell>
          <cell r="M153" t="e">
            <v>#REF!</v>
          </cell>
          <cell r="N153">
            <v>1.3</v>
          </cell>
          <cell r="O153">
            <v>0</v>
          </cell>
          <cell r="P153" t="e">
            <v>#REF!</v>
          </cell>
        </row>
        <row r="154">
          <cell r="A154">
            <v>3731</v>
          </cell>
          <cell r="B154" t="str">
            <v xml:space="preserve"> </v>
          </cell>
          <cell r="C154">
            <v>635</v>
          </cell>
          <cell r="D154" t="str">
            <v>CROSSFIT</v>
          </cell>
          <cell r="E154" t="str">
            <v>SERIE DE 5 POWER BAND</v>
          </cell>
          <cell r="F154" t="str">
            <v>SET</v>
          </cell>
          <cell r="G154">
            <v>144</v>
          </cell>
          <cell r="H154">
            <v>120</v>
          </cell>
          <cell r="I154">
            <v>84</v>
          </cell>
          <cell r="J154">
            <v>-0.3</v>
          </cell>
          <cell r="L154">
            <v>0</v>
          </cell>
          <cell r="M154" t="e">
            <v>#REF!</v>
          </cell>
          <cell r="N154">
            <v>0</v>
          </cell>
          <cell r="O154">
            <v>0</v>
          </cell>
          <cell r="P154" t="e">
            <v>#REF!</v>
          </cell>
        </row>
        <row r="155">
          <cell r="A155">
            <v>3552</v>
          </cell>
          <cell r="B155" t="str">
            <v xml:space="preserve"> </v>
          </cell>
          <cell r="C155">
            <v>120</v>
          </cell>
          <cell r="D155" t="str">
            <v>CROSSFIT</v>
          </cell>
          <cell r="E155" t="str">
            <v>POWERBAND PEGS</v>
          </cell>
          <cell r="F155" t="str">
            <v>SET</v>
          </cell>
          <cell r="G155">
            <v>78</v>
          </cell>
          <cell r="H155">
            <v>65</v>
          </cell>
          <cell r="I155">
            <v>52</v>
          </cell>
          <cell r="J155">
            <v>-0.2</v>
          </cell>
          <cell r="L155">
            <v>0</v>
          </cell>
          <cell r="M155" t="e">
            <v>#REF!</v>
          </cell>
          <cell r="N155">
            <v>5.53</v>
          </cell>
          <cell r="O155">
            <v>0</v>
          </cell>
          <cell r="P155" t="e">
            <v>#REF!</v>
          </cell>
        </row>
        <row r="156">
          <cell r="A156">
            <v>3703</v>
          </cell>
          <cell r="B156" t="str">
            <v xml:space="preserve"> </v>
          </cell>
          <cell r="C156">
            <v>99</v>
          </cell>
          <cell r="D156" t="str">
            <v>CROSSFIT</v>
          </cell>
          <cell r="E156" t="str">
            <v>PUNCHING RACK</v>
          </cell>
          <cell r="F156" t="str">
            <v>PICE</v>
          </cell>
          <cell r="G156">
            <v>73.2</v>
          </cell>
          <cell r="H156">
            <v>61</v>
          </cell>
          <cell r="I156">
            <v>51</v>
          </cell>
          <cell r="J156">
            <v>-0.16393442622950818</v>
          </cell>
          <cell r="L156">
            <v>0</v>
          </cell>
          <cell r="M156" t="e">
            <v>#REF!</v>
          </cell>
          <cell r="N156">
            <v>8</v>
          </cell>
          <cell r="O156">
            <v>0</v>
          </cell>
          <cell r="P156" t="e">
            <v>#REF!</v>
          </cell>
        </row>
        <row r="157">
          <cell r="A157">
            <v>3917</v>
          </cell>
          <cell r="B157" t="str">
            <v xml:space="preserve"> </v>
          </cell>
          <cell r="C157">
            <v>34</v>
          </cell>
          <cell r="D157" t="str">
            <v>CROSSFIT</v>
          </cell>
          <cell r="E157" t="str">
            <v>RACK 10 MEDECINE BALL</v>
          </cell>
          <cell r="F157" t="str">
            <v>PICE</v>
          </cell>
          <cell r="G157">
            <v>180</v>
          </cell>
          <cell r="H157">
            <v>150</v>
          </cell>
          <cell r="I157">
            <v>128</v>
          </cell>
          <cell r="J157">
            <v>-0.14666666666666667</v>
          </cell>
          <cell r="L157">
            <v>0</v>
          </cell>
          <cell r="M157" t="e">
            <v>#REF!</v>
          </cell>
          <cell r="N157">
            <v>9</v>
          </cell>
          <cell r="O157">
            <v>0</v>
          </cell>
          <cell r="P157" t="e">
            <v>#REF!</v>
          </cell>
        </row>
        <row r="158">
          <cell r="A158">
            <v>4015</v>
          </cell>
          <cell r="B158" t="str">
            <v xml:space="preserve"> </v>
          </cell>
          <cell r="C158">
            <v>51</v>
          </cell>
          <cell r="D158" t="str">
            <v>CROSSFIT</v>
          </cell>
          <cell r="E158" t="str">
            <v>RACK DISQUES BUMPER</v>
          </cell>
          <cell r="F158" t="str">
            <v>PICE</v>
          </cell>
          <cell r="G158">
            <v>156</v>
          </cell>
          <cell r="H158">
            <v>130</v>
          </cell>
          <cell r="I158">
            <v>98</v>
          </cell>
          <cell r="J158">
            <v>-0.24615384615384617</v>
          </cell>
          <cell r="L158">
            <v>0</v>
          </cell>
          <cell r="M158" t="e">
            <v>#REF!</v>
          </cell>
          <cell r="N158">
            <v>20</v>
          </cell>
          <cell r="O158">
            <v>0</v>
          </cell>
          <cell r="P158" t="e">
            <v>#REF!</v>
          </cell>
        </row>
        <row r="159">
          <cell r="A159">
            <v>1713</v>
          </cell>
          <cell r="B159" t="str">
            <v xml:space="preserve"> </v>
          </cell>
          <cell r="C159">
            <v>68</v>
          </cell>
          <cell r="D159" t="str">
            <v>CROSSFIT</v>
          </cell>
          <cell r="E159" t="str">
            <v>RACK KETTLEBELL SMALL</v>
          </cell>
          <cell r="F159" t="str">
            <v>PICE</v>
          </cell>
          <cell r="G159">
            <v>132</v>
          </cell>
          <cell r="H159">
            <v>110</v>
          </cell>
          <cell r="I159">
            <v>90</v>
          </cell>
          <cell r="J159">
            <v>-0.18181818181818182</v>
          </cell>
          <cell r="L159">
            <v>0</v>
          </cell>
          <cell r="M159" t="e">
            <v>#REF!</v>
          </cell>
          <cell r="N159">
            <v>25.5</v>
          </cell>
          <cell r="O159">
            <v>0</v>
          </cell>
          <cell r="P159" t="e">
            <v>#REF!</v>
          </cell>
        </row>
        <row r="160">
          <cell r="A160">
            <v>2981</v>
          </cell>
          <cell r="B160" t="str">
            <v xml:space="preserve"> </v>
          </cell>
          <cell r="C160">
            <v>85</v>
          </cell>
          <cell r="D160" t="str">
            <v>CROSSFIT</v>
          </cell>
          <cell r="E160" t="str">
            <v>RACK KETTLEBELL LARGE</v>
          </cell>
          <cell r="F160" t="str">
            <v>PICE</v>
          </cell>
          <cell r="G160">
            <v>336</v>
          </cell>
          <cell r="H160">
            <v>280</v>
          </cell>
          <cell r="I160">
            <v>195</v>
          </cell>
          <cell r="J160">
            <v>-0.30357142857142855</v>
          </cell>
          <cell r="L160">
            <v>0</v>
          </cell>
          <cell r="M160" t="e">
            <v>#REF!</v>
          </cell>
          <cell r="N160">
            <v>35</v>
          </cell>
          <cell r="O160">
            <v>0</v>
          </cell>
          <cell r="P160" t="e">
            <v>#REF!</v>
          </cell>
        </row>
        <row r="161">
          <cell r="A161">
            <v>2345</v>
          </cell>
          <cell r="B161" t="str">
            <v xml:space="preserve"> </v>
          </cell>
          <cell r="C161">
            <v>17</v>
          </cell>
          <cell r="D161" t="str">
            <v>CROSSFIT</v>
          </cell>
          <cell r="E161" t="str">
            <v>RACK MEDECIN BALL 5</v>
          </cell>
          <cell r="F161" t="str">
            <v>PICE</v>
          </cell>
          <cell r="G161">
            <v>94.8</v>
          </cell>
          <cell r="H161">
            <v>79</v>
          </cell>
          <cell r="I161">
            <v>67</v>
          </cell>
          <cell r="J161">
            <v>-0.15189873417721519</v>
          </cell>
          <cell r="L161">
            <v>0</v>
          </cell>
          <cell r="M161" t="e">
            <v>#REF!</v>
          </cell>
          <cell r="N161">
            <v>7</v>
          </cell>
          <cell r="O161">
            <v>0</v>
          </cell>
          <cell r="P161" t="e">
            <v>#REF!</v>
          </cell>
        </row>
        <row r="162">
          <cell r="A162">
            <v>2347</v>
          </cell>
          <cell r="B162" t="str">
            <v xml:space="preserve"> </v>
          </cell>
          <cell r="C162">
            <v>3.76</v>
          </cell>
          <cell r="D162" t="str">
            <v>CROSSFIT</v>
          </cell>
          <cell r="E162" t="str">
            <v>RACK POWER BAG</v>
          </cell>
          <cell r="F162" t="str">
            <v>PICE</v>
          </cell>
          <cell r="G162">
            <v>168</v>
          </cell>
          <cell r="H162">
            <v>140</v>
          </cell>
          <cell r="I162">
            <v>115</v>
          </cell>
          <cell r="J162">
            <v>-0.17857142857142858</v>
          </cell>
          <cell r="L162">
            <v>0</v>
          </cell>
          <cell r="M162" t="e">
            <v>#REF!</v>
          </cell>
          <cell r="N162">
            <v>15.5</v>
          </cell>
          <cell r="O162">
            <v>0</v>
          </cell>
          <cell r="P162" t="e">
            <v>#REF!</v>
          </cell>
        </row>
        <row r="163">
          <cell r="A163">
            <v>4023</v>
          </cell>
          <cell r="B163" t="str">
            <v xml:space="preserve"> </v>
          </cell>
          <cell r="C163">
            <v>30</v>
          </cell>
          <cell r="D163" t="str">
            <v>CROSSFIT</v>
          </cell>
          <cell r="E163" t="str">
            <v>RANGEMENT MURAL POUR CORDE</v>
          </cell>
          <cell r="F163" t="str">
            <v>PICE</v>
          </cell>
          <cell r="G163">
            <v>30</v>
          </cell>
          <cell r="H163">
            <v>25</v>
          </cell>
          <cell r="I163">
            <v>20</v>
          </cell>
          <cell r="J163">
            <v>-0.2</v>
          </cell>
          <cell r="L163">
            <v>0</v>
          </cell>
          <cell r="M163" t="e">
            <v>#REF!</v>
          </cell>
          <cell r="N163">
            <v>0.2</v>
          </cell>
          <cell r="O163">
            <v>0</v>
          </cell>
          <cell r="P163" t="e">
            <v>#REF!</v>
          </cell>
        </row>
        <row r="164">
          <cell r="A164">
            <v>3480</v>
          </cell>
          <cell r="B164" t="str">
            <v xml:space="preserve"> </v>
          </cell>
          <cell r="C164">
            <v>7.53</v>
          </cell>
          <cell r="D164" t="str">
            <v>CROSSFIT</v>
          </cell>
          <cell r="E164" t="str">
            <v>ROTATIONAL CORE</v>
          </cell>
          <cell r="F164" t="str">
            <v>PICE</v>
          </cell>
          <cell r="G164">
            <v>54</v>
          </cell>
          <cell r="H164">
            <v>45</v>
          </cell>
          <cell r="I164">
            <v>37.5</v>
          </cell>
          <cell r="J164">
            <v>-0.16666666666666666</v>
          </cell>
          <cell r="L164">
            <v>0</v>
          </cell>
          <cell r="M164" t="e">
            <v>#REF!</v>
          </cell>
          <cell r="N164">
            <v>3.53</v>
          </cell>
          <cell r="O164">
            <v>0</v>
          </cell>
          <cell r="P164" t="e">
            <v>#REF!</v>
          </cell>
        </row>
        <row r="165">
          <cell r="A165">
            <v>3712</v>
          </cell>
          <cell r="B165" t="str">
            <v xml:space="preserve"> </v>
          </cell>
          <cell r="C165">
            <v>15.05</v>
          </cell>
          <cell r="D165" t="str">
            <v>CROSSFIT</v>
          </cell>
          <cell r="E165" t="str">
            <v>RUMBLE ROLLER</v>
          </cell>
          <cell r="F165" t="str">
            <v>PICE</v>
          </cell>
          <cell r="G165">
            <v>34.199999999999996</v>
          </cell>
          <cell r="H165">
            <v>28.5</v>
          </cell>
          <cell r="I165">
            <v>17</v>
          </cell>
          <cell r="J165">
            <v>-0.40350877192982454</v>
          </cell>
          <cell r="L165">
            <v>0</v>
          </cell>
          <cell r="M165" t="e">
            <v>#REF!</v>
          </cell>
          <cell r="N165">
            <v>0.75</v>
          </cell>
          <cell r="O165">
            <v>0</v>
          </cell>
          <cell r="P165" t="e">
            <v>#REF!</v>
          </cell>
        </row>
        <row r="166">
          <cell r="A166">
            <v>3735</v>
          </cell>
          <cell r="B166" t="str">
            <v xml:space="preserve"> </v>
          </cell>
          <cell r="C166">
            <v>65.5</v>
          </cell>
          <cell r="D166" t="str">
            <v>CROSSFIT</v>
          </cell>
          <cell r="E166" t="str">
            <v>SHAP HANDLE</v>
          </cell>
          <cell r="F166" t="str">
            <v>PICE</v>
          </cell>
          <cell r="G166">
            <v>41.4</v>
          </cell>
          <cell r="H166">
            <v>34.5</v>
          </cell>
          <cell r="I166">
            <v>29</v>
          </cell>
          <cell r="J166">
            <v>-0.15942028985507245</v>
          </cell>
          <cell r="L166">
            <v>0</v>
          </cell>
          <cell r="M166" t="e">
            <v>#REF!</v>
          </cell>
          <cell r="N166">
            <v>1.25</v>
          </cell>
          <cell r="O166">
            <v>0</v>
          </cell>
          <cell r="P166" t="e">
            <v>#REF!</v>
          </cell>
        </row>
        <row r="167">
          <cell r="A167">
            <v>3738</v>
          </cell>
          <cell r="B167" t="str">
            <v xml:space="preserve"> </v>
          </cell>
          <cell r="C167">
            <v>87</v>
          </cell>
          <cell r="D167" t="str">
            <v>CROSSFIT</v>
          </cell>
          <cell r="E167" t="str">
            <v>SLAMBALL 4KG</v>
          </cell>
          <cell r="F167" t="str">
            <v>PICE</v>
          </cell>
          <cell r="G167">
            <v>16.8</v>
          </cell>
          <cell r="H167">
            <v>14</v>
          </cell>
          <cell r="I167">
            <v>10.5</v>
          </cell>
          <cell r="J167">
            <v>-0.25</v>
          </cell>
          <cell r="L167">
            <v>0</v>
          </cell>
          <cell r="M167" t="e">
            <v>#REF!</v>
          </cell>
          <cell r="N167">
            <v>4</v>
          </cell>
          <cell r="O167">
            <v>0</v>
          </cell>
          <cell r="P167" t="e">
            <v>#REF!</v>
          </cell>
        </row>
        <row r="168">
          <cell r="A168">
            <v>3739</v>
          </cell>
          <cell r="B168" t="str">
            <v xml:space="preserve"> </v>
          </cell>
          <cell r="C168">
            <v>116</v>
          </cell>
          <cell r="D168" t="str">
            <v>CROSSFIT</v>
          </cell>
          <cell r="E168" t="str">
            <v>SLAMBALL 6KG</v>
          </cell>
          <cell r="F168" t="str">
            <v>PICE</v>
          </cell>
          <cell r="G168">
            <v>21</v>
          </cell>
          <cell r="H168">
            <v>17.5</v>
          </cell>
          <cell r="I168">
            <v>13.2</v>
          </cell>
          <cell r="J168">
            <v>-0.24571428571428575</v>
          </cell>
          <cell r="L168">
            <v>0</v>
          </cell>
          <cell r="M168" t="e">
            <v>#REF!</v>
          </cell>
          <cell r="N168">
            <v>6</v>
          </cell>
          <cell r="O168">
            <v>0</v>
          </cell>
          <cell r="P168" t="e">
            <v>#REF!</v>
          </cell>
        </row>
        <row r="169">
          <cell r="A169">
            <v>3740</v>
          </cell>
          <cell r="B169" t="str">
            <v xml:space="preserve"> </v>
          </cell>
          <cell r="C169">
            <v>145</v>
          </cell>
          <cell r="D169" t="str">
            <v>CROSSFIT</v>
          </cell>
          <cell r="E169" t="str">
            <v>SLAMBALL 8KG</v>
          </cell>
          <cell r="F169" t="str">
            <v>PICE</v>
          </cell>
          <cell r="G169">
            <v>26.4</v>
          </cell>
          <cell r="H169">
            <v>22</v>
          </cell>
          <cell r="I169">
            <v>16.5</v>
          </cell>
          <cell r="J169">
            <v>-0.25</v>
          </cell>
          <cell r="L169">
            <v>0</v>
          </cell>
          <cell r="M169" t="e">
            <v>#REF!</v>
          </cell>
          <cell r="N169">
            <v>8</v>
          </cell>
          <cell r="O169">
            <v>0</v>
          </cell>
          <cell r="P169" t="e">
            <v>#REF!</v>
          </cell>
        </row>
        <row r="170">
          <cell r="A170">
            <v>3741</v>
          </cell>
          <cell r="B170" t="str">
            <v xml:space="preserve"> </v>
          </cell>
          <cell r="C170">
            <v>35.5</v>
          </cell>
          <cell r="D170" t="str">
            <v>CROSSFIT</v>
          </cell>
          <cell r="E170" t="str">
            <v>SLAMBALL 10KG</v>
          </cell>
          <cell r="F170" t="str">
            <v>PICE</v>
          </cell>
          <cell r="G170">
            <v>32.4</v>
          </cell>
          <cell r="H170">
            <v>27</v>
          </cell>
          <cell r="I170">
            <v>20.2</v>
          </cell>
          <cell r="J170">
            <v>-0.25185185185185188</v>
          </cell>
          <cell r="L170">
            <v>0</v>
          </cell>
          <cell r="M170" t="e">
            <v>#REF!</v>
          </cell>
          <cell r="N170">
            <v>10</v>
          </cell>
          <cell r="O170">
            <v>0</v>
          </cell>
          <cell r="P170" t="e">
            <v>#REF!</v>
          </cell>
        </row>
        <row r="171">
          <cell r="A171">
            <v>3742</v>
          </cell>
          <cell r="B171" t="str">
            <v xml:space="preserve"> </v>
          </cell>
          <cell r="C171">
            <v>4.05</v>
          </cell>
          <cell r="D171" t="str">
            <v>CROSSFIT</v>
          </cell>
          <cell r="E171" t="str">
            <v>SLAMBALL 15KG</v>
          </cell>
          <cell r="F171" t="str">
            <v>PICE</v>
          </cell>
          <cell r="G171">
            <v>49.199999999999996</v>
          </cell>
          <cell r="H171">
            <v>41</v>
          </cell>
          <cell r="I171">
            <v>30.9</v>
          </cell>
          <cell r="J171">
            <v>-0.24634146341463417</v>
          </cell>
          <cell r="L171">
            <v>0</v>
          </cell>
          <cell r="M171" t="e">
            <v>#REF!</v>
          </cell>
          <cell r="N171">
            <v>15</v>
          </cell>
          <cell r="O171">
            <v>0</v>
          </cell>
          <cell r="P171" t="e">
            <v>#REF!</v>
          </cell>
        </row>
        <row r="172">
          <cell r="A172">
            <v>4013</v>
          </cell>
          <cell r="B172" t="str">
            <v xml:space="preserve"> </v>
          </cell>
          <cell r="C172">
            <v>33.1</v>
          </cell>
          <cell r="D172" t="str">
            <v>CROSSFIT</v>
          </cell>
          <cell r="E172" t="str">
            <v>SLIDER DISC</v>
          </cell>
          <cell r="F172" t="str">
            <v>PAIRE</v>
          </cell>
          <cell r="G172">
            <v>8.2799999999999994</v>
          </cell>
          <cell r="H172">
            <v>6.9</v>
          </cell>
          <cell r="I172">
            <v>4.3</v>
          </cell>
          <cell r="J172">
            <v>-0.37681159420289861</v>
          </cell>
          <cell r="L172">
            <v>0</v>
          </cell>
          <cell r="M172" t="e">
            <v>#REF!</v>
          </cell>
          <cell r="N172">
            <v>0.1</v>
          </cell>
          <cell r="O172">
            <v>0</v>
          </cell>
          <cell r="P172" t="e">
            <v>#REF!</v>
          </cell>
        </row>
        <row r="173">
          <cell r="A173">
            <v>3418</v>
          </cell>
          <cell r="B173" t="str">
            <v xml:space="preserve"> </v>
          </cell>
          <cell r="C173">
            <v>49.7</v>
          </cell>
          <cell r="D173" t="str">
            <v>CROSSFIT</v>
          </cell>
          <cell r="E173" t="str">
            <v>SLIDING PULL UP SYSTEM</v>
          </cell>
          <cell r="F173" t="str">
            <v>PICE</v>
          </cell>
          <cell r="G173">
            <v>348</v>
          </cell>
          <cell r="H173">
            <v>290</v>
          </cell>
          <cell r="I173">
            <v>247</v>
          </cell>
          <cell r="J173">
            <v>-0.14827586206896551</v>
          </cell>
          <cell r="L173">
            <v>0</v>
          </cell>
          <cell r="M173" t="e">
            <v>#REF!</v>
          </cell>
          <cell r="N173">
            <v>24.6</v>
          </cell>
          <cell r="O173">
            <v>0</v>
          </cell>
          <cell r="P173" t="e">
            <v>#REF!</v>
          </cell>
        </row>
        <row r="174">
          <cell r="A174">
            <v>3743</v>
          </cell>
          <cell r="B174" t="str">
            <v xml:space="preserve"> </v>
          </cell>
          <cell r="C174">
            <v>8.25</v>
          </cell>
          <cell r="D174" t="str">
            <v>CROSSFIT</v>
          </cell>
          <cell r="E174" t="str">
            <v>SLING BRIDGE</v>
          </cell>
          <cell r="F174" t="str">
            <v>SET</v>
          </cell>
          <cell r="G174">
            <v>222</v>
          </cell>
          <cell r="H174">
            <v>185</v>
          </cell>
          <cell r="I174">
            <v>158</v>
          </cell>
          <cell r="J174">
            <v>-0.14594594594594595</v>
          </cell>
          <cell r="L174">
            <v>0</v>
          </cell>
          <cell r="M174" t="e">
            <v>#REF!</v>
          </cell>
          <cell r="N174">
            <v>12</v>
          </cell>
          <cell r="O174">
            <v>0</v>
          </cell>
          <cell r="P174" t="e">
            <v>#REF!</v>
          </cell>
        </row>
        <row r="175">
          <cell r="A175">
            <v>2342</v>
          </cell>
          <cell r="B175" t="str">
            <v xml:space="preserve"> </v>
          </cell>
          <cell r="C175">
            <v>66.349999999999994</v>
          </cell>
          <cell r="D175" t="str">
            <v>CROSSFIT</v>
          </cell>
          <cell r="E175" t="str">
            <v>SOFT MEDECINE BALL 3KG</v>
          </cell>
          <cell r="F175" t="str">
            <v>PICE</v>
          </cell>
          <cell r="G175">
            <v>54</v>
          </cell>
          <cell r="H175">
            <v>45</v>
          </cell>
          <cell r="I175">
            <v>40.5</v>
          </cell>
          <cell r="J175">
            <v>-0.1</v>
          </cell>
          <cell r="L175">
            <v>0</v>
          </cell>
          <cell r="M175" t="e">
            <v>#REF!</v>
          </cell>
          <cell r="N175">
            <v>3</v>
          </cell>
          <cell r="O175">
            <v>0</v>
          </cell>
          <cell r="P175" t="e">
            <v>#REF!</v>
          </cell>
        </row>
        <row r="176">
          <cell r="A176">
            <v>2343</v>
          </cell>
          <cell r="B176" t="str">
            <v xml:space="preserve"> </v>
          </cell>
          <cell r="C176">
            <v>16.55</v>
          </cell>
          <cell r="D176" t="str">
            <v>CROSSFIT</v>
          </cell>
          <cell r="E176" t="str">
            <v>SOFT MEDECINE BALL 6KG</v>
          </cell>
          <cell r="F176" t="str">
            <v>PICE</v>
          </cell>
          <cell r="G176">
            <v>60</v>
          </cell>
          <cell r="H176">
            <v>50</v>
          </cell>
          <cell r="I176">
            <v>45</v>
          </cell>
          <cell r="J176">
            <v>-0.1</v>
          </cell>
          <cell r="L176">
            <v>0</v>
          </cell>
          <cell r="M176" t="e">
            <v>#REF!</v>
          </cell>
          <cell r="N176">
            <v>6</v>
          </cell>
          <cell r="O176">
            <v>0</v>
          </cell>
          <cell r="P176" t="e">
            <v>#REF!</v>
          </cell>
        </row>
        <row r="177">
          <cell r="A177">
            <v>2344</v>
          </cell>
          <cell r="B177" t="str">
            <v xml:space="preserve"> </v>
          </cell>
          <cell r="C177">
            <v>99</v>
          </cell>
          <cell r="D177" t="str">
            <v>CROSSFIT</v>
          </cell>
          <cell r="E177" t="str">
            <v>SOFT MEDECINE BALL 9KG</v>
          </cell>
          <cell r="F177" t="str">
            <v>PICE</v>
          </cell>
          <cell r="G177">
            <v>66</v>
          </cell>
          <cell r="H177">
            <v>55</v>
          </cell>
          <cell r="I177">
            <v>49.5</v>
          </cell>
          <cell r="J177">
            <v>-0.1</v>
          </cell>
          <cell r="L177">
            <v>0</v>
          </cell>
          <cell r="M177" t="e">
            <v>#REF!</v>
          </cell>
          <cell r="N177">
            <v>9</v>
          </cell>
          <cell r="O177">
            <v>0</v>
          </cell>
          <cell r="P177" t="e">
            <v>#REF!</v>
          </cell>
        </row>
        <row r="178">
          <cell r="A178">
            <v>3729</v>
          </cell>
          <cell r="B178" t="str">
            <v xml:space="preserve"> </v>
          </cell>
          <cell r="C178">
            <v>99</v>
          </cell>
          <cell r="D178" t="str">
            <v>CROSSFIT</v>
          </cell>
          <cell r="E178" t="str">
            <v>SOFT PLYOBOX SET</v>
          </cell>
          <cell r="F178" t="str">
            <v>SET</v>
          </cell>
          <cell r="G178">
            <v>648</v>
          </cell>
          <cell r="H178">
            <v>540</v>
          </cell>
          <cell r="I178">
            <v>405</v>
          </cell>
          <cell r="J178">
            <v>-0.25</v>
          </cell>
          <cell r="L178">
            <v>0</v>
          </cell>
          <cell r="M178" t="e">
            <v>#REF!</v>
          </cell>
          <cell r="N178">
            <v>35</v>
          </cell>
          <cell r="O178">
            <v>0</v>
          </cell>
          <cell r="P178" t="e">
            <v>#REF!</v>
          </cell>
        </row>
        <row r="179">
          <cell r="A179">
            <v>3779</v>
          </cell>
          <cell r="B179" t="str">
            <v xml:space="preserve"> </v>
          </cell>
          <cell r="C179">
            <v>110</v>
          </cell>
          <cell r="D179" t="str">
            <v>CROSSFIT</v>
          </cell>
          <cell r="E179" t="str">
            <v>SPOTTER ARMS</v>
          </cell>
          <cell r="F179" t="str">
            <v>PAIRE</v>
          </cell>
          <cell r="G179">
            <v>174</v>
          </cell>
          <cell r="H179">
            <v>145</v>
          </cell>
          <cell r="I179">
            <v>123</v>
          </cell>
          <cell r="J179">
            <v>-0.15172413793103448</v>
          </cell>
          <cell r="L179">
            <v>0</v>
          </cell>
          <cell r="M179" t="e">
            <v>#REF!</v>
          </cell>
          <cell r="N179">
            <v>13</v>
          </cell>
          <cell r="O179">
            <v>0</v>
          </cell>
          <cell r="P179" t="e">
            <v>#REF!</v>
          </cell>
        </row>
        <row r="180">
          <cell r="A180">
            <v>4003</v>
          </cell>
          <cell r="B180" t="str">
            <v xml:space="preserve"> </v>
          </cell>
          <cell r="C180">
            <v>135</v>
          </cell>
          <cell r="D180" t="str">
            <v>CROSSFIT</v>
          </cell>
          <cell r="E180" t="str">
            <v>SQUAT RACK</v>
          </cell>
          <cell r="F180" t="str">
            <v>PICE</v>
          </cell>
          <cell r="G180">
            <v>468</v>
          </cell>
          <cell r="H180">
            <v>390</v>
          </cell>
          <cell r="I180">
            <v>325</v>
          </cell>
          <cell r="J180">
            <v>-0.16666666666666666</v>
          </cell>
          <cell r="L180">
            <v>0</v>
          </cell>
          <cell r="M180" t="e">
            <v>#REF!</v>
          </cell>
          <cell r="N180">
            <v>90</v>
          </cell>
          <cell r="O180">
            <v>0</v>
          </cell>
          <cell r="P180" t="e">
            <v>#REF!</v>
          </cell>
        </row>
        <row r="181">
          <cell r="A181">
            <v>3745</v>
          </cell>
          <cell r="B181" t="str">
            <v xml:space="preserve"> </v>
          </cell>
          <cell r="C181">
            <v>29.5</v>
          </cell>
          <cell r="D181" t="str">
            <v>CROSSFIT</v>
          </cell>
          <cell r="E181" t="str">
            <v>STATION 1</v>
          </cell>
          <cell r="F181" t="str">
            <v>SET</v>
          </cell>
          <cell r="G181">
            <v>1062</v>
          </cell>
          <cell r="H181">
            <v>885</v>
          </cell>
          <cell r="I181">
            <v>760</v>
          </cell>
          <cell r="J181">
            <v>-0.14124293785310735</v>
          </cell>
          <cell r="L181">
            <v>0</v>
          </cell>
          <cell r="M181" t="e">
            <v>#REF!</v>
          </cell>
          <cell r="N181">
            <v>144</v>
          </cell>
          <cell r="O181">
            <v>0</v>
          </cell>
          <cell r="P181" t="e">
            <v>#REF!</v>
          </cell>
        </row>
        <row r="182">
          <cell r="A182">
            <v>3746</v>
          </cell>
          <cell r="B182" t="str">
            <v xml:space="preserve"> </v>
          </cell>
          <cell r="C182">
            <v>35</v>
          </cell>
          <cell r="D182" t="str">
            <v>CROSSFIT</v>
          </cell>
          <cell r="E182" t="str">
            <v>STATION 2</v>
          </cell>
          <cell r="F182" t="str">
            <v>SET</v>
          </cell>
          <cell r="G182">
            <v>1086</v>
          </cell>
          <cell r="H182">
            <v>905</v>
          </cell>
          <cell r="I182">
            <v>780</v>
          </cell>
          <cell r="J182">
            <v>-0.13812154696132597</v>
          </cell>
          <cell r="L182">
            <v>0</v>
          </cell>
          <cell r="M182" t="e">
            <v>#REF!</v>
          </cell>
          <cell r="N182">
            <v>151</v>
          </cell>
          <cell r="O182">
            <v>0</v>
          </cell>
          <cell r="P182" t="e">
            <v>#REF!</v>
          </cell>
        </row>
        <row r="183">
          <cell r="A183">
            <v>3747</v>
          </cell>
          <cell r="B183" t="str">
            <v xml:space="preserve"> </v>
          </cell>
          <cell r="C183">
            <v>26</v>
          </cell>
          <cell r="D183" t="str">
            <v>CROSSFIT</v>
          </cell>
          <cell r="E183" t="str">
            <v>STATION 3</v>
          </cell>
          <cell r="F183" t="str">
            <v>SET</v>
          </cell>
          <cell r="G183">
            <v>1086</v>
          </cell>
          <cell r="H183">
            <v>905</v>
          </cell>
          <cell r="I183">
            <v>770</v>
          </cell>
          <cell r="J183">
            <v>-0.14917127071823205</v>
          </cell>
          <cell r="L183">
            <v>0</v>
          </cell>
          <cell r="M183" t="e">
            <v>#REF!</v>
          </cell>
          <cell r="N183">
            <v>184</v>
          </cell>
          <cell r="O183">
            <v>0</v>
          </cell>
          <cell r="P183" t="e">
            <v>#REF!</v>
          </cell>
        </row>
        <row r="184">
          <cell r="A184">
            <v>3748</v>
          </cell>
          <cell r="B184" t="str">
            <v xml:space="preserve"> </v>
          </cell>
          <cell r="C184">
            <v>16.72</v>
          </cell>
          <cell r="D184" t="str">
            <v>CROSSFIT</v>
          </cell>
          <cell r="E184" t="str">
            <v>STATION 4</v>
          </cell>
          <cell r="F184" t="str">
            <v>SET</v>
          </cell>
          <cell r="G184">
            <v>1284</v>
          </cell>
          <cell r="H184">
            <v>1070</v>
          </cell>
          <cell r="I184">
            <v>890</v>
          </cell>
          <cell r="J184">
            <v>-0.16822429906542055</v>
          </cell>
          <cell r="L184">
            <v>0</v>
          </cell>
          <cell r="M184" t="e">
            <v>#REF!</v>
          </cell>
          <cell r="N184">
            <v>202</v>
          </cell>
          <cell r="O184">
            <v>0</v>
          </cell>
          <cell r="P184" t="e">
            <v>#REF!</v>
          </cell>
        </row>
        <row r="185">
          <cell r="A185">
            <v>3749</v>
          </cell>
          <cell r="B185" t="str">
            <v xml:space="preserve"> </v>
          </cell>
          <cell r="C185">
            <v>16.72</v>
          </cell>
          <cell r="D185" t="str">
            <v>CROSSFIT</v>
          </cell>
          <cell r="E185" t="str">
            <v>STATION 5</v>
          </cell>
          <cell r="F185" t="str">
            <v>SET</v>
          </cell>
          <cell r="G185">
            <v>4020</v>
          </cell>
          <cell r="H185">
            <v>3350</v>
          </cell>
          <cell r="I185">
            <v>2850</v>
          </cell>
          <cell r="J185">
            <v>-0.14925373134328357</v>
          </cell>
          <cell r="L185">
            <v>0</v>
          </cell>
          <cell r="M185" t="e">
            <v>#REF!</v>
          </cell>
          <cell r="N185">
            <v>728</v>
          </cell>
          <cell r="O185">
            <v>0</v>
          </cell>
          <cell r="P185" t="e">
            <v>#REF!</v>
          </cell>
        </row>
        <row r="186">
          <cell r="A186">
            <v>3750</v>
          </cell>
          <cell r="B186" t="str">
            <v xml:space="preserve"> </v>
          </cell>
          <cell r="C186">
            <v>16.72</v>
          </cell>
          <cell r="D186" t="str">
            <v>CROSSFIT</v>
          </cell>
          <cell r="E186" t="str">
            <v>STATION 6</v>
          </cell>
          <cell r="F186" t="str">
            <v>SET</v>
          </cell>
          <cell r="G186">
            <v>2700</v>
          </cell>
          <cell r="H186">
            <v>2250</v>
          </cell>
          <cell r="I186">
            <v>1990</v>
          </cell>
          <cell r="J186">
            <v>-0.11555555555555555</v>
          </cell>
          <cell r="L186">
            <v>0</v>
          </cell>
          <cell r="M186" t="e">
            <v>#REF!</v>
          </cell>
          <cell r="N186">
            <v>486</v>
          </cell>
          <cell r="O186">
            <v>0</v>
          </cell>
          <cell r="P186" t="e">
            <v>#REF!</v>
          </cell>
        </row>
        <row r="187">
          <cell r="A187">
            <v>3751</v>
          </cell>
          <cell r="B187" t="str">
            <v xml:space="preserve"> </v>
          </cell>
          <cell r="C187">
            <v>16.72</v>
          </cell>
          <cell r="D187" t="str">
            <v>CROSSFIT</v>
          </cell>
          <cell r="E187" t="str">
            <v>STATION 7</v>
          </cell>
          <cell r="F187" t="str">
            <v>SET</v>
          </cell>
          <cell r="G187">
            <v>900</v>
          </cell>
          <cell r="H187">
            <v>750</v>
          </cell>
          <cell r="I187">
            <v>640</v>
          </cell>
          <cell r="J187">
            <v>-0.14666666666666667</v>
          </cell>
          <cell r="L187">
            <v>0</v>
          </cell>
          <cell r="M187" t="e">
            <v>#REF!</v>
          </cell>
          <cell r="N187">
            <v>149</v>
          </cell>
          <cell r="O187">
            <v>0</v>
          </cell>
          <cell r="P187" t="e">
            <v>#REF!</v>
          </cell>
        </row>
        <row r="188">
          <cell r="A188">
            <v>3399</v>
          </cell>
          <cell r="B188" t="str">
            <v xml:space="preserve"> </v>
          </cell>
          <cell r="C188">
            <v>33.450000000000003</v>
          </cell>
          <cell r="D188" t="str">
            <v>CROSSFIT</v>
          </cell>
          <cell r="E188" t="str">
            <v>SUPINE BOARD</v>
          </cell>
          <cell r="F188" t="str">
            <v>PICE</v>
          </cell>
          <cell r="G188">
            <v>228</v>
          </cell>
          <cell r="H188">
            <v>190</v>
          </cell>
          <cell r="I188">
            <v>161</v>
          </cell>
          <cell r="J188">
            <v>-0.15263157894736842</v>
          </cell>
          <cell r="L188">
            <v>0</v>
          </cell>
          <cell r="M188" t="e">
            <v>#REF!</v>
          </cell>
          <cell r="N188">
            <v>15</v>
          </cell>
          <cell r="O188">
            <v>0</v>
          </cell>
          <cell r="P188" t="e">
            <v>#REF!</v>
          </cell>
        </row>
        <row r="189">
          <cell r="A189">
            <v>3563</v>
          </cell>
          <cell r="B189" t="str">
            <v xml:space="preserve"> </v>
          </cell>
          <cell r="C189">
            <v>25.08</v>
          </cell>
          <cell r="D189" t="str">
            <v>CROSSFIT</v>
          </cell>
          <cell r="E189" t="str">
            <v>TIMER PRO</v>
          </cell>
          <cell r="F189" t="str">
            <v>PICE</v>
          </cell>
          <cell r="G189">
            <v>228</v>
          </cell>
          <cell r="H189">
            <v>190</v>
          </cell>
          <cell r="I189">
            <v>152</v>
          </cell>
          <cell r="J189">
            <v>-0.2</v>
          </cell>
          <cell r="L189">
            <v>0</v>
          </cell>
          <cell r="M189" t="e">
            <v>#REF!</v>
          </cell>
          <cell r="N189">
            <v>3</v>
          </cell>
          <cell r="O189">
            <v>0</v>
          </cell>
          <cell r="P189" t="e">
            <v>#REF!</v>
          </cell>
        </row>
        <row r="190">
          <cell r="A190">
            <v>3561</v>
          </cell>
          <cell r="B190" t="str">
            <v xml:space="preserve"> </v>
          </cell>
          <cell r="C190">
            <v>25.08</v>
          </cell>
          <cell r="D190" t="str">
            <v>CROSSFIT</v>
          </cell>
          <cell r="E190" t="str">
            <v>TIMER SMALL</v>
          </cell>
          <cell r="F190" t="str">
            <v>PICE</v>
          </cell>
          <cell r="G190">
            <v>186</v>
          </cell>
          <cell r="H190">
            <v>155</v>
          </cell>
          <cell r="I190">
            <v>124</v>
          </cell>
          <cell r="J190">
            <v>-0.2</v>
          </cell>
          <cell r="L190">
            <v>0</v>
          </cell>
          <cell r="M190" t="e">
            <v>#REF!</v>
          </cell>
          <cell r="N190">
            <v>2.2999999999999998</v>
          </cell>
          <cell r="O190">
            <v>0</v>
          </cell>
          <cell r="P190" t="e">
            <v>#REF!</v>
          </cell>
        </row>
        <row r="191">
          <cell r="A191">
            <v>3562</v>
          </cell>
          <cell r="B191" t="str">
            <v xml:space="preserve"> </v>
          </cell>
          <cell r="C191">
            <v>25.08</v>
          </cell>
          <cell r="D191" t="str">
            <v>CROSSFIT</v>
          </cell>
          <cell r="E191" t="str">
            <v>TRAMPOLINE</v>
          </cell>
          <cell r="F191" t="str">
            <v>PICE</v>
          </cell>
          <cell r="G191">
            <v>204</v>
          </cell>
          <cell r="H191">
            <v>170</v>
          </cell>
          <cell r="I191">
            <v>145</v>
          </cell>
          <cell r="J191">
            <v>-0.14705882352941177</v>
          </cell>
          <cell r="L191">
            <v>0</v>
          </cell>
          <cell r="M191" t="e">
            <v>#REF!</v>
          </cell>
          <cell r="N191">
            <v>22</v>
          </cell>
          <cell r="O191">
            <v>0</v>
          </cell>
          <cell r="P191" t="e">
            <v>#REF!</v>
          </cell>
        </row>
        <row r="192">
          <cell r="A192">
            <v>3424</v>
          </cell>
          <cell r="B192" t="str">
            <v xml:space="preserve"> </v>
          </cell>
          <cell r="C192">
            <v>33.44</v>
          </cell>
          <cell r="D192" t="str">
            <v>CROSSFIT</v>
          </cell>
          <cell r="E192" t="str">
            <v>TRIANGULAR CROSSES</v>
          </cell>
          <cell r="F192" t="str">
            <v>PICE</v>
          </cell>
          <cell r="G192">
            <v>348</v>
          </cell>
          <cell r="H192">
            <v>290</v>
          </cell>
          <cell r="I192">
            <v>218</v>
          </cell>
          <cell r="J192">
            <v>-0.24827586206896551</v>
          </cell>
          <cell r="L192">
            <v>0</v>
          </cell>
          <cell r="M192" t="e">
            <v>#REF!</v>
          </cell>
          <cell r="N192">
            <v>42</v>
          </cell>
          <cell r="O192">
            <v>0</v>
          </cell>
          <cell r="P192" t="e">
            <v>#REF!</v>
          </cell>
        </row>
        <row r="193">
          <cell r="A193">
            <v>3759</v>
          </cell>
          <cell r="B193" t="str">
            <v xml:space="preserve"> </v>
          </cell>
          <cell r="C193">
            <v>33.450000000000003</v>
          </cell>
          <cell r="D193" t="str">
            <v>CROSSFIT</v>
          </cell>
          <cell r="E193" t="str">
            <v>UPRIGHT TUBE</v>
          </cell>
          <cell r="F193" t="str">
            <v>PAIRE</v>
          </cell>
          <cell r="G193">
            <v>358.8</v>
          </cell>
          <cell r="H193">
            <v>299</v>
          </cell>
          <cell r="I193">
            <v>255</v>
          </cell>
          <cell r="J193">
            <v>-0.14715719063545152</v>
          </cell>
          <cell r="L193">
            <v>0</v>
          </cell>
          <cell r="M193" t="e">
            <v>#REF!</v>
          </cell>
          <cell r="N193">
            <v>25</v>
          </cell>
          <cell r="O193">
            <v>0</v>
          </cell>
          <cell r="P193" t="e">
            <v>#REF!</v>
          </cell>
        </row>
        <row r="194">
          <cell r="A194">
            <v>3760</v>
          </cell>
          <cell r="B194" t="str">
            <v xml:space="preserve"> </v>
          </cell>
          <cell r="C194">
            <v>33.450000000000003</v>
          </cell>
          <cell r="D194" t="str">
            <v>CROSSFIT</v>
          </cell>
          <cell r="E194" t="str">
            <v>UPRIGHT TUBE</v>
          </cell>
          <cell r="F194" t="str">
            <v>PAIRE</v>
          </cell>
          <cell r="G194">
            <v>442.8</v>
          </cell>
          <cell r="H194">
            <v>369</v>
          </cell>
          <cell r="I194">
            <v>305</v>
          </cell>
          <cell r="J194">
            <v>-0.17344173441734417</v>
          </cell>
          <cell r="L194">
            <v>0</v>
          </cell>
          <cell r="M194" t="e">
            <v>#REF!</v>
          </cell>
          <cell r="N194">
            <v>29</v>
          </cell>
          <cell r="O194">
            <v>0</v>
          </cell>
          <cell r="P194" t="e">
            <v>#REF!</v>
          </cell>
        </row>
        <row r="195">
          <cell r="A195">
            <v>3706</v>
          </cell>
          <cell r="B195" t="str">
            <v xml:space="preserve"> </v>
          </cell>
          <cell r="C195">
            <v>28</v>
          </cell>
          <cell r="D195" t="str">
            <v>CROSSFIT</v>
          </cell>
          <cell r="E195" t="str">
            <v>WALL BALL STORAGE</v>
          </cell>
          <cell r="F195" t="str">
            <v>PICE</v>
          </cell>
          <cell r="G195">
            <v>140.4</v>
          </cell>
          <cell r="H195">
            <v>117</v>
          </cell>
          <cell r="I195">
            <v>99</v>
          </cell>
          <cell r="J195">
            <v>-0.15384615384615385</v>
          </cell>
          <cell r="L195">
            <v>0</v>
          </cell>
          <cell r="M195" t="e">
            <v>#REF!</v>
          </cell>
          <cell r="N195">
            <v>12</v>
          </cell>
          <cell r="O195">
            <v>0</v>
          </cell>
          <cell r="P195" t="e">
            <v>#REF!</v>
          </cell>
        </row>
        <row r="196">
          <cell r="A196">
            <v>4010</v>
          </cell>
          <cell r="B196" t="str">
            <v xml:space="preserve"> </v>
          </cell>
          <cell r="C196">
            <v>8.5</v>
          </cell>
          <cell r="D196" t="str">
            <v>CROSSFIT</v>
          </cell>
          <cell r="E196" t="str">
            <v>WALL BALL CUIR 3 KG</v>
          </cell>
          <cell r="F196" t="str">
            <v>PICE</v>
          </cell>
          <cell r="G196">
            <v>61.199999999999996</v>
          </cell>
          <cell r="H196">
            <v>51</v>
          </cell>
          <cell r="I196">
            <v>42</v>
          </cell>
          <cell r="J196">
            <v>-0.17647058823529413</v>
          </cell>
          <cell r="L196">
            <v>0</v>
          </cell>
          <cell r="M196" t="e">
            <v>#REF!</v>
          </cell>
          <cell r="N196">
            <v>3</v>
          </cell>
          <cell r="O196">
            <v>0</v>
          </cell>
          <cell r="P196" t="e">
            <v>#REF!</v>
          </cell>
        </row>
        <row r="197">
          <cell r="A197">
            <v>4011</v>
          </cell>
          <cell r="B197" t="str">
            <v xml:space="preserve"> </v>
          </cell>
          <cell r="C197">
            <v>10.75</v>
          </cell>
          <cell r="D197" t="str">
            <v>CROSSFIT</v>
          </cell>
          <cell r="E197" t="str">
            <v>WALL BALL CUIR 6 KG</v>
          </cell>
          <cell r="F197" t="str">
            <v>PICE</v>
          </cell>
          <cell r="G197">
            <v>73.2</v>
          </cell>
          <cell r="H197">
            <v>61</v>
          </cell>
          <cell r="I197">
            <v>52</v>
          </cell>
          <cell r="J197">
            <v>-0.14754098360655737</v>
          </cell>
          <cell r="L197">
            <v>0</v>
          </cell>
          <cell r="M197" t="e">
            <v>#REF!</v>
          </cell>
          <cell r="N197">
            <v>6</v>
          </cell>
          <cell r="O197">
            <v>0</v>
          </cell>
          <cell r="P197" t="e">
            <v>#REF!</v>
          </cell>
        </row>
        <row r="198">
          <cell r="A198">
            <v>4012</v>
          </cell>
          <cell r="B198" t="str">
            <v xml:space="preserve"> </v>
          </cell>
          <cell r="C198">
            <v>13.25</v>
          </cell>
          <cell r="D198" t="str">
            <v>CROSSFIT</v>
          </cell>
          <cell r="E198" t="str">
            <v>WALL BALL CUIR 9 KG</v>
          </cell>
          <cell r="F198" t="str">
            <v>PICE</v>
          </cell>
          <cell r="G198">
            <v>85.2</v>
          </cell>
          <cell r="H198">
            <v>71</v>
          </cell>
          <cell r="I198">
            <v>62</v>
          </cell>
          <cell r="J198">
            <v>-0.12676056338028169</v>
          </cell>
          <cell r="L198">
            <v>0</v>
          </cell>
          <cell r="M198" t="e">
            <v>#REF!</v>
          </cell>
          <cell r="N198">
            <v>9</v>
          </cell>
          <cell r="O198">
            <v>0</v>
          </cell>
          <cell r="P198" t="e">
            <v>#REF!</v>
          </cell>
        </row>
        <row r="199">
          <cell r="A199">
            <v>3478</v>
          </cell>
          <cell r="B199" t="str">
            <v xml:space="preserve"> </v>
          </cell>
          <cell r="C199">
            <v>59</v>
          </cell>
          <cell r="D199" t="str">
            <v>CROSSFIT</v>
          </cell>
          <cell r="E199" t="str">
            <v>WALL BALL TARGET</v>
          </cell>
          <cell r="F199" t="str">
            <v>PICE</v>
          </cell>
          <cell r="G199">
            <v>138</v>
          </cell>
          <cell r="H199">
            <v>115</v>
          </cell>
          <cell r="I199">
            <v>83.22</v>
          </cell>
          <cell r="J199">
            <v>-0.27634782608695652</v>
          </cell>
          <cell r="L199">
            <v>0</v>
          </cell>
          <cell r="M199" t="e">
            <v>#REF!</v>
          </cell>
          <cell r="N199">
            <v>15</v>
          </cell>
          <cell r="O199">
            <v>0</v>
          </cell>
          <cell r="P199" t="e">
            <v>#REF!</v>
          </cell>
        </row>
        <row r="200">
          <cell r="A200">
            <v>1731</v>
          </cell>
          <cell r="B200" t="str">
            <v xml:space="preserve"> </v>
          </cell>
          <cell r="C200">
            <v>64</v>
          </cell>
          <cell r="D200" t="str">
            <v>CROSSFIT</v>
          </cell>
          <cell r="E200" t="str">
            <v>XT SUSPENSION TRAINER</v>
          </cell>
          <cell r="F200" t="str">
            <v>PICE</v>
          </cell>
          <cell r="G200">
            <v>94.8</v>
          </cell>
          <cell r="H200">
            <v>79</v>
          </cell>
          <cell r="I200">
            <v>63</v>
          </cell>
          <cell r="J200">
            <v>-0.20253164556962025</v>
          </cell>
          <cell r="L200">
            <v>0</v>
          </cell>
          <cell r="M200" t="e">
            <v>#REF!</v>
          </cell>
          <cell r="N200">
            <v>1.5</v>
          </cell>
          <cell r="O200">
            <v>0</v>
          </cell>
          <cell r="P200" t="e">
            <v>#REF!</v>
          </cell>
        </row>
        <row r="201">
          <cell r="A201">
            <v>2016</v>
          </cell>
          <cell r="B201" t="str">
            <v xml:space="preserve"> </v>
          </cell>
          <cell r="C201">
            <v>20</v>
          </cell>
          <cell r="D201" t="str">
            <v>PERSONAL TRAINING</v>
          </cell>
          <cell r="E201" t="str">
            <v>AB-MXR 1KG</v>
          </cell>
          <cell r="F201" t="str">
            <v>PICE</v>
          </cell>
          <cell r="G201">
            <v>52.199999999999996</v>
          </cell>
          <cell r="H201">
            <v>43.5</v>
          </cell>
          <cell r="I201">
            <v>37</v>
          </cell>
          <cell r="J201">
            <v>-0.14942528735632185</v>
          </cell>
          <cell r="L201">
            <v>0</v>
          </cell>
          <cell r="M201" t="e">
            <v>#REF!</v>
          </cell>
          <cell r="N201">
            <v>1</v>
          </cell>
          <cell r="O201">
            <v>0</v>
          </cell>
          <cell r="P201" t="e">
            <v>#REF!</v>
          </cell>
        </row>
        <row r="202">
          <cell r="A202">
            <v>2017</v>
          </cell>
          <cell r="B202" t="str">
            <v xml:space="preserve"> </v>
          </cell>
          <cell r="C202">
            <v>55</v>
          </cell>
          <cell r="D202" t="str">
            <v>PERSONAL TRAINING</v>
          </cell>
          <cell r="E202" t="str">
            <v>AB-MXR 2KG</v>
          </cell>
          <cell r="F202" t="str">
            <v>PICE</v>
          </cell>
          <cell r="G202">
            <v>57.599999999999994</v>
          </cell>
          <cell r="H202">
            <v>48</v>
          </cell>
          <cell r="I202">
            <v>41</v>
          </cell>
          <cell r="J202">
            <v>-0.14583333333333334</v>
          </cell>
          <cell r="L202">
            <v>0</v>
          </cell>
          <cell r="M202" t="e">
            <v>#REF!</v>
          </cell>
          <cell r="N202">
            <v>2</v>
          </cell>
          <cell r="O202">
            <v>0</v>
          </cell>
          <cell r="P202" t="e">
            <v>#REF!</v>
          </cell>
        </row>
        <row r="203">
          <cell r="A203">
            <v>2018</v>
          </cell>
          <cell r="B203" t="str">
            <v xml:space="preserve"> </v>
          </cell>
          <cell r="C203">
            <v>15.8</v>
          </cell>
          <cell r="D203" t="str">
            <v>PERSONAL TRAINING</v>
          </cell>
          <cell r="E203" t="str">
            <v>AB-MXR 3KG</v>
          </cell>
          <cell r="F203" t="str">
            <v>PICE</v>
          </cell>
          <cell r="G203">
            <v>63</v>
          </cell>
          <cell r="H203">
            <v>52.5</v>
          </cell>
          <cell r="I203">
            <v>44.5</v>
          </cell>
          <cell r="J203">
            <v>-0.15238095238095239</v>
          </cell>
          <cell r="L203">
            <v>0</v>
          </cell>
          <cell r="M203" t="e">
            <v>#REF!</v>
          </cell>
          <cell r="N203">
            <v>3</v>
          </cell>
          <cell r="O203">
            <v>0</v>
          </cell>
          <cell r="P203" t="e">
            <v>#REF!</v>
          </cell>
        </row>
        <row r="204">
          <cell r="A204">
            <v>2019</v>
          </cell>
          <cell r="B204" t="str">
            <v xml:space="preserve"> </v>
          </cell>
          <cell r="C204">
            <v>159</v>
          </cell>
          <cell r="D204" t="str">
            <v>PERSONAL TRAINING</v>
          </cell>
          <cell r="E204" t="str">
            <v>AB-MXR 4KG</v>
          </cell>
          <cell r="F204" t="str">
            <v>PICE</v>
          </cell>
          <cell r="G204">
            <v>76.8</v>
          </cell>
          <cell r="H204">
            <v>64</v>
          </cell>
          <cell r="I204">
            <v>54.5</v>
          </cell>
          <cell r="J204">
            <v>-0.1484375</v>
          </cell>
          <cell r="L204">
            <v>0</v>
          </cell>
          <cell r="M204" t="e">
            <v>#REF!</v>
          </cell>
          <cell r="N204">
            <v>4</v>
          </cell>
          <cell r="O204">
            <v>0</v>
          </cell>
          <cell r="P204" t="e">
            <v>#REF!</v>
          </cell>
        </row>
        <row r="205">
          <cell r="A205">
            <v>2020</v>
          </cell>
          <cell r="B205" t="str">
            <v xml:space="preserve"> </v>
          </cell>
          <cell r="C205">
            <v>199</v>
          </cell>
          <cell r="D205" t="str">
            <v>PERSONAL TRAINING</v>
          </cell>
          <cell r="E205" t="str">
            <v>AB-MXR 5KG</v>
          </cell>
          <cell r="F205" t="str">
            <v>PICE</v>
          </cell>
          <cell r="G205">
            <v>82.8</v>
          </cell>
          <cell r="H205">
            <v>69</v>
          </cell>
          <cell r="I205">
            <v>58.5</v>
          </cell>
          <cell r="J205">
            <v>-0.15217391304347827</v>
          </cell>
          <cell r="L205">
            <v>0</v>
          </cell>
          <cell r="M205" t="e">
            <v>#REF!</v>
          </cell>
          <cell r="N205">
            <v>5</v>
          </cell>
          <cell r="O205">
            <v>0</v>
          </cell>
          <cell r="P205" t="e">
            <v>#REF!</v>
          </cell>
        </row>
        <row r="206">
          <cell r="A206">
            <v>1431</v>
          </cell>
          <cell r="B206" t="str">
            <v xml:space="preserve"> </v>
          </cell>
          <cell r="C206">
            <v>99</v>
          </cell>
          <cell r="D206" t="str">
            <v>PERSONAL TRAINING</v>
          </cell>
          <cell r="E206" t="str">
            <v>ANNEAU D'APPUI (LOT DE 12)</v>
          </cell>
          <cell r="F206" t="str">
            <v>LOT DE 12</v>
          </cell>
          <cell r="G206">
            <v>48.6</v>
          </cell>
          <cell r="H206">
            <v>40.5</v>
          </cell>
          <cell r="I206">
            <v>35</v>
          </cell>
          <cell r="J206">
            <v>-0.13580246913580246</v>
          </cell>
          <cell r="L206">
            <v>0</v>
          </cell>
          <cell r="M206" t="e">
            <v>#REF!</v>
          </cell>
          <cell r="N206">
            <v>1.25</v>
          </cell>
          <cell r="O206">
            <v>0</v>
          </cell>
          <cell r="P206" t="e">
            <v>#REF!</v>
          </cell>
        </row>
        <row r="207">
          <cell r="A207">
            <v>1437</v>
          </cell>
          <cell r="B207" t="str">
            <v xml:space="preserve"> </v>
          </cell>
          <cell r="C207">
            <v>1459.5</v>
          </cell>
          <cell r="D207" t="str">
            <v>PERSONAL TRAINING</v>
          </cell>
          <cell r="E207" t="str">
            <v>BALLE A REACTION</v>
          </cell>
          <cell r="F207" t="str">
            <v>PICE</v>
          </cell>
          <cell r="G207">
            <v>3.7199999999999998</v>
          </cell>
          <cell r="H207">
            <v>3.1</v>
          </cell>
          <cell r="I207">
            <v>1.85</v>
          </cell>
          <cell r="J207">
            <v>-0.40322580645161288</v>
          </cell>
          <cell r="L207">
            <v>0</v>
          </cell>
          <cell r="M207" t="e">
            <v>#REF!</v>
          </cell>
          <cell r="N207">
            <v>0.06</v>
          </cell>
          <cell r="O207">
            <v>0</v>
          </cell>
          <cell r="P207" t="e">
            <v>#REF!</v>
          </cell>
        </row>
        <row r="208">
          <cell r="A208">
            <v>2333</v>
          </cell>
          <cell r="B208" t="str">
            <v xml:space="preserve"> </v>
          </cell>
          <cell r="C208">
            <v>4125</v>
          </cell>
          <cell r="D208" t="str">
            <v>PERSONAL TRAINING</v>
          </cell>
          <cell r="E208" t="str">
            <v>BARRE D'OBSTACLE 1M</v>
          </cell>
          <cell r="F208" t="str">
            <v>PICE</v>
          </cell>
          <cell r="G208">
            <v>3.12</v>
          </cell>
          <cell r="H208">
            <v>2.6</v>
          </cell>
          <cell r="I208">
            <v>2.35</v>
          </cell>
          <cell r="J208">
            <v>-9.6153846153846145E-2</v>
          </cell>
          <cell r="L208">
            <v>0</v>
          </cell>
          <cell r="M208" t="e">
            <v>#REF!</v>
          </cell>
          <cell r="N208">
            <v>0.15</v>
          </cell>
          <cell r="O208">
            <v>0</v>
          </cell>
          <cell r="P208" t="e">
            <v>#REF!</v>
          </cell>
        </row>
        <row r="209">
          <cell r="A209">
            <v>2450</v>
          </cell>
          <cell r="B209" t="str">
            <v xml:space="preserve"> </v>
          </cell>
          <cell r="C209">
            <v>499.16</v>
          </cell>
          <cell r="D209" t="str">
            <v>PERSONAL TRAINING</v>
          </cell>
          <cell r="E209" t="str">
            <v>BARRE D'OBSTACLE 1,2M</v>
          </cell>
          <cell r="F209" t="str">
            <v>PICE</v>
          </cell>
          <cell r="G209">
            <v>3.7199999999999998</v>
          </cell>
          <cell r="H209">
            <v>3.1</v>
          </cell>
          <cell r="I209">
            <v>2.8</v>
          </cell>
          <cell r="J209">
            <v>-9.6774193548387177E-2</v>
          </cell>
          <cell r="L209">
            <v>0</v>
          </cell>
          <cell r="M209" t="e">
            <v>#REF!</v>
          </cell>
          <cell r="N209">
            <v>0.35</v>
          </cell>
          <cell r="O209">
            <v>0</v>
          </cell>
          <cell r="P209" t="e">
            <v>#REF!</v>
          </cell>
        </row>
        <row r="210">
          <cell r="A210">
            <v>2451</v>
          </cell>
          <cell r="B210" t="str">
            <v xml:space="preserve"> </v>
          </cell>
          <cell r="C210">
            <v>832.5</v>
          </cell>
          <cell r="D210" t="str">
            <v>PERSONAL TRAINING</v>
          </cell>
          <cell r="E210" t="str">
            <v>BARRE D'OBSTACLE 1,6M</v>
          </cell>
          <cell r="F210" t="str">
            <v>PICE</v>
          </cell>
          <cell r="G210">
            <v>4.919999999999999</v>
          </cell>
          <cell r="H210">
            <v>4.0999999999999996</v>
          </cell>
          <cell r="I210">
            <v>3.7</v>
          </cell>
          <cell r="J210">
            <v>-9.7560975609755976E-2</v>
          </cell>
          <cell r="L210">
            <v>0</v>
          </cell>
          <cell r="M210" t="e">
            <v>#REF!</v>
          </cell>
          <cell r="N210">
            <v>0.25</v>
          </cell>
          <cell r="O210">
            <v>0</v>
          </cell>
          <cell r="P210" t="e">
            <v>#REF!</v>
          </cell>
        </row>
        <row r="211">
          <cell r="A211">
            <v>1461</v>
          </cell>
          <cell r="B211" t="str">
            <v xml:space="preserve"> </v>
          </cell>
          <cell r="C211">
            <v>1244.17</v>
          </cell>
          <cell r="D211" t="str">
            <v>PERSONAL TRAINING</v>
          </cell>
          <cell r="E211" t="str">
            <v>BATONS DE BOIS  120cm PAR 10</v>
          </cell>
          <cell r="F211" t="str">
            <v>LOT DE 10</v>
          </cell>
          <cell r="G211">
            <v>27.599999999999998</v>
          </cell>
          <cell r="H211">
            <v>23</v>
          </cell>
          <cell r="I211">
            <v>15</v>
          </cell>
          <cell r="J211">
            <v>-0.34782608695652173</v>
          </cell>
          <cell r="L211">
            <v>0</v>
          </cell>
          <cell r="M211" t="e">
            <v>#REF!</v>
          </cell>
          <cell r="N211">
            <v>2.75</v>
          </cell>
          <cell r="O211">
            <v>0</v>
          </cell>
          <cell r="P211" t="e">
            <v>#REF!</v>
          </cell>
        </row>
        <row r="212">
          <cell r="A212">
            <v>1468</v>
          </cell>
          <cell r="B212" t="str">
            <v xml:space="preserve"> </v>
          </cell>
          <cell r="C212">
            <v>632</v>
          </cell>
          <cell r="D212" t="str">
            <v>PERSONAL TRAINING</v>
          </cell>
          <cell r="E212" t="str">
            <v>BATONS DE BOIS 140CM PAR 10</v>
          </cell>
          <cell r="F212" t="str">
            <v>LOT DE 10</v>
          </cell>
          <cell r="G212">
            <v>34.799999999999997</v>
          </cell>
          <cell r="H212">
            <v>29</v>
          </cell>
          <cell r="I212">
            <v>20.2</v>
          </cell>
          <cell r="J212">
            <v>-0.30344827586206902</v>
          </cell>
          <cell r="L212">
            <v>0</v>
          </cell>
          <cell r="M212" t="e">
            <v>#REF!</v>
          </cell>
          <cell r="N212">
            <v>3</v>
          </cell>
          <cell r="O212">
            <v>0</v>
          </cell>
          <cell r="P212" t="e">
            <v>#REF!</v>
          </cell>
        </row>
        <row r="213">
          <cell r="A213">
            <v>1477</v>
          </cell>
          <cell r="B213" t="str">
            <v xml:space="preserve"> </v>
          </cell>
          <cell r="C213">
            <v>915</v>
          </cell>
          <cell r="D213" t="str">
            <v>PERSONAL TRAINING</v>
          </cell>
          <cell r="E213" t="str">
            <v>BOULES D'EQUILIBRE PAR 6</v>
          </cell>
          <cell r="F213" t="str">
            <v>LOT DE 6</v>
          </cell>
          <cell r="G213">
            <v>45.6</v>
          </cell>
          <cell r="H213">
            <v>38</v>
          </cell>
          <cell r="I213">
            <v>28.5</v>
          </cell>
          <cell r="J213">
            <v>-0.25</v>
          </cell>
          <cell r="L213">
            <v>0</v>
          </cell>
          <cell r="M213" t="e">
            <v>#REF!</v>
          </cell>
          <cell r="N213">
            <v>2</v>
          </cell>
          <cell r="O213">
            <v>0</v>
          </cell>
          <cell r="P213" t="e">
            <v>#REF!</v>
          </cell>
        </row>
        <row r="214">
          <cell r="A214">
            <v>2586</v>
          </cell>
          <cell r="B214" t="str">
            <v xml:space="preserve"> </v>
          </cell>
          <cell r="C214">
            <v>124.16</v>
          </cell>
          <cell r="D214" t="str">
            <v>PERSONAL TRAINING</v>
          </cell>
          <cell r="E214" t="str">
            <v>CONE MULTIFONCTION</v>
          </cell>
          <cell r="F214" t="str">
            <v>PICE</v>
          </cell>
          <cell r="G214">
            <v>10.319999999999999</v>
          </cell>
          <cell r="H214">
            <v>8.6</v>
          </cell>
          <cell r="I214">
            <v>6.45</v>
          </cell>
          <cell r="J214">
            <v>-0.24999999999999994</v>
          </cell>
          <cell r="L214">
            <v>0</v>
          </cell>
          <cell r="M214" t="e">
            <v>#REF!</v>
          </cell>
          <cell r="N214">
            <v>0.51</v>
          </cell>
          <cell r="O214">
            <v>0</v>
          </cell>
          <cell r="P214" t="e">
            <v>#REF!</v>
          </cell>
        </row>
        <row r="215">
          <cell r="A215">
            <v>1492</v>
          </cell>
          <cell r="B215" t="str">
            <v xml:space="preserve"> </v>
          </cell>
          <cell r="C215">
            <v>380</v>
          </cell>
          <cell r="D215" t="str">
            <v>PERSONAL TRAINING</v>
          </cell>
          <cell r="E215" t="str">
            <v>CORDE A SAUTER ORANGE</v>
          </cell>
          <cell r="F215" t="str">
            <v>PICE</v>
          </cell>
          <cell r="G215">
            <v>4.2</v>
          </cell>
          <cell r="H215">
            <v>3.5</v>
          </cell>
          <cell r="I215">
            <v>1.74</v>
          </cell>
          <cell r="J215">
            <v>-0.50285714285714289</v>
          </cell>
          <cell r="L215">
            <v>0</v>
          </cell>
          <cell r="M215" t="e">
            <v>#REF!</v>
          </cell>
          <cell r="N215">
            <v>0.08</v>
          </cell>
          <cell r="O215">
            <v>0</v>
          </cell>
          <cell r="P215" t="e">
            <v>#REF!</v>
          </cell>
        </row>
        <row r="216">
          <cell r="A216">
            <v>1493</v>
          </cell>
          <cell r="B216" t="str">
            <v xml:space="preserve"> </v>
          </cell>
          <cell r="C216">
            <v>250</v>
          </cell>
          <cell r="D216" t="str">
            <v>PERSONAL TRAINING</v>
          </cell>
          <cell r="E216" t="str">
            <v>CORDE A SAUTER VERT</v>
          </cell>
          <cell r="F216" t="str">
            <v>PICE</v>
          </cell>
          <cell r="G216">
            <v>4.2</v>
          </cell>
          <cell r="H216">
            <v>3.5</v>
          </cell>
          <cell r="I216">
            <v>1.74</v>
          </cell>
          <cell r="J216">
            <v>-0.50285714285714289</v>
          </cell>
          <cell r="L216">
            <v>0</v>
          </cell>
          <cell r="M216" t="e">
            <v>#REF!</v>
          </cell>
          <cell r="N216">
            <v>0.08</v>
          </cell>
          <cell r="O216">
            <v>0</v>
          </cell>
          <cell r="P216" t="e">
            <v>#REF!</v>
          </cell>
        </row>
        <row r="217">
          <cell r="A217">
            <v>1494</v>
          </cell>
          <cell r="B217" t="str">
            <v xml:space="preserve"> </v>
          </cell>
          <cell r="C217">
            <v>290</v>
          </cell>
          <cell r="D217" t="str">
            <v>PERSONAL TRAINING</v>
          </cell>
          <cell r="E217" t="str">
            <v>CORDE A SAUTER VIOLET</v>
          </cell>
          <cell r="F217" t="str">
            <v>PICE</v>
          </cell>
          <cell r="G217">
            <v>4.2</v>
          </cell>
          <cell r="H217">
            <v>3.5</v>
          </cell>
          <cell r="I217">
            <v>1.74</v>
          </cell>
          <cell r="J217">
            <v>-0.50285714285714289</v>
          </cell>
          <cell r="L217">
            <v>0</v>
          </cell>
          <cell r="M217" t="e">
            <v>#REF!</v>
          </cell>
          <cell r="N217">
            <v>0.08</v>
          </cell>
          <cell r="O217">
            <v>0</v>
          </cell>
          <cell r="P217" t="e">
            <v>#REF!</v>
          </cell>
        </row>
        <row r="218">
          <cell r="A218">
            <v>4036</v>
          </cell>
          <cell r="B218" t="str">
            <v xml:space="preserve"> </v>
          </cell>
          <cell r="C218">
            <v>9</v>
          </cell>
          <cell r="D218" t="str">
            <v>PERSONAL TRAINING</v>
          </cell>
          <cell r="E218" t="str">
            <v>CORDE A SAUTER LESTEE</v>
          </cell>
          <cell r="F218" t="str">
            <v>PICE</v>
          </cell>
          <cell r="G218">
            <v>18</v>
          </cell>
          <cell r="H218">
            <v>15</v>
          </cell>
          <cell r="I218">
            <v>10.5</v>
          </cell>
          <cell r="J218">
            <v>-0.3</v>
          </cell>
          <cell r="L218">
            <v>0</v>
          </cell>
          <cell r="M218" t="e">
            <v>#REF!</v>
          </cell>
          <cell r="N218">
            <v>0.5</v>
          </cell>
          <cell r="O218">
            <v>0</v>
          </cell>
          <cell r="P218" t="e">
            <v>#REF!</v>
          </cell>
        </row>
        <row r="219">
          <cell r="A219">
            <v>4033</v>
          </cell>
          <cell r="B219" t="str">
            <v xml:space="preserve"> </v>
          </cell>
          <cell r="C219">
            <v>66.599999999999994</v>
          </cell>
          <cell r="D219" t="str">
            <v>PERSONAL TRAINING</v>
          </cell>
          <cell r="E219" t="str">
            <v>DOUBLE ELASTIQUE RESISTANCE POIGNET/CHEVILLE</v>
          </cell>
          <cell r="F219" t="str">
            <v>PICE</v>
          </cell>
          <cell r="G219">
            <v>35.4</v>
          </cell>
          <cell r="H219">
            <v>29.5</v>
          </cell>
          <cell r="I219">
            <v>23.5</v>
          </cell>
          <cell r="J219">
            <v>-0.20338983050847459</v>
          </cell>
          <cell r="L219">
            <v>0</v>
          </cell>
          <cell r="M219" t="e">
            <v>#REF!</v>
          </cell>
          <cell r="N219">
            <v>1</v>
          </cell>
          <cell r="O219">
            <v>0</v>
          </cell>
          <cell r="P219" t="e">
            <v>#REF!</v>
          </cell>
        </row>
        <row r="220">
          <cell r="A220">
            <v>1543</v>
          </cell>
          <cell r="B220" t="str">
            <v xml:space="preserve"> </v>
          </cell>
          <cell r="C220">
            <v>6.5</v>
          </cell>
          <cell r="D220" t="str">
            <v>PERSONAL TRAINING</v>
          </cell>
          <cell r="E220" t="str">
            <v>ECHELLE DE VITESSE</v>
          </cell>
          <cell r="F220" t="str">
            <v>PICE</v>
          </cell>
          <cell r="G220">
            <v>33.6</v>
          </cell>
          <cell r="H220">
            <v>28</v>
          </cell>
          <cell r="I220">
            <v>16.899999999999999</v>
          </cell>
          <cell r="J220">
            <v>-0.39642857142857146</v>
          </cell>
          <cell r="L220">
            <v>0</v>
          </cell>
          <cell r="M220" t="e">
            <v>#REF!</v>
          </cell>
          <cell r="N220">
            <v>1.1000000000000001</v>
          </cell>
          <cell r="O220">
            <v>0</v>
          </cell>
          <cell r="P220" t="e">
            <v>#REF!</v>
          </cell>
        </row>
        <row r="221">
          <cell r="A221">
            <v>1547</v>
          </cell>
          <cell r="B221" t="str">
            <v xml:space="preserve"> </v>
          </cell>
          <cell r="C221">
            <v>6.7</v>
          </cell>
          <cell r="D221" t="str">
            <v>PERSONAL TRAINING</v>
          </cell>
          <cell r="E221" t="str">
            <v>ELASTIQUE DE RESISTANCE POIGNEE/CHEVILLE</v>
          </cell>
          <cell r="F221" t="str">
            <v>PICE</v>
          </cell>
          <cell r="G221">
            <v>24</v>
          </cell>
          <cell r="H221">
            <v>20</v>
          </cell>
          <cell r="I221">
            <v>15</v>
          </cell>
          <cell r="J221">
            <v>-0.25</v>
          </cell>
          <cell r="L221">
            <v>0</v>
          </cell>
          <cell r="M221" t="e">
            <v>#REF!</v>
          </cell>
          <cell r="N221">
            <v>0.66</v>
          </cell>
          <cell r="O221">
            <v>0</v>
          </cell>
          <cell r="P221" t="e">
            <v>#REF!</v>
          </cell>
        </row>
        <row r="222">
          <cell r="A222">
            <v>1549</v>
          </cell>
          <cell r="B222" t="str">
            <v xml:space="preserve"> </v>
          </cell>
          <cell r="C222">
            <v>7</v>
          </cell>
          <cell r="D222" t="str">
            <v>PERSONAL TRAINING</v>
          </cell>
          <cell r="E222" t="str">
            <v>ELASTIQUE DE RESISTANCE TAILLE</v>
          </cell>
          <cell r="F222" t="str">
            <v>PICE</v>
          </cell>
          <cell r="G222">
            <v>66</v>
          </cell>
          <cell r="H222">
            <v>55</v>
          </cell>
          <cell r="I222">
            <v>49.5</v>
          </cell>
          <cell r="J222">
            <v>-0.1</v>
          </cell>
          <cell r="L222">
            <v>0</v>
          </cell>
          <cell r="M222" t="e">
            <v>#REF!</v>
          </cell>
          <cell r="N222">
            <v>0.68</v>
          </cell>
          <cell r="O222">
            <v>0</v>
          </cell>
          <cell r="P222" t="e">
            <v>#REF!</v>
          </cell>
        </row>
        <row r="223">
          <cell r="A223">
            <v>2317</v>
          </cell>
          <cell r="B223" t="str">
            <v xml:space="preserve"> </v>
          </cell>
          <cell r="C223">
            <v>7.5</v>
          </cell>
          <cell r="D223" t="str">
            <v>PERSONAL TRAINING</v>
          </cell>
          <cell r="E223" t="str">
            <v>ELASTIQUE DE RESISTANCE TRAVAIL SAUT</v>
          </cell>
          <cell r="F223" t="str">
            <v>PICE</v>
          </cell>
          <cell r="G223">
            <v>18.96</v>
          </cell>
          <cell r="H223">
            <v>15.8</v>
          </cell>
          <cell r="I223">
            <v>12.7</v>
          </cell>
          <cell r="J223">
            <v>-0.19620253164556969</v>
          </cell>
          <cell r="L223">
            <v>0</v>
          </cell>
          <cell r="M223" t="e">
            <v>#REF!</v>
          </cell>
          <cell r="N223">
            <v>0.67</v>
          </cell>
          <cell r="O223">
            <v>0</v>
          </cell>
          <cell r="P223" t="e">
            <v>#REF!</v>
          </cell>
        </row>
        <row r="224">
          <cell r="A224">
            <v>4034</v>
          </cell>
          <cell r="B224" t="str">
            <v xml:space="preserve"> </v>
          </cell>
          <cell r="C224">
            <v>8</v>
          </cell>
          <cell r="D224" t="str">
            <v>PERSONAL TRAINING</v>
          </cell>
          <cell r="E224" t="str">
            <v>ELASTIQUE DE RESISTANCE DEUX POIGNETS/DEUX CHEVILLES MEDIUM</v>
          </cell>
          <cell r="F224" t="str">
            <v>PICE</v>
          </cell>
          <cell r="G224">
            <v>70.8</v>
          </cell>
          <cell r="H224">
            <v>59</v>
          </cell>
          <cell r="I224">
            <v>47</v>
          </cell>
          <cell r="J224">
            <v>-0.20338983050847459</v>
          </cell>
          <cell r="L224">
            <v>0</v>
          </cell>
          <cell r="M224" t="e">
            <v>#REF!</v>
          </cell>
          <cell r="N224">
            <v>1</v>
          </cell>
          <cell r="O224">
            <v>0</v>
          </cell>
          <cell r="P224" t="e">
            <v>#REF!</v>
          </cell>
        </row>
        <row r="225">
          <cell r="A225">
            <v>4035</v>
          </cell>
          <cell r="B225" t="str">
            <v xml:space="preserve"> </v>
          </cell>
          <cell r="C225">
            <v>11</v>
          </cell>
          <cell r="D225" t="str">
            <v>PERSONAL TRAINING</v>
          </cell>
          <cell r="E225" t="str">
            <v>ELASTIQUE DE RESISTANCE DEUX POIGNETS/DEUX CHEVILLES STRONG</v>
          </cell>
          <cell r="F225" t="str">
            <v>PICE</v>
          </cell>
          <cell r="G225">
            <v>76.8</v>
          </cell>
          <cell r="H225">
            <v>64</v>
          </cell>
          <cell r="I225">
            <v>51</v>
          </cell>
          <cell r="J225">
            <v>-0.203125</v>
          </cell>
          <cell r="L225">
            <v>0</v>
          </cell>
          <cell r="M225" t="e">
            <v>#REF!</v>
          </cell>
          <cell r="N225">
            <v>1</v>
          </cell>
          <cell r="O225">
            <v>0</v>
          </cell>
          <cell r="P225" t="e">
            <v>#REF!</v>
          </cell>
        </row>
        <row r="226">
          <cell r="A226">
            <v>1835</v>
          </cell>
          <cell r="B226" t="str">
            <v xml:space="preserve"> </v>
          </cell>
          <cell r="C226">
            <v>12</v>
          </cell>
          <cell r="D226" t="str">
            <v>PERSONAL TRAINING</v>
          </cell>
          <cell r="E226" t="str">
            <v>FITNESS LINE GIBBON</v>
          </cell>
          <cell r="F226" t="str">
            <v>PICE</v>
          </cell>
          <cell r="G226">
            <v>79.919999999999987</v>
          </cell>
          <cell r="H226">
            <v>66.599999999999994</v>
          </cell>
          <cell r="I226">
            <v>59.9</v>
          </cell>
          <cell r="J226">
            <v>-0.10060060060060054</v>
          </cell>
          <cell r="L226">
            <v>0</v>
          </cell>
          <cell r="M226" t="e">
            <v>#REF!</v>
          </cell>
          <cell r="N226">
            <v>3</v>
          </cell>
          <cell r="O226">
            <v>0</v>
          </cell>
          <cell r="P226" t="e">
            <v>#REF!</v>
          </cell>
        </row>
        <row r="227">
          <cell r="A227">
            <v>2447</v>
          </cell>
          <cell r="B227" t="str">
            <v xml:space="preserve"> </v>
          </cell>
          <cell r="C227">
            <v>13</v>
          </cell>
          <cell r="D227" t="str">
            <v>PERSONAL TRAINING</v>
          </cell>
          <cell r="E227" t="str">
            <v>GILET DE RESISTANCE LIGHT</v>
          </cell>
          <cell r="F227" t="str">
            <v>PICE</v>
          </cell>
          <cell r="G227">
            <v>83.88000000000001</v>
          </cell>
          <cell r="H227">
            <v>69.900000000000006</v>
          </cell>
          <cell r="I227">
            <v>65</v>
          </cell>
          <cell r="J227">
            <v>-7.0100143061516532E-2</v>
          </cell>
          <cell r="L227">
            <v>0</v>
          </cell>
          <cell r="M227" t="e">
            <v>#REF!</v>
          </cell>
          <cell r="N227">
            <v>1</v>
          </cell>
          <cell r="O227">
            <v>0</v>
          </cell>
          <cell r="P227" t="e">
            <v>#REF!</v>
          </cell>
        </row>
        <row r="228">
          <cell r="A228">
            <v>2448</v>
          </cell>
          <cell r="B228" t="str">
            <v xml:space="preserve"> </v>
          </cell>
          <cell r="C228">
            <v>7</v>
          </cell>
          <cell r="D228" t="str">
            <v>PERSONAL TRAINING</v>
          </cell>
          <cell r="E228" t="str">
            <v>GILET DE RESISTANCE MEDIUM</v>
          </cell>
          <cell r="F228" t="str">
            <v>PICE</v>
          </cell>
          <cell r="G228">
            <v>111.84</v>
          </cell>
          <cell r="H228">
            <v>93.2</v>
          </cell>
          <cell r="I228">
            <v>87</v>
          </cell>
          <cell r="J228">
            <v>-6.6523605150214618E-2</v>
          </cell>
          <cell r="L228">
            <v>0</v>
          </cell>
          <cell r="M228" t="e">
            <v>#REF!</v>
          </cell>
          <cell r="N228">
            <v>1</v>
          </cell>
          <cell r="O228">
            <v>0</v>
          </cell>
          <cell r="P228" t="e">
            <v>#REF!</v>
          </cell>
        </row>
        <row r="229">
          <cell r="A229">
            <v>2321</v>
          </cell>
          <cell r="B229" t="str">
            <v xml:space="preserve"> </v>
          </cell>
          <cell r="C229">
            <v>15</v>
          </cell>
          <cell r="D229" t="str">
            <v>PERSONAL TRAINING</v>
          </cell>
          <cell r="E229" t="str">
            <v>GILET DE RESISTANCE STRONG</v>
          </cell>
          <cell r="F229" t="str">
            <v>PICE</v>
          </cell>
          <cell r="G229">
            <v>133.19999999999999</v>
          </cell>
          <cell r="H229">
            <v>111</v>
          </cell>
          <cell r="I229">
            <v>103.5</v>
          </cell>
          <cell r="J229">
            <v>-6.7567567567567571E-2</v>
          </cell>
          <cell r="L229">
            <v>0</v>
          </cell>
          <cell r="M229" t="e">
            <v>#REF!</v>
          </cell>
          <cell r="N229">
            <v>1</v>
          </cell>
          <cell r="O229">
            <v>0</v>
          </cell>
          <cell r="P229" t="e">
            <v>#REF!</v>
          </cell>
        </row>
        <row r="230">
          <cell r="A230">
            <v>2331</v>
          </cell>
          <cell r="B230" t="str">
            <v xml:space="preserve"> </v>
          </cell>
          <cell r="C230">
            <v>385</v>
          </cell>
          <cell r="D230" t="str">
            <v>PERSONAL TRAINING</v>
          </cell>
          <cell r="E230" t="str">
            <v>GILET LEST 5KG</v>
          </cell>
          <cell r="F230" t="str">
            <v>PICE</v>
          </cell>
          <cell r="G230">
            <v>90</v>
          </cell>
          <cell r="H230">
            <v>75</v>
          </cell>
          <cell r="I230">
            <v>67.5</v>
          </cell>
          <cell r="J230">
            <v>-0.1</v>
          </cell>
          <cell r="L230">
            <v>0</v>
          </cell>
          <cell r="M230" t="e">
            <v>#REF!</v>
          </cell>
          <cell r="N230">
            <v>10</v>
          </cell>
          <cell r="O230">
            <v>0</v>
          </cell>
          <cell r="P230" t="e">
            <v>#REF!</v>
          </cell>
        </row>
        <row r="231">
          <cell r="A231">
            <v>4044</v>
          </cell>
          <cell r="B231" t="str">
            <v xml:space="preserve"> </v>
          </cell>
          <cell r="C231">
            <v>1091</v>
          </cell>
          <cell r="D231" t="str">
            <v>PERSONAL TRAINING</v>
          </cell>
          <cell r="E231" t="str">
            <v>GILET LEST 10KG</v>
          </cell>
          <cell r="F231" t="str">
            <v>PICE</v>
          </cell>
          <cell r="G231">
            <v>102</v>
          </cell>
          <cell r="H231">
            <v>85</v>
          </cell>
          <cell r="I231">
            <v>76.5</v>
          </cell>
          <cell r="J231">
            <v>-0.1</v>
          </cell>
          <cell r="L231">
            <v>0</v>
          </cell>
          <cell r="M231" t="e">
            <v>#REF!</v>
          </cell>
          <cell r="N231">
            <v>20</v>
          </cell>
          <cell r="O231">
            <v>0</v>
          </cell>
          <cell r="P231" t="e">
            <v>#REF!</v>
          </cell>
        </row>
        <row r="232">
          <cell r="A232">
            <v>4041</v>
          </cell>
          <cell r="B232" t="str">
            <v xml:space="preserve"> </v>
          </cell>
          <cell r="C232">
            <v>2000</v>
          </cell>
          <cell r="D232" t="str">
            <v>PERSONAL TRAINING</v>
          </cell>
          <cell r="E232" t="str">
            <v>GILET LESTE NEOPRENE 5KG</v>
          </cell>
          <cell r="F232" t="str">
            <v>PICE</v>
          </cell>
          <cell r="G232">
            <v>48</v>
          </cell>
          <cell r="H232">
            <v>40</v>
          </cell>
          <cell r="I232">
            <v>34</v>
          </cell>
          <cell r="J232">
            <v>-0.15</v>
          </cell>
          <cell r="L232">
            <v>0</v>
          </cell>
          <cell r="M232" t="e">
            <v>#REF!</v>
          </cell>
          <cell r="N232">
            <v>5</v>
          </cell>
          <cell r="O232">
            <v>0</v>
          </cell>
          <cell r="P232" t="e">
            <v>#REF!</v>
          </cell>
        </row>
        <row r="233">
          <cell r="A233">
            <v>4042</v>
          </cell>
          <cell r="B233" t="str">
            <v xml:space="preserve"> </v>
          </cell>
          <cell r="C233">
            <v>1500</v>
          </cell>
          <cell r="D233" t="str">
            <v>PERSONAL TRAINING</v>
          </cell>
          <cell r="E233" t="str">
            <v>GILET LESTE NEOPRENE 7KG</v>
          </cell>
          <cell r="F233" t="str">
            <v>PICE</v>
          </cell>
          <cell r="G233">
            <v>58.8</v>
          </cell>
          <cell r="H233">
            <v>49</v>
          </cell>
          <cell r="I233">
            <v>41.5</v>
          </cell>
          <cell r="J233">
            <v>-0.15306122448979592</v>
          </cell>
          <cell r="L233">
            <v>0</v>
          </cell>
          <cell r="M233" t="e">
            <v>#REF!</v>
          </cell>
          <cell r="N233">
            <v>7</v>
          </cell>
          <cell r="O233">
            <v>0</v>
          </cell>
          <cell r="P233" t="e">
            <v>#REF!</v>
          </cell>
        </row>
        <row r="234">
          <cell r="A234">
            <v>4043</v>
          </cell>
          <cell r="B234" t="str">
            <v xml:space="preserve"> </v>
          </cell>
          <cell r="C234">
            <v>16091</v>
          </cell>
          <cell r="D234" t="str">
            <v>PERSONAL TRAINING</v>
          </cell>
          <cell r="E234" t="str">
            <v>GILET LESTE NEOPRENE 10KG</v>
          </cell>
          <cell r="F234" t="str">
            <v>PICE</v>
          </cell>
          <cell r="G234">
            <v>70.8</v>
          </cell>
          <cell r="H234">
            <v>59</v>
          </cell>
          <cell r="I234">
            <v>50</v>
          </cell>
          <cell r="J234">
            <v>-0.15254237288135594</v>
          </cell>
          <cell r="L234">
            <v>0</v>
          </cell>
          <cell r="M234" t="e">
            <v>#REF!</v>
          </cell>
          <cell r="N234">
            <v>10</v>
          </cell>
          <cell r="O234">
            <v>0</v>
          </cell>
          <cell r="P234" t="e">
            <v>#REF!</v>
          </cell>
        </row>
        <row r="235">
          <cell r="A235">
            <v>1576</v>
          </cell>
          <cell r="B235" t="str">
            <v xml:space="preserve"> </v>
          </cell>
          <cell r="C235">
            <v>1227</v>
          </cell>
          <cell r="D235" t="str">
            <v>PERSONAL TRAINING</v>
          </cell>
          <cell r="E235" t="str">
            <v>HAIE 15CM</v>
          </cell>
          <cell r="F235" t="str">
            <v>PICE</v>
          </cell>
          <cell r="G235">
            <v>7.9320000000000004</v>
          </cell>
          <cell r="H235">
            <v>6.61</v>
          </cell>
          <cell r="I235">
            <v>5.95</v>
          </cell>
          <cell r="J235">
            <v>-9.9848714069591546E-2</v>
          </cell>
          <cell r="L235">
            <v>0</v>
          </cell>
          <cell r="M235" t="e">
            <v>#REF!</v>
          </cell>
          <cell r="N235">
            <v>0.22</v>
          </cell>
          <cell r="O235">
            <v>0</v>
          </cell>
          <cell r="P235" t="e">
            <v>#REF!</v>
          </cell>
        </row>
        <row r="236">
          <cell r="A236">
            <v>1577</v>
          </cell>
          <cell r="B236" t="str">
            <v xml:space="preserve"> </v>
          </cell>
          <cell r="C236">
            <v>1909</v>
          </cell>
          <cell r="D236" t="str">
            <v>PERSONAL TRAINING</v>
          </cell>
          <cell r="E236" t="str">
            <v>HAIE 30CM</v>
          </cell>
          <cell r="F236" t="str">
            <v>PICE</v>
          </cell>
          <cell r="G236">
            <v>8.9280000000000008</v>
          </cell>
          <cell r="H236">
            <v>7.44</v>
          </cell>
          <cell r="I236">
            <v>6.7</v>
          </cell>
          <cell r="J236">
            <v>-9.9462365591397872E-2</v>
          </cell>
          <cell r="L236">
            <v>0</v>
          </cell>
          <cell r="M236" t="e">
            <v>#REF!</v>
          </cell>
          <cell r="N236">
            <v>0.28000000000000003</v>
          </cell>
          <cell r="O236">
            <v>0</v>
          </cell>
          <cell r="P236" t="e">
            <v>#REF!</v>
          </cell>
        </row>
        <row r="237">
          <cell r="A237">
            <v>1578</v>
          </cell>
          <cell r="B237" t="str">
            <v xml:space="preserve"> </v>
          </cell>
          <cell r="C237">
            <v>1864</v>
          </cell>
          <cell r="D237" t="str">
            <v>PERSONAL TRAINING</v>
          </cell>
          <cell r="E237" t="str">
            <v>HAIE 50CM</v>
          </cell>
          <cell r="F237" t="str">
            <v>PICE</v>
          </cell>
          <cell r="G237">
            <v>13.043999999999999</v>
          </cell>
          <cell r="H237">
            <v>10.87</v>
          </cell>
          <cell r="I237">
            <v>9.8000000000000007</v>
          </cell>
          <cell r="J237">
            <v>-9.8436062557497567E-2</v>
          </cell>
          <cell r="L237">
            <v>0</v>
          </cell>
          <cell r="M237" t="e">
            <v>#REF!</v>
          </cell>
          <cell r="N237">
            <v>0.36</v>
          </cell>
          <cell r="O237">
            <v>0</v>
          </cell>
          <cell r="P237" t="e">
            <v>#REF!</v>
          </cell>
        </row>
        <row r="238">
          <cell r="A238">
            <v>2322</v>
          </cell>
          <cell r="B238" t="str">
            <v xml:space="preserve"> </v>
          </cell>
          <cell r="C238">
            <v>1909</v>
          </cell>
          <cell r="D238" t="str">
            <v>PERSONAL TRAINING</v>
          </cell>
          <cell r="E238" t="str">
            <v>KIT DE PARCOURS</v>
          </cell>
          <cell r="F238" t="str">
            <v>SET</v>
          </cell>
          <cell r="G238">
            <v>27</v>
          </cell>
          <cell r="H238">
            <v>22.5</v>
          </cell>
          <cell r="I238">
            <v>19.2</v>
          </cell>
          <cell r="J238">
            <v>-0.1466666666666667</v>
          </cell>
          <cell r="L238">
            <v>0</v>
          </cell>
          <cell r="M238" t="e">
            <v>#REF!</v>
          </cell>
          <cell r="N238">
            <v>1</v>
          </cell>
          <cell r="O238">
            <v>0</v>
          </cell>
          <cell r="P238" t="e">
            <v>#REF!</v>
          </cell>
        </row>
        <row r="239">
          <cell r="A239">
            <v>2323</v>
          </cell>
          <cell r="B239" t="str">
            <v xml:space="preserve"> </v>
          </cell>
          <cell r="C239">
            <v>1591</v>
          </cell>
          <cell r="D239" t="str">
            <v>PERSONAL TRAINING</v>
          </cell>
          <cell r="E239" t="str">
            <v>MINI-BAND LIGHT</v>
          </cell>
          <cell r="F239" t="str">
            <v>PICE</v>
          </cell>
          <cell r="G239">
            <v>3.7199999999999998</v>
          </cell>
          <cell r="H239">
            <v>3.1</v>
          </cell>
          <cell r="I239">
            <v>2.48</v>
          </cell>
          <cell r="J239">
            <v>-0.20000000000000004</v>
          </cell>
          <cell r="L239">
            <v>0</v>
          </cell>
          <cell r="M239" t="e">
            <v>#REF!</v>
          </cell>
          <cell r="N239">
            <v>0.02</v>
          </cell>
          <cell r="O239">
            <v>0</v>
          </cell>
          <cell r="P239" t="e">
            <v>#REF!</v>
          </cell>
        </row>
        <row r="240">
          <cell r="A240">
            <v>2324</v>
          </cell>
          <cell r="B240" t="str">
            <v xml:space="preserve"> </v>
          </cell>
          <cell r="C240">
            <v>1455</v>
          </cell>
          <cell r="D240" t="str">
            <v>PERSONAL TRAINING</v>
          </cell>
          <cell r="E240" t="str">
            <v>MINI-BAND MEDIUM</v>
          </cell>
          <cell r="F240" t="str">
            <v>PICE</v>
          </cell>
          <cell r="G240">
            <v>3.9599999999999995</v>
          </cell>
          <cell r="H240">
            <v>3.3</v>
          </cell>
          <cell r="I240">
            <v>2.64</v>
          </cell>
          <cell r="J240">
            <v>-0.19999999999999993</v>
          </cell>
          <cell r="L240">
            <v>0</v>
          </cell>
          <cell r="M240" t="e">
            <v>#REF!</v>
          </cell>
          <cell r="N240">
            <v>0.02</v>
          </cell>
          <cell r="O240">
            <v>0</v>
          </cell>
          <cell r="P240" t="e">
            <v>#REF!</v>
          </cell>
        </row>
        <row r="241">
          <cell r="A241">
            <v>2325</v>
          </cell>
          <cell r="B241" t="str">
            <v xml:space="preserve"> </v>
          </cell>
          <cell r="C241">
            <v>2682</v>
          </cell>
          <cell r="D241" t="str">
            <v>PERSONAL TRAINING</v>
          </cell>
          <cell r="E241" t="str">
            <v>MINI-BAND STRONG</v>
          </cell>
          <cell r="F241" t="str">
            <v>PICE</v>
          </cell>
          <cell r="G241">
            <v>4.2</v>
          </cell>
          <cell r="H241">
            <v>3.5</v>
          </cell>
          <cell r="I241">
            <v>2.8</v>
          </cell>
          <cell r="J241">
            <v>-0.20000000000000004</v>
          </cell>
          <cell r="L241">
            <v>0</v>
          </cell>
          <cell r="M241" t="e">
            <v>#REF!</v>
          </cell>
          <cell r="N241">
            <v>0.02</v>
          </cell>
          <cell r="O241">
            <v>0</v>
          </cell>
          <cell r="P241" t="e">
            <v>#REF!</v>
          </cell>
        </row>
        <row r="242">
          <cell r="A242">
            <v>2326</v>
          </cell>
          <cell r="B242" t="str">
            <v xml:space="preserve"> </v>
          </cell>
          <cell r="C242">
            <v>23818</v>
          </cell>
          <cell r="D242" t="str">
            <v>PERSONAL TRAINING</v>
          </cell>
          <cell r="E242" t="str">
            <v>MINI-BAND EXTRA-STRONG</v>
          </cell>
          <cell r="F242" t="str">
            <v>PICE</v>
          </cell>
          <cell r="G242">
            <v>4.4400000000000004</v>
          </cell>
          <cell r="H242">
            <v>3.7</v>
          </cell>
          <cell r="I242">
            <v>2.96</v>
          </cell>
          <cell r="J242">
            <v>-0.20000000000000004</v>
          </cell>
          <cell r="L242">
            <v>0</v>
          </cell>
          <cell r="M242" t="e">
            <v>#REF!</v>
          </cell>
          <cell r="N242">
            <v>0.03</v>
          </cell>
          <cell r="O242">
            <v>0</v>
          </cell>
          <cell r="P242" t="e">
            <v>#REF!</v>
          </cell>
        </row>
        <row r="243">
          <cell r="A243">
            <v>1677</v>
          </cell>
          <cell r="B243" t="str">
            <v xml:space="preserve"> </v>
          </cell>
          <cell r="C243">
            <v>2091</v>
          </cell>
          <cell r="D243" t="str">
            <v>PERSONAL TRAINING</v>
          </cell>
          <cell r="E243" t="str">
            <v>PARACHUTE DE RESISTANCE</v>
          </cell>
          <cell r="F243" t="str">
            <v>PICE</v>
          </cell>
          <cell r="G243">
            <v>25.08</v>
          </cell>
          <cell r="H243">
            <v>20.9</v>
          </cell>
          <cell r="I243">
            <v>16.8</v>
          </cell>
          <cell r="J243">
            <v>-0.19617224880382766</v>
          </cell>
          <cell r="L243">
            <v>0</v>
          </cell>
          <cell r="M243" t="e">
            <v>#REF!</v>
          </cell>
          <cell r="N243">
            <v>0.8</v>
          </cell>
          <cell r="O243">
            <v>0</v>
          </cell>
          <cell r="P243" t="e">
            <v>#REF!</v>
          </cell>
        </row>
        <row r="244">
          <cell r="A244">
            <v>1685</v>
          </cell>
          <cell r="B244" t="str">
            <v xml:space="preserve"> </v>
          </cell>
          <cell r="C244">
            <v>2682</v>
          </cell>
          <cell r="D244" t="str">
            <v>PERSONAL TRAINING</v>
          </cell>
          <cell r="E244" t="str">
            <v>PLOTS DE VITESSE PAR 48</v>
          </cell>
          <cell r="F244" t="str">
            <v>LOT DE 48</v>
          </cell>
          <cell r="G244">
            <v>34.799999999999997</v>
          </cell>
          <cell r="H244">
            <v>29</v>
          </cell>
          <cell r="I244">
            <v>24.7</v>
          </cell>
          <cell r="J244">
            <v>-0.14827586206896554</v>
          </cell>
          <cell r="L244">
            <v>0</v>
          </cell>
          <cell r="M244" t="e">
            <v>#REF!</v>
          </cell>
          <cell r="N244">
            <v>2.2999999999999998</v>
          </cell>
          <cell r="O244">
            <v>0</v>
          </cell>
          <cell r="P244" t="e">
            <v>#REF!</v>
          </cell>
        </row>
        <row r="245">
          <cell r="A245">
            <v>2577</v>
          </cell>
          <cell r="B245" t="str">
            <v xml:space="preserve"> </v>
          </cell>
          <cell r="C245">
            <v>2682</v>
          </cell>
          <cell r="D245" t="str">
            <v>PERSONAL TRAINING</v>
          </cell>
          <cell r="E245" t="str">
            <v>PLOTS LESTES</v>
          </cell>
          <cell r="F245" t="str">
            <v>PICE</v>
          </cell>
          <cell r="G245">
            <v>19.667999999999999</v>
          </cell>
          <cell r="H245">
            <v>16.39</v>
          </cell>
          <cell r="I245">
            <v>14</v>
          </cell>
          <cell r="J245">
            <v>-0.14582062233068949</v>
          </cell>
          <cell r="L245">
            <v>0</v>
          </cell>
          <cell r="M245" t="e">
            <v>#REF!</v>
          </cell>
          <cell r="N245">
            <v>0.3</v>
          </cell>
          <cell r="O245">
            <v>0</v>
          </cell>
          <cell r="P245" t="e">
            <v>#REF!</v>
          </cell>
        </row>
        <row r="246">
          <cell r="A246">
            <v>2578</v>
          </cell>
          <cell r="B246" t="str">
            <v xml:space="preserve"> </v>
          </cell>
          <cell r="C246">
            <v>3273</v>
          </cell>
          <cell r="D246" t="str">
            <v>PERSONAL TRAINING</v>
          </cell>
          <cell r="E246" t="str">
            <v>ROTULE MULTIFONCTION PAR 6</v>
          </cell>
          <cell r="F246" t="str">
            <v>LOT DE 6</v>
          </cell>
          <cell r="G246">
            <v>12</v>
          </cell>
          <cell r="H246">
            <v>10</v>
          </cell>
          <cell r="I246">
            <v>8</v>
          </cell>
          <cell r="J246">
            <v>-0.2</v>
          </cell>
          <cell r="L246">
            <v>0</v>
          </cell>
          <cell r="M246" t="e">
            <v>#REF!</v>
          </cell>
          <cell r="N246">
            <v>0.4</v>
          </cell>
          <cell r="O246">
            <v>0</v>
          </cell>
          <cell r="P246" t="e">
            <v>#REF!</v>
          </cell>
        </row>
        <row r="247">
          <cell r="A247">
            <v>1767</v>
          </cell>
          <cell r="B247" t="str">
            <v xml:space="preserve"> </v>
          </cell>
          <cell r="C247">
            <v>3273</v>
          </cell>
          <cell r="D247" t="str">
            <v>PERSONAL TRAINING</v>
          </cell>
          <cell r="E247" t="str">
            <v>SET DE MASSAGE</v>
          </cell>
          <cell r="F247" t="str">
            <v>SET</v>
          </cell>
          <cell r="G247">
            <v>46.8</v>
          </cell>
          <cell r="H247">
            <v>39</v>
          </cell>
          <cell r="I247">
            <v>23.5</v>
          </cell>
          <cell r="J247">
            <v>-0.39743589743589741</v>
          </cell>
          <cell r="L247">
            <v>0</v>
          </cell>
          <cell r="M247" t="e">
            <v>#REF!</v>
          </cell>
          <cell r="N247">
            <v>1.2</v>
          </cell>
          <cell r="O247">
            <v>0</v>
          </cell>
          <cell r="P247" t="e">
            <v>#REF!</v>
          </cell>
        </row>
        <row r="248">
          <cell r="A248">
            <v>1834</v>
          </cell>
          <cell r="B248" t="str">
            <v xml:space="preserve"> </v>
          </cell>
          <cell r="C248">
            <v>2682</v>
          </cell>
          <cell r="D248" t="str">
            <v>PERSONAL TRAINING</v>
          </cell>
          <cell r="E248" t="str">
            <v>SLACK RACK GIBBON</v>
          </cell>
          <cell r="F248" t="str">
            <v>PICE</v>
          </cell>
          <cell r="G248">
            <v>429.96</v>
          </cell>
          <cell r="H248">
            <v>358.3</v>
          </cell>
          <cell r="I248">
            <v>306</v>
          </cell>
          <cell r="J248">
            <v>-0.14596706670387946</v>
          </cell>
          <cell r="L248">
            <v>0</v>
          </cell>
          <cell r="M248" t="e">
            <v>#REF!</v>
          </cell>
          <cell r="N248">
            <v>30</v>
          </cell>
          <cell r="O248">
            <v>0</v>
          </cell>
          <cell r="P248" t="e">
            <v>#REF!</v>
          </cell>
        </row>
        <row r="249">
          <cell r="A249">
            <v>4030</v>
          </cell>
          <cell r="B249" t="str">
            <v xml:space="preserve"> </v>
          </cell>
          <cell r="C249">
            <v>19</v>
          </cell>
          <cell r="D249" t="str">
            <v>PERSONAL TRAINING</v>
          </cell>
          <cell r="E249" t="str">
            <v>THUNDER BAND MEDIUM</v>
          </cell>
          <cell r="F249" t="str">
            <v>PICE</v>
          </cell>
          <cell r="G249">
            <v>96</v>
          </cell>
          <cell r="H249">
            <v>80</v>
          </cell>
          <cell r="I249">
            <v>68</v>
          </cell>
          <cell r="J249">
            <v>-0.15</v>
          </cell>
          <cell r="L249">
            <v>0</v>
          </cell>
          <cell r="M249" t="e">
            <v>#REF!</v>
          </cell>
          <cell r="N249">
            <v>0.3</v>
          </cell>
          <cell r="O249">
            <v>0</v>
          </cell>
          <cell r="P249" t="e">
            <v>#REF!</v>
          </cell>
        </row>
        <row r="250">
          <cell r="A250">
            <v>4031</v>
          </cell>
          <cell r="B250" t="str">
            <v xml:space="preserve"> </v>
          </cell>
          <cell r="C250">
            <v>14.9</v>
          </cell>
          <cell r="D250" t="str">
            <v>PERSONAL TRAINING</v>
          </cell>
          <cell r="E250" t="str">
            <v>THUNDER BAND STRONG</v>
          </cell>
          <cell r="F250" t="str">
            <v>PICE</v>
          </cell>
          <cell r="G250">
            <v>129.6</v>
          </cell>
          <cell r="H250">
            <v>108</v>
          </cell>
          <cell r="I250">
            <v>92</v>
          </cell>
          <cell r="J250">
            <v>-0.14814814814814814</v>
          </cell>
          <cell r="L250">
            <v>0</v>
          </cell>
          <cell r="M250" t="e">
            <v>#REF!</v>
          </cell>
          <cell r="N250">
            <v>0.3</v>
          </cell>
          <cell r="O250">
            <v>0</v>
          </cell>
          <cell r="P250" t="e">
            <v>#REF!</v>
          </cell>
        </row>
        <row r="251">
          <cell r="A251">
            <v>4032</v>
          </cell>
          <cell r="B251" t="str">
            <v xml:space="preserve"> </v>
          </cell>
          <cell r="C251">
            <v>25</v>
          </cell>
          <cell r="D251" t="str">
            <v>PERSONAL TRAINING</v>
          </cell>
          <cell r="E251" t="str">
            <v>THUNDER BAND EXTRA STRONG</v>
          </cell>
          <cell r="F251" t="str">
            <v>PICE</v>
          </cell>
          <cell r="G251">
            <v>135.6</v>
          </cell>
          <cell r="H251">
            <v>113</v>
          </cell>
          <cell r="I251">
            <v>96</v>
          </cell>
          <cell r="J251">
            <v>-0.15044247787610621</v>
          </cell>
          <cell r="L251">
            <v>0</v>
          </cell>
          <cell r="M251" t="e">
            <v>#REF!</v>
          </cell>
          <cell r="N251">
            <v>0.3</v>
          </cell>
          <cell r="O251">
            <v>0</v>
          </cell>
          <cell r="P251" t="e">
            <v>#REF!</v>
          </cell>
        </row>
        <row r="252">
          <cell r="A252">
            <v>2327</v>
          </cell>
          <cell r="B252" t="str">
            <v xml:space="preserve"> </v>
          </cell>
          <cell r="C252">
            <v>29.3</v>
          </cell>
          <cell r="D252" t="str">
            <v>PERSONAL TRAINING</v>
          </cell>
          <cell r="E252" t="str">
            <v>TRAINEAU è LESTES</v>
          </cell>
          <cell r="F252" t="str">
            <v>SET</v>
          </cell>
          <cell r="G252">
            <v>204</v>
          </cell>
          <cell r="H252">
            <v>170</v>
          </cell>
          <cell r="I252">
            <v>136</v>
          </cell>
          <cell r="J252">
            <v>-0.2</v>
          </cell>
          <cell r="L252">
            <v>0</v>
          </cell>
          <cell r="M252" t="e">
            <v>#REF!</v>
          </cell>
          <cell r="N252">
            <v>25.8</v>
          </cell>
          <cell r="O252">
            <v>0</v>
          </cell>
          <cell r="P252" t="e">
            <v>#REF!</v>
          </cell>
        </row>
        <row r="253">
          <cell r="A253">
            <v>1491</v>
          </cell>
          <cell r="B253" t="str">
            <v xml:space="preserve"> </v>
          </cell>
          <cell r="C253">
            <v>22.75</v>
          </cell>
          <cell r="D253" t="str">
            <v>MUSCULATION</v>
          </cell>
          <cell r="E253" t="str">
            <v>1 - CORDE DE TIRAGE</v>
          </cell>
          <cell r="F253" t="str">
            <v>PICE</v>
          </cell>
          <cell r="G253">
            <v>13.44</v>
          </cell>
          <cell r="H253">
            <v>11.2</v>
          </cell>
          <cell r="I253">
            <v>9</v>
          </cell>
          <cell r="J253">
            <v>-0.19642857142857137</v>
          </cell>
          <cell r="L253">
            <v>0</v>
          </cell>
          <cell r="M253" t="e">
            <v>#REF!</v>
          </cell>
          <cell r="N253">
            <v>0.85</v>
          </cell>
          <cell r="O253">
            <v>0</v>
          </cell>
          <cell r="P253" t="e">
            <v>#REF!</v>
          </cell>
        </row>
        <row r="254">
          <cell r="A254">
            <v>1456</v>
          </cell>
          <cell r="B254" t="str">
            <v xml:space="preserve"> </v>
          </cell>
          <cell r="C254">
            <v>23.63</v>
          </cell>
          <cell r="D254" t="str">
            <v>MUSCULATION</v>
          </cell>
          <cell r="E254" t="str">
            <v>10 - BARRE DROITE DE TIRAGE DORSAL</v>
          </cell>
          <cell r="F254" t="str">
            <v>PICE</v>
          </cell>
          <cell r="G254">
            <v>46.8</v>
          </cell>
          <cell r="H254">
            <v>39</v>
          </cell>
          <cell r="I254">
            <v>35</v>
          </cell>
          <cell r="J254">
            <v>-0.10256410256410256</v>
          </cell>
          <cell r="L254">
            <v>0</v>
          </cell>
          <cell r="M254" t="e">
            <v>#REF!</v>
          </cell>
          <cell r="N254">
            <v>5.35</v>
          </cell>
          <cell r="O254">
            <v>0</v>
          </cell>
          <cell r="P254" t="e">
            <v>#REF!</v>
          </cell>
        </row>
        <row r="255">
          <cell r="A255">
            <v>1518</v>
          </cell>
          <cell r="B255" t="str">
            <v xml:space="preserve"> </v>
          </cell>
          <cell r="C255">
            <v>24.5</v>
          </cell>
          <cell r="D255" t="str">
            <v>MUSCULATION</v>
          </cell>
          <cell r="E255" t="str">
            <v>2 - TRIANGLE DE TIRAGE AVEC POIGNEES</v>
          </cell>
          <cell r="F255" t="str">
            <v>PICE</v>
          </cell>
          <cell r="G255">
            <v>22.8</v>
          </cell>
          <cell r="H255">
            <v>19</v>
          </cell>
          <cell r="I255">
            <v>15</v>
          </cell>
          <cell r="J255">
            <v>-0.21052631578947367</v>
          </cell>
          <cell r="L255">
            <v>0</v>
          </cell>
          <cell r="M255" t="e">
            <v>#REF!</v>
          </cell>
          <cell r="N255">
            <v>2</v>
          </cell>
          <cell r="O255">
            <v>0</v>
          </cell>
          <cell r="P255" t="e">
            <v>#REF!</v>
          </cell>
        </row>
        <row r="256">
          <cell r="A256">
            <v>1686</v>
          </cell>
          <cell r="B256" t="str">
            <v xml:space="preserve"> </v>
          </cell>
          <cell r="C256">
            <v>21.87</v>
          </cell>
          <cell r="D256" t="str">
            <v>MUSCULATION</v>
          </cell>
          <cell r="E256" t="str">
            <v>3 - POIGNEE DE TIRAGE</v>
          </cell>
          <cell r="F256" t="str">
            <v>PICE</v>
          </cell>
          <cell r="G256">
            <v>18</v>
          </cell>
          <cell r="H256">
            <v>15</v>
          </cell>
          <cell r="I256">
            <v>12.8</v>
          </cell>
          <cell r="J256">
            <v>-0.14666666666666661</v>
          </cell>
          <cell r="L256">
            <v>0</v>
          </cell>
          <cell r="M256" t="e">
            <v>#REF!</v>
          </cell>
          <cell r="N256">
            <v>0.9</v>
          </cell>
          <cell r="O256">
            <v>0</v>
          </cell>
          <cell r="P256" t="e">
            <v>#REF!</v>
          </cell>
        </row>
        <row r="257">
          <cell r="A257">
            <v>1459</v>
          </cell>
          <cell r="B257" t="str">
            <v xml:space="preserve"> </v>
          </cell>
          <cell r="C257">
            <v>22.75</v>
          </cell>
          <cell r="D257" t="str">
            <v>MUSCULATION</v>
          </cell>
          <cell r="E257" t="str">
            <v>4 - BARRE ROWING DE TIRAGE DORSAL</v>
          </cell>
          <cell r="F257" t="str">
            <v>PICE</v>
          </cell>
          <cell r="G257">
            <v>45.6</v>
          </cell>
          <cell r="H257">
            <v>38</v>
          </cell>
          <cell r="I257">
            <v>36.5</v>
          </cell>
          <cell r="J257">
            <v>-3.9473684210526314E-2</v>
          </cell>
          <cell r="L257">
            <v>0</v>
          </cell>
          <cell r="M257" t="e">
            <v>#REF!</v>
          </cell>
          <cell r="N257">
            <v>5.6</v>
          </cell>
          <cell r="O257">
            <v>0</v>
          </cell>
          <cell r="P257" t="e">
            <v>#REF!</v>
          </cell>
        </row>
        <row r="258">
          <cell r="A258">
            <v>1457</v>
          </cell>
          <cell r="B258" t="str">
            <v xml:space="preserve"> </v>
          </cell>
          <cell r="C258">
            <v>23.63</v>
          </cell>
          <cell r="D258" t="str">
            <v>MUSCULATION</v>
          </cell>
          <cell r="E258" t="str">
            <v>5 - BARRE ROWING BICEPS TRICEPS</v>
          </cell>
          <cell r="F258" t="str">
            <v>PICE</v>
          </cell>
          <cell r="G258">
            <v>23.4</v>
          </cell>
          <cell r="H258">
            <v>19.5</v>
          </cell>
          <cell r="I258">
            <v>16.5</v>
          </cell>
          <cell r="J258">
            <v>-0.15384615384615385</v>
          </cell>
          <cell r="L258">
            <v>0</v>
          </cell>
          <cell r="M258" t="e">
            <v>#REF!</v>
          </cell>
          <cell r="N258">
            <v>2.2999999999999998</v>
          </cell>
          <cell r="O258">
            <v>0</v>
          </cell>
          <cell r="P258" t="e">
            <v>#REF!</v>
          </cell>
        </row>
        <row r="259">
          <cell r="A259">
            <v>1520</v>
          </cell>
          <cell r="B259" t="str">
            <v xml:space="preserve"> </v>
          </cell>
          <cell r="C259">
            <v>24.5</v>
          </cell>
          <cell r="D259" t="str">
            <v>MUSCULATION</v>
          </cell>
          <cell r="E259" t="str">
            <v>6 - DOUBLE POIGNEES DE TIRAGE BICEPS-TRICEPS</v>
          </cell>
          <cell r="F259" t="str">
            <v>PICE</v>
          </cell>
          <cell r="G259">
            <v>31.2</v>
          </cell>
          <cell r="H259">
            <v>26</v>
          </cell>
          <cell r="I259">
            <v>18.8</v>
          </cell>
          <cell r="J259">
            <v>-0.27692307692307688</v>
          </cell>
          <cell r="L259">
            <v>0</v>
          </cell>
          <cell r="M259" t="e">
            <v>#REF!</v>
          </cell>
          <cell r="N259">
            <v>3.1</v>
          </cell>
          <cell r="O259">
            <v>0</v>
          </cell>
          <cell r="P259" t="e">
            <v>#REF!</v>
          </cell>
        </row>
        <row r="260">
          <cell r="A260">
            <v>1519</v>
          </cell>
          <cell r="B260" t="str">
            <v xml:space="preserve"> </v>
          </cell>
          <cell r="C260">
            <v>21.87</v>
          </cell>
          <cell r="D260" t="str">
            <v>MUSCULATION</v>
          </cell>
          <cell r="E260" t="str">
            <v>7 - BARRE DE TRICEPS EN V</v>
          </cell>
          <cell r="F260" t="str">
            <v>PICE</v>
          </cell>
          <cell r="G260">
            <v>33.479999999999997</v>
          </cell>
          <cell r="H260">
            <v>27.9</v>
          </cell>
          <cell r="I260">
            <v>0</v>
          </cell>
          <cell r="J260">
            <v>-1</v>
          </cell>
          <cell r="L260">
            <v>0</v>
          </cell>
          <cell r="M260" t="e">
            <v>#REF!</v>
          </cell>
          <cell r="N260">
            <v>2.8</v>
          </cell>
          <cell r="O260">
            <v>0</v>
          </cell>
          <cell r="P260" t="e">
            <v>#REF!</v>
          </cell>
        </row>
        <row r="261">
          <cell r="A261">
            <v>1521</v>
          </cell>
          <cell r="B261" t="str">
            <v xml:space="preserve"> </v>
          </cell>
          <cell r="C261">
            <v>20.56</v>
          </cell>
          <cell r="D261" t="str">
            <v>MUSCULATION</v>
          </cell>
          <cell r="E261" t="str">
            <v>8 - DOUBLE POIGNEE ROWING DE TIRAGE DORSAL</v>
          </cell>
          <cell r="F261" t="str">
            <v>PICE</v>
          </cell>
          <cell r="G261">
            <v>42</v>
          </cell>
          <cell r="H261">
            <v>35</v>
          </cell>
          <cell r="I261">
            <v>26.4</v>
          </cell>
          <cell r="J261">
            <v>-0.24571428571428575</v>
          </cell>
          <cell r="L261">
            <v>0</v>
          </cell>
          <cell r="M261" t="e">
            <v>#REF!</v>
          </cell>
          <cell r="N261">
            <v>3.75</v>
          </cell>
          <cell r="O261">
            <v>0</v>
          </cell>
          <cell r="P261" t="e">
            <v>#REF!</v>
          </cell>
        </row>
        <row r="262">
          <cell r="A262">
            <v>1517</v>
          </cell>
          <cell r="B262" t="str">
            <v xml:space="preserve"> </v>
          </cell>
          <cell r="C262">
            <v>20.56</v>
          </cell>
          <cell r="D262" t="str">
            <v>MUSCULATION</v>
          </cell>
          <cell r="E262" t="str">
            <v>9 - TRIANGLE DE TIRAGE</v>
          </cell>
          <cell r="F262" t="str">
            <v>PICE</v>
          </cell>
          <cell r="G262">
            <v>24.599999999999998</v>
          </cell>
          <cell r="H262">
            <v>20.5</v>
          </cell>
          <cell r="I262">
            <v>16</v>
          </cell>
          <cell r="J262">
            <v>-0.21951219512195122</v>
          </cell>
          <cell r="L262">
            <v>0</v>
          </cell>
          <cell r="M262" t="e">
            <v>#REF!</v>
          </cell>
          <cell r="N262">
            <v>1.8</v>
          </cell>
          <cell r="O262">
            <v>0</v>
          </cell>
          <cell r="P262" t="e">
            <v>#REF!</v>
          </cell>
        </row>
        <row r="263">
          <cell r="A263">
            <v>2363</v>
          </cell>
          <cell r="B263" t="str">
            <v xml:space="preserve"> </v>
          </cell>
          <cell r="C263">
            <v>26.25</v>
          </cell>
          <cell r="D263" t="str">
            <v>MUSCULATION</v>
          </cell>
          <cell r="E263" t="str">
            <v>BAGUES STOP DISQUES 50mm</v>
          </cell>
          <cell r="F263" t="str">
            <v>PAIRE</v>
          </cell>
          <cell r="G263">
            <v>18</v>
          </cell>
          <cell r="H263">
            <v>15</v>
          </cell>
          <cell r="I263">
            <v>10</v>
          </cell>
          <cell r="J263">
            <v>-0.33333333333333331</v>
          </cell>
          <cell r="L263">
            <v>0</v>
          </cell>
          <cell r="M263" t="e">
            <v>#REF!</v>
          </cell>
          <cell r="N263">
            <v>0.35</v>
          </cell>
          <cell r="O263">
            <v>0</v>
          </cell>
          <cell r="P263" t="e">
            <v>#REF!</v>
          </cell>
        </row>
        <row r="264">
          <cell r="A264">
            <v>2365</v>
          </cell>
          <cell r="B264" t="str">
            <v xml:space="preserve"> </v>
          </cell>
          <cell r="C264">
            <v>69.900000000000006</v>
          </cell>
          <cell r="D264" t="str">
            <v>MUSCULATION</v>
          </cell>
          <cell r="E264" t="str">
            <v>BAGUES STOP DISQUES 30mm</v>
          </cell>
          <cell r="F264" t="str">
            <v>PAIRE</v>
          </cell>
          <cell r="G264">
            <v>9.48</v>
          </cell>
          <cell r="H264">
            <v>7.9</v>
          </cell>
          <cell r="I264">
            <v>5</v>
          </cell>
          <cell r="J264">
            <v>-0.36708860759493672</v>
          </cell>
          <cell r="L264">
            <v>0</v>
          </cell>
          <cell r="M264" t="e">
            <v>#REF!</v>
          </cell>
          <cell r="N264">
            <v>0.45</v>
          </cell>
          <cell r="O264">
            <v>0</v>
          </cell>
          <cell r="P264" t="e">
            <v>#REF!</v>
          </cell>
        </row>
        <row r="265">
          <cell r="A265">
            <v>1452</v>
          </cell>
          <cell r="B265" t="str">
            <v xml:space="preserve"> </v>
          </cell>
          <cell r="C265">
            <v>93.2</v>
          </cell>
          <cell r="D265" t="str">
            <v>MUSCULATION</v>
          </cell>
          <cell r="E265" t="str">
            <v>BARRE CURL EZ 120CM</v>
          </cell>
          <cell r="F265" t="str">
            <v>PICE</v>
          </cell>
          <cell r="G265">
            <v>76.8</v>
          </cell>
          <cell r="H265">
            <v>64</v>
          </cell>
          <cell r="I265">
            <v>51</v>
          </cell>
          <cell r="J265">
            <v>-0.203125</v>
          </cell>
          <cell r="L265">
            <v>0</v>
          </cell>
          <cell r="M265" t="e">
            <v>#REF!</v>
          </cell>
          <cell r="N265">
            <v>10</v>
          </cell>
          <cell r="O265">
            <v>0</v>
          </cell>
          <cell r="P265" t="e">
            <v>#REF!</v>
          </cell>
        </row>
        <row r="266">
          <cell r="A266">
            <v>1458</v>
          </cell>
          <cell r="B266" t="str">
            <v xml:space="preserve"> </v>
          </cell>
          <cell r="C266">
            <v>111</v>
          </cell>
          <cell r="D266" t="str">
            <v>MUSCULATION</v>
          </cell>
          <cell r="E266" t="str">
            <v xml:space="preserve">BARRE LYRE TRICEPS </v>
          </cell>
          <cell r="F266" t="str">
            <v>PICE</v>
          </cell>
          <cell r="G266">
            <v>90</v>
          </cell>
          <cell r="H266">
            <v>75</v>
          </cell>
          <cell r="I266">
            <v>60</v>
          </cell>
          <cell r="J266">
            <v>-0.2</v>
          </cell>
          <cell r="L266">
            <v>0</v>
          </cell>
          <cell r="M266" t="e">
            <v>#REF!</v>
          </cell>
          <cell r="N266">
            <v>14</v>
          </cell>
          <cell r="O266">
            <v>0</v>
          </cell>
          <cell r="P266" t="e">
            <v>#REF!</v>
          </cell>
        </row>
        <row r="267">
          <cell r="A267">
            <v>2986</v>
          </cell>
          <cell r="B267" t="str">
            <v xml:space="preserve"> </v>
          </cell>
          <cell r="C267">
            <v>75</v>
          </cell>
          <cell r="D267" t="str">
            <v>MUSCULATION</v>
          </cell>
          <cell r="E267" t="str">
            <v>BARRE OLYMPIQUE DROITE 1,50M</v>
          </cell>
          <cell r="F267" t="str">
            <v>PICE</v>
          </cell>
          <cell r="G267">
            <v>123.6</v>
          </cell>
          <cell r="H267">
            <v>103</v>
          </cell>
          <cell r="I267">
            <v>72</v>
          </cell>
          <cell r="J267">
            <v>-0.30097087378640774</v>
          </cell>
          <cell r="L267">
            <v>0</v>
          </cell>
          <cell r="M267" t="e">
            <v>#REF!</v>
          </cell>
          <cell r="N267">
            <v>13</v>
          </cell>
          <cell r="O267">
            <v>0</v>
          </cell>
          <cell r="P267" t="e">
            <v>#REF!</v>
          </cell>
        </row>
        <row r="268">
          <cell r="A268">
            <v>1453</v>
          </cell>
          <cell r="B268" t="str">
            <v xml:space="preserve"> </v>
          </cell>
          <cell r="C268">
            <v>85</v>
          </cell>
          <cell r="D268" t="str">
            <v>MUSCULATION</v>
          </cell>
          <cell r="E268" t="str">
            <v>BARRE OLYMPIQUE DROITE 2,20M</v>
          </cell>
          <cell r="F268" t="str">
            <v>PICE</v>
          </cell>
          <cell r="G268">
            <v>180</v>
          </cell>
          <cell r="H268">
            <v>150</v>
          </cell>
          <cell r="I268">
            <v>82</v>
          </cell>
          <cell r="J268">
            <v>-0.45333333333333331</v>
          </cell>
          <cell r="L268">
            <v>0</v>
          </cell>
          <cell r="M268" t="e">
            <v>#REF!</v>
          </cell>
          <cell r="N268">
            <v>20</v>
          </cell>
          <cell r="O268">
            <v>0</v>
          </cell>
          <cell r="P268" t="e">
            <v>#REF!</v>
          </cell>
        </row>
        <row r="269">
          <cell r="A269">
            <v>1484</v>
          </cell>
          <cell r="B269" t="str">
            <v xml:space="preserve"> </v>
          </cell>
          <cell r="C269">
            <v>59</v>
          </cell>
          <cell r="D269" t="str">
            <v>MUSCULATION</v>
          </cell>
          <cell r="E269" t="str">
            <v>CEINTURE DE MAINTIEN</v>
          </cell>
          <cell r="F269" t="str">
            <v>PICE</v>
          </cell>
          <cell r="G269">
            <v>30</v>
          </cell>
          <cell r="H269">
            <v>25</v>
          </cell>
          <cell r="I269">
            <v>20</v>
          </cell>
          <cell r="J269">
            <v>-0.2</v>
          </cell>
          <cell r="L269">
            <v>0</v>
          </cell>
          <cell r="M269" t="e">
            <v>#REF!</v>
          </cell>
          <cell r="N269">
            <v>0.5</v>
          </cell>
          <cell r="O269">
            <v>0</v>
          </cell>
          <cell r="P269" t="e">
            <v>#REF!</v>
          </cell>
        </row>
        <row r="270">
          <cell r="A270">
            <v>4004</v>
          </cell>
          <cell r="B270" t="str">
            <v xml:space="preserve"> </v>
          </cell>
          <cell r="C270">
            <v>40</v>
          </cell>
          <cell r="D270" t="str">
            <v>MUSCULATION</v>
          </cell>
          <cell r="E270" t="str">
            <v>CHANDELLES A SQUAT</v>
          </cell>
          <cell r="F270" t="str">
            <v>PICE</v>
          </cell>
          <cell r="G270">
            <v>234</v>
          </cell>
          <cell r="H270">
            <v>195</v>
          </cell>
          <cell r="I270">
            <v>139</v>
          </cell>
          <cell r="J270">
            <v>-0.28717948717948716</v>
          </cell>
          <cell r="L270">
            <v>0</v>
          </cell>
          <cell r="M270" t="e">
            <v>#REF!</v>
          </cell>
          <cell r="N270">
            <v>30</v>
          </cell>
          <cell r="O270">
            <v>0</v>
          </cell>
          <cell r="P270" t="e">
            <v>#REF!</v>
          </cell>
        </row>
        <row r="271">
          <cell r="A271">
            <v>1508</v>
          </cell>
          <cell r="B271" t="str">
            <v xml:space="preserve"> </v>
          </cell>
          <cell r="C271">
            <v>49</v>
          </cell>
          <cell r="D271" t="str">
            <v>MUSCULATION</v>
          </cell>
          <cell r="E271" t="str">
            <v>DISQUES NOIRS A POIGNEES 1,25 KG ROND</v>
          </cell>
          <cell r="F271" t="str">
            <v>PICE</v>
          </cell>
          <cell r="G271">
            <v>4.8599999999999994</v>
          </cell>
          <cell r="H271">
            <v>4.05</v>
          </cell>
          <cell r="I271">
            <v>3.05</v>
          </cell>
          <cell r="J271">
            <v>-0.24691358024691359</v>
          </cell>
          <cell r="L271">
            <v>0</v>
          </cell>
          <cell r="M271" t="e">
            <v>#REF!</v>
          </cell>
          <cell r="N271">
            <v>2.5</v>
          </cell>
          <cell r="O271">
            <v>0</v>
          </cell>
          <cell r="P271" t="e">
            <v>#REF!</v>
          </cell>
        </row>
        <row r="272">
          <cell r="A272">
            <v>1511</v>
          </cell>
          <cell r="B272" t="str">
            <v xml:space="preserve"> </v>
          </cell>
          <cell r="C272">
            <v>2695</v>
          </cell>
          <cell r="D272" t="str">
            <v>MUSCULATION</v>
          </cell>
          <cell r="E272" t="str">
            <v>DISQUES NOIRS A POIGNEES 2,5 KG ROND</v>
          </cell>
          <cell r="F272" t="str">
            <v>PICE</v>
          </cell>
          <cell r="G272">
            <v>9.9</v>
          </cell>
          <cell r="H272">
            <v>8.25</v>
          </cell>
          <cell r="I272">
            <v>6.15</v>
          </cell>
          <cell r="J272">
            <v>-0.25454545454545452</v>
          </cell>
          <cell r="L272">
            <v>0</v>
          </cell>
          <cell r="M272" t="e">
            <v>#REF!</v>
          </cell>
          <cell r="N272">
            <v>5</v>
          </cell>
          <cell r="O272">
            <v>0</v>
          </cell>
          <cell r="P272" t="e">
            <v>#REF!</v>
          </cell>
        </row>
        <row r="273">
          <cell r="A273">
            <v>1513</v>
          </cell>
          <cell r="B273" t="str">
            <v xml:space="preserve"> </v>
          </cell>
          <cell r="C273">
            <v>299</v>
          </cell>
          <cell r="D273" t="str">
            <v>MUSCULATION</v>
          </cell>
          <cell r="E273" t="str">
            <v>DISQUES NOIRS A POIGNEES 5 KG ROND</v>
          </cell>
          <cell r="F273" t="str">
            <v>PICE</v>
          </cell>
          <cell r="G273">
            <v>19.86</v>
          </cell>
          <cell r="H273">
            <v>16.55</v>
          </cell>
          <cell r="I273">
            <v>12.4</v>
          </cell>
          <cell r="J273">
            <v>-0.25075528700906347</v>
          </cell>
          <cell r="L273">
            <v>0</v>
          </cell>
          <cell r="M273" t="e">
            <v>#REF!</v>
          </cell>
          <cell r="N273">
            <v>10</v>
          </cell>
          <cell r="O273">
            <v>0</v>
          </cell>
          <cell r="P273" t="e">
            <v>#REF!</v>
          </cell>
        </row>
        <row r="274">
          <cell r="A274">
            <v>1509</v>
          </cell>
          <cell r="B274" t="str">
            <v xml:space="preserve"> </v>
          </cell>
          <cell r="C274">
            <v>3598.71</v>
          </cell>
          <cell r="D274" t="str">
            <v>MUSCULATION</v>
          </cell>
          <cell r="E274" t="str">
            <v>DISQUES NOIRS A POIGNEES 10 KG ROND</v>
          </cell>
          <cell r="F274" t="str">
            <v>PICE</v>
          </cell>
          <cell r="G274">
            <v>39.72</v>
          </cell>
          <cell r="H274">
            <v>33.1</v>
          </cell>
          <cell r="I274">
            <v>24.8</v>
          </cell>
          <cell r="J274">
            <v>-0.25075528700906347</v>
          </cell>
          <cell r="L274">
            <v>0</v>
          </cell>
          <cell r="M274" t="e">
            <v>#REF!</v>
          </cell>
          <cell r="N274">
            <v>20</v>
          </cell>
          <cell r="O274">
            <v>0</v>
          </cell>
          <cell r="P274" t="e">
            <v>#REF!</v>
          </cell>
        </row>
        <row r="275">
          <cell r="A275">
            <v>1510</v>
          </cell>
          <cell r="B275" t="str">
            <v xml:space="preserve"> </v>
          </cell>
          <cell r="C275">
            <v>9</v>
          </cell>
          <cell r="D275" t="str">
            <v>MUSCULATION</v>
          </cell>
          <cell r="E275" t="str">
            <v>DISQUES NOIRS A POIGNEES 15 KG ROND</v>
          </cell>
          <cell r="F275" t="str">
            <v>PICE</v>
          </cell>
          <cell r="G275">
            <v>59.64</v>
          </cell>
          <cell r="H275">
            <v>49.7</v>
          </cell>
          <cell r="I275">
            <v>37.5</v>
          </cell>
          <cell r="J275">
            <v>-0.24547283702213285</v>
          </cell>
          <cell r="L275">
            <v>0</v>
          </cell>
          <cell r="M275" t="e">
            <v>#REF!</v>
          </cell>
          <cell r="N275">
            <v>30</v>
          </cell>
          <cell r="O275">
            <v>0</v>
          </cell>
          <cell r="P275" t="e">
            <v>#REF!</v>
          </cell>
        </row>
        <row r="276">
          <cell r="A276">
            <v>1512</v>
          </cell>
          <cell r="B276" t="str">
            <v xml:space="preserve"> </v>
          </cell>
          <cell r="C276">
            <v>6.61</v>
          </cell>
          <cell r="D276" t="str">
            <v>MUSCULATION</v>
          </cell>
          <cell r="E276" t="str">
            <v>DISQUES NOIRS A POIGNEES 20 KG ROND</v>
          </cell>
          <cell r="F276" t="str">
            <v>PICE</v>
          </cell>
          <cell r="G276">
            <v>79.61999999999999</v>
          </cell>
          <cell r="H276">
            <v>66.349999999999994</v>
          </cell>
          <cell r="I276">
            <v>50</v>
          </cell>
          <cell r="J276">
            <v>-0.24642049736247168</v>
          </cell>
          <cell r="L276">
            <v>0</v>
          </cell>
          <cell r="M276" t="e">
            <v>#REF!</v>
          </cell>
          <cell r="N276">
            <v>40</v>
          </cell>
          <cell r="O276">
            <v>0</v>
          </cell>
          <cell r="P276" t="e">
            <v>#REF!</v>
          </cell>
        </row>
        <row r="277">
          <cell r="A277">
            <v>2057</v>
          </cell>
          <cell r="B277" t="str">
            <v xml:space="preserve"> </v>
          </cell>
          <cell r="C277">
            <v>7.44</v>
          </cell>
          <cell r="D277" t="str">
            <v>MUSCULATION</v>
          </cell>
          <cell r="E277" t="str">
            <v>HALTERES 1KG CAOUTCHOUC HEXAGONALES</v>
          </cell>
          <cell r="F277" t="str">
            <v>PICE</v>
          </cell>
          <cell r="G277">
            <v>3.12</v>
          </cell>
          <cell r="H277">
            <v>2.6</v>
          </cell>
          <cell r="I277">
            <v>2.0699999999999998</v>
          </cell>
          <cell r="J277">
            <v>-0.20384615384615393</v>
          </cell>
          <cell r="L277">
            <v>0</v>
          </cell>
          <cell r="M277" t="e">
            <v>#REF!</v>
          </cell>
          <cell r="N277">
            <v>1</v>
          </cell>
          <cell r="O277">
            <v>0</v>
          </cell>
          <cell r="P277" t="e">
            <v>#REF!</v>
          </cell>
        </row>
        <row r="278">
          <cell r="A278">
            <v>2058</v>
          </cell>
          <cell r="B278" t="str">
            <v xml:space="preserve"> </v>
          </cell>
          <cell r="C278">
            <v>10.87</v>
          </cell>
          <cell r="D278" t="str">
            <v>MUSCULATION</v>
          </cell>
          <cell r="E278" t="str">
            <v>HALTERES 2KG CAOUTCHOUC HEXAGONALES</v>
          </cell>
          <cell r="F278" t="str">
            <v>PICE</v>
          </cell>
          <cell r="G278">
            <v>6.24</v>
          </cell>
          <cell r="H278">
            <v>5.2</v>
          </cell>
          <cell r="I278">
            <v>4.1500000000000004</v>
          </cell>
          <cell r="J278">
            <v>-0.20192307692307687</v>
          </cell>
          <cell r="L278">
            <v>0</v>
          </cell>
          <cell r="M278" t="e">
            <v>#REF!</v>
          </cell>
          <cell r="N278">
            <v>2</v>
          </cell>
          <cell r="O278">
            <v>0</v>
          </cell>
          <cell r="P278" t="e">
            <v>#REF!</v>
          </cell>
        </row>
        <row r="279">
          <cell r="A279">
            <v>2059</v>
          </cell>
          <cell r="B279" t="str">
            <v xml:space="preserve"> </v>
          </cell>
          <cell r="C279">
            <v>26</v>
          </cell>
          <cell r="D279" t="str">
            <v>MUSCULATION</v>
          </cell>
          <cell r="E279" t="str">
            <v>HALTERES 4KG CAOUTCHOUC HEXAGONALES</v>
          </cell>
          <cell r="F279" t="str">
            <v>PICE</v>
          </cell>
          <cell r="G279">
            <v>12.48</v>
          </cell>
          <cell r="H279">
            <v>10.4</v>
          </cell>
          <cell r="I279">
            <v>8.3000000000000007</v>
          </cell>
          <cell r="J279">
            <v>-0.20192307692307687</v>
          </cell>
          <cell r="L279">
            <v>0</v>
          </cell>
          <cell r="M279" t="e">
            <v>#REF!</v>
          </cell>
          <cell r="N279">
            <v>4</v>
          </cell>
          <cell r="O279">
            <v>0</v>
          </cell>
          <cell r="P279" t="e">
            <v>#REF!</v>
          </cell>
        </row>
        <row r="280">
          <cell r="A280">
            <v>2062</v>
          </cell>
          <cell r="B280" t="str">
            <v xml:space="preserve"> </v>
          </cell>
          <cell r="C280">
            <v>32.5</v>
          </cell>
          <cell r="D280" t="str">
            <v>MUSCULATION</v>
          </cell>
          <cell r="E280" t="str">
            <v>HALTERES 6 KG CAOUTCHOUC HEXAGONALES</v>
          </cell>
          <cell r="F280" t="str">
            <v>PICE</v>
          </cell>
          <cell r="G280">
            <v>18.72</v>
          </cell>
          <cell r="H280">
            <v>15.6</v>
          </cell>
          <cell r="I280">
            <v>12.5</v>
          </cell>
          <cell r="J280">
            <v>-0.19871794871794871</v>
          </cell>
          <cell r="L280">
            <v>0</v>
          </cell>
          <cell r="M280" t="e">
            <v>#REF!</v>
          </cell>
          <cell r="N280">
            <v>6</v>
          </cell>
          <cell r="O280">
            <v>0</v>
          </cell>
          <cell r="P280" t="e">
            <v>#REF!</v>
          </cell>
        </row>
        <row r="281">
          <cell r="A281">
            <v>2064</v>
          </cell>
          <cell r="B281" t="str">
            <v xml:space="preserve"> </v>
          </cell>
          <cell r="C281">
            <v>39</v>
          </cell>
          <cell r="D281" t="str">
            <v>MUSCULATION</v>
          </cell>
          <cell r="E281" t="str">
            <v>HALTERES 8 KG CAOUTCHOUC HEXAGONALES</v>
          </cell>
          <cell r="F281" t="str">
            <v>PICE</v>
          </cell>
          <cell r="G281">
            <v>24.96</v>
          </cell>
          <cell r="H281">
            <v>20.8</v>
          </cell>
          <cell r="I281">
            <v>16.600000000000001</v>
          </cell>
          <cell r="J281">
            <v>-0.20192307692307687</v>
          </cell>
          <cell r="L281">
            <v>0</v>
          </cell>
          <cell r="M281" t="e">
            <v>#REF!</v>
          </cell>
          <cell r="N281">
            <v>8</v>
          </cell>
          <cell r="O281">
            <v>0</v>
          </cell>
          <cell r="P281" t="e">
            <v>#REF!</v>
          </cell>
        </row>
        <row r="282">
          <cell r="A282">
            <v>2066</v>
          </cell>
          <cell r="B282" t="str">
            <v xml:space="preserve"> </v>
          </cell>
          <cell r="C282">
            <v>45.5</v>
          </cell>
          <cell r="D282" t="str">
            <v>MUSCULATION</v>
          </cell>
          <cell r="E282" t="str">
            <v>HALTERES 10 KG CAOUTCHOUC HEXAGONALES</v>
          </cell>
          <cell r="F282" t="str">
            <v>PICE</v>
          </cell>
          <cell r="G282">
            <v>31.2</v>
          </cell>
          <cell r="H282">
            <v>26</v>
          </cell>
          <cell r="I282">
            <v>20.9</v>
          </cell>
          <cell r="J282">
            <v>-0.19615384615384621</v>
          </cell>
          <cell r="L282">
            <v>0</v>
          </cell>
          <cell r="M282" t="e">
            <v>#REF!</v>
          </cell>
          <cell r="N282">
            <v>10</v>
          </cell>
          <cell r="O282">
            <v>0</v>
          </cell>
          <cell r="P282" t="e">
            <v>#REF!</v>
          </cell>
        </row>
        <row r="283">
          <cell r="A283">
            <v>1589</v>
          </cell>
          <cell r="B283" t="str">
            <v xml:space="preserve"> </v>
          </cell>
          <cell r="C283">
            <v>2.6</v>
          </cell>
          <cell r="D283" t="str">
            <v>MUSCULATION</v>
          </cell>
          <cell r="E283" t="str">
            <v>HALTERES 12,5 KG CAOUTCHOUC HEXAGONALES</v>
          </cell>
          <cell r="F283" t="str">
            <v>PICE</v>
          </cell>
          <cell r="G283">
            <v>39</v>
          </cell>
          <cell r="H283">
            <v>32.5</v>
          </cell>
          <cell r="I283">
            <v>26</v>
          </cell>
          <cell r="J283">
            <v>-0.2</v>
          </cell>
          <cell r="L283">
            <v>0</v>
          </cell>
          <cell r="M283" t="e">
            <v>#REF!</v>
          </cell>
          <cell r="N283">
            <v>12.5</v>
          </cell>
          <cell r="O283">
            <v>0</v>
          </cell>
          <cell r="P283" t="e">
            <v>#REF!</v>
          </cell>
        </row>
        <row r="284">
          <cell r="A284">
            <v>1590</v>
          </cell>
          <cell r="B284" t="str">
            <v xml:space="preserve"> </v>
          </cell>
          <cell r="C284">
            <v>52</v>
          </cell>
          <cell r="D284" t="str">
            <v>MUSCULATION</v>
          </cell>
          <cell r="E284" t="str">
            <v xml:space="preserve">HALTERES 15 KG CAOUTCHOUC HEXAGONALES </v>
          </cell>
          <cell r="F284" t="str">
            <v>PICE</v>
          </cell>
          <cell r="G284">
            <v>46.8</v>
          </cell>
          <cell r="H284">
            <v>39</v>
          </cell>
          <cell r="I284">
            <v>31.2</v>
          </cell>
          <cell r="J284">
            <v>-0.2</v>
          </cell>
          <cell r="L284">
            <v>0</v>
          </cell>
          <cell r="M284" t="e">
            <v>#REF!</v>
          </cell>
          <cell r="N284">
            <v>15</v>
          </cell>
          <cell r="O284">
            <v>0</v>
          </cell>
          <cell r="P284" t="e">
            <v>#REF!</v>
          </cell>
        </row>
        <row r="285">
          <cell r="A285">
            <v>1591</v>
          </cell>
          <cell r="B285" t="str">
            <v xml:space="preserve"> </v>
          </cell>
          <cell r="C285">
            <v>58.5</v>
          </cell>
          <cell r="D285" t="str">
            <v>MUSCULATION</v>
          </cell>
          <cell r="E285" t="str">
            <v>HALTERES 17,5 KG CAOUTCHOUC HEXAGONALES</v>
          </cell>
          <cell r="F285" t="str">
            <v>PICE</v>
          </cell>
          <cell r="G285">
            <v>54.6</v>
          </cell>
          <cell r="H285">
            <v>45.5</v>
          </cell>
          <cell r="I285">
            <v>36.6</v>
          </cell>
          <cell r="J285">
            <v>-0.19560439560439558</v>
          </cell>
          <cell r="L285">
            <v>0</v>
          </cell>
          <cell r="M285" t="e">
            <v>#REF!</v>
          </cell>
          <cell r="N285">
            <v>17.5</v>
          </cell>
          <cell r="O285">
            <v>0</v>
          </cell>
          <cell r="P285" t="e">
            <v>#REF!</v>
          </cell>
        </row>
        <row r="286">
          <cell r="A286">
            <v>1592</v>
          </cell>
          <cell r="B286" t="str">
            <v xml:space="preserve"> </v>
          </cell>
          <cell r="C286">
            <v>65</v>
          </cell>
          <cell r="D286" t="str">
            <v>MUSCULATION</v>
          </cell>
          <cell r="E286" t="str">
            <v>HALTERES 20 KG CAOUTCHOUC HEXAGONALES</v>
          </cell>
          <cell r="F286" t="str">
            <v>PICE</v>
          </cell>
          <cell r="G286">
            <v>62.4</v>
          </cell>
          <cell r="H286">
            <v>52</v>
          </cell>
          <cell r="I286">
            <v>41.8</v>
          </cell>
          <cell r="J286">
            <v>-0.19615384615384621</v>
          </cell>
          <cell r="L286">
            <v>0</v>
          </cell>
          <cell r="M286" t="e">
            <v>#REF!</v>
          </cell>
          <cell r="N286">
            <v>20</v>
          </cell>
          <cell r="O286">
            <v>0</v>
          </cell>
          <cell r="P286" t="e">
            <v>#REF!</v>
          </cell>
        </row>
        <row r="287">
          <cell r="A287">
            <v>1593</v>
          </cell>
          <cell r="B287" t="str">
            <v xml:space="preserve"> </v>
          </cell>
          <cell r="C287">
            <v>71.5</v>
          </cell>
          <cell r="D287" t="str">
            <v>MUSCULATION</v>
          </cell>
          <cell r="E287" t="str">
            <v>HALTERES 22,5 KG CAOUTCHOUC HEXAGONALES</v>
          </cell>
          <cell r="F287" t="str">
            <v>PICE</v>
          </cell>
          <cell r="G287">
            <v>70.2</v>
          </cell>
          <cell r="H287">
            <v>58.5</v>
          </cell>
          <cell r="I287">
            <v>47.05</v>
          </cell>
          <cell r="J287">
            <v>-0.19572649572649578</v>
          </cell>
          <cell r="L287">
            <v>0</v>
          </cell>
          <cell r="M287" t="e">
            <v>#REF!</v>
          </cell>
          <cell r="N287">
            <v>22.5</v>
          </cell>
          <cell r="O287">
            <v>0</v>
          </cell>
          <cell r="P287" t="e">
            <v>#REF!</v>
          </cell>
        </row>
        <row r="288">
          <cell r="A288">
            <v>1594</v>
          </cell>
          <cell r="B288" t="str">
            <v xml:space="preserve"> </v>
          </cell>
          <cell r="C288">
            <v>5.2</v>
          </cell>
          <cell r="D288" t="str">
            <v>MUSCULATION</v>
          </cell>
          <cell r="E288" t="str">
            <v>HALTERES 25 KG CAOUTCHOUC HEXAGONALES</v>
          </cell>
          <cell r="F288" t="str">
            <v>PICE</v>
          </cell>
          <cell r="G288">
            <v>78</v>
          </cell>
          <cell r="H288">
            <v>65</v>
          </cell>
          <cell r="I288">
            <v>52.3</v>
          </cell>
          <cell r="J288">
            <v>-0.19538461538461543</v>
          </cell>
          <cell r="L288">
            <v>0</v>
          </cell>
          <cell r="M288" t="e">
            <v>#REF!</v>
          </cell>
          <cell r="N288">
            <v>25</v>
          </cell>
          <cell r="O288">
            <v>0</v>
          </cell>
          <cell r="P288" t="e">
            <v>#REF!</v>
          </cell>
        </row>
        <row r="289">
          <cell r="A289">
            <v>1595</v>
          </cell>
          <cell r="B289" t="str">
            <v xml:space="preserve"> </v>
          </cell>
          <cell r="C289">
            <v>78</v>
          </cell>
          <cell r="D289" t="str">
            <v>MUSCULATION</v>
          </cell>
          <cell r="E289" t="str">
            <v>HALTERES 27,5 KG CAOUTCHOUC HEXAGONALES</v>
          </cell>
          <cell r="F289" t="str">
            <v>PICE</v>
          </cell>
          <cell r="G289">
            <v>85.8</v>
          </cell>
          <cell r="H289">
            <v>71.5</v>
          </cell>
          <cell r="I289">
            <v>57.5</v>
          </cell>
          <cell r="J289">
            <v>-0.19580419580419581</v>
          </cell>
          <cell r="L289">
            <v>0</v>
          </cell>
          <cell r="M289" t="e">
            <v>#REF!</v>
          </cell>
          <cell r="N289">
            <v>27.5</v>
          </cell>
          <cell r="O289">
            <v>0</v>
          </cell>
          <cell r="P289" t="e">
            <v>#REF!</v>
          </cell>
        </row>
        <row r="290">
          <cell r="A290">
            <v>1596</v>
          </cell>
          <cell r="B290" t="str">
            <v xml:space="preserve"> </v>
          </cell>
          <cell r="C290">
            <v>84.5</v>
          </cell>
          <cell r="D290" t="str">
            <v>MUSCULATION</v>
          </cell>
          <cell r="E290" t="str">
            <v>HALTERES 30 KG CAOUTCHOUC HEXAGONALES</v>
          </cell>
          <cell r="F290" t="str">
            <v>PICE</v>
          </cell>
          <cell r="G290">
            <v>93.6</v>
          </cell>
          <cell r="H290">
            <v>78</v>
          </cell>
          <cell r="I290">
            <v>62.7</v>
          </cell>
          <cell r="J290">
            <v>-0.19615384615384612</v>
          </cell>
          <cell r="L290">
            <v>0</v>
          </cell>
          <cell r="M290" t="e">
            <v>#REF!</v>
          </cell>
          <cell r="N290">
            <v>30</v>
          </cell>
          <cell r="O290">
            <v>0</v>
          </cell>
          <cell r="P290" t="e">
            <v>#REF!</v>
          </cell>
        </row>
        <row r="291">
          <cell r="A291">
            <v>1597</v>
          </cell>
          <cell r="B291" t="str">
            <v xml:space="preserve"> </v>
          </cell>
          <cell r="C291">
            <v>91</v>
          </cell>
          <cell r="D291" t="str">
            <v>MUSCULATION</v>
          </cell>
          <cell r="E291" t="str">
            <v>HALTERES 32,5 KG  CAOUTCHOUC HEXAGONALES</v>
          </cell>
          <cell r="F291" t="str">
            <v>PICE</v>
          </cell>
          <cell r="G291">
            <v>101.39999999999999</v>
          </cell>
          <cell r="H291">
            <v>84.5</v>
          </cell>
          <cell r="I291">
            <v>68</v>
          </cell>
          <cell r="J291">
            <v>-0.19526627218934911</v>
          </cell>
          <cell r="L291">
            <v>0</v>
          </cell>
          <cell r="M291" t="e">
            <v>#REF!</v>
          </cell>
          <cell r="N291">
            <v>32.5</v>
          </cell>
          <cell r="O291">
            <v>0</v>
          </cell>
          <cell r="P291" t="e">
            <v>#REF!</v>
          </cell>
        </row>
        <row r="292">
          <cell r="A292">
            <v>1598</v>
          </cell>
          <cell r="B292" t="str">
            <v xml:space="preserve"> </v>
          </cell>
          <cell r="C292">
            <v>97.5</v>
          </cell>
          <cell r="D292" t="str">
            <v>MUSCULATION</v>
          </cell>
          <cell r="E292" t="str">
            <v>HALTERES 35 KG CAOUTCHOUC HEXAGONALES</v>
          </cell>
          <cell r="F292" t="str">
            <v>PICE</v>
          </cell>
          <cell r="G292">
            <v>109.2</v>
          </cell>
          <cell r="H292">
            <v>91</v>
          </cell>
          <cell r="I292">
            <v>73.2</v>
          </cell>
          <cell r="J292">
            <v>-0.19560439560439558</v>
          </cell>
          <cell r="L292">
            <v>0</v>
          </cell>
          <cell r="M292" t="e">
            <v>#REF!</v>
          </cell>
          <cell r="N292">
            <v>35</v>
          </cell>
          <cell r="O292">
            <v>0</v>
          </cell>
          <cell r="P292" t="e">
            <v>#REF!</v>
          </cell>
        </row>
        <row r="293">
          <cell r="A293">
            <v>2484</v>
          </cell>
          <cell r="B293" t="str">
            <v xml:space="preserve"> </v>
          </cell>
          <cell r="C293">
            <v>104</v>
          </cell>
          <cell r="D293" t="str">
            <v>MUSCULATION</v>
          </cell>
          <cell r="E293" t="str">
            <v>HALTERES 37,5 KG CAOUTCHOUC HEXAGONALES</v>
          </cell>
          <cell r="F293" t="str">
            <v>PICE</v>
          </cell>
          <cell r="G293">
            <v>117</v>
          </cell>
          <cell r="H293">
            <v>97.5</v>
          </cell>
          <cell r="I293">
            <v>78.400000000000006</v>
          </cell>
          <cell r="J293">
            <v>-0.19589743589743583</v>
          </cell>
          <cell r="L293">
            <v>0</v>
          </cell>
          <cell r="M293" t="e">
            <v>#REF!</v>
          </cell>
          <cell r="N293">
            <v>37.5</v>
          </cell>
          <cell r="O293">
            <v>0</v>
          </cell>
          <cell r="P293" t="e">
            <v>#REF!</v>
          </cell>
        </row>
        <row r="294">
          <cell r="A294">
            <v>2068</v>
          </cell>
          <cell r="B294" t="str">
            <v xml:space="preserve"> </v>
          </cell>
          <cell r="C294">
            <v>110.5</v>
          </cell>
          <cell r="D294" t="str">
            <v>MUSCULATION</v>
          </cell>
          <cell r="E294" t="str">
            <v>HALTERES 40 KG CAOUTCHOUC HEXAGONALES</v>
          </cell>
          <cell r="F294" t="str">
            <v>PICE</v>
          </cell>
          <cell r="G294">
            <v>124.8</v>
          </cell>
          <cell r="H294">
            <v>104</v>
          </cell>
          <cell r="I294">
            <v>83.7</v>
          </cell>
          <cell r="J294">
            <v>-0.19519230769230766</v>
          </cell>
          <cell r="L294">
            <v>0</v>
          </cell>
          <cell r="M294" t="e">
            <v>#REF!</v>
          </cell>
          <cell r="N294">
            <v>40</v>
          </cell>
          <cell r="O294">
            <v>0</v>
          </cell>
          <cell r="P294" t="e">
            <v>#REF!</v>
          </cell>
        </row>
        <row r="295">
          <cell r="A295">
            <v>2485</v>
          </cell>
          <cell r="B295" t="str">
            <v xml:space="preserve"> </v>
          </cell>
          <cell r="C295">
            <v>117</v>
          </cell>
          <cell r="D295" t="str">
            <v>MUSCULATION</v>
          </cell>
          <cell r="E295" t="str">
            <v>HALTERES 42,5 KG CAOUTCHOUC HEXAGONALES</v>
          </cell>
          <cell r="F295" t="str">
            <v>PICE</v>
          </cell>
          <cell r="G295">
            <v>132.6</v>
          </cell>
          <cell r="H295">
            <v>110.5</v>
          </cell>
          <cell r="I295">
            <v>88.9</v>
          </cell>
          <cell r="J295">
            <v>-0.19547511312217189</v>
          </cell>
          <cell r="L295">
            <v>0</v>
          </cell>
          <cell r="M295" t="e">
            <v>#REF!</v>
          </cell>
          <cell r="N295">
            <v>42.5</v>
          </cell>
          <cell r="O295">
            <v>0</v>
          </cell>
          <cell r="P295" t="e">
            <v>#REF!</v>
          </cell>
        </row>
        <row r="296">
          <cell r="A296">
            <v>2071</v>
          </cell>
          <cell r="B296" t="str">
            <v xml:space="preserve"> </v>
          </cell>
          <cell r="C296">
            <v>123.5</v>
          </cell>
          <cell r="D296" t="str">
            <v>MUSCULATION</v>
          </cell>
          <cell r="E296" t="str">
            <v xml:space="preserve">HALTERES 45 KG CAOUTCHOUC HEXAGONALES </v>
          </cell>
          <cell r="F296" t="str">
            <v>PICE</v>
          </cell>
          <cell r="G296">
            <v>140.4</v>
          </cell>
          <cell r="H296">
            <v>117</v>
          </cell>
          <cell r="I296">
            <v>94.1</v>
          </cell>
          <cell r="J296">
            <v>-0.19572649572649578</v>
          </cell>
          <cell r="L296">
            <v>0</v>
          </cell>
          <cell r="M296" t="e">
            <v>#REF!</v>
          </cell>
          <cell r="N296">
            <v>45</v>
          </cell>
          <cell r="O296">
            <v>0</v>
          </cell>
          <cell r="P296" t="e">
            <v>#REF!</v>
          </cell>
        </row>
        <row r="297">
          <cell r="A297">
            <v>2486</v>
          </cell>
          <cell r="B297" t="str">
            <v xml:space="preserve"> </v>
          </cell>
          <cell r="C297">
            <v>10.4</v>
          </cell>
          <cell r="D297" t="str">
            <v>MUSCULATION</v>
          </cell>
          <cell r="E297" t="str">
            <v>HALTERES 47,5 KG CAOUTCHOUC HEXAGONALES</v>
          </cell>
          <cell r="F297" t="str">
            <v>PICE</v>
          </cell>
          <cell r="G297">
            <v>148.19999999999999</v>
          </cell>
          <cell r="H297">
            <v>123.5</v>
          </cell>
          <cell r="I297">
            <v>99.4</v>
          </cell>
          <cell r="J297">
            <v>-0.19514170040485826</v>
          </cell>
          <cell r="L297">
            <v>0</v>
          </cell>
          <cell r="M297" t="e">
            <v>#REF!</v>
          </cell>
          <cell r="N297">
            <v>47.5</v>
          </cell>
          <cell r="O297">
            <v>0</v>
          </cell>
          <cell r="P297" t="e">
            <v>#REF!</v>
          </cell>
        </row>
        <row r="298">
          <cell r="A298">
            <v>2074</v>
          </cell>
          <cell r="B298" t="str">
            <v xml:space="preserve"> </v>
          </cell>
          <cell r="C298">
            <v>130</v>
          </cell>
          <cell r="D298" t="str">
            <v>MUSCULATION</v>
          </cell>
          <cell r="E298" t="str">
            <v>HALTERES 50 KG CAOUTCHOUC HEXAGONALES</v>
          </cell>
          <cell r="F298" t="str">
            <v>PICE</v>
          </cell>
          <cell r="G298">
            <v>156</v>
          </cell>
          <cell r="H298">
            <v>130</v>
          </cell>
          <cell r="I298">
            <v>104.6</v>
          </cell>
          <cell r="J298">
            <v>-0.19538461538461543</v>
          </cell>
          <cell r="L298">
            <v>0</v>
          </cell>
          <cell r="M298" t="e">
            <v>#REF!</v>
          </cell>
          <cell r="N298">
            <v>50</v>
          </cell>
          <cell r="O298">
            <v>0</v>
          </cell>
          <cell r="P298" t="e">
            <v>#REF!</v>
          </cell>
        </row>
        <row r="299">
          <cell r="A299">
            <v>4063</v>
          </cell>
          <cell r="B299" t="str">
            <v xml:space="preserve"> </v>
          </cell>
          <cell r="C299">
            <v>15.6</v>
          </cell>
          <cell r="D299" t="str">
            <v>MUSCULATION</v>
          </cell>
          <cell r="E299" t="str">
            <v>HALTERES RONDS 2,5KG</v>
          </cell>
          <cell r="F299" t="str">
            <v>PAIRE</v>
          </cell>
          <cell r="G299">
            <v>24</v>
          </cell>
          <cell r="H299">
            <v>20</v>
          </cell>
          <cell r="I299">
            <v>14</v>
          </cell>
          <cell r="J299">
            <v>-0.3</v>
          </cell>
          <cell r="L299">
            <v>0</v>
          </cell>
          <cell r="M299" t="e">
            <v>#REF!</v>
          </cell>
          <cell r="N299">
            <v>2.5</v>
          </cell>
          <cell r="O299">
            <v>0</v>
          </cell>
          <cell r="P299" t="e">
            <v>#REF!</v>
          </cell>
        </row>
        <row r="300">
          <cell r="A300">
            <v>4064</v>
          </cell>
          <cell r="B300" t="str">
            <v xml:space="preserve"> </v>
          </cell>
          <cell r="C300">
            <v>20.8</v>
          </cell>
          <cell r="D300" t="str">
            <v>MUSCULATION</v>
          </cell>
          <cell r="E300" t="str">
            <v>HALTERES RONDS 5KG</v>
          </cell>
          <cell r="F300" t="str">
            <v>PAIRE</v>
          </cell>
          <cell r="G300">
            <v>48</v>
          </cell>
          <cell r="H300">
            <v>40</v>
          </cell>
          <cell r="I300">
            <v>28</v>
          </cell>
          <cell r="J300">
            <v>-0.3</v>
          </cell>
          <cell r="L300">
            <v>0</v>
          </cell>
          <cell r="M300" t="e">
            <v>#REF!</v>
          </cell>
          <cell r="N300">
            <v>5</v>
          </cell>
          <cell r="O300">
            <v>0</v>
          </cell>
          <cell r="P300" t="e">
            <v>#REF!</v>
          </cell>
        </row>
        <row r="301">
          <cell r="A301">
            <v>4065</v>
          </cell>
          <cell r="B301" t="str">
            <v xml:space="preserve"> </v>
          </cell>
          <cell r="C301">
            <v>80</v>
          </cell>
          <cell r="D301" t="str">
            <v>MUSCULATION</v>
          </cell>
          <cell r="E301" t="str">
            <v>HALTERES RONDS 7,5KG</v>
          </cell>
          <cell r="F301" t="str">
            <v>PAIRE</v>
          </cell>
          <cell r="G301">
            <v>72</v>
          </cell>
          <cell r="H301">
            <v>60</v>
          </cell>
          <cell r="I301">
            <v>42</v>
          </cell>
          <cell r="J301">
            <v>-0.3</v>
          </cell>
          <cell r="L301">
            <v>0</v>
          </cell>
          <cell r="M301" t="e">
            <v>#REF!</v>
          </cell>
          <cell r="N301">
            <v>7.5</v>
          </cell>
          <cell r="O301">
            <v>0</v>
          </cell>
          <cell r="P301" t="e">
            <v>#REF!</v>
          </cell>
        </row>
        <row r="302">
          <cell r="A302">
            <v>4066</v>
          </cell>
          <cell r="B302" t="str">
            <v xml:space="preserve"> </v>
          </cell>
          <cell r="C302">
            <v>100</v>
          </cell>
          <cell r="D302" t="str">
            <v>MUSCULATION</v>
          </cell>
          <cell r="E302" t="str">
            <v>HALTERES RONDS 10KG</v>
          </cell>
          <cell r="F302" t="str">
            <v>PAIRE</v>
          </cell>
          <cell r="G302">
            <v>96</v>
          </cell>
          <cell r="H302">
            <v>80</v>
          </cell>
          <cell r="I302">
            <v>56</v>
          </cell>
          <cell r="J302">
            <v>-0.3</v>
          </cell>
          <cell r="L302">
            <v>0</v>
          </cell>
          <cell r="M302" t="e">
            <v>#REF!</v>
          </cell>
          <cell r="N302">
            <v>10</v>
          </cell>
          <cell r="O302">
            <v>0</v>
          </cell>
          <cell r="P302" t="e">
            <v>#REF!</v>
          </cell>
        </row>
        <row r="303">
          <cell r="A303">
            <v>4067</v>
          </cell>
          <cell r="B303" t="str">
            <v xml:space="preserve"> </v>
          </cell>
          <cell r="C303">
            <v>120</v>
          </cell>
          <cell r="D303" t="str">
            <v>MUSCULATION</v>
          </cell>
          <cell r="E303" t="str">
            <v>HALTERES RONDS 12,5KG</v>
          </cell>
          <cell r="F303" t="str">
            <v>PAIRE</v>
          </cell>
          <cell r="G303">
            <v>120</v>
          </cell>
          <cell r="H303">
            <v>100</v>
          </cell>
          <cell r="I303">
            <v>70</v>
          </cell>
          <cell r="J303">
            <v>-0.3</v>
          </cell>
          <cell r="L303">
            <v>0</v>
          </cell>
          <cell r="M303" t="e">
            <v>#REF!</v>
          </cell>
          <cell r="N303">
            <v>12.5</v>
          </cell>
          <cell r="O303">
            <v>0</v>
          </cell>
          <cell r="P303" t="e">
            <v>#REF!</v>
          </cell>
        </row>
        <row r="304">
          <cell r="A304">
            <v>4068</v>
          </cell>
          <cell r="B304" t="str">
            <v xml:space="preserve"> </v>
          </cell>
          <cell r="C304">
            <v>140</v>
          </cell>
          <cell r="D304" t="str">
            <v>MUSCULATION</v>
          </cell>
          <cell r="E304" t="str">
            <v>HALTERES RONDS 15KG</v>
          </cell>
          <cell r="F304" t="str">
            <v>PAIRE</v>
          </cell>
          <cell r="G304">
            <v>144</v>
          </cell>
          <cell r="H304">
            <v>120</v>
          </cell>
          <cell r="I304">
            <v>84</v>
          </cell>
          <cell r="J304">
            <v>-0.3</v>
          </cell>
          <cell r="L304">
            <v>0</v>
          </cell>
          <cell r="M304" t="e">
            <v>#REF!</v>
          </cell>
          <cell r="N304">
            <v>15</v>
          </cell>
          <cell r="O304">
            <v>0</v>
          </cell>
          <cell r="P304" t="e">
            <v>#REF!</v>
          </cell>
        </row>
        <row r="305">
          <cell r="A305">
            <v>4069</v>
          </cell>
          <cell r="B305" t="str">
            <v xml:space="preserve"> </v>
          </cell>
          <cell r="C305">
            <v>20</v>
          </cell>
          <cell r="D305" t="str">
            <v>MUSCULATION</v>
          </cell>
          <cell r="E305" t="str">
            <v>HALTERES RONDS 17,5KG</v>
          </cell>
          <cell r="F305" t="str">
            <v>PAIRE</v>
          </cell>
          <cell r="G305">
            <v>168</v>
          </cell>
          <cell r="H305">
            <v>140</v>
          </cell>
          <cell r="I305">
            <v>98</v>
          </cell>
          <cell r="J305">
            <v>-0.3</v>
          </cell>
          <cell r="L305">
            <v>0</v>
          </cell>
          <cell r="M305" t="e">
            <v>#REF!</v>
          </cell>
          <cell r="N305">
            <v>17.5</v>
          </cell>
          <cell r="O305">
            <v>0</v>
          </cell>
          <cell r="P305" t="e">
            <v>#REF!</v>
          </cell>
        </row>
        <row r="306">
          <cell r="A306">
            <v>4070</v>
          </cell>
          <cell r="B306" t="str">
            <v xml:space="preserve"> </v>
          </cell>
          <cell r="C306">
            <v>160</v>
          </cell>
          <cell r="D306" t="str">
            <v>MUSCULATION</v>
          </cell>
          <cell r="E306" t="str">
            <v>HALTERES RONDS 20KG</v>
          </cell>
          <cell r="F306" t="str">
            <v>PAIRE</v>
          </cell>
          <cell r="G306">
            <v>192</v>
          </cell>
          <cell r="H306">
            <v>160</v>
          </cell>
          <cell r="I306">
            <v>112</v>
          </cell>
          <cell r="J306">
            <v>-0.3</v>
          </cell>
          <cell r="L306">
            <v>0</v>
          </cell>
          <cell r="M306" t="e">
            <v>#REF!</v>
          </cell>
          <cell r="N306">
            <v>20</v>
          </cell>
          <cell r="O306">
            <v>0</v>
          </cell>
          <cell r="P306" t="e">
            <v>#REF!</v>
          </cell>
        </row>
        <row r="307">
          <cell r="A307">
            <v>4071</v>
          </cell>
          <cell r="B307" t="str">
            <v xml:space="preserve"> </v>
          </cell>
          <cell r="C307">
            <v>180</v>
          </cell>
          <cell r="D307" t="str">
            <v>MUSCULATION</v>
          </cell>
          <cell r="E307" t="str">
            <v>HALTERES RONDS 22,5KG</v>
          </cell>
          <cell r="F307" t="str">
            <v>PAIRE</v>
          </cell>
          <cell r="G307">
            <v>216</v>
          </cell>
          <cell r="H307">
            <v>180</v>
          </cell>
          <cell r="I307">
            <v>126</v>
          </cell>
          <cell r="J307">
            <v>-0.3</v>
          </cell>
          <cell r="L307">
            <v>0</v>
          </cell>
          <cell r="M307" t="e">
            <v>#REF!</v>
          </cell>
          <cell r="N307">
            <v>22.5</v>
          </cell>
          <cell r="O307">
            <v>0</v>
          </cell>
          <cell r="P307" t="e">
            <v>#REF!</v>
          </cell>
        </row>
        <row r="308">
          <cell r="A308">
            <v>4072</v>
          </cell>
          <cell r="B308" t="str">
            <v xml:space="preserve"> </v>
          </cell>
          <cell r="C308">
            <v>200</v>
          </cell>
          <cell r="D308" t="str">
            <v>MUSCULATION</v>
          </cell>
          <cell r="E308" t="str">
            <v>HALTERES RONDS 25KG</v>
          </cell>
          <cell r="F308" t="str">
            <v>PAIRE</v>
          </cell>
          <cell r="G308">
            <v>240</v>
          </cell>
          <cell r="H308">
            <v>200</v>
          </cell>
          <cell r="I308">
            <v>140</v>
          </cell>
          <cell r="J308">
            <v>-0.3</v>
          </cell>
          <cell r="L308">
            <v>0</v>
          </cell>
          <cell r="M308" t="e">
            <v>#REF!</v>
          </cell>
          <cell r="N308">
            <v>25</v>
          </cell>
          <cell r="O308">
            <v>0</v>
          </cell>
          <cell r="P308" t="e">
            <v>#REF!</v>
          </cell>
        </row>
        <row r="309">
          <cell r="A309">
            <v>4073</v>
          </cell>
          <cell r="B309" t="str">
            <v xml:space="preserve"> </v>
          </cell>
          <cell r="C309">
            <v>220</v>
          </cell>
          <cell r="D309" t="str">
            <v>MUSCULATION</v>
          </cell>
          <cell r="E309" t="str">
            <v>HALTERES RONDS 27,5KG</v>
          </cell>
          <cell r="F309" t="str">
            <v>PAIRE</v>
          </cell>
          <cell r="G309">
            <v>264</v>
          </cell>
          <cell r="H309">
            <v>220</v>
          </cell>
          <cell r="I309">
            <v>154</v>
          </cell>
          <cell r="J309">
            <v>-0.3</v>
          </cell>
          <cell r="L309">
            <v>0</v>
          </cell>
          <cell r="M309" t="e">
            <v>#REF!</v>
          </cell>
          <cell r="N309">
            <v>27.5</v>
          </cell>
          <cell r="O309">
            <v>0</v>
          </cell>
          <cell r="P309" t="e">
            <v>#REF!</v>
          </cell>
        </row>
        <row r="310">
          <cell r="A310">
            <v>4074</v>
          </cell>
          <cell r="B310" t="str">
            <v xml:space="preserve"> </v>
          </cell>
          <cell r="C310">
            <v>240</v>
          </cell>
          <cell r="D310" t="str">
            <v>MUSCULATION</v>
          </cell>
          <cell r="E310" t="str">
            <v>HALTERES RONDS 30KG</v>
          </cell>
          <cell r="F310" t="str">
            <v>PAIRE</v>
          </cell>
          <cell r="G310">
            <v>288</v>
          </cell>
          <cell r="H310">
            <v>240</v>
          </cell>
          <cell r="I310">
            <v>168</v>
          </cell>
          <cell r="J310">
            <v>-0.3</v>
          </cell>
          <cell r="L310">
            <v>0</v>
          </cell>
          <cell r="M310" t="e">
            <v>#REF!</v>
          </cell>
          <cell r="N310">
            <v>30</v>
          </cell>
          <cell r="O310">
            <v>0</v>
          </cell>
          <cell r="P310" t="e">
            <v>#REF!</v>
          </cell>
        </row>
        <row r="311">
          <cell r="A311">
            <v>4075</v>
          </cell>
          <cell r="B311" t="str">
            <v xml:space="preserve"> </v>
          </cell>
          <cell r="C311">
            <v>260</v>
          </cell>
          <cell r="D311" t="str">
            <v>MUSCULATION</v>
          </cell>
          <cell r="E311" t="str">
            <v>HALTERES RONDS 32,5KG</v>
          </cell>
          <cell r="F311" t="str">
            <v>PAIRE</v>
          </cell>
          <cell r="G311">
            <v>312</v>
          </cell>
          <cell r="H311">
            <v>260</v>
          </cell>
          <cell r="I311">
            <v>182</v>
          </cell>
          <cell r="J311">
            <v>-0.3</v>
          </cell>
          <cell r="L311">
            <v>0</v>
          </cell>
          <cell r="M311" t="e">
            <v>#REF!</v>
          </cell>
          <cell r="N311">
            <v>32.5</v>
          </cell>
          <cell r="O311">
            <v>0</v>
          </cell>
          <cell r="P311" t="e">
            <v>#REF!</v>
          </cell>
        </row>
        <row r="312">
          <cell r="A312">
            <v>4076</v>
          </cell>
          <cell r="B312" t="str">
            <v xml:space="preserve"> </v>
          </cell>
          <cell r="C312">
            <v>280</v>
          </cell>
          <cell r="D312" t="str">
            <v>MUSCULATION</v>
          </cell>
          <cell r="E312" t="str">
            <v>HALTERES RONDS 35KG</v>
          </cell>
          <cell r="F312" t="str">
            <v>PAIRE</v>
          </cell>
          <cell r="G312">
            <v>336</v>
          </cell>
          <cell r="H312">
            <v>280</v>
          </cell>
          <cell r="I312">
            <v>196</v>
          </cell>
          <cell r="J312">
            <v>-0.3</v>
          </cell>
          <cell r="L312">
            <v>0</v>
          </cell>
          <cell r="M312" t="e">
            <v>#REF!</v>
          </cell>
          <cell r="N312">
            <v>35</v>
          </cell>
          <cell r="O312">
            <v>0</v>
          </cell>
          <cell r="P312" t="e">
            <v>#REF!</v>
          </cell>
        </row>
        <row r="313">
          <cell r="A313">
            <v>4077</v>
          </cell>
          <cell r="B313" t="str">
            <v xml:space="preserve"> </v>
          </cell>
          <cell r="C313">
            <v>300</v>
          </cell>
          <cell r="D313" t="str">
            <v>MUSCULATION</v>
          </cell>
          <cell r="E313" t="str">
            <v>HALTERES RONDS 37,5KG</v>
          </cell>
          <cell r="F313" t="str">
            <v>PAIRE</v>
          </cell>
          <cell r="G313">
            <v>360</v>
          </cell>
          <cell r="H313">
            <v>300</v>
          </cell>
          <cell r="I313">
            <v>210</v>
          </cell>
          <cell r="J313">
            <v>-0.3</v>
          </cell>
          <cell r="L313">
            <v>0</v>
          </cell>
          <cell r="M313" t="e">
            <v>#REF!</v>
          </cell>
          <cell r="N313">
            <v>37.5</v>
          </cell>
          <cell r="O313">
            <v>0</v>
          </cell>
          <cell r="P313" t="e">
            <v>#REF!</v>
          </cell>
        </row>
        <row r="314">
          <cell r="A314">
            <v>4078</v>
          </cell>
          <cell r="B314" t="str">
            <v xml:space="preserve"> </v>
          </cell>
          <cell r="C314">
            <v>320</v>
          </cell>
          <cell r="D314" t="str">
            <v>MUSCULATION</v>
          </cell>
          <cell r="E314" t="str">
            <v>HALTERES RONDS 40KG</v>
          </cell>
          <cell r="F314" t="str">
            <v>PAIRE</v>
          </cell>
          <cell r="G314">
            <v>384</v>
          </cell>
          <cell r="H314">
            <v>320</v>
          </cell>
          <cell r="I314">
            <v>224</v>
          </cell>
          <cell r="J314">
            <v>-0.3</v>
          </cell>
          <cell r="L314">
            <v>0</v>
          </cell>
          <cell r="M314" t="e">
            <v>#REF!</v>
          </cell>
          <cell r="N314">
            <v>40</v>
          </cell>
          <cell r="O314">
            <v>0</v>
          </cell>
          <cell r="P314" t="e">
            <v>#REF!</v>
          </cell>
        </row>
        <row r="315">
          <cell r="A315">
            <v>4079</v>
          </cell>
          <cell r="B315" t="str">
            <v xml:space="preserve"> </v>
          </cell>
          <cell r="C315">
            <v>360</v>
          </cell>
          <cell r="D315" t="str">
            <v>MUSCULATION</v>
          </cell>
          <cell r="E315" t="str">
            <v>HALTERES RONDS 45KG</v>
          </cell>
          <cell r="F315" t="str">
            <v>PAIRE</v>
          </cell>
          <cell r="G315">
            <v>432</v>
          </cell>
          <cell r="H315">
            <v>360</v>
          </cell>
          <cell r="I315">
            <v>252</v>
          </cell>
          <cell r="J315">
            <v>-0.3</v>
          </cell>
          <cell r="L315">
            <v>0</v>
          </cell>
          <cell r="M315" t="e">
            <v>#REF!</v>
          </cell>
          <cell r="N315">
            <v>45</v>
          </cell>
          <cell r="O315">
            <v>0</v>
          </cell>
          <cell r="P315" t="e">
            <v>#REF!</v>
          </cell>
        </row>
        <row r="316">
          <cell r="A316">
            <v>4080</v>
          </cell>
          <cell r="B316" t="str">
            <v xml:space="preserve"> </v>
          </cell>
          <cell r="C316">
            <v>400</v>
          </cell>
          <cell r="D316" t="str">
            <v>MUSCULATION</v>
          </cell>
          <cell r="E316" t="str">
            <v>HALTERES RONDS 50KG</v>
          </cell>
          <cell r="F316" t="str">
            <v>PAIRE</v>
          </cell>
          <cell r="G316">
            <v>480</v>
          </cell>
          <cell r="H316">
            <v>400</v>
          </cell>
          <cell r="I316">
            <v>280</v>
          </cell>
          <cell r="J316">
            <v>-0.3</v>
          </cell>
          <cell r="L316">
            <v>0</v>
          </cell>
          <cell r="M316" t="e">
            <v>#REF!</v>
          </cell>
          <cell r="N316">
            <v>50</v>
          </cell>
          <cell r="O316">
            <v>0</v>
          </cell>
          <cell r="P316" t="e">
            <v>#REF!</v>
          </cell>
        </row>
        <row r="317">
          <cell r="A317">
            <v>2362</v>
          </cell>
          <cell r="B317" t="str">
            <v xml:space="preserve"> </v>
          </cell>
          <cell r="C317">
            <v>40</v>
          </cell>
          <cell r="D317" t="str">
            <v>MUSCULATION</v>
          </cell>
          <cell r="E317" t="str">
            <v>HEX BAR</v>
          </cell>
          <cell r="F317" t="str">
            <v>PICE</v>
          </cell>
          <cell r="G317">
            <v>156</v>
          </cell>
          <cell r="H317">
            <v>130</v>
          </cell>
          <cell r="I317">
            <v>104</v>
          </cell>
          <cell r="J317">
            <v>-0.2</v>
          </cell>
          <cell r="L317">
            <v>0</v>
          </cell>
          <cell r="M317" t="e">
            <v>#REF!</v>
          </cell>
          <cell r="N317">
            <v>20.5</v>
          </cell>
          <cell r="O317">
            <v>0</v>
          </cell>
          <cell r="P317" t="e">
            <v>#REF!</v>
          </cell>
        </row>
        <row r="318">
          <cell r="A318">
            <v>2358</v>
          </cell>
          <cell r="B318" t="str">
            <v xml:space="preserve"> </v>
          </cell>
          <cell r="C318">
            <v>60</v>
          </cell>
          <cell r="D318" t="str">
            <v>MUSCULATION</v>
          </cell>
          <cell r="E318" t="str">
            <v xml:space="preserve">MANCHON MOUSSE </v>
          </cell>
          <cell r="F318" t="str">
            <v>PICE</v>
          </cell>
          <cell r="G318">
            <v>16.2</v>
          </cell>
          <cell r="H318">
            <v>13.5</v>
          </cell>
          <cell r="I318">
            <v>9.4</v>
          </cell>
          <cell r="J318">
            <v>-0.3037037037037037</v>
          </cell>
          <cell r="L318">
            <v>0</v>
          </cell>
          <cell r="M318" t="e">
            <v>#REF!</v>
          </cell>
          <cell r="N318">
            <v>0.25</v>
          </cell>
          <cell r="O318">
            <v>0</v>
          </cell>
          <cell r="P318" t="e">
            <v>#REF!</v>
          </cell>
        </row>
        <row r="319">
          <cell r="A319">
            <v>3671</v>
          </cell>
          <cell r="B319" t="str">
            <v xml:space="preserve"> </v>
          </cell>
          <cell r="C319">
            <v>2.8</v>
          </cell>
          <cell r="D319" t="str">
            <v>MUSCULATION</v>
          </cell>
          <cell r="E319" t="str">
            <v>MAX RACK</v>
          </cell>
          <cell r="F319" t="str">
            <v>PICE</v>
          </cell>
          <cell r="G319">
            <v>2220</v>
          </cell>
          <cell r="H319">
            <v>1850</v>
          </cell>
          <cell r="I319">
            <v>1480</v>
          </cell>
          <cell r="J319">
            <v>-0.2</v>
          </cell>
          <cell r="L319">
            <v>0</v>
          </cell>
          <cell r="M319" t="e">
            <v>#REF!</v>
          </cell>
          <cell r="N319">
            <v>200</v>
          </cell>
          <cell r="O319">
            <v>0</v>
          </cell>
          <cell r="P319" t="e">
            <v>#REF!</v>
          </cell>
        </row>
        <row r="320">
          <cell r="A320">
            <v>1684</v>
          </cell>
          <cell r="B320" t="str">
            <v xml:space="preserve"> </v>
          </cell>
          <cell r="C320">
            <v>4.4000000000000004</v>
          </cell>
          <cell r="D320" t="str">
            <v>MUSCULATION</v>
          </cell>
          <cell r="E320" t="str">
            <v xml:space="preserve">PINCES METAL STOP DISQUE </v>
          </cell>
          <cell r="F320" t="str">
            <v>PAIRE</v>
          </cell>
          <cell r="G320">
            <v>4.8</v>
          </cell>
          <cell r="H320">
            <v>4</v>
          </cell>
          <cell r="I320">
            <v>2.4</v>
          </cell>
          <cell r="J320">
            <v>-0.4</v>
          </cell>
          <cell r="L320">
            <v>0</v>
          </cell>
          <cell r="M320" t="e">
            <v>#REF!</v>
          </cell>
          <cell r="N320">
            <v>5.0000000000000001E-3</v>
          </cell>
          <cell r="O320">
            <v>0</v>
          </cell>
          <cell r="P320" t="e">
            <v>#REF!</v>
          </cell>
        </row>
        <row r="321">
          <cell r="A321">
            <v>5050</v>
          </cell>
          <cell r="B321" t="str">
            <v xml:space="preserve"> </v>
          </cell>
          <cell r="C321">
            <v>8.8000000000000007</v>
          </cell>
          <cell r="D321" t="str">
            <v>MUSCULATION</v>
          </cell>
          <cell r="E321" t="str">
            <v>PRONE LEG CURL</v>
          </cell>
          <cell r="F321" t="str">
            <v>PICE</v>
          </cell>
          <cell r="G321">
            <v>2490</v>
          </cell>
          <cell r="H321">
            <v>2075</v>
          </cell>
          <cell r="I321">
            <v>1556.25</v>
          </cell>
          <cell r="J321">
            <v>-0.25</v>
          </cell>
          <cell r="L321">
            <v>0</v>
          </cell>
          <cell r="M321" t="e">
            <v>#REF!</v>
          </cell>
          <cell r="N321">
            <v>175</v>
          </cell>
          <cell r="O321">
            <v>0</v>
          </cell>
          <cell r="P321" t="e">
            <v>#REF!</v>
          </cell>
        </row>
        <row r="322">
          <cell r="A322">
            <v>1718</v>
          </cell>
          <cell r="B322" t="str">
            <v xml:space="preserve"> </v>
          </cell>
          <cell r="C322">
            <v>13.1</v>
          </cell>
          <cell r="D322" t="str">
            <v>MUSCULATION</v>
          </cell>
          <cell r="E322" t="str">
            <v>RACK ACCESSOIRES MAX RACK</v>
          </cell>
          <cell r="F322" t="str">
            <v>PICE</v>
          </cell>
          <cell r="G322">
            <v>158.4</v>
          </cell>
          <cell r="H322">
            <v>132</v>
          </cell>
          <cell r="I322">
            <v>119</v>
          </cell>
          <cell r="J322">
            <v>-9.8484848484848481E-2</v>
          </cell>
          <cell r="L322">
            <v>0</v>
          </cell>
          <cell r="M322" t="e">
            <v>#REF!</v>
          </cell>
          <cell r="N322">
            <v>16</v>
          </cell>
          <cell r="O322">
            <v>0</v>
          </cell>
          <cell r="P322" t="e">
            <v>#REF!</v>
          </cell>
        </row>
        <row r="323">
          <cell r="A323">
            <v>3555</v>
          </cell>
          <cell r="B323" t="str">
            <v xml:space="preserve"> </v>
          </cell>
          <cell r="C323">
            <v>17.5</v>
          </cell>
          <cell r="D323" t="str">
            <v>MUSCULATION</v>
          </cell>
          <cell r="E323" t="str">
            <v>RACK BARRES MURAL</v>
          </cell>
          <cell r="F323" t="str">
            <v>PAIRE</v>
          </cell>
          <cell r="G323">
            <v>66</v>
          </cell>
          <cell r="H323">
            <v>55</v>
          </cell>
          <cell r="I323">
            <v>44</v>
          </cell>
          <cell r="J323">
            <v>-0.2</v>
          </cell>
          <cell r="L323">
            <v>0</v>
          </cell>
          <cell r="M323" t="e">
            <v>#REF!</v>
          </cell>
          <cell r="N323">
            <v>7</v>
          </cell>
          <cell r="O323">
            <v>0</v>
          </cell>
          <cell r="P323" t="e">
            <v>#REF!</v>
          </cell>
        </row>
        <row r="324">
          <cell r="A324">
            <v>3398</v>
          </cell>
          <cell r="B324" t="str">
            <v xml:space="preserve"> </v>
          </cell>
          <cell r="C324">
            <v>22</v>
          </cell>
          <cell r="D324" t="str">
            <v>MUSCULATION</v>
          </cell>
          <cell r="E324" t="str">
            <v>RACK BARRES VERTICAL</v>
          </cell>
          <cell r="F324" t="str">
            <v>PICE</v>
          </cell>
          <cell r="G324">
            <v>132</v>
          </cell>
          <cell r="H324">
            <v>110</v>
          </cell>
          <cell r="I324">
            <v>83</v>
          </cell>
          <cell r="J324">
            <v>-0.24545454545454545</v>
          </cell>
          <cell r="L324">
            <v>0</v>
          </cell>
          <cell r="M324" t="e">
            <v>#REF!</v>
          </cell>
          <cell r="N324">
            <v>14.8</v>
          </cell>
          <cell r="O324">
            <v>0</v>
          </cell>
          <cell r="P324" t="e">
            <v>#REF!</v>
          </cell>
        </row>
        <row r="325">
          <cell r="A325">
            <v>1705</v>
          </cell>
          <cell r="B325" t="str">
            <v xml:space="preserve"> </v>
          </cell>
          <cell r="C325">
            <v>130</v>
          </cell>
          <cell r="D325" t="str">
            <v>MUSCULATION</v>
          </cell>
          <cell r="E325" t="str">
            <v xml:space="preserve">RACK DISQUES </v>
          </cell>
          <cell r="F325" t="str">
            <v>PICE</v>
          </cell>
          <cell r="G325">
            <v>180</v>
          </cell>
          <cell r="H325">
            <v>150</v>
          </cell>
          <cell r="I325">
            <v>120</v>
          </cell>
          <cell r="J325">
            <v>-0.2</v>
          </cell>
          <cell r="L325">
            <v>0</v>
          </cell>
          <cell r="M325" t="e">
            <v>#REF!</v>
          </cell>
          <cell r="N325">
            <v>16.5</v>
          </cell>
          <cell r="O325">
            <v>0</v>
          </cell>
          <cell r="P325" t="e">
            <v>#REF!</v>
          </cell>
        </row>
        <row r="326">
          <cell r="A326">
            <v>1717</v>
          </cell>
          <cell r="B326" t="str">
            <v xml:space="preserve"> </v>
          </cell>
          <cell r="C326">
            <v>2580</v>
          </cell>
          <cell r="D326" t="str">
            <v>MUSCULATION</v>
          </cell>
          <cell r="E326" t="str">
            <v>RACK DISQUES &amp; BARRES</v>
          </cell>
          <cell r="F326" t="str">
            <v>PICE</v>
          </cell>
          <cell r="G326">
            <v>240</v>
          </cell>
          <cell r="H326">
            <v>200</v>
          </cell>
          <cell r="I326">
            <v>150</v>
          </cell>
          <cell r="J326">
            <v>-0.25</v>
          </cell>
          <cell r="L326">
            <v>0</v>
          </cell>
          <cell r="M326" t="e">
            <v>#REF!</v>
          </cell>
          <cell r="N326">
            <v>27</v>
          </cell>
          <cell r="O326">
            <v>0</v>
          </cell>
          <cell r="P326" t="e">
            <v>#REF!</v>
          </cell>
        </row>
        <row r="327">
          <cell r="A327">
            <v>3777</v>
          </cell>
          <cell r="B327" t="str">
            <v xml:space="preserve"> </v>
          </cell>
          <cell r="C327">
            <v>29</v>
          </cell>
          <cell r="D327" t="str">
            <v>MUSCULATION</v>
          </cell>
          <cell r="E327" t="str">
            <v>RACK HALTRES 10 è 15 PAIRES</v>
          </cell>
          <cell r="F327" t="str">
            <v>PICE</v>
          </cell>
          <cell r="G327">
            <v>470.4</v>
          </cell>
          <cell r="H327">
            <v>392</v>
          </cell>
          <cell r="I327">
            <v>295</v>
          </cell>
          <cell r="J327">
            <v>-0.24744897959183673</v>
          </cell>
          <cell r="L327">
            <v>0</v>
          </cell>
          <cell r="M327" t="e">
            <v>#REF!</v>
          </cell>
          <cell r="N327">
            <v>95</v>
          </cell>
          <cell r="O327">
            <v>0</v>
          </cell>
          <cell r="P327" t="e">
            <v>#REF!</v>
          </cell>
        </row>
        <row r="328">
          <cell r="A328">
            <v>4085</v>
          </cell>
          <cell r="B328" t="str">
            <v xml:space="preserve"> </v>
          </cell>
          <cell r="C328">
            <v>750</v>
          </cell>
          <cell r="D328" t="str">
            <v>MUSCULATION</v>
          </cell>
          <cell r="E328" t="str">
            <v>RACK HALTERES RONDS 6 PAIRES</v>
          </cell>
          <cell r="F328" t="str">
            <v>PICE</v>
          </cell>
          <cell r="G328">
            <v>612</v>
          </cell>
          <cell r="H328">
            <v>510</v>
          </cell>
          <cell r="I328">
            <v>357</v>
          </cell>
          <cell r="J328">
            <v>-0.3</v>
          </cell>
          <cell r="L328">
            <v>0</v>
          </cell>
          <cell r="M328" t="e">
            <v>#REF!</v>
          </cell>
          <cell r="N328">
            <v>50</v>
          </cell>
          <cell r="O328">
            <v>0</v>
          </cell>
          <cell r="P328" t="e">
            <v>#REF!</v>
          </cell>
        </row>
        <row r="329">
          <cell r="A329">
            <v>4084</v>
          </cell>
          <cell r="B329" t="str">
            <v xml:space="preserve"> </v>
          </cell>
          <cell r="C329">
            <v>2980</v>
          </cell>
          <cell r="D329" t="str">
            <v>MUSCULATION</v>
          </cell>
          <cell r="E329" t="str">
            <v>RACK HALTERES RONDS 12 PAIRES</v>
          </cell>
          <cell r="F329" t="str">
            <v>PICE</v>
          </cell>
          <cell r="G329">
            <v>936</v>
          </cell>
          <cell r="H329">
            <v>780</v>
          </cell>
          <cell r="I329">
            <v>546</v>
          </cell>
          <cell r="J329">
            <v>-0.3</v>
          </cell>
          <cell r="L329">
            <v>0</v>
          </cell>
          <cell r="M329" t="e">
            <v>#REF!</v>
          </cell>
          <cell r="N329">
            <v>67</v>
          </cell>
          <cell r="O329">
            <v>0</v>
          </cell>
          <cell r="P329" t="e">
            <v>#REF!</v>
          </cell>
        </row>
        <row r="330">
          <cell r="A330">
            <v>5019</v>
          </cell>
          <cell r="B330" t="str">
            <v xml:space="preserve"> </v>
          </cell>
          <cell r="C330">
            <v>2980</v>
          </cell>
          <cell r="D330" t="str">
            <v>MACHINES MUSCULATION</v>
          </cell>
          <cell r="E330" t="str">
            <v>ABDOMINALS BENCH</v>
          </cell>
          <cell r="F330" t="str">
            <v>PICE</v>
          </cell>
          <cell r="G330">
            <v>894</v>
          </cell>
          <cell r="H330">
            <v>745</v>
          </cell>
          <cell r="I330">
            <v>558.75</v>
          </cell>
          <cell r="J330">
            <v>-0.25</v>
          </cell>
          <cell r="L330">
            <v>0</v>
          </cell>
          <cell r="M330" t="e">
            <v>#REF!</v>
          </cell>
          <cell r="N330">
            <v>48</v>
          </cell>
          <cell r="O330">
            <v>0</v>
          </cell>
          <cell r="P330" t="e">
            <v>#REF!</v>
          </cell>
        </row>
        <row r="331">
          <cell r="A331">
            <v>5000</v>
          </cell>
          <cell r="B331" t="str">
            <v xml:space="preserve"> </v>
          </cell>
          <cell r="C331">
            <v>2075</v>
          </cell>
          <cell r="D331" t="str">
            <v>MACHINES MUSCULATION</v>
          </cell>
          <cell r="E331" t="str">
            <v>ABDOMINAL CRUNCH</v>
          </cell>
          <cell r="F331" t="str">
            <v>PICE</v>
          </cell>
          <cell r="G331">
            <v>3462</v>
          </cell>
          <cell r="H331">
            <v>2885</v>
          </cell>
          <cell r="I331">
            <v>2163.75</v>
          </cell>
          <cell r="J331">
            <v>-0.25</v>
          </cell>
          <cell r="L331">
            <v>0</v>
          </cell>
          <cell r="M331" t="e">
            <v>#REF!</v>
          </cell>
          <cell r="N331">
            <v>225</v>
          </cell>
          <cell r="O331">
            <v>0</v>
          </cell>
          <cell r="P331" t="e">
            <v>#REF!</v>
          </cell>
        </row>
        <row r="332">
          <cell r="A332">
            <v>5037</v>
          </cell>
          <cell r="B332" t="str">
            <v xml:space="preserve"> </v>
          </cell>
          <cell r="C332">
            <v>50</v>
          </cell>
          <cell r="D332" t="str">
            <v>MACHINES MUSCULATION</v>
          </cell>
          <cell r="E332" t="str">
            <v>AUXILIARY PLATFORM</v>
          </cell>
          <cell r="F332" t="str">
            <v>PICE</v>
          </cell>
          <cell r="G332">
            <v>216</v>
          </cell>
          <cell r="H332">
            <v>180</v>
          </cell>
          <cell r="I332">
            <v>135</v>
          </cell>
          <cell r="J332">
            <v>-0.25</v>
          </cell>
          <cell r="L332">
            <v>0</v>
          </cell>
          <cell r="M332" t="e">
            <v>#REF!</v>
          </cell>
          <cell r="N332">
            <v>6</v>
          </cell>
          <cell r="O332">
            <v>0</v>
          </cell>
          <cell r="P332" t="e">
            <v>#REF!</v>
          </cell>
        </row>
        <row r="333">
          <cell r="A333">
            <v>4014</v>
          </cell>
          <cell r="B333" t="str">
            <v xml:space="preserve"> </v>
          </cell>
          <cell r="C333">
            <v>2870.28</v>
          </cell>
          <cell r="D333" t="str">
            <v>MACHINES MUSCULATION</v>
          </cell>
          <cell r="E333" t="str">
            <v>BANC DE MUSCULATION</v>
          </cell>
          <cell r="F333" t="str">
            <v>PICE</v>
          </cell>
          <cell r="G333">
            <v>153.6</v>
          </cell>
          <cell r="H333">
            <v>128</v>
          </cell>
          <cell r="I333">
            <v>96</v>
          </cell>
          <cell r="J333">
            <v>-0.25</v>
          </cell>
          <cell r="L333">
            <v>0</v>
          </cell>
          <cell r="M333" t="e">
            <v>#REF!</v>
          </cell>
          <cell r="N333">
            <v>25</v>
          </cell>
          <cell r="O333">
            <v>0</v>
          </cell>
          <cell r="P333" t="e">
            <v>#REF!</v>
          </cell>
        </row>
        <row r="334">
          <cell r="A334">
            <v>5002</v>
          </cell>
          <cell r="B334" t="str">
            <v xml:space="preserve"> </v>
          </cell>
          <cell r="C334">
            <v>19.899999999999999</v>
          </cell>
          <cell r="D334" t="str">
            <v>MACHINES MUSCULATION</v>
          </cell>
          <cell r="E334" t="str">
            <v>BICEPS</v>
          </cell>
          <cell r="F334" t="str">
            <v>PICE</v>
          </cell>
          <cell r="G334">
            <v>3342</v>
          </cell>
          <cell r="H334">
            <v>2785</v>
          </cell>
          <cell r="I334">
            <v>2088.75</v>
          </cell>
          <cell r="J334">
            <v>-0.25</v>
          </cell>
          <cell r="L334">
            <v>0</v>
          </cell>
          <cell r="M334" t="e">
            <v>#REF!</v>
          </cell>
          <cell r="N334">
            <v>190</v>
          </cell>
          <cell r="O334">
            <v>0</v>
          </cell>
          <cell r="P334" t="e">
            <v>#REF!</v>
          </cell>
        </row>
        <row r="335">
          <cell r="A335">
            <v>5048</v>
          </cell>
          <cell r="B335" t="str">
            <v xml:space="preserve"> </v>
          </cell>
          <cell r="C335">
            <v>32</v>
          </cell>
          <cell r="D335" t="str">
            <v>MACHINES MUSCULATION</v>
          </cell>
          <cell r="E335" t="str">
            <v>BICEPS &amp; TRICEPS</v>
          </cell>
          <cell r="F335" t="str">
            <v>PICE</v>
          </cell>
          <cell r="G335">
            <v>2490</v>
          </cell>
          <cell r="H335">
            <v>2075</v>
          </cell>
          <cell r="I335">
            <v>1556.25</v>
          </cell>
          <cell r="J335">
            <v>-0.25</v>
          </cell>
          <cell r="L335">
            <v>0</v>
          </cell>
          <cell r="M335" t="e">
            <v>#REF!</v>
          </cell>
          <cell r="N335">
            <v>191</v>
          </cell>
          <cell r="O335">
            <v>0</v>
          </cell>
          <cell r="P335" t="e">
            <v>#REF!</v>
          </cell>
        </row>
        <row r="336">
          <cell r="A336">
            <v>5007</v>
          </cell>
          <cell r="B336" t="str">
            <v xml:space="preserve"> </v>
          </cell>
          <cell r="C336">
            <v>38</v>
          </cell>
          <cell r="D336" t="str">
            <v>MACHINES MUSCULATION</v>
          </cell>
          <cell r="E336" t="str">
            <v>BUTTERFLY 95KG - E02</v>
          </cell>
          <cell r="F336" t="str">
            <v>PICE</v>
          </cell>
          <cell r="G336">
            <v>3576</v>
          </cell>
          <cell r="H336">
            <v>2980</v>
          </cell>
          <cell r="I336">
            <v>2235</v>
          </cell>
          <cell r="J336">
            <v>-0.25</v>
          </cell>
          <cell r="L336">
            <v>0</v>
          </cell>
          <cell r="M336" t="e">
            <v>#REF!</v>
          </cell>
          <cell r="N336">
            <v>221</v>
          </cell>
          <cell r="O336">
            <v>0</v>
          </cell>
          <cell r="P336" t="e">
            <v>#REF!</v>
          </cell>
        </row>
        <row r="337">
          <cell r="A337">
            <v>5027</v>
          </cell>
          <cell r="B337" t="str">
            <v xml:space="preserve"> </v>
          </cell>
          <cell r="C337">
            <v>51</v>
          </cell>
          <cell r="D337" t="str">
            <v>MACHINES MUSCULATION</v>
          </cell>
          <cell r="E337" t="str">
            <v>CHEST AND TRICEPS</v>
          </cell>
          <cell r="F337" t="str">
            <v>PICE</v>
          </cell>
          <cell r="G337">
            <v>3588</v>
          </cell>
          <cell r="H337">
            <v>2990</v>
          </cell>
          <cell r="I337">
            <v>2242.5</v>
          </cell>
          <cell r="J337">
            <v>-0.25</v>
          </cell>
          <cell r="L337">
            <v>0</v>
          </cell>
          <cell r="M337" t="e">
            <v>#REF!</v>
          </cell>
          <cell r="N337">
            <v>234</v>
          </cell>
          <cell r="O337">
            <v>0</v>
          </cell>
          <cell r="P337" t="e">
            <v>#REF!</v>
          </cell>
        </row>
        <row r="338">
          <cell r="A338">
            <v>5044</v>
          </cell>
          <cell r="B338" t="str">
            <v xml:space="preserve"> </v>
          </cell>
          <cell r="C338">
            <v>59</v>
          </cell>
          <cell r="D338" t="str">
            <v>MACHINES MUSCULATION</v>
          </cell>
          <cell r="E338" t="str">
            <v>CHEST PRESS</v>
          </cell>
          <cell r="F338" t="str">
            <v>PICE</v>
          </cell>
          <cell r="G338">
            <v>2490</v>
          </cell>
          <cell r="H338">
            <v>2075</v>
          </cell>
          <cell r="I338">
            <v>1556.25</v>
          </cell>
          <cell r="J338">
            <v>-0.25</v>
          </cell>
          <cell r="L338">
            <v>0</v>
          </cell>
          <cell r="M338" t="e">
            <v>#REF!</v>
          </cell>
          <cell r="N338">
            <v>183</v>
          </cell>
          <cell r="O338">
            <v>0</v>
          </cell>
          <cell r="P338" t="e">
            <v>#REF!</v>
          </cell>
        </row>
        <row r="339">
          <cell r="A339">
            <v>5021</v>
          </cell>
          <cell r="B339" t="str">
            <v xml:space="preserve"> </v>
          </cell>
          <cell r="C339">
            <v>70</v>
          </cell>
          <cell r="D339" t="str">
            <v>MACHINES MUSCULATION</v>
          </cell>
          <cell r="E339" t="str">
            <v>CHEST PRESS 95KG - E01</v>
          </cell>
          <cell r="F339" t="str">
            <v>PICE</v>
          </cell>
          <cell r="G339">
            <v>3576</v>
          </cell>
          <cell r="H339">
            <v>2980</v>
          </cell>
          <cell r="I339">
            <v>2235</v>
          </cell>
          <cell r="J339">
            <v>-0.25</v>
          </cell>
          <cell r="L339">
            <v>0</v>
          </cell>
          <cell r="M339" t="e">
            <v>#REF!</v>
          </cell>
          <cell r="N339">
            <v>217</v>
          </cell>
          <cell r="O339">
            <v>0</v>
          </cell>
          <cell r="P339" t="e">
            <v>#REF!</v>
          </cell>
        </row>
        <row r="340">
          <cell r="A340">
            <v>5033</v>
          </cell>
          <cell r="B340" t="str">
            <v xml:space="preserve"> </v>
          </cell>
          <cell r="C340">
            <v>82</v>
          </cell>
          <cell r="D340" t="str">
            <v>MACHINES MUSCULATION</v>
          </cell>
          <cell r="E340" t="str">
            <v>CROSS OVER 2 STATIONS</v>
          </cell>
          <cell r="F340" t="str">
            <v>PICE</v>
          </cell>
          <cell r="G340">
            <v>5508</v>
          </cell>
          <cell r="H340">
            <v>4590</v>
          </cell>
          <cell r="I340">
            <v>3442.5</v>
          </cell>
          <cell r="J340">
            <v>-0.25</v>
          </cell>
          <cell r="L340">
            <v>0</v>
          </cell>
          <cell r="M340" t="e">
            <v>#REF!</v>
          </cell>
          <cell r="N340">
            <v>315</v>
          </cell>
          <cell r="O340">
            <v>0</v>
          </cell>
          <cell r="P340" t="e">
            <v>#REF!</v>
          </cell>
        </row>
        <row r="341">
          <cell r="A341">
            <v>5034</v>
          </cell>
          <cell r="B341" t="str">
            <v xml:space="preserve"> </v>
          </cell>
          <cell r="C341">
            <v>93</v>
          </cell>
          <cell r="D341" t="str">
            <v>MACHINES MUSCULATION</v>
          </cell>
          <cell r="E341" t="str">
            <v>CROSS OVER 3 STATIONS</v>
          </cell>
          <cell r="F341" t="str">
            <v>PICE</v>
          </cell>
          <cell r="G341">
            <v>9000</v>
          </cell>
          <cell r="H341">
            <v>7500</v>
          </cell>
          <cell r="I341">
            <v>5625</v>
          </cell>
          <cell r="J341">
            <v>-0.25</v>
          </cell>
          <cell r="L341">
            <v>0</v>
          </cell>
          <cell r="M341" t="e">
            <v>#REF!</v>
          </cell>
          <cell r="N341">
            <v>543</v>
          </cell>
          <cell r="O341">
            <v>0</v>
          </cell>
          <cell r="P341" t="e">
            <v>#REF!</v>
          </cell>
        </row>
        <row r="342">
          <cell r="A342">
            <v>5035</v>
          </cell>
          <cell r="B342" t="str">
            <v xml:space="preserve"> </v>
          </cell>
          <cell r="C342">
            <v>105</v>
          </cell>
          <cell r="D342" t="str">
            <v>MACHINES MUSCULATION</v>
          </cell>
          <cell r="E342" t="str">
            <v>CROSS OVER 7 STATIONS</v>
          </cell>
          <cell r="F342" t="str">
            <v>PICE</v>
          </cell>
          <cell r="G342">
            <v>11850</v>
          </cell>
          <cell r="H342">
            <v>9875</v>
          </cell>
          <cell r="I342">
            <v>7406.25</v>
          </cell>
          <cell r="J342">
            <v>-0.25</v>
          </cell>
          <cell r="L342">
            <v>0</v>
          </cell>
          <cell r="M342" t="e">
            <v>#REF!</v>
          </cell>
          <cell r="N342">
            <v>945</v>
          </cell>
          <cell r="O342">
            <v>0</v>
          </cell>
          <cell r="P342" t="e">
            <v>#REF!</v>
          </cell>
        </row>
        <row r="343">
          <cell r="A343">
            <v>5036</v>
          </cell>
          <cell r="B343" t="str">
            <v xml:space="preserve"> </v>
          </cell>
          <cell r="C343">
            <v>12.6</v>
          </cell>
          <cell r="D343" t="str">
            <v>MACHINES MUSCULATION</v>
          </cell>
          <cell r="E343" t="str">
            <v>CROSS OVER 10 STATIONS</v>
          </cell>
          <cell r="F343" t="str">
            <v>PICE</v>
          </cell>
          <cell r="G343">
            <v>17988</v>
          </cell>
          <cell r="H343">
            <v>14990</v>
          </cell>
          <cell r="I343">
            <v>11242.5</v>
          </cell>
          <cell r="J343">
            <v>-0.25</v>
          </cell>
          <cell r="L343">
            <v>0</v>
          </cell>
          <cell r="M343" t="e">
            <v>#REF!</v>
          </cell>
          <cell r="N343">
            <v>1473</v>
          </cell>
          <cell r="O343">
            <v>0</v>
          </cell>
          <cell r="P343" t="e">
            <v>#REF!</v>
          </cell>
        </row>
        <row r="344">
          <cell r="A344">
            <v>5040</v>
          </cell>
          <cell r="B344" t="str">
            <v xml:space="preserve"> </v>
          </cell>
          <cell r="C344">
            <v>111</v>
          </cell>
          <cell r="D344" t="str">
            <v>MACHINES MUSCULATION</v>
          </cell>
          <cell r="E344" t="str">
            <v>DEEP AND KNEE RAISE BENCH</v>
          </cell>
          <cell r="F344" t="str">
            <v>PICE</v>
          </cell>
          <cell r="G344">
            <v>762</v>
          </cell>
          <cell r="H344">
            <v>635</v>
          </cell>
          <cell r="I344">
            <v>476.25</v>
          </cell>
          <cell r="J344">
            <v>-0.25</v>
          </cell>
          <cell r="L344">
            <v>0</v>
          </cell>
          <cell r="M344" t="e">
            <v>#REF!</v>
          </cell>
          <cell r="N344">
            <v>50</v>
          </cell>
          <cell r="O344">
            <v>0</v>
          </cell>
          <cell r="P344" t="e">
            <v>#REF!</v>
          </cell>
        </row>
        <row r="345">
          <cell r="A345">
            <v>5012</v>
          </cell>
          <cell r="B345" t="str">
            <v xml:space="preserve"> </v>
          </cell>
          <cell r="C345">
            <v>121</v>
          </cell>
          <cell r="D345" t="str">
            <v>MACHINES MUSCULATION</v>
          </cell>
          <cell r="E345" t="str">
            <v>FLAT BENCH</v>
          </cell>
          <cell r="F345" t="str">
            <v>PICE</v>
          </cell>
          <cell r="G345">
            <v>462</v>
          </cell>
          <cell r="H345">
            <v>385</v>
          </cell>
          <cell r="I345">
            <v>288.75</v>
          </cell>
          <cell r="J345">
            <v>-0.25</v>
          </cell>
          <cell r="L345">
            <v>0</v>
          </cell>
          <cell r="M345" t="e">
            <v>#REF!</v>
          </cell>
          <cell r="N345">
            <v>24</v>
          </cell>
          <cell r="O345">
            <v>0</v>
          </cell>
          <cell r="P345" t="e">
            <v>#REF!</v>
          </cell>
        </row>
        <row r="346">
          <cell r="A346">
            <v>5029</v>
          </cell>
          <cell r="B346" t="str">
            <v xml:space="preserve"> </v>
          </cell>
          <cell r="C346">
            <v>133</v>
          </cell>
          <cell r="D346" t="str">
            <v>MACHINES MUSCULATION</v>
          </cell>
          <cell r="E346" t="str">
            <v>GLUTE</v>
          </cell>
          <cell r="F346" t="str">
            <v>PICE</v>
          </cell>
          <cell r="G346">
            <v>3234</v>
          </cell>
          <cell r="H346">
            <v>2695</v>
          </cell>
          <cell r="I346">
            <v>2021.25</v>
          </cell>
          <cell r="J346">
            <v>-0.25</v>
          </cell>
          <cell r="L346">
            <v>0</v>
          </cell>
          <cell r="M346" t="e">
            <v>#REF!</v>
          </cell>
          <cell r="N346">
            <v>177</v>
          </cell>
          <cell r="O346">
            <v>0</v>
          </cell>
          <cell r="P346" t="e">
            <v>#REF!</v>
          </cell>
        </row>
        <row r="347">
          <cell r="A347">
            <v>5004</v>
          </cell>
          <cell r="B347" t="str">
            <v xml:space="preserve"> </v>
          </cell>
          <cell r="C347">
            <v>18.899999999999999</v>
          </cell>
          <cell r="D347" t="str">
            <v>MACHINES MUSCULATION</v>
          </cell>
          <cell r="E347" t="str">
            <v>HIGH LAT PULLDOWN 95KG - E11</v>
          </cell>
          <cell r="F347" t="str">
            <v>PICE</v>
          </cell>
          <cell r="G347">
            <v>3096</v>
          </cell>
          <cell r="H347">
            <v>2580</v>
          </cell>
          <cell r="I347">
            <v>1935</v>
          </cell>
          <cell r="J347">
            <v>-0.25</v>
          </cell>
          <cell r="L347">
            <v>0</v>
          </cell>
          <cell r="M347" t="e">
            <v>#REF!</v>
          </cell>
          <cell r="N347">
            <v>218</v>
          </cell>
          <cell r="O347">
            <v>0</v>
          </cell>
          <cell r="P347" t="e">
            <v>#REF!</v>
          </cell>
        </row>
        <row r="348">
          <cell r="A348">
            <v>5014</v>
          </cell>
          <cell r="B348" t="str">
            <v xml:space="preserve"> </v>
          </cell>
          <cell r="C348">
            <v>25.2</v>
          </cell>
          <cell r="D348" t="str">
            <v>MACHINES MUSCULATION</v>
          </cell>
          <cell r="E348" t="str">
            <v>HYPEREXTENSIONS BENCH</v>
          </cell>
          <cell r="F348" t="str">
            <v>PICE</v>
          </cell>
          <cell r="G348">
            <v>900</v>
          </cell>
          <cell r="H348">
            <v>750</v>
          </cell>
          <cell r="I348">
            <v>562.5</v>
          </cell>
          <cell r="J348">
            <v>-0.25</v>
          </cell>
          <cell r="L348">
            <v>0</v>
          </cell>
          <cell r="M348" t="e">
            <v>#REF!</v>
          </cell>
          <cell r="N348">
            <v>50</v>
          </cell>
          <cell r="O348">
            <v>0</v>
          </cell>
          <cell r="P348" t="e">
            <v>#REF!</v>
          </cell>
        </row>
        <row r="349">
          <cell r="A349">
            <v>5022</v>
          </cell>
          <cell r="B349" t="str">
            <v xml:space="preserve"> </v>
          </cell>
          <cell r="C349">
            <v>22</v>
          </cell>
          <cell r="D349" t="str">
            <v>MACHINES MUSCULATION</v>
          </cell>
          <cell r="E349" t="str">
            <v>INCLINE CHEST PRESS 95KG - E03</v>
          </cell>
          <cell r="F349" t="str">
            <v>PICE</v>
          </cell>
          <cell r="G349">
            <v>3576</v>
          </cell>
          <cell r="H349">
            <v>2980</v>
          </cell>
          <cell r="I349">
            <v>2235</v>
          </cell>
          <cell r="J349">
            <v>-0.25</v>
          </cell>
          <cell r="L349">
            <v>0</v>
          </cell>
          <cell r="M349" t="e">
            <v>#REF!</v>
          </cell>
          <cell r="N349">
            <v>209</v>
          </cell>
          <cell r="O349">
            <v>0</v>
          </cell>
          <cell r="P349" t="e">
            <v>#REF!</v>
          </cell>
        </row>
        <row r="350">
          <cell r="A350">
            <v>5051</v>
          </cell>
          <cell r="B350" t="str">
            <v xml:space="preserve"> </v>
          </cell>
          <cell r="C350">
            <v>26.5</v>
          </cell>
          <cell r="D350" t="str">
            <v>MACHINES MUSCULATION</v>
          </cell>
          <cell r="E350" t="str">
            <v>INNER - OUTER</v>
          </cell>
          <cell r="F350" t="str">
            <v>PICE</v>
          </cell>
          <cell r="G350">
            <v>2490</v>
          </cell>
          <cell r="H350">
            <v>2075</v>
          </cell>
          <cell r="I350">
            <v>1556.25</v>
          </cell>
          <cell r="J350">
            <v>-0.25</v>
          </cell>
          <cell r="L350">
            <v>0</v>
          </cell>
          <cell r="M350" t="e">
            <v>#REF!</v>
          </cell>
          <cell r="N350">
            <v>212</v>
          </cell>
          <cell r="O350">
            <v>0</v>
          </cell>
          <cell r="P350" t="e">
            <v>#REF!</v>
          </cell>
        </row>
        <row r="351">
          <cell r="A351">
            <v>5001</v>
          </cell>
          <cell r="B351" t="str">
            <v xml:space="preserve"> </v>
          </cell>
          <cell r="C351">
            <v>35</v>
          </cell>
          <cell r="D351" t="str">
            <v>MACHINES MUSCULATION</v>
          </cell>
          <cell r="E351" t="str">
            <v>INNER - OUTER</v>
          </cell>
          <cell r="F351" t="str">
            <v>PICE</v>
          </cell>
          <cell r="G351">
            <v>3576</v>
          </cell>
          <cell r="H351">
            <v>2980</v>
          </cell>
          <cell r="I351">
            <v>2235</v>
          </cell>
          <cell r="J351">
            <v>-0.25</v>
          </cell>
          <cell r="L351">
            <v>0</v>
          </cell>
          <cell r="M351" t="e">
            <v>#REF!</v>
          </cell>
          <cell r="N351">
            <v>194</v>
          </cell>
          <cell r="O351">
            <v>0</v>
          </cell>
          <cell r="P351" t="e">
            <v>#REF!</v>
          </cell>
        </row>
        <row r="352">
          <cell r="A352">
            <v>5026</v>
          </cell>
          <cell r="B352" t="str">
            <v xml:space="preserve"> </v>
          </cell>
          <cell r="C352">
            <v>44</v>
          </cell>
          <cell r="D352" t="str">
            <v>MACHINES MUSCULATION</v>
          </cell>
          <cell r="E352" t="str">
            <v>LATERAL RAISE</v>
          </cell>
          <cell r="F352" t="str">
            <v>PICE</v>
          </cell>
          <cell r="G352">
            <v>3492</v>
          </cell>
          <cell r="H352">
            <v>2910</v>
          </cell>
          <cell r="I352">
            <v>2182.5</v>
          </cell>
          <cell r="J352">
            <v>-0.25</v>
          </cell>
          <cell r="L352">
            <v>0</v>
          </cell>
          <cell r="M352" t="e">
            <v>#REF!</v>
          </cell>
          <cell r="N352">
            <v>173</v>
          </cell>
          <cell r="O352">
            <v>0</v>
          </cell>
          <cell r="P352" t="e">
            <v>#REF!</v>
          </cell>
        </row>
        <row r="353">
          <cell r="A353">
            <v>5045</v>
          </cell>
          <cell r="B353" t="str">
            <v xml:space="preserve"> </v>
          </cell>
          <cell r="C353">
            <v>53</v>
          </cell>
          <cell r="D353" t="str">
            <v>MACHINES MUSCULATION</v>
          </cell>
          <cell r="E353" t="str">
            <v>LAT PULLDOWN &amp; ROW</v>
          </cell>
          <cell r="F353" t="str">
            <v>PICE</v>
          </cell>
          <cell r="G353">
            <v>2490</v>
          </cell>
          <cell r="H353">
            <v>2075</v>
          </cell>
          <cell r="I353">
            <v>1556.25</v>
          </cell>
          <cell r="J353">
            <v>-0.25</v>
          </cell>
          <cell r="L353">
            <v>0</v>
          </cell>
          <cell r="M353" t="e">
            <v>#REF!</v>
          </cell>
          <cell r="N353">
            <v>186</v>
          </cell>
          <cell r="O353">
            <v>0</v>
          </cell>
          <cell r="P353" t="e">
            <v>#REF!</v>
          </cell>
        </row>
        <row r="354">
          <cell r="A354">
            <v>5023</v>
          </cell>
          <cell r="B354" t="str">
            <v xml:space="preserve"> </v>
          </cell>
          <cell r="C354">
            <v>62</v>
          </cell>
          <cell r="D354" t="str">
            <v>MACHINES MUSCULATION</v>
          </cell>
          <cell r="E354" t="str">
            <v>LAT PULLDOWN 95KG - E14</v>
          </cell>
          <cell r="F354" t="str">
            <v>PICE</v>
          </cell>
          <cell r="G354">
            <v>3582</v>
          </cell>
          <cell r="H354">
            <v>2985</v>
          </cell>
          <cell r="I354">
            <v>2238.75</v>
          </cell>
          <cell r="J354">
            <v>-0.25</v>
          </cell>
          <cell r="L354">
            <v>0</v>
          </cell>
          <cell r="M354" t="e">
            <v>#REF!</v>
          </cell>
          <cell r="N354">
            <v>216</v>
          </cell>
          <cell r="O354">
            <v>0</v>
          </cell>
          <cell r="P354" t="e">
            <v>#REF!</v>
          </cell>
        </row>
        <row r="355">
          <cell r="A355">
            <v>5005</v>
          </cell>
          <cell r="B355" t="str">
            <v xml:space="preserve"> </v>
          </cell>
          <cell r="C355">
            <v>70</v>
          </cell>
          <cell r="D355" t="str">
            <v>MACHINES MUSCULATION</v>
          </cell>
          <cell r="E355" t="str">
            <v>LEG EXTENSIONS</v>
          </cell>
          <cell r="F355" t="str">
            <v>PICE</v>
          </cell>
          <cell r="G355">
            <v>3582</v>
          </cell>
          <cell r="H355">
            <v>2985</v>
          </cell>
          <cell r="I355">
            <v>2235</v>
          </cell>
          <cell r="J355">
            <v>-0.25125628140703515</v>
          </cell>
          <cell r="L355">
            <v>0</v>
          </cell>
          <cell r="M355" t="e">
            <v>#REF!</v>
          </cell>
          <cell r="N355">
            <v>224</v>
          </cell>
          <cell r="O355">
            <v>0</v>
          </cell>
          <cell r="P355" t="e">
            <v>#REF!</v>
          </cell>
        </row>
        <row r="356">
          <cell r="A356">
            <v>5049</v>
          </cell>
          <cell r="B356" t="str">
            <v xml:space="preserve"> </v>
          </cell>
          <cell r="C356">
            <v>8.8000000000000007</v>
          </cell>
          <cell r="D356" t="str">
            <v>MACHINES MUSCULATION</v>
          </cell>
          <cell r="E356" t="str">
            <v>LEG EXTENSIONS</v>
          </cell>
          <cell r="F356" t="str">
            <v>PICE</v>
          </cell>
          <cell r="G356">
            <v>2490</v>
          </cell>
          <cell r="H356">
            <v>2075</v>
          </cell>
          <cell r="I356">
            <v>1556.25</v>
          </cell>
          <cell r="J356">
            <v>-0.25</v>
          </cell>
          <cell r="L356">
            <v>0</v>
          </cell>
          <cell r="M356" t="e">
            <v>#REF!</v>
          </cell>
          <cell r="N356">
            <v>182</v>
          </cell>
          <cell r="O356">
            <v>0</v>
          </cell>
          <cell r="P356" t="e">
            <v>#REF!</v>
          </cell>
        </row>
        <row r="357">
          <cell r="A357">
            <v>5053</v>
          </cell>
          <cell r="B357" t="str">
            <v xml:space="preserve"> </v>
          </cell>
          <cell r="C357">
            <v>17.7</v>
          </cell>
          <cell r="D357" t="str">
            <v>MACHINES MUSCULATION</v>
          </cell>
          <cell r="E357" t="str">
            <v>LEG PRESS</v>
          </cell>
          <cell r="F357" t="str">
            <v>PICE</v>
          </cell>
          <cell r="G357">
            <v>3000</v>
          </cell>
          <cell r="H357">
            <v>2500</v>
          </cell>
          <cell r="I357">
            <v>1875</v>
          </cell>
          <cell r="J357">
            <v>-0.25</v>
          </cell>
          <cell r="L357">
            <v>0</v>
          </cell>
          <cell r="M357" t="e">
            <v>#REF!</v>
          </cell>
          <cell r="N357">
            <v>231</v>
          </cell>
          <cell r="O357">
            <v>0</v>
          </cell>
          <cell r="P357" t="e">
            <v>#REF!</v>
          </cell>
        </row>
        <row r="358">
          <cell r="A358">
            <v>5043</v>
          </cell>
          <cell r="B358" t="str">
            <v xml:space="preserve"> </v>
          </cell>
          <cell r="C358">
            <v>37</v>
          </cell>
          <cell r="D358" t="str">
            <v>MACHINES MUSCULATION</v>
          </cell>
          <cell r="E358" t="str">
            <v>LEG PRESS AND HACK SQUAT</v>
          </cell>
          <cell r="F358" t="str">
            <v>PICE</v>
          </cell>
          <cell r="G358">
            <v>2838</v>
          </cell>
          <cell r="H358">
            <v>2365</v>
          </cell>
          <cell r="I358">
            <v>1773.75</v>
          </cell>
          <cell r="J358">
            <v>-0.25</v>
          </cell>
          <cell r="L358">
            <v>0</v>
          </cell>
          <cell r="M358" t="e">
            <v>#REF!</v>
          </cell>
          <cell r="N358">
            <v>157</v>
          </cell>
          <cell r="O358">
            <v>0</v>
          </cell>
          <cell r="P358" t="e">
            <v>#REF!</v>
          </cell>
        </row>
        <row r="359">
          <cell r="A359">
            <v>5006</v>
          </cell>
          <cell r="B359" t="str">
            <v xml:space="preserve"> </v>
          </cell>
          <cell r="C359">
            <v>43.5</v>
          </cell>
          <cell r="D359" t="str">
            <v>MACHINES MUSCULATION</v>
          </cell>
          <cell r="E359" t="str">
            <v>LOW ROW 95KG - E12</v>
          </cell>
          <cell r="F359" t="str">
            <v>PICE</v>
          </cell>
          <cell r="G359">
            <v>3582</v>
          </cell>
          <cell r="H359">
            <v>2985</v>
          </cell>
          <cell r="I359">
            <v>2238.75</v>
          </cell>
          <cell r="J359">
            <v>-0.25</v>
          </cell>
          <cell r="L359">
            <v>0</v>
          </cell>
          <cell r="M359" t="e">
            <v>#REF!</v>
          </cell>
          <cell r="N359">
            <v>243</v>
          </cell>
          <cell r="O359">
            <v>0</v>
          </cell>
          <cell r="P359" t="e">
            <v>#REF!</v>
          </cell>
        </row>
        <row r="360">
          <cell r="A360">
            <v>5052</v>
          </cell>
          <cell r="B360" t="str">
            <v xml:space="preserve"> </v>
          </cell>
          <cell r="C360">
            <v>50</v>
          </cell>
          <cell r="D360" t="str">
            <v>MACHINES MUSCULATION</v>
          </cell>
          <cell r="E360" t="str">
            <v>MULTIHIP</v>
          </cell>
          <cell r="F360" t="str">
            <v>PICE</v>
          </cell>
          <cell r="G360">
            <v>2490</v>
          </cell>
          <cell r="H360">
            <v>2075</v>
          </cell>
          <cell r="I360">
            <v>1556.25</v>
          </cell>
          <cell r="J360">
            <v>-0.25</v>
          </cell>
          <cell r="L360">
            <v>0</v>
          </cell>
          <cell r="M360" t="e">
            <v>#REF!</v>
          </cell>
          <cell r="N360">
            <v>185</v>
          </cell>
          <cell r="O360">
            <v>0</v>
          </cell>
          <cell r="P360" t="e">
            <v>#REF!</v>
          </cell>
        </row>
        <row r="361">
          <cell r="A361">
            <v>5031</v>
          </cell>
          <cell r="B361" t="str">
            <v xml:space="preserve"> </v>
          </cell>
          <cell r="C361">
            <v>57</v>
          </cell>
          <cell r="D361" t="str">
            <v>MACHINES MUSCULATION</v>
          </cell>
          <cell r="E361" t="str">
            <v>MULTIHIP</v>
          </cell>
          <cell r="F361" t="str">
            <v>PICE</v>
          </cell>
          <cell r="G361">
            <v>3702</v>
          </cell>
          <cell r="H361">
            <v>3085</v>
          </cell>
          <cell r="I361">
            <v>2313.75</v>
          </cell>
          <cell r="J361">
            <v>-0.25</v>
          </cell>
          <cell r="L361">
            <v>0</v>
          </cell>
          <cell r="M361" t="e">
            <v>#REF!</v>
          </cell>
          <cell r="N361">
            <v>217</v>
          </cell>
          <cell r="O361">
            <v>0</v>
          </cell>
          <cell r="P361" t="e">
            <v>#REF!</v>
          </cell>
        </row>
        <row r="362">
          <cell r="A362">
            <v>5020</v>
          </cell>
          <cell r="B362" t="str">
            <v xml:space="preserve"> </v>
          </cell>
          <cell r="C362">
            <v>63</v>
          </cell>
          <cell r="D362" t="str">
            <v>MACHINES MUSCULATION</v>
          </cell>
          <cell r="E362" t="str">
            <v>MULTIPOSITION BENCH</v>
          </cell>
          <cell r="F362" t="str">
            <v>PICE</v>
          </cell>
          <cell r="G362">
            <v>750</v>
          </cell>
          <cell r="H362">
            <v>625</v>
          </cell>
          <cell r="I362">
            <v>468.75</v>
          </cell>
          <cell r="J362">
            <v>-0.25</v>
          </cell>
          <cell r="L362">
            <v>0</v>
          </cell>
          <cell r="M362" t="e">
            <v>#REF!</v>
          </cell>
          <cell r="N362">
            <v>28</v>
          </cell>
          <cell r="O362">
            <v>0</v>
          </cell>
          <cell r="P362" t="e">
            <v>#REF!</v>
          </cell>
        </row>
        <row r="363">
          <cell r="A363">
            <v>5017</v>
          </cell>
          <cell r="B363" t="str">
            <v xml:space="preserve"> </v>
          </cell>
          <cell r="C363">
            <v>70</v>
          </cell>
          <cell r="D363" t="str">
            <v>MACHINES MUSCULATION</v>
          </cell>
          <cell r="E363" t="str">
            <v>OLYMPIC DECLINE BENCH PRESS</v>
          </cell>
          <cell r="F363" t="str">
            <v>PICE</v>
          </cell>
          <cell r="G363">
            <v>1410</v>
          </cell>
          <cell r="H363">
            <v>1175</v>
          </cell>
          <cell r="I363">
            <v>881.25</v>
          </cell>
          <cell r="J363">
            <v>-0.25</v>
          </cell>
          <cell r="L363">
            <v>0</v>
          </cell>
          <cell r="M363" t="e">
            <v>#REF!</v>
          </cell>
          <cell r="N363">
            <v>70</v>
          </cell>
          <cell r="O363">
            <v>0</v>
          </cell>
          <cell r="P363" t="e">
            <v>#REF!</v>
          </cell>
        </row>
        <row r="364">
          <cell r="A364">
            <v>5015</v>
          </cell>
          <cell r="B364" t="str">
            <v xml:space="preserve"> </v>
          </cell>
          <cell r="C364">
            <v>76</v>
          </cell>
          <cell r="D364" t="str">
            <v>MACHINES MUSCULATION</v>
          </cell>
          <cell r="E364" t="str">
            <v>OLYMPIC FLAT BENCH</v>
          </cell>
          <cell r="F364" t="str">
            <v>PICE</v>
          </cell>
          <cell r="G364">
            <v>1380</v>
          </cell>
          <cell r="H364">
            <v>1150</v>
          </cell>
          <cell r="I364">
            <v>862.5</v>
          </cell>
          <cell r="J364">
            <v>-0.25</v>
          </cell>
          <cell r="L364">
            <v>0</v>
          </cell>
          <cell r="M364" t="e">
            <v>#REF!</v>
          </cell>
          <cell r="N364">
            <v>55</v>
          </cell>
          <cell r="O364">
            <v>0</v>
          </cell>
          <cell r="P364" t="e">
            <v>#REF!</v>
          </cell>
        </row>
        <row r="365">
          <cell r="A365">
            <v>5016</v>
          </cell>
          <cell r="B365" t="str">
            <v xml:space="preserve"> </v>
          </cell>
          <cell r="C365">
            <v>83</v>
          </cell>
          <cell r="D365" t="str">
            <v>MACHINES MUSCULATION</v>
          </cell>
          <cell r="E365" t="str">
            <v>OLYMPIC INCLINE PRESS BENCH</v>
          </cell>
          <cell r="F365" t="str">
            <v>PICE</v>
          </cell>
          <cell r="G365">
            <v>1530</v>
          </cell>
          <cell r="H365">
            <v>1275</v>
          </cell>
          <cell r="I365">
            <v>956.25</v>
          </cell>
          <cell r="J365">
            <v>-0.25</v>
          </cell>
          <cell r="L365">
            <v>0</v>
          </cell>
          <cell r="M365" t="e">
            <v>#REF!</v>
          </cell>
          <cell r="N365">
            <v>72</v>
          </cell>
          <cell r="O365">
            <v>0</v>
          </cell>
          <cell r="P365" t="e">
            <v>#REF!</v>
          </cell>
        </row>
        <row r="366">
          <cell r="A366">
            <v>5025</v>
          </cell>
          <cell r="B366" t="str">
            <v xml:space="preserve"> </v>
          </cell>
          <cell r="C366">
            <v>89</v>
          </cell>
          <cell r="D366" t="str">
            <v>MACHINES MUSCULATION</v>
          </cell>
          <cell r="E366" t="str">
            <v>PEC FLY AND REAR DELT 95KG - E23</v>
          </cell>
          <cell r="F366" t="str">
            <v>PICE</v>
          </cell>
          <cell r="G366">
            <v>3582</v>
          </cell>
          <cell r="H366">
            <v>2985</v>
          </cell>
          <cell r="I366">
            <v>2238.75</v>
          </cell>
          <cell r="J366">
            <v>-0.25</v>
          </cell>
          <cell r="L366">
            <v>0</v>
          </cell>
          <cell r="M366" t="e">
            <v>#REF!</v>
          </cell>
          <cell r="N366">
            <v>231</v>
          </cell>
          <cell r="O366">
            <v>0</v>
          </cell>
          <cell r="P366" t="e">
            <v>#REF!</v>
          </cell>
        </row>
        <row r="367">
          <cell r="A367">
            <v>5047</v>
          </cell>
          <cell r="B367" t="str">
            <v xml:space="preserve"> </v>
          </cell>
          <cell r="C367">
            <v>96</v>
          </cell>
          <cell r="D367" t="str">
            <v>MACHINES MUSCULATION</v>
          </cell>
          <cell r="E367" t="str">
            <v>PEC FLY &amp; REAR DELT</v>
          </cell>
          <cell r="F367" t="str">
            <v>PICE</v>
          </cell>
          <cell r="G367">
            <v>2490</v>
          </cell>
          <cell r="H367">
            <v>2075</v>
          </cell>
          <cell r="I367">
            <v>1556.25</v>
          </cell>
          <cell r="J367">
            <v>-0.25</v>
          </cell>
          <cell r="L367">
            <v>0</v>
          </cell>
          <cell r="M367" t="e">
            <v>#REF!</v>
          </cell>
          <cell r="N367">
            <v>208</v>
          </cell>
          <cell r="O367">
            <v>0</v>
          </cell>
          <cell r="P367" t="e">
            <v>#REF!</v>
          </cell>
        </row>
        <row r="368">
          <cell r="A368">
            <v>5032</v>
          </cell>
          <cell r="B368" t="str">
            <v xml:space="preserve"> </v>
          </cell>
          <cell r="C368">
            <v>119</v>
          </cell>
          <cell r="D368" t="str">
            <v>MACHINES MUSCULATION</v>
          </cell>
          <cell r="E368" t="str">
            <v>PERSONAL TRAINER MACHINE</v>
          </cell>
          <cell r="F368" t="str">
            <v>PICE</v>
          </cell>
          <cell r="G368">
            <v>5172</v>
          </cell>
          <cell r="H368">
            <v>4310</v>
          </cell>
          <cell r="I368">
            <v>3232.5</v>
          </cell>
          <cell r="J368">
            <v>-0.25</v>
          </cell>
          <cell r="L368">
            <v>0</v>
          </cell>
          <cell r="M368" t="e">
            <v>#REF!</v>
          </cell>
          <cell r="N368">
            <v>306</v>
          </cell>
          <cell r="O368">
            <v>0</v>
          </cell>
          <cell r="P368" t="e">
            <v>#REF!</v>
          </cell>
        </row>
        <row r="369">
          <cell r="A369">
            <v>5018</v>
          </cell>
          <cell r="B369" t="str">
            <v xml:space="preserve"> </v>
          </cell>
          <cell r="C369">
            <v>123</v>
          </cell>
          <cell r="D369" t="str">
            <v>MACHINES MUSCULATION</v>
          </cell>
          <cell r="E369" t="str">
            <v>POWER RACK</v>
          </cell>
          <cell r="F369" t="str">
            <v>PICE</v>
          </cell>
          <cell r="G369">
            <v>1134</v>
          </cell>
          <cell r="H369">
            <v>945</v>
          </cell>
          <cell r="I369">
            <v>708.75</v>
          </cell>
          <cell r="J369">
            <v>-0.25</v>
          </cell>
          <cell r="L369">
            <v>0</v>
          </cell>
          <cell r="M369" t="e">
            <v>#REF!</v>
          </cell>
          <cell r="N369">
            <v>80</v>
          </cell>
          <cell r="O369">
            <v>0</v>
          </cell>
          <cell r="P369" t="e">
            <v>#REF!</v>
          </cell>
        </row>
        <row r="370">
          <cell r="A370">
            <v>5009</v>
          </cell>
          <cell r="B370" t="str">
            <v xml:space="preserve"> </v>
          </cell>
          <cell r="C370">
            <v>185</v>
          </cell>
          <cell r="D370" t="str">
            <v>MACHINES MUSCULATION</v>
          </cell>
          <cell r="E370" t="str">
            <v>PRESSE HORIZONTALE</v>
          </cell>
          <cell r="F370" t="str">
            <v>PICE</v>
          </cell>
          <cell r="G370">
            <v>4314</v>
          </cell>
          <cell r="H370">
            <v>3595</v>
          </cell>
          <cell r="I370">
            <v>2696.25</v>
          </cell>
          <cell r="J370">
            <v>-0.25</v>
          </cell>
          <cell r="L370">
            <v>0</v>
          </cell>
          <cell r="M370" t="e">
            <v>#REF!</v>
          </cell>
          <cell r="N370">
            <v>275</v>
          </cell>
          <cell r="O370">
            <v>0</v>
          </cell>
          <cell r="P370" t="e">
            <v>#REF!</v>
          </cell>
        </row>
        <row r="371">
          <cell r="A371">
            <v>5030</v>
          </cell>
          <cell r="B371" t="str">
            <v xml:space="preserve"> </v>
          </cell>
          <cell r="C371">
            <v>267</v>
          </cell>
          <cell r="D371" t="str">
            <v>MACHINES MUSCULATION</v>
          </cell>
          <cell r="E371" t="str">
            <v>PRONE LEG CURL</v>
          </cell>
          <cell r="F371" t="str">
            <v>PICE</v>
          </cell>
          <cell r="G371">
            <v>3576</v>
          </cell>
          <cell r="H371">
            <v>2980</v>
          </cell>
          <cell r="I371">
            <v>2235</v>
          </cell>
          <cell r="J371">
            <v>-0.25</v>
          </cell>
          <cell r="L371">
            <v>0</v>
          </cell>
          <cell r="M371" t="e">
            <v>#REF!</v>
          </cell>
          <cell r="N371">
            <v>206</v>
          </cell>
          <cell r="O371">
            <v>0</v>
          </cell>
          <cell r="P371" t="e">
            <v>#REF!</v>
          </cell>
        </row>
        <row r="372">
          <cell r="A372">
            <v>5013</v>
          </cell>
          <cell r="B372" t="str">
            <v xml:space="preserve"> </v>
          </cell>
          <cell r="C372">
            <v>312</v>
          </cell>
          <cell r="D372" t="str">
            <v>MACHINES MUSCULATION</v>
          </cell>
          <cell r="E372" t="str">
            <v>SCOTT BENCH</v>
          </cell>
          <cell r="F372" t="str">
            <v>PICE</v>
          </cell>
          <cell r="G372">
            <v>630</v>
          </cell>
          <cell r="H372">
            <v>525</v>
          </cell>
          <cell r="I372">
            <v>393.75</v>
          </cell>
          <cell r="J372">
            <v>-0.25</v>
          </cell>
          <cell r="L372">
            <v>0</v>
          </cell>
          <cell r="M372" t="e">
            <v>#REF!</v>
          </cell>
          <cell r="N372">
            <v>49</v>
          </cell>
          <cell r="O372">
            <v>0</v>
          </cell>
          <cell r="P372" t="e">
            <v>#REF!</v>
          </cell>
        </row>
        <row r="373">
          <cell r="A373">
            <v>5039</v>
          </cell>
          <cell r="B373" t="str">
            <v xml:space="preserve"> </v>
          </cell>
          <cell r="C373">
            <v>30.5</v>
          </cell>
          <cell r="D373" t="str">
            <v>MACHINES MUSCULATION</v>
          </cell>
          <cell r="E373" t="str">
            <v>SEATED CALF BENCH</v>
          </cell>
          <cell r="F373" t="str">
            <v>PICE</v>
          </cell>
          <cell r="G373">
            <v>768</v>
          </cell>
          <cell r="H373">
            <v>640</v>
          </cell>
          <cell r="I373">
            <v>480</v>
          </cell>
          <cell r="J373">
            <v>-0.25</v>
          </cell>
          <cell r="L373">
            <v>0</v>
          </cell>
          <cell r="M373" t="e">
            <v>#REF!</v>
          </cell>
          <cell r="N373">
            <v>61</v>
          </cell>
          <cell r="O373">
            <v>0</v>
          </cell>
          <cell r="P373" t="e">
            <v>#REF!</v>
          </cell>
        </row>
        <row r="374">
          <cell r="A374">
            <v>5008</v>
          </cell>
          <cell r="B374" t="str">
            <v xml:space="preserve"> </v>
          </cell>
          <cell r="C374">
            <v>91</v>
          </cell>
          <cell r="D374" t="str">
            <v>MACHINES MUSCULATION</v>
          </cell>
          <cell r="E374" t="str">
            <v>SEATED LEG CURL</v>
          </cell>
          <cell r="F374" t="str">
            <v>PICE</v>
          </cell>
          <cell r="G374">
            <v>3582</v>
          </cell>
          <cell r="H374">
            <v>2985</v>
          </cell>
          <cell r="I374">
            <v>2235</v>
          </cell>
          <cell r="J374">
            <v>-0.25125628140703515</v>
          </cell>
          <cell r="L374">
            <v>0</v>
          </cell>
          <cell r="M374" t="e">
            <v>#REF!</v>
          </cell>
          <cell r="N374">
            <v>229</v>
          </cell>
          <cell r="O374">
            <v>0</v>
          </cell>
          <cell r="P374" t="e">
            <v>#REF!</v>
          </cell>
        </row>
        <row r="375">
          <cell r="A375">
            <v>5024</v>
          </cell>
          <cell r="B375" t="str">
            <v xml:space="preserve"> </v>
          </cell>
          <cell r="C375">
            <v>42</v>
          </cell>
          <cell r="D375" t="str">
            <v>MACHINES MUSCULATION</v>
          </cell>
          <cell r="E375" t="str">
            <v>SEATED ROW 95KG - E15</v>
          </cell>
          <cell r="F375" t="str">
            <v>PICE</v>
          </cell>
          <cell r="G375">
            <v>3582</v>
          </cell>
          <cell r="H375">
            <v>2985</v>
          </cell>
          <cell r="I375">
            <v>2238.75</v>
          </cell>
          <cell r="J375">
            <v>-0.25</v>
          </cell>
          <cell r="L375">
            <v>0</v>
          </cell>
          <cell r="M375" t="e">
            <v>#REF!</v>
          </cell>
          <cell r="N375">
            <v>215</v>
          </cell>
          <cell r="O375">
            <v>0</v>
          </cell>
          <cell r="P375" t="e">
            <v>#REF!</v>
          </cell>
        </row>
        <row r="376">
          <cell r="A376">
            <v>5046</v>
          </cell>
          <cell r="B376" t="str">
            <v xml:space="preserve"> </v>
          </cell>
          <cell r="C376">
            <v>22.5</v>
          </cell>
          <cell r="D376" t="str">
            <v>MACHINES MUSCULATION</v>
          </cell>
          <cell r="E376" t="str">
            <v>SHOULDER PRESS</v>
          </cell>
          <cell r="F376" t="str">
            <v>PICE</v>
          </cell>
          <cell r="G376">
            <v>2490</v>
          </cell>
          <cell r="H376">
            <v>2075</v>
          </cell>
          <cell r="I376">
            <v>1556.25</v>
          </cell>
          <cell r="J376">
            <v>-0.25</v>
          </cell>
          <cell r="L376">
            <v>0</v>
          </cell>
          <cell r="M376" t="e">
            <v>#REF!</v>
          </cell>
          <cell r="N376">
            <v>90</v>
          </cell>
          <cell r="O376">
            <v>0</v>
          </cell>
          <cell r="P376" t="e">
            <v>#REF!</v>
          </cell>
        </row>
        <row r="377">
          <cell r="A377">
            <v>5010</v>
          </cell>
          <cell r="B377" t="str">
            <v xml:space="preserve"> </v>
          </cell>
          <cell r="C377">
            <v>44</v>
          </cell>
          <cell r="D377" t="str">
            <v>MACHINES MUSCULATION</v>
          </cell>
          <cell r="E377" t="str">
            <v>SHOULDER PRESS 95KG - E20</v>
          </cell>
          <cell r="F377" t="str">
            <v>PICE</v>
          </cell>
          <cell r="G377">
            <v>3702</v>
          </cell>
          <cell r="H377">
            <v>3085</v>
          </cell>
          <cell r="I377">
            <v>2313.75</v>
          </cell>
          <cell r="J377">
            <v>-0.25</v>
          </cell>
          <cell r="L377">
            <v>0</v>
          </cell>
          <cell r="M377" t="e">
            <v>#REF!</v>
          </cell>
          <cell r="N377">
            <v>234</v>
          </cell>
          <cell r="O377">
            <v>0</v>
          </cell>
          <cell r="P377" t="e">
            <v>#REF!</v>
          </cell>
        </row>
        <row r="378">
          <cell r="A378">
            <v>5011</v>
          </cell>
          <cell r="B378" t="str">
            <v xml:space="preserve"> </v>
          </cell>
          <cell r="C378">
            <v>64.05</v>
          </cell>
          <cell r="D378" t="str">
            <v>MACHINES MUSCULATION</v>
          </cell>
          <cell r="E378" t="str">
            <v>SMITH</v>
          </cell>
          <cell r="F378" t="str">
            <v>PICE</v>
          </cell>
          <cell r="G378">
            <v>4194</v>
          </cell>
          <cell r="H378">
            <v>3495</v>
          </cell>
          <cell r="I378">
            <v>2621.25</v>
          </cell>
          <cell r="J378">
            <v>-0.25</v>
          </cell>
          <cell r="L378">
            <v>0</v>
          </cell>
          <cell r="M378" t="e">
            <v>#REF!</v>
          </cell>
          <cell r="N378">
            <v>90</v>
          </cell>
          <cell r="O378">
            <v>0</v>
          </cell>
          <cell r="P378" t="e">
            <v>#REF!</v>
          </cell>
        </row>
        <row r="379">
          <cell r="A379">
            <v>5028</v>
          </cell>
          <cell r="B379" t="str">
            <v xml:space="preserve"> </v>
          </cell>
          <cell r="C379">
            <v>64.05</v>
          </cell>
          <cell r="D379" t="str">
            <v>MACHINES MUSCULATION</v>
          </cell>
          <cell r="E379" t="str">
            <v>SQUAT AND CALF</v>
          </cell>
          <cell r="F379" t="str">
            <v>PICE</v>
          </cell>
          <cell r="G379">
            <v>3234</v>
          </cell>
          <cell r="H379">
            <v>2695</v>
          </cell>
          <cell r="I379">
            <v>2021.25</v>
          </cell>
          <cell r="J379">
            <v>-0.25</v>
          </cell>
          <cell r="L379">
            <v>0</v>
          </cell>
          <cell r="M379" t="e">
            <v>#REF!</v>
          </cell>
          <cell r="N379">
            <v>230</v>
          </cell>
          <cell r="O379">
            <v>0</v>
          </cell>
          <cell r="P379" t="e">
            <v>#REF!</v>
          </cell>
        </row>
        <row r="380">
          <cell r="A380">
            <v>5042</v>
          </cell>
          <cell r="B380" t="str">
            <v xml:space="preserve"> </v>
          </cell>
          <cell r="C380">
            <v>36</v>
          </cell>
          <cell r="D380" t="str">
            <v>MACHINES MUSCULATION</v>
          </cell>
          <cell r="E380" t="str">
            <v>STRECHING BENCH</v>
          </cell>
          <cell r="F380" t="str">
            <v>PICE</v>
          </cell>
          <cell r="G380">
            <v>762</v>
          </cell>
          <cell r="H380">
            <v>635</v>
          </cell>
          <cell r="I380">
            <v>476.25</v>
          </cell>
          <cell r="J380">
            <v>-0.25</v>
          </cell>
          <cell r="L380">
            <v>0</v>
          </cell>
          <cell r="M380" t="e">
            <v>#REF!</v>
          </cell>
          <cell r="N380">
            <v>45</v>
          </cell>
          <cell r="O380">
            <v>0</v>
          </cell>
          <cell r="P380" t="e">
            <v>#REF!</v>
          </cell>
        </row>
        <row r="381">
          <cell r="A381">
            <v>5038</v>
          </cell>
          <cell r="B381" t="str">
            <v xml:space="preserve"> </v>
          </cell>
          <cell r="C381">
            <v>1120</v>
          </cell>
          <cell r="D381" t="str">
            <v>MACHINES MUSCULATION</v>
          </cell>
          <cell r="E381" t="str">
            <v>SUPPLEMENT DE 25KG POUR MACHINES</v>
          </cell>
          <cell r="F381" t="str">
            <v>PICE</v>
          </cell>
          <cell r="G381">
            <v>312</v>
          </cell>
          <cell r="H381">
            <v>260</v>
          </cell>
          <cell r="I381">
            <v>195</v>
          </cell>
          <cell r="J381">
            <v>-0.25</v>
          </cell>
          <cell r="L381">
            <v>0</v>
          </cell>
          <cell r="M381" t="e">
            <v>#REF!</v>
          </cell>
          <cell r="N381">
            <v>25</v>
          </cell>
          <cell r="O381">
            <v>0</v>
          </cell>
          <cell r="P381" t="e">
            <v>#REF!</v>
          </cell>
        </row>
        <row r="382">
          <cell r="A382">
            <v>5003</v>
          </cell>
          <cell r="B382" t="str">
            <v xml:space="preserve"> </v>
          </cell>
          <cell r="C382">
            <v>2075</v>
          </cell>
          <cell r="D382" t="str">
            <v>MACHINES MUSCULATION</v>
          </cell>
          <cell r="E382" t="str">
            <v>WEIGHT ASSISTED CHIN-DIP COMBO 95KG - E13</v>
          </cell>
          <cell r="F382" t="str">
            <v>PICE</v>
          </cell>
          <cell r="G382">
            <v>3702</v>
          </cell>
          <cell r="H382">
            <v>3085</v>
          </cell>
          <cell r="I382">
            <v>2313.75</v>
          </cell>
          <cell r="J382">
            <v>-0.25</v>
          </cell>
          <cell r="L382">
            <v>0</v>
          </cell>
          <cell r="M382" t="e">
            <v>#REF!</v>
          </cell>
          <cell r="N382">
            <v>222</v>
          </cell>
          <cell r="O382">
            <v>0</v>
          </cell>
          <cell r="P382" t="e">
            <v>#REF!</v>
          </cell>
        </row>
        <row r="383">
          <cell r="A383">
            <v>3314</v>
          </cell>
          <cell r="B383" t="str">
            <v xml:space="preserve"> </v>
          </cell>
          <cell r="C383">
            <v>2985</v>
          </cell>
          <cell r="D383" t="str">
            <v>CARDIO TRAINING</v>
          </cell>
          <cell r="E383" t="str">
            <v>CIRCUIT COMPLET ELEVATE - 5 MACHINES</v>
          </cell>
          <cell r="F383" t="str">
            <v>SET</v>
          </cell>
          <cell r="G383">
            <v>10367.759999999998</v>
          </cell>
          <cell r="H383">
            <v>8639.7999999999993</v>
          </cell>
          <cell r="I383">
            <v>7775.85</v>
          </cell>
          <cell r="J383">
            <v>-9.9996527697400278E-2</v>
          </cell>
          <cell r="L383">
            <v>0</v>
          </cell>
          <cell r="M383" t="e">
            <v>#REF!</v>
          </cell>
          <cell r="N383">
            <v>212.7</v>
          </cell>
          <cell r="O383">
            <v>0</v>
          </cell>
          <cell r="P383" t="e">
            <v>#REF!</v>
          </cell>
        </row>
        <row r="384">
          <cell r="A384">
            <v>3220</v>
          </cell>
          <cell r="B384" t="str">
            <v xml:space="preserve"> </v>
          </cell>
          <cell r="C384">
            <v>2910</v>
          </cell>
          <cell r="D384" t="str">
            <v>CARDIO TRAINING</v>
          </cell>
          <cell r="E384" t="str">
            <v>CORE TRAINER</v>
          </cell>
          <cell r="F384" t="str">
            <v>PICE</v>
          </cell>
          <cell r="G384">
            <v>1551.18</v>
          </cell>
          <cell r="H384">
            <v>1292.6500000000001</v>
          </cell>
          <cell r="I384">
            <v>1163.4000000000001</v>
          </cell>
          <cell r="J384">
            <v>-9.9988395930839746E-2</v>
          </cell>
          <cell r="L384">
            <v>0</v>
          </cell>
          <cell r="M384" t="e">
            <v>#REF!</v>
          </cell>
          <cell r="N384">
            <v>43.2</v>
          </cell>
          <cell r="O384">
            <v>0</v>
          </cell>
          <cell r="P384" t="e">
            <v>#REF!</v>
          </cell>
        </row>
        <row r="385">
          <cell r="A385">
            <v>5056</v>
          </cell>
          <cell r="B385" t="str">
            <v xml:space="preserve"> </v>
          </cell>
          <cell r="C385">
            <v>221.66</v>
          </cell>
          <cell r="D385" t="str">
            <v>CARDIO TRAINING</v>
          </cell>
          <cell r="E385" t="str">
            <v>ELLIPTIQUE NODUX</v>
          </cell>
          <cell r="F385" t="str">
            <v>PICE</v>
          </cell>
          <cell r="G385">
            <v>4950</v>
          </cell>
          <cell r="H385">
            <v>4125</v>
          </cell>
          <cell r="I385">
            <v>3093.75</v>
          </cell>
          <cell r="J385">
            <v>-0.25</v>
          </cell>
          <cell r="L385">
            <v>0</v>
          </cell>
          <cell r="M385" t="e">
            <v>#REF!</v>
          </cell>
          <cell r="N385">
            <v>120</v>
          </cell>
          <cell r="O385">
            <v>0</v>
          </cell>
          <cell r="P385" t="e">
            <v>#REF!</v>
          </cell>
        </row>
        <row r="386">
          <cell r="A386">
            <v>3226</v>
          </cell>
          <cell r="B386" t="str">
            <v xml:space="preserve"> </v>
          </cell>
          <cell r="C386">
            <v>2985</v>
          </cell>
          <cell r="D386" t="str">
            <v>CARDIO TRAINING</v>
          </cell>
          <cell r="E386" t="str">
            <v>JUMP TRAINER</v>
          </cell>
          <cell r="F386" t="str">
            <v>PICE</v>
          </cell>
          <cell r="G386">
            <v>3444.3360000000002</v>
          </cell>
          <cell r="H386">
            <v>2870.28</v>
          </cell>
          <cell r="I386">
            <v>2583.25</v>
          </cell>
          <cell r="J386">
            <v>-0.10000069679613145</v>
          </cell>
          <cell r="L386">
            <v>0</v>
          </cell>
          <cell r="M386" t="e">
            <v>#REF!</v>
          </cell>
          <cell r="N386">
            <v>100</v>
          </cell>
          <cell r="O386">
            <v>0</v>
          </cell>
          <cell r="P386" t="e">
            <v>#REF!</v>
          </cell>
        </row>
        <row r="387">
          <cell r="A387">
            <v>3223</v>
          </cell>
          <cell r="B387" t="str">
            <v xml:space="preserve"> </v>
          </cell>
          <cell r="C387">
            <v>2075</v>
          </cell>
          <cell r="D387" t="str">
            <v>CARDIO TRAINING</v>
          </cell>
          <cell r="E387" t="str">
            <v>LEG TRAINER</v>
          </cell>
          <cell r="F387" t="str">
            <v>PICE</v>
          </cell>
          <cell r="G387">
            <v>1551.18</v>
          </cell>
          <cell r="H387">
            <v>1292.6500000000001</v>
          </cell>
          <cell r="I387">
            <v>1163.4000000000001</v>
          </cell>
          <cell r="J387">
            <v>-9.9988395930839746E-2</v>
          </cell>
          <cell r="L387">
            <v>0</v>
          </cell>
          <cell r="M387" t="e">
            <v>#REF!</v>
          </cell>
          <cell r="N387">
            <v>52</v>
          </cell>
          <cell r="O387">
            <v>0</v>
          </cell>
          <cell r="P387" t="e">
            <v>#REF!</v>
          </cell>
        </row>
        <row r="388">
          <cell r="A388">
            <v>3224</v>
          </cell>
          <cell r="B388" t="str">
            <v xml:space="preserve"> </v>
          </cell>
          <cell r="C388">
            <v>2500</v>
          </cell>
          <cell r="D388" t="str">
            <v>CARDIO TRAINING</v>
          </cell>
          <cell r="E388" t="str">
            <v>PRESS TRAINER</v>
          </cell>
          <cell r="F388" t="str">
            <v>PICE</v>
          </cell>
          <cell r="G388">
            <v>1910.5319999999997</v>
          </cell>
          <cell r="H388">
            <v>1592.11</v>
          </cell>
          <cell r="I388">
            <v>1432.9</v>
          </cell>
          <cell r="J388">
            <v>-9.9999371902695047E-2</v>
          </cell>
          <cell r="L388">
            <v>0</v>
          </cell>
          <cell r="M388" t="e">
            <v>#REF!</v>
          </cell>
          <cell r="N388">
            <v>60</v>
          </cell>
          <cell r="O388">
            <v>0</v>
          </cell>
          <cell r="P388" t="e">
            <v>#REF!</v>
          </cell>
        </row>
        <row r="389">
          <cell r="A389">
            <v>3225</v>
          </cell>
          <cell r="B389" t="str">
            <v xml:space="preserve"> </v>
          </cell>
          <cell r="C389">
            <v>2365</v>
          </cell>
          <cell r="D389" t="str">
            <v>CARDIO TRAINING</v>
          </cell>
          <cell r="E389" t="str">
            <v>PULL UP TRAINER</v>
          </cell>
          <cell r="F389" t="str">
            <v>PICE</v>
          </cell>
          <cell r="G389">
            <v>1910.5319999999997</v>
          </cell>
          <cell r="H389">
            <v>1592.11</v>
          </cell>
          <cell r="I389">
            <v>1432.9</v>
          </cell>
          <cell r="J389">
            <v>-9.9999371902695047E-2</v>
          </cell>
          <cell r="L389">
            <v>0</v>
          </cell>
          <cell r="M389" t="e">
            <v>#REF!</v>
          </cell>
          <cell r="N389">
            <v>62</v>
          </cell>
          <cell r="O389">
            <v>0</v>
          </cell>
          <cell r="P389" t="e">
            <v>#REF!</v>
          </cell>
        </row>
        <row r="390">
          <cell r="A390">
            <v>3920</v>
          </cell>
          <cell r="B390" t="str">
            <v xml:space="preserve"> </v>
          </cell>
          <cell r="C390">
            <v>1292.6500000000001</v>
          </cell>
          <cell r="D390" t="str">
            <v>CARDIO TRAINING</v>
          </cell>
          <cell r="E390" t="str">
            <v>RAMEUR CONCEPT 2 - MODELE D</v>
          </cell>
          <cell r="F390" t="str">
            <v>PICE</v>
          </cell>
          <cell r="G390">
            <v>1579.2</v>
          </cell>
          <cell r="H390">
            <v>1316</v>
          </cell>
          <cell r="I390">
            <v>1316</v>
          </cell>
          <cell r="J390">
            <v>0</v>
          </cell>
          <cell r="L390">
            <v>0</v>
          </cell>
          <cell r="M390" t="e">
            <v>#REF!</v>
          </cell>
          <cell r="N390">
            <v>28</v>
          </cell>
          <cell r="O390">
            <v>0</v>
          </cell>
          <cell r="P390" t="e">
            <v>#REF!</v>
          </cell>
        </row>
        <row r="391">
          <cell r="A391">
            <v>5059</v>
          </cell>
          <cell r="B391" t="str">
            <v xml:space="preserve"> </v>
          </cell>
          <cell r="C391">
            <v>49</v>
          </cell>
          <cell r="D391" t="str">
            <v>CARDIO TRAINING</v>
          </cell>
          <cell r="E391" t="str">
            <v>STEPPER PEGASUS</v>
          </cell>
          <cell r="F391" t="str">
            <v>PICE</v>
          </cell>
          <cell r="G391">
            <v>4074</v>
          </cell>
          <cell r="H391">
            <v>3395</v>
          </cell>
          <cell r="I391">
            <v>2546.25</v>
          </cell>
          <cell r="J391">
            <v>-0.25</v>
          </cell>
          <cell r="L391">
            <v>0</v>
          </cell>
          <cell r="M391" t="e">
            <v>#REF!</v>
          </cell>
          <cell r="N391">
            <v>150</v>
          </cell>
          <cell r="O391">
            <v>0</v>
          </cell>
          <cell r="P391" t="e">
            <v>#REF!</v>
          </cell>
        </row>
        <row r="392">
          <cell r="A392">
            <v>5055</v>
          </cell>
          <cell r="B392" t="str">
            <v xml:space="preserve"> </v>
          </cell>
          <cell r="C392">
            <v>22.27</v>
          </cell>
          <cell r="D392" t="str">
            <v>CARDIO TRAINING</v>
          </cell>
          <cell r="E392" t="str">
            <v>TAPIS IKARUS</v>
          </cell>
          <cell r="F392" t="str">
            <v>PICE</v>
          </cell>
          <cell r="G392">
            <v>4950</v>
          </cell>
          <cell r="H392">
            <v>4125</v>
          </cell>
          <cell r="I392">
            <v>3093.75</v>
          </cell>
          <cell r="J392">
            <v>-0.25</v>
          </cell>
          <cell r="L392">
            <v>0</v>
          </cell>
          <cell r="M392" t="e">
            <v>#REF!</v>
          </cell>
          <cell r="N392">
            <v>308</v>
          </cell>
          <cell r="O392">
            <v>0</v>
          </cell>
          <cell r="P392" t="e">
            <v>#REF!</v>
          </cell>
        </row>
        <row r="393">
          <cell r="A393">
            <v>5054</v>
          </cell>
          <cell r="B393" t="str">
            <v xml:space="preserve"> </v>
          </cell>
          <cell r="C393">
            <v>12.54</v>
          </cell>
          <cell r="D393" t="str">
            <v>CARDIO TRAINING</v>
          </cell>
          <cell r="E393" t="str">
            <v>TAPIS PROPUS</v>
          </cell>
          <cell r="F393" t="str">
            <v>PICE</v>
          </cell>
          <cell r="G393">
            <v>6834</v>
          </cell>
          <cell r="H393">
            <v>5695</v>
          </cell>
          <cell r="I393">
            <v>4271.25</v>
          </cell>
          <cell r="J393">
            <v>-0.25</v>
          </cell>
          <cell r="L393">
            <v>0</v>
          </cell>
          <cell r="M393" t="e">
            <v>#REF!</v>
          </cell>
          <cell r="N393">
            <v>308</v>
          </cell>
          <cell r="O393">
            <v>0</v>
          </cell>
          <cell r="P393" t="e">
            <v>#REF!</v>
          </cell>
        </row>
        <row r="394">
          <cell r="A394">
            <v>3876</v>
          </cell>
          <cell r="B394" t="str">
            <v xml:space="preserve"> </v>
          </cell>
          <cell r="C394">
            <v>15.07</v>
          </cell>
          <cell r="D394" t="str">
            <v>CARDIO TRAINING</v>
          </cell>
          <cell r="E394" t="str">
            <v>VELO EOLOX</v>
          </cell>
          <cell r="F394" t="str">
            <v>PICE</v>
          </cell>
          <cell r="G394">
            <v>1602</v>
          </cell>
          <cell r="H394">
            <v>1335</v>
          </cell>
          <cell r="I394">
            <v>1001.25</v>
          </cell>
          <cell r="J394">
            <v>-0.25</v>
          </cell>
          <cell r="L394">
            <v>0</v>
          </cell>
          <cell r="M394" t="e">
            <v>#REF!</v>
          </cell>
          <cell r="N394">
            <v>52</v>
          </cell>
          <cell r="O394">
            <v>0</v>
          </cell>
          <cell r="P394" t="e">
            <v>#REF!</v>
          </cell>
        </row>
        <row r="395">
          <cell r="A395">
            <v>3875</v>
          </cell>
          <cell r="B395" t="str">
            <v xml:space="preserve"> </v>
          </cell>
          <cell r="C395">
            <v>19.91</v>
          </cell>
          <cell r="D395" t="str">
            <v>CARDIO TRAINING</v>
          </cell>
          <cell r="E395" t="str">
            <v>VELO GIRO</v>
          </cell>
          <cell r="F395" t="str">
            <v>PICE</v>
          </cell>
          <cell r="G395">
            <v>1110</v>
          </cell>
          <cell r="H395">
            <v>925</v>
          </cell>
          <cell r="I395">
            <v>693.75</v>
          </cell>
          <cell r="J395">
            <v>-0.25</v>
          </cell>
          <cell r="L395">
            <v>0</v>
          </cell>
          <cell r="M395" t="e">
            <v>#REF!</v>
          </cell>
          <cell r="N395">
            <v>55</v>
          </cell>
          <cell r="O395">
            <v>0</v>
          </cell>
          <cell r="P395" t="e">
            <v>#REF!</v>
          </cell>
        </row>
        <row r="396">
          <cell r="A396">
            <v>5058</v>
          </cell>
          <cell r="B396" t="str">
            <v xml:space="preserve"> </v>
          </cell>
          <cell r="C396">
            <v>21.71</v>
          </cell>
          <cell r="D396" t="str">
            <v>CARDIO TRAINING</v>
          </cell>
          <cell r="E396" t="str">
            <v>VELO HORIZONTAL CIGNUX</v>
          </cell>
          <cell r="F396" t="str">
            <v>PICE</v>
          </cell>
          <cell r="G396">
            <v>3330</v>
          </cell>
          <cell r="H396">
            <v>2775</v>
          </cell>
          <cell r="I396">
            <v>2081.25</v>
          </cell>
          <cell r="J396">
            <v>-0.25</v>
          </cell>
          <cell r="L396">
            <v>0</v>
          </cell>
          <cell r="M396" t="e">
            <v>#REF!</v>
          </cell>
          <cell r="N396">
            <v>83</v>
          </cell>
          <cell r="O396">
            <v>0</v>
          </cell>
          <cell r="P396" t="e">
            <v>#REF!</v>
          </cell>
        </row>
        <row r="397">
          <cell r="A397">
            <v>4093</v>
          </cell>
          <cell r="B397" t="str">
            <v xml:space="preserve"> </v>
          </cell>
          <cell r="C397">
            <v>22.27</v>
          </cell>
          <cell r="D397" t="str">
            <v>CARDIO TRAINING</v>
          </cell>
          <cell r="E397" t="str">
            <v>VELO MASKHAL AMA</v>
          </cell>
          <cell r="F397" t="str">
            <v>PICE</v>
          </cell>
          <cell r="G397">
            <v>1668</v>
          </cell>
          <cell r="H397">
            <v>1390</v>
          </cell>
          <cell r="I397">
            <v>970</v>
          </cell>
          <cell r="J397">
            <v>-0.30215827338129497</v>
          </cell>
          <cell r="L397">
            <v>0</v>
          </cell>
          <cell r="M397" t="e">
            <v>#REF!</v>
          </cell>
          <cell r="N397">
            <v>61</v>
          </cell>
          <cell r="O397">
            <v>0</v>
          </cell>
          <cell r="P397" t="e">
            <v>#REF!</v>
          </cell>
        </row>
        <row r="398">
          <cell r="A398">
            <v>3877</v>
          </cell>
          <cell r="B398" t="str">
            <v xml:space="preserve"> </v>
          </cell>
          <cell r="C398">
            <v>20.76</v>
          </cell>
          <cell r="D398" t="str">
            <v>CARDIO TRAINING</v>
          </cell>
          <cell r="E398" t="str">
            <v>VELO MONSTER</v>
          </cell>
          <cell r="F398" t="str">
            <v>PICE</v>
          </cell>
          <cell r="G398">
            <v>1848</v>
          </cell>
          <cell r="H398">
            <v>1540</v>
          </cell>
          <cell r="I398">
            <v>1155</v>
          </cell>
          <cell r="J398">
            <v>-0.25</v>
          </cell>
          <cell r="L398">
            <v>0</v>
          </cell>
          <cell r="M398" t="e">
            <v>#REF!</v>
          </cell>
          <cell r="N398">
            <v>50</v>
          </cell>
          <cell r="O398">
            <v>0</v>
          </cell>
          <cell r="P398" t="e">
            <v>#REF!</v>
          </cell>
        </row>
        <row r="399">
          <cell r="A399">
            <v>5057</v>
          </cell>
          <cell r="B399" t="str">
            <v xml:space="preserve"> </v>
          </cell>
          <cell r="C399">
            <v>23.6</v>
          </cell>
          <cell r="D399" t="str">
            <v>CARDIO TRAINING</v>
          </cell>
          <cell r="E399" t="str">
            <v>VELO VERTICAL ZOXMA</v>
          </cell>
          <cell r="F399" t="str">
            <v>PICE</v>
          </cell>
          <cell r="G399">
            <v>2718</v>
          </cell>
          <cell r="H399">
            <v>2265</v>
          </cell>
          <cell r="I399">
            <v>1698.75</v>
          </cell>
          <cell r="J399">
            <v>-0.25</v>
          </cell>
          <cell r="L399">
            <v>0</v>
          </cell>
          <cell r="M399" t="e">
            <v>#REF!</v>
          </cell>
          <cell r="N399">
            <v>67</v>
          </cell>
          <cell r="O399">
            <v>0</v>
          </cell>
          <cell r="P399" t="e">
            <v>#REF!</v>
          </cell>
        </row>
        <row r="400">
          <cell r="A400">
            <v>1548</v>
          </cell>
          <cell r="B400" t="str">
            <v xml:space="preserve"> </v>
          </cell>
          <cell r="C400">
            <v>20.76</v>
          </cell>
          <cell r="D400" t="str">
            <v>FITNESS</v>
          </cell>
          <cell r="E400" t="str">
            <v>BANDE LATEX (LOT DE 3)</v>
          </cell>
          <cell r="F400" t="str">
            <v>LOT DE 3</v>
          </cell>
          <cell r="G400">
            <v>11.04</v>
          </cell>
          <cell r="H400">
            <v>9.1999999999999993</v>
          </cell>
          <cell r="I400">
            <v>5.95</v>
          </cell>
          <cell r="J400">
            <v>-0.35326086956521729</v>
          </cell>
          <cell r="L400">
            <v>0</v>
          </cell>
          <cell r="M400" t="e">
            <v>#REF!</v>
          </cell>
          <cell r="N400">
            <v>0.27</v>
          </cell>
          <cell r="O400">
            <v>0</v>
          </cell>
          <cell r="P400" t="e">
            <v>#REF!</v>
          </cell>
        </row>
        <row r="401">
          <cell r="A401">
            <v>1450</v>
          </cell>
          <cell r="B401" t="str">
            <v xml:space="preserve"> </v>
          </cell>
          <cell r="C401">
            <v>18.010000000000002</v>
          </cell>
          <cell r="D401" t="str">
            <v>FITNESS</v>
          </cell>
          <cell r="E401" t="str">
            <v>BANDES LESTEES CHEVILLE 2X1KG</v>
          </cell>
          <cell r="F401" t="str">
            <v>PAIRE</v>
          </cell>
          <cell r="G401">
            <v>10.199999999999999</v>
          </cell>
          <cell r="H401">
            <v>8.5</v>
          </cell>
          <cell r="I401">
            <v>5.95</v>
          </cell>
          <cell r="J401">
            <v>-0.3</v>
          </cell>
          <cell r="L401">
            <v>0</v>
          </cell>
          <cell r="M401" t="e">
            <v>#REF!</v>
          </cell>
          <cell r="N401">
            <v>2</v>
          </cell>
          <cell r="O401">
            <v>0</v>
          </cell>
          <cell r="P401" t="e">
            <v>#REF!</v>
          </cell>
        </row>
        <row r="402">
          <cell r="A402">
            <v>2902</v>
          </cell>
          <cell r="B402" t="str">
            <v xml:space="preserve"> </v>
          </cell>
          <cell r="C402">
            <v>20.85</v>
          </cell>
          <cell r="D402" t="str">
            <v>FITNESS</v>
          </cell>
          <cell r="E402" t="str">
            <v>BANDES LESTEES CHEVILLE 2X0,5KG</v>
          </cell>
          <cell r="F402" t="str">
            <v>PAIRE</v>
          </cell>
          <cell r="G402">
            <v>7.1999999999999993</v>
          </cell>
          <cell r="H402">
            <v>6</v>
          </cell>
          <cell r="I402">
            <v>4.5</v>
          </cell>
          <cell r="J402">
            <v>-0.25</v>
          </cell>
          <cell r="L402">
            <v>0</v>
          </cell>
          <cell r="M402" t="e">
            <v>#REF!</v>
          </cell>
          <cell r="N402">
            <v>1</v>
          </cell>
          <cell r="O402">
            <v>0</v>
          </cell>
          <cell r="P402" t="e">
            <v>#REF!</v>
          </cell>
        </row>
        <row r="403">
          <cell r="A403">
            <v>1451</v>
          </cell>
          <cell r="B403" t="str">
            <v xml:space="preserve"> </v>
          </cell>
          <cell r="C403">
            <v>28.39</v>
          </cell>
          <cell r="D403" t="str">
            <v>FITNESS</v>
          </cell>
          <cell r="E403" t="str">
            <v>BANDES LESTEES POIGNET 2X0,5KG</v>
          </cell>
          <cell r="F403" t="str">
            <v>PAIRE</v>
          </cell>
          <cell r="G403">
            <v>6.6</v>
          </cell>
          <cell r="H403">
            <v>5.5</v>
          </cell>
          <cell r="I403">
            <v>4.95</v>
          </cell>
          <cell r="J403">
            <v>-9.9999999999999964E-2</v>
          </cell>
          <cell r="L403">
            <v>0</v>
          </cell>
          <cell r="M403" t="e">
            <v>#REF!</v>
          </cell>
          <cell r="N403">
            <v>1</v>
          </cell>
          <cell r="O403">
            <v>0</v>
          </cell>
          <cell r="P403" t="e">
            <v>#REF!</v>
          </cell>
        </row>
        <row r="404">
          <cell r="A404">
            <v>4037</v>
          </cell>
          <cell r="B404" t="str">
            <v xml:space="preserve"> </v>
          </cell>
          <cell r="C404">
            <v>35.549999999999997</v>
          </cell>
          <cell r="D404" t="str">
            <v>FITNESS</v>
          </cell>
          <cell r="E404" t="str">
            <v>BANDES LESTEES POIGNET/CHEVILLE 0,5KG</v>
          </cell>
          <cell r="F404" t="str">
            <v>PAIRE</v>
          </cell>
          <cell r="G404">
            <v>9.48</v>
          </cell>
          <cell r="H404">
            <v>7.9</v>
          </cell>
          <cell r="I404">
            <v>6.3</v>
          </cell>
          <cell r="J404">
            <v>-0.20253164556962031</v>
          </cell>
          <cell r="L404">
            <v>0</v>
          </cell>
          <cell r="M404" t="e">
            <v>#REF!</v>
          </cell>
          <cell r="N404">
            <v>1</v>
          </cell>
          <cell r="O404">
            <v>0</v>
          </cell>
          <cell r="P404" t="e">
            <v>#REF!</v>
          </cell>
        </row>
        <row r="405">
          <cell r="A405">
            <v>4038</v>
          </cell>
          <cell r="B405" t="str">
            <v xml:space="preserve"> </v>
          </cell>
          <cell r="C405">
            <v>26.54</v>
          </cell>
          <cell r="D405" t="str">
            <v>FITNESS</v>
          </cell>
          <cell r="E405" t="str">
            <v>BANDES LESTEES POIGNET/CHEVILLE 1KG</v>
          </cell>
          <cell r="F405" t="str">
            <v>PAIRE</v>
          </cell>
          <cell r="G405">
            <v>13.2</v>
          </cell>
          <cell r="H405">
            <v>11</v>
          </cell>
          <cell r="I405">
            <v>8.8000000000000007</v>
          </cell>
          <cell r="J405">
            <v>-0.19999999999999993</v>
          </cell>
          <cell r="L405">
            <v>0</v>
          </cell>
          <cell r="M405" t="e">
            <v>#REF!</v>
          </cell>
          <cell r="N405">
            <v>2</v>
          </cell>
          <cell r="O405">
            <v>0</v>
          </cell>
          <cell r="P405" t="e">
            <v>#REF!</v>
          </cell>
        </row>
        <row r="406">
          <cell r="A406">
            <v>4039</v>
          </cell>
          <cell r="B406" t="str">
            <v xml:space="preserve"> </v>
          </cell>
          <cell r="C406">
            <v>26.54</v>
          </cell>
          <cell r="D406" t="str">
            <v>FITNESS</v>
          </cell>
          <cell r="E406" t="str">
            <v>BANDES LESTEES POIGNET/CHEVILLE 1,5KG</v>
          </cell>
          <cell r="F406" t="str">
            <v>PAIRE</v>
          </cell>
          <cell r="G406">
            <v>15.6</v>
          </cell>
          <cell r="H406">
            <v>13</v>
          </cell>
          <cell r="I406">
            <v>10.4</v>
          </cell>
          <cell r="J406">
            <v>-0.19999999999999998</v>
          </cell>
          <cell r="L406">
            <v>0</v>
          </cell>
          <cell r="M406" t="e">
            <v>#REF!</v>
          </cell>
          <cell r="N406">
            <v>3</v>
          </cell>
          <cell r="O406">
            <v>0</v>
          </cell>
          <cell r="P406" t="e">
            <v>#REF!</v>
          </cell>
        </row>
        <row r="407">
          <cell r="A407">
            <v>4040</v>
          </cell>
          <cell r="B407" t="str">
            <v xml:space="preserve"> </v>
          </cell>
          <cell r="C407">
            <v>23.65</v>
          </cell>
          <cell r="D407" t="str">
            <v>FITNESS</v>
          </cell>
          <cell r="E407" t="str">
            <v>BANDES LESTEES POIGNET/CHEVILLE 2KG</v>
          </cell>
          <cell r="F407" t="str">
            <v>PAIRE</v>
          </cell>
          <cell r="G407">
            <v>20.399999999999999</v>
          </cell>
          <cell r="H407">
            <v>17</v>
          </cell>
          <cell r="I407">
            <v>13.6</v>
          </cell>
          <cell r="J407">
            <v>-0.2</v>
          </cell>
          <cell r="L407">
            <v>0</v>
          </cell>
          <cell r="M407" t="e">
            <v>#REF!</v>
          </cell>
          <cell r="N407">
            <v>4</v>
          </cell>
          <cell r="O407">
            <v>0</v>
          </cell>
          <cell r="P407" t="e">
            <v>#REF!</v>
          </cell>
        </row>
        <row r="408">
          <cell r="A408">
            <v>2300</v>
          </cell>
          <cell r="B408" t="str">
            <v xml:space="preserve"> </v>
          </cell>
          <cell r="C408">
            <v>17.420000000000002</v>
          </cell>
          <cell r="D408" t="str">
            <v>FITNESS</v>
          </cell>
          <cell r="E408" t="str">
            <v>BARRE LESTEE 2</v>
          </cell>
          <cell r="F408" t="str">
            <v>PICE</v>
          </cell>
          <cell r="G408">
            <v>19.8</v>
          </cell>
          <cell r="H408">
            <v>16.5</v>
          </cell>
          <cell r="I408">
            <v>12.4</v>
          </cell>
          <cell r="J408">
            <v>-0.24848484848484848</v>
          </cell>
          <cell r="L408">
            <v>0</v>
          </cell>
          <cell r="M408" t="e">
            <v>#REF!</v>
          </cell>
          <cell r="N408">
            <v>2</v>
          </cell>
          <cell r="O408">
            <v>0</v>
          </cell>
          <cell r="P408" t="e">
            <v>#REF!</v>
          </cell>
        </row>
        <row r="409">
          <cell r="A409">
            <v>2301</v>
          </cell>
          <cell r="B409" t="str">
            <v xml:space="preserve"> </v>
          </cell>
          <cell r="C409">
            <v>22.27</v>
          </cell>
          <cell r="D409" t="str">
            <v>FITNESS</v>
          </cell>
          <cell r="E409" t="str">
            <v>BARRE LESTEE 3</v>
          </cell>
          <cell r="F409" t="str">
            <v>PICE</v>
          </cell>
          <cell r="G409">
            <v>24.24</v>
          </cell>
          <cell r="H409">
            <v>20.2</v>
          </cell>
          <cell r="I409">
            <v>15.2</v>
          </cell>
          <cell r="J409">
            <v>-0.24752475247524752</v>
          </cell>
          <cell r="L409">
            <v>0</v>
          </cell>
          <cell r="M409" t="e">
            <v>#REF!</v>
          </cell>
          <cell r="N409">
            <v>3</v>
          </cell>
          <cell r="O409">
            <v>0</v>
          </cell>
          <cell r="P409" t="e">
            <v>#REF!</v>
          </cell>
        </row>
        <row r="410">
          <cell r="A410">
            <v>2302</v>
          </cell>
          <cell r="B410" t="str">
            <v xml:space="preserve"> </v>
          </cell>
          <cell r="C410">
            <v>24.55</v>
          </cell>
          <cell r="D410" t="str">
            <v>FITNESS</v>
          </cell>
          <cell r="E410" t="str">
            <v>BARRE LESTEE 4</v>
          </cell>
          <cell r="F410" t="str">
            <v>PICE</v>
          </cell>
          <cell r="G410">
            <v>27</v>
          </cell>
          <cell r="H410">
            <v>22.5</v>
          </cell>
          <cell r="I410">
            <v>16.899999999999999</v>
          </cell>
          <cell r="J410">
            <v>-0.24888888888888897</v>
          </cell>
          <cell r="L410">
            <v>0</v>
          </cell>
          <cell r="M410" t="e">
            <v>#REF!</v>
          </cell>
          <cell r="N410">
            <v>4</v>
          </cell>
          <cell r="O410">
            <v>0</v>
          </cell>
          <cell r="P410" t="e">
            <v>#REF!</v>
          </cell>
        </row>
        <row r="411">
          <cell r="A411">
            <v>2303</v>
          </cell>
          <cell r="B411" t="str">
            <v xml:space="preserve"> </v>
          </cell>
          <cell r="C411">
            <v>22.56</v>
          </cell>
          <cell r="D411" t="str">
            <v>FITNESS</v>
          </cell>
          <cell r="E411" t="str">
            <v>BARRE LESTEE 5</v>
          </cell>
          <cell r="F411" t="str">
            <v>PICE</v>
          </cell>
          <cell r="G411">
            <v>31.2</v>
          </cell>
          <cell r="H411">
            <v>26</v>
          </cell>
          <cell r="I411">
            <v>19.600000000000001</v>
          </cell>
          <cell r="J411">
            <v>-0.24615384615384611</v>
          </cell>
          <cell r="L411">
            <v>0</v>
          </cell>
          <cell r="M411" t="e">
            <v>#REF!</v>
          </cell>
          <cell r="N411">
            <v>5</v>
          </cell>
          <cell r="O411">
            <v>0</v>
          </cell>
          <cell r="P411" t="e">
            <v>#REF!</v>
          </cell>
        </row>
        <row r="412">
          <cell r="A412">
            <v>2337</v>
          </cell>
          <cell r="B412" t="str">
            <v xml:space="preserve"> </v>
          </cell>
          <cell r="C412">
            <v>30.81</v>
          </cell>
          <cell r="D412" t="str">
            <v>FITNESS</v>
          </cell>
          <cell r="E412" t="str">
            <v>BARRE LESTEE 6</v>
          </cell>
          <cell r="F412" t="str">
            <v>PICE</v>
          </cell>
          <cell r="G412">
            <v>35.4</v>
          </cell>
          <cell r="H412">
            <v>29.5</v>
          </cell>
          <cell r="I412">
            <v>22.2</v>
          </cell>
          <cell r="J412">
            <v>-0.24745762711864408</v>
          </cell>
          <cell r="L412">
            <v>0</v>
          </cell>
          <cell r="M412" t="e">
            <v>#REF!</v>
          </cell>
          <cell r="N412">
            <v>6</v>
          </cell>
          <cell r="O412">
            <v>0</v>
          </cell>
          <cell r="P412" t="e">
            <v>#REF!</v>
          </cell>
        </row>
        <row r="413">
          <cell r="A413">
            <v>2338</v>
          </cell>
          <cell r="B413" t="str">
            <v xml:space="preserve"> </v>
          </cell>
          <cell r="C413">
            <v>12.54</v>
          </cell>
          <cell r="D413" t="str">
            <v>FITNESS</v>
          </cell>
          <cell r="E413" t="str">
            <v>BARRE LESTEE 7</v>
          </cell>
          <cell r="F413" t="str">
            <v>PICE</v>
          </cell>
          <cell r="G413">
            <v>39.6</v>
          </cell>
          <cell r="H413">
            <v>33</v>
          </cell>
          <cell r="I413">
            <v>24.9</v>
          </cell>
          <cell r="J413">
            <v>-0.24545454545454551</v>
          </cell>
          <cell r="L413">
            <v>0</v>
          </cell>
          <cell r="M413" t="e">
            <v>#REF!</v>
          </cell>
          <cell r="N413">
            <v>7</v>
          </cell>
          <cell r="O413">
            <v>0</v>
          </cell>
          <cell r="P413" t="e">
            <v>#REF!</v>
          </cell>
        </row>
        <row r="414">
          <cell r="A414">
            <v>2313</v>
          </cell>
          <cell r="B414" t="str">
            <v xml:space="preserve"> </v>
          </cell>
          <cell r="C414">
            <v>22.75</v>
          </cell>
          <cell r="D414" t="str">
            <v>FITNESS</v>
          </cell>
          <cell r="E414" t="str">
            <v>DISQUE PUMP 1,25KG JAUNE</v>
          </cell>
          <cell r="F414" t="str">
            <v>PICE</v>
          </cell>
          <cell r="G414">
            <v>4.5119999999999996</v>
          </cell>
          <cell r="H414">
            <v>3.76</v>
          </cell>
          <cell r="I414">
            <v>2.65</v>
          </cell>
          <cell r="J414">
            <v>-0.29521276595744678</v>
          </cell>
          <cell r="L414">
            <v>0</v>
          </cell>
          <cell r="M414" t="e">
            <v>#REF!</v>
          </cell>
          <cell r="N414">
            <v>1.25</v>
          </cell>
          <cell r="O414">
            <v>0</v>
          </cell>
          <cell r="P414" t="e">
            <v>#REF!</v>
          </cell>
        </row>
        <row r="415">
          <cell r="A415">
            <v>2314</v>
          </cell>
          <cell r="B415" t="str">
            <v xml:space="preserve"> </v>
          </cell>
          <cell r="C415">
            <v>17.54</v>
          </cell>
          <cell r="D415" t="str">
            <v>FITNESS</v>
          </cell>
          <cell r="E415" t="str">
            <v>DISQUE PUMP 2,5KG ORANGE</v>
          </cell>
          <cell r="F415" t="str">
            <v>PICE</v>
          </cell>
          <cell r="G415">
            <v>9.0359999999999996</v>
          </cell>
          <cell r="H415">
            <v>7.53</v>
          </cell>
          <cell r="I415">
            <v>5.3</v>
          </cell>
          <cell r="J415">
            <v>-0.29614873837981415</v>
          </cell>
          <cell r="L415">
            <v>0</v>
          </cell>
          <cell r="M415" t="e">
            <v>#REF!</v>
          </cell>
          <cell r="N415">
            <v>2.5</v>
          </cell>
          <cell r="O415">
            <v>0</v>
          </cell>
          <cell r="P415" t="e">
            <v>#REF!</v>
          </cell>
        </row>
        <row r="416">
          <cell r="A416">
            <v>2315</v>
          </cell>
          <cell r="B416" t="str">
            <v xml:space="preserve"> </v>
          </cell>
          <cell r="C416">
            <v>20.76</v>
          </cell>
          <cell r="D416" t="str">
            <v>FITNESS</v>
          </cell>
          <cell r="E416" t="str">
            <v>DISQUE PUMP 5KG ORANGE</v>
          </cell>
          <cell r="F416" t="str">
            <v>PICE</v>
          </cell>
          <cell r="G416">
            <v>18.059999999999999</v>
          </cell>
          <cell r="H416">
            <v>15.05</v>
          </cell>
          <cell r="I416">
            <v>10.6</v>
          </cell>
          <cell r="J416">
            <v>-0.29568106312292364</v>
          </cell>
          <cell r="L416">
            <v>0</v>
          </cell>
          <cell r="M416" t="e">
            <v>#REF!</v>
          </cell>
          <cell r="N416">
            <v>5</v>
          </cell>
          <cell r="O416">
            <v>0</v>
          </cell>
          <cell r="P416" t="e">
            <v>#REF!</v>
          </cell>
        </row>
        <row r="417">
          <cell r="A417">
            <v>2316</v>
          </cell>
          <cell r="B417" t="str">
            <v xml:space="preserve"> </v>
          </cell>
          <cell r="C417">
            <v>26.07</v>
          </cell>
          <cell r="D417" t="str">
            <v>FITNESS</v>
          </cell>
          <cell r="E417" t="str">
            <v>DISQUE PUMP 10KG ORANGE</v>
          </cell>
          <cell r="F417" t="str">
            <v>PICE</v>
          </cell>
          <cell r="G417">
            <v>36</v>
          </cell>
          <cell r="H417">
            <v>30</v>
          </cell>
          <cell r="I417">
            <v>21</v>
          </cell>
          <cell r="J417">
            <v>-0.3</v>
          </cell>
          <cell r="L417">
            <v>0</v>
          </cell>
          <cell r="M417" t="e">
            <v>#REF!</v>
          </cell>
          <cell r="N417">
            <v>10</v>
          </cell>
          <cell r="O417">
            <v>0</v>
          </cell>
          <cell r="P417" t="e">
            <v>#REF!</v>
          </cell>
        </row>
        <row r="418">
          <cell r="A418">
            <v>1515</v>
          </cell>
          <cell r="B418" t="str">
            <v xml:space="preserve"> </v>
          </cell>
          <cell r="C418">
            <v>13.74</v>
          </cell>
          <cell r="D418" t="str">
            <v>FITNESS</v>
          </cell>
          <cell r="E418" t="str">
            <v>DOME TRAINER</v>
          </cell>
          <cell r="F418" t="str">
            <v>PICE</v>
          </cell>
          <cell r="G418">
            <v>118.8</v>
          </cell>
          <cell r="H418">
            <v>99</v>
          </cell>
          <cell r="I418">
            <v>89</v>
          </cell>
          <cell r="J418">
            <v>-0.10101010101010101</v>
          </cell>
          <cell r="L418">
            <v>0</v>
          </cell>
          <cell r="M418" t="e">
            <v>#REF!</v>
          </cell>
          <cell r="N418">
            <v>10</v>
          </cell>
          <cell r="O418">
            <v>0</v>
          </cell>
          <cell r="P418" t="e">
            <v>#REF!</v>
          </cell>
        </row>
        <row r="419">
          <cell r="A419">
            <v>3631</v>
          </cell>
          <cell r="B419" t="str">
            <v xml:space="preserve"> </v>
          </cell>
          <cell r="C419">
            <v>16.12</v>
          </cell>
          <cell r="D419" t="str">
            <v>FITNESS</v>
          </cell>
          <cell r="E419" t="str">
            <v>DME TRAINER PINK</v>
          </cell>
          <cell r="F419" t="str">
            <v>PICE</v>
          </cell>
          <cell r="G419">
            <v>118.8</v>
          </cell>
          <cell r="H419">
            <v>99</v>
          </cell>
          <cell r="I419">
            <v>89</v>
          </cell>
          <cell r="J419">
            <v>-0.10101010101010101</v>
          </cell>
          <cell r="L419">
            <v>0</v>
          </cell>
          <cell r="M419" t="e">
            <v>#REF!</v>
          </cell>
          <cell r="N419">
            <v>7</v>
          </cell>
          <cell r="O419">
            <v>0</v>
          </cell>
          <cell r="P419" t="e">
            <v>#REF!</v>
          </cell>
        </row>
        <row r="420">
          <cell r="A420">
            <v>1544</v>
          </cell>
          <cell r="B420" t="str">
            <v xml:space="preserve"> </v>
          </cell>
          <cell r="C420">
            <v>21.8</v>
          </cell>
          <cell r="D420" t="str">
            <v>FITNESS</v>
          </cell>
          <cell r="E420" t="str">
            <v>ELASTIBAND 10KG AMA ORANGE</v>
          </cell>
          <cell r="F420" t="str">
            <v>PICE</v>
          </cell>
          <cell r="G420">
            <v>10.199999999999999</v>
          </cell>
          <cell r="H420">
            <v>8.5</v>
          </cell>
          <cell r="I420">
            <v>5.0999999999999996</v>
          </cell>
          <cell r="J420">
            <v>-0.4</v>
          </cell>
          <cell r="L420">
            <v>0</v>
          </cell>
          <cell r="M420" t="e">
            <v>#REF!</v>
          </cell>
          <cell r="N420">
            <v>0.04</v>
          </cell>
          <cell r="O420">
            <v>0</v>
          </cell>
          <cell r="P420" t="e">
            <v>#REF!</v>
          </cell>
        </row>
        <row r="421">
          <cell r="A421">
            <v>1545</v>
          </cell>
          <cell r="B421" t="str">
            <v xml:space="preserve"> </v>
          </cell>
          <cell r="C421">
            <v>21.33</v>
          </cell>
          <cell r="D421" t="str">
            <v>FITNESS</v>
          </cell>
          <cell r="E421" t="str">
            <v>ELASTIBAND 15G AMA VERT</v>
          </cell>
          <cell r="F421" t="str">
            <v>PICE</v>
          </cell>
          <cell r="G421">
            <v>12.9</v>
          </cell>
          <cell r="H421">
            <v>10.75</v>
          </cell>
          <cell r="I421">
            <v>6.45</v>
          </cell>
          <cell r="J421">
            <v>-0.39999999999999997</v>
          </cell>
          <cell r="L421">
            <v>0</v>
          </cell>
          <cell r="M421" t="e">
            <v>#REF!</v>
          </cell>
          <cell r="N421">
            <v>0.06</v>
          </cell>
          <cell r="O421">
            <v>0</v>
          </cell>
          <cell r="P421" t="e">
            <v>#REF!</v>
          </cell>
        </row>
        <row r="422">
          <cell r="A422">
            <v>1546</v>
          </cell>
          <cell r="B422" t="str">
            <v xml:space="preserve"> </v>
          </cell>
          <cell r="C422">
            <v>169</v>
          </cell>
          <cell r="D422" t="str">
            <v>FITNESS</v>
          </cell>
          <cell r="E422" t="str">
            <v>ELASTIBAND 20KG AMA BLEU</v>
          </cell>
          <cell r="F422" t="str">
            <v>PICE</v>
          </cell>
          <cell r="G422">
            <v>15.899999999999999</v>
          </cell>
          <cell r="H422">
            <v>13.25</v>
          </cell>
          <cell r="I422">
            <v>7.95</v>
          </cell>
          <cell r="J422">
            <v>-0.39999999999999997</v>
          </cell>
          <cell r="L422">
            <v>0</v>
          </cell>
          <cell r="M422" t="e">
            <v>#REF!</v>
          </cell>
          <cell r="N422">
            <v>0.1</v>
          </cell>
          <cell r="O422">
            <v>0</v>
          </cell>
          <cell r="P422" t="e">
            <v>#REF!</v>
          </cell>
        </row>
        <row r="423">
          <cell r="A423">
            <v>2353</v>
          </cell>
          <cell r="B423" t="str">
            <v xml:space="preserve"> </v>
          </cell>
          <cell r="C423">
            <v>2445</v>
          </cell>
          <cell r="D423" t="str">
            <v>FITNESS</v>
          </cell>
          <cell r="E423" t="str">
            <v>FITNESS TUBE MEDIUM VERT</v>
          </cell>
          <cell r="F423" t="str">
            <v>PICE</v>
          </cell>
          <cell r="G423">
            <v>8.0399999999999991</v>
          </cell>
          <cell r="H423">
            <v>6.7</v>
          </cell>
          <cell r="I423">
            <v>4.0999999999999996</v>
          </cell>
          <cell r="J423">
            <v>-0.38805970149253738</v>
          </cell>
          <cell r="L423">
            <v>0</v>
          </cell>
          <cell r="M423" t="e">
            <v>#REF!</v>
          </cell>
          <cell r="N423">
            <v>0.15</v>
          </cell>
          <cell r="O423">
            <v>0</v>
          </cell>
          <cell r="P423" t="e">
            <v>#REF!</v>
          </cell>
        </row>
        <row r="424">
          <cell r="A424">
            <v>1556</v>
          </cell>
          <cell r="B424" t="str">
            <v xml:space="preserve"> </v>
          </cell>
          <cell r="C424">
            <v>45</v>
          </cell>
          <cell r="D424" t="str">
            <v>FITNESS</v>
          </cell>
          <cell r="E424" t="str">
            <v>FITNESS TUBE STRONG BLEU</v>
          </cell>
          <cell r="F424" t="str">
            <v>PICE</v>
          </cell>
          <cell r="G424">
            <v>8.4</v>
          </cell>
          <cell r="H424">
            <v>7</v>
          </cell>
          <cell r="I424">
            <v>4.5</v>
          </cell>
          <cell r="J424">
            <v>-0.35714285714285715</v>
          </cell>
          <cell r="L424">
            <v>0</v>
          </cell>
          <cell r="M424" t="e">
            <v>#REF!</v>
          </cell>
          <cell r="N424">
            <v>0.16</v>
          </cell>
          <cell r="O424">
            <v>0</v>
          </cell>
          <cell r="P424" t="e">
            <v>#REF!</v>
          </cell>
        </row>
        <row r="425">
          <cell r="A425">
            <v>2351</v>
          </cell>
          <cell r="B425" t="str">
            <v xml:space="preserve"> </v>
          </cell>
          <cell r="C425">
            <v>85</v>
          </cell>
          <cell r="D425" t="str">
            <v>FITNESS</v>
          </cell>
          <cell r="E425" t="str">
            <v>FITNESS TUBE LIGHT ORANGE</v>
          </cell>
          <cell r="F425" t="str">
            <v>PICE</v>
          </cell>
          <cell r="G425">
            <v>7.8</v>
          </cell>
          <cell r="H425">
            <v>6.5</v>
          </cell>
          <cell r="I425">
            <v>3.7</v>
          </cell>
          <cell r="J425">
            <v>-0.43076923076923074</v>
          </cell>
          <cell r="L425">
            <v>0</v>
          </cell>
          <cell r="M425" t="e">
            <v>#REF!</v>
          </cell>
          <cell r="N425">
            <v>0.15</v>
          </cell>
          <cell r="O425">
            <v>0</v>
          </cell>
          <cell r="P425" t="e">
            <v>#REF!</v>
          </cell>
        </row>
        <row r="426">
          <cell r="A426">
            <v>4027</v>
          </cell>
          <cell r="B426" t="str">
            <v xml:space="preserve"> </v>
          </cell>
          <cell r="C426">
            <v>2985</v>
          </cell>
          <cell r="D426" t="str">
            <v>FITNESS</v>
          </cell>
          <cell r="E426" t="str">
            <v>FITNESS TUBE NEOPRENE LIGHT</v>
          </cell>
          <cell r="F426" t="str">
            <v>PICE</v>
          </cell>
          <cell r="G426">
            <v>8.4</v>
          </cell>
          <cell r="H426">
            <v>7</v>
          </cell>
          <cell r="I426">
            <v>4.9000000000000004</v>
          </cell>
          <cell r="J426">
            <v>-0.29999999999999993</v>
          </cell>
          <cell r="L426">
            <v>0</v>
          </cell>
          <cell r="M426" t="e">
            <v>#REF!</v>
          </cell>
          <cell r="N426">
            <v>0.15</v>
          </cell>
          <cell r="O426">
            <v>0</v>
          </cell>
          <cell r="P426" t="e">
            <v>#REF!</v>
          </cell>
        </row>
        <row r="427">
          <cell r="A427">
            <v>4028</v>
          </cell>
          <cell r="B427" t="str">
            <v xml:space="preserve"> </v>
          </cell>
          <cell r="C427">
            <v>19</v>
          </cell>
          <cell r="D427" t="str">
            <v>FITNESS</v>
          </cell>
          <cell r="E427" t="str">
            <v>FITNESS TUBE NEOPRENE MEDIUM</v>
          </cell>
          <cell r="F427" t="str">
            <v>PICE</v>
          </cell>
          <cell r="G427">
            <v>9</v>
          </cell>
          <cell r="H427">
            <v>7.5</v>
          </cell>
          <cell r="I427">
            <v>5.25</v>
          </cell>
          <cell r="J427">
            <v>-0.3</v>
          </cell>
          <cell r="L427">
            <v>0</v>
          </cell>
          <cell r="M427" t="e">
            <v>#REF!</v>
          </cell>
          <cell r="N427">
            <v>0.15</v>
          </cell>
          <cell r="O427">
            <v>0</v>
          </cell>
          <cell r="P427" t="e">
            <v>#REF!</v>
          </cell>
        </row>
        <row r="428">
          <cell r="A428">
            <v>4029</v>
          </cell>
          <cell r="B428" t="str">
            <v xml:space="preserve"> </v>
          </cell>
          <cell r="C428">
            <v>13.5</v>
          </cell>
          <cell r="D428" t="str">
            <v>FITNESS</v>
          </cell>
          <cell r="E428" t="str">
            <v>FITNESS TUBE NEOPRENE STRONG</v>
          </cell>
          <cell r="F428" t="str">
            <v>PICE</v>
          </cell>
          <cell r="G428">
            <v>9.6</v>
          </cell>
          <cell r="H428">
            <v>8</v>
          </cell>
          <cell r="I428">
            <v>5.6</v>
          </cell>
          <cell r="J428">
            <v>-0.30000000000000004</v>
          </cell>
          <cell r="L428">
            <v>0</v>
          </cell>
          <cell r="M428" t="e">
            <v>#REF!</v>
          </cell>
          <cell r="N428">
            <v>0.15</v>
          </cell>
          <cell r="O428">
            <v>0</v>
          </cell>
          <cell r="P428" t="e">
            <v>#REF!</v>
          </cell>
        </row>
        <row r="429">
          <cell r="A429">
            <v>2633</v>
          </cell>
          <cell r="B429" t="str">
            <v xml:space="preserve"> </v>
          </cell>
          <cell r="C429">
            <v>310</v>
          </cell>
          <cell r="D429" t="str">
            <v>FITNESS</v>
          </cell>
          <cell r="E429" t="str">
            <v xml:space="preserve">FITNESS TUBE PRO MEDIUM </v>
          </cell>
          <cell r="F429" t="str">
            <v>PICE</v>
          </cell>
          <cell r="G429">
            <v>14.399999999999999</v>
          </cell>
          <cell r="H429">
            <v>12</v>
          </cell>
          <cell r="I429">
            <v>10.3</v>
          </cell>
          <cell r="J429">
            <v>-0.14166666666666661</v>
          </cell>
          <cell r="L429">
            <v>0</v>
          </cell>
          <cell r="M429" t="e">
            <v>#REF!</v>
          </cell>
          <cell r="N429">
            <v>0.26</v>
          </cell>
          <cell r="O429">
            <v>0</v>
          </cell>
          <cell r="P429" t="e">
            <v>#REF!</v>
          </cell>
        </row>
        <row r="430">
          <cell r="A430">
            <v>2634</v>
          </cell>
          <cell r="B430" t="str">
            <v xml:space="preserve"> </v>
          </cell>
          <cell r="C430">
            <v>60</v>
          </cell>
          <cell r="D430" t="str">
            <v>FITNESS</v>
          </cell>
          <cell r="E430" t="str">
            <v xml:space="preserve">FITNESS TUBE PRO STRONG </v>
          </cell>
          <cell r="F430" t="str">
            <v>PICE</v>
          </cell>
          <cell r="G430">
            <v>15.6</v>
          </cell>
          <cell r="H430">
            <v>13</v>
          </cell>
          <cell r="I430">
            <v>11.15</v>
          </cell>
          <cell r="J430">
            <v>-0.14230769230769227</v>
          </cell>
          <cell r="L430">
            <v>0</v>
          </cell>
          <cell r="M430" t="e">
            <v>#REF!</v>
          </cell>
          <cell r="N430">
            <v>0.28999999999999998</v>
          </cell>
          <cell r="O430">
            <v>0</v>
          </cell>
          <cell r="P430" t="e">
            <v>#REF!</v>
          </cell>
        </row>
        <row r="431">
          <cell r="A431">
            <v>2632</v>
          </cell>
          <cell r="B431" t="str">
            <v xml:space="preserve"> </v>
          </cell>
          <cell r="C431">
            <v>36</v>
          </cell>
          <cell r="D431" t="str">
            <v>FITNESS</v>
          </cell>
          <cell r="E431" t="str">
            <v xml:space="preserve">FITNESS TUBE PRO LIGHT </v>
          </cell>
          <cell r="F431" t="str">
            <v>PICE</v>
          </cell>
          <cell r="G431">
            <v>13.2</v>
          </cell>
          <cell r="H431">
            <v>11</v>
          </cell>
          <cell r="I431">
            <v>9.5</v>
          </cell>
          <cell r="J431">
            <v>-0.13636363636363635</v>
          </cell>
          <cell r="L431">
            <v>0</v>
          </cell>
          <cell r="M431" t="e">
            <v>#REF!</v>
          </cell>
          <cell r="N431">
            <v>0.27</v>
          </cell>
          <cell r="O431">
            <v>0</v>
          </cell>
          <cell r="P431" t="e">
            <v>#REF!</v>
          </cell>
        </row>
        <row r="432">
          <cell r="A432">
            <v>3520</v>
          </cell>
          <cell r="B432" t="str">
            <v xml:space="preserve"> </v>
          </cell>
          <cell r="C432">
            <v>48</v>
          </cell>
          <cell r="D432" t="str">
            <v>FITNESS</v>
          </cell>
          <cell r="E432" t="str">
            <v>GANT DE BOXE NOIR 8OZ</v>
          </cell>
          <cell r="F432" t="str">
            <v>PAIRE</v>
          </cell>
          <cell r="G432">
            <v>26.244</v>
          </cell>
          <cell r="H432">
            <v>21.87</v>
          </cell>
          <cell r="I432">
            <v>20.83</v>
          </cell>
          <cell r="J432">
            <v>-4.7553726566072367E-2</v>
          </cell>
          <cell r="L432">
            <v>0</v>
          </cell>
          <cell r="M432" t="e">
            <v>#REF!</v>
          </cell>
          <cell r="N432">
            <v>0.05</v>
          </cell>
          <cell r="O432">
            <v>0</v>
          </cell>
          <cell r="P432" t="e">
            <v>#REF!</v>
          </cell>
        </row>
        <row r="433">
          <cell r="A433">
            <v>3517</v>
          </cell>
          <cell r="B433" t="str">
            <v xml:space="preserve"> </v>
          </cell>
          <cell r="C433">
            <v>1850</v>
          </cell>
          <cell r="D433" t="str">
            <v>FITNESS</v>
          </cell>
          <cell r="E433" t="str">
            <v>GANT DE BOXE NOIR 10OZ</v>
          </cell>
          <cell r="F433" t="str">
            <v>PAIRE</v>
          </cell>
          <cell r="G433">
            <v>27.3</v>
          </cell>
          <cell r="H433">
            <v>22.75</v>
          </cell>
          <cell r="I433">
            <v>21.67</v>
          </cell>
          <cell r="J433">
            <v>-4.74725274725274E-2</v>
          </cell>
          <cell r="L433">
            <v>0</v>
          </cell>
          <cell r="M433" t="e">
            <v>#REF!</v>
          </cell>
          <cell r="N433">
            <v>0.05</v>
          </cell>
          <cell r="O433">
            <v>0</v>
          </cell>
          <cell r="P433" t="e">
            <v>#REF!</v>
          </cell>
        </row>
        <row r="434">
          <cell r="A434">
            <v>3518</v>
          </cell>
          <cell r="B434" t="str">
            <v xml:space="preserve"> </v>
          </cell>
          <cell r="C434">
            <v>15</v>
          </cell>
          <cell r="D434" t="str">
            <v>FITNESS</v>
          </cell>
          <cell r="E434" t="str">
            <v>GANT DE BOXE NOIR 12OZ</v>
          </cell>
          <cell r="F434" t="str">
            <v>PAIRE</v>
          </cell>
          <cell r="G434">
            <v>28.355999999999998</v>
          </cell>
          <cell r="H434">
            <v>23.63</v>
          </cell>
          <cell r="I434">
            <v>22.5</v>
          </cell>
          <cell r="J434">
            <v>-4.7820567075751122E-2</v>
          </cell>
          <cell r="L434">
            <v>0</v>
          </cell>
          <cell r="M434" t="e">
            <v>#REF!</v>
          </cell>
          <cell r="N434">
            <v>0.05</v>
          </cell>
          <cell r="O434">
            <v>0</v>
          </cell>
          <cell r="P434" t="e">
            <v>#REF!</v>
          </cell>
        </row>
        <row r="435">
          <cell r="A435">
            <v>3519</v>
          </cell>
          <cell r="B435" t="str">
            <v xml:space="preserve"> </v>
          </cell>
          <cell r="C435">
            <v>20</v>
          </cell>
          <cell r="D435" t="str">
            <v>FITNESS</v>
          </cell>
          <cell r="E435" t="str">
            <v>GANT DE BOXE NOIR 14OZ</v>
          </cell>
          <cell r="F435" t="str">
            <v>PAIRE</v>
          </cell>
          <cell r="G435">
            <v>29.4</v>
          </cell>
          <cell r="H435">
            <v>24.5</v>
          </cell>
          <cell r="I435">
            <v>23.33</v>
          </cell>
          <cell r="J435">
            <v>-4.77551020408164E-2</v>
          </cell>
          <cell r="L435">
            <v>0</v>
          </cell>
          <cell r="M435" t="e">
            <v>#REF!</v>
          </cell>
          <cell r="N435">
            <v>0.05</v>
          </cell>
          <cell r="O435">
            <v>0</v>
          </cell>
          <cell r="P435" t="e">
            <v>#REF!</v>
          </cell>
        </row>
        <row r="436">
          <cell r="A436">
            <v>3524</v>
          </cell>
          <cell r="B436" t="str">
            <v xml:space="preserve"> </v>
          </cell>
          <cell r="C436">
            <v>25</v>
          </cell>
          <cell r="D436" t="str">
            <v>FITNESS</v>
          </cell>
          <cell r="E436" t="str">
            <v>GANT DE BOXE ROUGE 8OZ</v>
          </cell>
          <cell r="F436" t="str">
            <v>PAIRE</v>
          </cell>
          <cell r="G436">
            <v>26.244</v>
          </cell>
          <cell r="H436">
            <v>21.87</v>
          </cell>
          <cell r="I436">
            <v>20.83</v>
          </cell>
          <cell r="J436">
            <v>-4.7553726566072367E-2</v>
          </cell>
          <cell r="L436">
            <v>0</v>
          </cell>
          <cell r="M436" t="e">
            <v>#REF!</v>
          </cell>
          <cell r="N436">
            <v>0.05</v>
          </cell>
          <cell r="O436">
            <v>0</v>
          </cell>
          <cell r="P436" t="e">
            <v>#REF!</v>
          </cell>
        </row>
        <row r="437">
          <cell r="A437">
            <v>3521</v>
          </cell>
          <cell r="B437" t="str">
            <v xml:space="preserve"> </v>
          </cell>
          <cell r="C437">
            <v>30</v>
          </cell>
          <cell r="D437" t="str">
            <v>FITNESS</v>
          </cell>
          <cell r="E437" t="str">
            <v>GANT DE BOXE ROUGE 10OZ</v>
          </cell>
          <cell r="F437" t="str">
            <v>PAIRE</v>
          </cell>
          <cell r="G437">
            <v>27.3</v>
          </cell>
          <cell r="H437">
            <v>22.75</v>
          </cell>
          <cell r="I437">
            <v>21.67</v>
          </cell>
          <cell r="J437">
            <v>-4.74725274725274E-2</v>
          </cell>
          <cell r="L437">
            <v>0</v>
          </cell>
          <cell r="M437" t="e">
            <v>#REF!</v>
          </cell>
          <cell r="N437">
            <v>0.05</v>
          </cell>
          <cell r="O437">
            <v>0</v>
          </cell>
          <cell r="P437" t="e">
            <v>#REF!</v>
          </cell>
        </row>
        <row r="438">
          <cell r="A438">
            <v>3522</v>
          </cell>
          <cell r="B438" t="str">
            <v xml:space="preserve"> </v>
          </cell>
          <cell r="C438">
            <v>35</v>
          </cell>
          <cell r="D438" t="str">
            <v>FITNESS</v>
          </cell>
          <cell r="E438" t="str">
            <v>GANT DE BOXE ROUGE 12OZ</v>
          </cell>
          <cell r="F438" t="str">
            <v>PAIRE</v>
          </cell>
          <cell r="G438">
            <v>28.355999999999998</v>
          </cell>
          <cell r="H438">
            <v>23.63</v>
          </cell>
          <cell r="I438">
            <v>22.5</v>
          </cell>
          <cell r="J438">
            <v>-4.7820567075751122E-2</v>
          </cell>
          <cell r="L438">
            <v>0</v>
          </cell>
          <cell r="M438" t="e">
            <v>#REF!</v>
          </cell>
          <cell r="N438">
            <v>0.05</v>
          </cell>
          <cell r="O438">
            <v>0</v>
          </cell>
          <cell r="P438" t="e">
            <v>#REF!</v>
          </cell>
        </row>
        <row r="439">
          <cell r="A439">
            <v>3523</v>
          </cell>
          <cell r="B439" t="str">
            <v xml:space="preserve"> </v>
          </cell>
          <cell r="C439">
            <v>140.83000000000001</v>
          </cell>
          <cell r="D439" t="str">
            <v>FITNESS</v>
          </cell>
          <cell r="E439" t="str">
            <v>GANT DE BOXE ROUGE 14OZ</v>
          </cell>
          <cell r="F439" t="str">
            <v>PAIRE</v>
          </cell>
          <cell r="G439">
            <v>29.4</v>
          </cell>
          <cell r="H439">
            <v>24.5</v>
          </cell>
          <cell r="I439">
            <v>23.33</v>
          </cell>
          <cell r="J439">
            <v>-4.77551020408164E-2</v>
          </cell>
          <cell r="L439">
            <v>0</v>
          </cell>
          <cell r="M439" t="e">
            <v>#REF!</v>
          </cell>
          <cell r="N439">
            <v>0.05</v>
          </cell>
          <cell r="O439">
            <v>0</v>
          </cell>
          <cell r="P439" t="e">
            <v>#REF!</v>
          </cell>
        </row>
        <row r="440">
          <cell r="A440">
            <v>2597</v>
          </cell>
          <cell r="B440" t="str">
            <v xml:space="preserve"> </v>
          </cell>
          <cell r="C440">
            <v>299</v>
          </cell>
          <cell r="D440" t="str">
            <v>FITNESS</v>
          </cell>
          <cell r="E440" t="str">
            <v>GANT MMA SENIOR</v>
          </cell>
          <cell r="F440" t="str">
            <v>PAIRE</v>
          </cell>
          <cell r="G440">
            <v>31.5</v>
          </cell>
          <cell r="H440">
            <v>26.25</v>
          </cell>
          <cell r="I440">
            <v>25</v>
          </cell>
          <cell r="J440">
            <v>-4.7619047619047616E-2</v>
          </cell>
          <cell r="L440">
            <v>0</v>
          </cell>
          <cell r="M440" t="e">
            <v>#REF!</v>
          </cell>
          <cell r="N440">
            <v>0.25</v>
          </cell>
          <cell r="O440">
            <v>0</v>
          </cell>
          <cell r="P440" t="e">
            <v>#REF!</v>
          </cell>
        </row>
        <row r="441">
          <cell r="A441">
            <v>2582</v>
          </cell>
          <cell r="B441" t="str">
            <v xml:space="preserve"> </v>
          </cell>
          <cell r="C441">
            <v>148</v>
          </cell>
          <cell r="D441" t="str">
            <v>FITNESS</v>
          </cell>
          <cell r="E441" t="str">
            <v>GANT DE FRAPPE NOIR</v>
          </cell>
          <cell r="F441" t="str">
            <v>PAIRE</v>
          </cell>
          <cell r="G441">
            <v>24.671999999999997</v>
          </cell>
          <cell r="H441">
            <v>20.56</v>
          </cell>
          <cell r="I441">
            <v>19.579999999999998</v>
          </cell>
          <cell r="J441">
            <v>-4.7665369649805472E-2</v>
          </cell>
          <cell r="L441">
            <v>0</v>
          </cell>
          <cell r="M441" t="e">
            <v>#REF!</v>
          </cell>
          <cell r="N441">
            <v>0.28000000000000003</v>
          </cell>
          <cell r="O441">
            <v>0</v>
          </cell>
          <cell r="P441" t="e">
            <v>#REF!</v>
          </cell>
        </row>
        <row r="442">
          <cell r="A442">
            <v>2581</v>
          </cell>
          <cell r="B442" t="str">
            <v xml:space="preserve"> </v>
          </cell>
          <cell r="C442">
            <v>325</v>
          </cell>
          <cell r="D442" t="str">
            <v>FITNESS</v>
          </cell>
          <cell r="E442" t="str">
            <v>GANT DE FRAPPE ROSE</v>
          </cell>
          <cell r="F442" t="str">
            <v>PAIRE</v>
          </cell>
          <cell r="G442">
            <v>24.671999999999997</v>
          </cell>
          <cell r="H442">
            <v>20.56</v>
          </cell>
          <cell r="I442">
            <v>19.579999999999998</v>
          </cell>
          <cell r="J442">
            <v>-4.7665369649805472E-2</v>
          </cell>
          <cell r="L442">
            <v>0</v>
          </cell>
          <cell r="M442" t="e">
            <v>#REF!</v>
          </cell>
          <cell r="N442">
            <v>0.25</v>
          </cell>
          <cell r="O442">
            <v>0</v>
          </cell>
          <cell r="P442" t="e">
            <v>#REF!</v>
          </cell>
        </row>
        <row r="443">
          <cell r="A443">
            <v>1625</v>
          </cell>
          <cell r="B443" t="str">
            <v xml:space="preserve"> </v>
          </cell>
          <cell r="C443">
            <v>625</v>
          </cell>
          <cell r="D443" t="str">
            <v>FITNESS</v>
          </cell>
          <cell r="E443" t="str">
            <v>HOME TRAINER</v>
          </cell>
          <cell r="F443" t="str">
            <v>PICE</v>
          </cell>
          <cell r="G443">
            <v>34.799999999999997</v>
          </cell>
          <cell r="H443">
            <v>29</v>
          </cell>
          <cell r="I443">
            <v>21.8</v>
          </cell>
          <cell r="J443">
            <v>-0.24827586206896549</v>
          </cell>
          <cell r="L443">
            <v>0</v>
          </cell>
          <cell r="M443" t="e">
            <v>#REF!</v>
          </cell>
          <cell r="N443">
            <v>1.2</v>
          </cell>
          <cell r="O443">
            <v>0</v>
          </cell>
          <cell r="P443" t="e">
            <v>#REF!</v>
          </cell>
        </row>
        <row r="444">
          <cell r="A444">
            <v>3012</v>
          </cell>
          <cell r="B444" t="str">
            <v xml:space="preserve"> </v>
          </cell>
          <cell r="C444">
            <v>3.7</v>
          </cell>
          <cell r="D444" t="str">
            <v>FITNESS</v>
          </cell>
          <cell r="E444" t="str">
            <v>MANNEQUIN DE FRAPPE</v>
          </cell>
          <cell r="F444" t="str">
            <v>PICE</v>
          </cell>
          <cell r="G444">
            <v>372</v>
          </cell>
          <cell r="H444">
            <v>310</v>
          </cell>
          <cell r="I444">
            <v>248</v>
          </cell>
          <cell r="J444">
            <v>-0.2</v>
          </cell>
          <cell r="L444">
            <v>0</v>
          </cell>
          <cell r="M444" t="e">
            <v>#REF!</v>
          </cell>
          <cell r="N444">
            <v>30</v>
          </cell>
          <cell r="O444">
            <v>0</v>
          </cell>
          <cell r="P444" t="e">
            <v>#REF!</v>
          </cell>
        </row>
        <row r="445">
          <cell r="A445">
            <v>2596</v>
          </cell>
          <cell r="B445" t="str">
            <v xml:space="preserve"> </v>
          </cell>
          <cell r="C445">
            <v>3.1</v>
          </cell>
          <cell r="D445" t="str">
            <v>FITNESS</v>
          </cell>
          <cell r="E445" t="str">
            <v>SAC DE FRAPPE 120CM SYNTHETIC</v>
          </cell>
          <cell r="F445" t="str">
            <v>PICE</v>
          </cell>
          <cell r="G445">
            <v>134.4</v>
          </cell>
          <cell r="H445">
            <v>112</v>
          </cell>
          <cell r="I445">
            <v>106.67</v>
          </cell>
          <cell r="J445">
            <v>-4.7589285714285702E-2</v>
          </cell>
          <cell r="L445">
            <v>0</v>
          </cell>
          <cell r="M445" t="e">
            <v>#REF!</v>
          </cell>
          <cell r="N445">
            <v>35</v>
          </cell>
          <cell r="O445">
            <v>0</v>
          </cell>
          <cell r="P445" t="e">
            <v>#REF!</v>
          </cell>
        </row>
        <row r="446">
          <cell r="A446">
            <v>3557</v>
          </cell>
          <cell r="B446" t="str">
            <v xml:space="preserve"> </v>
          </cell>
          <cell r="C446">
            <v>3.3</v>
          </cell>
          <cell r="D446" t="str">
            <v>FITNESS</v>
          </cell>
          <cell r="E446" t="str">
            <v>SAC DE FRAPPE 150CM SYNTHTIC</v>
          </cell>
          <cell r="F446" t="str">
            <v>PICE</v>
          </cell>
          <cell r="G446">
            <v>145.94399999999999</v>
          </cell>
          <cell r="H446">
            <v>121.62</v>
          </cell>
          <cell r="I446">
            <v>115.83</v>
          </cell>
          <cell r="J446">
            <v>-4.760730143068579E-2</v>
          </cell>
          <cell r="L446">
            <v>0</v>
          </cell>
          <cell r="M446" t="e">
            <v>#REF!</v>
          </cell>
          <cell r="N446">
            <v>48</v>
          </cell>
          <cell r="O446">
            <v>0</v>
          </cell>
          <cell r="P446" t="e">
            <v>#REF!</v>
          </cell>
        </row>
        <row r="447">
          <cell r="A447">
            <v>2595</v>
          </cell>
          <cell r="B447" t="str">
            <v xml:space="preserve"> </v>
          </cell>
          <cell r="C447">
            <v>3.5</v>
          </cell>
          <cell r="D447" t="str">
            <v>FITNESS</v>
          </cell>
          <cell r="E447" t="str">
            <v>SAC DE FRAPPE 180CM SYNTHETIC</v>
          </cell>
          <cell r="F447" t="str">
            <v>PICE</v>
          </cell>
          <cell r="G447">
            <v>166.95599999999999</v>
          </cell>
          <cell r="H447">
            <v>139.13</v>
          </cell>
          <cell r="I447">
            <v>132.5</v>
          </cell>
          <cell r="J447">
            <v>-4.7653273916480957E-2</v>
          </cell>
          <cell r="L447">
            <v>0</v>
          </cell>
          <cell r="M447" t="e">
            <v>#REF!</v>
          </cell>
          <cell r="N447">
            <v>70</v>
          </cell>
          <cell r="O447">
            <v>0</v>
          </cell>
          <cell r="P447" t="e">
            <v>#REF!</v>
          </cell>
        </row>
        <row r="448">
          <cell r="A448">
            <v>3565</v>
          </cell>
          <cell r="B448" t="str">
            <v xml:space="preserve"> </v>
          </cell>
          <cell r="C448">
            <v>80</v>
          </cell>
          <cell r="D448" t="str">
            <v>FITNESS</v>
          </cell>
          <cell r="E448" t="str">
            <v>SAC DE FRAPPE 120CM CUIR</v>
          </cell>
          <cell r="F448" t="str">
            <v>PICE</v>
          </cell>
          <cell r="G448">
            <v>187.95599999999999</v>
          </cell>
          <cell r="H448">
            <v>156.63</v>
          </cell>
          <cell r="I448">
            <v>149.16999999999999</v>
          </cell>
          <cell r="J448">
            <v>-4.7628168294707326E-2</v>
          </cell>
          <cell r="L448">
            <v>0</v>
          </cell>
          <cell r="M448" t="e">
            <v>#REF!</v>
          </cell>
          <cell r="N448">
            <v>45</v>
          </cell>
          <cell r="O448">
            <v>0</v>
          </cell>
          <cell r="P448" t="e">
            <v>#REF!</v>
          </cell>
        </row>
        <row r="449">
          <cell r="A449">
            <v>3556</v>
          </cell>
          <cell r="B449" t="str">
            <v xml:space="preserve"> </v>
          </cell>
          <cell r="C449">
            <v>95</v>
          </cell>
          <cell r="D449" t="str">
            <v>FITNESS</v>
          </cell>
          <cell r="E449" t="str">
            <v>SAC DE FRAPPE 180CM CUIR</v>
          </cell>
          <cell r="F449" t="str">
            <v>PICE</v>
          </cell>
          <cell r="G449">
            <v>292.95599999999996</v>
          </cell>
          <cell r="H449">
            <v>244.13</v>
          </cell>
          <cell r="I449">
            <v>232.5</v>
          </cell>
          <cell r="J449">
            <v>-4.7638553229836546E-2</v>
          </cell>
          <cell r="L449">
            <v>0</v>
          </cell>
          <cell r="M449" t="e">
            <v>#REF!</v>
          </cell>
          <cell r="N449">
            <v>90</v>
          </cell>
          <cell r="O449">
            <v>0</v>
          </cell>
          <cell r="P449" t="e">
            <v>#REF!</v>
          </cell>
        </row>
        <row r="450">
          <cell r="A450">
            <v>2441</v>
          </cell>
          <cell r="B450" t="str">
            <v xml:space="preserve"> </v>
          </cell>
          <cell r="C450">
            <v>195</v>
          </cell>
          <cell r="D450" t="str">
            <v>FITNESS</v>
          </cell>
          <cell r="E450" t="str">
            <v>PATTE D'OURS</v>
          </cell>
          <cell r="F450" t="str">
            <v>PICE</v>
          </cell>
          <cell r="G450">
            <v>30.455999999999996</v>
          </cell>
          <cell r="H450">
            <v>25.38</v>
          </cell>
          <cell r="I450">
            <v>24.17</v>
          </cell>
          <cell r="J450">
            <v>-4.7675334909377358E-2</v>
          </cell>
          <cell r="L450">
            <v>0</v>
          </cell>
          <cell r="M450" t="e">
            <v>#REF!</v>
          </cell>
          <cell r="N450">
            <v>0.7</v>
          </cell>
          <cell r="O450">
            <v>0</v>
          </cell>
          <cell r="P450" t="e">
            <v>#REF!</v>
          </cell>
        </row>
        <row r="451">
          <cell r="A451">
            <v>2439</v>
          </cell>
          <cell r="B451" t="str">
            <v xml:space="preserve"> </v>
          </cell>
          <cell r="C451">
            <v>205</v>
          </cell>
          <cell r="D451" t="str">
            <v>FITNESS</v>
          </cell>
          <cell r="E451" t="str">
            <v>PAO</v>
          </cell>
          <cell r="F451" t="str">
            <v>PICE</v>
          </cell>
          <cell r="G451">
            <v>40.956000000000003</v>
          </cell>
          <cell r="H451">
            <v>34.130000000000003</v>
          </cell>
          <cell r="I451">
            <v>32.5</v>
          </cell>
          <cell r="J451">
            <v>-4.7758570172868518E-2</v>
          </cell>
          <cell r="L451">
            <v>0</v>
          </cell>
          <cell r="M451" t="e">
            <v>#REF!</v>
          </cell>
          <cell r="N451">
            <v>1.2</v>
          </cell>
          <cell r="O451">
            <v>0</v>
          </cell>
          <cell r="P451" t="e">
            <v>#REF!</v>
          </cell>
        </row>
        <row r="452">
          <cell r="A452">
            <v>2993</v>
          </cell>
          <cell r="B452" t="str">
            <v xml:space="preserve"> </v>
          </cell>
          <cell r="C452">
            <v>109</v>
          </cell>
          <cell r="D452" t="str">
            <v>FITNESS</v>
          </cell>
          <cell r="E452" t="str">
            <v>HALTERES VINYLES 0,5 KG ROSE</v>
          </cell>
          <cell r="F452" t="str">
            <v>PAIRE</v>
          </cell>
          <cell r="G452">
            <v>3.36</v>
          </cell>
          <cell r="H452">
            <v>2.8</v>
          </cell>
          <cell r="I452">
            <v>1.8</v>
          </cell>
          <cell r="J452">
            <v>-0.3571428571428571</v>
          </cell>
          <cell r="L452">
            <v>0</v>
          </cell>
          <cell r="M452" t="e">
            <v>#REF!</v>
          </cell>
          <cell r="N452">
            <v>1</v>
          </cell>
          <cell r="O452">
            <v>0</v>
          </cell>
          <cell r="P452" t="e">
            <v>#REF!</v>
          </cell>
        </row>
        <row r="453">
          <cell r="A453">
            <v>1616</v>
          </cell>
          <cell r="B453" t="str">
            <v xml:space="preserve"> </v>
          </cell>
          <cell r="C453">
            <v>3085</v>
          </cell>
          <cell r="D453" t="str">
            <v>FITNESS</v>
          </cell>
          <cell r="E453" t="str">
            <v>HALTERES VINYLES 1 KG BLEU</v>
          </cell>
          <cell r="F453" t="str">
            <v>PAIRE</v>
          </cell>
          <cell r="G453">
            <v>5.28</v>
          </cell>
          <cell r="H453">
            <v>4.4000000000000004</v>
          </cell>
          <cell r="I453">
            <v>3.3</v>
          </cell>
          <cell r="J453">
            <v>-0.25000000000000011</v>
          </cell>
          <cell r="L453">
            <v>0</v>
          </cell>
          <cell r="M453" t="e">
            <v>#REF!</v>
          </cell>
          <cell r="N453">
            <v>2</v>
          </cell>
          <cell r="O453">
            <v>0</v>
          </cell>
          <cell r="P453" t="e">
            <v>#REF!</v>
          </cell>
        </row>
        <row r="454">
          <cell r="A454">
            <v>2994</v>
          </cell>
          <cell r="B454" t="str">
            <v xml:space="preserve"> </v>
          </cell>
          <cell r="C454">
            <v>2075</v>
          </cell>
          <cell r="D454" t="str">
            <v>FITNESS</v>
          </cell>
          <cell r="E454" t="str">
            <v>HALTERES VINYLES 2 KG JAUNE</v>
          </cell>
          <cell r="F454" t="str">
            <v>PAIRE</v>
          </cell>
          <cell r="G454">
            <v>10.56</v>
          </cell>
          <cell r="H454">
            <v>8.8000000000000007</v>
          </cell>
          <cell r="I454">
            <v>6.3</v>
          </cell>
          <cell r="J454">
            <v>-0.28409090909090917</v>
          </cell>
          <cell r="L454">
            <v>0</v>
          </cell>
          <cell r="M454" t="e">
            <v>#REF!</v>
          </cell>
          <cell r="N454">
            <v>4</v>
          </cell>
          <cell r="O454">
            <v>0</v>
          </cell>
          <cell r="P454" t="e">
            <v>#REF!</v>
          </cell>
        </row>
        <row r="455">
          <cell r="A455">
            <v>2995</v>
          </cell>
          <cell r="B455" t="str">
            <v xml:space="preserve"> </v>
          </cell>
          <cell r="C455">
            <v>625</v>
          </cell>
          <cell r="D455" t="str">
            <v>FITNESS</v>
          </cell>
          <cell r="E455" t="str">
            <v>HALTERES VINYLES 3 KG VERT</v>
          </cell>
          <cell r="F455" t="str">
            <v>PAIRE</v>
          </cell>
          <cell r="G455">
            <v>15.719999999999999</v>
          </cell>
          <cell r="H455">
            <v>13.1</v>
          </cell>
          <cell r="I455">
            <v>9.4</v>
          </cell>
          <cell r="J455">
            <v>-0.28244274809160302</v>
          </cell>
          <cell r="L455">
            <v>0</v>
          </cell>
          <cell r="M455" t="e">
            <v>#REF!</v>
          </cell>
          <cell r="N455">
            <v>6</v>
          </cell>
          <cell r="O455">
            <v>0</v>
          </cell>
          <cell r="P455" t="e">
            <v>#REF!</v>
          </cell>
        </row>
        <row r="456">
          <cell r="A456">
            <v>2996</v>
          </cell>
          <cell r="B456" t="str">
            <v xml:space="preserve"> </v>
          </cell>
          <cell r="C456">
            <v>1175</v>
          </cell>
          <cell r="D456" t="str">
            <v>FITNESS</v>
          </cell>
          <cell r="E456" t="str">
            <v>HALTERES VINYLES 4 KG ORANGE</v>
          </cell>
          <cell r="F456" t="str">
            <v>PAIRE</v>
          </cell>
          <cell r="G456">
            <v>21</v>
          </cell>
          <cell r="H456">
            <v>17.5</v>
          </cell>
          <cell r="I456">
            <v>12.6</v>
          </cell>
          <cell r="J456">
            <v>-0.28000000000000003</v>
          </cell>
          <cell r="L456">
            <v>0</v>
          </cell>
          <cell r="M456" t="e">
            <v>#REF!</v>
          </cell>
          <cell r="N456">
            <v>8</v>
          </cell>
          <cell r="O456">
            <v>0</v>
          </cell>
          <cell r="P456" t="e">
            <v>#REF!</v>
          </cell>
        </row>
        <row r="457">
          <cell r="A457">
            <v>2997</v>
          </cell>
          <cell r="B457" t="str">
            <v xml:space="preserve"> </v>
          </cell>
          <cell r="C457">
            <v>1150</v>
          </cell>
          <cell r="D457" t="str">
            <v>FITNESS</v>
          </cell>
          <cell r="E457" t="str">
            <v>HALTERES VINYLES 5 KG NOIR</v>
          </cell>
          <cell r="F457" t="str">
            <v>PAIRE</v>
          </cell>
          <cell r="G457">
            <v>26.4</v>
          </cell>
          <cell r="H457">
            <v>22</v>
          </cell>
          <cell r="I457">
            <v>15.7</v>
          </cell>
          <cell r="J457">
            <v>-0.28636363636363638</v>
          </cell>
          <cell r="L457">
            <v>0</v>
          </cell>
          <cell r="M457" t="e">
            <v>#REF!</v>
          </cell>
          <cell r="N457">
            <v>10</v>
          </cell>
          <cell r="O457">
            <v>0</v>
          </cell>
          <cell r="P457" t="e">
            <v>#REF!</v>
          </cell>
        </row>
        <row r="458">
          <cell r="A458">
            <v>2312</v>
          </cell>
          <cell r="B458" t="str">
            <v xml:space="preserve"> </v>
          </cell>
          <cell r="C458">
            <v>1275</v>
          </cell>
          <cell r="D458" t="str">
            <v>FITNESS</v>
          </cell>
          <cell r="E458" t="str">
            <v>KIT PUMP 20KG (ORANGE/VERT/JAUNE)</v>
          </cell>
          <cell r="F458" t="str">
            <v>SET</v>
          </cell>
          <cell r="G458">
            <v>76.86</v>
          </cell>
          <cell r="H458">
            <v>64.05</v>
          </cell>
          <cell r="I458">
            <v>49</v>
          </cell>
          <cell r="J458">
            <v>-0.23497267759562837</v>
          </cell>
          <cell r="L458">
            <v>0</v>
          </cell>
          <cell r="M458" t="e">
            <v>#REF!</v>
          </cell>
          <cell r="N458">
            <v>20</v>
          </cell>
          <cell r="O458">
            <v>0</v>
          </cell>
          <cell r="P458" t="e">
            <v>#REF!</v>
          </cell>
        </row>
        <row r="459">
          <cell r="A459">
            <v>2903</v>
          </cell>
          <cell r="B459" t="str">
            <v xml:space="preserve"> </v>
          </cell>
          <cell r="C459">
            <v>190</v>
          </cell>
          <cell r="D459" t="str">
            <v>FITNESS</v>
          </cell>
          <cell r="E459" t="str">
            <v>KIT PUMP 8,5KG COULEUR</v>
          </cell>
          <cell r="F459" t="str">
            <v>SET</v>
          </cell>
          <cell r="G459">
            <v>43.199999999999996</v>
          </cell>
          <cell r="H459">
            <v>36</v>
          </cell>
          <cell r="I459">
            <v>25.3</v>
          </cell>
          <cell r="J459">
            <v>-0.29722222222222222</v>
          </cell>
          <cell r="L459">
            <v>0</v>
          </cell>
          <cell r="M459" t="e">
            <v>#REF!</v>
          </cell>
          <cell r="N459">
            <v>8.5</v>
          </cell>
          <cell r="O459">
            <v>0</v>
          </cell>
          <cell r="P459" t="e">
            <v>#REF!</v>
          </cell>
        </row>
        <row r="460">
          <cell r="A460">
            <v>3537</v>
          </cell>
          <cell r="B460" t="str">
            <v xml:space="preserve"> </v>
          </cell>
          <cell r="C460">
            <v>215</v>
          </cell>
          <cell r="D460" t="str">
            <v>FITNESS</v>
          </cell>
          <cell r="E460" t="str">
            <v>KIT PUMP 20KG NOIR</v>
          </cell>
          <cell r="F460" t="str">
            <v>SET</v>
          </cell>
          <cell r="G460">
            <v>76.86</v>
          </cell>
          <cell r="H460">
            <v>64.05</v>
          </cell>
          <cell r="I460">
            <v>49</v>
          </cell>
          <cell r="J460">
            <v>-0.23497267759562837</v>
          </cell>
          <cell r="L460">
            <v>0</v>
          </cell>
          <cell r="M460" t="e">
            <v>#REF!</v>
          </cell>
          <cell r="N460">
            <v>20</v>
          </cell>
          <cell r="O460">
            <v>0</v>
          </cell>
          <cell r="P460" t="e">
            <v>#REF!</v>
          </cell>
        </row>
        <row r="461">
          <cell r="A461">
            <v>1697</v>
          </cell>
          <cell r="B461" t="str">
            <v xml:space="preserve"> </v>
          </cell>
          <cell r="C461">
            <v>0</v>
          </cell>
          <cell r="D461" t="str">
            <v>FITNESS</v>
          </cell>
          <cell r="E461" t="str">
            <v>RACK 10 KITS PUMP</v>
          </cell>
          <cell r="F461" t="str">
            <v>PICE</v>
          </cell>
          <cell r="G461">
            <v>204</v>
          </cell>
          <cell r="H461">
            <v>170</v>
          </cell>
          <cell r="I461">
            <v>136</v>
          </cell>
          <cell r="J461">
            <v>-0.2</v>
          </cell>
          <cell r="L461">
            <v>0</v>
          </cell>
          <cell r="M461" t="e">
            <v>#REF!</v>
          </cell>
          <cell r="N461">
            <v>20</v>
          </cell>
          <cell r="O461">
            <v>0</v>
          </cell>
          <cell r="P461" t="e">
            <v>#REF!</v>
          </cell>
        </row>
        <row r="462">
          <cell r="A462">
            <v>2904</v>
          </cell>
          <cell r="B462" t="str">
            <v xml:space="preserve"> </v>
          </cell>
          <cell r="C462">
            <v>0</v>
          </cell>
          <cell r="D462" t="str">
            <v>FITNESS</v>
          </cell>
          <cell r="E462" t="str">
            <v>RACK 20 KITS PUMP NOIR</v>
          </cell>
          <cell r="F462" t="str">
            <v>PICE</v>
          </cell>
          <cell r="G462">
            <v>540</v>
          </cell>
          <cell r="H462">
            <v>450</v>
          </cell>
          <cell r="I462">
            <v>270</v>
          </cell>
          <cell r="J462">
            <v>-0.4</v>
          </cell>
          <cell r="L462">
            <v>0</v>
          </cell>
          <cell r="M462" t="e">
            <v>#REF!</v>
          </cell>
          <cell r="N462">
            <v>99</v>
          </cell>
          <cell r="O462">
            <v>0</v>
          </cell>
          <cell r="P462" t="e">
            <v>#REF!</v>
          </cell>
        </row>
        <row r="463">
          <cell r="A463">
            <v>1699</v>
          </cell>
          <cell r="B463" t="str">
            <v xml:space="preserve"> </v>
          </cell>
          <cell r="C463">
            <v>0</v>
          </cell>
          <cell r="D463" t="str">
            <v>FITNESS</v>
          </cell>
          <cell r="E463" t="str">
            <v>RACK 20 KITS PUMP GRIS</v>
          </cell>
          <cell r="F463" t="str">
            <v>PICE</v>
          </cell>
          <cell r="G463">
            <v>360</v>
          </cell>
          <cell r="H463">
            <v>300</v>
          </cell>
          <cell r="I463">
            <v>240</v>
          </cell>
          <cell r="J463">
            <v>-0.2</v>
          </cell>
          <cell r="L463">
            <v>0</v>
          </cell>
          <cell r="M463" t="e">
            <v>#REF!</v>
          </cell>
          <cell r="N463">
            <v>48</v>
          </cell>
          <cell r="O463">
            <v>0</v>
          </cell>
          <cell r="P463" t="e">
            <v>#REF!</v>
          </cell>
        </row>
        <row r="464">
          <cell r="A464">
            <v>2304</v>
          </cell>
          <cell r="B464" t="str">
            <v xml:space="preserve"> </v>
          </cell>
          <cell r="C464">
            <v>83.3</v>
          </cell>
          <cell r="D464" t="str">
            <v>FITNESS</v>
          </cell>
          <cell r="E464" t="str">
            <v>RACK BARRES LESTEES</v>
          </cell>
          <cell r="F464" t="str">
            <v>PICE</v>
          </cell>
          <cell r="G464">
            <v>228</v>
          </cell>
          <cell r="H464">
            <v>190</v>
          </cell>
          <cell r="I464">
            <v>152</v>
          </cell>
          <cell r="J464">
            <v>-0.2</v>
          </cell>
          <cell r="L464">
            <v>0</v>
          </cell>
          <cell r="M464" t="e">
            <v>#REF!</v>
          </cell>
          <cell r="N464">
            <v>15</v>
          </cell>
          <cell r="O464">
            <v>0</v>
          </cell>
          <cell r="P464" t="e">
            <v>#REF!</v>
          </cell>
        </row>
        <row r="465">
          <cell r="A465">
            <v>1709</v>
          </cell>
          <cell r="B465" t="str">
            <v xml:space="preserve"> </v>
          </cell>
          <cell r="C465">
            <v>423.49</v>
          </cell>
          <cell r="D465" t="str">
            <v>FITNESS</v>
          </cell>
          <cell r="E465" t="str">
            <v>RACK DOMES TRAINER</v>
          </cell>
          <cell r="F465" t="str">
            <v>PICE</v>
          </cell>
          <cell r="G465">
            <v>195.6</v>
          </cell>
          <cell r="H465">
            <v>163</v>
          </cell>
          <cell r="I465">
            <v>139</v>
          </cell>
          <cell r="J465">
            <v>-0.14723926380368099</v>
          </cell>
          <cell r="L465">
            <v>0</v>
          </cell>
          <cell r="M465" t="e">
            <v>#REF!</v>
          </cell>
          <cell r="N465">
            <v>30</v>
          </cell>
          <cell r="O465">
            <v>0</v>
          </cell>
          <cell r="P465" t="e">
            <v>#REF!</v>
          </cell>
        </row>
        <row r="466">
          <cell r="A466">
            <v>2239</v>
          </cell>
          <cell r="B466" t="str">
            <v xml:space="preserve"> </v>
          </cell>
          <cell r="C466">
            <v>42.49</v>
          </cell>
          <cell r="D466" t="str">
            <v>FITNESS</v>
          </cell>
          <cell r="E466" t="str">
            <v>RACK HALTERES FITNESS ROULANT</v>
          </cell>
          <cell r="F466" t="str">
            <v>PICE</v>
          </cell>
          <cell r="G466">
            <v>226.79999999999998</v>
          </cell>
          <cell r="H466">
            <v>189</v>
          </cell>
          <cell r="I466">
            <v>160</v>
          </cell>
          <cell r="J466">
            <v>-0.15343915343915343</v>
          </cell>
          <cell r="L466">
            <v>0</v>
          </cell>
          <cell r="M466" t="e">
            <v>#REF!</v>
          </cell>
          <cell r="N466">
            <v>27</v>
          </cell>
          <cell r="O466">
            <v>0</v>
          </cell>
          <cell r="P466" t="e">
            <v>#REF!</v>
          </cell>
        </row>
        <row r="467">
          <cell r="A467">
            <v>1719</v>
          </cell>
          <cell r="B467" t="str">
            <v xml:space="preserve"> </v>
          </cell>
          <cell r="C467">
            <v>156</v>
          </cell>
          <cell r="D467" t="str">
            <v>FITNESS</v>
          </cell>
          <cell r="E467" t="str">
            <v>RACK TAPIS ROULANT</v>
          </cell>
          <cell r="F467" t="str">
            <v>PICE</v>
          </cell>
          <cell r="G467">
            <v>114</v>
          </cell>
          <cell r="H467">
            <v>95</v>
          </cell>
          <cell r="I467">
            <v>76</v>
          </cell>
          <cell r="J467">
            <v>-0.2</v>
          </cell>
          <cell r="L467">
            <v>0</v>
          </cell>
          <cell r="M467" t="e">
            <v>#REF!</v>
          </cell>
          <cell r="N467">
            <v>19</v>
          </cell>
          <cell r="O467">
            <v>0</v>
          </cell>
          <cell r="P467" t="e">
            <v>#REF!</v>
          </cell>
        </row>
        <row r="468">
          <cell r="A468">
            <v>1716</v>
          </cell>
          <cell r="B468" t="str">
            <v xml:space="preserve"> </v>
          </cell>
          <cell r="C468">
            <v>313</v>
          </cell>
          <cell r="D468" t="str">
            <v>FITNESS</v>
          </cell>
          <cell r="E468" t="str">
            <v>RACK TAPIS MURAL</v>
          </cell>
          <cell r="F468" t="str">
            <v>PICE</v>
          </cell>
          <cell r="G468">
            <v>30</v>
          </cell>
          <cell r="H468">
            <v>25</v>
          </cell>
          <cell r="I468">
            <v>20</v>
          </cell>
          <cell r="J468">
            <v>-0.2</v>
          </cell>
          <cell r="L468">
            <v>0</v>
          </cell>
          <cell r="M468" t="e">
            <v>#REF!</v>
          </cell>
          <cell r="N468">
            <v>18</v>
          </cell>
          <cell r="O468">
            <v>0</v>
          </cell>
          <cell r="P468" t="e">
            <v>#REF!</v>
          </cell>
        </row>
        <row r="469">
          <cell r="A469">
            <v>1726</v>
          </cell>
          <cell r="B469" t="str">
            <v xml:space="preserve"> </v>
          </cell>
          <cell r="C469">
            <v>62.2</v>
          </cell>
          <cell r="D469" t="str">
            <v>FITNESS</v>
          </cell>
          <cell r="E469" t="str">
            <v>ROULEAU BANDE LATEX LIGHT 25M</v>
          </cell>
          <cell r="F469" t="str">
            <v>PICE</v>
          </cell>
          <cell r="G469">
            <v>42</v>
          </cell>
          <cell r="H469">
            <v>35</v>
          </cell>
          <cell r="I469">
            <v>29.8</v>
          </cell>
          <cell r="J469">
            <v>-0.14857142857142855</v>
          </cell>
          <cell r="L469">
            <v>0</v>
          </cell>
          <cell r="M469" t="e">
            <v>#REF!</v>
          </cell>
          <cell r="N469">
            <v>1.2</v>
          </cell>
          <cell r="O469">
            <v>0</v>
          </cell>
          <cell r="P469" t="e">
            <v>#REF!</v>
          </cell>
        </row>
        <row r="470">
          <cell r="A470">
            <v>1727</v>
          </cell>
          <cell r="B470" t="str">
            <v xml:space="preserve"> </v>
          </cell>
          <cell r="C470">
            <v>0</v>
          </cell>
          <cell r="D470" t="str">
            <v>FITNESS</v>
          </cell>
          <cell r="E470" t="str">
            <v>ROULEAU BANDE LATEX MEDIUM 25M</v>
          </cell>
          <cell r="F470" t="str">
            <v>PICE</v>
          </cell>
          <cell r="G470">
            <v>45</v>
          </cell>
          <cell r="H470">
            <v>37.5</v>
          </cell>
          <cell r="I470">
            <v>32</v>
          </cell>
          <cell r="J470">
            <v>-0.14666666666666667</v>
          </cell>
          <cell r="L470">
            <v>0</v>
          </cell>
          <cell r="M470" t="e">
            <v>#REF!</v>
          </cell>
          <cell r="N470">
            <v>1.3</v>
          </cell>
          <cell r="O470">
            <v>0</v>
          </cell>
          <cell r="P470" t="e">
            <v>#REF!</v>
          </cell>
        </row>
        <row r="471">
          <cell r="A471">
            <v>3491</v>
          </cell>
          <cell r="B471" t="str">
            <v xml:space="preserve"> </v>
          </cell>
          <cell r="C471">
            <v>1248.58</v>
          </cell>
          <cell r="D471" t="str">
            <v>FITNESS</v>
          </cell>
          <cell r="E471" t="str">
            <v>ROULEAU BANDE LATEX STRONG 25M</v>
          </cell>
          <cell r="F471" t="str">
            <v>PICE</v>
          </cell>
          <cell r="G471">
            <v>48</v>
          </cell>
          <cell r="H471">
            <v>40</v>
          </cell>
          <cell r="I471">
            <v>34.200000000000003</v>
          </cell>
          <cell r="J471">
            <v>-0.14499999999999993</v>
          </cell>
          <cell r="L471">
            <v>0</v>
          </cell>
          <cell r="M471" t="e">
            <v>#REF!</v>
          </cell>
          <cell r="N471">
            <v>1.7</v>
          </cell>
          <cell r="O471">
            <v>0</v>
          </cell>
          <cell r="P471" t="e">
            <v>#REF!</v>
          </cell>
        </row>
        <row r="472">
          <cell r="A472">
            <v>2310</v>
          </cell>
          <cell r="B472" t="str">
            <v xml:space="preserve"> </v>
          </cell>
          <cell r="C472">
            <v>678</v>
          </cell>
          <cell r="D472" t="str">
            <v>FITNESS</v>
          </cell>
          <cell r="E472" t="str">
            <v xml:space="preserve">STEP CLUB </v>
          </cell>
          <cell r="F472" t="str">
            <v>PICE</v>
          </cell>
          <cell r="G472">
            <v>69.599999999999994</v>
          </cell>
          <cell r="H472">
            <v>58</v>
          </cell>
          <cell r="I472">
            <v>40.5</v>
          </cell>
          <cell r="J472">
            <v>-0.30172413793103448</v>
          </cell>
          <cell r="L472">
            <v>0</v>
          </cell>
          <cell r="M472" t="e">
            <v>#REF!</v>
          </cell>
          <cell r="N472">
            <v>9.5</v>
          </cell>
          <cell r="O472">
            <v>0</v>
          </cell>
          <cell r="P472" t="e">
            <v>#REF!</v>
          </cell>
        </row>
        <row r="473">
          <cell r="A473">
            <v>2687</v>
          </cell>
          <cell r="B473" t="str">
            <v xml:space="preserve"> </v>
          </cell>
          <cell r="C473">
            <v>2428.1999999999998</v>
          </cell>
          <cell r="D473" t="str">
            <v>FITNESS</v>
          </cell>
          <cell r="E473" t="str">
            <v>STEP SANS PLOTS</v>
          </cell>
          <cell r="F473" t="str">
            <v>PICE</v>
          </cell>
          <cell r="G473">
            <v>42</v>
          </cell>
          <cell r="H473">
            <v>35</v>
          </cell>
          <cell r="I473">
            <v>22.5</v>
          </cell>
          <cell r="J473">
            <v>-0.35714285714285715</v>
          </cell>
          <cell r="L473">
            <v>0</v>
          </cell>
          <cell r="M473" t="e">
            <v>#REF!</v>
          </cell>
          <cell r="N473">
            <v>4.5</v>
          </cell>
          <cell r="O473">
            <v>0</v>
          </cell>
          <cell r="P473" t="e">
            <v>#REF!</v>
          </cell>
        </row>
        <row r="474">
          <cell r="A474">
            <v>1740</v>
          </cell>
          <cell r="B474" t="str">
            <v xml:space="preserve"> </v>
          </cell>
          <cell r="C474" t="e">
            <v>#N/A</v>
          </cell>
          <cell r="D474" t="str">
            <v>FITNESS</v>
          </cell>
          <cell r="E474" t="str">
            <v>STEP REEBOK BLEU</v>
          </cell>
          <cell r="F474" t="str">
            <v>PICE</v>
          </cell>
          <cell r="G474">
            <v>99.6</v>
          </cell>
          <cell r="H474">
            <v>83</v>
          </cell>
          <cell r="I474">
            <v>66</v>
          </cell>
          <cell r="J474">
            <v>-0.20481927710843373</v>
          </cell>
          <cell r="L474">
            <v>0</v>
          </cell>
          <cell r="M474" t="e">
            <v>#REF!</v>
          </cell>
          <cell r="N474">
            <v>7.5</v>
          </cell>
          <cell r="O474">
            <v>0</v>
          </cell>
          <cell r="P474" t="e">
            <v>#REF!</v>
          </cell>
        </row>
        <row r="475">
          <cell r="A475">
            <v>1738</v>
          </cell>
          <cell r="B475" t="str">
            <v xml:space="preserve"> </v>
          </cell>
          <cell r="C475">
            <v>545.25</v>
          </cell>
          <cell r="D475" t="str">
            <v>FITNESS</v>
          </cell>
          <cell r="E475" t="str">
            <v>STEP LEADERFIT'</v>
          </cell>
          <cell r="F475" t="str">
            <v>PICE</v>
          </cell>
          <cell r="G475">
            <v>76.8</v>
          </cell>
          <cell r="H475">
            <v>64</v>
          </cell>
          <cell r="I475">
            <v>51</v>
          </cell>
          <cell r="J475">
            <v>-0.203125</v>
          </cell>
          <cell r="L475">
            <v>0</v>
          </cell>
          <cell r="M475" t="e">
            <v>#REF!</v>
          </cell>
          <cell r="N475">
            <v>7.5</v>
          </cell>
          <cell r="O475">
            <v>0</v>
          </cell>
          <cell r="P475" t="e">
            <v>#REF!</v>
          </cell>
        </row>
        <row r="476">
          <cell r="A476">
            <v>1745</v>
          </cell>
          <cell r="B476" t="str">
            <v xml:space="preserve"> </v>
          </cell>
          <cell r="C476">
            <v>318.77</v>
          </cell>
          <cell r="D476" t="str">
            <v>FITNESS</v>
          </cell>
          <cell r="E476" t="str">
            <v>TAPIS 140X1,6 NOIR</v>
          </cell>
          <cell r="F476" t="str">
            <v>PICE</v>
          </cell>
          <cell r="G476">
            <v>30</v>
          </cell>
          <cell r="H476">
            <v>25</v>
          </cell>
          <cell r="I476">
            <v>19.899999999999999</v>
          </cell>
          <cell r="J476">
            <v>-0.20400000000000007</v>
          </cell>
          <cell r="L476">
            <v>0</v>
          </cell>
          <cell r="M476" t="e">
            <v>#REF!</v>
          </cell>
          <cell r="N476">
            <v>2</v>
          </cell>
          <cell r="O476">
            <v>0</v>
          </cell>
          <cell r="P476" t="e">
            <v>#REF!</v>
          </cell>
        </row>
        <row r="477">
          <cell r="A477">
            <v>1744</v>
          </cell>
          <cell r="B477" t="str">
            <v xml:space="preserve"> </v>
          </cell>
          <cell r="C477">
            <v>175</v>
          </cell>
          <cell r="D477" t="str">
            <v>FITNESS</v>
          </cell>
          <cell r="E477" t="str">
            <v>TAPIS 140X1,6 BLEU</v>
          </cell>
          <cell r="F477" t="str">
            <v>PICE</v>
          </cell>
          <cell r="G477">
            <v>30</v>
          </cell>
          <cell r="H477">
            <v>25</v>
          </cell>
          <cell r="I477">
            <v>19.899999999999999</v>
          </cell>
          <cell r="J477">
            <v>-0.20400000000000007</v>
          </cell>
          <cell r="L477">
            <v>0</v>
          </cell>
          <cell r="M477" t="e">
            <v>#REF!</v>
          </cell>
          <cell r="N477">
            <v>2</v>
          </cell>
          <cell r="O477">
            <v>0</v>
          </cell>
          <cell r="P477" t="e">
            <v>#REF!</v>
          </cell>
        </row>
        <row r="478">
          <cell r="A478">
            <v>1749</v>
          </cell>
          <cell r="B478" t="str">
            <v xml:space="preserve"> </v>
          </cell>
          <cell r="C478">
            <v>624.70000000000005</v>
          </cell>
          <cell r="D478" t="str">
            <v>FITNESS</v>
          </cell>
          <cell r="E478" t="str">
            <v>TAPIS 180*1,5 NOIR</v>
          </cell>
          <cell r="F478" t="str">
            <v>PICE</v>
          </cell>
          <cell r="G478">
            <v>18</v>
          </cell>
          <cell r="H478">
            <v>15</v>
          </cell>
          <cell r="I478">
            <v>12.4</v>
          </cell>
          <cell r="J478">
            <v>-0.17333333333333331</v>
          </cell>
          <cell r="L478">
            <v>0</v>
          </cell>
          <cell r="M478" t="e">
            <v>#REF!</v>
          </cell>
          <cell r="N478">
            <v>2</v>
          </cell>
          <cell r="O478">
            <v>0</v>
          </cell>
          <cell r="P478" t="e">
            <v>#REF!</v>
          </cell>
        </row>
        <row r="479">
          <cell r="A479">
            <v>1748</v>
          </cell>
          <cell r="B479" t="str">
            <v xml:space="preserve"> </v>
          </cell>
          <cell r="C479">
            <v>644.71</v>
          </cell>
          <cell r="D479" t="str">
            <v>FITNESS</v>
          </cell>
          <cell r="E479" t="str">
            <v>TAPIS 180*1,5 BLEU</v>
          </cell>
          <cell r="F479" t="str">
            <v>PICE</v>
          </cell>
          <cell r="G479">
            <v>18</v>
          </cell>
          <cell r="H479">
            <v>15</v>
          </cell>
          <cell r="I479">
            <v>12.4</v>
          </cell>
          <cell r="J479">
            <v>-0.17333333333333331</v>
          </cell>
          <cell r="L479">
            <v>0</v>
          </cell>
          <cell r="M479" t="e">
            <v>#REF!</v>
          </cell>
          <cell r="N479">
            <v>2</v>
          </cell>
          <cell r="O479">
            <v>0</v>
          </cell>
          <cell r="P479" t="e">
            <v>#REF!</v>
          </cell>
        </row>
        <row r="480">
          <cell r="A480">
            <v>3560</v>
          </cell>
          <cell r="B480" t="str">
            <v xml:space="preserve"> </v>
          </cell>
          <cell r="C480">
            <v>890.34</v>
          </cell>
          <cell r="D480" t="str">
            <v>FITNESS</v>
          </cell>
          <cell r="E480" t="str">
            <v>TAPIS 100X9,5CM GRIS/NOIR</v>
          </cell>
          <cell r="F480" t="str">
            <v>PICE</v>
          </cell>
          <cell r="G480">
            <v>25.2</v>
          </cell>
          <cell r="H480">
            <v>21</v>
          </cell>
          <cell r="I480">
            <v>16</v>
          </cell>
          <cell r="J480">
            <v>-0.23809523809523808</v>
          </cell>
          <cell r="L480">
            <v>0</v>
          </cell>
          <cell r="M480" t="e">
            <v>#REF!</v>
          </cell>
          <cell r="N480">
            <v>1</v>
          </cell>
          <cell r="O480">
            <v>0</v>
          </cell>
          <cell r="P480" t="e">
            <v>#REF!</v>
          </cell>
        </row>
        <row r="481">
          <cell r="A481">
            <v>1753</v>
          </cell>
          <cell r="B481" t="str">
            <v xml:space="preserve"> </v>
          </cell>
          <cell r="C481">
            <v>115</v>
          </cell>
          <cell r="D481" t="str">
            <v>FITNESS</v>
          </cell>
          <cell r="E481" t="str">
            <v>TRAMPOLINE FITNESS</v>
          </cell>
          <cell r="F481" t="str">
            <v>PICE</v>
          </cell>
          <cell r="G481">
            <v>144</v>
          </cell>
          <cell r="H481">
            <v>120</v>
          </cell>
          <cell r="I481">
            <v>102</v>
          </cell>
          <cell r="J481">
            <v>-0.15</v>
          </cell>
          <cell r="L481">
            <v>0</v>
          </cell>
          <cell r="M481" t="e">
            <v>#REF!</v>
          </cell>
          <cell r="N481">
            <v>9</v>
          </cell>
          <cell r="O481">
            <v>0</v>
          </cell>
          <cell r="P481" t="e">
            <v>#REF!</v>
          </cell>
        </row>
        <row r="482">
          <cell r="A482">
            <v>2369</v>
          </cell>
          <cell r="B482" t="str">
            <v xml:space="preserve"> </v>
          </cell>
          <cell r="C482">
            <v>599</v>
          </cell>
          <cell r="D482" t="str">
            <v>AQUA</v>
          </cell>
          <cell r="E482" t="str">
            <v>CEINTURE FLOTTANTE SMALL</v>
          </cell>
          <cell r="F482" t="str">
            <v>PICE</v>
          </cell>
          <cell r="G482">
            <v>19.8</v>
          </cell>
          <cell r="H482">
            <v>16.5</v>
          </cell>
          <cell r="I482">
            <v>13.2</v>
          </cell>
          <cell r="J482">
            <v>-0.20000000000000004</v>
          </cell>
          <cell r="L482">
            <v>0</v>
          </cell>
          <cell r="M482" t="e">
            <v>#REF!</v>
          </cell>
          <cell r="N482">
            <v>0.3</v>
          </cell>
          <cell r="O482">
            <v>0</v>
          </cell>
          <cell r="P482" t="e">
            <v>#REF!</v>
          </cell>
        </row>
        <row r="483">
          <cell r="A483">
            <v>2370</v>
          </cell>
          <cell r="B483" t="str">
            <v xml:space="preserve"> </v>
          </cell>
          <cell r="C483">
            <v>1251.58</v>
          </cell>
          <cell r="D483" t="str">
            <v>AQUA</v>
          </cell>
          <cell r="E483" t="str">
            <v>CEINTURE FLOTTANTE LARGE</v>
          </cell>
          <cell r="F483" t="str">
            <v>PICE</v>
          </cell>
          <cell r="G483">
            <v>24.84</v>
          </cell>
          <cell r="H483">
            <v>20.7</v>
          </cell>
          <cell r="I483">
            <v>16.600000000000001</v>
          </cell>
          <cell r="J483">
            <v>-0.19806763285024145</v>
          </cell>
          <cell r="L483">
            <v>0</v>
          </cell>
          <cell r="M483" t="e">
            <v>#REF!</v>
          </cell>
          <cell r="N483">
            <v>0.3</v>
          </cell>
          <cell r="O483">
            <v>0</v>
          </cell>
          <cell r="P483" t="e">
            <v>#REF!</v>
          </cell>
        </row>
        <row r="484">
          <cell r="A484">
            <v>4092</v>
          </cell>
          <cell r="B484" t="str">
            <v xml:space="preserve"> </v>
          </cell>
          <cell r="C484">
            <v>170.9</v>
          </cell>
          <cell r="D484" t="str">
            <v>AQUA</v>
          </cell>
          <cell r="E484" t="str">
            <v>ELLIPTIQUE AQUA</v>
          </cell>
          <cell r="F484" t="str">
            <v>PICE</v>
          </cell>
          <cell r="G484">
            <v>1751.3999999999999</v>
          </cell>
          <cell r="H484">
            <v>1459.5</v>
          </cell>
          <cell r="I484">
            <v>1390</v>
          </cell>
          <cell r="J484">
            <v>-4.7619047619047616E-2</v>
          </cell>
          <cell r="L484">
            <v>0</v>
          </cell>
          <cell r="M484" t="e">
            <v>#REF!</v>
          </cell>
          <cell r="N484">
            <v>26</v>
          </cell>
          <cell r="O484">
            <v>0</v>
          </cell>
          <cell r="P484" t="e">
            <v>#REF!</v>
          </cell>
        </row>
        <row r="485">
          <cell r="A485">
            <v>2367</v>
          </cell>
          <cell r="B485" t="str">
            <v xml:space="preserve"> </v>
          </cell>
          <cell r="C485">
            <v>430.64</v>
          </cell>
          <cell r="D485" t="str">
            <v>AQUA</v>
          </cell>
          <cell r="E485" t="str">
            <v>PALME DE MAIN ROSE</v>
          </cell>
          <cell r="F485" t="str">
            <v>PAIRE</v>
          </cell>
          <cell r="G485">
            <v>7.8</v>
          </cell>
          <cell r="H485">
            <v>6.5</v>
          </cell>
          <cell r="I485">
            <v>4.9000000000000004</v>
          </cell>
          <cell r="J485">
            <v>-0.24615384615384611</v>
          </cell>
          <cell r="L485">
            <v>0</v>
          </cell>
          <cell r="M485" t="e">
            <v>#REF!</v>
          </cell>
          <cell r="N485">
            <v>0.02</v>
          </cell>
          <cell r="O485">
            <v>0</v>
          </cell>
          <cell r="P485" t="e">
            <v>#REF!</v>
          </cell>
        </row>
        <row r="486">
          <cell r="A486">
            <v>2368</v>
          </cell>
          <cell r="B486" t="str">
            <v xml:space="preserve"> </v>
          </cell>
          <cell r="C486">
            <v>240</v>
          </cell>
          <cell r="D486" t="str">
            <v>AQUA</v>
          </cell>
          <cell r="E486" t="str">
            <v>PALME DE MAIN BLEU</v>
          </cell>
          <cell r="F486" t="str">
            <v>PAIRE</v>
          </cell>
          <cell r="G486">
            <v>7.8</v>
          </cell>
          <cell r="H486">
            <v>6.5</v>
          </cell>
          <cell r="I486">
            <v>4.9000000000000004</v>
          </cell>
          <cell r="J486">
            <v>-0.24615384615384611</v>
          </cell>
          <cell r="L486">
            <v>0</v>
          </cell>
          <cell r="M486" t="e">
            <v>#REF!</v>
          </cell>
          <cell r="N486">
            <v>0.02</v>
          </cell>
          <cell r="O486">
            <v>0</v>
          </cell>
          <cell r="P486" t="e">
            <v>#REF!</v>
          </cell>
        </row>
        <row r="487">
          <cell r="A487">
            <v>2364</v>
          </cell>
          <cell r="B487" t="str">
            <v xml:space="preserve"> </v>
          </cell>
          <cell r="C487">
            <v>500</v>
          </cell>
          <cell r="D487" t="str">
            <v>AQUA</v>
          </cell>
          <cell r="E487" t="str">
            <v>PULLBOY BLEU</v>
          </cell>
          <cell r="F487" t="str">
            <v>PICE</v>
          </cell>
          <cell r="G487">
            <v>4.8</v>
          </cell>
          <cell r="H487">
            <v>4</v>
          </cell>
          <cell r="I487">
            <v>3.2</v>
          </cell>
          <cell r="J487">
            <v>-0.19999999999999996</v>
          </cell>
          <cell r="L487">
            <v>0</v>
          </cell>
          <cell r="M487" t="e">
            <v>#REF!</v>
          </cell>
          <cell r="N487">
            <v>0.08</v>
          </cell>
          <cell r="O487">
            <v>0</v>
          </cell>
          <cell r="P487" t="e">
            <v>#REF!</v>
          </cell>
        </row>
        <row r="488">
          <cell r="A488">
            <v>2371</v>
          </cell>
          <cell r="B488" t="str">
            <v xml:space="preserve"> </v>
          </cell>
          <cell r="C488">
            <v>792.9</v>
          </cell>
          <cell r="D488" t="str">
            <v>AQUA</v>
          </cell>
          <cell r="E488" t="str">
            <v xml:space="preserve">PLANCHE </v>
          </cell>
          <cell r="F488" t="str">
            <v>PICE</v>
          </cell>
          <cell r="G488">
            <v>10.536</v>
          </cell>
          <cell r="H488">
            <v>8.7799999999999994</v>
          </cell>
          <cell r="I488">
            <v>6.9</v>
          </cell>
          <cell r="J488">
            <v>-0.21412300683371288</v>
          </cell>
          <cell r="L488">
            <v>0</v>
          </cell>
          <cell r="M488" t="e">
            <v>#REF!</v>
          </cell>
          <cell r="N488">
            <v>0.5</v>
          </cell>
          <cell r="O488">
            <v>0</v>
          </cell>
          <cell r="P488" t="e">
            <v>#REF!</v>
          </cell>
        </row>
        <row r="489">
          <cell r="A489">
            <v>2366</v>
          </cell>
          <cell r="B489" t="str">
            <v xml:space="preserve"> </v>
          </cell>
          <cell r="C489">
            <v>1272</v>
          </cell>
          <cell r="D489" t="str">
            <v>AQUA</v>
          </cell>
          <cell r="E489" t="str">
            <v>FRITE AQUATIQUE</v>
          </cell>
          <cell r="F489" t="str">
            <v>LOT DE 10</v>
          </cell>
          <cell r="G489">
            <v>35.159999999999997</v>
          </cell>
          <cell r="H489">
            <v>29.3</v>
          </cell>
          <cell r="I489">
            <v>25</v>
          </cell>
          <cell r="J489">
            <v>-0.14675767918088739</v>
          </cell>
          <cell r="L489">
            <v>0</v>
          </cell>
          <cell r="M489" t="e">
            <v>#REF!</v>
          </cell>
          <cell r="N489">
            <v>0.05</v>
          </cell>
          <cell r="O489">
            <v>0</v>
          </cell>
          <cell r="P489" t="e">
            <v>#REF!</v>
          </cell>
        </row>
        <row r="490">
          <cell r="A490">
            <v>3553</v>
          </cell>
          <cell r="B490" t="str">
            <v xml:space="preserve"> </v>
          </cell>
          <cell r="C490">
            <v>624.86</v>
          </cell>
          <cell r="D490" t="str">
            <v>AQUA</v>
          </cell>
          <cell r="E490" t="str">
            <v>PERCHE DE NAGE</v>
          </cell>
          <cell r="F490" t="str">
            <v>SET</v>
          </cell>
          <cell r="G490">
            <v>145.19999999999999</v>
          </cell>
          <cell r="H490">
            <v>121</v>
          </cell>
          <cell r="I490">
            <v>97</v>
          </cell>
          <cell r="J490">
            <v>-0.19834710743801653</v>
          </cell>
          <cell r="L490">
            <v>0</v>
          </cell>
          <cell r="M490" t="e">
            <v>#REF!</v>
          </cell>
          <cell r="N490">
            <v>10</v>
          </cell>
          <cell r="O490">
            <v>0</v>
          </cell>
          <cell r="P490" t="e">
            <v>#REF!</v>
          </cell>
        </row>
        <row r="491">
          <cell r="A491">
            <v>3581</v>
          </cell>
          <cell r="B491" t="str">
            <v xml:space="preserve"> </v>
          </cell>
          <cell r="C491">
            <v>6.5</v>
          </cell>
          <cell r="D491" t="str">
            <v>AQUA</v>
          </cell>
          <cell r="E491" t="str">
            <v>SOCLE TANCHE</v>
          </cell>
          <cell r="F491" t="str">
            <v>PICE</v>
          </cell>
          <cell r="G491">
            <v>98.399999999999991</v>
          </cell>
          <cell r="H491">
            <v>82</v>
          </cell>
          <cell r="I491">
            <v>66</v>
          </cell>
          <cell r="J491">
            <v>-0.1951219512195122</v>
          </cell>
          <cell r="L491">
            <v>0</v>
          </cell>
          <cell r="M491" t="e">
            <v>#REF!</v>
          </cell>
          <cell r="N491">
            <v>2</v>
          </cell>
          <cell r="O491">
            <v>0</v>
          </cell>
          <cell r="P491" t="e">
            <v>#REF!</v>
          </cell>
        </row>
        <row r="492">
          <cell r="A492">
            <v>4088</v>
          </cell>
          <cell r="B492" t="str">
            <v xml:space="preserve"> </v>
          </cell>
          <cell r="C492">
            <v>6.5</v>
          </cell>
          <cell r="D492" t="str">
            <v>AQUA</v>
          </cell>
          <cell r="E492" t="str">
            <v>TAPIS DE MARCHE AQUA</v>
          </cell>
          <cell r="F492" t="str">
            <v>PICE</v>
          </cell>
          <cell r="G492">
            <v>1864.8</v>
          </cell>
          <cell r="H492">
            <v>1554</v>
          </cell>
          <cell r="I492">
            <v>1480</v>
          </cell>
          <cell r="J492">
            <v>-4.7619047619047616E-2</v>
          </cell>
          <cell r="L492">
            <v>0</v>
          </cell>
          <cell r="M492" t="e">
            <v>#REF!</v>
          </cell>
          <cell r="N492">
            <v>32</v>
          </cell>
          <cell r="O492">
            <v>0</v>
          </cell>
          <cell r="P492" t="e">
            <v>#REF!</v>
          </cell>
        </row>
        <row r="493">
          <cell r="A493">
            <v>4089</v>
          </cell>
          <cell r="B493" t="str">
            <v xml:space="preserve"> </v>
          </cell>
          <cell r="C493">
            <v>34.130000000000003</v>
          </cell>
          <cell r="D493" t="str">
            <v>AQUA</v>
          </cell>
          <cell r="E493" t="str">
            <v>TRAMPOLINE AQUA ROND</v>
          </cell>
          <cell r="F493" t="str">
            <v>PICE</v>
          </cell>
          <cell r="G493">
            <v>393.12</v>
          </cell>
          <cell r="H493">
            <v>327.60000000000002</v>
          </cell>
          <cell r="I493">
            <v>312</v>
          </cell>
          <cell r="J493">
            <v>-4.7619047619047686E-2</v>
          </cell>
          <cell r="L493">
            <v>0</v>
          </cell>
          <cell r="M493" t="e">
            <v>#REF!</v>
          </cell>
          <cell r="N493">
            <v>5.8</v>
          </cell>
          <cell r="O493">
            <v>0</v>
          </cell>
          <cell r="P493" t="e">
            <v>#REF!</v>
          </cell>
        </row>
        <row r="494">
          <cell r="A494">
            <v>4090</v>
          </cell>
          <cell r="B494" t="str">
            <v xml:space="preserve"> </v>
          </cell>
          <cell r="C494">
            <v>20.9</v>
          </cell>
          <cell r="D494" t="str">
            <v>AQUA</v>
          </cell>
          <cell r="E494" t="str">
            <v>TRAMPOLINE AQUA HEXA</v>
          </cell>
          <cell r="F494" t="str">
            <v>PICE</v>
          </cell>
          <cell r="G494">
            <v>481.32</v>
          </cell>
          <cell r="H494">
            <v>401.1</v>
          </cell>
          <cell r="I494">
            <v>382</v>
          </cell>
          <cell r="J494">
            <v>-4.7619047619047672E-2</v>
          </cell>
          <cell r="L494">
            <v>0</v>
          </cell>
          <cell r="M494" t="e">
            <v>#REF!</v>
          </cell>
          <cell r="N494">
            <v>6.3</v>
          </cell>
          <cell r="O494">
            <v>0</v>
          </cell>
          <cell r="P494" t="e">
            <v>#REF!</v>
          </cell>
        </row>
        <row r="495">
          <cell r="A495">
            <v>4091</v>
          </cell>
          <cell r="B495" t="str">
            <v xml:space="preserve"> </v>
          </cell>
          <cell r="C495">
            <v>79</v>
          </cell>
          <cell r="D495" t="str">
            <v>AQUA</v>
          </cell>
          <cell r="E495" t="str">
            <v>TRAMPOLINE AQUA CARRE</v>
          </cell>
          <cell r="F495" t="str">
            <v>PICE</v>
          </cell>
          <cell r="G495">
            <v>514.07999999999993</v>
          </cell>
          <cell r="H495">
            <v>428.4</v>
          </cell>
          <cell r="I495">
            <v>408</v>
          </cell>
          <cell r="J495">
            <v>-4.7619047619047568E-2</v>
          </cell>
          <cell r="L495">
            <v>0</v>
          </cell>
          <cell r="M495" t="e">
            <v>#REF!</v>
          </cell>
          <cell r="N495">
            <v>8</v>
          </cell>
          <cell r="O495">
            <v>0</v>
          </cell>
          <cell r="P495" t="e">
            <v>#REF!</v>
          </cell>
        </row>
        <row r="496">
          <cell r="A496">
            <v>4086</v>
          </cell>
          <cell r="B496" t="str">
            <v xml:space="preserve"> </v>
          </cell>
          <cell r="C496">
            <v>25.38</v>
          </cell>
          <cell r="D496" t="str">
            <v>AQUA</v>
          </cell>
          <cell r="E496" t="str">
            <v>VELO AQUA WR3</v>
          </cell>
          <cell r="F496" t="str">
            <v>PICE</v>
          </cell>
          <cell r="G496">
            <v>995.4</v>
          </cell>
          <cell r="H496">
            <v>829.5</v>
          </cell>
          <cell r="I496">
            <v>790</v>
          </cell>
          <cell r="J496">
            <v>-4.7619047619047616E-2</v>
          </cell>
          <cell r="L496">
            <v>0</v>
          </cell>
          <cell r="M496" t="e">
            <v>#REF!</v>
          </cell>
          <cell r="N496">
            <v>18.5</v>
          </cell>
          <cell r="O496">
            <v>0</v>
          </cell>
          <cell r="P496" t="e">
            <v>#REF!</v>
          </cell>
        </row>
        <row r="497">
          <cell r="A497">
            <v>4017</v>
          </cell>
          <cell r="B497" t="str">
            <v xml:space="preserve"> </v>
          </cell>
          <cell r="C497">
            <v>2075</v>
          </cell>
          <cell r="D497" t="str">
            <v>AQUA</v>
          </cell>
          <cell r="E497" t="str">
            <v>VELO AQUA WR4</v>
          </cell>
          <cell r="F497" t="str">
            <v>PICE</v>
          </cell>
          <cell r="G497">
            <v>1417.5</v>
          </cell>
          <cell r="H497">
            <v>1181.25</v>
          </cell>
          <cell r="I497">
            <v>1125</v>
          </cell>
          <cell r="J497">
            <v>-4.7619047619047616E-2</v>
          </cell>
          <cell r="L497">
            <v>0</v>
          </cell>
          <cell r="M497" t="e">
            <v>#REF!</v>
          </cell>
          <cell r="N497">
            <v>22.6</v>
          </cell>
          <cell r="O497">
            <v>0</v>
          </cell>
          <cell r="P497" t="e">
            <v>#REF!</v>
          </cell>
        </row>
        <row r="498">
          <cell r="A498">
            <v>4087</v>
          </cell>
          <cell r="B498" t="str">
            <v xml:space="preserve"> </v>
          </cell>
          <cell r="C498">
            <v>2985</v>
          </cell>
          <cell r="D498" t="str">
            <v>AQUA</v>
          </cell>
          <cell r="E498" t="str">
            <v>VELO AQUA WR5</v>
          </cell>
          <cell r="F498" t="str">
            <v>PICE</v>
          </cell>
          <cell r="G498">
            <v>1751.3999999999999</v>
          </cell>
          <cell r="H498">
            <v>1459.5</v>
          </cell>
          <cell r="I498">
            <v>1390</v>
          </cell>
          <cell r="J498">
            <v>-4.7619047619047616E-2</v>
          </cell>
          <cell r="L498">
            <v>0</v>
          </cell>
          <cell r="M498" t="e">
            <v>#REF!</v>
          </cell>
          <cell r="N498">
            <v>22.9</v>
          </cell>
          <cell r="O498">
            <v>0</v>
          </cell>
          <cell r="P498" t="e">
            <v>#REF!</v>
          </cell>
        </row>
        <row r="499">
          <cell r="A499">
            <v>1430</v>
          </cell>
          <cell r="B499" t="str">
            <v xml:space="preserve"> </v>
          </cell>
          <cell r="C499">
            <v>121</v>
          </cell>
          <cell r="D499" t="str">
            <v>PILATES &amp; BIEN ETRE</v>
          </cell>
          <cell r="E499" t="str">
            <v xml:space="preserve">ANNEAU BALLONS FITNESS </v>
          </cell>
          <cell r="F499" t="str">
            <v>LOT DE 3</v>
          </cell>
          <cell r="G499">
            <v>12</v>
          </cell>
          <cell r="H499">
            <v>10</v>
          </cell>
          <cell r="I499">
            <v>8.5</v>
          </cell>
          <cell r="J499">
            <v>-0.15</v>
          </cell>
          <cell r="L499">
            <v>0</v>
          </cell>
          <cell r="M499" t="e">
            <v>#REF!</v>
          </cell>
          <cell r="N499">
            <v>0.15</v>
          </cell>
          <cell r="O499">
            <v>0</v>
          </cell>
          <cell r="P499" t="e">
            <v>#REF!</v>
          </cell>
        </row>
        <row r="500">
          <cell r="A500">
            <v>1435</v>
          </cell>
          <cell r="B500" t="str">
            <v xml:space="preserve"> </v>
          </cell>
          <cell r="C500">
            <v>4310</v>
          </cell>
          <cell r="D500" t="str">
            <v>PILATES &amp; BIEN ETRE</v>
          </cell>
          <cell r="E500" t="str">
            <v>ARC BARREL</v>
          </cell>
          <cell r="F500" t="str">
            <v>PICE</v>
          </cell>
          <cell r="G500">
            <v>240.83999999999997</v>
          </cell>
          <cell r="H500">
            <v>200.7</v>
          </cell>
          <cell r="I500">
            <v>160</v>
          </cell>
          <cell r="J500">
            <v>-0.20279023418036868</v>
          </cell>
          <cell r="L500">
            <v>0</v>
          </cell>
          <cell r="M500" t="e">
            <v>#REF!</v>
          </cell>
          <cell r="N500">
            <v>8</v>
          </cell>
          <cell r="O500">
            <v>0</v>
          </cell>
          <cell r="P500" t="e">
            <v>#REF!</v>
          </cell>
        </row>
        <row r="501">
          <cell r="A501">
            <v>1436</v>
          </cell>
          <cell r="B501" t="str">
            <v xml:space="preserve"> </v>
          </cell>
          <cell r="C501">
            <v>50</v>
          </cell>
          <cell r="D501" t="str">
            <v>PILATES &amp; BIEN ETRE</v>
          </cell>
          <cell r="E501" t="str">
            <v xml:space="preserve">BALANCE BOARD </v>
          </cell>
          <cell r="F501" t="str">
            <v>PICE</v>
          </cell>
          <cell r="G501">
            <v>19.2</v>
          </cell>
          <cell r="H501">
            <v>16</v>
          </cell>
          <cell r="I501">
            <v>10.45</v>
          </cell>
          <cell r="J501">
            <v>-0.34687500000000004</v>
          </cell>
          <cell r="L501">
            <v>0</v>
          </cell>
          <cell r="M501" t="e">
            <v>#REF!</v>
          </cell>
          <cell r="N501">
            <v>1.35</v>
          </cell>
          <cell r="O501">
            <v>0</v>
          </cell>
          <cell r="P501" t="e">
            <v>#REF!</v>
          </cell>
        </row>
        <row r="502">
          <cell r="A502">
            <v>1438</v>
          </cell>
          <cell r="B502" t="str">
            <v xml:space="preserve"> </v>
          </cell>
          <cell r="C502">
            <v>14.2</v>
          </cell>
          <cell r="D502" t="str">
            <v>PILATES &amp; BIEN ETRE</v>
          </cell>
          <cell r="E502" t="str">
            <v xml:space="preserve">BALLE HERISSON 8CM </v>
          </cell>
          <cell r="F502" t="str">
            <v>PICE</v>
          </cell>
          <cell r="G502">
            <v>2.2799999999999998</v>
          </cell>
          <cell r="H502">
            <v>1.9</v>
          </cell>
          <cell r="I502">
            <v>0.95</v>
          </cell>
          <cell r="J502">
            <v>-0.5</v>
          </cell>
          <cell r="L502">
            <v>0</v>
          </cell>
          <cell r="M502" t="e">
            <v>#REF!</v>
          </cell>
          <cell r="N502">
            <v>0.08</v>
          </cell>
          <cell r="O502">
            <v>0</v>
          </cell>
          <cell r="P502" t="e">
            <v>#REF!</v>
          </cell>
        </row>
        <row r="503">
          <cell r="A503">
            <v>1439</v>
          </cell>
          <cell r="B503" t="str">
            <v xml:space="preserve"> </v>
          </cell>
          <cell r="C503">
            <v>4</v>
          </cell>
          <cell r="D503" t="str">
            <v>PILATES &amp; BIEN ETRE</v>
          </cell>
          <cell r="E503" t="str">
            <v>BALLES LESTEES 0,5KG BLEU</v>
          </cell>
          <cell r="F503" t="str">
            <v>PAIRE</v>
          </cell>
          <cell r="G503">
            <v>6.84</v>
          </cell>
          <cell r="H503">
            <v>5.7</v>
          </cell>
          <cell r="I503">
            <v>3.7</v>
          </cell>
          <cell r="J503">
            <v>-0.35087719298245612</v>
          </cell>
          <cell r="L503">
            <v>0</v>
          </cell>
          <cell r="M503" t="e">
            <v>#REF!</v>
          </cell>
          <cell r="N503">
            <v>1</v>
          </cell>
          <cell r="O503">
            <v>0</v>
          </cell>
          <cell r="P503" t="e">
            <v>#REF!</v>
          </cell>
        </row>
        <row r="504">
          <cell r="A504">
            <v>1442</v>
          </cell>
          <cell r="B504" t="str">
            <v xml:space="preserve"> </v>
          </cell>
          <cell r="C504">
            <v>8.7799999999999994</v>
          </cell>
          <cell r="D504" t="str">
            <v>PILATES &amp; BIEN ETRE</v>
          </cell>
          <cell r="E504" t="str">
            <v xml:space="preserve">BALLES LESTEES 0,5KG GRIS </v>
          </cell>
          <cell r="F504" t="str">
            <v>PAIRE</v>
          </cell>
          <cell r="G504">
            <v>6.84</v>
          </cell>
          <cell r="H504">
            <v>5.7</v>
          </cell>
          <cell r="I504">
            <v>3.7</v>
          </cell>
          <cell r="J504">
            <v>-0.35087719298245612</v>
          </cell>
          <cell r="L504">
            <v>0</v>
          </cell>
          <cell r="M504" t="e">
            <v>#REF!</v>
          </cell>
          <cell r="N504">
            <v>1</v>
          </cell>
          <cell r="O504">
            <v>0</v>
          </cell>
          <cell r="P504" t="e">
            <v>#REF!</v>
          </cell>
        </row>
        <row r="505">
          <cell r="A505">
            <v>1440</v>
          </cell>
          <cell r="B505" t="str">
            <v xml:space="preserve"> </v>
          </cell>
          <cell r="C505">
            <v>36.200000000000003</v>
          </cell>
          <cell r="D505" t="str">
            <v>PILATES &amp; BIEN ETRE</v>
          </cell>
          <cell r="E505" t="str">
            <v xml:space="preserve">BALLES LESTEES 1,5KG BLEU </v>
          </cell>
          <cell r="F505" t="str">
            <v>PAIRE</v>
          </cell>
          <cell r="G505">
            <v>9.24</v>
          </cell>
          <cell r="H505">
            <v>7.7</v>
          </cell>
          <cell r="I505">
            <v>5</v>
          </cell>
          <cell r="J505">
            <v>-0.35064935064935066</v>
          </cell>
          <cell r="L505">
            <v>0</v>
          </cell>
          <cell r="M505" t="e">
            <v>#REF!</v>
          </cell>
          <cell r="N505">
            <v>3</v>
          </cell>
          <cell r="O505">
            <v>0</v>
          </cell>
          <cell r="P505" t="e">
            <v>#REF!</v>
          </cell>
        </row>
        <row r="506">
          <cell r="A506">
            <v>1443</v>
          </cell>
          <cell r="B506" t="str">
            <v xml:space="preserve"> </v>
          </cell>
          <cell r="C506">
            <v>29</v>
          </cell>
          <cell r="D506" t="str">
            <v>PILATES &amp; BIEN ETRE</v>
          </cell>
          <cell r="E506" t="str">
            <v>BALLES LESTEES 1,5KG GRIS</v>
          </cell>
          <cell r="F506" t="str">
            <v>PAIRE</v>
          </cell>
          <cell r="G506">
            <v>9.24</v>
          </cell>
          <cell r="H506">
            <v>7.7</v>
          </cell>
          <cell r="I506">
            <v>5</v>
          </cell>
          <cell r="J506">
            <v>-0.35064935064935066</v>
          </cell>
          <cell r="L506">
            <v>0</v>
          </cell>
          <cell r="M506" t="e">
            <v>#REF!</v>
          </cell>
          <cell r="N506">
            <v>3</v>
          </cell>
          <cell r="O506">
            <v>0</v>
          </cell>
          <cell r="P506" t="e">
            <v>#REF!</v>
          </cell>
        </row>
        <row r="507">
          <cell r="A507">
            <v>1441</v>
          </cell>
          <cell r="B507" t="str">
            <v xml:space="preserve"> </v>
          </cell>
          <cell r="C507">
            <v>16.39</v>
          </cell>
          <cell r="D507" t="str">
            <v>PILATES &amp; BIEN ETRE</v>
          </cell>
          <cell r="E507" t="str">
            <v>BALLES LESTEES 1KG BLEU</v>
          </cell>
          <cell r="F507" t="str">
            <v>PAIRE</v>
          </cell>
          <cell r="G507">
            <v>8.0399999999999991</v>
          </cell>
          <cell r="H507">
            <v>6.7</v>
          </cell>
          <cell r="I507">
            <v>4.3499999999999996</v>
          </cell>
          <cell r="J507">
            <v>-0.35074626865671649</v>
          </cell>
          <cell r="L507">
            <v>0</v>
          </cell>
          <cell r="M507" t="e">
            <v>#REF!</v>
          </cell>
          <cell r="N507">
            <v>2</v>
          </cell>
          <cell r="O507">
            <v>0</v>
          </cell>
          <cell r="P507" t="e">
            <v>#REF!</v>
          </cell>
        </row>
        <row r="508">
          <cell r="A508">
            <v>1444</v>
          </cell>
          <cell r="B508" t="str">
            <v xml:space="preserve"> </v>
          </cell>
          <cell r="C508">
            <v>130</v>
          </cell>
          <cell r="D508" t="str">
            <v>PILATES &amp; BIEN ETRE</v>
          </cell>
          <cell r="E508" t="str">
            <v>BALLES LESTEES 1KG GRIS</v>
          </cell>
          <cell r="F508" t="str">
            <v>PAIRE</v>
          </cell>
          <cell r="G508">
            <v>8.0399999999999991</v>
          </cell>
          <cell r="H508">
            <v>6.7</v>
          </cell>
          <cell r="I508">
            <v>4.3499999999999996</v>
          </cell>
          <cell r="J508">
            <v>-0.35074626865671649</v>
          </cell>
          <cell r="L508">
            <v>0</v>
          </cell>
          <cell r="M508" t="e">
            <v>#REF!</v>
          </cell>
          <cell r="N508">
            <v>2</v>
          </cell>
          <cell r="O508">
            <v>0</v>
          </cell>
          <cell r="P508" t="e">
            <v>#REF!</v>
          </cell>
        </row>
        <row r="509">
          <cell r="A509">
            <v>1929</v>
          </cell>
          <cell r="B509" t="str">
            <v xml:space="preserve"> </v>
          </cell>
          <cell r="C509">
            <v>299.33</v>
          </cell>
          <cell r="D509" t="str">
            <v>PILATES &amp; BIEN ETRE</v>
          </cell>
          <cell r="E509" t="str">
            <v xml:space="preserve">BALLES LESTEES 1KG ROSE </v>
          </cell>
          <cell r="F509" t="str">
            <v>PAIRE</v>
          </cell>
          <cell r="G509">
            <v>8.0399999999999991</v>
          </cell>
          <cell r="H509">
            <v>6.7</v>
          </cell>
          <cell r="I509">
            <v>4.3499999999999996</v>
          </cell>
          <cell r="J509">
            <v>-0.35074626865671649</v>
          </cell>
          <cell r="L509">
            <v>0</v>
          </cell>
          <cell r="M509" t="e">
            <v>#REF!</v>
          </cell>
          <cell r="N509">
            <v>2</v>
          </cell>
          <cell r="O509">
            <v>0</v>
          </cell>
          <cell r="P509" t="e">
            <v>#REF!</v>
          </cell>
        </row>
        <row r="510">
          <cell r="A510">
            <v>3212</v>
          </cell>
          <cell r="B510" t="str">
            <v xml:space="preserve"> </v>
          </cell>
          <cell r="C510">
            <v>386.29</v>
          </cell>
          <cell r="D510" t="str">
            <v>PILATES &amp; BIEN ETRE</v>
          </cell>
          <cell r="E510" t="str">
            <v>BALLON FITNESS 55CM BLEU</v>
          </cell>
          <cell r="F510" t="str">
            <v>PICE</v>
          </cell>
          <cell r="G510">
            <v>12.6</v>
          </cell>
          <cell r="H510">
            <v>10.5</v>
          </cell>
          <cell r="I510">
            <v>6.8</v>
          </cell>
          <cell r="J510">
            <v>-0.35238095238095241</v>
          </cell>
          <cell r="L510">
            <v>0</v>
          </cell>
          <cell r="M510" t="e">
            <v>#REF!</v>
          </cell>
          <cell r="N510">
            <v>1</v>
          </cell>
          <cell r="O510">
            <v>0</v>
          </cell>
          <cell r="P510" t="e">
            <v>#REF!</v>
          </cell>
        </row>
        <row r="511">
          <cell r="A511">
            <v>2666</v>
          </cell>
          <cell r="B511" t="str">
            <v xml:space="preserve"> </v>
          </cell>
          <cell r="C511">
            <v>197.32</v>
          </cell>
          <cell r="D511" t="str">
            <v>PILATES &amp; BIEN ETRE</v>
          </cell>
          <cell r="E511" t="str">
            <v>BALLON FITNESS 55CM GRIS</v>
          </cell>
          <cell r="F511" t="str">
            <v>PICE</v>
          </cell>
          <cell r="G511">
            <v>12.6</v>
          </cell>
          <cell r="H511">
            <v>10.5</v>
          </cell>
          <cell r="I511">
            <v>6.8</v>
          </cell>
          <cell r="J511">
            <v>-0.35238095238095241</v>
          </cell>
          <cell r="L511">
            <v>0</v>
          </cell>
          <cell r="M511" t="e">
            <v>#REF!</v>
          </cell>
          <cell r="N511">
            <v>1</v>
          </cell>
          <cell r="O511">
            <v>0</v>
          </cell>
          <cell r="P511" t="e">
            <v>#REF!</v>
          </cell>
        </row>
        <row r="512">
          <cell r="A512">
            <v>1571</v>
          </cell>
          <cell r="B512" t="str">
            <v xml:space="preserve"> </v>
          </cell>
          <cell r="C512">
            <v>125</v>
          </cell>
          <cell r="D512" t="str">
            <v>PILATES &amp; BIEN ETRE</v>
          </cell>
          <cell r="E512" t="str">
            <v>BALLON FITNESS 65CM BLEU</v>
          </cell>
          <cell r="F512" t="str">
            <v>PICE</v>
          </cell>
          <cell r="G512">
            <v>13.799999999999999</v>
          </cell>
          <cell r="H512">
            <v>11.5</v>
          </cell>
          <cell r="I512">
            <v>7.45</v>
          </cell>
          <cell r="J512">
            <v>-0.35217391304347823</v>
          </cell>
          <cell r="L512">
            <v>0</v>
          </cell>
          <cell r="M512" t="e">
            <v>#REF!</v>
          </cell>
          <cell r="N512">
            <v>1</v>
          </cell>
          <cell r="O512">
            <v>0</v>
          </cell>
          <cell r="P512" t="e">
            <v>#REF!</v>
          </cell>
        </row>
        <row r="513">
          <cell r="A513">
            <v>1572</v>
          </cell>
          <cell r="B513" t="str">
            <v xml:space="preserve"> </v>
          </cell>
          <cell r="C513">
            <v>130</v>
          </cell>
          <cell r="D513" t="str">
            <v>PILATES &amp; BIEN ETRE</v>
          </cell>
          <cell r="E513" t="str">
            <v>BALLON FITNESS  65CM GRIS</v>
          </cell>
          <cell r="F513" t="str">
            <v>PICE</v>
          </cell>
          <cell r="G513">
            <v>13.799999999999999</v>
          </cell>
          <cell r="H513">
            <v>11.5</v>
          </cell>
          <cell r="I513">
            <v>7.45</v>
          </cell>
          <cell r="J513">
            <v>-0.35217391304347823</v>
          </cell>
          <cell r="L513">
            <v>0</v>
          </cell>
          <cell r="M513" t="e">
            <v>#REF!</v>
          </cell>
          <cell r="N513">
            <v>1</v>
          </cell>
          <cell r="O513">
            <v>0</v>
          </cell>
          <cell r="P513" t="e">
            <v>#REF!</v>
          </cell>
        </row>
        <row r="514">
          <cell r="A514">
            <v>1574</v>
          </cell>
          <cell r="B514" t="str">
            <v xml:space="preserve"> </v>
          </cell>
          <cell r="C514">
            <v>255</v>
          </cell>
          <cell r="D514" t="str">
            <v>PILATES &amp; BIEN ETRE</v>
          </cell>
          <cell r="E514" t="str">
            <v xml:space="preserve">BALLON FITNESS 75CM </v>
          </cell>
          <cell r="F514" t="str">
            <v>PICE</v>
          </cell>
          <cell r="G514">
            <v>15</v>
          </cell>
          <cell r="H514">
            <v>12.5</v>
          </cell>
          <cell r="I514">
            <v>8.15</v>
          </cell>
          <cell r="J514">
            <v>-0.34799999999999998</v>
          </cell>
          <cell r="L514">
            <v>0</v>
          </cell>
          <cell r="M514" t="e">
            <v>#REF!</v>
          </cell>
          <cell r="N514">
            <v>1</v>
          </cell>
          <cell r="O514">
            <v>0</v>
          </cell>
          <cell r="P514" t="e">
            <v>#REF!</v>
          </cell>
        </row>
        <row r="515">
          <cell r="A515">
            <v>1445</v>
          </cell>
          <cell r="B515" t="str">
            <v xml:space="preserve"> </v>
          </cell>
          <cell r="C515">
            <v>170</v>
          </cell>
          <cell r="D515" t="str">
            <v>PILATES &amp; BIEN ETRE</v>
          </cell>
          <cell r="E515" t="str">
            <v>BALLON PAILLE BLEU</v>
          </cell>
          <cell r="F515" t="str">
            <v>PICE</v>
          </cell>
          <cell r="G515">
            <v>4.2</v>
          </cell>
          <cell r="H515">
            <v>3.5</v>
          </cell>
          <cell r="I515">
            <v>2.4500000000000002</v>
          </cell>
          <cell r="J515">
            <v>-0.29999999999999993</v>
          </cell>
          <cell r="L515">
            <v>0</v>
          </cell>
          <cell r="M515" t="e">
            <v>#REF!</v>
          </cell>
          <cell r="N515">
            <v>0.3</v>
          </cell>
          <cell r="O515">
            <v>0</v>
          </cell>
          <cell r="P515" t="e">
            <v>#REF!</v>
          </cell>
        </row>
        <row r="516">
          <cell r="A516">
            <v>1447</v>
          </cell>
          <cell r="B516" t="str">
            <v xml:space="preserve"> </v>
          </cell>
          <cell r="C516">
            <v>15</v>
          </cell>
          <cell r="D516" t="str">
            <v>PILATES &amp; BIEN ETRE</v>
          </cell>
          <cell r="E516" t="str">
            <v>BALLON PAILLE VIOLET</v>
          </cell>
          <cell r="F516" t="str">
            <v>PICE</v>
          </cell>
          <cell r="G516">
            <v>4.2</v>
          </cell>
          <cell r="H516">
            <v>3.5</v>
          </cell>
          <cell r="I516">
            <v>2.4500000000000002</v>
          </cell>
          <cell r="J516">
            <v>-0.29999999999999993</v>
          </cell>
          <cell r="L516">
            <v>0</v>
          </cell>
          <cell r="M516" t="e">
            <v>#REF!</v>
          </cell>
          <cell r="N516">
            <v>0.3</v>
          </cell>
          <cell r="O516">
            <v>0</v>
          </cell>
          <cell r="P516" t="e">
            <v>#REF!</v>
          </cell>
        </row>
        <row r="517">
          <cell r="A517">
            <v>1446</v>
          </cell>
          <cell r="B517" t="str">
            <v xml:space="preserve"> </v>
          </cell>
          <cell r="C517">
            <v>860</v>
          </cell>
          <cell r="D517" t="str">
            <v>PILATES &amp; BIEN ETRE</v>
          </cell>
          <cell r="E517" t="str">
            <v>BALLON PAILLE ROSE</v>
          </cell>
          <cell r="F517" t="str">
            <v>PICE</v>
          </cell>
          <cell r="G517">
            <v>4.2</v>
          </cell>
          <cell r="H517">
            <v>3.5</v>
          </cell>
          <cell r="I517">
            <v>2.4500000000000002</v>
          </cell>
          <cell r="J517">
            <v>-0.29999999999999993</v>
          </cell>
          <cell r="L517">
            <v>0</v>
          </cell>
          <cell r="M517" t="e">
            <v>#REF!</v>
          </cell>
          <cell r="N517">
            <v>0.3</v>
          </cell>
          <cell r="O517">
            <v>0</v>
          </cell>
          <cell r="P517" t="e">
            <v>#REF!</v>
          </cell>
        </row>
        <row r="518">
          <cell r="A518">
            <v>1460</v>
          </cell>
          <cell r="B518" t="str">
            <v xml:space="preserve"> </v>
          </cell>
          <cell r="C518">
            <v>1020</v>
          </cell>
          <cell r="D518" t="str">
            <v>PILATES &amp; BIEN ETRE</v>
          </cell>
          <cell r="E518" t="str">
            <v>BASE A PICOTS</v>
          </cell>
          <cell r="F518" t="str">
            <v>PICE</v>
          </cell>
          <cell r="G518">
            <v>13.2</v>
          </cell>
          <cell r="H518">
            <v>11</v>
          </cell>
          <cell r="I518">
            <v>8.25</v>
          </cell>
          <cell r="J518">
            <v>-0.25</v>
          </cell>
          <cell r="L518">
            <v>0</v>
          </cell>
          <cell r="M518" t="e">
            <v>#REF!</v>
          </cell>
          <cell r="N518">
            <v>1</v>
          </cell>
          <cell r="O518">
            <v>0</v>
          </cell>
          <cell r="P518" t="e">
            <v>#REF!</v>
          </cell>
        </row>
        <row r="519">
          <cell r="A519">
            <v>1462</v>
          </cell>
          <cell r="B519" t="str">
            <v xml:space="preserve"> </v>
          </cell>
          <cell r="C519">
            <v>1200</v>
          </cell>
          <cell r="D519" t="str">
            <v>PILATES &amp; BIEN ETRE</v>
          </cell>
          <cell r="E519" t="str">
            <v>BLOC PROPRIOCEPTION</v>
          </cell>
          <cell r="F519" t="str">
            <v>PICE</v>
          </cell>
          <cell r="G519">
            <v>38.4</v>
          </cell>
          <cell r="H519">
            <v>32</v>
          </cell>
          <cell r="I519">
            <v>22.4</v>
          </cell>
          <cell r="J519">
            <v>-0.30000000000000004</v>
          </cell>
          <cell r="L519">
            <v>0</v>
          </cell>
          <cell r="M519" t="e">
            <v>#REF!</v>
          </cell>
          <cell r="N519">
            <v>0.85</v>
          </cell>
          <cell r="O519">
            <v>0</v>
          </cell>
          <cell r="P519" t="e">
            <v>#REF!</v>
          </cell>
        </row>
        <row r="520">
          <cell r="A520">
            <v>1463</v>
          </cell>
          <cell r="B520" t="str">
            <v xml:space="preserve"> </v>
          </cell>
          <cell r="C520">
            <v>1370</v>
          </cell>
          <cell r="D520" t="str">
            <v>PILATES &amp; BIEN ETRE</v>
          </cell>
          <cell r="E520" t="str">
            <v>BLOC YOGA</v>
          </cell>
          <cell r="F520" t="str">
            <v>PICE</v>
          </cell>
          <cell r="G520">
            <v>6.06</v>
          </cell>
          <cell r="H520">
            <v>5.05</v>
          </cell>
          <cell r="I520">
            <v>4.3</v>
          </cell>
          <cell r="J520">
            <v>-0.14851485148514851</v>
          </cell>
          <cell r="L520">
            <v>0</v>
          </cell>
          <cell r="M520" t="e">
            <v>#REF!</v>
          </cell>
          <cell r="N520">
            <v>0.3</v>
          </cell>
          <cell r="O520">
            <v>0</v>
          </cell>
          <cell r="P520" t="e">
            <v>#REF!</v>
          </cell>
        </row>
        <row r="521">
          <cell r="A521">
            <v>1479</v>
          </cell>
          <cell r="B521" t="str">
            <v xml:space="preserve"> </v>
          </cell>
          <cell r="C521">
            <v>1540</v>
          </cell>
          <cell r="D521" t="str">
            <v>PILATES &amp; BIEN ETRE</v>
          </cell>
          <cell r="E521" t="str">
            <v xml:space="preserve">BRIQUES YOGA </v>
          </cell>
          <cell r="F521" t="str">
            <v>PAIRE</v>
          </cell>
          <cell r="G521">
            <v>6</v>
          </cell>
          <cell r="H521">
            <v>5</v>
          </cell>
          <cell r="I521">
            <v>3.5</v>
          </cell>
          <cell r="J521">
            <v>-0.3</v>
          </cell>
          <cell r="L521">
            <v>0</v>
          </cell>
          <cell r="M521" t="e">
            <v>#REF!</v>
          </cell>
          <cell r="N521">
            <v>0.02</v>
          </cell>
          <cell r="O521">
            <v>0</v>
          </cell>
          <cell r="P521" t="e">
            <v>#REF!</v>
          </cell>
        </row>
        <row r="522">
          <cell r="A522">
            <v>1480</v>
          </cell>
          <cell r="B522" t="str">
            <v xml:space="preserve"> </v>
          </cell>
          <cell r="C522">
            <v>55</v>
          </cell>
          <cell r="D522" t="str">
            <v>PILATES &amp; BIEN ETRE</v>
          </cell>
          <cell r="E522" t="str">
            <v xml:space="preserve">CADILLAC </v>
          </cell>
          <cell r="F522" t="str">
            <v>PICE</v>
          </cell>
          <cell r="G522">
            <v>3900</v>
          </cell>
          <cell r="H522">
            <v>3250</v>
          </cell>
          <cell r="I522">
            <v>2790</v>
          </cell>
          <cell r="J522">
            <v>-0.14153846153846153</v>
          </cell>
          <cell r="L522">
            <v>0</v>
          </cell>
          <cell r="M522" t="e">
            <v>#REF!</v>
          </cell>
          <cell r="N522">
            <v>100</v>
          </cell>
          <cell r="O522">
            <v>0</v>
          </cell>
          <cell r="P522" t="e">
            <v>#REF!</v>
          </cell>
        </row>
        <row r="523">
          <cell r="A523">
            <v>1481</v>
          </cell>
          <cell r="B523" t="str">
            <v xml:space="preserve"> </v>
          </cell>
          <cell r="C523">
            <v>60</v>
          </cell>
          <cell r="D523" t="str">
            <v>PILATES &amp; BIEN ETRE</v>
          </cell>
          <cell r="E523" t="str">
            <v>CADILLAC COMBO</v>
          </cell>
          <cell r="F523" t="str">
            <v>PICE</v>
          </cell>
          <cell r="G523">
            <v>4560</v>
          </cell>
          <cell r="H523">
            <v>3800</v>
          </cell>
          <cell r="I523">
            <v>3250</v>
          </cell>
          <cell r="J523">
            <v>-0.14473684210526316</v>
          </cell>
          <cell r="L523">
            <v>0</v>
          </cell>
          <cell r="M523" t="e">
            <v>#REF!</v>
          </cell>
          <cell r="N523">
            <v>110</v>
          </cell>
          <cell r="O523">
            <v>0</v>
          </cell>
          <cell r="P523" t="e">
            <v>#REF!</v>
          </cell>
        </row>
        <row r="524">
          <cell r="A524">
            <v>1487</v>
          </cell>
          <cell r="B524" t="str">
            <v xml:space="preserve"> </v>
          </cell>
          <cell r="C524">
            <v>65</v>
          </cell>
          <cell r="D524" t="str">
            <v>PILATES &amp; BIEN ETRE</v>
          </cell>
          <cell r="E524" t="str">
            <v>CHAUSSETTES S AKKUA</v>
          </cell>
          <cell r="F524" t="str">
            <v>PAIRE</v>
          </cell>
          <cell r="G524">
            <v>22.08</v>
          </cell>
          <cell r="H524">
            <v>18.399999999999999</v>
          </cell>
          <cell r="I524">
            <v>14.8</v>
          </cell>
          <cell r="J524">
            <v>-0.19565217391304338</v>
          </cell>
          <cell r="L524">
            <v>0</v>
          </cell>
          <cell r="M524" t="e">
            <v>#REF!</v>
          </cell>
          <cell r="N524">
            <v>7.0000000000000007E-2</v>
          </cell>
          <cell r="O524">
            <v>0</v>
          </cell>
          <cell r="P524" t="e">
            <v>#REF!</v>
          </cell>
        </row>
        <row r="525">
          <cell r="A525">
            <v>1486</v>
          </cell>
          <cell r="B525" t="str">
            <v xml:space="preserve"> </v>
          </cell>
          <cell r="C525">
            <v>70</v>
          </cell>
          <cell r="D525" t="str">
            <v>PILATES &amp; BIEN ETRE</v>
          </cell>
          <cell r="E525" t="str">
            <v>CHAUSSETTES M AKKUA</v>
          </cell>
          <cell r="F525" t="str">
            <v>PAIRE</v>
          </cell>
          <cell r="G525">
            <v>22.08</v>
          </cell>
          <cell r="H525">
            <v>18.399999999999999</v>
          </cell>
          <cell r="I525">
            <v>14.8</v>
          </cell>
          <cell r="J525">
            <v>-0.19565217391304338</v>
          </cell>
          <cell r="L525">
            <v>0</v>
          </cell>
          <cell r="M525" t="e">
            <v>#REF!</v>
          </cell>
          <cell r="N525">
            <v>7.0000000000000007E-2</v>
          </cell>
          <cell r="O525">
            <v>0</v>
          </cell>
          <cell r="P525" t="e">
            <v>#REF!</v>
          </cell>
        </row>
        <row r="526">
          <cell r="A526">
            <v>1485</v>
          </cell>
          <cell r="B526" t="str">
            <v xml:space="preserve"> </v>
          </cell>
          <cell r="C526">
            <v>50</v>
          </cell>
          <cell r="D526" t="str">
            <v>PILATES &amp; BIEN ETRE</v>
          </cell>
          <cell r="E526" t="str">
            <v>CHAUSSETTES L AKKUA</v>
          </cell>
          <cell r="F526" t="str">
            <v>PAIRE</v>
          </cell>
          <cell r="G526">
            <v>22.08</v>
          </cell>
          <cell r="H526">
            <v>18.399999999999999</v>
          </cell>
          <cell r="I526">
            <v>14.8</v>
          </cell>
          <cell r="J526">
            <v>-0.19565217391304338</v>
          </cell>
          <cell r="L526">
            <v>0</v>
          </cell>
          <cell r="M526" t="e">
            <v>#REF!</v>
          </cell>
          <cell r="N526">
            <v>0.08</v>
          </cell>
          <cell r="O526">
            <v>0</v>
          </cell>
          <cell r="P526" t="e">
            <v>#REF!</v>
          </cell>
        </row>
        <row r="527">
          <cell r="A527">
            <v>2494</v>
          </cell>
          <cell r="B527" t="str">
            <v xml:space="preserve"> </v>
          </cell>
          <cell r="C527">
            <v>28.34</v>
          </cell>
          <cell r="D527" t="str">
            <v>PILATES &amp; BIEN ETRE</v>
          </cell>
          <cell r="E527" t="str">
            <v>CHAUSSETTES S</v>
          </cell>
          <cell r="F527" t="str">
            <v>PAIRE</v>
          </cell>
          <cell r="G527">
            <v>6</v>
          </cell>
          <cell r="H527">
            <v>5</v>
          </cell>
          <cell r="I527">
            <v>3</v>
          </cell>
          <cell r="J527">
            <v>-0.4</v>
          </cell>
          <cell r="L527">
            <v>0</v>
          </cell>
          <cell r="M527" t="e">
            <v>#REF!</v>
          </cell>
          <cell r="N527">
            <v>0.04</v>
          </cell>
          <cell r="O527">
            <v>0</v>
          </cell>
          <cell r="P527" t="e">
            <v>#REF!</v>
          </cell>
        </row>
        <row r="528">
          <cell r="A528">
            <v>2495</v>
          </cell>
          <cell r="B528" t="str">
            <v xml:space="preserve"> </v>
          </cell>
          <cell r="C528">
            <v>16.93</v>
          </cell>
          <cell r="D528" t="str">
            <v>PILATES &amp; BIEN ETRE</v>
          </cell>
          <cell r="E528" t="str">
            <v>CHAUSSETTES M</v>
          </cell>
          <cell r="F528" t="str">
            <v>PAIRE</v>
          </cell>
          <cell r="G528">
            <v>6</v>
          </cell>
          <cell r="H528">
            <v>5</v>
          </cell>
          <cell r="I528">
            <v>3</v>
          </cell>
          <cell r="J528">
            <v>-0.4</v>
          </cell>
          <cell r="L528">
            <v>0</v>
          </cell>
          <cell r="M528" t="e">
            <v>#REF!</v>
          </cell>
          <cell r="N528">
            <v>0.04</v>
          </cell>
          <cell r="O528">
            <v>0</v>
          </cell>
          <cell r="P528" t="e">
            <v>#REF!</v>
          </cell>
        </row>
        <row r="529">
          <cell r="A529">
            <v>2496</v>
          </cell>
          <cell r="B529" t="str">
            <v xml:space="preserve"> </v>
          </cell>
          <cell r="C529">
            <v>84.36</v>
          </cell>
          <cell r="D529" t="str">
            <v>PILATES &amp; BIEN ETRE</v>
          </cell>
          <cell r="E529" t="str">
            <v>CHAUSSETTES L</v>
          </cell>
          <cell r="F529" t="str">
            <v>PAIRE</v>
          </cell>
          <cell r="G529">
            <v>6</v>
          </cell>
          <cell r="H529">
            <v>5</v>
          </cell>
          <cell r="I529">
            <v>3</v>
          </cell>
          <cell r="J529">
            <v>-0.4</v>
          </cell>
          <cell r="L529">
            <v>0</v>
          </cell>
          <cell r="M529" t="e">
            <v>#REF!</v>
          </cell>
          <cell r="N529">
            <v>0.05</v>
          </cell>
          <cell r="O529">
            <v>0</v>
          </cell>
          <cell r="P529" t="e">
            <v>#REF!</v>
          </cell>
        </row>
        <row r="530">
          <cell r="A530">
            <v>3930</v>
          </cell>
          <cell r="B530" t="str">
            <v xml:space="preserve"> </v>
          </cell>
          <cell r="C530">
            <v>41.49</v>
          </cell>
          <cell r="D530" t="str">
            <v>PILATES &amp; BIEN ETRE</v>
          </cell>
          <cell r="E530" t="str">
            <v>CHAUSSETTES GRIS/ROSE S</v>
          </cell>
          <cell r="F530" t="str">
            <v>PAIRE</v>
          </cell>
          <cell r="G530">
            <v>12.203999999999999</v>
          </cell>
          <cell r="H530">
            <v>10.17</v>
          </cell>
          <cell r="I530">
            <v>18.399999999999999</v>
          </cell>
          <cell r="J530">
            <v>0.80924287118977367</v>
          </cell>
          <cell r="L530">
            <v>0</v>
          </cell>
          <cell r="M530" t="e">
            <v>#REF!</v>
          </cell>
          <cell r="N530">
            <v>7.0000000000000007E-2</v>
          </cell>
          <cell r="O530">
            <v>0</v>
          </cell>
          <cell r="P530" t="e">
            <v>#REF!</v>
          </cell>
        </row>
        <row r="531">
          <cell r="A531">
            <v>3931</v>
          </cell>
          <cell r="B531" t="str">
            <v xml:space="preserve"> </v>
          </cell>
          <cell r="C531">
            <v>65</v>
          </cell>
          <cell r="D531" t="str">
            <v>PILATES &amp; BIEN ETRE</v>
          </cell>
          <cell r="E531" t="str">
            <v>CHAUSSETTES GRIS/ROSE M</v>
          </cell>
          <cell r="F531" t="str">
            <v>PAIRE</v>
          </cell>
          <cell r="G531">
            <v>12.203999999999999</v>
          </cell>
          <cell r="H531">
            <v>10.17</v>
          </cell>
          <cell r="I531">
            <v>18.399999999999999</v>
          </cell>
          <cell r="J531">
            <v>0.80924287118977367</v>
          </cell>
          <cell r="L531">
            <v>0</v>
          </cell>
          <cell r="M531" t="e">
            <v>#REF!</v>
          </cell>
          <cell r="N531">
            <v>7.0000000000000007E-2</v>
          </cell>
          <cell r="O531">
            <v>0</v>
          </cell>
          <cell r="P531" t="e">
            <v>#REF!</v>
          </cell>
        </row>
        <row r="532">
          <cell r="A532">
            <v>1554</v>
          </cell>
          <cell r="B532" t="str">
            <v xml:space="preserve"> </v>
          </cell>
          <cell r="C532">
            <v>56.67</v>
          </cell>
          <cell r="D532" t="str">
            <v>PILATES &amp; BIEN ETRE</v>
          </cell>
          <cell r="E532" t="str">
            <v>FILET BALLONS PAILLE</v>
          </cell>
          <cell r="F532" t="str">
            <v>PICE</v>
          </cell>
          <cell r="G532">
            <v>10.799999999999999</v>
          </cell>
          <cell r="H532">
            <v>9</v>
          </cell>
          <cell r="I532">
            <v>7.5</v>
          </cell>
          <cell r="J532">
            <v>-0.16666666666666666</v>
          </cell>
          <cell r="L532">
            <v>0</v>
          </cell>
          <cell r="M532" t="e">
            <v>#REF!</v>
          </cell>
          <cell r="N532">
            <v>0.1</v>
          </cell>
          <cell r="O532">
            <v>0</v>
          </cell>
          <cell r="P532" t="e">
            <v>#REF!</v>
          </cell>
        </row>
        <row r="533">
          <cell r="A533">
            <v>2296</v>
          </cell>
          <cell r="B533" t="str">
            <v xml:space="preserve"> </v>
          </cell>
          <cell r="C533">
            <v>320</v>
          </cell>
          <cell r="D533" t="str">
            <v>PILATES &amp; BIEN ETRE</v>
          </cell>
          <cell r="E533" t="str">
            <v>FLEX BAR</v>
          </cell>
          <cell r="F533" t="str">
            <v>PICE</v>
          </cell>
          <cell r="G533">
            <v>22.8</v>
          </cell>
          <cell r="H533">
            <v>19</v>
          </cell>
          <cell r="I533">
            <v>11</v>
          </cell>
          <cell r="J533">
            <v>-0.42105263157894735</v>
          </cell>
          <cell r="L533">
            <v>0</v>
          </cell>
          <cell r="M533" t="e">
            <v>#REF!</v>
          </cell>
          <cell r="N533">
            <v>0.65</v>
          </cell>
          <cell r="O533">
            <v>0</v>
          </cell>
          <cell r="P533" t="e">
            <v>#REF!</v>
          </cell>
        </row>
        <row r="534">
          <cell r="A534">
            <v>3392</v>
          </cell>
          <cell r="B534" t="str">
            <v xml:space="preserve"> </v>
          </cell>
          <cell r="C534">
            <v>945</v>
          </cell>
          <cell r="D534" t="str">
            <v>PILATES &amp; BIEN ETRE</v>
          </cell>
          <cell r="E534" t="str">
            <v>FLE-XX CLASSIC - CIRCUIT COMPLET</v>
          </cell>
          <cell r="F534" t="str">
            <v>SET</v>
          </cell>
          <cell r="G534">
            <v>28581.599999999999</v>
          </cell>
          <cell r="H534">
            <v>23818</v>
          </cell>
          <cell r="I534">
            <v>23818</v>
          </cell>
          <cell r="J534">
            <v>0</v>
          </cell>
          <cell r="L534">
            <v>0</v>
          </cell>
          <cell r="M534" t="e">
            <v>#REF!</v>
          </cell>
          <cell r="N534">
            <v>100</v>
          </cell>
          <cell r="O534">
            <v>0</v>
          </cell>
          <cell r="P534" t="e">
            <v>#REF!</v>
          </cell>
        </row>
        <row r="535">
          <cell r="A535">
            <v>3925</v>
          </cell>
          <cell r="B535" t="str">
            <v xml:space="preserve"> </v>
          </cell>
          <cell r="C535">
            <v>2.9</v>
          </cell>
          <cell r="D535" t="str">
            <v>PILATES &amp; BIEN ETRE</v>
          </cell>
          <cell r="E535" t="str">
            <v>FLE-XX CLASSIC - SPLIT</v>
          </cell>
          <cell r="F535" t="str">
            <v>PICE</v>
          </cell>
          <cell r="G535">
            <v>3218.4</v>
          </cell>
          <cell r="H535">
            <v>2682</v>
          </cell>
          <cell r="I535">
            <v>2682</v>
          </cell>
          <cell r="J535">
            <v>0</v>
          </cell>
          <cell r="L535">
            <v>0</v>
          </cell>
          <cell r="M535" t="e">
            <v>#REF!</v>
          </cell>
          <cell r="N535">
            <v>100</v>
          </cell>
          <cell r="O535">
            <v>0</v>
          </cell>
          <cell r="P535" t="e">
            <v>#REF!</v>
          </cell>
        </row>
        <row r="536">
          <cell r="A536">
            <v>3928</v>
          </cell>
          <cell r="B536" t="str">
            <v xml:space="preserve"> </v>
          </cell>
          <cell r="C536">
            <v>1592.11</v>
          </cell>
          <cell r="D536" t="str">
            <v>PILATES &amp; BIEN ETRE</v>
          </cell>
          <cell r="E536" t="str">
            <v>FLE-XX CLASSIC - HIP</v>
          </cell>
          <cell r="F536" t="str">
            <v>PICE</v>
          </cell>
          <cell r="G536">
            <v>2509.1999999999998</v>
          </cell>
          <cell r="H536">
            <v>2091</v>
          </cell>
          <cell r="I536">
            <v>2091</v>
          </cell>
          <cell r="J536">
            <v>0</v>
          </cell>
          <cell r="L536">
            <v>0</v>
          </cell>
          <cell r="M536" t="e">
            <v>#REF!</v>
          </cell>
          <cell r="N536">
            <v>100</v>
          </cell>
          <cell r="O536">
            <v>0</v>
          </cell>
          <cell r="P536" t="e">
            <v>#REF!</v>
          </cell>
        </row>
        <row r="537">
          <cell r="A537">
            <v>3926</v>
          </cell>
          <cell r="B537" t="str">
            <v xml:space="preserve"> </v>
          </cell>
          <cell r="C537">
            <v>3595</v>
          </cell>
          <cell r="D537" t="str">
            <v>PILATES &amp; BIEN ETRE</v>
          </cell>
          <cell r="E537" t="str">
            <v>FLE-XX CLASSIC - CHEST</v>
          </cell>
          <cell r="F537" t="str">
            <v>PICE</v>
          </cell>
          <cell r="G537">
            <v>3218.4</v>
          </cell>
          <cell r="H537">
            <v>2682</v>
          </cell>
          <cell r="I537">
            <v>2682</v>
          </cell>
          <cell r="J537">
            <v>0</v>
          </cell>
          <cell r="L537">
            <v>0</v>
          </cell>
          <cell r="M537" t="e">
            <v>#REF!</v>
          </cell>
          <cell r="N537">
            <v>100</v>
          </cell>
          <cell r="O537">
            <v>0</v>
          </cell>
          <cell r="P537" t="e">
            <v>#REF!</v>
          </cell>
        </row>
        <row r="538">
          <cell r="A538">
            <v>3923</v>
          </cell>
          <cell r="B538" t="str">
            <v xml:space="preserve"> </v>
          </cell>
          <cell r="C538">
            <v>2980</v>
          </cell>
          <cell r="D538" t="str">
            <v>PILATES &amp; BIEN ETRE</v>
          </cell>
          <cell r="E538" t="str">
            <v>FLE-XX CLASSIC - RABBIT</v>
          </cell>
          <cell r="F538" t="str">
            <v>PICE</v>
          </cell>
          <cell r="G538">
            <v>3927.6</v>
          </cell>
          <cell r="H538">
            <v>3273</v>
          </cell>
          <cell r="I538">
            <v>3273</v>
          </cell>
          <cell r="J538">
            <v>0</v>
          </cell>
          <cell r="L538">
            <v>0</v>
          </cell>
          <cell r="M538" t="e">
            <v>#REF!</v>
          </cell>
          <cell r="N538">
            <v>100</v>
          </cell>
          <cell r="O538">
            <v>0</v>
          </cell>
          <cell r="P538" t="e">
            <v>#REF!</v>
          </cell>
        </row>
        <row r="539">
          <cell r="A539">
            <v>3929</v>
          </cell>
          <cell r="B539" t="str">
            <v xml:space="preserve"> </v>
          </cell>
          <cell r="C539">
            <v>2075</v>
          </cell>
          <cell r="D539" t="str">
            <v>PILATES &amp; BIEN ETRE</v>
          </cell>
          <cell r="E539" t="str">
            <v>FLE-XX CLASSIC - LEG EXTENSION</v>
          </cell>
          <cell r="F539" t="str">
            <v>PICE</v>
          </cell>
          <cell r="G539">
            <v>3218.4</v>
          </cell>
          <cell r="H539">
            <v>2682</v>
          </cell>
          <cell r="I539">
            <v>2682</v>
          </cell>
          <cell r="J539">
            <v>0</v>
          </cell>
          <cell r="L539">
            <v>0</v>
          </cell>
          <cell r="M539" t="e">
            <v>#REF!</v>
          </cell>
          <cell r="N539">
            <v>100</v>
          </cell>
          <cell r="O539">
            <v>0</v>
          </cell>
          <cell r="P539" t="e">
            <v>#REF!</v>
          </cell>
        </row>
        <row r="540">
          <cell r="A540">
            <v>3927</v>
          </cell>
          <cell r="B540" t="str">
            <v xml:space="preserve"> </v>
          </cell>
          <cell r="C540">
            <v>1592.11</v>
          </cell>
          <cell r="D540" t="str">
            <v>PILATES &amp; BIEN ETRE</v>
          </cell>
          <cell r="E540" t="str">
            <v>FLE-XX CLASSIC - LEG CURL</v>
          </cell>
          <cell r="F540" t="str">
            <v>PICE</v>
          </cell>
          <cell r="G540">
            <v>3218.4</v>
          </cell>
          <cell r="H540">
            <v>2682</v>
          </cell>
          <cell r="I540">
            <v>2682</v>
          </cell>
          <cell r="J540">
            <v>0</v>
          </cell>
          <cell r="L540">
            <v>0</v>
          </cell>
          <cell r="M540" t="e">
            <v>#REF!</v>
          </cell>
          <cell r="N540">
            <v>100</v>
          </cell>
          <cell r="O540">
            <v>0</v>
          </cell>
          <cell r="P540" t="e">
            <v>#REF!</v>
          </cell>
        </row>
        <row r="541">
          <cell r="A541">
            <v>3924</v>
          </cell>
          <cell r="B541" t="str">
            <v xml:space="preserve"> </v>
          </cell>
          <cell r="C541">
            <v>4</v>
          </cell>
          <cell r="D541" t="str">
            <v>PILATES &amp; BIEN ETRE</v>
          </cell>
          <cell r="E541" t="str">
            <v>FLE-XX CLASSIC - MUSHROOM</v>
          </cell>
          <cell r="F541" t="str">
            <v>PICE</v>
          </cell>
          <cell r="G541">
            <v>3927.6</v>
          </cell>
          <cell r="H541">
            <v>3273</v>
          </cell>
          <cell r="I541">
            <v>3273</v>
          </cell>
          <cell r="J541">
            <v>0</v>
          </cell>
          <cell r="L541">
            <v>0</v>
          </cell>
          <cell r="M541" t="e">
            <v>#REF!</v>
          </cell>
          <cell r="N541">
            <v>100</v>
          </cell>
          <cell r="O541">
            <v>0</v>
          </cell>
          <cell r="P541" t="e">
            <v>#REF!</v>
          </cell>
        </row>
        <row r="542">
          <cell r="A542">
            <v>3922</v>
          </cell>
          <cell r="B542" t="str">
            <v xml:space="preserve"> </v>
          </cell>
          <cell r="C542">
            <v>61</v>
          </cell>
          <cell r="D542" t="str">
            <v>PILATES &amp; BIEN ETRE</v>
          </cell>
          <cell r="E542" t="str">
            <v>FLE-XX CLASSIC - BACK ARCH</v>
          </cell>
          <cell r="F542" t="str">
            <v>PICE</v>
          </cell>
          <cell r="G542">
            <v>1746</v>
          </cell>
          <cell r="H542">
            <v>1455</v>
          </cell>
          <cell r="I542">
            <v>1455</v>
          </cell>
          <cell r="J542">
            <v>0</v>
          </cell>
          <cell r="L542">
            <v>0</v>
          </cell>
          <cell r="M542" t="e">
            <v>#REF!</v>
          </cell>
          <cell r="N542">
            <v>100</v>
          </cell>
          <cell r="O542">
            <v>0</v>
          </cell>
          <cell r="P542" t="e">
            <v>#REF!</v>
          </cell>
        </row>
        <row r="543">
          <cell r="A543">
            <v>3782</v>
          </cell>
          <cell r="B543" t="str">
            <v xml:space="preserve"> </v>
          </cell>
          <cell r="C543">
            <v>170</v>
          </cell>
          <cell r="D543" t="str">
            <v>PILATES &amp; BIEN ETRE</v>
          </cell>
          <cell r="E543" t="str">
            <v>FLE-XX BASIC - CIRCUIT COMPLET</v>
          </cell>
          <cell r="F543" t="str">
            <v>SET</v>
          </cell>
          <cell r="G543">
            <v>19309.2</v>
          </cell>
          <cell r="H543">
            <v>16091</v>
          </cell>
          <cell r="I543">
            <v>16091</v>
          </cell>
          <cell r="J543">
            <v>0</v>
          </cell>
          <cell r="L543">
            <v>0</v>
          </cell>
          <cell r="M543" t="e">
            <v>#REF!</v>
          </cell>
          <cell r="N543">
            <v>100</v>
          </cell>
          <cell r="O543">
            <v>0</v>
          </cell>
          <cell r="P543" t="e">
            <v>#REF!</v>
          </cell>
        </row>
        <row r="544">
          <cell r="A544">
            <v>3786</v>
          </cell>
          <cell r="B544" t="str">
            <v xml:space="preserve"> </v>
          </cell>
          <cell r="C544">
            <v>150</v>
          </cell>
          <cell r="D544" t="str">
            <v>PILATES &amp; BIEN ETRE</v>
          </cell>
          <cell r="E544" t="str">
            <v>FLE-XX BASIC - SPLIT</v>
          </cell>
          <cell r="F544" t="str">
            <v>PICE</v>
          </cell>
          <cell r="G544">
            <v>1909.1999999999998</v>
          </cell>
          <cell r="H544">
            <v>1591</v>
          </cell>
          <cell r="I544">
            <v>1591</v>
          </cell>
          <cell r="J544">
            <v>0</v>
          </cell>
          <cell r="L544">
            <v>0</v>
          </cell>
          <cell r="M544" t="e">
            <v>#REF!</v>
          </cell>
          <cell r="N544">
            <v>100</v>
          </cell>
          <cell r="O544">
            <v>0</v>
          </cell>
          <cell r="P544" t="e">
            <v>#REF!</v>
          </cell>
        </row>
        <row r="545">
          <cell r="A545">
            <v>3789</v>
          </cell>
          <cell r="B545" t="str">
            <v xml:space="preserve"> </v>
          </cell>
          <cell r="C545">
            <v>300</v>
          </cell>
          <cell r="D545" t="str">
            <v>PILATES &amp; BIEN ETRE</v>
          </cell>
          <cell r="E545" t="str">
            <v>FLE-XX BASIC - HIP</v>
          </cell>
          <cell r="F545" t="str">
            <v>PICE</v>
          </cell>
          <cell r="G545">
            <v>1472.3999999999999</v>
          </cell>
          <cell r="H545">
            <v>1227</v>
          </cell>
          <cell r="I545">
            <v>1227</v>
          </cell>
          <cell r="J545">
            <v>0</v>
          </cell>
          <cell r="L545">
            <v>0</v>
          </cell>
          <cell r="M545" t="e">
            <v>#REF!</v>
          </cell>
          <cell r="N545">
            <v>100</v>
          </cell>
          <cell r="O545">
            <v>0</v>
          </cell>
          <cell r="P545" t="e">
            <v>#REF!</v>
          </cell>
        </row>
        <row r="546">
          <cell r="A546">
            <v>3787</v>
          </cell>
          <cell r="B546" t="str">
            <v xml:space="preserve"> </v>
          </cell>
          <cell r="C546">
            <v>450</v>
          </cell>
          <cell r="D546" t="str">
            <v>PILATES &amp; BIEN ETRE</v>
          </cell>
          <cell r="E546" t="str">
            <v>FLE-XX BASIC - CHEST</v>
          </cell>
          <cell r="F546" t="str">
            <v>PICE</v>
          </cell>
          <cell r="G546">
            <v>1800</v>
          </cell>
          <cell r="H546">
            <v>1500</v>
          </cell>
          <cell r="I546">
            <v>1500</v>
          </cell>
          <cell r="J546">
            <v>0</v>
          </cell>
          <cell r="L546">
            <v>0</v>
          </cell>
          <cell r="M546" t="e">
            <v>#REF!</v>
          </cell>
          <cell r="N546">
            <v>100</v>
          </cell>
          <cell r="O546">
            <v>0</v>
          </cell>
          <cell r="P546" t="e">
            <v>#REF!</v>
          </cell>
        </row>
        <row r="547">
          <cell r="A547">
            <v>3784</v>
          </cell>
          <cell r="B547" t="str">
            <v xml:space="preserve"> </v>
          </cell>
          <cell r="C547">
            <v>341.04</v>
          </cell>
          <cell r="D547" t="str">
            <v>PILATES &amp; BIEN ETRE</v>
          </cell>
          <cell r="E547" t="str">
            <v>FLE-XX BASIC - NECK COMPLETE</v>
          </cell>
          <cell r="F547" t="str">
            <v>PICE</v>
          </cell>
          <cell r="G547">
            <v>2290.7999999999997</v>
          </cell>
          <cell r="H547">
            <v>1909</v>
          </cell>
          <cell r="I547">
            <v>1909</v>
          </cell>
          <cell r="J547">
            <v>0</v>
          </cell>
          <cell r="L547">
            <v>0</v>
          </cell>
          <cell r="M547" t="e">
            <v>#REF!</v>
          </cell>
          <cell r="N547">
            <v>100</v>
          </cell>
          <cell r="O547">
            <v>0</v>
          </cell>
          <cell r="P547" t="e">
            <v>#REF!</v>
          </cell>
        </row>
        <row r="548">
          <cell r="A548">
            <v>3790</v>
          </cell>
          <cell r="B548" t="str">
            <v xml:space="preserve"> </v>
          </cell>
          <cell r="C548">
            <v>132</v>
          </cell>
          <cell r="D548" t="str">
            <v>PILATES &amp; BIEN ETRE</v>
          </cell>
          <cell r="E548" t="str">
            <v>FLE-XX BASIC - LEG EXTENSION</v>
          </cell>
          <cell r="F548" t="str">
            <v>PICE</v>
          </cell>
          <cell r="G548">
            <v>2290.7999999999997</v>
          </cell>
          <cell r="H548">
            <v>1909</v>
          </cell>
          <cell r="I548">
            <v>1909</v>
          </cell>
          <cell r="J548">
            <v>0</v>
          </cell>
          <cell r="L548">
            <v>0</v>
          </cell>
          <cell r="M548" t="e">
            <v>#REF!</v>
          </cell>
          <cell r="N548">
            <v>100</v>
          </cell>
          <cell r="O548">
            <v>0</v>
          </cell>
          <cell r="P548" t="e">
            <v>#REF!</v>
          </cell>
        </row>
        <row r="549">
          <cell r="A549">
            <v>3788</v>
          </cell>
          <cell r="B549" t="str">
            <v xml:space="preserve"> </v>
          </cell>
          <cell r="C549">
            <v>0</v>
          </cell>
          <cell r="D549" t="str">
            <v>PILATES &amp; BIEN ETRE</v>
          </cell>
          <cell r="E549" t="str">
            <v>FLE-XX BASIC - BICEPS LEG</v>
          </cell>
          <cell r="F549" t="str">
            <v>PICE</v>
          </cell>
          <cell r="G549">
            <v>2400</v>
          </cell>
          <cell r="H549">
            <v>2000</v>
          </cell>
          <cell r="I549">
            <v>2000</v>
          </cell>
          <cell r="J549">
            <v>0</v>
          </cell>
          <cell r="L549">
            <v>0</v>
          </cell>
          <cell r="M549" t="e">
            <v>#REF!</v>
          </cell>
          <cell r="N549">
            <v>100</v>
          </cell>
          <cell r="O549">
            <v>0</v>
          </cell>
          <cell r="P549" t="e">
            <v>#REF!</v>
          </cell>
        </row>
        <row r="550">
          <cell r="A550">
            <v>3785</v>
          </cell>
          <cell r="B550" t="str">
            <v xml:space="preserve"> </v>
          </cell>
          <cell r="C550">
            <v>190</v>
          </cell>
          <cell r="D550" t="str">
            <v>PILATES &amp; BIEN ETRE</v>
          </cell>
          <cell r="E550" t="str">
            <v>FLE-XX BASIC - MUSHROOM</v>
          </cell>
          <cell r="F550" t="str">
            <v>PICE</v>
          </cell>
          <cell r="G550">
            <v>2236.7999999999997</v>
          </cell>
          <cell r="H550">
            <v>1864</v>
          </cell>
          <cell r="I550">
            <v>1864</v>
          </cell>
          <cell r="J550">
            <v>0</v>
          </cell>
          <cell r="L550">
            <v>0</v>
          </cell>
          <cell r="M550" t="e">
            <v>#REF!</v>
          </cell>
          <cell r="N550">
            <v>100</v>
          </cell>
          <cell r="O550">
            <v>0</v>
          </cell>
          <cell r="P550" t="e">
            <v>#REF!</v>
          </cell>
        </row>
        <row r="551">
          <cell r="A551">
            <v>3783</v>
          </cell>
          <cell r="B551" t="str">
            <v xml:space="preserve"> </v>
          </cell>
          <cell r="C551">
            <v>55</v>
          </cell>
          <cell r="D551" t="str">
            <v>PILATES &amp; BIEN ETRE</v>
          </cell>
          <cell r="E551" t="str">
            <v>FLE-XX BASIC - BACK ARCH</v>
          </cell>
          <cell r="F551" t="str">
            <v>PICE</v>
          </cell>
          <cell r="G551">
            <v>1309.2</v>
          </cell>
          <cell r="H551">
            <v>1091</v>
          </cell>
          <cell r="I551">
            <v>1091</v>
          </cell>
          <cell r="J551">
            <v>0</v>
          </cell>
          <cell r="L551">
            <v>0</v>
          </cell>
          <cell r="M551" t="e">
            <v>#REF!</v>
          </cell>
          <cell r="N551">
            <v>100</v>
          </cell>
          <cell r="O551">
            <v>0</v>
          </cell>
          <cell r="P551" t="e">
            <v>#REF!</v>
          </cell>
        </row>
        <row r="552">
          <cell r="A552">
            <v>1559</v>
          </cell>
          <cell r="B552" t="str">
            <v xml:space="preserve"> </v>
          </cell>
          <cell r="C552">
            <v>110</v>
          </cell>
          <cell r="D552" t="str">
            <v>PILATES &amp; BIEN ETRE</v>
          </cell>
          <cell r="E552" t="str">
            <v xml:space="preserve">FOAM ROLLER BASIQUE </v>
          </cell>
          <cell r="F552" t="str">
            <v>PICE</v>
          </cell>
          <cell r="G552">
            <v>17.88</v>
          </cell>
          <cell r="H552">
            <v>14.9</v>
          </cell>
          <cell r="I552">
            <v>11.4</v>
          </cell>
          <cell r="J552">
            <v>-0.2348993288590604</v>
          </cell>
          <cell r="L552">
            <v>0</v>
          </cell>
          <cell r="M552" t="e">
            <v>#REF!</v>
          </cell>
          <cell r="N552">
            <v>0.57999999999999996</v>
          </cell>
          <cell r="O552">
            <v>0</v>
          </cell>
          <cell r="P552" t="e">
            <v>#REF!</v>
          </cell>
        </row>
        <row r="553">
          <cell r="A553">
            <v>1560</v>
          </cell>
          <cell r="B553" t="str">
            <v xml:space="preserve"> </v>
          </cell>
          <cell r="C553">
            <v>150</v>
          </cell>
          <cell r="D553" t="str">
            <v>PILATES &amp; BIEN ETRE</v>
          </cell>
          <cell r="E553" t="str">
            <v>FOAM ROLLER CLASSIC BLEU</v>
          </cell>
          <cell r="F553" t="str">
            <v>PICE</v>
          </cell>
          <cell r="G553">
            <v>30</v>
          </cell>
          <cell r="H553">
            <v>25</v>
          </cell>
          <cell r="I553">
            <v>16.899999999999999</v>
          </cell>
          <cell r="J553">
            <v>-0.32400000000000007</v>
          </cell>
          <cell r="L553">
            <v>0</v>
          </cell>
          <cell r="M553" t="e">
            <v>#REF!</v>
          </cell>
          <cell r="N553">
            <v>0.65</v>
          </cell>
          <cell r="O553">
            <v>0</v>
          </cell>
          <cell r="P553" t="e">
            <v>#REF!</v>
          </cell>
        </row>
        <row r="554">
          <cell r="A554">
            <v>1564</v>
          </cell>
          <cell r="B554" t="str">
            <v xml:space="preserve"> </v>
          </cell>
          <cell r="C554">
            <v>200</v>
          </cell>
          <cell r="D554" t="str">
            <v>PILATES &amp; BIEN ETRE</v>
          </cell>
          <cell r="E554" t="str">
            <v>GRAVITY GTS</v>
          </cell>
          <cell r="F554" t="str">
            <v>PICE</v>
          </cell>
          <cell r="G554">
            <v>4318.4520000000002</v>
          </cell>
          <cell r="H554">
            <v>3598.71</v>
          </cell>
          <cell r="I554">
            <v>3250</v>
          </cell>
          <cell r="J554">
            <v>-9.6898610891124878E-2</v>
          </cell>
          <cell r="L554">
            <v>0</v>
          </cell>
          <cell r="M554" t="e">
            <v>#REF!</v>
          </cell>
          <cell r="N554">
            <v>96</v>
          </cell>
          <cell r="O554">
            <v>0</v>
          </cell>
          <cell r="P554" t="e">
            <v>#REF!</v>
          </cell>
        </row>
        <row r="555">
          <cell r="A555">
            <v>1636</v>
          </cell>
          <cell r="B555" t="str">
            <v xml:space="preserve"> </v>
          </cell>
          <cell r="C555">
            <v>130</v>
          </cell>
          <cell r="D555" t="str">
            <v>PILATES &amp; BIEN ETRE</v>
          </cell>
          <cell r="E555" t="str">
            <v>LADDER BARREL</v>
          </cell>
          <cell r="F555" t="str">
            <v>PICE</v>
          </cell>
          <cell r="G555">
            <v>1344</v>
          </cell>
          <cell r="H555">
            <v>1120</v>
          </cell>
          <cell r="I555">
            <v>970</v>
          </cell>
          <cell r="J555">
            <v>-0.13392857142857142</v>
          </cell>
          <cell r="L555">
            <v>0</v>
          </cell>
          <cell r="M555" t="e">
            <v>#REF!</v>
          </cell>
          <cell r="N555">
            <v>35</v>
          </cell>
          <cell r="O555">
            <v>0</v>
          </cell>
          <cell r="P555" t="e">
            <v>#REF!</v>
          </cell>
        </row>
        <row r="556">
          <cell r="A556">
            <v>1676</v>
          </cell>
          <cell r="B556" t="str">
            <v xml:space="preserve"> </v>
          </cell>
          <cell r="C556">
            <v>163</v>
          </cell>
          <cell r="D556" t="str">
            <v>PILATES &amp; BIEN ETRE</v>
          </cell>
          <cell r="E556" t="str">
            <v>PACKAGE PILATES GRAVITY</v>
          </cell>
          <cell r="F556" t="str">
            <v>SET</v>
          </cell>
          <cell r="G556">
            <v>749.83199999999999</v>
          </cell>
          <cell r="H556">
            <v>624.86</v>
          </cell>
          <cell r="I556">
            <v>560</v>
          </cell>
          <cell r="J556">
            <v>-0.10379925103223124</v>
          </cell>
          <cell r="L556">
            <v>0</v>
          </cell>
          <cell r="M556" t="e">
            <v>#REF!</v>
          </cell>
          <cell r="N556">
            <v>10</v>
          </cell>
          <cell r="O556">
            <v>0</v>
          </cell>
          <cell r="P556" t="e">
            <v>#REF!</v>
          </cell>
        </row>
        <row r="557">
          <cell r="A557">
            <v>1682</v>
          </cell>
          <cell r="B557" t="str">
            <v xml:space="preserve"> </v>
          </cell>
          <cell r="C557">
            <v>20</v>
          </cell>
          <cell r="D557" t="str">
            <v>PILATES &amp; BIEN ETRE</v>
          </cell>
          <cell r="E557" t="str">
            <v>PILATES RING LF</v>
          </cell>
          <cell r="F557" t="str">
            <v>PICE</v>
          </cell>
          <cell r="G557">
            <v>17.04</v>
          </cell>
          <cell r="H557">
            <v>14.2</v>
          </cell>
          <cell r="I557">
            <v>9.9</v>
          </cell>
          <cell r="J557">
            <v>-0.30281690140845063</v>
          </cell>
          <cell r="L557">
            <v>0</v>
          </cell>
          <cell r="M557" t="e">
            <v>#REF!</v>
          </cell>
          <cell r="N557">
            <v>0.45</v>
          </cell>
          <cell r="O557">
            <v>0</v>
          </cell>
          <cell r="P557" t="e">
            <v>#REF!</v>
          </cell>
        </row>
        <row r="558">
          <cell r="A558">
            <v>1696</v>
          </cell>
          <cell r="B558" t="str">
            <v xml:space="preserve"> </v>
          </cell>
          <cell r="C558">
            <v>119.5</v>
          </cell>
          <cell r="D558" t="str">
            <v>PILATES &amp; BIEN ETRE</v>
          </cell>
          <cell r="E558" t="str">
            <v>PRESS BALL</v>
          </cell>
          <cell r="F558" t="str">
            <v>PICE</v>
          </cell>
          <cell r="G558">
            <v>3.48</v>
          </cell>
          <cell r="H558">
            <v>2.9</v>
          </cell>
          <cell r="I558">
            <v>1.7</v>
          </cell>
          <cell r="J558">
            <v>-0.41379310344827586</v>
          </cell>
          <cell r="L558">
            <v>0</v>
          </cell>
          <cell r="M558" t="e">
            <v>#REF!</v>
          </cell>
          <cell r="N558">
            <v>5.0000000000000001E-3</v>
          </cell>
          <cell r="O558">
            <v>0</v>
          </cell>
          <cell r="P558" t="e">
            <v>#REF!</v>
          </cell>
        </row>
        <row r="559">
          <cell r="A559">
            <v>1710</v>
          </cell>
          <cell r="B559" t="str">
            <v xml:space="preserve"> </v>
          </cell>
          <cell r="C559">
            <v>120</v>
          </cell>
          <cell r="D559" t="str">
            <v>PILATES &amp; BIEN ETRE</v>
          </cell>
          <cell r="E559" t="str">
            <v>RACK FOAM ROLLER</v>
          </cell>
          <cell r="F559" t="str">
            <v>PICE</v>
          </cell>
          <cell r="G559">
            <v>24</v>
          </cell>
          <cell r="H559">
            <v>20</v>
          </cell>
          <cell r="I559">
            <v>11.1</v>
          </cell>
          <cell r="J559">
            <v>-0.44500000000000001</v>
          </cell>
          <cell r="L559">
            <v>0</v>
          </cell>
          <cell r="M559" t="e">
            <v>#REF!</v>
          </cell>
          <cell r="N559">
            <v>0.2</v>
          </cell>
          <cell r="O559">
            <v>0</v>
          </cell>
          <cell r="P559" t="e">
            <v>#REF!</v>
          </cell>
        </row>
        <row r="560">
          <cell r="A560">
            <v>1704</v>
          </cell>
          <cell r="B560" t="str">
            <v xml:space="preserve"> </v>
          </cell>
          <cell r="C560">
            <v>392</v>
          </cell>
          <cell r="D560" t="str">
            <v>PILATES &amp; BIEN ETRE</v>
          </cell>
          <cell r="E560" t="str">
            <v>RACK GYMBALL</v>
          </cell>
          <cell r="F560" t="str">
            <v>PICE</v>
          </cell>
          <cell r="G560">
            <v>144</v>
          </cell>
          <cell r="H560">
            <v>120</v>
          </cell>
          <cell r="I560">
            <v>80</v>
          </cell>
          <cell r="J560">
            <v>-0.33333333333333331</v>
          </cell>
          <cell r="L560">
            <v>0</v>
          </cell>
          <cell r="M560" t="e">
            <v>#REF!</v>
          </cell>
          <cell r="N560">
            <v>11</v>
          </cell>
          <cell r="O560">
            <v>0</v>
          </cell>
          <cell r="P560" t="e">
            <v>#REF!</v>
          </cell>
        </row>
        <row r="561">
          <cell r="A561">
            <v>1722</v>
          </cell>
          <cell r="B561" t="str">
            <v xml:space="preserve"> </v>
          </cell>
          <cell r="C561">
            <v>189</v>
          </cell>
          <cell r="D561" t="str">
            <v>PILATES &amp; BIEN ETRE</v>
          </cell>
          <cell r="E561" t="str">
            <v>REFORMER</v>
          </cell>
          <cell r="F561" t="str">
            <v>PICE</v>
          </cell>
          <cell r="G561">
            <v>3480</v>
          </cell>
          <cell r="H561">
            <v>2900</v>
          </cell>
          <cell r="I561">
            <v>2300</v>
          </cell>
          <cell r="J561">
            <v>-0.20689655172413793</v>
          </cell>
          <cell r="L561">
            <v>0</v>
          </cell>
          <cell r="M561" t="e">
            <v>#REF!</v>
          </cell>
          <cell r="N561">
            <v>88</v>
          </cell>
          <cell r="O561">
            <v>0</v>
          </cell>
          <cell r="P561" t="e">
            <v>#REF!</v>
          </cell>
        </row>
        <row r="562">
          <cell r="A562">
            <v>1723</v>
          </cell>
          <cell r="B562" t="str">
            <v xml:space="preserve"> </v>
          </cell>
          <cell r="C562">
            <v>780</v>
          </cell>
          <cell r="D562" t="str">
            <v>PILATES &amp; BIEN ETRE</v>
          </cell>
          <cell r="E562" t="str">
            <v>REFORMER AVEC TOUR</v>
          </cell>
          <cell r="F562" t="str">
            <v>PICE</v>
          </cell>
          <cell r="G562">
            <v>4260</v>
          </cell>
          <cell r="H562">
            <v>3550</v>
          </cell>
          <cell r="I562">
            <v>2800</v>
          </cell>
          <cell r="J562">
            <v>-0.21126760563380281</v>
          </cell>
          <cell r="L562">
            <v>0</v>
          </cell>
          <cell r="M562" t="e">
            <v>#REF!</v>
          </cell>
          <cell r="N562">
            <v>110</v>
          </cell>
          <cell r="O562">
            <v>0</v>
          </cell>
          <cell r="P562" t="e">
            <v>#REF!</v>
          </cell>
        </row>
        <row r="563">
          <cell r="A563">
            <v>1733</v>
          </cell>
          <cell r="B563" t="str">
            <v xml:space="preserve"> </v>
          </cell>
          <cell r="C563">
            <v>510</v>
          </cell>
          <cell r="D563" t="str">
            <v>PILATES &amp; BIEN ETRE</v>
          </cell>
          <cell r="E563" t="str">
            <v>SANGLES YOGA</v>
          </cell>
          <cell r="F563" t="str">
            <v>PICE</v>
          </cell>
          <cell r="G563">
            <v>10.319999999999999</v>
          </cell>
          <cell r="H563">
            <v>8.6</v>
          </cell>
          <cell r="I563">
            <v>6.5</v>
          </cell>
          <cell r="J563">
            <v>-0.24418604651162787</v>
          </cell>
          <cell r="L563">
            <v>0</v>
          </cell>
          <cell r="M563" t="e">
            <v>#REF!</v>
          </cell>
          <cell r="N563">
            <v>0.03</v>
          </cell>
          <cell r="O563">
            <v>0</v>
          </cell>
          <cell r="P563" t="e">
            <v>#REF!</v>
          </cell>
        </row>
        <row r="564">
          <cell r="A564">
            <v>1736</v>
          </cell>
          <cell r="B564" t="str">
            <v xml:space="preserve"> </v>
          </cell>
          <cell r="C564">
            <v>110</v>
          </cell>
          <cell r="D564" t="str">
            <v>PILATES &amp; BIEN ETRE</v>
          </cell>
          <cell r="E564" t="str">
            <v>SPINE CORRECTOR</v>
          </cell>
          <cell r="F564" t="str">
            <v>PICE</v>
          </cell>
          <cell r="G564">
            <v>348</v>
          </cell>
          <cell r="H564">
            <v>290</v>
          </cell>
          <cell r="I564">
            <v>255.5</v>
          </cell>
          <cell r="J564">
            <v>-0.11896551724137931</v>
          </cell>
          <cell r="L564">
            <v>0</v>
          </cell>
          <cell r="M564" t="e">
            <v>#REF!</v>
          </cell>
          <cell r="N564">
            <v>12</v>
          </cell>
          <cell r="O564">
            <v>0</v>
          </cell>
          <cell r="P564" t="e">
            <v>#REF!</v>
          </cell>
        </row>
        <row r="565">
          <cell r="A565">
            <v>1737</v>
          </cell>
          <cell r="B565" t="str">
            <v xml:space="preserve"> </v>
          </cell>
          <cell r="C565">
            <v>280</v>
          </cell>
          <cell r="D565" t="str">
            <v>PILATES &amp; BIEN ETRE</v>
          </cell>
          <cell r="E565" t="str">
            <v>STABILITY CHAIR</v>
          </cell>
          <cell r="F565" t="str">
            <v>PICE</v>
          </cell>
          <cell r="G565">
            <v>1512</v>
          </cell>
          <cell r="H565">
            <v>1260</v>
          </cell>
          <cell r="I565">
            <v>1040</v>
          </cell>
          <cell r="J565">
            <v>-0.17460317460317459</v>
          </cell>
          <cell r="L565">
            <v>0</v>
          </cell>
          <cell r="M565" t="e">
            <v>#REF!</v>
          </cell>
          <cell r="N565">
            <v>37</v>
          </cell>
          <cell r="O565">
            <v>0</v>
          </cell>
          <cell r="P565" t="e">
            <v>#REF!</v>
          </cell>
        </row>
        <row r="566">
          <cell r="A566">
            <v>1750</v>
          </cell>
          <cell r="B566" t="str">
            <v xml:space="preserve"> </v>
          </cell>
          <cell r="C566">
            <v>79</v>
          </cell>
          <cell r="D566" t="str">
            <v>PILATES &amp; BIEN ETRE</v>
          </cell>
          <cell r="E566" t="str">
            <v xml:space="preserve">TAPIS YOGA </v>
          </cell>
          <cell r="F566" t="str">
            <v>PICE</v>
          </cell>
          <cell r="G566">
            <v>20.399999999999999</v>
          </cell>
          <cell r="H566">
            <v>17</v>
          </cell>
          <cell r="I566">
            <v>12.55</v>
          </cell>
          <cell r="J566">
            <v>-0.2617647058823529</v>
          </cell>
          <cell r="L566">
            <v>0</v>
          </cell>
          <cell r="M566" t="e">
            <v>#REF!</v>
          </cell>
          <cell r="N566">
            <v>2</v>
          </cell>
          <cell r="O566">
            <v>0</v>
          </cell>
          <cell r="P566" t="e">
            <v>#REF!</v>
          </cell>
        </row>
        <row r="567">
          <cell r="A567">
            <v>1761</v>
          </cell>
          <cell r="B567" t="str">
            <v xml:space="preserve"> </v>
          </cell>
          <cell r="C567">
            <v>25</v>
          </cell>
          <cell r="D567" t="str">
            <v>PILATES &amp; BIEN ETRE</v>
          </cell>
          <cell r="E567" t="str">
            <v>TWIST BALL MEDIUM</v>
          </cell>
          <cell r="F567" t="str">
            <v>PICE</v>
          </cell>
          <cell r="G567">
            <v>4.919999999999999</v>
          </cell>
          <cell r="H567">
            <v>4.0999999999999996</v>
          </cell>
          <cell r="I567">
            <v>3.5</v>
          </cell>
          <cell r="J567">
            <v>-0.14634146341463408</v>
          </cell>
          <cell r="L567">
            <v>0</v>
          </cell>
          <cell r="M567" t="e">
            <v>#REF!</v>
          </cell>
          <cell r="N567">
            <v>0.04</v>
          </cell>
          <cell r="O567">
            <v>0</v>
          </cell>
          <cell r="P567" t="e">
            <v>#REF!</v>
          </cell>
        </row>
        <row r="568">
          <cell r="A568">
            <v>1762</v>
          </cell>
          <cell r="B568" t="str">
            <v xml:space="preserve"> </v>
          </cell>
          <cell r="C568">
            <v>140</v>
          </cell>
          <cell r="D568" t="str">
            <v>PILATES &amp; BIEN ETRE</v>
          </cell>
          <cell r="E568" t="str">
            <v>TWIST BALL STRONG</v>
          </cell>
          <cell r="F568" t="str">
            <v>PICE</v>
          </cell>
          <cell r="G568">
            <v>5.28</v>
          </cell>
          <cell r="H568">
            <v>4.4000000000000004</v>
          </cell>
          <cell r="I568">
            <v>3.8</v>
          </cell>
          <cell r="J568">
            <v>-0.13636363636363646</v>
          </cell>
          <cell r="L568">
            <v>0</v>
          </cell>
          <cell r="M568" t="e">
            <v>#REF!</v>
          </cell>
          <cell r="N568">
            <v>0.05</v>
          </cell>
          <cell r="O568">
            <v>0</v>
          </cell>
          <cell r="P568" t="e">
            <v>#REF!</v>
          </cell>
        </row>
        <row r="569">
          <cell r="A569">
            <v>3616</v>
          </cell>
          <cell r="B569" t="str">
            <v xml:space="preserve"> </v>
          </cell>
          <cell r="C569">
            <v>95</v>
          </cell>
          <cell r="D569" t="str">
            <v>EQUIPEMENT CLUB</v>
          </cell>
          <cell r="E569" t="str">
            <v>BANC PENDERIE DOUBLE FACE 1,6M</v>
          </cell>
          <cell r="F569" t="str">
            <v>PICE</v>
          </cell>
          <cell r="G569">
            <v>624</v>
          </cell>
          <cell r="H569">
            <v>520</v>
          </cell>
          <cell r="I569">
            <v>440</v>
          </cell>
          <cell r="J569">
            <v>-0.15384615384615385</v>
          </cell>
          <cell r="L569">
            <v>0</v>
          </cell>
          <cell r="M569" t="e">
            <v>#REF!</v>
          </cell>
          <cell r="N569">
            <v>55</v>
          </cell>
          <cell r="O569">
            <v>0</v>
          </cell>
          <cell r="P569" t="e">
            <v>#REF!</v>
          </cell>
        </row>
        <row r="570">
          <cell r="A570">
            <v>3617</v>
          </cell>
          <cell r="B570" t="str">
            <v xml:space="preserve"> </v>
          </cell>
          <cell r="C570">
            <v>1316</v>
          </cell>
          <cell r="D570" t="str">
            <v>EQUIPEMENT CLUB</v>
          </cell>
          <cell r="E570" t="str">
            <v>BANC PENDERIE DOUBLE FACE 2M</v>
          </cell>
          <cell r="F570" t="str">
            <v>PICE</v>
          </cell>
          <cell r="G570">
            <v>660</v>
          </cell>
          <cell r="H570">
            <v>550</v>
          </cell>
          <cell r="I570">
            <v>470</v>
          </cell>
          <cell r="J570">
            <v>-0.14545454545454545</v>
          </cell>
          <cell r="L570">
            <v>0</v>
          </cell>
          <cell r="M570" t="e">
            <v>#REF!</v>
          </cell>
          <cell r="N570">
            <v>64.2</v>
          </cell>
          <cell r="O570">
            <v>0</v>
          </cell>
          <cell r="P570" t="e">
            <v>#REF!</v>
          </cell>
        </row>
        <row r="571">
          <cell r="A571">
            <v>3618</v>
          </cell>
          <cell r="B571" t="str">
            <v xml:space="preserve"> </v>
          </cell>
          <cell r="C571">
            <v>25</v>
          </cell>
          <cell r="D571" t="str">
            <v>EQUIPEMENT CLUB</v>
          </cell>
          <cell r="E571" t="str">
            <v>BANC PENDERIE SIMPLE FACE 1,6M</v>
          </cell>
          <cell r="F571" t="str">
            <v>PICE</v>
          </cell>
          <cell r="G571">
            <v>366</v>
          </cell>
          <cell r="H571">
            <v>305</v>
          </cell>
          <cell r="I571">
            <v>260</v>
          </cell>
          <cell r="J571">
            <v>-0.14754098360655737</v>
          </cell>
          <cell r="L571">
            <v>0</v>
          </cell>
          <cell r="M571" t="e">
            <v>#REF!</v>
          </cell>
          <cell r="N571">
            <v>35</v>
          </cell>
          <cell r="O571">
            <v>0</v>
          </cell>
          <cell r="P571" t="e">
            <v>#REF!</v>
          </cell>
        </row>
        <row r="572">
          <cell r="A572">
            <v>3619</v>
          </cell>
          <cell r="B572" t="str">
            <v xml:space="preserve"> </v>
          </cell>
          <cell r="C572">
            <v>25</v>
          </cell>
          <cell r="D572" t="str">
            <v>EQUIPEMENT CLUB</v>
          </cell>
          <cell r="E572" t="str">
            <v>BANC PENDERIE SIMPLE FACE 2M</v>
          </cell>
          <cell r="F572" t="str">
            <v>PICE</v>
          </cell>
          <cell r="G572">
            <v>378</v>
          </cell>
          <cell r="H572">
            <v>315</v>
          </cell>
          <cell r="I572">
            <v>269</v>
          </cell>
          <cell r="J572">
            <v>-0.14603174603174604</v>
          </cell>
          <cell r="L572">
            <v>0</v>
          </cell>
          <cell r="M572" t="e">
            <v>#REF!</v>
          </cell>
          <cell r="N572">
            <v>39.1</v>
          </cell>
          <cell r="O572">
            <v>0</v>
          </cell>
          <cell r="P572" t="e">
            <v>#REF!</v>
          </cell>
        </row>
        <row r="573">
          <cell r="A573">
            <v>3827</v>
          </cell>
          <cell r="B573" t="str">
            <v xml:space="preserve"> </v>
          </cell>
          <cell r="C573">
            <v>2900</v>
          </cell>
          <cell r="D573" t="str">
            <v>EQUIPEMENT CLUB</v>
          </cell>
          <cell r="E573" t="str">
            <v>BANC VESTIAIRE 1,2M</v>
          </cell>
          <cell r="F573" t="str">
            <v>PICE</v>
          </cell>
          <cell r="G573">
            <v>190.79999999999998</v>
          </cell>
          <cell r="H573">
            <v>159</v>
          </cell>
          <cell r="I573">
            <v>127</v>
          </cell>
          <cell r="J573">
            <v>-0.20125786163522014</v>
          </cell>
          <cell r="L573">
            <v>0</v>
          </cell>
          <cell r="M573" t="e">
            <v>#REF!</v>
          </cell>
          <cell r="N573">
            <v>11.7</v>
          </cell>
          <cell r="O573">
            <v>0</v>
          </cell>
          <cell r="P573" t="e">
            <v>#REF!</v>
          </cell>
        </row>
        <row r="574">
          <cell r="A574">
            <v>3620</v>
          </cell>
          <cell r="B574" t="str">
            <v xml:space="preserve"> </v>
          </cell>
          <cell r="C574">
            <v>3550</v>
          </cell>
          <cell r="D574" t="str">
            <v>EQUIPEMENT CLUB</v>
          </cell>
          <cell r="E574" t="str">
            <v>BANC VESTIAIRE 1,5M</v>
          </cell>
          <cell r="F574" t="str">
            <v>PICE</v>
          </cell>
          <cell r="G574">
            <v>202.79999999999998</v>
          </cell>
          <cell r="H574">
            <v>169</v>
          </cell>
          <cell r="I574">
            <v>136</v>
          </cell>
          <cell r="J574">
            <v>-0.19526627218934911</v>
          </cell>
          <cell r="L574">
            <v>0</v>
          </cell>
          <cell r="M574" t="e">
            <v>#REF!</v>
          </cell>
          <cell r="N574">
            <v>15.1</v>
          </cell>
          <cell r="O574">
            <v>0</v>
          </cell>
          <cell r="P574" t="e">
            <v>#REF!</v>
          </cell>
        </row>
        <row r="575">
          <cell r="A575">
            <v>3621</v>
          </cell>
          <cell r="B575" t="str">
            <v xml:space="preserve"> </v>
          </cell>
          <cell r="C575">
            <v>45</v>
          </cell>
          <cell r="D575" t="str">
            <v>EQUIPEMENT CLUB</v>
          </cell>
          <cell r="E575" t="str">
            <v>BANC VESTIAIRE 2M</v>
          </cell>
          <cell r="F575" t="str">
            <v>PICE</v>
          </cell>
          <cell r="G575">
            <v>216</v>
          </cell>
          <cell r="H575">
            <v>180</v>
          </cell>
          <cell r="I575">
            <v>144</v>
          </cell>
          <cell r="J575">
            <v>-0.2</v>
          </cell>
          <cell r="L575">
            <v>0</v>
          </cell>
          <cell r="M575" t="e">
            <v>#REF!</v>
          </cell>
          <cell r="N575">
            <v>18.2</v>
          </cell>
          <cell r="O575">
            <v>0</v>
          </cell>
          <cell r="P575" t="e">
            <v>#REF!</v>
          </cell>
        </row>
        <row r="576">
          <cell r="A576">
            <v>3762</v>
          </cell>
          <cell r="B576" t="str">
            <v xml:space="preserve"> </v>
          </cell>
          <cell r="C576">
            <v>10</v>
          </cell>
          <cell r="D576" t="str">
            <v>EQUIPEMENT CLUB</v>
          </cell>
          <cell r="E576" t="str">
            <v>VESTIAIRE 2 CASIERS 1COL.</v>
          </cell>
          <cell r="F576" t="str">
            <v>PICE</v>
          </cell>
          <cell r="G576">
            <v>208.79999999999998</v>
          </cell>
          <cell r="H576">
            <v>174</v>
          </cell>
          <cell r="I576">
            <v>140</v>
          </cell>
          <cell r="J576">
            <v>-0.19540229885057472</v>
          </cell>
          <cell r="L576">
            <v>0</v>
          </cell>
          <cell r="M576" t="e">
            <v>#REF!</v>
          </cell>
          <cell r="N576">
            <v>22.6</v>
          </cell>
          <cell r="O576">
            <v>0</v>
          </cell>
          <cell r="P576" t="e">
            <v>#REF!</v>
          </cell>
        </row>
        <row r="577">
          <cell r="A577">
            <v>3763</v>
          </cell>
          <cell r="B577" t="str">
            <v xml:space="preserve"> </v>
          </cell>
          <cell r="C577">
            <v>28.5</v>
          </cell>
          <cell r="D577" t="str">
            <v>EQUIPEMENT CLUB</v>
          </cell>
          <cell r="E577" t="str">
            <v>VESTIAIRE 2 CASIERS 2COL.</v>
          </cell>
          <cell r="F577" t="str">
            <v>PICE</v>
          </cell>
          <cell r="G577">
            <v>360</v>
          </cell>
          <cell r="H577">
            <v>300</v>
          </cell>
          <cell r="I577">
            <v>240</v>
          </cell>
          <cell r="J577">
            <v>-0.2</v>
          </cell>
          <cell r="L577">
            <v>0</v>
          </cell>
          <cell r="M577" t="e">
            <v>#REF!</v>
          </cell>
          <cell r="N577">
            <v>37</v>
          </cell>
          <cell r="O577">
            <v>0</v>
          </cell>
          <cell r="P577" t="e">
            <v>#REF!</v>
          </cell>
        </row>
        <row r="578">
          <cell r="A578">
            <v>3764</v>
          </cell>
          <cell r="B578" t="str">
            <v xml:space="preserve"> </v>
          </cell>
          <cell r="C578">
            <v>156.63</v>
          </cell>
          <cell r="D578" t="str">
            <v>EQUIPEMENT CLUB</v>
          </cell>
          <cell r="E578" t="str">
            <v>VESTIAIRE 2 CASIERS 3COL.</v>
          </cell>
          <cell r="F578" t="str">
            <v>PICE</v>
          </cell>
          <cell r="G578">
            <v>540</v>
          </cell>
          <cell r="H578">
            <v>450</v>
          </cell>
          <cell r="I578">
            <v>360</v>
          </cell>
          <cell r="J578">
            <v>-0.2</v>
          </cell>
          <cell r="L578">
            <v>0</v>
          </cell>
          <cell r="M578" t="e">
            <v>#REF!</v>
          </cell>
          <cell r="N578">
            <v>54.5</v>
          </cell>
          <cell r="O578">
            <v>0</v>
          </cell>
          <cell r="P578" t="e">
            <v>#REF!</v>
          </cell>
        </row>
        <row r="579">
          <cell r="A579">
            <v>3765</v>
          </cell>
          <cell r="B579" t="str">
            <v xml:space="preserve"> </v>
          </cell>
          <cell r="C579">
            <v>112</v>
          </cell>
          <cell r="D579" t="str">
            <v>EQUIPEMENT CLUB</v>
          </cell>
          <cell r="E579" t="str">
            <v>VESTIAIRE 2 CASIERS 4COL.</v>
          </cell>
          <cell r="F579" t="str">
            <v>PICE</v>
          </cell>
          <cell r="G579">
            <v>742.8</v>
          </cell>
          <cell r="H579">
            <v>619</v>
          </cell>
          <cell r="I579">
            <v>495</v>
          </cell>
          <cell r="J579">
            <v>-0.20032310177705978</v>
          </cell>
          <cell r="L579">
            <v>0</v>
          </cell>
          <cell r="M579" t="e">
            <v>#REF!</v>
          </cell>
          <cell r="N579">
            <v>66.599999999999994</v>
          </cell>
          <cell r="O579">
            <v>0</v>
          </cell>
          <cell r="P579" t="e">
            <v>#REF!</v>
          </cell>
        </row>
        <row r="580">
          <cell r="A580">
            <v>3766</v>
          </cell>
          <cell r="B580" t="str">
            <v xml:space="preserve"> </v>
          </cell>
          <cell r="C580">
            <v>121.62</v>
          </cell>
          <cell r="D580" t="str">
            <v>EQUIPEMENT CLUB</v>
          </cell>
          <cell r="E580" t="str">
            <v>VESTIAIRE 3 CASIERS 1COL.</v>
          </cell>
          <cell r="F580" t="str">
            <v>PICE</v>
          </cell>
          <cell r="G580">
            <v>336</v>
          </cell>
          <cell r="H580">
            <v>280</v>
          </cell>
          <cell r="I580">
            <v>225</v>
          </cell>
          <cell r="J580">
            <v>-0.19642857142857142</v>
          </cell>
          <cell r="L580">
            <v>0</v>
          </cell>
          <cell r="M580" t="e">
            <v>#REF!</v>
          </cell>
          <cell r="N580">
            <v>24.5</v>
          </cell>
          <cell r="O580">
            <v>0</v>
          </cell>
          <cell r="P580" t="e">
            <v>#REF!</v>
          </cell>
        </row>
        <row r="581">
          <cell r="A581">
            <v>3767</v>
          </cell>
          <cell r="B581" t="str">
            <v xml:space="preserve"> </v>
          </cell>
          <cell r="C581">
            <v>244.13</v>
          </cell>
          <cell r="D581" t="str">
            <v>EQUIPEMENT CLUB</v>
          </cell>
          <cell r="E581" t="str">
            <v>VESTIAIRE 3 CASIERS 2COL.</v>
          </cell>
          <cell r="F581" t="str">
            <v>PICE</v>
          </cell>
          <cell r="G581">
            <v>540</v>
          </cell>
          <cell r="H581">
            <v>450</v>
          </cell>
          <cell r="I581">
            <v>360</v>
          </cell>
          <cell r="J581">
            <v>-0.2</v>
          </cell>
          <cell r="L581">
            <v>0</v>
          </cell>
          <cell r="M581" t="e">
            <v>#REF!</v>
          </cell>
          <cell r="N581">
            <v>40.299999999999997</v>
          </cell>
          <cell r="O581">
            <v>0</v>
          </cell>
          <cell r="P581" t="e">
            <v>#REF!</v>
          </cell>
        </row>
        <row r="582">
          <cell r="A582">
            <v>3768</v>
          </cell>
          <cell r="B582" t="str">
            <v xml:space="preserve"> </v>
          </cell>
          <cell r="C582">
            <v>139.13</v>
          </cell>
          <cell r="D582" t="str">
            <v>EQUIPEMENT CLUB</v>
          </cell>
          <cell r="E582" t="str">
            <v>VESTIAIRE 3 CASIERS 3COL.</v>
          </cell>
          <cell r="F582" t="str">
            <v>PICE</v>
          </cell>
          <cell r="G582">
            <v>768</v>
          </cell>
          <cell r="H582">
            <v>640</v>
          </cell>
          <cell r="I582">
            <v>510</v>
          </cell>
          <cell r="J582">
            <v>-0.203125</v>
          </cell>
          <cell r="L582">
            <v>0</v>
          </cell>
          <cell r="M582" t="e">
            <v>#REF!</v>
          </cell>
          <cell r="N582">
            <v>58.3</v>
          </cell>
          <cell r="O582">
            <v>0</v>
          </cell>
          <cell r="P582" t="e">
            <v>#REF!</v>
          </cell>
        </row>
        <row r="583">
          <cell r="A583">
            <v>3769</v>
          </cell>
          <cell r="B583" t="str">
            <v xml:space="preserve"> </v>
          </cell>
          <cell r="C583">
            <v>8.6</v>
          </cell>
          <cell r="D583" t="str">
            <v>EQUIPEMENT CLUB</v>
          </cell>
          <cell r="E583" t="str">
            <v>VESTIAIRE 3 CASIERS 4COL.</v>
          </cell>
          <cell r="F583" t="str">
            <v>PICE</v>
          </cell>
          <cell r="G583">
            <v>1008</v>
          </cell>
          <cell r="H583">
            <v>840</v>
          </cell>
          <cell r="I583">
            <v>670</v>
          </cell>
          <cell r="J583">
            <v>-0.20238095238095238</v>
          </cell>
          <cell r="L583">
            <v>0</v>
          </cell>
          <cell r="M583" t="e">
            <v>#REF!</v>
          </cell>
          <cell r="N583">
            <v>72.3</v>
          </cell>
          <cell r="O583">
            <v>0</v>
          </cell>
          <cell r="P583" t="e">
            <v>#REF!</v>
          </cell>
        </row>
        <row r="584">
          <cell r="A584">
            <v>3770</v>
          </cell>
          <cell r="B584" t="str">
            <v xml:space="preserve"> </v>
          </cell>
          <cell r="C584">
            <v>525</v>
          </cell>
          <cell r="D584" t="str">
            <v>EQUIPEMENT CLUB</v>
          </cell>
          <cell r="E584" t="str">
            <v>VESTIAIRE MONOBLOC 1COL.</v>
          </cell>
          <cell r="F584" t="str">
            <v>PICE</v>
          </cell>
          <cell r="G584">
            <v>246</v>
          </cell>
          <cell r="H584">
            <v>205</v>
          </cell>
          <cell r="I584">
            <v>165</v>
          </cell>
          <cell r="J584">
            <v>-0.1951219512195122</v>
          </cell>
          <cell r="L584">
            <v>0</v>
          </cell>
          <cell r="M584" t="e">
            <v>#REF!</v>
          </cell>
          <cell r="N584">
            <v>21</v>
          </cell>
          <cell r="O584">
            <v>0</v>
          </cell>
          <cell r="P584" t="e">
            <v>#REF!</v>
          </cell>
        </row>
        <row r="585">
          <cell r="A585">
            <v>3771</v>
          </cell>
          <cell r="B585" t="str">
            <v xml:space="preserve"> </v>
          </cell>
          <cell r="C585">
            <v>640</v>
          </cell>
          <cell r="D585" t="str">
            <v>EQUIPEMENT CLUB</v>
          </cell>
          <cell r="E585" t="str">
            <v>VESTIAIRE MONOBLOC 2COL.</v>
          </cell>
          <cell r="F585" t="str">
            <v>PICE</v>
          </cell>
          <cell r="G585">
            <v>316.8</v>
          </cell>
          <cell r="H585">
            <v>264</v>
          </cell>
          <cell r="I585">
            <v>210</v>
          </cell>
          <cell r="J585">
            <v>-0.20454545454545456</v>
          </cell>
          <cell r="L585">
            <v>0</v>
          </cell>
          <cell r="M585" t="e">
            <v>#REF!</v>
          </cell>
          <cell r="N585">
            <v>31.3</v>
          </cell>
          <cell r="O585">
            <v>0</v>
          </cell>
          <cell r="P585" t="e">
            <v>#REF!</v>
          </cell>
        </row>
        <row r="586">
          <cell r="A586">
            <v>3772</v>
          </cell>
          <cell r="B586" t="str">
            <v xml:space="preserve"> </v>
          </cell>
          <cell r="C586">
            <v>2985</v>
          </cell>
          <cell r="D586" t="str">
            <v>EQUIPEMENT CLUB</v>
          </cell>
          <cell r="E586" t="str">
            <v>VESTIAIRE MONOBLOC 3COL.</v>
          </cell>
          <cell r="F586" t="str">
            <v>PICE</v>
          </cell>
          <cell r="G586">
            <v>445.2</v>
          </cell>
          <cell r="H586">
            <v>371</v>
          </cell>
          <cell r="I586">
            <v>295</v>
          </cell>
          <cell r="J586">
            <v>-0.20485175202156333</v>
          </cell>
          <cell r="L586">
            <v>0</v>
          </cell>
          <cell r="M586" t="e">
            <v>#REF!</v>
          </cell>
          <cell r="N586">
            <v>42.4</v>
          </cell>
          <cell r="O586">
            <v>0</v>
          </cell>
          <cell r="P586" t="e">
            <v>#REF!</v>
          </cell>
        </row>
        <row r="587">
          <cell r="A587">
            <v>3773</v>
          </cell>
          <cell r="B587" t="str">
            <v xml:space="preserve"> </v>
          </cell>
          <cell r="C587">
            <v>2985</v>
          </cell>
          <cell r="D587" t="str">
            <v>EQUIPEMENT CLUB</v>
          </cell>
          <cell r="E587" t="str">
            <v>VESTIAIRE MONOBLOC 4COL.</v>
          </cell>
          <cell r="F587" t="str">
            <v>PICE</v>
          </cell>
          <cell r="G587">
            <v>564</v>
          </cell>
          <cell r="H587">
            <v>470</v>
          </cell>
          <cell r="I587">
            <v>375</v>
          </cell>
          <cell r="J587">
            <v>-0.20212765957446807</v>
          </cell>
          <cell r="L587">
            <v>0</v>
          </cell>
          <cell r="M587" t="e">
            <v>#REF!</v>
          </cell>
          <cell r="N587">
            <v>54.6</v>
          </cell>
          <cell r="O587">
            <v>0</v>
          </cell>
          <cell r="P587" t="e">
            <v>#REF!</v>
          </cell>
        </row>
        <row r="588">
          <cell r="A588">
            <v>2620</v>
          </cell>
          <cell r="B588" t="str">
            <v xml:space="preserve"> </v>
          </cell>
          <cell r="C588">
            <v>295.25</v>
          </cell>
          <cell r="D588" t="str">
            <v>SONORISATION</v>
          </cell>
          <cell r="E588" t="str">
            <v>PACK SONO</v>
          </cell>
          <cell r="F588" t="str">
            <v>SET</v>
          </cell>
          <cell r="G588">
            <v>1526.3999999999999</v>
          </cell>
          <cell r="H588">
            <v>1272</v>
          </cell>
          <cell r="I588">
            <v>1272</v>
          </cell>
          <cell r="J588">
            <v>0</v>
          </cell>
          <cell r="L588">
            <v>0</v>
          </cell>
          <cell r="M588" t="e">
            <v>#REF!</v>
          </cell>
          <cell r="N588">
            <v>63</v>
          </cell>
          <cell r="O588">
            <v>0</v>
          </cell>
          <cell r="P588" t="e">
            <v>#REF!</v>
          </cell>
        </row>
        <row r="589">
          <cell r="A589">
            <v>2621</v>
          </cell>
          <cell r="B589" t="str">
            <v xml:space="preserve"> </v>
          </cell>
          <cell r="C589">
            <v>274.58999999999997</v>
          </cell>
          <cell r="D589" t="str">
            <v>SONORISATION</v>
          </cell>
          <cell r="E589" t="str">
            <v>LECTEUR CD USB-MP3 NUMARK</v>
          </cell>
          <cell r="F589" t="str">
            <v>PICE</v>
          </cell>
          <cell r="G589">
            <v>265.99199999999996</v>
          </cell>
          <cell r="H589">
            <v>221.66</v>
          </cell>
          <cell r="I589">
            <v>221.66</v>
          </cell>
          <cell r="J589">
            <v>0</v>
          </cell>
          <cell r="L589">
            <v>0</v>
          </cell>
          <cell r="M589" t="e">
            <v>#REF!</v>
          </cell>
          <cell r="N589">
            <v>6</v>
          </cell>
          <cell r="O589">
            <v>0</v>
          </cell>
          <cell r="P589" t="e">
            <v>#REF!</v>
          </cell>
        </row>
        <row r="590">
          <cell r="A590">
            <v>2623</v>
          </cell>
          <cell r="B590" t="str">
            <v xml:space="preserve"> </v>
          </cell>
          <cell r="C590">
            <v>18.059999999999999</v>
          </cell>
          <cell r="D590" t="str">
            <v>SONORISATION</v>
          </cell>
          <cell r="E590" t="str">
            <v>MIXEUR LD SYSTEM 622</v>
          </cell>
          <cell r="F590" t="str">
            <v>PICE</v>
          </cell>
          <cell r="G590">
            <v>228.99600000000001</v>
          </cell>
          <cell r="H590">
            <v>190.83</v>
          </cell>
          <cell r="I590">
            <v>190.83</v>
          </cell>
          <cell r="J590">
            <v>0</v>
          </cell>
          <cell r="L590">
            <v>0</v>
          </cell>
          <cell r="M590" t="e">
            <v>#REF!</v>
          </cell>
          <cell r="N590">
            <v>5</v>
          </cell>
          <cell r="O590">
            <v>0</v>
          </cell>
          <cell r="P590" t="e">
            <v>#REF!</v>
          </cell>
        </row>
        <row r="591">
          <cell r="A591">
            <v>2626</v>
          </cell>
          <cell r="B591" t="str">
            <v xml:space="preserve"> </v>
          </cell>
          <cell r="C591">
            <v>39.51</v>
          </cell>
          <cell r="D591" t="str">
            <v>SONORISATION</v>
          </cell>
          <cell r="E591" t="str">
            <v>AMPLIFICATEUR LD SYSTEM XS700</v>
          </cell>
          <cell r="F591" t="str">
            <v>PICE</v>
          </cell>
          <cell r="G591">
            <v>358.8</v>
          </cell>
          <cell r="H591">
            <v>299</v>
          </cell>
          <cell r="I591">
            <v>299</v>
          </cell>
          <cell r="J591">
            <v>0</v>
          </cell>
          <cell r="L591">
            <v>0</v>
          </cell>
          <cell r="M591" t="e">
            <v>#REF!</v>
          </cell>
          <cell r="N591">
            <v>3.3</v>
          </cell>
          <cell r="O591">
            <v>0</v>
          </cell>
          <cell r="P591" t="e">
            <v>#REF!</v>
          </cell>
        </row>
        <row r="592">
          <cell r="A592">
            <v>2622</v>
          </cell>
          <cell r="B592" t="str">
            <v xml:space="preserve"> </v>
          </cell>
          <cell r="C592">
            <v>23.39</v>
          </cell>
          <cell r="D592" t="str">
            <v>SONORISATION</v>
          </cell>
          <cell r="E592" t="str">
            <v>ENCEINTE WHARFEDALE</v>
          </cell>
          <cell r="F592" t="str">
            <v>PICE</v>
          </cell>
          <cell r="G592">
            <v>480</v>
          </cell>
          <cell r="H592">
            <v>400</v>
          </cell>
          <cell r="I592">
            <v>400</v>
          </cell>
          <cell r="J592">
            <v>0</v>
          </cell>
          <cell r="L592">
            <v>0</v>
          </cell>
          <cell r="M592" t="e">
            <v>#REF!</v>
          </cell>
          <cell r="N592">
            <v>23</v>
          </cell>
          <cell r="O592">
            <v>0</v>
          </cell>
          <cell r="P592" t="e">
            <v>#REF!</v>
          </cell>
        </row>
        <row r="593">
          <cell r="A593">
            <v>3579</v>
          </cell>
          <cell r="B593" t="str">
            <v xml:space="preserve"> </v>
          </cell>
          <cell r="C593" t="e">
            <v>#N/A</v>
          </cell>
          <cell r="D593" t="str">
            <v>SONORISATION</v>
          </cell>
          <cell r="E593" t="str">
            <v>RACK GATOR GR6L</v>
          </cell>
          <cell r="F593" t="str">
            <v>PICE</v>
          </cell>
          <cell r="G593">
            <v>143.4</v>
          </cell>
          <cell r="H593">
            <v>119.5</v>
          </cell>
          <cell r="I593">
            <v>119.5</v>
          </cell>
          <cell r="J593">
            <v>0</v>
          </cell>
          <cell r="L593">
            <v>0</v>
          </cell>
          <cell r="M593" t="e">
            <v>#REF!</v>
          </cell>
          <cell r="N593">
            <v>6</v>
          </cell>
          <cell r="O593">
            <v>0</v>
          </cell>
          <cell r="P593" t="e">
            <v>#REF!</v>
          </cell>
        </row>
        <row r="594">
          <cell r="A594">
            <v>3536</v>
          </cell>
          <cell r="B594" t="str">
            <v xml:space="preserve"> </v>
          </cell>
          <cell r="C594">
            <v>75</v>
          </cell>
          <cell r="D594" t="str">
            <v>SONORISATION</v>
          </cell>
          <cell r="E594" t="str">
            <v>KIT CABLE</v>
          </cell>
          <cell r="F594" t="str">
            <v>SET</v>
          </cell>
          <cell r="G594">
            <v>50.4</v>
          </cell>
          <cell r="H594">
            <v>42</v>
          </cell>
          <cell r="I594">
            <v>42</v>
          </cell>
          <cell r="J594">
            <v>0</v>
          </cell>
          <cell r="L594">
            <v>0</v>
          </cell>
          <cell r="M594" t="e">
            <v>#REF!</v>
          </cell>
          <cell r="N594">
            <v>2</v>
          </cell>
          <cell r="O594">
            <v>0</v>
          </cell>
          <cell r="P594" t="e">
            <v>#REF!</v>
          </cell>
        </row>
        <row r="595">
          <cell r="A595">
            <v>2630</v>
          </cell>
          <cell r="B595" t="str">
            <v xml:space="preserve"> </v>
          </cell>
          <cell r="C595">
            <v>2374.9299999999998</v>
          </cell>
          <cell r="D595" t="str">
            <v>SONORISATION</v>
          </cell>
          <cell r="E595" t="str">
            <v>MICRO PRODIPE UHF</v>
          </cell>
          <cell r="F595" t="str">
            <v>PICE</v>
          </cell>
          <cell r="G595">
            <v>168.99600000000001</v>
          </cell>
          <cell r="H595">
            <v>140.83000000000001</v>
          </cell>
          <cell r="I595">
            <v>140.83000000000001</v>
          </cell>
          <cell r="J595">
            <v>0</v>
          </cell>
          <cell r="L595">
            <v>0</v>
          </cell>
          <cell r="M595" t="e">
            <v>#REF!</v>
          </cell>
          <cell r="N595">
            <v>2.5</v>
          </cell>
          <cell r="O595">
            <v>0</v>
          </cell>
          <cell r="P595" t="e">
            <v>#REF!</v>
          </cell>
        </row>
        <row r="596">
          <cell r="A596">
            <v>2629</v>
          </cell>
          <cell r="B596" t="str">
            <v xml:space="preserve"> </v>
          </cell>
          <cell r="C596">
            <v>1003.06</v>
          </cell>
          <cell r="D596" t="str">
            <v>SONORISATION</v>
          </cell>
          <cell r="E596" t="str">
            <v>MICRO SHURE - Syste_me complet simple SHURE BLX14E avec serre- te_te PG30</v>
          </cell>
          <cell r="F596" t="str">
            <v>PICE</v>
          </cell>
          <cell r="G596">
            <v>390</v>
          </cell>
          <cell r="H596">
            <v>325</v>
          </cell>
          <cell r="I596">
            <v>325</v>
          </cell>
          <cell r="J596">
            <v>0</v>
          </cell>
          <cell r="L596">
            <v>0</v>
          </cell>
          <cell r="M596" t="e">
            <v>#REF!</v>
          </cell>
          <cell r="N596">
            <v>1.5</v>
          </cell>
          <cell r="O596">
            <v>0</v>
          </cell>
          <cell r="P596" t="e">
            <v>#REF!</v>
          </cell>
        </row>
        <row r="597">
          <cell r="A597">
            <v>2635</v>
          </cell>
          <cell r="B597" t="str">
            <v xml:space="preserve"> </v>
          </cell>
          <cell r="C597">
            <v>120.89</v>
          </cell>
          <cell r="D597" t="str">
            <v>SONORISATION</v>
          </cell>
          <cell r="E597" t="str">
            <v>MICRO SHURE - Version double micros SHURE BLX188</v>
          </cell>
          <cell r="F597" t="str">
            <v>PICE</v>
          </cell>
          <cell r="G597">
            <v>750</v>
          </cell>
          <cell r="H597">
            <v>625</v>
          </cell>
          <cell r="I597">
            <v>625</v>
          </cell>
          <cell r="J597">
            <v>0</v>
          </cell>
          <cell r="L597">
            <v>0</v>
          </cell>
          <cell r="M597" t="e">
            <v>#REF!</v>
          </cell>
          <cell r="N597">
            <v>3</v>
          </cell>
          <cell r="O597">
            <v>0</v>
          </cell>
          <cell r="P597" t="e">
            <v>#REF!</v>
          </cell>
        </row>
        <row r="598">
          <cell r="A598">
            <v>2628</v>
          </cell>
          <cell r="B598" t="str">
            <v xml:space="preserve"> </v>
          </cell>
          <cell r="C598">
            <v>318.99</v>
          </cell>
          <cell r="D598" t="str">
            <v>SONORISATION</v>
          </cell>
          <cell r="E598" t="str">
            <v>MICRO SAMSON Airline 77</v>
          </cell>
          <cell r="F598" t="str">
            <v>PICE</v>
          </cell>
          <cell r="G598">
            <v>358.8</v>
          </cell>
          <cell r="H598">
            <v>299</v>
          </cell>
          <cell r="I598">
            <v>299</v>
          </cell>
          <cell r="J598">
            <v>0</v>
          </cell>
          <cell r="L598">
            <v>0</v>
          </cell>
          <cell r="M598" t="e">
            <v>#REF!</v>
          </cell>
          <cell r="N598">
            <v>2</v>
          </cell>
          <cell r="O598">
            <v>0</v>
          </cell>
          <cell r="P598" t="e">
            <v>#REF!</v>
          </cell>
        </row>
        <row r="599">
          <cell r="A599">
            <v>2627</v>
          </cell>
          <cell r="B599" t="str">
            <v xml:space="preserve"> </v>
          </cell>
          <cell r="C599">
            <v>120</v>
          </cell>
          <cell r="D599" t="str">
            <v>SONORISATION</v>
          </cell>
          <cell r="E599" t="str">
            <v>BOSE L1 COMPACT</v>
          </cell>
          <cell r="F599" t="str">
            <v>PICE</v>
          </cell>
          <cell r="G599">
            <v>999</v>
          </cell>
          <cell r="H599">
            <v>832.5</v>
          </cell>
          <cell r="I599">
            <v>832.5</v>
          </cell>
          <cell r="J599">
            <v>0</v>
          </cell>
          <cell r="L599">
            <v>0</v>
          </cell>
          <cell r="M599" t="e">
            <v>#REF!</v>
          </cell>
          <cell r="N599">
            <v>10</v>
          </cell>
          <cell r="O599">
            <v>0</v>
          </cell>
          <cell r="P599" t="e">
            <v>#REF!</v>
          </cell>
        </row>
        <row r="600">
          <cell r="A600">
            <v>3499</v>
          </cell>
          <cell r="B600" t="str">
            <v xml:space="preserve"> </v>
          </cell>
          <cell r="C600">
            <v>120.41</v>
          </cell>
          <cell r="D600" t="str">
            <v>SONORISATION</v>
          </cell>
          <cell r="E600" t="str">
            <v>ENCEINTE MIPRO - 50W</v>
          </cell>
          <cell r="F600" t="str">
            <v>PICE</v>
          </cell>
          <cell r="G600">
            <v>758.4</v>
          </cell>
          <cell r="H600">
            <v>632</v>
          </cell>
          <cell r="I600">
            <v>632</v>
          </cell>
          <cell r="J600">
            <v>0</v>
          </cell>
          <cell r="L600">
            <v>0</v>
          </cell>
          <cell r="M600" t="e">
            <v>#REF!</v>
          </cell>
          <cell r="N600">
            <v>15</v>
          </cell>
          <cell r="O600">
            <v>0</v>
          </cell>
          <cell r="P600" t="e">
            <v>#REF!</v>
          </cell>
        </row>
        <row r="601">
          <cell r="A601">
            <v>3498</v>
          </cell>
          <cell r="B601" t="str">
            <v xml:space="preserve"> </v>
          </cell>
          <cell r="C601">
            <v>160.61000000000001</v>
          </cell>
          <cell r="D601" t="str">
            <v>SONORISATION</v>
          </cell>
          <cell r="E601" t="str">
            <v>ENCEINTE MIPRO - 70W</v>
          </cell>
          <cell r="F601" t="str">
            <v>PICE</v>
          </cell>
          <cell r="G601">
            <v>1098</v>
          </cell>
          <cell r="H601">
            <v>915</v>
          </cell>
          <cell r="I601">
            <v>915</v>
          </cell>
          <cell r="J601">
            <v>0</v>
          </cell>
          <cell r="L601">
            <v>0</v>
          </cell>
          <cell r="M601" t="e">
            <v>#REF!</v>
          </cell>
          <cell r="N601">
            <v>18</v>
          </cell>
          <cell r="O601">
            <v>0</v>
          </cell>
          <cell r="P601" t="e">
            <v>#REF!</v>
          </cell>
        </row>
        <row r="602">
          <cell r="A602">
            <v>3497</v>
          </cell>
          <cell r="B602" t="str">
            <v xml:space="preserve"> </v>
          </cell>
          <cell r="C602">
            <v>1560</v>
          </cell>
          <cell r="D602" t="str">
            <v>SONORISATION</v>
          </cell>
          <cell r="E602" t="str">
            <v>ENCEINTE MIPRO - 120W</v>
          </cell>
          <cell r="F602" t="str">
            <v>PICE</v>
          </cell>
          <cell r="G602">
            <v>1493.0040000000001</v>
          </cell>
          <cell r="H602">
            <v>1244.17</v>
          </cell>
          <cell r="I602">
            <v>1244.17</v>
          </cell>
          <cell r="J602">
            <v>0</v>
          </cell>
          <cell r="L602">
            <v>0</v>
          </cell>
          <cell r="M602" t="e">
            <v>#REF!</v>
          </cell>
          <cell r="N602">
            <v>13</v>
          </cell>
          <cell r="O602">
            <v>0</v>
          </cell>
          <cell r="P602" t="e">
            <v>#REF!</v>
          </cell>
        </row>
        <row r="603">
          <cell r="A603">
            <v>3495</v>
          </cell>
          <cell r="B603" t="str">
            <v xml:space="preserve"> </v>
          </cell>
          <cell r="C603">
            <v>2720</v>
          </cell>
          <cell r="D603" t="str">
            <v>SONORISATION</v>
          </cell>
          <cell r="E603" t="str">
            <v>ENCEINTE ROADBOY 65_x000D_+ Micro Serre-tte + lecteur CD</v>
          </cell>
          <cell r="F603" t="str">
            <v>PICE</v>
          </cell>
          <cell r="G603">
            <v>598.99199999999996</v>
          </cell>
          <cell r="H603">
            <v>499.16</v>
          </cell>
          <cell r="I603">
            <v>499.16</v>
          </cell>
          <cell r="J603">
            <v>0</v>
          </cell>
          <cell r="L603">
            <v>0</v>
          </cell>
          <cell r="M603" t="e">
            <v>#REF!</v>
          </cell>
          <cell r="N603">
            <v>23</v>
          </cell>
          <cell r="O603">
            <v>0</v>
          </cell>
          <cell r="P603" t="e">
            <v>#REF!</v>
          </cell>
        </row>
        <row r="604">
          <cell r="A604">
            <v>3500</v>
          </cell>
          <cell r="B604" t="str">
            <v xml:space="preserve"> </v>
          </cell>
          <cell r="C604">
            <v>3480</v>
          </cell>
          <cell r="D604" t="str">
            <v>SONORISATION</v>
          </cell>
          <cell r="E604" t="str">
            <v>ENCEINTE ROADBOY 65</v>
          </cell>
          <cell r="F604" t="str">
            <v>PICE</v>
          </cell>
          <cell r="G604">
            <v>148.99199999999999</v>
          </cell>
          <cell r="H604">
            <v>124.16</v>
          </cell>
          <cell r="I604">
            <v>124.16</v>
          </cell>
          <cell r="J604">
            <v>0</v>
          </cell>
          <cell r="L604">
            <v>0</v>
          </cell>
          <cell r="M604" t="e">
            <v>#REF!</v>
          </cell>
          <cell r="N604">
            <v>5</v>
          </cell>
          <cell r="O604">
            <v>0</v>
          </cell>
          <cell r="P604" t="e">
            <v>#REF!</v>
          </cell>
        </row>
        <row r="605">
          <cell r="A605">
            <v>2624</v>
          </cell>
          <cell r="B605" t="str">
            <v xml:space="preserve"> </v>
          </cell>
          <cell r="C605">
            <v>882.9</v>
          </cell>
          <cell r="D605" t="str">
            <v>SONORISATION</v>
          </cell>
          <cell r="E605" t="str">
            <v>SUPPORT MURAL</v>
          </cell>
          <cell r="F605" t="str">
            <v>PICE</v>
          </cell>
          <cell r="G605">
            <v>54</v>
          </cell>
          <cell r="H605">
            <v>45</v>
          </cell>
          <cell r="I605">
            <v>45</v>
          </cell>
          <cell r="J605">
            <v>0</v>
          </cell>
          <cell r="L605">
            <v>0</v>
          </cell>
          <cell r="M605" t="e">
            <v>#REF!</v>
          </cell>
          <cell r="N605">
            <v>2.2999999999999998</v>
          </cell>
          <cell r="O605">
            <v>0</v>
          </cell>
          <cell r="P605" t="e">
            <v>#REF!</v>
          </cell>
        </row>
        <row r="606">
          <cell r="A606">
            <v>2636</v>
          </cell>
          <cell r="B606" t="str">
            <v xml:space="preserve"> </v>
          </cell>
          <cell r="C606">
            <v>39</v>
          </cell>
          <cell r="D606" t="str">
            <v>SONORISATION</v>
          </cell>
          <cell r="E606" t="str">
            <v>MICRO SHURE</v>
          </cell>
          <cell r="F606" t="str">
            <v>PICE</v>
          </cell>
          <cell r="G606">
            <v>177.6</v>
          </cell>
          <cell r="H606">
            <v>148</v>
          </cell>
          <cell r="I606">
            <v>148</v>
          </cell>
          <cell r="J606">
            <v>0</v>
          </cell>
          <cell r="L606">
            <v>0</v>
          </cell>
          <cell r="M606" t="e">
            <v>#REF!</v>
          </cell>
          <cell r="N606">
            <v>0.3</v>
          </cell>
          <cell r="O606">
            <v>0</v>
          </cell>
          <cell r="P606" t="e">
            <v>#REF!</v>
          </cell>
        </row>
        <row r="607">
          <cell r="A607">
            <v>2625</v>
          </cell>
          <cell r="B607" t="str">
            <v xml:space="preserve"> </v>
          </cell>
          <cell r="C607">
            <v>34.5</v>
          </cell>
          <cell r="D607" t="str">
            <v>SONORISATION</v>
          </cell>
          <cell r="E607" t="str">
            <v>PIED SUPPORT</v>
          </cell>
          <cell r="F607" t="str">
            <v>PICE</v>
          </cell>
          <cell r="G607">
            <v>60</v>
          </cell>
          <cell r="H607">
            <v>50</v>
          </cell>
          <cell r="I607">
            <v>50</v>
          </cell>
          <cell r="J607">
            <v>0</v>
          </cell>
          <cell r="L607">
            <v>0</v>
          </cell>
          <cell r="M607" t="e">
            <v>#REF!</v>
          </cell>
          <cell r="N607">
            <v>2.5</v>
          </cell>
          <cell r="O607">
            <v>0</v>
          </cell>
          <cell r="P607" t="e">
            <v>#REF!</v>
          </cell>
        </row>
        <row r="608">
          <cell r="A608">
            <v>0</v>
          </cell>
          <cell r="B608" t="str">
            <v xml:space="preserve"> </v>
          </cell>
          <cell r="C608">
            <v>2075</v>
          </cell>
          <cell r="D608">
            <v>1556.25</v>
          </cell>
          <cell r="E608">
            <v>-0.25</v>
          </cell>
          <cell r="F608" t="str">
            <v>MACHINES</v>
          </cell>
          <cell r="H608" t="str">
            <v>PICE</v>
          </cell>
          <cell r="I608">
            <v>90</v>
          </cell>
          <cell r="O608">
            <v>8.9</v>
          </cell>
        </row>
        <row r="609">
          <cell r="A609">
            <v>0</v>
          </cell>
          <cell r="B609" t="str">
            <v xml:space="preserve"> </v>
          </cell>
          <cell r="C609">
            <v>3085</v>
          </cell>
          <cell r="D609">
            <v>2313.75</v>
          </cell>
          <cell r="E609">
            <v>-0.25</v>
          </cell>
          <cell r="F609" t="str">
            <v>MACHINES</v>
          </cell>
          <cell r="H609" t="str">
            <v>PICE</v>
          </cell>
          <cell r="I609">
            <v>234</v>
          </cell>
        </row>
        <row r="610">
          <cell r="A610">
            <v>0</v>
          </cell>
          <cell r="B610" t="str">
            <v xml:space="preserve"> </v>
          </cell>
          <cell r="C610">
            <v>358.3</v>
          </cell>
          <cell r="D610">
            <v>306</v>
          </cell>
          <cell r="E610">
            <v>-0.14596706670387946</v>
          </cell>
          <cell r="F610" t="str">
            <v>PERSONAL TRAINING</v>
          </cell>
          <cell r="H610" t="str">
            <v>PICE</v>
          </cell>
          <cell r="I610">
            <v>30</v>
          </cell>
        </row>
        <row r="611">
          <cell r="A611">
            <v>0</v>
          </cell>
          <cell r="B611" t="str">
            <v xml:space="preserve"> </v>
          </cell>
          <cell r="C611">
            <v>27</v>
          </cell>
          <cell r="D611">
            <v>20.2</v>
          </cell>
          <cell r="E611">
            <v>-0.25185185185185188</v>
          </cell>
          <cell r="F611" t="str">
            <v>CROSSFIT</v>
          </cell>
          <cell r="H611" t="str">
            <v>PICE</v>
          </cell>
          <cell r="I611">
            <v>10</v>
          </cell>
          <cell r="J611" t="str">
            <v>TOTAL</v>
          </cell>
          <cell r="M611">
            <v>215.3</v>
          </cell>
        </row>
        <row r="612">
          <cell r="A612">
            <v>0</v>
          </cell>
          <cell r="B612" t="str">
            <v xml:space="preserve"> </v>
          </cell>
          <cell r="C612">
            <v>41</v>
          </cell>
          <cell r="D612">
            <v>30.9</v>
          </cell>
          <cell r="E612">
            <v>-0.24634146341463417</v>
          </cell>
          <cell r="F612" t="str">
            <v>CROSSFIT</v>
          </cell>
          <cell r="H612" t="str">
            <v>PICE</v>
          </cell>
          <cell r="I612">
            <v>15</v>
          </cell>
        </row>
        <row r="613">
          <cell r="A613">
            <v>0</v>
          </cell>
          <cell r="B613" t="str">
            <v xml:space="preserve"> </v>
          </cell>
          <cell r="C613">
            <v>14</v>
          </cell>
          <cell r="D613">
            <v>10.5</v>
          </cell>
          <cell r="E613">
            <v>-0.25</v>
          </cell>
          <cell r="F613" t="str">
            <v>CROSSFIT</v>
          </cell>
          <cell r="H613" t="str">
            <v>PICE</v>
          </cell>
          <cell r="I613">
            <v>4</v>
          </cell>
        </row>
        <row r="614">
          <cell r="A614">
            <v>0</v>
          </cell>
          <cell r="B614" t="str">
            <v xml:space="preserve"> </v>
          </cell>
          <cell r="C614">
            <v>17.5</v>
          </cell>
          <cell r="D614">
            <v>13.2</v>
          </cell>
          <cell r="E614">
            <v>-0.24571428571428575</v>
          </cell>
          <cell r="F614" t="str">
            <v>CROSSFIT</v>
          </cell>
          <cell r="H614" t="str">
            <v>PICE</v>
          </cell>
          <cell r="I614">
            <v>6</v>
          </cell>
        </row>
        <row r="615">
          <cell r="A615">
            <v>0</v>
          </cell>
          <cell r="B615" t="str">
            <v xml:space="preserve"> </v>
          </cell>
          <cell r="C615">
            <v>22</v>
          </cell>
          <cell r="D615">
            <v>16.5</v>
          </cell>
          <cell r="E615">
            <v>-0.25</v>
          </cell>
          <cell r="F615" t="str">
            <v>CROSSFIT</v>
          </cell>
          <cell r="H615" t="str">
            <v>PICE</v>
          </cell>
          <cell r="I615">
            <v>8</v>
          </cell>
        </row>
        <row r="616">
          <cell r="A616">
            <v>0</v>
          </cell>
          <cell r="B616" t="str">
            <v xml:space="preserve"> </v>
          </cell>
          <cell r="C616">
            <v>6.9</v>
          </cell>
          <cell r="D616">
            <v>4.3</v>
          </cell>
          <cell r="E616">
            <v>-0.37681159420289861</v>
          </cell>
          <cell r="F616" t="str">
            <v>CROSSFIT</v>
          </cell>
          <cell r="H616" t="str">
            <v>PAIRE</v>
          </cell>
          <cell r="I616">
            <v>0.1</v>
          </cell>
        </row>
        <row r="617">
          <cell r="A617">
            <v>0</v>
          </cell>
          <cell r="B617" t="str">
            <v xml:space="preserve"> </v>
          </cell>
          <cell r="C617">
            <v>290</v>
          </cell>
          <cell r="D617">
            <v>247</v>
          </cell>
          <cell r="E617">
            <v>-0.14827586206896551</v>
          </cell>
          <cell r="F617" t="str">
            <v>CROSSFIT</v>
          </cell>
          <cell r="H617" t="str">
            <v>PICE</v>
          </cell>
          <cell r="I617">
            <v>24.6</v>
          </cell>
        </row>
        <row r="618">
          <cell r="A618">
            <v>0</v>
          </cell>
          <cell r="B618" t="str">
            <v xml:space="preserve"> </v>
          </cell>
          <cell r="C618">
            <v>185</v>
          </cell>
          <cell r="D618">
            <v>158</v>
          </cell>
          <cell r="E618">
            <v>-0.14594594594594595</v>
          </cell>
          <cell r="F618" t="str">
            <v>CROSSFIT</v>
          </cell>
          <cell r="H618" t="str">
            <v>SET</v>
          </cell>
          <cell r="I618">
            <v>12</v>
          </cell>
        </row>
        <row r="619">
          <cell r="A619">
            <v>0</v>
          </cell>
          <cell r="B619" t="str">
            <v xml:space="preserve"> </v>
          </cell>
          <cell r="C619">
            <v>3495</v>
          </cell>
          <cell r="D619">
            <v>2621.25</v>
          </cell>
          <cell r="E619">
            <v>-0.25</v>
          </cell>
          <cell r="F619" t="str">
            <v>MACHINES</v>
          </cell>
          <cell r="H619" t="str">
            <v>PICE</v>
          </cell>
          <cell r="I619">
            <v>90</v>
          </cell>
        </row>
        <row r="620">
          <cell r="A620">
            <v>0</v>
          </cell>
          <cell r="B620" t="str">
            <v xml:space="preserve"> </v>
          </cell>
          <cell r="C620">
            <v>82</v>
          </cell>
          <cell r="D620">
            <v>66</v>
          </cell>
          <cell r="E620">
            <v>-0.1951219512195122</v>
          </cell>
          <cell r="F620" t="str">
            <v>AQUA</v>
          </cell>
          <cell r="H620" t="str">
            <v>PICE</v>
          </cell>
          <cell r="I620">
            <v>2</v>
          </cell>
        </row>
        <row r="621">
          <cell r="A621">
            <v>0</v>
          </cell>
          <cell r="B621" t="str">
            <v xml:space="preserve"> </v>
          </cell>
          <cell r="C621">
            <v>45</v>
          </cell>
          <cell r="D621">
            <v>40.5</v>
          </cell>
          <cell r="E621">
            <v>-0.1</v>
          </cell>
          <cell r="F621" t="str">
            <v>CROSSFIT</v>
          </cell>
          <cell r="H621" t="str">
            <v>PICE</v>
          </cell>
          <cell r="I621">
            <v>3</v>
          </cell>
        </row>
        <row r="622">
          <cell r="A622">
            <v>0</v>
          </cell>
          <cell r="B622" t="str">
            <v xml:space="preserve"> </v>
          </cell>
          <cell r="C622">
            <v>50</v>
          </cell>
          <cell r="D622">
            <v>45</v>
          </cell>
          <cell r="E622">
            <v>-0.1</v>
          </cell>
          <cell r="F622" t="str">
            <v>CROSSFIT</v>
          </cell>
          <cell r="H622" t="str">
            <v>PICE</v>
          </cell>
          <cell r="I622">
            <v>6</v>
          </cell>
        </row>
        <row r="623">
          <cell r="A623">
            <v>0</v>
          </cell>
          <cell r="B623" t="str">
            <v xml:space="preserve"> </v>
          </cell>
          <cell r="C623">
            <v>55</v>
          </cell>
          <cell r="D623">
            <v>49.5</v>
          </cell>
          <cell r="E623">
            <v>-0.1</v>
          </cell>
          <cell r="F623" t="str">
            <v>CROSSFIT</v>
          </cell>
          <cell r="H623" t="str">
            <v>PICE</v>
          </cell>
          <cell r="I623">
            <v>9</v>
          </cell>
        </row>
        <row r="624">
          <cell r="A624">
            <v>0</v>
          </cell>
          <cell r="B624" t="str">
            <v xml:space="preserve"> </v>
          </cell>
          <cell r="C624">
            <v>540</v>
          </cell>
          <cell r="D624">
            <v>405</v>
          </cell>
          <cell r="E624">
            <v>-0.25</v>
          </cell>
          <cell r="F624" t="str">
            <v>CROSSFIT</v>
          </cell>
          <cell r="H624" t="str">
            <v>SET</v>
          </cell>
          <cell r="I624">
            <v>35</v>
          </cell>
        </row>
        <row r="625">
          <cell r="A625">
            <v>0</v>
          </cell>
          <cell r="B625" t="str">
            <v xml:space="preserve"> </v>
          </cell>
          <cell r="C625">
            <v>290</v>
          </cell>
          <cell r="D625">
            <v>255.5</v>
          </cell>
          <cell r="E625">
            <v>-0.11896551724137931</v>
          </cell>
          <cell r="F625" t="str">
            <v>PILATES &amp; BIEN ETRE</v>
          </cell>
          <cell r="H625" t="str">
            <v>PICE</v>
          </cell>
          <cell r="I625">
            <v>12</v>
          </cell>
        </row>
        <row r="626">
          <cell r="A626">
            <v>0</v>
          </cell>
          <cell r="B626" t="str">
            <v xml:space="preserve"> </v>
          </cell>
          <cell r="C626">
            <v>145</v>
          </cell>
          <cell r="D626">
            <v>123</v>
          </cell>
          <cell r="E626">
            <v>-0.15172413793103448</v>
          </cell>
          <cell r="F626" t="str">
            <v>CROSSFIT</v>
          </cell>
          <cell r="H626" t="str">
            <v>PAIRE</v>
          </cell>
          <cell r="I626">
            <v>13</v>
          </cell>
        </row>
        <row r="627">
          <cell r="A627">
            <v>0</v>
          </cell>
          <cell r="B627" t="str">
            <v xml:space="preserve"> </v>
          </cell>
          <cell r="C627">
            <v>2695</v>
          </cell>
          <cell r="D627">
            <v>2021.25</v>
          </cell>
          <cell r="E627">
            <v>-0.25</v>
          </cell>
          <cell r="F627" t="str">
            <v>MACHINES</v>
          </cell>
          <cell r="H627" t="str">
            <v>PICE</v>
          </cell>
          <cell r="I627">
            <v>230</v>
          </cell>
        </row>
        <row r="628">
          <cell r="A628">
            <v>0</v>
          </cell>
          <cell r="B628" t="str">
            <v xml:space="preserve"> </v>
          </cell>
          <cell r="C628">
            <v>390</v>
          </cell>
          <cell r="D628">
            <v>325</v>
          </cell>
          <cell r="E628">
            <v>-0.16666666666666666</v>
          </cell>
          <cell r="F628" t="str">
            <v>CROSSFIT</v>
          </cell>
          <cell r="H628" t="str">
            <v>PICE</v>
          </cell>
          <cell r="I628">
            <v>90</v>
          </cell>
        </row>
        <row r="629">
          <cell r="A629">
            <v>0</v>
          </cell>
          <cell r="B629" t="str">
            <v xml:space="preserve"> </v>
          </cell>
          <cell r="C629">
            <v>1260</v>
          </cell>
          <cell r="D629">
            <v>1040</v>
          </cell>
          <cell r="E629">
            <v>-0.17460317460317459</v>
          </cell>
          <cell r="F629" t="str">
            <v>PILATES &amp; BIEN ETRE</v>
          </cell>
          <cell r="H629" t="str">
            <v>PICE</v>
          </cell>
          <cell r="I629">
            <v>37</v>
          </cell>
        </row>
        <row r="630">
          <cell r="A630">
            <v>0</v>
          </cell>
          <cell r="B630" t="str">
            <v xml:space="preserve"> </v>
          </cell>
          <cell r="C630">
            <v>885</v>
          </cell>
          <cell r="D630">
            <v>760</v>
          </cell>
          <cell r="E630">
            <v>-0.14124293785310735</v>
          </cell>
          <cell r="F630" t="str">
            <v>CROSSFIT</v>
          </cell>
          <cell r="H630" t="str">
            <v>SET</v>
          </cell>
          <cell r="I630">
            <v>144</v>
          </cell>
        </row>
        <row r="631">
          <cell r="A631">
            <v>0</v>
          </cell>
          <cell r="B631" t="str">
            <v xml:space="preserve"> </v>
          </cell>
          <cell r="C631">
            <v>905</v>
          </cell>
          <cell r="D631">
            <v>780</v>
          </cell>
          <cell r="E631">
            <v>-0.13812154696132597</v>
          </cell>
          <cell r="F631" t="str">
            <v>CROSSFIT</v>
          </cell>
          <cell r="H631" t="str">
            <v>SET</v>
          </cell>
          <cell r="I631">
            <v>151</v>
          </cell>
        </row>
        <row r="632">
          <cell r="A632">
            <v>0</v>
          </cell>
          <cell r="B632" t="str">
            <v xml:space="preserve"> </v>
          </cell>
          <cell r="C632">
            <v>905</v>
          </cell>
          <cell r="D632">
            <v>770</v>
          </cell>
          <cell r="E632">
            <v>-0.14917127071823205</v>
          </cell>
          <cell r="F632" t="str">
            <v>CROSSFIT</v>
          </cell>
          <cell r="H632" t="str">
            <v>SET</v>
          </cell>
          <cell r="I632">
            <v>184</v>
          </cell>
        </row>
        <row r="633">
          <cell r="A633">
            <v>0</v>
          </cell>
          <cell r="B633" t="str">
            <v xml:space="preserve"> </v>
          </cell>
          <cell r="C633">
            <v>1070</v>
          </cell>
          <cell r="D633">
            <v>890</v>
          </cell>
          <cell r="E633">
            <v>-0.16822429906542055</v>
          </cell>
          <cell r="F633" t="str">
            <v>CROSSFIT</v>
          </cell>
          <cell r="H633" t="str">
            <v>SET</v>
          </cell>
          <cell r="I633">
            <v>202</v>
          </cell>
        </row>
        <row r="634">
          <cell r="A634">
            <v>0</v>
          </cell>
          <cell r="B634" t="str">
            <v xml:space="preserve"> </v>
          </cell>
          <cell r="C634">
            <v>3350</v>
          </cell>
          <cell r="D634">
            <v>2850</v>
          </cell>
          <cell r="E634">
            <v>-0.14925373134328357</v>
          </cell>
          <cell r="F634" t="str">
            <v>CROSSFIT</v>
          </cell>
          <cell r="H634" t="str">
            <v>SET</v>
          </cell>
          <cell r="I634">
            <v>728</v>
          </cell>
        </row>
        <row r="635">
          <cell r="A635">
            <v>0</v>
          </cell>
          <cell r="B635" t="str">
            <v xml:space="preserve"> </v>
          </cell>
          <cell r="C635">
            <v>2250</v>
          </cell>
          <cell r="D635">
            <v>1990</v>
          </cell>
          <cell r="E635">
            <v>-0.11555555555555555</v>
          </cell>
          <cell r="F635" t="str">
            <v>CROSSFIT</v>
          </cell>
          <cell r="H635" t="str">
            <v>SET</v>
          </cell>
          <cell r="I635">
            <v>486</v>
          </cell>
        </row>
        <row r="636">
          <cell r="A636">
            <v>0</v>
          </cell>
          <cell r="B636" t="str">
            <v xml:space="preserve"> </v>
          </cell>
          <cell r="C636">
            <v>750</v>
          </cell>
          <cell r="D636">
            <v>640</v>
          </cell>
          <cell r="E636">
            <v>-0.14666666666666667</v>
          </cell>
          <cell r="F636" t="str">
            <v>CROSSFIT</v>
          </cell>
          <cell r="H636" t="str">
            <v>SET</v>
          </cell>
          <cell r="I636">
            <v>149</v>
          </cell>
        </row>
        <row r="637">
          <cell r="A637">
            <v>0</v>
          </cell>
          <cell r="B637" t="str">
            <v xml:space="preserve"> </v>
          </cell>
          <cell r="C637">
            <v>58</v>
          </cell>
          <cell r="D637">
            <v>40.5</v>
          </cell>
          <cell r="E637">
            <v>-0.30172413793103448</v>
          </cell>
          <cell r="F637" t="str">
            <v>FITNESS</v>
          </cell>
          <cell r="H637" t="str">
            <v>PICE</v>
          </cell>
          <cell r="I637">
            <v>9.5</v>
          </cell>
        </row>
        <row r="638">
          <cell r="A638">
            <v>0</v>
          </cell>
          <cell r="B638" t="str">
            <v xml:space="preserve"> </v>
          </cell>
          <cell r="C638">
            <v>64</v>
          </cell>
          <cell r="D638">
            <v>51</v>
          </cell>
          <cell r="E638">
            <v>-0.203125</v>
          </cell>
          <cell r="F638" t="str">
            <v>FITNESS</v>
          </cell>
          <cell r="H638" t="str">
            <v>PICE</v>
          </cell>
          <cell r="I638">
            <v>7.5</v>
          </cell>
        </row>
        <row r="639">
          <cell r="A639">
            <v>0</v>
          </cell>
          <cell r="B639" t="str">
            <v xml:space="preserve"> </v>
          </cell>
          <cell r="C639">
            <v>83</v>
          </cell>
          <cell r="D639">
            <v>66</v>
          </cell>
          <cell r="E639">
            <v>-0.20481927710843373</v>
          </cell>
          <cell r="F639" t="str">
            <v>FITNESS</v>
          </cell>
          <cell r="H639" t="str">
            <v>PICE</v>
          </cell>
          <cell r="I639">
            <v>7.5</v>
          </cell>
        </row>
        <row r="640">
          <cell r="A640">
            <v>0</v>
          </cell>
          <cell r="B640" t="str">
            <v xml:space="preserve"> </v>
          </cell>
          <cell r="C640">
            <v>35</v>
          </cell>
          <cell r="D640">
            <v>22.5</v>
          </cell>
          <cell r="E640">
            <v>-0.35714285714285715</v>
          </cell>
          <cell r="F640" t="str">
            <v>FITNESS</v>
          </cell>
          <cell r="H640" t="str">
            <v>PICE</v>
          </cell>
          <cell r="I640">
            <v>4.5</v>
          </cell>
        </row>
        <row r="641">
          <cell r="A641">
            <v>0</v>
          </cell>
          <cell r="B641" t="str">
            <v xml:space="preserve"> </v>
          </cell>
          <cell r="C641">
            <v>3395</v>
          </cell>
          <cell r="D641">
            <v>2546.25</v>
          </cell>
          <cell r="E641">
            <v>-0.25</v>
          </cell>
          <cell r="F641" t="str">
            <v>CARDIO TRAINING</v>
          </cell>
          <cell r="H641" t="str">
            <v>PICE</v>
          </cell>
          <cell r="I641">
            <v>150</v>
          </cell>
        </row>
        <row r="642">
          <cell r="A642">
            <v>0</v>
          </cell>
          <cell r="B642" t="str">
            <v xml:space="preserve"> </v>
          </cell>
          <cell r="C642">
            <v>635</v>
          </cell>
          <cell r="D642">
            <v>476.25</v>
          </cell>
          <cell r="E642">
            <v>-0.25</v>
          </cell>
          <cell r="F642" t="str">
            <v>MACHINES</v>
          </cell>
          <cell r="H642" t="str">
            <v>PICE</v>
          </cell>
          <cell r="I642">
            <v>45</v>
          </cell>
        </row>
        <row r="643">
          <cell r="A643">
            <v>0</v>
          </cell>
          <cell r="B643" t="str">
            <v xml:space="preserve"> </v>
          </cell>
          <cell r="C643">
            <v>190</v>
          </cell>
          <cell r="D643">
            <v>161</v>
          </cell>
          <cell r="E643">
            <v>-0.15263157894736842</v>
          </cell>
          <cell r="F643" t="str">
            <v>CROSSFIT</v>
          </cell>
          <cell r="H643" t="str">
            <v>PICE</v>
          </cell>
          <cell r="I643">
            <v>15</v>
          </cell>
        </row>
        <row r="644">
          <cell r="A644">
            <v>0</v>
          </cell>
          <cell r="B644" t="str">
            <v xml:space="preserve"> </v>
          </cell>
          <cell r="C644">
            <v>260</v>
          </cell>
          <cell r="D644">
            <v>195</v>
          </cell>
          <cell r="E644">
            <v>-0.25</v>
          </cell>
          <cell r="F644" t="str">
            <v>MACHINES</v>
          </cell>
          <cell r="H644" t="str">
            <v>PICE</v>
          </cell>
          <cell r="I644">
            <v>25</v>
          </cell>
        </row>
        <row r="645">
          <cell r="A645">
            <v>0</v>
          </cell>
          <cell r="B645" t="str">
            <v xml:space="preserve"> </v>
          </cell>
          <cell r="C645">
            <v>45</v>
          </cell>
          <cell r="D645">
            <v>45</v>
          </cell>
          <cell r="E645">
            <v>0</v>
          </cell>
          <cell r="F645" t="str">
            <v>SONORISATION</v>
          </cell>
          <cell r="H645" t="str">
            <v>PICE</v>
          </cell>
          <cell r="I645">
            <v>2.2999999999999998</v>
          </cell>
        </row>
        <row r="646">
          <cell r="A646">
            <v>0</v>
          </cell>
          <cell r="B646" t="str">
            <v xml:space="preserve"> </v>
          </cell>
          <cell r="C646">
            <v>190.83</v>
          </cell>
          <cell r="D646">
            <v>190.83</v>
          </cell>
          <cell r="E646">
            <v>0</v>
          </cell>
          <cell r="F646" t="str">
            <v>SONORISATION</v>
          </cell>
          <cell r="H646" t="str">
            <v>PICE</v>
          </cell>
          <cell r="I646">
            <v>5</v>
          </cell>
        </row>
        <row r="647">
          <cell r="A647">
            <v>0</v>
          </cell>
          <cell r="B647" t="str">
            <v xml:space="preserve"> </v>
          </cell>
          <cell r="C647">
            <v>21</v>
          </cell>
          <cell r="D647">
            <v>16</v>
          </cell>
          <cell r="E647">
            <v>-0.23809523809523808</v>
          </cell>
          <cell r="F647" t="str">
            <v>FITNESS</v>
          </cell>
          <cell r="H647" t="str">
            <v>PICE</v>
          </cell>
          <cell r="I647">
            <v>1</v>
          </cell>
        </row>
        <row r="648">
          <cell r="A648">
            <v>0</v>
          </cell>
          <cell r="B648" t="str">
            <v xml:space="preserve"> </v>
          </cell>
          <cell r="C648">
            <v>25</v>
          </cell>
          <cell r="D648">
            <v>19.899999999999999</v>
          </cell>
          <cell r="E648">
            <v>-0.20400000000000007</v>
          </cell>
          <cell r="F648" t="str">
            <v>FITNESS</v>
          </cell>
          <cell r="H648" t="str">
            <v>PICE</v>
          </cell>
          <cell r="I648">
            <v>2</v>
          </cell>
        </row>
        <row r="649">
          <cell r="A649">
            <v>0</v>
          </cell>
          <cell r="B649" t="str">
            <v xml:space="preserve"> </v>
          </cell>
          <cell r="C649">
            <v>25</v>
          </cell>
          <cell r="D649">
            <v>19.899999999999999</v>
          </cell>
          <cell r="E649">
            <v>-0.20400000000000007</v>
          </cell>
          <cell r="F649" t="str">
            <v>FITNESS</v>
          </cell>
          <cell r="H649" t="str">
            <v>PICE</v>
          </cell>
          <cell r="I649">
            <v>2</v>
          </cell>
        </row>
        <row r="650">
          <cell r="A650">
            <v>0</v>
          </cell>
          <cell r="B650" t="str">
            <v xml:space="preserve"> </v>
          </cell>
          <cell r="C650">
            <v>15</v>
          </cell>
          <cell r="D650">
            <v>12.4</v>
          </cell>
          <cell r="E650">
            <v>-0.17333333333333331</v>
          </cell>
          <cell r="F650" t="str">
            <v>FITNESS</v>
          </cell>
          <cell r="H650" t="str">
            <v>PICE</v>
          </cell>
          <cell r="I650">
            <v>2</v>
          </cell>
        </row>
        <row r="651">
          <cell r="A651">
            <v>0</v>
          </cell>
          <cell r="B651" t="str">
            <v xml:space="preserve"> </v>
          </cell>
          <cell r="C651">
            <v>15</v>
          </cell>
          <cell r="D651">
            <v>12.4</v>
          </cell>
          <cell r="E651">
            <v>-0.17333333333333331</v>
          </cell>
          <cell r="F651" t="str">
            <v>FITNESS</v>
          </cell>
          <cell r="H651" t="str">
            <v>PICE</v>
          </cell>
          <cell r="I651">
            <v>2</v>
          </cell>
        </row>
        <row r="652">
          <cell r="A652">
            <v>0</v>
          </cell>
          <cell r="B652" t="str">
            <v xml:space="preserve"> </v>
          </cell>
          <cell r="C652">
            <v>1554</v>
          </cell>
          <cell r="D652">
            <v>1480</v>
          </cell>
          <cell r="E652">
            <v>-4.7619047619047616E-2</v>
          </cell>
          <cell r="F652" t="str">
            <v>AQUA</v>
          </cell>
          <cell r="H652" t="str">
            <v>PICE</v>
          </cell>
          <cell r="I652">
            <v>32</v>
          </cell>
        </row>
        <row r="653">
          <cell r="A653">
            <v>0</v>
          </cell>
          <cell r="B653" t="str">
            <v xml:space="preserve"> </v>
          </cell>
          <cell r="C653">
            <v>4125</v>
          </cell>
          <cell r="D653">
            <v>3093.75</v>
          </cell>
          <cell r="E653">
            <v>-0.25</v>
          </cell>
          <cell r="F653" t="str">
            <v>CARDIO TRAINING</v>
          </cell>
          <cell r="H653" t="str">
            <v>PICE</v>
          </cell>
          <cell r="I653">
            <v>308</v>
          </cell>
        </row>
        <row r="654">
          <cell r="A654">
            <v>0</v>
          </cell>
          <cell r="B654" t="str">
            <v xml:space="preserve"> </v>
          </cell>
          <cell r="C654">
            <v>5695</v>
          </cell>
          <cell r="D654">
            <v>4271.25</v>
          </cell>
          <cell r="E654">
            <v>-0.25</v>
          </cell>
          <cell r="F654" t="str">
            <v>CARDIO TRAINING</v>
          </cell>
          <cell r="H654" t="str">
            <v>PICE</v>
          </cell>
          <cell r="I654">
            <v>308</v>
          </cell>
        </row>
        <row r="655">
          <cell r="A655">
            <v>0</v>
          </cell>
          <cell r="B655" t="str">
            <v xml:space="preserve"> </v>
          </cell>
          <cell r="C655">
            <v>17</v>
          </cell>
          <cell r="D655">
            <v>12.55</v>
          </cell>
          <cell r="E655">
            <v>-0.2617647058823529</v>
          </cell>
          <cell r="F655" t="str">
            <v>PILATES &amp; BIEN ETRE</v>
          </cell>
          <cell r="H655" t="str">
            <v>PICE</v>
          </cell>
          <cell r="I655">
            <v>2</v>
          </cell>
        </row>
        <row r="656">
          <cell r="A656">
            <v>0</v>
          </cell>
          <cell r="B656" t="str">
            <v xml:space="preserve"> </v>
          </cell>
          <cell r="C656">
            <v>113</v>
          </cell>
          <cell r="D656">
            <v>96</v>
          </cell>
          <cell r="E656">
            <v>-0.15044247787610621</v>
          </cell>
          <cell r="F656" t="str">
            <v>PERSONAL TRAINING</v>
          </cell>
          <cell r="H656" t="str">
            <v>PICE</v>
          </cell>
          <cell r="I656">
            <v>0.3</v>
          </cell>
        </row>
        <row r="657">
          <cell r="A657">
            <v>0</v>
          </cell>
          <cell r="B657" t="str">
            <v xml:space="preserve"> </v>
          </cell>
          <cell r="C657">
            <v>80</v>
          </cell>
          <cell r="D657">
            <v>68</v>
          </cell>
          <cell r="E657">
            <v>-0.15</v>
          </cell>
          <cell r="F657" t="str">
            <v>PERSONAL TRAINING</v>
          </cell>
          <cell r="H657" t="str">
            <v>PICE</v>
          </cell>
          <cell r="I657">
            <v>0.3</v>
          </cell>
        </row>
        <row r="658">
          <cell r="A658">
            <v>0</v>
          </cell>
          <cell r="B658" t="str">
            <v xml:space="preserve"> </v>
          </cell>
          <cell r="C658">
            <v>108</v>
          </cell>
          <cell r="D658">
            <v>92</v>
          </cell>
          <cell r="E658">
            <v>-0.14814814814814814</v>
          </cell>
          <cell r="F658" t="str">
            <v>PERSONAL TRAINING</v>
          </cell>
          <cell r="H658" t="str">
            <v>PICE</v>
          </cell>
          <cell r="I658">
            <v>0.3</v>
          </cell>
        </row>
        <row r="659">
          <cell r="A659">
            <v>0</v>
          </cell>
          <cell r="B659" t="str">
            <v xml:space="preserve"> </v>
          </cell>
          <cell r="C659">
            <v>190</v>
          </cell>
          <cell r="D659">
            <v>152</v>
          </cell>
          <cell r="E659">
            <v>-0.2</v>
          </cell>
          <cell r="F659" t="str">
            <v>CROSSFIT</v>
          </cell>
          <cell r="H659" t="str">
            <v>PICE</v>
          </cell>
          <cell r="I659">
            <v>3</v>
          </cell>
        </row>
        <row r="660">
          <cell r="A660">
            <v>0</v>
          </cell>
          <cell r="B660" t="str">
            <v xml:space="preserve"> </v>
          </cell>
          <cell r="C660">
            <v>155</v>
          </cell>
          <cell r="D660">
            <v>124</v>
          </cell>
          <cell r="E660">
            <v>-0.2</v>
          </cell>
          <cell r="F660" t="str">
            <v>CROSSFIT</v>
          </cell>
          <cell r="H660" t="str">
            <v>PICE</v>
          </cell>
          <cell r="I660">
            <v>2.2999999999999998</v>
          </cell>
        </row>
        <row r="661">
          <cell r="A661">
            <v>0</v>
          </cell>
          <cell r="B661" t="str">
            <v xml:space="preserve"> </v>
          </cell>
          <cell r="C661">
            <v>170</v>
          </cell>
          <cell r="D661">
            <v>136</v>
          </cell>
          <cell r="E661">
            <v>-0.2</v>
          </cell>
          <cell r="F661" t="str">
            <v>PERSONAL TRAINING</v>
          </cell>
          <cell r="H661" t="str">
            <v>SET</v>
          </cell>
          <cell r="I661">
            <v>25.8</v>
          </cell>
        </row>
        <row r="662">
          <cell r="A662">
            <v>0</v>
          </cell>
          <cell r="B662" t="str">
            <v xml:space="preserve"> </v>
          </cell>
          <cell r="C662">
            <v>428.4</v>
          </cell>
          <cell r="D662">
            <v>408</v>
          </cell>
          <cell r="E662">
            <v>-4.7619047619047568E-2</v>
          </cell>
          <cell r="F662" t="str">
            <v>AQUA</v>
          </cell>
          <cell r="H662" t="str">
            <v>PICE</v>
          </cell>
          <cell r="I662">
            <v>8</v>
          </cell>
        </row>
        <row r="663">
          <cell r="A663">
            <v>0</v>
          </cell>
          <cell r="B663" t="str">
            <v xml:space="preserve"> </v>
          </cell>
          <cell r="C663">
            <v>401.1</v>
          </cell>
          <cell r="D663">
            <v>382</v>
          </cell>
          <cell r="E663">
            <v>-4.7619047619047672E-2</v>
          </cell>
          <cell r="F663" t="str">
            <v>AQUA</v>
          </cell>
          <cell r="H663" t="str">
            <v>PICE</v>
          </cell>
          <cell r="I663">
            <v>6.3</v>
          </cell>
        </row>
        <row r="664">
          <cell r="A664">
            <v>0</v>
          </cell>
          <cell r="B664" t="str">
            <v xml:space="preserve"> </v>
          </cell>
          <cell r="C664">
            <v>327.60000000000002</v>
          </cell>
          <cell r="D664">
            <v>312</v>
          </cell>
          <cell r="E664">
            <v>-4.7619047619047686E-2</v>
          </cell>
          <cell r="F664" t="str">
            <v>AQUA</v>
          </cell>
          <cell r="H664" t="str">
            <v>PICE</v>
          </cell>
          <cell r="I664">
            <v>5.8</v>
          </cell>
        </row>
        <row r="665">
          <cell r="A665">
            <v>0</v>
          </cell>
          <cell r="B665" t="str">
            <v xml:space="preserve"> </v>
          </cell>
          <cell r="C665">
            <v>170</v>
          </cell>
          <cell r="D665">
            <v>145</v>
          </cell>
          <cell r="E665">
            <v>-0.14705882352941177</v>
          </cell>
          <cell r="F665" t="str">
            <v>CROSSFIT</v>
          </cell>
          <cell r="H665" t="str">
            <v>PICE</v>
          </cell>
          <cell r="I665">
            <v>22</v>
          </cell>
        </row>
        <row r="666">
          <cell r="A666">
            <v>0</v>
          </cell>
          <cell r="B666" t="str">
            <v xml:space="preserve"> </v>
          </cell>
          <cell r="C666">
            <v>120</v>
          </cell>
          <cell r="D666">
            <v>102</v>
          </cell>
          <cell r="E666">
            <v>-0.15</v>
          </cell>
          <cell r="F666" t="str">
            <v>FITNESS</v>
          </cell>
          <cell r="H666" t="str">
            <v>PICE</v>
          </cell>
          <cell r="I666">
            <v>9</v>
          </cell>
        </row>
        <row r="667">
          <cell r="A667">
            <v>0</v>
          </cell>
          <cell r="B667" t="str">
            <v xml:space="preserve"> </v>
          </cell>
          <cell r="C667">
            <v>20.5</v>
          </cell>
          <cell r="D667">
            <v>16</v>
          </cell>
          <cell r="E667">
            <v>-0.21951219512195122</v>
          </cell>
          <cell r="F667" t="str">
            <v>MUSCULATION</v>
          </cell>
          <cell r="H667" t="str">
            <v>PICE</v>
          </cell>
          <cell r="I667">
            <v>1.8</v>
          </cell>
        </row>
        <row r="668">
          <cell r="A668">
            <v>0</v>
          </cell>
          <cell r="B668" t="str">
            <v xml:space="preserve"> </v>
          </cell>
          <cell r="C668">
            <v>19</v>
          </cell>
          <cell r="D668">
            <v>15</v>
          </cell>
          <cell r="E668">
            <v>-0.21052631578947367</v>
          </cell>
          <cell r="F668" t="str">
            <v>MUSCULATION</v>
          </cell>
          <cell r="H668" t="str">
            <v>PICE</v>
          </cell>
          <cell r="I668">
            <v>2</v>
          </cell>
        </row>
        <row r="669">
          <cell r="A669">
            <v>0</v>
          </cell>
          <cell r="B669" t="str">
            <v xml:space="preserve"> </v>
          </cell>
          <cell r="C669">
            <v>290</v>
          </cell>
          <cell r="D669">
            <v>218</v>
          </cell>
          <cell r="E669">
            <v>-0.24827586206896551</v>
          </cell>
          <cell r="F669" t="str">
            <v>CROSSFIT</v>
          </cell>
          <cell r="H669" t="str">
            <v>PICE</v>
          </cell>
          <cell r="I669">
            <v>42</v>
          </cell>
        </row>
        <row r="670">
          <cell r="A670">
            <v>0</v>
          </cell>
          <cell r="B670" t="str">
            <v xml:space="preserve"> </v>
          </cell>
          <cell r="C670">
            <v>4.0999999999999996</v>
          </cell>
          <cell r="D670">
            <v>3.5</v>
          </cell>
          <cell r="E670">
            <v>-0.14634146341463408</v>
          </cell>
          <cell r="F670" t="str">
            <v>PILATES &amp; BIEN ETRE</v>
          </cell>
          <cell r="H670" t="str">
            <v>PICE</v>
          </cell>
          <cell r="I670">
            <v>0.04</v>
          </cell>
        </row>
        <row r="671">
          <cell r="A671">
            <v>0</v>
          </cell>
          <cell r="B671" t="str">
            <v xml:space="preserve"> </v>
          </cell>
          <cell r="C671">
            <v>4.4000000000000004</v>
          </cell>
          <cell r="D671">
            <v>3.8</v>
          </cell>
          <cell r="E671">
            <v>-0.13636363636363646</v>
          </cell>
          <cell r="F671" t="str">
            <v>PILATES &amp; BIEN ETRE</v>
          </cell>
          <cell r="H671" t="str">
            <v>PICE</v>
          </cell>
          <cell r="I671">
            <v>0.05</v>
          </cell>
        </row>
        <row r="672">
          <cell r="A672">
            <v>0</v>
          </cell>
          <cell r="B672" t="str">
            <v xml:space="preserve"> </v>
          </cell>
          <cell r="C672">
            <v>299</v>
          </cell>
          <cell r="D672">
            <v>255</v>
          </cell>
          <cell r="E672">
            <v>-0.14715719063545152</v>
          </cell>
          <cell r="F672" t="str">
            <v>CROSSFIT</v>
          </cell>
          <cell r="H672" t="str">
            <v>PAIRE</v>
          </cell>
          <cell r="I672">
            <v>25</v>
          </cell>
        </row>
        <row r="673">
          <cell r="A673">
            <v>0</v>
          </cell>
          <cell r="B673" t="str">
            <v xml:space="preserve"> </v>
          </cell>
          <cell r="C673">
            <v>369</v>
          </cell>
          <cell r="D673">
            <v>305</v>
          </cell>
          <cell r="E673">
            <v>-0.17344173441734417</v>
          </cell>
          <cell r="F673" t="str">
            <v>CROSSFIT</v>
          </cell>
          <cell r="H673" t="str">
            <v>PAIRE</v>
          </cell>
          <cell r="I673">
            <v>29</v>
          </cell>
        </row>
        <row r="674">
          <cell r="A674">
            <v>0</v>
          </cell>
          <cell r="B674" t="str">
            <v xml:space="preserve"> </v>
          </cell>
          <cell r="C674">
            <v>829.5</v>
          </cell>
          <cell r="D674">
            <v>790</v>
          </cell>
          <cell r="E674">
            <v>-4.7619047619047616E-2</v>
          </cell>
          <cell r="F674" t="str">
            <v>AQUA</v>
          </cell>
          <cell r="H674" t="str">
            <v>PICE</v>
          </cell>
          <cell r="I674">
            <v>18.5</v>
          </cell>
        </row>
        <row r="675">
          <cell r="A675">
            <v>0</v>
          </cell>
          <cell r="B675" t="str">
            <v xml:space="preserve"> </v>
          </cell>
          <cell r="C675">
            <v>1181.25</v>
          </cell>
          <cell r="D675">
            <v>1125</v>
          </cell>
          <cell r="E675">
            <v>-4.7619047619047616E-2</v>
          </cell>
          <cell r="F675" t="str">
            <v>AQUA</v>
          </cell>
          <cell r="H675" t="str">
            <v>PICE</v>
          </cell>
          <cell r="I675">
            <v>22.6</v>
          </cell>
        </row>
        <row r="676">
          <cell r="A676">
            <v>0</v>
          </cell>
          <cell r="B676" t="str">
            <v xml:space="preserve"> </v>
          </cell>
          <cell r="C676">
            <v>1459.5</v>
          </cell>
          <cell r="D676">
            <v>1390</v>
          </cell>
          <cell r="E676">
            <v>-4.7619047619047616E-2</v>
          </cell>
          <cell r="F676" t="str">
            <v>AQUA</v>
          </cell>
          <cell r="H676" t="str">
            <v>PICE</v>
          </cell>
          <cell r="I676">
            <v>22.9</v>
          </cell>
        </row>
        <row r="677">
          <cell r="A677">
            <v>0</v>
          </cell>
          <cell r="B677" t="str">
            <v xml:space="preserve"> </v>
          </cell>
          <cell r="C677">
            <v>1335</v>
          </cell>
          <cell r="D677">
            <v>1001.25</v>
          </cell>
          <cell r="E677">
            <v>-0.25</v>
          </cell>
          <cell r="F677" t="str">
            <v>CARDIO TRAINING</v>
          </cell>
          <cell r="H677" t="str">
            <v>PICE</v>
          </cell>
          <cell r="I677">
            <v>52</v>
          </cell>
        </row>
        <row r="678">
          <cell r="A678">
            <v>0</v>
          </cell>
          <cell r="B678" t="str">
            <v xml:space="preserve"> </v>
          </cell>
          <cell r="C678">
            <v>925</v>
          </cell>
          <cell r="D678">
            <v>693.75</v>
          </cell>
          <cell r="E678">
            <v>-0.25</v>
          </cell>
          <cell r="F678" t="str">
            <v>CARDIO TRAINING</v>
          </cell>
          <cell r="H678" t="str">
            <v>PICE</v>
          </cell>
          <cell r="I678">
            <v>55</v>
          </cell>
        </row>
        <row r="679">
          <cell r="A679">
            <v>0</v>
          </cell>
          <cell r="B679" t="str">
            <v xml:space="preserve"> </v>
          </cell>
          <cell r="C679">
            <v>1540</v>
          </cell>
          <cell r="D679">
            <v>1155</v>
          </cell>
          <cell r="E679">
            <v>-0.25</v>
          </cell>
          <cell r="F679" t="str">
            <v>CARDIO TRAINING</v>
          </cell>
          <cell r="H679" t="str">
            <v>PICE</v>
          </cell>
          <cell r="I679">
            <v>50</v>
          </cell>
        </row>
        <row r="680">
          <cell r="A680">
            <v>0</v>
          </cell>
          <cell r="B680" t="str">
            <v xml:space="preserve"> </v>
          </cell>
          <cell r="C680">
            <v>2775</v>
          </cell>
          <cell r="D680">
            <v>2081.25</v>
          </cell>
          <cell r="E680">
            <v>-0.25</v>
          </cell>
          <cell r="F680" t="str">
            <v>CARDIO TRAINING</v>
          </cell>
          <cell r="H680" t="str">
            <v>PICE</v>
          </cell>
          <cell r="I680">
            <v>83</v>
          </cell>
        </row>
        <row r="681">
          <cell r="A681">
            <v>0</v>
          </cell>
          <cell r="B681" t="str">
            <v xml:space="preserve"> </v>
          </cell>
          <cell r="C681">
            <v>1390</v>
          </cell>
          <cell r="D681">
            <v>970</v>
          </cell>
          <cell r="E681">
            <v>-0.30215827338129497</v>
          </cell>
          <cell r="F681" t="str">
            <v>CARDIO TRAINING</v>
          </cell>
          <cell r="H681" t="str">
            <v>PICE</v>
          </cell>
          <cell r="I681">
            <v>61</v>
          </cell>
        </row>
        <row r="682">
          <cell r="A682">
            <v>0</v>
          </cell>
          <cell r="B682" t="str">
            <v xml:space="preserve"> </v>
          </cell>
          <cell r="C682">
            <v>2265</v>
          </cell>
          <cell r="D682">
            <v>1698.75</v>
          </cell>
          <cell r="E682">
            <v>-0.25</v>
          </cell>
          <cell r="F682" t="str">
            <v>CARDIO TRAINING</v>
          </cell>
          <cell r="H682" t="str">
            <v>PICE</v>
          </cell>
          <cell r="I682">
            <v>67</v>
          </cell>
        </row>
        <row r="683">
          <cell r="A683">
            <v>0</v>
          </cell>
          <cell r="B683" t="str">
            <v xml:space="preserve"> </v>
          </cell>
          <cell r="C683">
            <v>174</v>
          </cell>
          <cell r="D683">
            <v>140</v>
          </cell>
          <cell r="E683">
            <v>-0.19540229885057472</v>
          </cell>
          <cell r="F683" t="str">
            <v>EQUIPEMENT CLUB</v>
          </cell>
          <cell r="H683" t="str">
            <v>PICE</v>
          </cell>
          <cell r="I683">
            <v>22.6</v>
          </cell>
        </row>
        <row r="684">
          <cell r="A684">
            <v>0</v>
          </cell>
          <cell r="B684" t="str">
            <v xml:space="preserve"> </v>
          </cell>
          <cell r="C684">
            <v>300</v>
          </cell>
          <cell r="D684">
            <v>240</v>
          </cell>
          <cell r="E684">
            <v>-0.2</v>
          </cell>
          <cell r="F684" t="str">
            <v>EQUIPEMENT CLUB</v>
          </cell>
          <cell r="H684" t="str">
            <v>PICE</v>
          </cell>
          <cell r="I684">
            <v>37</v>
          </cell>
        </row>
        <row r="685">
          <cell r="A685">
            <v>0</v>
          </cell>
          <cell r="B685" t="str">
            <v xml:space="preserve"> </v>
          </cell>
          <cell r="C685">
            <v>450</v>
          </cell>
          <cell r="D685">
            <v>360</v>
          </cell>
          <cell r="E685">
            <v>-0.2</v>
          </cell>
          <cell r="F685" t="str">
            <v>EQUIPEMENT CLUB</v>
          </cell>
          <cell r="H685" t="str">
            <v>PICE</v>
          </cell>
          <cell r="I685">
            <v>54.5</v>
          </cell>
        </row>
        <row r="686">
          <cell r="A686">
            <v>0</v>
          </cell>
          <cell r="B686" t="str">
            <v xml:space="preserve"> </v>
          </cell>
          <cell r="C686">
            <v>619</v>
          </cell>
          <cell r="D686">
            <v>495</v>
          </cell>
          <cell r="E686">
            <v>-0.20032310177705978</v>
          </cell>
          <cell r="F686" t="str">
            <v>EQUIPEMENT CLUB</v>
          </cell>
          <cell r="H686" t="str">
            <v>PICE</v>
          </cell>
          <cell r="I686">
            <v>66.599999999999994</v>
          </cell>
        </row>
        <row r="687">
          <cell r="A687">
            <v>0</v>
          </cell>
          <cell r="B687" t="str">
            <v xml:space="preserve"> </v>
          </cell>
          <cell r="C687">
            <v>280</v>
          </cell>
          <cell r="D687">
            <v>225</v>
          </cell>
          <cell r="E687">
            <v>-0.19642857142857142</v>
          </cell>
          <cell r="F687" t="str">
            <v>EQUIPEMENT CLUB</v>
          </cell>
          <cell r="H687" t="str">
            <v>PICE</v>
          </cell>
          <cell r="I687">
            <v>24.5</v>
          </cell>
        </row>
        <row r="688">
          <cell r="A688">
            <v>0</v>
          </cell>
          <cell r="B688" t="str">
            <v xml:space="preserve"> </v>
          </cell>
          <cell r="C688">
            <v>450</v>
          </cell>
          <cell r="D688">
            <v>360</v>
          </cell>
          <cell r="E688">
            <v>-0.2</v>
          </cell>
          <cell r="F688" t="str">
            <v>EQUIPEMENT CLUB</v>
          </cell>
          <cell r="H688" t="str">
            <v>PICE</v>
          </cell>
          <cell r="I688">
            <v>40.299999999999997</v>
          </cell>
        </row>
        <row r="689">
          <cell r="A689">
            <v>0</v>
          </cell>
          <cell r="B689" t="str">
            <v xml:space="preserve"> </v>
          </cell>
          <cell r="C689">
            <v>640</v>
          </cell>
          <cell r="D689">
            <v>510</v>
          </cell>
          <cell r="E689">
            <v>-0.203125</v>
          </cell>
          <cell r="F689" t="str">
            <v>EQUIPEMENT CLUB</v>
          </cell>
          <cell r="H689" t="str">
            <v>PICE</v>
          </cell>
          <cell r="I689">
            <v>58.3</v>
          </cell>
        </row>
        <row r="690">
          <cell r="A690">
            <v>0</v>
          </cell>
          <cell r="B690" t="str">
            <v xml:space="preserve"> </v>
          </cell>
          <cell r="C690">
            <v>840</v>
          </cell>
          <cell r="D690">
            <v>670</v>
          </cell>
          <cell r="E690">
            <v>-0.20238095238095238</v>
          </cell>
          <cell r="F690" t="str">
            <v>EQUIPEMENT CLUB</v>
          </cell>
          <cell r="H690" t="str">
            <v>PICE</v>
          </cell>
          <cell r="I690">
            <v>72.3</v>
          </cell>
        </row>
        <row r="691">
          <cell r="A691">
            <v>0</v>
          </cell>
          <cell r="B691" t="str">
            <v xml:space="preserve"> </v>
          </cell>
          <cell r="C691">
            <v>205</v>
          </cell>
          <cell r="D691">
            <v>165</v>
          </cell>
          <cell r="E691">
            <v>-0.1951219512195122</v>
          </cell>
          <cell r="F691" t="str">
            <v>EQUIPEMENT CLUB</v>
          </cell>
          <cell r="H691" t="str">
            <v>PICE</v>
          </cell>
          <cell r="I691">
            <v>21</v>
          </cell>
        </row>
        <row r="692">
          <cell r="A692">
            <v>0</v>
          </cell>
          <cell r="B692" t="str">
            <v xml:space="preserve"> </v>
          </cell>
          <cell r="C692">
            <v>264</v>
          </cell>
          <cell r="D692">
            <v>210</v>
          </cell>
          <cell r="E692">
            <v>-0.20454545454545456</v>
          </cell>
          <cell r="F692" t="str">
            <v>EQUIPEMENT CLUB</v>
          </cell>
          <cell r="H692" t="str">
            <v>PICE</v>
          </cell>
          <cell r="I692">
            <v>31.3</v>
          </cell>
        </row>
        <row r="693">
          <cell r="A693">
            <v>0</v>
          </cell>
          <cell r="B693" t="str">
            <v xml:space="preserve"> </v>
          </cell>
          <cell r="C693">
            <v>371</v>
          </cell>
          <cell r="D693">
            <v>295</v>
          </cell>
          <cell r="E693">
            <v>-0.20485175202156333</v>
          </cell>
          <cell r="F693" t="str">
            <v>EQUIPEMENT CLUB</v>
          </cell>
          <cell r="H693" t="str">
            <v>PICE</v>
          </cell>
          <cell r="I693">
            <v>42.4</v>
          </cell>
        </row>
        <row r="694">
          <cell r="A694">
            <v>0</v>
          </cell>
          <cell r="B694" t="str">
            <v xml:space="preserve"> </v>
          </cell>
          <cell r="C694">
            <v>470</v>
          </cell>
          <cell r="D694">
            <v>375</v>
          </cell>
          <cell r="E694">
            <v>-0.20212765957446807</v>
          </cell>
          <cell r="F694" t="str">
            <v>EQUIPEMENT CLUB</v>
          </cell>
          <cell r="H694" t="str">
            <v>PICE</v>
          </cell>
          <cell r="I694">
            <v>54.6</v>
          </cell>
        </row>
        <row r="695">
          <cell r="A695">
            <v>0</v>
          </cell>
          <cell r="B695" t="str">
            <v xml:space="preserve"> </v>
          </cell>
          <cell r="C695">
            <v>51</v>
          </cell>
          <cell r="D695">
            <v>42</v>
          </cell>
          <cell r="E695">
            <v>-0.17647058823529413</v>
          </cell>
          <cell r="F695" t="str">
            <v>CROSSFIT</v>
          </cell>
          <cell r="H695" t="str">
            <v>PICE</v>
          </cell>
          <cell r="I695">
            <v>3</v>
          </cell>
        </row>
        <row r="696">
          <cell r="A696">
            <v>0</v>
          </cell>
          <cell r="B696" t="str">
            <v xml:space="preserve"> </v>
          </cell>
          <cell r="C696">
            <v>61</v>
          </cell>
          <cell r="D696">
            <v>52</v>
          </cell>
          <cell r="E696">
            <v>-0.14754098360655737</v>
          </cell>
          <cell r="F696" t="str">
            <v>CROSSFIT</v>
          </cell>
          <cell r="H696" t="str">
            <v>PICE</v>
          </cell>
          <cell r="I696">
            <v>6</v>
          </cell>
        </row>
        <row r="697">
          <cell r="A697">
            <v>0</v>
          </cell>
          <cell r="B697" t="str">
            <v xml:space="preserve"> </v>
          </cell>
          <cell r="C697">
            <v>71</v>
          </cell>
          <cell r="D697">
            <v>62</v>
          </cell>
          <cell r="E697">
            <v>-0.12676056338028169</v>
          </cell>
          <cell r="F697" t="str">
            <v>CROSSFIT</v>
          </cell>
          <cell r="H697" t="str">
            <v>PICE</v>
          </cell>
          <cell r="I697">
            <v>9</v>
          </cell>
        </row>
        <row r="698">
          <cell r="A698">
            <v>0</v>
          </cell>
          <cell r="B698" t="str">
            <v xml:space="preserve"> </v>
          </cell>
          <cell r="C698">
            <v>117</v>
          </cell>
          <cell r="D698">
            <v>99</v>
          </cell>
          <cell r="E698">
            <v>-0.15384615384615385</v>
          </cell>
          <cell r="F698" t="str">
            <v>CROSSFIT</v>
          </cell>
          <cell r="H698" t="str">
            <v>PICE</v>
          </cell>
          <cell r="I698">
            <v>12</v>
          </cell>
        </row>
        <row r="699">
          <cell r="A699">
            <v>0</v>
          </cell>
          <cell r="B699" t="str">
            <v xml:space="preserve"> </v>
          </cell>
          <cell r="C699">
            <v>115</v>
          </cell>
          <cell r="D699">
            <v>83.22</v>
          </cell>
          <cell r="E699">
            <v>-0.27634782608695652</v>
          </cell>
          <cell r="F699" t="str">
            <v>CROSSFIT</v>
          </cell>
          <cell r="H699" t="str">
            <v>PICE</v>
          </cell>
          <cell r="I699">
            <v>15</v>
          </cell>
        </row>
        <row r="700">
          <cell r="A700">
            <v>0</v>
          </cell>
          <cell r="B700" t="str">
            <v xml:space="preserve"> </v>
          </cell>
          <cell r="C700">
            <v>3085</v>
          </cell>
          <cell r="D700">
            <v>2313.75</v>
          </cell>
          <cell r="E700">
            <v>-0.25</v>
          </cell>
          <cell r="F700" t="str">
            <v>MACHINES</v>
          </cell>
          <cell r="H700" t="str">
            <v>PICE</v>
          </cell>
          <cell r="I700">
            <v>222</v>
          </cell>
        </row>
        <row r="701">
          <cell r="A701">
            <v>0</v>
          </cell>
          <cell r="B701" t="str">
            <v xml:space="preserve"> </v>
          </cell>
          <cell r="C701">
            <v>400</v>
          </cell>
          <cell r="D701">
            <v>400</v>
          </cell>
          <cell r="E701">
            <v>0</v>
          </cell>
          <cell r="F701" t="str">
            <v>SONORISATION</v>
          </cell>
          <cell r="H701" t="str">
            <v>PICE</v>
          </cell>
          <cell r="I701">
            <v>23</v>
          </cell>
        </row>
        <row r="702">
          <cell r="A702">
            <v>0</v>
          </cell>
          <cell r="B702" t="str">
            <v xml:space="preserve"> </v>
          </cell>
          <cell r="C702">
            <v>79</v>
          </cell>
          <cell r="D702">
            <v>63</v>
          </cell>
          <cell r="E702">
            <v>-0.20253164556962025</v>
          </cell>
          <cell r="F702" t="str">
            <v>CROSSFIT</v>
          </cell>
          <cell r="H702" t="str">
            <v>PICE</v>
          </cell>
          <cell r="I702">
            <v>1.5</v>
          </cell>
        </row>
        <row r="703">
          <cell r="A703">
            <v>0</v>
          </cell>
          <cell r="B703" t="str">
            <v xml:space="preserve"> </v>
          </cell>
        </row>
        <row r="704">
          <cell r="A704">
            <v>0</v>
          </cell>
          <cell r="B704" t="str">
            <v xml:space="preserve"> </v>
          </cell>
        </row>
        <row r="705">
          <cell r="A705">
            <v>0</v>
          </cell>
          <cell r="B705" t="str">
            <v xml:space="preserve"> </v>
          </cell>
        </row>
        <row r="706">
          <cell r="A706">
            <v>0</v>
          </cell>
          <cell r="B706" t="str">
            <v xml:space="preserve"> </v>
          </cell>
        </row>
        <row r="707">
          <cell r="A707">
            <v>0</v>
          </cell>
          <cell r="B707" t="str">
            <v xml:space="preserve"> </v>
          </cell>
        </row>
        <row r="708">
          <cell r="A708">
            <v>0</v>
          </cell>
          <cell r="B708" t="str">
            <v xml:space="preserve"> </v>
          </cell>
        </row>
        <row r="709">
          <cell r="A709">
            <v>0</v>
          </cell>
          <cell r="B709" t="str">
            <v xml:space="preserve"> </v>
          </cell>
        </row>
        <row r="710">
          <cell r="A710">
            <v>0</v>
          </cell>
          <cell r="B710" t="str">
            <v xml:space="preserve"> </v>
          </cell>
        </row>
        <row r="711">
          <cell r="A711">
            <v>0</v>
          </cell>
          <cell r="B711" t="str">
            <v xml:space="preserve"> </v>
          </cell>
        </row>
        <row r="712">
          <cell r="A712">
            <v>0</v>
          </cell>
          <cell r="B712" t="str">
            <v xml:space="preserve"> </v>
          </cell>
        </row>
        <row r="713">
          <cell r="A713">
            <v>0</v>
          </cell>
          <cell r="B713" t="str">
            <v xml:space="preserve"> </v>
          </cell>
        </row>
        <row r="714">
          <cell r="A714">
            <v>0</v>
          </cell>
          <cell r="B714" t="str">
            <v xml:space="preserve"> </v>
          </cell>
        </row>
        <row r="715">
          <cell r="A715">
            <v>0</v>
          </cell>
          <cell r="B715" t="str">
            <v xml:space="preserve"> </v>
          </cell>
        </row>
        <row r="716">
          <cell r="A716">
            <v>0</v>
          </cell>
          <cell r="B716" t="str">
            <v xml:space="preserve"> </v>
          </cell>
        </row>
        <row r="717">
          <cell r="A717">
            <v>0</v>
          </cell>
          <cell r="B717" t="str">
            <v xml:space="preserve"> </v>
          </cell>
        </row>
        <row r="718">
          <cell r="A718">
            <v>0</v>
          </cell>
          <cell r="B718" t="str">
            <v xml:space="preserve"> </v>
          </cell>
        </row>
        <row r="719">
          <cell r="A719">
            <v>0</v>
          </cell>
          <cell r="B719" t="str">
            <v xml:space="preserve"> </v>
          </cell>
        </row>
        <row r="720">
          <cell r="A720">
            <v>0</v>
          </cell>
          <cell r="B720" t="str">
            <v xml:space="preserve"> </v>
          </cell>
        </row>
        <row r="721">
          <cell r="A721">
            <v>0</v>
          </cell>
          <cell r="B721" t="str">
            <v xml:space="preserve"> </v>
          </cell>
        </row>
        <row r="722">
          <cell r="A722">
            <v>0</v>
          </cell>
          <cell r="B722" t="str">
            <v xml:space="preserve"> </v>
          </cell>
        </row>
        <row r="723">
          <cell r="A723">
            <v>0</v>
          </cell>
          <cell r="B723" t="str">
            <v xml:space="preserve"> </v>
          </cell>
        </row>
        <row r="724">
          <cell r="A724">
            <v>0</v>
          </cell>
          <cell r="B724" t="str">
            <v xml:space="preserve"> </v>
          </cell>
        </row>
        <row r="725">
          <cell r="A725">
            <v>0</v>
          </cell>
          <cell r="B725" t="str">
            <v xml:space="preserve"> </v>
          </cell>
        </row>
        <row r="726">
          <cell r="A726">
            <v>0</v>
          </cell>
          <cell r="B726" t="str">
            <v xml:space="preserve"> </v>
          </cell>
        </row>
        <row r="727">
          <cell r="A727">
            <v>0</v>
          </cell>
          <cell r="B727" t="str">
            <v xml:space="preserve"> </v>
          </cell>
        </row>
        <row r="728">
          <cell r="A728">
            <v>0</v>
          </cell>
          <cell r="B728" t="str">
            <v xml:space="preserve"> </v>
          </cell>
        </row>
        <row r="729">
          <cell r="A729">
            <v>0</v>
          </cell>
          <cell r="B729" t="str">
            <v xml:space="preserve"> </v>
          </cell>
        </row>
        <row r="730">
          <cell r="A730">
            <v>0</v>
          </cell>
          <cell r="B730" t="str">
            <v xml:space="preserve"> </v>
          </cell>
        </row>
        <row r="731">
          <cell r="A731">
            <v>0</v>
          </cell>
          <cell r="B731" t="str">
            <v xml:space="preserve"> </v>
          </cell>
        </row>
        <row r="732">
          <cell r="A732">
            <v>0</v>
          </cell>
          <cell r="B732" t="str">
            <v xml:space="preserve"> </v>
          </cell>
        </row>
        <row r="733">
          <cell r="A733">
            <v>0</v>
          </cell>
          <cell r="B733" t="str">
            <v xml:space="preserve"> </v>
          </cell>
        </row>
        <row r="734">
          <cell r="A734">
            <v>0</v>
          </cell>
          <cell r="B734" t="str">
            <v xml:space="preserve"> </v>
          </cell>
        </row>
        <row r="735">
          <cell r="A735">
            <v>0</v>
          </cell>
          <cell r="B735" t="str">
            <v xml:space="preserve"> </v>
          </cell>
        </row>
        <row r="736">
          <cell r="A736">
            <v>0</v>
          </cell>
          <cell r="B736" t="str">
            <v xml:space="preserve"> </v>
          </cell>
        </row>
        <row r="737">
          <cell r="A737">
            <v>0</v>
          </cell>
          <cell r="B737" t="str">
            <v xml:space="preserve"> </v>
          </cell>
        </row>
        <row r="738">
          <cell r="A738">
            <v>0</v>
          </cell>
          <cell r="B738" t="str">
            <v xml:space="preserve"> </v>
          </cell>
        </row>
        <row r="739">
          <cell r="A739">
            <v>0</v>
          </cell>
          <cell r="B739" t="str">
            <v xml:space="preserve"> </v>
          </cell>
        </row>
        <row r="740">
          <cell r="A740">
            <v>0</v>
          </cell>
          <cell r="B740" t="str">
            <v xml:space="preserve"> </v>
          </cell>
        </row>
        <row r="741">
          <cell r="A741">
            <v>0</v>
          </cell>
          <cell r="B741" t="str">
            <v xml:space="preserve"> </v>
          </cell>
        </row>
        <row r="742">
          <cell r="A742">
            <v>0</v>
          </cell>
          <cell r="B742" t="str">
            <v xml:space="preserve"> </v>
          </cell>
        </row>
        <row r="743">
          <cell r="A743">
            <v>0</v>
          </cell>
          <cell r="B743" t="str">
            <v xml:space="preserve"> </v>
          </cell>
        </row>
        <row r="744">
          <cell r="A744">
            <v>0</v>
          </cell>
          <cell r="B744" t="str">
            <v xml:space="preserve"> </v>
          </cell>
        </row>
        <row r="745">
          <cell r="A745">
            <v>0</v>
          </cell>
          <cell r="B745" t="str">
            <v xml:space="preserve"> </v>
          </cell>
        </row>
        <row r="746">
          <cell r="A746">
            <v>0</v>
          </cell>
          <cell r="B746" t="str">
            <v xml:space="preserve"> </v>
          </cell>
        </row>
        <row r="747">
          <cell r="A747">
            <v>0</v>
          </cell>
          <cell r="B747" t="str">
            <v xml:space="preserve"> </v>
          </cell>
        </row>
        <row r="748">
          <cell r="A748">
            <v>0</v>
          </cell>
          <cell r="B748" t="str">
            <v xml:space="preserve"> </v>
          </cell>
        </row>
        <row r="749">
          <cell r="A749">
            <v>0</v>
          </cell>
          <cell r="B749" t="str">
            <v xml:space="preserve"> </v>
          </cell>
        </row>
        <row r="750">
          <cell r="A750">
            <v>0</v>
          </cell>
          <cell r="B750" t="str">
            <v xml:space="preserve"> </v>
          </cell>
        </row>
        <row r="751">
          <cell r="A751">
            <v>0</v>
          </cell>
          <cell r="B751" t="str">
            <v xml:space="preserve"> </v>
          </cell>
        </row>
        <row r="752">
          <cell r="A752">
            <v>0</v>
          </cell>
          <cell r="B752" t="str">
            <v xml:space="preserve"> </v>
          </cell>
        </row>
        <row r="753">
          <cell r="A753">
            <v>0</v>
          </cell>
          <cell r="B753" t="str">
            <v xml:space="preserve"> </v>
          </cell>
        </row>
        <row r="754">
          <cell r="A754">
            <v>0</v>
          </cell>
          <cell r="B754" t="str">
            <v xml:space="preserve"> </v>
          </cell>
        </row>
        <row r="755">
          <cell r="A755">
            <v>0</v>
          </cell>
          <cell r="B755" t="str">
            <v xml:space="preserve"> </v>
          </cell>
        </row>
        <row r="756">
          <cell r="A756">
            <v>0</v>
          </cell>
          <cell r="B756" t="str">
            <v xml:space="preserve"> </v>
          </cell>
        </row>
        <row r="757">
          <cell r="A757">
            <v>0</v>
          </cell>
          <cell r="B757" t="str">
            <v xml:space="preserve"> </v>
          </cell>
        </row>
        <row r="758">
          <cell r="A758">
            <v>0</v>
          </cell>
          <cell r="B758" t="str">
            <v xml:space="preserve"> </v>
          </cell>
        </row>
        <row r="759">
          <cell r="A759">
            <v>0</v>
          </cell>
          <cell r="B759" t="str">
            <v xml:space="preserve"> </v>
          </cell>
        </row>
        <row r="760">
          <cell r="A760">
            <v>0</v>
          </cell>
          <cell r="B760" t="str">
            <v xml:space="preserve"> </v>
          </cell>
        </row>
        <row r="761">
          <cell r="A761">
            <v>0</v>
          </cell>
          <cell r="B761" t="str">
            <v xml:space="preserve"> </v>
          </cell>
        </row>
        <row r="762">
          <cell r="A762">
            <v>0</v>
          </cell>
          <cell r="B762" t="str">
            <v xml:space="preserve"> </v>
          </cell>
        </row>
        <row r="763">
          <cell r="A763">
            <v>0</v>
          </cell>
          <cell r="B763" t="str">
            <v xml:space="preserve"> </v>
          </cell>
        </row>
        <row r="764">
          <cell r="A764">
            <v>0</v>
          </cell>
          <cell r="B764" t="str">
            <v xml:space="preserve"> </v>
          </cell>
        </row>
        <row r="765">
          <cell r="A765">
            <v>0</v>
          </cell>
          <cell r="B765" t="str">
            <v xml:space="preserve"> </v>
          </cell>
        </row>
        <row r="766">
          <cell r="A766">
            <v>0</v>
          </cell>
          <cell r="B766" t="str">
            <v xml:space="preserve"> </v>
          </cell>
        </row>
        <row r="767">
          <cell r="A767">
            <v>0</v>
          </cell>
          <cell r="B767" t="str">
            <v xml:space="preserve"> </v>
          </cell>
        </row>
        <row r="768">
          <cell r="A768">
            <v>0</v>
          </cell>
          <cell r="B768" t="str">
            <v xml:space="preserve"> </v>
          </cell>
        </row>
        <row r="769">
          <cell r="A769">
            <v>0</v>
          </cell>
          <cell r="B769" t="str">
            <v xml:space="preserve"> </v>
          </cell>
        </row>
        <row r="770">
          <cell r="A770">
            <v>0</v>
          </cell>
          <cell r="B770" t="str">
            <v xml:space="preserve"> </v>
          </cell>
        </row>
        <row r="771">
          <cell r="A771">
            <v>0</v>
          </cell>
          <cell r="B771" t="str">
            <v xml:space="preserve"> </v>
          </cell>
        </row>
        <row r="772">
          <cell r="A772">
            <v>0</v>
          </cell>
          <cell r="B772" t="str">
            <v xml:space="preserve"> </v>
          </cell>
        </row>
        <row r="773">
          <cell r="A773">
            <v>0</v>
          </cell>
          <cell r="B773" t="str">
            <v xml:space="preserve"> </v>
          </cell>
        </row>
        <row r="774">
          <cell r="A774">
            <v>0</v>
          </cell>
          <cell r="B774" t="str">
            <v xml:space="preserve"> </v>
          </cell>
        </row>
        <row r="775">
          <cell r="A775">
            <v>0</v>
          </cell>
          <cell r="B775" t="str">
            <v xml:space="preserve"> </v>
          </cell>
        </row>
        <row r="776">
          <cell r="A776">
            <v>0</v>
          </cell>
          <cell r="B776" t="str">
            <v xml:space="preserve"> </v>
          </cell>
        </row>
        <row r="777">
          <cell r="A777">
            <v>0</v>
          </cell>
          <cell r="B777" t="str">
            <v xml:space="preserve"> </v>
          </cell>
        </row>
        <row r="778">
          <cell r="A778">
            <v>0</v>
          </cell>
          <cell r="B778" t="str">
            <v xml:space="preserve"> </v>
          </cell>
        </row>
        <row r="779">
          <cell r="A779">
            <v>0</v>
          </cell>
          <cell r="B779" t="str">
            <v xml:space="preserve"> </v>
          </cell>
        </row>
        <row r="780">
          <cell r="A780">
            <v>0</v>
          </cell>
          <cell r="B780" t="str">
            <v xml:space="preserve"> </v>
          </cell>
        </row>
        <row r="781">
          <cell r="A781">
            <v>0</v>
          </cell>
          <cell r="B781" t="str">
            <v xml:space="preserve"> </v>
          </cell>
        </row>
        <row r="782">
          <cell r="A782">
            <v>0</v>
          </cell>
          <cell r="B782" t="str">
            <v xml:space="preserve"> </v>
          </cell>
        </row>
        <row r="783">
          <cell r="A783">
            <v>0</v>
          </cell>
          <cell r="B783" t="str">
            <v xml:space="preserve"> </v>
          </cell>
        </row>
        <row r="784">
          <cell r="A784">
            <v>0</v>
          </cell>
          <cell r="B784" t="str">
            <v xml:space="preserve"> </v>
          </cell>
        </row>
        <row r="785">
          <cell r="A785">
            <v>0</v>
          </cell>
          <cell r="B785" t="str">
            <v xml:space="preserve"> </v>
          </cell>
        </row>
        <row r="786">
          <cell r="A786">
            <v>0</v>
          </cell>
          <cell r="B786" t="str">
            <v xml:space="preserve"> </v>
          </cell>
        </row>
        <row r="787">
          <cell r="A787">
            <v>0</v>
          </cell>
          <cell r="B787" t="str">
            <v xml:space="preserve"> </v>
          </cell>
        </row>
        <row r="788">
          <cell r="A788">
            <v>0</v>
          </cell>
          <cell r="B788" t="str">
            <v xml:space="preserve"> </v>
          </cell>
        </row>
        <row r="789">
          <cell r="A789">
            <v>0</v>
          </cell>
          <cell r="B789" t="str">
            <v xml:space="preserve"> </v>
          </cell>
        </row>
        <row r="790">
          <cell r="A790">
            <v>0</v>
          </cell>
          <cell r="B790" t="str">
            <v xml:space="preserve"> </v>
          </cell>
        </row>
        <row r="791">
          <cell r="A791">
            <v>0</v>
          </cell>
          <cell r="B791" t="str">
            <v xml:space="preserve"> </v>
          </cell>
        </row>
        <row r="792">
          <cell r="A792">
            <v>0</v>
          </cell>
          <cell r="B792" t="str">
            <v xml:space="preserve"> </v>
          </cell>
        </row>
        <row r="793">
          <cell r="B793" t="str">
            <v xml:space="preserve"> </v>
          </cell>
        </row>
        <row r="794">
          <cell r="B794" t="str">
            <v xml:space="preserve"> </v>
          </cell>
        </row>
        <row r="795">
          <cell r="B795" t="str">
            <v xml:space="preserve"> </v>
          </cell>
        </row>
        <row r="796">
          <cell r="B796" t="str">
            <v xml:space="preserve"> </v>
          </cell>
        </row>
        <row r="797">
          <cell r="B797" t="str">
            <v xml:space="preserve"> </v>
          </cell>
        </row>
        <row r="798">
          <cell r="B798" t="str">
            <v xml:space="preserve"> </v>
          </cell>
        </row>
        <row r="799">
          <cell r="B799" t="str">
            <v xml:space="preserve"> </v>
          </cell>
        </row>
        <row r="800">
          <cell r="B800" t="str">
            <v xml:space="preserve"> </v>
          </cell>
        </row>
        <row r="801">
          <cell r="B801" t="str">
            <v xml:space="preserve"> </v>
          </cell>
        </row>
        <row r="802">
          <cell r="B802" t="str">
            <v xml:space="preserve"> </v>
          </cell>
        </row>
        <row r="803">
          <cell r="B803" t="str">
            <v xml:space="preserve"> </v>
          </cell>
        </row>
        <row r="804">
          <cell r="B804" t="str">
            <v xml:space="preserve"> </v>
          </cell>
        </row>
        <row r="805">
          <cell r="B805" t="str">
            <v xml:space="preserve"> </v>
          </cell>
        </row>
        <row r="806">
          <cell r="B806" t="str">
            <v xml:space="preserve"> </v>
          </cell>
        </row>
        <row r="807">
          <cell r="B807" t="str">
            <v xml:space="preserve"> </v>
          </cell>
        </row>
        <row r="808">
          <cell r="B808" t="str">
            <v xml:space="preserve"> </v>
          </cell>
        </row>
        <row r="809">
          <cell r="B809" t="str">
            <v xml:space="preserve"> </v>
          </cell>
        </row>
        <row r="810">
          <cell r="B810" t="str">
            <v xml:space="preserve"> </v>
          </cell>
        </row>
        <row r="811">
          <cell r="B811" t="str">
            <v xml:space="preserve"> </v>
          </cell>
        </row>
        <row r="812">
          <cell r="B812" t="str">
            <v xml:space="preserve"> </v>
          </cell>
        </row>
        <row r="813">
          <cell r="B813" t="str">
            <v xml:space="preserve"> </v>
          </cell>
        </row>
        <row r="814">
          <cell r="B814" t="str">
            <v xml:space="preserve"> </v>
          </cell>
        </row>
        <row r="815">
          <cell r="B815" t="str">
            <v xml:space="preserve"> </v>
          </cell>
        </row>
        <row r="816">
          <cell r="B816" t="str">
            <v xml:space="preserve"> </v>
          </cell>
        </row>
        <row r="817">
          <cell r="B817" t="str">
            <v xml:space="preserve"> </v>
          </cell>
        </row>
        <row r="818">
          <cell r="B818" t="str">
            <v xml:space="preserve"> </v>
          </cell>
        </row>
        <row r="819">
          <cell r="B819" t="str">
            <v xml:space="preserve"> </v>
          </cell>
        </row>
        <row r="820">
          <cell r="B820" t="str">
            <v xml:space="preserve"> </v>
          </cell>
        </row>
        <row r="821">
          <cell r="B821" t="str">
            <v xml:space="preserve"> </v>
          </cell>
        </row>
        <row r="822">
          <cell r="B822" t="str">
            <v xml:space="preserve"> </v>
          </cell>
        </row>
        <row r="823">
          <cell r="B823" t="str">
            <v xml:space="preserve"> </v>
          </cell>
        </row>
        <row r="824">
          <cell r="B824" t="str">
            <v xml:space="preserve"> </v>
          </cell>
        </row>
        <row r="825">
          <cell r="B825" t="str">
            <v xml:space="preserve"> </v>
          </cell>
        </row>
        <row r="826">
          <cell r="B826" t="str">
            <v xml:space="preserve"> </v>
          </cell>
        </row>
        <row r="827">
          <cell r="B827" t="str">
            <v xml:space="preserve"> </v>
          </cell>
        </row>
        <row r="828">
          <cell r="B828" t="str">
            <v xml:space="preserve"> </v>
          </cell>
        </row>
        <row r="829">
          <cell r="B829" t="str">
            <v xml:space="preserve"> </v>
          </cell>
        </row>
        <row r="830">
          <cell r="B830" t="str">
            <v xml:space="preserve"> </v>
          </cell>
        </row>
        <row r="831">
          <cell r="B831" t="str">
            <v xml:space="preserve"> </v>
          </cell>
        </row>
        <row r="832">
          <cell r="B832" t="str">
            <v xml:space="preserve"> </v>
          </cell>
        </row>
        <row r="833">
          <cell r="B833" t="str">
            <v xml:space="preserve"> </v>
          </cell>
        </row>
        <row r="834">
          <cell r="B834" t="str">
            <v xml:space="preserve"> </v>
          </cell>
        </row>
        <row r="835">
          <cell r="B835" t="str">
            <v xml:space="preserve"> </v>
          </cell>
        </row>
        <row r="836">
          <cell r="B836" t="str">
            <v xml:space="preserve"> </v>
          </cell>
        </row>
        <row r="837">
          <cell r="B837" t="str">
            <v xml:space="preserve"> </v>
          </cell>
        </row>
        <row r="838">
          <cell r="B838" t="str">
            <v xml:space="preserve"> </v>
          </cell>
        </row>
        <row r="839">
          <cell r="B839" t="str">
            <v xml:space="preserve"> </v>
          </cell>
        </row>
        <row r="840">
          <cell r="B840" t="str">
            <v xml:space="preserve"> </v>
          </cell>
        </row>
      </sheetData>
      <sheetData sheetId="3">
        <row r="2">
          <cell r="A2" t="str">
            <v>rfrence</v>
          </cell>
          <cell r="B2" t="str">
            <v>PRODUITS</v>
          </cell>
          <cell r="C2" t="str">
            <v>PV PUBLIC HT</v>
          </cell>
          <cell r="D2" t="str">
            <v>Prix PRO</v>
          </cell>
          <cell r="E2" t="str">
            <v>remise PRO</v>
          </cell>
          <cell r="F2" t="str">
            <v>Famille Produit</v>
          </cell>
          <cell r="H2" t="str">
            <v>UNIT</v>
          </cell>
          <cell r="I2" t="str">
            <v>POIDS</v>
          </cell>
        </row>
        <row r="3">
          <cell r="A3">
            <v>3397</v>
          </cell>
          <cell r="B3" t="str">
            <v>AB SLINGS</v>
          </cell>
          <cell r="C3">
            <v>30</v>
          </cell>
          <cell r="D3">
            <v>18</v>
          </cell>
          <cell r="E3">
            <v>-0.4</v>
          </cell>
          <cell r="F3" t="str">
            <v>CROSSFIT</v>
          </cell>
          <cell r="G3">
            <v>0.25</v>
          </cell>
          <cell r="H3" t="str">
            <v>PAIRE</v>
          </cell>
          <cell r="I3">
            <v>0.6</v>
          </cell>
        </row>
        <row r="4">
          <cell r="A4">
            <v>1725</v>
          </cell>
          <cell r="B4" t="str">
            <v>AB WHEEL</v>
          </cell>
          <cell r="C4">
            <v>8.3000000000000007</v>
          </cell>
          <cell r="D4">
            <v>4.1500000000000004</v>
          </cell>
          <cell r="E4">
            <v>-0.5</v>
          </cell>
          <cell r="F4" t="str">
            <v>CROSSFIT</v>
          </cell>
          <cell r="G4">
            <v>0.5</v>
          </cell>
          <cell r="H4" t="str">
            <v>PICE</v>
          </cell>
          <cell r="I4">
            <v>0.5</v>
          </cell>
        </row>
        <row r="5">
          <cell r="A5">
            <v>2025</v>
          </cell>
          <cell r="B5" t="str">
            <v xml:space="preserve">AB WHEEL PRO </v>
          </cell>
          <cell r="C5">
            <v>37</v>
          </cell>
          <cell r="D5">
            <v>29.5</v>
          </cell>
          <cell r="E5">
            <v>-0.20270270270270271</v>
          </cell>
          <cell r="F5" t="str">
            <v>CROSSFIT</v>
          </cell>
          <cell r="G5">
            <v>0.75</v>
          </cell>
          <cell r="H5" t="str">
            <v>PICE</v>
          </cell>
          <cell r="I5">
            <v>2.95</v>
          </cell>
        </row>
        <row r="6">
          <cell r="A6">
            <v>2980</v>
          </cell>
          <cell r="B6" t="str">
            <v>AB-MAT</v>
          </cell>
          <cell r="C6">
            <v>20</v>
          </cell>
          <cell r="D6">
            <v>15</v>
          </cell>
          <cell r="E6">
            <v>-0.25</v>
          </cell>
          <cell r="F6" t="str">
            <v>CROSSFIT</v>
          </cell>
          <cell r="G6">
            <v>1</v>
          </cell>
          <cell r="H6" t="str">
            <v>PICE</v>
          </cell>
          <cell r="I6">
            <v>1</v>
          </cell>
        </row>
        <row r="7">
          <cell r="A7">
            <v>2016</v>
          </cell>
          <cell r="B7" t="str">
            <v>AB-MXR 1KG</v>
          </cell>
          <cell r="C7">
            <v>43.5</v>
          </cell>
          <cell r="D7">
            <v>37</v>
          </cell>
          <cell r="E7">
            <v>-0.14942528735632185</v>
          </cell>
          <cell r="F7" t="str">
            <v>PERSONAL TRAINING</v>
          </cell>
          <cell r="G7">
            <v>2</v>
          </cell>
          <cell r="H7" t="str">
            <v>PICE</v>
          </cell>
          <cell r="I7">
            <v>1</v>
          </cell>
        </row>
        <row r="8">
          <cell r="A8">
            <v>2017</v>
          </cell>
          <cell r="B8" t="str">
            <v>AB-MXR 2KG</v>
          </cell>
          <cell r="C8">
            <v>48</v>
          </cell>
          <cell r="D8">
            <v>41</v>
          </cell>
          <cell r="E8">
            <v>-0.14583333333333334</v>
          </cell>
          <cell r="F8" t="str">
            <v>PERSONAL TRAINING</v>
          </cell>
          <cell r="G8">
            <v>3</v>
          </cell>
          <cell r="H8" t="str">
            <v>PICE</v>
          </cell>
          <cell r="I8">
            <v>2</v>
          </cell>
        </row>
        <row r="9">
          <cell r="A9">
            <v>2018</v>
          </cell>
          <cell r="B9" t="str">
            <v>AB-MXR 3KG</v>
          </cell>
          <cell r="C9">
            <v>52.5</v>
          </cell>
          <cell r="D9">
            <v>44.5</v>
          </cell>
          <cell r="E9">
            <v>-0.15238095238095239</v>
          </cell>
          <cell r="F9" t="str">
            <v>PERSONAL TRAINING</v>
          </cell>
          <cell r="G9">
            <v>4</v>
          </cell>
          <cell r="H9" t="str">
            <v>PICE</v>
          </cell>
          <cell r="I9">
            <v>3</v>
          </cell>
        </row>
        <row r="10">
          <cell r="A10">
            <v>2019</v>
          </cell>
          <cell r="B10" t="str">
            <v>AB-MXR 4KG</v>
          </cell>
          <cell r="C10">
            <v>64</v>
          </cell>
          <cell r="D10">
            <v>54.5</v>
          </cell>
          <cell r="E10">
            <v>-0.1484375</v>
          </cell>
          <cell r="F10" t="str">
            <v>PERSONAL TRAINING</v>
          </cell>
          <cell r="G10">
            <v>5</v>
          </cell>
          <cell r="H10" t="str">
            <v>PICE</v>
          </cell>
          <cell r="I10">
            <v>4</v>
          </cell>
        </row>
        <row r="11">
          <cell r="A11">
            <v>2020</v>
          </cell>
          <cell r="B11" t="str">
            <v>AB-MXR 5KG</v>
          </cell>
          <cell r="C11">
            <v>69</v>
          </cell>
          <cell r="D11">
            <v>58.5</v>
          </cell>
          <cell r="E11">
            <v>-0.15217391304347827</v>
          </cell>
          <cell r="F11" t="str">
            <v>PERSONAL TRAINING</v>
          </cell>
          <cell r="G11">
            <v>6</v>
          </cell>
          <cell r="H11" t="str">
            <v>PICE</v>
          </cell>
          <cell r="I11">
            <v>5</v>
          </cell>
        </row>
        <row r="12">
          <cell r="A12">
            <v>5000</v>
          </cell>
          <cell r="B12" t="str">
            <v>ABDOMINAL CRUNCH</v>
          </cell>
          <cell r="C12">
            <v>2885</v>
          </cell>
          <cell r="D12">
            <v>2163.75</v>
          </cell>
          <cell r="E12">
            <v>-0.25</v>
          </cell>
          <cell r="F12" t="str">
            <v>MACHINES</v>
          </cell>
          <cell r="G12">
            <v>7</v>
          </cell>
          <cell r="H12" t="str">
            <v>PICE</v>
          </cell>
          <cell r="I12">
            <v>225</v>
          </cell>
        </row>
        <row r="13">
          <cell r="A13">
            <v>5019</v>
          </cell>
          <cell r="B13" t="str">
            <v>ABDOMINALS BENCH</v>
          </cell>
          <cell r="C13">
            <v>745</v>
          </cell>
          <cell r="D13">
            <v>558.75</v>
          </cell>
          <cell r="E13">
            <v>-0.25</v>
          </cell>
          <cell r="F13" t="str">
            <v>MACHINES</v>
          </cell>
          <cell r="G13">
            <v>8</v>
          </cell>
          <cell r="H13" t="str">
            <v>PICE</v>
          </cell>
          <cell r="I13">
            <v>48</v>
          </cell>
        </row>
        <row r="14">
          <cell r="A14">
            <v>2626</v>
          </cell>
          <cell r="B14" t="str">
            <v>AMPLIFICATEUR LD SYSTEM XS700</v>
          </cell>
          <cell r="C14">
            <v>299</v>
          </cell>
          <cell r="D14">
            <v>299</v>
          </cell>
          <cell r="E14">
            <v>0</v>
          </cell>
          <cell r="F14" t="str">
            <v>SONORISATION</v>
          </cell>
          <cell r="G14">
            <v>9</v>
          </cell>
          <cell r="H14" t="str">
            <v>PICE</v>
          </cell>
          <cell r="I14">
            <v>3.3</v>
          </cell>
        </row>
        <row r="15">
          <cell r="A15">
            <v>1897</v>
          </cell>
          <cell r="B15" t="str">
            <v>ANGLE D'ACCES POUR DALLE PUZZLE</v>
          </cell>
          <cell r="C15">
            <v>17.5</v>
          </cell>
          <cell r="D15">
            <v>14</v>
          </cell>
          <cell r="E15">
            <v>-0.2</v>
          </cell>
          <cell r="F15" t="str">
            <v>CROSSFIT</v>
          </cell>
          <cell r="G15">
            <v>10</v>
          </cell>
          <cell r="H15" t="str">
            <v>PICE</v>
          </cell>
          <cell r="I15">
            <v>2</v>
          </cell>
        </row>
        <row r="16">
          <cell r="A16">
            <v>1430</v>
          </cell>
          <cell r="B16" t="str">
            <v xml:space="preserve">ANNEAU BALLONS FITNESS </v>
          </cell>
          <cell r="C16">
            <v>10</v>
          </cell>
          <cell r="D16">
            <v>8.5</v>
          </cell>
          <cell r="E16">
            <v>-0.15</v>
          </cell>
          <cell r="F16" t="str">
            <v>PILATES &amp; BIEN ETRE</v>
          </cell>
          <cell r="G16">
            <v>11</v>
          </cell>
          <cell r="H16" t="str">
            <v>LOT DE 3</v>
          </cell>
          <cell r="I16">
            <v>0.15</v>
          </cell>
        </row>
        <row r="17">
          <cell r="A17">
            <v>1431</v>
          </cell>
          <cell r="B17" t="str">
            <v>ANNEAU D'APPUI (LOT DE 12)</v>
          </cell>
          <cell r="C17">
            <v>40.5</v>
          </cell>
          <cell r="D17">
            <v>35</v>
          </cell>
          <cell r="E17">
            <v>-0.13580246913580246</v>
          </cell>
          <cell r="F17" t="str">
            <v>PERSONAL TRAINING</v>
          </cell>
          <cell r="G17">
            <v>12</v>
          </cell>
          <cell r="H17" t="str">
            <v>LOT DE 12</v>
          </cell>
          <cell r="I17">
            <v>1.25</v>
          </cell>
        </row>
        <row r="18">
          <cell r="A18">
            <v>2341</v>
          </cell>
          <cell r="B18" t="str">
            <v>ANNEAUX DE SUSPENSION</v>
          </cell>
          <cell r="C18">
            <v>29</v>
          </cell>
          <cell r="D18">
            <v>20</v>
          </cell>
          <cell r="E18">
            <v>-0.31034482758620691</v>
          </cell>
          <cell r="F18" t="str">
            <v>CROSSFIT</v>
          </cell>
          <cell r="G18">
            <v>13</v>
          </cell>
          <cell r="H18" t="str">
            <v>PAIRE</v>
          </cell>
          <cell r="I18">
            <v>1.1000000000000001</v>
          </cell>
        </row>
        <row r="19">
          <cell r="A19">
            <v>4008</v>
          </cell>
          <cell r="B19" t="str">
            <v>ANNEAUX DE SUSPENSION BOIS</v>
          </cell>
          <cell r="C19">
            <v>39</v>
          </cell>
          <cell r="D19">
            <v>27</v>
          </cell>
          <cell r="E19">
            <v>-0.30769230769230771</v>
          </cell>
          <cell r="F19" t="str">
            <v>CROSSFIT</v>
          </cell>
          <cell r="G19">
            <v>14</v>
          </cell>
          <cell r="H19" t="str">
            <v>PAIRE</v>
          </cell>
          <cell r="I19">
            <v>1.1000000000000001</v>
          </cell>
        </row>
        <row r="20">
          <cell r="A20">
            <v>1435</v>
          </cell>
          <cell r="B20" t="str">
            <v>ARC BARREL</v>
          </cell>
          <cell r="C20">
            <v>200.7</v>
          </cell>
          <cell r="D20">
            <v>160</v>
          </cell>
          <cell r="E20">
            <v>-0.20279023418036868</v>
          </cell>
          <cell r="F20" t="str">
            <v>PILATES &amp; BIEN ETRE</v>
          </cell>
          <cell r="G20">
            <v>15</v>
          </cell>
          <cell r="H20" t="str">
            <v>PICE</v>
          </cell>
          <cell r="I20">
            <v>8</v>
          </cell>
        </row>
        <row r="21">
          <cell r="A21">
            <v>5037</v>
          </cell>
          <cell r="B21" t="str">
            <v>AUXILIARY PLATFORM</v>
          </cell>
          <cell r="C21">
            <v>180</v>
          </cell>
          <cell r="D21">
            <v>135</v>
          </cell>
          <cell r="E21">
            <v>-0.25</v>
          </cell>
          <cell r="F21" t="str">
            <v>MACHINES</v>
          </cell>
          <cell r="G21">
            <v>29</v>
          </cell>
          <cell r="H21" t="str">
            <v>PICE</v>
          </cell>
          <cell r="I21">
            <v>6</v>
          </cell>
        </row>
        <row r="22">
          <cell r="A22">
            <v>2363</v>
          </cell>
          <cell r="B22" t="str">
            <v>BAGUES STOP DISQUES 50MM</v>
          </cell>
          <cell r="C22">
            <v>15</v>
          </cell>
          <cell r="D22">
            <v>10</v>
          </cell>
          <cell r="E22">
            <v>-0.33333333333333331</v>
          </cell>
          <cell r="F22" t="str">
            <v>MUSCULATION</v>
          </cell>
          <cell r="G22">
            <v>39</v>
          </cell>
          <cell r="H22" t="str">
            <v>PAIRE</v>
          </cell>
          <cell r="I22">
            <v>0.35</v>
          </cell>
        </row>
        <row r="23">
          <cell r="A23">
            <v>2365</v>
          </cell>
          <cell r="B23" t="str">
            <v>BAGUES STOP DISQUES 30MM</v>
          </cell>
          <cell r="C23">
            <v>7.9</v>
          </cell>
          <cell r="D23">
            <v>5</v>
          </cell>
          <cell r="E23">
            <v>-0.36708860759493672</v>
          </cell>
          <cell r="F23" t="str">
            <v>MUSCULATION</v>
          </cell>
          <cell r="G23">
            <v>49</v>
          </cell>
          <cell r="H23" t="str">
            <v>PAIRE</v>
          </cell>
          <cell r="I23">
            <v>0.45</v>
          </cell>
        </row>
        <row r="24">
          <cell r="A24">
            <v>1436</v>
          </cell>
          <cell r="B24" t="str">
            <v xml:space="preserve">BALANCE BOARD </v>
          </cell>
          <cell r="C24">
            <v>16</v>
          </cell>
          <cell r="D24">
            <v>10.45</v>
          </cell>
          <cell r="E24">
            <v>-0.34687500000000004</v>
          </cell>
          <cell r="F24" t="str">
            <v>PILATES &amp; BIEN ETRE</v>
          </cell>
          <cell r="G24">
            <v>59</v>
          </cell>
          <cell r="H24" t="str">
            <v>PICE</v>
          </cell>
          <cell r="I24">
            <v>1.35</v>
          </cell>
        </row>
        <row r="25">
          <cell r="A25">
            <v>1437</v>
          </cell>
          <cell r="B25" t="str">
            <v>BALLE A REACTION</v>
          </cell>
          <cell r="C25">
            <v>3.1</v>
          </cell>
          <cell r="D25">
            <v>1.85</v>
          </cell>
          <cell r="E25">
            <v>-0.40322580645161288</v>
          </cell>
          <cell r="F25" t="str">
            <v>PERSONAL TRAINING</v>
          </cell>
          <cell r="G25">
            <v>69</v>
          </cell>
          <cell r="H25" t="str">
            <v>PICE</v>
          </cell>
          <cell r="I25">
            <v>0.06</v>
          </cell>
        </row>
        <row r="26">
          <cell r="A26">
            <v>1438</v>
          </cell>
          <cell r="B26" t="str">
            <v xml:space="preserve">BALLE HERISSON 8CM </v>
          </cell>
          <cell r="C26">
            <v>1.9</v>
          </cell>
          <cell r="D26">
            <v>0.95</v>
          </cell>
          <cell r="E26">
            <v>-0.5</v>
          </cell>
          <cell r="F26" t="str">
            <v>PILATES &amp; BIEN ETRE</v>
          </cell>
          <cell r="G26">
            <v>79</v>
          </cell>
          <cell r="H26" t="str">
            <v>PICE</v>
          </cell>
          <cell r="I26">
            <v>0.08</v>
          </cell>
        </row>
        <row r="27">
          <cell r="A27">
            <v>1439</v>
          </cell>
          <cell r="B27" t="str">
            <v>BALLES LESTEES 0,5KG BLEU</v>
          </cell>
          <cell r="C27">
            <v>5.7</v>
          </cell>
          <cell r="D27">
            <v>3.7</v>
          </cell>
          <cell r="E27">
            <v>-0.35087719298245612</v>
          </cell>
          <cell r="F27" t="str">
            <v>PILATES &amp; BIEN ETRE</v>
          </cell>
          <cell r="G27">
            <v>100</v>
          </cell>
          <cell r="H27" t="str">
            <v>PAIRE</v>
          </cell>
          <cell r="I27">
            <v>1</v>
          </cell>
        </row>
        <row r="28">
          <cell r="A28">
            <v>1442</v>
          </cell>
          <cell r="B28" t="str">
            <v xml:space="preserve">BALLES LESTEES 0,5KG GRIS </v>
          </cell>
          <cell r="C28">
            <v>5.7</v>
          </cell>
          <cell r="D28">
            <v>3.7</v>
          </cell>
          <cell r="E28">
            <v>-0.35087719298245612</v>
          </cell>
          <cell r="F28" t="str">
            <v>PILATES &amp; BIEN ETRE</v>
          </cell>
          <cell r="G28">
            <v>110</v>
          </cell>
          <cell r="H28" t="str">
            <v>PAIRE</v>
          </cell>
          <cell r="I28">
            <v>1</v>
          </cell>
        </row>
        <row r="29">
          <cell r="A29">
            <v>1440</v>
          </cell>
          <cell r="B29" t="str">
            <v xml:space="preserve">BALLES LESTEES 1,5KG BLEU </v>
          </cell>
          <cell r="C29">
            <v>7.7</v>
          </cell>
          <cell r="D29">
            <v>5</v>
          </cell>
          <cell r="E29">
            <v>-0.35064935064935066</v>
          </cell>
          <cell r="F29" t="str">
            <v>PILATES &amp; BIEN ETRE</v>
          </cell>
          <cell r="G29">
            <v>120</v>
          </cell>
          <cell r="H29" t="str">
            <v>PAIRE</v>
          </cell>
          <cell r="I29">
            <v>3</v>
          </cell>
        </row>
        <row r="30">
          <cell r="A30">
            <v>1443</v>
          </cell>
          <cell r="B30" t="str">
            <v>BALLES LESTEES 1,5KG GRIS</v>
          </cell>
          <cell r="C30">
            <v>7.7</v>
          </cell>
          <cell r="D30">
            <v>5</v>
          </cell>
          <cell r="E30">
            <v>-0.35064935064935066</v>
          </cell>
          <cell r="F30" t="str">
            <v>PILATES &amp; BIEN ETRE</v>
          </cell>
          <cell r="G30">
            <v>130</v>
          </cell>
          <cell r="H30" t="str">
            <v>PAIRE</v>
          </cell>
          <cell r="I30">
            <v>3</v>
          </cell>
        </row>
        <row r="31">
          <cell r="A31">
            <v>1441</v>
          </cell>
          <cell r="B31" t="str">
            <v>BALLES LESTEES 1KG BLEU</v>
          </cell>
          <cell r="C31">
            <v>6.7</v>
          </cell>
          <cell r="D31">
            <v>4.3499999999999996</v>
          </cell>
          <cell r="E31">
            <v>-0.35074626865671649</v>
          </cell>
          <cell r="F31" t="str">
            <v>PILATES &amp; BIEN ETRE</v>
          </cell>
          <cell r="G31">
            <v>140</v>
          </cell>
          <cell r="H31" t="str">
            <v>PAIRE</v>
          </cell>
          <cell r="I31">
            <v>2</v>
          </cell>
        </row>
        <row r="32">
          <cell r="A32">
            <v>1444</v>
          </cell>
          <cell r="B32" t="str">
            <v>BALLES LESTEES 1KG GRIS</v>
          </cell>
          <cell r="C32">
            <v>6.7</v>
          </cell>
          <cell r="D32">
            <v>4.3499999999999996</v>
          </cell>
          <cell r="E32">
            <v>-0.35074626865671649</v>
          </cell>
          <cell r="F32" t="str">
            <v>PILATES &amp; BIEN ETRE</v>
          </cell>
          <cell r="G32">
            <v>150</v>
          </cell>
          <cell r="H32" t="str">
            <v>PAIRE</v>
          </cell>
          <cell r="I32">
            <v>2</v>
          </cell>
        </row>
        <row r="33">
          <cell r="A33">
            <v>1929</v>
          </cell>
          <cell r="B33" t="str">
            <v xml:space="preserve">BALLES LESTEES 1KG ROSE </v>
          </cell>
          <cell r="C33">
            <v>6.7</v>
          </cell>
          <cell r="D33">
            <v>4.3499999999999996</v>
          </cell>
          <cell r="E33">
            <v>-0.35074626865671649</v>
          </cell>
          <cell r="F33" t="str">
            <v>PILATES &amp; BIEN ETRE</v>
          </cell>
          <cell r="G33">
            <v>160</v>
          </cell>
          <cell r="H33" t="str">
            <v>PAIRE</v>
          </cell>
          <cell r="I33">
            <v>2</v>
          </cell>
        </row>
        <row r="34">
          <cell r="A34">
            <v>1572</v>
          </cell>
          <cell r="B34" t="str">
            <v>BALLON FITNESS  65CM GRIS</v>
          </cell>
          <cell r="C34">
            <v>11.5</v>
          </cell>
          <cell r="D34">
            <v>7.45</v>
          </cell>
          <cell r="E34">
            <v>-0.35217391304347823</v>
          </cell>
          <cell r="F34" t="str">
            <v>PILATES &amp; BIEN ETRE</v>
          </cell>
          <cell r="G34">
            <v>170</v>
          </cell>
          <cell r="H34" t="str">
            <v>PICE</v>
          </cell>
          <cell r="I34">
            <v>1</v>
          </cell>
        </row>
        <row r="35">
          <cell r="A35">
            <v>3212</v>
          </cell>
          <cell r="B35" t="str">
            <v>BALLON FITNESS 55CM BLEU</v>
          </cell>
          <cell r="C35">
            <v>10.5</v>
          </cell>
          <cell r="D35">
            <v>6.8</v>
          </cell>
          <cell r="E35">
            <v>-0.35238095238095241</v>
          </cell>
          <cell r="F35" t="str">
            <v>PILATES &amp; BIEN ETRE</v>
          </cell>
          <cell r="G35">
            <v>180</v>
          </cell>
          <cell r="H35" t="str">
            <v>PICE</v>
          </cell>
          <cell r="I35">
            <v>1</v>
          </cell>
        </row>
        <row r="36">
          <cell r="A36">
            <v>2666</v>
          </cell>
          <cell r="B36" t="str">
            <v>BALLON FITNESS 55CM GRIS</v>
          </cell>
          <cell r="C36">
            <v>10.5</v>
          </cell>
          <cell r="D36">
            <v>6.8</v>
          </cell>
          <cell r="E36">
            <v>-0.35238095238095241</v>
          </cell>
          <cell r="F36" t="str">
            <v>PILATES &amp; BIEN ETRE</v>
          </cell>
          <cell r="G36">
            <v>190</v>
          </cell>
          <cell r="H36" t="str">
            <v>PICE</v>
          </cell>
          <cell r="I36">
            <v>1</v>
          </cell>
        </row>
        <row r="37">
          <cell r="A37">
            <v>1571</v>
          </cell>
          <cell r="B37" t="str">
            <v>BALLON FITNESS 65CM BLEU</v>
          </cell>
          <cell r="C37">
            <v>11.5</v>
          </cell>
          <cell r="D37">
            <v>7.45</v>
          </cell>
          <cell r="E37">
            <v>-0.35217391304347823</v>
          </cell>
          <cell r="F37" t="str">
            <v>PILATES &amp; BIEN ETRE</v>
          </cell>
          <cell r="G37">
            <v>200</v>
          </cell>
          <cell r="H37" t="str">
            <v>PICE</v>
          </cell>
          <cell r="I37">
            <v>1</v>
          </cell>
        </row>
        <row r="38">
          <cell r="A38">
            <v>1574</v>
          </cell>
          <cell r="B38" t="str">
            <v xml:space="preserve">BALLON FITNESS 75CM </v>
          </cell>
          <cell r="C38">
            <v>12.5</v>
          </cell>
          <cell r="D38">
            <v>8.15</v>
          </cell>
          <cell r="E38">
            <v>-0.34799999999999998</v>
          </cell>
          <cell r="F38" t="str">
            <v>PILATES &amp; BIEN ETRE</v>
          </cell>
          <cell r="G38">
            <v>210</v>
          </cell>
          <cell r="H38" t="str">
            <v>PICE</v>
          </cell>
          <cell r="I38">
            <v>1</v>
          </cell>
        </row>
        <row r="39">
          <cell r="A39">
            <v>1445</v>
          </cell>
          <cell r="B39" t="str">
            <v>BALLON PAILLE BLEU</v>
          </cell>
          <cell r="C39">
            <v>3.5</v>
          </cell>
          <cell r="D39">
            <v>2.4500000000000002</v>
          </cell>
          <cell r="E39">
            <v>-0.29999999999999993</v>
          </cell>
          <cell r="F39" t="str">
            <v>PILATES &amp; BIEN ETRE</v>
          </cell>
          <cell r="G39">
            <v>220</v>
          </cell>
          <cell r="H39" t="str">
            <v>PICE</v>
          </cell>
          <cell r="I39">
            <v>0.3</v>
          </cell>
        </row>
        <row r="40">
          <cell r="A40">
            <v>1446</v>
          </cell>
          <cell r="B40" t="str">
            <v>BALLON PAILLE ROSE</v>
          </cell>
          <cell r="C40">
            <v>3.5</v>
          </cell>
          <cell r="D40">
            <v>2.4500000000000002</v>
          </cell>
          <cell r="E40">
            <v>-0.29999999999999993</v>
          </cell>
          <cell r="F40" t="str">
            <v>PILATES &amp; BIEN ETRE</v>
          </cell>
          <cell r="G40">
            <v>230</v>
          </cell>
          <cell r="H40" t="str">
            <v>PICE</v>
          </cell>
          <cell r="I40">
            <v>0.3</v>
          </cell>
        </row>
        <row r="41">
          <cell r="A41">
            <v>1447</v>
          </cell>
          <cell r="B41" t="str">
            <v>BALLON PAILLE VIOLET</v>
          </cell>
          <cell r="C41">
            <v>3.5</v>
          </cell>
          <cell r="D41">
            <v>2.4500000000000002</v>
          </cell>
          <cell r="E41">
            <v>-0.29999999999999993</v>
          </cell>
          <cell r="F41" t="str">
            <v>PILATES &amp; BIEN ETRE</v>
          </cell>
          <cell r="G41">
            <v>240</v>
          </cell>
          <cell r="H41" t="str">
            <v>PICE</v>
          </cell>
          <cell r="I41">
            <v>0.3</v>
          </cell>
        </row>
        <row r="42">
          <cell r="A42">
            <v>4014</v>
          </cell>
          <cell r="B42" t="str">
            <v>BANC DE MUSCULATION</v>
          </cell>
          <cell r="C42">
            <v>128</v>
          </cell>
          <cell r="D42">
            <v>96</v>
          </cell>
          <cell r="E42">
            <v>-0.25</v>
          </cell>
          <cell r="F42" t="str">
            <v>MUSCULATION</v>
          </cell>
          <cell r="G42">
            <v>250</v>
          </cell>
          <cell r="H42" t="str">
            <v>PICE</v>
          </cell>
          <cell r="I42">
            <v>25</v>
          </cell>
        </row>
        <row r="43">
          <cell r="A43">
            <v>3616</v>
          </cell>
          <cell r="B43" t="str">
            <v>BANC PENDERIE DOUBLE FACE 1,6M</v>
          </cell>
          <cell r="C43">
            <v>520</v>
          </cell>
          <cell r="D43">
            <v>440</v>
          </cell>
          <cell r="E43">
            <v>-0.15384615384615385</v>
          </cell>
          <cell r="F43" t="str">
            <v>EQUIPEMENT CLUB</v>
          </cell>
          <cell r="G43">
            <v>260</v>
          </cell>
          <cell r="H43" t="str">
            <v>PICE</v>
          </cell>
          <cell r="I43">
            <v>55</v>
          </cell>
        </row>
        <row r="44">
          <cell r="A44">
            <v>3617</v>
          </cell>
          <cell r="B44" t="str">
            <v>BANC PENDERIE DOUBLE FACE 2M</v>
          </cell>
          <cell r="C44">
            <v>550</v>
          </cell>
          <cell r="D44">
            <v>470</v>
          </cell>
          <cell r="E44">
            <v>-0.14545454545454545</v>
          </cell>
          <cell r="F44" t="str">
            <v>EQUIPEMENT CLUB</v>
          </cell>
          <cell r="G44">
            <v>270</v>
          </cell>
          <cell r="H44" t="str">
            <v>PICE</v>
          </cell>
          <cell r="I44">
            <v>64.2</v>
          </cell>
        </row>
        <row r="45">
          <cell r="A45">
            <v>3618</v>
          </cell>
          <cell r="B45" t="str">
            <v>BANC PENDERIE SIMPLE FACE 1,6M</v>
          </cell>
          <cell r="C45">
            <v>305</v>
          </cell>
          <cell r="D45">
            <v>260</v>
          </cell>
          <cell r="E45">
            <v>-0.14754098360655737</v>
          </cell>
          <cell r="F45" t="str">
            <v>EQUIPEMENT CLUB</v>
          </cell>
          <cell r="G45">
            <v>280</v>
          </cell>
          <cell r="H45" t="str">
            <v>PICE</v>
          </cell>
          <cell r="I45">
            <v>35</v>
          </cell>
        </row>
        <row r="46">
          <cell r="A46">
            <v>3619</v>
          </cell>
          <cell r="B46" t="str">
            <v>BANC PENDERIE SIMPLE FACE 2M</v>
          </cell>
          <cell r="C46">
            <v>315</v>
          </cell>
          <cell r="D46">
            <v>269</v>
          </cell>
          <cell r="E46">
            <v>-0.14603174603174604</v>
          </cell>
          <cell r="F46" t="str">
            <v>EQUIPEMENT CLUB</v>
          </cell>
          <cell r="G46">
            <v>290</v>
          </cell>
          <cell r="H46" t="str">
            <v>PICE</v>
          </cell>
          <cell r="I46">
            <v>39.1</v>
          </cell>
        </row>
        <row r="47">
          <cell r="A47">
            <v>3827</v>
          </cell>
          <cell r="B47" t="str">
            <v>BANC VESTIAIRE 1,2M</v>
          </cell>
          <cell r="C47">
            <v>159</v>
          </cell>
          <cell r="D47">
            <v>127</v>
          </cell>
          <cell r="E47">
            <v>-0.20125786163522014</v>
          </cell>
          <cell r="F47" t="str">
            <v>EQUIPEMENT CLUB</v>
          </cell>
          <cell r="G47">
            <v>320</v>
          </cell>
          <cell r="H47" t="str">
            <v>PICE</v>
          </cell>
          <cell r="I47">
            <v>11.7</v>
          </cell>
        </row>
        <row r="48">
          <cell r="A48">
            <v>3620</v>
          </cell>
          <cell r="B48" t="str">
            <v>BANC VESTIAIRE 1,5M</v>
          </cell>
          <cell r="C48">
            <v>169</v>
          </cell>
          <cell r="D48">
            <v>136</v>
          </cell>
          <cell r="E48">
            <v>-0.19526627218934911</v>
          </cell>
          <cell r="F48" t="str">
            <v>EQUIPEMENT CLUB</v>
          </cell>
          <cell r="G48">
            <v>330</v>
          </cell>
          <cell r="H48" t="str">
            <v>PICE</v>
          </cell>
          <cell r="I48">
            <v>15.1</v>
          </cell>
        </row>
        <row r="49">
          <cell r="A49">
            <v>3621</v>
          </cell>
          <cell r="B49" t="str">
            <v>BANC VESTIAIRE 2M</v>
          </cell>
          <cell r="C49">
            <v>180</v>
          </cell>
          <cell r="D49">
            <v>144</v>
          </cell>
          <cell r="E49">
            <v>-0.2</v>
          </cell>
          <cell r="F49" t="str">
            <v>EQUIPEMENT CLUB</v>
          </cell>
          <cell r="G49">
            <v>340</v>
          </cell>
          <cell r="H49" t="str">
            <v>PICE</v>
          </cell>
          <cell r="I49">
            <v>18.2</v>
          </cell>
        </row>
        <row r="50">
          <cell r="A50">
            <v>1548</v>
          </cell>
          <cell r="B50" t="str">
            <v>BANDE LATEX (LOT DE 3)</v>
          </cell>
          <cell r="C50">
            <v>9.1999999999999993</v>
          </cell>
          <cell r="D50">
            <v>5.95</v>
          </cell>
          <cell r="E50">
            <v>-0.35326086956521729</v>
          </cell>
          <cell r="F50" t="str">
            <v>FITNESS</v>
          </cell>
          <cell r="G50">
            <v>350</v>
          </cell>
          <cell r="H50" t="str">
            <v>LOT DE 3</v>
          </cell>
          <cell r="I50">
            <v>0.27</v>
          </cell>
        </row>
        <row r="51">
          <cell r="A51">
            <v>1726</v>
          </cell>
          <cell r="B51" t="str">
            <v>BANDE LATEX ROULEAU LIGHT 25M</v>
          </cell>
          <cell r="C51">
            <v>35</v>
          </cell>
          <cell r="D51">
            <v>29.8</v>
          </cell>
          <cell r="E51">
            <v>-0.14857142857142855</v>
          </cell>
          <cell r="F51" t="str">
            <v>FITNESS</v>
          </cell>
          <cell r="G51">
            <v>360</v>
          </cell>
          <cell r="H51" t="str">
            <v>PICE</v>
          </cell>
          <cell r="I51">
            <v>1.2</v>
          </cell>
        </row>
        <row r="52">
          <cell r="A52">
            <v>1727</v>
          </cell>
          <cell r="B52" t="str">
            <v>BANDE LATEX ROULEAU MEDIUM 25M</v>
          </cell>
          <cell r="C52">
            <v>37.5</v>
          </cell>
          <cell r="D52">
            <v>32</v>
          </cell>
          <cell r="E52">
            <v>-0.14666666666666667</v>
          </cell>
          <cell r="F52" t="str">
            <v>FITNESS</v>
          </cell>
          <cell r="G52">
            <v>370</v>
          </cell>
          <cell r="H52" t="str">
            <v>PICE</v>
          </cell>
          <cell r="I52">
            <v>1.3</v>
          </cell>
        </row>
        <row r="53">
          <cell r="A53">
            <v>3491</v>
          </cell>
          <cell r="B53" t="str">
            <v>BANDE LATEX ROULEAU STRONG 25M</v>
          </cell>
          <cell r="C53">
            <v>40</v>
          </cell>
          <cell r="D53">
            <v>34.200000000000003</v>
          </cell>
          <cell r="E53">
            <v>-0.14499999999999993</v>
          </cell>
          <cell r="F53" t="str">
            <v>FITNESS</v>
          </cell>
          <cell r="G53">
            <v>380</v>
          </cell>
          <cell r="H53" t="str">
            <v>PICE</v>
          </cell>
          <cell r="I53">
            <v>1.7</v>
          </cell>
        </row>
        <row r="54">
          <cell r="A54">
            <v>2902</v>
          </cell>
          <cell r="B54" t="str">
            <v>BANDES LESTEES CHEVILLE 2X0,5KG</v>
          </cell>
          <cell r="C54">
            <v>6</v>
          </cell>
          <cell r="D54">
            <v>4.5</v>
          </cell>
          <cell r="E54">
            <v>-0.25</v>
          </cell>
          <cell r="F54" t="str">
            <v>FITNESS</v>
          </cell>
          <cell r="G54">
            <v>390</v>
          </cell>
          <cell r="H54" t="str">
            <v>PAIRE</v>
          </cell>
          <cell r="I54">
            <v>1</v>
          </cell>
        </row>
        <row r="55">
          <cell r="A55">
            <v>1450</v>
          </cell>
          <cell r="B55" t="str">
            <v>BANDES LESTEES CHEVILLE 2X1KG</v>
          </cell>
          <cell r="C55">
            <v>8.5</v>
          </cell>
          <cell r="D55">
            <v>5.95</v>
          </cell>
          <cell r="E55">
            <v>-0.3</v>
          </cell>
          <cell r="F55" t="str">
            <v>FITNESS</v>
          </cell>
          <cell r="G55">
            <v>400</v>
          </cell>
          <cell r="H55" t="str">
            <v>PAIRE</v>
          </cell>
          <cell r="I55">
            <v>2</v>
          </cell>
        </row>
        <row r="56">
          <cell r="A56">
            <v>1451</v>
          </cell>
          <cell r="B56" t="str">
            <v>BANDES LESTEES POIGNET 2X0,5KG</v>
          </cell>
          <cell r="C56">
            <v>5.5</v>
          </cell>
          <cell r="D56">
            <v>4.95</v>
          </cell>
          <cell r="E56">
            <v>-9.9999999999999964E-2</v>
          </cell>
          <cell r="F56" t="str">
            <v>FITNESS</v>
          </cell>
          <cell r="G56">
            <v>410</v>
          </cell>
          <cell r="H56" t="str">
            <v>PAIRE</v>
          </cell>
          <cell r="I56">
            <v>1</v>
          </cell>
        </row>
        <row r="57">
          <cell r="A57">
            <v>4037</v>
          </cell>
          <cell r="B57" t="str">
            <v>BANDES LESTEES POIGNET/CHEVILLE 0,5KG</v>
          </cell>
          <cell r="C57">
            <v>7.9</v>
          </cell>
          <cell r="D57">
            <v>6.3</v>
          </cell>
          <cell r="E57">
            <v>-0.20253164556962031</v>
          </cell>
          <cell r="F57" t="str">
            <v>FITNESS</v>
          </cell>
          <cell r="G57">
            <v>420</v>
          </cell>
          <cell r="H57" t="str">
            <v>PAIRE</v>
          </cell>
          <cell r="I57">
            <v>1</v>
          </cell>
        </row>
        <row r="58">
          <cell r="A58">
            <v>4039</v>
          </cell>
          <cell r="B58" t="str">
            <v>BANDES LESTEES POIGNET/CHEVILLE 1,5KG</v>
          </cell>
          <cell r="C58">
            <v>13</v>
          </cell>
          <cell r="D58">
            <v>10.4</v>
          </cell>
          <cell r="E58">
            <v>-0.19999999999999998</v>
          </cell>
          <cell r="F58" t="str">
            <v>FITNESS</v>
          </cell>
          <cell r="G58">
            <v>430</v>
          </cell>
          <cell r="H58" t="str">
            <v>PAIRE</v>
          </cell>
          <cell r="I58">
            <v>3</v>
          </cell>
        </row>
        <row r="59">
          <cell r="A59">
            <v>4038</v>
          </cell>
          <cell r="B59" t="str">
            <v>BANDES LESTEES POIGNET/CHEVILLE 1KG</v>
          </cell>
          <cell r="C59">
            <v>11</v>
          </cell>
          <cell r="D59">
            <v>8.8000000000000007</v>
          </cell>
          <cell r="E59">
            <v>-0.19999999999999993</v>
          </cell>
          <cell r="F59" t="str">
            <v>FITNESS</v>
          </cell>
          <cell r="G59">
            <v>440</v>
          </cell>
          <cell r="H59" t="str">
            <v>PAIRE</v>
          </cell>
          <cell r="I59">
            <v>2</v>
          </cell>
        </row>
        <row r="60">
          <cell r="A60">
            <v>4040</v>
          </cell>
          <cell r="B60" t="str">
            <v>BANDES LESTEES POIGNET/CHEVILLE 2KG</v>
          </cell>
          <cell r="C60">
            <v>17</v>
          </cell>
          <cell r="D60">
            <v>13.6</v>
          </cell>
          <cell r="E60">
            <v>-0.2</v>
          </cell>
          <cell r="F60" t="str">
            <v>FITNESS</v>
          </cell>
          <cell r="G60">
            <v>450</v>
          </cell>
          <cell r="H60" t="str">
            <v>PAIRE</v>
          </cell>
          <cell r="I60">
            <v>4</v>
          </cell>
        </row>
        <row r="61">
          <cell r="A61">
            <v>3408</v>
          </cell>
          <cell r="B61" t="str">
            <v>BARRE CROSSFIT  OLYMPIQUE 28MM</v>
          </cell>
          <cell r="C61">
            <v>190</v>
          </cell>
          <cell r="D61">
            <v>150</v>
          </cell>
          <cell r="E61">
            <v>-0.21052631578947367</v>
          </cell>
          <cell r="F61" t="str">
            <v>CROSSFIT</v>
          </cell>
          <cell r="G61">
            <v>460</v>
          </cell>
          <cell r="H61" t="str">
            <v>PICE</v>
          </cell>
          <cell r="I61">
            <v>21</v>
          </cell>
        </row>
        <row r="62">
          <cell r="A62">
            <v>3407</v>
          </cell>
          <cell r="B62" t="str">
            <v>BARRE CROSSFIT OLYMPIQUE 25MM</v>
          </cell>
          <cell r="C62">
            <v>160</v>
          </cell>
          <cell r="D62">
            <v>140</v>
          </cell>
          <cell r="E62">
            <v>-0.125</v>
          </cell>
          <cell r="F62" t="str">
            <v>CROSSFIT</v>
          </cell>
          <cell r="G62">
            <v>470</v>
          </cell>
          <cell r="H62" t="str">
            <v>PICE</v>
          </cell>
          <cell r="I62">
            <v>18</v>
          </cell>
        </row>
        <row r="63">
          <cell r="A63">
            <v>1452</v>
          </cell>
          <cell r="B63" t="str">
            <v>BARRE CURL EZ 120CM</v>
          </cell>
          <cell r="C63">
            <v>64</v>
          </cell>
          <cell r="D63">
            <v>51</v>
          </cell>
          <cell r="E63">
            <v>-0.203125</v>
          </cell>
          <cell r="F63" t="str">
            <v>MUSCULATION</v>
          </cell>
          <cell r="G63">
            <v>480</v>
          </cell>
          <cell r="H63" t="str">
            <v>PICE</v>
          </cell>
          <cell r="I63">
            <v>10</v>
          </cell>
        </row>
        <row r="64">
          <cell r="A64">
            <v>2450</v>
          </cell>
          <cell r="B64" t="str">
            <v>BARRE D'OBSTACLE 1,2M</v>
          </cell>
          <cell r="C64">
            <v>3.1</v>
          </cell>
          <cell r="D64">
            <v>2.8</v>
          </cell>
          <cell r="E64">
            <v>-9.6774193548387177E-2</v>
          </cell>
          <cell r="F64" t="str">
            <v>PERSONAL TRAINING</v>
          </cell>
          <cell r="G64">
            <v>490</v>
          </cell>
          <cell r="H64" t="str">
            <v>PICE</v>
          </cell>
          <cell r="I64">
            <v>0.35</v>
          </cell>
        </row>
        <row r="65">
          <cell r="A65">
            <v>2451</v>
          </cell>
          <cell r="B65" t="str">
            <v>BARRE D'OBSTACLE 1,6M</v>
          </cell>
          <cell r="C65">
            <v>4.0999999999999996</v>
          </cell>
          <cell r="D65">
            <v>3.7</v>
          </cell>
          <cell r="E65">
            <v>-9.7560975609755976E-2</v>
          </cell>
          <cell r="F65" t="str">
            <v>PERSONAL TRAINING</v>
          </cell>
          <cell r="G65">
            <v>540</v>
          </cell>
          <cell r="H65" t="str">
            <v>PICE</v>
          </cell>
          <cell r="I65">
            <v>0.25</v>
          </cell>
        </row>
        <row r="66">
          <cell r="A66">
            <v>2333</v>
          </cell>
          <cell r="B66" t="str">
            <v>BARRE D'OBSTACLE 1M</v>
          </cell>
          <cell r="C66">
            <v>2.6</v>
          </cell>
          <cell r="D66">
            <v>2.35</v>
          </cell>
          <cell r="E66">
            <v>-9.6153846153846145E-2</v>
          </cell>
          <cell r="F66" t="str">
            <v>PERSONAL TRAINING</v>
          </cell>
          <cell r="G66">
            <v>550</v>
          </cell>
          <cell r="H66" t="str">
            <v>PICE</v>
          </cell>
          <cell r="I66">
            <v>0.15</v>
          </cell>
        </row>
        <row r="67">
          <cell r="A67">
            <v>1519</v>
          </cell>
          <cell r="B67" t="str">
            <v>BARRE DE TRICEPS EN V</v>
          </cell>
          <cell r="C67">
            <v>27.9</v>
          </cell>
          <cell r="D67">
            <v>0</v>
          </cell>
          <cell r="E67">
            <v>-1</v>
          </cell>
          <cell r="F67" t="str">
            <v>MUSCULATION</v>
          </cell>
          <cell r="G67">
            <v>560</v>
          </cell>
          <cell r="H67" t="str">
            <v>PICE</v>
          </cell>
          <cell r="I67">
            <v>2.8</v>
          </cell>
        </row>
        <row r="68">
          <cell r="A68">
            <v>1456</v>
          </cell>
          <cell r="B68" t="str">
            <v>BARRE DROITE DE TIRAGE DORSAL</v>
          </cell>
          <cell r="C68">
            <v>39</v>
          </cell>
          <cell r="D68">
            <v>35</v>
          </cell>
          <cell r="E68">
            <v>-0.10256410256410256</v>
          </cell>
          <cell r="F68" t="str">
            <v>MUSCULATION</v>
          </cell>
          <cell r="G68">
            <v>570</v>
          </cell>
          <cell r="H68" t="str">
            <v>PICE</v>
          </cell>
          <cell r="I68">
            <v>5.35</v>
          </cell>
        </row>
        <row r="69">
          <cell r="A69">
            <v>2300</v>
          </cell>
          <cell r="B69" t="str">
            <v>BARRE LESTEE 2</v>
          </cell>
          <cell r="C69">
            <v>16.5</v>
          </cell>
          <cell r="D69">
            <v>12.4</v>
          </cell>
          <cell r="E69">
            <v>-0.24848484848484848</v>
          </cell>
          <cell r="F69" t="str">
            <v>FITNESS</v>
          </cell>
          <cell r="G69">
            <v>580</v>
          </cell>
          <cell r="H69" t="str">
            <v>PICE</v>
          </cell>
          <cell r="I69">
            <v>2</v>
          </cell>
        </row>
        <row r="70">
          <cell r="A70">
            <v>2301</v>
          </cell>
          <cell r="B70" t="str">
            <v>BARRE LESTEE 3</v>
          </cell>
          <cell r="C70">
            <v>20.2</v>
          </cell>
          <cell r="D70">
            <v>15.2</v>
          </cell>
          <cell r="E70">
            <v>-0.24752475247524752</v>
          </cell>
          <cell r="F70" t="str">
            <v>FITNESS</v>
          </cell>
          <cell r="G70">
            <v>590</v>
          </cell>
          <cell r="H70" t="str">
            <v>PICE</v>
          </cell>
          <cell r="I70">
            <v>3</v>
          </cell>
        </row>
        <row r="71">
          <cell r="A71">
            <v>2302</v>
          </cell>
          <cell r="B71" t="str">
            <v>BARRE LESTEE 4</v>
          </cell>
          <cell r="C71">
            <v>22.5</v>
          </cell>
          <cell r="D71">
            <v>16.899999999999999</v>
          </cell>
          <cell r="E71">
            <v>-0.24888888888888897</v>
          </cell>
          <cell r="F71" t="str">
            <v>FITNESS</v>
          </cell>
          <cell r="G71">
            <v>600</v>
          </cell>
          <cell r="H71" t="str">
            <v>PICE</v>
          </cell>
          <cell r="I71">
            <v>4</v>
          </cell>
        </row>
        <row r="72">
          <cell r="A72">
            <v>2303</v>
          </cell>
          <cell r="B72" t="str">
            <v>BARRE LESTEE 5</v>
          </cell>
          <cell r="C72">
            <v>26</v>
          </cell>
          <cell r="D72">
            <v>19.600000000000001</v>
          </cell>
          <cell r="E72">
            <v>-0.24615384615384611</v>
          </cell>
          <cell r="F72" t="str">
            <v>FITNESS</v>
          </cell>
          <cell r="G72">
            <v>610</v>
          </cell>
          <cell r="H72" t="str">
            <v>PICE</v>
          </cell>
          <cell r="I72">
            <v>5</v>
          </cell>
        </row>
        <row r="73">
          <cell r="A73">
            <v>2337</v>
          </cell>
          <cell r="B73" t="str">
            <v>BARRE LESTEE 6</v>
          </cell>
          <cell r="C73">
            <v>29.5</v>
          </cell>
          <cell r="D73">
            <v>22.2</v>
          </cell>
          <cell r="E73">
            <v>-0.24745762711864408</v>
          </cell>
          <cell r="F73" t="str">
            <v>FITNESS</v>
          </cell>
          <cell r="G73">
            <v>620</v>
          </cell>
          <cell r="H73" t="str">
            <v>PICE</v>
          </cell>
          <cell r="I73">
            <v>6</v>
          </cell>
        </row>
        <row r="74">
          <cell r="A74">
            <v>2338</v>
          </cell>
          <cell r="B74" t="str">
            <v>BARRE LESTEE 7</v>
          </cell>
          <cell r="C74">
            <v>33</v>
          </cell>
          <cell r="D74">
            <v>24.9</v>
          </cell>
          <cell r="E74">
            <v>-0.24545454545454551</v>
          </cell>
          <cell r="F74" t="str">
            <v>FITNESS</v>
          </cell>
          <cell r="G74">
            <v>630</v>
          </cell>
          <cell r="H74" t="str">
            <v>PICE</v>
          </cell>
          <cell r="I74">
            <v>7</v>
          </cell>
        </row>
        <row r="75">
          <cell r="A75">
            <v>1458</v>
          </cell>
          <cell r="B75" t="str">
            <v xml:space="preserve">BARRE LYRE TRICEPS </v>
          </cell>
          <cell r="C75">
            <v>75</v>
          </cell>
          <cell r="D75">
            <v>60</v>
          </cell>
          <cell r="E75">
            <v>-0.2</v>
          </cell>
          <cell r="F75" t="str">
            <v>MUSCULATION</v>
          </cell>
          <cell r="G75">
            <v>640</v>
          </cell>
          <cell r="H75" t="str">
            <v>PICE</v>
          </cell>
          <cell r="I75">
            <v>14</v>
          </cell>
        </row>
        <row r="76">
          <cell r="A76">
            <v>2986</v>
          </cell>
          <cell r="B76" t="str">
            <v>BARRE OLYMPIQUE DROITE 1,50M</v>
          </cell>
          <cell r="C76">
            <v>103</v>
          </cell>
          <cell r="D76">
            <v>72</v>
          </cell>
          <cell r="E76">
            <v>-0.30097087378640774</v>
          </cell>
          <cell r="F76" t="str">
            <v>MUSCULATION</v>
          </cell>
          <cell r="G76">
            <v>650</v>
          </cell>
          <cell r="H76" t="str">
            <v>PICE</v>
          </cell>
          <cell r="I76">
            <v>13</v>
          </cell>
        </row>
        <row r="77">
          <cell r="A77">
            <v>1453</v>
          </cell>
          <cell r="B77" t="str">
            <v>BARRE OLYMPIQUE DROITE 2,20M</v>
          </cell>
          <cell r="C77">
            <v>150</v>
          </cell>
          <cell r="D77">
            <v>82</v>
          </cell>
          <cell r="E77">
            <v>-0.45333333333333331</v>
          </cell>
          <cell r="F77" t="str">
            <v>MUSCULATION</v>
          </cell>
          <cell r="G77">
            <v>660</v>
          </cell>
          <cell r="H77" t="str">
            <v>PICE</v>
          </cell>
          <cell r="I77">
            <v>20</v>
          </cell>
        </row>
        <row r="78">
          <cell r="A78">
            <v>1457</v>
          </cell>
          <cell r="B78" t="str">
            <v>BARRE ROWING BICEPS TRICEPS</v>
          </cell>
          <cell r="C78">
            <v>19.5</v>
          </cell>
          <cell r="D78">
            <v>16.5</v>
          </cell>
          <cell r="E78">
            <v>-0.15384615384615385</v>
          </cell>
          <cell r="F78" t="str">
            <v>MUSCULATION</v>
          </cell>
          <cell r="G78">
            <v>670</v>
          </cell>
          <cell r="H78" t="str">
            <v>PICE</v>
          </cell>
          <cell r="I78">
            <v>2.2999999999999998</v>
          </cell>
        </row>
        <row r="79">
          <cell r="A79">
            <v>1459</v>
          </cell>
          <cell r="B79" t="str">
            <v>BARRE ROWING DE TIRAGE DORSAL</v>
          </cell>
          <cell r="C79">
            <v>38</v>
          </cell>
          <cell r="D79">
            <v>36.5</v>
          </cell>
          <cell r="E79">
            <v>-3.9473684210526314E-2</v>
          </cell>
          <cell r="F79" t="str">
            <v>MUSCULATION</v>
          </cell>
          <cell r="G79">
            <v>680</v>
          </cell>
          <cell r="H79" t="str">
            <v>PICE</v>
          </cell>
          <cell r="I79">
            <v>5.6</v>
          </cell>
        </row>
        <row r="80">
          <cell r="A80">
            <v>1460</v>
          </cell>
          <cell r="B80" t="str">
            <v>BASE A PICOTS</v>
          </cell>
          <cell r="C80">
            <v>11</v>
          </cell>
          <cell r="D80">
            <v>8.25</v>
          </cell>
          <cell r="E80">
            <v>-0.25</v>
          </cell>
          <cell r="F80" t="str">
            <v>PILATES &amp; BIEN ETRE</v>
          </cell>
          <cell r="G80">
            <v>690</v>
          </cell>
          <cell r="H80" t="str">
            <v>PICE</v>
          </cell>
          <cell r="I80">
            <v>1</v>
          </cell>
        </row>
        <row r="81">
          <cell r="A81">
            <v>1461</v>
          </cell>
          <cell r="B81" t="str">
            <v>BATONS DE BOIS 120CM PAR 10</v>
          </cell>
          <cell r="C81">
            <v>23</v>
          </cell>
          <cell r="D81">
            <v>15</v>
          </cell>
          <cell r="E81">
            <v>-0.34782608695652173</v>
          </cell>
          <cell r="F81" t="str">
            <v>PERSONAL TRAINING</v>
          </cell>
          <cell r="G81">
            <v>700</v>
          </cell>
          <cell r="H81" t="str">
            <v>LOT DE 10</v>
          </cell>
          <cell r="I81">
            <v>2.75</v>
          </cell>
        </row>
        <row r="82">
          <cell r="A82">
            <v>1468</v>
          </cell>
          <cell r="B82" t="str">
            <v>BATONS DE BOIS 140CM PAR 10</v>
          </cell>
          <cell r="C82">
            <v>29</v>
          </cell>
          <cell r="D82">
            <v>20.2</v>
          </cell>
          <cell r="E82">
            <v>-0.30344827586206902</v>
          </cell>
          <cell r="F82" t="str">
            <v>PERSONAL TRAINING</v>
          </cell>
          <cell r="G82">
            <v>710</v>
          </cell>
          <cell r="H82" t="str">
            <v>LOT DE 10</v>
          </cell>
          <cell r="I82">
            <v>3</v>
          </cell>
        </row>
        <row r="83">
          <cell r="A83">
            <v>5002</v>
          </cell>
          <cell r="B83" t="str">
            <v>BICEPS</v>
          </cell>
          <cell r="C83">
            <v>2785</v>
          </cell>
          <cell r="D83">
            <v>2088.75</v>
          </cell>
          <cell r="E83">
            <v>-0.25</v>
          </cell>
          <cell r="F83" t="str">
            <v>MACHINES</v>
          </cell>
          <cell r="G83">
            <v>720</v>
          </cell>
          <cell r="H83" t="str">
            <v>PICE</v>
          </cell>
          <cell r="I83">
            <v>190</v>
          </cell>
        </row>
        <row r="84">
          <cell r="A84">
            <v>5048</v>
          </cell>
          <cell r="B84" t="str">
            <v>BICEPS &amp; TRICEPS</v>
          </cell>
          <cell r="C84">
            <v>2075</v>
          </cell>
          <cell r="D84">
            <v>1556.25</v>
          </cell>
          <cell r="E84">
            <v>-0.25</v>
          </cell>
          <cell r="F84" t="str">
            <v>MACHINES</v>
          </cell>
          <cell r="G84">
            <v>730</v>
          </cell>
          <cell r="H84" t="str">
            <v>PICE</v>
          </cell>
          <cell r="I84">
            <v>191</v>
          </cell>
        </row>
        <row r="85">
          <cell r="A85">
            <v>1462</v>
          </cell>
          <cell r="B85" t="str">
            <v>BLOC PROPRIOCEPTION</v>
          </cell>
          <cell r="C85">
            <v>32</v>
          </cell>
          <cell r="D85">
            <v>22.4</v>
          </cell>
          <cell r="E85">
            <v>-0.30000000000000004</v>
          </cell>
          <cell r="F85" t="str">
            <v>PILATES &amp; BIEN ETRE</v>
          </cell>
          <cell r="G85">
            <v>740</v>
          </cell>
          <cell r="H85" t="str">
            <v>PICE</v>
          </cell>
          <cell r="I85">
            <v>0.85</v>
          </cell>
        </row>
        <row r="86">
          <cell r="A86">
            <v>1463</v>
          </cell>
          <cell r="B86" t="str">
            <v>BLOC YOGA</v>
          </cell>
          <cell r="C86">
            <v>5.05</v>
          </cell>
          <cell r="D86">
            <v>4.3</v>
          </cell>
          <cell r="E86">
            <v>-0.14851485148514851</v>
          </cell>
          <cell r="F86" t="str">
            <v>PILATES &amp; BIEN ETRE</v>
          </cell>
          <cell r="G86">
            <v>750</v>
          </cell>
          <cell r="H86" t="str">
            <v>PICE</v>
          </cell>
          <cell r="I86">
            <v>0.3</v>
          </cell>
        </row>
        <row r="87">
          <cell r="A87">
            <v>1477</v>
          </cell>
          <cell r="B87" t="str">
            <v>BOULES D'EQUILIBRE PAR 6</v>
          </cell>
          <cell r="C87">
            <v>38</v>
          </cell>
          <cell r="D87">
            <v>28.5</v>
          </cell>
          <cell r="E87">
            <v>-0.25</v>
          </cell>
          <cell r="F87" t="str">
            <v>PERSONAL TRAINING</v>
          </cell>
          <cell r="G87">
            <v>760</v>
          </cell>
          <cell r="H87" t="str">
            <v>LOT DE 6</v>
          </cell>
          <cell r="I87">
            <v>2</v>
          </cell>
        </row>
        <row r="88">
          <cell r="A88">
            <v>1479</v>
          </cell>
          <cell r="B88" t="str">
            <v xml:space="preserve">BRIQUES YOGA </v>
          </cell>
          <cell r="C88">
            <v>5</v>
          </cell>
          <cell r="D88">
            <v>3.5</v>
          </cell>
          <cell r="E88">
            <v>-0.3</v>
          </cell>
          <cell r="F88" t="str">
            <v>PILATES &amp; BIEN ETRE</v>
          </cell>
          <cell r="G88">
            <v>770</v>
          </cell>
          <cell r="H88" t="str">
            <v>PAIRE</v>
          </cell>
          <cell r="I88">
            <v>0.02</v>
          </cell>
        </row>
        <row r="89">
          <cell r="A89">
            <v>4006</v>
          </cell>
          <cell r="B89" t="str">
            <v>BULGARIAN BAG 12KG</v>
          </cell>
          <cell r="C89">
            <v>49</v>
          </cell>
          <cell r="D89">
            <v>45.5</v>
          </cell>
          <cell r="E89">
            <v>-7.1428571428571425E-2</v>
          </cell>
          <cell r="F89" t="str">
            <v>CROSSFIT</v>
          </cell>
          <cell r="G89">
            <v>780</v>
          </cell>
          <cell r="H89" t="str">
            <v>PICE</v>
          </cell>
          <cell r="I89">
            <v>12</v>
          </cell>
        </row>
        <row r="90">
          <cell r="A90">
            <v>3582</v>
          </cell>
          <cell r="B90" t="str">
            <v>BULGARIAN BAG 17KG</v>
          </cell>
          <cell r="C90">
            <v>57</v>
          </cell>
          <cell r="D90">
            <v>53</v>
          </cell>
          <cell r="E90">
            <v>-7.0175438596491224E-2</v>
          </cell>
          <cell r="F90" t="str">
            <v>CROSSFIT</v>
          </cell>
          <cell r="G90">
            <v>790</v>
          </cell>
          <cell r="H90" t="str">
            <v>PICE</v>
          </cell>
          <cell r="I90">
            <v>17</v>
          </cell>
        </row>
        <row r="91">
          <cell r="A91">
            <v>4026</v>
          </cell>
          <cell r="B91" t="str">
            <v>BULGARIAN BAG 22KG</v>
          </cell>
          <cell r="C91">
            <v>65</v>
          </cell>
          <cell r="D91">
            <v>60</v>
          </cell>
          <cell r="E91">
            <v>-7.6923076923076927E-2</v>
          </cell>
          <cell r="F91" t="str">
            <v>CROSSFIT</v>
          </cell>
          <cell r="G91">
            <v>800</v>
          </cell>
          <cell r="H91" t="str">
            <v>PICE</v>
          </cell>
          <cell r="I91">
            <v>22</v>
          </cell>
        </row>
        <row r="92">
          <cell r="A92">
            <v>3583</v>
          </cell>
          <cell r="B92" t="str">
            <v>BULGARIAN BAG 8KG</v>
          </cell>
          <cell r="C92">
            <v>45</v>
          </cell>
          <cell r="D92">
            <v>42</v>
          </cell>
          <cell r="E92">
            <v>-6.6666666666666666E-2</v>
          </cell>
          <cell r="F92" t="str">
            <v>CROSSFIT</v>
          </cell>
          <cell r="G92">
            <v>810</v>
          </cell>
          <cell r="H92" t="str">
            <v>PICE</v>
          </cell>
          <cell r="I92">
            <v>8</v>
          </cell>
        </row>
        <row r="93">
          <cell r="A93">
            <v>5007</v>
          </cell>
          <cell r="B93" t="str">
            <v>BUTTERFLY 95KG - E02</v>
          </cell>
          <cell r="C93">
            <v>2980</v>
          </cell>
          <cell r="D93">
            <v>2235</v>
          </cell>
          <cell r="E93">
            <v>-0.25</v>
          </cell>
          <cell r="F93" t="str">
            <v>MACHINES</v>
          </cell>
          <cell r="G93">
            <v>820</v>
          </cell>
          <cell r="H93" t="str">
            <v>PICE</v>
          </cell>
          <cell r="I93">
            <v>221</v>
          </cell>
        </row>
        <row r="94">
          <cell r="A94">
            <v>1480</v>
          </cell>
          <cell r="B94" t="str">
            <v xml:space="preserve">CADILLAC </v>
          </cell>
          <cell r="C94">
            <v>3250</v>
          </cell>
          <cell r="D94">
            <v>2790</v>
          </cell>
          <cell r="E94">
            <v>-0.14153846153846153</v>
          </cell>
          <cell r="F94" t="str">
            <v>PILATES &amp; BIEN ETRE</v>
          </cell>
          <cell r="G94">
            <v>830</v>
          </cell>
          <cell r="H94" t="str">
            <v>PICE</v>
          </cell>
          <cell r="I94">
            <v>100</v>
          </cell>
        </row>
        <row r="95">
          <cell r="A95">
            <v>1481</v>
          </cell>
          <cell r="B95" t="str">
            <v>CADILLAC COMBO</v>
          </cell>
          <cell r="C95">
            <v>3800</v>
          </cell>
          <cell r="D95">
            <v>3250</v>
          </cell>
          <cell r="E95">
            <v>-0.14473684210526316</v>
          </cell>
          <cell r="F95" t="str">
            <v>PILATES &amp; BIEN ETRE</v>
          </cell>
          <cell r="G95">
            <v>840</v>
          </cell>
          <cell r="H95" t="str">
            <v>PICE</v>
          </cell>
          <cell r="I95">
            <v>110</v>
          </cell>
        </row>
        <row r="96">
          <cell r="A96">
            <v>3459</v>
          </cell>
          <cell r="B96" t="str">
            <v>CAGE CROSSFIT BASIC</v>
          </cell>
          <cell r="C96">
            <v>2400</v>
          </cell>
          <cell r="D96">
            <v>1900</v>
          </cell>
          <cell r="E96">
            <v>-0.20833333333333334</v>
          </cell>
          <cell r="F96" t="str">
            <v>CROSSFIT</v>
          </cell>
          <cell r="G96">
            <v>850</v>
          </cell>
          <cell r="H96" t="str">
            <v>SET</v>
          </cell>
          <cell r="I96">
            <v>482</v>
          </cell>
        </row>
        <row r="97">
          <cell r="A97">
            <v>3457</v>
          </cell>
          <cell r="B97" t="str">
            <v>CAGE CROSSFIT FUNCTIONAL</v>
          </cell>
          <cell r="C97">
            <v>4400</v>
          </cell>
          <cell r="D97">
            <v>3500</v>
          </cell>
          <cell r="E97">
            <v>-0.20454545454545456</v>
          </cell>
          <cell r="F97" t="str">
            <v>CROSSFIT</v>
          </cell>
          <cell r="G97">
            <v>860</v>
          </cell>
          <cell r="H97" t="str">
            <v>SET</v>
          </cell>
          <cell r="I97">
            <v>825</v>
          </cell>
        </row>
        <row r="98">
          <cell r="A98">
            <v>3458</v>
          </cell>
          <cell r="B98" t="str">
            <v>CAGE CROSSFIT POWER</v>
          </cell>
          <cell r="C98">
            <v>3500</v>
          </cell>
          <cell r="D98">
            <v>2800</v>
          </cell>
          <cell r="E98">
            <v>-0.2</v>
          </cell>
          <cell r="F98" t="str">
            <v>CROSSFIT</v>
          </cell>
          <cell r="G98">
            <v>870</v>
          </cell>
          <cell r="H98" t="str">
            <v>SET</v>
          </cell>
          <cell r="I98">
            <v>895</v>
          </cell>
        </row>
        <row r="99">
          <cell r="A99">
            <v>3453</v>
          </cell>
          <cell r="B99" t="str">
            <v>CAGE MURALE CROSSFIT BASIC</v>
          </cell>
          <cell r="C99">
            <v>1900</v>
          </cell>
          <cell r="D99">
            <v>1500</v>
          </cell>
          <cell r="E99">
            <v>-0.21052631578947367</v>
          </cell>
          <cell r="F99" t="str">
            <v>CROSSFIT</v>
          </cell>
          <cell r="G99">
            <v>880</v>
          </cell>
          <cell r="H99" t="str">
            <v>SET</v>
          </cell>
          <cell r="I99">
            <v>471</v>
          </cell>
        </row>
        <row r="100">
          <cell r="A100">
            <v>3454</v>
          </cell>
          <cell r="B100" t="str">
            <v>CAGE MURALE CROSSFIT FUNCTIONAL</v>
          </cell>
          <cell r="C100">
            <v>3300</v>
          </cell>
          <cell r="D100">
            <v>2650</v>
          </cell>
          <cell r="E100">
            <v>-0.19696969696969696</v>
          </cell>
          <cell r="F100" t="str">
            <v>CROSSFIT</v>
          </cell>
          <cell r="G100">
            <v>890</v>
          </cell>
          <cell r="H100" t="str">
            <v>SET</v>
          </cell>
          <cell r="I100">
            <v>646</v>
          </cell>
        </row>
        <row r="101">
          <cell r="A101">
            <v>1484</v>
          </cell>
          <cell r="B101" t="str">
            <v>CEINTURE DE MAINTIEN</v>
          </cell>
          <cell r="C101">
            <v>25</v>
          </cell>
          <cell r="D101">
            <v>20</v>
          </cell>
          <cell r="E101">
            <v>-0.2</v>
          </cell>
          <cell r="F101" t="str">
            <v>MUSCULATION</v>
          </cell>
          <cell r="G101">
            <v>900</v>
          </cell>
          <cell r="H101" t="str">
            <v>PICE</v>
          </cell>
          <cell r="I101">
            <v>0.5</v>
          </cell>
        </row>
        <row r="102">
          <cell r="A102">
            <v>2370</v>
          </cell>
          <cell r="B102" t="str">
            <v>CEINTURE FLOTTANTE LARGE</v>
          </cell>
          <cell r="C102">
            <v>20.7</v>
          </cell>
          <cell r="D102">
            <v>16.600000000000001</v>
          </cell>
          <cell r="E102">
            <v>-0.19806763285024145</v>
          </cell>
          <cell r="F102" t="str">
            <v>AQUA</v>
          </cell>
          <cell r="G102">
            <v>910</v>
          </cell>
          <cell r="H102" t="str">
            <v>PICE</v>
          </cell>
          <cell r="I102">
            <v>0.3</v>
          </cell>
        </row>
        <row r="103">
          <cell r="A103">
            <v>2369</v>
          </cell>
          <cell r="B103" t="str">
            <v>CEINTURE FLOTTANTE SMALL</v>
          </cell>
          <cell r="C103">
            <v>16.5</v>
          </cell>
          <cell r="D103">
            <v>13.2</v>
          </cell>
          <cell r="E103">
            <v>-0.20000000000000004</v>
          </cell>
          <cell r="F103" t="str">
            <v>AQUA</v>
          </cell>
          <cell r="G103">
            <v>920</v>
          </cell>
          <cell r="H103" t="str">
            <v>PICE</v>
          </cell>
          <cell r="I103">
            <v>0.3</v>
          </cell>
        </row>
        <row r="104">
          <cell r="A104">
            <v>4004</v>
          </cell>
          <cell r="B104" t="str">
            <v>CHANDELLES A SQUAT</v>
          </cell>
          <cell r="C104">
            <v>195</v>
          </cell>
          <cell r="D104">
            <v>139</v>
          </cell>
          <cell r="E104">
            <v>-0.28717948717948716</v>
          </cell>
          <cell r="F104" t="str">
            <v>MUSCULATION</v>
          </cell>
          <cell r="G104">
            <v>930</v>
          </cell>
          <cell r="H104" t="str">
            <v>PICE</v>
          </cell>
          <cell r="I104">
            <v>30</v>
          </cell>
        </row>
        <row r="105">
          <cell r="A105">
            <v>2496</v>
          </cell>
          <cell r="B105" t="str">
            <v>CHAUSSETTES L</v>
          </cell>
          <cell r="C105">
            <v>5</v>
          </cell>
          <cell r="D105">
            <v>3</v>
          </cell>
          <cell r="E105">
            <v>-0.4</v>
          </cell>
          <cell r="F105" t="str">
            <v>PILATES &amp; BIEN ETRE</v>
          </cell>
          <cell r="G105">
            <v>940</v>
          </cell>
          <cell r="H105" t="str">
            <v>PAIRE</v>
          </cell>
          <cell r="I105">
            <v>0.05</v>
          </cell>
        </row>
        <row r="106">
          <cell r="A106">
            <v>1485</v>
          </cell>
          <cell r="B106" t="str">
            <v>CHAUSSETTES L AKKUA</v>
          </cell>
          <cell r="C106">
            <v>18.399999999999999</v>
          </cell>
          <cell r="D106">
            <v>14.8</v>
          </cell>
          <cell r="E106">
            <v>-0.19565217391304338</v>
          </cell>
          <cell r="F106" t="str">
            <v>PILATES &amp; BIEN ETRE</v>
          </cell>
          <cell r="G106">
            <v>950</v>
          </cell>
          <cell r="H106" t="str">
            <v>PAIRE</v>
          </cell>
          <cell r="I106">
            <v>0.08</v>
          </cell>
        </row>
        <row r="107">
          <cell r="A107">
            <v>2495</v>
          </cell>
          <cell r="B107" t="str">
            <v>CHAUSSETTES M</v>
          </cell>
          <cell r="C107">
            <v>5</v>
          </cell>
          <cell r="D107">
            <v>3</v>
          </cell>
          <cell r="E107">
            <v>-0.4</v>
          </cell>
          <cell r="F107" t="str">
            <v>PILATES &amp; BIEN ETRE</v>
          </cell>
          <cell r="G107">
            <v>1020</v>
          </cell>
          <cell r="H107" t="str">
            <v>PAIRE</v>
          </cell>
          <cell r="I107">
            <v>0.04</v>
          </cell>
        </row>
        <row r="108">
          <cell r="A108">
            <v>1486</v>
          </cell>
          <cell r="B108" t="str">
            <v>CHAUSSETTES M AKKUA</v>
          </cell>
          <cell r="C108">
            <v>18.399999999999999</v>
          </cell>
          <cell r="D108">
            <v>14.8</v>
          </cell>
          <cell r="E108">
            <v>-0.19565217391304338</v>
          </cell>
          <cell r="F108" t="str">
            <v>PILATES &amp; BIEN ETRE</v>
          </cell>
          <cell r="G108">
            <v>1030</v>
          </cell>
          <cell r="H108" t="str">
            <v>PAIRE</v>
          </cell>
          <cell r="I108">
            <v>7.0000000000000007E-2</v>
          </cell>
        </row>
        <row r="109">
          <cell r="A109">
            <v>2494</v>
          </cell>
          <cell r="B109" t="str">
            <v>CHAUSSETTES S</v>
          </cell>
          <cell r="C109">
            <v>5</v>
          </cell>
          <cell r="D109">
            <v>3</v>
          </cell>
          <cell r="E109">
            <v>-0.4</v>
          </cell>
          <cell r="F109" t="str">
            <v>PILATES &amp; BIEN ETRE</v>
          </cell>
          <cell r="G109">
            <v>1040</v>
          </cell>
          <cell r="H109" t="str">
            <v>PAIRE</v>
          </cell>
          <cell r="I109">
            <v>0.04</v>
          </cell>
        </row>
        <row r="110">
          <cell r="A110">
            <v>1487</v>
          </cell>
          <cell r="B110" t="str">
            <v>CHAUSSETTES S AKKUA</v>
          </cell>
          <cell r="C110">
            <v>18.399999999999999</v>
          </cell>
          <cell r="D110">
            <v>14.8</v>
          </cell>
          <cell r="E110">
            <v>-0.19565217391304338</v>
          </cell>
          <cell r="F110" t="str">
            <v>PILATES &amp; BIEN ETRE</v>
          </cell>
          <cell r="G110">
            <v>1050</v>
          </cell>
          <cell r="H110" t="str">
            <v>PAIRE</v>
          </cell>
          <cell r="I110">
            <v>7.0000000000000007E-2</v>
          </cell>
        </row>
        <row r="111">
          <cell r="A111">
            <v>3931</v>
          </cell>
          <cell r="B111" t="str">
            <v>CHAUSSETTES GRIS/ROSE M</v>
          </cell>
          <cell r="C111">
            <v>10.17</v>
          </cell>
          <cell r="D111">
            <v>18.399999999999999</v>
          </cell>
          <cell r="E111">
            <v>0.80924287118977367</v>
          </cell>
          <cell r="F111" t="str">
            <v>PILATES &amp; BIEN ETRE</v>
          </cell>
          <cell r="G111">
            <v>1060</v>
          </cell>
          <cell r="H111" t="str">
            <v>PAIRE</v>
          </cell>
          <cell r="I111">
            <v>7.0000000000000007E-2</v>
          </cell>
        </row>
        <row r="112">
          <cell r="A112">
            <v>3930</v>
          </cell>
          <cell r="B112" t="str">
            <v>CHAUSSETTES GRIS/ROSE S</v>
          </cell>
          <cell r="C112">
            <v>10.17</v>
          </cell>
          <cell r="D112">
            <v>18.399999999999999</v>
          </cell>
          <cell r="E112">
            <v>0.80924287118977367</v>
          </cell>
          <cell r="F112" t="str">
            <v>PILATES &amp; BIEN ETRE</v>
          </cell>
          <cell r="G112">
            <v>1070</v>
          </cell>
          <cell r="H112" t="str">
            <v>PAIRE</v>
          </cell>
          <cell r="I112">
            <v>7.0000000000000007E-2</v>
          </cell>
        </row>
        <row r="113">
          <cell r="A113">
            <v>5027</v>
          </cell>
          <cell r="B113" t="str">
            <v>CHEST AND TRICEPS</v>
          </cell>
          <cell r="C113">
            <v>2990</v>
          </cell>
          <cell r="D113">
            <v>2242.5</v>
          </cell>
          <cell r="E113">
            <v>-0.25</v>
          </cell>
          <cell r="F113" t="str">
            <v>MACHINES</v>
          </cell>
          <cell r="G113">
            <v>1080</v>
          </cell>
          <cell r="H113" t="str">
            <v>PICE</v>
          </cell>
          <cell r="I113">
            <v>234</v>
          </cell>
        </row>
        <row r="114">
          <cell r="A114">
            <v>5044</v>
          </cell>
          <cell r="B114" t="str">
            <v>CHEST PRESS</v>
          </cell>
          <cell r="C114">
            <v>2075</v>
          </cell>
          <cell r="D114">
            <v>1556.25</v>
          </cell>
          <cell r="E114">
            <v>-0.25</v>
          </cell>
          <cell r="F114" t="str">
            <v>MACHINES</v>
          </cell>
          <cell r="G114">
            <v>1090</v>
          </cell>
          <cell r="H114" t="str">
            <v>PICE</v>
          </cell>
          <cell r="I114">
            <v>183</v>
          </cell>
        </row>
        <row r="115">
          <cell r="A115">
            <v>5021</v>
          </cell>
          <cell r="B115" t="str">
            <v>CHEST PRESS 95KG - E01</v>
          </cell>
          <cell r="C115">
            <v>2980</v>
          </cell>
          <cell r="D115">
            <v>2235</v>
          </cell>
          <cell r="E115">
            <v>-0.25</v>
          </cell>
          <cell r="F115" t="str">
            <v>MACHINES</v>
          </cell>
          <cell r="G115">
            <v>1100</v>
          </cell>
          <cell r="H115" t="str">
            <v>PICE</v>
          </cell>
          <cell r="I115">
            <v>217</v>
          </cell>
        </row>
        <row r="116">
          <cell r="A116">
            <v>3415</v>
          </cell>
          <cell r="B116" t="str">
            <v>CHIN-UP BAR 1172MM</v>
          </cell>
          <cell r="C116">
            <v>55</v>
          </cell>
          <cell r="D116">
            <v>48</v>
          </cell>
          <cell r="E116">
            <v>-0.12727272727272726</v>
          </cell>
          <cell r="F116" t="str">
            <v>CROSSFIT</v>
          </cell>
          <cell r="G116">
            <v>1110</v>
          </cell>
          <cell r="H116" t="str">
            <v>PICE</v>
          </cell>
          <cell r="I116">
            <v>7</v>
          </cell>
        </row>
        <row r="117">
          <cell r="A117">
            <v>3416</v>
          </cell>
          <cell r="B117" t="str">
            <v>CHIN-UP BAR 1200MM</v>
          </cell>
          <cell r="C117">
            <v>52</v>
          </cell>
          <cell r="D117">
            <v>44</v>
          </cell>
          <cell r="E117">
            <v>-0.15384615384615385</v>
          </cell>
          <cell r="F117" t="str">
            <v>CROSSFIT</v>
          </cell>
          <cell r="G117">
            <v>1120</v>
          </cell>
          <cell r="H117" t="str">
            <v>PICE</v>
          </cell>
          <cell r="I117">
            <v>7</v>
          </cell>
        </row>
        <row r="118">
          <cell r="A118">
            <v>3417</v>
          </cell>
          <cell r="B118" t="str">
            <v>CHIN-UP BAR 1250MM</v>
          </cell>
          <cell r="C118">
            <v>57</v>
          </cell>
          <cell r="D118">
            <v>49</v>
          </cell>
          <cell r="E118">
            <v>-0.14035087719298245</v>
          </cell>
          <cell r="F118" t="str">
            <v>CROSSFIT</v>
          </cell>
          <cell r="G118">
            <v>1130</v>
          </cell>
          <cell r="H118" t="str">
            <v>PICE</v>
          </cell>
          <cell r="I118">
            <v>8</v>
          </cell>
        </row>
        <row r="119">
          <cell r="A119">
            <v>3414</v>
          </cell>
          <cell r="B119" t="str">
            <v>CHIN-UP RACK</v>
          </cell>
          <cell r="C119">
            <v>84.9</v>
          </cell>
          <cell r="D119">
            <v>54.9</v>
          </cell>
          <cell r="E119">
            <v>-0.35335689045936403</v>
          </cell>
          <cell r="F119" t="str">
            <v>CROSSFIT</v>
          </cell>
          <cell r="G119">
            <v>1140</v>
          </cell>
          <cell r="H119" t="str">
            <v>PICE</v>
          </cell>
          <cell r="I119">
            <v>18</v>
          </cell>
        </row>
        <row r="120">
          <cell r="A120">
            <v>3314</v>
          </cell>
          <cell r="B120" t="str">
            <v>CIRCUIT COMPLET ELEVATE - 5 MACHINES</v>
          </cell>
          <cell r="C120">
            <v>8639.7999999999993</v>
          </cell>
          <cell r="D120">
            <v>7775.85</v>
          </cell>
          <cell r="E120">
            <v>-9.9996527697400278E-2</v>
          </cell>
          <cell r="F120" t="str">
            <v>CARDIO TRAINING</v>
          </cell>
          <cell r="G120">
            <v>1150</v>
          </cell>
          <cell r="H120" t="str">
            <v>SET</v>
          </cell>
          <cell r="I120">
            <v>212.7</v>
          </cell>
        </row>
        <row r="121">
          <cell r="A121">
            <v>2230</v>
          </cell>
          <cell r="B121" t="str">
            <v>COMMERCIAL BENCH CROSSFIT</v>
          </cell>
          <cell r="C121">
            <v>320</v>
          </cell>
          <cell r="D121">
            <v>257</v>
          </cell>
          <cell r="E121">
            <v>-0.19687499999999999</v>
          </cell>
          <cell r="F121" t="str">
            <v>CROSSFIT</v>
          </cell>
          <cell r="G121">
            <v>1160</v>
          </cell>
          <cell r="H121" t="str">
            <v>PICE</v>
          </cell>
          <cell r="I121">
            <v>34</v>
          </cell>
        </row>
        <row r="122">
          <cell r="A122">
            <v>2586</v>
          </cell>
          <cell r="B122" t="str">
            <v>CONE MULTIFONCTION (COULEUR SUIVANT ARRIVAGE)</v>
          </cell>
          <cell r="C122">
            <v>8.6</v>
          </cell>
          <cell r="D122">
            <v>6.45</v>
          </cell>
          <cell r="E122">
            <v>-0.24999999999999994</v>
          </cell>
          <cell r="F122" t="str">
            <v>PERSONAL TRAINING</v>
          </cell>
          <cell r="G122">
            <v>1170</v>
          </cell>
          <cell r="H122" t="str">
            <v>PICE</v>
          </cell>
          <cell r="I122">
            <v>0.51</v>
          </cell>
        </row>
        <row r="123">
          <cell r="A123">
            <v>4009</v>
          </cell>
          <cell r="B123" t="str">
            <v>CORDE A GRIMPER 6M</v>
          </cell>
          <cell r="C123">
            <v>85</v>
          </cell>
          <cell r="D123">
            <v>70</v>
          </cell>
          <cell r="E123">
            <v>-0.17647058823529413</v>
          </cell>
          <cell r="F123" t="str">
            <v>CROSSFIT</v>
          </cell>
          <cell r="G123">
            <v>1180</v>
          </cell>
          <cell r="H123" t="str">
            <v>PICE</v>
          </cell>
          <cell r="I123">
            <v>8</v>
          </cell>
        </row>
        <row r="124">
          <cell r="A124">
            <v>4036</v>
          </cell>
          <cell r="B124" t="str">
            <v>CORDE A SAUTER LESTEE</v>
          </cell>
          <cell r="C124">
            <v>15</v>
          </cell>
          <cell r="D124">
            <v>10.5</v>
          </cell>
          <cell r="E124">
            <v>-0.3</v>
          </cell>
          <cell r="F124" t="str">
            <v>PERSONAL TRAINING</v>
          </cell>
          <cell r="G124">
            <v>1190</v>
          </cell>
          <cell r="H124" t="str">
            <v>PICE</v>
          </cell>
          <cell r="I124">
            <v>0.5</v>
          </cell>
        </row>
        <row r="125">
          <cell r="A125">
            <v>1492</v>
          </cell>
          <cell r="B125" t="str">
            <v>CORDE A SAUTER ORANGE</v>
          </cell>
          <cell r="C125">
            <v>3.5</v>
          </cell>
          <cell r="D125">
            <v>1.74</v>
          </cell>
          <cell r="E125">
            <v>-0.50285714285714289</v>
          </cell>
          <cell r="F125" t="str">
            <v>PERSONAL TRAINING</v>
          </cell>
          <cell r="G125">
            <v>1200</v>
          </cell>
          <cell r="H125" t="str">
            <v>PICE</v>
          </cell>
          <cell r="I125">
            <v>0.08</v>
          </cell>
        </row>
        <row r="126">
          <cell r="A126">
            <v>4000</v>
          </cell>
          <cell r="B126" t="str">
            <v>CORDE A SAUTER PRO</v>
          </cell>
          <cell r="C126">
            <v>15.9</v>
          </cell>
          <cell r="D126">
            <v>12.7</v>
          </cell>
          <cell r="E126">
            <v>-0.20125786163522019</v>
          </cell>
          <cell r="F126" t="str">
            <v>CROSSFIT</v>
          </cell>
          <cell r="G126">
            <v>1210</v>
          </cell>
          <cell r="H126" t="str">
            <v>PICE</v>
          </cell>
          <cell r="I126">
            <v>0.23</v>
          </cell>
        </row>
        <row r="127">
          <cell r="A127">
            <v>1493</v>
          </cell>
          <cell r="B127" t="str">
            <v>CORDE A SAUTER VERT</v>
          </cell>
          <cell r="C127">
            <v>3.5</v>
          </cell>
          <cell r="D127">
            <v>1.74</v>
          </cell>
          <cell r="E127">
            <v>-0.50285714285714289</v>
          </cell>
          <cell r="F127" t="str">
            <v>PERSONAL TRAINING</v>
          </cell>
          <cell r="G127">
            <v>1220</v>
          </cell>
          <cell r="H127" t="str">
            <v>PICE</v>
          </cell>
          <cell r="I127">
            <v>0.08</v>
          </cell>
        </row>
        <row r="128">
          <cell r="A128">
            <v>1494</v>
          </cell>
          <cell r="B128" t="str">
            <v>CORDE A SAUTER VIOLET</v>
          </cell>
          <cell r="C128">
            <v>3.5</v>
          </cell>
          <cell r="D128">
            <v>1.74</v>
          </cell>
          <cell r="E128">
            <v>-0.50285714285714289</v>
          </cell>
          <cell r="F128" t="str">
            <v>PERSONAL TRAINING</v>
          </cell>
          <cell r="G128">
            <v>1230</v>
          </cell>
          <cell r="H128" t="str">
            <v>PICE</v>
          </cell>
          <cell r="I128">
            <v>0.08</v>
          </cell>
        </row>
        <row r="129">
          <cell r="A129">
            <v>1496</v>
          </cell>
          <cell r="B129" t="str">
            <v>CORDE D'OSCILLATION 50MM CHINE</v>
          </cell>
          <cell r="C129">
            <v>159</v>
          </cell>
          <cell r="D129">
            <v>127</v>
          </cell>
          <cell r="E129">
            <v>-0.20125786163522014</v>
          </cell>
          <cell r="F129" t="str">
            <v>CROSSFIT</v>
          </cell>
          <cell r="G129">
            <v>1240</v>
          </cell>
          <cell r="H129" t="str">
            <v>PICE</v>
          </cell>
          <cell r="I129">
            <v>18</v>
          </cell>
        </row>
        <row r="130">
          <cell r="A130">
            <v>1491</v>
          </cell>
          <cell r="B130" t="str">
            <v>CORDE DE TIRAGE</v>
          </cell>
          <cell r="C130">
            <v>11.2</v>
          </cell>
          <cell r="D130">
            <v>9</v>
          </cell>
          <cell r="E130">
            <v>-0.19642857142857137</v>
          </cell>
          <cell r="F130" t="str">
            <v>MUSCULATION</v>
          </cell>
          <cell r="G130">
            <v>1250</v>
          </cell>
          <cell r="H130" t="str">
            <v>PICE</v>
          </cell>
          <cell r="I130">
            <v>0.85</v>
          </cell>
        </row>
        <row r="131">
          <cell r="A131">
            <v>3998</v>
          </cell>
          <cell r="B131" t="str">
            <v>CORDE DE VITESSE</v>
          </cell>
          <cell r="C131">
            <v>9</v>
          </cell>
          <cell r="D131">
            <v>6.3</v>
          </cell>
          <cell r="E131">
            <v>-0.30000000000000004</v>
          </cell>
          <cell r="F131" t="str">
            <v>CROSSFIT</v>
          </cell>
          <cell r="G131">
            <v>1260</v>
          </cell>
          <cell r="H131" t="str">
            <v>PICE</v>
          </cell>
          <cell r="I131">
            <v>0.2</v>
          </cell>
        </row>
        <row r="132">
          <cell r="A132">
            <v>3479</v>
          </cell>
          <cell r="B132" t="str">
            <v>CORDE OSCILLATION 38MM</v>
          </cell>
          <cell r="C132">
            <v>129</v>
          </cell>
          <cell r="D132">
            <v>97</v>
          </cell>
          <cell r="E132">
            <v>-0.24806201550387597</v>
          </cell>
          <cell r="F132" t="str">
            <v>CROSSFIT</v>
          </cell>
          <cell r="G132">
            <v>1270</v>
          </cell>
          <cell r="H132" t="str">
            <v>PICE</v>
          </cell>
          <cell r="I132">
            <v>12.6</v>
          </cell>
        </row>
        <row r="133">
          <cell r="A133">
            <v>2332</v>
          </cell>
          <cell r="B133" t="str">
            <v>CORE PLATE</v>
          </cell>
          <cell r="C133">
            <v>115</v>
          </cell>
          <cell r="D133">
            <v>102</v>
          </cell>
          <cell r="E133">
            <v>-0.11304347826086956</v>
          </cell>
          <cell r="F133" t="str">
            <v>CROSSFIT</v>
          </cell>
          <cell r="G133">
            <v>1280</v>
          </cell>
          <cell r="H133" t="str">
            <v>PICE</v>
          </cell>
          <cell r="I133">
            <v>24.5</v>
          </cell>
        </row>
        <row r="134">
          <cell r="A134">
            <v>3220</v>
          </cell>
          <cell r="B134" t="str">
            <v>CORE TRAINER</v>
          </cell>
          <cell r="C134">
            <v>1292.6500000000001</v>
          </cell>
          <cell r="D134">
            <v>1163.4000000000001</v>
          </cell>
          <cell r="E134">
            <v>-9.9988395930839746E-2</v>
          </cell>
          <cell r="F134" t="str">
            <v>CARDIO TRAINING</v>
          </cell>
          <cell r="G134">
            <v>1290</v>
          </cell>
          <cell r="H134" t="str">
            <v>PICE</v>
          </cell>
          <cell r="I134">
            <v>43.2</v>
          </cell>
        </row>
        <row r="135">
          <cell r="A135">
            <v>1895</v>
          </cell>
          <cell r="B135" t="str">
            <v>CREATION DE LOGO POUR DALLE PUZZLE</v>
          </cell>
          <cell r="C135">
            <v>128</v>
          </cell>
          <cell r="D135">
            <v>112</v>
          </cell>
          <cell r="E135">
            <v>-0.125</v>
          </cell>
          <cell r="F135" t="str">
            <v>CROSSFIT</v>
          </cell>
          <cell r="G135">
            <v>1300</v>
          </cell>
          <cell r="H135" t="str">
            <v>PICE</v>
          </cell>
          <cell r="I135">
            <v>0</v>
          </cell>
        </row>
        <row r="136">
          <cell r="A136">
            <v>3410</v>
          </cell>
          <cell r="B136" t="str">
            <v>CROSS BAR 1080MM</v>
          </cell>
          <cell r="C136">
            <v>180</v>
          </cell>
          <cell r="D136">
            <v>126</v>
          </cell>
          <cell r="E136">
            <v>-0.3</v>
          </cell>
          <cell r="F136" t="str">
            <v>CROSSFIT</v>
          </cell>
          <cell r="G136">
            <v>1310</v>
          </cell>
          <cell r="H136" t="str">
            <v>PAIRE</v>
          </cell>
          <cell r="I136">
            <v>17</v>
          </cell>
        </row>
        <row r="137">
          <cell r="A137">
            <v>3411</v>
          </cell>
          <cell r="B137" t="str">
            <v>CROSS BAR 1800MM</v>
          </cell>
          <cell r="C137">
            <v>230</v>
          </cell>
          <cell r="D137">
            <v>162</v>
          </cell>
          <cell r="E137">
            <v>-0.29565217391304349</v>
          </cell>
          <cell r="F137" t="str">
            <v>CROSSFIT</v>
          </cell>
          <cell r="G137">
            <v>1320</v>
          </cell>
          <cell r="H137" t="str">
            <v>PAIRE</v>
          </cell>
          <cell r="I137">
            <v>27</v>
          </cell>
        </row>
        <row r="138">
          <cell r="A138">
            <v>3820</v>
          </cell>
          <cell r="B138" t="str">
            <v>CROSS BAR 2815MM</v>
          </cell>
          <cell r="C138">
            <v>290</v>
          </cell>
          <cell r="D138">
            <v>203</v>
          </cell>
          <cell r="E138">
            <v>-0.3</v>
          </cell>
          <cell r="F138" t="str">
            <v>CROSSFIT</v>
          </cell>
          <cell r="G138">
            <v>1330</v>
          </cell>
          <cell r="H138" t="str">
            <v>PAIRE</v>
          </cell>
          <cell r="I138">
            <v>40</v>
          </cell>
        </row>
        <row r="139">
          <cell r="A139">
            <v>5036</v>
          </cell>
          <cell r="B139" t="str">
            <v>CROSS OVER 10 STATIONS</v>
          </cell>
          <cell r="C139">
            <v>14990</v>
          </cell>
          <cell r="D139">
            <v>11242.5</v>
          </cell>
          <cell r="E139">
            <v>-0.25</v>
          </cell>
          <cell r="F139" t="str">
            <v>MACHINES</v>
          </cell>
          <cell r="G139">
            <v>1340</v>
          </cell>
          <cell r="H139" t="str">
            <v>PICE</v>
          </cell>
          <cell r="I139">
            <v>1473</v>
          </cell>
        </row>
        <row r="140">
          <cell r="A140">
            <v>5033</v>
          </cell>
          <cell r="B140" t="str">
            <v>CROSS OVER 2 STATIONS</v>
          </cell>
          <cell r="C140">
            <v>4590</v>
          </cell>
          <cell r="D140">
            <v>3442.5</v>
          </cell>
          <cell r="E140">
            <v>-0.25</v>
          </cell>
          <cell r="F140" t="str">
            <v>MACHINES</v>
          </cell>
          <cell r="G140">
            <v>1350</v>
          </cell>
          <cell r="H140" t="str">
            <v>PICE</v>
          </cell>
          <cell r="I140">
            <v>315</v>
          </cell>
        </row>
        <row r="141">
          <cell r="A141">
            <v>5034</v>
          </cell>
          <cell r="B141" t="str">
            <v>CROSS OVER 3 STATIONS</v>
          </cell>
          <cell r="C141">
            <v>7500</v>
          </cell>
          <cell r="D141">
            <v>5625</v>
          </cell>
          <cell r="E141">
            <v>-0.25</v>
          </cell>
          <cell r="F141" t="str">
            <v>MACHINES</v>
          </cell>
          <cell r="G141">
            <v>1360</v>
          </cell>
          <cell r="H141" t="str">
            <v>PICE</v>
          </cell>
          <cell r="I141">
            <v>543</v>
          </cell>
        </row>
        <row r="142">
          <cell r="A142">
            <v>5035</v>
          </cell>
          <cell r="B142" t="str">
            <v>CROSS OVER 7 STATIONS</v>
          </cell>
          <cell r="C142">
            <v>9875</v>
          </cell>
          <cell r="D142">
            <v>7406.25</v>
          </cell>
          <cell r="E142">
            <v>-0.25</v>
          </cell>
          <cell r="F142" t="str">
            <v>MACHINES</v>
          </cell>
          <cell r="G142">
            <v>1370</v>
          </cell>
          <cell r="H142" t="str">
            <v>PICE</v>
          </cell>
          <cell r="I142">
            <v>945</v>
          </cell>
        </row>
        <row r="143">
          <cell r="A143">
            <v>1892</v>
          </cell>
          <cell r="B143" t="str">
            <v>DALLE 1X1M - 25MM GRIS</v>
          </cell>
          <cell r="C143">
            <v>57</v>
          </cell>
          <cell r="D143">
            <v>40</v>
          </cell>
          <cell r="E143">
            <v>-0.2982456140350877</v>
          </cell>
          <cell r="F143" t="str">
            <v>CROSSFIT</v>
          </cell>
          <cell r="G143">
            <v>1371</v>
          </cell>
          <cell r="H143" t="str">
            <v>PICE</v>
          </cell>
          <cell r="I143">
            <v>17</v>
          </cell>
        </row>
        <row r="144">
          <cell r="A144">
            <v>1889</v>
          </cell>
          <cell r="B144" t="str">
            <v>DALLE 1X1M - 25MM NOIR</v>
          </cell>
          <cell r="C144">
            <v>57</v>
          </cell>
          <cell r="D144">
            <v>40</v>
          </cell>
          <cell r="E144">
            <v>-0.2982456140350877</v>
          </cell>
          <cell r="F144" t="str">
            <v>CROSSFIT</v>
          </cell>
          <cell r="H144" t="str">
            <v>PICE</v>
          </cell>
          <cell r="I144">
            <v>17</v>
          </cell>
        </row>
        <row r="145">
          <cell r="A145">
            <v>1890</v>
          </cell>
          <cell r="B145" t="str">
            <v>DALLE 1X1M - 25MM ROUGE</v>
          </cell>
          <cell r="C145">
            <v>57</v>
          </cell>
          <cell r="D145">
            <v>40</v>
          </cell>
          <cell r="E145">
            <v>-0.2982456140350877</v>
          </cell>
          <cell r="F145" t="str">
            <v>CROSSFIT</v>
          </cell>
          <cell r="H145" t="str">
            <v>PICE</v>
          </cell>
          <cell r="I145">
            <v>17</v>
          </cell>
        </row>
        <row r="146">
          <cell r="A146">
            <v>1891</v>
          </cell>
          <cell r="B146" t="str">
            <v>DALLE 1X1M - 25MM VERT</v>
          </cell>
          <cell r="C146">
            <v>57</v>
          </cell>
          <cell r="D146">
            <v>40</v>
          </cell>
          <cell r="E146">
            <v>-0.2982456140350877</v>
          </cell>
          <cell r="F146" t="str">
            <v>CROSSFIT</v>
          </cell>
          <cell r="H146" t="str">
            <v>PICE</v>
          </cell>
          <cell r="I146">
            <v>17</v>
          </cell>
        </row>
        <row r="147">
          <cell r="A147">
            <v>1886</v>
          </cell>
          <cell r="B147" t="str">
            <v>DALLE 1X1M - 45MM GRIS</v>
          </cell>
          <cell r="C147">
            <v>80</v>
          </cell>
          <cell r="D147">
            <v>56</v>
          </cell>
          <cell r="E147">
            <v>-0.3</v>
          </cell>
          <cell r="F147" t="str">
            <v>CROSSFIT</v>
          </cell>
          <cell r="H147" t="str">
            <v>PICE</v>
          </cell>
          <cell r="I147">
            <v>28</v>
          </cell>
        </row>
        <row r="148">
          <cell r="A148">
            <v>2372</v>
          </cell>
          <cell r="B148" t="str">
            <v>DALLE 1X1M - 45MM NOIR</v>
          </cell>
          <cell r="C148">
            <v>80</v>
          </cell>
          <cell r="D148">
            <v>56</v>
          </cell>
          <cell r="E148">
            <v>-0.3</v>
          </cell>
          <cell r="F148" t="str">
            <v>CROSSFIT</v>
          </cell>
          <cell r="H148" t="str">
            <v>PICE</v>
          </cell>
          <cell r="I148">
            <v>28</v>
          </cell>
        </row>
        <row r="149">
          <cell r="A149">
            <v>1887</v>
          </cell>
          <cell r="B149" t="str">
            <v>DALLE 1X1M - 45MM ROUGE</v>
          </cell>
          <cell r="C149">
            <v>80</v>
          </cell>
          <cell r="D149">
            <v>56</v>
          </cell>
          <cell r="E149">
            <v>-0.3</v>
          </cell>
          <cell r="F149" t="str">
            <v>CROSSFIT</v>
          </cell>
          <cell r="H149" t="str">
            <v>PICE</v>
          </cell>
          <cell r="I149">
            <v>28</v>
          </cell>
        </row>
        <row r="150">
          <cell r="A150">
            <v>1888</v>
          </cell>
          <cell r="B150" t="str">
            <v>DALLE 1X1M - 45MM VERT</v>
          </cell>
          <cell r="C150">
            <v>80</v>
          </cell>
          <cell r="D150">
            <v>56</v>
          </cell>
          <cell r="E150">
            <v>-0.3</v>
          </cell>
          <cell r="F150" t="str">
            <v>CROSSFIT</v>
          </cell>
          <cell r="H150" t="str">
            <v>PICE</v>
          </cell>
          <cell r="I150">
            <v>28</v>
          </cell>
        </row>
        <row r="151">
          <cell r="A151">
            <v>3630</v>
          </cell>
          <cell r="B151" t="str">
            <v>DALLE EN ROULEAU CHINE</v>
          </cell>
          <cell r="C151">
            <v>399</v>
          </cell>
          <cell r="D151">
            <v>340</v>
          </cell>
          <cell r="E151">
            <v>-0.14786967418546365</v>
          </cell>
          <cell r="F151" t="str">
            <v>EQUIPEMENT CLUB</v>
          </cell>
          <cell r="H151" t="str">
            <v>PICE</v>
          </cell>
          <cell r="I151">
            <v>102</v>
          </cell>
        </row>
        <row r="152">
          <cell r="A152">
            <v>1893</v>
          </cell>
          <cell r="B152" t="str">
            <v>DALLE PUZZLE 50*50CM</v>
          </cell>
          <cell r="C152">
            <v>22</v>
          </cell>
          <cell r="D152">
            <v>17.5</v>
          </cell>
          <cell r="E152">
            <v>-0.20454545454545456</v>
          </cell>
          <cell r="F152" t="str">
            <v>CROSSFIT</v>
          </cell>
          <cell r="H152" t="str">
            <v>PICE</v>
          </cell>
          <cell r="I152">
            <v>2.2000000000000002</v>
          </cell>
        </row>
        <row r="153">
          <cell r="A153">
            <v>1894</v>
          </cell>
          <cell r="B153" t="str">
            <v>DALLE PUZZLE LOGOT 50*50CM</v>
          </cell>
          <cell r="C153">
            <v>35.5</v>
          </cell>
          <cell r="D153">
            <v>31.25</v>
          </cell>
          <cell r="E153">
            <v>-0.11971830985915492</v>
          </cell>
          <cell r="F153" t="str">
            <v>CROSSFIT</v>
          </cell>
          <cell r="H153" t="str">
            <v>PICE</v>
          </cell>
          <cell r="I153">
            <v>2.2000000000000002</v>
          </cell>
        </row>
        <row r="154">
          <cell r="A154">
            <v>5040</v>
          </cell>
          <cell r="B154" t="str">
            <v>DEEP AND KNEE RAISE BENCH</v>
          </cell>
          <cell r="C154">
            <v>635</v>
          </cell>
          <cell r="D154">
            <v>476.25</v>
          </cell>
          <cell r="E154">
            <v>-0.25</v>
          </cell>
          <cell r="F154" t="str">
            <v>MACHINES</v>
          </cell>
          <cell r="H154" t="str">
            <v>PICE</v>
          </cell>
          <cell r="I154">
            <v>50</v>
          </cell>
        </row>
        <row r="155">
          <cell r="A155">
            <v>3484</v>
          </cell>
          <cell r="B155" t="str">
            <v>DIPS BARS</v>
          </cell>
          <cell r="C155">
            <v>120</v>
          </cell>
          <cell r="D155">
            <v>89.9</v>
          </cell>
          <cell r="E155">
            <v>-0.2508333333333333</v>
          </cell>
          <cell r="F155" t="str">
            <v>CROSSFIT</v>
          </cell>
          <cell r="H155" t="str">
            <v>PAIRE</v>
          </cell>
          <cell r="I155">
            <v>8.6</v>
          </cell>
        </row>
        <row r="156">
          <cell r="A156">
            <v>3483</v>
          </cell>
          <cell r="B156" t="str">
            <v>DIPS HORN</v>
          </cell>
          <cell r="C156">
            <v>99</v>
          </cell>
          <cell r="D156">
            <v>74.900000000000006</v>
          </cell>
          <cell r="E156">
            <v>-0.24343434343434336</v>
          </cell>
          <cell r="F156" t="str">
            <v>CROSSFIT</v>
          </cell>
          <cell r="H156" t="str">
            <v>PICE</v>
          </cell>
          <cell r="I156">
            <v>10</v>
          </cell>
        </row>
        <row r="157">
          <cell r="A157">
            <v>3792</v>
          </cell>
          <cell r="B157" t="str">
            <v>DISQUE BUMPER ECO 10KG</v>
          </cell>
          <cell r="C157">
            <v>34</v>
          </cell>
          <cell r="D157">
            <v>29</v>
          </cell>
          <cell r="E157">
            <v>-0.14705882352941177</v>
          </cell>
          <cell r="F157" t="str">
            <v>CROSSFIT</v>
          </cell>
          <cell r="H157" t="str">
            <v>PICE</v>
          </cell>
          <cell r="I157">
            <v>10</v>
          </cell>
        </row>
        <row r="158">
          <cell r="A158">
            <v>3793</v>
          </cell>
          <cell r="B158" t="str">
            <v>DISQUE BUMPER ECO 15KG</v>
          </cell>
          <cell r="C158">
            <v>51</v>
          </cell>
          <cell r="D158">
            <v>43.5</v>
          </cell>
          <cell r="E158">
            <v>-0.14705882352941177</v>
          </cell>
          <cell r="F158" t="str">
            <v>CROSSFIT</v>
          </cell>
          <cell r="H158" t="str">
            <v>PICE</v>
          </cell>
          <cell r="I158">
            <v>15</v>
          </cell>
        </row>
        <row r="159">
          <cell r="A159">
            <v>3794</v>
          </cell>
          <cell r="B159" t="str">
            <v>DISQUE BUMPER ECO 20KG</v>
          </cell>
          <cell r="C159">
            <v>68</v>
          </cell>
          <cell r="D159">
            <v>58</v>
          </cell>
          <cell r="E159">
            <v>-0.14705882352941177</v>
          </cell>
          <cell r="F159" t="str">
            <v>CROSSFIT</v>
          </cell>
          <cell r="H159" t="str">
            <v>PICE</v>
          </cell>
          <cell r="I159">
            <v>20</v>
          </cell>
        </row>
        <row r="160">
          <cell r="A160">
            <v>3795</v>
          </cell>
          <cell r="B160" t="str">
            <v>DISQUE BUMPER ECO 25KG</v>
          </cell>
          <cell r="C160">
            <v>85</v>
          </cell>
          <cell r="D160">
            <v>72.5</v>
          </cell>
          <cell r="E160">
            <v>-0.14705882352941177</v>
          </cell>
          <cell r="F160" t="str">
            <v>CROSSFIT</v>
          </cell>
          <cell r="H160" t="str">
            <v>PICE</v>
          </cell>
          <cell r="I160">
            <v>25</v>
          </cell>
        </row>
        <row r="161">
          <cell r="A161">
            <v>3791</v>
          </cell>
          <cell r="B161" t="str">
            <v>DISQUE BUMPER ECO 5KG</v>
          </cell>
          <cell r="C161">
            <v>17</v>
          </cell>
          <cell r="D161">
            <v>14.5</v>
          </cell>
          <cell r="E161">
            <v>-0.14705882352941177</v>
          </cell>
          <cell r="F161" t="str">
            <v>CROSSFIT</v>
          </cell>
          <cell r="H161" t="str">
            <v>PICE</v>
          </cell>
          <cell r="I161">
            <v>5</v>
          </cell>
        </row>
        <row r="162">
          <cell r="A162">
            <v>2313</v>
          </cell>
          <cell r="B162" t="str">
            <v>DISQUE PUMP 1,25KG JAUNE</v>
          </cell>
          <cell r="C162">
            <v>3.76</v>
          </cell>
          <cell r="D162">
            <v>2.65</v>
          </cell>
          <cell r="E162">
            <v>-0.29521276595744678</v>
          </cell>
          <cell r="F162" t="str">
            <v>FITNESS</v>
          </cell>
          <cell r="H162" t="str">
            <v>PICE</v>
          </cell>
          <cell r="I162">
            <v>1.25</v>
          </cell>
        </row>
        <row r="163">
          <cell r="A163">
            <v>2316</v>
          </cell>
          <cell r="B163" t="str">
            <v>DISQUE PUMP 10KG ORANGE</v>
          </cell>
          <cell r="C163">
            <v>30</v>
          </cell>
          <cell r="D163">
            <v>21</v>
          </cell>
          <cell r="E163">
            <v>-0.3</v>
          </cell>
          <cell r="F163" t="str">
            <v>FITNESS</v>
          </cell>
          <cell r="H163" t="str">
            <v>PICE</v>
          </cell>
          <cell r="I163">
            <v>10</v>
          </cell>
        </row>
        <row r="164">
          <cell r="A164">
            <v>2314</v>
          </cell>
          <cell r="B164" t="str">
            <v>DISQUE PUMP 2,5KG VERT</v>
          </cell>
          <cell r="C164">
            <v>7.53</v>
          </cell>
          <cell r="D164">
            <v>5.3</v>
          </cell>
          <cell r="E164">
            <v>-0.29614873837981415</v>
          </cell>
          <cell r="F164" t="str">
            <v>FITNESS</v>
          </cell>
          <cell r="H164" t="str">
            <v>PICE</v>
          </cell>
          <cell r="I164">
            <v>2.5</v>
          </cell>
        </row>
        <row r="165">
          <cell r="A165">
            <v>2315</v>
          </cell>
          <cell r="B165" t="str">
            <v>DISQUE PUMP 5KG ORANGE</v>
          </cell>
          <cell r="C165">
            <v>15.05</v>
          </cell>
          <cell r="D165">
            <v>10.6</v>
          </cell>
          <cell r="E165">
            <v>-0.29568106312292364</v>
          </cell>
          <cell r="F165" t="str">
            <v>FITNESS</v>
          </cell>
          <cell r="H165" t="str">
            <v>PICE</v>
          </cell>
          <cell r="I165">
            <v>5</v>
          </cell>
        </row>
        <row r="166">
          <cell r="A166">
            <v>3485</v>
          </cell>
          <cell r="B166" t="str">
            <v>DISQUES BUMPER CROSSFIT 10KG VERT</v>
          </cell>
          <cell r="C166">
            <v>65.5</v>
          </cell>
          <cell r="D166">
            <v>56</v>
          </cell>
          <cell r="E166">
            <v>-0.14503816793893129</v>
          </cell>
          <cell r="F166" t="str">
            <v>CROSSFIT</v>
          </cell>
          <cell r="H166" t="str">
            <v>PICE</v>
          </cell>
          <cell r="I166">
            <v>20</v>
          </cell>
        </row>
        <row r="167">
          <cell r="A167">
            <v>3486</v>
          </cell>
          <cell r="B167" t="str">
            <v>DISQUES BUMPER CROSSFIT 15KG JAUNE</v>
          </cell>
          <cell r="C167">
            <v>87</v>
          </cell>
          <cell r="D167">
            <v>74</v>
          </cell>
          <cell r="E167">
            <v>-0.14942528735632185</v>
          </cell>
          <cell r="F167" t="str">
            <v>CROSSFIT</v>
          </cell>
          <cell r="H167" t="str">
            <v>PICE</v>
          </cell>
          <cell r="I167">
            <v>30</v>
          </cell>
        </row>
        <row r="168">
          <cell r="A168">
            <v>3487</v>
          </cell>
          <cell r="B168" t="str">
            <v>DISQUES BUMPER CROSSFIT 20KG BLEU</v>
          </cell>
          <cell r="C168">
            <v>116</v>
          </cell>
          <cell r="D168">
            <v>99</v>
          </cell>
          <cell r="E168">
            <v>-0.14655172413793102</v>
          </cell>
          <cell r="F168" t="str">
            <v>CROSSFIT</v>
          </cell>
          <cell r="H168" t="str">
            <v>PICE</v>
          </cell>
          <cell r="I168">
            <v>40</v>
          </cell>
        </row>
        <row r="169">
          <cell r="A169">
            <v>3488</v>
          </cell>
          <cell r="B169" t="str">
            <v>DISQUES BUMPER CROSSFIT 25KG ROUGE</v>
          </cell>
          <cell r="C169">
            <v>145</v>
          </cell>
          <cell r="D169">
            <v>123</v>
          </cell>
          <cell r="E169">
            <v>-0.15172413793103448</v>
          </cell>
          <cell r="F169" t="str">
            <v>CROSSFIT</v>
          </cell>
          <cell r="H169" t="str">
            <v>PICE</v>
          </cell>
          <cell r="I169">
            <v>50</v>
          </cell>
        </row>
        <row r="170">
          <cell r="A170">
            <v>3489</v>
          </cell>
          <cell r="B170" t="str">
            <v>DISQUES BUMPER CROSSFIT 5KG NOIR</v>
          </cell>
          <cell r="C170">
            <v>35.5</v>
          </cell>
          <cell r="D170">
            <v>30</v>
          </cell>
          <cell r="E170">
            <v>-0.15492957746478872</v>
          </cell>
          <cell r="F170" t="str">
            <v>CROSSFIT</v>
          </cell>
          <cell r="H170" t="str">
            <v>PICE</v>
          </cell>
          <cell r="I170">
            <v>10</v>
          </cell>
        </row>
        <row r="171">
          <cell r="A171">
            <v>1508</v>
          </cell>
          <cell r="B171" t="str">
            <v>DISQUES NOIRS A POIGNEES 1,25 KG ROND</v>
          </cell>
          <cell r="C171">
            <v>4.05</v>
          </cell>
          <cell r="D171">
            <v>3.05</v>
          </cell>
          <cell r="E171">
            <v>-0.24691358024691359</v>
          </cell>
          <cell r="F171" t="str">
            <v>MUSCULATION</v>
          </cell>
          <cell r="H171" t="str">
            <v>PICE</v>
          </cell>
          <cell r="I171">
            <v>2.5</v>
          </cell>
        </row>
        <row r="172">
          <cell r="A172">
            <v>1509</v>
          </cell>
          <cell r="B172" t="str">
            <v>DISQUES NOIRS A POIGNEES 10 KG ROND</v>
          </cell>
          <cell r="C172">
            <v>33.1</v>
          </cell>
          <cell r="D172">
            <v>24.8</v>
          </cell>
          <cell r="E172">
            <v>-0.25075528700906347</v>
          </cell>
          <cell r="F172" t="str">
            <v>MUSCULATION</v>
          </cell>
          <cell r="H172" t="str">
            <v>PICE</v>
          </cell>
          <cell r="I172">
            <v>20</v>
          </cell>
        </row>
        <row r="173">
          <cell r="A173">
            <v>1510</v>
          </cell>
          <cell r="B173" t="str">
            <v>DISQUES NOIRS A POIGNEES 15 KG ROND</v>
          </cell>
          <cell r="C173">
            <v>49.7</v>
          </cell>
          <cell r="D173">
            <v>37.5</v>
          </cell>
          <cell r="E173">
            <v>-0.24547283702213285</v>
          </cell>
          <cell r="F173" t="str">
            <v>MUSCULATION</v>
          </cell>
          <cell r="H173" t="str">
            <v>PICE</v>
          </cell>
          <cell r="I173">
            <v>30</v>
          </cell>
        </row>
        <row r="174">
          <cell r="A174">
            <v>1511</v>
          </cell>
          <cell r="B174" t="str">
            <v>DISQUES NOIRS A POIGNEES 2,5 KG ROND</v>
          </cell>
          <cell r="C174">
            <v>8.25</v>
          </cell>
          <cell r="D174">
            <v>6.15</v>
          </cell>
          <cell r="E174">
            <v>-0.25454545454545452</v>
          </cell>
          <cell r="F174" t="str">
            <v>MUSCULATION</v>
          </cell>
          <cell r="H174" t="str">
            <v>PICE</v>
          </cell>
          <cell r="I174">
            <v>5</v>
          </cell>
        </row>
        <row r="175">
          <cell r="A175">
            <v>1512</v>
          </cell>
          <cell r="B175" t="str">
            <v>DISQUES NOIRS A POIGNEES 20 KG ROND</v>
          </cell>
          <cell r="C175">
            <v>66.349999999999994</v>
          </cell>
          <cell r="D175">
            <v>50</v>
          </cell>
          <cell r="E175">
            <v>-0.24642049736247168</v>
          </cell>
          <cell r="F175" t="str">
            <v>MUSCULATION</v>
          </cell>
          <cell r="H175" t="str">
            <v>PICE</v>
          </cell>
          <cell r="I175">
            <v>40</v>
          </cell>
        </row>
        <row r="176">
          <cell r="A176">
            <v>1513</v>
          </cell>
          <cell r="B176" t="str">
            <v>DISQUES NOIRS A POIGNEES 5 KG ROND</v>
          </cell>
          <cell r="C176">
            <v>16.55</v>
          </cell>
          <cell r="D176">
            <v>12.4</v>
          </cell>
          <cell r="E176">
            <v>-0.25075528700906347</v>
          </cell>
          <cell r="F176" t="str">
            <v>MUSCULATION</v>
          </cell>
          <cell r="H176" t="str">
            <v>PICE</v>
          </cell>
          <cell r="I176">
            <v>10</v>
          </cell>
        </row>
        <row r="177">
          <cell r="A177">
            <v>1515</v>
          </cell>
          <cell r="B177" t="str">
            <v>DOME TRAINER</v>
          </cell>
          <cell r="C177">
            <v>99</v>
          </cell>
          <cell r="D177">
            <v>89</v>
          </cell>
          <cell r="E177">
            <v>-0.10101010101010101</v>
          </cell>
          <cell r="F177" t="str">
            <v>FITNESS</v>
          </cell>
          <cell r="H177" t="str">
            <v>PICE</v>
          </cell>
          <cell r="I177">
            <v>10</v>
          </cell>
        </row>
        <row r="178">
          <cell r="A178">
            <v>3631</v>
          </cell>
          <cell r="B178" t="str">
            <v>DME TRAINER PINK</v>
          </cell>
          <cell r="C178">
            <v>99</v>
          </cell>
          <cell r="D178">
            <v>89</v>
          </cell>
          <cell r="E178">
            <v>-0.10101010101010101</v>
          </cell>
          <cell r="F178" t="str">
            <v>FITNESS</v>
          </cell>
          <cell r="H178" t="str">
            <v>PICE</v>
          </cell>
          <cell r="I178">
            <v>7</v>
          </cell>
        </row>
        <row r="179">
          <cell r="A179">
            <v>3419</v>
          </cell>
          <cell r="B179" t="str">
            <v>DOUBLE CHIN-UP BAR 1080MM</v>
          </cell>
          <cell r="C179">
            <v>110</v>
          </cell>
          <cell r="D179">
            <v>70</v>
          </cell>
          <cell r="E179">
            <v>-0.36363636363636365</v>
          </cell>
          <cell r="F179" t="str">
            <v>CROSSFIT</v>
          </cell>
          <cell r="H179" t="str">
            <v>PICE</v>
          </cell>
          <cell r="I179">
            <v>9</v>
          </cell>
        </row>
        <row r="180">
          <cell r="A180">
            <v>3420</v>
          </cell>
          <cell r="B180" t="str">
            <v>DOUBLE CHIN-UP BAR 1800MM</v>
          </cell>
          <cell r="C180">
            <v>135</v>
          </cell>
          <cell r="D180">
            <v>84</v>
          </cell>
          <cell r="E180">
            <v>-0.37777777777777777</v>
          </cell>
          <cell r="F180" t="str">
            <v>CROSSFIT</v>
          </cell>
          <cell r="H180" t="str">
            <v>PICE</v>
          </cell>
          <cell r="I180">
            <v>12.5</v>
          </cell>
        </row>
        <row r="181">
          <cell r="A181">
            <v>4033</v>
          </cell>
          <cell r="B181" t="str">
            <v>DOUBLE ELASTIQUE RESISTANCE POIGNET/CHEVILLE</v>
          </cell>
          <cell r="C181">
            <v>29.5</v>
          </cell>
          <cell r="D181">
            <v>23.5</v>
          </cell>
          <cell r="E181">
            <v>-0.20338983050847459</v>
          </cell>
          <cell r="F181" t="str">
            <v>PERSONAL TRAINING</v>
          </cell>
          <cell r="H181" t="str">
            <v>PICE</v>
          </cell>
          <cell r="I181">
            <v>1</v>
          </cell>
        </row>
        <row r="182">
          <cell r="A182">
            <v>1521</v>
          </cell>
          <cell r="B182" t="str">
            <v>DOUBLE POIGNEE ROWING DE TIRAGE DORSAL 40CM</v>
          </cell>
          <cell r="C182">
            <v>35</v>
          </cell>
          <cell r="D182">
            <v>26.4</v>
          </cell>
          <cell r="E182">
            <v>-0.24571428571428575</v>
          </cell>
          <cell r="F182" t="str">
            <v>MUSCULATION</v>
          </cell>
          <cell r="H182" t="str">
            <v>PICE</v>
          </cell>
          <cell r="I182">
            <v>3.75</v>
          </cell>
        </row>
        <row r="183">
          <cell r="A183">
            <v>1520</v>
          </cell>
          <cell r="B183" t="str">
            <v>DOUBLE POIGNEES DE TIRAGE BICEPS-TRICEPS</v>
          </cell>
          <cell r="C183">
            <v>26</v>
          </cell>
          <cell r="D183">
            <v>18.8</v>
          </cell>
          <cell r="E183">
            <v>-0.27692307692307688</v>
          </cell>
          <cell r="F183" t="str">
            <v>MUSCULATION</v>
          </cell>
          <cell r="H183" t="str">
            <v>PICE</v>
          </cell>
          <cell r="I183">
            <v>3.1</v>
          </cell>
        </row>
        <row r="184">
          <cell r="A184">
            <v>1523</v>
          </cell>
          <cell r="B184" t="str">
            <v>DVD COURS MATWORK I</v>
          </cell>
          <cell r="C184">
            <v>16.72</v>
          </cell>
          <cell r="D184">
            <v>7.52</v>
          </cell>
          <cell r="E184">
            <v>-0.55023923444976075</v>
          </cell>
          <cell r="F184" t="str">
            <v>MEDIATHEQUE</v>
          </cell>
          <cell r="H184" t="str">
            <v>PICE</v>
          </cell>
          <cell r="I184">
            <v>0.09</v>
          </cell>
        </row>
        <row r="185">
          <cell r="A185">
            <v>1524</v>
          </cell>
          <cell r="B185" t="str">
            <v>DVD COURS MATWORK II</v>
          </cell>
          <cell r="C185">
            <v>16.72</v>
          </cell>
          <cell r="D185">
            <v>7.52</v>
          </cell>
          <cell r="E185">
            <v>-0.55023923444976075</v>
          </cell>
          <cell r="F185" t="str">
            <v>MEDIATHEQUE</v>
          </cell>
          <cell r="H185" t="str">
            <v>PICE</v>
          </cell>
          <cell r="I185">
            <v>0.09</v>
          </cell>
        </row>
        <row r="186">
          <cell r="A186">
            <v>1525</v>
          </cell>
          <cell r="B186" t="str">
            <v>DVD COURS MATWORK III</v>
          </cell>
          <cell r="C186">
            <v>16.72</v>
          </cell>
          <cell r="D186">
            <v>7.52</v>
          </cell>
          <cell r="E186">
            <v>-0.55023923444976075</v>
          </cell>
          <cell r="F186" t="str">
            <v>MEDIATHEQUE</v>
          </cell>
          <cell r="H186" t="str">
            <v>PICE</v>
          </cell>
          <cell r="I186">
            <v>0.09</v>
          </cell>
        </row>
        <row r="187">
          <cell r="A187">
            <v>1526</v>
          </cell>
          <cell r="B187" t="str">
            <v>DVD COURS PETIT MATERIEL</v>
          </cell>
          <cell r="C187">
            <v>16.72</v>
          </cell>
          <cell r="D187">
            <v>7.52</v>
          </cell>
          <cell r="E187">
            <v>-0.55023923444976075</v>
          </cell>
          <cell r="F187" t="str">
            <v>MEDIATHEQUE</v>
          </cell>
          <cell r="H187" t="str">
            <v>PICE</v>
          </cell>
          <cell r="I187">
            <v>0.09</v>
          </cell>
        </row>
        <row r="188">
          <cell r="A188">
            <v>1527</v>
          </cell>
          <cell r="B188" t="str">
            <v>DVD FORMATION BARREL</v>
          </cell>
          <cell r="C188">
            <v>33.450000000000003</v>
          </cell>
          <cell r="D188">
            <v>15.05</v>
          </cell>
          <cell r="E188">
            <v>-0.55007473841554566</v>
          </cell>
          <cell r="F188" t="str">
            <v>MEDIATHEQUE</v>
          </cell>
          <cell r="H188" t="str">
            <v>PICE</v>
          </cell>
          <cell r="I188">
            <v>0.09</v>
          </cell>
        </row>
        <row r="189">
          <cell r="A189">
            <v>1528</v>
          </cell>
          <cell r="B189" t="str">
            <v>DVD FORMATION MATWORK I</v>
          </cell>
          <cell r="C189">
            <v>25.08</v>
          </cell>
          <cell r="D189">
            <v>10.029999999999999</v>
          </cell>
          <cell r="E189">
            <v>-0.60007974481658688</v>
          </cell>
          <cell r="F189" t="str">
            <v>MEDIATHEQUE</v>
          </cell>
          <cell r="H189" t="str">
            <v>PICE</v>
          </cell>
          <cell r="I189">
            <v>0.09</v>
          </cell>
        </row>
        <row r="190">
          <cell r="A190">
            <v>1529</v>
          </cell>
          <cell r="B190" t="str">
            <v>DVD FORMATION MATWORK II</v>
          </cell>
          <cell r="C190">
            <v>25.08</v>
          </cell>
          <cell r="D190">
            <v>10.029999999999999</v>
          </cell>
          <cell r="E190">
            <v>-0.60007974481658688</v>
          </cell>
          <cell r="F190" t="str">
            <v>MEDIATHEQUE</v>
          </cell>
          <cell r="H190" t="str">
            <v>PICE</v>
          </cell>
          <cell r="I190">
            <v>0.09</v>
          </cell>
        </row>
        <row r="191">
          <cell r="A191">
            <v>1530</v>
          </cell>
          <cell r="B191" t="str">
            <v>DVD FORMATION MATWORK III</v>
          </cell>
          <cell r="C191">
            <v>25.08</v>
          </cell>
          <cell r="D191">
            <v>10.029999999999999</v>
          </cell>
          <cell r="E191">
            <v>-0.60007974481658688</v>
          </cell>
          <cell r="F191" t="str">
            <v>MEDIATHEQUE</v>
          </cell>
          <cell r="H191" t="str">
            <v>PICE</v>
          </cell>
          <cell r="I191">
            <v>0.09</v>
          </cell>
        </row>
        <row r="192">
          <cell r="A192">
            <v>1531</v>
          </cell>
          <cell r="B192" t="str">
            <v>DVD FORMATION PETIT MATERIEL</v>
          </cell>
          <cell r="C192">
            <v>33.44</v>
          </cell>
          <cell r="D192">
            <v>13.38</v>
          </cell>
          <cell r="E192">
            <v>-0.59988038277511946</v>
          </cell>
          <cell r="F192" t="str">
            <v>MEDIATHEQUE</v>
          </cell>
          <cell r="H192" t="str">
            <v>PICE</v>
          </cell>
          <cell r="I192">
            <v>0.09</v>
          </cell>
        </row>
        <row r="193">
          <cell r="A193">
            <v>1532</v>
          </cell>
          <cell r="B193" t="str">
            <v>DVD FORMATION REFORMER</v>
          </cell>
          <cell r="C193">
            <v>33.450000000000003</v>
          </cell>
          <cell r="D193">
            <v>13.38</v>
          </cell>
          <cell r="E193">
            <v>-0.6</v>
          </cell>
          <cell r="F193" t="str">
            <v>MEDIATHEQUE</v>
          </cell>
          <cell r="H193" t="str">
            <v>PICE</v>
          </cell>
          <cell r="I193">
            <v>0.09</v>
          </cell>
        </row>
        <row r="194">
          <cell r="A194">
            <v>1533</v>
          </cell>
          <cell r="B194" t="str">
            <v>DVD FORMATION STABITITY</v>
          </cell>
          <cell r="C194">
            <v>33.450000000000003</v>
          </cell>
          <cell r="D194">
            <v>15.05</v>
          </cell>
          <cell r="E194">
            <v>-0.55007473841554566</v>
          </cell>
          <cell r="F194" t="str">
            <v>MEDIATHEQUE</v>
          </cell>
          <cell r="H194" t="str">
            <v>PICE</v>
          </cell>
          <cell r="I194">
            <v>0.09</v>
          </cell>
        </row>
        <row r="195">
          <cell r="A195">
            <v>1543</v>
          </cell>
          <cell r="B195" t="str">
            <v>ECHELLE DE VITESSE</v>
          </cell>
          <cell r="C195">
            <v>28</v>
          </cell>
          <cell r="D195">
            <v>16.899999999999999</v>
          </cell>
          <cell r="E195">
            <v>-0.39642857142857146</v>
          </cell>
          <cell r="F195" t="str">
            <v>PERSONAL TRAINING</v>
          </cell>
          <cell r="H195" t="str">
            <v>PICE</v>
          </cell>
          <cell r="I195">
            <v>1.1000000000000001</v>
          </cell>
        </row>
        <row r="196">
          <cell r="A196">
            <v>1544</v>
          </cell>
          <cell r="B196" t="str">
            <v>ELASTIBAND 10KG AMA ORANGE</v>
          </cell>
          <cell r="C196">
            <v>8.5</v>
          </cell>
          <cell r="D196">
            <v>5.0999999999999996</v>
          </cell>
          <cell r="E196">
            <v>-0.4</v>
          </cell>
          <cell r="F196" t="str">
            <v>FITNESS</v>
          </cell>
          <cell r="H196" t="str">
            <v>PICE</v>
          </cell>
          <cell r="I196">
            <v>0.04</v>
          </cell>
        </row>
        <row r="197">
          <cell r="A197">
            <v>1545</v>
          </cell>
          <cell r="B197" t="str">
            <v>ELASTIBAND 15G AMA VERT</v>
          </cell>
          <cell r="C197">
            <v>10.75</v>
          </cell>
          <cell r="D197">
            <v>6.45</v>
          </cell>
          <cell r="E197">
            <v>-0.39999999999999997</v>
          </cell>
          <cell r="F197" t="str">
            <v>FITNESS</v>
          </cell>
          <cell r="H197" t="str">
            <v>PICE</v>
          </cell>
          <cell r="I197">
            <v>0.06</v>
          </cell>
        </row>
        <row r="198">
          <cell r="A198">
            <v>1546</v>
          </cell>
          <cell r="B198" t="str">
            <v>ELASTIBAND 20KG AMA BLEU</v>
          </cell>
          <cell r="C198">
            <v>13.25</v>
          </cell>
          <cell r="D198">
            <v>7.95</v>
          </cell>
          <cell r="E198">
            <v>-0.39999999999999997</v>
          </cell>
          <cell r="F198" t="str">
            <v>FITNESS</v>
          </cell>
          <cell r="H198" t="str">
            <v>PICE</v>
          </cell>
          <cell r="I198">
            <v>0.1</v>
          </cell>
        </row>
        <row r="199">
          <cell r="A199">
            <v>4034</v>
          </cell>
          <cell r="B199" t="str">
            <v>ELASTIQUE DE RESISTANCE DEUX POIGNETS/DEUX CHEVILLES MEDIUM</v>
          </cell>
          <cell r="C199">
            <v>59</v>
          </cell>
          <cell r="D199">
            <v>47</v>
          </cell>
          <cell r="E199">
            <v>-0.20338983050847459</v>
          </cell>
          <cell r="F199" t="str">
            <v>PERSONAL TRAINING</v>
          </cell>
          <cell r="H199" t="str">
            <v>PICE</v>
          </cell>
          <cell r="I199">
            <v>1</v>
          </cell>
        </row>
        <row r="200">
          <cell r="A200">
            <v>4035</v>
          </cell>
          <cell r="B200" t="str">
            <v>ELASTIQUE DE RESISTANCE DEUX POIGNETS/DEUX CHEVILLES STRONG</v>
          </cell>
          <cell r="C200">
            <v>64</v>
          </cell>
          <cell r="D200">
            <v>51</v>
          </cell>
          <cell r="E200">
            <v>-0.203125</v>
          </cell>
          <cell r="F200" t="str">
            <v>PERSONAL TRAINING</v>
          </cell>
          <cell r="H200" t="str">
            <v>PICE</v>
          </cell>
          <cell r="I200">
            <v>1</v>
          </cell>
        </row>
        <row r="201">
          <cell r="A201">
            <v>1547</v>
          </cell>
          <cell r="B201" t="str">
            <v>ELASTIQUE DE RESISTANCE POIGNEE/CHEVILLE</v>
          </cell>
          <cell r="C201">
            <v>20</v>
          </cell>
          <cell r="D201">
            <v>15</v>
          </cell>
          <cell r="E201">
            <v>-0.25</v>
          </cell>
          <cell r="F201" t="str">
            <v>PERSONAL TRAINING</v>
          </cell>
          <cell r="H201" t="str">
            <v>PICE</v>
          </cell>
          <cell r="I201">
            <v>0.66</v>
          </cell>
        </row>
        <row r="202">
          <cell r="A202">
            <v>1549</v>
          </cell>
          <cell r="B202" t="str">
            <v>ELASTIQUE DE RESISTANCE TAILLE</v>
          </cell>
          <cell r="C202">
            <v>55</v>
          </cell>
          <cell r="D202">
            <v>49.5</v>
          </cell>
          <cell r="E202">
            <v>-0.1</v>
          </cell>
          <cell r="F202" t="str">
            <v>PERSONAL TRAINING</v>
          </cell>
          <cell r="H202" t="str">
            <v>PICE</v>
          </cell>
          <cell r="I202">
            <v>0.68</v>
          </cell>
        </row>
        <row r="203">
          <cell r="A203">
            <v>2317</v>
          </cell>
          <cell r="B203" t="str">
            <v>ELASTIQUE DE RESISTANCE TRAVAIL SAUT</v>
          </cell>
          <cell r="C203">
            <v>15.8</v>
          </cell>
          <cell r="D203">
            <v>12.7</v>
          </cell>
          <cell r="E203">
            <v>-0.19620253164556969</v>
          </cell>
          <cell r="F203" t="str">
            <v>PERSONAL TRAINING</v>
          </cell>
          <cell r="H203" t="str">
            <v>PICE</v>
          </cell>
          <cell r="I203">
            <v>0.67</v>
          </cell>
        </row>
        <row r="204">
          <cell r="A204">
            <v>3412</v>
          </cell>
          <cell r="B204" t="str">
            <v>ELEVATION CROSS BAR 1552MM</v>
          </cell>
          <cell r="C204">
            <v>159</v>
          </cell>
          <cell r="D204">
            <v>127</v>
          </cell>
          <cell r="E204">
            <v>-0.20125786163522014</v>
          </cell>
          <cell r="F204" t="str">
            <v>CROSSFIT</v>
          </cell>
          <cell r="H204" t="str">
            <v>PAIRE</v>
          </cell>
          <cell r="I204">
            <v>23</v>
          </cell>
        </row>
        <row r="205">
          <cell r="A205">
            <v>3413</v>
          </cell>
          <cell r="B205" t="str">
            <v>ELEVATION CROSS BAR 2119MM</v>
          </cell>
          <cell r="C205">
            <v>199</v>
          </cell>
          <cell r="D205">
            <v>159</v>
          </cell>
          <cell r="E205">
            <v>-0.20100502512562815</v>
          </cell>
          <cell r="F205" t="str">
            <v>CROSSFIT</v>
          </cell>
          <cell r="H205" t="str">
            <v>PAIRE</v>
          </cell>
          <cell r="I205">
            <v>30</v>
          </cell>
        </row>
        <row r="206">
          <cell r="A206">
            <v>3813</v>
          </cell>
          <cell r="B206" t="str">
            <v>ELEVATION CROSS BAR TRANSVERSAL 1215MM</v>
          </cell>
          <cell r="C206">
            <v>99</v>
          </cell>
          <cell r="D206">
            <v>79</v>
          </cell>
          <cell r="E206">
            <v>-0.20202020202020202</v>
          </cell>
          <cell r="F206" t="str">
            <v>CROSSFIT</v>
          </cell>
          <cell r="H206" t="str">
            <v>PAIRE</v>
          </cell>
          <cell r="I206">
            <v>12</v>
          </cell>
        </row>
        <row r="207">
          <cell r="A207">
            <v>4092</v>
          </cell>
          <cell r="B207" t="str">
            <v>ELLIPTIQUE AQUA</v>
          </cell>
          <cell r="C207">
            <v>1459.5</v>
          </cell>
          <cell r="D207">
            <v>1390</v>
          </cell>
          <cell r="E207">
            <v>-4.7619047619047616E-2</v>
          </cell>
          <cell r="F207" t="str">
            <v>AQUA</v>
          </cell>
          <cell r="H207" t="str">
            <v>PICE</v>
          </cell>
          <cell r="I207">
            <v>26</v>
          </cell>
        </row>
        <row r="208">
          <cell r="A208">
            <v>5056</v>
          </cell>
          <cell r="B208" t="str">
            <v>ELLIPTIQUE NODUX</v>
          </cell>
          <cell r="C208">
            <v>4125</v>
          </cell>
          <cell r="D208">
            <v>3093.75</v>
          </cell>
          <cell r="E208">
            <v>-0.25</v>
          </cell>
          <cell r="F208" t="str">
            <v>CARDIO TRAINING</v>
          </cell>
          <cell r="H208" t="str">
            <v>PICE</v>
          </cell>
          <cell r="I208">
            <v>120</v>
          </cell>
        </row>
        <row r="209">
          <cell r="A209">
            <v>3495</v>
          </cell>
          <cell r="B209" t="str">
            <v>ENCEINTE  ROADBOY65 + MICRO ET LECTEUR CD</v>
          </cell>
          <cell r="C209">
            <v>499.16</v>
          </cell>
          <cell r="D209">
            <v>499.16</v>
          </cell>
          <cell r="E209">
            <v>0</v>
          </cell>
          <cell r="F209" t="str">
            <v>SONORISATION</v>
          </cell>
          <cell r="H209" t="str">
            <v>PICE</v>
          </cell>
          <cell r="I209">
            <v>23</v>
          </cell>
        </row>
        <row r="210">
          <cell r="A210">
            <v>2627</v>
          </cell>
          <cell r="B210" t="str">
            <v>ENCEINTE BOSE L1 COMPACT</v>
          </cell>
          <cell r="C210">
            <v>832.5</v>
          </cell>
          <cell r="D210">
            <v>832.5</v>
          </cell>
          <cell r="E210">
            <v>0</v>
          </cell>
          <cell r="F210" t="str">
            <v>SONORISATION</v>
          </cell>
          <cell r="H210" t="str">
            <v>PICE</v>
          </cell>
          <cell r="I210">
            <v>10</v>
          </cell>
        </row>
        <row r="211">
          <cell r="A211">
            <v>3497</v>
          </cell>
          <cell r="B211" t="str">
            <v>ENCEINTE MIPRO 120W</v>
          </cell>
          <cell r="C211">
            <v>1244.17</v>
          </cell>
          <cell r="D211">
            <v>1244.17</v>
          </cell>
          <cell r="E211">
            <v>0</v>
          </cell>
          <cell r="F211" t="str">
            <v>SONORISATION</v>
          </cell>
          <cell r="H211" t="str">
            <v>PICE</v>
          </cell>
          <cell r="I211">
            <v>13</v>
          </cell>
        </row>
        <row r="212">
          <cell r="A212">
            <v>3499</v>
          </cell>
          <cell r="B212" t="str">
            <v>ENCEINTE MIPRO 50W</v>
          </cell>
          <cell r="C212">
            <v>632</v>
          </cell>
          <cell r="D212">
            <v>632</v>
          </cell>
          <cell r="E212">
            <v>0</v>
          </cell>
          <cell r="F212" t="str">
            <v>SONORISATION</v>
          </cell>
          <cell r="H212" t="str">
            <v>PICE</v>
          </cell>
          <cell r="I212">
            <v>15</v>
          </cell>
        </row>
        <row r="213">
          <cell r="A213">
            <v>3498</v>
          </cell>
          <cell r="B213" t="str">
            <v>ENCEINTE MIPRO 70W</v>
          </cell>
          <cell r="C213">
            <v>915</v>
          </cell>
          <cell r="D213">
            <v>915</v>
          </cell>
          <cell r="E213">
            <v>0</v>
          </cell>
          <cell r="F213" t="str">
            <v>SONORISATION</v>
          </cell>
          <cell r="H213" t="str">
            <v>PICE</v>
          </cell>
          <cell r="I213">
            <v>18</v>
          </cell>
        </row>
        <row r="214">
          <cell r="A214">
            <v>3500</v>
          </cell>
          <cell r="B214" t="str">
            <v>ENCEINTE ROADBOY65</v>
          </cell>
          <cell r="C214">
            <v>124.16</v>
          </cell>
          <cell r="D214">
            <v>124.16</v>
          </cell>
          <cell r="E214">
            <v>0</v>
          </cell>
          <cell r="F214" t="str">
            <v>SONORISATION</v>
          </cell>
          <cell r="H214" t="str">
            <v>PICE</v>
          </cell>
          <cell r="I214">
            <v>5</v>
          </cell>
        </row>
        <row r="215">
          <cell r="A215">
            <v>4047</v>
          </cell>
          <cell r="B215" t="str">
            <v>ESPALIER BOIS DOUBLE</v>
          </cell>
          <cell r="C215">
            <v>380</v>
          </cell>
          <cell r="D215">
            <v>322</v>
          </cell>
          <cell r="E215">
            <v>-0.15263157894736842</v>
          </cell>
          <cell r="F215" t="str">
            <v>CROSSFIT</v>
          </cell>
          <cell r="H215" t="str">
            <v>PICE</v>
          </cell>
          <cell r="I215">
            <v>50</v>
          </cell>
        </row>
        <row r="216">
          <cell r="A216">
            <v>4046</v>
          </cell>
          <cell r="B216" t="str">
            <v>ESPALIER BOIS SIMPLE</v>
          </cell>
          <cell r="C216">
            <v>250</v>
          </cell>
          <cell r="D216">
            <v>212</v>
          </cell>
          <cell r="E216">
            <v>-0.152</v>
          </cell>
          <cell r="F216" t="str">
            <v>CROSSFIT</v>
          </cell>
          <cell r="H216" t="str">
            <v>PICE</v>
          </cell>
          <cell r="I216">
            <v>90</v>
          </cell>
        </row>
        <row r="217">
          <cell r="A217">
            <v>2349</v>
          </cell>
          <cell r="B217" t="str">
            <v>ESPALIER SIMPLE</v>
          </cell>
          <cell r="C217">
            <v>290</v>
          </cell>
          <cell r="D217">
            <v>235</v>
          </cell>
          <cell r="E217">
            <v>-0.18965517241379309</v>
          </cell>
          <cell r="F217" t="str">
            <v>CROSSFIT</v>
          </cell>
          <cell r="H217" t="str">
            <v>PICE</v>
          </cell>
          <cell r="I217">
            <v>36</v>
          </cell>
        </row>
        <row r="218">
          <cell r="A218">
            <v>1554</v>
          </cell>
          <cell r="B218" t="str">
            <v>FILET BALLONS PAILLE</v>
          </cell>
          <cell r="C218">
            <v>9</v>
          </cell>
          <cell r="D218">
            <v>7.5</v>
          </cell>
          <cell r="E218">
            <v>-0.16666666666666666</v>
          </cell>
          <cell r="F218" t="str">
            <v>PILATES &amp; BIEN ETRE</v>
          </cell>
          <cell r="H218" t="str">
            <v>PICE</v>
          </cell>
          <cell r="I218">
            <v>0.1</v>
          </cell>
        </row>
        <row r="219">
          <cell r="A219">
            <v>1835</v>
          </cell>
          <cell r="B219" t="str">
            <v>FITNESS LINE GIBBON</v>
          </cell>
          <cell r="C219">
            <v>66.599999999999994</v>
          </cell>
          <cell r="D219">
            <v>59.9</v>
          </cell>
          <cell r="E219">
            <v>-0.10060060060060054</v>
          </cell>
          <cell r="F219" t="str">
            <v>PERSONAL TRAINING</v>
          </cell>
          <cell r="H219" t="str">
            <v>PICE</v>
          </cell>
          <cell r="I219">
            <v>3</v>
          </cell>
        </row>
        <row r="220">
          <cell r="A220">
            <v>2351</v>
          </cell>
          <cell r="B220" t="str">
            <v>FITNESS TUBE LIGHT ORANGE</v>
          </cell>
          <cell r="C220">
            <v>6.5</v>
          </cell>
          <cell r="D220">
            <v>3.7</v>
          </cell>
          <cell r="E220">
            <v>-0.43076923076923074</v>
          </cell>
          <cell r="F220" t="str">
            <v>FITNESS</v>
          </cell>
          <cell r="H220" t="str">
            <v>PICE</v>
          </cell>
          <cell r="I220">
            <v>0.15</v>
          </cell>
        </row>
        <row r="221">
          <cell r="A221">
            <v>2353</v>
          </cell>
          <cell r="B221" t="str">
            <v>FITNESS TUBE MEDIUM VERT</v>
          </cell>
          <cell r="C221">
            <v>6.7</v>
          </cell>
          <cell r="D221">
            <v>4.0999999999999996</v>
          </cell>
          <cell r="E221">
            <v>-0.38805970149253738</v>
          </cell>
          <cell r="F221" t="str">
            <v>FITNESS</v>
          </cell>
          <cell r="H221" t="str">
            <v>PICE</v>
          </cell>
          <cell r="I221">
            <v>0.15</v>
          </cell>
        </row>
        <row r="222">
          <cell r="A222">
            <v>4027</v>
          </cell>
          <cell r="B222" t="str">
            <v>FITNESS TUBE NEOPRENE LIGHT</v>
          </cell>
          <cell r="C222">
            <v>7</v>
          </cell>
          <cell r="D222">
            <v>4.9000000000000004</v>
          </cell>
          <cell r="E222">
            <v>-0.29999999999999993</v>
          </cell>
          <cell r="F222" t="str">
            <v>FITNESS</v>
          </cell>
          <cell r="H222" t="str">
            <v>PICE</v>
          </cell>
          <cell r="I222">
            <v>0.15</v>
          </cell>
        </row>
        <row r="223">
          <cell r="A223">
            <v>4028</v>
          </cell>
          <cell r="B223" t="str">
            <v>FITNESS TUBE NEOPRENE MEDIUM</v>
          </cell>
          <cell r="C223">
            <v>7.5</v>
          </cell>
          <cell r="D223">
            <v>5.25</v>
          </cell>
          <cell r="E223">
            <v>-0.3</v>
          </cell>
          <cell r="F223" t="str">
            <v>FITNESS</v>
          </cell>
          <cell r="H223" t="str">
            <v>PICE</v>
          </cell>
          <cell r="I223">
            <v>0.15</v>
          </cell>
        </row>
        <row r="224">
          <cell r="A224">
            <v>4029</v>
          </cell>
          <cell r="B224" t="str">
            <v>FITNESS TUBE NEOPRENE STRONG</v>
          </cell>
          <cell r="C224">
            <v>8</v>
          </cell>
          <cell r="D224">
            <v>5.6</v>
          </cell>
          <cell r="E224">
            <v>-0.30000000000000004</v>
          </cell>
          <cell r="F224" t="str">
            <v>FITNESS</v>
          </cell>
          <cell r="H224" t="str">
            <v>PICE</v>
          </cell>
          <cell r="I224">
            <v>0.15</v>
          </cell>
        </row>
        <row r="225">
          <cell r="A225">
            <v>2632</v>
          </cell>
          <cell r="B225" t="str">
            <v xml:space="preserve">FITNESS TUBE PRO LIGHT </v>
          </cell>
          <cell r="C225">
            <v>11</v>
          </cell>
          <cell r="D225">
            <v>9.5</v>
          </cell>
          <cell r="E225">
            <v>-0.13636363636363635</v>
          </cell>
          <cell r="F225" t="str">
            <v>FITNESS</v>
          </cell>
          <cell r="H225" t="str">
            <v>PICE</v>
          </cell>
          <cell r="I225">
            <v>0.27</v>
          </cell>
        </row>
        <row r="226">
          <cell r="A226">
            <v>2633</v>
          </cell>
          <cell r="B226" t="str">
            <v xml:space="preserve">FITNESS TUBE PRO MEDIUM </v>
          </cell>
          <cell r="C226">
            <v>12</v>
          </cell>
          <cell r="D226">
            <v>10.3</v>
          </cell>
          <cell r="E226">
            <v>-0.14166666666666661</v>
          </cell>
          <cell r="F226" t="str">
            <v>FITNESS</v>
          </cell>
          <cell r="H226" t="str">
            <v>PICE</v>
          </cell>
          <cell r="I226">
            <v>0.26</v>
          </cell>
        </row>
        <row r="227">
          <cell r="A227">
            <v>2634</v>
          </cell>
          <cell r="B227" t="str">
            <v xml:space="preserve">FITNESS TUBE PRO STRONG </v>
          </cell>
          <cell r="C227">
            <v>13</v>
          </cell>
          <cell r="D227">
            <v>11.15</v>
          </cell>
          <cell r="E227">
            <v>-0.14230769230769227</v>
          </cell>
          <cell r="F227" t="str">
            <v>FITNESS</v>
          </cell>
          <cell r="H227" t="str">
            <v>PICE</v>
          </cell>
          <cell r="I227">
            <v>0.28999999999999998</v>
          </cell>
        </row>
        <row r="228">
          <cell r="A228">
            <v>1556</v>
          </cell>
          <cell r="B228" t="str">
            <v>FITNESS TUBE STRONG BLEU</v>
          </cell>
          <cell r="C228">
            <v>7</v>
          </cell>
          <cell r="D228">
            <v>4.5</v>
          </cell>
          <cell r="E228">
            <v>-0.35714285714285715</v>
          </cell>
          <cell r="F228" t="str">
            <v>FITNESS</v>
          </cell>
          <cell r="H228" t="str">
            <v>PICE</v>
          </cell>
          <cell r="I228">
            <v>0.16</v>
          </cell>
        </row>
        <row r="229">
          <cell r="A229">
            <v>4024</v>
          </cell>
          <cell r="B229" t="str">
            <v>FIXATION MURALE POUR CORDE</v>
          </cell>
          <cell r="C229">
            <v>15</v>
          </cell>
          <cell r="D229">
            <v>12</v>
          </cell>
          <cell r="E229">
            <v>-0.2</v>
          </cell>
          <cell r="F229" t="str">
            <v>CROSSFIT</v>
          </cell>
          <cell r="H229" t="str">
            <v>PICE</v>
          </cell>
          <cell r="I229">
            <v>0.2</v>
          </cell>
        </row>
        <row r="230">
          <cell r="A230">
            <v>5012</v>
          </cell>
          <cell r="B230" t="str">
            <v>FLAT BENCH</v>
          </cell>
          <cell r="C230">
            <v>385</v>
          </cell>
          <cell r="D230">
            <v>288.75</v>
          </cell>
          <cell r="E230">
            <v>-0.25</v>
          </cell>
          <cell r="F230" t="str">
            <v>MACHINES</v>
          </cell>
          <cell r="H230" t="str">
            <v>PICE</v>
          </cell>
          <cell r="I230">
            <v>24</v>
          </cell>
        </row>
        <row r="231">
          <cell r="A231">
            <v>3783</v>
          </cell>
          <cell r="B231" t="str">
            <v>FLE-XX BASIC - BACK ARCH</v>
          </cell>
          <cell r="C231">
            <v>1091</v>
          </cell>
          <cell r="D231">
            <v>1091</v>
          </cell>
          <cell r="E231">
            <v>0</v>
          </cell>
          <cell r="F231" t="str">
            <v>PILATES &amp; BIEN ETRE</v>
          </cell>
          <cell r="H231" t="str">
            <v>PICE</v>
          </cell>
          <cell r="I231">
            <v>100</v>
          </cell>
        </row>
        <row r="232">
          <cell r="A232">
            <v>3788</v>
          </cell>
          <cell r="B232" t="str">
            <v>FLE-XX BASIC - BICEPS LEG</v>
          </cell>
          <cell r="C232">
            <v>2000</v>
          </cell>
          <cell r="D232">
            <v>2000</v>
          </cell>
          <cell r="E232">
            <v>0</v>
          </cell>
          <cell r="F232" t="str">
            <v>PILATES &amp; BIEN ETRE</v>
          </cell>
          <cell r="H232" t="str">
            <v>PICE</v>
          </cell>
          <cell r="I232">
            <v>100</v>
          </cell>
        </row>
        <row r="233">
          <cell r="A233">
            <v>3787</v>
          </cell>
          <cell r="B233" t="str">
            <v>FLE-XX BASIC - CHEST</v>
          </cell>
          <cell r="C233">
            <v>1500</v>
          </cell>
          <cell r="D233">
            <v>1500</v>
          </cell>
          <cell r="E233">
            <v>0</v>
          </cell>
          <cell r="F233" t="str">
            <v>PILATES &amp; BIEN ETRE</v>
          </cell>
          <cell r="H233" t="str">
            <v>PICE</v>
          </cell>
          <cell r="I233">
            <v>100</v>
          </cell>
        </row>
        <row r="234">
          <cell r="A234">
            <v>3782</v>
          </cell>
          <cell r="B234" t="str">
            <v>FLE-XX BASIC - CIRCUIT COMPLET</v>
          </cell>
          <cell r="C234">
            <v>16091</v>
          </cell>
          <cell r="D234">
            <v>16091</v>
          </cell>
          <cell r="E234">
            <v>0</v>
          </cell>
          <cell r="F234" t="str">
            <v>PILATES &amp; BIEN ETRE</v>
          </cell>
          <cell r="H234" t="str">
            <v>SET</v>
          </cell>
          <cell r="I234">
            <v>100</v>
          </cell>
        </row>
        <row r="235">
          <cell r="A235">
            <v>3789</v>
          </cell>
          <cell r="B235" t="str">
            <v>FLE-XX BASIC - HIP</v>
          </cell>
          <cell r="C235">
            <v>1227</v>
          </cell>
          <cell r="D235">
            <v>1227</v>
          </cell>
          <cell r="E235">
            <v>0</v>
          </cell>
          <cell r="F235" t="str">
            <v>PILATES &amp; BIEN ETRE</v>
          </cell>
          <cell r="H235" t="str">
            <v>PICE</v>
          </cell>
          <cell r="I235">
            <v>100</v>
          </cell>
        </row>
        <row r="236">
          <cell r="A236">
            <v>3790</v>
          </cell>
          <cell r="B236" t="str">
            <v>FLE-XX BASIC - LEG EXTENSION</v>
          </cell>
          <cell r="C236">
            <v>1909</v>
          </cell>
          <cell r="D236">
            <v>1909</v>
          </cell>
          <cell r="E236">
            <v>0</v>
          </cell>
          <cell r="F236" t="str">
            <v>PILATES &amp; BIEN ETRE</v>
          </cell>
          <cell r="H236" t="str">
            <v>PICE</v>
          </cell>
          <cell r="I236">
            <v>100</v>
          </cell>
        </row>
        <row r="237">
          <cell r="A237">
            <v>3785</v>
          </cell>
          <cell r="B237" t="str">
            <v>FLE-XX BASIC - MUSHROOM</v>
          </cell>
          <cell r="C237">
            <v>1864</v>
          </cell>
          <cell r="D237">
            <v>1864</v>
          </cell>
          <cell r="E237">
            <v>0</v>
          </cell>
          <cell r="F237" t="str">
            <v>PILATES &amp; BIEN ETRE</v>
          </cell>
          <cell r="H237" t="str">
            <v>PICE</v>
          </cell>
          <cell r="I237">
            <v>100</v>
          </cell>
        </row>
        <row r="238">
          <cell r="A238">
            <v>3784</v>
          </cell>
          <cell r="B238" t="str">
            <v>FLE-XX BASIC - NECK COMPLETE</v>
          </cell>
          <cell r="C238">
            <v>1909</v>
          </cell>
          <cell r="D238">
            <v>1909</v>
          </cell>
          <cell r="E238">
            <v>0</v>
          </cell>
          <cell r="F238" t="str">
            <v>PILATES &amp; BIEN ETRE</v>
          </cell>
          <cell r="H238" t="str">
            <v>PICE</v>
          </cell>
          <cell r="I238">
            <v>100</v>
          </cell>
        </row>
        <row r="239">
          <cell r="A239">
            <v>3786</v>
          </cell>
          <cell r="B239" t="str">
            <v>FLE-XX BASIC - SPLIT</v>
          </cell>
          <cell r="C239">
            <v>1591</v>
          </cell>
          <cell r="D239">
            <v>1591</v>
          </cell>
          <cell r="E239">
            <v>0</v>
          </cell>
          <cell r="F239" t="str">
            <v>PILATES &amp; BIEN ETRE</v>
          </cell>
          <cell r="H239" t="str">
            <v>PICE</v>
          </cell>
          <cell r="I239">
            <v>100</v>
          </cell>
        </row>
        <row r="240">
          <cell r="A240">
            <v>3922</v>
          </cell>
          <cell r="B240" t="str">
            <v>FLE-XX CLASSIC - BACK ARCH</v>
          </cell>
          <cell r="C240">
            <v>1455</v>
          </cell>
          <cell r="D240">
            <v>1455</v>
          </cell>
          <cell r="E240">
            <v>0</v>
          </cell>
          <cell r="F240" t="str">
            <v>PILATES &amp; BIEN ETRE</v>
          </cell>
          <cell r="H240" t="str">
            <v>PICE</v>
          </cell>
          <cell r="I240">
            <v>100</v>
          </cell>
        </row>
        <row r="241">
          <cell r="A241">
            <v>3926</v>
          </cell>
          <cell r="B241" t="str">
            <v>FLE-XX CLASSIC - CHEST</v>
          </cell>
          <cell r="C241">
            <v>2682</v>
          </cell>
          <cell r="D241">
            <v>2682</v>
          </cell>
          <cell r="E241">
            <v>0</v>
          </cell>
          <cell r="F241" t="str">
            <v>PILATES &amp; BIEN ETRE</v>
          </cell>
          <cell r="H241" t="str">
            <v>PICE</v>
          </cell>
          <cell r="I241">
            <v>100</v>
          </cell>
        </row>
        <row r="242">
          <cell r="A242">
            <v>3392</v>
          </cell>
          <cell r="B242" t="str">
            <v>FLE-XX CLASSIC - CIRCUIT COMPLET</v>
          </cell>
          <cell r="C242">
            <v>23818</v>
          </cell>
          <cell r="D242">
            <v>23818</v>
          </cell>
          <cell r="E242">
            <v>0</v>
          </cell>
          <cell r="F242" t="str">
            <v>PILATES &amp; BIEN ETRE</v>
          </cell>
          <cell r="H242" t="str">
            <v>SET</v>
          </cell>
          <cell r="I242">
            <v>100</v>
          </cell>
        </row>
        <row r="243">
          <cell r="A243">
            <v>3928</v>
          </cell>
          <cell r="B243" t="str">
            <v>FLE-XX CLASSIC - HIP</v>
          </cell>
          <cell r="C243">
            <v>2091</v>
          </cell>
          <cell r="D243">
            <v>2091</v>
          </cell>
          <cell r="E243">
            <v>0</v>
          </cell>
          <cell r="F243" t="str">
            <v>PILATES &amp; BIEN ETRE</v>
          </cell>
          <cell r="H243" t="str">
            <v>PICE</v>
          </cell>
          <cell r="I243">
            <v>100</v>
          </cell>
        </row>
        <row r="244">
          <cell r="A244">
            <v>3927</v>
          </cell>
          <cell r="B244" t="str">
            <v>FLE-XX CLASSIC - LEG CURL</v>
          </cell>
          <cell r="C244">
            <v>2682</v>
          </cell>
          <cell r="D244">
            <v>2682</v>
          </cell>
          <cell r="E244">
            <v>0</v>
          </cell>
          <cell r="F244" t="str">
            <v>PILATES &amp; BIEN ETRE</v>
          </cell>
          <cell r="H244" t="str">
            <v>PICE</v>
          </cell>
          <cell r="I244">
            <v>100</v>
          </cell>
        </row>
        <row r="245">
          <cell r="A245">
            <v>3929</v>
          </cell>
          <cell r="B245" t="str">
            <v>FLE-XX CLASSIC - LEG EXTENSION</v>
          </cell>
          <cell r="C245">
            <v>2682</v>
          </cell>
          <cell r="D245">
            <v>2682</v>
          </cell>
          <cell r="E245">
            <v>0</v>
          </cell>
          <cell r="F245" t="str">
            <v>PILATES &amp; BIEN ETRE</v>
          </cell>
          <cell r="H245" t="str">
            <v>PICE</v>
          </cell>
          <cell r="I245">
            <v>100</v>
          </cell>
        </row>
        <row r="246">
          <cell r="A246">
            <v>3924</v>
          </cell>
          <cell r="B246" t="str">
            <v>FLE-XX CLASSIC - MUSHROOM</v>
          </cell>
          <cell r="C246">
            <v>3273</v>
          </cell>
          <cell r="D246">
            <v>3273</v>
          </cell>
          <cell r="E246">
            <v>0</v>
          </cell>
          <cell r="F246" t="str">
            <v>PILATES &amp; BIEN ETRE</v>
          </cell>
          <cell r="H246" t="str">
            <v>PICE</v>
          </cell>
          <cell r="I246">
            <v>100</v>
          </cell>
        </row>
        <row r="247">
          <cell r="A247">
            <v>3923</v>
          </cell>
          <cell r="B247" t="str">
            <v>FLE-XX CLASSIC - RABBIT</v>
          </cell>
          <cell r="C247">
            <v>3273</v>
          </cell>
          <cell r="D247">
            <v>3273</v>
          </cell>
          <cell r="E247">
            <v>0</v>
          </cell>
          <cell r="F247" t="str">
            <v>PILATES &amp; BIEN ETRE</v>
          </cell>
          <cell r="H247" t="str">
            <v>PICE</v>
          </cell>
          <cell r="I247">
            <v>100</v>
          </cell>
        </row>
        <row r="248">
          <cell r="A248">
            <v>3925</v>
          </cell>
          <cell r="B248" t="str">
            <v>FLE-XX CLASSIC - SPLIT</v>
          </cell>
          <cell r="C248">
            <v>2682</v>
          </cell>
          <cell r="D248">
            <v>2682</v>
          </cell>
          <cell r="E248">
            <v>0</v>
          </cell>
          <cell r="F248" t="str">
            <v>PILATES &amp; BIEN ETRE</v>
          </cell>
          <cell r="H248" t="str">
            <v>PICE</v>
          </cell>
          <cell r="I248">
            <v>100</v>
          </cell>
        </row>
        <row r="249">
          <cell r="A249">
            <v>2296</v>
          </cell>
          <cell r="B249" t="str">
            <v>FLEX BAR</v>
          </cell>
          <cell r="C249">
            <v>19</v>
          </cell>
          <cell r="D249">
            <v>11</v>
          </cell>
          <cell r="E249">
            <v>-0.42105263157894735</v>
          </cell>
          <cell r="F249" t="str">
            <v>PILATES &amp; BIEN ETRE</v>
          </cell>
          <cell r="H249" t="str">
            <v>PICE</v>
          </cell>
          <cell r="I249">
            <v>0.65</v>
          </cell>
        </row>
        <row r="250">
          <cell r="A250">
            <v>1559</v>
          </cell>
          <cell r="B250" t="str">
            <v xml:space="preserve">FOAM ROLLER BASIQUE </v>
          </cell>
          <cell r="C250">
            <v>14.9</v>
          </cell>
          <cell r="D250">
            <v>11.4</v>
          </cell>
          <cell r="E250">
            <v>-0.2348993288590604</v>
          </cell>
          <cell r="F250" t="str">
            <v>PILATES &amp; BIEN ETRE</v>
          </cell>
          <cell r="H250" t="str">
            <v>PICE</v>
          </cell>
          <cell r="I250">
            <v>0.57999999999999996</v>
          </cell>
        </row>
        <row r="251">
          <cell r="A251">
            <v>1560</v>
          </cell>
          <cell r="B251" t="str">
            <v>FOAM ROLLER CLASSIC BLEU</v>
          </cell>
          <cell r="C251">
            <v>25</v>
          </cell>
          <cell r="D251">
            <v>16.899999999999999</v>
          </cell>
          <cell r="E251">
            <v>-0.32400000000000007</v>
          </cell>
          <cell r="F251" t="str">
            <v>PILATES &amp; BIEN ETRE</v>
          </cell>
          <cell r="H251" t="str">
            <v>PICE</v>
          </cell>
          <cell r="I251">
            <v>0.65</v>
          </cell>
        </row>
        <row r="252">
          <cell r="A252">
            <v>2366</v>
          </cell>
          <cell r="B252" t="str">
            <v>FRITE AQUATIQUE</v>
          </cell>
          <cell r="C252">
            <v>29.3</v>
          </cell>
          <cell r="D252">
            <v>25</v>
          </cell>
          <cell r="E252">
            <v>-0.14675767918088739</v>
          </cell>
          <cell r="F252" t="str">
            <v>AQUA</v>
          </cell>
          <cell r="H252" t="str">
            <v>LOT DE 10</v>
          </cell>
          <cell r="I252">
            <v>0.05</v>
          </cell>
        </row>
        <row r="253">
          <cell r="A253">
            <v>3517</v>
          </cell>
          <cell r="B253" t="str">
            <v>GANT DE BOXE NOIR 10OZ</v>
          </cell>
          <cell r="C253">
            <v>22.75</v>
          </cell>
          <cell r="D253">
            <v>21.67</v>
          </cell>
          <cell r="E253">
            <v>-4.74725274725274E-2</v>
          </cell>
          <cell r="F253" t="str">
            <v>FITNESS</v>
          </cell>
          <cell r="H253" t="str">
            <v>PAIRE</v>
          </cell>
          <cell r="I253">
            <v>0.05</v>
          </cell>
        </row>
        <row r="254">
          <cell r="A254">
            <v>3518</v>
          </cell>
          <cell r="B254" t="str">
            <v>GANT DE BOXE NOIR 12OZ</v>
          </cell>
          <cell r="C254">
            <v>23.63</v>
          </cell>
          <cell r="D254">
            <v>22.5</v>
          </cell>
          <cell r="E254">
            <v>-4.7820567075751122E-2</v>
          </cell>
          <cell r="F254" t="str">
            <v>FITNESS</v>
          </cell>
          <cell r="H254" t="str">
            <v>PAIRE</v>
          </cell>
          <cell r="I254">
            <v>0.05</v>
          </cell>
        </row>
        <row r="255">
          <cell r="A255">
            <v>3519</v>
          </cell>
          <cell r="B255" t="str">
            <v>GANT DE BOXE NOIR 14OZ</v>
          </cell>
          <cell r="C255">
            <v>24.5</v>
          </cell>
          <cell r="D255">
            <v>23.33</v>
          </cell>
          <cell r="E255">
            <v>-4.77551020408164E-2</v>
          </cell>
          <cell r="F255" t="str">
            <v>FITNESS</v>
          </cell>
          <cell r="H255" t="str">
            <v>PAIRE</v>
          </cell>
          <cell r="I255">
            <v>0.05</v>
          </cell>
        </row>
        <row r="256">
          <cell r="A256">
            <v>3520</v>
          </cell>
          <cell r="B256" t="str">
            <v>GANT DE BOXE NOIR 8OZ</v>
          </cell>
          <cell r="C256">
            <v>21.87</v>
          </cell>
          <cell r="D256">
            <v>20.83</v>
          </cell>
          <cell r="E256">
            <v>-4.7553726566072367E-2</v>
          </cell>
          <cell r="F256" t="str">
            <v>FITNESS</v>
          </cell>
          <cell r="H256" t="str">
            <v>PAIRE</v>
          </cell>
          <cell r="I256">
            <v>0.05</v>
          </cell>
        </row>
        <row r="257">
          <cell r="A257">
            <v>3521</v>
          </cell>
          <cell r="B257" t="str">
            <v>GANT DE BOXE ROUGE 10OZ</v>
          </cell>
          <cell r="C257">
            <v>22.75</v>
          </cell>
          <cell r="D257">
            <v>21.67</v>
          </cell>
          <cell r="E257">
            <v>-4.74725274725274E-2</v>
          </cell>
          <cell r="F257" t="str">
            <v>FITNESS</v>
          </cell>
          <cell r="H257" t="str">
            <v>PAIRE</v>
          </cell>
          <cell r="I257">
            <v>0.05</v>
          </cell>
        </row>
        <row r="258">
          <cell r="A258">
            <v>3522</v>
          </cell>
          <cell r="B258" t="str">
            <v>GANT DE BOXE ROUGE 12OZ</v>
          </cell>
          <cell r="C258">
            <v>23.63</v>
          </cell>
          <cell r="D258">
            <v>22.5</v>
          </cell>
          <cell r="E258">
            <v>-4.7820567075751122E-2</v>
          </cell>
          <cell r="F258" t="str">
            <v>FITNESS</v>
          </cell>
          <cell r="H258" t="str">
            <v>PAIRE</v>
          </cell>
          <cell r="I258">
            <v>0.05</v>
          </cell>
        </row>
        <row r="259">
          <cell r="A259">
            <v>3523</v>
          </cell>
          <cell r="B259" t="str">
            <v>GANT DE BOXE ROUGE 14OZ</v>
          </cell>
          <cell r="C259">
            <v>24.5</v>
          </cell>
          <cell r="D259">
            <v>23.33</v>
          </cell>
          <cell r="E259">
            <v>-4.77551020408164E-2</v>
          </cell>
          <cell r="F259" t="str">
            <v>FITNESS</v>
          </cell>
          <cell r="H259" t="str">
            <v>PAIRE</v>
          </cell>
          <cell r="I259">
            <v>0.05</v>
          </cell>
        </row>
        <row r="260">
          <cell r="A260">
            <v>3524</v>
          </cell>
          <cell r="B260" t="str">
            <v>GANT DE BOXE ROUGE 8OZ</v>
          </cell>
          <cell r="C260">
            <v>21.87</v>
          </cell>
          <cell r="D260">
            <v>20.83</v>
          </cell>
          <cell r="E260">
            <v>-4.7553726566072367E-2</v>
          </cell>
          <cell r="F260" t="str">
            <v>FITNESS</v>
          </cell>
          <cell r="H260" t="str">
            <v>PAIRE</v>
          </cell>
          <cell r="I260">
            <v>0.05</v>
          </cell>
        </row>
        <row r="261">
          <cell r="A261">
            <v>2582</v>
          </cell>
          <cell r="B261" t="str">
            <v>GANT DE FRAPPE NOIR</v>
          </cell>
          <cell r="C261">
            <v>20.56</v>
          </cell>
          <cell r="D261">
            <v>19.579999999999998</v>
          </cell>
          <cell r="E261">
            <v>-4.7665369649805472E-2</v>
          </cell>
          <cell r="F261" t="str">
            <v>FITNESS</v>
          </cell>
          <cell r="H261" t="str">
            <v>PAIRE</v>
          </cell>
          <cell r="I261">
            <v>0.28000000000000003</v>
          </cell>
        </row>
        <row r="262">
          <cell r="A262">
            <v>2581</v>
          </cell>
          <cell r="B262" t="str">
            <v>GANT DE FRAPPE ROSE</v>
          </cell>
          <cell r="C262">
            <v>20.56</v>
          </cell>
          <cell r="D262">
            <v>19.579999999999998</v>
          </cell>
          <cell r="E262">
            <v>-4.7665369649805472E-2</v>
          </cell>
          <cell r="F262" t="str">
            <v>FITNESS</v>
          </cell>
          <cell r="H262" t="str">
            <v>PAIRE</v>
          </cell>
          <cell r="I262">
            <v>0.25</v>
          </cell>
        </row>
        <row r="263">
          <cell r="A263">
            <v>2597</v>
          </cell>
          <cell r="B263" t="str">
            <v>GANT MMA SENIOR</v>
          </cell>
          <cell r="C263">
            <v>26.25</v>
          </cell>
          <cell r="D263">
            <v>25</v>
          </cell>
          <cell r="E263">
            <v>-4.7619047619047616E-2</v>
          </cell>
          <cell r="F263" t="str">
            <v>FITNESS</v>
          </cell>
          <cell r="H263" t="str">
            <v>PAIRE</v>
          </cell>
          <cell r="I263">
            <v>0.25</v>
          </cell>
        </row>
        <row r="264">
          <cell r="A264">
            <v>2447</v>
          </cell>
          <cell r="B264" t="str">
            <v>GILET DE RESISTANCE LIGHT</v>
          </cell>
          <cell r="C264">
            <v>69.900000000000006</v>
          </cell>
          <cell r="D264">
            <v>65</v>
          </cell>
          <cell r="E264">
            <v>-7.0100143061516532E-2</v>
          </cell>
          <cell r="F264" t="str">
            <v>PERSONAL TRAINING</v>
          </cell>
          <cell r="H264" t="str">
            <v>PICE</v>
          </cell>
          <cell r="I264">
            <v>1</v>
          </cell>
        </row>
        <row r="265">
          <cell r="A265">
            <v>2448</v>
          </cell>
          <cell r="B265" t="str">
            <v>GILET DE RESISTANCE MEDIUM</v>
          </cell>
          <cell r="C265">
            <v>93.2</v>
          </cell>
          <cell r="D265">
            <v>87</v>
          </cell>
          <cell r="E265">
            <v>-6.6523605150214618E-2</v>
          </cell>
          <cell r="F265" t="str">
            <v>PERSONAL TRAINING</v>
          </cell>
          <cell r="H265" t="str">
            <v>PICE</v>
          </cell>
          <cell r="I265">
            <v>1</v>
          </cell>
        </row>
        <row r="266">
          <cell r="A266">
            <v>2321</v>
          </cell>
          <cell r="B266" t="str">
            <v>GILET DE RESISTANCE STRONG</v>
          </cell>
          <cell r="C266">
            <v>111</v>
          </cell>
          <cell r="D266">
            <v>103.5</v>
          </cell>
          <cell r="E266">
            <v>-6.7567567567567571E-2</v>
          </cell>
          <cell r="F266" t="str">
            <v>PERSONAL TRAINING</v>
          </cell>
          <cell r="H266" t="str">
            <v>PICE</v>
          </cell>
          <cell r="I266">
            <v>1</v>
          </cell>
        </row>
        <row r="267">
          <cell r="A267">
            <v>2331</v>
          </cell>
          <cell r="B267" t="str">
            <v>GILET LEST 10KG</v>
          </cell>
          <cell r="C267">
            <v>75</v>
          </cell>
          <cell r="D267">
            <v>67.5</v>
          </cell>
          <cell r="E267">
            <v>-0.1</v>
          </cell>
          <cell r="F267" t="str">
            <v>PERSONAL TRAINING</v>
          </cell>
          <cell r="H267" t="str">
            <v>PICE</v>
          </cell>
          <cell r="I267">
            <v>10</v>
          </cell>
        </row>
        <row r="268">
          <cell r="A268">
            <v>4044</v>
          </cell>
          <cell r="B268" t="str">
            <v>GILET LEST 20KG</v>
          </cell>
          <cell r="C268">
            <v>85</v>
          </cell>
          <cell r="D268">
            <v>76.5</v>
          </cell>
          <cell r="E268">
            <v>-0.1</v>
          </cell>
          <cell r="F268" t="str">
            <v>PERSONAL TRAINING</v>
          </cell>
          <cell r="H268" t="str">
            <v>PICE</v>
          </cell>
          <cell r="I268">
            <v>20</v>
          </cell>
        </row>
        <row r="269">
          <cell r="A269">
            <v>4043</v>
          </cell>
          <cell r="B269" t="str">
            <v>GILET LESTE NEOPRENE 10KG</v>
          </cell>
          <cell r="C269">
            <v>59</v>
          </cell>
          <cell r="D269">
            <v>50</v>
          </cell>
          <cell r="E269">
            <v>-0.15254237288135594</v>
          </cell>
          <cell r="F269" t="str">
            <v>PERSONAL TRAINING</v>
          </cell>
          <cell r="H269" t="str">
            <v>PICE</v>
          </cell>
          <cell r="I269">
            <v>10</v>
          </cell>
        </row>
        <row r="270">
          <cell r="A270">
            <v>4041</v>
          </cell>
          <cell r="B270" t="str">
            <v>GILET LESTE NEOPRENE 5KG</v>
          </cell>
          <cell r="C270">
            <v>40</v>
          </cell>
          <cell r="D270">
            <v>34</v>
          </cell>
          <cell r="E270">
            <v>-0.15</v>
          </cell>
          <cell r="F270" t="str">
            <v>PERSONAL TRAINING</v>
          </cell>
          <cell r="H270" t="str">
            <v>PICE</v>
          </cell>
          <cell r="I270">
            <v>5</v>
          </cell>
        </row>
        <row r="271">
          <cell r="A271">
            <v>4042</v>
          </cell>
          <cell r="B271" t="str">
            <v>GILET LESTE NEOPRENE 7KG</v>
          </cell>
          <cell r="C271">
            <v>49</v>
          </cell>
          <cell r="D271">
            <v>41.5</v>
          </cell>
          <cell r="E271">
            <v>-0.15306122448979592</v>
          </cell>
          <cell r="F271" t="str">
            <v>PERSONAL TRAINING</v>
          </cell>
          <cell r="H271" t="str">
            <v>PICE</v>
          </cell>
          <cell r="I271">
            <v>7</v>
          </cell>
        </row>
        <row r="272">
          <cell r="A272">
            <v>5029</v>
          </cell>
          <cell r="B272" t="str">
            <v>GLUTE</v>
          </cell>
          <cell r="C272">
            <v>2695</v>
          </cell>
          <cell r="D272">
            <v>2021.25</v>
          </cell>
          <cell r="E272">
            <v>-0.25</v>
          </cell>
          <cell r="F272" t="str">
            <v>MACHINES</v>
          </cell>
          <cell r="H272" t="str">
            <v>PICE</v>
          </cell>
          <cell r="I272">
            <v>177</v>
          </cell>
        </row>
        <row r="273">
          <cell r="A273">
            <v>3525</v>
          </cell>
          <cell r="B273" t="str">
            <v>GLUTE HAM</v>
          </cell>
          <cell r="C273">
            <v>299</v>
          </cell>
          <cell r="D273">
            <v>248</v>
          </cell>
          <cell r="E273">
            <v>-0.1705685618729097</v>
          </cell>
          <cell r="F273" t="str">
            <v>CROSSFIT</v>
          </cell>
          <cell r="H273" t="str">
            <v>PICE</v>
          </cell>
          <cell r="I273">
            <v>26</v>
          </cell>
        </row>
        <row r="274">
          <cell r="A274">
            <v>1564</v>
          </cell>
          <cell r="B274" t="str">
            <v>GRAVITY GTS</v>
          </cell>
          <cell r="C274">
            <v>3598.71</v>
          </cell>
          <cell r="D274">
            <v>3250</v>
          </cell>
          <cell r="E274">
            <v>-9.6898610891124878E-2</v>
          </cell>
          <cell r="F274" t="str">
            <v>PILATES &amp; BIEN ETRE</v>
          </cell>
          <cell r="H274" t="str">
            <v>PICE</v>
          </cell>
          <cell r="I274">
            <v>96</v>
          </cell>
        </row>
        <row r="275">
          <cell r="A275">
            <v>3641</v>
          </cell>
          <cell r="B275" t="str">
            <v>GRIPBALL</v>
          </cell>
          <cell r="C275">
            <v>9</v>
          </cell>
          <cell r="D275">
            <v>7.2</v>
          </cell>
          <cell r="E275">
            <v>-0.19999999999999998</v>
          </cell>
          <cell r="F275" t="str">
            <v>CROSSFIT</v>
          </cell>
          <cell r="H275" t="str">
            <v>PICE</v>
          </cell>
          <cell r="I275">
            <v>0.5</v>
          </cell>
        </row>
        <row r="276">
          <cell r="A276">
            <v>1576</v>
          </cell>
          <cell r="B276" t="str">
            <v>HAIE 15CM</v>
          </cell>
          <cell r="C276">
            <v>6.61</v>
          </cell>
          <cell r="D276">
            <v>5.95</v>
          </cell>
          <cell r="E276">
            <v>-9.9848714069591546E-2</v>
          </cell>
          <cell r="F276" t="str">
            <v>PERSONAL TRAINING</v>
          </cell>
          <cell r="H276" t="str">
            <v>PICE</v>
          </cell>
          <cell r="I276">
            <v>0.22</v>
          </cell>
        </row>
        <row r="277">
          <cell r="A277">
            <v>1577</v>
          </cell>
          <cell r="B277" t="str">
            <v>HAIE 30CM</v>
          </cell>
          <cell r="C277">
            <v>7.44</v>
          </cell>
          <cell r="D277">
            <v>6.7</v>
          </cell>
          <cell r="E277">
            <v>-9.9462365591397872E-2</v>
          </cell>
          <cell r="F277" t="str">
            <v>PERSONAL TRAINING</v>
          </cell>
          <cell r="H277" t="str">
            <v>PICE</v>
          </cell>
          <cell r="I277">
            <v>0.28000000000000003</v>
          </cell>
        </row>
        <row r="278">
          <cell r="A278">
            <v>1578</v>
          </cell>
          <cell r="B278" t="str">
            <v>HAIE 50CM</v>
          </cell>
          <cell r="C278">
            <v>10.87</v>
          </cell>
          <cell r="D278">
            <v>9.8000000000000007</v>
          </cell>
          <cell r="E278">
            <v>-9.8436062557497567E-2</v>
          </cell>
          <cell r="F278" t="str">
            <v>PERSONAL TRAINING</v>
          </cell>
          <cell r="H278" t="str">
            <v>PICE</v>
          </cell>
          <cell r="I278">
            <v>0.36</v>
          </cell>
        </row>
        <row r="279">
          <cell r="A279">
            <v>2066</v>
          </cell>
          <cell r="B279" t="str">
            <v xml:space="preserve">HALTERES CAOUTCHOUC HEXAGONALES 10 KG </v>
          </cell>
          <cell r="C279">
            <v>26</v>
          </cell>
          <cell r="D279">
            <v>20.9</v>
          </cell>
          <cell r="E279">
            <v>-0.19615384615384621</v>
          </cell>
          <cell r="F279" t="str">
            <v>MUSCULATION</v>
          </cell>
          <cell r="H279" t="str">
            <v>PICE</v>
          </cell>
          <cell r="I279">
            <v>10</v>
          </cell>
        </row>
        <row r="280">
          <cell r="A280">
            <v>1589</v>
          </cell>
          <cell r="B280" t="str">
            <v xml:space="preserve">HALTERES CAOUTCHOUC HEXAGONALES 12,5 KG </v>
          </cell>
          <cell r="C280">
            <v>32.5</v>
          </cell>
          <cell r="D280">
            <v>26</v>
          </cell>
          <cell r="E280">
            <v>-0.2</v>
          </cell>
          <cell r="F280" t="str">
            <v>MUSCULATION</v>
          </cell>
          <cell r="H280" t="str">
            <v>PICE</v>
          </cell>
          <cell r="I280">
            <v>12.5</v>
          </cell>
        </row>
        <row r="281">
          <cell r="A281">
            <v>1590</v>
          </cell>
          <cell r="B281" t="str">
            <v xml:space="preserve">HALTERES CAOUTCHOUC HEXAGONALES 15 KG </v>
          </cell>
          <cell r="C281">
            <v>39</v>
          </cell>
          <cell r="D281">
            <v>31.2</v>
          </cell>
          <cell r="E281">
            <v>-0.2</v>
          </cell>
          <cell r="F281" t="str">
            <v>MUSCULATION</v>
          </cell>
          <cell r="H281" t="str">
            <v>PICE</v>
          </cell>
          <cell r="I281">
            <v>15</v>
          </cell>
        </row>
        <row r="282">
          <cell r="A282">
            <v>1591</v>
          </cell>
          <cell r="B282" t="str">
            <v xml:space="preserve">HALTERES CAOUTCHOUC HEXAGONALES 17,5 KG </v>
          </cell>
          <cell r="C282">
            <v>45.5</v>
          </cell>
          <cell r="D282">
            <v>36.6</v>
          </cell>
          <cell r="E282">
            <v>-0.19560439560439558</v>
          </cell>
          <cell r="F282" t="str">
            <v>MUSCULATION</v>
          </cell>
          <cell r="H282" t="str">
            <v>PICE</v>
          </cell>
          <cell r="I282">
            <v>17.5</v>
          </cell>
        </row>
        <row r="283">
          <cell r="A283">
            <v>2057</v>
          </cell>
          <cell r="B283" t="str">
            <v xml:space="preserve">HALTERES CAOUTCHOUC HEXAGONALES 1KG </v>
          </cell>
          <cell r="C283">
            <v>2.6</v>
          </cell>
          <cell r="D283">
            <v>2.0699999999999998</v>
          </cell>
          <cell r="E283">
            <v>-0.20384615384615393</v>
          </cell>
          <cell r="F283" t="str">
            <v>MUSCULATION</v>
          </cell>
          <cell r="H283" t="str">
            <v>PICE</v>
          </cell>
          <cell r="I283">
            <v>1</v>
          </cell>
        </row>
        <row r="284">
          <cell r="A284">
            <v>1592</v>
          </cell>
          <cell r="B284" t="str">
            <v xml:space="preserve">HALTERES CAOUTCHOUC HEXAGONALES 20 KG </v>
          </cell>
          <cell r="C284">
            <v>52</v>
          </cell>
          <cell r="D284">
            <v>41.8</v>
          </cell>
          <cell r="E284">
            <v>-0.19615384615384621</v>
          </cell>
          <cell r="F284" t="str">
            <v>MUSCULATION</v>
          </cell>
          <cell r="H284" t="str">
            <v>PICE</v>
          </cell>
          <cell r="I284">
            <v>20</v>
          </cell>
        </row>
        <row r="285">
          <cell r="A285">
            <v>1593</v>
          </cell>
          <cell r="B285" t="str">
            <v xml:space="preserve">HALTERES CAOUTCHOUC HEXAGONALES 22,5 KG </v>
          </cell>
          <cell r="C285">
            <v>58.5</v>
          </cell>
          <cell r="D285">
            <v>47.05</v>
          </cell>
          <cell r="E285">
            <v>-0.19572649572649578</v>
          </cell>
          <cell r="F285" t="str">
            <v>MUSCULATION</v>
          </cell>
          <cell r="H285" t="str">
            <v>PICE</v>
          </cell>
          <cell r="I285">
            <v>22.5</v>
          </cell>
        </row>
        <row r="286">
          <cell r="A286">
            <v>1594</v>
          </cell>
          <cell r="B286" t="str">
            <v xml:space="preserve">HALTERES CAOUTCHOUC HEXAGONALES 25 KG </v>
          </cell>
          <cell r="C286">
            <v>65</v>
          </cell>
          <cell r="D286">
            <v>52.3</v>
          </cell>
          <cell r="E286">
            <v>-0.19538461538461543</v>
          </cell>
          <cell r="F286" t="str">
            <v>MUSCULATION</v>
          </cell>
          <cell r="H286" t="str">
            <v>PICE</v>
          </cell>
          <cell r="I286">
            <v>25</v>
          </cell>
        </row>
        <row r="287">
          <cell r="A287">
            <v>1595</v>
          </cell>
          <cell r="B287" t="str">
            <v xml:space="preserve">HALTERES CAOUTCHOUC HEXAGONALES 27,5 KG </v>
          </cell>
          <cell r="C287">
            <v>71.5</v>
          </cell>
          <cell r="D287">
            <v>57.5</v>
          </cell>
          <cell r="E287">
            <v>-0.19580419580419581</v>
          </cell>
          <cell r="F287" t="str">
            <v>MUSCULATION</v>
          </cell>
          <cell r="H287" t="str">
            <v>PICE</v>
          </cell>
          <cell r="I287">
            <v>27.5</v>
          </cell>
        </row>
        <row r="288">
          <cell r="A288">
            <v>2058</v>
          </cell>
          <cell r="B288" t="str">
            <v xml:space="preserve">HALTERES CAOUTCHOUC HEXAGONALES 2KG </v>
          </cell>
          <cell r="C288">
            <v>5.2</v>
          </cell>
          <cell r="D288">
            <v>4.1500000000000004</v>
          </cell>
          <cell r="E288">
            <v>-0.20192307692307687</v>
          </cell>
          <cell r="F288" t="str">
            <v>MUSCULATION</v>
          </cell>
          <cell r="H288" t="str">
            <v>PICE</v>
          </cell>
          <cell r="I288">
            <v>2</v>
          </cell>
        </row>
        <row r="289">
          <cell r="A289">
            <v>1596</v>
          </cell>
          <cell r="B289" t="str">
            <v xml:space="preserve">HALTERES CAOUTCHOUC HEXAGONALES 30 KG </v>
          </cell>
          <cell r="C289">
            <v>78</v>
          </cell>
          <cell r="D289">
            <v>62.7</v>
          </cell>
          <cell r="E289">
            <v>-0.19615384615384612</v>
          </cell>
          <cell r="F289" t="str">
            <v>MUSCULATION</v>
          </cell>
          <cell r="H289" t="str">
            <v>PICE</v>
          </cell>
          <cell r="I289">
            <v>30</v>
          </cell>
        </row>
        <row r="290">
          <cell r="A290">
            <v>1597</v>
          </cell>
          <cell r="B290" t="str">
            <v xml:space="preserve">HALTERES CAOUTCHOUC HEXAGONALES 32,5 KG </v>
          </cell>
          <cell r="C290">
            <v>84.5</v>
          </cell>
          <cell r="D290">
            <v>68</v>
          </cell>
          <cell r="E290">
            <v>-0.19526627218934911</v>
          </cell>
          <cell r="F290" t="str">
            <v>MUSCULATION</v>
          </cell>
          <cell r="H290" t="str">
            <v>PICE</v>
          </cell>
          <cell r="I290">
            <v>32.5</v>
          </cell>
        </row>
        <row r="291">
          <cell r="A291">
            <v>1598</v>
          </cell>
          <cell r="B291" t="str">
            <v xml:space="preserve">HALTERES CAOUTCHOUC HEXAGONALES 35 KG </v>
          </cell>
          <cell r="C291">
            <v>91</v>
          </cell>
          <cell r="D291">
            <v>73.2</v>
          </cell>
          <cell r="E291">
            <v>-0.19560439560439558</v>
          </cell>
          <cell r="F291" t="str">
            <v>MUSCULATION</v>
          </cell>
          <cell r="H291" t="str">
            <v>PICE</v>
          </cell>
          <cell r="I291">
            <v>35</v>
          </cell>
        </row>
        <row r="292">
          <cell r="A292">
            <v>2484</v>
          </cell>
          <cell r="B292" t="str">
            <v xml:space="preserve">HALTERES CAOUTCHOUC HEXAGONALES 37,5 KG </v>
          </cell>
          <cell r="C292">
            <v>97.5</v>
          </cell>
          <cell r="D292">
            <v>78.400000000000006</v>
          </cell>
          <cell r="E292">
            <v>-0.19589743589743583</v>
          </cell>
          <cell r="F292" t="str">
            <v>MUSCULATION</v>
          </cell>
          <cell r="H292" t="str">
            <v>PICE</v>
          </cell>
          <cell r="I292">
            <v>37.5</v>
          </cell>
        </row>
        <row r="293">
          <cell r="A293">
            <v>2068</v>
          </cell>
          <cell r="B293" t="str">
            <v xml:space="preserve">HALTERES CAOUTCHOUC HEXAGONALES 40 KG </v>
          </cell>
          <cell r="C293">
            <v>104</v>
          </cell>
          <cell r="D293">
            <v>83.7</v>
          </cell>
          <cell r="E293">
            <v>-0.19519230769230766</v>
          </cell>
          <cell r="F293" t="str">
            <v>MUSCULATION</v>
          </cell>
          <cell r="H293" t="str">
            <v>PICE</v>
          </cell>
          <cell r="I293">
            <v>40</v>
          </cell>
        </row>
        <row r="294">
          <cell r="A294">
            <v>2485</v>
          </cell>
          <cell r="B294" t="str">
            <v xml:space="preserve">HALTERES CAOUTCHOUC HEXAGONALES 42,5 KG </v>
          </cell>
          <cell r="C294">
            <v>110.5</v>
          </cell>
          <cell r="D294">
            <v>88.9</v>
          </cell>
          <cell r="E294">
            <v>-0.19547511312217189</v>
          </cell>
          <cell r="F294" t="str">
            <v>MUSCULATION</v>
          </cell>
          <cell r="H294" t="str">
            <v>PICE</v>
          </cell>
          <cell r="I294">
            <v>42.5</v>
          </cell>
        </row>
        <row r="295">
          <cell r="A295">
            <v>2071</v>
          </cell>
          <cell r="B295" t="str">
            <v xml:space="preserve">HALTERES CAOUTCHOUC HEXAGONALES 45 KG </v>
          </cell>
          <cell r="C295">
            <v>117</v>
          </cell>
          <cell r="D295">
            <v>94.1</v>
          </cell>
          <cell r="E295">
            <v>-0.19572649572649578</v>
          </cell>
          <cell r="F295" t="str">
            <v>MUSCULATION</v>
          </cell>
          <cell r="H295" t="str">
            <v>PICE</v>
          </cell>
          <cell r="I295">
            <v>45</v>
          </cell>
        </row>
        <row r="296">
          <cell r="A296">
            <v>2486</v>
          </cell>
          <cell r="B296" t="str">
            <v xml:space="preserve">HALTERES CAOUTCHOUC HEXAGONALES 47,5 KG </v>
          </cell>
          <cell r="C296">
            <v>123.5</v>
          </cell>
          <cell r="D296">
            <v>99.4</v>
          </cell>
          <cell r="E296">
            <v>-0.19514170040485826</v>
          </cell>
          <cell r="F296" t="str">
            <v>MUSCULATION</v>
          </cell>
          <cell r="H296" t="str">
            <v>PICE</v>
          </cell>
          <cell r="I296">
            <v>47.5</v>
          </cell>
        </row>
        <row r="297">
          <cell r="A297">
            <v>2059</v>
          </cell>
          <cell r="B297" t="str">
            <v xml:space="preserve">HALTERES CAOUTCHOUC HEXAGONALES 4KG </v>
          </cell>
          <cell r="C297">
            <v>10.4</v>
          </cell>
          <cell r="D297">
            <v>8.3000000000000007</v>
          </cell>
          <cell r="E297">
            <v>-0.20192307692307687</v>
          </cell>
          <cell r="F297" t="str">
            <v>MUSCULATION</v>
          </cell>
          <cell r="H297" t="str">
            <v>PICE</v>
          </cell>
          <cell r="I297">
            <v>4</v>
          </cell>
        </row>
        <row r="298">
          <cell r="A298">
            <v>2074</v>
          </cell>
          <cell r="B298" t="str">
            <v xml:space="preserve">HALTERES CAOUTCHOUC HEXAGONALES 50 KG </v>
          </cell>
          <cell r="C298">
            <v>130</v>
          </cell>
          <cell r="D298">
            <v>104.6</v>
          </cell>
          <cell r="E298">
            <v>-0.19538461538461543</v>
          </cell>
          <cell r="F298" t="str">
            <v>MUSCULATION</v>
          </cell>
          <cell r="H298" t="str">
            <v>PICE</v>
          </cell>
          <cell r="I298">
            <v>50</v>
          </cell>
        </row>
        <row r="299">
          <cell r="A299">
            <v>2062</v>
          </cell>
          <cell r="B299" t="str">
            <v xml:space="preserve">HALTERES CAOUTCHOUC HEXAGONALES 6 KG </v>
          </cell>
          <cell r="C299">
            <v>15.6</v>
          </cell>
          <cell r="D299">
            <v>12.5</v>
          </cell>
          <cell r="E299">
            <v>-0.19871794871794871</v>
          </cell>
          <cell r="F299" t="str">
            <v>MUSCULATION</v>
          </cell>
          <cell r="H299" t="str">
            <v>PICE</v>
          </cell>
          <cell r="I299">
            <v>6</v>
          </cell>
        </row>
        <row r="300">
          <cell r="A300">
            <v>2064</v>
          </cell>
          <cell r="B300" t="str">
            <v xml:space="preserve">HALTERES CAOUTCHOUC HEXAGONALES 8 KG </v>
          </cell>
          <cell r="C300">
            <v>20.8</v>
          </cell>
          <cell r="D300">
            <v>16.600000000000001</v>
          </cell>
          <cell r="E300">
            <v>-0.20192307692307687</v>
          </cell>
          <cell r="F300" t="str">
            <v>MUSCULATION</v>
          </cell>
          <cell r="H300" t="str">
            <v>PICE</v>
          </cell>
          <cell r="I300">
            <v>8</v>
          </cell>
        </row>
        <row r="301">
          <cell r="A301">
            <v>4066</v>
          </cell>
          <cell r="B301" t="str">
            <v>HALTERES RONDS 10KG</v>
          </cell>
          <cell r="C301">
            <v>80</v>
          </cell>
          <cell r="D301">
            <v>56</v>
          </cell>
          <cell r="E301">
            <v>-0.3</v>
          </cell>
          <cell r="F301" t="str">
            <v>MUSCULATION</v>
          </cell>
          <cell r="H301" t="str">
            <v>PAIRE</v>
          </cell>
          <cell r="I301">
            <v>10</v>
          </cell>
        </row>
        <row r="302">
          <cell r="A302">
            <v>4067</v>
          </cell>
          <cell r="B302" t="str">
            <v>HALTERES RONDS 12,5KG</v>
          </cell>
          <cell r="C302">
            <v>100</v>
          </cell>
          <cell r="D302">
            <v>70</v>
          </cell>
          <cell r="E302">
            <v>-0.3</v>
          </cell>
          <cell r="F302" t="str">
            <v>MUSCULATION</v>
          </cell>
          <cell r="H302" t="str">
            <v>PAIRE</v>
          </cell>
          <cell r="I302">
            <v>12.5</v>
          </cell>
        </row>
        <row r="303">
          <cell r="A303">
            <v>4068</v>
          </cell>
          <cell r="B303" t="str">
            <v>HALTERES RONDS 15KG</v>
          </cell>
          <cell r="C303">
            <v>120</v>
          </cell>
          <cell r="D303">
            <v>84</v>
          </cell>
          <cell r="E303">
            <v>-0.3</v>
          </cell>
          <cell r="F303" t="str">
            <v>MUSCULATION</v>
          </cell>
          <cell r="H303" t="str">
            <v>PAIRE</v>
          </cell>
          <cell r="I303">
            <v>15</v>
          </cell>
        </row>
        <row r="304">
          <cell r="A304">
            <v>4069</v>
          </cell>
          <cell r="B304" t="str">
            <v>HALTERES RONDS 17,5KG</v>
          </cell>
          <cell r="C304">
            <v>140</v>
          </cell>
          <cell r="D304">
            <v>98</v>
          </cell>
          <cell r="E304">
            <v>-0.3</v>
          </cell>
          <cell r="F304" t="str">
            <v>MUSCULATION</v>
          </cell>
          <cell r="H304" t="str">
            <v>PAIRE</v>
          </cell>
          <cell r="I304">
            <v>17.5</v>
          </cell>
        </row>
        <row r="305">
          <cell r="A305">
            <v>4063</v>
          </cell>
          <cell r="B305" t="str">
            <v>HALTERES RONDS 2,5KG</v>
          </cell>
          <cell r="C305">
            <v>20</v>
          </cell>
          <cell r="D305">
            <v>14</v>
          </cell>
          <cell r="E305">
            <v>-0.3</v>
          </cell>
          <cell r="F305" t="str">
            <v>MUSCULATION</v>
          </cell>
          <cell r="H305" t="str">
            <v>PAIRE</v>
          </cell>
          <cell r="I305">
            <v>2.5</v>
          </cell>
        </row>
        <row r="306">
          <cell r="A306">
            <v>4070</v>
          </cell>
          <cell r="B306" t="str">
            <v>HALTERES RONDS 20KG</v>
          </cell>
          <cell r="C306">
            <v>160</v>
          </cell>
          <cell r="D306">
            <v>112</v>
          </cell>
          <cell r="E306">
            <v>-0.3</v>
          </cell>
          <cell r="F306" t="str">
            <v>MUSCULATION</v>
          </cell>
          <cell r="H306" t="str">
            <v>PAIRE</v>
          </cell>
          <cell r="I306">
            <v>20</v>
          </cell>
        </row>
        <row r="307">
          <cell r="A307">
            <v>4071</v>
          </cell>
          <cell r="B307" t="str">
            <v>HALTERES RONDS 22,5KG</v>
          </cell>
          <cell r="C307">
            <v>180</v>
          </cell>
          <cell r="D307">
            <v>126</v>
          </cell>
          <cell r="E307">
            <v>-0.3</v>
          </cell>
          <cell r="F307" t="str">
            <v>MUSCULATION</v>
          </cell>
          <cell r="H307" t="str">
            <v>PAIRE</v>
          </cell>
          <cell r="I307">
            <v>22.5</v>
          </cell>
        </row>
        <row r="308">
          <cell r="A308">
            <v>4072</v>
          </cell>
          <cell r="B308" t="str">
            <v>HALTERES RONDS 25KG</v>
          </cell>
          <cell r="C308">
            <v>200</v>
          </cell>
          <cell r="D308">
            <v>140</v>
          </cell>
          <cell r="E308">
            <v>-0.3</v>
          </cell>
          <cell r="F308" t="str">
            <v>MUSCULATION</v>
          </cell>
          <cell r="H308" t="str">
            <v>PAIRE</v>
          </cell>
          <cell r="I308">
            <v>25</v>
          </cell>
        </row>
        <row r="309">
          <cell r="A309">
            <v>4073</v>
          </cell>
          <cell r="B309" t="str">
            <v>HALTERES RONDS 27,5KG</v>
          </cell>
          <cell r="C309">
            <v>220</v>
          </cell>
          <cell r="D309">
            <v>154</v>
          </cell>
          <cell r="E309">
            <v>-0.3</v>
          </cell>
          <cell r="F309" t="str">
            <v>MUSCULATION</v>
          </cell>
          <cell r="H309" t="str">
            <v>PAIRE</v>
          </cell>
          <cell r="I309">
            <v>27.5</v>
          </cell>
        </row>
        <row r="310">
          <cell r="A310">
            <v>4074</v>
          </cell>
          <cell r="B310" t="str">
            <v>HALTERES RONDS 30KG</v>
          </cell>
          <cell r="C310">
            <v>240</v>
          </cell>
          <cell r="D310">
            <v>168</v>
          </cell>
          <cell r="E310">
            <v>-0.3</v>
          </cell>
          <cell r="F310" t="str">
            <v>MUSCULATION</v>
          </cell>
          <cell r="H310" t="str">
            <v>PAIRE</v>
          </cell>
          <cell r="I310">
            <v>30</v>
          </cell>
        </row>
        <row r="311">
          <cell r="A311">
            <v>4075</v>
          </cell>
          <cell r="B311" t="str">
            <v>HALTERES RONDS 32,5KG</v>
          </cell>
          <cell r="C311">
            <v>260</v>
          </cell>
          <cell r="D311">
            <v>182</v>
          </cell>
          <cell r="E311">
            <v>-0.3</v>
          </cell>
          <cell r="F311" t="str">
            <v>MUSCULATION</v>
          </cell>
          <cell r="H311" t="str">
            <v>PAIRE</v>
          </cell>
          <cell r="I311">
            <v>32.5</v>
          </cell>
        </row>
        <row r="312">
          <cell r="A312">
            <v>4076</v>
          </cell>
          <cell r="B312" t="str">
            <v>HALTERES RONDS 35KG</v>
          </cell>
          <cell r="C312">
            <v>280</v>
          </cell>
          <cell r="D312">
            <v>196</v>
          </cell>
          <cell r="E312">
            <v>-0.3</v>
          </cell>
          <cell r="F312" t="str">
            <v>MUSCULATION</v>
          </cell>
          <cell r="H312" t="str">
            <v>PAIRE</v>
          </cell>
          <cell r="I312">
            <v>35</v>
          </cell>
        </row>
        <row r="313">
          <cell r="A313">
            <v>4077</v>
          </cell>
          <cell r="B313" t="str">
            <v>HALTERES RONDS 37,5KG</v>
          </cell>
          <cell r="C313">
            <v>300</v>
          </cell>
          <cell r="D313">
            <v>210</v>
          </cell>
          <cell r="E313">
            <v>-0.3</v>
          </cell>
          <cell r="F313" t="str">
            <v>MUSCULATION</v>
          </cell>
          <cell r="H313" t="str">
            <v>PAIRE</v>
          </cell>
          <cell r="I313">
            <v>37.5</v>
          </cell>
        </row>
        <row r="314">
          <cell r="A314">
            <v>4078</v>
          </cell>
          <cell r="B314" t="str">
            <v>HALTERES RONDS 40KG</v>
          </cell>
          <cell r="C314">
            <v>320</v>
          </cell>
          <cell r="D314">
            <v>224</v>
          </cell>
          <cell r="E314">
            <v>-0.3</v>
          </cell>
          <cell r="F314" t="str">
            <v>MUSCULATION</v>
          </cell>
          <cell r="H314" t="str">
            <v>PAIRE</v>
          </cell>
          <cell r="I314">
            <v>40</v>
          </cell>
        </row>
        <row r="315">
          <cell r="A315">
            <v>4079</v>
          </cell>
          <cell r="B315" t="str">
            <v>HALTERES RONDS 45KG</v>
          </cell>
          <cell r="C315">
            <v>360</v>
          </cell>
          <cell r="D315">
            <v>252</v>
          </cell>
          <cell r="E315">
            <v>-0.3</v>
          </cell>
          <cell r="F315" t="str">
            <v>MUSCULATION</v>
          </cell>
          <cell r="H315" t="str">
            <v>PAIRE</v>
          </cell>
          <cell r="I315">
            <v>45</v>
          </cell>
        </row>
        <row r="316">
          <cell r="A316">
            <v>4080</v>
          </cell>
          <cell r="B316" t="str">
            <v>HALTERES RONDS 50KG</v>
          </cell>
          <cell r="C316">
            <v>400</v>
          </cell>
          <cell r="D316">
            <v>280</v>
          </cell>
          <cell r="E316">
            <v>-0.3</v>
          </cell>
          <cell r="F316" t="str">
            <v>MUSCULATION</v>
          </cell>
          <cell r="H316" t="str">
            <v>PAIRE</v>
          </cell>
          <cell r="I316">
            <v>50</v>
          </cell>
        </row>
        <row r="317">
          <cell r="A317">
            <v>4064</v>
          </cell>
          <cell r="B317" t="str">
            <v>HALTERES RONDS 5KG</v>
          </cell>
          <cell r="C317">
            <v>40</v>
          </cell>
          <cell r="D317">
            <v>28</v>
          </cell>
          <cell r="E317">
            <v>-0.3</v>
          </cell>
          <cell r="F317" t="str">
            <v>MUSCULATION</v>
          </cell>
          <cell r="H317" t="str">
            <v>PAIRE</v>
          </cell>
          <cell r="I317">
            <v>5</v>
          </cell>
        </row>
        <row r="318">
          <cell r="A318">
            <v>4065</v>
          </cell>
          <cell r="B318" t="str">
            <v>HALTERES RONDS 7,5KG</v>
          </cell>
          <cell r="C318">
            <v>60</v>
          </cell>
          <cell r="D318">
            <v>42</v>
          </cell>
          <cell r="E318">
            <v>-0.3</v>
          </cell>
          <cell r="F318" t="str">
            <v>MUSCULATION</v>
          </cell>
          <cell r="H318" t="str">
            <v>PAIRE</v>
          </cell>
          <cell r="I318">
            <v>7.5</v>
          </cell>
        </row>
        <row r="319">
          <cell r="A319">
            <v>2993</v>
          </cell>
          <cell r="B319" t="str">
            <v>HALTERES VINYLES 0,5 KG ROSE</v>
          </cell>
          <cell r="C319">
            <v>2.8</v>
          </cell>
          <cell r="D319">
            <v>1.8</v>
          </cell>
          <cell r="E319">
            <v>-0.3571428571428571</v>
          </cell>
          <cell r="F319" t="str">
            <v>FITNESS</v>
          </cell>
          <cell r="H319" t="str">
            <v>PAIRE</v>
          </cell>
          <cell r="I319">
            <v>1</v>
          </cell>
        </row>
        <row r="320">
          <cell r="A320">
            <v>1616</v>
          </cell>
          <cell r="B320" t="str">
            <v>HALTERES VINYLES 1 KG BLEU</v>
          </cell>
          <cell r="C320">
            <v>4.4000000000000004</v>
          </cell>
          <cell r="D320">
            <v>3.3</v>
          </cell>
          <cell r="E320">
            <v>-0.25000000000000011</v>
          </cell>
          <cell r="F320" t="str">
            <v>FITNESS</v>
          </cell>
          <cell r="H320" t="str">
            <v>PAIRE</v>
          </cell>
          <cell r="I320">
            <v>2</v>
          </cell>
        </row>
        <row r="321">
          <cell r="A321">
            <v>2994</v>
          </cell>
          <cell r="B321" t="str">
            <v>HALTERES VINYLES 2 KG JAUNE</v>
          </cell>
          <cell r="C321">
            <v>8.8000000000000007</v>
          </cell>
          <cell r="D321">
            <v>6.3</v>
          </cell>
          <cell r="E321">
            <v>-0.28409090909090917</v>
          </cell>
          <cell r="F321" t="str">
            <v>FITNESS</v>
          </cell>
          <cell r="H321" t="str">
            <v>PAIRE</v>
          </cell>
          <cell r="I321">
            <v>4</v>
          </cell>
        </row>
        <row r="322">
          <cell r="A322">
            <v>2995</v>
          </cell>
          <cell r="B322" t="str">
            <v>HALTERES VINYLES 3 KG VERT</v>
          </cell>
          <cell r="C322">
            <v>13.1</v>
          </cell>
          <cell r="D322">
            <v>9.4</v>
          </cell>
          <cell r="E322">
            <v>-0.28244274809160302</v>
          </cell>
          <cell r="F322" t="str">
            <v>FITNESS</v>
          </cell>
          <cell r="H322" t="str">
            <v>PAIRE</v>
          </cell>
          <cell r="I322">
            <v>6</v>
          </cell>
        </row>
        <row r="323">
          <cell r="A323">
            <v>2996</v>
          </cell>
          <cell r="B323" t="str">
            <v>HALTERES VINYLES 4 KG ORANGE</v>
          </cell>
          <cell r="C323">
            <v>17.5</v>
          </cell>
          <cell r="D323">
            <v>12.6</v>
          </cell>
          <cell r="E323">
            <v>-0.28000000000000003</v>
          </cell>
          <cell r="F323" t="str">
            <v>FITNESS</v>
          </cell>
          <cell r="H323" t="str">
            <v>PAIRE</v>
          </cell>
          <cell r="I323">
            <v>8</v>
          </cell>
        </row>
        <row r="324">
          <cell r="A324">
            <v>2997</v>
          </cell>
          <cell r="B324" t="str">
            <v>HALTERES VINYLES 5 KG NOIR</v>
          </cell>
          <cell r="C324">
            <v>22</v>
          </cell>
          <cell r="D324">
            <v>15.7</v>
          </cell>
          <cell r="E324">
            <v>-0.28636363636363638</v>
          </cell>
          <cell r="F324" t="str">
            <v>FITNESS</v>
          </cell>
          <cell r="H324" t="str">
            <v>PAIRE</v>
          </cell>
          <cell r="I324">
            <v>10</v>
          </cell>
        </row>
        <row r="325">
          <cell r="A325">
            <v>2362</v>
          </cell>
          <cell r="B325" t="str">
            <v>HEX BAR</v>
          </cell>
          <cell r="C325">
            <v>130</v>
          </cell>
          <cell r="D325">
            <v>104</v>
          </cell>
          <cell r="E325">
            <v>-0.2</v>
          </cell>
          <cell r="F325" t="str">
            <v>MUSCULATION</v>
          </cell>
          <cell r="H325" t="str">
            <v>PICE</v>
          </cell>
          <cell r="I325">
            <v>20.5</v>
          </cell>
        </row>
        <row r="326">
          <cell r="A326">
            <v>5004</v>
          </cell>
          <cell r="B326" t="str">
            <v>HIGH LAT PULLDOWN 95KG - E11</v>
          </cell>
          <cell r="C326">
            <v>2580</v>
          </cell>
          <cell r="D326">
            <v>1935</v>
          </cell>
          <cell r="E326">
            <v>-0.25</v>
          </cell>
          <cell r="F326" t="str">
            <v>MACHINES</v>
          </cell>
          <cell r="H326" t="str">
            <v>PICE</v>
          </cell>
          <cell r="I326">
            <v>218</v>
          </cell>
        </row>
        <row r="327">
          <cell r="A327">
            <v>1625</v>
          </cell>
          <cell r="B327" t="str">
            <v>HOME TRAINER</v>
          </cell>
          <cell r="C327">
            <v>29</v>
          </cell>
          <cell r="D327">
            <v>21.8</v>
          </cell>
          <cell r="E327">
            <v>-0.24827586206896549</v>
          </cell>
          <cell r="F327" t="str">
            <v>FITNESS</v>
          </cell>
          <cell r="H327" t="str">
            <v>PICE</v>
          </cell>
          <cell r="I327">
            <v>1.2</v>
          </cell>
        </row>
        <row r="328">
          <cell r="A328">
            <v>5014</v>
          </cell>
          <cell r="B328" t="str">
            <v>HYPEREXTENSIONS BENCH</v>
          </cell>
          <cell r="C328">
            <v>750</v>
          </cell>
          <cell r="D328">
            <v>562.5</v>
          </cell>
          <cell r="E328">
            <v>-0.25</v>
          </cell>
          <cell r="F328" t="str">
            <v>MACHINES</v>
          </cell>
          <cell r="H328" t="str">
            <v>PICE</v>
          </cell>
          <cell r="I328">
            <v>50</v>
          </cell>
        </row>
        <row r="329">
          <cell r="A329">
            <v>5022</v>
          </cell>
          <cell r="B329" t="str">
            <v>INCLINE CHEST PRESS 95KG - E03</v>
          </cell>
          <cell r="C329">
            <v>2980</v>
          </cell>
          <cell r="D329">
            <v>2235</v>
          </cell>
          <cell r="E329">
            <v>-0.25</v>
          </cell>
          <cell r="F329" t="str">
            <v>MACHINES</v>
          </cell>
          <cell r="H329" t="str">
            <v>PICE</v>
          </cell>
          <cell r="I329">
            <v>209</v>
          </cell>
        </row>
        <row r="330">
          <cell r="A330">
            <v>5001</v>
          </cell>
          <cell r="B330" t="str">
            <v>INNER - OUTER</v>
          </cell>
          <cell r="C330">
            <v>2980</v>
          </cell>
          <cell r="D330">
            <v>2235</v>
          </cell>
          <cell r="E330">
            <v>-0.25</v>
          </cell>
          <cell r="F330" t="str">
            <v>MACHINES</v>
          </cell>
          <cell r="H330" t="str">
            <v>PICE</v>
          </cell>
          <cell r="I330">
            <v>194</v>
          </cell>
        </row>
        <row r="331">
          <cell r="A331">
            <v>5051</v>
          </cell>
          <cell r="B331" t="str">
            <v>INNER - OUTER</v>
          </cell>
          <cell r="C331">
            <v>2075</v>
          </cell>
          <cell r="D331">
            <v>1556.25</v>
          </cell>
          <cell r="E331">
            <v>-0.25</v>
          </cell>
          <cell r="F331" t="str">
            <v>MACHINES</v>
          </cell>
          <cell r="H331" t="str">
            <v>PICE</v>
          </cell>
          <cell r="I331">
            <v>212</v>
          </cell>
        </row>
        <row r="332">
          <cell r="A332">
            <v>2884</v>
          </cell>
          <cell r="B332" t="str">
            <v>J-HOOKS</v>
          </cell>
          <cell r="C332">
            <v>50</v>
          </cell>
          <cell r="D332">
            <v>42.5</v>
          </cell>
          <cell r="E332">
            <v>-0.15</v>
          </cell>
          <cell r="F332" t="str">
            <v>CROSSFIT</v>
          </cell>
          <cell r="H332" t="str">
            <v>PAIRE</v>
          </cell>
          <cell r="I332">
            <v>4</v>
          </cell>
        </row>
        <row r="333">
          <cell r="A333">
            <v>3226</v>
          </cell>
          <cell r="B333" t="str">
            <v>JUMP TRAINER</v>
          </cell>
          <cell r="C333">
            <v>2870.28</v>
          </cell>
          <cell r="D333">
            <v>2583.25</v>
          </cell>
          <cell r="E333">
            <v>-0.10000069679613145</v>
          </cell>
          <cell r="F333" t="str">
            <v>CARDIO TRAINING</v>
          </cell>
          <cell r="H333" t="str">
            <v>PICE</v>
          </cell>
          <cell r="I333">
            <v>100</v>
          </cell>
        </row>
        <row r="334">
          <cell r="A334">
            <v>3535</v>
          </cell>
          <cell r="B334" t="str">
            <v>K-GLIDE</v>
          </cell>
          <cell r="C334">
            <v>19.899999999999999</v>
          </cell>
          <cell r="D334">
            <v>14.9</v>
          </cell>
          <cell r="E334">
            <v>-0.2512562814070351</v>
          </cell>
          <cell r="F334" t="str">
            <v>PILATES &amp; BIEN ETRE</v>
          </cell>
          <cell r="H334" t="str">
            <v>PICE</v>
          </cell>
          <cell r="I334">
            <v>0.35</v>
          </cell>
        </row>
        <row r="335">
          <cell r="A335">
            <v>2972</v>
          </cell>
          <cell r="B335" t="str">
            <v>KETTLEBELL 10 KG</v>
          </cell>
          <cell r="C335">
            <v>32</v>
          </cell>
          <cell r="D335">
            <v>26</v>
          </cell>
          <cell r="E335">
            <v>-0.1875</v>
          </cell>
          <cell r="F335" t="str">
            <v>CROSSFIT</v>
          </cell>
          <cell r="H335" t="str">
            <v>PICE</v>
          </cell>
          <cell r="I335">
            <v>10</v>
          </cell>
        </row>
        <row r="336">
          <cell r="A336">
            <v>2973</v>
          </cell>
          <cell r="B336" t="str">
            <v>KETTLEBELL 12 KG</v>
          </cell>
          <cell r="C336">
            <v>38</v>
          </cell>
          <cell r="D336">
            <v>31</v>
          </cell>
          <cell r="E336">
            <v>-0.18421052631578946</v>
          </cell>
          <cell r="F336" t="str">
            <v>CROSSFIT</v>
          </cell>
          <cell r="H336" t="str">
            <v>PICE</v>
          </cell>
          <cell r="I336">
            <v>12</v>
          </cell>
        </row>
        <row r="337">
          <cell r="A337">
            <v>2974</v>
          </cell>
          <cell r="B337" t="str">
            <v>KETTLEBELL 16 KG</v>
          </cell>
          <cell r="C337">
            <v>51</v>
          </cell>
          <cell r="D337">
            <v>42</v>
          </cell>
          <cell r="E337">
            <v>-0.17647058823529413</v>
          </cell>
          <cell r="F337" t="str">
            <v>CROSSFIT</v>
          </cell>
          <cell r="H337" t="str">
            <v>PICE</v>
          </cell>
          <cell r="I337">
            <v>16</v>
          </cell>
        </row>
        <row r="338">
          <cell r="A338">
            <v>2975</v>
          </cell>
          <cell r="B338" t="str">
            <v>KETTLEBELL 20 KG</v>
          </cell>
          <cell r="C338">
            <v>59</v>
          </cell>
          <cell r="D338">
            <v>48</v>
          </cell>
          <cell r="E338">
            <v>-0.1864406779661017</v>
          </cell>
          <cell r="F338" t="str">
            <v>CROSSFIT</v>
          </cell>
          <cell r="H338" t="str">
            <v>PICE</v>
          </cell>
          <cell r="I338">
            <v>20</v>
          </cell>
        </row>
        <row r="339">
          <cell r="A339">
            <v>2976</v>
          </cell>
          <cell r="B339" t="str">
            <v>KETTLEBELL 24 KG</v>
          </cell>
          <cell r="C339">
            <v>70</v>
          </cell>
          <cell r="D339">
            <v>57</v>
          </cell>
          <cell r="E339">
            <v>-0.18571428571428572</v>
          </cell>
          <cell r="F339" t="str">
            <v>CROSSFIT</v>
          </cell>
          <cell r="H339" t="str">
            <v>PICE</v>
          </cell>
          <cell r="I339">
            <v>24</v>
          </cell>
        </row>
        <row r="340">
          <cell r="A340">
            <v>3529</v>
          </cell>
          <cell r="B340" t="str">
            <v>KETTLEBELL 28 KG</v>
          </cell>
          <cell r="C340">
            <v>82</v>
          </cell>
          <cell r="D340">
            <v>67</v>
          </cell>
          <cell r="E340">
            <v>-0.18292682926829268</v>
          </cell>
          <cell r="F340" t="str">
            <v>CROSSFIT</v>
          </cell>
          <cell r="H340" t="str">
            <v>PICE</v>
          </cell>
          <cell r="I340">
            <v>28</v>
          </cell>
        </row>
        <row r="341">
          <cell r="A341">
            <v>3530</v>
          </cell>
          <cell r="B341" t="str">
            <v>KETTLEBELL 32 KG</v>
          </cell>
          <cell r="C341">
            <v>93</v>
          </cell>
          <cell r="D341">
            <v>77</v>
          </cell>
          <cell r="E341">
            <v>-0.17204301075268819</v>
          </cell>
          <cell r="F341" t="str">
            <v>CROSSFIT</v>
          </cell>
          <cell r="H341" t="str">
            <v>PICE</v>
          </cell>
          <cell r="I341">
            <v>32</v>
          </cell>
        </row>
        <row r="342">
          <cell r="A342">
            <v>3531</v>
          </cell>
          <cell r="B342" t="str">
            <v>KETTLEBELL 36 KG</v>
          </cell>
          <cell r="C342">
            <v>105</v>
          </cell>
          <cell r="D342">
            <v>86</v>
          </cell>
          <cell r="E342">
            <v>-0.18095238095238095</v>
          </cell>
          <cell r="F342" t="str">
            <v>CROSSFIT</v>
          </cell>
          <cell r="H342" t="str">
            <v>PICE</v>
          </cell>
          <cell r="I342">
            <v>36</v>
          </cell>
        </row>
        <row r="343">
          <cell r="A343">
            <v>2969</v>
          </cell>
          <cell r="B343" t="str">
            <v>KETTLEBELL 4 KG</v>
          </cell>
          <cell r="C343">
            <v>12.6</v>
          </cell>
          <cell r="D343">
            <v>10.5</v>
          </cell>
          <cell r="E343">
            <v>-0.16666666666666663</v>
          </cell>
          <cell r="F343" t="str">
            <v>CROSSFIT</v>
          </cell>
          <cell r="H343" t="str">
            <v>PICE</v>
          </cell>
          <cell r="I343">
            <v>4</v>
          </cell>
        </row>
        <row r="344">
          <cell r="A344">
            <v>3532</v>
          </cell>
          <cell r="B344" t="str">
            <v>KETTLEBELL 40 KG</v>
          </cell>
          <cell r="C344">
            <v>111</v>
          </cell>
          <cell r="D344">
            <v>88</v>
          </cell>
          <cell r="E344">
            <v>-0.2072072072072072</v>
          </cell>
          <cell r="F344" t="str">
            <v>CROSSFIT</v>
          </cell>
          <cell r="H344" t="str">
            <v>PICE</v>
          </cell>
          <cell r="I344">
            <v>40</v>
          </cell>
        </row>
        <row r="345">
          <cell r="A345">
            <v>3533</v>
          </cell>
          <cell r="B345" t="str">
            <v>KETTLEBELL 44 KG</v>
          </cell>
          <cell r="C345">
            <v>121</v>
          </cell>
          <cell r="D345">
            <v>97</v>
          </cell>
          <cell r="E345">
            <v>-0.19834710743801653</v>
          </cell>
          <cell r="F345" t="str">
            <v>CROSSFIT</v>
          </cell>
          <cell r="H345" t="str">
            <v>PICE</v>
          </cell>
          <cell r="I345">
            <v>44</v>
          </cell>
        </row>
        <row r="346">
          <cell r="A346">
            <v>3534</v>
          </cell>
          <cell r="B346" t="str">
            <v>KETTLEBELL 48 KG</v>
          </cell>
          <cell r="C346">
            <v>133</v>
          </cell>
          <cell r="D346">
            <v>105</v>
          </cell>
          <cell r="E346">
            <v>-0.21052631578947367</v>
          </cell>
          <cell r="F346" t="str">
            <v>CROSSFIT</v>
          </cell>
          <cell r="H346" t="str">
            <v>PICE</v>
          </cell>
          <cell r="I346">
            <v>48</v>
          </cell>
        </row>
        <row r="347">
          <cell r="A347">
            <v>2970</v>
          </cell>
          <cell r="B347" t="str">
            <v>KETTLEBELL 6KG</v>
          </cell>
          <cell r="C347">
            <v>18.899999999999999</v>
          </cell>
          <cell r="D347">
            <v>15.5</v>
          </cell>
          <cell r="E347">
            <v>-0.17989417989417983</v>
          </cell>
          <cell r="F347" t="str">
            <v>CROSSFIT</v>
          </cell>
          <cell r="H347" t="str">
            <v>PICE</v>
          </cell>
          <cell r="I347">
            <v>6</v>
          </cell>
        </row>
        <row r="348">
          <cell r="A348">
            <v>2971</v>
          </cell>
          <cell r="B348" t="str">
            <v>KETTLEBELL 8 KG</v>
          </cell>
          <cell r="C348">
            <v>25.2</v>
          </cell>
          <cell r="D348">
            <v>21</v>
          </cell>
          <cell r="E348">
            <v>-0.16666666666666663</v>
          </cell>
          <cell r="F348" t="str">
            <v>CROSSFIT</v>
          </cell>
          <cell r="H348" t="str">
            <v>PICE</v>
          </cell>
          <cell r="I348">
            <v>8</v>
          </cell>
        </row>
        <row r="349">
          <cell r="A349">
            <v>3586</v>
          </cell>
          <cell r="B349" t="str">
            <v>KETTLEBELL CAST IRON 10 KG</v>
          </cell>
          <cell r="C349">
            <v>22</v>
          </cell>
          <cell r="D349">
            <v>19.8</v>
          </cell>
          <cell r="E349">
            <v>-9.9999999999999964E-2</v>
          </cell>
          <cell r="F349" t="str">
            <v>CROSSFIT</v>
          </cell>
          <cell r="H349" t="str">
            <v>PICE</v>
          </cell>
          <cell r="I349">
            <v>10</v>
          </cell>
        </row>
        <row r="350">
          <cell r="A350">
            <v>3587</v>
          </cell>
          <cell r="B350" t="str">
            <v>KETTLEBELL CAST IRON 12 KG</v>
          </cell>
          <cell r="C350">
            <v>26.5</v>
          </cell>
          <cell r="D350">
            <v>23.85</v>
          </cell>
          <cell r="E350">
            <v>-9.999999999999995E-2</v>
          </cell>
          <cell r="F350" t="str">
            <v>CROSSFIT</v>
          </cell>
          <cell r="H350" t="str">
            <v>PICE</v>
          </cell>
          <cell r="I350">
            <v>12</v>
          </cell>
        </row>
        <row r="351">
          <cell r="A351">
            <v>3588</v>
          </cell>
          <cell r="B351" t="str">
            <v>KETTLEBELL CAST IRON 16 KG</v>
          </cell>
          <cell r="C351">
            <v>35</v>
          </cell>
          <cell r="D351">
            <v>31.5</v>
          </cell>
          <cell r="E351">
            <v>-0.1</v>
          </cell>
          <cell r="F351" t="str">
            <v>CROSSFIT</v>
          </cell>
          <cell r="H351" t="str">
            <v>PICE</v>
          </cell>
          <cell r="I351">
            <v>16</v>
          </cell>
        </row>
        <row r="352">
          <cell r="A352">
            <v>3589</v>
          </cell>
          <cell r="B352" t="str">
            <v>KETTLEBELL CAST IRON 20 KG</v>
          </cell>
          <cell r="C352">
            <v>44</v>
          </cell>
          <cell r="D352">
            <v>39.6</v>
          </cell>
          <cell r="E352">
            <v>-9.9999999999999964E-2</v>
          </cell>
          <cell r="F352" t="str">
            <v>CROSSFIT</v>
          </cell>
          <cell r="H352" t="str">
            <v>PICE</v>
          </cell>
          <cell r="I352">
            <v>20</v>
          </cell>
        </row>
        <row r="353">
          <cell r="A353">
            <v>3590</v>
          </cell>
          <cell r="B353" t="str">
            <v>KETTLEBELL CAST IRON 24 KG</v>
          </cell>
          <cell r="C353">
            <v>53</v>
          </cell>
          <cell r="D353">
            <v>47.7</v>
          </cell>
          <cell r="E353">
            <v>-9.999999999999995E-2</v>
          </cell>
          <cell r="F353" t="str">
            <v>CROSSFIT</v>
          </cell>
          <cell r="H353" t="str">
            <v>PICE</v>
          </cell>
          <cell r="I353">
            <v>24</v>
          </cell>
        </row>
        <row r="354">
          <cell r="A354">
            <v>3591</v>
          </cell>
          <cell r="B354" t="str">
            <v>KETTLEBELL CAST IRON 28 KG</v>
          </cell>
          <cell r="C354">
            <v>62</v>
          </cell>
          <cell r="D354">
            <v>55.8</v>
          </cell>
          <cell r="E354">
            <v>-0.10000000000000005</v>
          </cell>
          <cell r="F354" t="str">
            <v>CROSSFIT</v>
          </cell>
          <cell r="H354" t="str">
            <v>PICE</v>
          </cell>
          <cell r="I354">
            <v>28</v>
          </cell>
        </row>
        <row r="355">
          <cell r="A355">
            <v>3592</v>
          </cell>
          <cell r="B355" t="str">
            <v>KETTLEBELL CAST IRON 32 KG</v>
          </cell>
          <cell r="C355">
            <v>70</v>
          </cell>
          <cell r="D355">
            <v>63</v>
          </cell>
          <cell r="E355">
            <v>-0.1</v>
          </cell>
          <cell r="F355" t="str">
            <v>CROSSFIT</v>
          </cell>
          <cell r="H355" t="str">
            <v>PICE</v>
          </cell>
          <cell r="I355">
            <v>32</v>
          </cell>
        </row>
        <row r="356">
          <cell r="A356">
            <v>3584</v>
          </cell>
          <cell r="B356" t="str">
            <v>KETTLEBELL CAST IRON 4 KG</v>
          </cell>
          <cell r="C356">
            <v>8.8000000000000007</v>
          </cell>
          <cell r="D356">
            <v>7.9</v>
          </cell>
          <cell r="E356">
            <v>-0.10227272727272731</v>
          </cell>
          <cell r="F356" t="str">
            <v>CROSSFIT</v>
          </cell>
          <cell r="H356" t="str">
            <v>PICE</v>
          </cell>
          <cell r="I356">
            <v>4</v>
          </cell>
        </row>
        <row r="357">
          <cell r="A357">
            <v>3585</v>
          </cell>
          <cell r="B357" t="str">
            <v>KETTLEBELL CAST IRON 8 KG</v>
          </cell>
          <cell r="C357">
            <v>17.7</v>
          </cell>
          <cell r="D357">
            <v>16</v>
          </cell>
          <cell r="E357">
            <v>-9.6045197740112956E-2</v>
          </cell>
          <cell r="F357" t="str">
            <v>CROSSFIT</v>
          </cell>
          <cell r="H357" t="str">
            <v>PICE</v>
          </cell>
          <cell r="I357">
            <v>8</v>
          </cell>
        </row>
        <row r="358">
          <cell r="A358">
            <v>3394</v>
          </cell>
          <cell r="B358" t="str">
            <v>KETTLEBELL COLOR 10KG</v>
          </cell>
          <cell r="C358">
            <v>37</v>
          </cell>
          <cell r="D358">
            <v>33</v>
          </cell>
          <cell r="E358">
            <v>-0.10810810810810811</v>
          </cell>
          <cell r="F358" t="str">
            <v>CROSSFIT</v>
          </cell>
          <cell r="H358" t="str">
            <v>PICE</v>
          </cell>
          <cell r="I358">
            <v>10</v>
          </cell>
        </row>
        <row r="359">
          <cell r="A359">
            <v>3395</v>
          </cell>
          <cell r="B359" t="str">
            <v>KETTLEBELL COLOR 12KG</v>
          </cell>
          <cell r="C359">
            <v>43.5</v>
          </cell>
          <cell r="D359">
            <v>39</v>
          </cell>
          <cell r="E359">
            <v>-0.10344827586206896</v>
          </cell>
          <cell r="F359" t="str">
            <v>CROSSFIT</v>
          </cell>
          <cell r="H359" t="str">
            <v>PICE</v>
          </cell>
          <cell r="I359">
            <v>12</v>
          </cell>
        </row>
        <row r="360">
          <cell r="A360">
            <v>3648</v>
          </cell>
          <cell r="B360" t="str">
            <v>KETTLEBELL COLOR 14KG</v>
          </cell>
          <cell r="C360">
            <v>50</v>
          </cell>
          <cell r="D360">
            <v>45</v>
          </cell>
          <cell r="E360">
            <v>-0.1</v>
          </cell>
          <cell r="F360" t="str">
            <v>CROSSFIT</v>
          </cell>
          <cell r="H360" t="str">
            <v>PICE</v>
          </cell>
          <cell r="I360">
            <v>14</v>
          </cell>
        </row>
        <row r="361">
          <cell r="A361">
            <v>3649</v>
          </cell>
          <cell r="B361" t="str">
            <v>KETTLEBELL COLOR 16KG</v>
          </cell>
          <cell r="C361">
            <v>57</v>
          </cell>
          <cell r="D361">
            <v>50.5</v>
          </cell>
          <cell r="E361">
            <v>-0.11403508771929824</v>
          </cell>
          <cell r="F361" t="str">
            <v>CROSSFIT</v>
          </cell>
          <cell r="H361" t="str">
            <v>PICE</v>
          </cell>
          <cell r="I361">
            <v>16</v>
          </cell>
        </row>
        <row r="362">
          <cell r="A362">
            <v>3650</v>
          </cell>
          <cell r="B362" t="str">
            <v>KETTLEBELL COLOR 18KG</v>
          </cell>
          <cell r="C362">
            <v>63</v>
          </cell>
          <cell r="D362">
            <v>56</v>
          </cell>
          <cell r="E362">
            <v>-0.1111111111111111</v>
          </cell>
          <cell r="F362" t="str">
            <v>CROSSFIT</v>
          </cell>
          <cell r="H362" t="str">
            <v>PICE</v>
          </cell>
          <cell r="I362">
            <v>18</v>
          </cell>
        </row>
        <row r="363">
          <cell r="A363">
            <v>3651</v>
          </cell>
          <cell r="B363" t="str">
            <v>KETTLEBELL COLOR 20KG</v>
          </cell>
          <cell r="C363">
            <v>70</v>
          </cell>
          <cell r="D363">
            <v>62</v>
          </cell>
          <cell r="E363">
            <v>-0.11428571428571428</v>
          </cell>
          <cell r="F363" t="str">
            <v>CROSSFIT</v>
          </cell>
          <cell r="H363" t="str">
            <v>PICE</v>
          </cell>
          <cell r="I363">
            <v>20</v>
          </cell>
        </row>
        <row r="364">
          <cell r="A364">
            <v>3652</v>
          </cell>
          <cell r="B364" t="str">
            <v>KETTLEBELL COLOR 22KG</v>
          </cell>
          <cell r="C364">
            <v>76</v>
          </cell>
          <cell r="D364">
            <v>68</v>
          </cell>
          <cell r="E364">
            <v>-0.10526315789473684</v>
          </cell>
          <cell r="F364" t="str">
            <v>CROSSFIT</v>
          </cell>
          <cell r="H364" t="str">
            <v>PICE</v>
          </cell>
          <cell r="I364">
            <v>22</v>
          </cell>
        </row>
        <row r="365">
          <cell r="A365">
            <v>3653</v>
          </cell>
          <cell r="B365" t="str">
            <v>KETTLEBELL COLOR 24KG</v>
          </cell>
          <cell r="C365">
            <v>83</v>
          </cell>
          <cell r="D365">
            <v>74</v>
          </cell>
          <cell r="E365">
            <v>-0.10843373493975904</v>
          </cell>
          <cell r="F365" t="str">
            <v>CROSSFIT</v>
          </cell>
          <cell r="H365" t="str">
            <v>PICE</v>
          </cell>
          <cell r="I365">
            <v>24</v>
          </cell>
        </row>
        <row r="366">
          <cell r="A366">
            <v>3654</v>
          </cell>
          <cell r="B366" t="str">
            <v>KETTLEBELL COLOR 26KG</v>
          </cell>
          <cell r="C366">
            <v>89</v>
          </cell>
          <cell r="D366">
            <v>80</v>
          </cell>
          <cell r="E366">
            <v>-0.10112359550561797</v>
          </cell>
          <cell r="F366" t="str">
            <v>CROSSFIT</v>
          </cell>
          <cell r="H366" t="str">
            <v>PICE</v>
          </cell>
          <cell r="I366">
            <v>26</v>
          </cell>
        </row>
        <row r="367">
          <cell r="A367">
            <v>3655</v>
          </cell>
          <cell r="B367" t="str">
            <v>KETTLEBELL COLOR 28KG</v>
          </cell>
          <cell r="C367">
            <v>96</v>
          </cell>
          <cell r="D367">
            <v>86</v>
          </cell>
          <cell r="E367">
            <v>-0.10416666666666667</v>
          </cell>
          <cell r="F367" t="str">
            <v>CROSSFIT</v>
          </cell>
          <cell r="H367" t="str">
            <v>PICE</v>
          </cell>
          <cell r="I367">
            <v>28</v>
          </cell>
        </row>
        <row r="368">
          <cell r="A368">
            <v>3656</v>
          </cell>
          <cell r="B368" t="str">
            <v>KETTLEBELL COLOR 32KG</v>
          </cell>
          <cell r="C368">
            <v>119</v>
          </cell>
          <cell r="D368">
            <v>106</v>
          </cell>
          <cell r="E368">
            <v>-0.1092436974789916</v>
          </cell>
          <cell r="F368" t="str">
            <v>CROSSFIT</v>
          </cell>
          <cell r="H368" t="str">
            <v>PICE</v>
          </cell>
          <cell r="I368">
            <v>32</v>
          </cell>
        </row>
        <row r="369">
          <cell r="A369">
            <v>3657</v>
          </cell>
          <cell r="B369" t="str">
            <v>KETTLEBELL COLOR 36KG</v>
          </cell>
          <cell r="C369">
            <v>123</v>
          </cell>
          <cell r="D369">
            <v>109</v>
          </cell>
          <cell r="E369">
            <v>-0.11382113821138211</v>
          </cell>
          <cell r="F369" t="str">
            <v>CROSSFIT</v>
          </cell>
          <cell r="H369" t="str">
            <v>PICE</v>
          </cell>
          <cell r="I369">
            <v>36</v>
          </cell>
        </row>
        <row r="370">
          <cell r="A370">
            <v>3658</v>
          </cell>
          <cell r="B370" t="str">
            <v>KETTLEBELL COLOR 40KG</v>
          </cell>
          <cell r="C370">
            <v>185</v>
          </cell>
          <cell r="D370">
            <v>163</v>
          </cell>
          <cell r="E370">
            <v>-0.11891891891891893</v>
          </cell>
          <cell r="F370" t="str">
            <v>CROSSFIT</v>
          </cell>
          <cell r="H370" t="str">
            <v>PICE</v>
          </cell>
          <cell r="I370">
            <v>40</v>
          </cell>
        </row>
        <row r="371">
          <cell r="A371">
            <v>3659</v>
          </cell>
          <cell r="B371" t="str">
            <v>KETTLEBELL COLOR 44KG</v>
          </cell>
          <cell r="C371">
            <v>267</v>
          </cell>
          <cell r="D371">
            <v>240</v>
          </cell>
          <cell r="E371">
            <v>-0.10112359550561797</v>
          </cell>
          <cell r="F371" t="str">
            <v>CROSSFIT</v>
          </cell>
          <cell r="H371" t="str">
            <v>PICE</v>
          </cell>
          <cell r="I371">
            <v>44</v>
          </cell>
        </row>
        <row r="372">
          <cell r="A372">
            <v>3660</v>
          </cell>
          <cell r="B372" t="str">
            <v>KETTLEBELL COLOR 48KG</v>
          </cell>
          <cell r="C372">
            <v>312</v>
          </cell>
          <cell r="D372">
            <v>278</v>
          </cell>
          <cell r="E372">
            <v>-0.10897435897435898</v>
          </cell>
          <cell r="F372" t="str">
            <v>CROSSFIT</v>
          </cell>
          <cell r="H372" t="str">
            <v>PICE</v>
          </cell>
          <cell r="I372">
            <v>48</v>
          </cell>
        </row>
        <row r="373">
          <cell r="A373">
            <v>3393</v>
          </cell>
          <cell r="B373" t="str">
            <v>KETTLEBELL COLOR 8KG</v>
          </cell>
          <cell r="C373">
            <v>30.5</v>
          </cell>
          <cell r="D373">
            <v>27.3</v>
          </cell>
          <cell r="E373">
            <v>-0.10491803278688522</v>
          </cell>
          <cell r="F373" t="str">
            <v>CROSSFIT</v>
          </cell>
          <cell r="H373" t="str">
            <v>PICE</v>
          </cell>
          <cell r="I373">
            <v>8</v>
          </cell>
        </row>
        <row r="374">
          <cell r="A374">
            <v>3705</v>
          </cell>
          <cell r="B374" t="str">
            <v>KETTLEBELL STORAGE</v>
          </cell>
          <cell r="C374">
            <v>91</v>
          </cell>
          <cell r="D374">
            <v>77</v>
          </cell>
          <cell r="E374">
            <v>-0.15384615384615385</v>
          </cell>
          <cell r="F374" t="str">
            <v>CROSSFIT</v>
          </cell>
          <cell r="H374" t="str">
            <v>PICE</v>
          </cell>
          <cell r="I374">
            <v>3.5</v>
          </cell>
        </row>
        <row r="375">
          <cell r="A375">
            <v>3536</v>
          </cell>
          <cell r="B375" t="str">
            <v>KIT CABLE</v>
          </cell>
          <cell r="C375">
            <v>42</v>
          </cell>
          <cell r="D375">
            <v>42</v>
          </cell>
          <cell r="E375">
            <v>0</v>
          </cell>
          <cell r="F375" t="str">
            <v>SONORISATION</v>
          </cell>
          <cell r="H375" t="str">
            <v>SET</v>
          </cell>
          <cell r="I375">
            <v>2</v>
          </cell>
        </row>
        <row r="376">
          <cell r="A376">
            <v>2322</v>
          </cell>
          <cell r="B376" t="str">
            <v>KIT DE PARCOURS</v>
          </cell>
          <cell r="C376">
            <v>22.5</v>
          </cell>
          <cell r="D376">
            <v>19.2</v>
          </cell>
          <cell r="E376">
            <v>-0.1466666666666667</v>
          </cell>
          <cell r="F376" t="str">
            <v>PERSONAL TRAINING</v>
          </cell>
          <cell r="H376" t="str">
            <v>SET</v>
          </cell>
          <cell r="I376">
            <v>1</v>
          </cell>
        </row>
        <row r="377">
          <cell r="A377">
            <v>1655</v>
          </cell>
          <cell r="B377" t="str">
            <v>KIT EQUILIBRE</v>
          </cell>
          <cell r="C377">
            <v>44</v>
          </cell>
          <cell r="D377">
            <v>44</v>
          </cell>
          <cell r="E377">
            <v>0</v>
          </cell>
          <cell r="F377" t="str">
            <v>PILATES &amp; BIEN ETRE</v>
          </cell>
          <cell r="H377" t="str">
            <v>SET</v>
          </cell>
          <cell r="I377">
            <v>2</v>
          </cell>
        </row>
        <row r="378">
          <cell r="A378">
            <v>2312</v>
          </cell>
          <cell r="B378" t="str">
            <v>KIT PUMP 20KG (ORANGE/VERT/JAUNE)</v>
          </cell>
          <cell r="C378">
            <v>64.05</v>
          </cell>
          <cell r="D378">
            <v>49</v>
          </cell>
          <cell r="E378">
            <v>-0.23497267759562837</v>
          </cell>
          <cell r="F378" t="str">
            <v>FITNESS</v>
          </cell>
          <cell r="H378" t="str">
            <v>SET</v>
          </cell>
          <cell r="I378">
            <v>20</v>
          </cell>
        </row>
        <row r="379">
          <cell r="A379">
            <v>3537</v>
          </cell>
          <cell r="B379" t="str">
            <v>KIT PUMP 20KG NOIR</v>
          </cell>
          <cell r="C379">
            <v>64.05</v>
          </cell>
          <cell r="D379">
            <v>49</v>
          </cell>
          <cell r="E379">
            <v>-0.23497267759562837</v>
          </cell>
          <cell r="F379" t="str">
            <v>FITNESS</v>
          </cell>
          <cell r="H379" t="str">
            <v>SET</v>
          </cell>
          <cell r="I379">
            <v>20</v>
          </cell>
        </row>
        <row r="380">
          <cell r="A380">
            <v>2903</v>
          </cell>
          <cell r="B380" t="str">
            <v>KIT PUMP 8,5KG COULEUR</v>
          </cell>
          <cell r="C380">
            <v>36</v>
          </cell>
          <cell r="D380">
            <v>25.3</v>
          </cell>
          <cell r="E380">
            <v>-0.29722222222222222</v>
          </cell>
          <cell r="F380" t="str">
            <v>FITNESS</v>
          </cell>
          <cell r="H380" t="str">
            <v>SET</v>
          </cell>
          <cell r="I380">
            <v>8.5</v>
          </cell>
        </row>
        <row r="381">
          <cell r="A381">
            <v>1636</v>
          </cell>
          <cell r="B381" t="str">
            <v>LADDER BARREL</v>
          </cell>
          <cell r="C381">
            <v>1120</v>
          </cell>
          <cell r="D381">
            <v>970</v>
          </cell>
          <cell r="E381">
            <v>-0.13392857142857142</v>
          </cell>
          <cell r="F381" t="str">
            <v>PILATES &amp; BIEN ETRE</v>
          </cell>
          <cell r="H381" t="str">
            <v>PICE</v>
          </cell>
          <cell r="I381">
            <v>35</v>
          </cell>
        </row>
        <row r="382">
          <cell r="A382">
            <v>5045</v>
          </cell>
          <cell r="B382" t="str">
            <v>LAT PULLDOWN &amp; ROW</v>
          </cell>
          <cell r="C382">
            <v>2075</v>
          </cell>
          <cell r="D382">
            <v>1556.25</v>
          </cell>
          <cell r="E382">
            <v>-0.25</v>
          </cell>
          <cell r="F382" t="str">
            <v>MACHINES</v>
          </cell>
          <cell r="H382" t="str">
            <v>PICE</v>
          </cell>
          <cell r="I382">
            <v>186</v>
          </cell>
        </row>
        <row r="383">
          <cell r="A383">
            <v>5023</v>
          </cell>
          <cell r="B383" t="str">
            <v>LAT PULLDOWN 95KG - E14</v>
          </cell>
          <cell r="C383">
            <v>2985</v>
          </cell>
          <cell r="D383">
            <v>2238.75</v>
          </cell>
          <cell r="E383">
            <v>-0.25</v>
          </cell>
          <cell r="F383" t="str">
            <v>MACHINES</v>
          </cell>
          <cell r="H383" t="str">
            <v>PICE</v>
          </cell>
          <cell r="I383">
            <v>216</v>
          </cell>
        </row>
        <row r="384">
          <cell r="A384">
            <v>5026</v>
          </cell>
          <cell r="B384" t="str">
            <v>LATERAL RAISE</v>
          </cell>
          <cell r="C384">
            <v>2910</v>
          </cell>
          <cell r="D384">
            <v>2182.5</v>
          </cell>
          <cell r="E384">
            <v>-0.25</v>
          </cell>
          <cell r="F384" t="str">
            <v>MACHINES</v>
          </cell>
          <cell r="H384" t="str">
            <v>PICE</v>
          </cell>
          <cell r="I384">
            <v>173</v>
          </cell>
        </row>
        <row r="385">
          <cell r="A385">
            <v>2621</v>
          </cell>
          <cell r="B385" t="str">
            <v>LECTEUR CD USB-MP3 NUMARK</v>
          </cell>
          <cell r="C385">
            <v>221.66</v>
          </cell>
          <cell r="D385">
            <v>221.66</v>
          </cell>
          <cell r="E385">
            <v>0</v>
          </cell>
          <cell r="F385" t="str">
            <v>SONORISATION</v>
          </cell>
          <cell r="H385" t="str">
            <v>PICE</v>
          </cell>
          <cell r="I385">
            <v>6</v>
          </cell>
        </row>
        <row r="386">
          <cell r="A386">
            <v>5005</v>
          </cell>
          <cell r="B386" t="str">
            <v>LEG EXTENSIONS</v>
          </cell>
          <cell r="C386">
            <v>2985</v>
          </cell>
          <cell r="D386">
            <v>2235</v>
          </cell>
          <cell r="E386">
            <v>-0.25125628140703515</v>
          </cell>
          <cell r="F386" t="str">
            <v>MACHINES</v>
          </cell>
          <cell r="H386" t="str">
            <v>PICE</v>
          </cell>
          <cell r="I386">
            <v>224</v>
          </cell>
        </row>
        <row r="387">
          <cell r="A387">
            <v>5049</v>
          </cell>
          <cell r="B387" t="str">
            <v>LEG EXTENSIONS</v>
          </cell>
          <cell r="C387">
            <v>2075</v>
          </cell>
          <cell r="D387">
            <v>1556.25</v>
          </cell>
          <cell r="E387">
            <v>-0.25</v>
          </cell>
          <cell r="F387" t="str">
            <v>MACHINES</v>
          </cell>
          <cell r="H387" t="str">
            <v>PICE</v>
          </cell>
          <cell r="I387">
            <v>182</v>
          </cell>
        </row>
        <row r="388">
          <cell r="A388">
            <v>5053</v>
          </cell>
          <cell r="B388" t="str">
            <v>LEG PRESS</v>
          </cell>
          <cell r="C388">
            <v>2500</v>
          </cell>
          <cell r="D388">
            <v>1875</v>
          </cell>
          <cell r="E388">
            <v>-0.25</v>
          </cell>
          <cell r="F388" t="str">
            <v>MACHINES</v>
          </cell>
          <cell r="H388" t="str">
            <v>PICE</v>
          </cell>
          <cell r="I388">
            <v>231</v>
          </cell>
        </row>
        <row r="389">
          <cell r="A389">
            <v>5043</v>
          </cell>
          <cell r="B389" t="str">
            <v>LEG PRESS AND HACK SQUAT</v>
          </cell>
          <cell r="C389">
            <v>2365</v>
          </cell>
          <cell r="D389">
            <v>1773.75</v>
          </cell>
          <cell r="E389">
            <v>-0.25</v>
          </cell>
          <cell r="F389" t="str">
            <v>MACHINES</v>
          </cell>
          <cell r="H389" t="str">
            <v>PICE</v>
          </cell>
          <cell r="I389">
            <v>157</v>
          </cell>
        </row>
        <row r="390">
          <cell r="A390">
            <v>3223</v>
          </cell>
          <cell r="B390" t="str">
            <v>LEG TRAINER</v>
          </cell>
          <cell r="C390">
            <v>1292.6500000000001</v>
          </cell>
          <cell r="D390">
            <v>1163.4000000000001</v>
          </cell>
          <cell r="E390">
            <v>-9.9988395930839746E-2</v>
          </cell>
          <cell r="F390" t="str">
            <v>CARDIO TRAINING</v>
          </cell>
          <cell r="H390" t="str">
            <v>PICE</v>
          </cell>
          <cell r="I390">
            <v>52</v>
          </cell>
        </row>
        <row r="391">
          <cell r="A391">
            <v>3559</v>
          </cell>
          <cell r="B391" t="str">
            <v>LF SUSPENSION TRAINER</v>
          </cell>
          <cell r="C391">
            <v>49</v>
          </cell>
          <cell r="D391">
            <v>39</v>
          </cell>
          <cell r="E391">
            <v>-0.20408163265306123</v>
          </cell>
          <cell r="F391" t="str">
            <v>CROSSFIT</v>
          </cell>
          <cell r="H391" t="str">
            <v>SET</v>
          </cell>
          <cell r="I391">
            <v>1.1000000000000001</v>
          </cell>
        </row>
        <row r="392">
          <cell r="A392">
            <v>2470</v>
          </cell>
          <cell r="B392" t="str">
            <v>LIVRE 100% CROSS-TRAINIG</v>
          </cell>
          <cell r="C392">
            <v>22.27</v>
          </cell>
          <cell r="D392">
            <v>18.93</v>
          </cell>
          <cell r="E392">
            <v>-0.14997754827121687</v>
          </cell>
          <cell r="F392" t="str">
            <v>MEDIATHEQUE</v>
          </cell>
          <cell r="H392" t="str">
            <v>PICE</v>
          </cell>
          <cell r="I392">
            <v>0.51</v>
          </cell>
        </row>
        <row r="393">
          <cell r="A393">
            <v>1428</v>
          </cell>
          <cell r="B393" t="str">
            <v>LIVRE ABDOMINAUX ARRETEZ LE MASSACRE</v>
          </cell>
          <cell r="C393">
            <v>12.54</v>
          </cell>
          <cell r="D393">
            <v>11.29</v>
          </cell>
          <cell r="E393">
            <v>-9.9681020733652315E-2</v>
          </cell>
          <cell r="F393" t="str">
            <v>MEDIATHEQUE</v>
          </cell>
          <cell r="H393" t="str">
            <v>PICE</v>
          </cell>
          <cell r="I393">
            <v>0.33</v>
          </cell>
        </row>
        <row r="394">
          <cell r="A394">
            <v>2427</v>
          </cell>
          <cell r="B394" t="str">
            <v>LIVRE APPRENDRE L'ANATOMIE MUSCULAIRE FONCTIONNELL</v>
          </cell>
          <cell r="C394">
            <v>15.07</v>
          </cell>
          <cell r="D394">
            <v>12.81</v>
          </cell>
          <cell r="E394">
            <v>-0.1499668214996682</v>
          </cell>
          <cell r="F394" t="str">
            <v>MEDIATHEQUE</v>
          </cell>
          <cell r="H394" t="str">
            <v>PICE</v>
          </cell>
          <cell r="I394">
            <v>0.33</v>
          </cell>
        </row>
        <row r="395">
          <cell r="A395">
            <v>1551</v>
          </cell>
          <cell r="B395" t="str">
            <v>LIVRE ENTRAINEMENT AVEC UN ELASTIQUE</v>
          </cell>
          <cell r="C395">
            <v>19.91</v>
          </cell>
          <cell r="D395">
            <v>16.920000000000002</v>
          </cell>
          <cell r="E395">
            <v>-0.15017579105976889</v>
          </cell>
          <cell r="F395" t="str">
            <v>MEDIATHEQUE</v>
          </cell>
          <cell r="H395" t="str">
            <v>PICE</v>
          </cell>
          <cell r="I395">
            <v>0.6</v>
          </cell>
        </row>
        <row r="396">
          <cell r="A396">
            <v>3540</v>
          </cell>
          <cell r="B396" t="str">
            <v>LIVRE ENTRAINEMENT AVEC UN SWISS BALL</v>
          </cell>
          <cell r="C396">
            <v>21.71</v>
          </cell>
          <cell r="D396">
            <v>18.45</v>
          </cell>
          <cell r="E396">
            <v>-0.15016121602947957</v>
          </cell>
          <cell r="F396" t="str">
            <v>MEDIATHEQUE</v>
          </cell>
          <cell r="H396" t="str">
            <v>PICE</v>
          </cell>
          <cell r="I396">
            <v>0.5</v>
          </cell>
        </row>
        <row r="397">
          <cell r="A397">
            <v>1553</v>
          </cell>
          <cell r="B397" t="str">
            <v>LIVRE ETIREMENT &amp; RENFORCEMENT MUSCULAIRE</v>
          </cell>
          <cell r="C397">
            <v>22.27</v>
          </cell>
          <cell r="D397">
            <v>18.93</v>
          </cell>
          <cell r="E397">
            <v>-0.14997754827121687</v>
          </cell>
          <cell r="F397" t="str">
            <v>MEDIATHEQUE</v>
          </cell>
          <cell r="H397" t="str">
            <v>PICE</v>
          </cell>
          <cell r="I397">
            <v>0.6</v>
          </cell>
        </row>
        <row r="398">
          <cell r="A398">
            <v>1555</v>
          </cell>
          <cell r="B398" t="str">
            <v>LIVRE FITNESS</v>
          </cell>
          <cell r="C398">
            <v>20.76</v>
          </cell>
          <cell r="D398">
            <v>17.649999999999999</v>
          </cell>
          <cell r="E398">
            <v>-0.14980732177263983</v>
          </cell>
          <cell r="F398" t="str">
            <v>MEDIATHEQUE</v>
          </cell>
          <cell r="H398" t="str">
            <v>PICE</v>
          </cell>
          <cell r="I398">
            <v>0.6</v>
          </cell>
        </row>
        <row r="399">
          <cell r="A399">
            <v>3541</v>
          </cell>
          <cell r="B399" t="str">
            <v>LIVRE GAINAGE</v>
          </cell>
          <cell r="C399">
            <v>23.6</v>
          </cell>
          <cell r="D399">
            <v>20.059999999999999</v>
          </cell>
          <cell r="E399">
            <v>-0.15000000000000011</v>
          </cell>
          <cell r="F399" t="str">
            <v>MEDIATHEQUE</v>
          </cell>
          <cell r="H399" t="str">
            <v>PICE</v>
          </cell>
          <cell r="I399">
            <v>0.6</v>
          </cell>
        </row>
        <row r="400">
          <cell r="A400">
            <v>1567</v>
          </cell>
          <cell r="B400" t="str">
            <v>LIVRE GUIDE DE LA MUSCULATION</v>
          </cell>
          <cell r="C400">
            <v>20.76</v>
          </cell>
          <cell r="D400">
            <v>17.649999999999999</v>
          </cell>
          <cell r="E400">
            <v>-0.14980732177263983</v>
          </cell>
          <cell r="F400" t="str">
            <v>MEDIATHEQUE</v>
          </cell>
          <cell r="H400" t="str">
            <v>PICE</v>
          </cell>
          <cell r="I400">
            <v>0.6</v>
          </cell>
        </row>
        <row r="401">
          <cell r="A401">
            <v>3545</v>
          </cell>
          <cell r="B401" t="str">
            <v>LIVRE GUIDE DES TRACTIONS</v>
          </cell>
          <cell r="C401">
            <v>18.010000000000002</v>
          </cell>
          <cell r="D401">
            <v>15.31</v>
          </cell>
          <cell r="E401">
            <v>-0.14991671293725711</v>
          </cell>
          <cell r="F401" t="str">
            <v>MEDIATHEQUE</v>
          </cell>
          <cell r="H401" t="str">
            <v>PICE</v>
          </cell>
          <cell r="I401">
            <v>0.6</v>
          </cell>
        </row>
        <row r="402">
          <cell r="A402">
            <v>1626</v>
          </cell>
          <cell r="B402" t="str">
            <v>LIVRE INITIATION AU SHIATSU</v>
          </cell>
          <cell r="C402">
            <v>20.85</v>
          </cell>
          <cell r="D402">
            <v>17.72</v>
          </cell>
          <cell r="E402">
            <v>-0.15011990407673872</v>
          </cell>
          <cell r="F402" t="str">
            <v>MEDIATHEQUE</v>
          </cell>
          <cell r="H402" t="str">
            <v>PICE</v>
          </cell>
          <cell r="I402">
            <v>0.5</v>
          </cell>
        </row>
        <row r="403">
          <cell r="A403">
            <v>3542</v>
          </cell>
          <cell r="B403" t="str">
            <v>LIVRE L'ANATOMIE APPLIQUE è L'EXERCICE MUSCULAIRE</v>
          </cell>
          <cell r="C403">
            <v>28.39</v>
          </cell>
          <cell r="D403">
            <v>24.13</v>
          </cell>
          <cell r="E403">
            <v>-0.15005283550545973</v>
          </cell>
          <cell r="F403" t="str">
            <v>MEDIATHEQUE</v>
          </cell>
          <cell r="H403" t="str">
            <v>PICE</v>
          </cell>
          <cell r="I403">
            <v>0.7</v>
          </cell>
        </row>
        <row r="404">
          <cell r="A404">
            <v>2444</v>
          </cell>
          <cell r="B404" t="str">
            <v>LIVRE LA BIBLE DE LA PREPARATION DU SPORTIF</v>
          </cell>
          <cell r="C404">
            <v>35.549999999999997</v>
          </cell>
          <cell r="D404">
            <v>30.22</v>
          </cell>
          <cell r="E404">
            <v>-0.14992967651195496</v>
          </cell>
          <cell r="F404" t="str">
            <v>MEDIATHEQUE</v>
          </cell>
          <cell r="H404" t="str">
            <v>PICE</v>
          </cell>
          <cell r="I404">
            <v>1.2</v>
          </cell>
        </row>
        <row r="405">
          <cell r="A405">
            <v>2446</v>
          </cell>
          <cell r="B405" t="str">
            <v>LIVRE LA NUTRITION DU SPORTIF</v>
          </cell>
          <cell r="C405">
            <v>26.54</v>
          </cell>
          <cell r="D405">
            <v>22.56</v>
          </cell>
          <cell r="E405">
            <v>-0.14996232102486814</v>
          </cell>
          <cell r="F405" t="str">
            <v>MEDIATHEQUE</v>
          </cell>
          <cell r="H405" t="str">
            <v>PICE</v>
          </cell>
          <cell r="I405">
            <v>1</v>
          </cell>
        </row>
        <row r="406">
          <cell r="A406">
            <v>2468</v>
          </cell>
          <cell r="B406" t="str">
            <v>LIVRE LA PLIOMETRIE</v>
          </cell>
          <cell r="C406">
            <v>26.54</v>
          </cell>
          <cell r="D406">
            <v>22.56</v>
          </cell>
          <cell r="E406">
            <v>-0.14996232102486814</v>
          </cell>
          <cell r="F406" t="str">
            <v>MEDIATHEQUE</v>
          </cell>
          <cell r="H406" t="str">
            <v>PICE</v>
          </cell>
          <cell r="I406">
            <v>0.6</v>
          </cell>
        </row>
        <row r="407">
          <cell r="A407">
            <v>2469</v>
          </cell>
          <cell r="B407" t="str">
            <v>LIVRE LE KETTLEBELL</v>
          </cell>
          <cell r="C407">
            <v>23.65</v>
          </cell>
          <cell r="D407">
            <v>20.100000000000001</v>
          </cell>
          <cell r="E407">
            <v>-0.15010570824524302</v>
          </cell>
          <cell r="F407" t="str">
            <v>MEDIATHEQUE</v>
          </cell>
          <cell r="H407" t="str">
            <v>PICE</v>
          </cell>
          <cell r="I407">
            <v>0.6</v>
          </cell>
        </row>
        <row r="408">
          <cell r="A408">
            <v>3539</v>
          </cell>
          <cell r="B408" t="str">
            <v>LIVRE MEDECINE BALL</v>
          </cell>
          <cell r="C408">
            <v>17.420000000000002</v>
          </cell>
          <cell r="D408">
            <v>14.81</v>
          </cell>
          <cell r="E408">
            <v>-0.14982778415614242</v>
          </cell>
          <cell r="F408" t="str">
            <v>MEDIATHEQUE</v>
          </cell>
          <cell r="H408" t="str">
            <v>PICE</v>
          </cell>
          <cell r="I408">
            <v>0.3</v>
          </cell>
        </row>
        <row r="409">
          <cell r="A409">
            <v>3543</v>
          </cell>
          <cell r="B409" t="str">
            <v>LIVRE MTHODE DE MUSCULATION LAFAY</v>
          </cell>
          <cell r="C409">
            <v>22.27</v>
          </cell>
          <cell r="D409">
            <v>18.93</v>
          </cell>
          <cell r="E409">
            <v>-0.14997754827121687</v>
          </cell>
          <cell r="F409" t="str">
            <v>MEDIATHEQUE</v>
          </cell>
          <cell r="H409" t="str">
            <v>PICE</v>
          </cell>
          <cell r="I409">
            <v>0.3</v>
          </cell>
        </row>
        <row r="410">
          <cell r="A410">
            <v>3546</v>
          </cell>
          <cell r="B410" t="str">
            <v>LIVRE MTHODE DELAVIER DE MUSCULATION VOL2</v>
          </cell>
          <cell r="C410">
            <v>24.55</v>
          </cell>
          <cell r="D410">
            <v>20.87</v>
          </cell>
          <cell r="E410">
            <v>-0.14989816700610997</v>
          </cell>
          <cell r="F410" t="str">
            <v>MEDIATHEQUE</v>
          </cell>
          <cell r="H410" t="str">
            <v>PICE</v>
          </cell>
          <cell r="I410">
            <v>1.2</v>
          </cell>
        </row>
        <row r="411">
          <cell r="A411">
            <v>2491</v>
          </cell>
          <cell r="B411" t="str">
            <v>LIVRE METHODE IMPACT</v>
          </cell>
          <cell r="C411">
            <v>22.56</v>
          </cell>
          <cell r="D411">
            <v>19.18</v>
          </cell>
          <cell r="E411">
            <v>-0.14982269503546095</v>
          </cell>
          <cell r="F411" t="str">
            <v>MEDIATHEQUE</v>
          </cell>
          <cell r="H411" t="str">
            <v>PICE</v>
          </cell>
          <cell r="I411">
            <v>0.6</v>
          </cell>
        </row>
        <row r="412">
          <cell r="A412">
            <v>1502</v>
          </cell>
          <cell r="B412" t="str">
            <v>LIVRE MOTRICITE SPORTIVE : DEVELOP DES CAPACITES</v>
          </cell>
          <cell r="C412">
            <v>30.81</v>
          </cell>
          <cell r="D412">
            <v>26.19</v>
          </cell>
          <cell r="E412">
            <v>-0.14995131450827645</v>
          </cell>
          <cell r="F412" t="str">
            <v>MEDIATHEQUE</v>
          </cell>
          <cell r="H412" t="str">
            <v>PICE</v>
          </cell>
          <cell r="I412">
            <v>0.6</v>
          </cell>
        </row>
        <row r="413">
          <cell r="A413">
            <v>1569</v>
          </cell>
          <cell r="B413" t="str">
            <v>LIVRE PERINEE ARRETONS LE MASSACRE</v>
          </cell>
          <cell r="C413">
            <v>12.54</v>
          </cell>
          <cell r="D413">
            <v>12.54</v>
          </cell>
          <cell r="E413">
            <v>0</v>
          </cell>
          <cell r="F413" t="str">
            <v>MEDIATHEQUE</v>
          </cell>
          <cell r="H413" t="str">
            <v>PICE</v>
          </cell>
          <cell r="I413">
            <v>0.6</v>
          </cell>
        </row>
        <row r="414">
          <cell r="A414">
            <v>1681</v>
          </cell>
          <cell r="B414" t="str">
            <v>LIVRE PILATES ANATOMIE ET MOUVEMENTS</v>
          </cell>
          <cell r="C414">
            <v>22.75</v>
          </cell>
          <cell r="D414">
            <v>19.34</v>
          </cell>
          <cell r="E414">
            <v>-0.1498901098901099</v>
          </cell>
          <cell r="F414" t="str">
            <v>MEDIATHEQUE</v>
          </cell>
          <cell r="H414" t="str">
            <v>PICE</v>
          </cell>
          <cell r="I414">
            <v>0.6</v>
          </cell>
        </row>
        <row r="415">
          <cell r="A415">
            <v>1683</v>
          </cell>
          <cell r="B415" t="str">
            <v>LIVRE PILATES SANS RISQUE</v>
          </cell>
          <cell r="C415">
            <v>17.54</v>
          </cell>
          <cell r="D415">
            <v>14.91</v>
          </cell>
          <cell r="E415">
            <v>-0.14994298745724055</v>
          </cell>
          <cell r="F415" t="str">
            <v>MEDIATHEQUE</v>
          </cell>
          <cell r="H415" t="str">
            <v>PICE</v>
          </cell>
          <cell r="I415">
            <v>0.4</v>
          </cell>
        </row>
        <row r="416">
          <cell r="A416">
            <v>1637</v>
          </cell>
          <cell r="B416" t="str">
            <v>LIVRE RELAXATION + CD</v>
          </cell>
          <cell r="C416">
            <v>20.76</v>
          </cell>
          <cell r="D416">
            <v>17.649999999999999</v>
          </cell>
          <cell r="E416">
            <v>-0.14980732177263983</v>
          </cell>
          <cell r="F416" t="str">
            <v>MEDIATHEQUE</v>
          </cell>
          <cell r="H416" t="str">
            <v>PICE</v>
          </cell>
          <cell r="I416">
            <v>0.3</v>
          </cell>
        </row>
        <row r="417">
          <cell r="A417">
            <v>3544</v>
          </cell>
          <cell r="B417" t="str">
            <v>LIVRE SANGLES DE SUSPENSION</v>
          </cell>
          <cell r="C417">
            <v>26.07</v>
          </cell>
          <cell r="D417">
            <v>22.16</v>
          </cell>
          <cell r="E417">
            <v>-0.14998082086689682</v>
          </cell>
          <cell r="F417" t="str">
            <v>MEDIATHEQUE</v>
          </cell>
          <cell r="H417" t="str">
            <v>PICE</v>
          </cell>
          <cell r="I417">
            <v>0.7</v>
          </cell>
        </row>
        <row r="418">
          <cell r="A418">
            <v>1742</v>
          </cell>
          <cell r="B418" t="str">
            <v>LIVRE STRECH POSTURAL</v>
          </cell>
          <cell r="C418">
            <v>13.74</v>
          </cell>
          <cell r="D418">
            <v>11.68</v>
          </cell>
          <cell r="E418">
            <v>-0.14992721979621546</v>
          </cell>
          <cell r="F418" t="str">
            <v>MEDIATHEQUE</v>
          </cell>
          <cell r="H418" t="str">
            <v>PICE</v>
          </cell>
          <cell r="I418">
            <v>0.2</v>
          </cell>
        </row>
        <row r="419">
          <cell r="A419">
            <v>1743</v>
          </cell>
          <cell r="B419" t="str">
            <v>LIVRE STRECHING GLOBAL ACTIF</v>
          </cell>
          <cell r="C419">
            <v>16.12</v>
          </cell>
          <cell r="D419">
            <v>13.7</v>
          </cell>
          <cell r="E419">
            <v>-0.15012406947890827</v>
          </cell>
          <cell r="F419" t="str">
            <v>MEDIATHEQUE</v>
          </cell>
          <cell r="H419" t="str">
            <v>PICE</v>
          </cell>
          <cell r="I419">
            <v>0.2</v>
          </cell>
        </row>
        <row r="420">
          <cell r="A420">
            <v>1765</v>
          </cell>
          <cell r="B420" t="str">
            <v>LIVRE YOGA ANATOMIE ET MOUVEMENTS</v>
          </cell>
          <cell r="C420">
            <v>21.8</v>
          </cell>
          <cell r="D420">
            <v>18.53</v>
          </cell>
          <cell r="E420">
            <v>-0.14999999999999997</v>
          </cell>
          <cell r="F420" t="str">
            <v>MEDIATHEQUE</v>
          </cell>
          <cell r="H420" t="str">
            <v>PICE</v>
          </cell>
          <cell r="I420">
            <v>0.6</v>
          </cell>
        </row>
        <row r="421">
          <cell r="A421">
            <v>2867</v>
          </cell>
          <cell r="B421" t="str">
            <v>LIVRE YOGA PILATES + CD</v>
          </cell>
          <cell r="C421">
            <v>21.33</v>
          </cell>
          <cell r="D421">
            <v>18.13</v>
          </cell>
          <cell r="E421">
            <v>-0.15002344116268165</v>
          </cell>
          <cell r="F421" t="str">
            <v>MEDIATHEQUE</v>
          </cell>
          <cell r="H421" t="str">
            <v>PICE</v>
          </cell>
          <cell r="I421">
            <v>0.3</v>
          </cell>
        </row>
        <row r="422">
          <cell r="A422">
            <v>4002</v>
          </cell>
          <cell r="B422" t="str">
            <v>LOG BAR</v>
          </cell>
          <cell r="C422">
            <v>169</v>
          </cell>
          <cell r="D422">
            <v>149</v>
          </cell>
          <cell r="E422">
            <v>-0.11834319526627218</v>
          </cell>
          <cell r="F422" t="str">
            <v>CROSSFIT</v>
          </cell>
          <cell r="H422" t="str">
            <v>PICE</v>
          </cell>
          <cell r="I422">
            <v>35</v>
          </cell>
        </row>
        <row r="423">
          <cell r="A423">
            <v>3666</v>
          </cell>
          <cell r="B423" t="str">
            <v>LONG PULL EVOLVE</v>
          </cell>
          <cell r="C423">
            <v>2445</v>
          </cell>
          <cell r="D423">
            <v>2078.25</v>
          </cell>
          <cell r="E423">
            <v>-0.15</v>
          </cell>
          <cell r="F423" t="str">
            <v>MUSCULATION</v>
          </cell>
          <cell r="H423" t="str">
            <v>PICE</v>
          </cell>
          <cell r="I423">
            <v>132</v>
          </cell>
        </row>
        <row r="424">
          <cell r="A424">
            <v>3956</v>
          </cell>
          <cell r="B424" t="str">
            <v>LOT POWER BAND LIGHT</v>
          </cell>
          <cell r="C424">
            <v>45</v>
          </cell>
          <cell r="D424">
            <v>31.5</v>
          </cell>
          <cell r="E424">
            <v>-0.3</v>
          </cell>
          <cell r="F424" t="str">
            <v>CROSSFIT</v>
          </cell>
          <cell r="H424" t="str">
            <v>SET</v>
          </cell>
          <cell r="I424">
            <v>0.9</v>
          </cell>
        </row>
        <row r="425">
          <cell r="A425">
            <v>3957</v>
          </cell>
          <cell r="B425" t="str">
            <v>LOT POWER BAND STRONG</v>
          </cell>
          <cell r="C425">
            <v>85</v>
          </cell>
          <cell r="D425">
            <v>59.5</v>
          </cell>
          <cell r="E425">
            <v>-0.3</v>
          </cell>
          <cell r="F425" t="str">
            <v>CROSSFIT</v>
          </cell>
          <cell r="H425" t="str">
            <v>SET</v>
          </cell>
          <cell r="I425">
            <v>1.3</v>
          </cell>
        </row>
        <row r="426">
          <cell r="A426">
            <v>5006</v>
          </cell>
          <cell r="B426" t="str">
            <v>LOW ROW 95KG - E12</v>
          </cell>
          <cell r="C426">
            <v>2985</v>
          </cell>
          <cell r="D426">
            <v>2238.75</v>
          </cell>
          <cell r="E426">
            <v>-0.25</v>
          </cell>
          <cell r="F426" t="str">
            <v>MACHINES</v>
          </cell>
          <cell r="H426" t="str">
            <v>PICE</v>
          </cell>
          <cell r="I426">
            <v>243</v>
          </cell>
        </row>
        <row r="427">
          <cell r="A427">
            <v>4045</v>
          </cell>
          <cell r="B427" t="str">
            <v>MAGNESIE (8 BLOCS DE 55G)</v>
          </cell>
          <cell r="C427">
            <v>19</v>
          </cell>
          <cell r="D427">
            <v>13.3</v>
          </cell>
          <cell r="E427">
            <v>-0.3</v>
          </cell>
          <cell r="F427" t="str">
            <v>CROSSFIT</v>
          </cell>
          <cell r="H427" t="str">
            <v>PICE</v>
          </cell>
          <cell r="I427">
            <v>0.5</v>
          </cell>
        </row>
        <row r="428">
          <cell r="A428">
            <v>2358</v>
          </cell>
          <cell r="B428" t="str">
            <v xml:space="preserve">MANCHON MOUSSE </v>
          </cell>
          <cell r="C428">
            <v>13.5</v>
          </cell>
          <cell r="D428">
            <v>9.4</v>
          </cell>
          <cell r="E428">
            <v>-0.3037037037037037</v>
          </cell>
          <cell r="F428" t="str">
            <v>MUSCULATION</v>
          </cell>
          <cell r="H428" t="str">
            <v>PICE</v>
          </cell>
          <cell r="I428">
            <v>0.25</v>
          </cell>
        </row>
        <row r="429">
          <cell r="A429">
            <v>3012</v>
          </cell>
          <cell r="B429" t="str">
            <v>MANNEQUIN DE FRAPPE</v>
          </cell>
          <cell r="C429">
            <v>310</v>
          </cell>
          <cell r="D429">
            <v>248</v>
          </cell>
          <cell r="E429">
            <v>-0.2</v>
          </cell>
          <cell r="F429" t="str">
            <v>FITNESS</v>
          </cell>
          <cell r="H429" t="str">
            <v>PICE</v>
          </cell>
          <cell r="I429">
            <v>30</v>
          </cell>
        </row>
        <row r="430">
          <cell r="A430">
            <v>4050</v>
          </cell>
          <cell r="B430" t="str">
            <v>MARTEAU CROSSFIT 10</v>
          </cell>
          <cell r="C430">
            <v>60</v>
          </cell>
          <cell r="D430">
            <v>55.5</v>
          </cell>
          <cell r="E430">
            <v>-7.4999999999999997E-2</v>
          </cell>
          <cell r="F430" t="str">
            <v>CROSSFIT</v>
          </cell>
          <cell r="H430" t="str">
            <v>PICE</v>
          </cell>
          <cell r="I430">
            <v>10</v>
          </cell>
        </row>
        <row r="431">
          <cell r="A431">
            <v>4048</v>
          </cell>
          <cell r="B431" t="str">
            <v>MARTEAU CROSSFIT 6</v>
          </cell>
          <cell r="C431">
            <v>36</v>
          </cell>
          <cell r="D431">
            <v>33.5</v>
          </cell>
          <cell r="E431">
            <v>-6.9444444444444448E-2</v>
          </cell>
          <cell r="F431" t="str">
            <v>CROSSFIT</v>
          </cell>
          <cell r="H431" t="str">
            <v>PICE</v>
          </cell>
          <cell r="I431">
            <v>6</v>
          </cell>
        </row>
        <row r="432">
          <cell r="A432">
            <v>4049</v>
          </cell>
          <cell r="B432" t="str">
            <v>MARTEAU CROSSFIT 8</v>
          </cell>
          <cell r="C432">
            <v>48</v>
          </cell>
          <cell r="D432">
            <v>44.5</v>
          </cell>
          <cell r="E432">
            <v>-7.2916666666666671E-2</v>
          </cell>
          <cell r="F432" t="str">
            <v>CROSSFIT</v>
          </cell>
          <cell r="H432" t="str">
            <v>PICE</v>
          </cell>
          <cell r="I432">
            <v>8</v>
          </cell>
        </row>
        <row r="433">
          <cell r="A433">
            <v>3671</v>
          </cell>
          <cell r="B433" t="str">
            <v>MAX RACK AX1001</v>
          </cell>
          <cell r="C433">
            <v>1850</v>
          </cell>
          <cell r="D433">
            <v>1480</v>
          </cell>
          <cell r="E433">
            <v>-0.2</v>
          </cell>
          <cell r="F433" t="str">
            <v>CROSSFIT</v>
          </cell>
          <cell r="H433" t="str">
            <v>PICE</v>
          </cell>
          <cell r="I433">
            <v>200</v>
          </cell>
        </row>
        <row r="434">
          <cell r="A434">
            <v>1639</v>
          </cell>
          <cell r="B434" t="str">
            <v>MEDECINE BALL 1KG</v>
          </cell>
          <cell r="C434">
            <v>15</v>
          </cell>
          <cell r="D434">
            <v>13</v>
          </cell>
          <cell r="E434">
            <v>-0.13333333333333333</v>
          </cell>
          <cell r="F434" t="str">
            <v>CROSSFIT</v>
          </cell>
          <cell r="H434" t="str">
            <v>PICE</v>
          </cell>
          <cell r="I434">
            <v>1</v>
          </cell>
        </row>
        <row r="435">
          <cell r="A435">
            <v>1640</v>
          </cell>
          <cell r="B435" t="str">
            <v>MEDECINE BALL 2KG</v>
          </cell>
          <cell r="C435">
            <v>20</v>
          </cell>
          <cell r="D435">
            <v>16</v>
          </cell>
          <cell r="E435">
            <v>-0.2</v>
          </cell>
          <cell r="F435" t="str">
            <v>CROSSFIT</v>
          </cell>
          <cell r="H435" t="str">
            <v>PICE</v>
          </cell>
          <cell r="I435">
            <v>2</v>
          </cell>
        </row>
        <row r="436">
          <cell r="A436">
            <v>1641</v>
          </cell>
          <cell r="B436" t="str">
            <v>MEDECINE BALL 3KG</v>
          </cell>
          <cell r="C436">
            <v>25</v>
          </cell>
          <cell r="D436">
            <v>19</v>
          </cell>
          <cell r="E436">
            <v>-0.24</v>
          </cell>
          <cell r="F436" t="str">
            <v>CROSSFIT</v>
          </cell>
          <cell r="H436" t="str">
            <v>PICE</v>
          </cell>
          <cell r="I436">
            <v>3</v>
          </cell>
        </row>
        <row r="437">
          <cell r="A437">
            <v>1642</v>
          </cell>
          <cell r="B437" t="str">
            <v>MEDECINE BALL 4KG</v>
          </cell>
          <cell r="C437">
            <v>30</v>
          </cell>
          <cell r="D437">
            <v>22</v>
          </cell>
          <cell r="E437">
            <v>-0.26666666666666666</v>
          </cell>
          <cell r="F437" t="str">
            <v>CROSSFIT</v>
          </cell>
          <cell r="H437" t="str">
            <v>PICE</v>
          </cell>
          <cell r="I437">
            <v>4</v>
          </cell>
        </row>
        <row r="438">
          <cell r="A438">
            <v>1643</v>
          </cell>
          <cell r="B438" t="str">
            <v>MEDECINE BALL 5KG</v>
          </cell>
          <cell r="C438">
            <v>35</v>
          </cell>
          <cell r="D438">
            <v>25</v>
          </cell>
          <cell r="E438">
            <v>-0.2857142857142857</v>
          </cell>
          <cell r="F438" t="str">
            <v>CROSSFIT</v>
          </cell>
          <cell r="H438" t="str">
            <v>PICE</v>
          </cell>
          <cell r="I438">
            <v>5</v>
          </cell>
        </row>
        <row r="439">
          <cell r="A439">
            <v>2630</v>
          </cell>
          <cell r="B439" t="str">
            <v>MICRO PRODIPE UHF</v>
          </cell>
          <cell r="C439">
            <v>140.83000000000001</v>
          </cell>
          <cell r="D439">
            <v>140.83000000000001</v>
          </cell>
          <cell r="E439">
            <v>0</v>
          </cell>
          <cell r="F439" t="str">
            <v>SONORISATION</v>
          </cell>
          <cell r="H439" t="str">
            <v>PICE</v>
          </cell>
          <cell r="I439">
            <v>2.5</v>
          </cell>
        </row>
        <row r="440">
          <cell r="A440">
            <v>2628</v>
          </cell>
          <cell r="B440" t="str">
            <v>MICRO SAMSON Airline 77</v>
          </cell>
          <cell r="C440">
            <v>299</v>
          </cell>
          <cell r="D440">
            <v>299</v>
          </cell>
          <cell r="E440">
            <v>0</v>
          </cell>
          <cell r="F440" t="str">
            <v>SONORISATION</v>
          </cell>
          <cell r="H440" t="str">
            <v>PICE</v>
          </cell>
          <cell r="I440">
            <v>2</v>
          </cell>
        </row>
        <row r="441">
          <cell r="A441">
            <v>2636</v>
          </cell>
          <cell r="B441" t="str">
            <v>MICRO SHURE</v>
          </cell>
          <cell r="C441">
            <v>148</v>
          </cell>
          <cell r="D441">
            <v>148</v>
          </cell>
          <cell r="E441">
            <v>0</v>
          </cell>
          <cell r="F441" t="str">
            <v>SONORISATION</v>
          </cell>
          <cell r="H441" t="str">
            <v>PICE</v>
          </cell>
          <cell r="I441">
            <v>0.3</v>
          </cell>
        </row>
        <row r="442">
          <cell r="A442">
            <v>2629</v>
          </cell>
          <cell r="B442" t="str">
            <v>MICRO SHURE BLX14E-PG30</v>
          </cell>
          <cell r="C442">
            <v>325</v>
          </cell>
          <cell r="D442">
            <v>325</v>
          </cell>
          <cell r="E442">
            <v>0</v>
          </cell>
          <cell r="F442" t="str">
            <v>SONORISATION</v>
          </cell>
          <cell r="H442" t="str">
            <v>PICE</v>
          </cell>
          <cell r="I442">
            <v>1.5</v>
          </cell>
        </row>
        <row r="443">
          <cell r="A443">
            <v>2635</v>
          </cell>
          <cell r="B443" t="str">
            <v>MICRO SHURE - Version double micros SHURE BLX188</v>
          </cell>
          <cell r="C443">
            <v>625</v>
          </cell>
          <cell r="D443">
            <v>625</v>
          </cell>
          <cell r="E443">
            <v>0</v>
          </cell>
          <cell r="F443" t="str">
            <v>SONORISATION</v>
          </cell>
          <cell r="H443" t="str">
            <v>PICE</v>
          </cell>
          <cell r="I443">
            <v>3</v>
          </cell>
        </row>
        <row r="444">
          <cell r="A444">
            <v>2326</v>
          </cell>
          <cell r="B444" t="str">
            <v>MINI-BAND EXTRA-STRONG</v>
          </cell>
          <cell r="C444">
            <v>3.7</v>
          </cell>
          <cell r="D444">
            <v>2.96</v>
          </cell>
          <cell r="E444">
            <v>-0.20000000000000004</v>
          </cell>
          <cell r="F444" t="str">
            <v>PERSONAL TRAINING</v>
          </cell>
          <cell r="H444" t="str">
            <v>PICE</v>
          </cell>
          <cell r="I444">
            <v>0.03</v>
          </cell>
        </row>
        <row r="445">
          <cell r="A445">
            <v>2323</v>
          </cell>
          <cell r="B445" t="str">
            <v>MINI-BAND LIGHT</v>
          </cell>
          <cell r="C445">
            <v>3.1</v>
          </cell>
          <cell r="D445">
            <v>2.48</v>
          </cell>
          <cell r="E445">
            <v>-0.20000000000000004</v>
          </cell>
          <cell r="F445" t="str">
            <v>PERSONAL TRAINING</v>
          </cell>
          <cell r="H445" t="str">
            <v>PICE</v>
          </cell>
          <cell r="I445">
            <v>0.02</v>
          </cell>
        </row>
        <row r="446">
          <cell r="A446">
            <v>2324</v>
          </cell>
          <cell r="B446" t="str">
            <v>MINI-BAND MEDIUM</v>
          </cell>
          <cell r="C446">
            <v>3.3</v>
          </cell>
          <cell r="D446">
            <v>2.64</v>
          </cell>
          <cell r="E446">
            <v>-0.19999999999999993</v>
          </cell>
          <cell r="F446" t="str">
            <v>PERSONAL TRAINING</v>
          </cell>
          <cell r="H446" t="str">
            <v>PICE</v>
          </cell>
          <cell r="I446">
            <v>0.02</v>
          </cell>
        </row>
        <row r="447">
          <cell r="A447">
            <v>2325</v>
          </cell>
          <cell r="B447" t="str">
            <v>MINI-BAND STRONG</v>
          </cell>
          <cell r="C447">
            <v>3.5</v>
          </cell>
          <cell r="D447">
            <v>2.8</v>
          </cell>
          <cell r="E447">
            <v>-0.20000000000000004</v>
          </cell>
          <cell r="F447" t="str">
            <v>PERSONAL TRAINING</v>
          </cell>
          <cell r="H447" t="str">
            <v>PICE</v>
          </cell>
          <cell r="I447">
            <v>0.02</v>
          </cell>
        </row>
        <row r="448">
          <cell r="A448">
            <v>3547</v>
          </cell>
          <cell r="B448" t="str">
            <v>MONKEY BAR 1080MM</v>
          </cell>
          <cell r="C448">
            <v>80</v>
          </cell>
          <cell r="D448">
            <v>65</v>
          </cell>
          <cell r="E448">
            <v>-0.1875</v>
          </cell>
          <cell r="F448" t="str">
            <v>CROSSFIT</v>
          </cell>
          <cell r="H448" t="str">
            <v>PAIRE</v>
          </cell>
          <cell r="I448">
            <v>10</v>
          </cell>
        </row>
        <row r="449">
          <cell r="A449">
            <v>3548</v>
          </cell>
          <cell r="B449" t="str">
            <v>MONKEY BAR 1800MM</v>
          </cell>
          <cell r="C449">
            <v>95</v>
          </cell>
          <cell r="D449">
            <v>80</v>
          </cell>
          <cell r="E449">
            <v>-0.15789473684210525</v>
          </cell>
          <cell r="F449" t="str">
            <v>CROSSFIT</v>
          </cell>
          <cell r="H449" t="str">
            <v>PAIRE</v>
          </cell>
          <cell r="I449">
            <v>14</v>
          </cell>
        </row>
        <row r="450">
          <cell r="A450">
            <v>3549</v>
          </cell>
          <cell r="B450" t="str">
            <v>MONKEY RACK 1080MM</v>
          </cell>
          <cell r="C450">
            <v>195</v>
          </cell>
          <cell r="D450">
            <v>175</v>
          </cell>
          <cell r="E450">
            <v>-0.10256410256410256</v>
          </cell>
          <cell r="F450" t="str">
            <v>CROSSFIT</v>
          </cell>
          <cell r="H450" t="str">
            <v>PICE</v>
          </cell>
          <cell r="I450">
            <v>18</v>
          </cell>
        </row>
        <row r="451">
          <cell r="A451">
            <v>3550</v>
          </cell>
          <cell r="B451" t="str">
            <v>MONKEY RACK 1800MM</v>
          </cell>
          <cell r="C451">
            <v>205</v>
          </cell>
          <cell r="D451">
            <v>185</v>
          </cell>
          <cell r="E451">
            <v>-9.7560975609756101E-2</v>
          </cell>
          <cell r="F451" t="str">
            <v>CROSSFIT</v>
          </cell>
          <cell r="H451" t="str">
            <v>PICE</v>
          </cell>
          <cell r="I451">
            <v>28.6</v>
          </cell>
        </row>
        <row r="452">
          <cell r="A452">
            <v>3421</v>
          </cell>
          <cell r="B452" t="str">
            <v>MULTI-GRIP CHIN-UP</v>
          </cell>
          <cell r="C452">
            <v>109</v>
          </cell>
          <cell r="D452">
            <v>87</v>
          </cell>
          <cell r="E452">
            <v>-0.20183486238532111</v>
          </cell>
          <cell r="F452" t="str">
            <v>CROSSFIT</v>
          </cell>
          <cell r="H452" t="str">
            <v>PICE</v>
          </cell>
          <cell r="I452">
            <v>22</v>
          </cell>
        </row>
        <row r="453">
          <cell r="A453">
            <v>5031</v>
          </cell>
          <cell r="B453" t="str">
            <v>MULTIHIP</v>
          </cell>
          <cell r="C453">
            <v>3085</v>
          </cell>
          <cell r="D453">
            <v>2313.75</v>
          </cell>
          <cell r="E453">
            <v>-0.25</v>
          </cell>
          <cell r="F453" t="str">
            <v>MACHINES</v>
          </cell>
          <cell r="H453" t="str">
            <v>PICE</v>
          </cell>
          <cell r="I453">
            <v>217</v>
          </cell>
        </row>
        <row r="454">
          <cell r="A454">
            <v>5052</v>
          </cell>
          <cell r="B454" t="str">
            <v>MULTIHIP</v>
          </cell>
          <cell r="C454">
            <v>2075</v>
          </cell>
          <cell r="D454">
            <v>1556.25</v>
          </cell>
          <cell r="E454">
            <v>-0.25</v>
          </cell>
          <cell r="F454" t="str">
            <v>MACHINES</v>
          </cell>
          <cell r="H454" t="str">
            <v>PICE</v>
          </cell>
          <cell r="I454">
            <v>185</v>
          </cell>
        </row>
        <row r="455">
          <cell r="A455">
            <v>5020</v>
          </cell>
          <cell r="B455" t="str">
            <v>MULTIPOSITION BENCH</v>
          </cell>
          <cell r="C455">
            <v>625</v>
          </cell>
          <cell r="D455">
            <v>468.75</v>
          </cell>
          <cell r="E455">
            <v>-0.25</v>
          </cell>
          <cell r="F455" t="str">
            <v>MACHINES</v>
          </cell>
          <cell r="H455" t="str">
            <v>PICE</v>
          </cell>
          <cell r="I455">
            <v>28</v>
          </cell>
        </row>
        <row r="456">
          <cell r="A456">
            <v>5017</v>
          </cell>
          <cell r="B456" t="str">
            <v>OLYMPIC DECLINE BENCH PRESS</v>
          </cell>
          <cell r="C456">
            <v>1175</v>
          </cell>
          <cell r="D456">
            <v>881.25</v>
          </cell>
          <cell r="E456">
            <v>-0.25</v>
          </cell>
          <cell r="F456" t="str">
            <v>MACHINES</v>
          </cell>
          <cell r="H456" t="str">
            <v>PICE</v>
          </cell>
          <cell r="I456">
            <v>70</v>
          </cell>
        </row>
        <row r="457">
          <cell r="A457">
            <v>5015</v>
          </cell>
          <cell r="B457" t="str">
            <v>OLYMPIC FLAT BENCH</v>
          </cell>
          <cell r="C457">
            <v>1150</v>
          </cell>
          <cell r="D457">
            <v>862.5</v>
          </cell>
          <cell r="E457">
            <v>-0.25</v>
          </cell>
          <cell r="F457" t="str">
            <v>MACHINES</v>
          </cell>
          <cell r="H457" t="str">
            <v>PICE</v>
          </cell>
          <cell r="I457">
            <v>55</v>
          </cell>
        </row>
        <row r="458">
          <cell r="A458">
            <v>5016</v>
          </cell>
          <cell r="B458" t="str">
            <v>OLYMPIC INCLINE PRESS BENCH</v>
          </cell>
          <cell r="C458">
            <v>1275</v>
          </cell>
          <cell r="D458">
            <v>956.25</v>
          </cell>
          <cell r="E458">
            <v>-0.25</v>
          </cell>
          <cell r="F458" t="str">
            <v>MACHINES</v>
          </cell>
          <cell r="H458" t="str">
            <v>PICE</v>
          </cell>
          <cell r="I458">
            <v>72</v>
          </cell>
        </row>
        <row r="459">
          <cell r="A459">
            <v>3422</v>
          </cell>
          <cell r="B459" t="str">
            <v>OVERPASS 1080MM</v>
          </cell>
          <cell r="C459">
            <v>190</v>
          </cell>
          <cell r="D459">
            <v>160</v>
          </cell>
          <cell r="E459">
            <v>-0.15789473684210525</v>
          </cell>
          <cell r="F459" t="str">
            <v>CROSSFIT</v>
          </cell>
          <cell r="H459" t="str">
            <v>PAIRE</v>
          </cell>
          <cell r="I459">
            <v>11</v>
          </cell>
        </row>
        <row r="460">
          <cell r="A460">
            <v>3423</v>
          </cell>
          <cell r="B460" t="str">
            <v>OVERPASS1800MM</v>
          </cell>
          <cell r="C460">
            <v>215</v>
          </cell>
          <cell r="D460">
            <v>180</v>
          </cell>
          <cell r="E460">
            <v>-0.16279069767441862</v>
          </cell>
          <cell r="F460" t="str">
            <v>CROSSFIT</v>
          </cell>
          <cell r="H460" t="str">
            <v>PAIRE</v>
          </cell>
          <cell r="I460">
            <v>13</v>
          </cell>
        </row>
        <row r="461">
          <cell r="A461">
            <v>3452</v>
          </cell>
          <cell r="B461" t="str">
            <v>PACK CAGE CROSSFIT FULL</v>
          </cell>
          <cell r="C461">
            <v>0</v>
          </cell>
          <cell r="D461" t="e">
            <v>#DIV/0!</v>
          </cell>
          <cell r="E461" t="e">
            <v>#DIV/0!</v>
          </cell>
          <cell r="F461" t="str">
            <v>CROSSFIT</v>
          </cell>
          <cell r="H461" t="str">
            <v>SET</v>
          </cell>
          <cell r="I461">
            <v>0</v>
          </cell>
        </row>
        <row r="462">
          <cell r="A462">
            <v>3451</v>
          </cell>
          <cell r="B462" t="str">
            <v>PACK CAGE CROSSFIT FUNCTIONAL</v>
          </cell>
          <cell r="C462">
            <v>0</v>
          </cell>
          <cell r="D462" t="e">
            <v>#DIV/0!</v>
          </cell>
          <cell r="E462" t="e">
            <v>#DIV/0!</v>
          </cell>
          <cell r="F462" t="str">
            <v>CROSSFIT</v>
          </cell>
          <cell r="H462" t="str">
            <v>SET</v>
          </cell>
          <cell r="I462">
            <v>0</v>
          </cell>
        </row>
        <row r="463">
          <cell r="A463">
            <v>3450</v>
          </cell>
          <cell r="B463" t="str">
            <v>PACK CAGE CROSSFIT POWER</v>
          </cell>
          <cell r="C463">
            <v>0</v>
          </cell>
          <cell r="D463" t="e">
            <v>#DIV/0!</v>
          </cell>
          <cell r="E463" t="e">
            <v>#DIV/0!</v>
          </cell>
          <cell r="F463" t="str">
            <v>CROSSFIT</v>
          </cell>
          <cell r="H463" t="str">
            <v>SET</v>
          </cell>
          <cell r="I463">
            <v>0</v>
          </cell>
        </row>
        <row r="464">
          <cell r="A464">
            <v>3874</v>
          </cell>
          <cell r="B464" t="str">
            <v>PACK CHAUSSETTES LFPILATES (10+1)</v>
          </cell>
          <cell r="C464">
            <v>83.3</v>
          </cell>
          <cell r="D464">
            <v>37.49</v>
          </cell>
          <cell r="E464">
            <v>-0.54993997599039612</v>
          </cell>
          <cell r="F464" t="str">
            <v>PILATES &amp; BIEN ETRE</v>
          </cell>
          <cell r="H464" t="str">
            <v>SET</v>
          </cell>
          <cell r="I464">
            <v>0</v>
          </cell>
        </row>
        <row r="465">
          <cell r="A465">
            <v>1668</v>
          </cell>
          <cell r="B465" t="str">
            <v>PACK CLUB</v>
          </cell>
          <cell r="C465">
            <v>423.49</v>
          </cell>
          <cell r="D465">
            <v>296.45</v>
          </cell>
          <cell r="E465">
            <v>-0.2999834706840776</v>
          </cell>
          <cell r="F465" t="str">
            <v>PILATES &amp; BIEN ETRE</v>
          </cell>
          <cell r="H465" t="str">
            <v>SET</v>
          </cell>
          <cell r="I465">
            <v>0</v>
          </cell>
        </row>
        <row r="466">
          <cell r="A466">
            <v>1663</v>
          </cell>
          <cell r="B466" t="str">
            <v>PACK DVD COURS PILATES</v>
          </cell>
          <cell r="C466">
            <v>42.49</v>
          </cell>
          <cell r="D466">
            <v>19.12</v>
          </cell>
          <cell r="E466">
            <v>-0.55001176747469993</v>
          </cell>
          <cell r="F466" t="str">
            <v>MEDIATHEQUE</v>
          </cell>
          <cell r="H466" t="str">
            <v>SET</v>
          </cell>
          <cell r="I466">
            <v>0.25</v>
          </cell>
        </row>
        <row r="467">
          <cell r="A467">
            <v>1664</v>
          </cell>
          <cell r="B467" t="str">
            <v>PACK DVD FORMATION PILATES</v>
          </cell>
          <cell r="C467">
            <v>156</v>
          </cell>
          <cell r="D467">
            <v>62.4</v>
          </cell>
          <cell r="E467">
            <v>-0.6</v>
          </cell>
          <cell r="F467" t="str">
            <v>MEDIATHEQUE</v>
          </cell>
          <cell r="H467" t="str">
            <v>SET</v>
          </cell>
          <cell r="I467">
            <v>0.6</v>
          </cell>
        </row>
        <row r="468">
          <cell r="A468">
            <v>3832</v>
          </cell>
          <cell r="B468" t="str">
            <v>PACK ESPALIER  + SUSPENSION</v>
          </cell>
          <cell r="C468">
            <v>313</v>
          </cell>
          <cell r="D468">
            <v>234.75</v>
          </cell>
          <cell r="E468">
            <v>-0.25</v>
          </cell>
          <cell r="F468" t="str">
            <v>CROSSFIT</v>
          </cell>
          <cell r="H468" t="str">
            <v>SET</v>
          </cell>
          <cell r="I468">
            <v>0</v>
          </cell>
        </row>
        <row r="469">
          <cell r="A469">
            <v>3567</v>
          </cell>
          <cell r="B469" t="str">
            <v>PACK FILET + BALLON PAILLE</v>
          </cell>
          <cell r="C469">
            <v>62.2</v>
          </cell>
          <cell r="D469">
            <v>31.1</v>
          </cell>
          <cell r="E469">
            <v>-0.5</v>
          </cell>
          <cell r="F469" t="str">
            <v>PILATES &amp; BIEN ETRE</v>
          </cell>
          <cell r="H469" t="str">
            <v>SET</v>
          </cell>
          <cell r="I469">
            <v>0</v>
          </cell>
        </row>
        <row r="470">
          <cell r="A470">
            <v>3568</v>
          </cell>
          <cell r="B470" t="str">
            <v>PACK MAXRACK + ACCESSOIRES + RACK</v>
          </cell>
          <cell r="C470">
            <v>0</v>
          </cell>
          <cell r="D470" t="e">
            <v>#DIV/0!</v>
          </cell>
          <cell r="E470" t="e">
            <v>#DIV/0!</v>
          </cell>
          <cell r="F470" t="str">
            <v>MUSCULATION</v>
          </cell>
          <cell r="H470" t="str">
            <v>SET</v>
          </cell>
          <cell r="I470">
            <v>0</v>
          </cell>
        </row>
        <row r="471">
          <cell r="A471">
            <v>3570</v>
          </cell>
          <cell r="B471" t="str">
            <v>PACK PORTIQUE + SUSPENSION</v>
          </cell>
          <cell r="C471">
            <v>1248.58</v>
          </cell>
          <cell r="D471">
            <v>936.44</v>
          </cell>
          <cell r="E471">
            <v>-0.24999599545083206</v>
          </cell>
          <cell r="F471" t="str">
            <v>CROSSFIT</v>
          </cell>
          <cell r="H471" t="str">
            <v>SET</v>
          </cell>
          <cell r="I471">
            <v>0</v>
          </cell>
        </row>
        <row r="472">
          <cell r="A472">
            <v>2442</v>
          </cell>
          <cell r="B472" t="str">
            <v xml:space="preserve">PACK RACK + 10 KITS </v>
          </cell>
          <cell r="C472">
            <v>678</v>
          </cell>
          <cell r="D472">
            <v>474.6</v>
          </cell>
          <cell r="E472">
            <v>-0.3</v>
          </cell>
          <cell r="F472" t="str">
            <v>FITNESS</v>
          </cell>
          <cell r="H472" t="str">
            <v>SET</v>
          </cell>
          <cell r="I472">
            <v>220</v>
          </cell>
        </row>
        <row r="473">
          <cell r="A473">
            <v>3088</v>
          </cell>
          <cell r="B473" t="str">
            <v>PACK RACK + 15 PAIRES</v>
          </cell>
          <cell r="C473">
            <v>2428.1999999999998</v>
          </cell>
          <cell r="D473">
            <v>1821.15</v>
          </cell>
          <cell r="E473">
            <v>-0.24999999999999992</v>
          </cell>
          <cell r="F473" t="str">
            <v>MUSCULATION</v>
          </cell>
          <cell r="H473" t="str">
            <v>SET</v>
          </cell>
          <cell r="I473">
            <v>929</v>
          </cell>
        </row>
        <row r="474">
          <cell r="A474">
            <v>1670</v>
          </cell>
          <cell r="B474" t="str">
            <v>PACK RACK + 20 KITS</v>
          </cell>
          <cell r="C474" t="e">
            <v>#N/A</v>
          </cell>
          <cell r="D474" t="e">
            <v>#N/A</v>
          </cell>
          <cell r="E474" t="e">
            <v>#N/A</v>
          </cell>
          <cell r="F474" t="str">
            <v>FITNESS</v>
          </cell>
          <cell r="H474" t="e">
            <v>#N/A</v>
          </cell>
          <cell r="I474" t="e">
            <v>#N/A</v>
          </cell>
        </row>
        <row r="475">
          <cell r="A475">
            <v>2443</v>
          </cell>
          <cell r="B475" t="str">
            <v>PACK RACK + AB-MXR</v>
          </cell>
          <cell r="C475">
            <v>545.25</v>
          </cell>
          <cell r="D475">
            <v>545.25</v>
          </cell>
          <cell r="E475">
            <v>0</v>
          </cell>
          <cell r="F475" t="str">
            <v>PERSONAL TRAINING</v>
          </cell>
          <cell r="H475" t="str">
            <v>SET</v>
          </cell>
          <cell r="I475">
            <v>0</v>
          </cell>
        </row>
        <row r="476">
          <cell r="A476">
            <v>2015</v>
          </cell>
          <cell r="B476" t="str">
            <v>PACK RACK + ACCESSOIRES</v>
          </cell>
          <cell r="C476">
            <v>318.77</v>
          </cell>
          <cell r="D476">
            <v>223.14</v>
          </cell>
          <cell r="E476">
            <v>-0.29999686294193306</v>
          </cell>
          <cell r="F476" t="str">
            <v>MUSCULATION</v>
          </cell>
          <cell r="H476" t="str">
            <v>SET</v>
          </cell>
          <cell r="I476">
            <v>0</v>
          </cell>
        </row>
        <row r="477">
          <cell r="A477">
            <v>2428</v>
          </cell>
          <cell r="B477" t="str">
            <v>PACK RACK + BALLONS</v>
          </cell>
          <cell r="C477">
            <v>175</v>
          </cell>
          <cell r="D477">
            <v>131.25</v>
          </cell>
          <cell r="E477">
            <v>-0.25</v>
          </cell>
          <cell r="F477" t="str">
            <v>PILATES &amp; BIEN ETRE</v>
          </cell>
          <cell r="H477" t="str">
            <v>SET</v>
          </cell>
          <cell r="I477">
            <v>0</v>
          </cell>
        </row>
        <row r="478">
          <cell r="A478">
            <v>3571</v>
          </cell>
          <cell r="B478" t="str">
            <v>PACK RACK + BARRES MURAL</v>
          </cell>
          <cell r="C478">
            <v>624.70000000000005</v>
          </cell>
          <cell r="D478">
            <v>343.59</v>
          </cell>
          <cell r="E478">
            <v>-0.44999199615815599</v>
          </cell>
          <cell r="F478" t="str">
            <v>MUSCULATION</v>
          </cell>
          <cell r="H478" t="str">
            <v>SET</v>
          </cell>
          <cell r="I478">
            <v>0</v>
          </cell>
        </row>
        <row r="479">
          <cell r="A479">
            <v>3801</v>
          </cell>
          <cell r="B479" t="str">
            <v xml:space="preserve">PACK RACK + BARRES VERTICAL </v>
          </cell>
          <cell r="C479">
            <v>644.71</v>
          </cell>
          <cell r="D479">
            <v>386.83</v>
          </cell>
          <cell r="E479">
            <v>-0.39999379566006427</v>
          </cell>
          <cell r="F479" t="str">
            <v>MUSCULATION</v>
          </cell>
          <cell r="H479" t="str">
            <v>SET</v>
          </cell>
          <cell r="I479">
            <v>101</v>
          </cell>
        </row>
        <row r="480">
          <cell r="A480">
            <v>2465</v>
          </cell>
          <cell r="B480" t="str">
            <v>PACK RACK + DMES TRAINER</v>
          </cell>
          <cell r="C480">
            <v>890.34</v>
          </cell>
          <cell r="D480">
            <v>667.76</v>
          </cell>
          <cell r="E480">
            <v>-0.24999438416784603</v>
          </cell>
          <cell r="F480" t="str">
            <v>FITNESS</v>
          </cell>
          <cell r="H480" t="str">
            <v>SET</v>
          </cell>
          <cell r="I480">
            <v>0</v>
          </cell>
        </row>
        <row r="481">
          <cell r="A481">
            <v>2426</v>
          </cell>
          <cell r="B481" t="str">
            <v>PACK RACK + FOAM ROLLER</v>
          </cell>
          <cell r="C481">
            <v>115</v>
          </cell>
          <cell r="D481">
            <v>92</v>
          </cell>
          <cell r="E481">
            <v>-0.2</v>
          </cell>
          <cell r="F481" t="str">
            <v>PILATES &amp; BIEN ETRE</v>
          </cell>
          <cell r="H481" t="str">
            <v>SET</v>
          </cell>
          <cell r="I481">
            <v>0</v>
          </cell>
        </row>
        <row r="482">
          <cell r="A482">
            <v>2306</v>
          </cell>
          <cell r="B482" t="str">
            <v>PACK RACK + HALTRES FITNESS</v>
          </cell>
          <cell r="C482">
            <v>599</v>
          </cell>
          <cell r="D482">
            <v>449.25</v>
          </cell>
          <cell r="E482">
            <v>-0.25</v>
          </cell>
          <cell r="F482" t="str">
            <v>MUSCULATION</v>
          </cell>
          <cell r="H482" t="str">
            <v>SET</v>
          </cell>
          <cell r="I482">
            <v>0</v>
          </cell>
        </row>
        <row r="483">
          <cell r="A483">
            <v>2682</v>
          </cell>
          <cell r="B483" t="str">
            <v>PACK RACK + KETTLEBELL</v>
          </cell>
          <cell r="C483">
            <v>1251.58</v>
          </cell>
          <cell r="D483">
            <v>876.11</v>
          </cell>
          <cell r="E483">
            <v>-0.29999680403969375</v>
          </cell>
          <cell r="F483" t="str">
            <v>CROSSFIT</v>
          </cell>
          <cell r="H483" t="str">
            <v>SET</v>
          </cell>
          <cell r="I483">
            <v>355</v>
          </cell>
        </row>
        <row r="484">
          <cell r="A484">
            <v>2461</v>
          </cell>
          <cell r="B484" t="str">
            <v>PACK RACK + MEDECINE BALL</v>
          </cell>
          <cell r="C484">
            <v>170.9</v>
          </cell>
          <cell r="D484">
            <v>145.27000000000001</v>
          </cell>
          <cell r="E484">
            <v>-0.14997074312463426</v>
          </cell>
          <cell r="F484" t="str">
            <v>CROSSFIT</v>
          </cell>
          <cell r="H484" t="str">
            <v>SET</v>
          </cell>
          <cell r="I484">
            <v>0</v>
          </cell>
        </row>
        <row r="485">
          <cell r="A485">
            <v>3094</v>
          </cell>
          <cell r="B485" t="str">
            <v>PACK RACK + POWER BAG</v>
          </cell>
          <cell r="C485">
            <v>430.64</v>
          </cell>
          <cell r="D485">
            <v>279.92</v>
          </cell>
          <cell r="E485">
            <v>-0.349990711499164</v>
          </cell>
          <cell r="F485" t="str">
            <v>CROSSFIT</v>
          </cell>
          <cell r="H485" t="str">
            <v>SET</v>
          </cell>
          <cell r="I485">
            <v>90.5</v>
          </cell>
        </row>
        <row r="486">
          <cell r="A486">
            <v>3575</v>
          </cell>
          <cell r="B486" t="str">
            <v>PACK RACK + SOFT MEDECINE BALL</v>
          </cell>
          <cell r="C486">
            <v>240</v>
          </cell>
          <cell r="D486">
            <v>204</v>
          </cell>
          <cell r="E486">
            <v>-0.15</v>
          </cell>
          <cell r="F486" t="str">
            <v>CROSSFIT</v>
          </cell>
          <cell r="H486" t="str">
            <v>SET</v>
          </cell>
          <cell r="I486">
            <v>0</v>
          </cell>
        </row>
        <row r="487">
          <cell r="A487">
            <v>3015</v>
          </cell>
          <cell r="B487" t="str">
            <v>PACK RACK + TAPIS</v>
          </cell>
          <cell r="C487">
            <v>500</v>
          </cell>
          <cell r="D487">
            <v>400</v>
          </cell>
          <cell r="E487">
            <v>-0.2</v>
          </cell>
          <cell r="F487" t="str">
            <v>FITNESS</v>
          </cell>
          <cell r="H487" t="str">
            <v>SET</v>
          </cell>
          <cell r="I487">
            <v>0</v>
          </cell>
        </row>
        <row r="488">
          <cell r="A488">
            <v>2488</v>
          </cell>
          <cell r="B488" t="str">
            <v>PACK RACK +10 PAIRES</v>
          </cell>
          <cell r="C488">
            <v>792.9</v>
          </cell>
          <cell r="D488">
            <v>673.97</v>
          </cell>
          <cell r="E488">
            <v>-0.14999369403455662</v>
          </cell>
          <cell r="F488" t="str">
            <v>MUSCULATION</v>
          </cell>
          <cell r="H488" t="str">
            <v>SET</v>
          </cell>
          <cell r="I488">
            <v>0</v>
          </cell>
        </row>
        <row r="489">
          <cell r="A489">
            <v>2620</v>
          </cell>
          <cell r="B489" t="str">
            <v>PACK SONORISATION POUR SALLE</v>
          </cell>
          <cell r="C489">
            <v>1272</v>
          </cell>
          <cell r="D489">
            <v>1272</v>
          </cell>
          <cell r="E489">
            <v>0</v>
          </cell>
          <cell r="F489" t="str">
            <v>SONORISATION</v>
          </cell>
          <cell r="H489" t="str">
            <v>SET</v>
          </cell>
          <cell r="I489">
            <v>63</v>
          </cell>
        </row>
        <row r="490">
          <cell r="A490">
            <v>1676</v>
          </cell>
          <cell r="B490" t="str">
            <v>PACKAGE PILATES GRAVITY</v>
          </cell>
          <cell r="C490">
            <v>624.86</v>
          </cell>
          <cell r="D490">
            <v>560</v>
          </cell>
          <cell r="E490">
            <v>-0.10379925103223124</v>
          </cell>
          <cell r="F490" t="str">
            <v>PILATES &amp; BIEN ETRE</v>
          </cell>
          <cell r="H490" t="str">
            <v>SET</v>
          </cell>
          <cell r="I490">
            <v>10</v>
          </cell>
        </row>
        <row r="491">
          <cell r="A491">
            <v>2368</v>
          </cell>
          <cell r="B491" t="str">
            <v>PALME DE MAIN BLEU</v>
          </cell>
          <cell r="C491">
            <v>6.5</v>
          </cell>
          <cell r="D491">
            <v>4.9000000000000004</v>
          </cell>
          <cell r="E491">
            <v>-0.24615384615384611</v>
          </cell>
          <cell r="F491" t="str">
            <v>AQUA</v>
          </cell>
          <cell r="H491" t="str">
            <v>PAIRE</v>
          </cell>
          <cell r="I491">
            <v>0.02</v>
          </cell>
        </row>
        <row r="492">
          <cell r="A492">
            <v>2367</v>
          </cell>
          <cell r="B492" t="str">
            <v>PALME DE MAIN ROSE</v>
          </cell>
          <cell r="C492">
            <v>6.5</v>
          </cell>
          <cell r="D492">
            <v>4.9000000000000004</v>
          </cell>
          <cell r="E492">
            <v>-0.24615384615384611</v>
          </cell>
          <cell r="F492" t="str">
            <v>AQUA</v>
          </cell>
          <cell r="H492" t="str">
            <v>PAIRE</v>
          </cell>
          <cell r="I492">
            <v>0.02</v>
          </cell>
        </row>
        <row r="493">
          <cell r="A493">
            <v>2439</v>
          </cell>
          <cell r="B493" t="str">
            <v>PAO</v>
          </cell>
          <cell r="C493">
            <v>34.130000000000003</v>
          </cell>
          <cell r="D493">
            <v>32.5</v>
          </cell>
          <cell r="E493">
            <v>-4.7758570172868518E-2</v>
          </cell>
          <cell r="F493" t="str">
            <v>FITNESS</v>
          </cell>
          <cell r="H493" t="str">
            <v>PICE</v>
          </cell>
          <cell r="I493">
            <v>1.2</v>
          </cell>
        </row>
        <row r="494">
          <cell r="A494">
            <v>1677</v>
          </cell>
          <cell r="B494" t="str">
            <v>PARACHUTE DE RESISTANCE</v>
          </cell>
          <cell r="C494">
            <v>20.9</v>
          </cell>
          <cell r="D494">
            <v>16.8</v>
          </cell>
          <cell r="E494">
            <v>-0.19617224880382766</v>
          </cell>
          <cell r="F494" t="str">
            <v>PERSONAL TRAINING</v>
          </cell>
          <cell r="H494" t="str">
            <v>PICE</v>
          </cell>
          <cell r="I494">
            <v>0.8</v>
          </cell>
        </row>
        <row r="495">
          <cell r="A495">
            <v>2021</v>
          </cell>
          <cell r="B495" t="str">
            <v>PARRELLELS BAR</v>
          </cell>
          <cell r="C495">
            <v>79</v>
          </cell>
          <cell r="D495">
            <v>65</v>
          </cell>
          <cell r="E495">
            <v>-0.17721518987341772</v>
          </cell>
          <cell r="F495" t="str">
            <v>CROSSFIT</v>
          </cell>
          <cell r="H495" t="str">
            <v>PAIRE</v>
          </cell>
          <cell r="I495">
            <v>3</v>
          </cell>
        </row>
        <row r="496">
          <cell r="A496">
            <v>2441</v>
          </cell>
          <cell r="B496" t="str">
            <v>PATTE D'OURS</v>
          </cell>
          <cell r="C496">
            <v>25.38</v>
          </cell>
          <cell r="D496">
            <v>24.17</v>
          </cell>
          <cell r="E496">
            <v>-4.7675334909377358E-2</v>
          </cell>
          <cell r="F496" t="str">
            <v>FITNESS</v>
          </cell>
          <cell r="H496" t="str">
            <v>PICE</v>
          </cell>
          <cell r="I496">
            <v>0.7</v>
          </cell>
        </row>
        <row r="497">
          <cell r="A497">
            <v>5047</v>
          </cell>
          <cell r="B497" t="str">
            <v>PEC FLY &amp; REAR DELT</v>
          </cell>
          <cell r="C497">
            <v>2075</v>
          </cell>
          <cell r="D497">
            <v>1556.25</v>
          </cell>
          <cell r="E497">
            <v>-0.25</v>
          </cell>
          <cell r="F497" t="str">
            <v>MACHINES</v>
          </cell>
          <cell r="H497" t="str">
            <v>PICE</v>
          </cell>
          <cell r="I497">
            <v>208</v>
          </cell>
        </row>
        <row r="498">
          <cell r="A498">
            <v>5025</v>
          </cell>
          <cell r="B498" t="str">
            <v>PEC FLY AND REAR DELT 95KG - E23</v>
          </cell>
          <cell r="C498">
            <v>2985</v>
          </cell>
          <cell r="D498">
            <v>2238.75</v>
          </cell>
          <cell r="E498">
            <v>-0.25</v>
          </cell>
          <cell r="F498" t="str">
            <v>MACHINES</v>
          </cell>
          <cell r="H498" t="str">
            <v>PICE</v>
          </cell>
          <cell r="I498">
            <v>231</v>
          </cell>
        </row>
        <row r="499">
          <cell r="A499">
            <v>3553</v>
          </cell>
          <cell r="B499" t="str">
            <v>PERCHE DE NAGE</v>
          </cell>
          <cell r="C499">
            <v>121</v>
          </cell>
          <cell r="D499">
            <v>97</v>
          </cell>
          <cell r="E499">
            <v>-0.19834710743801653</v>
          </cell>
          <cell r="F499" t="str">
            <v>AQUA</v>
          </cell>
          <cell r="H499" t="str">
            <v>SET</v>
          </cell>
          <cell r="I499">
            <v>10</v>
          </cell>
        </row>
        <row r="500">
          <cell r="A500">
            <v>5032</v>
          </cell>
          <cell r="B500" t="str">
            <v>PERSONAL TRAINER MACHINE</v>
          </cell>
          <cell r="C500">
            <v>4310</v>
          </cell>
          <cell r="D500">
            <v>3232.5</v>
          </cell>
          <cell r="E500">
            <v>-0.25</v>
          </cell>
          <cell r="F500" t="str">
            <v>MACHINES</v>
          </cell>
          <cell r="H500" t="str">
            <v>PICE</v>
          </cell>
          <cell r="I500">
            <v>306</v>
          </cell>
        </row>
        <row r="501">
          <cell r="A501">
            <v>2625</v>
          </cell>
          <cell r="B501" t="str">
            <v>PIED SUPPORT ENCEINTE</v>
          </cell>
          <cell r="C501">
            <v>50</v>
          </cell>
          <cell r="D501">
            <v>50</v>
          </cell>
          <cell r="E501">
            <v>0</v>
          </cell>
          <cell r="F501" t="str">
            <v>SONORISATION</v>
          </cell>
          <cell r="H501" t="str">
            <v>PICE</v>
          </cell>
          <cell r="I501">
            <v>2.5</v>
          </cell>
        </row>
        <row r="502">
          <cell r="A502">
            <v>1682</v>
          </cell>
          <cell r="B502" t="str">
            <v>PILATES RING LF</v>
          </cell>
          <cell r="C502">
            <v>14.2</v>
          </cell>
          <cell r="D502">
            <v>9.9</v>
          </cell>
          <cell r="E502">
            <v>-0.30281690140845063</v>
          </cell>
          <cell r="F502" t="str">
            <v>PILATES &amp; BIEN ETRE</v>
          </cell>
          <cell r="H502" t="str">
            <v>PICE</v>
          </cell>
          <cell r="I502">
            <v>0.45</v>
          </cell>
        </row>
        <row r="503">
          <cell r="A503">
            <v>1684</v>
          </cell>
          <cell r="B503" t="str">
            <v xml:space="preserve">PINCES METAL STOP DISQUE </v>
          </cell>
          <cell r="C503">
            <v>4</v>
          </cell>
          <cell r="D503">
            <v>2.4</v>
          </cell>
          <cell r="E503">
            <v>-0.4</v>
          </cell>
          <cell r="F503" t="str">
            <v>MUSCULATION</v>
          </cell>
          <cell r="H503" t="str">
            <v>PAIRE</v>
          </cell>
          <cell r="I503">
            <v>5.0000000000000001E-3</v>
          </cell>
        </row>
        <row r="504">
          <cell r="A504">
            <v>2371</v>
          </cell>
          <cell r="B504" t="str">
            <v xml:space="preserve">PLANCHE </v>
          </cell>
          <cell r="C504">
            <v>8.7799999999999994</v>
          </cell>
          <cell r="D504">
            <v>6.9</v>
          </cell>
          <cell r="E504">
            <v>-0.21412300683371288</v>
          </cell>
          <cell r="F504" t="str">
            <v>AQUA</v>
          </cell>
          <cell r="H504" t="str">
            <v>PICE</v>
          </cell>
          <cell r="I504">
            <v>0.5</v>
          </cell>
        </row>
        <row r="505">
          <cell r="A505">
            <v>3704</v>
          </cell>
          <cell r="B505" t="str">
            <v>PLATE STORAGE SLEVVE</v>
          </cell>
          <cell r="C505">
            <v>36.200000000000003</v>
          </cell>
          <cell r="D505">
            <v>31</v>
          </cell>
          <cell r="E505">
            <v>-0.14364640883977908</v>
          </cell>
          <cell r="F505" t="str">
            <v>CROSSFIT</v>
          </cell>
          <cell r="H505" t="str">
            <v>PICE</v>
          </cell>
          <cell r="I505">
            <v>6</v>
          </cell>
        </row>
        <row r="506">
          <cell r="A506">
            <v>1685</v>
          </cell>
          <cell r="B506" t="str">
            <v>PLOTS DE VITESSE PAR 48</v>
          </cell>
          <cell r="C506">
            <v>29</v>
          </cell>
          <cell r="D506">
            <v>24.7</v>
          </cell>
          <cell r="E506">
            <v>-0.14827586206896554</v>
          </cell>
          <cell r="F506" t="str">
            <v>PERSONAL TRAINING</v>
          </cell>
          <cell r="H506" t="str">
            <v>LOT DE 48</v>
          </cell>
          <cell r="I506">
            <v>2.2999999999999998</v>
          </cell>
        </row>
        <row r="507">
          <cell r="A507">
            <v>2577</v>
          </cell>
          <cell r="B507" t="str">
            <v>PLOTS LESTES</v>
          </cell>
          <cell r="C507">
            <v>16.39</v>
          </cell>
          <cell r="D507">
            <v>14</v>
          </cell>
          <cell r="E507">
            <v>-0.14582062233068949</v>
          </cell>
          <cell r="F507" t="str">
            <v>PERSONAL TRAINING</v>
          </cell>
          <cell r="H507" t="str">
            <v>PICE</v>
          </cell>
          <cell r="I507">
            <v>0.3</v>
          </cell>
        </row>
        <row r="508">
          <cell r="A508">
            <v>3689</v>
          </cell>
          <cell r="B508" t="str">
            <v>PLYO PLATFORM</v>
          </cell>
          <cell r="C508">
            <v>130</v>
          </cell>
          <cell r="D508">
            <v>110</v>
          </cell>
          <cell r="E508">
            <v>-0.15384615384615385</v>
          </cell>
          <cell r="F508" t="str">
            <v>CROSSFIT</v>
          </cell>
          <cell r="H508" t="str">
            <v>PICE</v>
          </cell>
          <cell r="I508">
            <v>16</v>
          </cell>
        </row>
        <row r="509">
          <cell r="A509">
            <v>2467</v>
          </cell>
          <cell r="B509" t="str">
            <v>PLYOBOX  45,8 CM</v>
          </cell>
          <cell r="C509">
            <v>299.33</v>
          </cell>
          <cell r="D509">
            <v>254.43</v>
          </cell>
          <cell r="E509">
            <v>-0.1500016703972204</v>
          </cell>
          <cell r="F509" t="str">
            <v>CROSSFIT</v>
          </cell>
          <cell r="H509" t="str">
            <v>PICE</v>
          </cell>
          <cell r="I509">
            <v>13</v>
          </cell>
        </row>
        <row r="510">
          <cell r="A510">
            <v>2348</v>
          </cell>
          <cell r="B510" t="str">
            <v>PLYOBOX  61 CM</v>
          </cell>
          <cell r="C510">
            <v>386.29</v>
          </cell>
          <cell r="D510">
            <v>328.35</v>
          </cell>
          <cell r="E510">
            <v>-0.14999093944963626</v>
          </cell>
          <cell r="F510" t="str">
            <v>CROSSFIT</v>
          </cell>
          <cell r="H510" t="str">
            <v>PICE</v>
          </cell>
          <cell r="I510">
            <v>15</v>
          </cell>
        </row>
        <row r="511">
          <cell r="A511">
            <v>2466</v>
          </cell>
          <cell r="B511" t="str">
            <v>PLYOBOX 30,5 CM</v>
          </cell>
          <cell r="C511">
            <v>197.32</v>
          </cell>
          <cell r="D511">
            <v>167.72</v>
          </cell>
          <cell r="E511">
            <v>-0.15001013581998782</v>
          </cell>
          <cell r="F511" t="str">
            <v>CROSSFIT</v>
          </cell>
          <cell r="H511" t="str">
            <v>PICE</v>
          </cell>
          <cell r="I511">
            <v>10</v>
          </cell>
        </row>
        <row r="512">
          <cell r="A512">
            <v>4016</v>
          </cell>
          <cell r="B512" t="str">
            <v>PLYOBOX BOIS 40/50/60</v>
          </cell>
          <cell r="C512">
            <v>125</v>
          </cell>
          <cell r="D512">
            <v>100</v>
          </cell>
          <cell r="E512">
            <v>-0.2</v>
          </cell>
          <cell r="F512" t="str">
            <v>CROSSFIT</v>
          </cell>
          <cell r="H512" t="str">
            <v>PICE</v>
          </cell>
          <cell r="I512">
            <v>23</v>
          </cell>
        </row>
        <row r="513">
          <cell r="A513">
            <v>4025</v>
          </cell>
          <cell r="B513" t="str">
            <v>PLYOBOX BOIS 51/61/76</v>
          </cell>
          <cell r="C513">
            <v>130</v>
          </cell>
          <cell r="D513">
            <v>110</v>
          </cell>
          <cell r="E513">
            <v>-0.15384615384615385</v>
          </cell>
          <cell r="F513" t="str">
            <v>CROSSFIT</v>
          </cell>
          <cell r="H513" t="str">
            <v>PICE</v>
          </cell>
          <cell r="I513">
            <v>24</v>
          </cell>
        </row>
        <row r="514">
          <cell r="A514">
            <v>3554</v>
          </cell>
          <cell r="B514" t="str">
            <v>PLYOBOX SET</v>
          </cell>
          <cell r="C514">
            <v>255</v>
          </cell>
          <cell r="D514">
            <v>205</v>
          </cell>
          <cell r="E514">
            <v>-0.19607843137254902</v>
          </cell>
          <cell r="F514" t="str">
            <v>CROSSFIT</v>
          </cell>
          <cell r="H514" t="str">
            <v>SET</v>
          </cell>
          <cell r="I514">
            <v>35</v>
          </cell>
        </row>
        <row r="515">
          <cell r="A515">
            <v>3690</v>
          </cell>
          <cell r="B515" t="str">
            <v>PLYOMETRIC BOX BOARD</v>
          </cell>
          <cell r="C515">
            <v>170</v>
          </cell>
          <cell r="D515">
            <v>140</v>
          </cell>
          <cell r="E515">
            <v>-0.17647058823529413</v>
          </cell>
          <cell r="F515" t="str">
            <v>CROSSFIT</v>
          </cell>
          <cell r="H515" t="str">
            <v>PICE</v>
          </cell>
          <cell r="I515">
            <v>1.9</v>
          </cell>
        </row>
        <row r="516">
          <cell r="A516">
            <v>1686</v>
          </cell>
          <cell r="B516" t="str">
            <v>POIGNEE DE TIRAGE</v>
          </cell>
          <cell r="C516">
            <v>15</v>
          </cell>
          <cell r="D516">
            <v>12.8</v>
          </cell>
          <cell r="E516">
            <v>-0.14666666666666661</v>
          </cell>
          <cell r="F516" t="str">
            <v>MUSCULATION</v>
          </cell>
          <cell r="H516" t="str">
            <v>PICE</v>
          </cell>
          <cell r="I516">
            <v>0.9</v>
          </cell>
        </row>
        <row r="517">
          <cell r="A517">
            <v>1688</v>
          </cell>
          <cell r="B517" t="str">
            <v>PORTIQUE SANGLES 2M</v>
          </cell>
          <cell r="C517">
            <v>860</v>
          </cell>
          <cell r="D517">
            <v>720</v>
          </cell>
          <cell r="E517">
            <v>-0.16279069767441862</v>
          </cell>
          <cell r="F517" t="str">
            <v>CROSSFIT</v>
          </cell>
          <cell r="H517" t="str">
            <v>PICE</v>
          </cell>
          <cell r="I517">
            <v>95</v>
          </cell>
        </row>
        <row r="518">
          <cell r="A518">
            <v>1689</v>
          </cell>
          <cell r="B518" t="str">
            <v>PORTIQUE SANGLES 3M</v>
          </cell>
          <cell r="C518">
            <v>1020</v>
          </cell>
          <cell r="D518">
            <v>870</v>
          </cell>
          <cell r="E518">
            <v>-0.14705882352941177</v>
          </cell>
          <cell r="F518" t="str">
            <v>CROSSFIT</v>
          </cell>
          <cell r="H518" t="str">
            <v>PICE</v>
          </cell>
          <cell r="I518">
            <v>142.5</v>
          </cell>
        </row>
        <row r="519">
          <cell r="A519">
            <v>1690</v>
          </cell>
          <cell r="B519" t="str">
            <v>PORTIQUE SANGLES 4M</v>
          </cell>
          <cell r="C519">
            <v>1200</v>
          </cell>
          <cell r="D519">
            <v>1010</v>
          </cell>
          <cell r="E519">
            <v>-0.15833333333333333</v>
          </cell>
          <cell r="F519" t="str">
            <v>CROSSFIT</v>
          </cell>
          <cell r="H519" t="str">
            <v>PICE</v>
          </cell>
          <cell r="I519">
            <v>190</v>
          </cell>
        </row>
        <row r="520">
          <cell r="A520">
            <v>1691</v>
          </cell>
          <cell r="B520" t="str">
            <v>PORTIQUE SANGLES 5M</v>
          </cell>
          <cell r="C520">
            <v>1370</v>
          </cell>
          <cell r="D520">
            <v>1150</v>
          </cell>
          <cell r="E520">
            <v>-0.16058394160583941</v>
          </cell>
          <cell r="F520" t="str">
            <v>CROSSFIT</v>
          </cell>
          <cell r="H520" t="str">
            <v>PICE</v>
          </cell>
          <cell r="I520">
            <v>237.5</v>
          </cell>
        </row>
        <row r="521">
          <cell r="A521">
            <v>1692</v>
          </cell>
          <cell r="B521" t="str">
            <v>PORTIQUE SANGLES 6M</v>
          </cell>
          <cell r="C521">
            <v>1540</v>
          </cell>
          <cell r="D521">
            <v>1300</v>
          </cell>
          <cell r="E521">
            <v>-0.15584415584415584</v>
          </cell>
          <cell r="F521" t="str">
            <v>CROSSFIT</v>
          </cell>
          <cell r="H521" t="str">
            <v>PICE</v>
          </cell>
          <cell r="I521">
            <v>285</v>
          </cell>
        </row>
        <row r="522">
          <cell r="A522">
            <v>3692</v>
          </cell>
          <cell r="B522" t="str">
            <v>POWER BAG 10KG</v>
          </cell>
          <cell r="C522">
            <v>55</v>
          </cell>
          <cell r="D522">
            <v>40</v>
          </cell>
          <cell r="E522">
            <v>-0.27272727272727271</v>
          </cell>
          <cell r="F522" t="str">
            <v>CROSSFIT</v>
          </cell>
          <cell r="H522" t="str">
            <v>PICE</v>
          </cell>
          <cell r="I522">
            <v>10</v>
          </cell>
        </row>
        <row r="523">
          <cell r="A523">
            <v>3693</v>
          </cell>
          <cell r="B523" t="str">
            <v>POWER BAG 15KG</v>
          </cell>
          <cell r="C523">
            <v>60</v>
          </cell>
          <cell r="D523">
            <v>45</v>
          </cell>
          <cell r="E523">
            <v>-0.25</v>
          </cell>
          <cell r="F523" t="str">
            <v>CROSSFIT</v>
          </cell>
          <cell r="H523" t="str">
            <v>PICE</v>
          </cell>
          <cell r="I523">
            <v>15</v>
          </cell>
        </row>
        <row r="524">
          <cell r="A524">
            <v>3694</v>
          </cell>
          <cell r="B524" t="str">
            <v>POWER BAG 20KG</v>
          </cell>
          <cell r="C524">
            <v>65</v>
          </cell>
          <cell r="D524">
            <v>50</v>
          </cell>
          <cell r="E524">
            <v>-0.23076923076923078</v>
          </cell>
          <cell r="F524" t="str">
            <v>CROSSFIT</v>
          </cell>
          <cell r="H524" t="str">
            <v>PICE</v>
          </cell>
          <cell r="I524">
            <v>20</v>
          </cell>
        </row>
        <row r="525">
          <cell r="A525">
            <v>3695</v>
          </cell>
          <cell r="B525" t="str">
            <v>POWER BAG 25KG</v>
          </cell>
          <cell r="C525">
            <v>70</v>
          </cell>
          <cell r="D525">
            <v>55</v>
          </cell>
          <cell r="E525">
            <v>-0.21428571428571427</v>
          </cell>
          <cell r="F525" t="str">
            <v>CROSSFIT</v>
          </cell>
          <cell r="H525" t="str">
            <v>PICE</v>
          </cell>
          <cell r="I525">
            <v>25</v>
          </cell>
        </row>
        <row r="526">
          <cell r="A526">
            <v>3691</v>
          </cell>
          <cell r="B526" t="str">
            <v>POWER BAG 5KG</v>
          </cell>
          <cell r="C526">
            <v>50</v>
          </cell>
          <cell r="D526">
            <v>35</v>
          </cell>
          <cell r="E526">
            <v>-0.3</v>
          </cell>
          <cell r="F526" t="str">
            <v>CROSSFIT</v>
          </cell>
          <cell r="H526" t="str">
            <v>PICE</v>
          </cell>
          <cell r="I526">
            <v>5</v>
          </cell>
        </row>
        <row r="527">
          <cell r="A527">
            <v>3696</v>
          </cell>
          <cell r="B527" t="str">
            <v xml:space="preserve">POWER BAND  LIGHT </v>
          </cell>
          <cell r="C527">
            <v>28.34</v>
          </cell>
          <cell r="D527">
            <v>12.75</v>
          </cell>
          <cell r="E527">
            <v>-0.55010585744530693</v>
          </cell>
          <cell r="F527" t="str">
            <v>CROSSFIT</v>
          </cell>
          <cell r="H527" t="str">
            <v>PICE</v>
          </cell>
          <cell r="I527">
            <v>0.2</v>
          </cell>
        </row>
        <row r="528">
          <cell r="A528">
            <v>3697</v>
          </cell>
          <cell r="B528" t="str">
            <v xml:space="preserve">POWER BAND EXTRA LIGHT </v>
          </cell>
          <cell r="C528">
            <v>16.93</v>
          </cell>
          <cell r="D528">
            <v>7.62</v>
          </cell>
          <cell r="E528">
            <v>-0.54991139988186644</v>
          </cell>
          <cell r="F528" t="str">
            <v>CROSSFIT</v>
          </cell>
          <cell r="H528" t="str">
            <v>PICE</v>
          </cell>
          <cell r="I528">
            <v>0.11</v>
          </cell>
        </row>
        <row r="529">
          <cell r="A529">
            <v>3698</v>
          </cell>
          <cell r="B529" t="str">
            <v>POWER BAND EXTRA STRONG</v>
          </cell>
          <cell r="C529">
            <v>84.36</v>
          </cell>
          <cell r="D529">
            <v>37.96</v>
          </cell>
          <cell r="E529">
            <v>-0.55002370791844479</v>
          </cell>
          <cell r="F529" t="str">
            <v>CROSSFIT</v>
          </cell>
          <cell r="H529" t="str">
            <v>PICE</v>
          </cell>
          <cell r="I529">
            <v>0.6</v>
          </cell>
        </row>
        <row r="530">
          <cell r="A530">
            <v>3699</v>
          </cell>
          <cell r="B530" t="str">
            <v>POWER BAND MEDIUM</v>
          </cell>
          <cell r="C530">
            <v>41.49</v>
          </cell>
          <cell r="D530">
            <v>18.670000000000002</v>
          </cell>
          <cell r="E530">
            <v>-0.55001205109664975</v>
          </cell>
          <cell r="F530" t="str">
            <v>CROSSFIT</v>
          </cell>
          <cell r="H530" t="str">
            <v>PICE</v>
          </cell>
          <cell r="I530">
            <v>0.28999999999999998</v>
          </cell>
        </row>
        <row r="531">
          <cell r="A531">
            <v>3552</v>
          </cell>
          <cell r="B531" t="str">
            <v>POWER BAND PEGS</v>
          </cell>
          <cell r="C531">
            <v>65</v>
          </cell>
          <cell r="D531">
            <v>52</v>
          </cell>
          <cell r="E531">
            <v>-0.2</v>
          </cell>
          <cell r="F531" t="str">
            <v>CROSSFIT</v>
          </cell>
          <cell r="H531" t="str">
            <v>SET</v>
          </cell>
          <cell r="I531">
            <v>5.53</v>
          </cell>
        </row>
        <row r="532">
          <cell r="A532">
            <v>3700</v>
          </cell>
          <cell r="B532" t="str">
            <v>POWER BAND STRONG</v>
          </cell>
          <cell r="C532">
            <v>56.67</v>
          </cell>
          <cell r="D532">
            <v>25.5</v>
          </cell>
          <cell r="E532">
            <v>-0.55002646903123342</v>
          </cell>
          <cell r="F532" t="str">
            <v>CROSSFIT</v>
          </cell>
          <cell r="H532" t="str">
            <v>PICE</v>
          </cell>
          <cell r="I532">
            <v>0.41</v>
          </cell>
        </row>
        <row r="533">
          <cell r="A533">
            <v>4005</v>
          </cell>
          <cell r="B533" t="str">
            <v>POWER RACK</v>
          </cell>
          <cell r="C533">
            <v>320</v>
          </cell>
          <cell r="D533">
            <v>266</v>
          </cell>
          <cell r="E533">
            <v>-0.16875000000000001</v>
          </cell>
          <cell r="F533" t="str">
            <v>CROSSFIT</v>
          </cell>
          <cell r="H533" t="str">
            <v>PICE</v>
          </cell>
          <cell r="I533">
            <v>95</v>
          </cell>
        </row>
        <row r="534">
          <cell r="A534">
            <v>5018</v>
          </cell>
          <cell r="B534" t="str">
            <v>POWER RACK</v>
          </cell>
          <cell r="C534">
            <v>945</v>
          </cell>
          <cell r="D534">
            <v>708.75</v>
          </cell>
          <cell r="E534">
            <v>-0.25</v>
          </cell>
          <cell r="F534" t="str">
            <v>MACHINES</v>
          </cell>
          <cell r="H534" t="str">
            <v>PICE</v>
          </cell>
          <cell r="I534">
            <v>80</v>
          </cell>
        </row>
        <row r="535">
          <cell r="A535">
            <v>1696</v>
          </cell>
          <cell r="B535" t="str">
            <v>PRESS BALL</v>
          </cell>
          <cell r="C535">
            <v>2.9</v>
          </cell>
          <cell r="D535">
            <v>1.7</v>
          </cell>
          <cell r="E535">
            <v>-0.41379310344827586</v>
          </cell>
          <cell r="F535" t="str">
            <v>PILATES &amp; BIEN ETRE</v>
          </cell>
          <cell r="H535" t="str">
            <v>PICE</v>
          </cell>
          <cell r="I535">
            <v>5.0000000000000001E-3</v>
          </cell>
        </row>
        <row r="536">
          <cell r="A536">
            <v>3224</v>
          </cell>
          <cell r="B536" t="str">
            <v>PRESS TRAINER</v>
          </cell>
          <cell r="C536">
            <v>1592.11</v>
          </cell>
          <cell r="D536">
            <v>1432.9</v>
          </cell>
          <cell r="E536">
            <v>-9.9999371902695047E-2</v>
          </cell>
          <cell r="F536" t="str">
            <v>CARDIO TRAINING</v>
          </cell>
          <cell r="H536" t="str">
            <v>PICE</v>
          </cell>
          <cell r="I536">
            <v>60</v>
          </cell>
        </row>
        <row r="537">
          <cell r="A537">
            <v>5009</v>
          </cell>
          <cell r="B537" t="str">
            <v>PRESSE HORIZONTALE</v>
          </cell>
          <cell r="C537">
            <v>3595</v>
          </cell>
          <cell r="D537">
            <v>2696.25</v>
          </cell>
          <cell r="E537">
            <v>-0.25</v>
          </cell>
          <cell r="F537" t="str">
            <v>MACHINES</v>
          </cell>
          <cell r="H537" t="str">
            <v>PICE</v>
          </cell>
          <cell r="I537">
            <v>275</v>
          </cell>
        </row>
        <row r="538">
          <cell r="A538">
            <v>5030</v>
          </cell>
          <cell r="B538" t="str">
            <v>PRONE LEG CURL</v>
          </cell>
          <cell r="C538">
            <v>2980</v>
          </cell>
          <cell r="D538">
            <v>2235</v>
          </cell>
          <cell r="E538">
            <v>-0.25</v>
          </cell>
          <cell r="F538" t="str">
            <v>MACHINES</v>
          </cell>
          <cell r="H538" t="str">
            <v>PICE</v>
          </cell>
          <cell r="I538">
            <v>206</v>
          </cell>
        </row>
        <row r="539">
          <cell r="A539">
            <v>5050</v>
          </cell>
          <cell r="B539" t="str">
            <v>PRONE LEG CURL</v>
          </cell>
          <cell r="C539">
            <v>2075</v>
          </cell>
          <cell r="D539">
            <v>1556.25</v>
          </cell>
          <cell r="E539">
            <v>-0.25</v>
          </cell>
          <cell r="F539" t="str">
            <v>MACHINES</v>
          </cell>
          <cell r="H539" t="str">
            <v>PICE</v>
          </cell>
          <cell r="I539">
            <v>175</v>
          </cell>
        </row>
        <row r="540">
          <cell r="A540">
            <v>3225</v>
          </cell>
          <cell r="B540" t="str">
            <v>PULL UP TRAINER</v>
          </cell>
          <cell r="C540">
            <v>1592.11</v>
          </cell>
          <cell r="D540">
            <v>1432.9</v>
          </cell>
          <cell r="E540">
            <v>-9.9999371902695047E-2</v>
          </cell>
          <cell r="F540" t="str">
            <v>CARDIO TRAINING</v>
          </cell>
          <cell r="H540" t="str">
            <v>PICE</v>
          </cell>
          <cell r="I540">
            <v>62</v>
          </cell>
        </row>
        <row r="541">
          <cell r="A541">
            <v>2364</v>
          </cell>
          <cell r="B541" t="str">
            <v>PULLBOY BLEU</v>
          </cell>
          <cell r="C541">
            <v>4</v>
          </cell>
          <cell r="D541">
            <v>3.2</v>
          </cell>
          <cell r="E541">
            <v>-0.19999999999999996</v>
          </cell>
          <cell r="F541" t="str">
            <v>AQUA</v>
          </cell>
          <cell r="H541" t="str">
            <v>PICE</v>
          </cell>
          <cell r="I541">
            <v>0.08</v>
          </cell>
        </row>
        <row r="542">
          <cell r="A542">
            <v>3703</v>
          </cell>
          <cell r="B542" t="str">
            <v>PUNCHING BAG RACK</v>
          </cell>
          <cell r="C542">
            <v>61</v>
          </cell>
          <cell r="D542">
            <v>51</v>
          </cell>
          <cell r="E542">
            <v>-0.16393442622950818</v>
          </cell>
          <cell r="F542" t="str">
            <v>CROSSFIT</v>
          </cell>
          <cell r="H542" t="str">
            <v>PICE</v>
          </cell>
          <cell r="I542">
            <v>8</v>
          </cell>
        </row>
        <row r="543">
          <cell r="A543">
            <v>1697</v>
          </cell>
          <cell r="B543" t="str">
            <v>RACK 10 KITS PUMP</v>
          </cell>
          <cell r="C543">
            <v>170</v>
          </cell>
          <cell r="D543">
            <v>136</v>
          </cell>
          <cell r="E543">
            <v>-0.2</v>
          </cell>
          <cell r="F543" t="str">
            <v>FITNESS</v>
          </cell>
          <cell r="H543" t="str">
            <v>PICE</v>
          </cell>
          <cell r="I543">
            <v>20</v>
          </cell>
        </row>
        <row r="544">
          <cell r="A544">
            <v>3917</v>
          </cell>
          <cell r="B544" t="str">
            <v>RACK 10 MEDECINE BALL</v>
          </cell>
          <cell r="C544">
            <v>150</v>
          </cell>
          <cell r="D544">
            <v>128</v>
          </cell>
          <cell r="E544">
            <v>-0.14666666666666667</v>
          </cell>
          <cell r="F544" t="str">
            <v>CROSSFIT</v>
          </cell>
          <cell r="H544" t="str">
            <v>PICE</v>
          </cell>
          <cell r="I544">
            <v>9</v>
          </cell>
        </row>
        <row r="545">
          <cell r="A545">
            <v>1699</v>
          </cell>
          <cell r="B545" t="str">
            <v>RACK 20 KITS PUMP GRIS</v>
          </cell>
          <cell r="C545">
            <v>300</v>
          </cell>
          <cell r="D545">
            <v>240</v>
          </cell>
          <cell r="E545">
            <v>-0.2</v>
          </cell>
          <cell r="F545" t="str">
            <v>FITNESS</v>
          </cell>
          <cell r="H545" t="str">
            <v>PICE</v>
          </cell>
          <cell r="I545">
            <v>48</v>
          </cell>
        </row>
        <row r="546">
          <cell r="A546">
            <v>2904</v>
          </cell>
          <cell r="B546" t="str">
            <v>RACK 20 KITS PUMP NOIR</v>
          </cell>
          <cell r="C546">
            <v>450</v>
          </cell>
          <cell r="D546">
            <v>270</v>
          </cell>
          <cell r="E546">
            <v>-0.4</v>
          </cell>
          <cell r="F546" t="str">
            <v>FITNESS</v>
          </cell>
          <cell r="H546" t="str">
            <v>PICE</v>
          </cell>
          <cell r="I546">
            <v>99</v>
          </cell>
        </row>
        <row r="547">
          <cell r="A547">
            <v>2228</v>
          </cell>
          <cell r="B547" t="str">
            <v>RACK AB MXR</v>
          </cell>
          <cell r="C547">
            <v>341.04</v>
          </cell>
          <cell r="D547">
            <v>306.94</v>
          </cell>
          <cell r="E547">
            <v>-9.9988271170537241E-2</v>
          </cell>
          <cell r="F547" t="str">
            <v>PERSONAL TRAINING</v>
          </cell>
          <cell r="H547" t="str">
            <v>PICE</v>
          </cell>
          <cell r="I547">
            <v>39</v>
          </cell>
        </row>
        <row r="548">
          <cell r="A548">
            <v>1718</v>
          </cell>
          <cell r="B548" t="str">
            <v>RACK ACCESSOIRES MAX RACK</v>
          </cell>
          <cell r="C548">
            <v>132</v>
          </cell>
          <cell r="D548">
            <v>119</v>
          </cell>
          <cell r="E548">
            <v>-9.8484848484848481E-2</v>
          </cell>
          <cell r="F548" t="str">
            <v>MUSCULATION</v>
          </cell>
          <cell r="H548" t="str">
            <v>PICE</v>
          </cell>
          <cell r="I548">
            <v>16</v>
          </cell>
        </row>
        <row r="549">
          <cell r="A549">
            <v>2905</v>
          </cell>
          <cell r="B549" t="str">
            <v>RACK BARRES</v>
          </cell>
          <cell r="C549">
            <v>0</v>
          </cell>
          <cell r="D549">
            <v>262</v>
          </cell>
          <cell r="E549" t="e">
            <v>#DIV/0!</v>
          </cell>
          <cell r="F549" t="str">
            <v>MUSCULATION</v>
          </cell>
          <cell r="H549" t="str">
            <v>PICE</v>
          </cell>
          <cell r="I549">
            <v>7</v>
          </cell>
        </row>
        <row r="550">
          <cell r="A550">
            <v>2304</v>
          </cell>
          <cell r="B550" t="str">
            <v>RACK BARRES LESTEES</v>
          </cell>
          <cell r="C550">
            <v>190</v>
          </cell>
          <cell r="D550">
            <v>152</v>
          </cell>
          <cell r="E550">
            <v>-0.2</v>
          </cell>
          <cell r="F550" t="str">
            <v>FITNESS</v>
          </cell>
          <cell r="H550" t="str">
            <v>PICE</v>
          </cell>
          <cell r="I550">
            <v>15</v>
          </cell>
        </row>
        <row r="551">
          <cell r="A551">
            <v>3555</v>
          </cell>
          <cell r="B551" t="str">
            <v>RACK BARRES MURAL</v>
          </cell>
          <cell r="C551">
            <v>55</v>
          </cell>
          <cell r="D551">
            <v>44</v>
          </cell>
          <cell r="E551">
            <v>-0.2</v>
          </cell>
          <cell r="F551" t="str">
            <v>MUSCULATION</v>
          </cell>
          <cell r="H551" t="str">
            <v>PAIRE</v>
          </cell>
          <cell r="I551">
            <v>7</v>
          </cell>
        </row>
        <row r="552">
          <cell r="A552">
            <v>3398</v>
          </cell>
          <cell r="B552" t="str">
            <v>RACK BARRES VERTICAL</v>
          </cell>
          <cell r="C552">
            <v>110</v>
          </cell>
          <cell r="D552">
            <v>83</v>
          </cell>
          <cell r="E552">
            <v>-0.24545454545454545</v>
          </cell>
          <cell r="F552" t="str">
            <v>MUSCULATION</v>
          </cell>
          <cell r="H552" t="str">
            <v>PICE</v>
          </cell>
          <cell r="I552">
            <v>14.8</v>
          </cell>
        </row>
        <row r="553">
          <cell r="A553">
            <v>1705</v>
          </cell>
          <cell r="B553" t="str">
            <v xml:space="preserve">RACK DISQUES </v>
          </cell>
          <cell r="C553">
            <v>150</v>
          </cell>
          <cell r="D553">
            <v>120</v>
          </cell>
          <cell r="E553">
            <v>-0.2</v>
          </cell>
          <cell r="F553" t="str">
            <v>MUSCULATION</v>
          </cell>
          <cell r="H553" t="str">
            <v>PICE</v>
          </cell>
          <cell r="I553">
            <v>16.5</v>
          </cell>
        </row>
        <row r="554">
          <cell r="A554">
            <v>1717</v>
          </cell>
          <cell r="B554" t="str">
            <v>RACK DISQUES &amp; BARRES</v>
          </cell>
          <cell r="C554">
            <v>200</v>
          </cell>
          <cell r="D554">
            <v>150</v>
          </cell>
          <cell r="E554">
            <v>-0.25</v>
          </cell>
          <cell r="F554" t="str">
            <v>MUSCULATION</v>
          </cell>
          <cell r="H554" t="str">
            <v>PICE</v>
          </cell>
          <cell r="I554">
            <v>27</v>
          </cell>
        </row>
        <row r="555">
          <cell r="A555">
            <v>4015</v>
          </cell>
          <cell r="B555" t="str">
            <v>RACK DISQUES BUMPER</v>
          </cell>
          <cell r="C555">
            <v>130</v>
          </cell>
          <cell r="D555">
            <v>98</v>
          </cell>
          <cell r="E555">
            <v>-0.24615384615384617</v>
          </cell>
          <cell r="F555" t="str">
            <v>CROSSFIT</v>
          </cell>
          <cell r="H555" t="str">
            <v>PICE</v>
          </cell>
          <cell r="I555">
            <v>20</v>
          </cell>
        </row>
        <row r="556">
          <cell r="A556">
            <v>1709</v>
          </cell>
          <cell r="B556" t="str">
            <v>RACK DOMES TRAINER</v>
          </cell>
          <cell r="C556">
            <v>163</v>
          </cell>
          <cell r="D556">
            <v>139</v>
          </cell>
          <cell r="E556">
            <v>-0.14723926380368099</v>
          </cell>
          <cell r="F556" t="str">
            <v>FITNESS</v>
          </cell>
          <cell r="H556" t="str">
            <v>PICE</v>
          </cell>
          <cell r="I556">
            <v>30</v>
          </cell>
        </row>
        <row r="557">
          <cell r="A557">
            <v>1710</v>
          </cell>
          <cell r="B557" t="str">
            <v>RACK FOAM ROLLER</v>
          </cell>
          <cell r="C557">
            <v>20</v>
          </cell>
          <cell r="D557">
            <v>11.1</v>
          </cell>
          <cell r="E557">
            <v>-0.44500000000000001</v>
          </cell>
          <cell r="F557" t="str">
            <v>PILATES &amp; BIEN ETRE</v>
          </cell>
          <cell r="H557" t="str">
            <v>PICE</v>
          </cell>
          <cell r="I557">
            <v>0.2</v>
          </cell>
        </row>
        <row r="558">
          <cell r="A558">
            <v>3579</v>
          </cell>
          <cell r="B558" t="str">
            <v>RACK GATOR</v>
          </cell>
          <cell r="C558">
            <v>119.5</v>
          </cell>
          <cell r="D558">
            <v>119.5</v>
          </cell>
          <cell r="E558">
            <v>0</v>
          </cell>
          <cell r="F558" t="str">
            <v>SONORISATION</v>
          </cell>
          <cell r="H558" t="str">
            <v>PICE</v>
          </cell>
          <cell r="I558">
            <v>6</v>
          </cell>
        </row>
        <row r="559">
          <cell r="A559">
            <v>1704</v>
          </cell>
          <cell r="B559" t="str">
            <v>RACK GYMBALL</v>
          </cell>
          <cell r="C559">
            <v>120</v>
          </cell>
          <cell r="D559">
            <v>80</v>
          </cell>
          <cell r="E559">
            <v>-0.33333333333333331</v>
          </cell>
          <cell r="F559" t="str">
            <v>PILATES &amp; BIEN ETRE</v>
          </cell>
          <cell r="H559" t="str">
            <v>PICE</v>
          </cell>
          <cell r="I559">
            <v>11</v>
          </cell>
        </row>
        <row r="560">
          <cell r="A560">
            <v>3777</v>
          </cell>
          <cell r="B560" t="str">
            <v>RACK HALTRES 10 è 15 PAIRES</v>
          </cell>
          <cell r="C560">
            <v>392</v>
          </cell>
          <cell r="D560">
            <v>295</v>
          </cell>
          <cell r="E560">
            <v>-0.24744897959183673</v>
          </cell>
          <cell r="F560" t="str">
            <v>MUSCULATION</v>
          </cell>
          <cell r="H560" t="str">
            <v>PICE</v>
          </cell>
          <cell r="I560">
            <v>95</v>
          </cell>
        </row>
        <row r="561">
          <cell r="A561">
            <v>2239</v>
          </cell>
          <cell r="B561" t="str">
            <v>RACK HALTERES FITNESS ROULANT</v>
          </cell>
          <cell r="C561">
            <v>189</v>
          </cell>
          <cell r="D561">
            <v>160</v>
          </cell>
          <cell r="E561">
            <v>-0.15343915343915343</v>
          </cell>
          <cell r="F561" t="str">
            <v>FITNESS</v>
          </cell>
          <cell r="H561" t="str">
            <v>PICE</v>
          </cell>
          <cell r="I561">
            <v>27</v>
          </cell>
        </row>
        <row r="562">
          <cell r="A562">
            <v>4084</v>
          </cell>
          <cell r="B562" t="str">
            <v>RACK HALTERES RONDS 12 PAIRES</v>
          </cell>
          <cell r="C562">
            <v>780</v>
          </cell>
          <cell r="D562">
            <v>546</v>
          </cell>
          <cell r="E562">
            <v>-0.3</v>
          </cell>
          <cell r="F562" t="str">
            <v>MUSCULATION</v>
          </cell>
          <cell r="H562" t="str">
            <v>PICE</v>
          </cell>
          <cell r="I562">
            <v>67</v>
          </cell>
        </row>
        <row r="563">
          <cell r="A563">
            <v>4085</v>
          </cell>
          <cell r="B563" t="str">
            <v>RACK HALTERES RONDS 6 PAIRES</v>
          </cell>
          <cell r="C563">
            <v>510</v>
          </cell>
          <cell r="D563">
            <v>357</v>
          </cell>
          <cell r="E563">
            <v>-0.3</v>
          </cell>
          <cell r="F563" t="str">
            <v>MUSCULATION</v>
          </cell>
          <cell r="H563" t="str">
            <v>PICE</v>
          </cell>
          <cell r="I563">
            <v>50</v>
          </cell>
        </row>
        <row r="564">
          <cell r="A564">
            <v>1713</v>
          </cell>
          <cell r="B564" t="str">
            <v>RACK KETTLEBELL SMALL</v>
          </cell>
          <cell r="C564">
            <v>110</v>
          </cell>
          <cell r="D564">
            <v>90</v>
          </cell>
          <cell r="E564">
            <v>-0.18181818181818182</v>
          </cell>
          <cell r="F564" t="str">
            <v>CROSSFIT</v>
          </cell>
          <cell r="H564" t="str">
            <v>PICE</v>
          </cell>
          <cell r="I564">
            <v>25.5</v>
          </cell>
        </row>
        <row r="565">
          <cell r="A565">
            <v>2981</v>
          </cell>
          <cell r="B565" t="str">
            <v>RACK KETTLEBELL LARGE</v>
          </cell>
          <cell r="C565">
            <v>280</v>
          </cell>
          <cell r="D565">
            <v>195</v>
          </cell>
          <cell r="E565">
            <v>-0.30357142857142855</v>
          </cell>
          <cell r="F565" t="str">
            <v>CROSSFIT</v>
          </cell>
          <cell r="H565" t="str">
            <v>PICE</v>
          </cell>
          <cell r="I565">
            <v>35</v>
          </cell>
        </row>
        <row r="566">
          <cell r="A566">
            <v>2345</v>
          </cell>
          <cell r="B566" t="str">
            <v>RACK MEDECIN BALL 5</v>
          </cell>
          <cell r="C566">
            <v>79</v>
          </cell>
          <cell r="D566">
            <v>67</v>
          </cell>
          <cell r="E566">
            <v>-0.15189873417721519</v>
          </cell>
          <cell r="F566" t="str">
            <v>CROSSFIT</v>
          </cell>
          <cell r="H566" t="str">
            <v>PICE</v>
          </cell>
          <cell r="I566">
            <v>7</v>
          </cell>
        </row>
        <row r="567">
          <cell r="A567">
            <v>1716</v>
          </cell>
          <cell r="B567" t="str">
            <v>RACK MURAL TAPIS</v>
          </cell>
          <cell r="C567">
            <v>25</v>
          </cell>
          <cell r="D567">
            <v>20</v>
          </cell>
          <cell r="E567">
            <v>-0.2</v>
          </cell>
          <cell r="F567" t="str">
            <v>FITNESS</v>
          </cell>
          <cell r="H567" t="str">
            <v>PICE</v>
          </cell>
          <cell r="I567">
            <v>18</v>
          </cell>
        </row>
        <row r="568">
          <cell r="A568">
            <v>2347</v>
          </cell>
          <cell r="B568" t="str">
            <v>RACK POWER BAG</v>
          </cell>
          <cell r="C568">
            <v>140</v>
          </cell>
          <cell r="D568">
            <v>115</v>
          </cell>
          <cell r="E568">
            <v>-0.17857142857142858</v>
          </cell>
          <cell r="F568" t="str">
            <v>CROSSFIT</v>
          </cell>
          <cell r="H568" t="str">
            <v>PICE</v>
          </cell>
          <cell r="I568">
            <v>15.5</v>
          </cell>
        </row>
        <row r="569">
          <cell r="A569">
            <v>1719</v>
          </cell>
          <cell r="B569" t="str">
            <v>RACK TAPIS ROULANT</v>
          </cell>
          <cell r="C569">
            <v>95</v>
          </cell>
          <cell r="D569">
            <v>76</v>
          </cell>
          <cell r="E569">
            <v>-0.2</v>
          </cell>
          <cell r="F569" t="str">
            <v>FITNESS</v>
          </cell>
          <cell r="H569" t="str">
            <v>PICE</v>
          </cell>
          <cell r="I569">
            <v>19</v>
          </cell>
        </row>
        <row r="570">
          <cell r="A570">
            <v>3920</v>
          </cell>
          <cell r="B570" t="str">
            <v>RAMEUR CONCEPT 2 - MODELE D</v>
          </cell>
          <cell r="C570">
            <v>1316</v>
          </cell>
          <cell r="D570">
            <v>1316</v>
          </cell>
          <cell r="E570">
            <v>0</v>
          </cell>
          <cell r="F570" t="str">
            <v>CARDIO TRAINING</v>
          </cell>
          <cell r="H570" t="str">
            <v>PICE</v>
          </cell>
          <cell r="I570">
            <v>28</v>
          </cell>
        </row>
        <row r="571">
          <cell r="A571">
            <v>1896</v>
          </cell>
          <cell r="B571" t="str">
            <v>RAMPE D'ACCES POUR DALLE PUZZLE</v>
          </cell>
          <cell r="C571">
            <v>25</v>
          </cell>
          <cell r="D571">
            <v>20</v>
          </cell>
          <cell r="E571">
            <v>-0.2</v>
          </cell>
          <cell r="F571" t="str">
            <v>CROSSFIT</v>
          </cell>
          <cell r="H571" t="str">
            <v>PICE</v>
          </cell>
          <cell r="I571">
            <v>2</v>
          </cell>
        </row>
        <row r="572">
          <cell r="A572">
            <v>4023</v>
          </cell>
          <cell r="B572" t="str">
            <v>RANGEMENT MURAL POUR CORDE</v>
          </cell>
          <cell r="C572">
            <v>25</v>
          </cell>
          <cell r="D572">
            <v>20</v>
          </cell>
          <cell r="E572">
            <v>-0.2</v>
          </cell>
          <cell r="F572" t="str">
            <v>CROSSFIT</v>
          </cell>
          <cell r="H572" t="str">
            <v>PICE</v>
          </cell>
          <cell r="I572">
            <v>0.2</v>
          </cell>
        </row>
        <row r="573">
          <cell r="A573">
            <v>1722</v>
          </cell>
          <cell r="B573" t="str">
            <v>REFORMER</v>
          </cell>
          <cell r="C573">
            <v>2900</v>
          </cell>
          <cell r="D573">
            <v>2300</v>
          </cell>
          <cell r="E573">
            <v>-0.20689655172413793</v>
          </cell>
          <cell r="F573" t="str">
            <v>PILATES &amp; BIEN ETRE</v>
          </cell>
          <cell r="H573" t="str">
            <v>PICE</v>
          </cell>
          <cell r="I573">
            <v>88</v>
          </cell>
        </row>
        <row r="574">
          <cell r="A574">
            <v>1723</v>
          </cell>
          <cell r="B574" t="str">
            <v>REFORMER AVEC TOUR</v>
          </cell>
          <cell r="C574">
            <v>3550</v>
          </cell>
          <cell r="D574">
            <v>2800</v>
          </cell>
          <cell r="E574">
            <v>-0.21126760563380281</v>
          </cell>
          <cell r="F574" t="str">
            <v>PILATES &amp; BIEN ETRE</v>
          </cell>
          <cell r="H574" t="str">
            <v>PICE</v>
          </cell>
          <cell r="I574">
            <v>110</v>
          </cell>
        </row>
        <row r="575">
          <cell r="A575">
            <v>3480</v>
          </cell>
          <cell r="B575" t="str">
            <v>ROTATIONAL CORE</v>
          </cell>
          <cell r="C575">
            <v>45</v>
          </cell>
          <cell r="D575">
            <v>37.5</v>
          </cell>
          <cell r="E575">
            <v>-0.16666666666666666</v>
          </cell>
          <cell r="F575" t="str">
            <v>CROSSFIT</v>
          </cell>
          <cell r="H575" t="str">
            <v>PICE</v>
          </cell>
          <cell r="I575">
            <v>3.53</v>
          </cell>
        </row>
        <row r="576">
          <cell r="A576">
            <v>2578</v>
          </cell>
          <cell r="B576" t="str">
            <v>ROTULE MULTIFONCTION PAR 6</v>
          </cell>
          <cell r="C576">
            <v>10</v>
          </cell>
          <cell r="D576">
            <v>8</v>
          </cell>
          <cell r="E576">
            <v>-0.2</v>
          </cell>
          <cell r="F576" t="str">
            <v>PERSONAL TRAINING</v>
          </cell>
          <cell r="H576" t="str">
            <v>LOT DE 6</v>
          </cell>
          <cell r="I576">
            <v>0.4</v>
          </cell>
        </row>
        <row r="577">
          <cell r="A577">
            <v>3712</v>
          </cell>
          <cell r="B577" t="str">
            <v>RUMBLE ROLLER</v>
          </cell>
          <cell r="C577">
            <v>28.5</v>
          </cell>
          <cell r="D577">
            <v>17</v>
          </cell>
          <cell r="E577">
            <v>-0.40350877192982454</v>
          </cell>
          <cell r="F577" t="str">
            <v>CROSSFIT</v>
          </cell>
          <cell r="H577" t="str">
            <v>PICE</v>
          </cell>
          <cell r="I577">
            <v>0.75</v>
          </cell>
        </row>
        <row r="578">
          <cell r="A578">
            <v>3565</v>
          </cell>
          <cell r="B578" t="str">
            <v>SAC DE FRAPPE 120CM CUIR</v>
          </cell>
          <cell r="C578">
            <v>156.63</v>
          </cell>
          <cell r="D578">
            <v>149.16999999999999</v>
          </cell>
          <cell r="E578">
            <v>-4.7628168294707326E-2</v>
          </cell>
          <cell r="F578" t="str">
            <v>FITNESS</v>
          </cell>
          <cell r="H578" t="str">
            <v>PICE</v>
          </cell>
          <cell r="I578">
            <v>45</v>
          </cell>
        </row>
        <row r="579">
          <cell r="A579">
            <v>2596</v>
          </cell>
          <cell r="B579" t="str">
            <v>SAC DE FRAPPE 120CM SYNTHETIC</v>
          </cell>
          <cell r="C579">
            <v>112</v>
          </cell>
          <cell r="D579">
            <v>106.67</v>
          </cell>
          <cell r="E579">
            <v>-4.7589285714285702E-2</v>
          </cell>
          <cell r="F579" t="str">
            <v>FITNESS</v>
          </cell>
          <cell r="H579" t="str">
            <v>PICE</v>
          </cell>
          <cell r="I579">
            <v>35</v>
          </cell>
        </row>
        <row r="580">
          <cell r="A580">
            <v>3557</v>
          </cell>
          <cell r="B580" t="str">
            <v>SAC DE FRAPPE 150CM SYNTHTIC</v>
          </cell>
          <cell r="C580">
            <v>121.62</v>
          </cell>
          <cell r="D580">
            <v>115.83</v>
          </cell>
          <cell r="E580">
            <v>-4.760730143068579E-2</v>
          </cell>
          <cell r="F580" t="str">
            <v>FITNESS</v>
          </cell>
          <cell r="H580" t="str">
            <v>PICE</v>
          </cell>
          <cell r="I580">
            <v>48</v>
          </cell>
        </row>
        <row r="581">
          <cell r="A581">
            <v>3556</v>
          </cell>
          <cell r="B581" t="str">
            <v>SAC DE FRAPPE 180CM CUIR</v>
          </cell>
          <cell r="C581">
            <v>244.13</v>
          </cell>
          <cell r="D581">
            <v>232.5</v>
          </cell>
          <cell r="E581">
            <v>-4.7638553229836546E-2</v>
          </cell>
          <cell r="F581" t="str">
            <v>FITNESS</v>
          </cell>
          <cell r="H581" t="str">
            <v>PICE</v>
          </cell>
          <cell r="I581">
            <v>90</v>
          </cell>
        </row>
        <row r="582">
          <cell r="A582">
            <v>2595</v>
          </cell>
          <cell r="B582" t="str">
            <v>SAC DE FRAPPE 180CM SYNTHETIC</v>
          </cell>
          <cell r="C582">
            <v>139.13</v>
          </cell>
          <cell r="D582">
            <v>132.5</v>
          </cell>
          <cell r="E582">
            <v>-4.7653273916480957E-2</v>
          </cell>
          <cell r="F582" t="str">
            <v>FITNESS</v>
          </cell>
          <cell r="H582" t="str">
            <v>PICE</v>
          </cell>
          <cell r="I582">
            <v>70</v>
          </cell>
        </row>
        <row r="583">
          <cell r="A583">
            <v>1733</v>
          </cell>
          <cell r="B583" t="str">
            <v>SANGLES YOGA</v>
          </cell>
          <cell r="C583">
            <v>8.6</v>
          </cell>
          <cell r="D583">
            <v>6.5</v>
          </cell>
          <cell r="E583">
            <v>-0.24418604651162787</v>
          </cell>
          <cell r="F583" t="str">
            <v>PILATES &amp; BIEN ETRE</v>
          </cell>
          <cell r="H583" t="str">
            <v>PICE</v>
          </cell>
          <cell r="I583">
            <v>0.03</v>
          </cell>
        </row>
        <row r="584">
          <cell r="A584">
            <v>5013</v>
          </cell>
          <cell r="B584" t="str">
            <v>SCOTT BENCH</v>
          </cell>
          <cell r="C584">
            <v>525</v>
          </cell>
          <cell r="D584">
            <v>393.75</v>
          </cell>
          <cell r="E584">
            <v>-0.25</v>
          </cell>
          <cell r="F584" t="str">
            <v>MACHINES</v>
          </cell>
          <cell r="H584" t="str">
            <v>PICE</v>
          </cell>
          <cell r="I584">
            <v>49</v>
          </cell>
        </row>
        <row r="585">
          <cell r="A585">
            <v>5039</v>
          </cell>
          <cell r="B585" t="str">
            <v>SEATED CALF BENCH</v>
          </cell>
          <cell r="C585">
            <v>640</v>
          </cell>
          <cell r="D585">
            <v>480</v>
          </cell>
          <cell r="E585">
            <v>-0.25</v>
          </cell>
          <cell r="F585" t="str">
            <v>MACHINES</v>
          </cell>
          <cell r="H585" t="str">
            <v>PICE</v>
          </cell>
          <cell r="I585">
            <v>61</v>
          </cell>
        </row>
        <row r="586">
          <cell r="A586">
            <v>5008</v>
          </cell>
          <cell r="B586" t="str">
            <v>SEATED LEG CURL</v>
          </cell>
          <cell r="C586">
            <v>2985</v>
          </cell>
          <cell r="D586">
            <v>2235</v>
          </cell>
          <cell r="E586">
            <v>-0.25125628140703515</v>
          </cell>
          <cell r="F586" t="str">
            <v>MACHINES</v>
          </cell>
          <cell r="H586" t="str">
            <v>PICE</v>
          </cell>
          <cell r="I586">
            <v>229</v>
          </cell>
        </row>
        <row r="587">
          <cell r="A587">
            <v>5024</v>
          </cell>
          <cell r="B587" t="str">
            <v>SEATED ROW 95KG - E15</v>
          </cell>
          <cell r="C587">
            <v>2985</v>
          </cell>
          <cell r="D587">
            <v>2238.75</v>
          </cell>
          <cell r="E587">
            <v>-0.25</v>
          </cell>
          <cell r="F587" t="str">
            <v>MACHINES</v>
          </cell>
          <cell r="H587" t="str">
            <v>PICE</v>
          </cell>
          <cell r="I587">
            <v>215</v>
          </cell>
        </row>
        <row r="588">
          <cell r="A588">
            <v>3558</v>
          </cell>
          <cell r="B588" t="str">
            <v>SRIE AB-MXR</v>
          </cell>
          <cell r="C588">
            <v>295.25</v>
          </cell>
          <cell r="D588">
            <v>250.96</v>
          </cell>
          <cell r="E588">
            <v>-0.15000846740050802</v>
          </cell>
          <cell r="F588" t="str">
            <v>PERSONAL TRAINING</v>
          </cell>
          <cell r="H588" t="str">
            <v>SET</v>
          </cell>
          <cell r="I588">
            <v>0</v>
          </cell>
        </row>
        <row r="589">
          <cell r="A589">
            <v>1735</v>
          </cell>
          <cell r="B589" t="str">
            <v>SRIE DISQUES RONDS</v>
          </cell>
          <cell r="C589">
            <v>274.58999999999997</v>
          </cell>
          <cell r="D589">
            <v>164.75</v>
          </cell>
          <cell r="E589">
            <v>-0.40001456717287587</v>
          </cell>
          <cell r="F589" t="str">
            <v>MUSCULATION</v>
          </cell>
          <cell r="H589" t="str">
            <v>SET</v>
          </cell>
          <cell r="I589">
            <v>0</v>
          </cell>
        </row>
        <row r="590">
          <cell r="A590">
            <v>3725</v>
          </cell>
          <cell r="B590" t="str">
            <v>SRIE FITNESS TUBE</v>
          </cell>
          <cell r="C590">
            <v>18.059999999999999</v>
          </cell>
          <cell r="D590">
            <v>10.84</v>
          </cell>
          <cell r="E590">
            <v>-0.3997785160575858</v>
          </cell>
          <cell r="F590" t="str">
            <v>FITNESS</v>
          </cell>
          <cell r="H590" t="str">
            <v>SET</v>
          </cell>
          <cell r="I590">
            <v>0</v>
          </cell>
        </row>
        <row r="591">
          <cell r="A591">
            <v>3727</v>
          </cell>
          <cell r="B591" t="str">
            <v>SRIE FITNESS TUBE PRO</v>
          </cell>
          <cell r="C591">
            <v>39.51</v>
          </cell>
          <cell r="D591">
            <v>27.66</v>
          </cell>
          <cell r="E591">
            <v>-0.29992406985573267</v>
          </cell>
          <cell r="F591" t="str">
            <v>FITNESS</v>
          </cell>
          <cell r="H591" t="str">
            <v>SET</v>
          </cell>
          <cell r="I591">
            <v>0</v>
          </cell>
        </row>
        <row r="592">
          <cell r="A592">
            <v>3728</v>
          </cell>
          <cell r="B592" t="str">
            <v>SRIE HAIE D'OBSTACLE</v>
          </cell>
          <cell r="C592">
            <v>23.39</v>
          </cell>
          <cell r="D592">
            <v>18.71</v>
          </cell>
          <cell r="E592">
            <v>-0.20008550662676355</v>
          </cell>
          <cell r="F592" t="str">
            <v>PERSONAL TRAINING</v>
          </cell>
          <cell r="H592" t="str">
            <v>SET</v>
          </cell>
          <cell r="I592">
            <v>0</v>
          </cell>
        </row>
        <row r="593">
          <cell r="A593" t="str">
            <v>ST3385</v>
          </cell>
          <cell r="B593" t="str">
            <v>SERIE HALTERES CAOUTCHOUC 1 A 32,5KG</v>
          </cell>
          <cell r="C593" t="e">
            <v>#N/A</v>
          </cell>
          <cell r="D593" t="e">
            <v>#N/A</v>
          </cell>
          <cell r="E593" t="e">
            <v>#N/A</v>
          </cell>
          <cell r="F593" t="str">
            <v>PACK OUVERTURE</v>
          </cell>
          <cell r="H593" t="e">
            <v>#N/A</v>
          </cell>
          <cell r="I593" t="e">
            <v>#N/A</v>
          </cell>
        </row>
        <row r="594">
          <cell r="A594">
            <v>2305</v>
          </cell>
          <cell r="B594" t="str">
            <v>SRIE HALTRES FITNESS</v>
          </cell>
          <cell r="C594">
            <v>75</v>
          </cell>
          <cell r="D594">
            <v>52.5</v>
          </cell>
          <cell r="E594">
            <v>-0.3</v>
          </cell>
          <cell r="F594" t="str">
            <v>MUSCULATION</v>
          </cell>
          <cell r="H594" t="str">
            <v>SET</v>
          </cell>
          <cell r="I594">
            <v>0</v>
          </cell>
        </row>
        <row r="595">
          <cell r="A595">
            <v>3802</v>
          </cell>
          <cell r="B595" t="str">
            <v>SRIE KETTLEBELL COULEUR</v>
          </cell>
          <cell r="C595">
            <v>2374.9299999999998</v>
          </cell>
          <cell r="D595">
            <v>1899.94</v>
          </cell>
          <cell r="E595">
            <v>-0.20000168426016759</v>
          </cell>
          <cell r="F595" t="str">
            <v>CROSSFIT</v>
          </cell>
          <cell r="H595" t="str">
            <v>SET</v>
          </cell>
          <cell r="I595">
            <v>0</v>
          </cell>
        </row>
        <row r="596">
          <cell r="A596">
            <v>2464</v>
          </cell>
          <cell r="B596" t="str">
            <v>SRIE KETTLEBELL NOIR</v>
          </cell>
          <cell r="C596">
            <v>1003.06</v>
          </cell>
          <cell r="D596">
            <v>702.14</v>
          </cell>
          <cell r="E596">
            <v>-0.30000199389867005</v>
          </cell>
          <cell r="F596" t="str">
            <v>CROSSFIT</v>
          </cell>
          <cell r="H596" t="str">
            <v>SET</v>
          </cell>
          <cell r="I596">
            <v>0</v>
          </cell>
        </row>
        <row r="597">
          <cell r="A597">
            <v>2460</v>
          </cell>
          <cell r="B597" t="str">
            <v>SRIE MEDECINE BALL</v>
          </cell>
          <cell r="C597">
            <v>120.89</v>
          </cell>
          <cell r="D597">
            <v>108.8</v>
          </cell>
          <cell r="E597">
            <v>-0.1000082719827943</v>
          </cell>
          <cell r="F597" t="str">
            <v>CROSSFIT</v>
          </cell>
          <cell r="H597" t="str">
            <v>SET</v>
          </cell>
          <cell r="I597">
            <v>0</v>
          </cell>
        </row>
        <row r="598">
          <cell r="A598">
            <v>3730</v>
          </cell>
          <cell r="B598" t="str">
            <v>SRIE POWER BAG</v>
          </cell>
          <cell r="C598">
            <v>318.99</v>
          </cell>
          <cell r="D598">
            <v>191.39</v>
          </cell>
          <cell r="E598">
            <v>-0.40001253957804328</v>
          </cell>
          <cell r="F598" t="str">
            <v>CROSSFIT</v>
          </cell>
          <cell r="H598" t="str">
            <v>SET</v>
          </cell>
          <cell r="I598">
            <v>0</v>
          </cell>
        </row>
        <row r="599">
          <cell r="A599">
            <v>3731</v>
          </cell>
          <cell r="B599" t="str">
            <v>SRIE POWER BAND</v>
          </cell>
          <cell r="C599">
            <v>120</v>
          </cell>
          <cell r="D599">
            <v>84</v>
          </cell>
          <cell r="E599">
            <v>-0.3</v>
          </cell>
          <cell r="F599" t="str">
            <v>CROSSFIT</v>
          </cell>
          <cell r="H599" t="str">
            <v>SET</v>
          </cell>
          <cell r="I599">
            <v>0</v>
          </cell>
        </row>
        <row r="600">
          <cell r="A600">
            <v>3732</v>
          </cell>
          <cell r="B600" t="str">
            <v>SRIE SLAMBALL</v>
          </cell>
          <cell r="C600">
            <v>120.41</v>
          </cell>
          <cell r="D600">
            <v>66.23</v>
          </cell>
          <cell r="E600">
            <v>-0.44996262768873013</v>
          </cell>
          <cell r="F600" t="str">
            <v>CROSSFIT</v>
          </cell>
          <cell r="H600" t="str">
            <v>SET</v>
          </cell>
          <cell r="I600">
            <v>0</v>
          </cell>
        </row>
        <row r="601">
          <cell r="A601">
            <v>3733</v>
          </cell>
          <cell r="B601" t="str">
            <v>SRIE SOFT MEDECINE BALL</v>
          </cell>
          <cell r="C601">
            <v>160.61000000000001</v>
          </cell>
          <cell r="D601">
            <v>136.52000000000001</v>
          </cell>
          <cell r="E601">
            <v>-0.14999066060643795</v>
          </cell>
          <cell r="F601" t="str">
            <v>CROSSFIT</v>
          </cell>
          <cell r="H601" t="str">
            <v>SET</v>
          </cell>
          <cell r="I601">
            <v>0</v>
          </cell>
        </row>
        <row r="602">
          <cell r="A602">
            <v>4081</v>
          </cell>
          <cell r="B602" t="str">
            <v>SERIES 2,5KG A 30KG</v>
          </cell>
          <cell r="C602">
            <v>1560</v>
          </cell>
          <cell r="D602">
            <v>1092</v>
          </cell>
          <cell r="E602">
            <v>-0.3</v>
          </cell>
          <cell r="F602" t="str">
            <v>MUSCULATION</v>
          </cell>
          <cell r="H602" t="str">
            <v>SET</v>
          </cell>
        </row>
        <row r="603">
          <cell r="A603">
            <v>4082</v>
          </cell>
          <cell r="B603" t="str">
            <v>SERIES 2,5KG A 40KG</v>
          </cell>
          <cell r="C603">
            <v>2720</v>
          </cell>
          <cell r="D603">
            <v>1904</v>
          </cell>
          <cell r="E603">
            <v>-0.3</v>
          </cell>
          <cell r="F603" t="str">
            <v>MUSCULATION</v>
          </cell>
          <cell r="H603" t="str">
            <v>SET</v>
          </cell>
        </row>
        <row r="604">
          <cell r="A604">
            <v>4083</v>
          </cell>
          <cell r="B604" t="str">
            <v>SERIES 2,5KG A 50KG</v>
          </cell>
          <cell r="C604">
            <v>3480</v>
          </cell>
          <cell r="D604">
            <v>2436</v>
          </cell>
          <cell r="E604">
            <v>-0.3</v>
          </cell>
          <cell r="F604" t="str">
            <v>MUSCULATION</v>
          </cell>
          <cell r="H604" t="str">
            <v>SET</v>
          </cell>
        </row>
        <row r="605">
          <cell r="A605">
            <v>3734</v>
          </cell>
          <cell r="B605" t="str">
            <v>SRIES DISQUES BUMPER CROSSFIT</v>
          </cell>
          <cell r="C605">
            <v>882.9</v>
          </cell>
          <cell r="D605">
            <v>662.18</v>
          </cell>
          <cell r="E605">
            <v>-0.2499943368444898</v>
          </cell>
          <cell r="F605" t="str">
            <v>CROSSFIT</v>
          </cell>
          <cell r="H605" t="str">
            <v>SET</v>
          </cell>
          <cell r="I605">
            <v>80</v>
          </cell>
        </row>
        <row r="606">
          <cell r="A606">
            <v>1767</v>
          </cell>
          <cell r="B606" t="str">
            <v>SET DE MASSAGE</v>
          </cell>
          <cell r="C606">
            <v>39</v>
          </cell>
          <cell r="D606">
            <v>23.5</v>
          </cell>
          <cell r="E606">
            <v>-0.39743589743589741</v>
          </cell>
          <cell r="F606" t="str">
            <v>PERSONAL TRAINING</v>
          </cell>
          <cell r="H606" t="str">
            <v>SET</v>
          </cell>
          <cell r="I606">
            <v>1.2</v>
          </cell>
        </row>
        <row r="607">
          <cell r="A607">
            <v>3735</v>
          </cell>
          <cell r="B607" t="str">
            <v>SHAP HANDLE</v>
          </cell>
          <cell r="C607">
            <v>34.5</v>
          </cell>
          <cell r="D607">
            <v>29</v>
          </cell>
          <cell r="E607">
            <v>-0.15942028985507245</v>
          </cell>
          <cell r="F607" t="str">
            <v>CROSSFIT</v>
          </cell>
          <cell r="H607" t="str">
            <v>PICE</v>
          </cell>
          <cell r="I607">
            <v>1.25</v>
          </cell>
        </row>
        <row r="608">
          <cell r="A608">
            <v>5046</v>
          </cell>
          <cell r="B608" t="str">
            <v>SHOULDER PRESS</v>
          </cell>
          <cell r="C608">
            <v>2075</v>
          </cell>
          <cell r="D608">
            <v>1556.25</v>
          </cell>
          <cell r="E608">
            <v>-0.25</v>
          </cell>
          <cell r="F608" t="str">
            <v>MACHINES</v>
          </cell>
          <cell r="H608" t="str">
            <v>PICE</v>
          </cell>
          <cell r="I608">
            <v>90</v>
          </cell>
        </row>
        <row r="609">
          <cell r="A609">
            <v>5010</v>
          </cell>
          <cell r="B609" t="str">
            <v>SHOULDER PRESS 95KG - E20</v>
          </cell>
          <cell r="C609">
            <v>3085</v>
          </cell>
          <cell r="D609">
            <v>2313.75</v>
          </cell>
          <cell r="E609">
            <v>-0.25</v>
          </cell>
          <cell r="F609" t="str">
            <v>MACHINES</v>
          </cell>
          <cell r="H609" t="str">
            <v>PICE</v>
          </cell>
          <cell r="I609">
            <v>234</v>
          </cell>
        </row>
        <row r="610">
          <cell r="A610">
            <v>1834</v>
          </cell>
          <cell r="B610" t="str">
            <v>SLACK RACK GIBBON</v>
          </cell>
          <cell r="C610">
            <v>358.3</v>
          </cell>
          <cell r="D610">
            <v>306</v>
          </cell>
          <cell r="E610">
            <v>-0.14596706670387946</v>
          </cell>
          <cell r="F610" t="str">
            <v>PERSONAL TRAINING</v>
          </cell>
          <cell r="H610" t="str">
            <v>PICE</v>
          </cell>
          <cell r="I610">
            <v>30</v>
          </cell>
        </row>
        <row r="611">
          <cell r="A611">
            <v>3741</v>
          </cell>
          <cell r="B611" t="str">
            <v>SLAMBALL 10KG</v>
          </cell>
          <cell r="C611">
            <v>27</v>
          </cell>
          <cell r="D611">
            <v>20.2</v>
          </cell>
          <cell r="E611">
            <v>-0.25185185185185188</v>
          </cell>
          <cell r="F611" t="str">
            <v>CROSSFIT</v>
          </cell>
          <cell r="H611" t="str">
            <v>PICE</v>
          </cell>
          <cell r="I611">
            <v>10</v>
          </cell>
        </row>
        <row r="612">
          <cell r="A612">
            <v>3742</v>
          </cell>
          <cell r="B612" t="str">
            <v>SLAMBALL 15KG</v>
          </cell>
          <cell r="C612">
            <v>41</v>
          </cell>
          <cell r="D612">
            <v>30.9</v>
          </cell>
          <cell r="E612">
            <v>-0.24634146341463417</v>
          </cell>
          <cell r="F612" t="str">
            <v>CROSSFIT</v>
          </cell>
          <cell r="H612" t="str">
            <v>PICE</v>
          </cell>
          <cell r="I612">
            <v>15</v>
          </cell>
        </row>
        <row r="613">
          <cell r="A613">
            <v>3738</v>
          </cell>
          <cell r="B613" t="str">
            <v>SLAMBALL 4KG</v>
          </cell>
          <cell r="C613">
            <v>14</v>
          </cell>
          <cell r="D613">
            <v>10.5</v>
          </cell>
          <cell r="E613">
            <v>-0.25</v>
          </cell>
          <cell r="F613" t="str">
            <v>CROSSFIT</v>
          </cell>
          <cell r="H613" t="str">
            <v>PICE</v>
          </cell>
          <cell r="I613">
            <v>4</v>
          </cell>
        </row>
        <row r="614">
          <cell r="A614">
            <v>3739</v>
          </cell>
          <cell r="B614" t="str">
            <v>SLAMBALL 6KG</v>
          </cell>
          <cell r="C614">
            <v>17.5</v>
          </cell>
          <cell r="D614">
            <v>13.2</v>
          </cell>
          <cell r="E614">
            <v>-0.24571428571428575</v>
          </cell>
          <cell r="F614" t="str">
            <v>CROSSFIT</v>
          </cell>
          <cell r="H614" t="str">
            <v>PICE</v>
          </cell>
          <cell r="I614">
            <v>6</v>
          </cell>
        </row>
        <row r="615">
          <cell r="A615">
            <v>3740</v>
          </cell>
          <cell r="B615" t="str">
            <v>SLAMBALL 8KG</v>
          </cell>
          <cell r="C615">
            <v>22</v>
          </cell>
          <cell r="D615">
            <v>16.5</v>
          </cell>
          <cell r="E615">
            <v>-0.25</v>
          </cell>
          <cell r="F615" t="str">
            <v>CROSSFIT</v>
          </cell>
          <cell r="H615" t="str">
            <v>PICE</v>
          </cell>
          <cell r="I615">
            <v>8</v>
          </cell>
        </row>
        <row r="616">
          <cell r="A616">
            <v>4013</v>
          </cell>
          <cell r="B616" t="str">
            <v>SLIDER DISC</v>
          </cell>
          <cell r="C616">
            <v>6.9</v>
          </cell>
          <cell r="D616">
            <v>4.3</v>
          </cell>
          <cell r="E616">
            <v>-0.37681159420289861</v>
          </cell>
          <cell r="F616" t="str">
            <v>CROSSFIT</v>
          </cell>
          <cell r="H616" t="str">
            <v>PAIRE</v>
          </cell>
          <cell r="I616">
            <v>0.1</v>
          </cell>
        </row>
        <row r="617">
          <cell r="A617">
            <v>3418</v>
          </cell>
          <cell r="B617" t="str">
            <v>SLIDING PULL UP SYSTEM</v>
          </cell>
          <cell r="C617">
            <v>290</v>
          </cell>
          <cell r="D617">
            <v>247</v>
          </cell>
          <cell r="E617">
            <v>-0.14827586206896551</v>
          </cell>
          <cell r="F617" t="str">
            <v>CROSSFIT</v>
          </cell>
          <cell r="H617" t="str">
            <v>PICE</v>
          </cell>
          <cell r="I617">
            <v>24.6</v>
          </cell>
        </row>
        <row r="618">
          <cell r="A618">
            <v>3743</v>
          </cell>
          <cell r="B618" t="str">
            <v>SLING BRIDGE</v>
          </cell>
          <cell r="C618">
            <v>185</v>
          </cell>
          <cell r="D618">
            <v>158</v>
          </cell>
          <cell r="E618">
            <v>-0.14594594594594595</v>
          </cell>
          <cell r="F618" t="str">
            <v>CROSSFIT</v>
          </cell>
          <cell r="H618" t="str">
            <v>SET</v>
          </cell>
          <cell r="I618">
            <v>12</v>
          </cell>
        </row>
        <row r="619">
          <cell r="A619">
            <v>5011</v>
          </cell>
          <cell r="B619" t="str">
            <v>SMITH</v>
          </cell>
          <cell r="C619">
            <v>3495</v>
          </cell>
          <cell r="D619">
            <v>2621.25</v>
          </cell>
          <cell r="E619">
            <v>-0.25</v>
          </cell>
          <cell r="F619" t="str">
            <v>MACHINES</v>
          </cell>
          <cell r="H619" t="str">
            <v>PICE</v>
          </cell>
          <cell r="I619">
            <v>90</v>
          </cell>
        </row>
        <row r="620">
          <cell r="A620">
            <v>3581</v>
          </cell>
          <cell r="B620" t="str">
            <v>SOCLE TANCHE</v>
          </cell>
          <cell r="C620">
            <v>82</v>
          </cell>
          <cell r="D620">
            <v>66</v>
          </cell>
          <cell r="E620">
            <v>-0.1951219512195122</v>
          </cell>
          <cell r="F620" t="str">
            <v>AQUA</v>
          </cell>
          <cell r="H620" t="str">
            <v>PICE</v>
          </cell>
          <cell r="I620">
            <v>2</v>
          </cell>
        </row>
        <row r="621">
          <cell r="A621">
            <v>2342</v>
          </cell>
          <cell r="B621" t="str">
            <v>SOFT MEDECINE BALL 3KG</v>
          </cell>
          <cell r="C621">
            <v>45</v>
          </cell>
          <cell r="D621">
            <v>40.5</v>
          </cell>
          <cell r="E621">
            <v>-0.1</v>
          </cell>
          <cell r="F621" t="str">
            <v>CROSSFIT</v>
          </cell>
          <cell r="H621" t="str">
            <v>PICE</v>
          </cell>
          <cell r="I621">
            <v>3</v>
          </cell>
        </row>
        <row r="622">
          <cell r="A622">
            <v>2343</v>
          </cell>
          <cell r="B622" t="str">
            <v>SOFT MEDECINE BALL 6KG</v>
          </cell>
          <cell r="C622">
            <v>50</v>
          </cell>
          <cell r="D622">
            <v>45</v>
          </cell>
          <cell r="E622">
            <v>-0.1</v>
          </cell>
          <cell r="F622" t="str">
            <v>CROSSFIT</v>
          </cell>
          <cell r="H622" t="str">
            <v>PICE</v>
          </cell>
          <cell r="I622">
            <v>6</v>
          </cell>
        </row>
        <row r="623">
          <cell r="A623">
            <v>2344</v>
          </cell>
          <cell r="B623" t="str">
            <v>SOFT MEDECINE BALL 9KG</v>
          </cell>
          <cell r="C623">
            <v>55</v>
          </cell>
          <cell r="D623">
            <v>49.5</v>
          </cell>
          <cell r="E623">
            <v>-0.1</v>
          </cell>
          <cell r="F623" t="str">
            <v>CROSSFIT</v>
          </cell>
          <cell r="H623" t="str">
            <v>PICE</v>
          </cell>
          <cell r="I623">
            <v>9</v>
          </cell>
        </row>
        <row r="624">
          <cell r="A624">
            <v>3729</v>
          </cell>
          <cell r="B624" t="str">
            <v>SOFT PLYOBOX SET</v>
          </cell>
          <cell r="C624">
            <v>540</v>
          </cell>
          <cell r="D624">
            <v>405</v>
          </cell>
          <cell r="E624">
            <v>-0.25</v>
          </cell>
          <cell r="F624" t="str">
            <v>CROSSFIT</v>
          </cell>
          <cell r="H624" t="str">
            <v>SET</v>
          </cell>
          <cell r="I624">
            <v>35</v>
          </cell>
        </row>
        <row r="625">
          <cell r="A625">
            <v>1736</v>
          </cell>
          <cell r="B625" t="str">
            <v>SPINE CORRECTOR</v>
          </cell>
          <cell r="C625">
            <v>290</v>
          </cell>
          <cell r="D625">
            <v>255.5</v>
          </cell>
          <cell r="E625">
            <v>-0.11896551724137931</v>
          </cell>
          <cell r="F625" t="str">
            <v>PILATES &amp; BIEN ETRE</v>
          </cell>
          <cell r="H625" t="str">
            <v>PICE</v>
          </cell>
          <cell r="I625">
            <v>12</v>
          </cell>
        </row>
        <row r="626">
          <cell r="A626">
            <v>3779</v>
          </cell>
          <cell r="B626" t="str">
            <v>SPOTTER ARMS</v>
          </cell>
          <cell r="C626">
            <v>145</v>
          </cell>
          <cell r="D626">
            <v>123</v>
          </cell>
          <cell r="E626">
            <v>-0.15172413793103448</v>
          </cell>
          <cell r="F626" t="str">
            <v>CROSSFIT</v>
          </cell>
          <cell r="H626" t="str">
            <v>PAIRE</v>
          </cell>
          <cell r="I626">
            <v>13</v>
          </cell>
        </row>
        <row r="627">
          <cell r="A627">
            <v>5028</v>
          </cell>
          <cell r="B627" t="str">
            <v>SQUAT AND CALF</v>
          </cell>
          <cell r="C627">
            <v>2695</v>
          </cell>
          <cell r="D627">
            <v>2021.25</v>
          </cell>
          <cell r="E627">
            <v>-0.25</v>
          </cell>
          <cell r="F627" t="str">
            <v>MACHINES</v>
          </cell>
          <cell r="H627" t="str">
            <v>PICE</v>
          </cell>
          <cell r="I627">
            <v>230</v>
          </cell>
        </row>
        <row r="628">
          <cell r="A628">
            <v>4003</v>
          </cell>
          <cell r="B628" t="str">
            <v>SQUAT RACK</v>
          </cell>
          <cell r="C628">
            <v>390</v>
          </cell>
          <cell r="D628">
            <v>325</v>
          </cell>
          <cell r="E628">
            <v>-0.16666666666666666</v>
          </cell>
          <cell r="F628" t="str">
            <v>CROSSFIT</v>
          </cell>
          <cell r="H628" t="str">
            <v>PICE</v>
          </cell>
          <cell r="I628">
            <v>90</v>
          </cell>
        </row>
        <row r="629">
          <cell r="A629">
            <v>1737</v>
          </cell>
          <cell r="B629" t="str">
            <v>STABILITY CHAIR</v>
          </cell>
          <cell r="C629">
            <v>1260</v>
          </cell>
          <cell r="D629">
            <v>1040</v>
          </cell>
          <cell r="E629">
            <v>-0.17460317460317459</v>
          </cell>
          <cell r="F629" t="str">
            <v>PILATES &amp; BIEN ETRE</v>
          </cell>
          <cell r="H629" t="str">
            <v>PICE</v>
          </cell>
          <cell r="I629">
            <v>37</v>
          </cell>
        </row>
        <row r="630">
          <cell r="A630">
            <v>3745</v>
          </cell>
          <cell r="B630" t="str">
            <v>STATION 1</v>
          </cell>
          <cell r="C630">
            <v>885</v>
          </cell>
          <cell r="D630">
            <v>760</v>
          </cell>
          <cell r="E630">
            <v>-0.14124293785310735</v>
          </cell>
          <cell r="F630" t="str">
            <v>CROSSFIT</v>
          </cell>
          <cell r="H630" t="str">
            <v>SET</v>
          </cell>
          <cell r="I630">
            <v>144</v>
          </cell>
        </row>
        <row r="631">
          <cell r="A631">
            <v>3746</v>
          </cell>
          <cell r="B631" t="str">
            <v>STATION 2</v>
          </cell>
          <cell r="C631">
            <v>905</v>
          </cell>
          <cell r="D631">
            <v>780</v>
          </cell>
          <cell r="E631">
            <v>-0.13812154696132597</v>
          </cell>
          <cell r="F631" t="str">
            <v>CROSSFIT</v>
          </cell>
          <cell r="H631" t="str">
            <v>SET</v>
          </cell>
          <cell r="I631">
            <v>151</v>
          </cell>
        </row>
        <row r="632">
          <cell r="A632">
            <v>3747</v>
          </cell>
          <cell r="B632" t="str">
            <v>STATION 3</v>
          </cell>
          <cell r="C632">
            <v>905</v>
          </cell>
          <cell r="D632">
            <v>770</v>
          </cell>
          <cell r="E632">
            <v>-0.14917127071823205</v>
          </cell>
          <cell r="F632" t="str">
            <v>CROSSFIT</v>
          </cell>
          <cell r="H632" t="str">
            <v>SET</v>
          </cell>
          <cell r="I632">
            <v>184</v>
          </cell>
        </row>
        <row r="633">
          <cell r="A633">
            <v>3748</v>
          </cell>
          <cell r="B633" t="str">
            <v>STATION 4</v>
          </cell>
          <cell r="C633">
            <v>1070</v>
          </cell>
          <cell r="D633">
            <v>890</v>
          </cell>
          <cell r="E633">
            <v>-0.16822429906542055</v>
          </cell>
          <cell r="F633" t="str">
            <v>CROSSFIT</v>
          </cell>
          <cell r="H633" t="str">
            <v>SET</v>
          </cell>
          <cell r="I633">
            <v>202</v>
          </cell>
        </row>
        <row r="634">
          <cell r="A634">
            <v>3749</v>
          </cell>
          <cell r="B634" t="str">
            <v>STATION 5</v>
          </cell>
          <cell r="C634">
            <v>3350</v>
          </cell>
          <cell r="D634">
            <v>2850</v>
          </cell>
          <cell r="E634">
            <v>-0.14925373134328357</v>
          </cell>
          <cell r="F634" t="str">
            <v>CROSSFIT</v>
          </cell>
          <cell r="H634" t="str">
            <v>SET</v>
          </cell>
          <cell r="I634">
            <v>728</v>
          </cell>
        </row>
        <row r="635">
          <cell r="A635">
            <v>3750</v>
          </cell>
          <cell r="B635" t="str">
            <v>STATION 6</v>
          </cell>
          <cell r="C635">
            <v>2250</v>
          </cell>
          <cell r="D635">
            <v>1990</v>
          </cell>
          <cell r="E635">
            <v>-0.11555555555555555</v>
          </cell>
          <cell r="F635" t="str">
            <v>CROSSFIT</v>
          </cell>
          <cell r="H635" t="str">
            <v>SET</v>
          </cell>
          <cell r="I635">
            <v>486</v>
          </cell>
        </row>
        <row r="636">
          <cell r="A636">
            <v>3751</v>
          </cell>
          <cell r="B636" t="str">
            <v>STATION 7</v>
          </cell>
          <cell r="C636">
            <v>750</v>
          </cell>
          <cell r="D636">
            <v>640</v>
          </cell>
          <cell r="E636">
            <v>-0.14666666666666667</v>
          </cell>
          <cell r="F636" t="str">
            <v>CROSSFIT</v>
          </cell>
          <cell r="H636" t="str">
            <v>SET</v>
          </cell>
          <cell r="I636">
            <v>149</v>
          </cell>
        </row>
        <row r="637">
          <cell r="A637">
            <v>2310</v>
          </cell>
          <cell r="B637" t="str">
            <v xml:space="preserve">STEP CLUB </v>
          </cell>
          <cell r="C637">
            <v>58</v>
          </cell>
          <cell r="D637">
            <v>40.5</v>
          </cell>
          <cell r="E637">
            <v>-0.30172413793103448</v>
          </cell>
          <cell r="F637" t="str">
            <v>FITNESS</v>
          </cell>
          <cell r="H637" t="str">
            <v>PICE</v>
          </cell>
          <cell r="I637">
            <v>9.5</v>
          </cell>
        </row>
        <row r="638">
          <cell r="A638">
            <v>1738</v>
          </cell>
          <cell r="B638" t="str">
            <v>STEP LEADERFIT'</v>
          </cell>
          <cell r="C638">
            <v>64</v>
          </cell>
          <cell r="D638">
            <v>51</v>
          </cell>
          <cell r="E638">
            <v>-0.203125</v>
          </cell>
          <cell r="F638" t="str">
            <v>FITNESS</v>
          </cell>
          <cell r="H638" t="str">
            <v>PICE</v>
          </cell>
          <cell r="I638">
            <v>7.5</v>
          </cell>
        </row>
        <row r="639">
          <cell r="A639">
            <v>1740</v>
          </cell>
          <cell r="B639" t="str">
            <v>STEP REEBOK BLEU</v>
          </cell>
          <cell r="C639">
            <v>83</v>
          </cell>
          <cell r="D639">
            <v>66</v>
          </cell>
          <cell r="E639">
            <v>-0.20481927710843373</v>
          </cell>
          <cell r="F639" t="str">
            <v>FITNESS</v>
          </cell>
          <cell r="H639" t="str">
            <v>PICE</v>
          </cell>
          <cell r="I639">
            <v>7.5</v>
          </cell>
        </row>
        <row r="640">
          <cell r="A640">
            <v>2687</v>
          </cell>
          <cell r="B640" t="str">
            <v>STEP SANS PLOTS</v>
          </cell>
          <cell r="C640">
            <v>35</v>
          </cell>
          <cell r="D640">
            <v>22.5</v>
          </cell>
          <cell r="E640">
            <v>-0.35714285714285715</v>
          </cell>
          <cell r="F640" t="str">
            <v>FITNESS</v>
          </cell>
          <cell r="H640" t="str">
            <v>PICE</v>
          </cell>
          <cell r="I640">
            <v>4.5</v>
          </cell>
        </row>
        <row r="641">
          <cell r="A641">
            <v>5059</v>
          </cell>
          <cell r="B641" t="str">
            <v>STEPPER PEGASUS</v>
          </cell>
          <cell r="C641">
            <v>3395</v>
          </cell>
          <cell r="D641">
            <v>2546.25</v>
          </cell>
          <cell r="E641">
            <v>-0.25</v>
          </cell>
          <cell r="F641" t="str">
            <v>CARDIO TRAINING</v>
          </cell>
          <cell r="H641" t="str">
            <v>PICE</v>
          </cell>
          <cell r="I641">
            <v>150</v>
          </cell>
        </row>
        <row r="642">
          <cell r="A642">
            <v>5042</v>
          </cell>
          <cell r="B642" t="str">
            <v>STRECHING BENCH</v>
          </cell>
          <cell r="C642">
            <v>635</v>
          </cell>
          <cell r="D642">
            <v>476.25</v>
          </cell>
          <cell r="E642">
            <v>-0.25</v>
          </cell>
          <cell r="F642" t="str">
            <v>MACHINES</v>
          </cell>
          <cell r="H642" t="str">
            <v>PICE</v>
          </cell>
          <cell r="I642">
            <v>45</v>
          </cell>
        </row>
        <row r="643">
          <cell r="A643">
            <v>3399</v>
          </cell>
          <cell r="B643" t="str">
            <v>SUPINE BOARD</v>
          </cell>
          <cell r="C643">
            <v>190</v>
          </cell>
          <cell r="D643">
            <v>161</v>
          </cell>
          <cell r="E643">
            <v>-0.15263157894736842</v>
          </cell>
          <cell r="F643" t="str">
            <v>CROSSFIT</v>
          </cell>
          <cell r="H643" t="str">
            <v>PICE</v>
          </cell>
          <cell r="I643">
            <v>15</v>
          </cell>
        </row>
        <row r="644">
          <cell r="A644">
            <v>5038</v>
          </cell>
          <cell r="B644" t="str">
            <v>SUPPLEMENT DE 25KG</v>
          </cell>
          <cell r="C644">
            <v>260</v>
          </cell>
          <cell r="D644">
            <v>195</v>
          </cell>
          <cell r="E644">
            <v>-0.25</v>
          </cell>
          <cell r="F644" t="str">
            <v>MACHINES</v>
          </cell>
          <cell r="H644" t="str">
            <v>PICE</v>
          </cell>
          <cell r="I644">
            <v>25</v>
          </cell>
        </row>
        <row r="645">
          <cell r="A645">
            <v>2624</v>
          </cell>
          <cell r="B645" t="str">
            <v>SUPPORT ENCEINTE MURAL</v>
          </cell>
          <cell r="C645">
            <v>45</v>
          </cell>
          <cell r="D645">
            <v>45</v>
          </cell>
          <cell r="E645">
            <v>0</v>
          </cell>
          <cell r="F645" t="str">
            <v>SONORISATION</v>
          </cell>
          <cell r="H645" t="str">
            <v>PICE</v>
          </cell>
          <cell r="I645">
            <v>2.2999999999999998</v>
          </cell>
        </row>
        <row r="646">
          <cell r="A646">
            <v>2623</v>
          </cell>
          <cell r="B646" t="str">
            <v>MIXEUR LD SYSTEM 622</v>
          </cell>
          <cell r="C646">
            <v>190.83</v>
          </cell>
          <cell r="D646">
            <v>190.83</v>
          </cell>
          <cell r="E646">
            <v>0</v>
          </cell>
          <cell r="F646" t="str">
            <v>SONORISATION</v>
          </cell>
          <cell r="H646" t="str">
            <v>PICE</v>
          </cell>
          <cell r="I646">
            <v>5</v>
          </cell>
        </row>
        <row r="647">
          <cell r="A647">
            <v>3560</v>
          </cell>
          <cell r="B647" t="str">
            <v>TAPIS 100X9,5CM GRIS/NOIR</v>
          </cell>
          <cell r="C647">
            <v>21</v>
          </cell>
          <cell r="D647">
            <v>16</v>
          </cell>
          <cell r="E647">
            <v>-0.23809523809523808</v>
          </cell>
          <cell r="F647" t="str">
            <v>FITNESS</v>
          </cell>
          <cell r="H647" t="str">
            <v>PICE</v>
          </cell>
          <cell r="I647">
            <v>1</v>
          </cell>
        </row>
        <row r="648">
          <cell r="A648">
            <v>1744</v>
          </cell>
          <cell r="B648" t="str">
            <v>TAPIS 140X1,6 BLEU</v>
          </cell>
          <cell r="C648">
            <v>25</v>
          </cell>
          <cell r="D648">
            <v>19.899999999999999</v>
          </cell>
          <cell r="E648">
            <v>-0.20400000000000007</v>
          </cell>
          <cell r="F648" t="str">
            <v>FITNESS</v>
          </cell>
          <cell r="H648" t="str">
            <v>PICE</v>
          </cell>
          <cell r="I648">
            <v>2</v>
          </cell>
        </row>
        <row r="649">
          <cell r="A649">
            <v>1745</v>
          </cell>
          <cell r="B649" t="str">
            <v>TAPIS 140X1,6 NOIR</v>
          </cell>
          <cell r="C649">
            <v>25</v>
          </cell>
          <cell r="D649">
            <v>19.899999999999999</v>
          </cell>
          <cell r="E649">
            <v>-0.20400000000000007</v>
          </cell>
          <cell r="F649" t="str">
            <v>FITNESS</v>
          </cell>
          <cell r="H649" t="str">
            <v>PICE</v>
          </cell>
          <cell r="I649">
            <v>2</v>
          </cell>
        </row>
        <row r="650">
          <cell r="A650">
            <v>1748</v>
          </cell>
          <cell r="B650" t="str">
            <v>TAPIS 180X1,6 BLEU</v>
          </cell>
          <cell r="C650">
            <v>15</v>
          </cell>
          <cell r="D650">
            <v>12.4</v>
          </cell>
          <cell r="E650">
            <v>-0.17333333333333331</v>
          </cell>
          <cell r="F650" t="str">
            <v>FITNESS</v>
          </cell>
          <cell r="H650" t="str">
            <v>PICE</v>
          </cell>
          <cell r="I650">
            <v>2</v>
          </cell>
        </row>
        <row r="651">
          <cell r="A651">
            <v>1749</v>
          </cell>
          <cell r="B651" t="str">
            <v>TAPIS 180X1,6 NOIR</v>
          </cell>
          <cell r="C651">
            <v>15</v>
          </cell>
          <cell r="D651">
            <v>12.4</v>
          </cell>
          <cell r="E651">
            <v>-0.17333333333333331</v>
          </cell>
          <cell r="F651" t="str">
            <v>FITNESS</v>
          </cell>
          <cell r="H651" t="str">
            <v>PICE</v>
          </cell>
          <cell r="I651">
            <v>2</v>
          </cell>
        </row>
        <row r="652">
          <cell r="A652">
            <v>4088</v>
          </cell>
          <cell r="B652" t="str">
            <v>TAPIS DE MARCHE AQUA</v>
          </cell>
          <cell r="C652">
            <v>1554</v>
          </cell>
          <cell r="D652">
            <v>1480</v>
          </cell>
          <cell r="E652">
            <v>-4.7619047619047616E-2</v>
          </cell>
          <cell r="F652" t="str">
            <v>AQUA</v>
          </cell>
          <cell r="H652" t="str">
            <v>PICE</v>
          </cell>
          <cell r="I652">
            <v>32</v>
          </cell>
        </row>
        <row r="653">
          <cell r="A653">
            <v>5055</v>
          </cell>
          <cell r="B653" t="str">
            <v>TAPIS IKARUS</v>
          </cell>
          <cell r="C653">
            <v>4125</v>
          </cell>
          <cell r="D653">
            <v>3093.75</v>
          </cell>
          <cell r="E653">
            <v>-0.25</v>
          </cell>
          <cell r="F653" t="str">
            <v>CARDIO TRAINING</v>
          </cell>
          <cell r="H653" t="str">
            <v>PICE</v>
          </cell>
          <cell r="I653">
            <v>308</v>
          </cell>
        </row>
        <row r="654">
          <cell r="A654">
            <v>5054</v>
          </cell>
          <cell r="B654" t="str">
            <v>TAPIS PROPUS</v>
          </cell>
          <cell r="C654">
            <v>5695</v>
          </cell>
          <cell r="D654">
            <v>4271.25</v>
          </cell>
          <cell r="E654">
            <v>-0.25</v>
          </cell>
          <cell r="F654" t="str">
            <v>CARDIO TRAINING</v>
          </cell>
          <cell r="H654" t="str">
            <v>PICE</v>
          </cell>
          <cell r="I654">
            <v>308</v>
          </cell>
        </row>
        <row r="655">
          <cell r="A655">
            <v>1750</v>
          </cell>
          <cell r="B655" t="str">
            <v xml:space="preserve">TAPIS YOGA </v>
          </cell>
          <cell r="C655">
            <v>17</v>
          </cell>
          <cell r="D655">
            <v>12.55</v>
          </cell>
          <cell r="E655">
            <v>-0.2617647058823529</v>
          </cell>
          <cell r="F655" t="str">
            <v>PILATES &amp; BIEN ETRE</v>
          </cell>
          <cell r="H655" t="str">
            <v>PICE</v>
          </cell>
          <cell r="I655">
            <v>2</v>
          </cell>
        </row>
        <row r="656">
          <cell r="A656">
            <v>4032</v>
          </cell>
          <cell r="B656" t="str">
            <v>THUNDER BAND EXTRA STRONG</v>
          </cell>
          <cell r="C656">
            <v>113</v>
          </cell>
          <cell r="D656">
            <v>96</v>
          </cell>
          <cell r="E656">
            <v>-0.15044247787610621</v>
          </cell>
          <cell r="F656" t="str">
            <v>PERSONAL TRAINING</v>
          </cell>
          <cell r="H656" t="str">
            <v>PICE</v>
          </cell>
          <cell r="I656">
            <v>0.3</v>
          </cell>
        </row>
        <row r="657">
          <cell r="A657">
            <v>4030</v>
          </cell>
          <cell r="B657" t="str">
            <v>THUNDER BAND MEDIUM</v>
          </cell>
          <cell r="C657">
            <v>80</v>
          </cell>
          <cell r="D657">
            <v>68</v>
          </cell>
          <cell r="E657">
            <v>-0.15</v>
          </cell>
          <cell r="F657" t="str">
            <v>PERSONAL TRAINING</v>
          </cell>
          <cell r="H657" t="str">
            <v>PICE</v>
          </cell>
          <cell r="I657">
            <v>0.3</v>
          </cell>
        </row>
        <row r="658">
          <cell r="A658">
            <v>4031</v>
          </cell>
          <cell r="B658" t="str">
            <v>THUNDER BAND STRONG</v>
          </cell>
          <cell r="C658">
            <v>108</v>
          </cell>
          <cell r="D658">
            <v>92</v>
          </cell>
          <cell r="E658">
            <v>-0.14814814814814814</v>
          </cell>
          <cell r="F658" t="str">
            <v>PERSONAL TRAINING</v>
          </cell>
          <cell r="H658" t="str">
            <v>PICE</v>
          </cell>
          <cell r="I658">
            <v>0.3</v>
          </cell>
        </row>
        <row r="659">
          <cell r="A659">
            <v>3563</v>
          </cell>
          <cell r="B659" t="str">
            <v>TIMER</v>
          </cell>
          <cell r="C659">
            <v>190</v>
          </cell>
          <cell r="D659">
            <v>152</v>
          </cell>
          <cell r="E659">
            <v>-0.2</v>
          </cell>
          <cell r="F659" t="str">
            <v>CROSSFIT</v>
          </cell>
          <cell r="H659" t="str">
            <v>PICE</v>
          </cell>
          <cell r="I659">
            <v>3</v>
          </cell>
        </row>
        <row r="660">
          <cell r="A660">
            <v>3561</v>
          </cell>
          <cell r="B660" t="str">
            <v>TIMER SMALL</v>
          </cell>
          <cell r="C660">
            <v>155</v>
          </cell>
          <cell r="D660">
            <v>124</v>
          </cell>
          <cell r="E660">
            <v>-0.2</v>
          </cell>
          <cell r="F660" t="str">
            <v>CROSSFIT</v>
          </cell>
          <cell r="H660" t="str">
            <v>PICE</v>
          </cell>
          <cell r="I660">
            <v>2.2999999999999998</v>
          </cell>
        </row>
        <row r="661">
          <cell r="A661">
            <v>2327</v>
          </cell>
          <cell r="B661" t="str">
            <v>TRAINEAU è LESTES</v>
          </cell>
          <cell r="C661">
            <v>170</v>
          </cell>
          <cell r="D661">
            <v>136</v>
          </cell>
          <cell r="E661">
            <v>-0.2</v>
          </cell>
          <cell r="F661" t="str">
            <v>PERSONAL TRAINING</v>
          </cell>
          <cell r="H661" t="str">
            <v>SET</v>
          </cell>
          <cell r="I661">
            <v>25.8</v>
          </cell>
        </row>
        <row r="662">
          <cell r="A662">
            <v>4091</v>
          </cell>
          <cell r="B662" t="str">
            <v>TRAMPOLINE AQUA CARRE</v>
          </cell>
          <cell r="C662">
            <v>428.4</v>
          </cell>
          <cell r="D662">
            <v>408</v>
          </cell>
          <cell r="E662">
            <v>-4.7619047619047568E-2</v>
          </cell>
          <cell r="F662" t="str">
            <v>AQUA</v>
          </cell>
          <cell r="H662" t="str">
            <v>PICE</v>
          </cell>
          <cell r="I662">
            <v>8</v>
          </cell>
        </row>
        <row r="663">
          <cell r="A663">
            <v>4090</v>
          </cell>
          <cell r="B663" t="str">
            <v>TRAMPOLINE AQUA HEXA</v>
          </cell>
          <cell r="C663">
            <v>401.1</v>
          </cell>
          <cell r="D663">
            <v>382</v>
          </cell>
          <cell r="E663">
            <v>-4.7619047619047672E-2</v>
          </cell>
          <cell r="F663" t="str">
            <v>AQUA</v>
          </cell>
          <cell r="H663" t="str">
            <v>PICE</v>
          </cell>
          <cell r="I663">
            <v>6.3</v>
          </cell>
        </row>
        <row r="664">
          <cell r="A664">
            <v>4089</v>
          </cell>
          <cell r="B664" t="str">
            <v>TRAMPOLINE AQUA ROND</v>
          </cell>
          <cell r="C664">
            <v>327.60000000000002</v>
          </cell>
          <cell r="D664">
            <v>312</v>
          </cell>
          <cell r="E664">
            <v>-4.7619047619047686E-2</v>
          </cell>
          <cell r="F664" t="str">
            <v>AQUA</v>
          </cell>
          <cell r="H664" t="str">
            <v>PICE</v>
          </cell>
          <cell r="I664">
            <v>5.8</v>
          </cell>
        </row>
        <row r="665">
          <cell r="A665">
            <v>3562</v>
          </cell>
          <cell r="B665" t="str">
            <v>TRAMPOLINE CROSSFIT CAGE</v>
          </cell>
          <cell r="C665">
            <v>170</v>
          </cell>
          <cell r="D665">
            <v>145</v>
          </cell>
          <cell r="E665">
            <v>-0.14705882352941177</v>
          </cell>
          <cell r="F665" t="str">
            <v>CROSSFIT</v>
          </cell>
          <cell r="H665" t="str">
            <v>PICE</v>
          </cell>
          <cell r="I665">
            <v>22</v>
          </cell>
        </row>
        <row r="666">
          <cell r="A666">
            <v>1753</v>
          </cell>
          <cell r="B666" t="str">
            <v>TRAMPOLINE FITNESS</v>
          </cell>
          <cell r="C666">
            <v>120</v>
          </cell>
          <cell r="D666">
            <v>102</v>
          </cell>
          <cell r="E666">
            <v>-0.15</v>
          </cell>
          <cell r="F666" t="str">
            <v>FITNESS</v>
          </cell>
          <cell r="H666" t="str">
            <v>PICE</v>
          </cell>
          <cell r="I666">
            <v>9</v>
          </cell>
        </row>
        <row r="667">
          <cell r="A667">
            <v>1517</v>
          </cell>
          <cell r="B667" t="str">
            <v>TRIANGLE DE TIRAGE</v>
          </cell>
          <cell r="C667">
            <v>20.5</v>
          </cell>
          <cell r="D667">
            <v>16</v>
          </cell>
          <cell r="E667">
            <v>-0.21951219512195122</v>
          </cell>
          <cell r="F667" t="str">
            <v>MUSCULATION</v>
          </cell>
          <cell r="H667" t="str">
            <v>PICE</v>
          </cell>
          <cell r="I667">
            <v>1.8</v>
          </cell>
        </row>
        <row r="668">
          <cell r="A668">
            <v>1518</v>
          </cell>
          <cell r="B668" t="str">
            <v>TRIANGLE DE TIRAGE AVEC POIGNEES</v>
          </cell>
          <cell r="C668">
            <v>19</v>
          </cell>
          <cell r="D668">
            <v>15</v>
          </cell>
          <cell r="E668">
            <v>-0.21052631578947367</v>
          </cell>
          <cell r="F668" t="str">
            <v>MUSCULATION</v>
          </cell>
          <cell r="H668" t="str">
            <v>PICE</v>
          </cell>
          <cell r="I668">
            <v>2</v>
          </cell>
        </row>
        <row r="669">
          <cell r="A669">
            <v>3424</v>
          </cell>
          <cell r="B669" t="str">
            <v>TRIANGULAR CROSSES 1800MM</v>
          </cell>
          <cell r="C669">
            <v>290</v>
          </cell>
          <cell r="D669">
            <v>218</v>
          </cell>
          <cell r="E669">
            <v>-0.24827586206896551</v>
          </cell>
          <cell r="F669" t="str">
            <v>CROSSFIT</v>
          </cell>
          <cell r="H669" t="str">
            <v>PICE</v>
          </cell>
          <cell r="I669">
            <v>42</v>
          </cell>
        </row>
        <row r="670">
          <cell r="A670">
            <v>1761</v>
          </cell>
          <cell r="B670" t="str">
            <v>TWIST BALL MEDIUM</v>
          </cell>
          <cell r="C670">
            <v>4.0999999999999996</v>
          </cell>
          <cell r="D670">
            <v>3.5</v>
          </cell>
          <cell r="E670">
            <v>-0.14634146341463408</v>
          </cell>
          <cell r="F670" t="str">
            <v>PILATES &amp; BIEN ETRE</v>
          </cell>
          <cell r="H670" t="str">
            <v>PICE</v>
          </cell>
          <cell r="I670">
            <v>0.04</v>
          </cell>
        </row>
        <row r="671">
          <cell r="A671">
            <v>1762</v>
          </cell>
          <cell r="B671" t="str">
            <v>TWIST BALL STRONG</v>
          </cell>
          <cell r="C671">
            <v>4.4000000000000004</v>
          </cell>
          <cell r="D671">
            <v>3.8</v>
          </cell>
          <cell r="E671">
            <v>-0.13636363636363646</v>
          </cell>
          <cell r="F671" t="str">
            <v>PILATES &amp; BIEN ETRE</v>
          </cell>
          <cell r="H671" t="str">
            <v>PICE</v>
          </cell>
          <cell r="I671">
            <v>0.05</v>
          </cell>
        </row>
        <row r="672">
          <cell r="A672">
            <v>3759</v>
          </cell>
          <cell r="B672" t="str">
            <v>UPRIGHT TUBE 2742MM</v>
          </cell>
          <cell r="C672">
            <v>299</v>
          </cell>
          <cell r="D672">
            <v>255</v>
          </cell>
          <cell r="E672">
            <v>-0.14715719063545152</v>
          </cell>
          <cell r="F672" t="str">
            <v>CROSSFIT</v>
          </cell>
          <cell r="H672" t="str">
            <v>PAIRE</v>
          </cell>
          <cell r="I672">
            <v>25</v>
          </cell>
        </row>
        <row r="673">
          <cell r="A673">
            <v>3760</v>
          </cell>
          <cell r="B673" t="str">
            <v>UPRIGHT TUBE 3685MM</v>
          </cell>
          <cell r="C673">
            <v>369</v>
          </cell>
          <cell r="D673">
            <v>305</v>
          </cell>
          <cell r="E673">
            <v>-0.17344173441734417</v>
          </cell>
          <cell r="F673" t="str">
            <v>CROSSFIT</v>
          </cell>
          <cell r="H673" t="str">
            <v>PAIRE</v>
          </cell>
          <cell r="I673">
            <v>29</v>
          </cell>
        </row>
        <row r="674">
          <cell r="A674">
            <v>4086</v>
          </cell>
          <cell r="B674" t="str">
            <v>VELO AQUA WR3</v>
          </cell>
          <cell r="C674">
            <v>829.5</v>
          </cell>
          <cell r="D674">
            <v>790</v>
          </cell>
          <cell r="E674">
            <v>-4.7619047619047616E-2</v>
          </cell>
          <cell r="F674" t="str">
            <v>AQUA</v>
          </cell>
          <cell r="H674" t="str">
            <v>PICE</v>
          </cell>
          <cell r="I674">
            <v>18.5</v>
          </cell>
        </row>
        <row r="675">
          <cell r="A675">
            <v>4017</v>
          </cell>
          <cell r="B675" t="str">
            <v>VELO AQUA WR4</v>
          </cell>
          <cell r="C675">
            <v>1181.25</v>
          </cell>
          <cell r="D675">
            <v>1125</v>
          </cell>
          <cell r="E675">
            <v>-4.7619047619047616E-2</v>
          </cell>
          <cell r="F675" t="str">
            <v>AQUA</v>
          </cell>
          <cell r="H675" t="str">
            <v>PICE</v>
          </cell>
          <cell r="I675">
            <v>22.6</v>
          </cell>
        </row>
        <row r="676">
          <cell r="A676">
            <v>4087</v>
          </cell>
          <cell r="B676" t="str">
            <v>VELO AQUA WR5</v>
          </cell>
          <cell r="C676">
            <v>1459.5</v>
          </cell>
          <cell r="D676">
            <v>1390</v>
          </cell>
          <cell r="E676">
            <v>-4.7619047619047616E-2</v>
          </cell>
          <cell r="F676" t="str">
            <v>AQUA</v>
          </cell>
          <cell r="H676" t="str">
            <v>PICE</v>
          </cell>
          <cell r="I676">
            <v>22.9</v>
          </cell>
        </row>
        <row r="677">
          <cell r="A677">
            <v>3876</v>
          </cell>
          <cell r="B677" t="str">
            <v>VELO BODYTONE EOLOX</v>
          </cell>
          <cell r="C677">
            <v>1335</v>
          </cell>
          <cell r="D677">
            <v>1001.25</v>
          </cell>
          <cell r="E677">
            <v>-0.25</v>
          </cell>
          <cell r="F677" t="str">
            <v>CARDIO TRAINING</v>
          </cell>
          <cell r="H677" t="str">
            <v>PICE</v>
          </cell>
          <cell r="I677">
            <v>52</v>
          </cell>
        </row>
        <row r="678">
          <cell r="A678">
            <v>3875</v>
          </cell>
          <cell r="B678" t="str">
            <v>VELO BODYTONE GIRO</v>
          </cell>
          <cell r="C678">
            <v>925</v>
          </cell>
          <cell r="D678">
            <v>693.75</v>
          </cell>
          <cell r="E678">
            <v>-0.25</v>
          </cell>
          <cell r="F678" t="str">
            <v>CARDIO TRAINING</v>
          </cell>
          <cell r="H678" t="str">
            <v>PICE</v>
          </cell>
          <cell r="I678">
            <v>55</v>
          </cell>
        </row>
        <row r="679">
          <cell r="A679">
            <v>3877</v>
          </cell>
          <cell r="B679" t="str">
            <v>VELO BODYTONE MONSTER</v>
          </cell>
          <cell r="C679">
            <v>1540</v>
          </cell>
          <cell r="D679">
            <v>1155</v>
          </cell>
          <cell r="E679">
            <v>-0.25</v>
          </cell>
          <cell r="F679" t="str">
            <v>CARDIO TRAINING</v>
          </cell>
          <cell r="H679" t="str">
            <v>PICE</v>
          </cell>
          <cell r="I679">
            <v>50</v>
          </cell>
        </row>
        <row r="680">
          <cell r="A680">
            <v>5058</v>
          </cell>
          <cell r="B680" t="str">
            <v>VELO HORIZONTAL CIGNUX</v>
          </cell>
          <cell r="C680">
            <v>2775</v>
          </cell>
          <cell r="D680">
            <v>2081.25</v>
          </cell>
          <cell r="E680">
            <v>-0.25</v>
          </cell>
          <cell r="F680" t="str">
            <v>CARDIO TRAINING</v>
          </cell>
          <cell r="H680" t="str">
            <v>PICE</v>
          </cell>
          <cell r="I680">
            <v>83</v>
          </cell>
        </row>
        <row r="681">
          <cell r="A681">
            <v>4093</v>
          </cell>
          <cell r="B681" t="str">
            <v>VELO MASKHAL AMA</v>
          </cell>
          <cell r="C681">
            <v>1390</v>
          </cell>
          <cell r="D681">
            <v>970</v>
          </cell>
          <cell r="E681">
            <v>-0.30215827338129497</v>
          </cell>
          <cell r="F681" t="str">
            <v>CARDIO TRAINING</v>
          </cell>
          <cell r="H681" t="str">
            <v>PICE</v>
          </cell>
          <cell r="I681">
            <v>61</v>
          </cell>
        </row>
        <row r="682">
          <cell r="A682">
            <v>5057</v>
          </cell>
          <cell r="B682" t="str">
            <v>VELO VERTICAL ZOXMA</v>
          </cell>
          <cell r="C682">
            <v>2265</v>
          </cell>
          <cell r="D682">
            <v>1698.75</v>
          </cell>
          <cell r="E682">
            <v>-0.25</v>
          </cell>
          <cell r="F682" t="str">
            <v>CARDIO TRAINING</v>
          </cell>
          <cell r="H682" t="str">
            <v>PICE</v>
          </cell>
          <cell r="I682">
            <v>67</v>
          </cell>
        </row>
        <row r="683">
          <cell r="A683">
            <v>3762</v>
          </cell>
          <cell r="B683" t="str">
            <v>VESTIAIRE 2 CASIERS 1COL.</v>
          </cell>
          <cell r="C683">
            <v>174</v>
          </cell>
          <cell r="D683">
            <v>140</v>
          </cell>
          <cell r="E683">
            <v>-0.19540229885057472</v>
          </cell>
          <cell r="F683" t="str">
            <v>EQUIPEMENT CLUB</v>
          </cell>
          <cell r="H683" t="str">
            <v>PICE</v>
          </cell>
          <cell r="I683">
            <v>22.6</v>
          </cell>
        </row>
        <row r="684">
          <cell r="A684">
            <v>3763</v>
          </cell>
          <cell r="B684" t="str">
            <v>VESTIAIRE 2 CASIERS 2COL.</v>
          </cell>
          <cell r="C684">
            <v>300</v>
          </cell>
          <cell r="D684">
            <v>240</v>
          </cell>
          <cell r="E684">
            <v>-0.2</v>
          </cell>
          <cell r="F684" t="str">
            <v>EQUIPEMENT CLUB</v>
          </cell>
          <cell r="H684" t="str">
            <v>PICE</v>
          </cell>
          <cell r="I684">
            <v>37</v>
          </cell>
        </row>
        <row r="685">
          <cell r="A685">
            <v>3764</v>
          </cell>
          <cell r="B685" t="str">
            <v>VESTIAIRE 2 CASIERS 3COL.</v>
          </cell>
          <cell r="C685">
            <v>450</v>
          </cell>
          <cell r="D685">
            <v>360</v>
          </cell>
          <cell r="E685">
            <v>-0.2</v>
          </cell>
          <cell r="F685" t="str">
            <v>EQUIPEMENT CLUB</v>
          </cell>
          <cell r="H685" t="str">
            <v>PICE</v>
          </cell>
          <cell r="I685">
            <v>54.5</v>
          </cell>
        </row>
        <row r="686">
          <cell r="A686">
            <v>3765</v>
          </cell>
          <cell r="B686" t="str">
            <v>VESTIAIRE 2 CASIERS 4COL.</v>
          </cell>
          <cell r="C686">
            <v>619</v>
          </cell>
          <cell r="D686">
            <v>495</v>
          </cell>
          <cell r="E686">
            <v>-0.20032310177705978</v>
          </cell>
          <cell r="F686" t="str">
            <v>EQUIPEMENT CLUB</v>
          </cell>
          <cell r="H686" t="str">
            <v>PICE</v>
          </cell>
          <cell r="I686">
            <v>66.599999999999994</v>
          </cell>
        </row>
        <row r="687">
          <cell r="A687">
            <v>3766</v>
          </cell>
          <cell r="B687" t="str">
            <v>VESTIAIRE 3 CASIERS 1COL.</v>
          </cell>
          <cell r="C687">
            <v>280</v>
          </cell>
          <cell r="D687">
            <v>225</v>
          </cell>
          <cell r="E687">
            <v>-0.19642857142857142</v>
          </cell>
          <cell r="F687" t="str">
            <v>EQUIPEMENT CLUB</v>
          </cell>
          <cell r="H687" t="str">
            <v>PICE</v>
          </cell>
          <cell r="I687">
            <v>24.5</v>
          </cell>
        </row>
        <row r="688">
          <cell r="A688">
            <v>3767</v>
          </cell>
          <cell r="B688" t="str">
            <v>VESTIAIRE 3 CASIERS 2COL.</v>
          </cell>
          <cell r="C688">
            <v>450</v>
          </cell>
          <cell r="D688">
            <v>360</v>
          </cell>
          <cell r="E688">
            <v>-0.2</v>
          </cell>
          <cell r="F688" t="str">
            <v>EQUIPEMENT CLUB</v>
          </cell>
          <cell r="H688" t="str">
            <v>PICE</v>
          </cell>
          <cell r="I688">
            <v>40.299999999999997</v>
          </cell>
        </row>
        <row r="689">
          <cell r="A689">
            <v>3768</v>
          </cell>
          <cell r="B689" t="str">
            <v>VESTIAIRE 3 CASIERS 3COL.</v>
          </cell>
          <cell r="C689">
            <v>640</v>
          </cell>
          <cell r="D689">
            <v>510</v>
          </cell>
          <cell r="E689">
            <v>-0.203125</v>
          </cell>
          <cell r="F689" t="str">
            <v>EQUIPEMENT CLUB</v>
          </cell>
          <cell r="H689" t="str">
            <v>PICE</v>
          </cell>
          <cell r="I689">
            <v>58.3</v>
          </cell>
        </row>
        <row r="690">
          <cell r="A690">
            <v>3769</v>
          </cell>
          <cell r="B690" t="str">
            <v>VESTIAIRE 3 CASIERS 4COL.</v>
          </cell>
          <cell r="C690">
            <v>840</v>
          </cell>
          <cell r="D690">
            <v>670</v>
          </cell>
          <cell r="E690">
            <v>-0.20238095238095238</v>
          </cell>
          <cell r="F690" t="str">
            <v>EQUIPEMENT CLUB</v>
          </cell>
          <cell r="H690" t="str">
            <v>PICE</v>
          </cell>
          <cell r="I690">
            <v>72.3</v>
          </cell>
        </row>
        <row r="691">
          <cell r="A691">
            <v>3770</v>
          </cell>
          <cell r="B691" t="str">
            <v>VESTIAIRE MONOBLOC 1COL.</v>
          </cell>
          <cell r="C691">
            <v>205</v>
          </cell>
          <cell r="D691">
            <v>165</v>
          </cell>
          <cell r="E691">
            <v>-0.1951219512195122</v>
          </cell>
          <cell r="F691" t="str">
            <v>EQUIPEMENT CLUB</v>
          </cell>
          <cell r="H691" t="str">
            <v>PICE</v>
          </cell>
          <cell r="I691">
            <v>21</v>
          </cell>
        </row>
        <row r="692">
          <cell r="A692">
            <v>3771</v>
          </cell>
          <cell r="B692" t="str">
            <v>VESTIAIRE MONOBLOC 2COL.</v>
          </cell>
          <cell r="C692">
            <v>264</v>
          </cell>
          <cell r="D692">
            <v>210</v>
          </cell>
          <cell r="E692">
            <v>-0.20454545454545456</v>
          </cell>
          <cell r="F692" t="str">
            <v>EQUIPEMENT CLUB</v>
          </cell>
          <cell r="H692" t="str">
            <v>PICE</v>
          </cell>
          <cell r="I692">
            <v>31.3</v>
          </cell>
        </row>
        <row r="693">
          <cell r="A693">
            <v>3772</v>
          </cell>
          <cell r="B693" t="str">
            <v>VESTIAIRE MONOBLOC 3COL.</v>
          </cell>
          <cell r="C693">
            <v>371</v>
          </cell>
          <cell r="D693">
            <v>295</v>
          </cell>
          <cell r="E693">
            <v>-0.20485175202156333</v>
          </cell>
          <cell r="F693" t="str">
            <v>EQUIPEMENT CLUB</v>
          </cell>
          <cell r="H693" t="str">
            <v>PICE</v>
          </cell>
          <cell r="I693">
            <v>42.4</v>
          </cell>
        </row>
        <row r="694">
          <cell r="A694">
            <v>3773</v>
          </cell>
          <cell r="B694" t="str">
            <v>VESTIAIRE MONOBLOC 4COL.</v>
          </cell>
          <cell r="C694">
            <v>470</v>
          </cell>
          <cell r="D694">
            <v>375</v>
          </cell>
          <cell r="E694">
            <v>-0.20212765957446807</v>
          </cell>
          <cell r="F694" t="str">
            <v>EQUIPEMENT CLUB</v>
          </cell>
          <cell r="H694" t="str">
            <v>PICE</v>
          </cell>
          <cell r="I694">
            <v>54.6</v>
          </cell>
        </row>
        <row r="695">
          <cell r="A695">
            <v>4010</v>
          </cell>
          <cell r="B695" t="str">
            <v>WALL BALL CUIR 3 KG</v>
          </cell>
          <cell r="C695">
            <v>51</v>
          </cell>
          <cell r="D695">
            <v>42</v>
          </cell>
          <cell r="E695">
            <v>-0.17647058823529413</v>
          </cell>
          <cell r="F695" t="str">
            <v>CROSSFIT</v>
          </cell>
          <cell r="H695" t="str">
            <v>PICE</v>
          </cell>
          <cell r="I695">
            <v>3</v>
          </cell>
        </row>
        <row r="696">
          <cell r="A696">
            <v>4011</v>
          </cell>
          <cell r="B696" t="str">
            <v>WALL BALL CUIR 6 KG</v>
          </cell>
          <cell r="C696">
            <v>61</v>
          </cell>
          <cell r="D696">
            <v>52</v>
          </cell>
          <cell r="E696">
            <v>-0.14754098360655737</v>
          </cell>
          <cell r="F696" t="str">
            <v>CROSSFIT</v>
          </cell>
          <cell r="H696" t="str">
            <v>PICE</v>
          </cell>
          <cell r="I696">
            <v>6</v>
          </cell>
        </row>
        <row r="697">
          <cell r="A697">
            <v>4012</v>
          </cell>
          <cell r="B697" t="str">
            <v>WALL BALL CUIR 9 KG</v>
          </cell>
          <cell r="C697">
            <v>71</v>
          </cell>
          <cell r="D697">
            <v>62</v>
          </cell>
          <cell r="E697">
            <v>-0.12676056338028169</v>
          </cell>
          <cell r="F697" t="str">
            <v>CROSSFIT</v>
          </cell>
          <cell r="H697" t="str">
            <v>PICE</v>
          </cell>
          <cell r="I697">
            <v>9</v>
          </cell>
        </row>
        <row r="698">
          <cell r="A698">
            <v>3706</v>
          </cell>
          <cell r="B698" t="str">
            <v>WALL BALL STORAGE</v>
          </cell>
          <cell r="C698">
            <v>117</v>
          </cell>
          <cell r="D698">
            <v>99</v>
          </cell>
          <cell r="E698">
            <v>-0.15384615384615385</v>
          </cell>
          <cell r="F698" t="str">
            <v>CROSSFIT</v>
          </cell>
          <cell r="H698" t="str">
            <v>PICE</v>
          </cell>
          <cell r="I698">
            <v>12</v>
          </cell>
        </row>
        <row r="699">
          <cell r="A699">
            <v>3478</v>
          </cell>
          <cell r="B699" t="str">
            <v>WALL BALL TARGET</v>
          </cell>
          <cell r="C699">
            <v>115</v>
          </cell>
          <cell r="D699">
            <v>83.22</v>
          </cell>
          <cell r="E699">
            <v>-0.27634782608695652</v>
          </cell>
          <cell r="F699" t="str">
            <v>CROSSFIT</v>
          </cell>
          <cell r="H699" t="str">
            <v>PICE</v>
          </cell>
          <cell r="I699">
            <v>15</v>
          </cell>
        </row>
        <row r="700">
          <cell r="A700">
            <v>5003</v>
          </cell>
          <cell r="B700" t="str">
            <v>WEIGHT ASSISTED CHIN-DIP COMBO 95KG - E13</v>
          </cell>
          <cell r="C700">
            <v>3085</v>
          </cell>
          <cell r="D700">
            <v>2313.75</v>
          </cell>
          <cell r="E700">
            <v>-0.25</v>
          </cell>
          <cell r="F700" t="str">
            <v>MACHINES</v>
          </cell>
          <cell r="H700" t="str">
            <v>PICE</v>
          </cell>
          <cell r="I700">
            <v>222</v>
          </cell>
        </row>
        <row r="701">
          <cell r="A701">
            <v>2622</v>
          </cell>
          <cell r="B701" t="str">
            <v>ENCEINTE WHARFEDALE</v>
          </cell>
          <cell r="C701">
            <v>400</v>
          </cell>
          <cell r="D701">
            <v>400</v>
          </cell>
          <cell r="E701">
            <v>0</v>
          </cell>
          <cell r="F701" t="str">
            <v>SONORISATION</v>
          </cell>
          <cell r="H701" t="str">
            <v>PICE</v>
          </cell>
          <cell r="I701">
            <v>23</v>
          </cell>
        </row>
        <row r="702">
          <cell r="A702">
            <v>1731</v>
          </cell>
          <cell r="B702" t="str">
            <v>XT SUSPENSION TRAINER</v>
          </cell>
          <cell r="C702">
            <v>79</v>
          </cell>
          <cell r="D702">
            <v>63</v>
          </cell>
          <cell r="E702">
            <v>-0.20253164556962025</v>
          </cell>
          <cell r="F702" t="str">
            <v>CROSSFIT</v>
          </cell>
          <cell r="H702" t="str">
            <v>PICE</v>
          </cell>
          <cell r="I702">
            <v>1.5</v>
          </cell>
        </row>
        <row r="703">
          <cell r="B703" t="str">
            <v>YBO</v>
          </cell>
          <cell r="C703">
            <v>281.58624000000003</v>
          </cell>
        </row>
        <row r="704">
          <cell r="B704" t="str">
            <v>YBP</v>
          </cell>
          <cell r="C704">
            <v>292.84968960000003</v>
          </cell>
        </row>
        <row r="705">
          <cell r="B705" t="str">
            <v>YBQ</v>
          </cell>
          <cell r="C705">
            <v>304.11313919999998</v>
          </cell>
        </row>
        <row r="706">
          <cell r="B706" t="str">
            <v>YBR</v>
          </cell>
          <cell r="C706">
            <v>315.37658880000004</v>
          </cell>
        </row>
        <row r="707">
          <cell r="B707" t="str">
            <v>YBS</v>
          </cell>
          <cell r="C707">
            <v>326.64003840000004</v>
          </cell>
        </row>
        <row r="708">
          <cell r="B708" t="str">
            <v>YBT</v>
          </cell>
          <cell r="C708">
            <v>326.64455100000004</v>
          </cell>
        </row>
        <row r="709">
          <cell r="B709" t="str">
            <v>YBU</v>
          </cell>
          <cell r="C709">
            <v>326.64455100000004</v>
          </cell>
        </row>
        <row r="710">
          <cell r="B710" t="str">
            <v>YBV</v>
          </cell>
          <cell r="C710">
            <v>331.33314239999999</v>
          </cell>
        </row>
        <row r="711">
          <cell r="B711" t="str">
            <v>YBW</v>
          </cell>
          <cell r="C711">
            <v>341.68730310000001</v>
          </cell>
        </row>
        <row r="712">
          <cell r="B712" t="str">
            <v>YBX</v>
          </cell>
          <cell r="C712">
            <v>352.04146380000003</v>
          </cell>
        </row>
        <row r="713">
          <cell r="B713" t="str">
            <v>YBY</v>
          </cell>
          <cell r="C713">
            <v>362.3956245</v>
          </cell>
        </row>
        <row r="714">
          <cell r="B714" t="str">
            <v>YBZ</v>
          </cell>
          <cell r="C714">
            <v>372.74978520000008</v>
          </cell>
        </row>
        <row r="715">
          <cell r="B715" t="str">
            <v>YCA</v>
          </cell>
          <cell r="C715">
            <v>383.10394589999999</v>
          </cell>
        </row>
        <row r="716">
          <cell r="B716" t="str">
            <v>YCB</v>
          </cell>
          <cell r="C716">
            <v>393.45810660000001</v>
          </cell>
        </row>
        <row r="717">
          <cell r="B717" t="str">
            <v>YCC</v>
          </cell>
          <cell r="C717">
            <v>403.81226729999997</v>
          </cell>
        </row>
        <row r="718">
          <cell r="B718" t="str">
            <v>YCD</v>
          </cell>
          <cell r="C718">
            <v>414.16642800000005</v>
          </cell>
        </row>
        <row r="719">
          <cell r="B719" t="str">
            <v>YCE</v>
          </cell>
          <cell r="C719">
            <v>424.52058870000002</v>
          </cell>
        </row>
        <row r="720">
          <cell r="B720" t="str">
            <v>YCF</v>
          </cell>
          <cell r="C720">
            <v>434.87474939999998</v>
          </cell>
        </row>
        <row r="721">
          <cell r="B721" t="str">
            <v>YCG</v>
          </cell>
          <cell r="C721">
            <v>445.22891010000001</v>
          </cell>
        </row>
        <row r="722">
          <cell r="B722" t="str">
            <v>YCH</v>
          </cell>
          <cell r="C722">
            <v>455.58307080000003</v>
          </cell>
        </row>
        <row r="723">
          <cell r="B723" t="str">
            <v>YCI</v>
          </cell>
          <cell r="C723">
            <v>465.9372315</v>
          </cell>
        </row>
        <row r="724">
          <cell r="B724" t="str">
            <v>YCJ</v>
          </cell>
          <cell r="C724">
            <v>476.29139220000002</v>
          </cell>
        </row>
        <row r="725">
          <cell r="B725" t="str">
            <v>YCK</v>
          </cell>
          <cell r="C725">
            <v>486.64555289999998</v>
          </cell>
        </row>
        <row r="726">
          <cell r="B726" t="str">
            <v>YCL</v>
          </cell>
          <cell r="C726">
            <v>496.99971360000012</v>
          </cell>
        </row>
        <row r="727">
          <cell r="B727" t="str">
            <v>YCM</v>
          </cell>
          <cell r="C727">
            <v>507.35387430000003</v>
          </cell>
        </row>
        <row r="728">
          <cell r="B728" t="str">
            <v>YCN</v>
          </cell>
          <cell r="C728">
            <v>507.35161800000003</v>
          </cell>
        </row>
      </sheetData>
      <sheetData sheetId="4">
        <row r="2">
          <cell r="P2">
            <v>1</v>
          </cell>
          <cell r="Q2" t="str">
            <v>A</v>
          </cell>
          <cell r="R2">
            <v>3</v>
          </cell>
        </row>
        <row r="3">
          <cell r="A3">
            <v>0.25</v>
          </cell>
          <cell r="B3" t="str">
            <v>A</v>
          </cell>
          <cell r="C3">
            <v>7.7215600000000002</v>
          </cell>
          <cell r="D3">
            <v>0.25</v>
          </cell>
          <cell r="E3" t="str">
            <v>IH</v>
          </cell>
          <cell r="G3">
            <v>0.25</v>
          </cell>
          <cell r="H3" t="str">
            <v>OV</v>
          </cell>
          <cell r="J3">
            <v>0.25</v>
          </cell>
          <cell r="K3" t="str">
            <v>UF</v>
          </cell>
          <cell r="M3">
            <v>0.25</v>
          </cell>
          <cell r="N3" t="str">
            <v>YAA</v>
          </cell>
          <cell r="P3">
            <v>2</v>
          </cell>
          <cell r="Q3" t="str">
            <v>B</v>
          </cell>
          <cell r="R3">
            <v>3</v>
          </cell>
        </row>
        <row r="4">
          <cell r="A4">
            <v>0.5</v>
          </cell>
          <cell r="B4" t="str">
            <v>B</v>
          </cell>
          <cell r="C4">
            <v>8.7368950000000005</v>
          </cell>
          <cell r="D4">
            <v>0.5</v>
          </cell>
          <cell r="E4" t="str">
            <v>II</v>
          </cell>
          <cell r="G4">
            <v>0.5</v>
          </cell>
          <cell r="H4" t="str">
            <v>OW</v>
          </cell>
          <cell r="J4">
            <v>0.5</v>
          </cell>
          <cell r="K4" t="str">
            <v>UG</v>
          </cell>
          <cell r="M4">
            <v>0.5</v>
          </cell>
          <cell r="N4" t="str">
            <v>YAB</v>
          </cell>
          <cell r="P4">
            <v>3</v>
          </cell>
          <cell r="Q4" t="str">
            <v>C</v>
          </cell>
          <cell r="R4">
            <v>2</v>
          </cell>
        </row>
        <row r="5">
          <cell r="A5">
            <v>0.75</v>
          </cell>
          <cell r="B5" t="str">
            <v>C</v>
          </cell>
          <cell r="C5">
            <v>9.6519499999999994</v>
          </cell>
          <cell r="D5">
            <v>0.75</v>
          </cell>
          <cell r="E5" t="str">
            <v>IJ</v>
          </cell>
          <cell r="G5">
            <v>0.75</v>
          </cell>
          <cell r="H5" t="str">
            <v>OX</v>
          </cell>
          <cell r="J5">
            <v>0.75</v>
          </cell>
          <cell r="K5" t="str">
            <v>UH</v>
          </cell>
          <cell r="M5">
            <v>0.75</v>
          </cell>
          <cell r="N5" t="str">
            <v>YAC</v>
          </cell>
          <cell r="P5">
            <v>4</v>
          </cell>
          <cell r="Q5" t="str">
            <v>D</v>
          </cell>
          <cell r="R5">
            <v>4</v>
          </cell>
        </row>
        <row r="6">
          <cell r="A6">
            <v>1</v>
          </cell>
          <cell r="B6" t="str">
            <v>D</v>
          </cell>
          <cell r="C6">
            <v>10.353909999999999</v>
          </cell>
          <cell r="D6">
            <v>1</v>
          </cell>
          <cell r="E6" t="str">
            <v>IK</v>
          </cell>
          <cell r="G6">
            <v>1</v>
          </cell>
          <cell r="H6" t="str">
            <v>OY</v>
          </cell>
          <cell r="J6">
            <v>1</v>
          </cell>
          <cell r="K6" t="str">
            <v>UI</v>
          </cell>
          <cell r="M6">
            <v>1</v>
          </cell>
          <cell r="N6" t="str">
            <v>YAD</v>
          </cell>
          <cell r="P6">
            <v>5</v>
          </cell>
          <cell r="Q6" t="str">
            <v>E</v>
          </cell>
          <cell r="R6">
            <v>4</v>
          </cell>
        </row>
        <row r="7">
          <cell r="A7">
            <v>2</v>
          </cell>
          <cell r="B7" t="str">
            <v>E</v>
          </cell>
          <cell r="C7">
            <v>11.356710000000001</v>
          </cell>
          <cell r="D7">
            <v>2</v>
          </cell>
          <cell r="E7" t="str">
            <v>IL</v>
          </cell>
          <cell r="G7">
            <v>2</v>
          </cell>
          <cell r="H7" t="str">
            <v>OZ</v>
          </cell>
          <cell r="J7">
            <v>2</v>
          </cell>
          <cell r="K7" t="str">
            <v>UJ</v>
          </cell>
          <cell r="M7">
            <v>2</v>
          </cell>
          <cell r="N7" t="str">
            <v>YAE</v>
          </cell>
          <cell r="P7">
            <v>6</v>
          </cell>
          <cell r="Q7" t="str">
            <v>F</v>
          </cell>
          <cell r="R7">
            <v>4</v>
          </cell>
        </row>
        <row r="8">
          <cell r="A8">
            <v>3</v>
          </cell>
          <cell r="B8" t="str">
            <v>F</v>
          </cell>
          <cell r="C8">
            <v>12.35951</v>
          </cell>
          <cell r="D8">
            <v>3</v>
          </cell>
          <cell r="E8" t="str">
            <v>IM</v>
          </cell>
          <cell r="G8">
            <v>3</v>
          </cell>
          <cell r="H8" t="str">
            <v>PA</v>
          </cell>
          <cell r="J8">
            <v>3</v>
          </cell>
          <cell r="K8" t="str">
            <v>UK</v>
          </cell>
          <cell r="M8">
            <v>3</v>
          </cell>
          <cell r="N8" t="str">
            <v>YAF</v>
          </cell>
          <cell r="P8">
            <v>7</v>
          </cell>
          <cell r="Q8" t="str">
            <v>G</v>
          </cell>
          <cell r="R8">
            <v>3</v>
          </cell>
        </row>
        <row r="9">
          <cell r="A9">
            <v>4</v>
          </cell>
          <cell r="B9" t="str">
            <v>G</v>
          </cell>
          <cell r="C9">
            <v>13.362310000000001</v>
          </cell>
          <cell r="D9">
            <v>4</v>
          </cell>
          <cell r="E9" t="str">
            <v>IN</v>
          </cell>
          <cell r="G9">
            <v>4</v>
          </cell>
          <cell r="H9" t="str">
            <v>PB</v>
          </cell>
          <cell r="J9">
            <v>4</v>
          </cell>
          <cell r="K9" t="str">
            <v>UL</v>
          </cell>
          <cell r="M9">
            <v>4</v>
          </cell>
          <cell r="N9" t="str">
            <v>YAG</v>
          </cell>
          <cell r="P9">
            <v>8</v>
          </cell>
          <cell r="Q9" t="str">
            <v>H</v>
          </cell>
          <cell r="R9">
            <v>3</v>
          </cell>
        </row>
        <row r="10">
          <cell r="A10">
            <v>5</v>
          </cell>
          <cell r="B10" t="str">
            <v>H</v>
          </cell>
          <cell r="C10">
            <v>14.365110000000001</v>
          </cell>
          <cell r="D10">
            <v>5</v>
          </cell>
          <cell r="E10" t="str">
            <v>IO</v>
          </cell>
          <cell r="G10">
            <v>5</v>
          </cell>
          <cell r="H10" t="str">
            <v>PC</v>
          </cell>
          <cell r="J10">
            <v>5</v>
          </cell>
          <cell r="K10" t="str">
            <v>UM</v>
          </cell>
          <cell r="M10">
            <v>5</v>
          </cell>
          <cell r="N10" t="str">
            <v>YAH</v>
          </cell>
          <cell r="P10">
            <v>9</v>
          </cell>
          <cell r="Q10" t="str">
            <v>I</v>
          </cell>
          <cell r="R10">
            <v>4</v>
          </cell>
        </row>
        <row r="11">
          <cell r="A11">
            <v>6</v>
          </cell>
          <cell r="B11" t="str">
            <v>I</v>
          </cell>
          <cell r="C11">
            <v>14.365110000000001</v>
          </cell>
          <cell r="D11">
            <v>6</v>
          </cell>
          <cell r="E11" t="str">
            <v>IP</v>
          </cell>
          <cell r="G11">
            <v>6</v>
          </cell>
          <cell r="H11" t="str">
            <v>PD</v>
          </cell>
          <cell r="J11">
            <v>6</v>
          </cell>
          <cell r="K11" t="str">
            <v>UN</v>
          </cell>
          <cell r="M11">
            <v>6</v>
          </cell>
          <cell r="N11" t="str">
            <v>YAI</v>
          </cell>
          <cell r="P11">
            <v>10</v>
          </cell>
          <cell r="Q11" t="str">
            <v>J</v>
          </cell>
          <cell r="R11">
            <v>3</v>
          </cell>
        </row>
        <row r="12">
          <cell r="A12">
            <v>7</v>
          </cell>
          <cell r="B12" t="str">
            <v>J</v>
          </cell>
          <cell r="C12">
            <v>14.365110000000001</v>
          </cell>
          <cell r="D12">
            <v>7</v>
          </cell>
          <cell r="E12" t="str">
            <v>IQ</v>
          </cell>
          <cell r="G12">
            <v>7</v>
          </cell>
          <cell r="H12" t="str">
            <v>PE</v>
          </cell>
          <cell r="J12">
            <v>7</v>
          </cell>
          <cell r="K12" t="str">
            <v>UO</v>
          </cell>
          <cell r="M12">
            <v>7</v>
          </cell>
          <cell r="N12" t="str">
            <v>YAJ</v>
          </cell>
          <cell r="P12">
            <v>11</v>
          </cell>
          <cell r="Q12" t="str">
            <v>K</v>
          </cell>
          <cell r="R12">
            <v>4</v>
          </cell>
        </row>
        <row r="13">
          <cell r="A13">
            <v>8</v>
          </cell>
          <cell r="B13" t="str">
            <v>K</v>
          </cell>
          <cell r="C13">
            <v>14.365110000000001</v>
          </cell>
          <cell r="D13">
            <v>8</v>
          </cell>
          <cell r="E13" t="str">
            <v>IR</v>
          </cell>
          <cell r="G13">
            <v>8</v>
          </cell>
          <cell r="H13" t="str">
            <v>PF</v>
          </cell>
          <cell r="J13">
            <v>8</v>
          </cell>
          <cell r="K13" t="str">
            <v>UP</v>
          </cell>
          <cell r="M13">
            <v>8</v>
          </cell>
          <cell r="N13" t="str">
            <v>YAK</v>
          </cell>
          <cell r="P13">
            <v>12</v>
          </cell>
          <cell r="Q13" t="str">
            <v>L</v>
          </cell>
          <cell r="R13">
            <v>3</v>
          </cell>
        </row>
        <row r="14">
          <cell r="A14">
            <v>9</v>
          </cell>
          <cell r="B14" t="str">
            <v>L</v>
          </cell>
          <cell r="C14">
            <v>14.365110000000001</v>
          </cell>
          <cell r="D14">
            <v>9</v>
          </cell>
          <cell r="E14" t="str">
            <v>IS</v>
          </cell>
          <cell r="G14">
            <v>9</v>
          </cell>
          <cell r="H14" t="str">
            <v>PG</v>
          </cell>
          <cell r="J14">
            <v>9</v>
          </cell>
          <cell r="K14" t="str">
            <v>UQ</v>
          </cell>
          <cell r="M14">
            <v>9</v>
          </cell>
          <cell r="N14" t="str">
            <v>YAL</v>
          </cell>
          <cell r="P14">
            <v>13</v>
          </cell>
          <cell r="Q14" t="str">
            <v>M</v>
          </cell>
          <cell r="R14">
            <v>4</v>
          </cell>
        </row>
        <row r="15">
          <cell r="A15">
            <v>10</v>
          </cell>
          <cell r="B15" t="str">
            <v>M</v>
          </cell>
          <cell r="C15">
            <v>16.408314999999998</v>
          </cell>
          <cell r="D15">
            <v>10</v>
          </cell>
          <cell r="E15" t="str">
            <v>IT</v>
          </cell>
          <cell r="G15">
            <v>10</v>
          </cell>
          <cell r="H15" t="str">
            <v>PH</v>
          </cell>
          <cell r="J15">
            <v>10</v>
          </cell>
          <cell r="K15" t="str">
            <v>UR</v>
          </cell>
          <cell r="M15">
            <v>10</v>
          </cell>
          <cell r="N15" t="str">
            <v>YAM</v>
          </cell>
          <cell r="P15">
            <v>14</v>
          </cell>
          <cell r="Q15" t="str">
            <v>N</v>
          </cell>
          <cell r="R15">
            <v>2</v>
          </cell>
        </row>
        <row r="16">
          <cell r="A16">
            <v>11</v>
          </cell>
          <cell r="B16" t="str">
            <v>N</v>
          </cell>
          <cell r="C16">
            <v>16.408314999999998</v>
          </cell>
          <cell r="D16">
            <v>11</v>
          </cell>
          <cell r="E16" t="str">
            <v>IU</v>
          </cell>
          <cell r="G16">
            <v>11</v>
          </cell>
          <cell r="H16" t="str">
            <v>PI</v>
          </cell>
          <cell r="J16">
            <v>11</v>
          </cell>
          <cell r="K16" t="str">
            <v>US</v>
          </cell>
          <cell r="M16">
            <v>11</v>
          </cell>
          <cell r="N16" t="str">
            <v>YAN</v>
          </cell>
          <cell r="P16">
            <v>15</v>
          </cell>
          <cell r="Q16" t="str">
            <v>O</v>
          </cell>
          <cell r="R16">
            <v>3</v>
          </cell>
        </row>
        <row r="17">
          <cell r="A17">
            <v>12</v>
          </cell>
          <cell r="B17" t="str">
            <v>O</v>
          </cell>
          <cell r="C17">
            <v>16.408314999999998</v>
          </cell>
          <cell r="D17">
            <v>12</v>
          </cell>
          <cell r="E17" t="str">
            <v>IV</v>
          </cell>
          <cell r="G17">
            <v>12</v>
          </cell>
          <cell r="H17" t="str">
            <v>PJ</v>
          </cell>
          <cell r="J17">
            <v>12</v>
          </cell>
          <cell r="K17" t="str">
            <v>UT</v>
          </cell>
          <cell r="M17">
            <v>12</v>
          </cell>
          <cell r="N17" t="str">
            <v>YAO</v>
          </cell>
          <cell r="P17">
            <v>16</v>
          </cell>
          <cell r="Q17" t="str">
            <v>P</v>
          </cell>
          <cell r="R17">
            <v>2</v>
          </cell>
        </row>
        <row r="18">
          <cell r="A18">
            <v>13</v>
          </cell>
          <cell r="B18" t="str">
            <v>P</v>
          </cell>
          <cell r="C18">
            <v>16.408314999999998</v>
          </cell>
          <cell r="D18">
            <v>13</v>
          </cell>
          <cell r="E18" t="str">
            <v>IW</v>
          </cell>
          <cell r="G18">
            <v>13</v>
          </cell>
          <cell r="H18" t="str">
            <v>PK</v>
          </cell>
          <cell r="J18">
            <v>13</v>
          </cell>
          <cell r="K18" t="str">
            <v>UU</v>
          </cell>
          <cell r="M18">
            <v>13</v>
          </cell>
          <cell r="N18" t="str">
            <v>YAP</v>
          </cell>
          <cell r="P18">
            <v>17</v>
          </cell>
          <cell r="Q18" t="str">
            <v>Q</v>
          </cell>
          <cell r="R18">
            <v>2</v>
          </cell>
        </row>
        <row r="19">
          <cell r="A19">
            <v>14</v>
          </cell>
          <cell r="B19" t="str">
            <v>Q</v>
          </cell>
          <cell r="C19">
            <v>16.408314999999998</v>
          </cell>
          <cell r="D19">
            <v>14</v>
          </cell>
          <cell r="E19" t="str">
            <v>IX</v>
          </cell>
          <cell r="G19">
            <v>14</v>
          </cell>
          <cell r="H19" t="str">
            <v>PL</v>
          </cell>
          <cell r="J19">
            <v>14</v>
          </cell>
          <cell r="K19" t="str">
            <v>UV</v>
          </cell>
          <cell r="M19">
            <v>14</v>
          </cell>
          <cell r="N19" t="str">
            <v>YAQ</v>
          </cell>
          <cell r="P19">
            <v>18</v>
          </cell>
          <cell r="Q19" t="str">
            <v>R</v>
          </cell>
          <cell r="R19">
            <v>2</v>
          </cell>
        </row>
        <row r="20">
          <cell r="A20">
            <v>15</v>
          </cell>
          <cell r="B20" t="str">
            <v>R</v>
          </cell>
          <cell r="C20">
            <v>16.408314999999998</v>
          </cell>
          <cell r="D20">
            <v>15</v>
          </cell>
          <cell r="E20" t="str">
            <v>IY</v>
          </cell>
          <cell r="G20">
            <v>15</v>
          </cell>
          <cell r="H20" t="str">
            <v>PM</v>
          </cell>
          <cell r="J20">
            <v>15</v>
          </cell>
          <cell r="K20" t="str">
            <v>UW</v>
          </cell>
          <cell r="M20">
            <v>15</v>
          </cell>
          <cell r="N20" t="str">
            <v>YAR</v>
          </cell>
          <cell r="P20">
            <v>19</v>
          </cell>
          <cell r="Q20" t="str">
            <v>S</v>
          </cell>
          <cell r="R20">
            <v>2</v>
          </cell>
        </row>
        <row r="21">
          <cell r="A21">
            <v>29</v>
          </cell>
          <cell r="B21" t="str">
            <v>S</v>
          </cell>
          <cell r="C21">
            <v>16.408314999999998</v>
          </cell>
          <cell r="D21">
            <v>29</v>
          </cell>
          <cell r="E21" t="str">
            <v>IZ</v>
          </cell>
          <cell r="G21">
            <v>29</v>
          </cell>
          <cell r="H21" t="str">
            <v>PN</v>
          </cell>
          <cell r="J21">
            <v>29</v>
          </cell>
          <cell r="K21" t="str">
            <v>UX</v>
          </cell>
          <cell r="M21">
            <v>29</v>
          </cell>
          <cell r="N21" t="str">
            <v>YAS</v>
          </cell>
          <cell r="P21">
            <v>20</v>
          </cell>
          <cell r="Q21" t="str">
            <v>T</v>
          </cell>
          <cell r="R21">
            <v>5</v>
          </cell>
        </row>
        <row r="22">
          <cell r="A22">
            <v>39</v>
          </cell>
          <cell r="B22" t="str">
            <v>T</v>
          </cell>
          <cell r="C22">
            <v>18.413914999999999</v>
          </cell>
          <cell r="D22">
            <v>39</v>
          </cell>
          <cell r="E22" t="str">
            <v>JA</v>
          </cell>
          <cell r="G22">
            <v>39</v>
          </cell>
          <cell r="H22" t="str">
            <v>PO</v>
          </cell>
          <cell r="J22">
            <v>39</v>
          </cell>
          <cell r="K22" t="str">
            <v>UY</v>
          </cell>
          <cell r="M22">
            <v>39</v>
          </cell>
          <cell r="N22" t="str">
            <v>YAT</v>
          </cell>
          <cell r="P22">
            <v>21</v>
          </cell>
          <cell r="Q22" t="str">
            <v>U</v>
          </cell>
          <cell r="R22">
            <v>3</v>
          </cell>
        </row>
        <row r="23">
          <cell r="A23">
            <v>49</v>
          </cell>
          <cell r="B23" t="str">
            <v>U</v>
          </cell>
          <cell r="C23">
            <v>20.45712</v>
          </cell>
          <cell r="D23">
            <v>49</v>
          </cell>
          <cell r="E23" t="str">
            <v>JB</v>
          </cell>
          <cell r="G23">
            <v>49</v>
          </cell>
          <cell r="H23" t="str">
            <v>PP</v>
          </cell>
          <cell r="J23">
            <v>49</v>
          </cell>
          <cell r="K23" t="str">
            <v>UZ</v>
          </cell>
          <cell r="M23">
            <v>49</v>
          </cell>
          <cell r="N23" t="str">
            <v>YAU</v>
          </cell>
          <cell r="P23">
            <v>22</v>
          </cell>
          <cell r="Q23" t="str">
            <v>V</v>
          </cell>
          <cell r="R23">
            <v>2</v>
          </cell>
        </row>
        <row r="24">
          <cell r="A24">
            <v>59</v>
          </cell>
          <cell r="B24" t="str">
            <v>V</v>
          </cell>
          <cell r="C24">
            <v>22.174415</v>
          </cell>
          <cell r="D24">
            <v>59</v>
          </cell>
          <cell r="E24" t="str">
            <v>JC</v>
          </cell>
          <cell r="G24">
            <v>59</v>
          </cell>
          <cell r="H24" t="str">
            <v>PQ</v>
          </cell>
          <cell r="J24">
            <v>59</v>
          </cell>
          <cell r="K24" t="str">
            <v>VA</v>
          </cell>
          <cell r="M24">
            <v>59</v>
          </cell>
          <cell r="N24" t="str">
            <v>YAV</v>
          </cell>
          <cell r="P24">
            <v>23</v>
          </cell>
          <cell r="Q24" t="str">
            <v>W</v>
          </cell>
          <cell r="R24">
            <v>2</v>
          </cell>
        </row>
        <row r="25">
          <cell r="A25">
            <v>69</v>
          </cell>
          <cell r="B25" t="str">
            <v>W</v>
          </cell>
          <cell r="C25">
            <v>23.879175</v>
          </cell>
          <cell r="D25">
            <v>69</v>
          </cell>
          <cell r="E25" t="str">
            <v>JD</v>
          </cell>
          <cell r="G25">
            <v>69</v>
          </cell>
          <cell r="H25" t="str">
            <v>PR</v>
          </cell>
          <cell r="J25">
            <v>69</v>
          </cell>
          <cell r="K25" t="str">
            <v>VB</v>
          </cell>
          <cell r="M25">
            <v>69</v>
          </cell>
          <cell r="N25" t="str">
            <v>YAW</v>
          </cell>
          <cell r="P25">
            <v>24</v>
          </cell>
          <cell r="Q25" t="str">
            <v>X</v>
          </cell>
          <cell r="R25">
            <v>2</v>
          </cell>
        </row>
        <row r="26">
          <cell r="A26">
            <v>79</v>
          </cell>
          <cell r="B26" t="str">
            <v>X</v>
          </cell>
          <cell r="C26">
            <v>25.609005</v>
          </cell>
          <cell r="D26">
            <v>79</v>
          </cell>
          <cell r="E26" t="str">
            <v>JE</v>
          </cell>
          <cell r="G26">
            <v>79</v>
          </cell>
          <cell r="H26" t="str">
            <v>PS</v>
          </cell>
          <cell r="J26">
            <v>79</v>
          </cell>
          <cell r="K26" t="str">
            <v>VC</v>
          </cell>
          <cell r="M26">
            <v>79</v>
          </cell>
          <cell r="N26" t="str">
            <v>YAX</v>
          </cell>
          <cell r="P26">
            <v>25</v>
          </cell>
          <cell r="Q26" t="str">
            <v>Y</v>
          </cell>
          <cell r="R26">
            <v>3</v>
          </cell>
        </row>
        <row r="27">
          <cell r="A27">
            <v>100</v>
          </cell>
          <cell r="B27" t="str">
            <v>Y</v>
          </cell>
          <cell r="C27">
            <v>27.313765</v>
          </cell>
          <cell r="D27">
            <v>100</v>
          </cell>
          <cell r="E27" t="str">
            <v>JF</v>
          </cell>
          <cell r="G27">
            <v>100</v>
          </cell>
          <cell r="H27" t="str">
            <v>PT</v>
          </cell>
          <cell r="J27">
            <v>100</v>
          </cell>
          <cell r="K27" t="str">
            <v>VD</v>
          </cell>
          <cell r="M27">
            <v>100</v>
          </cell>
          <cell r="N27" t="str">
            <v>YAY</v>
          </cell>
          <cell r="P27">
            <v>26</v>
          </cell>
          <cell r="Q27" t="str">
            <v>Z</v>
          </cell>
          <cell r="R27">
            <v>3</v>
          </cell>
        </row>
        <row r="28">
          <cell r="A28">
            <v>110</v>
          </cell>
          <cell r="B28" t="str">
            <v>Z</v>
          </cell>
          <cell r="C28">
            <v>30.209350000000001</v>
          </cell>
          <cell r="D28">
            <v>110</v>
          </cell>
          <cell r="E28" t="str">
            <v>JG</v>
          </cell>
          <cell r="G28">
            <v>110</v>
          </cell>
          <cell r="H28" t="str">
            <v>PU</v>
          </cell>
          <cell r="J28">
            <v>110</v>
          </cell>
          <cell r="K28" t="str">
            <v>VE</v>
          </cell>
          <cell r="M28">
            <v>110</v>
          </cell>
          <cell r="N28" t="str">
            <v>YAZ</v>
          </cell>
          <cell r="P28">
            <v>27</v>
          </cell>
          <cell r="Q28" t="str">
            <v>AA</v>
          </cell>
          <cell r="R28">
            <v>2</v>
          </cell>
        </row>
        <row r="29">
          <cell r="A29">
            <v>120</v>
          </cell>
          <cell r="B29" t="str">
            <v>AA</v>
          </cell>
          <cell r="C29">
            <v>31.699761499999997</v>
          </cell>
          <cell r="D29">
            <v>120</v>
          </cell>
          <cell r="E29" t="str">
            <v>JH</v>
          </cell>
          <cell r="G29">
            <v>120</v>
          </cell>
          <cell r="H29" t="str">
            <v>PV</v>
          </cell>
          <cell r="J29">
            <v>120</v>
          </cell>
          <cell r="K29" t="str">
            <v>VF</v>
          </cell>
          <cell r="M29">
            <v>120</v>
          </cell>
          <cell r="N29" t="str">
            <v>YBA</v>
          </cell>
          <cell r="P29">
            <v>28</v>
          </cell>
          <cell r="Q29" t="str">
            <v>AB</v>
          </cell>
          <cell r="R29">
            <v>2</v>
          </cell>
        </row>
        <row r="30">
          <cell r="A30">
            <v>130</v>
          </cell>
          <cell r="B30" t="str">
            <v>AB</v>
          </cell>
          <cell r="C30">
            <v>34.581557999999994</v>
          </cell>
          <cell r="D30">
            <v>130</v>
          </cell>
          <cell r="E30" t="str">
            <v>JI</v>
          </cell>
          <cell r="G30">
            <v>130</v>
          </cell>
          <cell r="H30" t="str">
            <v>PW</v>
          </cell>
          <cell r="J30">
            <v>130</v>
          </cell>
          <cell r="K30" t="str">
            <v>VG</v>
          </cell>
          <cell r="M30">
            <v>130</v>
          </cell>
          <cell r="N30" t="str">
            <v>YBB</v>
          </cell>
          <cell r="P30">
            <v>29</v>
          </cell>
          <cell r="Q30" t="str">
            <v>AC</v>
          </cell>
          <cell r="R30">
            <v>3</v>
          </cell>
        </row>
        <row r="31">
          <cell r="A31">
            <v>140</v>
          </cell>
          <cell r="B31" t="str">
            <v>AC</v>
          </cell>
          <cell r="C31">
            <v>37.463354499999994</v>
          </cell>
          <cell r="D31">
            <v>140</v>
          </cell>
          <cell r="E31" t="str">
            <v>JJ</v>
          </cell>
          <cell r="G31">
            <v>140</v>
          </cell>
          <cell r="H31" t="str">
            <v>PX</v>
          </cell>
          <cell r="J31">
            <v>140</v>
          </cell>
          <cell r="K31" t="str">
            <v>VH</v>
          </cell>
          <cell r="M31">
            <v>140</v>
          </cell>
          <cell r="N31" t="str">
            <v>YBC</v>
          </cell>
          <cell r="P31">
            <v>30</v>
          </cell>
          <cell r="Q31" t="str">
            <v>AD</v>
          </cell>
          <cell r="R31">
            <v>3</v>
          </cell>
        </row>
        <row r="32">
          <cell r="A32">
            <v>150</v>
          </cell>
          <cell r="B32" t="str">
            <v>AD</v>
          </cell>
          <cell r="C32">
            <v>40.345151000000001</v>
          </cell>
          <cell r="D32">
            <v>150</v>
          </cell>
          <cell r="E32" t="str">
            <v>JK</v>
          </cell>
          <cell r="G32">
            <v>150</v>
          </cell>
          <cell r="H32" t="str">
            <v>PY</v>
          </cell>
          <cell r="J32">
            <v>150</v>
          </cell>
          <cell r="K32" t="str">
            <v>VI</v>
          </cell>
          <cell r="M32">
            <v>150</v>
          </cell>
          <cell r="N32" t="str">
            <v>YBD</v>
          </cell>
          <cell r="P32">
            <v>31</v>
          </cell>
          <cell r="Q32" t="str">
            <v>AE</v>
          </cell>
          <cell r="R32">
            <v>3</v>
          </cell>
        </row>
        <row r="33">
          <cell r="A33">
            <v>160</v>
          </cell>
          <cell r="B33" t="str">
            <v>AE</v>
          </cell>
          <cell r="C33">
            <v>43.226947499999987</v>
          </cell>
          <cell r="D33">
            <v>160</v>
          </cell>
          <cell r="E33" t="str">
            <v>JL</v>
          </cell>
          <cell r="G33">
            <v>160</v>
          </cell>
          <cell r="H33" t="str">
            <v>PZ</v>
          </cell>
          <cell r="J33">
            <v>160</v>
          </cell>
          <cell r="K33" t="str">
            <v>VJ</v>
          </cell>
          <cell r="M33">
            <v>160</v>
          </cell>
          <cell r="N33" t="str">
            <v>YBE</v>
          </cell>
          <cell r="P33">
            <v>32</v>
          </cell>
          <cell r="Q33" t="str">
            <v>AF</v>
          </cell>
          <cell r="R33">
            <v>3</v>
          </cell>
        </row>
        <row r="34">
          <cell r="A34">
            <v>170</v>
          </cell>
          <cell r="B34" t="str">
            <v>AF</v>
          </cell>
          <cell r="C34">
            <v>46.108743999999994</v>
          </cell>
          <cell r="D34">
            <v>170</v>
          </cell>
          <cell r="E34" t="str">
            <v>JM</v>
          </cell>
          <cell r="G34">
            <v>170</v>
          </cell>
          <cell r="H34" t="str">
            <v>QA</v>
          </cell>
          <cell r="J34">
            <v>170</v>
          </cell>
          <cell r="K34" t="str">
            <v>VK</v>
          </cell>
          <cell r="M34">
            <v>170</v>
          </cell>
          <cell r="N34" t="str">
            <v>YBF</v>
          </cell>
          <cell r="P34">
            <v>33</v>
          </cell>
          <cell r="Q34" t="str">
            <v>AG</v>
          </cell>
          <cell r="R34">
            <v>2</v>
          </cell>
        </row>
        <row r="35">
          <cell r="A35">
            <v>180</v>
          </cell>
          <cell r="B35" t="str">
            <v>AG</v>
          </cell>
          <cell r="C35">
            <v>48.990540499999994</v>
          </cell>
          <cell r="D35">
            <v>180</v>
          </cell>
          <cell r="E35" t="str">
            <v>JN</v>
          </cell>
          <cell r="G35">
            <v>180</v>
          </cell>
          <cell r="H35" t="str">
            <v>QB</v>
          </cell>
          <cell r="J35">
            <v>180</v>
          </cell>
          <cell r="K35" t="str">
            <v>VL</v>
          </cell>
          <cell r="M35">
            <v>180</v>
          </cell>
          <cell r="N35" t="str">
            <v>YBG</v>
          </cell>
          <cell r="P35">
            <v>34</v>
          </cell>
          <cell r="Q35" t="str">
            <v>AH</v>
          </cell>
          <cell r="R35">
            <v>4</v>
          </cell>
        </row>
        <row r="36">
          <cell r="A36">
            <v>190</v>
          </cell>
          <cell r="B36" t="str">
            <v>AH</v>
          </cell>
          <cell r="C36">
            <v>51.872336999999995</v>
          </cell>
          <cell r="D36">
            <v>190</v>
          </cell>
          <cell r="E36" t="str">
            <v>JO</v>
          </cell>
          <cell r="G36">
            <v>190</v>
          </cell>
          <cell r="H36" t="str">
            <v>QC</v>
          </cell>
          <cell r="J36">
            <v>190</v>
          </cell>
          <cell r="K36" t="str">
            <v>VM</v>
          </cell>
          <cell r="M36">
            <v>190</v>
          </cell>
          <cell r="N36" t="str">
            <v>YBH</v>
          </cell>
          <cell r="P36">
            <v>35</v>
          </cell>
          <cell r="Q36" t="str">
            <v>AI</v>
          </cell>
          <cell r="R36">
            <v>2</v>
          </cell>
        </row>
        <row r="37">
          <cell r="A37">
            <v>200</v>
          </cell>
          <cell r="B37" t="str">
            <v>AI</v>
          </cell>
          <cell r="C37">
            <v>54.754133500000002</v>
          </cell>
          <cell r="D37">
            <v>200</v>
          </cell>
          <cell r="E37" t="str">
            <v>JP</v>
          </cell>
          <cell r="G37">
            <v>200</v>
          </cell>
          <cell r="H37" t="str">
            <v>QD</v>
          </cell>
          <cell r="J37">
            <v>200</v>
          </cell>
          <cell r="K37" t="str">
            <v>VN</v>
          </cell>
          <cell r="M37">
            <v>200</v>
          </cell>
          <cell r="N37" t="str">
            <v>YBI</v>
          </cell>
          <cell r="P37">
            <v>36</v>
          </cell>
          <cell r="Q37" t="str">
            <v>AJ</v>
          </cell>
          <cell r="R37">
            <v>1</v>
          </cell>
        </row>
        <row r="38">
          <cell r="A38">
            <v>210</v>
          </cell>
          <cell r="B38" t="str">
            <v>AJ</v>
          </cell>
          <cell r="C38">
            <v>57.635930000000002</v>
          </cell>
          <cell r="D38">
            <v>210</v>
          </cell>
          <cell r="E38" t="str">
            <v>JQ</v>
          </cell>
          <cell r="G38">
            <v>210</v>
          </cell>
          <cell r="H38" t="str">
            <v>QE</v>
          </cell>
          <cell r="J38">
            <v>210</v>
          </cell>
          <cell r="K38" t="str">
            <v>VO</v>
          </cell>
          <cell r="M38">
            <v>210</v>
          </cell>
          <cell r="N38" t="str">
            <v>YBJ</v>
          </cell>
          <cell r="P38">
            <v>37</v>
          </cell>
          <cell r="Q38" t="str">
            <v>AK</v>
          </cell>
          <cell r="R38">
            <v>1</v>
          </cell>
        </row>
        <row r="39">
          <cell r="A39">
            <v>220</v>
          </cell>
          <cell r="B39" t="str">
            <v>AK</v>
          </cell>
          <cell r="C39">
            <v>60.517726499999995</v>
          </cell>
          <cell r="D39">
            <v>220</v>
          </cell>
          <cell r="E39" t="str">
            <v>JR</v>
          </cell>
          <cell r="G39">
            <v>220</v>
          </cell>
          <cell r="H39" t="str">
            <v>QF</v>
          </cell>
          <cell r="J39">
            <v>220</v>
          </cell>
          <cell r="K39" t="str">
            <v>VP</v>
          </cell>
          <cell r="M39">
            <v>220</v>
          </cell>
          <cell r="N39" t="str">
            <v>YBK</v>
          </cell>
          <cell r="P39">
            <v>38</v>
          </cell>
          <cell r="Q39" t="str">
            <v>AL</v>
          </cell>
          <cell r="R39">
            <v>3</v>
          </cell>
        </row>
        <row r="40">
          <cell r="A40">
            <v>230</v>
          </cell>
          <cell r="B40" t="str">
            <v>AL</v>
          </cell>
          <cell r="C40">
            <v>63.399522999999995</v>
          </cell>
          <cell r="D40">
            <v>230</v>
          </cell>
          <cell r="E40" t="str">
            <v>JS</v>
          </cell>
          <cell r="G40">
            <v>230</v>
          </cell>
          <cell r="H40" t="str">
            <v>QG</v>
          </cell>
          <cell r="J40">
            <v>230</v>
          </cell>
          <cell r="K40" t="str">
            <v>VQ</v>
          </cell>
          <cell r="M40">
            <v>230</v>
          </cell>
          <cell r="N40" t="str">
            <v>YBL</v>
          </cell>
          <cell r="P40">
            <v>39</v>
          </cell>
          <cell r="Q40" t="str">
            <v>AM</v>
          </cell>
          <cell r="R40">
            <v>3</v>
          </cell>
        </row>
        <row r="41">
          <cell r="A41">
            <v>240</v>
          </cell>
          <cell r="B41" t="str">
            <v>AM</v>
          </cell>
          <cell r="C41">
            <v>66.281319499999995</v>
          </cell>
          <cell r="D41">
            <v>240</v>
          </cell>
          <cell r="E41" t="str">
            <v>JT</v>
          </cell>
          <cell r="G41">
            <v>240</v>
          </cell>
          <cell r="H41" t="str">
            <v>QH</v>
          </cell>
          <cell r="J41">
            <v>240</v>
          </cell>
          <cell r="K41" t="str">
            <v>VR</v>
          </cell>
          <cell r="M41">
            <v>240</v>
          </cell>
          <cell r="N41" t="str">
            <v>YBM</v>
          </cell>
          <cell r="P41">
            <v>40</v>
          </cell>
          <cell r="Q41" t="str">
            <v>AN</v>
          </cell>
          <cell r="R41">
            <v>3</v>
          </cell>
        </row>
        <row r="42">
          <cell r="A42">
            <v>250</v>
          </cell>
          <cell r="B42" t="str">
            <v>AN</v>
          </cell>
          <cell r="C42">
            <v>69.163115999999988</v>
          </cell>
          <cell r="D42">
            <v>250</v>
          </cell>
          <cell r="E42" t="str">
            <v>JU</v>
          </cell>
          <cell r="G42">
            <v>250</v>
          </cell>
          <cell r="H42" t="str">
            <v>QI</v>
          </cell>
          <cell r="J42">
            <v>250</v>
          </cell>
          <cell r="K42" t="str">
            <v>VS</v>
          </cell>
          <cell r="M42">
            <v>250</v>
          </cell>
          <cell r="N42" t="str">
            <v>YBN</v>
          </cell>
          <cell r="P42">
            <v>41</v>
          </cell>
          <cell r="Q42" t="str">
            <v>AO</v>
          </cell>
          <cell r="R42">
            <v>1</v>
          </cell>
        </row>
        <row r="43">
          <cell r="A43">
            <v>260</v>
          </cell>
          <cell r="B43" t="str">
            <v>AO</v>
          </cell>
          <cell r="C43">
            <v>72.044912500000009</v>
          </cell>
          <cell r="D43">
            <v>260</v>
          </cell>
          <cell r="E43" t="str">
            <v>JV</v>
          </cell>
          <cell r="G43">
            <v>260</v>
          </cell>
          <cell r="H43" t="str">
            <v>QJ</v>
          </cell>
          <cell r="J43">
            <v>260</v>
          </cell>
          <cell r="K43" t="str">
            <v>VT</v>
          </cell>
          <cell r="M43">
            <v>260</v>
          </cell>
          <cell r="N43" t="str">
            <v>YBO</v>
          </cell>
          <cell r="P43">
            <v>42</v>
          </cell>
          <cell r="Q43" t="str">
            <v>AP</v>
          </cell>
          <cell r="R43">
            <v>3</v>
          </cell>
        </row>
        <row r="44">
          <cell r="A44">
            <v>270</v>
          </cell>
          <cell r="B44" t="str">
            <v>AP</v>
          </cell>
          <cell r="C44">
            <v>74.926708999999988</v>
          </cell>
          <cell r="D44">
            <v>270</v>
          </cell>
          <cell r="E44" t="str">
            <v>JW</v>
          </cell>
          <cell r="G44">
            <v>270</v>
          </cell>
          <cell r="H44" t="str">
            <v>QK</v>
          </cell>
          <cell r="J44">
            <v>270</v>
          </cell>
          <cell r="K44" t="str">
            <v>VU</v>
          </cell>
          <cell r="M44">
            <v>270</v>
          </cell>
          <cell r="N44" t="str">
            <v>YBP</v>
          </cell>
          <cell r="P44">
            <v>43</v>
          </cell>
          <cell r="Q44" t="str">
            <v>AQ</v>
          </cell>
          <cell r="R44">
            <v>3</v>
          </cell>
        </row>
        <row r="45">
          <cell r="A45">
            <v>280</v>
          </cell>
          <cell r="B45" t="str">
            <v>AQ</v>
          </cell>
          <cell r="C45">
            <v>77.808505499999995</v>
          </cell>
          <cell r="D45">
            <v>280</v>
          </cell>
          <cell r="E45" t="str">
            <v>JX</v>
          </cell>
          <cell r="G45">
            <v>280</v>
          </cell>
          <cell r="H45" t="str">
            <v>QL</v>
          </cell>
          <cell r="J45">
            <v>280</v>
          </cell>
          <cell r="K45" t="str">
            <v>VV</v>
          </cell>
          <cell r="M45">
            <v>280</v>
          </cell>
          <cell r="N45" t="str">
            <v>YBQ</v>
          </cell>
          <cell r="P45">
            <v>44</v>
          </cell>
          <cell r="Q45" t="str">
            <v>AR</v>
          </cell>
          <cell r="R45">
            <v>2</v>
          </cell>
        </row>
        <row r="46">
          <cell r="A46">
            <v>290</v>
          </cell>
          <cell r="B46" t="str">
            <v>AR</v>
          </cell>
          <cell r="C46">
            <v>80.690302000000003</v>
          </cell>
          <cell r="D46">
            <v>290</v>
          </cell>
          <cell r="E46" t="str">
            <v>JY</v>
          </cell>
          <cell r="G46">
            <v>290</v>
          </cell>
          <cell r="H46" t="str">
            <v>QM</v>
          </cell>
          <cell r="J46">
            <v>290</v>
          </cell>
          <cell r="K46" t="str">
            <v>VW</v>
          </cell>
          <cell r="M46">
            <v>290</v>
          </cell>
          <cell r="N46" t="str">
            <v>YBR</v>
          </cell>
          <cell r="P46">
            <v>45</v>
          </cell>
          <cell r="Q46" t="str">
            <v>AS</v>
          </cell>
          <cell r="R46">
            <v>2</v>
          </cell>
        </row>
        <row r="47">
          <cell r="A47">
            <v>320</v>
          </cell>
          <cell r="B47" t="str">
            <v>AS</v>
          </cell>
          <cell r="C47">
            <v>83.572098499999996</v>
          </cell>
          <cell r="D47">
            <v>320</v>
          </cell>
          <cell r="E47" t="str">
            <v>JZ</v>
          </cell>
          <cell r="G47">
            <v>320</v>
          </cell>
          <cell r="H47" t="str">
            <v>QN</v>
          </cell>
          <cell r="J47">
            <v>320</v>
          </cell>
          <cell r="K47" t="str">
            <v>VX</v>
          </cell>
          <cell r="M47">
            <v>320</v>
          </cell>
          <cell r="N47" t="str">
            <v>YBS</v>
          </cell>
          <cell r="P47">
            <v>46</v>
          </cell>
          <cell r="Q47" t="str">
            <v>AT</v>
          </cell>
          <cell r="R47">
            <v>3</v>
          </cell>
        </row>
        <row r="48">
          <cell r="A48">
            <v>330</v>
          </cell>
          <cell r="B48" t="str">
            <v>AT</v>
          </cell>
          <cell r="C48">
            <v>83.570844999999991</v>
          </cell>
          <cell r="D48">
            <v>330</v>
          </cell>
          <cell r="E48" t="str">
            <v>KA</v>
          </cell>
          <cell r="G48">
            <v>330</v>
          </cell>
          <cell r="H48" t="str">
            <v>QO</v>
          </cell>
          <cell r="J48">
            <v>330</v>
          </cell>
          <cell r="K48" t="str">
            <v>VY</v>
          </cell>
          <cell r="M48">
            <v>330</v>
          </cell>
          <cell r="N48" t="str">
            <v>YBT</v>
          </cell>
          <cell r="P48">
            <v>47</v>
          </cell>
          <cell r="Q48" t="str">
            <v>AU</v>
          </cell>
          <cell r="R48">
            <v>3</v>
          </cell>
        </row>
        <row r="49">
          <cell r="A49">
            <v>340</v>
          </cell>
          <cell r="B49" t="str">
            <v>AU</v>
          </cell>
          <cell r="C49">
            <v>83.570844999999991</v>
          </cell>
          <cell r="D49">
            <v>340</v>
          </cell>
          <cell r="E49" t="str">
            <v>KB</v>
          </cell>
          <cell r="G49">
            <v>340</v>
          </cell>
          <cell r="H49" t="str">
            <v>QP</v>
          </cell>
          <cell r="J49">
            <v>340</v>
          </cell>
          <cell r="K49" t="str">
            <v>VZ</v>
          </cell>
          <cell r="M49">
            <v>340</v>
          </cell>
          <cell r="N49" t="str">
            <v>YBU</v>
          </cell>
          <cell r="P49">
            <v>48</v>
          </cell>
          <cell r="Q49" t="str">
            <v>AV</v>
          </cell>
          <cell r="R49">
            <v>3</v>
          </cell>
        </row>
        <row r="50">
          <cell r="A50">
            <v>350</v>
          </cell>
          <cell r="B50" t="str">
            <v>AV</v>
          </cell>
          <cell r="C50">
            <v>84.676431999999991</v>
          </cell>
          <cell r="D50">
            <v>350</v>
          </cell>
          <cell r="E50" t="str">
            <v>KC</v>
          </cell>
          <cell r="G50">
            <v>350</v>
          </cell>
          <cell r="H50" t="str">
            <v>QQ</v>
          </cell>
          <cell r="J50">
            <v>350</v>
          </cell>
          <cell r="K50" t="str">
            <v>WA</v>
          </cell>
          <cell r="M50">
            <v>350</v>
          </cell>
          <cell r="N50" t="str">
            <v>YBV</v>
          </cell>
          <cell r="P50">
            <v>49</v>
          </cell>
          <cell r="Q50" t="str">
            <v>AW</v>
          </cell>
          <cell r="R50">
            <v>1</v>
          </cell>
        </row>
        <row r="51">
          <cell r="A51">
            <v>360</v>
          </cell>
          <cell r="B51" t="str">
            <v>AW</v>
          </cell>
          <cell r="C51">
            <v>87.322570499999998</v>
          </cell>
          <cell r="D51">
            <v>360</v>
          </cell>
          <cell r="E51" t="str">
            <v>KD</v>
          </cell>
          <cell r="G51">
            <v>360</v>
          </cell>
          <cell r="H51" t="str">
            <v>QR</v>
          </cell>
          <cell r="J51">
            <v>360</v>
          </cell>
          <cell r="K51" t="str">
            <v>WB</v>
          </cell>
          <cell r="M51">
            <v>360</v>
          </cell>
          <cell r="N51" t="str">
            <v>YBW</v>
          </cell>
          <cell r="P51">
            <v>50</v>
          </cell>
          <cell r="Q51" t="str">
            <v>AX</v>
          </cell>
          <cell r="R51">
            <v>2</v>
          </cell>
        </row>
        <row r="52">
          <cell r="A52">
            <v>370</v>
          </cell>
          <cell r="B52" t="str">
            <v>AX</v>
          </cell>
          <cell r="C52">
            <v>89.968709000000004</v>
          </cell>
          <cell r="D52">
            <v>370</v>
          </cell>
          <cell r="E52" t="str">
            <v>KE</v>
          </cell>
          <cell r="G52">
            <v>370</v>
          </cell>
          <cell r="H52" t="str">
            <v>QS</v>
          </cell>
          <cell r="J52">
            <v>370</v>
          </cell>
          <cell r="K52" t="str">
            <v>WC</v>
          </cell>
          <cell r="M52">
            <v>370</v>
          </cell>
          <cell r="N52" t="str">
            <v>YBX</v>
          </cell>
          <cell r="P52">
            <v>51</v>
          </cell>
          <cell r="Q52" t="str">
            <v>AY</v>
          </cell>
          <cell r="R52">
            <v>3</v>
          </cell>
        </row>
        <row r="53">
          <cell r="A53">
            <v>380</v>
          </cell>
          <cell r="B53" t="str">
            <v>AY</v>
          </cell>
          <cell r="C53">
            <v>92.614847499999996</v>
          </cell>
          <cell r="D53">
            <v>380</v>
          </cell>
          <cell r="E53" t="str">
            <v>KF</v>
          </cell>
          <cell r="G53">
            <v>380</v>
          </cell>
          <cell r="H53" t="str">
            <v>QT</v>
          </cell>
          <cell r="J53">
            <v>380</v>
          </cell>
          <cell r="K53" t="str">
            <v>WD</v>
          </cell>
          <cell r="M53">
            <v>380</v>
          </cell>
          <cell r="N53" t="str">
            <v>YBY</v>
          </cell>
          <cell r="P53">
            <v>52</v>
          </cell>
          <cell r="Q53" t="str">
            <v>AZ</v>
          </cell>
          <cell r="R53">
            <v>3</v>
          </cell>
        </row>
        <row r="54">
          <cell r="A54">
            <v>390</v>
          </cell>
          <cell r="B54" t="str">
            <v>AZ</v>
          </cell>
          <cell r="C54">
            <v>95.260985999999988</v>
          </cell>
          <cell r="D54">
            <v>390</v>
          </cell>
          <cell r="E54" t="str">
            <v>KG</v>
          </cell>
          <cell r="G54">
            <v>390</v>
          </cell>
          <cell r="H54" t="str">
            <v>QU</v>
          </cell>
          <cell r="J54">
            <v>390</v>
          </cell>
          <cell r="K54" t="str">
            <v>WE</v>
          </cell>
          <cell r="M54">
            <v>390</v>
          </cell>
          <cell r="N54" t="str">
            <v>YBZ</v>
          </cell>
          <cell r="P54">
            <v>53</v>
          </cell>
          <cell r="Q54" t="str">
            <v>BA</v>
          </cell>
          <cell r="R54">
            <v>2</v>
          </cell>
        </row>
        <row r="55">
          <cell r="A55">
            <v>400</v>
          </cell>
          <cell r="B55" t="str">
            <v>BA</v>
          </cell>
          <cell r="C55">
            <v>97.907124499999995</v>
          </cell>
          <cell r="D55">
            <v>400</v>
          </cell>
          <cell r="E55" t="str">
            <v>KH</v>
          </cell>
          <cell r="G55">
            <v>400</v>
          </cell>
          <cell r="H55" t="str">
            <v>QV</v>
          </cell>
          <cell r="J55">
            <v>400</v>
          </cell>
          <cell r="K55" t="str">
            <v>WF</v>
          </cell>
          <cell r="M55">
            <v>400</v>
          </cell>
          <cell r="N55" t="str">
            <v>YCA</v>
          </cell>
          <cell r="P55">
            <v>54</v>
          </cell>
          <cell r="Q55" t="str">
            <v>BB</v>
          </cell>
          <cell r="R55">
            <v>4</v>
          </cell>
        </row>
        <row r="56">
          <cell r="A56">
            <v>410</v>
          </cell>
          <cell r="B56" t="str">
            <v>BB</v>
          </cell>
          <cell r="C56">
            <v>100.553263</v>
          </cell>
          <cell r="D56">
            <v>410</v>
          </cell>
          <cell r="E56" t="str">
            <v>KI</v>
          </cell>
          <cell r="G56">
            <v>410</v>
          </cell>
          <cell r="H56" t="str">
            <v>QW</v>
          </cell>
          <cell r="J56">
            <v>410</v>
          </cell>
          <cell r="K56" t="str">
            <v>WG</v>
          </cell>
          <cell r="M56">
            <v>410</v>
          </cell>
          <cell r="N56" t="str">
            <v>YCB</v>
          </cell>
          <cell r="P56">
            <v>55</v>
          </cell>
          <cell r="Q56" t="str">
            <v>BC</v>
          </cell>
          <cell r="R56">
            <v>3</v>
          </cell>
        </row>
        <row r="57">
          <cell r="A57">
            <v>420</v>
          </cell>
          <cell r="B57" t="str">
            <v>BC</v>
          </cell>
          <cell r="C57">
            <v>103.19940149999999</v>
          </cell>
          <cell r="D57">
            <v>420</v>
          </cell>
          <cell r="E57" t="str">
            <v>KJ</v>
          </cell>
          <cell r="G57">
            <v>420</v>
          </cell>
          <cell r="H57" t="str">
            <v>QX</v>
          </cell>
          <cell r="J57">
            <v>420</v>
          </cell>
          <cell r="K57" t="str">
            <v>WH</v>
          </cell>
          <cell r="M57">
            <v>420</v>
          </cell>
          <cell r="N57" t="str">
            <v>YCC</v>
          </cell>
          <cell r="P57">
            <v>56</v>
          </cell>
          <cell r="Q57" t="str">
            <v>BD</v>
          </cell>
          <cell r="R57">
            <v>2</v>
          </cell>
        </row>
        <row r="58">
          <cell r="A58">
            <v>430</v>
          </cell>
          <cell r="B58" t="str">
            <v>BD</v>
          </cell>
          <cell r="C58">
            <v>105.84554</v>
          </cell>
          <cell r="D58">
            <v>430</v>
          </cell>
          <cell r="E58" t="str">
            <v>KK</v>
          </cell>
          <cell r="G58">
            <v>430</v>
          </cell>
          <cell r="H58" t="str">
            <v>QY</v>
          </cell>
          <cell r="J58">
            <v>430</v>
          </cell>
          <cell r="K58" t="str">
            <v>WI</v>
          </cell>
          <cell r="M58">
            <v>430</v>
          </cell>
          <cell r="N58" t="str">
            <v>YCD</v>
          </cell>
          <cell r="P58">
            <v>57</v>
          </cell>
          <cell r="Q58" t="str">
            <v>BE</v>
          </cell>
          <cell r="R58">
            <v>4</v>
          </cell>
        </row>
        <row r="59">
          <cell r="A59">
            <v>440</v>
          </cell>
          <cell r="B59" t="str">
            <v>BE</v>
          </cell>
          <cell r="C59">
            <v>108.49167850000001</v>
          </cell>
          <cell r="D59">
            <v>440</v>
          </cell>
          <cell r="E59" t="str">
            <v>KL</v>
          </cell>
          <cell r="G59">
            <v>440</v>
          </cell>
          <cell r="H59" t="str">
            <v>QZ</v>
          </cell>
          <cell r="J59">
            <v>440</v>
          </cell>
          <cell r="K59" t="str">
            <v>WJ</v>
          </cell>
          <cell r="M59">
            <v>440</v>
          </cell>
          <cell r="N59" t="str">
            <v>YCE</v>
          </cell>
          <cell r="P59">
            <v>58</v>
          </cell>
          <cell r="Q59" t="str">
            <v>BF</v>
          </cell>
          <cell r="R59">
            <v>2</v>
          </cell>
        </row>
        <row r="60">
          <cell r="A60">
            <v>450</v>
          </cell>
          <cell r="B60" t="str">
            <v>BF</v>
          </cell>
          <cell r="C60">
            <v>111.13781699999998</v>
          </cell>
          <cell r="D60">
            <v>450</v>
          </cell>
          <cell r="E60" t="str">
            <v>KM</v>
          </cell>
          <cell r="G60">
            <v>450</v>
          </cell>
          <cell r="H60" t="str">
            <v>RA</v>
          </cell>
          <cell r="J60">
            <v>450</v>
          </cell>
          <cell r="K60" t="str">
            <v>WK</v>
          </cell>
          <cell r="M60">
            <v>450</v>
          </cell>
          <cell r="N60" t="str">
            <v>YCF</v>
          </cell>
          <cell r="P60">
            <v>59</v>
          </cell>
          <cell r="Q60" t="str">
            <v>BG</v>
          </cell>
          <cell r="R60">
            <v>3</v>
          </cell>
        </row>
        <row r="61">
          <cell r="A61">
            <v>460</v>
          </cell>
          <cell r="B61" t="str">
            <v>BG</v>
          </cell>
          <cell r="C61">
            <v>113.7839555</v>
          </cell>
          <cell r="D61">
            <v>460</v>
          </cell>
          <cell r="E61" t="str">
            <v>KN</v>
          </cell>
          <cell r="G61">
            <v>460</v>
          </cell>
          <cell r="H61" t="str">
            <v>RB</v>
          </cell>
          <cell r="J61">
            <v>460</v>
          </cell>
          <cell r="K61" t="str">
            <v>WL</v>
          </cell>
          <cell r="M61">
            <v>460</v>
          </cell>
          <cell r="N61" t="str">
            <v>YCG</v>
          </cell>
          <cell r="P61">
            <v>60</v>
          </cell>
          <cell r="Q61" t="str">
            <v>BH</v>
          </cell>
          <cell r="R61">
            <v>3</v>
          </cell>
        </row>
        <row r="62">
          <cell r="A62">
            <v>470</v>
          </cell>
          <cell r="B62" t="str">
            <v>BH</v>
          </cell>
          <cell r="C62">
            <v>116.430094</v>
          </cell>
          <cell r="D62">
            <v>470</v>
          </cell>
          <cell r="E62" t="str">
            <v>KO</v>
          </cell>
          <cell r="G62">
            <v>470</v>
          </cell>
          <cell r="H62" t="str">
            <v>RC</v>
          </cell>
          <cell r="J62">
            <v>470</v>
          </cell>
          <cell r="K62" t="str">
            <v>WM</v>
          </cell>
          <cell r="M62">
            <v>470</v>
          </cell>
          <cell r="N62" t="str">
            <v>YCH</v>
          </cell>
          <cell r="P62">
            <v>61</v>
          </cell>
          <cell r="Q62" t="str">
            <v>BI</v>
          </cell>
          <cell r="R62">
            <v>2</v>
          </cell>
        </row>
        <row r="63">
          <cell r="A63">
            <v>480</v>
          </cell>
          <cell r="B63" t="str">
            <v>BI</v>
          </cell>
          <cell r="C63">
            <v>119.0762325</v>
          </cell>
          <cell r="D63">
            <v>480</v>
          </cell>
          <cell r="E63" t="str">
            <v>KP</v>
          </cell>
          <cell r="G63">
            <v>480</v>
          </cell>
          <cell r="H63" t="str">
            <v>RD</v>
          </cell>
          <cell r="J63">
            <v>480</v>
          </cell>
          <cell r="K63" t="str">
            <v>WN</v>
          </cell>
          <cell r="M63">
            <v>480</v>
          </cell>
          <cell r="N63" t="str">
            <v>YCI</v>
          </cell>
          <cell r="P63">
            <v>62</v>
          </cell>
          <cell r="Q63" t="str">
            <v>BJ</v>
          </cell>
          <cell r="R63">
            <v>3</v>
          </cell>
        </row>
        <row r="64">
          <cell r="A64">
            <v>490</v>
          </cell>
          <cell r="B64" t="str">
            <v>BJ</v>
          </cell>
          <cell r="C64">
            <v>121.72237100000002</v>
          </cell>
          <cell r="D64">
            <v>490</v>
          </cell>
          <cell r="E64" t="str">
            <v>KQ</v>
          </cell>
          <cell r="G64">
            <v>490</v>
          </cell>
          <cell r="H64" t="str">
            <v>RE</v>
          </cell>
          <cell r="J64">
            <v>490</v>
          </cell>
          <cell r="K64" t="str">
            <v>WO</v>
          </cell>
          <cell r="M64">
            <v>490</v>
          </cell>
          <cell r="N64" t="str">
            <v>YCJ</v>
          </cell>
          <cell r="P64">
            <v>63</v>
          </cell>
          <cell r="Q64" t="str">
            <v>BK</v>
          </cell>
          <cell r="R64">
            <v>2</v>
          </cell>
        </row>
        <row r="65">
          <cell r="A65">
            <v>540</v>
          </cell>
          <cell r="B65" t="str">
            <v>BK</v>
          </cell>
          <cell r="C65">
            <v>124.36850949999999</v>
          </cell>
          <cell r="D65">
            <v>540</v>
          </cell>
          <cell r="E65" t="str">
            <v>KR</v>
          </cell>
          <cell r="G65">
            <v>540</v>
          </cell>
          <cell r="H65" t="str">
            <v>RF</v>
          </cell>
          <cell r="J65">
            <v>540</v>
          </cell>
          <cell r="K65" t="str">
            <v>WP</v>
          </cell>
          <cell r="M65">
            <v>540</v>
          </cell>
          <cell r="N65" t="str">
            <v>YCK</v>
          </cell>
          <cell r="P65">
            <v>64</v>
          </cell>
          <cell r="Q65" t="str">
            <v>BL</v>
          </cell>
          <cell r="R65">
            <v>4</v>
          </cell>
        </row>
        <row r="66">
          <cell r="A66">
            <v>550</v>
          </cell>
          <cell r="B66" t="str">
            <v>BL</v>
          </cell>
          <cell r="C66">
            <v>127.01464799999998</v>
          </cell>
          <cell r="D66">
            <v>550</v>
          </cell>
          <cell r="E66" t="str">
            <v>KS</v>
          </cell>
          <cell r="G66">
            <v>550</v>
          </cell>
          <cell r="H66" t="str">
            <v>RG</v>
          </cell>
          <cell r="J66">
            <v>550</v>
          </cell>
          <cell r="K66" t="str">
            <v>WQ</v>
          </cell>
          <cell r="M66">
            <v>550</v>
          </cell>
          <cell r="N66" t="str">
            <v>YCL</v>
          </cell>
          <cell r="P66">
            <v>65</v>
          </cell>
          <cell r="Q66" t="str">
            <v>BM</v>
          </cell>
          <cell r="R66">
            <v>4</v>
          </cell>
        </row>
        <row r="67">
          <cell r="A67">
            <v>560</v>
          </cell>
          <cell r="B67" t="str">
            <v>BM</v>
          </cell>
          <cell r="C67">
            <v>129.6607865</v>
          </cell>
          <cell r="D67">
            <v>560</v>
          </cell>
          <cell r="E67" t="str">
            <v>KT</v>
          </cell>
          <cell r="G67">
            <v>560</v>
          </cell>
          <cell r="H67" t="str">
            <v>RH</v>
          </cell>
          <cell r="J67">
            <v>560</v>
          </cell>
          <cell r="K67" t="str">
            <v>WR</v>
          </cell>
          <cell r="M67">
            <v>560</v>
          </cell>
          <cell r="N67" t="str">
            <v>YCM</v>
          </cell>
          <cell r="P67">
            <v>66</v>
          </cell>
          <cell r="Q67" t="str">
            <v>BN</v>
          </cell>
          <cell r="R67">
            <v>4</v>
          </cell>
        </row>
        <row r="68">
          <cell r="A68">
            <v>570</v>
          </cell>
          <cell r="B68" t="str">
            <v>BN</v>
          </cell>
          <cell r="C68">
            <v>129.66203999999999</v>
          </cell>
          <cell r="D68">
            <v>570</v>
          </cell>
          <cell r="E68" t="str">
            <v>KU</v>
          </cell>
          <cell r="G68">
            <v>570</v>
          </cell>
          <cell r="H68" t="str">
            <v>RI</v>
          </cell>
          <cell r="J68">
            <v>570</v>
          </cell>
          <cell r="K68" t="str">
            <v>WS</v>
          </cell>
          <cell r="M68">
            <v>570</v>
          </cell>
          <cell r="N68" t="str">
            <v>YCN</v>
          </cell>
          <cell r="P68">
            <v>67</v>
          </cell>
          <cell r="Q68" t="str">
            <v>BO</v>
          </cell>
          <cell r="R68">
            <v>4</v>
          </cell>
        </row>
        <row r="69">
          <cell r="A69">
            <v>580</v>
          </cell>
          <cell r="B69" t="str">
            <v>BO</v>
          </cell>
          <cell r="C69">
            <v>129.66203999999999</v>
          </cell>
          <cell r="D69">
            <v>580</v>
          </cell>
          <cell r="E69" t="str">
            <v>KV</v>
          </cell>
          <cell r="G69">
            <v>580</v>
          </cell>
          <cell r="H69" t="str">
            <v>RJ</v>
          </cell>
          <cell r="J69">
            <v>580</v>
          </cell>
          <cell r="K69" t="str">
            <v>WT</v>
          </cell>
          <cell r="M69">
            <v>580</v>
          </cell>
          <cell r="N69" t="str">
            <v>YCO</v>
          </cell>
          <cell r="P69">
            <v>68</v>
          </cell>
          <cell r="Q69" t="str">
            <v>BP</v>
          </cell>
          <cell r="R69">
            <v>4</v>
          </cell>
        </row>
        <row r="70">
          <cell r="A70">
            <v>590</v>
          </cell>
          <cell r="B70" t="str">
            <v>BP</v>
          </cell>
          <cell r="C70">
            <v>129.66203999999999</v>
          </cell>
          <cell r="D70">
            <v>590</v>
          </cell>
          <cell r="E70" t="str">
            <v>KW</v>
          </cell>
          <cell r="G70">
            <v>590</v>
          </cell>
          <cell r="H70" t="str">
            <v>RK</v>
          </cell>
          <cell r="J70">
            <v>590</v>
          </cell>
          <cell r="K70" t="str">
            <v>WU</v>
          </cell>
          <cell r="M70">
            <v>590</v>
          </cell>
          <cell r="N70" t="str">
            <v>YCP</v>
          </cell>
          <cell r="P70">
            <v>69</v>
          </cell>
          <cell r="Q70" t="str">
            <v>BQ</v>
          </cell>
          <cell r="R70">
            <v>3</v>
          </cell>
        </row>
        <row r="71">
          <cell r="A71">
            <v>600</v>
          </cell>
          <cell r="B71" t="str">
            <v>BQ</v>
          </cell>
          <cell r="C71">
            <v>129.66203999999999</v>
          </cell>
          <cell r="D71">
            <v>600</v>
          </cell>
          <cell r="E71" t="str">
            <v>KX</v>
          </cell>
          <cell r="G71">
            <v>600</v>
          </cell>
          <cell r="H71" t="str">
            <v>RL</v>
          </cell>
          <cell r="J71">
            <v>600</v>
          </cell>
          <cell r="K71" t="str">
            <v>WV</v>
          </cell>
          <cell r="M71">
            <v>600</v>
          </cell>
          <cell r="N71" t="str">
            <v>YCQ</v>
          </cell>
          <cell r="P71">
            <v>70</v>
          </cell>
          <cell r="Q71" t="str">
            <v>BR</v>
          </cell>
          <cell r="R71">
            <v>3</v>
          </cell>
        </row>
        <row r="72">
          <cell r="A72">
            <v>610</v>
          </cell>
          <cell r="B72" t="str">
            <v>BR</v>
          </cell>
          <cell r="C72">
            <v>131.99355</v>
          </cell>
          <cell r="D72">
            <v>610</v>
          </cell>
          <cell r="E72" t="str">
            <v>KY</v>
          </cell>
          <cell r="G72">
            <v>610</v>
          </cell>
          <cell r="H72" t="str">
            <v>RM</v>
          </cell>
          <cell r="J72">
            <v>610</v>
          </cell>
          <cell r="K72" t="str">
            <v>WW</v>
          </cell>
          <cell r="M72">
            <v>610</v>
          </cell>
          <cell r="N72" t="str">
            <v>YCR</v>
          </cell>
          <cell r="P72">
            <v>71</v>
          </cell>
          <cell r="Q72" t="str">
            <v>BS</v>
          </cell>
          <cell r="R72">
            <v>3</v>
          </cell>
        </row>
        <row r="73">
          <cell r="A73">
            <v>620</v>
          </cell>
          <cell r="B73" t="str">
            <v>BS</v>
          </cell>
          <cell r="C73">
            <v>134.43787499999999</v>
          </cell>
          <cell r="D73">
            <v>620</v>
          </cell>
          <cell r="E73" t="str">
            <v>KZ</v>
          </cell>
          <cell r="G73">
            <v>620</v>
          </cell>
          <cell r="H73" t="str">
            <v>RN</v>
          </cell>
          <cell r="J73">
            <v>620</v>
          </cell>
          <cell r="K73" t="str">
            <v>WX</v>
          </cell>
          <cell r="M73">
            <v>620</v>
          </cell>
          <cell r="N73" t="str">
            <v>YCS</v>
          </cell>
          <cell r="P73">
            <v>72</v>
          </cell>
          <cell r="Q73" t="str">
            <v>BT</v>
          </cell>
          <cell r="R73">
            <v>1</v>
          </cell>
        </row>
        <row r="74">
          <cell r="A74">
            <v>630</v>
          </cell>
          <cell r="B74" t="str">
            <v>BT</v>
          </cell>
          <cell r="C74">
            <v>136.88220000000001</v>
          </cell>
          <cell r="D74">
            <v>630</v>
          </cell>
          <cell r="E74" t="str">
            <v>LA</v>
          </cell>
          <cell r="G74">
            <v>630</v>
          </cell>
          <cell r="H74" t="str">
            <v>RO</v>
          </cell>
          <cell r="J74">
            <v>630</v>
          </cell>
          <cell r="K74" t="str">
            <v>WY</v>
          </cell>
          <cell r="M74">
            <v>630</v>
          </cell>
          <cell r="N74" t="str">
            <v>YCT</v>
          </cell>
          <cell r="P74">
            <v>73</v>
          </cell>
          <cell r="Q74" t="str">
            <v>BU</v>
          </cell>
          <cell r="R74">
            <v>4</v>
          </cell>
        </row>
        <row r="75">
          <cell r="A75">
            <v>640</v>
          </cell>
          <cell r="B75" t="str">
            <v>BU</v>
          </cell>
          <cell r="C75">
            <v>139.326525</v>
          </cell>
          <cell r="D75">
            <v>640</v>
          </cell>
          <cell r="E75" t="str">
            <v>LB</v>
          </cell>
          <cell r="G75">
            <v>640</v>
          </cell>
          <cell r="H75" t="str">
            <v>RP</v>
          </cell>
          <cell r="J75">
            <v>640</v>
          </cell>
          <cell r="K75" t="str">
            <v>WZ</v>
          </cell>
          <cell r="M75">
            <v>640</v>
          </cell>
          <cell r="N75" t="str">
            <v>YCU</v>
          </cell>
          <cell r="P75">
            <v>74</v>
          </cell>
          <cell r="Q75" t="str">
            <v>BV</v>
          </cell>
          <cell r="R75">
            <v>4</v>
          </cell>
        </row>
        <row r="76">
          <cell r="A76">
            <v>650</v>
          </cell>
          <cell r="B76" t="str">
            <v>BV</v>
          </cell>
          <cell r="C76">
            <v>141.77084999999997</v>
          </cell>
          <cell r="D76">
            <v>650</v>
          </cell>
          <cell r="E76" t="str">
            <v>LC</v>
          </cell>
          <cell r="G76">
            <v>650</v>
          </cell>
          <cell r="H76" t="str">
            <v>RQ</v>
          </cell>
          <cell r="J76">
            <v>650</v>
          </cell>
          <cell r="K76" t="str">
            <v>XA</v>
          </cell>
          <cell r="M76">
            <v>650</v>
          </cell>
          <cell r="N76" t="str">
            <v>YCV</v>
          </cell>
          <cell r="P76">
            <v>75</v>
          </cell>
          <cell r="Q76" t="str">
            <v>BW</v>
          </cell>
          <cell r="R76">
            <v>3</v>
          </cell>
        </row>
        <row r="77">
          <cell r="A77">
            <v>660</v>
          </cell>
          <cell r="B77" t="str">
            <v>BW</v>
          </cell>
          <cell r="C77">
            <v>144.21517499999999</v>
          </cell>
          <cell r="D77">
            <v>660</v>
          </cell>
          <cell r="E77" t="str">
            <v>LD</v>
          </cell>
          <cell r="G77">
            <v>660</v>
          </cell>
          <cell r="H77" t="str">
            <v>RR</v>
          </cell>
          <cell r="J77">
            <v>660</v>
          </cell>
          <cell r="K77" t="str">
            <v>XB</v>
          </cell>
          <cell r="M77">
            <v>660</v>
          </cell>
          <cell r="N77" t="str">
            <v>YCW</v>
          </cell>
          <cell r="P77">
            <v>76</v>
          </cell>
          <cell r="Q77" t="str">
            <v>BX</v>
          </cell>
          <cell r="R77">
            <v>3</v>
          </cell>
        </row>
        <row r="78">
          <cell r="A78">
            <v>670</v>
          </cell>
          <cell r="B78" t="str">
            <v>BX</v>
          </cell>
          <cell r="C78">
            <v>146.65949999999998</v>
          </cell>
          <cell r="D78">
            <v>670</v>
          </cell>
          <cell r="E78" t="str">
            <v>LE</v>
          </cell>
          <cell r="G78">
            <v>670</v>
          </cell>
          <cell r="H78" t="str">
            <v>RS</v>
          </cell>
          <cell r="J78">
            <v>670</v>
          </cell>
          <cell r="K78" t="str">
            <v>XC</v>
          </cell>
          <cell r="M78">
            <v>670</v>
          </cell>
          <cell r="N78" t="str">
            <v>YCX</v>
          </cell>
          <cell r="P78">
            <v>77</v>
          </cell>
          <cell r="Q78" t="str">
            <v>BY</v>
          </cell>
          <cell r="R78">
            <v>3</v>
          </cell>
        </row>
        <row r="79">
          <cell r="A79">
            <v>680</v>
          </cell>
          <cell r="B79" t="str">
            <v>BY</v>
          </cell>
          <cell r="C79">
            <v>149.103825</v>
          </cell>
          <cell r="D79">
            <v>680</v>
          </cell>
          <cell r="E79" t="str">
            <v>LF</v>
          </cell>
          <cell r="G79">
            <v>680</v>
          </cell>
          <cell r="H79" t="str">
            <v>RT</v>
          </cell>
          <cell r="J79">
            <v>680</v>
          </cell>
          <cell r="K79" t="str">
            <v>XD</v>
          </cell>
          <cell r="M79">
            <v>680</v>
          </cell>
          <cell r="N79" t="str">
            <v>YCY</v>
          </cell>
          <cell r="P79">
            <v>78</v>
          </cell>
          <cell r="Q79" t="str">
            <v>BZ</v>
          </cell>
          <cell r="R79">
            <v>3</v>
          </cell>
        </row>
        <row r="80">
          <cell r="A80">
            <v>690</v>
          </cell>
          <cell r="B80" t="str">
            <v>BZ</v>
          </cell>
          <cell r="C80">
            <v>151.54815000000002</v>
          </cell>
          <cell r="D80">
            <v>690</v>
          </cell>
          <cell r="E80" t="str">
            <v>LG</v>
          </cell>
          <cell r="G80">
            <v>690</v>
          </cell>
          <cell r="H80" t="str">
            <v>RU</v>
          </cell>
          <cell r="J80">
            <v>690</v>
          </cell>
          <cell r="K80" t="str">
            <v>XE</v>
          </cell>
          <cell r="M80">
            <v>690</v>
          </cell>
          <cell r="N80" t="str">
            <v>YCZ</v>
          </cell>
          <cell r="P80">
            <v>79</v>
          </cell>
          <cell r="Q80" t="str">
            <v>CA</v>
          </cell>
          <cell r="R80">
            <v>2</v>
          </cell>
        </row>
        <row r="81">
          <cell r="A81">
            <v>700</v>
          </cell>
          <cell r="B81" t="str">
            <v>CA</v>
          </cell>
          <cell r="C81">
            <v>153.99247499999998</v>
          </cell>
          <cell r="D81">
            <v>700</v>
          </cell>
          <cell r="E81" t="str">
            <v>LH</v>
          </cell>
          <cell r="G81">
            <v>700</v>
          </cell>
          <cell r="H81" t="str">
            <v>RV</v>
          </cell>
          <cell r="J81">
            <v>700</v>
          </cell>
          <cell r="K81" t="str">
            <v>XF</v>
          </cell>
          <cell r="M81">
            <v>700</v>
          </cell>
          <cell r="N81" t="str">
            <v>YDA</v>
          </cell>
          <cell r="P81">
            <v>80</v>
          </cell>
          <cell r="Q81" t="str">
            <v>CB</v>
          </cell>
          <cell r="R81">
            <v>3</v>
          </cell>
        </row>
        <row r="82">
          <cell r="A82">
            <v>710</v>
          </cell>
          <cell r="B82" t="str">
            <v>CB</v>
          </cell>
          <cell r="C82">
            <v>156.43680000000001</v>
          </cell>
          <cell r="D82">
            <v>710</v>
          </cell>
          <cell r="E82" t="str">
            <v>LI</v>
          </cell>
          <cell r="G82">
            <v>710</v>
          </cell>
          <cell r="H82" t="str">
            <v>RW</v>
          </cell>
          <cell r="J82">
            <v>710</v>
          </cell>
          <cell r="K82" t="str">
            <v>XG</v>
          </cell>
          <cell r="M82">
            <v>710</v>
          </cell>
          <cell r="N82" t="str">
            <v>YDB</v>
          </cell>
          <cell r="P82">
            <v>81</v>
          </cell>
          <cell r="Q82" t="str">
            <v>CC</v>
          </cell>
          <cell r="R82">
            <v>3</v>
          </cell>
        </row>
        <row r="83">
          <cell r="A83">
            <v>720</v>
          </cell>
          <cell r="B83" t="str">
            <v>CC</v>
          </cell>
          <cell r="C83">
            <v>158.881125</v>
          </cell>
          <cell r="D83">
            <v>720</v>
          </cell>
          <cell r="E83" t="str">
            <v>LJ</v>
          </cell>
          <cell r="G83">
            <v>720</v>
          </cell>
          <cell r="H83" t="str">
            <v>RX</v>
          </cell>
          <cell r="J83">
            <v>720</v>
          </cell>
          <cell r="K83" t="str">
            <v>XH</v>
          </cell>
          <cell r="M83">
            <v>720</v>
          </cell>
          <cell r="N83" t="str">
            <v>YDC</v>
          </cell>
          <cell r="P83">
            <v>82</v>
          </cell>
          <cell r="Q83" t="str">
            <v>CD</v>
          </cell>
          <cell r="R83">
            <v>3</v>
          </cell>
        </row>
        <row r="84">
          <cell r="A84">
            <v>730</v>
          </cell>
          <cell r="B84" t="str">
            <v>CD</v>
          </cell>
          <cell r="C84">
            <v>161.32544999999999</v>
          </cell>
          <cell r="D84">
            <v>730</v>
          </cell>
          <cell r="E84" t="str">
            <v>LK</v>
          </cell>
          <cell r="G84">
            <v>730</v>
          </cell>
          <cell r="H84" t="str">
            <v>RY</v>
          </cell>
          <cell r="J84">
            <v>730</v>
          </cell>
          <cell r="K84" t="str">
            <v>XI</v>
          </cell>
          <cell r="M84">
            <v>730</v>
          </cell>
          <cell r="N84" t="str">
            <v>YDD</v>
          </cell>
          <cell r="P84">
            <v>83</v>
          </cell>
          <cell r="Q84" t="str">
            <v>CE</v>
          </cell>
          <cell r="R84">
            <v>4</v>
          </cell>
        </row>
        <row r="85">
          <cell r="A85">
            <v>740</v>
          </cell>
          <cell r="B85" t="str">
            <v>CE</v>
          </cell>
          <cell r="C85">
            <v>163.76977500000001</v>
          </cell>
          <cell r="D85">
            <v>740</v>
          </cell>
          <cell r="E85" t="str">
            <v>LL</v>
          </cell>
          <cell r="G85">
            <v>740</v>
          </cell>
          <cell r="H85" t="str">
            <v>RZ</v>
          </cell>
          <cell r="J85">
            <v>740</v>
          </cell>
          <cell r="K85" t="str">
            <v>XJ</v>
          </cell>
          <cell r="M85">
            <v>740</v>
          </cell>
          <cell r="N85" t="str">
            <v>YDE</v>
          </cell>
          <cell r="P85">
            <v>84</v>
          </cell>
          <cell r="Q85" t="str">
            <v>CF</v>
          </cell>
          <cell r="R85">
            <v>3</v>
          </cell>
        </row>
        <row r="86">
          <cell r="A86">
            <v>750</v>
          </cell>
          <cell r="B86" t="str">
            <v>CF</v>
          </cell>
          <cell r="C86">
            <v>166.2141</v>
          </cell>
          <cell r="D86">
            <v>750</v>
          </cell>
          <cell r="E86" t="str">
            <v>LM</v>
          </cell>
          <cell r="G86">
            <v>750</v>
          </cell>
          <cell r="H86" t="str">
            <v>SA</v>
          </cell>
          <cell r="J86">
            <v>750</v>
          </cell>
          <cell r="K86" t="str">
            <v>XK</v>
          </cell>
          <cell r="M86">
            <v>750</v>
          </cell>
          <cell r="N86" t="str">
            <v>YDF</v>
          </cell>
          <cell r="P86">
            <v>85</v>
          </cell>
          <cell r="Q86" t="str">
            <v>CG</v>
          </cell>
          <cell r="R86">
            <v>2</v>
          </cell>
        </row>
        <row r="87">
          <cell r="A87">
            <v>760</v>
          </cell>
          <cell r="B87" t="str">
            <v>CG</v>
          </cell>
          <cell r="C87">
            <v>168.65842499999999</v>
          </cell>
          <cell r="D87">
            <v>760</v>
          </cell>
          <cell r="E87" t="str">
            <v>LN</v>
          </cell>
          <cell r="G87">
            <v>760</v>
          </cell>
          <cell r="H87" t="str">
            <v>SB</v>
          </cell>
          <cell r="J87">
            <v>760</v>
          </cell>
          <cell r="K87" t="str">
            <v>XL</v>
          </cell>
          <cell r="M87">
            <v>760</v>
          </cell>
          <cell r="N87" t="str">
            <v>YDG</v>
          </cell>
          <cell r="P87">
            <v>86</v>
          </cell>
          <cell r="Q87" t="str">
            <v>CH</v>
          </cell>
          <cell r="R87">
            <v>1</v>
          </cell>
        </row>
        <row r="88">
          <cell r="A88">
            <v>770</v>
          </cell>
          <cell r="B88" t="str">
            <v>CH</v>
          </cell>
          <cell r="C88">
            <v>168.65842499999999</v>
          </cell>
          <cell r="D88">
            <v>770</v>
          </cell>
          <cell r="E88" t="str">
            <v>LO</v>
          </cell>
          <cell r="G88">
            <v>770</v>
          </cell>
          <cell r="H88" t="str">
            <v>SC</v>
          </cell>
          <cell r="J88">
            <v>770</v>
          </cell>
          <cell r="K88" t="str">
            <v>XM</v>
          </cell>
          <cell r="M88">
            <v>770</v>
          </cell>
          <cell r="N88" t="str">
            <v>YDH</v>
          </cell>
          <cell r="P88">
            <v>87</v>
          </cell>
          <cell r="Q88" t="str">
            <v>CI</v>
          </cell>
          <cell r="R88">
            <v>2</v>
          </cell>
        </row>
        <row r="89">
          <cell r="A89">
            <v>780</v>
          </cell>
          <cell r="B89" t="str">
            <v>CI</v>
          </cell>
          <cell r="C89">
            <v>168.65842499999999</v>
          </cell>
          <cell r="D89">
            <v>780</v>
          </cell>
          <cell r="E89" t="str">
            <v>LP</v>
          </cell>
          <cell r="G89">
            <v>780</v>
          </cell>
          <cell r="H89" t="str">
            <v>SD</v>
          </cell>
          <cell r="J89">
            <v>780</v>
          </cell>
          <cell r="K89" t="str">
            <v>XN</v>
          </cell>
          <cell r="M89">
            <v>780</v>
          </cell>
          <cell r="N89" t="str">
            <v>YDI</v>
          </cell>
          <cell r="P89">
            <v>88</v>
          </cell>
          <cell r="Q89" t="str">
            <v>CJ</v>
          </cell>
          <cell r="R89">
            <v>4</v>
          </cell>
        </row>
        <row r="90">
          <cell r="A90">
            <v>790</v>
          </cell>
          <cell r="B90" t="str">
            <v>CJ</v>
          </cell>
          <cell r="C90">
            <v>168.65842499999999</v>
          </cell>
          <cell r="D90">
            <v>790</v>
          </cell>
          <cell r="E90" t="str">
            <v>LQ</v>
          </cell>
          <cell r="G90">
            <v>790</v>
          </cell>
          <cell r="H90" t="str">
            <v>SE</v>
          </cell>
          <cell r="J90">
            <v>790</v>
          </cell>
          <cell r="K90" t="str">
            <v>XO</v>
          </cell>
          <cell r="M90">
            <v>790</v>
          </cell>
          <cell r="N90" t="str">
            <v>YDJ</v>
          </cell>
          <cell r="P90">
            <v>89</v>
          </cell>
          <cell r="Q90" t="str">
            <v>CK</v>
          </cell>
          <cell r="R90">
            <v>2</v>
          </cell>
        </row>
        <row r="91">
          <cell r="A91">
            <v>800</v>
          </cell>
          <cell r="B91" t="str">
            <v>CK</v>
          </cell>
          <cell r="C91">
            <v>168.65842499999999</v>
          </cell>
          <cell r="D91">
            <v>800</v>
          </cell>
          <cell r="E91" t="str">
            <v>LR</v>
          </cell>
          <cell r="G91">
            <v>800</v>
          </cell>
          <cell r="H91" t="str">
            <v>SF</v>
          </cell>
          <cell r="J91">
            <v>800</v>
          </cell>
          <cell r="K91" t="str">
            <v>XP</v>
          </cell>
          <cell r="M91">
            <v>800</v>
          </cell>
          <cell r="N91" t="str">
            <v>YDK</v>
          </cell>
          <cell r="P91">
            <v>90</v>
          </cell>
          <cell r="Q91" t="str">
            <v>CL</v>
          </cell>
          <cell r="R91">
            <v>4</v>
          </cell>
        </row>
        <row r="92">
          <cell r="A92">
            <v>810</v>
          </cell>
          <cell r="B92" t="str">
            <v>CL</v>
          </cell>
          <cell r="C92">
            <v>170.39828300000002</v>
          </cell>
          <cell r="D92">
            <v>810</v>
          </cell>
          <cell r="E92" t="str">
            <v>LS</v>
          </cell>
          <cell r="G92">
            <v>810</v>
          </cell>
          <cell r="H92" t="str">
            <v>SG</v>
          </cell>
          <cell r="J92">
            <v>810</v>
          </cell>
          <cell r="K92" t="str">
            <v>XQ</v>
          </cell>
          <cell r="M92">
            <v>810</v>
          </cell>
          <cell r="N92" t="str">
            <v>YDL</v>
          </cell>
          <cell r="P92">
            <v>91</v>
          </cell>
          <cell r="Q92" t="str">
            <v>CM</v>
          </cell>
          <cell r="R92">
            <v>3</v>
          </cell>
        </row>
        <row r="93">
          <cell r="A93">
            <v>820</v>
          </cell>
          <cell r="B93" t="str">
            <v>CM</v>
          </cell>
          <cell r="C93">
            <v>172.7009625</v>
          </cell>
          <cell r="D93">
            <v>820</v>
          </cell>
          <cell r="E93" t="str">
            <v>LT</v>
          </cell>
          <cell r="G93">
            <v>820</v>
          </cell>
          <cell r="H93" t="str">
            <v>SH</v>
          </cell>
          <cell r="J93">
            <v>820</v>
          </cell>
          <cell r="K93" t="str">
            <v>XR</v>
          </cell>
          <cell r="M93">
            <v>820</v>
          </cell>
          <cell r="N93" t="str">
            <v>YDM</v>
          </cell>
          <cell r="P93">
            <v>92</v>
          </cell>
          <cell r="Q93" t="str">
            <v>CN</v>
          </cell>
          <cell r="R93">
            <v>3</v>
          </cell>
        </row>
        <row r="94">
          <cell r="A94">
            <v>830</v>
          </cell>
          <cell r="B94" t="str">
            <v>CN</v>
          </cell>
          <cell r="C94">
            <v>175.00364200000001</v>
          </cell>
          <cell r="D94">
            <v>830</v>
          </cell>
          <cell r="E94" t="str">
            <v>LU</v>
          </cell>
          <cell r="G94">
            <v>830</v>
          </cell>
          <cell r="H94" t="str">
            <v>SI</v>
          </cell>
          <cell r="J94">
            <v>830</v>
          </cell>
          <cell r="K94" t="str">
            <v>XS</v>
          </cell>
          <cell r="M94">
            <v>830</v>
          </cell>
          <cell r="N94" t="str">
            <v>YDN</v>
          </cell>
          <cell r="P94">
            <v>93</v>
          </cell>
          <cell r="Q94" t="str">
            <v>CO</v>
          </cell>
          <cell r="R94">
            <v>3</v>
          </cell>
        </row>
        <row r="95">
          <cell r="A95">
            <v>840</v>
          </cell>
          <cell r="B95" t="str">
            <v>CO</v>
          </cell>
          <cell r="C95">
            <v>177.3063215</v>
          </cell>
          <cell r="D95">
            <v>840</v>
          </cell>
          <cell r="E95" t="str">
            <v>LV</v>
          </cell>
          <cell r="G95">
            <v>840</v>
          </cell>
          <cell r="H95" t="str">
            <v>SJ</v>
          </cell>
          <cell r="J95">
            <v>840</v>
          </cell>
          <cell r="K95" t="str">
            <v>XT</v>
          </cell>
          <cell r="M95">
            <v>840</v>
          </cell>
          <cell r="N95" t="str">
            <v>YDO</v>
          </cell>
          <cell r="P95">
            <v>94</v>
          </cell>
          <cell r="Q95" t="str">
            <v>O</v>
          </cell>
          <cell r="R95">
            <v>3</v>
          </cell>
        </row>
        <row r="96">
          <cell r="A96">
            <v>850</v>
          </cell>
          <cell r="B96" t="str">
            <v>CP</v>
          </cell>
          <cell r="C96">
            <v>179.60900100000001</v>
          </cell>
          <cell r="D96">
            <v>850</v>
          </cell>
          <cell r="E96" t="str">
            <v>LW</v>
          </cell>
          <cell r="G96">
            <v>850</v>
          </cell>
          <cell r="H96" t="str">
            <v>SK</v>
          </cell>
          <cell r="J96">
            <v>850</v>
          </cell>
          <cell r="K96" t="str">
            <v>XU</v>
          </cell>
          <cell r="M96">
            <v>850</v>
          </cell>
          <cell r="N96" t="str">
            <v>YDP</v>
          </cell>
          <cell r="P96">
            <v>95</v>
          </cell>
          <cell r="Q96" t="str">
            <v>P</v>
          </cell>
          <cell r="R96">
            <v>3</v>
          </cell>
        </row>
        <row r="97">
          <cell r="A97">
            <v>860</v>
          </cell>
          <cell r="B97" t="str">
            <v>CQ</v>
          </cell>
          <cell r="C97">
            <v>181.91168050000005</v>
          </cell>
          <cell r="D97">
            <v>860</v>
          </cell>
          <cell r="E97" t="str">
            <v>LX</v>
          </cell>
          <cell r="G97">
            <v>860</v>
          </cell>
          <cell r="H97" t="str">
            <v>SL</v>
          </cell>
          <cell r="J97">
            <v>860</v>
          </cell>
          <cell r="K97" t="str">
            <v>XV</v>
          </cell>
          <cell r="M97">
            <v>860</v>
          </cell>
          <cell r="N97" t="str">
            <v>YDQ</v>
          </cell>
        </row>
        <row r="98">
          <cell r="A98">
            <v>870</v>
          </cell>
          <cell r="B98" t="str">
            <v>CR</v>
          </cell>
          <cell r="C98">
            <v>184.21436</v>
          </cell>
          <cell r="D98">
            <v>870</v>
          </cell>
          <cell r="E98" t="str">
            <v>LY</v>
          </cell>
          <cell r="G98">
            <v>870</v>
          </cell>
          <cell r="H98" t="str">
            <v>SM</v>
          </cell>
          <cell r="J98">
            <v>870</v>
          </cell>
          <cell r="K98" t="str">
            <v>XW</v>
          </cell>
          <cell r="M98">
            <v>870</v>
          </cell>
          <cell r="N98" t="str">
            <v>YDR</v>
          </cell>
        </row>
        <row r="99">
          <cell r="A99">
            <v>880</v>
          </cell>
          <cell r="B99" t="str">
            <v>CS</v>
          </cell>
          <cell r="C99">
            <v>186.51703950000001</v>
          </cell>
          <cell r="D99">
            <v>880</v>
          </cell>
          <cell r="E99" t="str">
            <v>LZ</v>
          </cell>
          <cell r="G99">
            <v>880</v>
          </cell>
          <cell r="H99" t="str">
            <v>SN</v>
          </cell>
          <cell r="J99">
            <v>880</v>
          </cell>
          <cell r="K99" t="str">
            <v>XX</v>
          </cell>
          <cell r="M99">
            <v>880</v>
          </cell>
          <cell r="N99" t="str">
            <v>YDS</v>
          </cell>
        </row>
        <row r="100">
          <cell r="A100">
            <v>890</v>
          </cell>
          <cell r="B100" t="str">
            <v>CT</v>
          </cell>
          <cell r="C100">
            <v>188.81971900000002</v>
          </cell>
          <cell r="D100">
            <v>890</v>
          </cell>
          <cell r="E100" t="str">
            <v>MA</v>
          </cell>
          <cell r="G100">
            <v>890</v>
          </cell>
          <cell r="H100" t="str">
            <v>SO</v>
          </cell>
          <cell r="J100">
            <v>890</v>
          </cell>
          <cell r="K100" t="str">
            <v>XY</v>
          </cell>
          <cell r="M100">
            <v>890</v>
          </cell>
          <cell r="N100" t="str">
            <v>YDT</v>
          </cell>
        </row>
        <row r="101">
          <cell r="A101">
            <v>900</v>
          </cell>
          <cell r="B101" t="str">
            <v>CU</v>
          </cell>
          <cell r="C101">
            <v>191.1223985</v>
          </cell>
          <cell r="D101">
            <v>900</v>
          </cell>
          <cell r="E101" t="str">
            <v>MB</v>
          </cell>
          <cell r="G101">
            <v>900</v>
          </cell>
          <cell r="H101" t="str">
            <v>SP</v>
          </cell>
          <cell r="J101">
            <v>900</v>
          </cell>
          <cell r="K101" t="str">
            <v>XZ</v>
          </cell>
          <cell r="M101">
            <v>900</v>
          </cell>
          <cell r="N101" t="str">
            <v>YDU</v>
          </cell>
        </row>
        <row r="102">
          <cell r="A102">
            <v>910</v>
          </cell>
          <cell r="B102" t="str">
            <v>CV</v>
          </cell>
          <cell r="C102">
            <v>193.42507800000004</v>
          </cell>
          <cell r="D102">
            <v>910</v>
          </cell>
          <cell r="E102" t="str">
            <v>MC</v>
          </cell>
          <cell r="G102">
            <v>910</v>
          </cell>
          <cell r="H102" t="str">
            <v>SQ</v>
          </cell>
          <cell r="J102">
            <v>910</v>
          </cell>
          <cell r="K102" t="str">
            <v>YA</v>
          </cell>
          <cell r="M102">
            <v>910</v>
          </cell>
          <cell r="N102" t="str">
            <v>YDV</v>
          </cell>
        </row>
        <row r="103">
          <cell r="A103">
            <v>920</v>
          </cell>
          <cell r="B103" t="str">
            <v>CW</v>
          </cell>
          <cell r="C103">
            <v>195.7277575</v>
          </cell>
          <cell r="D103">
            <v>920</v>
          </cell>
          <cell r="E103" t="str">
            <v>MD</v>
          </cell>
          <cell r="G103">
            <v>920</v>
          </cell>
          <cell r="H103" t="str">
            <v>SR</v>
          </cell>
          <cell r="J103">
            <v>920</v>
          </cell>
          <cell r="K103" t="str">
            <v>YB</v>
          </cell>
          <cell r="M103">
            <v>920</v>
          </cell>
          <cell r="N103" t="str">
            <v>YDW</v>
          </cell>
        </row>
        <row r="104">
          <cell r="A104">
            <v>930</v>
          </cell>
          <cell r="B104" t="str">
            <v>CX</v>
          </cell>
          <cell r="C104">
            <v>198.03043700000001</v>
          </cell>
          <cell r="D104">
            <v>930</v>
          </cell>
          <cell r="E104" t="str">
            <v>ME</v>
          </cell>
          <cell r="G104">
            <v>930</v>
          </cell>
          <cell r="H104" t="str">
            <v>SS</v>
          </cell>
          <cell r="J104">
            <v>930</v>
          </cell>
          <cell r="K104" t="str">
            <v>YC</v>
          </cell>
          <cell r="M104">
            <v>930</v>
          </cell>
          <cell r="N104" t="str">
            <v>YDX</v>
          </cell>
        </row>
        <row r="105">
          <cell r="A105">
            <v>940</v>
          </cell>
          <cell r="B105" t="str">
            <v>CY</v>
          </cell>
          <cell r="C105">
            <v>200.33311650000002</v>
          </cell>
          <cell r="D105">
            <v>940</v>
          </cell>
          <cell r="E105" t="str">
            <v>MF</v>
          </cell>
          <cell r="G105">
            <v>940</v>
          </cell>
          <cell r="H105" t="str">
            <v>ST</v>
          </cell>
          <cell r="J105">
            <v>940</v>
          </cell>
          <cell r="K105" t="str">
            <v>YD</v>
          </cell>
          <cell r="M105">
            <v>940</v>
          </cell>
          <cell r="N105" t="str">
            <v>YDY</v>
          </cell>
        </row>
        <row r="106">
          <cell r="A106">
            <v>950</v>
          </cell>
          <cell r="B106" t="str">
            <v>CZ</v>
          </cell>
          <cell r="C106">
            <v>202.635796</v>
          </cell>
          <cell r="D106">
            <v>950</v>
          </cell>
          <cell r="E106" t="str">
            <v>MG</v>
          </cell>
          <cell r="G106">
            <v>950</v>
          </cell>
          <cell r="H106" t="str">
            <v>SU</v>
          </cell>
          <cell r="J106">
            <v>950</v>
          </cell>
          <cell r="K106" t="str">
            <v>YE</v>
          </cell>
          <cell r="M106">
            <v>950</v>
          </cell>
          <cell r="N106" t="str">
            <v>YDZ</v>
          </cell>
        </row>
        <row r="107">
          <cell r="A107">
            <v>1020</v>
          </cell>
          <cell r="B107" t="str">
            <v>DA</v>
          </cell>
          <cell r="C107">
            <v>204.93847550000004</v>
          </cell>
          <cell r="D107">
            <v>1020</v>
          </cell>
          <cell r="E107" t="str">
            <v>MH</v>
          </cell>
          <cell r="G107">
            <v>1020</v>
          </cell>
          <cell r="H107" t="str">
            <v>SV</v>
          </cell>
          <cell r="J107">
            <v>951</v>
          </cell>
          <cell r="K107" t="str">
            <v>ZW</v>
          </cell>
          <cell r="M107">
            <v>951</v>
          </cell>
          <cell r="N107" t="str">
            <v>YEA</v>
          </cell>
        </row>
        <row r="108">
          <cell r="A108">
            <v>1030</v>
          </cell>
          <cell r="B108" t="str">
            <v>DB</v>
          </cell>
          <cell r="C108">
            <v>207.24115500000002</v>
          </cell>
          <cell r="D108">
            <v>1030</v>
          </cell>
          <cell r="E108" t="str">
            <v>MI</v>
          </cell>
          <cell r="G108">
            <v>1030</v>
          </cell>
          <cell r="H108" t="str">
            <v>SW</v>
          </cell>
          <cell r="M108">
            <v>1020</v>
          </cell>
          <cell r="N108" t="str">
            <v>YEB</v>
          </cell>
        </row>
        <row r="109">
          <cell r="A109">
            <v>1040</v>
          </cell>
          <cell r="B109" t="str">
            <v>DC</v>
          </cell>
          <cell r="C109">
            <v>209.5438345</v>
          </cell>
          <cell r="D109">
            <v>1040</v>
          </cell>
          <cell r="E109" t="str">
            <v>MJ</v>
          </cell>
          <cell r="G109">
            <v>1040</v>
          </cell>
          <cell r="H109" t="str">
            <v>SX</v>
          </cell>
          <cell r="M109">
            <v>1030</v>
          </cell>
          <cell r="N109" t="str">
            <v>YEC</v>
          </cell>
        </row>
        <row r="110">
          <cell r="A110">
            <v>1050</v>
          </cell>
          <cell r="B110" t="str">
            <v>DD</v>
          </cell>
          <cell r="C110">
            <v>211.84651400000001</v>
          </cell>
          <cell r="D110">
            <v>1050</v>
          </cell>
          <cell r="E110" t="str">
            <v>MK</v>
          </cell>
          <cell r="G110">
            <v>1050</v>
          </cell>
          <cell r="H110" t="str">
            <v>SY</v>
          </cell>
          <cell r="M110">
            <v>1040</v>
          </cell>
          <cell r="N110" t="str">
            <v>YED</v>
          </cell>
        </row>
        <row r="111">
          <cell r="A111">
            <v>1060</v>
          </cell>
          <cell r="B111" t="str">
            <v>DE</v>
          </cell>
          <cell r="C111">
            <v>214.14919350000002</v>
          </cell>
          <cell r="D111">
            <v>1060</v>
          </cell>
          <cell r="E111" t="str">
            <v>ML</v>
          </cell>
          <cell r="G111">
            <v>1060</v>
          </cell>
          <cell r="H111" t="str">
            <v>SZ</v>
          </cell>
          <cell r="M111">
            <v>1050</v>
          </cell>
          <cell r="N111" t="str">
            <v>YEE</v>
          </cell>
        </row>
        <row r="112">
          <cell r="A112">
            <v>1070</v>
          </cell>
          <cell r="B112" t="str">
            <v>DF</v>
          </cell>
          <cell r="C112">
            <v>216.45187299999998</v>
          </cell>
          <cell r="D112">
            <v>1070</v>
          </cell>
          <cell r="E112" t="str">
            <v>MM</v>
          </cell>
          <cell r="G112">
            <v>1070</v>
          </cell>
          <cell r="H112" t="str">
            <v>TA</v>
          </cell>
          <cell r="M112">
            <v>1060</v>
          </cell>
          <cell r="N112" t="str">
            <v>YEF</v>
          </cell>
        </row>
        <row r="113">
          <cell r="A113">
            <v>1080</v>
          </cell>
          <cell r="B113" t="str">
            <v>DG</v>
          </cell>
          <cell r="C113">
            <v>218.75455249999999</v>
          </cell>
          <cell r="D113">
            <v>1080</v>
          </cell>
          <cell r="E113" t="str">
            <v>MN</v>
          </cell>
          <cell r="G113">
            <v>1080</v>
          </cell>
          <cell r="H113" t="str">
            <v>TB</v>
          </cell>
          <cell r="M113">
            <v>1070</v>
          </cell>
          <cell r="N113" t="str">
            <v>YEG</v>
          </cell>
        </row>
        <row r="114">
          <cell r="A114">
            <v>1090</v>
          </cell>
          <cell r="B114" t="str">
            <v>DH</v>
          </cell>
          <cell r="C114">
            <v>221.05723200000003</v>
          </cell>
          <cell r="D114">
            <v>1090</v>
          </cell>
          <cell r="E114" t="str">
            <v>MO</v>
          </cell>
          <cell r="G114">
            <v>1090</v>
          </cell>
          <cell r="H114" t="str">
            <v>TC</v>
          </cell>
          <cell r="M114">
            <v>1080</v>
          </cell>
          <cell r="N114" t="str">
            <v>YEH</v>
          </cell>
        </row>
        <row r="115">
          <cell r="A115">
            <v>1100</v>
          </cell>
          <cell r="B115" t="str">
            <v>DI</v>
          </cell>
          <cell r="C115">
            <v>223.35991150000001</v>
          </cell>
          <cell r="D115">
            <v>1100</v>
          </cell>
          <cell r="E115" t="str">
            <v>MP</v>
          </cell>
          <cell r="G115">
            <v>1100</v>
          </cell>
          <cell r="H115" t="str">
            <v>TD</v>
          </cell>
          <cell r="M115">
            <v>1090</v>
          </cell>
          <cell r="N115" t="str">
            <v>YEI</v>
          </cell>
        </row>
        <row r="116">
          <cell r="A116">
            <v>1110</v>
          </cell>
          <cell r="B116" t="str">
            <v>DJ</v>
          </cell>
          <cell r="C116">
            <v>225.66259100000002</v>
          </cell>
          <cell r="D116">
            <v>1110</v>
          </cell>
          <cell r="E116" t="str">
            <v>MQ</v>
          </cell>
          <cell r="G116">
            <v>1110</v>
          </cell>
          <cell r="H116" t="str">
            <v>TE</v>
          </cell>
          <cell r="M116">
            <v>1100</v>
          </cell>
          <cell r="N116" t="str">
            <v>YEJ</v>
          </cell>
        </row>
        <row r="117">
          <cell r="A117">
            <v>1120</v>
          </cell>
          <cell r="B117" t="str">
            <v>DK</v>
          </cell>
          <cell r="C117">
            <v>227.9652705</v>
          </cell>
          <cell r="D117">
            <v>1120</v>
          </cell>
          <cell r="E117" t="str">
            <v>MR</v>
          </cell>
          <cell r="G117">
            <v>1120</v>
          </cell>
          <cell r="H117" t="str">
            <v>TF</v>
          </cell>
          <cell r="M117">
            <v>1110</v>
          </cell>
          <cell r="N117" t="str">
            <v>YEK</v>
          </cell>
        </row>
        <row r="118">
          <cell r="A118">
            <v>1130</v>
          </cell>
          <cell r="B118" t="str">
            <v>DL</v>
          </cell>
          <cell r="C118">
            <v>227.96151000000003</v>
          </cell>
          <cell r="D118">
            <v>1130</v>
          </cell>
          <cell r="E118" t="str">
            <v>MS</v>
          </cell>
          <cell r="G118">
            <v>1130</v>
          </cell>
          <cell r="H118" t="str">
            <v>TG</v>
          </cell>
          <cell r="M118">
            <v>1120</v>
          </cell>
          <cell r="N118" t="str">
            <v>YEL</v>
          </cell>
        </row>
        <row r="119">
          <cell r="A119">
            <v>1140</v>
          </cell>
          <cell r="B119" t="str">
            <v>DM</v>
          </cell>
          <cell r="C119">
            <v>227.96151000000003</v>
          </cell>
          <cell r="D119">
            <v>1140</v>
          </cell>
          <cell r="E119" t="str">
            <v>MT</v>
          </cell>
          <cell r="G119">
            <v>1140</v>
          </cell>
          <cell r="H119" t="str">
            <v>TH</v>
          </cell>
          <cell r="M119">
            <v>1130</v>
          </cell>
          <cell r="N119" t="str">
            <v>YEM</v>
          </cell>
        </row>
        <row r="120">
          <cell r="A120">
            <v>1150</v>
          </cell>
          <cell r="B120" t="str">
            <v>DN</v>
          </cell>
          <cell r="C120">
            <v>227.96151000000003</v>
          </cell>
          <cell r="D120">
            <v>1150</v>
          </cell>
          <cell r="E120" t="str">
            <v>MU</v>
          </cell>
          <cell r="G120">
            <v>1150</v>
          </cell>
          <cell r="H120" t="str">
            <v>TI</v>
          </cell>
          <cell r="M120">
            <v>1140</v>
          </cell>
          <cell r="N120" t="str">
            <v>YEN</v>
          </cell>
        </row>
        <row r="121">
          <cell r="A121">
            <v>1160</v>
          </cell>
          <cell r="B121" t="str">
            <v>DO</v>
          </cell>
          <cell r="C121">
            <v>227.96151000000003</v>
          </cell>
          <cell r="D121">
            <v>1160</v>
          </cell>
          <cell r="E121" t="str">
            <v>MV</v>
          </cell>
          <cell r="G121">
            <v>1160</v>
          </cell>
          <cell r="H121" t="str">
            <v>TJ</v>
          </cell>
          <cell r="M121">
            <v>1150</v>
          </cell>
          <cell r="N121" t="str">
            <v>YEO</v>
          </cell>
        </row>
        <row r="122">
          <cell r="A122">
            <v>1170</v>
          </cell>
          <cell r="B122" t="str">
            <v>DP</v>
          </cell>
          <cell r="C122">
            <v>227.96151000000003</v>
          </cell>
          <cell r="D122">
            <v>1170</v>
          </cell>
          <cell r="E122" t="str">
            <v>MW</v>
          </cell>
          <cell r="G122">
            <v>1170</v>
          </cell>
          <cell r="H122" t="str">
            <v>TK</v>
          </cell>
          <cell r="M122">
            <v>1160</v>
          </cell>
          <cell r="N122" t="str">
            <v>YEP</v>
          </cell>
        </row>
        <row r="123">
          <cell r="A123">
            <v>1180</v>
          </cell>
          <cell r="B123" t="str">
            <v>DQ</v>
          </cell>
          <cell r="C123">
            <v>227.96151000000003</v>
          </cell>
          <cell r="D123">
            <v>1180</v>
          </cell>
          <cell r="E123" t="str">
            <v>MX</v>
          </cell>
          <cell r="G123">
            <v>1180</v>
          </cell>
          <cell r="H123" t="str">
            <v>TL</v>
          </cell>
          <cell r="M123">
            <v>1170</v>
          </cell>
          <cell r="N123" t="str">
            <v>YEQ</v>
          </cell>
        </row>
        <row r="124">
          <cell r="A124">
            <v>1190</v>
          </cell>
          <cell r="B124" t="str">
            <v>DR</v>
          </cell>
          <cell r="C124">
            <v>229.46821700000001</v>
          </cell>
          <cell r="D124">
            <v>1190</v>
          </cell>
          <cell r="E124" t="str">
            <v>MY</v>
          </cell>
          <cell r="G124">
            <v>1190</v>
          </cell>
          <cell r="H124" t="str">
            <v>TM</v>
          </cell>
          <cell r="M124">
            <v>1180</v>
          </cell>
          <cell r="N124" t="str">
            <v>YER</v>
          </cell>
        </row>
        <row r="125">
          <cell r="A125">
            <v>1200</v>
          </cell>
          <cell r="B125" t="str">
            <v>DS</v>
          </cell>
          <cell r="C125">
            <v>231.63301149999998</v>
          </cell>
          <cell r="D125">
            <v>1200</v>
          </cell>
          <cell r="E125" t="str">
            <v>MZ</v>
          </cell>
          <cell r="G125">
            <v>1200</v>
          </cell>
          <cell r="H125" t="str">
            <v>TN</v>
          </cell>
          <cell r="M125">
            <v>1190</v>
          </cell>
          <cell r="N125" t="str">
            <v>ZV</v>
          </cell>
        </row>
        <row r="126">
          <cell r="A126">
            <v>1210</v>
          </cell>
          <cell r="B126" t="str">
            <v>DT</v>
          </cell>
          <cell r="C126">
            <v>233.79780600000001</v>
          </cell>
          <cell r="D126">
            <v>1210</v>
          </cell>
          <cell r="E126" t="str">
            <v>NA</v>
          </cell>
          <cell r="G126">
            <v>1210</v>
          </cell>
          <cell r="H126" t="str">
            <v>TO</v>
          </cell>
        </row>
        <row r="127">
          <cell r="A127">
            <v>1220</v>
          </cell>
          <cell r="B127" t="str">
            <v>DU</v>
          </cell>
          <cell r="C127">
            <v>235.96260050000001</v>
          </cell>
          <cell r="D127">
            <v>1220</v>
          </cell>
          <cell r="E127" t="str">
            <v>NB</v>
          </cell>
          <cell r="G127">
            <v>1220</v>
          </cell>
          <cell r="H127" t="str">
            <v>TP</v>
          </cell>
        </row>
        <row r="128">
          <cell r="A128">
            <v>1230</v>
          </cell>
          <cell r="B128" t="str">
            <v>DV</v>
          </cell>
          <cell r="C128">
            <v>238.12739500000001</v>
          </cell>
          <cell r="D128">
            <v>1230</v>
          </cell>
          <cell r="E128" t="str">
            <v>NC</v>
          </cell>
          <cell r="G128">
            <v>1230</v>
          </cell>
          <cell r="H128" t="str">
            <v>TQ</v>
          </cell>
        </row>
        <row r="129">
          <cell r="A129">
            <v>1240</v>
          </cell>
          <cell r="B129" t="str">
            <v>DW</v>
          </cell>
          <cell r="C129">
            <v>240.29218950000001</v>
          </cell>
          <cell r="D129">
            <v>1240</v>
          </cell>
          <cell r="E129" t="str">
            <v>ND</v>
          </cell>
          <cell r="G129">
            <v>1240</v>
          </cell>
          <cell r="H129" t="str">
            <v>TR</v>
          </cell>
        </row>
        <row r="130">
          <cell r="A130">
            <v>1250</v>
          </cell>
          <cell r="B130" t="str">
            <v>DX</v>
          </cell>
          <cell r="C130">
            <v>242.45698399999995</v>
          </cell>
          <cell r="D130">
            <v>1250</v>
          </cell>
          <cell r="E130" t="str">
            <v>NE</v>
          </cell>
          <cell r="G130">
            <v>1250</v>
          </cell>
          <cell r="H130" t="str">
            <v>TS</v>
          </cell>
        </row>
        <row r="131">
          <cell r="A131">
            <v>1260</v>
          </cell>
          <cell r="B131" t="str">
            <v>DY</v>
          </cell>
          <cell r="C131">
            <v>244.62177849999998</v>
          </cell>
          <cell r="D131">
            <v>1260</v>
          </cell>
          <cell r="E131" t="str">
            <v>NF</v>
          </cell>
          <cell r="G131">
            <v>1260</v>
          </cell>
          <cell r="H131" t="str">
            <v>TT</v>
          </cell>
        </row>
        <row r="132">
          <cell r="A132">
            <v>1270</v>
          </cell>
          <cell r="B132" t="str">
            <v>DZ</v>
          </cell>
          <cell r="C132">
            <v>246.78657299999998</v>
          </cell>
          <cell r="D132">
            <v>1270</v>
          </cell>
          <cell r="E132" t="str">
            <v>NG</v>
          </cell>
          <cell r="G132">
            <v>1270</v>
          </cell>
          <cell r="H132" t="str">
            <v>TU</v>
          </cell>
        </row>
        <row r="133">
          <cell r="A133">
            <v>1280</v>
          </cell>
          <cell r="B133" t="str">
            <v>EA</v>
          </cell>
          <cell r="C133">
            <v>248.95136749999998</v>
          </cell>
          <cell r="D133">
            <v>1280</v>
          </cell>
          <cell r="E133" t="str">
            <v>NH</v>
          </cell>
          <cell r="G133">
            <v>1280</v>
          </cell>
          <cell r="H133" t="str">
            <v>TV</v>
          </cell>
        </row>
        <row r="134">
          <cell r="A134">
            <v>1290</v>
          </cell>
          <cell r="B134" t="str">
            <v>EB</v>
          </cell>
          <cell r="C134">
            <v>251.11616199999997</v>
          </cell>
          <cell r="D134">
            <v>1290</v>
          </cell>
          <cell r="E134" t="str">
            <v>NI</v>
          </cell>
          <cell r="G134">
            <v>1290</v>
          </cell>
          <cell r="H134" t="str">
            <v>TW</v>
          </cell>
        </row>
        <row r="135">
          <cell r="A135">
            <v>1300</v>
          </cell>
          <cell r="B135" t="str">
            <v>EC</v>
          </cell>
          <cell r="C135">
            <v>253.28095649999997</v>
          </cell>
          <cell r="D135">
            <v>1300</v>
          </cell>
          <cell r="E135" t="str">
            <v>NJ</v>
          </cell>
          <cell r="G135">
            <v>1300</v>
          </cell>
          <cell r="H135" t="str">
            <v>TX</v>
          </cell>
        </row>
        <row r="136">
          <cell r="A136">
            <v>1310</v>
          </cell>
          <cell r="B136" t="str">
            <v>ED</v>
          </cell>
          <cell r="C136">
            <v>255.44575099999997</v>
          </cell>
          <cell r="D136">
            <v>1310</v>
          </cell>
          <cell r="E136" t="str">
            <v>NK</v>
          </cell>
          <cell r="G136">
            <v>1310</v>
          </cell>
          <cell r="H136" t="str">
            <v>TY</v>
          </cell>
        </row>
        <row r="137">
          <cell r="A137">
            <v>1320</v>
          </cell>
          <cell r="B137" t="str">
            <v>EE</v>
          </cell>
          <cell r="C137">
            <v>257.6105455</v>
          </cell>
          <cell r="D137">
            <v>1320</v>
          </cell>
          <cell r="E137" t="str">
            <v>NL</v>
          </cell>
          <cell r="G137">
            <v>1320</v>
          </cell>
          <cell r="H137" t="str">
            <v>TZ</v>
          </cell>
        </row>
        <row r="138">
          <cell r="A138">
            <v>1330</v>
          </cell>
          <cell r="B138" t="str">
            <v>EF</v>
          </cell>
          <cell r="C138">
            <v>259.77534000000003</v>
          </cell>
          <cell r="D138">
            <v>1330</v>
          </cell>
          <cell r="E138" t="str">
            <v>NM</v>
          </cell>
          <cell r="G138">
            <v>1330</v>
          </cell>
          <cell r="H138" t="str">
            <v>UA</v>
          </cell>
        </row>
        <row r="139">
          <cell r="A139">
            <v>1340</v>
          </cell>
          <cell r="B139" t="str">
            <v>EG</v>
          </cell>
          <cell r="C139">
            <v>261.9401345</v>
          </cell>
          <cell r="D139">
            <v>1340</v>
          </cell>
          <cell r="E139" t="str">
            <v>NN</v>
          </cell>
          <cell r="G139">
            <v>1340</v>
          </cell>
          <cell r="H139" t="str">
            <v>UB</v>
          </cell>
        </row>
        <row r="140">
          <cell r="A140">
            <v>1350</v>
          </cell>
          <cell r="B140" t="str">
            <v>EH</v>
          </cell>
          <cell r="C140">
            <v>264.10492899999997</v>
          </cell>
          <cell r="D140">
            <v>1350</v>
          </cell>
          <cell r="E140" t="str">
            <v>NO</v>
          </cell>
          <cell r="G140">
            <v>1350</v>
          </cell>
          <cell r="H140" t="str">
            <v>UC</v>
          </cell>
        </row>
        <row r="141">
          <cell r="A141">
            <v>1360</v>
          </cell>
          <cell r="B141" t="str">
            <v>EI</v>
          </cell>
          <cell r="C141">
            <v>266.2697235</v>
          </cell>
          <cell r="D141">
            <v>1360</v>
          </cell>
          <cell r="E141" t="str">
            <v>NP</v>
          </cell>
          <cell r="G141">
            <v>1360</v>
          </cell>
          <cell r="H141" t="str">
            <v>UD</v>
          </cell>
        </row>
        <row r="142">
          <cell r="A142">
            <v>1370</v>
          </cell>
          <cell r="B142" t="str">
            <v>EJ</v>
          </cell>
          <cell r="C142">
            <v>268.43451800000003</v>
          </cell>
          <cell r="D142">
            <v>1370</v>
          </cell>
          <cell r="E142" t="str">
            <v>NQ</v>
          </cell>
          <cell r="G142">
            <v>1370</v>
          </cell>
          <cell r="H142" t="str">
            <v>UE</v>
          </cell>
        </row>
        <row r="143">
          <cell r="A143">
            <v>1380</v>
          </cell>
          <cell r="B143" t="str">
            <v>EK</v>
          </cell>
          <cell r="C143">
            <v>270.5993125</v>
          </cell>
          <cell r="D143">
            <v>1380</v>
          </cell>
          <cell r="E143" t="str">
            <v>NR</v>
          </cell>
          <cell r="G143">
            <v>1371</v>
          </cell>
          <cell r="H143" t="str">
            <v>ZX</v>
          </cell>
        </row>
        <row r="144">
          <cell r="A144">
            <v>1390</v>
          </cell>
          <cell r="B144" t="str">
            <v>EL</v>
          </cell>
          <cell r="C144">
            <v>272.76410699999997</v>
          </cell>
          <cell r="D144">
            <v>1390</v>
          </cell>
          <cell r="E144" t="str">
            <v>NS</v>
          </cell>
        </row>
        <row r="145">
          <cell r="A145">
            <v>1400</v>
          </cell>
          <cell r="B145" t="str">
            <v>EM</v>
          </cell>
          <cell r="C145">
            <v>274.92890149999994</v>
          </cell>
          <cell r="D145">
            <v>1400</v>
          </cell>
          <cell r="E145" t="str">
            <v>NT</v>
          </cell>
        </row>
        <row r="146">
          <cell r="A146">
            <v>1410</v>
          </cell>
          <cell r="B146" t="str">
            <v>EN</v>
          </cell>
          <cell r="C146">
            <v>277.09369599999997</v>
          </cell>
          <cell r="D146">
            <v>1410</v>
          </cell>
          <cell r="E146" t="str">
            <v>NU</v>
          </cell>
        </row>
        <row r="147">
          <cell r="A147">
            <v>1420</v>
          </cell>
          <cell r="B147" t="str">
            <v>EO</v>
          </cell>
          <cell r="C147">
            <v>279.25849049999999</v>
          </cell>
          <cell r="D147">
            <v>1420</v>
          </cell>
          <cell r="E147" t="str">
            <v>NV</v>
          </cell>
        </row>
        <row r="148">
          <cell r="A148">
            <v>1430</v>
          </cell>
          <cell r="B148" t="str">
            <v>EP</v>
          </cell>
          <cell r="C148">
            <v>281.42328499999996</v>
          </cell>
          <cell r="D148">
            <v>1430</v>
          </cell>
          <cell r="E148" t="str">
            <v>NW</v>
          </cell>
        </row>
        <row r="149">
          <cell r="A149">
            <v>1440</v>
          </cell>
          <cell r="B149" t="str">
            <v>EQ</v>
          </cell>
          <cell r="C149">
            <v>283.58807950000005</v>
          </cell>
          <cell r="D149">
            <v>1440</v>
          </cell>
          <cell r="E149" t="str">
            <v>NX</v>
          </cell>
        </row>
        <row r="150">
          <cell r="A150">
            <v>1450</v>
          </cell>
          <cell r="B150" t="str">
            <v>ER</v>
          </cell>
          <cell r="C150">
            <v>285.75287399999996</v>
          </cell>
          <cell r="D150">
            <v>1450</v>
          </cell>
          <cell r="E150" t="str">
            <v>NY</v>
          </cell>
        </row>
        <row r="151">
          <cell r="A151">
            <v>1460</v>
          </cell>
          <cell r="B151" t="str">
            <v>ES</v>
          </cell>
          <cell r="C151">
            <v>287.91766849999999</v>
          </cell>
          <cell r="D151">
            <v>1460</v>
          </cell>
          <cell r="E151" t="str">
            <v>NZ</v>
          </cell>
        </row>
        <row r="152">
          <cell r="A152">
            <v>1470</v>
          </cell>
          <cell r="B152" t="str">
            <v>ET</v>
          </cell>
          <cell r="C152">
            <v>290.08246300000002</v>
          </cell>
          <cell r="D152">
            <v>1470</v>
          </cell>
          <cell r="E152" t="str">
            <v>OA</v>
          </cell>
        </row>
        <row r="153">
          <cell r="A153">
            <v>1480</v>
          </cell>
          <cell r="B153" t="str">
            <v>EU</v>
          </cell>
          <cell r="C153">
            <v>292.24725749999999</v>
          </cell>
          <cell r="D153">
            <v>1480</v>
          </cell>
          <cell r="E153" t="str">
            <v>OB</v>
          </cell>
        </row>
        <row r="154">
          <cell r="A154">
            <v>1490</v>
          </cell>
          <cell r="B154" t="str">
            <v>EV</v>
          </cell>
          <cell r="C154">
            <v>294.41205200000002</v>
          </cell>
          <cell r="D154">
            <v>1490</v>
          </cell>
          <cell r="E154" t="str">
            <v>OC</v>
          </cell>
        </row>
        <row r="155">
          <cell r="A155">
            <v>1500</v>
          </cell>
          <cell r="B155" t="str">
            <v>EW</v>
          </cell>
          <cell r="C155">
            <v>296.57684649999999</v>
          </cell>
          <cell r="D155">
            <v>1500</v>
          </cell>
          <cell r="E155" t="str">
            <v>OD</v>
          </cell>
        </row>
        <row r="156">
          <cell r="A156">
            <v>1510</v>
          </cell>
          <cell r="B156" t="str">
            <v>EX</v>
          </cell>
          <cell r="C156">
            <v>298.74164099999996</v>
          </cell>
          <cell r="D156">
            <v>1510</v>
          </cell>
          <cell r="E156" t="str">
            <v>OE</v>
          </cell>
        </row>
        <row r="157">
          <cell r="A157">
            <v>1520</v>
          </cell>
          <cell r="B157" t="str">
            <v>EY</v>
          </cell>
          <cell r="C157">
            <v>300.90643549999999</v>
          </cell>
          <cell r="D157">
            <v>1520</v>
          </cell>
          <cell r="E157" t="str">
            <v>OF</v>
          </cell>
        </row>
        <row r="158">
          <cell r="A158">
            <v>1530</v>
          </cell>
          <cell r="B158" t="str">
            <v>EZ</v>
          </cell>
          <cell r="C158">
            <v>303.07123000000001</v>
          </cell>
          <cell r="D158">
            <v>1530</v>
          </cell>
          <cell r="E158" t="str">
            <v>OG</v>
          </cell>
        </row>
        <row r="159">
          <cell r="A159">
            <v>1540</v>
          </cell>
          <cell r="B159" t="str">
            <v>FA</v>
          </cell>
          <cell r="C159">
            <v>305.23602450000004</v>
          </cell>
          <cell r="D159">
            <v>1540</v>
          </cell>
          <cell r="E159" t="str">
            <v>OH</v>
          </cell>
        </row>
        <row r="160">
          <cell r="A160">
            <v>1550</v>
          </cell>
          <cell r="B160" t="str">
            <v>FB</v>
          </cell>
          <cell r="C160">
            <v>307.40081900000001</v>
          </cell>
          <cell r="D160">
            <v>1550</v>
          </cell>
          <cell r="E160" t="str">
            <v>OI</v>
          </cell>
        </row>
        <row r="161">
          <cell r="A161">
            <v>1560</v>
          </cell>
          <cell r="B161" t="str">
            <v>FC</v>
          </cell>
          <cell r="C161">
            <v>309.56561349999998</v>
          </cell>
          <cell r="D161">
            <v>1560</v>
          </cell>
          <cell r="E161" t="str">
            <v>OJ</v>
          </cell>
        </row>
        <row r="162">
          <cell r="A162">
            <v>1570</v>
          </cell>
          <cell r="B162" t="str">
            <v>FD</v>
          </cell>
          <cell r="C162">
            <v>311.73040800000001</v>
          </cell>
          <cell r="D162">
            <v>1570</v>
          </cell>
          <cell r="E162" t="str">
            <v>OK</v>
          </cell>
        </row>
        <row r="163">
          <cell r="A163">
            <v>1580</v>
          </cell>
          <cell r="B163" t="str">
            <v>FE</v>
          </cell>
          <cell r="C163">
            <v>313.89520249999998</v>
          </cell>
          <cell r="D163">
            <v>1580</v>
          </cell>
          <cell r="E163" t="str">
            <v>OL</v>
          </cell>
        </row>
        <row r="164">
          <cell r="A164">
            <v>1590</v>
          </cell>
          <cell r="B164" t="str">
            <v>FF</v>
          </cell>
          <cell r="C164">
            <v>316.05999699999995</v>
          </cell>
          <cell r="D164">
            <v>1590</v>
          </cell>
          <cell r="E164" t="str">
            <v>OM</v>
          </cell>
        </row>
        <row r="165">
          <cell r="A165">
            <v>1600</v>
          </cell>
          <cell r="B165" t="str">
            <v>FG</v>
          </cell>
          <cell r="C165">
            <v>318.22479149999992</v>
          </cell>
          <cell r="D165">
            <v>1600</v>
          </cell>
          <cell r="E165" t="str">
            <v>ON</v>
          </cell>
        </row>
        <row r="166">
          <cell r="A166">
            <v>1610</v>
          </cell>
          <cell r="B166" t="str">
            <v>FH</v>
          </cell>
          <cell r="C166">
            <v>320.38958599999995</v>
          </cell>
          <cell r="D166">
            <v>1610</v>
          </cell>
          <cell r="E166" t="str">
            <v>OO</v>
          </cell>
        </row>
        <row r="167">
          <cell r="A167">
            <v>1620</v>
          </cell>
          <cell r="B167" t="str">
            <v>FI</v>
          </cell>
          <cell r="C167">
            <v>322.55438049999998</v>
          </cell>
          <cell r="D167">
            <v>1620</v>
          </cell>
          <cell r="E167" t="str">
            <v>OP</v>
          </cell>
        </row>
        <row r="168">
          <cell r="A168">
            <v>1630</v>
          </cell>
          <cell r="B168" t="str">
            <v>FJ</v>
          </cell>
          <cell r="C168">
            <v>324.71917500000001</v>
          </cell>
          <cell r="D168">
            <v>1630</v>
          </cell>
          <cell r="E168" t="str">
            <v>OQ</v>
          </cell>
        </row>
        <row r="169">
          <cell r="A169">
            <v>1640</v>
          </cell>
          <cell r="B169" t="str">
            <v>FK</v>
          </cell>
          <cell r="C169">
            <v>326.88396949999998</v>
          </cell>
          <cell r="D169">
            <v>1640</v>
          </cell>
          <cell r="E169" t="str">
            <v>OR</v>
          </cell>
        </row>
        <row r="170">
          <cell r="A170">
            <v>1650</v>
          </cell>
          <cell r="B170" t="str">
            <v>FL</v>
          </cell>
          <cell r="C170">
            <v>329.04876399999995</v>
          </cell>
          <cell r="D170">
            <v>1650</v>
          </cell>
          <cell r="E170" t="str">
            <v>OS</v>
          </cell>
        </row>
        <row r="171">
          <cell r="A171">
            <v>1660</v>
          </cell>
          <cell r="B171" t="str">
            <v>FM</v>
          </cell>
          <cell r="C171">
            <v>331.21355849999998</v>
          </cell>
          <cell r="D171">
            <v>1660</v>
          </cell>
          <cell r="E171" t="str">
            <v>OT</v>
          </cell>
        </row>
        <row r="172">
          <cell r="A172">
            <v>1670</v>
          </cell>
          <cell r="B172" t="str">
            <v>FN</v>
          </cell>
          <cell r="C172">
            <v>333.37835299999995</v>
          </cell>
          <cell r="D172">
            <v>1670</v>
          </cell>
          <cell r="E172" t="str">
            <v>OU</v>
          </cell>
        </row>
        <row r="173">
          <cell r="A173">
            <v>1680</v>
          </cell>
          <cell r="B173" t="str">
            <v>FO</v>
          </cell>
          <cell r="C173">
            <v>335.54314749999998</v>
          </cell>
          <cell r="D173">
            <v>1671</v>
          </cell>
          <cell r="E173" t="str">
            <v>ZY</v>
          </cell>
        </row>
        <row r="174">
          <cell r="A174">
            <v>1690</v>
          </cell>
          <cell r="B174" t="str">
            <v>FP</v>
          </cell>
          <cell r="C174">
            <v>337.707942</v>
          </cell>
        </row>
        <row r="175">
          <cell r="A175">
            <v>1700</v>
          </cell>
          <cell r="B175" t="str">
            <v>FQ</v>
          </cell>
          <cell r="C175">
            <v>339.87273649999992</v>
          </cell>
        </row>
        <row r="176">
          <cell r="A176">
            <v>1710</v>
          </cell>
          <cell r="B176" t="str">
            <v>FR</v>
          </cell>
          <cell r="C176">
            <v>342.037531</v>
          </cell>
        </row>
        <row r="177">
          <cell r="A177">
            <v>1720</v>
          </cell>
          <cell r="B177" t="str">
            <v>FS</v>
          </cell>
          <cell r="C177">
            <v>344.20232550000003</v>
          </cell>
        </row>
        <row r="178">
          <cell r="A178">
            <v>1730</v>
          </cell>
          <cell r="B178" t="str">
            <v>FT</v>
          </cell>
          <cell r="C178">
            <v>346.36712</v>
          </cell>
        </row>
        <row r="179">
          <cell r="A179">
            <v>1740</v>
          </cell>
          <cell r="B179" t="str">
            <v>FU</v>
          </cell>
          <cell r="C179">
            <v>348.53191450000003</v>
          </cell>
        </row>
        <row r="180">
          <cell r="A180">
            <v>1750</v>
          </cell>
          <cell r="B180" t="str">
            <v>FV</v>
          </cell>
          <cell r="C180">
            <v>350.696709</v>
          </cell>
        </row>
        <row r="181">
          <cell r="A181">
            <v>1760</v>
          </cell>
          <cell r="B181" t="str">
            <v>FW</v>
          </cell>
          <cell r="C181">
            <v>352.86150349999997</v>
          </cell>
        </row>
        <row r="182">
          <cell r="A182">
            <v>1770</v>
          </cell>
          <cell r="B182" t="str">
            <v>FX</v>
          </cell>
          <cell r="C182">
            <v>355.026298</v>
          </cell>
        </row>
        <row r="183">
          <cell r="A183">
            <v>1780</v>
          </cell>
          <cell r="B183" t="str">
            <v>FY</v>
          </cell>
          <cell r="C183">
            <v>357.19109250000002</v>
          </cell>
        </row>
        <row r="184">
          <cell r="A184">
            <v>1790</v>
          </cell>
          <cell r="B184" t="str">
            <v>FZ</v>
          </cell>
          <cell r="C184">
            <v>359.35588700000005</v>
          </cell>
        </row>
        <row r="185">
          <cell r="A185">
            <v>1800</v>
          </cell>
          <cell r="B185" t="str">
            <v>GA</v>
          </cell>
          <cell r="C185">
            <v>361.52068150000002</v>
          </cell>
        </row>
        <row r="186">
          <cell r="A186">
            <v>1810</v>
          </cell>
          <cell r="B186" t="str">
            <v>GB</v>
          </cell>
          <cell r="C186">
            <v>363.68547599999999</v>
          </cell>
        </row>
        <row r="187">
          <cell r="A187">
            <v>1820</v>
          </cell>
          <cell r="B187" t="str">
            <v>GC</v>
          </cell>
          <cell r="C187">
            <v>365.85027050000002</v>
          </cell>
        </row>
        <row r="188">
          <cell r="A188">
            <v>1830</v>
          </cell>
          <cell r="B188" t="str">
            <v>GD</v>
          </cell>
          <cell r="C188">
            <v>368.01506499999994</v>
          </cell>
        </row>
        <row r="189">
          <cell r="A189">
            <v>1840</v>
          </cell>
          <cell r="B189" t="str">
            <v>GE</v>
          </cell>
          <cell r="C189">
            <v>370.17985950000002</v>
          </cell>
        </row>
        <row r="190">
          <cell r="A190">
            <v>1850</v>
          </cell>
          <cell r="B190" t="str">
            <v>GF</v>
          </cell>
          <cell r="C190">
            <v>372.34465399999993</v>
          </cell>
        </row>
        <row r="191">
          <cell r="A191">
            <v>1860</v>
          </cell>
          <cell r="B191" t="str">
            <v>GG</v>
          </cell>
          <cell r="C191">
            <v>374.50944849999991</v>
          </cell>
        </row>
        <row r="192">
          <cell r="A192">
            <v>1870</v>
          </cell>
          <cell r="B192" t="str">
            <v>GH</v>
          </cell>
          <cell r="C192">
            <v>376.67424299999999</v>
          </cell>
        </row>
        <row r="193">
          <cell r="A193">
            <v>1880</v>
          </cell>
          <cell r="B193" t="str">
            <v>GI</v>
          </cell>
          <cell r="C193">
            <v>378.83903750000002</v>
          </cell>
        </row>
        <row r="194">
          <cell r="A194">
            <v>1890</v>
          </cell>
          <cell r="B194" t="str">
            <v>GJ</v>
          </cell>
          <cell r="C194">
            <v>381.00383199999999</v>
          </cell>
        </row>
        <row r="195">
          <cell r="A195">
            <v>1900</v>
          </cell>
          <cell r="B195" t="str">
            <v>GK</v>
          </cell>
          <cell r="C195">
            <v>383.16862649999996</v>
          </cell>
        </row>
        <row r="196">
          <cell r="A196">
            <v>1910</v>
          </cell>
          <cell r="B196" t="str">
            <v>GL</v>
          </cell>
          <cell r="C196">
            <v>385.33342099999999</v>
          </cell>
        </row>
        <row r="197">
          <cell r="A197">
            <v>1920</v>
          </cell>
          <cell r="B197" t="str">
            <v>GM</v>
          </cell>
          <cell r="C197">
            <v>387.49821549999996</v>
          </cell>
        </row>
        <row r="198">
          <cell r="A198">
            <v>1930</v>
          </cell>
          <cell r="B198" t="str">
            <v>GN</v>
          </cell>
          <cell r="C198">
            <v>389.66300999999999</v>
          </cell>
        </row>
        <row r="199">
          <cell r="A199">
            <v>1940</v>
          </cell>
          <cell r="B199" t="str">
            <v>GO</v>
          </cell>
          <cell r="C199">
            <v>391.82780449999996</v>
          </cell>
        </row>
        <row r="200">
          <cell r="A200">
            <v>1950</v>
          </cell>
          <cell r="B200" t="str">
            <v>GP</v>
          </cell>
          <cell r="C200">
            <v>393.99259899999993</v>
          </cell>
        </row>
        <row r="201">
          <cell r="A201">
            <v>1960</v>
          </cell>
          <cell r="B201" t="str">
            <v>GQ</v>
          </cell>
          <cell r="C201">
            <v>396.15739350000001</v>
          </cell>
        </row>
        <row r="202">
          <cell r="A202">
            <v>1970</v>
          </cell>
          <cell r="B202" t="str">
            <v>GR</v>
          </cell>
          <cell r="C202">
            <v>398.32218799999998</v>
          </cell>
        </row>
        <row r="203">
          <cell r="A203">
            <v>1980</v>
          </cell>
          <cell r="B203" t="str">
            <v>GS</v>
          </cell>
          <cell r="C203">
            <v>400.48698250000001</v>
          </cell>
        </row>
        <row r="204">
          <cell r="A204">
            <v>1990</v>
          </cell>
          <cell r="B204" t="str">
            <v>GT</v>
          </cell>
          <cell r="C204">
            <v>402.65177699999998</v>
          </cell>
        </row>
        <row r="205">
          <cell r="A205">
            <v>2000</v>
          </cell>
          <cell r="B205" t="str">
            <v>GU</v>
          </cell>
          <cell r="C205">
            <v>404.81657149999995</v>
          </cell>
        </row>
        <row r="206">
          <cell r="A206">
            <v>2010</v>
          </cell>
          <cell r="B206" t="str">
            <v>GV</v>
          </cell>
          <cell r="C206">
            <v>406.98136599999998</v>
          </cell>
        </row>
        <row r="207">
          <cell r="A207">
            <v>2020</v>
          </cell>
          <cell r="B207" t="str">
            <v>GW</v>
          </cell>
          <cell r="C207">
            <v>409.14616050000001</v>
          </cell>
        </row>
        <row r="208">
          <cell r="A208">
            <v>2030</v>
          </cell>
          <cell r="B208" t="str">
            <v>GX</v>
          </cell>
          <cell r="C208">
            <v>411.31095499999998</v>
          </cell>
        </row>
        <row r="209">
          <cell r="A209">
            <v>2040</v>
          </cell>
          <cell r="B209" t="str">
            <v>GY</v>
          </cell>
          <cell r="C209">
            <v>413.47574950000001</v>
          </cell>
        </row>
        <row r="210">
          <cell r="A210">
            <v>2050</v>
          </cell>
          <cell r="B210" t="str">
            <v>GZ</v>
          </cell>
          <cell r="C210">
            <v>415.64054400000003</v>
          </cell>
        </row>
        <row r="211">
          <cell r="A211">
            <v>2060</v>
          </cell>
          <cell r="B211" t="str">
            <v>HA</v>
          </cell>
          <cell r="C211">
            <v>417.8053385</v>
          </cell>
        </row>
        <row r="212">
          <cell r="A212">
            <v>2070</v>
          </cell>
          <cell r="B212" t="str">
            <v>ZZ</v>
          </cell>
          <cell r="C212" t="str">
            <v>A DTERMINER</v>
          </cell>
        </row>
        <row r="213">
          <cell r="A213">
            <v>2080</v>
          </cell>
          <cell r="B213" t="str">
            <v>HC</v>
          </cell>
          <cell r="C213">
            <v>438.98267600000008</v>
          </cell>
        </row>
        <row r="214">
          <cell r="A214">
            <v>2090</v>
          </cell>
          <cell r="B214" t="str">
            <v>HD</v>
          </cell>
          <cell r="C214">
            <v>441.05334900000003</v>
          </cell>
        </row>
        <row r="215">
          <cell r="A215">
            <v>2100</v>
          </cell>
          <cell r="B215" t="str">
            <v>HE</v>
          </cell>
          <cell r="C215">
            <v>443.12402200000002</v>
          </cell>
        </row>
        <row r="216">
          <cell r="A216">
            <v>2110</v>
          </cell>
          <cell r="B216" t="str">
            <v>HF</v>
          </cell>
          <cell r="C216">
            <v>445.19469500000008</v>
          </cell>
        </row>
        <row r="217">
          <cell r="A217">
            <v>2120</v>
          </cell>
          <cell r="B217" t="str">
            <v>HG</v>
          </cell>
          <cell r="C217">
            <v>447.26536800000002</v>
          </cell>
        </row>
        <row r="218">
          <cell r="A218">
            <v>2130</v>
          </cell>
          <cell r="B218" t="str">
            <v>HH</v>
          </cell>
          <cell r="C218">
            <v>449.33604100000008</v>
          </cell>
        </row>
        <row r="219">
          <cell r="A219">
            <v>2140</v>
          </cell>
          <cell r="B219" t="str">
            <v>HI</v>
          </cell>
          <cell r="C219">
            <v>451.40671400000002</v>
          </cell>
        </row>
        <row r="220">
          <cell r="A220">
            <v>2150</v>
          </cell>
          <cell r="B220" t="str">
            <v>HJ</v>
          </cell>
          <cell r="C220">
            <v>453.47738700000002</v>
          </cell>
        </row>
        <row r="221">
          <cell r="A221">
            <v>2160</v>
          </cell>
          <cell r="B221" t="str">
            <v>HK</v>
          </cell>
          <cell r="C221">
            <v>455.54806000000008</v>
          </cell>
        </row>
        <row r="222">
          <cell r="A222">
            <v>2170</v>
          </cell>
          <cell r="B222" t="str">
            <v>HL</v>
          </cell>
          <cell r="C222">
            <v>457.61873300000013</v>
          </cell>
        </row>
        <row r="223">
          <cell r="A223">
            <v>2180</v>
          </cell>
          <cell r="B223" t="str">
            <v>HM</v>
          </cell>
          <cell r="C223">
            <v>459.68940600000008</v>
          </cell>
        </row>
        <row r="224">
          <cell r="A224">
            <v>2190</v>
          </cell>
          <cell r="B224" t="str">
            <v>HN</v>
          </cell>
          <cell r="C224">
            <v>461.76007900000002</v>
          </cell>
        </row>
        <row r="225">
          <cell r="A225">
            <v>2200</v>
          </cell>
          <cell r="B225" t="str">
            <v>HO</v>
          </cell>
          <cell r="C225">
            <v>463.83075200000002</v>
          </cell>
        </row>
        <row r="226">
          <cell r="A226">
            <v>2210</v>
          </cell>
          <cell r="B226" t="str">
            <v>HP</v>
          </cell>
          <cell r="C226">
            <v>465.90142500000007</v>
          </cell>
        </row>
        <row r="227">
          <cell r="A227">
            <v>2220</v>
          </cell>
          <cell r="B227" t="str">
            <v>HQ</v>
          </cell>
          <cell r="C227">
            <v>467.97209800000002</v>
          </cell>
        </row>
        <row r="228">
          <cell r="A228">
            <v>2230</v>
          </cell>
          <cell r="B228" t="str">
            <v>HR</v>
          </cell>
          <cell r="C228">
            <v>470.04277100000007</v>
          </cell>
        </row>
        <row r="229">
          <cell r="A229">
            <v>2240</v>
          </cell>
          <cell r="B229" t="str">
            <v>HS</v>
          </cell>
          <cell r="C229">
            <v>472.11344400000002</v>
          </cell>
        </row>
        <row r="230">
          <cell r="A230">
            <v>2250</v>
          </cell>
          <cell r="B230" t="str">
            <v>HT</v>
          </cell>
          <cell r="C230">
            <v>474.18411700000001</v>
          </cell>
        </row>
        <row r="231">
          <cell r="A231">
            <v>2260</v>
          </cell>
          <cell r="B231" t="str">
            <v>HU</v>
          </cell>
          <cell r="C231">
            <v>476.25479000000007</v>
          </cell>
        </row>
        <row r="232">
          <cell r="A232">
            <v>2270</v>
          </cell>
          <cell r="B232" t="str">
            <v>HV</v>
          </cell>
          <cell r="C232">
            <v>478.32546300000001</v>
          </cell>
        </row>
        <row r="233">
          <cell r="A233">
            <v>2280</v>
          </cell>
          <cell r="B233" t="str">
            <v>HW</v>
          </cell>
          <cell r="C233">
            <v>480.39613600000007</v>
          </cell>
        </row>
        <row r="234">
          <cell r="A234">
            <v>2290</v>
          </cell>
          <cell r="B234" t="str">
            <v>HX</v>
          </cell>
          <cell r="C234">
            <v>482.46680900000001</v>
          </cell>
        </row>
        <row r="235">
          <cell r="A235">
            <v>2300</v>
          </cell>
          <cell r="B235" t="str">
            <v>HY</v>
          </cell>
          <cell r="C235">
            <v>484.53748200000001</v>
          </cell>
        </row>
        <row r="236">
          <cell r="A236">
            <v>2310</v>
          </cell>
          <cell r="B236" t="str">
            <v>HZ</v>
          </cell>
          <cell r="C236">
            <v>486.60815500000012</v>
          </cell>
        </row>
        <row r="237">
          <cell r="A237">
            <v>2320</v>
          </cell>
          <cell r="B237" t="str">
            <v>IA</v>
          </cell>
          <cell r="C237">
            <v>488.67882800000001</v>
          </cell>
        </row>
        <row r="238">
          <cell r="A238">
            <v>2330</v>
          </cell>
          <cell r="B238" t="str">
            <v>IB</v>
          </cell>
          <cell r="C238">
            <v>490.74950100000018</v>
          </cell>
        </row>
        <row r="239">
          <cell r="A239">
            <v>2340</v>
          </cell>
          <cell r="B239" t="str">
            <v>IC</v>
          </cell>
          <cell r="C239">
            <v>492.82017400000012</v>
          </cell>
        </row>
        <row r="240">
          <cell r="A240">
            <v>2350</v>
          </cell>
          <cell r="B240" t="str">
            <v>ID</v>
          </cell>
          <cell r="C240">
            <v>494.89084700000001</v>
          </cell>
        </row>
        <row r="241">
          <cell r="A241">
            <v>2360</v>
          </cell>
          <cell r="B241" t="str">
            <v>IE</v>
          </cell>
          <cell r="C241">
            <v>496.96152000000012</v>
          </cell>
        </row>
        <row r="242">
          <cell r="A242">
            <v>2370</v>
          </cell>
          <cell r="B242" t="str">
            <v>IF</v>
          </cell>
          <cell r="C242">
            <v>499.03219300000012</v>
          </cell>
        </row>
        <row r="243">
          <cell r="A243">
            <v>2380</v>
          </cell>
          <cell r="B243" t="str">
            <v>IG</v>
          </cell>
          <cell r="C243">
            <v>501.10286600000006</v>
          </cell>
        </row>
        <row r="244">
          <cell r="A244">
            <v>2381</v>
          </cell>
          <cell r="B244" t="str">
            <v>ZZ</v>
          </cell>
          <cell r="C244" t="str">
            <v>A DTERMINER</v>
          </cell>
        </row>
        <row r="245">
          <cell r="B245" t="str">
            <v>IH</v>
          </cell>
          <cell r="C245">
            <v>7.4690000000000003</v>
          </cell>
        </row>
        <row r="246">
          <cell r="B246" t="str">
            <v>II</v>
          </cell>
          <cell r="C246">
            <v>8.261000000000001</v>
          </cell>
        </row>
        <row r="247">
          <cell r="B247" t="str">
            <v>IJ</v>
          </cell>
          <cell r="C247">
            <v>9.0969999999999995</v>
          </cell>
        </row>
        <row r="248">
          <cell r="B248" t="str">
            <v>IK</v>
          </cell>
          <cell r="C248">
            <v>9.6690000000000005</v>
          </cell>
        </row>
        <row r="249">
          <cell r="B249" t="str">
            <v>IL</v>
          </cell>
          <cell r="C249">
            <v>10.505000000000001</v>
          </cell>
        </row>
        <row r="250">
          <cell r="B250" t="str">
            <v>IM</v>
          </cell>
          <cell r="C250">
            <v>11.363000000000001</v>
          </cell>
        </row>
        <row r="251">
          <cell r="B251" t="str">
            <v>IN</v>
          </cell>
          <cell r="C251">
            <v>12.21</v>
          </cell>
        </row>
        <row r="252">
          <cell r="B252" t="str">
            <v>IO</v>
          </cell>
          <cell r="C252">
            <v>13.057</v>
          </cell>
        </row>
        <row r="253">
          <cell r="B253" t="str">
            <v>IP</v>
          </cell>
          <cell r="C253">
            <v>13.893000000000002</v>
          </cell>
        </row>
        <row r="254">
          <cell r="B254" t="str">
            <v>IQ</v>
          </cell>
          <cell r="C254">
            <v>14.729000000000001</v>
          </cell>
        </row>
        <row r="255">
          <cell r="B255" t="str">
            <v>IR</v>
          </cell>
          <cell r="C255">
            <v>15.565000000000001</v>
          </cell>
        </row>
        <row r="256">
          <cell r="B256" t="str">
            <v>IS</v>
          </cell>
          <cell r="C256">
            <v>16.401</v>
          </cell>
        </row>
        <row r="257">
          <cell r="B257" t="str">
            <v>IT</v>
          </cell>
          <cell r="C257">
            <v>17.292000000000002</v>
          </cell>
        </row>
        <row r="258">
          <cell r="B258" t="str">
            <v>IU</v>
          </cell>
          <cell r="C258">
            <v>18.106000000000002</v>
          </cell>
        </row>
        <row r="259">
          <cell r="B259" t="str">
            <v>IV</v>
          </cell>
          <cell r="C259">
            <v>19.052000000000003</v>
          </cell>
        </row>
        <row r="260">
          <cell r="B260" t="str">
            <v>IW</v>
          </cell>
          <cell r="C260">
            <v>19.8</v>
          </cell>
        </row>
        <row r="261">
          <cell r="B261" t="str">
            <v>IX</v>
          </cell>
          <cell r="C261">
            <v>20.647000000000002</v>
          </cell>
        </row>
        <row r="262">
          <cell r="B262" t="str">
            <v>IY</v>
          </cell>
          <cell r="C262">
            <v>21.494</v>
          </cell>
        </row>
        <row r="263">
          <cell r="B263" t="str">
            <v>IZ</v>
          </cell>
          <cell r="C263">
            <v>25.107060000000004</v>
          </cell>
        </row>
        <row r="264">
          <cell r="B264" t="str">
            <v>JA</v>
          </cell>
          <cell r="C264">
            <v>27.876750000000001</v>
          </cell>
        </row>
        <row r="265">
          <cell r="B265" t="str">
            <v>JB</v>
          </cell>
          <cell r="C265">
            <v>30.226790000000001</v>
          </cell>
        </row>
        <row r="266">
          <cell r="B266" t="str">
            <v>JC</v>
          </cell>
          <cell r="C266">
            <v>32.588820000000005</v>
          </cell>
        </row>
        <row r="267">
          <cell r="B267" t="str">
            <v>JD</v>
          </cell>
          <cell r="C267">
            <v>34.938860000000005</v>
          </cell>
        </row>
        <row r="268">
          <cell r="B268" t="str">
            <v>JE</v>
          </cell>
          <cell r="C268">
            <v>37.30089000000001</v>
          </cell>
        </row>
        <row r="269">
          <cell r="B269" t="str">
            <v>JF</v>
          </cell>
          <cell r="C269">
            <v>41.19764</v>
          </cell>
        </row>
        <row r="270">
          <cell r="B270" t="str">
            <v>JG</v>
          </cell>
          <cell r="C270">
            <v>43.167597000000008</v>
          </cell>
        </row>
        <row r="271">
          <cell r="B271" t="str">
            <v>JH</v>
          </cell>
          <cell r="C271">
            <v>47.091924000000006</v>
          </cell>
        </row>
        <row r="272">
          <cell r="B272" t="str">
            <v>JI</v>
          </cell>
          <cell r="C272">
            <v>51.016251000000011</v>
          </cell>
        </row>
        <row r="273">
          <cell r="B273" t="str">
            <v>JJ</v>
          </cell>
          <cell r="C273">
            <v>54.940578000000002</v>
          </cell>
        </row>
        <row r="274">
          <cell r="B274" t="str">
            <v>JK</v>
          </cell>
          <cell r="C274">
            <v>58.864905</v>
          </cell>
        </row>
        <row r="275">
          <cell r="B275" t="str">
            <v>JL</v>
          </cell>
          <cell r="C275">
            <v>62.789232000000005</v>
          </cell>
        </row>
        <row r="276">
          <cell r="B276" t="str">
            <v>JM</v>
          </cell>
          <cell r="C276">
            <v>66.713559000000004</v>
          </cell>
        </row>
        <row r="277">
          <cell r="B277" t="str">
            <v>JN</v>
          </cell>
          <cell r="C277">
            <v>70.637886000000009</v>
          </cell>
        </row>
        <row r="278">
          <cell r="B278" t="str">
            <v>JO</v>
          </cell>
          <cell r="C278">
            <v>74.562213</v>
          </cell>
        </row>
        <row r="279">
          <cell r="B279" t="str">
            <v>JP</v>
          </cell>
          <cell r="C279">
            <v>78.486540000000005</v>
          </cell>
        </row>
        <row r="280">
          <cell r="B280" t="str">
            <v>JQ</v>
          </cell>
          <cell r="C280">
            <v>82.410866999999996</v>
          </cell>
        </row>
        <row r="281">
          <cell r="B281" t="str">
            <v>JR</v>
          </cell>
          <cell r="C281">
            <v>86.335194000000016</v>
          </cell>
        </row>
        <row r="282">
          <cell r="B282" t="str">
            <v>JS</v>
          </cell>
          <cell r="C282">
            <v>90.259521000000007</v>
          </cell>
        </row>
        <row r="283">
          <cell r="B283" t="str">
            <v>JT</v>
          </cell>
          <cell r="C283">
            <v>94.183848000000012</v>
          </cell>
        </row>
        <row r="284">
          <cell r="B284" t="str">
            <v>JU</v>
          </cell>
          <cell r="C284">
            <v>98.108175000000003</v>
          </cell>
        </row>
        <row r="285">
          <cell r="B285" t="str">
            <v>JV</v>
          </cell>
          <cell r="C285">
            <v>102.03250200000002</v>
          </cell>
        </row>
        <row r="286">
          <cell r="B286" t="str">
            <v>JW</v>
          </cell>
          <cell r="C286">
            <v>105.956829</v>
          </cell>
        </row>
        <row r="287">
          <cell r="B287" t="str">
            <v>JX</v>
          </cell>
          <cell r="C287">
            <v>109.881156</v>
          </cell>
        </row>
        <row r="288">
          <cell r="B288" t="str">
            <v>JY</v>
          </cell>
          <cell r="C288">
            <v>113.80548300000001</v>
          </cell>
        </row>
        <row r="289">
          <cell r="B289" t="str">
            <v>JZ</v>
          </cell>
          <cell r="C289">
            <v>115.44931200000001</v>
          </cell>
        </row>
        <row r="290">
          <cell r="B290" t="str">
            <v>KA</v>
          </cell>
          <cell r="C290">
            <v>119.05710300000003</v>
          </cell>
        </row>
        <row r="291">
          <cell r="B291" t="str">
            <v>KB</v>
          </cell>
          <cell r="C291">
            <v>122.66489400000003</v>
          </cell>
        </row>
        <row r="292">
          <cell r="B292" t="str">
            <v>KC</v>
          </cell>
          <cell r="C292">
            <v>126.272685</v>
          </cell>
        </row>
        <row r="293">
          <cell r="B293" t="str">
            <v>KD</v>
          </cell>
          <cell r="C293">
            <v>129.88047600000002</v>
          </cell>
        </row>
        <row r="294">
          <cell r="B294" t="str">
            <v>KE</v>
          </cell>
          <cell r="C294">
            <v>133.48826700000001</v>
          </cell>
        </row>
        <row r="295">
          <cell r="B295" t="str">
            <v>KF</v>
          </cell>
          <cell r="C295">
            <v>137.09605800000006</v>
          </cell>
        </row>
        <row r="296">
          <cell r="B296" t="str">
            <v>KG</v>
          </cell>
          <cell r="C296">
            <v>140.70384900000002</v>
          </cell>
        </row>
        <row r="297">
          <cell r="B297" t="str">
            <v>KH</v>
          </cell>
          <cell r="C297">
            <v>144.31164000000004</v>
          </cell>
        </row>
        <row r="298">
          <cell r="B298" t="str">
            <v>KI</v>
          </cell>
          <cell r="C298">
            <v>147.91943100000003</v>
          </cell>
        </row>
        <row r="299">
          <cell r="B299" t="str">
            <v>KJ</v>
          </cell>
          <cell r="C299">
            <v>151.52722199999999</v>
          </cell>
        </row>
        <row r="300">
          <cell r="B300" t="str">
            <v>KK</v>
          </cell>
          <cell r="C300">
            <v>155.13501300000001</v>
          </cell>
        </row>
        <row r="301">
          <cell r="B301" t="str">
            <v>KL</v>
          </cell>
          <cell r="C301">
            <v>158.74280400000006</v>
          </cell>
        </row>
        <row r="302">
          <cell r="B302" t="str">
            <v>KM</v>
          </cell>
          <cell r="C302">
            <v>162.35059500000003</v>
          </cell>
        </row>
        <row r="303">
          <cell r="B303" t="str">
            <v>KN</v>
          </cell>
          <cell r="C303">
            <v>165.95838600000002</v>
          </cell>
        </row>
        <row r="304">
          <cell r="B304" t="str">
            <v>KO</v>
          </cell>
          <cell r="C304">
            <v>169.56617700000001</v>
          </cell>
        </row>
        <row r="305">
          <cell r="B305" t="str">
            <v>KP</v>
          </cell>
          <cell r="C305">
            <v>173.17396800000006</v>
          </cell>
        </row>
        <row r="306">
          <cell r="B306" t="str">
            <v>KQ</v>
          </cell>
          <cell r="C306">
            <v>176.78175900000002</v>
          </cell>
        </row>
        <row r="307">
          <cell r="B307" t="str">
            <v>KR</v>
          </cell>
          <cell r="C307">
            <v>181.02981600000001</v>
          </cell>
        </row>
        <row r="308">
          <cell r="B308" t="str">
            <v>KS</v>
          </cell>
          <cell r="C308">
            <v>184.38222000000002</v>
          </cell>
        </row>
        <row r="309">
          <cell r="B309" t="str">
            <v>KT</v>
          </cell>
          <cell r="C309">
            <v>187.734624</v>
          </cell>
        </row>
        <row r="310">
          <cell r="B310" t="str">
            <v>KU</v>
          </cell>
          <cell r="C310">
            <v>191.08702800000006</v>
          </cell>
        </row>
        <row r="311">
          <cell r="B311" t="str">
            <v>KV</v>
          </cell>
          <cell r="C311">
            <v>194.43943200000004</v>
          </cell>
        </row>
        <row r="312">
          <cell r="B312" t="str">
            <v>KW</v>
          </cell>
          <cell r="C312">
            <v>197.79183600000007</v>
          </cell>
        </row>
        <row r="313">
          <cell r="B313" t="str">
            <v>KX</v>
          </cell>
          <cell r="C313">
            <v>201.14424000000002</v>
          </cell>
        </row>
        <row r="314">
          <cell r="B314" t="str">
            <v>KY</v>
          </cell>
          <cell r="C314">
            <v>204.49664400000006</v>
          </cell>
        </row>
        <row r="315">
          <cell r="B315" t="str">
            <v>KZ</v>
          </cell>
          <cell r="C315">
            <v>207.84904800000004</v>
          </cell>
        </row>
        <row r="316">
          <cell r="B316" t="str">
            <v>LA</v>
          </cell>
          <cell r="C316">
            <v>211.20145200000002</v>
          </cell>
        </row>
        <row r="317">
          <cell r="B317" t="str">
            <v>LB</v>
          </cell>
          <cell r="C317">
            <v>214.55385600000005</v>
          </cell>
        </row>
        <row r="318">
          <cell r="B318" t="str">
            <v>LC</v>
          </cell>
          <cell r="C318">
            <v>217.90626000000003</v>
          </cell>
        </row>
        <row r="319">
          <cell r="B319" t="str">
            <v>LD</v>
          </cell>
          <cell r="C319">
            <v>221.25866400000007</v>
          </cell>
        </row>
        <row r="320">
          <cell r="B320" t="str">
            <v>LE</v>
          </cell>
          <cell r="C320">
            <v>224.61106800000002</v>
          </cell>
        </row>
        <row r="321">
          <cell r="B321" t="str">
            <v>LF</v>
          </cell>
          <cell r="C321">
            <v>227.963472</v>
          </cell>
        </row>
        <row r="322">
          <cell r="B322" t="str">
            <v>LG</v>
          </cell>
          <cell r="C322">
            <v>231.31587600000003</v>
          </cell>
        </row>
        <row r="323">
          <cell r="B323" t="str">
            <v>LH</v>
          </cell>
          <cell r="C323">
            <v>232.01849000000007</v>
          </cell>
        </row>
        <row r="324">
          <cell r="B324" t="str">
            <v>LI</v>
          </cell>
          <cell r="C324">
            <v>235.15387500000003</v>
          </cell>
        </row>
        <row r="325">
          <cell r="B325" t="str">
            <v>LJ</v>
          </cell>
          <cell r="C325">
            <v>238.28926000000007</v>
          </cell>
        </row>
        <row r="326">
          <cell r="B326" t="str">
            <v>LK</v>
          </cell>
          <cell r="C326">
            <v>241.42464500000003</v>
          </cell>
        </row>
        <row r="327">
          <cell r="B327" t="str">
            <v>LL</v>
          </cell>
          <cell r="C327">
            <v>244.56003000000007</v>
          </cell>
        </row>
        <row r="328">
          <cell r="B328" t="str">
            <v>LM</v>
          </cell>
          <cell r="C328">
            <v>247.69541500000003</v>
          </cell>
        </row>
        <row r="329">
          <cell r="B329" t="str">
            <v>LN</v>
          </cell>
          <cell r="C329">
            <v>250.83080000000001</v>
          </cell>
        </row>
        <row r="330">
          <cell r="B330" t="str">
            <v>LO</v>
          </cell>
          <cell r="C330">
            <v>253.96618500000002</v>
          </cell>
        </row>
        <row r="331">
          <cell r="B331" t="str">
            <v>LP</v>
          </cell>
          <cell r="C331">
            <v>257.10157000000004</v>
          </cell>
        </row>
        <row r="332">
          <cell r="B332" t="str">
            <v>LQ</v>
          </cell>
          <cell r="C332">
            <v>260.23695500000002</v>
          </cell>
        </row>
        <row r="333">
          <cell r="B333" t="str">
            <v>LR</v>
          </cell>
          <cell r="C333">
            <v>263.37234000000001</v>
          </cell>
        </row>
        <row r="334">
          <cell r="B334" t="str">
            <v>LS</v>
          </cell>
          <cell r="C334">
            <v>266.50772500000005</v>
          </cell>
        </row>
        <row r="335">
          <cell r="B335" t="str">
            <v>LT</v>
          </cell>
          <cell r="C335">
            <v>269.64311000000004</v>
          </cell>
        </row>
        <row r="336">
          <cell r="B336" t="str">
            <v>LU</v>
          </cell>
          <cell r="C336">
            <v>272.77849500000002</v>
          </cell>
        </row>
        <row r="337">
          <cell r="B337" t="str">
            <v>LV</v>
          </cell>
          <cell r="C337">
            <v>275.91388000000006</v>
          </cell>
        </row>
        <row r="338">
          <cell r="B338" t="str">
            <v>LW</v>
          </cell>
          <cell r="C338">
            <v>279.04926500000005</v>
          </cell>
        </row>
        <row r="339">
          <cell r="B339" t="str">
            <v>LX</v>
          </cell>
          <cell r="C339">
            <v>282.18465000000003</v>
          </cell>
        </row>
        <row r="340">
          <cell r="B340" t="str">
            <v>LY</v>
          </cell>
          <cell r="C340">
            <v>285.32003500000002</v>
          </cell>
        </row>
        <row r="341">
          <cell r="B341" t="str">
            <v>LZ</v>
          </cell>
          <cell r="C341">
            <v>288.45542000000006</v>
          </cell>
        </row>
        <row r="342">
          <cell r="B342" t="str">
            <v>MA</v>
          </cell>
          <cell r="C342">
            <v>291.59080500000005</v>
          </cell>
        </row>
        <row r="343">
          <cell r="B343" t="str">
            <v>MB</v>
          </cell>
          <cell r="C343">
            <v>294.72619000000003</v>
          </cell>
        </row>
        <row r="344">
          <cell r="B344" t="str">
            <v>MC</v>
          </cell>
          <cell r="C344">
            <v>297.86157500000007</v>
          </cell>
        </row>
        <row r="345">
          <cell r="B345" t="str">
            <v>MD</v>
          </cell>
          <cell r="C345">
            <v>300.99696</v>
          </cell>
        </row>
        <row r="346">
          <cell r="B346" t="str">
            <v>ME</v>
          </cell>
          <cell r="C346">
            <v>304.13234500000004</v>
          </cell>
        </row>
        <row r="347">
          <cell r="B347" t="str">
            <v>MF</v>
          </cell>
          <cell r="C347">
            <v>307.26773000000003</v>
          </cell>
        </row>
        <row r="348">
          <cell r="B348" t="str">
            <v>MG</v>
          </cell>
          <cell r="C348">
            <v>310.40311500000001</v>
          </cell>
        </row>
        <row r="349">
          <cell r="B349" t="str">
            <v>MH</v>
          </cell>
          <cell r="C349">
            <v>311.63448800000009</v>
          </cell>
        </row>
        <row r="350">
          <cell r="B350" t="str">
            <v>MI</v>
          </cell>
          <cell r="C350">
            <v>314.57443599999999</v>
          </cell>
        </row>
        <row r="351">
          <cell r="B351" t="str">
            <v>MJ</v>
          </cell>
          <cell r="C351">
            <v>317.51438400000001</v>
          </cell>
        </row>
        <row r="352">
          <cell r="B352" t="str">
            <v>MK</v>
          </cell>
          <cell r="C352">
            <v>320.45433200000002</v>
          </cell>
        </row>
        <row r="353">
          <cell r="B353" t="str">
            <v>ML</v>
          </cell>
          <cell r="C353">
            <v>323.39428000000009</v>
          </cell>
        </row>
        <row r="354">
          <cell r="B354" t="str">
            <v>MM</v>
          </cell>
          <cell r="C354">
            <v>326.33422800000011</v>
          </cell>
        </row>
        <row r="355">
          <cell r="B355" t="str">
            <v>MN</v>
          </cell>
          <cell r="C355">
            <v>329.27417600000001</v>
          </cell>
        </row>
        <row r="356">
          <cell r="B356" t="str">
            <v>MO</v>
          </cell>
          <cell r="C356">
            <v>332.21412400000003</v>
          </cell>
        </row>
        <row r="357">
          <cell r="B357" t="str">
            <v>MP</v>
          </cell>
          <cell r="C357">
            <v>335.1540720000001</v>
          </cell>
        </row>
        <row r="358">
          <cell r="B358" t="str">
            <v>MQ</v>
          </cell>
          <cell r="C358">
            <v>338.09402000000006</v>
          </cell>
        </row>
        <row r="359">
          <cell r="B359" t="str">
            <v>MR</v>
          </cell>
          <cell r="C359">
            <v>341.03396800000007</v>
          </cell>
        </row>
        <row r="360">
          <cell r="B360" t="str">
            <v>MS</v>
          </cell>
          <cell r="C360">
            <v>343.97391599999997</v>
          </cell>
        </row>
        <row r="361">
          <cell r="B361" t="str">
            <v>MT</v>
          </cell>
          <cell r="C361">
            <v>346.91386400000005</v>
          </cell>
        </row>
        <row r="362">
          <cell r="B362" t="str">
            <v>MU</v>
          </cell>
          <cell r="C362">
            <v>349.85381200000006</v>
          </cell>
        </row>
        <row r="363">
          <cell r="B363" t="str">
            <v>MV</v>
          </cell>
          <cell r="C363">
            <v>352.79376000000008</v>
          </cell>
        </row>
        <row r="364">
          <cell r="B364" t="str">
            <v>MW</v>
          </cell>
          <cell r="C364">
            <v>355.73370800000009</v>
          </cell>
        </row>
        <row r="365">
          <cell r="B365" t="str">
            <v>MX</v>
          </cell>
          <cell r="C365">
            <v>358.67365600000005</v>
          </cell>
        </row>
        <row r="366">
          <cell r="B366" t="str">
            <v>MY</v>
          </cell>
          <cell r="C366">
            <v>361.61360400000007</v>
          </cell>
        </row>
        <row r="367">
          <cell r="B367" t="str">
            <v>MZ</v>
          </cell>
          <cell r="C367">
            <v>364.55355200000008</v>
          </cell>
        </row>
        <row r="368">
          <cell r="B368" t="str">
            <v>NA</v>
          </cell>
          <cell r="C368">
            <v>367.49350000000004</v>
          </cell>
        </row>
        <row r="369">
          <cell r="B369" t="str">
            <v>NB</v>
          </cell>
          <cell r="C369">
            <v>370.43344800000006</v>
          </cell>
        </row>
        <row r="370">
          <cell r="B370" t="str">
            <v>NC</v>
          </cell>
          <cell r="C370">
            <v>373.37339600000001</v>
          </cell>
        </row>
        <row r="371">
          <cell r="B371" t="str">
            <v>ND</v>
          </cell>
          <cell r="C371">
            <v>376.31334400000003</v>
          </cell>
        </row>
        <row r="372">
          <cell r="B372" t="str">
            <v>NE</v>
          </cell>
          <cell r="C372">
            <v>379.25329200000004</v>
          </cell>
        </row>
        <row r="373">
          <cell r="B373" t="str">
            <v>NF</v>
          </cell>
          <cell r="C373">
            <v>382.19324000000006</v>
          </cell>
        </row>
        <row r="374">
          <cell r="B374" t="str">
            <v>NG</v>
          </cell>
          <cell r="C374">
            <v>385.13318800000008</v>
          </cell>
        </row>
        <row r="375">
          <cell r="B375" t="str">
            <v>NH</v>
          </cell>
          <cell r="C375">
            <v>388.07313600000009</v>
          </cell>
        </row>
        <row r="376">
          <cell r="B376" t="str">
            <v>NI</v>
          </cell>
          <cell r="C376">
            <v>391.01308400000005</v>
          </cell>
        </row>
        <row r="377">
          <cell r="B377" t="str">
            <v>NJ</v>
          </cell>
          <cell r="C377">
            <v>393.95303200000012</v>
          </cell>
        </row>
        <row r="378">
          <cell r="B378" t="str">
            <v>NK</v>
          </cell>
          <cell r="C378">
            <v>396.89298000000002</v>
          </cell>
        </row>
        <row r="379">
          <cell r="B379" t="str">
            <v>NL</v>
          </cell>
          <cell r="C379">
            <v>399.83292800000004</v>
          </cell>
        </row>
        <row r="380">
          <cell r="B380" t="str">
            <v>NM</v>
          </cell>
          <cell r="C380">
            <v>402.77287600000011</v>
          </cell>
        </row>
        <row r="381">
          <cell r="B381" t="str">
            <v>NN</v>
          </cell>
          <cell r="C381">
            <v>405.71282400000001</v>
          </cell>
        </row>
        <row r="382">
          <cell r="B382" t="str">
            <v>NO</v>
          </cell>
          <cell r="C382">
            <v>408.65277200000008</v>
          </cell>
        </row>
        <row r="383">
          <cell r="B383" t="str">
            <v>NP</v>
          </cell>
          <cell r="C383">
            <v>411.59272000000004</v>
          </cell>
        </row>
        <row r="384">
          <cell r="B384" t="str">
            <v>NQ</v>
          </cell>
          <cell r="C384">
            <v>414.53266800000006</v>
          </cell>
        </row>
        <row r="385">
          <cell r="B385" t="str">
            <v>NR</v>
          </cell>
          <cell r="C385">
            <v>417.47261600000013</v>
          </cell>
        </row>
        <row r="386">
          <cell r="B386" t="str">
            <v>NS</v>
          </cell>
          <cell r="C386">
            <v>420.41256400000003</v>
          </cell>
        </row>
        <row r="387">
          <cell r="B387" t="str">
            <v>NT</v>
          </cell>
          <cell r="C387">
            <v>423.3525120000001</v>
          </cell>
        </row>
        <row r="388">
          <cell r="B388" t="str">
            <v>NU</v>
          </cell>
          <cell r="C388">
            <v>426.29246000000006</v>
          </cell>
        </row>
        <row r="389">
          <cell r="B389" t="str">
            <v>NV</v>
          </cell>
          <cell r="C389">
            <v>429.23240800000002</v>
          </cell>
        </row>
        <row r="390">
          <cell r="B390" t="str">
            <v>NW</v>
          </cell>
          <cell r="C390">
            <v>432.17235600000009</v>
          </cell>
        </row>
        <row r="391">
          <cell r="B391" t="str">
            <v>NX</v>
          </cell>
          <cell r="C391">
            <v>435.11230399999999</v>
          </cell>
        </row>
        <row r="392">
          <cell r="B392" t="str">
            <v>NY</v>
          </cell>
          <cell r="C392">
            <v>438.05225200000007</v>
          </cell>
        </row>
        <row r="393">
          <cell r="B393" t="str">
            <v>NZ</v>
          </cell>
          <cell r="C393">
            <v>440.99220000000003</v>
          </cell>
        </row>
        <row r="394">
          <cell r="B394" t="str">
            <v>OA</v>
          </cell>
          <cell r="C394">
            <v>443.93214800000004</v>
          </cell>
        </row>
        <row r="395">
          <cell r="B395" t="str">
            <v>OB</v>
          </cell>
          <cell r="C395">
            <v>446.87209600000011</v>
          </cell>
        </row>
        <row r="396">
          <cell r="B396" t="str">
            <v>OC</v>
          </cell>
          <cell r="C396">
            <v>449.81204400000007</v>
          </cell>
        </row>
        <row r="397">
          <cell r="B397" t="str">
            <v>OD</v>
          </cell>
          <cell r="C397">
            <v>452.75199200000003</v>
          </cell>
        </row>
        <row r="398">
          <cell r="B398" t="str">
            <v>OE</v>
          </cell>
          <cell r="C398">
            <v>455.69194000000005</v>
          </cell>
        </row>
        <row r="399">
          <cell r="B399" t="str">
            <v>OF</v>
          </cell>
          <cell r="C399">
            <v>458.631888</v>
          </cell>
        </row>
        <row r="400">
          <cell r="B400" t="str">
            <v>OG</v>
          </cell>
          <cell r="C400">
            <v>461.57183600000008</v>
          </cell>
        </row>
        <row r="401">
          <cell r="B401" t="str">
            <v>OH</v>
          </cell>
          <cell r="C401">
            <v>464.51178400000003</v>
          </cell>
        </row>
        <row r="402">
          <cell r="B402" t="str">
            <v>OI</v>
          </cell>
          <cell r="C402">
            <v>467.45173200000011</v>
          </cell>
        </row>
        <row r="403">
          <cell r="B403" t="str">
            <v>OJ</v>
          </cell>
          <cell r="C403">
            <v>470.39168000000012</v>
          </cell>
        </row>
        <row r="404">
          <cell r="B404" t="str">
            <v>OK</v>
          </cell>
          <cell r="C404">
            <v>473.33162800000008</v>
          </cell>
        </row>
        <row r="405">
          <cell r="B405" t="str">
            <v>OL</v>
          </cell>
          <cell r="C405">
            <v>476.27157600000004</v>
          </cell>
        </row>
        <row r="406">
          <cell r="B406" t="str">
            <v>OM</v>
          </cell>
          <cell r="C406">
            <v>479.21152400000011</v>
          </cell>
        </row>
        <row r="407">
          <cell r="B407" t="str">
            <v>ON</v>
          </cell>
          <cell r="C407">
            <v>482.15147200000013</v>
          </cell>
        </row>
        <row r="408">
          <cell r="B408" t="str">
            <v>OO</v>
          </cell>
          <cell r="C408">
            <v>485.09141999999997</v>
          </cell>
        </row>
        <row r="409">
          <cell r="B409" t="str">
            <v>OP</v>
          </cell>
          <cell r="C409">
            <v>488.03136800000004</v>
          </cell>
        </row>
        <row r="410">
          <cell r="B410" t="str">
            <v>OQ</v>
          </cell>
          <cell r="C410">
            <v>490.97131600000012</v>
          </cell>
        </row>
        <row r="411">
          <cell r="B411" t="str">
            <v>OR</v>
          </cell>
          <cell r="C411">
            <v>493.91126400000013</v>
          </cell>
        </row>
        <row r="412">
          <cell r="B412" t="str">
            <v>OS</v>
          </cell>
          <cell r="C412">
            <v>496.85121200000009</v>
          </cell>
        </row>
        <row r="413">
          <cell r="B413" t="str">
            <v>OT</v>
          </cell>
          <cell r="C413">
            <v>499.79116000000005</v>
          </cell>
        </row>
        <row r="414">
          <cell r="B414" t="str">
            <v>OU</v>
          </cell>
          <cell r="C414">
            <v>502.73110800000006</v>
          </cell>
        </row>
        <row r="415">
          <cell r="B415" t="str">
            <v>OV</v>
          </cell>
          <cell r="C415">
            <v>7.4690000000000003</v>
          </cell>
        </row>
        <row r="416">
          <cell r="B416" t="str">
            <v>OW</v>
          </cell>
          <cell r="C416">
            <v>8.261000000000001</v>
          </cell>
        </row>
        <row r="417">
          <cell r="B417" t="str">
            <v>OX</v>
          </cell>
          <cell r="C417">
            <v>9.0969999999999995</v>
          </cell>
        </row>
        <row r="418">
          <cell r="B418" t="str">
            <v>OY</v>
          </cell>
          <cell r="C418">
            <v>9.6690000000000005</v>
          </cell>
        </row>
        <row r="419">
          <cell r="B419" t="str">
            <v>OZ</v>
          </cell>
          <cell r="C419">
            <v>10.505000000000001</v>
          </cell>
        </row>
        <row r="420">
          <cell r="B420" t="str">
            <v>PA</v>
          </cell>
          <cell r="C420">
            <v>11.363000000000001</v>
          </cell>
        </row>
        <row r="421">
          <cell r="B421" t="str">
            <v>PB</v>
          </cell>
          <cell r="C421">
            <v>12.21</v>
          </cell>
        </row>
        <row r="422">
          <cell r="B422" t="str">
            <v>PC</v>
          </cell>
          <cell r="C422">
            <v>13.057</v>
          </cell>
        </row>
        <row r="423">
          <cell r="B423" t="str">
            <v>PD</v>
          </cell>
          <cell r="C423">
            <v>13.893000000000002</v>
          </cell>
        </row>
        <row r="424">
          <cell r="B424" t="str">
            <v>PE</v>
          </cell>
          <cell r="C424">
            <v>14.729000000000001</v>
          </cell>
        </row>
        <row r="425">
          <cell r="B425" t="str">
            <v>PF</v>
          </cell>
          <cell r="C425">
            <v>15.565000000000001</v>
          </cell>
        </row>
        <row r="426">
          <cell r="B426" t="str">
            <v>PG</v>
          </cell>
          <cell r="C426">
            <v>16.401</v>
          </cell>
        </row>
        <row r="427">
          <cell r="B427" t="str">
            <v>PH</v>
          </cell>
          <cell r="C427">
            <v>17.292000000000002</v>
          </cell>
        </row>
        <row r="428">
          <cell r="B428" t="str">
            <v>PI</v>
          </cell>
          <cell r="C428">
            <v>18.106000000000002</v>
          </cell>
        </row>
        <row r="429">
          <cell r="B429" t="str">
            <v>PJ</v>
          </cell>
          <cell r="C429">
            <v>19.052000000000003</v>
          </cell>
        </row>
        <row r="430">
          <cell r="B430" t="str">
            <v>PK</v>
          </cell>
          <cell r="C430">
            <v>19.8</v>
          </cell>
        </row>
        <row r="431">
          <cell r="B431" t="str">
            <v>PL</v>
          </cell>
          <cell r="C431">
            <v>20.647000000000002</v>
          </cell>
        </row>
        <row r="432">
          <cell r="B432" t="str">
            <v>PM</v>
          </cell>
          <cell r="C432">
            <v>21.494</v>
          </cell>
        </row>
        <row r="433">
          <cell r="B433" t="str">
            <v>PN</v>
          </cell>
          <cell r="C433">
            <v>30.334700000000009</v>
          </cell>
        </row>
        <row r="434">
          <cell r="B434" t="str">
            <v>PO</v>
          </cell>
          <cell r="C434">
            <v>33.715880000000006</v>
          </cell>
        </row>
        <row r="435">
          <cell r="B435" t="str">
            <v>PP</v>
          </cell>
          <cell r="C435">
            <v>36.581490000000009</v>
          </cell>
        </row>
        <row r="436">
          <cell r="B436" t="str">
            <v>PQ</v>
          </cell>
          <cell r="C436">
            <v>39.351180000000006</v>
          </cell>
        </row>
        <row r="437">
          <cell r="B437" t="str">
            <v>PR</v>
          </cell>
          <cell r="C437">
            <v>42.204800000000013</v>
          </cell>
        </row>
        <row r="438">
          <cell r="B438" t="str">
            <v>PS</v>
          </cell>
          <cell r="C438">
            <v>45.082400000000007</v>
          </cell>
        </row>
        <row r="439">
          <cell r="B439" t="str">
            <v>PT</v>
          </cell>
          <cell r="C439">
            <v>49.806460000000008</v>
          </cell>
        </row>
        <row r="440">
          <cell r="B440" t="str">
            <v>PU</v>
          </cell>
          <cell r="C440">
            <v>52.175684000000018</v>
          </cell>
        </row>
        <row r="441">
          <cell r="B441" t="str">
            <v>PV</v>
          </cell>
          <cell r="C441">
            <v>56.918928000000015</v>
          </cell>
        </row>
        <row r="442">
          <cell r="B442" t="str">
            <v>PW</v>
          </cell>
          <cell r="C442">
            <v>61.66217200000002</v>
          </cell>
        </row>
        <row r="443">
          <cell r="B443" t="str">
            <v>PX</v>
          </cell>
          <cell r="C443">
            <v>66.405416000000017</v>
          </cell>
        </row>
        <row r="444">
          <cell r="B444" t="str">
            <v>PY</v>
          </cell>
          <cell r="C444">
            <v>71.148660000000021</v>
          </cell>
        </row>
        <row r="445">
          <cell r="B445" t="str">
            <v>PZ</v>
          </cell>
          <cell r="C445">
            <v>75.891904000000011</v>
          </cell>
        </row>
        <row r="446">
          <cell r="B446" t="str">
            <v>QA</v>
          </cell>
          <cell r="C446">
            <v>80.635148000000015</v>
          </cell>
        </row>
        <row r="447">
          <cell r="B447" t="str">
            <v>QB</v>
          </cell>
          <cell r="C447">
            <v>85.378392000000005</v>
          </cell>
        </row>
        <row r="448">
          <cell r="B448" t="str">
            <v>QC</v>
          </cell>
          <cell r="C448">
            <v>90.121636000000009</v>
          </cell>
        </row>
        <row r="449">
          <cell r="B449" t="str">
            <v>QD</v>
          </cell>
          <cell r="C449">
            <v>94.864880000000014</v>
          </cell>
        </row>
        <row r="450">
          <cell r="B450" t="str">
            <v>QE</v>
          </cell>
          <cell r="C450">
            <v>99.608124000000018</v>
          </cell>
        </row>
        <row r="451">
          <cell r="B451" t="str">
            <v>QF</v>
          </cell>
          <cell r="C451">
            <v>104.35136800000004</v>
          </cell>
        </row>
        <row r="452">
          <cell r="B452" t="str">
            <v>QG</v>
          </cell>
          <cell r="C452">
            <v>109.09461200000003</v>
          </cell>
        </row>
        <row r="453">
          <cell r="B453" t="str">
            <v>QH</v>
          </cell>
          <cell r="C453">
            <v>113.83785600000003</v>
          </cell>
        </row>
        <row r="454">
          <cell r="B454" t="str">
            <v>QI</v>
          </cell>
          <cell r="C454">
            <v>118.58110000000003</v>
          </cell>
        </row>
        <row r="455">
          <cell r="B455" t="str">
            <v>QJ</v>
          </cell>
          <cell r="C455">
            <v>123.32434400000004</v>
          </cell>
        </row>
        <row r="456">
          <cell r="B456" t="str">
            <v>QK</v>
          </cell>
          <cell r="C456">
            <v>128.06758800000003</v>
          </cell>
        </row>
        <row r="457">
          <cell r="B457" t="str">
            <v>QL</v>
          </cell>
          <cell r="C457">
            <v>132.81083200000003</v>
          </cell>
        </row>
        <row r="458">
          <cell r="B458" t="str">
            <v>QM</v>
          </cell>
          <cell r="C458">
            <v>137.55407600000004</v>
          </cell>
        </row>
        <row r="459">
          <cell r="B459" t="str">
            <v>QN</v>
          </cell>
          <cell r="C459">
            <v>139.65952000000001</v>
          </cell>
        </row>
        <row r="460">
          <cell r="B460" t="str">
            <v>QO</v>
          </cell>
          <cell r="C460">
            <v>144.02388000000002</v>
          </cell>
        </row>
        <row r="461">
          <cell r="B461" t="str">
            <v>QP</v>
          </cell>
          <cell r="C461">
            <v>148.38824000000002</v>
          </cell>
        </row>
        <row r="462">
          <cell r="B462" t="str">
            <v>QQ</v>
          </cell>
          <cell r="C462">
            <v>152.75260000000003</v>
          </cell>
        </row>
        <row r="463">
          <cell r="B463" t="str">
            <v>QR</v>
          </cell>
          <cell r="C463">
            <v>157.11696000000001</v>
          </cell>
        </row>
        <row r="464">
          <cell r="B464" t="str">
            <v>QS</v>
          </cell>
          <cell r="C464">
            <v>161.48132000000004</v>
          </cell>
        </row>
        <row r="465">
          <cell r="B465" t="str">
            <v>QT</v>
          </cell>
          <cell r="C465">
            <v>165.84568000000002</v>
          </cell>
        </row>
        <row r="466">
          <cell r="B466" t="str">
            <v>QU</v>
          </cell>
          <cell r="C466">
            <v>170.21004000000005</v>
          </cell>
        </row>
        <row r="467">
          <cell r="B467" t="str">
            <v>QV</v>
          </cell>
          <cell r="C467">
            <v>174.5744</v>
          </cell>
        </row>
        <row r="468">
          <cell r="B468" t="str">
            <v>QW</v>
          </cell>
          <cell r="C468">
            <v>178.93876000000003</v>
          </cell>
        </row>
        <row r="469">
          <cell r="B469" t="str">
            <v>QX</v>
          </cell>
          <cell r="C469">
            <v>183.30312000000001</v>
          </cell>
        </row>
        <row r="470">
          <cell r="B470" t="str">
            <v>QY</v>
          </cell>
          <cell r="C470">
            <v>187.66748000000004</v>
          </cell>
        </row>
        <row r="471">
          <cell r="B471" t="str">
            <v>QZ</v>
          </cell>
          <cell r="C471">
            <v>192.03184000000005</v>
          </cell>
        </row>
        <row r="472">
          <cell r="B472" t="str">
            <v>RA</v>
          </cell>
          <cell r="C472">
            <v>196.39620000000005</v>
          </cell>
        </row>
        <row r="473">
          <cell r="B473" t="str">
            <v>RB</v>
          </cell>
          <cell r="C473">
            <v>200.76056000000005</v>
          </cell>
        </row>
        <row r="474">
          <cell r="B474" t="str">
            <v>RC</v>
          </cell>
          <cell r="C474">
            <v>205.12492000000003</v>
          </cell>
        </row>
        <row r="475">
          <cell r="B475" t="str">
            <v>RD</v>
          </cell>
          <cell r="C475">
            <v>209.48928000000004</v>
          </cell>
        </row>
        <row r="476">
          <cell r="B476" t="str">
            <v>RE</v>
          </cell>
          <cell r="C476">
            <v>213.85364000000007</v>
          </cell>
        </row>
        <row r="477">
          <cell r="B477" t="str">
            <v>RF</v>
          </cell>
          <cell r="C477">
            <v>217.935036</v>
          </cell>
        </row>
        <row r="478">
          <cell r="B478" t="str">
            <v>RG</v>
          </cell>
          <cell r="C478">
            <v>221.97086999999996</v>
          </cell>
        </row>
        <row r="479">
          <cell r="B479" t="str">
            <v>RH</v>
          </cell>
          <cell r="C479">
            <v>226.00670399999998</v>
          </cell>
        </row>
        <row r="480">
          <cell r="B480" t="str">
            <v>RI</v>
          </cell>
          <cell r="C480">
            <v>230.04253800000001</v>
          </cell>
        </row>
        <row r="481">
          <cell r="B481" t="str">
            <v>RJ</v>
          </cell>
          <cell r="C481">
            <v>234.078372</v>
          </cell>
        </row>
        <row r="482">
          <cell r="B482" t="str">
            <v>RK</v>
          </cell>
          <cell r="C482">
            <v>238.11420600000002</v>
          </cell>
        </row>
        <row r="483">
          <cell r="B483" t="str">
            <v>RL</v>
          </cell>
          <cell r="C483">
            <v>242.15003999999999</v>
          </cell>
        </row>
        <row r="484">
          <cell r="B484" t="str">
            <v>RM</v>
          </cell>
          <cell r="C484">
            <v>246.18587400000007</v>
          </cell>
        </row>
        <row r="485">
          <cell r="B485" t="str">
            <v>RN</v>
          </cell>
          <cell r="C485">
            <v>250.22170799999998</v>
          </cell>
        </row>
        <row r="486">
          <cell r="B486" t="str">
            <v>RO</v>
          </cell>
          <cell r="C486">
            <v>254.257542</v>
          </cell>
        </row>
        <row r="487">
          <cell r="B487" t="str">
            <v>RP</v>
          </cell>
          <cell r="C487">
            <v>258.29337600000002</v>
          </cell>
        </row>
        <row r="488">
          <cell r="B488" t="str">
            <v>RQ</v>
          </cell>
          <cell r="C488">
            <v>262.32920999999999</v>
          </cell>
        </row>
        <row r="489">
          <cell r="B489" t="str">
            <v>RR</v>
          </cell>
          <cell r="C489">
            <v>266.36504400000001</v>
          </cell>
        </row>
        <row r="490">
          <cell r="B490" t="str">
            <v>RS</v>
          </cell>
          <cell r="C490">
            <v>270.40087800000003</v>
          </cell>
        </row>
        <row r="491">
          <cell r="B491" t="str">
            <v>RT</v>
          </cell>
          <cell r="C491">
            <v>274.43671200000006</v>
          </cell>
        </row>
        <row r="492">
          <cell r="B492" t="str">
            <v>RU</v>
          </cell>
          <cell r="C492">
            <v>278.47254600000002</v>
          </cell>
        </row>
        <row r="493">
          <cell r="B493" t="str">
            <v>RV</v>
          </cell>
          <cell r="C493">
            <v>280.64033800000004</v>
          </cell>
        </row>
        <row r="494">
          <cell r="B494" t="str">
            <v>RW</v>
          </cell>
          <cell r="C494">
            <v>284.43277499999999</v>
          </cell>
        </row>
        <row r="495">
          <cell r="B495" t="str">
            <v>RX</v>
          </cell>
          <cell r="C495">
            <v>288.22521200000006</v>
          </cell>
        </row>
        <row r="496">
          <cell r="B496" t="str">
            <v>RY</v>
          </cell>
          <cell r="C496">
            <v>292.01764900000001</v>
          </cell>
        </row>
        <row r="497">
          <cell r="B497" t="str">
            <v>RZ</v>
          </cell>
          <cell r="C497">
            <v>295.81008600000001</v>
          </cell>
        </row>
        <row r="498">
          <cell r="B498" t="str">
            <v>SA</v>
          </cell>
          <cell r="C498">
            <v>299.60252300000008</v>
          </cell>
        </row>
        <row r="499">
          <cell r="B499" t="str">
            <v>SB</v>
          </cell>
          <cell r="C499">
            <v>303.39496000000003</v>
          </cell>
        </row>
        <row r="500">
          <cell r="B500" t="str">
            <v>SC</v>
          </cell>
          <cell r="C500">
            <v>307.18739700000003</v>
          </cell>
        </row>
        <row r="501">
          <cell r="B501" t="str">
            <v>SD</v>
          </cell>
          <cell r="C501">
            <v>310.97983399999998</v>
          </cell>
        </row>
        <row r="502">
          <cell r="B502" t="str">
            <v>SE</v>
          </cell>
          <cell r="C502">
            <v>314.77227100000005</v>
          </cell>
        </row>
        <row r="503">
          <cell r="B503" t="str">
            <v>SF</v>
          </cell>
          <cell r="C503">
            <v>318.56470800000005</v>
          </cell>
        </row>
        <row r="504">
          <cell r="B504" t="str">
            <v>SG</v>
          </cell>
          <cell r="C504">
            <v>322.35714500000006</v>
          </cell>
        </row>
        <row r="505">
          <cell r="B505" t="str">
            <v>SH</v>
          </cell>
          <cell r="C505">
            <v>326.14958200000007</v>
          </cell>
        </row>
        <row r="506">
          <cell r="B506" t="str">
            <v>SI</v>
          </cell>
          <cell r="C506">
            <v>329.94201900000002</v>
          </cell>
        </row>
        <row r="507">
          <cell r="B507" t="str">
            <v>SJ</v>
          </cell>
          <cell r="C507">
            <v>333.73445600000002</v>
          </cell>
        </row>
        <row r="508">
          <cell r="B508" t="str">
            <v>SK</v>
          </cell>
          <cell r="C508">
            <v>337.52689300000009</v>
          </cell>
        </row>
        <row r="509">
          <cell r="B509" t="str">
            <v>SL</v>
          </cell>
          <cell r="C509">
            <v>341.31933000000009</v>
          </cell>
        </row>
        <row r="510">
          <cell r="B510" t="str">
            <v>SM</v>
          </cell>
          <cell r="C510">
            <v>345.11176699999999</v>
          </cell>
        </row>
        <row r="511">
          <cell r="B511" t="str">
            <v>SN</v>
          </cell>
          <cell r="C511">
            <v>348.90420399999999</v>
          </cell>
        </row>
        <row r="512">
          <cell r="B512" t="str">
            <v>SO</v>
          </cell>
          <cell r="C512">
            <v>352.69664100000006</v>
          </cell>
        </row>
        <row r="513">
          <cell r="B513" t="str">
            <v>SP</v>
          </cell>
          <cell r="C513">
            <v>356.48907800000006</v>
          </cell>
        </row>
        <row r="514">
          <cell r="B514" t="str">
            <v>SQ</v>
          </cell>
          <cell r="C514">
            <v>360.28151500000007</v>
          </cell>
        </row>
        <row r="515">
          <cell r="B515" t="str">
            <v>SR</v>
          </cell>
          <cell r="C515">
            <v>364.07395200000002</v>
          </cell>
        </row>
        <row r="516">
          <cell r="B516" t="str">
            <v>SS</v>
          </cell>
          <cell r="C516">
            <v>367.86638900000003</v>
          </cell>
        </row>
        <row r="517">
          <cell r="B517" t="str">
            <v>ST</v>
          </cell>
          <cell r="C517">
            <v>371.65882600000003</v>
          </cell>
        </row>
        <row r="518">
          <cell r="B518" t="str">
            <v>SU</v>
          </cell>
          <cell r="C518">
            <v>375.4512630000001</v>
          </cell>
        </row>
        <row r="519">
          <cell r="B519" t="str">
            <v>SV</v>
          </cell>
          <cell r="C519">
            <v>376.83371000000011</v>
          </cell>
        </row>
        <row r="520">
          <cell r="B520" t="str">
            <v>SW</v>
          </cell>
          <cell r="C520">
            <v>380.38874500000003</v>
          </cell>
        </row>
        <row r="521">
          <cell r="B521" t="str">
            <v>SX</v>
          </cell>
          <cell r="C521">
            <v>383.94378000000012</v>
          </cell>
        </row>
        <row r="522">
          <cell r="B522" t="str">
            <v>SY</v>
          </cell>
          <cell r="C522">
            <v>387.49881500000004</v>
          </cell>
        </row>
        <row r="523">
          <cell r="B523" t="str">
            <v>SZ</v>
          </cell>
          <cell r="C523">
            <v>391.05385000000001</v>
          </cell>
        </row>
        <row r="524">
          <cell r="B524" t="str">
            <v>TA</v>
          </cell>
          <cell r="C524">
            <v>394.6088850000001</v>
          </cell>
        </row>
        <row r="525">
          <cell r="B525" t="str">
            <v>TB</v>
          </cell>
          <cell r="C525">
            <v>398.16392000000002</v>
          </cell>
        </row>
        <row r="526">
          <cell r="B526" t="str">
            <v>TC</v>
          </cell>
          <cell r="C526">
            <v>401.71895500000005</v>
          </cell>
        </row>
        <row r="527">
          <cell r="B527" t="str">
            <v>TD</v>
          </cell>
          <cell r="C527">
            <v>405.27399000000008</v>
          </cell>
        </row>
        <row r="528">
          <cell r="B528" t="str">
            <v>TE</v>
          </cell>
          <cell r="C528">
            <v>408.82902500000006</v>
          </cell>
        </row>
        <row r="529">
          <cell r="B529" t="str">
            <v>TF</v>
          </cell>
          <cell r="C529">
            <v>412.38406000000003</v>
          </cell>
        </row>
        <row r="530">
          <cell r="B530" t="str">
            <v>TG</v>
          </cell>
          <cell r="C530">
            <v>415.93909500000007</v>
          </cell>
        </row>
        <row r="531">
          <cell r="B531" t="str">
            <v>TH</v>
          </cell>
          <cell r="C531">
            <v>419.49413000000004</v>
          </cell>
        </row>
        <row r="532">
          <cell r="B532" t="str">
            <v>TI</v>
          </cell>
          <cell r="C532">
            <v>423.04916500000002</v>
          </cell>
        </row>
        <row r="533">
          <cell r="B533" t="str">
            <v>TJ</v>
          </cell>
          <cell r="C533">
            <v>426.60420000000011</v>
          </cell>
        </row>
        <row r="534">
          <cell r="B534" t="str">
            <v>TK</v>
          </cell>
          <cell r="C534">
            <v>430.15923500000008</v>
          </cell>
        </row>
        <row r="535">
          <cell r="B535" t="str">
            <v>TL</v>
          </cell>
          <cell r="C535">
            <v>433.71427000000011</v>
          </cell>
        </row>
        <row r="536">
          <cell r="B536" t="str">
            <v>TM</v>
          </cell>
          <cell r="C536">
            <v>437.26930500000009</v>
          </cell>
        </row>
        <row r="537">
          <cell r="B537" t="str">
            <v>TN</v>
          </cell>
          <cell r="C537">
            <v>440.82434000000006</v>
          </cell>
        </row>
        <row r="538">
          <cell r="B538" t="str">
            <v>TO</v>
          </cell>
          <cell r="C538">
            <v>444.37937500000004</v>
          </cell>
        </row>
        <row r="539">
          <cell r="B539" t="str">
            <v>TP</v>
          </cell>
          <cell r="C539">
            <v>447.93441000000001</v>
          </cell>
        </row>
        <row r="540">
          <cell r="B540" t="str">
            <v>TQ</v>
          </cell>
          <cell r="C540">
            <v>451.48944499999999</v>
          </cell>
        </row>
        <row r="541">
          <cell r="B541" t="str">
            <v>TR</v>
          </cell>
          <cell r="C541">
            <v>455.04448000000008</v>
          </cell>
        </row>
        <row r="542">
          <cell r="B542" t="str">
            <v>TS</v>
          </cell>
          <cell r="C542">
            <v>458.59951500000017</v>
          </cell>
        </row>
        <row r="543">
          <cell r="B543" t="str">
            <v>TT</v>
          </cell>
          <cell r="C543">
            <v>462.15455000000003</v>
          </cell>
        </row>
        <row r="544">
          <cell r="B544" t="str">
            <v>TU</v>
          </cell>
          <cell r="C544">
            <v>465.70958500000012</v>
          </cell>
        </row>
        <row r="545">
          <cell r="B545" t="str">
            <v>TV</v>
          </cell>
          <cell r="C545">
            <v>469.26462000000009</v>
          </cell>
        </row>
        <row r="546">
          <cell r="B546" t="str">
            <v>TW</v>
          </cell>
          <cell r="C546">
            <v>472.81965500000007</v>
          </cell>
        </row>
        <row r="547">
          <cell r="B547" t="str">
            <v>TX</v>
          </cell>
          <cell r="C547">
            <v>476.3746900000001</v>
          </cell>
        </row>
        <row r="548">
          <cell r="B548" t="str">
            <v>TY</v>
          </cell>
          <cell r="C548">
            <v>479.92972500000002</v>
          </cell>
        </row>
        <row r="549">
          <cell r="B549" t="str">
            <v>TZ</v>
          </cell>
          <cell r="C549">
            <v>483.48476000000005</v>
          </cell>
        </row>
        <row r="550">
          <cell r="B550" t="str">
            <v>UA</v>
          </cell>
          <cell r="C550">
            <v>487.03979500000003</v>
          </cell>
        </row>
        <row r="551">
          <cell r="B551" t="str">
            <v>UB</v>
          </cell>
          <cell r="C551">
            <v>490.59483</v>
          </cell>
        </row>
        <row r="552">
          <cell r="B552" t="str">
            <v>UC</v>
          </cell>
          <cell r="C552">
            <v>494.14986499999998</v>
          </cell>
        </row>
        <row r="553">
          <cell r="B553" t="str">
            <v>UD</v>
          </cell>
          <cell r="C553">
            <v>497.70490000000018</v>
          </cell>
        </row>
        <row r="554">
          <cell r="B554" t="str">
            <v>UE</v>
          </cell>
          <cell r="C554">
            <v>501.25993500000004</v>
          </cell>
        </row>
        <row r="555">
          <cell r="B555" t="str">
            <v>UF</v>
          </cell>
          <cell r="C555">
            <v>7.4690000000000003</v>
          </cell>
        </row>
        <row r="556">
          <cell r="B556" t="str">
            <v>UG</v>
          </cell>
          <cell r="C556">
            <v>8.261000000000001</v>
          </cell>
        </row>
        <row r="557">
          <cell r="B557" t="str">
            <v>UH</v>
          </cell>
          <cell r="C557">
            <v>9.0969999999999995</v>
          </cell>
        </row>
        <row r="558">
          <cell r="B558" t="str">
            <v>UI</v>
          </cell>
          <cell r="C558">
            <v>9.6690000000000005</v>
          </cell>
        </row>
        <row r="559">
          <cell r="B559" t="str">
            <v>UJ</v>
          </cell>
          <cell r="C559">
            <v>10.505000000000001</v>
          </cell>
        </row>
        <row r="560">
          <cell r="B560" t="str">
            <v>UK</v>
          </cell>
          <cell r="C560">
            <v>11.363000000000001</v>
          </cell>
        </row>
        <row r="561">
          <cell r="B561" t="str">
            <v>UL</v>
          </cell>
          <cell r="C561">
            <v>12.21</v>
          </cell>
        </row>
        <row r="562">
          <cell r="B562" t="str">
            <v>UM</v>
          </cell>
          <cell r="C562">
            <v>13.057</v>
          </cell>
        </row>
        <row r="563">
          <cell r="B563" t="str">
            <v>UN</v>
          </cell>
          <cell r="C563">
            <v>13.893000000000002</v>
          </cell>
        </row>
        <row r="564">
          <cell r="B564" t="str">
            <v>UO</v>
          </cell>
          <cell r="C564">
            <v>14.729000000000001</v>
          </cell>
        </row>
        <row r="565">
          <cell r="B565" t="str">
            <v>UP</v>
          </cell>
          <cell r="C565">
            <v>15.565000000000001</v>
          </cell>
        </row>
        <row r="566">
          <cell r="B566" t="str">
            <v>UQ</v>
          </cell>
          <cell r="C566">
            <v>16.401</v>
          </cell>
        </row>
        <row r="567">
          <cell r="B567" t="str">
            <v>UR</v>
          </cell>
          <cell r="C567">
            <v>17.292000000000002</v>
          </cell>
        </row>
        <row r="568">
          <cell r="B568" t="str">
            <v>US</v>
          </cell>
          <cell r="C568">
            <v>18.106000000000002</v>
          </cell>
        </row>
        <row r="569">
          <cell r="B569" t="str">
            <v>UT</v>
          </cell>
          <cell r="C569">
            <v>19.052000000000003</v>
          </cell>
        </row>
        <row r="570">
          <cell r="B570" t="str">
            <v>UU</v>
          </cell>
          <cell r="C570">
            <v>19.8</v>
          </cell>
        </row>
        <row r="571">
          <cell r="B571" t="str">
            <v>UV</v>
          </cell>
          <cell r="C571">
            <v>20.647000000000002</v>
          </cell>
        </row>
        <row r="572">
          <cell r="B572" t="str">
            <v>UW</v>
          </cell>
          <cell r="C572">
            <v>21.494</v>
          </cell>
        </row>
        <row r="573">
          <cell r="B573" t="str">
            <v>UX</v>
          </cell>
          <cell r="C573">
            <v>31.843441666666671</v>
          </cell>
        </row>
        <row r="574">
          <cell r="B574" t="str">
            <v>UY</v>
          </cell>
          <cell r="C574">
            <v>35.350516666666671</v>
          </cell>
        </row>
        <row r="575">
          <cell r="B575" t="str">
            <v>UZ</v>
          </cell>
          <cell r="C575">
            <v>38.348016666666673</v>
          </cell>
        </row>
        <row r="576">
          <cell r="B576" t="str">
            <v>VA</v>
          </cell>
          <cell r="C576">
            <v>41.32553333333334</v>
          </cell>
        </row>
        <row r="577">
          <cell r="B577" t="str">
            <v>VB</v>
          </cell>
          <cell r="C577">
            <v>44.31304166666667</v>
          </cell>
        </row>
        <row r="578">
          <cell r="B578" t="str">
            <v>VC</v>
          </cell>
          <cell r="C578">
            <v>47.300550000000008</v>
          </cell>
        </row>
        <row r="579">
          <cell r="B579" t="str">
            <v>VD</v>
          </cell>
          <cell r="C579">
            <v>52.346341666666675</v>
          </cell>
        </row>
        <row r="580">
          <cell r="B580" t="str">
            <v>VE</v>
          </cell>
          <cell r="C580">
            <v>65.839488000000017</v>
          </cell>
        </row>
        <row r="581">
          <cell r="B581" t="str">
            <v>VF</v>
          </cell>
          <cell r="C581">
            <v>71.82489600000001</v>
          </cell>
        </row>
        <row r="582">
          <cell r="B582" t="str">
            <v>VG</v>
          </cell>
          <cell r="C582">
            <v>77.810304000000016</v>
          </cell>
        </row>
        <row r="583">
          <cell r="B583" t="str">
            <v>VH</v>
          </cell>
          <cell r="C583">
            <v>83.795712000000023</v>
          </cell>
        </row>
        <row r="584">
          <cell r="B584" t="str">
            <v>VI</v>
          </cell>
          <cell r="C584">
            <v>89.781120000000001</v>
          </cell>
        </row>
        <row r="585">
          <cell r="B585" t="str">
            <v>VJ</v>
          </cell>
          <cell r="C585">
            <v>95.766528000000022</v>
          </cell>
        </row>
        <row r="586">
          <cell r="B586" t="str">
            <v>VK</v>
          </cell>
          <cell r="C586">
            <v>101.751936</v>
          </cell>
        </row>
        <row r="587">
          <cell r="B587" t="str">
            <v>VL</v>
          </cell>
          <cell r="C587">
            <v>107.73734400000002</v>
          </cell>
        </row>
        <row r="588">
          <cell r="B588" t="str">
            <v>VM</v>
          </cell>
          <cell r="C588">
            <v>113.72275200000003</v>
          </cell>
        </row>
        <row r="589">
          <cell r="B589" t="str">
            <v>VN</v>
          </cell>
          <cell r="C589">
            <v>119.70816000000002</v>
          </cell>
        </row>
        <row r="590">
          <cell r="B590" t="str">
            <v>VO</v>
          </cell>
          <cell r="C590">
            <v>125.69356800000001</v>
          </cell>
        </row>
        <row r="591">
          <cell r="B591" t="str">
            <v>VP</v>
          </cell>
          <cell r="C591">
            <v>131.67897600000003</v>
          </cell>
        </row>
        <row r="592">
          <cell r="B592" t="str">
            <v>VQ</v>
          </cell>
          <cell r="C592">
            <v>137.66438400000004</v>
          </cell>
        </row>
        <row r="593">
          <cell r="B593" t="str">
            <v>VR</v>
          </cell>
          <cell r="C593">
            <v>143.64979200000002</v>
          </cell>
        </row>
        <row r="594">
          <cell r="B594" t="str">
            <v>VS</v>
          </cell>
          <cell r="C594">
            <v>149.63520000000003</v>
          </cell>
        </row>
        <row r="595">
          <cell r="B595" t="str">
            <v>VT</v>
          </cell>
          <cell r="C595">
            <v>155.62060800000003</v>
          </cell>
        </row>
        <row r="596">
          <cell r="B596" t="str">
            <v>VU</v>
          </cell>
          <cell r="C596">
            <v>161.60601600000004</v>
          </cell>
        </row>
        <row r="597">
          <cell r="B597" t="str">
            <v>VV</v>
          </cell>
          <cell r="C597">
            <v>167.59142400000005</v>
          </cell>
        </row>
        <row r="598">
          <cell r="B598" t="str">
            <v>VW</v>
          </cell>
          <cell r="C598">
            <v>173.57683200000005</v>
          </cell>
        </row>
        <row r="599">
          <cell r="B599" t="str">
            <v>VX</v>
          </cell>
          <cell r="C599">
            <v>176.07075200000003</v>
          </cell>
        </row>
        <row r="600">
          <cell r="B600" t="str">
            <v>VY</v>
          </cell>
          <cell r="C600">
            <v>181.57296300000004</v>
          </cell>
        </row>
        <row r="601">
          <cell r="B601" t="str">
            <v>VZ</v>
          </cell>
          <cell r="C601">
            <v>187.07517400000006</v>
          </cell>
        </row>
        <row r="602">
          <cell r="B602" t="str">
            <v>WA</v>
          </cell>
          <cell r="C602">
            <v>192.57738500000005</v>
          </cell>
        </row>
        <row r="603">
          <cell r="B603" t="str">
            <v>WB</v>
          </cell>
          <cell r="C603">
            <v>198.07959600000004</v>
          </cell>
        </row>
        <row r="604">
          <cell r="B604" t="str">
            <v>WC</v>
          </cell>
          <cell r="C604">
            <v>203.58180700000005</v>
          </cell>
        </row>
        <row r="605">
          <cell r="B605" t="str">
            <v>WD</v>
          </cell>
          <cell r="C605">
            <v>209.08401800000004</v>
          </cell>
        </row>
        <row r="606">
          <cell r="B606" t="str">
            <v>WE</v>
          </cell>
          <cell r="C606">
            <v>214.586229</v>
          </cell>
        </row>
        <row r="607">
          <cell r="B607" t="str">
            <v>WF</v>
          </cell>
          <cell r="C607">
            <v>220.08844000000008</v>
          </cell>
        </row>
        <row r="608">
          <cell r="B608" t="str">
            <v>WG</v>
          </cell>
          <cell r="C608">
            <v>225.59065100000004</v>
          </cell>
        </row>
        <row r="609">
          <cell r="B609" t="str">
            <v>WH</v>
          </cell>
          <cell r="C609">
            <v>231.09286200000005</v>
          </cell>
        </row>
        <row r="610">
          <cell r="B610" t="str">
            <v>WI</v>
          </cell>
          <cell r="C610">
            <v>236.59507300000001</v>
          </cell>
        </row>
        <row r="611">
          <cell r="B611" t="str">
            <v>WJ</v>
          </cell>
          <cell r="C611">
            <v>242.09728400000003</v>
          </cell>
        </row>
        <row r="612">
          <cell r="B612" t="str">
            <v>WK</v>
          </cell>
          <cell r="C612">
            <v>247.59949500000005</v>
          </cell>
        </row>
        <row r="613">
          <cell r="B613" t="str">
            <v>WL</v>
          </cell>
          <cell r="C613">
            <v>253.10170600000006</v>
          </cell>
        </row>
        <row r="614">
          <cell r="B614" t="str">
            <v>WM</v>
          </cell>
          <cell r="C614">
            <v>258.60391700000002</v>
          </cell>
        </row>
        <row r="615">
          <cell r="B615" t="str">
            <v>WN</v>
          </cell>
          <cell r="C615">
            <v>264.10612800000007</v>
          </cell>
        </row>
        <row r="616">
          <cell r="B616" t="str">
            <v>WO</v>
          </cell>
          <cell r="C616">
            <v>269.60833900000006</v>
          </cell>
        </row>
        <row r="617">
          <cell r="B617" t="str">
            <v>WP</v>
          </cell>
          <cell r="C617">
            <v>274.45829400000002</v>
          </cell>
        </row>
        <row r="618">
          <cell r="B618" t="str">
            <v>WQ</v>
          </cell>
          <cell r="C618">
            <v>279.54085500000008</v>
          </cell>
        </row>
        <row r="619">
          <cell r="B619" t="str">
            <v>WR</v>
          </cell>
          <cell r="C619">
            <v>284.62341600000008</v>
          </cell>
        </row>
        <row r="620">
          <cell r="B620" t="str">
            <v>WS</v>
          </cell>
          <cell r="C620">
            <v>289.70597700000002</v>
          </cell>
        </row>
        <row r="621">
          <cell r="B621" t="str">
            <v>WT</v>
          </cell>
          <cell r="C621">
            <v>294.78853800000007</v>
          </cell>
        </row>
        <row r="622">
          <cell r="B622" t="str">
            <v>WU</v>
          </cell>
          <cell r="C622">
            <v>299.87109900000007</v>
          </cell>
        </row>
        <row r="623">
          <cell r="B623" t="str">
            <v>WV</v>
          </cell>
          <cell r="C623">
            <v>304.95366000000001</v>
          </cell>
        </row>
        <row r="624">
          <cell r="B624" t="str">
            <v>WW</v>
          </cell>
          <cell r="C624">
            <v>310.03622100000007</v>
          </cell>
        </row>
        <row r="625">
          <cell r="B625" t="str">
            <v>WX</v>
          </cell>
          <cell r="C625">
            <v>315.11878200000007</v>
          </cell>
        </row>
        <row r="626">
          <cell r="B626" t="str">
            <v>WY</v>
          </cell>
          <cell r="C626">
            <v>320.20134300000007</v>
          </cell>
        </row>
        <row r="627">
          <cell r="B627" t="str">
            <v>WZ</v>
          </cell>
          <cell r="C627">
            <v>325.28390400000006</v>
          </cell>
        </row>
        <row r="628">
          <cell r="B628" t="str">
            <v>XA</v>
          </cell>
          <cell r="C628">
            <v>330.36646500000012</v>
          </cell>
        </row>
        <row r="629">
          <cell r="B629" t="str">
            <v>XB</v>
          </cell>
          <cell r="C629">
            <v>335.44902600000006</v>
          </cell>
        </row>
        <row r="630">
          <cell r="B630" t="str">
            <v>XC</v>
          </cell>
          <cell r="C630">
            <v>340.53158700000006</v>
          </cell>
        </row>
        <row r="631">
          <cell r="B631" t="str">
            <v>XD</v>
          </cell>
          <cell r="C631">
            <v>345.61414800000011</v>
          </cell>
        </row>
        <row r="632">
          <cell r="B632" t="str">
            <v>XE</v>
          </cell>
          <cell r="C632">
            <v>350.69670900000011</v>
          </cell>
        </row>
        <row r="633">
          <cell r="B633" t="str">
            <v>XF</v>
          </cell>
          <cell r="C633">
            <v>376.1095140000001</v>
          </cell>
        </row>
        <row r="634">
          <cell r="B634" t="str">
            <v>XG</v>
          </cell>
          <cell r="C634">
            <v>381.19207500000005</v>
          </cell>
        </row>
        <row r="635">
          <cell r="B635" t="str">
            <v>XH</v>
          </cell>
          <cell r="C635">
            <v>386.27463600000004</v>
          </cell>
        </row>
        <row r="636">
          <cell r="B636" t="str">
            <v>XI</v>
          </cell>
          <cell r="C636">
            <v>391.3571970000001</v>
          </cell>
        </row>
        <row r="637">
          <cell r="B637" t="str">
            <v>XJ</v>
          </cell>
          <cell r="C637">
            <v>396.43975800000004</v>
          </cell>
        </row>
        <row r="638">
          <cell r="B638" t="str">
            <v>XK</v>
          </cell>
          <cell r="C638">
            <v>401.52231900000004</v>
          </cell>
        </row>
        <row r="639">
          <cell r="B639" t="str">
            <v>XL</v>
          </cell>
          <cell r="C639">
            <v>406.60488000000009</v>
          </cell>
        </row>
        <row r="640">
          <cell r="B640" t="str">
            <v>XM</v>
          </cell>
          <cell r="C640">
            <v>411.68744100000009</v>
          </cell>
        </row>
        <row r="641">
          <cell r="B641" t="str">
            <v>XN</v>
          </cell>
          <cell r="C641">
            <v>416.77000200000009</v>
          </cell>
        </row>
        <row r="642">
          <cell r="B642" t="str">
            <v>XO</v>
          </cell>
          <cell r="C642">
            <v>421.85256300000009</v>
          </cell>
        </row>
        <row r="643">
          <cell r="B643" t="str">
            <v>XP</v>
          </cell>
          <cell r="C643">
            <v>426.93512400000003</v>
          </cell>
        </row>
        <row r="644">
          <cell r="B644" t="str">
            <v>XQ</v>
          </cell>
          <cell r="C644">
            <v>432.01768500000009</v>
          </cell>
        </row>
        <row r="645">
          <cell r="B645" t="str">
            <v>XR</v>
          </cell>
          <cell r="C645">
            <v>437.1002460000002</v>
          </cell>
        </row>
        <row r="646">
          <cell r="B646" t="str">
            <v>XS</v>
          </cell>
          <cell r="C646">
            <v>442.18280700000008</v>
          </cell>
        </row>
        <row r="647">
          <cell r="B647" t="str">
            <v>XT</v>
          </cell>
          <cell r="C647">
            <v>447.26536800000002</v>
          </cell>
        </row>
        <row r="648">
          <cell r="B648" t="str">
            <v>XU</v>
          </cell>
          <cell r="C648">
            <v>452.34792900000002</v>
          </cell>
        </row>
        <row r="649">
          <cell r="B649" t="str">
            <v>XV</v>
          </cell>
          <cell r="C649">
            <v>457.43049000000008</v>
          </cell>
        </row>
        <row r="650">
          <cell r="B650" t="str">
            <v>XW</v>
          </cell>
          <cell r="C650">
            <v>462.51305100000008</v>
          </cell>
        </row>
        <row r="651">
          <cell r="B651" t="str">
            <v>XX</v>
          </cell>
          <cell r="C651">
            <v>467.59561200000007</v>
          </cell>
        </row>
        <row r="652">
          <cell r="B652" t="str">
            <v>XY</v>
          </cell>
          <cell r="C652">
            <v>472.67817300000002</v>
          </cell>
        </row>
        <row r="653">
          <cell r="B653" t="str">
            <v>XZ</v>
          </cell>
          <cell r="C653">
            <v>477.76073400000001</v>
          </cell>
        </row>
        <row r="654">
          <cell r="B654" t="str">
            <v>YA</v>
          </cell>
          <cell r="C654">
            <v>482.84329500000007</v>
          </cell>
        </row>
        <row r="655">
          <cell r="B655" t="str">
            <v>YB</v>
          </cell>
          <cell r="C655">
            <v>487.92585600000007</v>
          </cell>
        </row>
        <row r="656">
          <cell r="B656" t="str">
            <v>YC</v>
          </cell>
          <cell r="C656">
            <v>493.00841700000007</v>
          </cell>
        </row>
        <row r="657">
          <cell r="B657" t="str">
            <v>YD</v>
          </cell>
          <cell r="C657">
            <v>498.09097800000012</v>
          </cell>
        </row>
        <row r="658">
          <cell r="B658" t="str">
            <v>YE</v>
          </cell>
          <cell r="C658">
            <v>503.17353900000001</v>
          </cell>
        </row>
        <row r="659">
          <cell r="B659" t="str">
            <v>ZY</v>
          </cell>
          <cell r="C659" t="str">
            <v>A DTERMINER</v>
          </cell>
        </row>
        <row r="660">
          <cell r="B660" t="str">
            <v>ZX</v>
          </cell>
          <cell r="C660" t="str">
            <v>A DTERMINER</v>
          </cell>
        </row>
        <row r="661">
          <cell r="B661" t="str">
            <v>ZW</v>
          </cell>
          <cell r="C661" t="str">
            <v>A DTERMINER</v>
          </cell>
        </row>
        <row r="662">
          <cell r="B662" t="str">
            <v>ZV</v>
          </cell>
          <cell r="C662" t="str">
            <v>A DTERMINER</v>
          </cell>
        </row>
        <row r="663">
          <cell r="B663" t="str">
            <v>YAA</v>
          </cell>
          <cell r="C663">
            <v>7.7215600000000002</v>
          </cell>
        </row>
        <row r="664">
          <cell r="B664" t="str">
            <v>YAB</v>
          </cell>
          <cell r="C664">
            <v>8.7368950000000005</v>
          </cell>
        </row>
        <row r="665">
          <cell r="B665" t="str">
            <v>YAC</v>
          </cell>
          <cell r="C665">
            <v>9.6519499999999994</v>
          </cell>
        </row>
        <row r="666">
          <cell r="B666" t="str">
            <v>YAD</v>
          </cell>
          <cell r="C666">
            <v>10.353909999999999</v>
          </cell>
        </row>
        <row r="667">
          <cell r="B667" t="str">
            <v>YAE</v>
          </cell>
          <cell r="C667">
            <v>11.356710000000001</v>
          </cell>
        </row>
        <row r="668">
          <cell r="B668" t="str">
            <v>YAF</v>
          </cell>
          <cell r="C668">
            <v>12.35951</v>
          </cell>
        </row>
        <row r="669">
          <cell r="B669" t="str">
            <v>YAG</v>
          </cell>
          <cell r="C669">
            <v>13.362309999999999</v>
          </cell>
        </row>
        <row r="670">
          <cell r="B670" t="str">
            <v>YAH</v>
          </cell>
          <cell r="C670">
            <v>14.365110000000001</v>
          </cell>
        </row>
        <row r="671">
          <cell r="B671" t="str">
            <v>YAI</v>
          </cell>
          <cell r="C671">
            <v>15.36791</v>
          </cell>
        </row>
        <row r="672">
          <cell r="B672" t="str">
            <v>YAJ</v>
          </cell>
          <cell r="C672">
            <v>16.370710000000003</v>
          </cell>
        </row>
        <row r="673">
          <cell r="B673" t="str">
            <v>YAK</v>
          </cell>
          <cell r="C673">
            <v>17.37351</v>
          </cell>
        </row>
        <row r="674">
          <cell r="B674" t="str">
            <v>YAL</v>
          </cell>
          <cell r="C674">
            <v>18.37631</v>
          </cell>
        </row>
        <row r="675">
          <cell r="B675" t="str">
            <v>YAM</v>
          </cell>
          <cell r="C675">
            <v>19.379110000000001</v>
          </cell>
        </row>
        <row r="676">
          <cell r="B676" t="str">
            <v>YAN</v>
          </cell>
          <cell r="C676">
            <v>36.687438000000007</v>
          </cell>
        </row>
        <row r="677">
          <cell r="B677" t="str">
            <v>YAO</v>
          </cell>
          <cell r="C677">
            <v>38.492477999999998</v>
          </cell>
        </row>
        <row r="678">
          <cell r="B678" t="str">
            <v>YAP</v>
          </cell>
          <cell r="C678">
            <v>40.297517999999997</v>
          </cell>
        </row>
        <row r="679">
          <cell r="B679" t="str">
            <v>YAQ</v>
          </cell>
          <cell r="C679">
            <v>42.102558000000009</v>
          </cell>
        </row>
        <row r="680">
          <cell r="B680" t="str">
            <v>YAR</v>
          </cell>
          <cell r="C680">
            <v>43.907598</v>
          </cell>
        </row>
        <row r="681">
          <cell r="B681" t="str">
            <v>YAS</v>
          </cell>
          <cell r="C681">
            <v>64.214297999999999</v>
          </cell>
        </row>
        <row r="682">
          <cell r="B682" t="str">
            <v>YAT</v>
          </cell>
          <cell r="C682">
            <v>71.908281000000017</v>
          </cell>
        </row>
        <row r="683">
          <cell r="B683" t="str">
            <v>YAU</v>
          </cell>
          <cell r="C683">
            <v>79.827894000000001</v>
          </cell>
        </row>
        <row r="684">
          <cell r="B684" t="str">
            <v>YAV</v>
          </cell>
          <cell r="C684">
            <v>86.596794000000017</v>
          </cell>
        </row>
        <row r="685">
          <cell r="B685" t="str">
            <v>YAW</v>
          </cell>
          <cell r="C685">
            <v>93.320567999999994</v>
          </cell>
        </row>
        <row r="686">
          <cell r="B686" t="str">
            <v>YAX</v>
          </cell>
          <cell r="C686">
            <v>100.06690500000001</v>
          </cell>
        </row>
        <row r="687">
          <cell r="B687" t="str">
            <v>YAY</v>
          </cell>
          <cell r="C687">
            <v>106.81324200000002</v>
          </cell>
        </row>
        <row r="688">
          <cell r="B688" t="str">
            <v>YAZ</v>
          </cell>
          <cell r="C688">
            <v>118.20755699999999</v>
          </cell>
        </row>
        <row r="689">
          <cell r="B689" t="str">
            <v>YBA</v>
          </cell>
          <cell r="C689">
            <v>123.89794559999999</v>
          </cell>
        </row>
        <row r="690">
          <cell r="B690" t="str">
            <v>YBB</v>
          </cell>
          <cell r="C690">
            <v>135.16139520000002</v>
          </cell>
        </row>
        <row r="691">
          <cell r="B691" t="str">
            <v>YBC</v>
          </cell>
          <cell r="C691">
            <v>146.42484480000002</v>
          </cell>
        </row>
        <row r="692">
          <cell r="B692" t="str">
            <v>YBD</v>
          </cell>
          <cell r="C692">
            <v>157.68829440000002</v>
          </cell>
        </row>
        <row r="693">
          <cell r="B693" t="str">
            <v>YBE</v>
          </cell>
          <cell r="C693">
            <v>168.95174400000002</v>
          </cell>
        </row>
        <row r="694">
          <cell r="B694" t="str">
            <v>YBF</v>
          </cell>
          <cell r="C694">
            <v>180.21519360000005</v>
          </cell>
        </row>
        <row r="695">
          <cell r="B695" t="str">
            <v>YBG</v>
          </cell>
          <cell r="C695">
            <v>191.47864319999999</v>
          </cell>
        </row>
        <row r="696">
          <cell r="B696" t="str">
            <v>YBH</v>
          </cell>
          <cell r="C696">
            <v>202.74209280000002</v>
          </cell>
        </row>
        <row r="697">
          <cell r="B697" t="str">
            <v>YBI</v>
          </cell>
          <cell r="C697">
            <v>214.00554240000005</v>
          </cell>
        </row>
        <row r="698">
          <cell r="B698" t="str">
            <v>YBJ</v>
          </cell>
          <cell r="C698">
            <v>225.268992</v>
          </cell>
        </row>
        <row r="699">
          <cell r="B699" t="str">
            <v>YBK</v>
          </cell>
          <cell r="C699">
            <v>236.53244160000003</v>
          </cell>
        </row>
        <row r="700">
          <cell r="B700" t="str">
            <v>YBL</v>
          </cell>
          <cell r="C700">
            <v>247.79589119999997</v>
          </cell>
        </row>
        <row r="701">
          <cell r="B701" t="str">
            <v>YBM</v>
          </cell>
          <cell r="C701">
            <v>259.05934080000003</v>
          </cell>
        </row>
        <row r="702">
          <cell r="B702" t="str">
            <v>YBN</v>
          </cell>
          <cell r="C702">
            <v>270.32279040000003</v>
          </cell>
        </row>
        <row r="703">
          <cell r="B703" t="str">
            <v>YBO</v>
          </cell>
          <cell r="C703">
            <v>281.58624000000003</v>
          </cell>
        </row>
        <row r="704">
          <cell r="B704" t="str">
            <v>YBP</v>
          </cell>
          <cell r="C704">
            <v>292.84968960000003</v>
          </cell>
        </row>
        <row r="705">
          <cell r="B705" t="str">
            <v>YBQ</v>
          </cell>
          <cell r="C705">
            <v>304.11313919999998</v>
          </cell>
        </row>
        <row r="706">
          <cell r="B706" t="str">
            <v>YBR</v>
          </cell>
          <cell r="C706">
            <v>315.37658880000004</v>
          </cell>
        </row>
        <row r="707">
          <cell r="B707" t="str">
            <v>YBS</v>
          </cell>
          <cell r="C707">
            <v>326.64003840000004</v>
          </cell>
        </row>
        <row r="708">
          <cell r="B708" t="str">
            <v>YBT</v>
          </cell>
          <cell r="C708">
            <v>326.64455100000004</v>
          </cell>
        </row>
        <row r="709">
          <cell r="B709" t="str">
            <v>YBU</v>
          </cell>
          <cell r="C709">
            <v>326.64455100000004</v>
          </cell>
        </row>
        <row r="710">
          <cell r="B710" t="str">
            <v>YBV</v>
          </cell>
          <cell r="C710">
            <v>331.33314239999999</v>
          </cell>
        </row>
        <row r="711">
          <cell r="B711" t="str">
            <v>YBW</v>
          </cell>
          <cell r="C711">
            <v>341.68730310000001</v>
          </cell>
        </row>
        <row r="712">
          <cell r="B712" t="str">
            <v>YBX</v>
          </cell>
          <cell r="C712">
            <v>352.04146380000003</v>
          </cell>
        </row>
        <row r="713">
          <cell r="B713" t="str">
            <v>YBY</v>
          </cell>
          <cell r="C713">
            <v>362.3956245</v>
          </cell>
        </row>
        <row r="714">
          <cell r="B714" t="str">
            <v>YBZ</v>
          </cell>
          <cell r="C714">
            <v>372.74978520000008</v>
          </cell>
        </row>
        <row r="715">
          <cell r="B715" t="str">
            <v>YCA</v>
          </cell>
          <cell r="C715">
            <v>383.10394589999999</v>
          </cell>
        </row>
        <row r="716">
          <cell r="B716" t="str">
            <v>YCB</v>
          </cell>
          <cell r="C716">
            <v>393.45810660000001</v>
          </cell>
        </row>
        <row r="717">
          <cell r="B717" t="str">
            <v>YCC</v>
          </cell>
          <cell r="C717">
            <v>403.81226729999997</v>
          </cell>
        </row>
        <row r="718">
          <cell r="B718" t="str">
            <v>YCD</v>
          </cell>
          <cell r="C718">
            <v>414.16642800000005</v>
          </cell>
        </row>
        <row r="719">
          <cell r="B719" t="str">
            <v>YCE</v>
          </cell>
          <cell r="C719">
            <v>424.52058870000002</v>
          </cell>
        </row>
        <row r="720">
          <cell r="B720" t="str">
            <v>YCF</v>
          </cell>
          <cell r="C720">
            <v>434.87474939999998</v>
          </cell>
        </row>
        <row r="721">
          <cell r="B721" t="str">
            <v>YCG</v>
          </cell>
          <cell r="C721">
            <v>445.22891010000001</v>
          </cell>
        </row>
        <row r="722">
          <cell r="B722" t="str">
            <v>YCH</v>
          </cell>
          <cell r="C722">
            <v>455.58307080000003</v>
          </cell>
        </row>
        <row r="723">
          <cell r="B723" t="str">
            <v>YCI</v>
          </cell>
          <cell r="C723">
            <v>465.9372315</v>
          </cell>
        </row>
        <row r="724">
          <cell r="B724" t="str">
            <v>YCJ</v>
          </cell>
          <cell r="C724">
            <v>476.29139220000002</v>
          </cell>
        </row>
        <row r="725">
          <cell r="B725" t="str">
            <v>YCK</v>
          </cell>
          <cell r="C725">
            <v>486.64555289999998</v>
          </cell>
        </row>
        <row r="726">
          <cell r="B726" t="str">
            <v>YCL</v>
          </cell>
          <cell r="C726">
            <v>496.99971360000012</v>
          </cell>
        </row>
        <row r="727">
          <cell r="B727" t="str">
            <v>YCM</v>
          </cell>
          <cell r="C727">
            <v>507.35387430000003</v>
          </cell>
        </row>
        <row r="728">
          <cell r="B728" t="str">
            <v>YCN</v>
          </cell>
          <cell r="C728">
            <v>507.35161800000003</v>
          </cell>
        </row>
        <row r="729">
          <cell r="B729" t="str">
            <v>YCO</v>
          </cell>
          <cell r="C729">
            <v>507.35161800000003</v>
          </cell>
        </row>
        <row r="730">
          <cell r="B730" t="str">
            <v>YCP</v>
          </cell>
          <cell r="C730">
            <v>507.35161800000003</v>
          </cell>
        </row>
        <row r="731">
          <cell r="B731" t="str">
            <v>YCQ</v>
          </cell>
          <cell r="C731">
            <v>507.35161800000003</v>
          </cell>
        </row>
        <row r="732">
          <cell r="B732" t="str">
            <v>YCR</v>
          </cell>
          <cell r="C732">
            <v>516.48060779999992</v>
          </cell>
        </row>
        <row r="733">
          <cell r="B733" t="str">
            <v>YCS</v>
          </cell>
          <cell r="C733">
            <v>526.04506349999997</v>
          </cell>
        </row>
        <row r="734">
          <cell r="B734" t="str">
            <v>YCT</v>
          </cell>
          <cell r="C734">
            <v>535.60951920000002</v>
          </cell>
        </row>
        <row r="735">
          <cell r="B735" t="str">
            <v>YCU</v>
          </cell>
          <cell r="C735">
            <v>545.17397490000008</v>
          </cell>
        </row>
        <row r="736">
          <cell r="B736" t="str">
            <v>YCV</v>
          </cell>
          <cell r="C736">
            <v>554.73843060000002</v>
          </cell>
        </row>
        <row r="737">
          <cell r="B737" t="str">
            <v>YCW</v>
          </cell>
          <cell r="C737">
            <v>564.30288630000007</v>
          </cell>
        </row>
        <row r="738">
          <cell r="B738" t="str">
            <v>YCX</v>
          </cell>
          <cell r="C738">
            <v>573.86734200000012</v>
          </cell>
        </row>
        <row r="739">
          <cell r="B739" t="str">
            <v>YCY</v>
          </cell>
          <cell r="C739">
            <v>583.43179770000006</v>
          </cell>
        </row>
        <row r="740">
          <cell r="B740" t="str">
            <v>YCZ</v>
          </cell>
          <cell r="C740">
            <v>592.99625339999989</v>
          </cell>
        </row>
        <row r="741">
          <cell r="B741" t="str">
            <v>YDA</v>
          </cell>
          <cell r="C741">
            <v>602.56070909999994</v>
          </cell>
        </row>
        <row r="742">
          <cell r="B742" t="str">
            <v>YDB</v>
          </cell>
          <cell r="C742">
            <v>612.12516479999999</v>
          </cell>
        </row>
        <row r="743">
          <cell r="B743" t="str">
            <v>YDC</v>
          </cell>
          <cell r="C743">
            <v>621.68962050000005</v>
          </cell>
        </row>
        <row r="744">
          <cell r="B744" t="str">
            <v>YDD</v>
          </cell>
          <cell r="C744">
            <v>631.25407619999999</v>
          </cell>
        </row>
        <row r="745">
          <cell r="B745" t="str">
            <v>YDE</v>
          </cell>
          <cell r="C745">
            <v>640.81853190000004</v>
          </cell>
        </row>
        <row r="746">
          <cell r="B746" t="str">
            <v>YDF</v>
          </cell>
          <cell r="C746">
            <v>650.38298760000009</v>
          </cell>
        </row>
        <row r="747">
          <cell r="B747" t="str">
            <v>YDG</v>
          </cell>
          <cell r="C747">
            <v>659.94744330000015</v>
          </cell>
        </row>
        <row r="748">
          <cell r="B748" t="str">
            <v>YDH</v>
          </cell>
          <cell r="C748">
            <v>659.94518700000003</v>
          </cell>
        </row>
        <row r="749">
          <cell r="B749" t="str">
            <v>YDI</v>
          </cell>
          <cell r="C749">
            <v>659.94518700000003</v>
          </cell>
        </row>
        <row r="750">
          <cell r="B750" t="str">
            <v>YDJ</v>
          </cell>
          <cell r="C750">
            <v>659.94518700000003</v>
          </cell>
        </row>
        <row r="751">
          <cell r="B751" t="str">
            <v>YDK</v>
          </cell>
          <cell r="C751">
            <v>659.94518700000003</v>
          </cell>
        </row>
        <row r="752">
          <cell r="B752" t="str">
            <v>YDL</v>
          </cell>
          <cell r="C752">
            <v>666.36210419999998</v>
          </cell>
        </row>
        <row r="753">
          <cell r="B753" t="str">
            <v>YDM</v>
          </cell>
          <cell r="C753">
            <v>675.36699749999991</v>
          </cell>
        </row>
        <row r="754">
          <cell r="B754" t="str">
            <v>YDN</v>
          </cell>
          <cell r="C754">
            <v>684.37189079999996</v>
          </cell>
        </row>
        <row r="755">
          <cell r="B755" t="str">
            <v>YDO</v>
          </cell>
          <cell r="C755">
            <v>693.37678410000001</v>
          </cell>
        </row>
        <row r="756">
          <cell r="B756" t="str">
            <v>YDP</v>
          </cell>
          <cell r="C756">
            <v>702.38167739999994</v>
          </cell>
        </row>
        <row r="757">
          <cell r="B757" t="str">
            <v>YDQ</v>
          </cell>
          <cell r="C757">
            <v>711.38657069999999</v>
          </cell>
        </row>
        <row r="758">
          <cell r="B758" t="str">
            <v>YDR</v>
          </cell>
          <cell r="C758">
            <v>720.39146400000004</v>
          </cell>
        </row>
        <row r="759">
          <cell r="B759" t="str">
            <v>YDS</v>
          </cell>
          <cell r="C759">
            <v>729.39635729999986</v>
          </cell>
        </row>
        <row r="760">
          <cell r="B760" t="str">
            <v>YDT</v>
          </cell>
          <cell r="C760">
            <v>738.40125059999991</v>
          </cell>
        </row>
        <row r="761">
          <cell r="B761" t="str">
            <v>YDU</v>
          </cell>
          <cell r="C761">
            <v>747.40614389999985</v>
          </cell>
        </row>
        <row r="762">
          <cell r="B762" t="str">
            <v>YDV</v>
          </cell>
          <cell r="C762">
            <v>756.4110371999999</v>
          </cell>
        </row>
        <row r="763">
          <cell r="B763" t="str">
            <v>YDW</v>
          </cell>
          <cell r="C763">
            <v>765.41593050000006</v>
          </cell>
        </row>
        <row r="764">
          <cell r="B764" t="str">
            <v>YDX</v>
          </cell>
          <cell r="C764">
            <v>774.42082379999999</v>
          </cell>
        </row>
        <row r="765">
          <cell r="B765" t="str">
            <v>YDY</v>
          </cell>
          <cell r="C765">
            <v>783.42571709999993</v>
          </cell>
        </row>
        <row r="766">
          <cell r="B766" t="str">
            <v>YDZ</v>
          </cell>
          <cell r="C766">
            <v>792.43061039999998</v>
          </cell>
        </row>
        <row r="767">
          <cell r="B767" t="str">
            <v>YEA</v>
          </cell>
          <cell r="C767">
            <v>801.43550369999991</v>
          </cell>
        </row>
        <row r="768">
          <cell r="B768" t="str">
            <v>YEB</v>
          </cell>
          <cell r="C768">
            <v>810.44039699999996</v>
          </cell>
        </row>
        <row r="769">
          <cell r="B769" t="str">
            <v>YEC</v>
          </cell>
          <cell r="C769">
            <v>819.4452902999999</v>
          </cell>
        </row>
        <row r="770">
          <cell r="B770" t="str">
            <v>YED</v>
          </cell>
          <cell r="C770">
            <v>828.45018359999995</v>
          </cell>
        </row>
        <row r="771">
          <cell r="B771" t="str">
            <v>YEE</v>
          </cell>
          <cell r="C771">
            <v>837.45507689999999</v>
          </cell>
        </row>
        <row r="772">
          <cell r="B772" t="str">
            <v>YEF</v>
          </cell>
          <cell r="C772">
            <v>846.45997019999982</v>
          </cell>
        </row>
        <row r="773">
          <cell r="B773" t="str">
            <v>YEG</v>
          </cell>
          <cell r="C773">
            <v>855.46486349999998</v>
          </cell>
        </row>
        <row r="774">
          <cell r="B774" t="str">
            <v>YEH</v>
          </cell>
          <cell r="C774">
            <v>864.46975679999991</v>
          </cell>
        </row>
        <row r="775">
          <cell r="B775" t="str">
            <v>YEI</v>
          </cell>
          <cell r="C775">
            <v>873.47465009999985</v>
          </cell>
        </row>
        <row r="776">
          <cell r="B776" t="str">
            <v>YEJ</v>
          </cell>
          <cell r="C776">
            <v>882.4795433999999</v>
          </cell>
        </row>
        <row r="777">
          <cell r="B777" t="str">
            <v>YEK</v>
          </cell>
          <cell r="C777">
            <v>891.48443669999983</v>
          </cell>
        </row>
        <row r="778">
          <cell r="B778" t="str">
            <v>YEL</v>
          </cell>
          <cell r="C778">
            <v>891.48669299999995</v>
          </cell>
        </row>
        <row r="779">
          <cell r="B779" t="str">
            <v>YEM</v>
          </cell>
          <cell r="C779">
            <v>891.48669299999995</v>
          </cell>
        </row>
        <row r="780">
          <cell r="B780" t="str">
            <v>YEN</v>
          </cell>
          <cell r="C780">
            <v>891.48669299999995</v>
          </cell>
        </row>
        <row r="781">
          <cell r="B781" t="str">
            <v>YEO</v>
          </cell>
          <cell r="C781">
            <v>891.48669299999995</v>
          </cell>
        </row>
        <row r="782">
          <cell r="B782" t="str">
            <v>YEP</v>
          </cell>
          <cell r="C782">
            <v>891.48669299999995</v>
          </cell>
        </row>
        <row r="783">
          <cell r="B783" t="str">
            <v>YEQ</v>
          </cell>
          <cell r="C783">
            <v>891.48669299999995</v>
          </cell>
        </row>
        <row r="784">
          <cell r="B784" t="str">
            <v>YER</v>
          </cell>
          <cell r="C784">
            <v>895.44424319999985</v>
          </cell>
        </row>
        <row r="785">
          <cell r="B785" t="str">
            <v>YES</v>
          </cell>
          <cell r="C785">
            <v>903.89183039999989</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CK OUVERTURE"/>
      <sheetName val="CROSSFIT"/>
      <sheetName val="MUSCULATION"/>
      <sheetName val="FITNESS - Aqua"/>
      <sheetName val="PILATES-BIEN-ETRE"/>
      <sheetName val="CARDIO - Personal Training"/>
      <sheetName val="Crossfit 2015"/>
      <sheetName val="Musculation 2015"/>
      <sheetName val="Fitness 2015"/>
      <sheetName val="Pilates 2015"/>
      <sheetName val="Cardio-training 2015"/>
      <sheetName val="Feuil1 (2)"/>
      <sheetName val="CODE"/>
      <sheetName val="PILATES"/>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ow r="3">
          <cell r="B3" t="str">
            <v>PILATES RING LF</v>
          </cell>
        </row>
      </sheetData>
      <sheetData sheetId="12">
        <row r="2">
          <cell r="A2" t="str">
            <v>rfrence</v>
          </cell>
          <cell r="B2" t="str">
            <v>PRODUITS</v>
          </cell>
          <cell r="C2" t="str">
            <v>PV PUBLIC HT</v>
          </cell>
          <cell r="D2" t="str">
            <v xml:space="preserve">prix revendeur ora </v>
          </cell>
          <cell r="E2" t="str">
            <v>remise revendeur</v>
          </cell>
          <cell r="F2" t="str">
            <v>Famille Produit</v>
          </cell>
          <cell r="H2" t="str">
            <v>UNIT</v>
          </cell>
          <cell r="I2" t="str">
            <v>POIDS</v>
          </cell>
          <cell r="J2" t="str">
            <v>Prix revendeur classique</v>
          </cell>
          <cell r="K2" t="str">
            <v>remise Wake</v>
          </cell>
          <cell r="L2" t="str">
            <v>Prix Wake</v>
          </cell>
          <cell r="M2" t="str">
            <v>PA</v>
          </cell>
        </row>
        <row r="3">
          <cell r="A3">
            <v>2259</v>
          </cell>
          <cell r="B3" t="str">
            <v>45Á EXTENSION DOS ORIGIN</v>
          </cell>
          <cell r="E3" t="e">
            <v>#N/A</v>
          </cell>
          <cell r="F3" t="str">
            <v>MUSCULATION</v>
          </cell>
          <cell r="H3" t="e">
            <v>#REF!</v>
          </cell>
          <cell r="I3">
            <v>47</v>
          </cell>
          <cell r="K3">
            <v>0</v>
          </cell>
          <cell r="L3">
            <v>0</v>
          </cell>
          <cell r="M3" t="e">
            <v>#N/A</v>
          </cell>
        </row>
        <row r="4">
          <cell r="A4">
            <v>3397</v>
          </cell>
          <cell r="B4" t="str">
            <v>AB SLINGS</v>
          </cell>
          <cell r="C4">
            <v>40</v>
          </cell>
          <cell r="D4">
            <v>18</v>
          </cell>
          <cell r="E4">
            <v>-0.55000000000000004</v>
          </cell>
          <cell r="F4" t="str">
            <v>CROSSFIT</v>
          </cell>
          <cell r="H4" t="e">
            <v>#REF!</v>
          </cell>
          <cell r="I4">
            <v>0.6</v>
          </cell>
          <cell r="J4">
            <v>18</v>
          </cell>
          <cell r="K4">
            <v>-0.45000000000000007</v>
          </cell>
          <cell r="L4">
            <v>21.999999999999996</v>
          </cell>
          <cell r="M4">
            <v>6.7159999999999993</v>
          </cell>
        </row>
        <row r="5">
          <cell r="A5">
            <v>1725</v>
          </cell>
          <cell r="B5" t="str">
            <v>AB WHEEL</v>
          </cell>
          <cell r="C5">
            <v>8.2799999999999994</v>
          </cell>
          <cell r="D5">
            <v>4.1399999999999997</v>
          </cell>
          <cell r="E5">
            <v>-0.5</v>
          </cell>
          <cell r="F5" t="str">
            <v>CROSSFIT</v>
          </cell>
          <cell r="H5" t="e">
            <v>#REF!</v>
          </cell>
          <cell r="I5">
            <v>0.5</v>
          </cell>
          <cell r="J5">
            <v>4.1399999999999997</v>
          </cell>
          <cell r="K5">
            <v>-0.4</v>
          </cell>
          <cell r="L5">
            <v>4.9679999999999991</v>
          </cell>
          <cell r="M5">
            <v>2.0353982300884956</v>
          </cell>
        </row>
        <row r="6">
          <cell r="A6">
            <v>2025</v>
          </cell>
          <cell r="B6" t="str">
            <v xml:space="preserve">AB WHEEL PRO </v>
          </cell>
          <cell r="C6">
            <v>37</v>
          </cell>
          <cell r="D6">
            <v>22.2</v>
          </cell>
          <cell r="E6">
            <v>-0.4</v>
          </cell>
          <cell r="F6" t="str">
            <v>CROSSFIT</v>
          </cell>
          <cell r="H6" t="e">
            <v>#REF!</v>
          </cell>
          <cell r="I6">
            <v>2.95</v>
          </cell>
          <cell r="J6">
            <v>22.2</v>
          </cell>
          <cell r="K6">
            <v>-0.30000000000000004</v>
          </cell>
          <cell r="L6">
            <v>25.9</v>
          </cell>
          <cell r="M6">
            <v>13.230088495575222</v>
          </cell>
        </row>
        <row r="7">
          <cell r="A7">
            <v>2980</v>
          </cell>
          <cell r="B7" t="str">
            <v>AB-MAT</v>
          </cell>
          <cell r="C7">
            <v>20</v>
          </cell>
          <cell r="D7">
            <v>10</v>
          </cell>
          <cell r="E7">
            <v>-0.5</v>
          </cell>
          <cell r="F7" t="str">
            <v>CROSSFIT</v>
          </cell>
          <cell r="H7" t="e">
            <v>#REF!</v>
          </cell>
          <cell r="I7">
            <v>1</v>
          </cell>
          <cell r="J7">
            <v>10</v>
          </cell>
          <cell r="K7">
            <v>-0.4</v>
          </cell>
          <cell r="L7">
            <v>12</v>
          </cell>
          <cell r="M7">
            <v>4.0707964601769913</v>
          </cell>
        </row>
        <row r="8">
          <cell r="A8">
            <v>2016</v>
          </cell>
          <cell r="B8" t="str">
            <v>AB-MXR 1KG</v>
          </cell>
          <cell r="C8">
            <v>48.83</v>
          </cell>
          <cell r="D8">
            <v>36.622500000000002</v>
          </cell>
          <cell r="E8">
            <v>-0.24999999999999992</v>
          </cell>
          <cell r="F8" t="str">
            <v>PERSONAL TRAINER</v>
          </cell>
          <cell r="H8" t="e">
            <v>#REF!</v>
          </cell>
          <cell r="I8">
            <v>1</v>
          </cell>
          <cell r="J8">
            <v>36.622500000000002</v>
          </cell>
          <cell r="K8">
            <v>-0.14999999999999991</v>
          </cell>
          <cell r="L8">
            <v>41.505500000000005</v>
          </cell>
          <cell r="M8">
            <v>26.035999999999998</v>
          </cell>
        </row>
        <row r="9">
          <cell r="A9">
            <v>2017</v>
          </cell>
          <cell r="B9" t="str">
            <v>AB-MXR 2KG</v>
          </cell>
          <cell r="C9">
            <v>53.93</v>
          </cell>
          <cell r="D9">
            <v>40.447499999999998</v>
          </cell>
          <cell r="E9">
            <v>-0.25000000000000006</v>
          </cell>
          <cell r="F9" t="str">
            <v>PERSONAL TRAINER</v>
          </cell>
          <cell r="H9" t="e">
            <v>#REF!</v>
          </cell>
          <cell r="I9">
            <v>2</v>
          </cell>
          <cell r="J9">
            <v>40.447499999999998</v>
          </cell>
          <cell r="K9">
            <v>-0.15000000000000005</v>
          </cell>
          <cell r="L9">
            <v>45.840499999999999</v>
          </cell>
          <cell r="M9">
            <v>28.772999999999996</v>
          </cell>
        </row>
        <row r="10">
          <cell r="A10">
            <v>2018</v>
          </cell>
          <cell r="B10" t="str">
            <v>AB-MXR 3KG</v>
          </cell>
          <cell r="C10">
            <v>59.03</v>
          </cell>
          <cell r="D10">
            <v>44.272500000000001</v>
          </cell>
          <cell r="E10">
            <v>-0.25</v>
          </cell>
          <cell r="F10" t="str">
            <v>PERSONAL TRAINER</v>
          </cell>
          <cell r="H10" t="e">
            <v>#REF!</v>
          </cell>
          <cell r="I10">
            <v>3</v>
          </cell>
          <cell r="J10">
            <v>44.272500000000001</v>
          </cell>
          <cell r="K10">
            <v>-0.15</v>
          </cell>
          <cell r="L10">
            <v>50.1755</v>
          </cell>
          <cell r="M10">
            <v>31.521499999999996</v>
          </cell>
        </row>
        <row r="11">
          <cell r="A11">
            <v>2019</v>
          </cell>
          <cell r="B11" t="str">
            <v>AB-MXR 4KG</v>
          </cell>
          <cell r="C11">
            <v>71.91</v>
          </cell>
          <cell r="D11">
            <v>53.932499999999997</v>
          </cell>
          <cell r="E11">
            <v>-0.25</v>
          </cell>
          <cell r="F11" t="str">
            <v>PERSONAL TRAINER</v>
          </cell>
          <cell r="H11" t="e">
            <v>#REF!</v>
          </cell>
          <cell r="I11">
            <v>4</v>
          </cell>
          <cell r="J11">
            <v>53.932499999999997</v>
          </cell>
          <cell r="K11">
            <v>-0.15</v>
          </cell>
          <cell r="L11">
            <v>61.123499999999993</v>
          </cell>
          <cell r="M11">
            <v>38.375499999999995</v>
          </cell>
        </row>
        <row r="12">
          <cell r="A12">
            <v>2020</v>
          </cell>
          <cell r="B12" t="str">
            <v>AB-MXR 5KG</v>
          </cell>
          <cell r="C12">
            <v>77.09</v>
          </cell>
          <cell r="D12">
            <v>57.817500000000003</v>
          </cell>
          <cell r="E12">
            <v>-0.25</v>
          </cell>
          <cell r="F12" t="str">
            <v>PERSONAL TRAINER</v>
          </cell>
          <cell r="H12" t="e">
            <v>#REF!</v>
          </cell>
          <cell r="I12">
            <v>5</v>
          </cell>
          <cell r="J12">
            <v>57.817500000000003</v>
          </cell>
          <cell r="K12">
            <v>-0.15</v>
          </cell>
          <cell r="L12">
            <v>65.526499999999999</v>
          </cell>
          <cell r="M12">
            <v>41.112499999999997</v>
          </cell>
        </row>
        <row r="13">
          <cell r="A13">
            <v>3609</v>
          </cell>
          <cell r="B13" t="str">
            <v>ABDOMINAL EVOLVE</v>
          </cell>
          <cell r="C13">
            <v>2922</v>
          </cell>
          <cell r="D13">
            <v>2483.6999999999998</v>
          </cell>
          <cell r="E13">
            <v>-0.15000000000000005</v>
          </cell>
          <cell r="F13" t="str">
            <v>MUSCULATION</v>
          </cell>
          <cell r="H13" t="e">
            <v>#REF!</v>
          </cell>
          <cell r="I13">
            <v>266</v>
          </cell>
          <cell r="J13">
            <v>2483.6999999999998</v>
          </cell>
          <cell r="K13">
            <v>-5.0000000000000044E-2</v>
          </cell>
          <cell r="L13">
            <v>2775.9</v>
          </cell>
          <cell r="M13">
            <v>1896.5044247787614</v>
          </cell>
        </row>
        <row r="14">
          <cell r="A14">
            <v>3610</v>
          </cell>
          <cell r="B14" t="str">
            <v xml:space="preserve">ABDUCTOR EVOLVE </v>
          </cell>
          <cell r="C14">
            <v>2971</v>
          </cell>
          <cell r="D14">
            <v>2376.8000000000002</v>
          </cell>
          <cell r="E14">
            <v>-0.19999999999999993</v>
          </cell>
          <cell r="F14" t="str">
            <v>MUSCULATION</v>
          </cell>
          <cell r="H14" t="e">
            <v>#REF!</v>
          </cell>
          <cell r="I14">
            <v>251</v>
          </cell>
          <cell r="J14">
            <v>2376.8000000000002</v>
          </cell>
          <cell r="K14">
            <v>-9.9999999999999922E-2</v>
          </cell>
          <cell r="L14">
            <v>2673.9000000000005</v>
          </cell>
          <cell r="M14">
            <v>1901.1504424778764</v>
          </cell>
        </row>
        <row r="15">
          <cell r="A15">
            <v>3611</v>
          </cell>
          <cell r="B15" t="str">
            <v>ADDUCTOR EVOLVE</v>
          </cell>
          <cell r="C15">
            <v>2970</v>
          </cell>
          <cell r="D15">
            <v>2524.5</v>
          </cell>
          <cell r="E15">
            <v>-0.15</v>
          </cell>
          <cell r="F15" t="str">
            <v>MUSCULATION</v>
          </cell>
          <cell r="H15" t="e">
            <v>#REF!</v>
          </cell>
          <cell r="I15">
            <v>251</v>
          </cell>
          <cell r="J15">
            <v>2524.5</v>
          </cell>
          <cell r="K15">
            <v>-4.9999999999999989E-2</v>
          </cell>
          <cell r="L15">
            <v>2821.5</v>
          </cell>
          <cell r="M15">
            <v>1928.0973451327436</v>
          </cell>
        </row>
        <row r="16">
          <cell r="A16">
            <v>3612</v>
          </cell>
          <cell r="B16" t="str">
            <v>ADJUSTABLE ABDOMINAL DECLINE BENCH ORIGIN</v>
          </cell>
          <cell r="C16">
            <v>733</v>
          </cell>
          <cell r="D16">
            <v>623.04999999999995</v>
          </cell>
          <cell r="E16">
            <v>-0.15000000000000005</v>
          </cell>
          <cell r="F16" t="str">
            <v>MUSCULATION</v>
          </cell>
          <cell r="H16" t="e">
            <v>#REF!</v>
          </cell>
          <cell r="I16">
            <v>65</v>
          </cell>
          <cell r="J16">
            <v>623.04999999999995</v>
          </cell>
          <cell r="K16">
            <v>-5.0000000000000044E-2</v>
          </cell>
          <cell r="L16">
            <v>696.35</v>
          </cell>
          <cell r="M16">
            <v>488.9469026548673</v>
          </cell>
        </row>
        <row r="17">
          <cell r="A17">
            <v>3613</v>
          </cell>
          <cell r="B17" t="str">
            <v>ADJUSTABLE ABDOMINAL INCLINE BENCH ORIGIN</v>
          </cell>
          <cell r="C17">
            <v>572</v>
          </cell>
          <cell r="D17">
            <v>486.2</v>
          </cell>
          <cell r="E17">
            <v>-0.15000000000000002</v>
          </cell>
          <cell r="F17" t="str">
            <v>MUSCULATION</v>
          </cell>
          <cell r="H17" t="e">
            <v>#REF!</v>
          </cell>
          <cell r="I17">
            <v>35</v>
          </cell>
          <cell r="J17">
            <v>486.2</v>
          </cell>
          <cell r="K17">
            <v>-5.0000000000000017E-2</v>
          </cell>
          <cell r="L17">
            <v>543.4</v>
          </cell>
          <cell r="M17">
            <v>396.95575221238943</v>
          </cell>
        </row>
        <row r="18">
          <cell r="A18">
            <v>2626</v>
          </cell>
          <cell r="B18" t="str">
            <v>AMPLIFICATEUR PEAVY PV 900</v>
          </cell>
          <cell r="C18">
            <v>385</v>
          </cell>
          <cell r="D18">
            <v>385</v>
          </cell>
          <cell r="E18">
            <v>0</v>
          </cell>
          <cell r="F18" t="str">
            <v>SONORISATION</v>
          </cell>
          <cell r="H18" t="e">
            <v>#REF!</v>
          </cell>
          <cell r="I18">
            <v>3.3</v>
          </cell>
          <cell r="J18">
            <v>385</v>
          </cell>
          <cell r="L18">
            <v>385</v>
          </cell>
          <cell r="M18">
            <v>346.5</v>
          </cell>
        </row>
        <row r="19">
          <cell r="A19">
            <v>1430</v>
          </cell>
          <cell r="B19" t="str">
            <v xml:space="preserve">ANNEAU BALLONS FITNESS </v>
          </cell>
          <cell r="C19">
            <v>10.029999999999999</v>
          </cell>
          <cell r="D19">
            <v>7.5224999999999991</v>
          </cell>
          <cell r="E19">
            <v>-0.25000000000000006</v>
          </cell>
          <cell r="F19" t="str">
            <v>PILATES BIEN ETRE</v>
          </cell>
          <cell r="H19" t="e">
            <v>#REF!</v>
          </cell>
          <cell r="I19">
            <v>0.15</v>
          </cell>
          <cell r="J19">
            <v>7.5224999999999991</v>
          </cell>
          <cell r="K19">
            <v>-0.15000000000000005</v>
          </cell>
          <cell r="L19">
            <v>8.5254999999999992</v>
          </cell>
          <cell r="M19">
            <v>5.0681415929203553</v>
          </cell>
        </row>
        <row r="20">
          <cell r="A20">
            <v>1431</v>
          </cell>
          <cell r="B20" t="str">
            <v>ANNEAU D'APPUI (LOT DE 12)</v>
          </cell>
          <cell r="C20">
            <v>40.5</v>
          </cell>
          <cell r="D20">
            <v>28.349999999999998</v>
          </cell>
          <cell r="E20">
            <v>-0.30000000000000004</v>
          </cell>
          <cell r="F20" t="str">
            <v>PERSONAL TRAINER</v>
          </cell>
          <cell r="H20" t="e">
            <v>#REF!</v>
          </cell>
          <cell r="I20">
            <v>1.25</v>
          </cell>
          <cell r="J20">
            <v>28.349999999999998</v>
          </cell>
          <cell r="K20">
            <v>-0.20000000000000004</v>
          </cell>
          <cell r="L20">
            <v>32.4</v>
          </cell>
          <cell r="M20">
            <v>19.2</v>
          </cell>
        </row>
        <row r="21">
          <cell r="A21">
            <v>2341</v>
          </cell>
          <cell r="B21" t="str">
            <v>ANNEAUX DE SUSPENSION</v>
          </cell>
          <cell r="C21">
            <v>39</v>
          </cell>
          <cell r="D21">
            <v>21.450000000000003</v>
          </cell>
          <cell r="E21">
            <v>-0.4499999999999999</v>
          </cell>
          <cell r="F21" t="str">
            <v>CROSSFIT</v>
          </cell>
          <cell r="H21" t="e">
            <v>#REF!</v>
          </cell>
          <cell r="I21">
            <v>1.1000000000000001</v>
          </cell>
          <cell r="J21">
            <v>21.450000000000003</v>
          </cell>
          <cell r="K21">
            <v>-0.34999999999999987</v>
          </cell>
          <cell r="L21">
            <v>25.350000000000005</v>
          </cell>
          <cell r="M21">
            <v>10.685840707964601</v>
          </cell>
        </row>
        <row r="22">
          <cell r="A22">
            <v>1435</v>
          </cell>
          <cell r="B22" t="str">
            <v>ARC BARREL</v>
          </cell>
          <cell r="C22">
            <v>200.69</v>
          </cell>
          <cell r="D22">
            <v>160.55200000000002</v>
          </cell>
          <cell r="E22">
            <v>-0.1999999999999999</v>
          </cell>
          <cell r="F22" t="str">
            <v>PILATES BIEN ETRE</v>
          </cell>
          <cell r="H22" t="e">
            <v>#REF!</v>
          </cell>
          <cell r="I22">
            <v>8</v>
          </cell>
          <cell r="J22">
            <v>160.55200000000002</v>
          </cell>
          <cell r="K22">
            <v>-9.9999999999999895E-2</v>
          </cell>
          <cell r="L22">
            <v>180.62100000000004</v>
          </cell>
          <cell r="M22">
            <v>102</v>
          </cell>
        </row>
        <row r="23">
          <cell r="A23">
            <v>3614</v>
          </cell>
          <cell r="B23" t="str">
            <v>ARM CURL EVOLVE</v>
          </cell>
          <cell r="C23">
            <v>2624</v>
          </cell>
          <cell r="D23">
            <v>2230.4</v>
          </cell>
          <cell r="E23">
            <v>-0.14999999999999997</v>
          </cell>
          <cell r="F23" t="str">
            <v>MUSCULATION</v>
          </cell>
          <cell r="H23" t="e">
            <v>#REF!</v>
          </cell>
          <cell r="I23">
            <v>246</v>
          </cell>
          <cell r="J23">
            <v>2230.4</v>
          </cell>
          <cell r="K23">
            <v>-4.9999999999999961E-2</v>
          </cell>
          <cell r="L23">
            <v>2492.8000000000002</v>
          </cell>
          <cell r="M23">
            <v>1753.4070796460178</v>
          </cell>
        </row>
        <row r="24">
          <cell r="A24">
            <v>3615</v>
          </cell>
          <cell r="B24" t="str">
            <v>ASSISTED CHIN AND DIP EVOLVE</v>
          </cell>
          <cell r="C24">
            <v>2980</v>
          </cell>
          <cell r="D24">
            <v>2533</v>
          </cell>
          <cell r="E24">
            <v>-0.15</v>
          </cell>
          <cell r="F24" t="str">
            <v>MUSCULATION</v>
          </cell>
          <cell r="H24" t="e">
            <v>#REF!</v>
          </cell>
          <cell r="I24">
            <v>291</v>
          </cell>
          <cell r="J24">
            <v>2533</v>
          </cell>
          <cell r="K24">
            <v>-4.9999999999999989E-2</v>
          </cell>
          <cell r="L24">
            <v>2831</v>
          </cell>
          <cell r="M24">
            <v>1989.4247787610623</v>
          </cell>
        </row>
        <row r="25">
          <cell r="A25">
            <v>2363</v>
          </cell>
          <cell r="B25" t="str">
            <v>BAGUES STOP DISQUES</v>
          </cell>
          <cell r="C25">
            <v>10</v>
          </cell>
          <cell r="D25">
            <v>4.5</v>
          </cell>
          <cell r="E25">
            <v>-0.55000000000000004</v>
          </cell>
          <cell r="F25" t="str">
            <v>MUSCULATION</v>
          </cell>
          <cell r="H25" t="e">
            <v>#REF!</v>
          </cell>
          <cell r="I25">
            <v>0.35</v>
          </cell>
          <cell r="J25">
            <v>4.5</v>
          </cell>
          <cell r="K25">
            <v>-0.45000000000000007</v>
          </cell>
          <cell r="L25">
            <v>5.4999999999999991</v>
          </cell>
          <cell r="M25">
            <v>1.7809734513274338</v>
          </cell>
        </row>
        <row r="26">
          <cell r="A26">
            <v>1436</v>
          </cell>
          <cell r="B26" t="str">
            <v xml:space="preserve">BALANCE BOARD </v>
          </cell>
          <cell r="C26">
            <v>20.9</v>
          </cell>
          <cell r="D26">
            <v>10.45</v>
          </cell>
          <cell r="E26">
            <v>-0.5</v>
          </cell>
          <cell r="F26" t="str">
            <v>PILATES BIEN ETRE</v>
          </cell>
          <cell r="H26" t="e">
            <v>#REF!</v>
          </cell>
          <cell r="I26">
            <v>1.35</v>
          </cell>
          <cell r="J26">
            <v>10.45</v>
          </cell>
          <cell r="K26">
            <v>-0.4</v>
          </cell>
          <cell r="L26">
            <v>12.54</v>
          </cell>
          <cell r="M26">
            <v>4.6814159292035393</v>
          </cell>
        </row>
        <row r="27">
          <cell r="A27">
            <v>3400</v>
          </cell>
          <cell r="B27" t="str">
            <v>BALANCE BOX B10</v>
          </cell>
          <cell r="C27">
            <v>49</v>
          </cell>
          <cell r="D27">
            <v>39.200000000000003</v>
          </cell>
          <cell r="E27">
            <v>-0.19999999999999996</v>
          </cell>
          <cell r="F27" t="str">
            <v>PILATES BIEN ETRE</v>
          </cell>
          <cell r="H27" t="e">
            <v>#REF!</v>
          </cell>
          <cell r="I27">
            <v>0</v>
          </cell>
          <cell r="J27">
            <v>39.200000000000003</v>
          </cell>
          <cell r="K27">
            <v>-9.999999999999995E-2</v>
          </cell>
          <cell r="L27">
            <v>44.1</v>
          </cell>
          <cell r="M27">
            <v>27.96</v>
          </cell>
        </row>
        <row r="28">
          <cell r="A28">
            <v>3401</v>
          </cell>
          <cell r="B28" t="str">
            <v>BALANCE BOX B20</v>
          </cell>
          <cell r="C28">
            <v>54</v>
          </cell>
          <cell r="D28">
            <v>43.2</v>
          </cell>
          <cell r="E28">
            <v>-0.19999999999999996</v>
          </cell>
          <cell r="F28" t="str">
            <v>PILATES BIEN ETRE</v>
          </cell>
          <cell r="H28" t="e">
            <v>#REF!</v>
          </cell>
          <cell r="I28">
            <v>0</v>
          </cell>
          <cell r="J28">
            <v>43.2</v>
          </cell>
          <cell r="K28">
            <v>-9.999999999999995E-2</v>
          </cell>
          <cell r="L28">
            <v>48.6</v>
          </cell>
          <cell r="M28">
            <v>33.479999999999997</v>
          </cell>
        </row>
        <row r="29">
          <cell r="A29">
            <v>3402</v>
          </cell>
          <cell r="B29" t="str">
            <v>BALANCE BOX B30</v>
          </cell>
          <cell r="C29">
            <v>55.5</v>
          </cell>
          <cell r="D29">
            <v>44.400000000000006</v>
          </cell>
          <cell r="E29">
            <v>-0.1999999999999999</v>
          </cell>
          <cell r="F29" t="str">
            <v>PILATES BIEN ETRE</v>
          </cell>
          <cell r="H29" t="e">
            <v>#REF!</v>
          </cell>
          <cell r="I29">
            <v>0</v>
          </cell>
          <cell r="J29">
            <v>44.400000000000006</v>
          </cell>
          <cell r="K29">
            <v>-9.9999999999999895E-2</v>
          </cell>
          <cell r="L29">
            <v>49.95000000000001</v>
          </cell>
          <cell r="M29">
            <v>34.44</v>
          </cell>
        </row>
        <row r="30">
          <cell r="A30">
            <v>1437</v>
          </cell>
          <cell r="B30" t="str">
            <v>BALLE A REACTION</v>
          </cell>
          <cell r="C30">
            <v>3.09</v>
          </cell>
          <cell r="D30">
            <v>1.8539999999999999</v>
          </cell>
          <cell r="E30">
            <v>-0.4</v>
          </cell>
          <cell r="F30" t="str">
            <v>PERSONAL TRAINER</v>
          </cell>
          <cell r="H30" t="e">
            <v>#REF!</v>
          </cell>
          <cell r="I30">
            <v>0.08</v>
          </cell>
          <cell r="J30">
            <v>1.8539999999999999</v>
          </cell>
          <cell r="K30">
            <v>-0.30000000000000004</v>
          </cell>
          <cell r="L30">
            <v>2.1629999999999998</v>
          </cell>
          <cell r="M30">
            <v>1.0278761061946902</v>
          </cell>
        </row>
        <row r="31">
          <cell r="A31">
            <v>1438</v>
          </cell>
          <cell r="B31" t="str">
            <v xml:space="preserve">BALLE HERISSON 8CM </v>
          </cell>
          <cell r="C31">
            <v>1.9</v>
          </cell>
          <cell r="D31">
            <v>0.95</v>
          </cell>
          <cell r="E31">
            <v>-0.5</v>
          </cell>
          <cell r="F31" t="str">
            <v>PILATES BIEN ETRE</v>
          </cell>
          <cell r="H31" t="e">
            <v>#REF!</v>
          </cell>
          <cell r="I31">
            <v>0.08</v>
          </cell>
          <cell r="J31">
            <v>0.95</v>
          </cell>
          <cell r="K31">
            <v>-0.4</v>
          </cell>
          <cell r="L31">
            <v>1.1399999999999999</v>
          </cell>
          <cell r="M31">
            <v>0.43761061946902657</v>
          </cell>
        </row>
        <row r="32">
          <cell r="A32">
            <v>1439</v>
          </cell>
          <cell r="B32" t="str">
            <v>BALLES LESTEES 0,5KG BLEU</v>
          </cell>
          <cell r="C32">
            <v>6.28</v>
          </cell>
          <cell r="D32">
            <v>3.14</v>
          </cell>
          <cell r="E32">
            <v>-0.5</v>
          </cell>
          <cell r="F32" t="str">
            <v>PILATES BIEN ETRE</v>
          </cell>
          <cell r="H32" t="e">
            <v>#REF!</v>
          </cell>
          <cell r="I32">
            <v>1</v>
          </cell>
          <cell r="J32">
            <v>3.14</v>
          </cell>
          <cell r="K32">
            <v>-0.4</v>
          </cell>
          <cell r="L32">
            <v>3.7679999999999998</v>
          </cell>
          <cell r="M32">
            <v>1.7097345132743362</v>
          </cell>
        </row>
        <row r="33">
          <cell r="A33">
            <v>1442</v>
          </cell>
          <cell r="B33" t="str">
            <v xml:space="preserve">BALLES LESTEES 0,5KG GRIS </v>
          </cell>
          <cell r="C33">
            <v>6.28</v>
          </cell>
          <cell r="D33">
            <v>3.14</v>
          </cell>
          <cell r="E33">
            <v>-0.5</v>
          </cell>
          <cell r="F33" t="str">
            <v>PILATES BIEN ETRE</v>
          </cell>
          <cell r="H33" t="e">
            <v>#REF!</v>
          </cell>
          <cell r="I33">
            <v>1</v>
          </cell>
          <cell r="J33">
            <v>3.14</v>
          </cell>
          <cell r="K33">
            <v>-0.4</v>
          </cell>
          <cell r="L33">
            <v>3.7679999999999998</v>
          </cell>
          <cell r="M33">
            <v>1.7097345132743362</v>
          </cell>
        </row>
        <row r="34">
          <cell r="A34">
            <v>1440</v>
          </cell>
          <cell r="B34" t="str">
            <v xml:space="preserve">BALLES LESTEES 1,5KG BLEU </v>
          </cell>
          <cell r="C34">
            <v>7.95</v>
          </cell>
          <cell r="D34">
            <v>3.9750000000000001</v>
          </cell>
          <cell r="E34">
            <v>-0.5</v>
          </cell>
          <cell r="F34" t="str">
            <v>PILATES BIEN ETRE</v>
          </cell>
          <cell r="H34" t="e">
            <v>#REF!</v>
          </cell>
          <cell r="I34">
            <v>3</v>
          </cell>
          <cell r="J34">
            <v>3.9750000000000001</v>
          </cell>
          <cell r="K34">
            <v>-0.4</v>
          </cell>
          <cell r="L34">
            <v>4.7699999999999996</v>
          </cell>
          <cell r="M34">
            <v>1.872566371681416</v>
          </cell>
        </row>
        <row r="35">
          <cell r="A35">
            <v>1443</v>
          </cell>
          <cell r="B35" t="str">
            <v>BALLES LESTEES 1,5KG GRIS</v>
          </cell>
          <cell r="C35">
            <v>7.95</v>
          </cell>
          <cell r="D35">
            <v>3.9750000000000001</v>
          </cell>
          <cell r="E35">
            <v>-0.5</v>
          </cell>
          <cell r="F35" t="str">
            <v>PILATES BIEN ETRE</v>
          </cell>
          <cell r="H35" t="e">
            <v>#REF!</v>
          </cell>
          <cell r="I35">
            <v>3</v>
          </cell>
          <cell r="J35">
            <v>3.9750000000000001</v>
          </cell>
          <cell r="K35">
            <v>-0.4</v>
          </cell>
          <cell r="L35">
            <v>4.7699999999999996</v>
          </cell>
          <cell r="M35">
            <v>1.872566371681416</v>
          </cell>
        </row>
        <row r="36">
          <cell r="A36">
            <v>1441</v>
          </cell>
          <cell r="B36" t="str">
            <v>BALLES LESTEES 1KG BLEU</v>
          </cell>
          <cell r="C36">
            <v>7.12</v>
          </cell>
          <cell r="D36">
            <v>3.56</v>
          </cell>
          <cell r="E36">
            <v>-0.5</v>
          </cell>
          <cell r="F36" t="str">
            <v>PILATES BIEN ETRE</v>
          </cell>
          <cell r="H36" t="e">
            <v>#REF!</v>
          </cell>
          <cell r="I36">
            <v>2</v>
          </cell>
          <cell r="J36">
            <v>3.56</v>
          </cell>
          <cell r="K36">
            <v>-0.4</v>
          </cell>
          <cell r="L36">
            <v>4.2720000000000002</v>
          </cell>
          <cell r="M36">
            <v>1.5876106194690265</v>
          </cell>
        </row>
        <row r="37">
          <cell r="A37">
            <v>1444</v>
          </cell>
          <cell r="B37" t="str">
            <v>BALLES LESTEES 1KG GRIS</v>
          </cell>
          <cell r="C37">
            <v>7.12</v>
          </cell>
          <cell r="D37">
            <v>3.56</v>
          </cell>
          <cell r="E37">
            <v>-0.5</v>
          </cell>
          <cell r="F37" t="str">
            <v>PILATES BIEN ETRE</v>
          </cell>
          <cell r="H37" t="e">
            <v>#REF!</v>
          </cell>
          <cell r="I37">
            <v>2</v>
          </cell>
          <cell r="J37">
            <v>3.56</v>
          </cell>
          <cell r="K37">
            <v>-0.4</v>
          </cell>
          <cell r="L37">
            <v>4.2720000000000002</v>
          </cell>
          <cell r="M37">
            <v>1.5876106194690265</v>
          </cell>
        </row>
        <row r="38">
          <cell r="A38">
            <v>1929</v>
          </cell>
          <cell r="B38" t="str">
            <v xml:space="preserve">BALLES LESTEES 1KG ROSE </v>
          </cell>
          <cell r="C38">
            <v>7.12</v>
          </cell>
          <cell r="D38">
            <v>3.56</v>
          </cell>
          <cell r="E38">
            <v>-0.5</v>
          </cell>
          <cell r="F38" t="str">
            <v>PILATES BIEN ETRE</v>
          </cell>
          <cell r="H38" t="e">
            <v>#REF!</v>
          </cell>
          <cell r="I38">
            <v>2</v>
          </cell>
          <cell r="J38">
            <v>3.56</v>
          </cell>
          <cell r="K38">
            <v>-0.4</v>
          </cell>
          <cell r="L38">
            <v>4.2720000000000002</v>
          </cell>
          <cell r="M38">
            <v>2.2654999999999998</v>
          </cell>
        </row>
        <row r="39">
          <cell r="A39">
            <v>1572</v>
          </cell>
          <cell r="B39" t="str">
            <v>BALLON FITNESS  65CM GRIS</v>
          </cell>
          <cell r="C39">
            <v>11.29</v>
          </cell>
          <cell r="D39">
            <v>7.3384999999999998</v>
          </cell>
          <cell r="E39">
            <v>-0.35</v>
          </cell>
          <cell r="F39" t="str">
            <v>PILATES BIEN ETRE</v>
          </cell>
          <cell r="H39" t="e">
            <v>#REF!</v>
          </cell>
          <cell r="I39">
            <v>1</v>
          </cell>
          <cell r="J39">
            <v>7.3384999999999998</v>
          </cell>
          <cell r="K39">
            <v>-0.24999999999999997</v>
          </cell>
          <cell r="L39">
            <v>8.4674999999999994</v>
          </cell>
          <cell r="M39">
            <v>3.5823008849557523</v>
          </cell>
        </row>
        <row r="40">
          <cell r="A40">
            <v>1930</v>
          </cell>
          <cell r="B40" t="str">
            <v>BALLON FITNESS  65CM ROSE</v>
          </cell>
          <cell r="C40">
            <v>11.29</v>
          </cell>
          <cell r="D40">
            <v>7.3384999999999998</v>
          </cell>
          <cell r="E40">
            <v>-0.35</v>
          </cell>
          <cell r="F40" t="str">
            <v>PILATES BIEN ETRE</v>
          </cell>
          <cell r="H40" t="e">
            <v>#REF!</v>
          </cell>
          <cell r="I40">
            <v>1</v>
          </cell>
          <cell r="J40">
            <v>7.3384999999999998</v>
          </cell>
          <cell r="K40">
            <v>-0.24999999999999997</v>
          </cell>
          <cell r="L40">
            <v>8.4674999999999994</v>
          </cell>
          <cell r="M40">
            <v>3.2429999999999994</v>
          </cell>
        </row>
        <row r="41">
          <cell r="A41">
            <v>1573</v>
          </cell>
          <cell r="B41" t="str">
            <v>BALLON FITNESS  65CM VERT</v>
          </cell>
          <cell r="C41">
            <v>11.29</v>
          </cell>
          <cell r="D41">
            <v>7.3384999999999998</v>
          </cell>
          <cell r="E41">
            <v>-0.35</v>
          </cell>
          <cell r="F41" t="str">
            <v>PILATES BIEN ETRE</v>
          </cell>
          <cell r="H41" t="e">
            <v>#REF!</v>
          </cell>
          <cell r="I41">
            <v>1</v>
          </cell>
          <cell r="J41">
            <v>7.3384999999999998</v>
          </cell>
          <cell r="K41">
            <v>-0.24999999999999997</v>
          </cell>
          <cell r="L41">
            <v>8.4674999999999994</v>
          </cell>
          <cell r="M41">
            <v>4.5194999999999999</v>
          </cell>
        </row>
        <row r="42">
          <cell r="A42">
            <v>3212</v>
          </cell>
          <cell r="B42" t="str">
            <v>BALLON FITNESS 55CM BLEU</v>
          </cell>
          <cell r="C42">
            <v>10.79</v>
          </cell>
          <cell r="D42">
            <v>7.0134999999999996</v>
          </cell>
          <cell r="E42">
            <v>-0.35</v>
          </cell>
          <cell r="F42" t="str">
            <v>PILATES BIEN ETRE</v>
          </cell>
          <cell r="H42" t="e">
            <v>#REF!</v>
          </cell>
          <cell r="I42">
            <v>1</v>
          </cell>
          <cell r="J42">
            <v>7.0134999999999996</v>
          </cell>
          <cell r="K42">
            <v>-0.24999999999999997</v>
          </cell>
          <cell r="L42">
            <v>8.0924999999999994</v>
          </cell>
          <cell r="M42">
            <v>2.9920353982300885</v>
          </cell>
        </row>
        <row r="43">
          <cell r="A43">
            <v>2666</v>
          </cell>
          <cell r="B43" t="str">
            <v>BALLON FITNESS 55CM GRIS</v>
          </cell>
          <cell r="C43">
            <v>10.79</v>
          </cell>
          <cell r="D43">
            <v>7.0134999999999996</v>
          </cell>
          <cell r="E43">
            <v>-0.35</v>
          </cell>
          <cell r="F43" t="str">
            <v>PILATES BIEN ETRE</v>
          </cell>
          <cell r="H43" t="e">
            <v>#REF!</v>
          </cell>
          <cell r="I43">
            <v>1</v>
          </cell>
          <cell r="J43">
            <v>7.0134999999999996</v>
          </cell>
          <cell r="K43">
            <v>-0.24999999999999997</v>
          </cell>
          <cell r="L43">
            <v>8.0924999999999994</v>
          </cell>
          <cell r="M43">
            <v>2.9920353982300885</v>
          </cell>
        </row>
        <row r="44">
          <cell r="A44">
            <v>1571</v>
          </cell>
          <cell r="B44" t="str">
            <v>BALLON FITNESS 65CM BLEU</v>
          </cell>
          <cell r="C44">
            <v>11.29</v>
          </cell>
          <cell r="D44">
            <v>7.3384999999999998</v>
          </cell>
          <cell r="E44">
            <v>-0.35</v>
          </cell>
          <cell r="F44" t="str">
            <v>PILATES BIEN ETRE</v>
          </cell>
          <cell r="H44" t="e">
            <v>#REF!</v>
          </cell>
          <cell r="I44">
            <v>1</v>
          </cell>
          <cell r="J44">
            <v>7.3384999999999998</v>
          </cell>
          <cell r="K44">
            <v>-0.24999999999999997</v>
          </cell>
          <cell r="L44">
            <v>8.4674999999999994</v>
          </cell>
          <cell r="M44">
            <v>5.5668141592920355</v>
          </cell>
        </row>
        <row r="45">
          <cell r="A45">
            <v>1574</v>
          </cell>
          <cell r="B45" t="str">
            <v xml:space="preserve">BALLON FITNESS 75CM </v>
          </cell>
          <cell r="C45">
            <v>12.54</v>
          </cell>
          <cell r="D45">
            <v>8.1509999999999998</v>
          </cell>
          <cell r="E45">
            <v>-0.35</v>
          </cell>
          <cell r="F45" t="str">
            <v>PILATES BIEN ETRE</v>
          </cell>
          <cell r="H45" t="e">
            <v>#REF!</v>
          </cell>
          <cell r="I45">
            <v>1</v>
          </cell>
          <cell r="J45">
            <v>8.1509999999999998</v>
          </cell>
          <cell r="K45">
            <v>-0.24999999999999997</v>
          </cell>
          <cell r="L45">
            <v>9.4049999999999994</v>
          </cell>
          <cell r="M45">
            <v>6.5030973451327432</v>
          </cell>
        </row>
        <row r="46">
          <cell r="A46">
            <v>1445</v>
          </cell>
          <cell r="B46" t="str">
            <v>BALLON PAILLE BLEU</v>
          </cell>
          <cell r="C46">
            <v>3.27</v>
          </cell>
          <cell r="D46">
            <v>2.1255000000000002</v>
          </cell>
          <cell r="E46">
            <v>-0.35</v>
          </cell>
          <cell r="F46" t="str">
            <v>PILATES BIEN ETRE</v>
          </cell>
          <cell r="H46" t="e">
            <v>#REF!</v>
          </cell>
          <cell r="I46">
            <v>0.3</v>
          </cell>
          <cell r="J46">
            <v>2.1255000000000002</v>
          </cell>
          <cell r="K46">
            <v>-0.24999999999999997</v>
          </cell>
          <cell r="L46">
            <v>2.4525000000000001</v>
          </cell>
          <cell r="M46">
            <v>1.3535398230088498</v>
          </cell>
        </row>
        <row r="47">
          <cell r="A47">
            <v>1447</v>
          </cell>
          <cell r="B47" t="str">
            <v>BALLON PAILLE VIOLET</v>
          </cell>
          <cell r="C47">
            <v>3.27</v>
          </cell>
          <cell r="D47">
            <v>2.1255000000000002</v>
          </cell>
          <cell r="E47">
            <v>-0.35</v>
          </cell>
          <cell r="F47" t="str">
            <v>PILATES BIEN ETRE</v>
          </cell>
          <cell r="H47" t="e">
            <v>#REF!</v>
          </cell>
          <cell r="I47">
            <v>0.3</v>
          </cell>
          <cell r="J47">
            <v>2.1255000000000002</v>
          </cell>
          <cell r="K47">
            <v>-0.24999999999999997</v>
          </cell>
          <cell r="L47">
            <v>2.4525000000000001</v>
          </cell>
          <cell r="M47">
            <v>1.3535398230088498</v>
          </cell>
        </row>
        <row r="48">
          <cell r="A48">
            <v>3616</v>
          </cell>
          <cell r="B48" t="str">
            <v>BANC PENDERIE DOUBLE FACE 1,6M</v>
          </cell>
          <cell r="C48">
            <v>520</v>
          </cell>
          <cell r="D48">
            <v>390</v>
          </cell>
          <cell r="E48">
            <v>-0.25</v>
          </cell>
          <cell r="F48" t="str">
            <v>EQUIPEMENT CLUB</v>
          </cell>
          <cell r="H48" t="e">
            <v>#REF!</v>
          </cell>
          <cell r="I48">
            <v>55</v>
          </cell>
          <cell r="J48">
            <v>390</v>
          </cell>
          <cell r="K48">
            <v>-0.15</v>
          </cell>
          <cell r="L48">
            <v>442</v>
          </cell>
          <cell r="M48">
            <v>264</v>
          </cell>
        </row>
        <row r="49">
          <cell r="A49">
            <v>3617</v>
          </cell>
          <cell r="B49" t="str">
            <v>BANC PENDERIE DOUBLE FACE 2M</v>
          </cell>
          <cell r="C49">
            <v>550</v>
          </cell>
          <cell r="D49">
            <v>412.5</v>
          </cell>
          <cell r="E49">
            <v>-0.25</v>
          </cell>
          <cell r="F49" t="str">
            <v>EQUIPEMENT CLUB</v>
          </cell>
          <cell r="H49" t="e">
            <v>#REF!</v>
          </cell>
          <cell r="I49">
            <v>64.2</v>
          </cell>
          <cell r="J49">
            <v>412.5</v>
          </cell>
          <cell r="K49">
            <v>-0.15</v>
          </cell>
          <cell r="L49">
            <v>467.5</v>
          </cell>
          <cell r="M49">
            <v>292</v>
          </cell>
        </row>
        <row r="50">
          <cell r="A50">
            <v>3618</v>
          </cell>
          <cell r="B50" t="str">
            <v>BANC PENDERIE SIMPLE FACE 1,6M</v>
          </cell>
          <cell r="C50">
            <v>305</v>
          </cell>
          <cell r="D50">
            <v>228.75</v>
          </cell>
          <cell r="E50">
            <v>-0.25</v>
          </cell>
          <cell r="F50" t="str">
            <v>EQUIPEMENT CLUB</v>
          </cell>
          <cell r="H50" t="e">
            <v>#REF!</v>
          </cell>
          <cell r="I50">
            <v>35</v>
          </cell>
          <cell r="J50">
            <v>228.75</v>
          </cell>
          <cell r="K50">
            <v>-0.15</v>
          </cell>
          <cell r="L50">
            <v>259.25</v>
          </cell>
          <cell r="M50">
            <v>160.30000000000001</v>
          </cell>
        </row>
        <row r="51">
          <cell r="A51">
            <v>3619</v>
          </cell>
          <cell r="B51" t="str">
            <v>BANC PENDERIE SIMPLE FACE 2M</v>
          </cell>
          <cell r="C51">
            <v>315</v>
          </cell>
          <cell r="D51">
            <v>236.25</v>
          </cell>
          <cell r="E51">
            <v>-0.25</v>
          </cell>
          <cell r="F51" t="str">
            <v>EQUIPEMENT CLUB</v>
          </cell>
          <cell r="H51" t="e">
            <v>#REF!</v>
          </cell>
          <cell r="I51">
            <v>39.1</v>
          </cell>
          <cell r="J51">
            <v>236.25</v>
          </cell>
          <cell r="K51">
            <v>-0.15</v>
          </cell>
          <cell r="L51">
            <v>267.75</v>
          </cell>
          <cell r="M51">
            <v>174.3</v>
          </cell>
        </row>
        <row r="52">
          <cell r="A52">
            <v>3827</v>
          </cell>
          <cell r="B52" t="str">
            <v>BANC VESTIAIRE 1,2M</v>
          </cell>
          <cell r="C52">
            <v>159</v>
          </cell>
          <cell r="D52">
            <v>103.35000000000001</v>
          </cell>
          <cell r="E52">
            <v>-0.34999999999999992</v>
          </cell>
          <cell r="F52" t="str">
            <v>EQUIPEMENT CLUB</v>
          </cell>
          <cell r="H52" t="e">
            <v>#REF!</v>
          </cell>
          <cell r="I52">
            <v>11.7</v>
          </cell>
          <cell r="J52">
            <v>103.35000000000001</v>
          </cell>
          <cell r="K52">
            <v>-0.24999999999999992</v>
          </cell>
          <cell r="L52">
            <v>119.25000000000001</v>
          </cell>
          <cell r="M52">
            <v>66.599999999999994</v>
          </cell>
        </row>
        <row r="53">
          <cell r="A53">
            <v>3620</v>
          </cell>
          <cell r="B53" t="str">
            <v>BANC VESTIAIRE 1,5M</v>
          </cell>
          <cell r="C53">
            <v>169</v>
          </cell>
          <cell r="D53">
            <v>118.3</v>
          </cell>
          <cell r="E53">
            <v>-0.30000000000000004</v>
          </cell>
          <cell r="F53" t="str">
            <v>EQUIPEMENT CLUB</v>
          </cell>
          <cell r="H53" t="e">
            <v>#REF!</v>
          </cell>
          <cell r="I53">
            <v>15.1</v>
          </cell>
          <cell r="J53">
            <v>118.3</v>
          </cell>
          <cell r="K53">
            <v>-0.20000000000000004</v>
          </cell>
          <cell r="L53">
            <v>135.19999999999999</v>
          </cell>
          <cell r="M53">
            <v>73.150000000000006</v>
          </cell>
        </row>
        <row r="54">
          <cell r="A54">
            <v>3621</v>
          </cell>
          <cell r="B54" t="str">
            <v>BANC VESTIAIRE 2M</v>
          </cell>
          <cell r="C54">
            <v>180</v>
          </cell>
          <cell r="D54">
            <v>135</v>
          </cell>
          <cell r="E54">
            <v>-0.25</v>
          </cell>
          <cell r="F54" t="str">
            <v>EQUIPEMENT CLUB</v>
          </cell>
          <cell r="H54" t="e">
            <v>#REF!</v>
          </cell>
          <cell r="I54">
            <v>18.2</v>
          </cell>
          <cell r="J54">
            <v>135</v>
          </cell>
          <cell r="K54">
            <v>-0.15</v>
          </cell>
          <cell r="L54">
            <v>153</v>
          </cell>
          <cell r="M54">
            <v>89.1</v>
          </cell>
        </row>
        <row r="55">
          <cell r="A55">
            <v>1548</v>
          </cell>
          <cell r="B55" t="str">
            <v>BANDE LATEX (LOT DE 3)</v>
          </cell>
          <cell r="C55">
            <v>9.1999999999999993</v>
          </cell>
          <cell r="D55">
            <v>5.9799999999999995</v>
          </cell>
          <cell r="E55">
            <v>-0.35</v>
          </cell>
          <cell r="F55" t="str">
            <v>FITNESS</v>
          </cell>
          <cell r="H55" t="e">
            <v>#REF!</v>
          </cell>
          <cell r="I55">
            <v>0.27</v>
          </cell>
          <cell r="J55">
            <v>5.9799999999999995</v>
          </cell>
          <cell r="K55">
            <v>-0.24999999999999997</v>
          </cell>
          <cell r="L55">
            <v>6.8999999999999995</v>
          </cell>
          <cell r="M55">
            <v>3.4499999999999997</v>
          </cell>
        </row>
        <row r="56">
          <cell r="A56">
            <v>1726</v>
          </cell>
          <cell r="B56" t="str">
            <v>BANDE LATEX ROULEAU LIGHT 25M</v>
          </cell>
          <cell r="C56">
            <v>33.717999999999996</v>
          </cell>
          <cell r="D56">
            <v>18.544899999999998</v>
          </cell>
          <cell r="E56">
            <v>-0.45</v>
          </cell>
          <cell r="F56" t="str">
            <v>FITNESS</v>
          </cell>
          <cell r="H56" t="e">
            <v>#REF!</v>
          </cell>
          <cell r="I56">
            <v>1.2</v>
          </cell>
          <cell r="J56">
            <v>18.544899999999998</v>
          </cell>
          <cell r="K56">
            <v>-0.35</v>
          </cell>
          <cell r="L56">
            <v>21.916699999999999</v>
          </cell>
          <cell r="M56">
            <v>9.9327433628318591</v>
          </cell>
        </row>
        <row r="57">
          <cell r="A57">
            <v>1727</v>
          </cell>
          <cell r="B57" t="str">
            <v>BANDE LATEX ROULEAU MEDIUM 25M</v>
          </cell>
          <cell r="C57">
            <v>44.803999999999995</v>
          </cell>
          <cell r="D57">
            <v>24.642199999999999</v>
          </cell>
          <cell r="E57">
            <v>-0.44999999999999996</v>
          </cell>
          <cell r="F57" t="str">
            <v>FITNESS</v>
          </cell>
          <cell r="H57" t="e">
            <v>#REF!</v>
          </cell>
          <cell r="I57">
            <v>1.3</v>
          </cell>
          <cell r="J57">
            <v>24.642199999999999</v>
          </cell>
          <cell r="K57">
            <v>-0.35</v>
          </cell>
          <cell r="L57">
            <v>29.122599999999998</v>
          </cell>
          <cell r="M57">
            <v>13.189380530973452</v>
          </cell>
        </row>
        <row r="58">
          <cell r="A58">
            <v>3491</v>
          </cell>
          <cell r="B58" t="str">
            <v>BANDE LATEX ROULEAU STRONG 25M</v>
          </cell>
          <cell r="C58">
            <v>50.6</v>
          </cell>
          <cell r="D58">
            <v>27.830000000000002</v>
          </cell>
          <cell r="E58">
            <v>-0.44999999999999996</v>
          </cell>
          <cell r="F58" t="str">
            <v>FITNESS</v>
          </cell>
          <cell r="H58" t="e">
            <v>#REF!</v>
          </cell>
          <cell r="I58">
            <v>1.7</v>
          </cell>
          <cell r="J58">
            <v>27.830000000000002</v>
          </cell>
          <cell r="K58">
            <v>-0.35</v>
          </cell>
          <cell r="L58">
            <v>32.89</v>
          </cell>
          <cell r="M58">
            <v>16.995575221238937</v>
          </cell>
        </row>
        <row r="59">
          <cell r="A59">
            <v>2902</v>
          </cell>
          <cell r="B59" t="str">
            <v>BANDES LESTEES CHEVILLE 2X0,5KG</v>
          </cell>
          <cell r="C59">
            <v>8.9600000000000009</v>
          </cell>
          <cell r="D59">
            <v>6.23</v>
          </cell>
          <cell r="E59">
            <v>-0.44999999999999996</v>
          </cell>
          <cell r="F59" t="str">
            <v>FITNESS</v>
          </cell>
          <cell r="H59" t="e">
            <v>#REF!</v>
          </cell>
          <cell r="I59">
            <v>1</v>
          </cell>
          <cell r="J59">
            <v>4.9280000000000008</v>
          </cell>
          <cell r="K59">
            <v>-0.35</v>
          </cell>
          <cell r="L59">
            <v>5.8240000000000007</v>
          </cell>
          <cell r="M59">
            <v>2.2999999999999998</v>
          </cell>
        </row>
        <row r="60">
          <cell r="A60">
            <v>1450</v>
          </cell>
          <cell r="B60" t="str">
            <v>BANDES LESTEES CHEVILLE 2X1KG</v>
          </cell>
          <cell r="C60">
            <v>11.12</v>
          </cell>
          <cell r="D60">
            <v>6.1159999999999997</v>
          </cell>
          <cell r="E60">
            <v>-0.45</v>
          </cell>
          <cell r="F60" t="str">
            <v>FITNESS</v>
          </cell>
          <cell r="H60" t="e">
            <v>#REF!</v>
          </cell>
          <cell r="I60">
            <v>2</v>
          </cell>
          <cell r="J60">
            <v>6.1159999999999997</v>
          </cell>
          <cell r="K60">
            <v>-0.35</v>
          </cell>
          <cell r="L60">
            <v>7.2279999999999998</v>
          </cell>
          <cell r="M60">
            <v>3.1345132743362831</v>
          </cell>
        </row>
        <row r="61">
          <cell r="A61">
            <v>1451</v>
          </cell>
          <cell r="B61" t="str">
            <v>BANDES LESTEES POIGNET 2X0,5KG</v>
          </cell>
          <cell r="C61">
            <v>9.1999999999999993</v>
          </cell>
          <cell r="D61">
            <v>5.0599999999999996</v>
          </cell>
          <cell r="E61">
            <v>-0.45</v>
          </cell>
          <cell r="F61" t="str">
            <v>FITNESS</v>
          </cell>
          <cell r="H61" t="e">
            <v>#REF!</v>
          </cell>
          <cell r="I61">
            <v>1</v>
          </cell>
          <cell r="J61">
            <v>5.0599999999999996</v>
          </cell>
          <cell r="K61">
            <v>-0.35</v>
          </cell>
          <cell r="L61">
            <v>5.9799999999999995</v>
          </cell>
          <cell r="M61">
            <v>2.4424778761061949</v>
          </cell>
        </row>
        <row r="62">
          <cell r="A62">
            <v>3408</v>
          </cell>
          <cell r="B62" t="str">
            <v>BARRE CROSSFIT  OLYMPIQUE 28MM</v>
          </cell>
          <cell r="C62">
            <v>158.22</v>
          </cell>
          <cell r="D62">
            <v>102.843</v>
          </cell>
          <cell r="E62">
            <v>-0.35</v>
          </cell>
          <cell r="F62" t="str">
            <v>CROSSFIT</v>
          </cell>
          <cell r="H62" t="e">
            <v>#REF!</v>
          </cell>
          <cell r="I62">
            <v>21</v>
          </cell>
          <cell r="J62">
            <v>102.843</v>
          </cell>
          <cell r="K62">
            <v>-0.24999999999999997</v>
          </cell>
          <cell r="L62">
            <v>118.66499999999999</v>
          </cell>
          <cell r="M62">
            <v>59.942477876106196</v>
          </cell>
        </row>
        <row r="63">
          <cell r="A63">
            <v>3407</v>
          </cell>
          <cell r="B63" t="str">
            <v>BARRE CROSSFIT OLYMPIQUE 25MM</v>
          </cell>
          <cell r="C63">
            <v>159.08000000000001</v>
          </cell>
          <cell r="D63">
            <v>103.40200000000002</v>
          </cell>
          <cell r="E63">
            <v>-0.35</v>
          </cell>
          <cell r="F63" t="str">
            <v>CROSSFIT</v>
          </cell>
          <cell r="H63" t="e">
            <v>#REF!</v>
          </cell>
          <cell r="I63">
            <v>18</v>
          </cell>
          <cell r="J63">
            <v>103.40200000000002</v>
          </cell>
          <cell r="K63">
            <v>-0.24999999999999997</v>
          </cell>
          <cell r="L63">
            <v>119.31</v>
          </cell>
          <cell r="M63">
            <v>70.831858407079636</v>
          </cell>
        </row>
        <row r="64">
          <cell r="A64">
            <v>1452</v>
          </cell>
          <cell r="B64" t="str">
            <v>BARRE CURL EZ 120CM</v>
          </cell>
          <cell r="C64">
            <v>64.209999999999994</v>
          </cell>
          <cell r="D64">
            <v>38.525999999999996</v>
          </cell>
          <cell r="E64">
            <v>-0.4</v>
          </cell>
          <cell r="F64" t="str">
            <v>MUSCULATION</v>
          </cell>
          <cell r="H64" t="e">
            <v>#REF!</v>
          </cell>
          <cell r="I64">
            <v>10</v>
          </cell>
          <cell r="J64">
            <v>38.525999999999996</v>
          </cell>
          <cell r="K64">
            <v>-0.30000000000000004</v>
          </cell>
          <cell r="L64">
            <v>44.946999999999996</v>
          </cell>
          <cell r="M64">
            <v>22.287610619469028</v>
          </cell>
        </row>
        <row r="65">
          <cell r="A65">
            <v>2450</v>
          </cell>
          <cell r="B65" t="str">
            <v>BARRE D'OBSTACLE 1,2M</v>
          </cell>
          <cell r="C65">
            <v>2.84</v>
          </cell>
          <cell r="D65">
            <v>2.2719999999999998</v>
          </cell>
          <cell r="E65">
            <v>-0.20000000000000004</v>
          </cell>
          <cell r="F65" t="str">
            <v>PERSONAL TRAINER</v>
          </cell>
          <cell r="H65" t="e">
            <v>#REF!</v>
          </cell>
          <cell r="I65">
            <v>0.35</v>
          </cell>
          <cell r="J65">
            <v>2.2719999999999998</v>
          </cell>
          <cell r="K65">
            <v>-0.10000000000000003</v>
          </cell>
          <cell r="L65">
            <v>2.5559999999999996</v>
          </cell>
          <cell r="M65">
            <v>1.639</v>
          </cell>
        </row>
        <row r="66">
          <cell r="A66">
            <v>2451</v>
          </cell>
          <cell r="B66" t="str">
            <v>BARRE D'OBSTACLE 1,6M</v>
          </cell>
          <cell r="C66">
            <v>3.4</v>
          </cell>
          <cell r="D66">
            <v>2.72</v>
          </cell>
          <cell r="E66">
            <v>-0.19999999999999993</v>
          </cell>
          <cell r="F66" t="str">
            <v>PERSONAL TRAINER</v>
          </cell>
          <cell r="H66" t="e">
            <v>#REF!</v>
          </cell>
          <cell r="I66">
            <v>0.25</v>
          </cell>
          <cell r="J66">
            <v>2.72</v>
          </cell>
          <cell r="K66">
            <v>-9.9999999999999922E-2</v>
          </cell>
          <cell r="L66">
            <v>3.0600000000000005</v>
          </cell>
          <cell r="M66">
            <v>2.1890000000000001</v>
          </cell>
        </row>
        <row r="67">
          <cell r="A67">
            <v>2333</v>
          </cell>
          <cell r="B67" t="str">
            <v>BARRE D'OBSTACLE 1M</v>
          </cell>
          <cell r="C67">
            <v>2.59</v>
          </cell>
          <cell r="D67">
            <v>2.0720000000000001</v>
          </cell>
          <cell r="E67">
            <v>-0.19999999999999993</v>
          </cell>
          <cell r="F67" t="str">
            <v>PERSONAL TRAINER</v>
          </cell>
          <cell r="H67" t="e">
            <v>#REF!</v>
          </cell>
          <cell r="I67">
            <v>0.15</v>
          </cell>
          <cell r="J67">
            <v>2.0720000000000001</v>
          </cell>
          <cell r="K67">
            <v>-9.9999999999999922E-2</v>
          </cell>
          <cell r="L67">
            <v>2.3310000000000004</v>
          </cell>
          <cell r="M67">
            <v>1.4520000000000002</v>
          </cell>
        </row>
        <row r="68">
          <cell r="A68">
            <v>1519</v>
          </cell>
          <cell r="B68" t="str">
            <v>BARRE DE TRICEPS EN V</v>
          </cell>
          <cell r="C68">
            <v>27.93</v>
          </cell>
          <cell r="D68">
            <v>16.757999999999999</v>
          </cell>
          <cell r="E68">
            <v>-0.4</v>
          </cell>
          <cell r="F68" t="str">
            <v>MUSCULATION</v>
          </cell>
          <cell r="H68" t="e">
            <v>#REF!</v>
          </cell>
          <cell r="I68">
            <v>2.8</v>
          </cell>
          <cell r="J68">
            <v>16.757999999999999</v>
          </cell>
          <cell r="K68">
            <v>-0.30000000000000004</v>
          </cell>
          <cell r="L68">
            <v>19.550999999999998</v>
          </cell>
          <cell r="M68">
            <v>9.0371681415929217</v>
          </cell>
        </row>
        <row r="69">
          <cell r="A69">
            <v>1456</v>
          </cell>
          <cell r="B69" t="str">
            <v>BARRE DROITE DE TIRAGE DORSAL</v>
          </cell>
          <cell r="C69">
            <v>35.950000000000003</v>
          </cell>
          <cell r="D69">
            <v>23.367500000000003</v>
          </cell>
          <cell r="E69">
            <v>-0.35</v>
          </cell>
          <cell r="F69" t="str">
            <v>MUSCULATION</v>
          </cell>
          <cell r="H69" t="e">
            <v>#REF!</v>
          </cell>
          <cell r="I69">
            <v>5.35</v>
          </cell>
          <cell r="J69">
            <v>23.367500000000003</v>
          </cell>
          <cell r="K69">
            <v>-0.24999999999999997</v>
          </cell>
          <cell r="L69">
            <v>26.962500000000002</v>
          </cell>
          <cell r="M69">
            <v>13.352212389380531</v>
          </cell>
        </row>
        <row r="70">
          <cell r="A70">
            <v>1458</v>
          </cell>
          <cell r="B70" t="str">
            <v xml:space="preserve">BARRE LYRE TRICEPS </v>
          </cell>
          <cell r="C70">
            <v>74.209999999999994</v>
          </cell>
          <cell r="D70">
            <v>48.236499999999999</v>
          </cell>
          <cell r="E70">
            <v>-0.35</v>
          </cell>
          <cell r="F70" t="str">
            <v>MUSCULATION</v>
          </cell>
          <cell r="H70" t="e">
            <v>#REF!</v>
          </cell>
          <cell r="I70">
            <v>14</v>
          </cell>
          <cell r="J70">
            <v>48.236499999999999</v>
          </cell>
          <cell r="K70">
            <v>-0.24999999999999997</v>
          </cell>
          <cell r="L70">
            <v>55.657499999999999</v>
          </cell>
          <cell r="M70">
            <v>28.088495575221241</v>
          </cell>
        </row>
        <row r="71">
          <cell r="A71">
            <v>2986</v>
          </cell>
          <cell r="B71" t="str">
            <v>BARRE OLYMPIQUE DROITE 1,50M</v>
          </cell>
          <cell r="C71">
            <v>103.85999999999999</v>
          </cell>
          <cell r="D71">
            <v>57.122999999999998</v>
          </cell>
          <cell r="E71">
            <v>-0.44999999999999996</v>
          </cell>
          <cell r="F71" t="str">
            <v>MUSCULATION</v>
          </cell>
          <cell r="H71" t="e">
            <v>#REF!</v>
          </cell>
          <cell r="I71">
            <v>13</v>
          </cell>
          <cell r="J71">
            <v>57.122999999999998</v>
          </cell>
          <cell r="K71">
            <v>-0.35</v>
          </cell>
          <cell r="L71">
            <v>67.508999999999986</v>
          </cell>
          <cell r="M71">
            <v>27.172566371681416</v>
          </cell>
        </row>
        <row r="72">
          <cell r="A72">
            <v>1453</v>
          </cell>
          <cell r="B72" t="str">
            <v>BARRE OLYMPIQUE DROITE 2,20M</v>
          </cell>
          <cell r="C72">
            <v>159.55199999999996</v>
          </cell>
          <cell r="D72">
            <v>78.930000000000007</v>
          </cell>
          <cell r="E72">
            <v>-0.44999999999999996</v>
          </cell>
          <cell r="F72" t="str">
            <v>MUSCULATION</v>
          </cell>
          <cell r="H72" t="e">
            <v>#REF!</v>
          </cell>
          <cell r="I72">
            <v>20</v>
          </cell>
          <cell r="J72">
            <v>87.753599999999992</v>
          </cell>
          <cell r="K72">
            <v>-0.35</v>
          </cell>
          <cell r="L72">
            <v>103.70879999999998</v>
          </cell>
          <cell r="M72">
            <v>37.624336283185841</v>
          </cell>
        </row>
        <row r="73">
          <cell r="A73">
            <v>1457</v>
          </cell>
          <cell r="B73" t="str">
            <v>BARRE ROWING BICEPS TRICEPS</v>
          </cell>
          <cell r="C73">
            <v>18.39</v>
          </cell>
          <cell r="D73">
            <v>11.9535</v>
          </cell>
          <cell r="E73">
            <v>-0.35000000000000003</v>
          </cell>
          <cell r="F73" t="str">
            <v>MUSCULATION</v>
          </cell>
          <cell r="H73" t="e">
            <v>#REF!</v>
          </cell>
          <cell r="I73">
            <v>2.2999999999999998</v>
          </cell>
          <cell r="J73">
            <v>11.9535</v>
          </cell>
          <cell r="K73">
            <v>-0.25</v>
          </cell>
          <cell r="L73">
            <v>13.7925</v>
          </cell>
          <cell r="M73">
            <v>7.1238938053097351</v>
          </cell>
        </row>
        <row r="74">
          <cell r="A74">
            <v>1459</v>
          </cell>
          <cell r="B74" t="str">
            <v>BARRE ROWING DE TIRAGE DORSAL</v>
          </cell>
          <cell r="C74">
            <v>38</v>
          </cell>
          <cell r="D74">
            <v>26.599999999999998</v>
          </cell>
          <cell r="E74">
            <v>-0.30000000000000004</v>
          </cell>
          <cell r="F74" t="str">
            <v>MUSCULATION</v>
          </cell>
          <cell r="H74" t="e">
            <v>#REF!</v>
          </cell>
          <cell r="I74">
            <v>5.6</v>
          </cell>
          <cell r="J74">
            <v>26.599999999999998</v>
          </cell>
          <cell r="K74">
            <v>-0.20000000000000004</v>
          </cell>
          <cell r="L74">
            <v>30.4</v>
          </cell>
          <cell r="M74">
            <v>16.934513274336283</v>
          </cell>
        </row>
        <row r="75">
          <cell r="A75">
            <v>1460</v>
          </cell>
          <cell r="B75" t="str">
            <v>BASE A PICOTS</v>
          </cell>
          <cell r="C75">
            <v>11.71</v>
          </cell>
          <cell r="D75">
            <v>6.440500000000001</v>
          </cell>
          <cell r="E75">
            <v>-0.44999999999999996</v>
          </cell>
          <cell r="F75" t="str">
            <v>PILATES BIEN ETRE</v>
          </cell>
          <cell r="H75" t="e">
            <v>#REF!</v>
          </cell>
          <cell r="I75">
            <v>1</v>
          </cell>
          <cell r="J75">
            <v>6.440500000000001</v>
          </cell>
          <cell r="K75">
            <v>-0.35</v>
          </cell>
          <cell r="L75">
            <v>7.6115000000000004</v>
          </cell>
          <cell r="M75">
            <v>3.2566371681415931</v>
          </cell>
        </row>
        <row r="76">
          <cell r="A76">
            <v>1461</v>
          </cell>
          <cell r="B76" t="str">
            <v>BATONS DE BOIS PAR 10</v>
          </cell>
          <cell r="C76">
            <v>23.41</v>
          </cell>
          <cell r="D76">
            <v>18.75</v>
          </cell>
          <cell r="E76">
            <v>-0.55000000000000004</v>
          </cell>
          <cell r="F76" t="str">
            <v>PERSONAL TRAINER</v>
          </cell>
          <cell r="H76" t="e">
            <v>#REF!</v>
          </cell>
          <cell r="I76">
            <v>2.75</v>
          </cell>
          <cell r="J76">
            <v>10.5345</v>
          </cell>
          <cell r="K76">
            <v>-0.45000000000000007</v>
          </cell>
          <cell r="L76">
            <v>12.875499999999999</v>
          </cell>
          <cell r="M76">
            <v>2.9004424778761062</v>
          </cell>
        </row>
        <row r="77">
          <cell r="A77">
            <v>3425</v>
          </cell>
          <cell r="B77" t="str">
            <v>BIG WEDGE</v>
          </cell>
          <cell r="C77">
            <v>135</v>
          </cell>
          <cell r="D77">
            <v>114.75</v>
          </cell>
          <cell r="E77">
            <v>-0.15</v>
          </cell>
          <cell r="F77" t="str">
            <v>PILATES BIEN ETRE</v>
          </cell>
          <cell r="H77" t="e">
            <v>#REF!</v>
          </cell>
          <cell r="I77">
            <v>5</v>
          </cell>
          <cell r="J77">
            <v>114.75</v>
          </cell>
          <cell r="K77">
            <v>-4.9999999999999989E-2</v>
          </cell>
          <cell r="L77">
            <v>128.25</v>
          </cell>
          <cell r="M77">
            <v>93</v>
          </cell>
        </row>
        <row r="78">
          <cell r="A78">
            <v>1462</v>
          </cell>
          <cell r="B78" t="str">
            <v>BLOC PROPRIOCEPTION</v>
          </cell>
          <cell r="C78">
            <v>32.28</v>
          </cell>
          <cell r="D78">
            <v>19.367999999999999</v>
          </cell>
          <cell r="E78">
            <v>-0.40000000000000008</v>
          </cell>
          <cell r="F78" t="str">
            <v>PILATES BIEN ETRE</v>
          </cell>
          <cell r="H78" t="e">
            <v>#REF!</v>
          </cell>
          <cell r="I78">
            <v>0.85</v>
          </cell>
          <cell r="J78">
            <v>19.367999999999999</v>
          </cell>
          <cell r="K78">
            <v>-0.30000000000000004</v>
          </cell>
          <cell r="L78">
            <v>22.596</v>
          </cell>
          <cell r="M78">
            <v>10.39070796460177</v>
          </cell>
        </row>
        <row r="79">
          <cell r="A79">
            <v>1463</v>
          </cell>
          <cell r="B79" t="str">
            <v>BLOC YOGA</v>
          </cell>
          <cell r="C79">
            <v>5.0199999999999996</v>
          </cell>
          <cell r="D79">
            <v>4.2669999999999995</v>
          </cell>
          <cell r="E79">
            <v>-0.15000000000000002</v>
          </cell>
          <cell r="F79" t="str">
            <v>PILATES BIEN ETRE</v>
          </cell>
          <cell r="H79" t="e">
            <v>#REF!</v>
          </cell>
          <cell r="I79">
            <v>0.3</v>
          </cell>
          <cell r="J79">
            <v>4.2669999999999995</v>
          </cell>
          <cell r="K79">
            <v>-5.0000000000000017E-2</v>
          </cell>
          <cell r="L79">
            <v>4.7689999999999992</v>
          </cell>
          <cell r="M79">
            <v>3.4614999999999996</v>
          </cell>
        </row>
        <row r="80">
          <cell r="A80">
            <v>1479</v>
          </cell>
          <cell r="B80" t="str">
            <v xml:space="preserve">BRIQUES YOGA </v>
          </cell>
          <cell r="C80">
            <v>6.7</v>
          </cell>
          <cell r="D80">
            <v>4.0199999999999996</v>
          </cell>
          <cell r="E80">
            <v>-0.40000000000000008</v>
          </cell>
          <cell r="F80" t="str">
            <v>PILATES BIEN ETRE</v>
          </cell>
          <cell r="H80" t="e">
            <v>#REF!</v>
          </cell>
          <cell r="I80">
            <v>0.12</v>
          </cell>
          <cell r="J80">
            <v>4.0199999999999996</v>
          </cell>
          <cell r="K80">
            <v>-0.30000000000000004</v>
          </cell>
          <cell r="L80">
            <v>4.6899999999999995</v>
          </cell>
          <cell r="M80">
            <v>2.0150442477876105</v>
          </cell>
        </row>
        <row r="81">
          <cell r="A81">
            <v>1480</v>
          </cell>
          <cell r="B81" t="str">
            <v xml:space="preserve">CADILLAC </v>
          </cell>
          <cell r="C81">
            <v>2779.26</v>
          </cell>
          <cell r="D81">
            <v>1945.482</v>
          </cell>
          <cell r="E81">
            <v>-0.30000000000000004</v>
          </cell>
          <cell r="F81" t="str">
            <v>PILATES BIEN ETRE</v>
          </cell>
          <cell r="H81" t="e">
            <v>#REF!</v>
          </cell>
          <cell r="I81">
            <v>0</v>
          </cell>
          <cell r="J81">
            <v>1945.482</v>
          </cell>
          <cell r="K81">
            <v>-0.20000000000000004</v>
          </cell>
          <cell r="L81">
            <v>2223.4079999999999</v>
          </cell>
          <cell r="M81">
            <v>1946.5</v>
          </cell>
        </row>
        <row r="82">
          <cell r="A82">
            <v>1481</v>
          </cell>
          <cell r="B82" t="str">
            <v>CADILLAC COMBO</v>
          </cell>
          <cell r="C82">
            <v>4306.0200000000004</v>
          </cell>
          <cell r="D82">
            <v>3444.8160000000007</v>
          </cell>
          <cell r="E82">
            <v>-0.19999999999999993</v>
          </cell>
          <cell r="F82" t="str">
            <v>PILATES BIEN ETRE</v>
          </cell>
          <cell r="H82" t="e">
            <v>#REF!</v>
          </cell>
          <cell r="I82">
            <v>0</v>
          </cell>
          <cell r="J82">
            <v>3444.8160000000007</v>
          </cell>
          <cell r="K82">
            <v>-9.9999999999999922E-2</v>
          </cell>
          <cell r="L82">
            <v>3875.418000000001</v>
          </cell>
          <cell r="M82">
            <v>2286.5</v>
          </cell>
        </row>
        <row r="83">
          <cell r="A83">
            <v>3459</v>
          </cell>
          <cell r="B83" t="str">
            <v>CAGE CROSSFIT BASIC</v>
          </cell>
          <cell r="C83">
            <v>2200</v>
          </cell>
          <cell r="D83">
            <v>1650</v>
          </cell>
          <cell r="E83">
            <v>-0.25</v>
          </cell>
          <cell r="F83" t="str">
            <v>CROSSFIT</v>
          </cell>
          <cell r="H83" t="e">
            <v>#REF!</v>
          </cell>
          <cell r="I83">
            <v>482</v>
          </cell>
          <cell r="J83">
            <v>1650</v>
          </cell>
          <cell r="K83">
            <v>-0.15</v>
          </cell>
          <cell r="L83">
            <v>1870</v>
          </cell>
          <cell r="M83">
            <v>1142.2719999999999</v>
          </cell>
        </row>
        <row r="84">
          <cell r="A84">
            <v>3457</v>
          </cell>
          <cell r="B84" t="str">
            <v>CAGE CROSSFIT FUNCTIONAL</v>
          </cell>
          <cell r="C84">
            <v>3975</v>
          </cell>
          <cell r="D84">
            <v>2981.25</v>
          </cell>
          <cell r="E84">
            <v>-0.25</v>
          </cell>
          <cell r="F84" t="str">
            <v>CROSSFIT</v>
          </cell>
          <cell r="H84" t="e">
            <v>#REF!</v>
          </cell>
          <cell r="I84">
            <v>825</v>
          </cell>
          <cell r="J84">
            <v>2981.25</v>
          </cell>
          <cell r="K84">
            <v>-0.15</v>
          </cell>
          <cell r="L84">
            <v>3378.75</v>
          </cell>
          <cell r="M84">
            <v>2102.2804999999998</v>
          </cell>
        </row>
        <row r="85">
          <cell r="A85">
            <v>3458</v>
          </cell>
          <cell r="B85" t="str">
            <v>CAGE CROSSFIT POWER</v>
          </cell>
          <cell r="C85">
            <v>3900</v>
          </cell>
          <cell r="D85">
            <v>2925</v>
          </cell>
          <cell r="E85">
            <v>-0.25</v>
          </cell>
          <cell r="F85" t="str">
            <v>CROSSFIT</v>
          </cell>
          <cell r="H85" t="e">
            <v>#REF!</v>
          </cell>
          <cell r="I85">
            <v>895</v>
          </cell>
          <cell r="J85">
            <v>2925</v>
          </cell>
          <cell r="K85">
            <v>-0.15</v>
          </cell>
          <cell r="L85">
            <v>3315</v>
          </cell>
          <cell r="M85">
            <v>2090.1479999999997</v>
          </cell>
        </row>
        <row r="86">
          <cell r="A86">
            <v>3453</v>
          </cell>
          <cell r="B86" t="str">
            <v>CAGE MURALE CROSSFIT BASIC</v>
          </cell>
          <cell r="C86">
            <v>1490</v>
          </cell>
          <cell r="D86">
            <v>1192</v>
          </cell>
          <cell r="E86">
            <v>-0.2</v>
          </cell>
          <cell r="F86" t="str">
            <v>CROSSFIT</v>
          </cell>
          <cell r="H86" t="e">
            <v>#REF!</v>
          </cell>
          <cell r="I86">
            <v>471</v>
          </cell>
          <cell r="J86">
            <v>1192</v>
          </cell>
          <cell r="K86">
            <v>-0.1</v>
          </cell>
          <cell r="L86">
            <v>1341</v>
          </cell>
          <cell r="M86">
            <v>903.62399999999991</v>
          </cell>
        </row>
        <row r="87">
          <cell r="A87">
            <v>3454</v>
          </cell>
          <cell r="B87" t="str">
            <v>CAGE MURALE CROSSFIT FUNCTIONAL</v>
          </cell>
          <cell r="C87">
            <v>3295</v>
          </cell>
          <cell r="D87">
            <v>2306.5</v>
          </cell>
          <cell r="E87">
            <v>-0.3</v>
          </cell>
          <cell r="F87" t="str">
            <v>CROSSFIT</v>
          </cell>
          <cell r="H87" t="e">
            <v>#REF!</v>
          </cell>
          <cell r="I87">
            <v>646</v>
          </cell>
          <cell r="J87">
            <v>2306.5</v>
          </cell>
          <cell r="K87">
            <v>-0.19999999999999998</v>
          </cell>
          <cell r="L87">
            <v>2636</v>
          </cell>
          <cell r="M87">
            <v>1599.9259999999999</v>
          </cell>
        </row>
        <row r="88">
          <cell r="A88">
            <v>3460</v>
          </cell>
          <cell r="B88" t="str">
            <v>CAGE OUTDOOR SFS001</v>
          </cell>
          <cell r="C88">
            <v>2350</v>
          </cell>
          <cell r="D88">
            <v>1762.5</v>
          </cell>
          <cell r="E88">
            <v>-0.25</v>
          </cell>
          <cell r="F88" t="str">
            <v>CROSSFIT</v>
          </cell>
          <cell r="H88" t="e">
            <v>#REF!</v>
          </cell>
          <cell r="I88">
            <v>400</v>
          </cell>
          <cell r="J88">
            <v>1762.5</v>
          </cell>
          <cell r="K88">
            <v>-0.15</v>
          </cell>
          <cell r="L88">
            <v>1997.5</v>
          </cell>
          <cell r="M88">
            <v>1175</v>
          </cell>
        </row>
        <row r="89">
          <cell r="A89">
            <v>3461</v>
          </cell>
          <cell r="B89" t="str">
            <v>CAGE OUTDOOR SFS002</v>
          </cell>
          <cell r="C89">
            <v>7600</v>
          </cell>
          <cell r="D89">
            <v>5700</v>
          </cell>
          <cell r="E89">
            <v>-0.25</v>
          </cell>
          <cell r="F89" t="str">
            <v>CROSSFIT</v>
          </cell>
          <cell r="H89" t="e">
            <v>#REF!</v>
          </cell>
          <cell r="I89">
            <v>430</v>
          </cell>
          <cell r="J89">
            <v>5700</v>
          </cell>
          <cell r="K89">
            <v>-0.15</v>
          </cell>
          <cell r="L89">
            <v>6460</v>
          </cell>
          <cell r="M89">
            <v>3800</v>
          </cell>
        </row>
        <row r="90">
          <cell r="A90">
            <v>3462</v>
          </cell>
          <cell r="B90" t="str">
            <v>CAGE OUTDOOR SFS003</v>
          </cell>
          <cell r="C90">
            <v>7950</v>
          </cell>
          <cell r="D90">
            <v>5962.5</v>
          </cell>
          <cell r="E90">
            <v>-0.25</v>
          </cell>
          <cell r="F90" t="str">
            <v>CROSSFIT</v>
          </cell>
          <cell r="H90" t="e">
            <v>#REF!</v>
          </cell>
          <cell r="I90">
            <v>450</v>
          </cell>
          <cell r="J90">
            <v>5962.5</v>
          </cell>
          <cell r="K90">
            <v>-0.15</v>
          </cell>
          <cell r="L90">
            <v>6757.5</v>
          </cell>
          <cell r="M90">
            <v>3975</v>
          </cell>
        </row>
        <row r="91">
          <cell r="A91">
            <v>3463</v>
          </cell>
          <cell r="B91" t="str">
            <v>CAGE OUTDOOR SFS006</v>
          </cell>
          <cell r="C91">
            <v>5975</v>
          </cell>
          <cell r="D91">
            <v>4481.25</v>
          </cell>
          <cell r="E91">
            <v>-0.25</v>
          </cell>
          <cell r="F91" t="str">
            <v>CROSSFIT</v>
          </cell>
          <cell r="H91" t="e">
            <v>#REF!</v>
          </cell>
          <cell r="I91">
            <v>500</v>
          </cell>
          <cell r="J91">
            <v>4481.25</v>
          </cell>
          <cell r="K91">
            <v>-0.15</v>
          </cell>
          <cell r="L91">
            <v>5078.75</v>
          </cell>
          <cell r="M91">
            <v>2987.5</v>
          </cell>
        </row>
        <row r="92">
          <cell r="A92">
            <v>3464</v>
          </cell>
          <cell r="B92" t="str">
            <v>CAGE OUTDOOR SFS008</v>
          </cell>
          <cell r="C92">
            <v>10250</v>
          </cell>
          <cell r="D92">
            <v>7687.5</v>
          </cell>
          <cell r="E92">
            <v>-0.25</v>
          </cell>
          <cell r="F92" t="str">
            <v>CROSSFIT</v>
          </cell>
          <cell r="H92" t="e">
            <v>#REF!</v>
          </cell>
          <cell r="I92">
            <v>300</v>
          </cell>
          <cell r="J92">
            <v>7687.5</v>
          </cell>
          <cell r="K92">
            <v>-0.15</v>
          </cell>
          <cell r="L92">
            <v>8712.5</v>
          </cell>
          <cell r="M92">
            <v>5125</v>
          </cell>
        </row>
        <row r="93">
          <cell r="A93">
            <v>2360</v>
          </cell>
          <cell r="B93" t="str">
            <v>CEINTURE A CHARGE</v>
          </cell>
          <cell r="C93">
            <v>26.34</v>
          </cell>
          <cell r="D93">
            <v>13.17</v>
          </cell>
          <cell r="E93">
            <v>-0.5</v>
          </cell>
          <cell r="F93" t="str">
            <v>MUSCULATION</v>
          </cell>
          <cell r="H93" t="e">
            <v>#REF!</v>
          </cell>
          <cell r="I93">
            <v>0.55000000000000004</v>
          </cell>
          <cell r="J93">
            <v>13.17</v>
          </cell>
          <cell r="K93">
            <v>-0.4</v>
          </cell>
          <cell r="L93">
            <v>15.803999999999998</v>
          </cell>
          <cell r="M93">
            <v>6.0654867256637166</v>
          </cell>
        </row>
        <row r="94">
          <cell r="A94">
            <v>1484</v>
          </cell>
          <cell r="B94" t="str">
            <v>CEINTURE DE MAINTIEN</v>
          </cell>
          <cell r="C94">
            <v>14.04</v>
          </cell>
          <cell r="D94">
            <v>14.04</v>
          </cell>
          <cell r="E94">
            <v>0</v>
          </cell>
          <cell r="F94" t="str">
            <v>MUSCULATION</v>
          </cell>
          <cell r="H94" t="e">
            <v>#REF!</v>
          </cell>
          <cell r="I94">
            <v>0.5</v>
          </cell>
          <cell r="J94">
            <v>14.04</v>
          </cell>
          <cell r="L94">
            <v>14.04</v>
          </cell>
          <cell r="M94">
            <v>12.802654867256638</v>
          </cell>
        </row>
        <row r="95">
          <cell r="A95">
            <v>2370</v>
          </cell>
          <cell r="B95" t="str">
            <v>CEINTURE FLOTTANTE LARGE</v>
          </cell>
          <cell r="C95">
            <v>20.8</v>
          </cell>
          <cell r="D95">
            <v>14.559999999999999</v>
          </cell>
          <cell r="E95">
            <v>-0.3000000000000001</v>
          </cell>
          <cell r="F95" t="str">
            <v>AQUAFITNESS</v>
          </cell>
          <cell r="H95" t="e">
            <v>#REF!</v>
          </cell>
          <cell r="I95">
            <v>0.3</v>
          </cell>
          <cell r="J95">
            <v>14.559999999999999</v>
          </cell>
          <cell r="K95">
            <v>-0.20000000000000009</v>
          </cell>
          <cell r="L95">
            <v>16.64</v>
          </cell>
          <cell r="M95">
            <v>9.636000000000001</v>
          </cell>
        </row>
        <row r="96">
          <cell r="A96">
            <v>2369</v>
          </cell>
          <cell r="B96" t="str">
            <v>CEINTURE FLOTTANTE SMALL</v>
          </cell>
          <cell r="C96">
            <v>16.5</v>
          </cell>
          <cell r="D96">
            <v>11.549999999999999</v>
          </cell>
          <cell r="E96">
            <v>-0.30000000000000004</v>
          </cell>
          <cell r="F96" t="str">
            <v>AQUAFITNESS</v>
          </cell>
          <cell r="H96" t="e">
            <v>#REF!</v>
          </cell>
          <cell r="I96">
            <v>0.3</v>
          </cell>
          <cell r="J96">
            <v>11.549999999999999</v>
          </cell>
          <cell r="K96">
            <v>-0.20000000000000004</v>
          </cell>
          <cell r="L96">
            <v>13.2</v>
          </cell>
          <cell r="M96">
            <v>7.6450000000000005</v>
          </cell>
        </row>
        <row r="97">
          <cell r="A97">
            <v>2496</v>
          </cell>
          <cell r="B97" t="str">
            <v>CHAUSSETTES L</v>
          </cell>
          <cell r="C97">
            <v>8.33</v>
          </cell>
          <cell r="D97">
            <v>3.3320000000000003</v>
          </cell>
          <cell r="E97">
            <v>-0.59999999999999987</v>
          </cell>
          <cell r="F97" t="str">
            <v>PILATES BIEN ETRE</v>
          </cell>
          <cell r="H97" t="e">
            <v>#REF!</v>
          </cell>
          <cell r="I97">
            <v>0.05</v>
          </cell>
          <cell r="J97">
            <v>3.3320000000000003</v>
          </cell>
          <cell r="K97">
            <v>-0.49999999999999989</v>
          </cell>
          <cell r="L97">
            <v>4.1650000000000009</v>
          </cell>
          <cell r="M97">
            <v>0.67849999999999988</v>
          </cell>
        </row>
        <row r="98">
          <cell r="A98">
            <v>1485</v>
          </cell>
          <cell r="B98" t="str">
            <v>CHAUSSETTES L AKKUA</v>
          </cell>
          <cell r="C98">
            <v>18.399999999999999</v>
          </cell>
          <cell r="D98">
            <v>13.799999999999999</v>
          </cell>
          <cell r="E98">
            <v>-0.25</v>
          </cell>
          <cell r="F98" t="str">
            <v>PILATES BIEN ETRE</v>
          </cell>
          <cell r="H98" t="e">
            <v>#REF!</v>
          </cell>
          <cell r="I98">
            <v>0.08</v>
          </cell>
          <cell r="J98">
            <v>13.799999999999999</v>
          </cell>
          <cell r="K98">
            <v>-0.15</v>
          </cell>
          <cell r="L98">
            <v>15.639999999999999</v>
          </cell>
          <cell r="M98">
            <v>10.25</v>
          </cell>
        </row>
        <row r="99">
          <cell r="A99">
            <v>2495</v>
          </cell>
          <cell r="B99" t="str">
            <v>CHAUSSETTES M</v>
          </cell>
          <cell r="C99">
            <v>8.33</v>
          </cell>
          <cell r="D99">
            <v>3.3320000000000003</v>
          </cell>
          <cell r="E99">
            <v>-0.59999999999999987</v>
          </cell>
          <cell r="F99" t="str">
            <v>PILATES BIEN ETRE</v>
          </cell>
          <cell r="H99" t="e">
            <v>#REF!</v>
          </cell>
          <cell r="I99">
            <v>0.04</v>
          </cell>
          <cell r="J99">
            <v>3.3320000000000003</v>
          </cell>
          <cell r="K99">
            <v>-0.49999999999999989</v>
          </cell>
          <cell r="L99">
            <v>4.1650000000000009</v>
          </cell>
          <cell r="M99">
            <v>0.67849999999999988</v>
          </cell>
        </row>
        <row r="100">
          <cell r="A100">
            <v>1486</v>
          </cell>
          <cell r="B100" t="str">
            <v>CHAUSSETTES M AKKUA</v>
          </cell>
          <cell r="C100">
            <v>18.399999999999999</v>
          </cell>
          <cell r="D100">
            <v>13.799999999999999</v>
          </cell>
          <cell r="E100">
            <v>-0.25</v>
          </cell>
          <cell r="F100" t="str">
            <v>PILATES BIEN ETRE</v>
          </cell>
          <cell r="H100" t="e">
            <v>#REF!</v>
          </cell>
          <cell r="I100">
            <v>7.0000000000000007E-2</v>
          </cell>
          <cell r="J100">
            <v>13.799999999999999</v>
          </cell>
          <cell r="K100">
            <v>-0.15</v>
          </cell>
          <cell r="L100">
            <v>15.639999999999999</v>
          </cell>
          <cell r="M100">
            <v>10.3</v>
          </cell>
        </row>
        <row r="101">
          <cell r="A101">
            <v>2494</v>
          </cell>
          <cell r="B101" t="str">
            <v>CHAUSSETTES S</v>
          </cell>
          <cell r="C101">
            <v>8.33</v>
          </cell>
          <cell r="D101">
            <v>3.3320000000000003</v>
          </cell>
          <cell r="E101">
            <v>-0.59999999999999987</v>
          </cell>
          <cell r="F101" t="str">
            <v>PILATES BIEN ETRE</v>
          </cell>
          <cell r="H101" t="e">
            <v>#REF!</v>
          </cell>
          <cell r="I101">
            <v>0.04</v>
          </cell>
          <cell r="J101">
            <v>3.3320000000000003</v>
          </cell>
          <cell r="K101">
            <v>-0.49999999999999989</v>
          </cell>
          <cell r="L101">
            <v>4.1650000000000009</v>
          </cell>
          <cell r="M101">
            <v>0.67849999999999988</v>
          </cell>
        </row>
        <row r="102">
          <cell r="A102">
            <v>1487</v>
          </cell>
          <cell r="B102" t="str">
            <v>CHAUSSETTES S AKKUA</v>
          </cell>
          <cell r="C102">
            <v>18.399999999999999</v>
          </cell>
          <cell r="D102">
            <v>13.799999999999999</v>
          </cell>
          <cell r="E102">
            <v>-0.25</v>
          </cell>
          <cell r="F102" t="str">
            <v>PILATES BIEN ETRE</v>
          </cell>
          <cell r="H102" t="e">
            <v>#REF!</v>
          </cell>
          <cell r="I102">
            <v>7.0000000000000007E-2</v>
          </cell>
          <cell r="J102">
            <v>13.799999999999999</v>
          </cell>
          <cell r="K102">
            <v>-0.15</v>
          </cell>
          <cell r="L102">
            <v>15.639999999999999</v>
          </cell>
          <cell r="M102">
            <v>10.29</v>
          </cell>
        </row>
        <row r="103">
          <cell r="A103">
            <v>3625</v>
          </cell>
          <cell r="B103" t="str">
            <v>CHEST PRESS CORE</v>
          </cell>
          <cell r="C103">
            <v>2691.72</v>
          </cell>
          <cell r="D103">
            <v>1884.2039999999997</v>
          </cell>
          <cell r="E103">
            <v>-0.30000000000000004</v>
          </cell>
          <cell r="F103" t="str">
            <v>MUSCULATION</v>
          </cell>
          <cell r="H103" t="e">
            <v>#REF!</v>
          </cell>
          <cell r="I103">
            <v>151</v>
          </cell>
          <cell r="J103">
            <v>1884.2039999999997</v>
          </cell>
          <cell r="K103">
            <v>-0.20000000000000004</v>
          </cell>
          <cell r="L103">
            <v>2153.3759999999997</v>
          </cell>
          <cell r="M103">
            <v>1239.5575221238939</v>
          </cell>
        </row>
        <row r="104">
          <cell r="A104">
            <v>3626</v>
          </cell>
          <cell r="B104" t="str">
            <v>CHEST PRESS EVOLVE</v>
          </cell>
          <cell r="C104">
            <v>3097</v>
          </cell>
          <cell r="D104">
            <v>2632.45</v>
          </cell>
          <cell r="E104">
            <v>-0.15000000000000005</v>
          </cell>
          <cell r="F104" t="str">
            <v>MUSCULATION</v>
          </cell>
          <cell r="H104" t="e">
            <v>#REF!</v>
          </cell>
          <cell r="I104">
            <v>300</v>
          </cell>
          <cell r="J104">
            <v>2632.45</v>
          </cell>
          <cell r="K104">
            <v>-5.0000000000000044E-2</v>
          </cell>
          <cell r="L104">
            <v>2942.1499999999996</v>
          </cell>
          <cell r="M104">
            <v>2010.7964601769911</v>
          </cell>
        </row>
        <row r="105">
          <cell r="A105">
            <v>3415</v>
          </cell>
          <cell r="B105" t="str">
            <v>CHIN-UP BAR 1172MM</v>
          </cell>
          <cell r="C105">
            <v>54.2</v>
          </cell>
          <cell r="D105">
            <v>37.94</v>
          </cell>
          <cell r="E105">
            <v>-0.3000000000000001</v>
          </cell>
          <cell r="F105" t="str">
            <v>CROSSFIT</v>
          </cell>
          <cell r="H105" t="e">
            <v>#REF!</v>
          </cell>
          <cell r="I105">
            <v>7</v>
          </cell>
          <cell r="J105">
            <v>37.94</v>
          </cell>
          <cell r="K105">
            <v>-0.20000000000000009</v>
          </cell>
          <cell r="L105">
            <v>43.36</v>
          </cell>
          <cell r="M105">
            <v>29.004424778761063</v>
          </cell>
        </row>
        <row r="106">
          <cell r="A106">
            <v>3416</v>
          </cell>
          <cell r="B106" t="str">
            <v>CHIN-UP BAR 1200MM</v>
          </cell>
          <cell r="C106">
            <v>51.87</v>
          </cell>
          <cell r="D106">
            <v>36.308999999999997</v>
          </cell>
          <cell r="E106">
            <v>-0.3</v>
          </cell>
          <cell r="F106" t="str">
            <v>CROSSFIT</v>
          </cell>
          <cell r="H106" t="e">
            <v>#REF!</v>
          </cell>
          <cell r="I106">
            <v>7</v>
          </cell>
          <cell r="J106">
            <v>36.308999999999997</v>
          </cell>
          <cell r="K106">
            <v>-0.19999999999999998</v>
          </cell>
          <cell r="L106">
            <v>41.496000000000002</v>
          </cell>
          <cell r="M106">
            <v>24.424778761061948</v>
          </cell>
        </row>
        <row r="107">
          <cell r="A107">
            <v>3417</v>
          </cell>
          <cell r="B107" t="str">
            <v>CHIN-UP BAR 1250MM</v>
          </cell>
          <cell r="C107">
            <v>57.27</v>
          </cell>
          <cell r="D107">
            <v>40.088999999999999</v>
          </cell>
          <cell r="E107">
            <v>-0.30000000000000004</v>
          </cell>
          <cell r="F107" t="str">
            <v>CROSSFIT</v>
          </cell>
          <cell r="H107" t="e">
            <v>#REF!</v>
          </cell>
          <cell r="I107">
            <v>8</v>
          </cell>
          <cell r="J107">
            <v>40.088999999999999</v>
          </cell>
          <cell r="K107">
            <v>-0.20000000000000004</v>
          </cell>
          <cell r="L107">
            <v>45.815999999999995</v>
          </cell>
          <cell r="M107">
            <v>26.969026548672566</v>
          </cell>
        </row>
        <row r="108">
          <cell r="A108">
            <v>3414</v>
          </cell>
          <cell r="B108" t="str">
            <v>CHIN-UP RACK</v>
          </cell>
          <cell r="C108">
            <v>84.896000000000015</v>
          </cell>
          <cell r="D108">
            <v>50.93760000000001</v>
          </cell>
          <cell r="E108">
            <v>-0.39999999999999997</v>
          </cell>
          <cell r="F108" t="str">
            <v>CROSSFIT</v>
          </cell>
          <cell r="H108" t="e">
            <v>#REF!</v>
          </cell>
          <cell r="I108">
            <v>18</v>
          </cell>
          <cell r="J108">
            <v>50.93760000000001</v>
          </cell>
          <cell r="K108">
            <v>-0.29999999999999993</v>
          </cell>
          <cell r="L108">
            <v>59.427200000000013</v>
          </cell>
          <cell r="M108">
            <v>30.530973451327437</v>
          </cell>
        </row>
        <row r="109">
          <cell r="A109">
            <v>3314</v>
          </cell>
          <cell r="B109" t="str">
            <v>CIRCUIT COMPLET ELEVATE</v>
          </cell>
          <cell r="C109">
            <v>5769.51</v>
          </cell>
          <cell r="D109">
            <v>4327.1324999999997</v>
          </cell>
          <cell r="E109">
            <v>-0.25000000000000006</v>
          </cell>
          <cell r="F109" t="str">
            <v>CARDIO TRAINING</v>
          </cell>
          <cell r="H109" t="e">
            <v>#REF!</v>
          </cell>
          <cell r="I109">
            <v>0</v>
          </cell>
          <cell r="J109">
            <v>4327.1324999999997</v>
          </cell>
          <cell r="K109">
            <v>-0.15000000000000005</v>
          </cell>
          <cell r="L109">
            <v>4904.0834999999997</v>
          </cell>
          <cell r="M109">
            <v>3235.2654867256638</v>
          </cell>
        </row>
        <row r="110">
          <cell r="A110">
            <v>3392</v>
          </cell>
          <cell r="B110" t="str">
            <v>CIRCUIT COMPLET FLE-XX</v>
          </cell>
          <cell r="C110">
            <v>26000</v>
          </cell>
          <cell r="D110">
            <v>23400</v>
          </cell>
          <cell r="E110">
            <v>-0.1</v>
          </cell>
          <cell r="F110" t="str">
            <v>CARDIO TRAINING</v>
          </cell>
          <cell r="H110" t="e">
            <v>#REF!</v>
          </cell>
          <cell r="I110">
            <v>424</v>
          </cell>
          <cell r="J110">
            <v>23400</v>
          </cell>
          <cell r="K110">
            <v>0</v>
          </cell>
          <cell r="L110">
            <v>26000</v>
          </cell>
          <cell r="M110">
            <v>20020</v>
          </cell>
        </row>
        <row r="111">
          <cell r="A111">
            <v>2230</v>
          </cell>
          <cell r="B111" t="str">
            <v>COMMERCIAL BENCH CROSSFIT</v>
          </cell>
          <cell r="C111">
            <v>389.45497499999999</v>
          </cell>
          <cell r="D111">
            <v>253.14573375000001</v>
          </cell>
          <cell r="E111">
            <v>-0.35</v>
          </cell>
          <cell r="F111" t="str">
            <v>CROSSFIT</v>
          </cell>
          <cell r="H111" t="e">
            <v>#REF!</v>
          </cell>
          <cell r="I111">
            <v>34</v>
          </cell>
          <cell r="J111">
            <v>253.14573375000001</v>
          </cell>
          <cell r="K111">
            <v>-0.24999999999999997</v>
          </cell>
          <cell r="L111">
            <v>292.09123124999996</v>
          </cell>
          <cell r="M111">
            <v>145.53097345132744</v>
          </cell>
        </row>
        <row r="112">
          <cell r="A112">
            <v>2586</v>
          </cell>
          <cell r="B112" t="str">
            <v>CONE MULTIFONCTION (COULEUR SUIVANT ARRIVAGE)</v>
          </cell>
          <cell r="C112">
            <v>5.6</v>
          </cell>
          <cell r="D112">
            <v>3.6399999999999997</v>
          </cell>
          <cell r="E112">
            <v>-0.35000000000000003</v>
          </cell>
          <cell r="F112" t="str">
            <v>PERSONAL TRAINER</v>
          </cell>
          <cell r="H112" t="e">
            <v>#REF!</v>
          </cell>
          <cell r="I112">
            <v>0.51</v>
          </cell>
          <cell r="J112">
            <v>3.6399999999999997</v>
          </cell>
          <cell r="K112">
            <v>-0.25</v>
          </cell>
          <cell r="L112">
            <v>4.1999999999999993</v>
          </cell>
          <cell r="M112">
            <v>2.3100000000000005</v>
          </cell>
        </row>
        <row r="113">
          <cell r="A113">
            <v>1492</v>
          </cell>
          <cell r="B113" t="str">
            <v>CORDE A SAUTER ORANGE</v>
          </cell>
          <cell r="C113">
            <v>4.18</v>
          </cell>
          <cell r="D113">
            <v>1.6719999999999999</v>
          </cell>
          <cell r="E113">
            <v>-0.60000000000000009</v>
          </cell>
          <cell r="F113" t="str">
            <v>PERSONAL TRAINER</v>
          </cell>
          <cell r="H113" t="e">
            <v>#REF!</v>
          </cell>
          <cell r="I113">
            <v>0.08</v>
          </cell>
          <cell r="J113">
            <v>1.6719999999999999</v>
          </cell>
          <cell r="K113">
            <v>-0.50000000000000011</v>
          </cell>
          <cell r="L113">
            <v>2.0899999999999994</v>
          </cell>
          <cell r="M113">
            <v>0.3358407079646018</v>
          </cell>
        </row>
        <row r="114">
          <cell r="A114">
            <v>1493</v>
          </cell>
          <cell r="B114" t="str">
            <v>CORDE A SAUTER VERT</v>
          </cell>
          <cell r="C114">
            <v>4.18</v>
          </cell>
          <cell r="D114">
            <v>1.6719999999999999</v>
          </cell>
          <cell r="E114">
            <v>-0.60000000000000009</v>
          </cell>
          <cell r="F114" t="str">
            <v>PERSONAL TRAINER</v>
          </cell>
          <cell r="H114" t="e">
            <v>#REF!</v>
          </cell>
          <cell r="I114">
            <v>0.08</v>
          </cell>
          <cell r="J114">
            <v>1.6719999999999999</v>
          </cell>
          <cell r="K114">
            <v>-0.50000000000000011</v>
          </cell>
          <cell r="L114">
            <v>2.0899999999999994</v>
          </cell>
          <cell r="M114">
            <v>0.3358407079646018</v>
          </cell>
        </row>
        <row r="115">
          <cell r="A115">
            <v>1494</v>
          </cell>
          <cell r="B115" t="str">
            <v>CORDE A SAUTER VIOLET</v>
          </cell>
          <cell r="C115">
            <v>4.18</v>
          </cell>
          <cell r="D115">
            <v>1.6719999999999999</v>
          </cell>
          <cell r="E115">
            <v>-0.60000000000000009</v>
          </cell>
          <cell r="F115" t="str">
            <v>PERSONAL TRAINER</v>
          </cell>
          <cell r="H115" t="e">
            <v>#REF!</v>
          </cell>
          <cell r="I115">
            <v>0.08</v>
          </cell>
          <cell r="J115">
            <v>1.6719999999999999</v>
          </cell>
          <cell r="K115">
            <v>-0.50000000000000011</v>
          </cell>
          <cell r="L115">
            <v>2.0899999999999994</v>
          </cell>
          <cell r="M115">
            <v>0.3358407079646018</v>
          </cell>
        </row>
        <row r="116">
          <cell r="A116">
            <v>1496</v>
          </cell>
          <cell r="B116" t="str">
            <v>CORDE D'OSCILLATION 50MM CHINE</v>
          </cell>
          <cell r="C116">
            <v>176.53</v>
          </cell>
          <cell r="D116">
            <v>114.7445</v>
          </cell>
          <cell r="E116">
            <v>-0.35</v>
          </cell>
          <cell r="F116" t="str">
            <v>CROSSFIT</v>
          </cell>
          <cell r="H116" t="e">
            <v>#REF!</v>
          </cell>
          <cell r="I116">
            <v>18</v>
          </cell>
          <cell r="J116">
            <v>114.7445</v>
          </cell>
          <cell r="K116">
            <v>-0.24999999999999997</v>
          </cell>
          <cell r="L116">
            <v>132.39750000000001</v>
          </cell>
          <cell r="M116">
            <v>73.274336283185846</v>
          </cell>
        </row>
        <row r="117">
          <cell r="A117">
            <v>1491</v>
          </cell>
          <cell r="B117" t="str">
            <v>CORDE DE TIRAGE</v>
          </cell>
          <cell r="C117">
            <v>16.72</v>
          </cell>
          <cell r="D117">
            <v>9.11</v>
          </cell>
          <cell r="E117">
            <v>-0.44999999999999996</v>
          </cell>
          <cell r="F117" t="str">
            <v>MUSCULATION</v>
          </cell>
          <cell r="H117" t="e">
            <v>#REF!</v>
          </cell>
          <cell r="I117">
            <v>0.85</v>
          </cell>
          <cell r="J117">
            <v>9.1959999999999997</v>
          </cell>
          <cell r="K117">
            <v>-0.35</v>
          </cell>
          <cell r="L117">
            <v>10.868</v>
          </cell>
          <cell r="M117">
            <v>4.3048672566371691</v>
          </cell>
        </row>
        <row r="118">
          <cell r="A118">
            <v>3479</v>
          </cell>
          <cell r="B118" t="str">
            <v>CORDE OSCILLATION 38MM</v>
          </cell>
          <cell r="C118">
            <v>148.6</v>
          </cell>
          <cell r="D118">
            <v>81.73</v>
          </cell>
          <cell r="E118">
            <v>-0.44999999999999996</v>
          </cell>
          <cell r="F118" t="str">
            <v>CROSSFIT</v>
          </cell>
          <cell r="H118" t="e">
            <v>#REF!</v>
          </cell>
          <cell r="I118">
            <v>12.6</v>
          </cell>
          <cell r="J118">
            <v>81.73</v>
          </cell>
          <cell r="K118">
            <v>-0.35</v>
          </cell>
          <cell r="L118">
            <v>96.59</v>
          </cell>
          <cell r="M118">
            <v>42.743362831858406</v>
          </cell>
        </row>
        <row r="119">
          <cell r="A119">
            <v>2332</v>
          </cell>
          <cell r="B119" t="str">
            <v>CORE PLATE</v>
          </cell>
          <cell r="C119">
            <v>170.16</v>
          </cell>
          <cell r="D119">
            <v>102.09599999999999</v>
          </cell>
          <cell r="E119">
            <v>-0.40000000000000008</v>
          </cell>
          <cell r="F119" t="str">
            <v>CROSSFIT</v>
          </cell>
          <cell r="H119" t="e">
            <v>#REF!</v>
          </cell>
          <cell r="I119">
            <v>24.5</v>
          </cell>
          <cell r="J119">
            <v>102.09599999999999</v>
          </cell>
          <cell r="K119">
            <v>-0.30000000000000004</v>
          </cell>
          <cell r="L119">
            <v>119.11199999999999</v>
          </cell>
          <cell r="M119">
            <v>57.805309734513273</v>
          </cell>
        </row>
        <row r="120">
          <cell r="A120">
            <v>3627</v>
          </cell>
          <cell r="B120" t="str">
            <v>COUNTER BALANCED SMITH ORIGIN</v>
          </cell>
          <cell r="C120">
            <v>3119</v>
          </cell>
          <cell r="D120">
            <v>2495.2000000000003</v>
          </cell>
          <cell r="E120">
            <v>-0.1999999999999999</v>
          </cell>
          <cell r="F120" t="str">
            <v>MUSCULATION</v>
          </cell>
          <cell r="H120" t="e">
            <v>#REF!</v>
          </cell>
          <cell r="I120">
            <v>140</v>
          </cell>
          <cell r="J120">
            <v>2495.2000000000003</v>
          </cell>
          <cell r="K120">
            <v>-9.9999999999999895E-2</v>
          </cell>
          <cell r="L120">
            <v>2807.1000000000004</v>
          </cell>
          <cell r="M120">
            <v>1859.336283185841</v>
          </cell>
        </row>
        <row r="121">
          <cell r="A121">
            <v>3410</v>
          </cell>
          <cell r="B121" t="str">
            <v>CROSS BAR 1080MM</v>
          </cell>
          <cell r="C121">
            <v>187.02</v>
          </cell>
          <cell r="D121">
            <v>130.91399999999999</v>
          </cell>
          <cell r="E121">
            <v>-0.3000000000000001</v>
          </cell>
          <cell r="F121" t="str">
            <v>CROSSFIT</v>
          </cell>
          <cell r="H121" t="e">
            <v>#REF!</v>
          </cell>
          <cell r="I121">
            <v>17</v>
          </cell>
          <cell r="J121">
            <v>130.91399999999999</v>
          </cell>
          <cell r="K121">
            <v>-0.20000000000000009</v>
          </cell>
          <cell r="L121">
            <v>149.61599999999999</v>
          </cell>
          <cell r="M121">
            <v>67.168141592920364</v>
          </cell>
        </row>
        <row r="122">
          <cell r="A122">
            <v>3411</v>
          </cell>
          <cell r="B122" t="str">
            <v>CROSS BAR 1800MM</v>
          </cell>
          <cell r="C122">
            <v>207.36</v>
          </cell>
          <cell r="D122">
            <v>145.15199999999999</v>
          </cell>
          <cell r="E122">
            <v>-0.3000000000000001</v>
          </cell>
          <cell r="F122" t="str">
            <v>CROSSFIT</v>
          </cell>
          <cell r="H122" t="e">
            <v>#REF!</v>
          </cell>
          <cell r="I122">
            <v>27</v>
          </cell>
          <cell r="J122">
            <v>145.15199999999999</v>
          </cell>
          <cell r="K122">
            <v>-0.20000000000000009</v>
          </cell>
          <cell r="L122">
            <v>165.88800000000001</v>
          </cell>
          <cell r="M122">
            <v>89.557522123893804</v>
          </cell>
        </row>
        <row r="123">
          <cell r="A123">
            <v>3820</v>
          </cell>
          <cell r="B123" t="str">
            <v>CROSS BAR 2815MM</v>
          </cell>
          <cell r="C123">
            <v>249.02</v>
          </cell>
          <cell r="D123">
            <v>174.31399999999999</v>
          </cell>
          <cell r="E123">
            <v>-0.30000000000000004</v>
          </cell>
          <cell r="F123" t="str">
            <v>CROSSFIT</v>
          </cell>
          <cell r="H123" t="e">
            <v>#REF!</v>
          </cell>
          <cell r="I123">
            <v>40</v>
          </cell>
          <cell r="J123">
            <v>174.31399999999999</v>
          </cell>
          <cell r="K123">
            <v>-0.20000000000000004</v>
          </cell>
          <cell r="L123">
            <v>199.21599999999998</v>
          </cell>
          <cell r="M123">
            <v>117.23893805309736</v>
          </cell>
        </row>
        <row r="124">
          <cell r="A124">
            <v>3628</v>
          </cell>
          <cell r="B124" t="str">
            <v xml:space="preserve">CROSS OVER </v>
          </cell>
          <cell r="C124">
            <v>5809</v>
          </cell>
          <cell r="D124">
            <v>4647.2</v>
          </cell>
          <cell r="E124">
            <v>-0.20000000000000004</v>
          </cell>
          <cell r="F124" t="str">
            <v>MUSCULATION</v>
          </cell>
          <cell r="H124" t="e">
            <v>#REF!</v>
          </cell>
          <cell r="I124">
            <v>602</v>
          </cell>
          <cell r="J124">
            <v>4647.2</v>
          </cell>
          <cell r="K124">
            <v>-0.10000000000000003</v>
          </cell>
          <cell r="L124">
            <v>5228.0999999999995</v>
          </cell>
          <cell r="M124">
            <v>3656.4159292035401</v>
          </cell>
        </row>
        <row r="125">
          <cell r="A125">
            <v>3629</v>
          </cell>
          <cell r="B125" t="str">
            <v>DALLE CHINE</v>
          </cell>
          <cell r="C125">
            <v>40.119999999999997</v>
          </cell>
          <cell r="D125">
            <v>22.065999999999999</v>
          </cell>
          <cell r="E125">
            <v>-0.45</v>
          </cell>
          <cell r="F125" t="str">
            <v>EQUIPEMENT CLUB</v>
          </cell>
          <cell r="H125" t="e">
            <v>#REF!</v>
          </cell>
          <cell r="I125">
            <v>13.5</v>
          </cell>
          <cell r="J125">
            <v>22.065999999999999</v>
          </cell>
          <cell r="K125">
            <v>-0.35</v>
          </cell>
          <cell r="L125">
            <v>26.077999999999999</v>
          </cell>
          <cell r="M125">
            <v>11.805309734513273</v>
          </cell>
        </row>
        <row r="126">
          <cell r="A126">
            <v>3630</v>
          </cell>
          <cell r="B126" t="str">
            <v>DALLE EN ROULEAU CHINE</v>
          </cell>
          <cell r="C126">
            <v>437</v>
          </cell>
          <cell r="D126">
            <v>240.35000000000002</v>
          </cell>
          <cell r="E126">
            <v>-0.44999999999999996</v>
          </cell>
          <cell r="F126" t="str">
            <v>EQUIPEMENT CLUB</v>
          </cell>
          <cell r="H126" t="e">
            <v>#REF!</v>
          </cell>
          <cell r="I126">
            <v>102</v>
          </cell>
          <cell r="J126">
            <v>240.35000000000002</v>
          </cell>
          <cell r="K126">
            <v>-0.35</v>
          </cell>
          <cell r="L126">
            <v>284.05</v>
          </cell>
          <cell r="M126">
            <v>151.38274336283186</v>
          </cell>
        </row>
        <row r="127">
          <cell r="A127">
            <v>3482</v>
          </cell>
          <cell r="B127" t="str">
            <v>DALLE SOL KWF200N</v>
          </cell>
          <cell r="C127">
            <v>22.25</v>
          </cell>
          <cell r="D127">
            <v>15.574999999999999</v>
          </cell>
          <cell r="E127">
            <v>-0.30000000000000004</v>
          </cell>
          <cell r="F127" t="str">
            <v>PILATES BIEN ETRE</v>
          </cell>
          <cell r="H127" t="e">
            <v>#REF!</v>
          </cell>
          <cell r="I127">
            <v>5</v>
          </cell>
          <cell r="J127">
            <v>15.574999999999999</v>
          </cell>
          <cell r="K127">
            <v>-0.20000000000000004</v>
          </cell>
          <cell r="L127">
            <v>17.799999999999997</v>
          </cell>
          <cell r="M127">
            <v>10.68</v>
          </cell>
        </row>
        <row r="128">
          <cell r="A128">
            <v>3484</v>
          </cell>
          <cell r="B128" t="str">
            <v>DIPS BARS</v>
          </cell>
          <cell r="C128">
            <v>100.79520000000001</v>
          </cell>
          <cell r="D128">
            <v>75.596400000000003</v>
          </cell>
          <cell r="E128">
            <v>-0.25000000000000006</v>
          </cell>
          <cell r="F128" t="str">
            <v>CROSSFIT</v>
          </cell>
          <cell r="H128" t="e">
            <v>#REF!</v>
          </cell>
          <cell r="I128">
            <v>8.6</v>
          </cell>
          <cell r="J128">
            <v>75.596400000000003</v>
          </cell>
          <cell r="K128">
            <v>-0.15000000000000005</v>
          </cell>
          <cell r="L128">
            <v>85.675920000000005</v>
          </cell>
          <cell r="M128">
            <v>53.938053097345133</v>
          </cell>
        </row>
        <row r="129">
          <cell r="A129">
            <v>3483</v>
          </cell>
          <cell r="B129" t="str">
            <v>DIPS HORN</v>
          </cell>
          <cell r="C129">
            <v>95.10499999999999</v>
          </cell>
          <cell r="D129">
            <v>66.573499999999996</v>
          </cell>
          <cell r="E129">
            <v>-0.3</v>
          </cell>
          <cell r="F129" t="str">
            <v>CROSSFIT</v>
          </cell>
          <cell r="H129" t="e">
            <v>#REF!</v>
          </cell>
          <cell r="I129">
            <v>10</v>
          </cell>
          <cell r="J129">
            <v>66.573499999999996</v>
          </cell>
          <cell r="K129">
            <v>-0.19999999999999998</v>
          </cell>
          <cell r="L129">
            <v>76.083999999999989</v>
          </cell>
          <cell r="M129">
            <v>44.778761061946902</v>
          </cell>
        </row>
        <row r="130">
          <cell r="A130">
            <v>2313</v>
          </cell>
          <cell r="B130" t="str">
            <v>DISQUE PUMP 1,25KG JAUNE</v>
          </cell>
          <cell r="C130">
            <v>3.76</v>
          </cell>
          <cell r="D130">
            <v>2.444</v>
          </cell>
          <cell r="E130">
            <v>-0.35</v>
          </cell>
          <cell r="F130" t="str">
            <v>FITNESS</v>
          </cell>
          <cell r="H130" t="e">
            <v>#REF!</v>
          </cell>
          <cell r="I130">
            <v>1.25</v>
          </cell>
          <cell r="J130">
            <v>2.444</v>
          </cell>
          <cell r="K130">
            <v>-0.24999999999999997</v>
          </cell>
          <cell r="L130">
            <v>2.82</v>
          </cell>
          <cell r="M130">
            <v>1.5061946902654866</v>
          </cell>
        </row>
        <row r="131">
          <cell r="A131">
            <v>2314</v>
          </cell>
          <cell r="B131" t="str">
            <v>DISQUE PUMP 2,5KG VERT</v>
          </cell>
          <cell r="C131">
            <v>7.53</v>
          </cell>
          <cell r="D131">
            <v>4.8945000000000007</v>
          </cell>
          <cell r="E131">
            <v>-0.34999999999999992</v>
          </cell>
          <cell r="F131" t="str">
            <v>FITNESS</v>
          </cell>
          <cell r="H131" t="e">
            <v>#REF!</v>
          </cell>
          <cell r="I131">
            <v>2.5</v>
          </cell>
          <cell r="J131">
            <v>4.8945000000000007</v>
          </cell>
          <cell r="K131">
            <v>-0.24999999999999992</v>
          </cell>
          <cell r="L131">
            <v>5.6475000000000009</v>
          </cell>
          <cell r="M131">
            <v>3.002212389380531</v>
          </cell>
        </row>
        <row r="132">
          <cell r="A132">
            <v>2315</v>
          </cell>
          <cell r="B132" t="str">
            <v>DISQUE PUMP 5KG ORANGE</v>
          </cell>
          <cell r="C132">
            <v>15.05</v>
          </cell>
          <cell r="D132">
            <v>9.7825000000000006</v>
          </cell>
          <cell r="E132">
            <v>-0.35</v>
          </cell>
          <cell r="F132" t="str">
            <v>FITNESS</v>
          </cell>
          <cell r="H132" t="e">
            <v>#REF!</v>
          </cell>
          <cell r="I132">
            <v>5</v>
          </cell>
          <cell r="J132">
            <v>9.7825000000000006</v>
          </cell>
          <cell r="K132">
            <v>-0.24999999999999997</v>
          </cell>
          <cell r="L132">
            <v>11.287500000000001</v>
          </cell>
          <cell r="M132">
            <v>6.0044247787610621</v>
          </cell>
        </row>
        <row r="133">
          <cell r="A133">
            <v>3485</v>
          </cell>
          <cell r="B133" t="str">
            <v>DISQUES BUMPER CROSSFIT 10KG VERT</v>
          </cell>
          <cell r="C133">
            <v>67.702800000000011</v>
          </cell>
          <cell r="D133">
            <v>50.777100000000004</v>
          </cell>
          <cell r="E133">
            <v>-0.25000000000000006</v>
          </cell>
          <cell r="F133" t="str">
            <v>CROSSFIT</v>
          </cell>
          <cell r="H133" t="e">
            <v>#REF!</v>
          </cell>
          <cell r="I133">
            <v>10</v>
          </cell>
          <cell r="J133">
            <v>50.777100000000004</v>
          </cell>
          <cell r="K133">
            <v>-0.15000000000000005</v>
          </cell>
          <cell r="L133">
            <v>57.547380000000004</v>
          </cell>
          <cell r="M133">
            <v>36.230088495575224</v>
          </cell>
        </row>
        <row r="134">
          <cell r="A134">
            <v>3486</v>
          </cell>
          <cell r="B134" t="str">
            <v>DISQUES BUMPER CROSSFIT 15KG JAUNE</v>
          </cell>
          <cell r="C134">
            <v>90.143900000000002</v>
          </cell>
          <cell r="D134">
            <v>67.607924999999994</v>
          </cell>
          <cell r="E134">
            <v>-0.25000000000000006</v>
          </cell>
          <cell r="F134" t="str">
            <v>CROSSFIT</v>
          </cell>
          <cell r="H134" t="e">
            <v>#REF!</v>
          </cell>
          <cell r="I134">
            <v>15</v>
          </cell>
          <cell r="J134">
            <v>67.607924999999994</v>
          </cell>
          <cell r="K134">
            <v>-0.15000000000000005</v>
          </cell>
          <cell r="L134">
            <v>76.622315</v>
          </cell>
          <cell r="M134">
            <v>48.238938053097343</v>
          </cell>
        </row>
        <row r="135">
          <cell r="A135">
            <v>3487</v>
          </cell>
          <cell r="B135" t="str">
            <v>DISQUES BUMPER CROSSFIT 20KG BLEU</v>
          </cell>
          <cell r="C135">
            <v>120.4533</v>
          </cell>
          <cell r="D135">
            <v>90.339974999999995</v>
          </cell>
          <cell r="E135">
            <v>-0.25000000000000006</v>
          </cell>
          <cell r="F135" t="str">
            <v>CROSSFIT</v>
          </cell>
          <cell r="H135" t="e">
            <v>#REF!</v>
          </cell>
          <cell r="I135">
            <v>20</v>
          </cell>
          <cell r="J135">
            <v>90.339974999999995</v>
          </cell>
          <cell r="K135">
            <v>-0.15000000000000005</v>
          </cell>
          <cell r="L135">
            <v>102.385305</v>
          </cell>
          <cell r="M135">
            <v>64.318584070796462</v>
          </cell>
        </row>
        <row r="136">
          <cell r="A136">
            <v>3488</v>
          </cell>
          <cell r="B136" t="str">
            <v>DISQUES BUMPER CROSSFIT 25KG ROUGE</v>
          </cell>
          <cell r="C136">
            <v>150.2567</v>
          </cell>
          <cell r="D136">
            <v>112.69252499999999</v>
          </cell>
          <cell r="E136">
            <v>-0.25000000000000006</v>
          </cell>
          <cell r="F136" t="str">
            <v>CROSSFIT</v>
          </cell>
          <cell r="H136" t="e">
            <v>#REF!</v>
          </cell>
          <cell r="I136">
            <v>25</v>
          </cell>
          <cell r="J136">
            <v>112.69252499999999</v>
          </cell>
          <cell r="K136">
            <v>-0.15000000000000005</v>
          </cell>
          <cell r="L136">
            <v>127.71819499999999</v>
          </cell>
          <cell r="M136">
            <v>80.398230088495581</v>
          </cell>
        </row>
        <row r="137">
          <cell r="A137">
            <v>3489</v>
          </cell>
          <cell r="B137" t="str">
            <v>DISQUES BUMPER CROSSFIT 5KG NOIR</v>
          </cell>
          <cell r="C137">
            <v>35.6477</v>
          </cell>
          <cell r="D137">
            <v>26.735775</v>
          </cell>
          <cell r="E137">
            <v>-0.25</v>
          </cell>
          <cell r="F137" t="str">
            <v>CROSSFIT</v>
          </cell>
          <cell r="H137" t="e">
            <v>#REF!</v>
          </cell>
          <cell r="I137">
            <v>5</v>
          </cell>
          <cell r="J137">
            <v>26.735775</v>
          </cell>
          <cell r="K137">
            <v>-0.15</v>
          </cell>
          <cell r="L137">
            <v>30.300545</v>
          </cell>
          <cell r="M137">
            <v>19.081858407079643</v>
          </cell>
        </row>
        <row r="138">
          <cell r="A138">
            <v>1508</v>
          </cell>
          <cell r="B138" t="str">
            <v>DISQUES NOIRS A POIGNEES 1,25 KG ROND</v>
          </cell>
          <cell r="C138">
            <v>4.0249999999999995</v>
          </cell>
          <cell r="D138">
            <v>2.4149999999999996</v>
          </cell>
          <cell r="E138">
            <v>-0.4</v>
          </cell>
          <cell r="F138" t="str">
            <v>MUSCULATION</v>
          </cell>
          <cell r="H138" t="e">
            <v>#REF!</v>
          </cell>
          <cell r="I138">
            <v>1.25</v>
          </cell>
          <cell r="J138">
            <v>2.4149999999999996</v>
          </cell>
          <cell r="K138">
            <v>-0.30000000000000004</v>
          </cell>
          <cell r="L138">
            <v>2.8174999999999994</v>
          </cell>
          <cell r="M138">
            <v>1.3942477876106194</v>
          </cell>
        </row>
        <row r="139">
          <cell r="A139">
            <v>1509</v>
          </cell>
          <cell r="B139" t="str">
            <v>DISQUES NOIRS A POIGNEES 10 KG ROND</v>
          </cell>
          <cell r="C139">
            <v>33.11</v>
          </cell>
          <cell r="D139">
            <v>15.97</v>
          </cell>
          <cell r="E139">
            <v>-0.4</v>
          </cell>
          <cell r="F139" t="str">
            <v>MUSCULATION</v>
          </cell>
          <cell r="H139" t="e">
            <v>#REF!</v>
          </cell>
          <cell r="I139">
            <v>10</v>
          </cell>
          <cell r="J139">
            <v>19.866</v>
          </cell>
          <cell r="K139">
            <v>-0.30000000000000004</v>
          </cell>
          <cell r="L139">
            <v>23.177</v>
          </cell>
          <cell r="M139">
            <v>11.143805309734514</v>
          </cell>
        </row>
        <row r="140">
          <cell r="A140">
            <v>1510</v>
          </cell>
          <cell r="B140" t="str">
            <v>DISQUES NOIRS A POIGNEES 15 KG ROND</v>
          </cell>
          <cell r="C140">
            <v>49.699999999999996</v>
          </cell>
          <cell r="D140">
            <v>23.96</v>
          </cell>
          <cell r="E140">
            <v>-0.4</v>
          </cell>
          <cell r="F140" t="str">
            <v>MUSCULATION</v>
          </cell>
          <cell r="H140" t="e">
            <v>#REF!</v>
          </cell>
          <cell r="I140">
            <v>15</v>
          </cell>
          <cell r="J140">
            <v>29.819999999999997</v>
          </cell>
          <cell r="K140">
            <v>-0.30000000000000004</v>
          </cell>
          <cell r="L140">
            <v>34.789999999999992</v>
          </cell>
          <cell r="M140">
            <v>16.720796460176992</v>
          </cell>
        </row>
        <row r="141">
          <cell r="A141">
            <v>1511</v>
          </cell>
          <cell r="B141" t="str">
            <v>DISQUES NOIRS A POIGNEES 2,5 KG ROND</v>
          </cell>
          <cell r="C141">
            <v>8.26</v>
          </cell>
          <cell r="D141">
            <v>3.99</v>
          </cell>
          <cell r="E141">
            <v>-0.4</v>
          </cell>
          <cell r="F141" t="str">
            <v>MUSCULATION</v>
          </cell>
          <cell r="H141" t="e">
            <v>#REF!</v>
          </cell>
          <cell r="I141">
            <v>2.5</v>
          </cell>
          <cell r="J141">
            <v>4.9559999999999995</v>
          </cell>
          <cell r="K141">
            <v>-0.30000000000000004</v>
          </cell>
          <cell r="L141">
            <v>5.7819999999999991</v>
          </cell>
          <cell r="M141">
            <v>2.7884955752212388</v>
          </cell>
        </row>
        <row r="142">
          <cell r="A142">
            <v>1512</v>
          </cell>
          <cell r="B142" t="str">
            <v>DISQUES NOIRS A POIGNEES 20 KG ROND</v>
          </cell>
          <cell r="C142">
            <v>66.325000000000003</v>
          </cell>
          <cell r="D142">
            <v>42.64</v>
          </cell>
          <cell r="E142">
            <v>-0.4</v>
          </cell>
          <cell r="F142" t="str">
            <v>MUSCULATION</v>
          </cell>
          <cell r="H142" t="e">
            <v>#REF!</v>
          </cell>
          <cell r="I142">
            <v>20</v>
          </cell>
          <cell r="J142">
            <v>39.795000000000002</v>
          </cell>
          <cell r="K142">
            <v>-0.30000000000000004</v>
          </cell>
          <cell r="L142">
            <v>46.427500000000002</v>
          </cell>
          <cell r="M142">
            <v>21.290265486725666</v>
          </cell>
        </row>
        <row r="143">
          <cell r="A143">
            <v>1513</v>
          </cell>
          <cell r="B143" t="str">
            <v>DISQUES NOIRS A POIGNEES 5 KG ROND</v>
          </cell>
          <cell r="C143">
            <v>16.555</v>
          </cell>
          <cell r="D143">
            <v>7.98</v>
          </cell>
          <cell r="E143">
            <v>-0.4</v>
          </cell>
          <cell r="F143" t="str">
            <v>MUSCULATION</v>
          </cell>
          <cell r="H143" t="e">
            <v>#REF!</v>
          </cell>
          <cell r="I143">
            <v>5</v>
          </cell>
          <cell r="J143">
            <v>9.9329999999999998</v>
          </cell>
          <cell r="K143">
            <v>-0.30000000000000004</v>
          </cell>
          <cell r="L143">
            <v>11.5885</v>
          </cell>
          <cell r="M143">
            <v>5.5769911504424776</v>
          </cell>
        </row>
        <row r="144">
          <cell r="A144">
            <v>1515</v>
          </cell>
          <cell r="B144" t="str">
            <v>DOME TRAINER</v>
          </cell>
          <cell r="C144">
            <v>104.51</v>
          </cell>
          <cell r="D144">
            <v>57.480500000000006</v>
          </cell>
          <cell r="E144">
            <v>-0.44999999999999996</v>
          </cell>
          <cell r="F144" t="str">
            <v>FITNESS</v>
          </cell>
          <cell r="H144" t="e">
            <v>#REF!</v>
          </cell>
          <cell r="I144">
            <v>10</v>
          </cell>
          <cell r="J144">
            <v>57.480500000000006</v>
          </cell>
          <cell r="K144">
            <v>-0.35</v>
          </cell>
          <cell r="L144">
            <v>67.9315</v>
          </cell>
          <cell r="M144">
            <v>29.920353982300885</v>
          </cell>
        </row>
        <row r="145">
          <cell r="A145">
            <v>3631</v>
          </cell>
          <cell r="B145" t="str">
            <v>DME TRAINER PINK</v>
          </cell>
          <cell r="C145">
            <v>109.76749999999998</v>
          </cell>
          <cell r="D145">
            <v>60.372124999999997</v>
          </cell>
          <cell r="E145">
            <v>-0.44999999999999996</v>
          </cell>
          <cell r="F145" t="str">
            <v>FITNESS</v>
          </cell>
          <cell r="H145" t="e">
            <v>#REF!</v>
          </cell>
          <cell r="I145">
            <v>7</v>
          </cell>
          <cell r="J145">
            <v>60.372124999999997</v>
          </cell>
          <cell r="K145">
            <v>-0.35</v>
          </cell>
          <cell r="L145">
            <v>71.348874999999992</v>
          </cell>
          <cell r="M145">
            <v>29.014601769911504</v>
          </cell>
        </row>
        <row r="146">
          <cell r="A146">
            <v>3419</v>
          </cell>
          <cell r="B146" t="str">
            <v>DOUBLE CHIN-UP BAR 1080MM</v>
          </cell>
          <cell r="C146">
            <v>124.47</v>
          </cell>
          <cell r="D146">
            <v>68.458500000000001</v>
          </cell>
          <cell r="E146">
            <v>-0.45</v>
          </cell>
          <cell r="F146" t="str">
            <v>CROSSFIT</v>
          </cell>
          <cell r="H146" t="e">
            <v>#REF!</v>
          </cell>
          <cell r="I146">
            <v>9</v>
          </cell>
          <cell r="J146">
            <v>68.458500000000001</v>
          </cell>
          <cell r="K146">
            <v>-0.35</v>
          </cell>
          <cell r="L146">
            <v>80.905500000000004</v>
          </cell>
          <cell r="M146">
            <v>32.56637168141593</v>
          </cell>
        </row>
        <row r="147">
          <cell r="A147">
            <v>3420</v>
          </cell>
          <cell r="B147" t="str">
            <v>DOUBLE CHIN-UP BAR 1800MM</v>
          </cell>
          <cell r="C147">
            <v>151.69499999999999</v>
          </cell>
          <cell r="D147">
            <v>83.432249999999996</v>
          </cell>
          <cell r="E147">
            <v>-0.45</v>
          </cell>
          <cell r="F147" t="str">
            <v>CROSSFIT</v>
          </cell>
          <cell r="H147" t="e">
            <v>#REF!</v>
          </cell>
          <cell r="I147">
            <v>12.5</v>
          </cell>
          <cell r="J147">
            <v>83.432249999999996</v>
          </cell>
          <cell r="K147">
            <v>-0.35</v>
          </cell>
          <cell r="L147">
            <v>98.601749999999996</v>
          </cell>
          <cell r="M147">
            <v>39.690265486725664</v>
          </cell>
        </row>
        <row r="148">
          <cell r="A148">
            <v>1521</v>
          </cell>
          <cell r="B148" t="str">
            <v>DOUBLE POIGNEE ROWING DE TIRAGE DORSAL 40CM</v>
          </cell>
          <cell r="C148">
            <v>33.28</v>
          </cell>
          <cell r="D148">
            <v>24.96</v>
          </cell>
          <cell r="E148">
            <v>-0.25</v>
          </cell>
          <cell r="F148" t="str">
            <v>MUSCULATION</v>
          </cell>
          <cell r="H148" t="e">
            <v>#REF!</v>
          </cell>
          <cell r="I148">
            <v>3.75</v>
          </cell>
          <cell r="J148">
            <v>24.96</v>
          </cell>
          <cell r="K148">
            <v>-0.15</v>
          </cell>
          <cell r="L148">
            <v>28.288</v>
          </cell>
          <cell r="M148">
            <v>16.934513274336283</v>
          </cell>
        </row>
        <row r="149">
          <cell r="A149">
            <v>1520</v>
          </cell>
          <cell r="B149" t="str">
            <v>DOUBLE POIGNEES DE TIRAGE BICEPS-TRICEPS</v>
          </cell>
          <cell r="C149">
            <v>26.67</v>
          </cell>
          <cell r="D149">
            <v>16.001999999999999</v>
          </cell>
          <cell r="E149">
            <v>-0.40000000000000008</v>
          </cell>
          <cell r="F149" t="str">
            <v>MUSCULATION</v>
          </cell>
          <cell r="H149" t="e">
            <v>#REF!</v>
          </cell>
          <cell r="I149">
            <v>3.1</v>
          </cell>
          <cell r="J149">
            <v>16.001999999999999</v>
          </cell>
          <cell r="K149">
            <v>-0.30000000000000004</v>
          </cell>
          <cell r="L149">
            <v>18.669</v>
          </cell>
          <cell r="M149">
            <v>9.1999999999999993</v>
          </cell>
        </row>
        <row r="150">
          <cell r="A150">
            <v>3632</v>
          </cell>
          <cell r="B150" t="str">
            <v xml:space="preserve">DUAL MULTI-PULLEY </v>
          </cell>
          <cell r="C150">
            <v>5734</v>
          </cell>
          <cell r="D150">
            <v>4587.2</v>
          </cell>
          <cell r="E150">
            <v>-0.20000000000000004</v>
          </cell>
          <cell r="F150" t="str">
            <v>MUSCULATION</v>
          </cell>
          <cell r="H150" t="e">
            <v>#REF!</v>
          </cell>
          <cell r="I150">
            <v>598</v>
          </cell>
          <cell r="J150">
            <v>4587.2</v>
          </cell>
          <cell r="K150">
            <v>-0.10000000000000003</v>
          </cell>
          <cell r="L150">
            <v>5160.5999999999995</v>
          </cell>
          <cell r="M150">
            <v>3608.0973451327436</v>
          </cell>
        </row>
        <row r="151">
          <cell r="A151">
            <v>1523</v>
          </cell>
          <cell r="B151" t="str">
            <v>DVD COURS MATWORK I</v>
          </cell>
          <cell r="C151">
            <v>16.72</v>
          </cell>
          <cell r="D151">
            <v>7.5239999999999991</v>
          </cell>
          <cell r="E151">
            <v>-0.55000000000000004</v>
          </cell>
          <cell r="F151" t="str">
            <v>MEDIATHEQUE</v>
          </cell>
          <cell r="H151" t="e">
            <v>#REF!</v>
          </cell>
          <cell r="I151">
            <v>0.09</v>
          </cell>
          <cell r="J151">
            <v>7.5239999999999991</v>
          </cell>
          <cell r="K151">
            <v>-0.45000000000000007</v>
          </cell>
          <cell r="L151">
            <v>9.195999999999998</v>
          </cell>
          <cell r="M151">
            <v>1.6800000000000002</v>
          </cell>
        </row>
        <row r="152">
          <cell r="A152">
            <v>1524</v>
          </cell>
          <cell r="B152" t="str">
            <v>DVD COURS MATWORK II</v>
          </cell>
          <cell r="C152">
            <v>16.72</v>
          </cell>
          <cell r="D152">
            <v>7.5239999999999991</v>
          </cell>
          <cell r="E152">
            <v>-0.55000000000000004</v>
          </cell>
          <cell r="F152" t="str">
            <v>MEDIATHEQUE</v>
          </cell>
          <cell r="H152" t="e">
            <v>#REF!</v>
          </cell>
          <cell r="I152">
            <v>0.09</v>
          </cell>
          <cell r="J152">
            <v>7.5239999999999991</v>
          </cell>
          <cell r="K152">
            <v>-0.45000000000000007</v>
          </cell>
          <cell r="L152">
            <v>9.195999999999998</v>
          </cell>
          <cell r="M152">
            <v>1.6800000000000002</v>
          </cell>
        </row>
        <row r="153">
          <cell r="A153">
            <v>1525</v>
          </cell>
          <cell r="B153" t="str">
            <v>DVD COURS MATWORK III</v>
          </cell>
          <cell r="C153">
            <v>16.72</v>
          </cell>
          <cell r="D153">
            <v>7.5239999999999991</v>
          </cell>
          <cell r="E153">
            <v>-0.55000000000000004</v>
          </cell>
          <cell r="F153" t="str">
            <v>MEDIATHEQUE</v>
          </cell>
          <cell r="H153" t="e">
            <v>#REF!</v>
          </cell>
          <cell r="I153">
            <v>0.09</v>
          </cell>
          <cell r="J153">
            <v>7.5239999999999991</v>
          </cell>
          <cell r="K153">
            <v>-0.45000000000000007</v>
          </cell>
          <cell r="L153">
            <v>9.195999999999998</v>
          </cell>
          <cell r="M153">
            <v>1.6800000000000002</v>
          </cell>
        </row>
        <row r="154">
          <cell r="A154">
            <v>1526</v>
          </cell>
          <cell r="B154" t="str">
            <v>DVD COURS PETIT MATERIEL</v>
          </cell>
          <cell r="C154">
            <v>16.72</v>
          </cell>
          <cell r="D154">
            <v>7.5239999999999991</v>
          </cell>
          <cell r="E154">
            <v>-0.55000000000000004</v>
          </cell>
          <cell r="F154" t="str">
            <v>MEDIATHEQUE</v>
          </cell>
          <cell r="H154" t="e">
            <v>#REF!</v>
          </cell>
          <cell r="I154">
            <v>0.09</v>
          </cell>
          <cell r="J154">
            <v>7.5239999999999991</v>
          </cell>
          <cell r="K154">
            <v>-0.45000000000000007</v>
          </cell>
          <cell r="L154">
            <v>9.195999999999998</v>
          </cell>
          <cell r="M154">
            <v>1.6800000000000002</v>
          </cell>
        </row>
        <row r="155">
          <cell r="A155">
            <v>1527</v>
          </cell>
          <cell r="B155" t="str">
            <v>DVD FORMATION BARREL</v>
          </cell>
          <cell r="C155">
            <v>33.450000000000003</v>
          </cell>
          <cell r="D155">
            <v>15.0525</v>
          </cell>
          <cell r="E155">
            <v>-0.54999999999999993</v>
          </cell>
          <cell r="F155" t="str">
            <v>MEDIATHEQUE</v>
          </cell>
          <cell r="H155" t="e">
            <v>#REF!</v>
          </cell>
          <cell r="I155">
            <v>0.09</v>
          </cell>
          <cell r="J155">
            <v>15.0525</v>
          </cell>
          <cell r="K155">
            <v>-0.44999999999999996</v>
          </cell>
          <cell r="L155">
            <v>18.397500000000004</v>
          </cell>
          <cell r="M155">
            <v>4.1159999999999997</v>
          </cell>
        </row>
        <row r="156">
          <cell r="A156">
            <v>1528</v>
          </cell>
          <cell r="B156" t="str">
            <v>DVD FORMATION MATWORK I</v>
          </cell>
          <cell r="C156">
            <v>25.08</v>
          </cell>
          <cell r="D156">
            <v>10.032</v>
          </cell>
          <cell r="E156">
            <v>-0.6</v>
          </cell>
          <cell r="F156" t="str">
            <v>MEDIATHEQUE</v>
          </cell>
          <cell r="H156" t="e">
            <v>#REF!</v>
          </cell>
          <cell r="I156">
            <v>0.09</v>
          </cell>
          <cell r="J156">
            <v>10.032</v>
          </cell>
          <cell r="K156">
            <v>-0.5</v>
          </cell>
          <cell r="L156">
            <v>12.54</v>
          </cell>
          <cell r="M156">
            <v>1.7324999999999999</v>
          </cell>
        </row>
        <row r="157">
          <cell r="A157">
            <v>1529</v>
          </cell>
          <cell r="B157" t="str">
            <v>DVD FORMATION MATWORK II</v>
          </cell>
          <cell r="C157">
            <v>25.08</v>
          </cell>
          <cell r="D157">
            <v>10.032</v>
          </cell>
          <cell r="E157">
            <v>-0.6</v>
          </cell>
          <cell r="F157" t="str">
            <v>MEDIATHEQUE</v>
          </cell>
          <cell r="H157" t="e">
            <v>#REF!</v>
          </cell>
          <cell r="I157">
            <v>0.09</v>
          </cell>
          <cell r="J157">
            <v>10.032</v>
          </cell>
          <cell r="K157">
            <v>-0.5</v>
          </cell>
          <cell r="L157">
            <v>12.54</v>
          </cell>
          <cell r="M157">
            <v>1.7324999999999999</v>
          </cell>
        </row>
        <row r="158">
          <cell r="A158">
            <v>1530</v>
          </cell>
          <cell r="B158" t="str">
            <v>DVD FORMATION MATWORK III</v>
          </cell>
          <cell r="C158">
            <v>25.08</v>
          </cell>
          <cell r="D158">
            <v>10.032</v>
          </cell>
          <cell r="E158">
            <v>-0.6</v>
          </cell>
          <cell r="F158" t="str">
            <v>MEDIATHEQUE</v>
          </cell>
          <cell r="H158" t="e">
            <v>#REF!</v>
          </cell>
          <cell r="I158">
            <v>0.09</v>
          </cell>
          <cell r="J158">
            <v>10.032</v>
          </cell>
          <cell r="K158">
            <v>-0.5</v>
          </cell>
          <cell r="L158">
            <v>12.54</v>
          </cell>
          <cell r="M158">
            <v>1.7429999999999999</v>
          </cell>
        </row>
        <row r="159">
          <cell r="A159">
            <v>1531</v>
          </cell>
          <cell r="B159" t="str">
            <v>DVD FORMATION PETIT MATERIEL</v>
          </cell>
          <cell r="C159">
            <v>33.44</v>
          </cell>
          <cell r="D159">
            <v>13.375999999999999</v>
          </cell>
          <cell r="E159">
            <v>-0.60000000000000009</v>
          </cell>
          <cell r="F159" t="str">
            <v>MEDIATHEQUE</v>
          </cell>
          <cell r="H159" t="e">
            <v>#REF!</v>
          </cell>
          <cell r="I159">
            <v>0.09</v>
          </cell>
          <cell r="J159">
            <v>13.375999999999999</v>
          </cell>
          <cell r="K159">
            <v>-0.50000000000000011</v>
          </cell>
          <cell r="L159">
            <v>16.719999999999995</v>
          </cell>
          <cell r="M159">
            <v>1.7429999999999999</v>
          </cell>
        </row>
        <row r="160">
          <cell r="A160">
            <v>1532</v>
          </cell>
          <cell r="B160" t="str">
            <v>DVD FORMATION REFORMER</v>
          </cell>
          <cell r="C160">
            <v>33.450000000000003</v>
          </cell>
          <cell r="D160">
            <v>13.380000000000003</v>
          </cell>
          <cell r="E160">
            <v>-0.6</v>
          </cell>
          <cell r="F160" t="str">
            <v>MEDIATHEQUE</v>
          </cell>
          <cell r="H160" t="e">
            <v>#REF!</v>
          </cell>
          <cell r="I160">
            <v>0.09</v>
          </cell>
          <cell r="J160">
            <v>13.380000000000003</v>
          </cell>
          <cell r="K160">
            <v>-0.5</v>
          </cell>
          <cell r="L160">
            <v>16.725000000000001</v>
          </cell>
          <cell r="M160">
            <v>3.0765000000000002</v>
          </cell>
        </row>
        <row r="161">
          <cell r="A161">
            <v>1533</v>
          </cell>
          <cell r="B161" t="str">
            <v>DVD FORMATION STABITITY</v>
          </cell>
          <cell r="C161">
            <v>33.450000000000003</v>
          </cell>
          <cell r="D161">
            <v>15.0525</v>
          </cell>
          <cell r="E161">
            <v>-0.54999999999999993</v>
          </cell>
          <cell r="F161" t="str">
            <v>MEDIATHEQUE</v>
          </cell>
          <cell r="H161" t="e">
            <v>#REF!</v>
          </cell>
          <cell r="I161">
            <v>0.09</v>
          </cell>
          <cell r="J161">
            <v>15.0525</v>
          </cell>
          <cell r="K161">
            <v>-0.44999999999999996</v>
          </cell>
          <cell r="L161">
            <v>18.397500000000004</v>
          </cell>
          <cell r="M161">
            <v>4.1265000000000001</v>
          </cell>
        </row>
        <row r="162">
          <cell r="A162">
            <v>1543</v>
          </cell>
          <cell r="B162" t="str">
            <v>ECHELLE DE VITESSE</v>
          </cell>
          <cell r="C162">
            <v>28.43</v>
          </cell>
          <cell r="D162">
            <v>12.793499999999998</v>
          </cell>
          <cell r="E162">
            <v>-0.55000000000000004</v>
          </cell>
          <cell r="F162" t="str">
            <v>PERSONAL TRAINER</v>
          </cell>
          <cell r="H162" t="e">
            <v>#REF!</v>
          </cell>
          <cell r="I162">
            <v>1.1000000000000001</v>
          </cell>
          <cell r="J162">
            <v>12.793499999999998</v>
          </cell>
          <cell r="K162">
            <v>-0.45000000000000007</v>
          </cell>
          <cell r="L162">
            <v>15.636499999999998</v>
          </cell>
          <cell r="M162">
            <v>5.5</v>
          </cell>
        </row>
        <row r="163">
          <cell r="A163">
            <v>3633</v>
          </cell>
          <cell r="B163" t="str">
            <v xml:space="preserve">EIGHT STATION </v>
          </cell>
          <cell r="C163">
            <v>14382</v>
          </cell>
          <cell r="D163">
            <v>11505.6</v>
          </cell>
          <cell r="E163">
            <v>-0.19999999999999998</v>
          </cell>
          <cell r="F163" t="str">
            <v>MUSCULATION</v>
          </cell>
          <cell r="H163" t="e">
            <v>#REF!</v>
          </cell>
          <cell r="I163">
            <v>1250</v>
          </cell>
          <cell r="J163">
            <v>11505.6</v>
          </cell>
          <cell r="K163">
            <v>-9.9999999999999978E-2</v>
          </cell>
          <cell r="L163">
            <v>12943.800000000001</v>
          </cell>
          <cell r="M163">
            <v>9091.4601769911515</v>
          </cell>
        </row>
        <row r="164">
          <cell r="A164">
            <v>1544</v>
          </cell>
          <cell r="B164" t="str">
            <v>ELASTIBAND 10KG AMA ORANGE</v>
          </cell>
          <cell r="C164">
            <v>8.5</v>
          </cell>
          <cell r="D164">
            <v>5.0999999999999996</v>
          </cell>
          <cell r="E164">
            <v>-0.4</v>
          </cell>
          <cell r="F164" t="str">
            <v>FITNESS</v>
          </cell>
          <cell r="H164" t="e">
            <v>#REF!</v>
          </cell>
          <cell r="I164">
            <v>0.04</v>
          </cell>
          <cell r="J164">
            <v>5.0999999999999996</v>
          </cell>
          <cell r="K164">
            <v>-0.30000000000000004</v>
          </cell>
          <cell r="L164">
            <v>5.9499999999999993</v>
          </cell>
          <cell r="M164">
            <v>2.3650000000000002</v>
          </cell>
        </row>
        <row r="165">
          <cell r="A165">
            <v>1545</v>
          </cell>
          <cell r="B165" t="str">
            <v>ELASTIBAND 15G AMA VERT</v>
          </cell>
          <cell r="C165">
            <v>10.75</v>
          </cell>
          <cell r="D165">
            <v>6.45</v>
          </cell>
          <cell r="E165">
            <v>-0.39999999999999997</v>
          </cell>
          <cell r="F165" t="str">
            <v>FITNESS</v>
          </cell>
          <cell r="H165" t="e">
            <v>#REF!</v>
          </cell>
          <cell r="I165">
            <v>0.06</v>
          </cell>
          <cell r="J165">
            <v>6.45</v>
          </cell>
          <cell r="K165">
            <v>-0.29999999999999993</v>
          </cell>
          <cell r="L165">
            <v>7.5250000000000004</v>
          </cell>
          <cell r="M165">
            <v>3.63</v>
          </cell>
        </row>
        <row r="166">
          <cell r="A166">
            <v>1546</v>
          </cell>
          <cell r="B166" t="str">
            <v>ELASTIBAND 20KG AMA BLEU</v>
          </cell>
          <cell r="C166">
            <v>13.25</v>
          </cell>
          <cell r="D166">
            <v>7.9499999999999993</v>
          </cell>
          <cell r="E166">
            <v>-0.40000000000000008</v>
          </cell>
          <cell r="F166" t="str">
            <v>FITNESS</v>
          </cell>
          <cell r="H166" t="e">
            <v>#REF!</v>
          </cell>
          <cell r="I166">
            <v>0.1</v>
          </cell>
          <cell r="J166">
            <v>7.9499999999999993</v>
          </cell>
          <cell r="K166">
            <v>-0.30000000000000004</v>
          </cell>
          <cell r="L166">
            <v>9.2749999999999986</v>
          </cell>
          <cell r="M166">
            <v>4.125</v>
          </cell>
        </row>
        <row r="167">
          <cell r="A167">
            <v>1547</v>
          </cell>
          <cell r="B167" t="str">
            <v>ELASTIQUE DE RESISTANCE POIGNEE/CHEVILLE</v>
          </cell>
          <cell r="C167">
            <v>29.26</v>
          </cell>
          <cell r="D167">
            <v>17.556000000000001</v>
          </cell>
          <cell r="E167">
            <v>-0.4</v>
          </cell>
          <cell r="F167" t="str">
            <v>PERSONAL TRAINER</v>
          </cell>
          <cell r="H167" t="e">
            <v>#REF!</v>
          </cell>
          <cell r="I167">
            <v>0.66</v>
          </cell>
          <cell r="J167">
            <v>17.556000000000001</v>
          </cell>
          <cell r="K167">
            <v>-0.30000000000000004</v>
          </cell>
          <cell r="L167">
            <v>20.481999999999999</v>
          </cell>
          <cell r="M167">
            <v>9.0750000000000011</v>
          </cell>
        </row>
        <row r="168">
          <cell r="A168">
            <v>1549</v>
          </cell>
          <cell r="B168" t="str">
            <v>ELASTIQUE DE RESISTANCE TAILLE</v>
          </cell>
          <cell r="C168">
            <v>51.84</v>
          </cell>
          <cell r="D168">
            <v>41.472000000000008</v>
          </cell>
          <cell r="E168">
            <v>-0.1999999999999999</v>
          </cell>
          <cell r="F168" t="str">
            <v>PERSONAL TRAINER</v>
          </cell>
          <cell r="H168" t="e">
            <v>#REF!</v>
          </cell>
          <cell r="I168">
            <v>0.68</v>
          </cell>
          <cell r="J168">
            <v>41.472000000000008</v>
          </cell>
          <cell r="K168">
            <v>-9.9999999999999895E-2</v>
          </cell>
          <cell r="L168">
            <v>46.656000000000013</v>
          </cell>
          <cell r="M168">
            <v>32.67</v>
          </cell>
        </row>
        <row r="169">
          <cell r="A169">
            <v>2317</v>
          </cell>
          <cell r="B169" t="str">
            <v>ELASTIQUE DE RESISTANCE TRAVAIL SAUT</v>
          </cell>
          <cell r="C169">
            <v>15.47</v>
          </cell>
          <cell r="D169">
            <v>11.602500000000001</v>
          </cell>
          <cell r="E169">
            <v>-0.24999999999999997</v>
          </cell>
          <cell r="F169" t="str">
            <v>PERSONAL TRAINER</v>
          </cell>
          <cell r="H169" t="e">
            <v>#REF!</v>
          </cell>
          <cell r="I169">
            <v>0.67</v>
          </cell>
          <cell r="J169">
            <v>11.602500000000001</v>
          </cell>
          <cell r="K169">
            <v>-0.14999999999999997</v>
          </cell>
          <cell r="L169">
            <v>13.149500000000002</v>
          </cell>
          <cell r="M169">
            <v>8.173</v>
          </cell>
        </row>
        <row r="170">
          <cell r="A170">
            <v>3412</v>
          </cell>
          <cell r="B170" t="str">
            <v>ELEVATION CROSS BAR 1552MM</v>
          </cell>
          <cell r="C170">
            <v>155.62375</v>
          </cell>
          <cell r="D170">
            <v>108.93662499999999</v>
          </cell>
          <cell r="E170">
            <v>-0.30000000000000004</v>
          </cell>
          <cell r="F170" t="str">
            <v>CROSSFIT</v>
          </cell>
          <cell r="H170" t="e">
            <v>#REF!</v>
          </cell>
          <cell r="I170">
            <v>23</v>
          </cell>
          <cell r="J170">
            <v>108.93662499999999</v>
          </cell>
          <cell r="K170">
            <v>-0.20000000000000004</v>
          </cell>
          <cell r="L170">
            <v>124.499</v>
          </cell>
          <cell r="M170">
            <v>73.274336283185846</v>
          </cell>
        </row>
        <row r="171">
          <cell r="A171">
            <v>3413</v>
          </cell>
          <cell r="B171" t="str">
            <v>ELEVATION CROSS BAR 2119MM</v>
          </cell>
          <cell r="C171">
            <v>194.52249999999995</v>
          </cell>
          <cell r="D171">
            <v>136.16574999999995</v>
          </cell>
          <cell r="E171">
            <v>-0.3000000000000001</v>
          </cell>
          <cell r="F171" t="str">
            <v>CROSSFIT</v>
          </cell>
          <cell r="H171" t="e">
            <v>#REF!</v>
          </cell>
          <cell r="I171">
            <v>30</v>
          </cell>
          <cell r="J171">
            <v>136.16574999999995</v>
          </cell>
          <cell r="K171">
            <v>-0.20000000000000009</v>
          </cell>
          <cell r="L171">
            <v>155.61799999999994</v>
          </cell>
          <cell r="M171">
            <v>91.592920353982294</v>
          </cell>
        </row>
        <row r="172">
          <cell r="A172">
            <v>3813</v>
          </cell>
          <cell r="B172" t="str">
            <v>ELEVATION CROSS BAR TRANSVERSAL 1215MM</v>
          </cell>
          <cell r="C172">
            <v>96.2</v>
          </cell>
          <cell r="D172">
            <v>67.34</v>
          </cell>
          <cell r="E172">
            <v>-0.3</v>
          </cell>
          <cell r="F172" t="str">
            <v>CROSSFIT</v>
          </cell>
          <cell r="H172" t="e">
            <v>#REF!</v>
          </cell>
          <cell r="I172">
            <v>12</v>
          </cell>
          <cell r="J172">
            <v>67.34</v>
          </cell>
          <cell r="K172">
            <v>-0.19999999999999998</v>
          </cell>
          <cell r="L172">
            <v>76.960000000000008</v>
          </cell>
          <cell r="M172">
            <v>45.287610619469028</v>
          </cell>
        </row>
        <row r="173">
          <cell r="A173">
            <v>3495</v>
          </cell>
          <cell r="B173" t="str">
            <v>ENCEINTE  ROADBOY65</v>
          </cell>
          <cell r="C173">
            <v>115.83</v>
          </cell>
          <cell r="D173">
            <v>115.83</v>
          </cell>
          <cell r="E173">
            <v>0</v>
          </cell>
          <cell r="F173" t="str">
            <v>SONORISATION</v>
          </cell>
          <cell r="H173" t="e">
            <v>#REF!</v>
          </cell>
          <cell r="I173">
            <v>0</v>
          </cell>
          <cell r="J173">
            <v>115.83</v>
          </cell>
          <cell r="L173">
            <v>115.83</v>
          </cell>
          <cell r="M173">
            <v>105.3</v>
          </cell>
        </row>
        <row r="174">
          <cell r="A174">
            <v>2627</v>
          </cell>
          <cell r="B174" t="str">
            <v>ENCEINTE BOSE NOUVELLE GNRATION</v>
          </cell>
          <cell r="C174">
            <v>832.5</v>
          </cell>
          <cell r="D174">
            <v>457.87500000000006</v>
          </cell>
          <cell r="E174">
            <v>-0.44999999999999996</v>
          </cell>
          <cell r="F174" t="str">
            <v>SONORISATION</v>
          </cell>
          <cell r="H174" t="e">
            <v>#REF!</v>
          </cell>
          <cell r="I174">
            <v>0</v>
          </cell>
          <cell r="J174">
            <v>457.87500000000006</v>
          </cell>
          <cell r="K174">
            <v>-0.35</v>
          </cell>
          <cell r="L174">
            <v>541.125</v>
          </cell>
          <cell r="M174">
            <v>233.33</v>
          </cell>
        </row>
        <row r="175">
          <cell r="A175">
            <v>3497</v>
          </cell>
          <cell r="B175" t="str">
            <v>ENCEINTE MIPRO 120W</v>
          </cell>
          <cell r="C175">
            <v>912.5</v>
          </cell>
          <cell r="D175">
            <v>912.5</v>
          </cell>
          <cell r="E175">
            <v>0</v>
          </cell>
          <cell r="F175" t="str">
            <v>SONORISATION</v>
          </cell>
          <cell r="H175" t="e">
            <v>#REF!</v>
          </cell>
          <cell r="I175">
            <v>13</v>
          </cell>
          <cell r="J175">
            <v>912.5</v>
          </cell>
          <cell r="L175">
            <v>912.5</v>
          </cell>
          <cell r="M175">
            <v>832.5</v>
          </cell>
        </row>
        <row r="176">
          <cell r="A176">
            <v>3499</v>
          </cell>
          <cell r="B176" t="str">
            <v>ENCEINTE MIPRO 50W</v>
          </cell>
          <cell r="C176">
            <v>587.5</v>
          </cell>
          <cell r="D176">
            <v>587.5</v>
          </cell>
          <cell r="E176">
            <v>0</v>
          </cell>
          <cell r="F176" t="str">
            <v>SONORISATION</v>
          </cell>
          <cell r="H176" t="e">
            <v>#REF!</v>
          </cell>
          <cell r="I176">
            <v>15</v>
          </cell>
          <cell r="J176">
            <v>587.5</v>
          </cell>
          <cell r="L176">
            <v>587.5</v>
          </cell>
          <cell r="M176">
            <v>558.12</v>
          </cell>
        </row>
        <row r="177">
          <cell r="A177">
            <v>3498</v>
          </cell>
          <cell r="B177" t="str">
            <v>ENCEINTE MIPRO 70W</v>
          </cell>
          <cell r="C177">
            <v>687.5</v>
          </cell>
          <cell r="D177">
            <v>687.5</v>
          </cell>
          <cell r="E177">
            <v>0</v>
          </cell>
          <cell r="F177" t="str">
            <v>SONORISATION</v>
          </cell>
          <cell r="H177" t="e">
            <v>#REF!</v>
          </cell>
          <cell r="I177">
            <v>18</v>
          </cell>
          <cell r="J177">
            <v>687.5</v>
          </cell>
          <cell r="L177">
            <v>687.5</v>
          </cell>
          <cell r="M177">
            <v>587.5</v>
          </cell>
        </row>
        <row r="178">
          <cell r="A178">
            <v>3500</v>
          </cell>
          <cell r="B178" t="str">
            <v>ENCEINTE ROADBOY65 + MICRO ET LECTEUR CD</v>
          </cell>
          <cell r="C178">
            <v>554.16</v>
          </cell>
          <cell r="D178">
            <v>498.74399999999997</v>
          </cell>
          <cell r="E178">
            <v>-0.1</v>
          </cell>
          <cell r="F178" t="str">
            <v>SONORISATION</v>
          </cell>
          <cell r="H178" t="e">
            <v>#REF!</v>
          </cell>
          <cell r="I178">
            <v>5</v>
          </cell>
          <cell r="J178">
            <v>498.74399999999997</v>
          </cell>
          <cell r="K178">
            <v>0</v>
          </cell>
          <cell r="L178">
            <v>554.16</v>
          </cell>
          <cell r="M178">
            <v>426.66</v>
          </cell>
        </row>
        <row r="179">
          <cell r="A179">
            <v>2349</v>
          </cell>
          <cell r="B179" t="str">
            <v>ESPALIER SIMPLE</v>
          </cell>
          <cell r="C179">
            <v>280</v>
          </cell>
          <cell r="D179">
            <v>210</v>
          </cell>
          <cell r="E179">
            <v>-0.25</v>
          </cell>
          <cell r="F179" t="str">
            <v>CROSSFIT</v>
          </cell>
          <cell r="H179" t="e">
            <v>#REF!</v>
          </cell>
          <cell r="I179">
            <v>36</v>
          </cell>
          <cell r="J179">
            <v>210</v>
          </cell>
          <cell r="K179">
            <v>-0.15</v>
          </cell>
          <cell r="L179">
            <v>238</v>
          </cell>
          <cell r="M179">
            <v>144.375</v>
          </cell>
        </row>
        <row r="180">
          <cell r="A180">
            <v>1554</v>
          </cell>
          <cell r="B180" t="str">
            <v>FILET BALLONS PAILLE</v>
          </cell>
          <cell r="C180">
            <v>6.61</v>
          </cell>
          <cell r="D180">
            <v>5.9490000000000007</v>
          </cell>
          <cell r="E180">
            <v>-9.9999999999999936E-2</v>
          </cell>
          <cell r="F180" t="str">
            <v>PILATES BIEN ETRE</v>
          </cell>
          <cell r="H180" t="e">
            <v>#REF!</v>
          </cell>
          <cell r="I180">
            <v>0.1</v>
          </cell>
          <cell r="J180">
            <v>5.9490000000000007</v>
          </cell>
          <cell r="K180">
            <v>0</v>
          </cell>
          <cell r="L180">
            <v>6.61</v>
          </cell>
          <cell r="M180">
            <v>4.8400000000000007</v>
          </cell>
        </row>
        <row r="181">
          <cell r="A181">
            <v>3501</v>
          </cell>
          <cell r="B181" t="str">
            <v>FIT WEDGE A20</v>
          </cell>
          <cell r="C181">
            <v>47.960000000000008</v>
          </cell>
          <cell r="D181">
            <v>35.970000000000006</v>
          </cell>
          <cell r="E181">
            <v>-0.25</v>
          </cell>
          <cell r="F181" t="str">
            <v>PILATES BIEN ETRE</v>
          </cell>
          <cell r="H181" t="e">
            <v>#REF!</v>
          </cell>
          <cell r="I181">
            <v>0</v>
          </cell>
          <cell r="J181">
            <v>35.970000000000006</v>
          </cell>
          <cell r="K181">
            <v>-0.15</v>
          </cell>
          <cell r="L181">
            <v>40.766000000000005</v>
          </cell>
          <cell r="M181">
            <v>26.16</v>
          </cell>
        </row>
        <row r="182">
          <cell r="A182">
            <v>3502</v>
          </cell>
          <cell r="B182" t="str">
            <v>FIT WEDGE A30</v>
          </cell>
          <cell r="C182">
            <v>42.900000000000006</v>
          </cell>
          <cell r="D182">
            <v>32.175000000000004</v>
          </cell>
          <cell r="E182">
            <v>-0.25</v>
          </cell>
          <cell r="F182" t="str">
            <v>PILATES BIEN ETRE</v>
          </cell>
          <cell r="H182" t="e">
            <v>#REF!</v>
          </cell>
          <cell r="I182">
            <v>1</v>
          </cell>
          <cell r="J182">
            <v>32.175000000000004</v>
          </cell>
          <cell r="K182">
            <v>-0.15</v>
          </cell>
          <cell r="L182">
            <v>36.465000000000003</v>
          </cell>
          <cell r="M182">
            <v>23.4</v>
          </cell>
        </row>
        <row r="183">
          <cell r="A183">
            <v>3503</v>
          </cell>
          <cell r="B183" t="str">
            <v>FIT WEDGE A40</v>
          </cell>
          <cell r="C183">
            <v>85.36</v>
          </cell>
          <cell r="D183">
            <v>64.02</v>
          </cell>
          <cell r="E183">
            <v>-0.25000000000000006</v>
          </cell>
          <cell r="F183" t="str">
            <v>PILATES BIEN ETRE</v>
          </cell>
          <cell r="H183" t="e">
            <v>#REF!</v>
          </cell>
          <cell r="I183">
            <v>2</v>
          </cell>
          <cell r="J183">
            <v>64.02</v>
          </cell>
          <cell r="K183">
            <v>-0.15000000000000005</v>
          </cell>
          <cell r="L183">
            <v>72.555999999999997</v>
          </cell>
          <cell r="M183">
            <v>46.559999999999995</v>
          </cell>
        </row>
        <row r="184">
          <cell r="A184">
            <v>3504</v>
          </cell>
          <cell r="B184" t="str">
            <v>FIT WEDGE A50</v>
          </cell>
          <cell r="C184">
            <v>126.28</v>
          </cell>
          <cell r="D184">
            <v>94.710000000000008</v>
          </cell>
          <cell r="E184">
            <v>-0.24999999999999994</v>
          </cell>
          <cell r="F184" t="str">
            <v>PILATES BIEN ETRE</v>
          </cell>
          <cell r="H184" t="e">
            <v>#REF!</v>
          </cell>
          <cell r="I184">
            <v>4</v>
          </cell>
          <cell r="J184">
            <v>94.710000000000008</v>
          </cell>
          <cell r="K184">
            <v>-0.14999999999999994</v>
          </cell>
          <cell r="L184">
            <v>107.33800000000001</v>
          </cell>
          <cell r="M184">
            <v>68.88</v>
          </cell>
        </row>
        <row r="185">
          <cell r="A185">
            <v>2351</v>
          </cell>
          <cell r="B185" t="str">
            <v>FITNESS TUBE LIGHT ORANGE</v>
          </cell>
          <cell r="C185">
            <v>6.61</v>
          </cell>
          <cell r="D185">
            <v>3.6355000000000004</v>
          </cell>
          <cell r="E185">
            <v>-0.44999999999999996</v>
          </cell>
          <cell r="F185" t="str">
            <v>FITNESS</v>
          </cell>
          <cell r="H185" t="e">
            <v>#REF!</v>
          </cell>
          <cell r="I185">
            <v>0.15</v>
          </cell>
          <cell r="J185">
            <v>3.6355000000000004</v>
          </cell>
          <cell r="K185">
            <v>-0.35</v>
          </cell>
          <cell r="L185">
            <v>4.2965</v>
          </cell>
          <cell r="M185">
            <v>1.8115044247787613</v>
          </cell>
        </row>
        <row r="186">
          <cell r="A186">
            <v>2353</v>
          </cell>
          <cell r="B186" t="str">
            <v>FITNESS TUBE MEDIUM VERT</v>
          </cell>
          <cell r="C186">
            <v>6.9</v>
          </cell>
          <cell r="D186">
            <v>3.7950000000000004</v>
          </cell>
          <cell r="E186">
            <v>-0.44999999999999996</v>
          </cell>
          <cell r="F186" t="str">
            <v>FITNESS</v>
          </cell>
          <cell r="H186" t="e">
            <v>#REF!</v>
          </cell>
          <cell r="I186">
            <v>0.15</v>
          </cell>
          <cell r="J186">
            <v>3.7950000000000004</v>
          </cell>
          <cell r="K186">
            <v>-0.35</v>
          </cell>
          <cell r="L186">
            <v>4.4850000000000003</v>
          </cell>
          <cell r="M186">
            <v>1.9539823008849557</v>
          </cell>
        </row>
        <row r="187">
          <cell r="A187">
            <v>2632</v>
          </cell>
          <cell r="B187" t="str">
            <v xml:space="preserve">FITNESS TUBE PRO LIGHT </v>
          </cell>
          <cell r="C187">
            <v>13.8</v>
          </cell>
          <cell r="D187">
            <v>8.9700000000000006</v>
          </cell>
          <cell r="E187">
            <v>-0.35</v>
          </cell>
          <cell r="F187" t="str">
            <v>FITNESS</v>
          </cell>
          <cell r="H187" t="e">
            <v>#REF!</v>
          </cell>
          <cell r="I187">
            <v>0.27</v>
          </cell>
          <cell r="J187">
            <v>8.9700000000000006</v>
          </cell>
          <cell r="K187">
            <v>-0.24999999999999997</v>
          </cell>
          <cell r="L187">
            <v>10.350000000000001</v>
          </cell>
          <cell r="M187">
            <v>5.2030000000000012</v>
          </cell>
        </row>
        <row r="188">
          <cell r="A188">
            <v>2633</v>
          </cell>
          <cell r="B188" t="str">
            <v xml:space="preserve">FITNESS TUBE PRO MEDIUM </v>
          </cell>
          <cell r="C188">
            <v>14.63</v>
          </cell>
          <cell r="D188">
            <v>9.509500000000001</v>
          </cell>
          <cell r="E188">
            <v>-0.35</v>
          </cell>
          <cell r="F188" t="str">
            <v>FITNESS</v>
          </cell>
          <cell r="H188" t="e">
            <v>#REF!</v>
          </cell>
          <cell r="I188">
            <v>0.26</v>
          </cell>
          <cell r="J188">
            <v>9.509500000000001</v>
          </cell>
          <cell r="K188">
            <v>-0.24999999999999997</v>
          </cell>
          <cell r="L188">
            <v>10.9725</v>
          </cell>
          <cell r="M188">
            <v>5.5</v>
          </cell>
        </row>
        <row r="189">
          <cell r="A189">
            <v>2634</v>
          </cell>
          <cell r="B189" t="str">
            <v xml:space="preserve">FITNESS TUBE PRO STRONG </v>
          </cell>
          <cell r="C189">
            <v>15.47</v>
          </cell>
          <cell r="D189">
            <v>10.0555</v>
          </cell>
          <cell r="E189">
            <v>-0.35000000000000003</v>
          </cell>
          <cell r="F189" t="str">
            <v>FITNESS</v>
          </cell>
          <cell r="H189" t="e">
            <v>#REF!</v>
          </cell>
          <cell r="I189">
            <v>0.28999999999999998</v>
          </cell>
          <cell r="J189">
            <v>10.0555</v>
          </cell>
          <cell r="K189">
            <v>-0.25</v>
          </cell>
          <cell r="L189">
            <v>11.602500000000001</v>
          </cell>
          <cell r="M189">
            <v>5.8080000000000007</v>
          </cell>
        </row>
        <row r="190">
          <cell r="A190">
            <v>1556</v>
          </cell>
          <cell r="B190" t="str">
            <v>FITNESS TUBE STRONG BLEU</v>
          </cell>
          <cell r="C190">
            <v>7.5</v>
          </cell>
          <cell r="D190">
            <v>4.125</v>
          </cell>
          <cell r="E190">
            <v>-0.45</v>
          </cell>
          <cell r="F190" t="str">
            <v>FITNESS</v>
          </cell>
          <cell r="H190" t="e">
            <v>#REF!</v>
          </cell>
          <cell r="I190">
            <v>0.16</v>
          </cell>
          <cell r="J190">
            <v>4.125</v>
          </cell>
          <cell r="K190">
            <v>-0.35</v>
          </cell>
          <cell r="L190">
            <v>4.875</v>
          </cell>
          <cell r="M190">
            <v>2.0659292035398229</v>
          </cell>
        </row>
        <row r="191">
          <cell r="A191">
            <v>2296</v>
          </cell>
          <cell r="B191" t="str">
            <v>FLEX BAR</v>
          </cell>
          <cell r="C191">
            <v>22.08</v>
          </cell>
          <cell r="D191">
            <v>9.9359999999999982</v>
          </cell>
          <cell r="E191">
            <v>-0.55000000000000004</v>
          </cell>
          <cell r="F191" t="str">
            <v>PILATES BIEN ETRE</v>
          </cell>
          <cell r="H191" t="e">
            <v>#REF!</v>
          </cell>
          <cell r="I191">
            <v>0.65</v>
          </cell>
          <cell r="J191">
            <v>9.9359999999999982</v>
          </cell>
          <cell r="K191">
            <v>-0.45000000000000007</v>
          </cell>
          <cell r="L191">
            <v>12.143999999999998</v>
          </cell>
          <cell r="M191">
            <v>2.9207964601769909</v>
          </cell>
        </row>
        <row r="192">
          <cell r="A192">
            <v>1559</v>
          </cell>
          <cell r="B192" t="str">
            <v xml:space="preserve">FOAM ROLLER BASIQUE </v>
          </cell>
          <cell r="C192">
            <v>13.8</v>
          </cell>
          <cell r="D192">
            <v>8.9700000000000006</v>
          </cell>
          <cell r="E192">
            <v>-0.35</v>
          </cell>
          <cell r="F192" t="str">
            <v>PILATES BIEN ETRE</v>
          </cell>
          <cell r="H192" t="e">
            <v>#REF!</v>
          </cell>
          <cell r="I192">
            <v>0.57999999999999996</v>
          </cell>
          <cell r="J192">
            <v>8.9700000000000006</v>
          </cell>
          <cell r="K192">
            <v>-0.24999999999999997</v>
          </cell>
          <cell r="L192">
            <v>10.350000000000001</v>
          </cell>
          <cell r="M192">
            <v>5.7500000000000009</v>
          </cell>
        </row>
        <row r="193">
          <cell r="A193">
            <v>1560</v>
          </cell>
          <cell r="B193" t="str">
            <v>FOAM ROLLER CLASSIC BLEU</v>
          </cell>
          <cell r="C193">
            <v>22.58</v>
          </cell>
          <cell r="D193">
            <v>16.934999999999999</v>
          </cell>
          <cell r="E193">
            <v>-0.25</v>
          </cell>
          <cell r="F193" t="str">
            <v>PILATES BIEN ETRE</v>
          </cell>
          <cell r="H193" t="e">
            <v>#REF!</v>
          </cell>
          <cell r="I193">
            <v>0.65</v>
          </cell>
          <cell r="J193">
            <v>16.934999999999999</v>
          </cell>
          <cell r="K193">
            <v>-0.15</v>
          </cell>
          <cell r="L193">
            <v>19.192999999999998</v>
          </cell>
          <cell r="M193">
            <v>12.863716814159293</v>
          </cell>
        </row>
        <row r="194">
          <cell r="A194">
            <v>3638</v>
          </cell>
          <cell r="B194" t="str">
            <v xml:space="preserve">FOUR STATION </v>
          </cell>
          <cell r="C194">
            <v>7128</v>
          </cell>
          <cell r="D194">
            <v>5702.4000000000005</v>
          </cell>
          <cell r="E194">
            <v>-0.19999999999999993</v>
          </cell>
          <cell r="F194" t="str">
            <v>MUSCULATION</v>
          </cell>
          <cell r="H194" t="e">
            <v>#REF!</v>
          </cell>
          <cell r="I194">
            <v>600</v>
          </cell>
          <cell r="J194">
            <v>5702.4000000000005</v>
          </cell>
          <cell r="K194">
            <v>-9.9999999999999922E-2</v>
          </cell>
          <cell r="L194">
            <v>6415.2000000000007</v>
          </cell>
          <cell r="M194">
            <v>4517.7876106194699</v>
          </cell>
        </row>
        <row r="195">
          <cell r="A195">
            <v>2366</v>
          </cell>
          <cell r="B195" t="str">
            <v>FRITE AQUATIQUE</v>
          </cell>
          <cell r="C195">
            <v>2.93</v>
          </cell>
          <cell r="D195">
            <v>2.1975000000000002</v>
          </cell>
          <cell r="E195">
            <v>-0.24999999999999997</v>
          </cell>
          <cell r="F195" t="str">
            <v>AQUAFITNESS</v>
          </cell>
          <cell r="H195" t="e">
            <v>#REF!</v>
          </cell>
          <cell r="I195">
            <v>0</v>
          </cell>
          <cell r="J195">
            <v>2.1975000000000002</v>
          </cell>
          <cell r="K195">
            <v>-0.14999999999999997</v>
          </cell>
          <cell r="L195">
            <v>2.4905000000000004</v>
          </cell>
          <cell r="M195">
            <v>1.6060000000000001</v>
          </cell>
        </row>
        <row r="196">
          <cell r="A196">
            <v>3517</v>
          </cell>
          <cell r="B196" t="str">
            <v>GANT DE BOXE NOIR 10OZ</v>
          </cell>
          <cell r="C196">
            <v>20.83</v>
          </cell>
          <cell r="D196">
            <v>16.663999999999998</v>
          </cell>
          <cell r="E196">
            <v>-0.20000000000000004</v>
          </cell>
          <cell r="F196" t="str">
            <v>FITNESS</v>
          </cell>
          <cell r="H196" t="e">
            <v>#REF!</v>
          </cell>
          <cell r="I196">
            <v>0</v>
          </cell>
          <cell r="J196">
            <v>16.663999999999998</v>
          </cell>
          <cell r="K196">
            <v>-0.10000000000000003</v>
          </cell>
          <cell r="L196">
            <v>18.746999999999996</v>
          </cell>
          <cell r="M196">
            <v>12.826000000000001</v>
          </cell>
        </row>
        <row r="197">
          <cell r="A197">
            <v>3518</v>
          </cell>
          <cell r="B197" t="str">
            <v>GANT DE BOXE NOIR 12OZ</v>
          </cell>
          <cell r="C197">
            <v>21.67</v>
          </cell>
          <cell r="D197">
            <v>17.336000000000002</v>
          </cell>
          <cell r="E197">
            <v>-0.19999999999999996</v>
          </cell>
          <cell r="F197" t="str">
            <v>FITNESS</v>
          </cell>
          <cell r="H197" t="e">
            <v>#REF!</v>
          </cell>
          <cell r="I197">
            <v>0</v>
          </cell>
          <cell r="J197">
            <v>17.336000000000002</v>
          </cell>
          <cell r="K197">
            <v>-9.999999999999995E-2</v>
          </cell>
          <cell r="L197">
            <v>19.503000000000004</v>
          </cell>
          <cell r="M197">
            <v>13.343000000000002</v>
          </cell>
        </row>
        <row r="198">
          <cell r="A198">
            <v>3519</v>
          </cell>
          <cell r="B198" t="str">
            <v>GANT DE BOXE NOIR 14OZ</v>
          </cell>
          <cell r="C198">
            <v>23.33</v>
          </cell>
          <cell r="D198">
            <v>18.663999999999998</v>
          </cell>
          <cell r="E198">
            <v>-0.20000000000000004</v>
          </cell>
          <cell r="F198" t="str">
            <v>FITNESS</v>
          </cell>
          <cell r="H198" t="e">
            <v>#REF!</v>
          </cell>
          <cell r="I198">
            <v>0</v>
          </cell>
          <cell r="J198">
            <v>18.663999999999998</v>
          </cell>
          <cell r="K198">
            <v>-0.10000000000000003</v>
          </cell>
          <cell r="L198">
            <v>20.996999999999996</v>
          </cell>
          <cell r="M198">
            <v>14.377000000000001</v>
          </cell>
        </row>
        <row r="199">
          <cell r="A199">
            <v>3520</v>
          </cell>
          <cell r="B199" t="str">
            <v>GANT DE BOXE NOIR 8OZ</v>
          </cell>
          <cell r="C199">
            <v>20</v>
          </cell>
          <cell r="D199">
            <v>16</v>
          </cell>
          <cell r="E199">
            <v>-0.2</v>
          </cell>
          <cell r="F199" t="str">
            <v>FITNESS</v>
          </cell>
          <cell r="H199" t="e">
            <v>#REF!</v>
          </cell>
          <cell r="I199">
            <v>0</v>
          </cell>
          <cell r="J199">
            <v>16</v>
          </cell>
          <cell r="K199">
            <v>-0.1</v>
          </cell>
          <cell r="L199">
            <v>18</v>
          </cell>
          <cell r="M199">
            <v>12.32</v>
          </cell>
        </row>
        <row r="200">
          <cell r="A200">
            <v>3521</v>
          </cell>
          <cell r="B200" t="str">
            <v>GANT DE BOXE ROUGE 10OZ</v>
          </cell>
          <cell r="C200">
            <v>20.83</v>
          </cell>
          <cell r="D200">
            <v>16.663999999999998</v>
          </cell>
          <cell r="E200">
            <v>-0.20000000000000004</v>
          </cell>
          <cell r="F200" t="str">
            <v>FITNESS</v>
          </cell>
          <cell r="H200" t="e">
            <v>#REF!</v>
          </cell>
          <cell r="I200">
            <v>0</v>
          </cell>
          <cell r="J200">
            <v>16.663999999999998</v>
          </cell>
          <cell r="K200">
            <v>-0.10000000000000003</v>
          </cell>
          <cell r="L200">
            <v>18.746999999999996</v>
          </cell>
          <cell r="M200">
            <v>12.826000000000001</v>
          </cell>
        </row>
        <row r="201">
          <cell r="A201">
            <v>3522</v>
          </cell>
          <cell r="B201" t="str">
            <v>GANT DE BOXE ROUGE 12OZ</v>
          </cell>
          <cell r="C201">
            <v>21.67</v>
          </cell>
          <cell r="D201">
            <v>17.336000000000002</v>
          </cell>
          <cell r="E201">
            <v>-0.19999999999999996</v>
          </cell>
          <cell r="F201" t="str">
            <v>FITNESS</v>
          </cell>
          <cell r="H201" t="e">
            <v>#REF!</v>
          </cell>
          <cell r="I201">
            <v>0</v>
          </cell>
          <cell r="J201">
            <v>17.336000000000002</v>
          </cell>
          <cell r="K201">
            <v>-9.999999999999995E-2</v>
          </cell>
          <cell r="L201">
            <v>19.503000000000004</v>
          </cell>
          <cell r="M201">
            <v>13.343000000000002</v>
          </cell>
        </row>
        <row r="202">
          <cell r="A202">
            <v>3523</v>
          </cell>
          <cell r="B202" t="str">
            <v>GANT DE BOXE ROUGE 14OZ</v>
          </cell>
          <cell r="C202">
            <v>23.33</v>
          </cell>
          <cell r="D202">
            <v>18.663999999999998</v>
          </cell>
          <cell r="E202">
            <v>-0.20000000000000004</v>
          </cell>
          <cell r="F202" t="str">
            <v>FITNESS</v>
          </cell>
          <cell r="H202" t="e">
            <v>#REF!</v>
          </cell>
          <cell r="I202">
            <v>0</v>
          </cell>
          <cell r="J202">
            <v>18.663999999999998</v>
          </cell>
          <cell r="K202">
            <v>-0.10000000000000003</v>
          </cell>
          <cell r="L202">
            <v>20.996999999999996</v>
          </cell>
          <cell r="M202">
            <v>14.377000000000001</v>
          </cell>
        </row>
        <row r="203">
          <cell r="A203">
            <v>3524</v>
          </cell>
          <cell r="B203" t="str">
            <v>GANT DE BOXE ROUGE 8OZ</v>
          </cell>
          <cell r="C203">
            <v>20</v>
          </cell>
          <cell r="D203">
            <v>16</v>
          </cell>
          <cell r="E203">
            <v>-0.2</v>
          </cell>
          <cell r="F203" t="str">
            <v>FITNESS</v>
          </cell>
          <cell r="H203" t="e">
            <v>#REF!</v>
          </cell>
          <cell r="I203">
            <v>0</v>
          </cell>
          <cell r="J203">
            <v>16</v>
          </cell>
          <cell r="K203">
            <v>-0.1</v>
          </cell>
          <cell r="L203">
            <v>18</v>
          </cell>
          <cell r="M203">
            <v>12.32</v>
          </cell>
        </row>
        <row r="204">
          <cell r="A204">
            <v>2582</v>
          </cell>
          <cell r="B204" t="str">
            <v>GANT DE FRAPPE NOIR</v>
          </cell>
          <cell r="C204">
            <v>18.809999999999999</v>
          </cell>
          <cell r="D204">
            <v>15.048</v>
          </cell>
          <cell r="E204">
            <v>-0.19999999999999996</v>
          </cell>
          <cell r="F204" t="str">
            <v>FITNESS</v>
          </cell>
          <cell r="H204" t="e">
            <v>#REF!</v>
          </cell>
          <cell r="I204">
            <v>0.28000000000000003</v>
          </cell>
          <cell r="J204">
            <v>15.048</v>
          </cell>
          <cell r="K204">
            <v>-9.999999999999995E-2</v>
          </cell>
          <cell r="L204">
            <v>16.928999999999998</v>
          </cell>
          <cell r="M204">
            <v>11.583</v>
          </cell>
        </row>
        <row r="205">
          <cell r="A205">
            <v>2581</v>
          </cell>
          <cell r="B205" t="str">
            <v>GANT DE FRAPPE ROSE</v>
          </cell>
          <cell r="C205">
            <v>18.809999999999999</v>
          </cell>
          <cell r="D205">
            <v>15.048</v>
          </cell>
          <cell r="E205">
            <v>-0.19999999999999996</v>
          </cell>
          <cell r="F205" t="str">
            <v>FITNESS</v>
          </cell>
          <cell r="H205" t="e">
            <v>#REF!</v>
          </cell>
          <cell r="I205">
            <v>0.25</v>
          </cell>
          <cell r="J205">
            <v>15.048</v>
          </cell>
          <cell r="K205">
            <v>-9.999999999999995E-2</v>
          </cell>
          <cell r="L205">
            <v>16.928999999999998</v>
          </cell>
          <cell r="M205">
            <v>11.583</v>
          </cell>
        </row>
        <row r="206">
          <cell r="A206">
            <v>2597</v>
          </cell>
          <cell r="B206" t="str">
            <v>GANT MMA SENIOR</v>
          </cell>
          <cell r="C206">
            <v>24.25</v>
          </cell>
          <cell r="D206">
            <v>19.400000000000002</v>
          </cell>
          <cell r="E206">
            <v>-0.1999999999999999</v>
          </cell>
          <cell r="F206" t="str">
            <v>FITNESS</v>
          </cell>
          <cell r="H206" t="e">
            <v>#REF!</v>
          </cell>
          <cell r="I206">
            <v>0.25</v>
          </cell>
          <cell r="J206">
            <v>19.400000000000002</v>
          </cell>
          <cell r="K206">
            <v>-9.9999999999999895E-2</v>
          </cell>
          <cell r="L206">
            <v>21.825000000000003</v>
          </cell>
          <cell r="M206">
            <v>14.938000000000001</v>
          </cell>
        </row>
        <row r="207">
          <cell r="A207">
            <v>2447</v>
          </cell>
          <cell r="B207" t="str">
            <v>GILET DE RESISTANCE LIGHT</v>
          </cell>
          <cell r="C207">
            <v>68.98</v>
          </cell>
          <cell r="D207">
            <v>58.633000000000003</v>
          </cell>
          <cell r="E207">
            <v>-0.15000000000000002</v>
          </cell>
          <cell r="F207" t="str">
            <v>PERSONAL TRAINER</v>
          </cell>
          <cell r="H207" t="e">
            <v>#REF!</v>
          </cell>
          <cell r="I207">
            <v>0</v>
          </cell>
          <cell r="J207">
            <v>58.633000000000003</v>
          </cell>
          <cell r="K207">
            <v>-5.0000000000000017E-2</v>
          </cell>
          <cell r="L207">
            <v>65.531000000000006</v>
          </cell>
          <cell r="M207">
            <v>45.375000000000007</v>
          </cell>
        </row>
        <row r="208">
          <cell r="A208">
            <v>2448</v>
          </cell>
          <cell r="B208" t="str">
            <v>GILET DE RESISTANCE MEDIUM</v>
          </cell>
          <cell r="C208">
            <v>91.14</v>
          </cell>
          <cell r="D208">
            <v>77.468999999999994</v>
          </cell>
          <cell r="E208">
            <v>-0.15000000000000008</v>
          </cell>
          <cell r="F208" t="str">
            <v>PERSONAL TRAINER</v>
          </cell>
          <cell r="H208" t="e">
            <v>#REF!</v>
          </cell>
          <cell r="I208">
            <v>0</v>
          </cell>
          <cell r="J208">
            <v>77.468999999999994</v>
          </cell>
          <cell r="K208">
            <v>-5.0000000000000072E-2</v>
          </cell>
          <cell r="L208">
            <v>86.582999999999998</v>
          </cell>
          <cell r="M208">
            <v>60.577000000000005</v>
          </cell>
        </row>
        <row r="209">
          <cell r="A209">
            <v>2321</v>
          </cell>
          <cell r="B209" t="str">
            <v>GILET DE RESISTANCE STRONG</v>
          </cell>
          <cell r="C209">
            <v>107.86</v>
          </cell>
          <cell r="D209">
            <v>91.680999999999997</v>
          </cell>
          <cell r="E209">
            <v>-0.15000000000000002</v>
          </cell>
          <cell r="F209" t="str">
            <v>PERSONAL TRAINER</v>
          </cell>
          <cell r="H209" t="e">
            <v>#REF!</v>
          </cell>
          <cell r="I209">
            <v>0</v>
          </cell>
          <cell r="J209">
            <v>91.680999999999997</v>
          </cell>
          <cell r="K209">
            <v>-5.0000000000000017E-2</v>
          </cell>
          <cell r="L209">
            <v>102.467</v>
          </cell>
          <cell r="M209">
            <v>72.676999999999992</v>
          </cell>
        </row>
        <row r="210">
          <cell r="A210">
            <v>2331</v>
          </cell>
          <cell r="B210" t="str">
            <v>GILET LESTEES</v>
          </cell>
          <cell r="C210">
            <v>74.41</v>
          </cell>
          <cell r="D210">
            <v>55.807499999999997</v>
          </cell>
          <cell r="E210">
            <v>-0.25</v>
          </cell>
          <cell r="F210" t="str">
            <v>PERSONAL TRAINER</v>
          </cell>
          <cell r="H210" t="e">
            <v>#REF!</v>
          </cell>
          <cell r="I210">
            <v>10</v>
          </cell>
          <cell r="J210">
            <v>55.807499999999997</v>
          </cell>
          <cell r="K210">
            <v>-0.15</v>
          </cell>
          <cell r="L210">
            <v>63.248499999999993</v>
          </cell>
          <cell r="M210">
            <v>37.994</v>
          </cell>
        </row>
        <row r="211">
          <cell r="A211">
            <v>3640</v>
          </cell>
          <cell r="B211" t="str">
            <v>GLUTE EVOLVE</v>
          </cell>
          <cell r="C211">
            <v>2787</v>
          </cell>
          <cell r="D211">
            <v>2368.9499999999998</v>
          </cell>
          <cell r="E211">
            <v>-0.15000000000000008</v>
          </cell>
          <cell r="F211" t="str">
            <v>MUSCULATION</v>
          </cell>
          <cell r="H211" t="e">
            <v>#REF!</v>
          </cell>
          <cell r="I211">
            <v>260</v>
          </cell>
          <cell r="J211">
            <v>2368.9499999999998</v>
          </cell>
          <cell r="K211">
            <v>-5.0000000000000072E-2</v>
          </cell>
          <cell r="L211">
            <v>2647.65</v>
          </cell>
          <cell r="M211">
            <v>1810.0884955752215</v>
          </cell>
        </row>
        <row r="212">
          <cell r="A212">
            <v>3525</v>
          </cell>
          <cell r="B212" t="str">
            <v>GLUTE HAM</v>
          </cell>
          <cell r="C212">
            <v>292.86635999999993</v>
          </cell>
          <cell r="D212">
            <v>219.64976999999993</v>
          </cell>
          <cell r="E212">
            <v>-0.25000000000000006</v>
          </cell>
          <cell r="F212" t="str">
            <v>CROSSFIT</v>
          </cell>
          <cell r="H212" t="e">
            <v>#REF!</v>
          </cell>
          <cell r="I212">
            <v>26</v>
          </cell>
          <cell r="J212">
            <v>219.64976999999993</v>
          </cell>
          <cell r="K212">
            <v>-0.15000000000000005</v>
          </cell>
          <cell r="L212">
            <v>248.93640599999992</v>
          </cell>
          <cell r="M212">
            <v>148.5840707964602</v>
          </cell>
        </row>
        <row r="213">
          <cell r="A213">
            <v>1564</v>
          </cell>
          <cell r="B213" t="str">
            <v>GRAVITY GTS</v>
          </cell>
          <cell r="C213">
            <v>3598.71</v>
          </cell>
          <cell r="D213">
            <v>2878.9680000000003</v>
          </cell>
          <cell r="E213">
            <v>-0.19999999999999993</v>
          </cell>
          <cell r="F213" t="str">
            <v>PILATES BIEN ETRE</v>
          </cell>
          <cell r="H213" t="e">
            <v>#REF!</v>
          </cell>
          <cell r="I213">
            <v>81</v>
          </cell>
          <cell r="J213">
            <v>2878.9680000000003</v>
          </cell>
          <cell r="K213">
            <v>-9.9999999999999922E-2</v>
          </cell>
          <cell r="L213">
            <v>3238.8390000000004</v>
          </cell>
          <cell r="M213">
            <v>2124.1924778761063</v>
          </cell>
        </row>
        <row r="214">
          <cell r="A214">
            <v>3641</v>
          </cell>
          <cell r="B214" t="str">
            <v>GRIPBALL</v>
          </cell>
          <cell r="C214">
            <v>9.4639999999999986</v>
          </cell>
          <cell r="D214">
            <v>6.1515999999999993</v>
          </cell>
          <cell r="E214">
            <v>-0.35</v>
          </cell>
          <cell r="F214" t="str">
            <v>CROSSFIT</v>
          </cell>
          <cell r="H214" t="e">
            <v>#REF!</v>
          </cell>
          <cell r="I214">
            <v>0.5</v>
          </cell>
          <cell r="J214">
            <v>6.1515999999999993</v>
          </cell>
          <cell r="K214">
            <v>-0.24999999999999997</v>
          </cell>
          <cell r="L214">
            <v>7.097999999999999</v>
          </cell>
          <cell r="M214">
            <v>3.8869999999999996</v>
          </cell>
        </row>
        <row r="215">
          <cell r="A215">
            <v>1576</v>
          </cell>
          <cell r="B215" t="str">
            <v>HAIE 15CM</v>
          </cell>
          <cell r="C215">
            <v>6.61</v>
          </cell>
          <cell r="D215">
            <v>4.9575000000000005</v>
          </cell>
          <cell r="E215">
            <v>-0.24999999999999997</v>
          </cell>
          <cell r="F215" t="str">
            <v>PERSONAL TRAINER</v>
          </cell>
          <cell r="H215" t="e">
            <v>#REF!</v>
          </cell>
          <cell r="I215">
            <v>0.22</v>
          </cell>
          <cell r="J215">
            <v>4.9575000000000005</v>
          </cell>
          <cell r="K215">
            <v>-0.14999999999999997</v>
          </cell>
          <cell r="L215">
            <v>5.6185000000000009</v>
          </cell>
          <cell r="M215">
            <v>3.3660000000000005</v>
          </cell>
        </row>
        <row r="216">
          <cell r="A216">
            <v>1577</v>
          </cell>
          <cell r="B216" t="str">
            <v>HAIE 30CM</v>
          </cell>
          <cell r="C216">
            <v>7.44</v>
          </cell>
          <cell r="D216">
            <v>5.58</v>
          </cell>
          <cell r="E216">
            <v>-0.25000000000000006</v>
          </cell>
          <cell r="F216" t="str">
            <v>PERSONAL TRAINER</v>
          </cell>
          <cell r="H216" t="e">
            <v>#REF!</v>
          </cell>
          <cell r="I216">
            <v>0.28000000000000003</v>
          </cell>
          <cell r="J216">
            <v>5.58</v>
          </cell>
          <cell r="K216">
            <v>-0.15000000000000005</v>
          </cell>
          <cell r="L216">
            <v>6.3239999999999998</v>
          </cell>
          <cell r="M216">
            <v>4.0040000000000004</v>
          </cell>
        </row>
        <row r="217">
          <cell r="A217">
            <v>1578</v>
          </cell>
          <cell r="B217" t="str">
            <v>HAIE 50CM</v>
          </cell>
          <cell r="C217">
            <v>10.87</v>
          </cell>
          <cell r="D217">
            <v>8.1524999999999999</v>
          </cell>
          <cell r="E217">
            <v>-0.24999999999999997</v>
          </cell>
          <cell r="F217" t="str">
            <v>PERSONAL TRAINER</v>
          </cell>
          <cell r="H217" t="e">
            <v>#REF!</v>
          </cell>
          <cell r="I217">
            <v>0.36</v>
          </cell>
          <cell r="J217">
            <v>8.1524999999999999</v>
          </cell>
          <cell r="K217">
            <v>-0.14999999999999997</v>
          </cell>
          <cell r="L217">
            <v>9.2394999999999996</v>
          </cell>
          <cell r="M217">
            <v>4.9060000000000006</v>
          </cell>
        </row>
        <row r="218">
          <cell r="A218">
            <v>2066</v>
          </cell>
          <cell r="B218" t="str">
            <v xml:space="preserve">HALTERES CAOUTCHOUC HEXAGONALES 10 KG </v>
          </cell>
          <cell r="C218">
            <v>24.57</v>
          </cell>
          <cell r="D218">
            <v>18</v>
          </cell>
          <cell r="E218">
            <v>-0.3000000000000001</v>
          </cell>
          <cell r="F218" t="str">
            <v>MUSCULATION</v>
          </cell>
          <cell r="H218" t="e">
            <v>#REF!</v>
          </cell>
          <cell r="I218">
            <v>10</v>
          </cell>
          <cell r="J218">
            <v>17.198999999999998</v>
          </cell>
          <cell r="K218">
            <v>-0.20000000000000009</v>
          </cell>
          <cell r="L218">
            <v>19.655999999999999</v>
          </cell>
          <cell r="M218">
            <v>11.601769911504425</v>
          </cell>
        </row>
        <row r="219">
          <cell r="A219">
            <v>1589</v>
          </cell>
          <cell r="B219" t="str">
            <v xml:space="preserve">HALTERES CAOUTCHOUC HEXAGONALES 12,5 KG </v>
          </cell>
          <cell r="C219">
            <v>32.336024999999999</v>
          </cell>
          <cell r="D219">
            <v>23.15</v>
          </cell>
          <cell r="E219">
            <v>-0.3</v>
          </cell>
          <cell r="F219" t="str">
            <v>MUSCULATION</v>
          </cell>
          <cell r="H219" t="e">
            <v>#REF!</v>
          </cell>
          <cell r="I219">
            <v>12.5</v>
          </cell>
          <cell r="J219">
            <v>22.6352175</v>
          </cell>
          <cell r="K219">
            <v>-0.19999999999999998</v>
          </cell>
          <cell r="L219">
            <v>25.868819999999999</v>
          </cell>
          <cell r="M219">
            <v>14.50221238938053</v>
          </cell>
        </row>
        <row r="220">
          <cell r="A220">
            <v>1590</v>
          </cell>
          <cell r="B220" t="str">
            <v xml:space="preserve">HALTERES CAOUTCHOUC HEXAGONALES 15 KG </v>
          </cell>
          <cell r="C220">
            <v>38.789924999999997</v>
          </cell>
          <cell r="D220">
            <v>27.77</v>
          </cell>
          <cell r="E220">
            <v>-0.30000000000000004</v>
          </cell>
          <cell r="F220" t="str">
            <v>MUSCULATION</v>
          </cell>
          <cell r="H220" t="e">
            <v>#REF!</v>
          </cell>
          <cell r="I220">
            <v>15</v>
          </cell>
          <cell r="J220">
            <v>27.152947499999996</v>
          </cell>
          <cell r="K220">
            <v>-0.20000000000000004</v>
          </cell>
          <cell r="L220">
            <v>31.031939999999995</v>
          </cell>
          <cell r="M220">
            <v>17.402654867256636</v>
          </cell>
        </row>
        <row r="221">
          <cell r="A221">
            <v>1591</v>
          </cell>
          <cell r="B221" t="str">
            <v xml:space="preserve">HALTERES CAOUTCHOUC HEXAGONALES 17,5 KG </v>
          </cell>
          <cell r="C221">
            <v>45.27</v>
          </cell>
          <cell r="D221">
            <v>32.409999999999997</v>
          </cell>
          <cell r="E221">
            <v>-0.30000000000000004</v>
          </cell>
          <cell r="F221" t="str">
            <v>MUSCULATION</v>
          </cell>
          <cell r="H221" t="e">
            <v>#REF!</v>
          </cell>
          <cell r="I221">
            <v>17.5</v>
          </cell>
          <cell r="J221">
            <v>31.689</v>
          </cell>
          <cell r="K221">
            <v>-0.20000000000000004</v>
          </cell>
          <cell r="L221">
            <v>36.216000000000001</v>
          </cell>
          <cell r="M221">
            <v>20.303097345132741</v>
          </cell>
        </row>
        <row r="222">
          <cell r="A222">
            <v>2057</v>
          </cell>
          <cell r="B222" t="str">
            <v xml:space="preserve">HALTERES CAOUTCHOUC HEXAGONALES 1KG </v>
          </cell>
          <cell r="C222">
            <v>2.4599999999999995</v>
          </cell>
          <cell r="D222">
            <v>1.5</v>
          </cell>
          <cell r="E222">
            <v>-0.30000000000000004</v>
          </cell>
          <cell r="F222" t="str">
            <v>MUSCULATION</v>
          </cell>
          <cell r="H222" t="e">
            <v>#REF!</v>
          </cell>
          <cell r="I222">
            <v>1</v>
          </cell>
          <cell r="J222">
            <v>1.7219999999999995</v>
          </cell>
          <cell r="K222">
            <v>-0.20000000000000004</v>
          </cell>
          <cell r="L222">
            <v>1.9679999999999995</v>
          </cell>
          <cell r="M222">
            <v>1.1601769911504425</v>
          </cell>
        </row>
        <row r="223">
          <cell r="A223">
            <v>1592</v>
          </cell>
          <cell r="B223" t="str">
            <v xml:space="preserve">HALTERES CAOUTCHOUC HEXAGONALES 20 KG </v>
          </cell>
          <cell r="C223">
            <v>51.72</v>
          </cell>
          <cell r="D223">
            <v>37.46</v>
          </cell>
          <cell r="E223">
            <v>-0.3000000000000001</v>
          </cell>
          <cell r="F223" t="str">
            <v>MUSCULATION</v>
          </cell>
          <cell r="H223" t="e">
            <v>#REF!</v>
          </cell>
          <cell r="I223">
            <v>20</v>
          </cell>
          <cell r="J223">
            <v>36.203999999999994</v>
          </cell>
          <cell r="K223">
            <v>-0.20000000000000009</v>
          </cell>
          <cell r="L223">
            <v>41.375999999999998</v>
          </cell>
          <cell r="M223">
            <v>23.20353982300885</v>
          </cell>
        </row>
        <row r="224">
          <cell r="A224">
            <v>1593</v>
          </cell>
          <cell r="B224" t="str">
            <v xml:space="preserve">HALTERES CAOUTCHOUC HEXAGONALES 22,5 KG </v>
          </cell>
          <cell r="C224">
            <v>58.199999999999996</v>
          </cell>
          <cell r="D224">
            <v>41.67</v>
          </cell>
          <cell r="E224">
            <v>-0.30000000000000004</v>
          </cell>
          <cell r="F224" t="str">
            <v>MUSCULATION</v>
          </cell>
          <cell r="H224" t="e">
            <v>#REF!</v>
          </cell>
          <cell r="I224">
            <v>22.5</v>
          </cell>
          <cell r="J224">
            <v>40.739999999999995</v>
          </cell>
          <cell r="K224">
            <v>-0.20000000000000004</v>
          </cell>
          <cell r="L224">
            <v>46.559999999999995</v>
          </cell>
          <cell r="M224">
            <v>26.103982300884958</v>
          </cell>
        </row>
        <row r="225">
          <cell r="A225">
            <v>1594</v>
          </cell>
          <cell r="B225" t="str">
            <v xml:space="preserve">HALTERES CAOUTCHOUC HEXAGONALES 25 KG </v>
          </cell>
          <cell r="C225">
            <v>64.679999999999993</v>
          </cell>
          <cell r="D225">
            <v>46.3</v>
          </cell>
          <cell r="E225">
            <v>-0.3000000000000001</v>
          </cell>
          <cell r="F225" t="str">
            <v>MUSCULATION</v>
          </cell>
          <cell r="H225" t="e">
            <v>#REF!</v>
          </cell>
          <cell r="I225">
            <v>25</v>
          </cell>
          <cell r="J225">
            <v>45.275999999999989</v>
          </cell>
          <cell r="K225">
            <v>-0.20000000000000009</v>
          </cell>
          <cell r="L225">
            <v>51.743999999999993</v>
          </cell>
          <cell r="M225">
            <v>29.004424778761059</v>
          </cell>
        </row>
        <row r="226">
          <cell r="A226">
            <v>1595</v>
          </cell>
          <cell r="B226" t="str">
            <v xml:space="preserve">HALTERES CAOUTCHOUC HEXAGONALES 27,5 KG </v>
          </cell>
          <cell r="C226">
            <v>71.145750000000007</v>
          </cell>
          <cell r="D226">
            <v>50.93</v>
          </cell>
          <cell r="E226">
            <v>-0.30000000000000004</v>
          </cell>
          <cell r="F226" t="str">
            <v>MUSCULATION</v>
          </cell>
          <cell r="H226" t="e">
            <v>#REF!</v>
          </cell>
          <cell r="I226">
            <v>27.5</v>
          </cell>
          <cell r="J226">
            <v>49.802025</v>
          </cell>
          <cell r="K226">
            <v>-0.20000000000000004</v>
          </cell>
          <cell r="L226">
            <v>56.916600000000003</v>
          </cell>
          <cell r="M226">
            <v>31.904867256637168</v>
          </cell>
        </row>
        <row r="227">
          <cell r="A227">
            <v>2058</v>
          </cell>
          <cell r="B227" t="str">
            <v xml:space="preserve">HALTERES CAOUTCHOUC HEXAGONALES 2KG </v>
          </cell>
          <cell r="C227">
            <v>4.919999999999999</v>
          </cell>
          <cell r="D227">
            <v>3.5</v>
          </cell>
          <cell r="E227">
            <v>-0.30000000000000004</v>
          </cell>
          <cell r="F227" t="str">
            <v>MUSCULATION</v>
          </cell>
          <cell r="H227" t="e">
            <v>#REF!</v>
          </cell>
          <cell r="I227">
            <v>2</v>
          </cell>
          <cell r="J227">
            <v>3.4439999999999991</v>
          </cell>
          <cell r="K227">
            <v>-0.20000000000000004</v>
          </cell>
          <cell r="L227">
            <v>3.9359999999999991</v>
          </cell>
          <cell r="M227">
            <v>2.320353982300885</v>
          </cell>
        </row>
        <row r="228">
          <cell r="A228">
            <v>1596</v>
          </cell>
          <cell r="B228" t="str">
            <v xml:space="preserve">HALTERES CAOUTCHOUC HEXAGONALES 30 KG </v>
          </cell>
          <cell r="C228">
            <v>77.599649999999997</v>
          </cell>
          <cell r="D228">
            <v>55.55</v>
          </cell>
          <cell r="E228">
            <v>-0.30000000000000004</v>
          </cell>
          <cell r="F228" t="str">
            <v>MUSCULATION</v>
          </cell>
          <cell r="H228" t="e">
            <v>#REF!</v>
          </cell>
          <cell r="I228">
            <v>30</v>
          </cell>
          <cell r="J228">
            <v>54.319754999999994</v>
          </cell>
          <cell r="K228">
            <v>-0.20000000000000004</v>
          </cell>
          <cell r="L228">
            <v>62.079719999999995</v>
          </cell>
          <cell r="M228">
            <v>34.805309734513273</v>
          </cell>
        </row>
        <row r="229">
          <cell r="A229">
            <v>1597</v>
          </cell>
          <cell r="B229" t="str">
            <v xml:space="preserve">HALTERES CAOUTCHOUC HEXAGONALES 32,5 KG </v>
          </cell>
          <cell r="C229">
            <v>84.070875000000001</v>
          </cell>
          <cell r="D229">
            <v>78</v>
          </cell>
          <cell r="E229">
            <v>-0.30000000000000004</v>
          </cell>
          <cell r="F229" t="str">
            <v>MUSCULATION</v>
          </cell>
          <cell r="H229" t="e">
            <v>#REF!</v>
          </cell>
          <cell r="I229">
            <v>32.5</v>
          </cell>
          <cell r="J229">
            <v>58.849612499999999</v>
          </cell>
          <cell r="K229">
            <v>-0.20000000000000004</v>
          </cell>
          <cell r="L229">
            <v>67.256699999999995</v>
          </cell>
          <cell r="M229">
            <v>37.705752212389378</v>
          </cell>
        </row>
        <row r="230">
          <cell r="A230">
            <v>1598</v>
          </cell>
          <cell r="B230" t="str">
            <v xml:space="preserve">HALTERES CAOUTCHOUC HEXAGONALES 35 KG </v>
          </cell>
          <cell r="C230">
            <v>86.22</v>
          </cell>
          <cell r="D230">
            <v>60.353999999999992</v>
          </cell>
          <cell r="E230">
            <v>-0.3000000000000001</v>
          </cell>
          <cell r="F230" t="str">
            <v>MUSCULATION</v>
          </cell>
          <cell r="H230" t="e">
            <v>#REF!</v>
          </cell>
          <cell r="I230">
            <v>35</v>
          </cell>
          <cell r="J230">
            <v>60.353999999999992</v>
          </cell>
          <cell r="K230">
            <v>-0.20000000000000009</v>
          </cell>
          <cell r="L230">
            <v>68.975999999999999</v>
          </cell>
          <cell r="M230">
            <v>40.606194690265482</v>
          </cell>
        </row>
        <row r="231">
          <cell r="A231">
            <v>2484</v>
          </cell>
          <cell r="B231" t="str">
            <v xml:space="preserve">HALTERES CAOUTCHOUC HEXAGONALES 37,5 KG </v>
          </cell>
          <cell r="C231">
            <v>95.820000000000007</v>
          </cell>
          <cell r="D231">
            <v>67.073999999999998</v>
          </cell>
          <cell r="E231">
            <v>-0.3000000000000001</v>
          </cell>
          <cell r="F231" t="str">
            <v>MUSCULATION</v>
          </cell>
          <cell r="H231" t="e">
            <v>#REF!</v>
          </cell>
          <cell r="I231">
            <v>37.5</v>
          </cell>
          <cell r="J231">
            <v>67.073999999999998</v>
          </cell>
          <cell r="K231">
            <v>-0.20000000000000009</v>
          </cell>
          <cell r="L231">
            <v>76.656000000000006</v>
          </cell>
          <cell r="M231">
            <v>43.506637168141587</v>
          </cell>
        </row>
        <row r="232">
          <cell r="A232">
            <v>2068</v>
          </cell>
          <cell r="B232" t="str">
            <v xml:space="preserve">HALTERES CAOUTCHOUC HEXAGONALES 40 KG </v>
          </cell>
          <cell r="C232">
            <v>102.21600000000001</v>
          </cell>
          <cell r="D232">
            <v>71.551199999999994</v>
          </cell>
          <cell r="E232">
            <v>-0.3000000000000001</v>
          </cell>
          <cell r="F232" t="str">
            <v>MUSCULATION</v>
          </cell>
          <cell r="H232" t="e">
            <v>#REF!</v>
          </cell>
          <cell r="I232">
            <v>40</v>
          </cell>
          <cell r="J232">
            <v>71.551199999999994</v>
          </cell>
          <cell r="K232">
            <v>-0.20000000000000009</v>
          </cell>
          <cell r="L232">
            <v>81.772800000000004</v>
          </cell>
          <cell r="M232">
            <v>46.407079646017699</v>
          </cell>
        </row>
        <row r="233">
          <cell r="A233">
            <v>2485</v>
          </cell>
          <cell r="B233" t="str">
            <v xml:space="preserve">HALTERES CAOUTCHOUC HEXAGONALES 42,5 KG </v>
          </cell>
          <cell r="C233">
            <v>108.60900000000001</v>
          </cell>
          <cell r="D233">
            <v>76.026300000000006</v>
          </cell>
          <cell r="E233">
            <v>-0.3</v>
          </cell>
          <cell r="F233" t="str">
            <v>MUSCULATION</v>
          </cell>
          <cell r="H233" t="e">
            <v>#REF!</v>
          </cell>
          <cell r="I233">
            <v>42.5</v>
          </cell>
          <cell r="J233">
            <v>76.026300000000006</v>
          </cell>
          <cell r="K233">
            <v>-0.19999999999999998</v>
          </cell>
          <cell r="L233">
            <v>86.887200000000007</v>
          </cell>
          <cell r="M233">
            <v>49.307522123893804</v>
          </cell>
        </row>
        <row r="234">
          <cell r="A234">
            <v>2071</v>
          </cell>
          <cell r="B234" t="str">
            <v xml:space="preserve">HALTERES CAOUTCHOUC HEXAGONALES 45 KG </v>
          </cell>
          <cell r="C234">
            <v>114.98099999999999</v>
          </cell>
          <cell r="D234">
            <v>80.486699999999985</v>
          </cell>
          <cell r="E234">
            <v>-0.3000000000000001</v>
          </cell>
          <cell r="F234" t="str">
            <v>MUSCULATION</v>
          </cell>
          <cell r="H234" t="e">
            <v>#REF!</v>
          </cell>
          <cell r="I234">
            <v>45</v>
          </cell>
          <cell r="J234">
            <v>80.486699999999985</v>
          </cell>
          <cell r="K234">
            <v>-0.20000000000000009</v>
          </cell>
          <cell r="L234">
            <v>91.984799999999993</v>
          </cell>
          <cell r="M234">
            <v>52.207964601769916</v>
          </cell>
        </row>
        <row r="235">
          <cell r="A235">
            <v>2486</v>
          </cell>
          <cell r="B235" t="str">
            <v xml:space="preserve">HALTERES CAOUTCHOUC HEXAGONALES 47,5 KG </v>
          </cell>
          <cell r="C235">
            <v>121.374</v>
          </cell>
          <cell r="D235">
            <v>84.961799999999997</v>
          </cell>
          <cell r="E235">
            <v>-0.3</v>
          </cell>
          <cell r="F235" t="str">
            <v>MUSCULATION</v>
          </cell>
          <cell r="H235" t="e">
            <v>#REF!</v>
          </cell>
          <cell r="I235">
            <v>47.5</v>
          </cell>
          <cell r="J235">
            <v>84.961799999999997</v>
          </cell>
          <cell r="K235">
            <v>-0.19999999999999998</v>
          </cell>
          <cell r="L235">
            <v>97.099199999999996</v>
          </cell>
          <cell r="M235">
            <v>55.108407079646014</v>
          </cell>
        </row>
        <row r="236">
          <cell r="A236">
            <v>2059</v>
          </cell>
          <cell r="B236" t="str">
            <v xml:space="preserve">HALTERES CAOUTCHOUC HEXAGONALES 4KG </v>
          </cell>
          <cell r="C236">
            <v>9.8399999999999981</v>
          </cell>
          <cell r="D236">
            <v>7.48</v>
          </cell>
          <cell r="E236">
            <v>-0.30000000000000004</v>
          </cell>
          <cell r="F236" t="str">
            <v>MUSCULATION</v>
          </cell>
          <cell r="H236" t="e">
            <v>#REF!</v>
          </cell>
          <cell r="I236">
            <v>4</v>
          </cell>
          <cell r="J236">
            <v>6.8879999999999981</v>
          </cell>
          <cell r="K236">
            <v>-0.20000000000000004</v>
          </cell>
          <cell r="L236">
            <v>7.8719999999999981</v>
          </cell>
          <cell r="M236">
            <v>4.6407079646017699</v>
          </cell>
        </row>
        <row r="237">
          <cell r="A237">
            <v>2074</v>
          </cell>
          <cell r="B237" t="str">
            <v xml:space="preserve">HALTERES CAOUTCHOUC HEXAGONALES 50 KG </v>
          </cell>
          <cell r="C237">
            <v>127.77000000000001</v>
          </cell>
          <cell r="D237">
            <v>89.439000000000007</v>
          </cell>
          <cell r="E237">
            <v>-0.3</v>
          </cell>
          <cell r="F237" t="str">
            <v>MUSCULATION</v>
          </cell>
          <cell r="H237" t="e">
            <v>#REF!</v>
          </cell>
          <cell r="I237">
            <v>50</v>
          </cell>
          <cell r="J237">
            <v>89.439000000000007</v>
          </cell>
          <cell r="K237">
            <v>-0.19999999999999998</v>
          </cell>
          <cell r="L237">
            <v>102.21600000000001</v>
          </cell>
          <cell r="M237">
            <v>58.008849557522119</v>
          </cell>
        </row>
        <row r="238">
          <cell r="A238">
            <v>2062</v>
          </cell>
          <cell r="B238" t="str">
            <v xml:space="preserve">HALTERES CAOUTCHOUC HEXAGONALES 6 KG </v>
          </cell>
          <cell r="C238">
            <v>14.73</v>
          </cell>
          <cell r="D238">
            <v>10.84</v>
          </cell>
          <cell r="E238">
            <v>-0.30000000000000004</v>
          </cell>
          <cell r="F238" t="str">
            <v>MUSCULATION</v>
          </cell>
          <cell r="H238" t="e">
            <v>#REF!</v>
          </cell>
          <cell r="I238">
            <v>6</v>
          </cell>
          <cell r="J238">
            <v>10.311</v>
          </cell>
          <cell r="K238">
            <v>-0.20000000000000004</v>
          </cell>
          <cell r="L238">
            <v>11.783999999999999</v>
          </cell>
          <cell r="M238">
            <v>6.9610619469026549</v>
          </cell>
        </row>
        <row r="239">
          <cell r="A239">
            <v>2064</v>
          </cell>
          <cell r="B239" t="str">
            <v xml:space="preserve">HALTERES CAOUTCHOUC HEXAGONALES 8 KG </v>
          </cell>
          <cell r="C239">
            <v>19.89</v>
          </cell>
          <cell r="D239">
            <v>16.27</v>
          </cell>
          <cell r="E239">
            <v>-0.30000000000000004</v>
          </cell>
          <cell r="F239" t="str">
            <v>MUSCULATION</v>
          </cell>
          <cell r="H239" t="e">
            <v>#REF!</v>
          </cell>
          <cell r="I239">
            <v>8</v>
          </cell>
          <cell r="J239">
            <v>13.923</v>
          </cell>
          <cell r="K239">
            <v>-0.20000000000000004</v>
          </cell>
          <cell r="L239">
            <v>15.911999999999999</v>
          </cell>
          <cell r="M239">
            <v>9.2814159292035399</v>
          </cell>
        </row>
        <row r="240">
          <cell r="A240">
            <v>2993</v>
          </cell>
          <cell r="B240" t="str">
            <v>HALTERES VINYLES 0,5 KG ROSE</v>
          </cell>
          <cell r="C240">
            <v>3.51</v>
          </cell>
          <cell r="D240">
            <v>2.2814999999999999</v>
          </cell>
          <cell r="E240">
            <v>-0.35</v>
          </cell>
          <cell r="F240" t="str">
            <v>FITNESS</v>
          </cell>
          <cell r="H240" t="e">
            <v>#REF!</v>
          </cell>
          <cell r="I240">
            <v>1</v>
          </cell>
          <cell r="J240">
            <v>2.2814999999999999</v>
          </cell>
          <cell r="K240">
            <v>-0.24999999999999997</v>
          </cell>
          <cell r="L240">
            <v>2.6324999999999998</v>
          </cell>
          <cell r="M240">
            <v>1.0991150442477877</v>
          </cell>
        </row>
        <row r="241">
          <cell r="A241">
            <v>1616</v>
          </cell>
          <cell r="B241" t="str">
            <v>HALTERES VINYLES 1 KG BLEU</v>
          </cell>
          <cell r="C241">
            <v>6.1</v>
          </cell>
          <cell r="D241">
            <v>3.43</v>
          </cell>
          <cell r="E241">
            <v>-0.35</v>
          </cell>
          <cell r="F241" t="str">
            <v>FITNESS</v>
          </cell>
          <cell r="H241" t="e">
            <v>#REF!</v>
          </cell>
          <cell r="I241">
            <v>2</v>
          </cell>
          <cell r="J241">
            <v>3.9649999999999999</v>
          </cell>
          <cell r="K241">
            <v>-0.24999999999999997</v>
          </cell>
          <cell r="L241">
            <v>4.5749999999999993</v>
          </cell>
          <cell r="M241">
            <v>2.1982300884955754</v>
          </cell>
        </row>
        <row r="242">
          <cell r="A242">
            <v>2994</v>
          </cell>
          <cell r="B242" t="str">
            <v>HALTERES VINYLES 2 KG JAUNE</v>
          </cell>
          <cell r="C242">
            <v>10.87</v>
          </cell>
          <cell r="D242">
            <v>7.0655000000000001</v>
          </cell>
          <cell r="E242">
            <v>-0.34999999999999992</v>
          </cell>
          <cell r="F242" t="str">
            <v>FITNESS</v>
          </cell>
          <cell r="H242" t="e">
            <v>#REF!</v>
          </cell>
          <cell r="I242">
            <v>4</v>
          </cell>
          <cell r="J242">
            <v>7.0655000000000001</v>
          </cell>
          <cell r="K242">
            <v>-0.24999999999999992</v>
          </cell>
          <cell r="L242">
            <v>8.1524999999999999</v>
          </cell>
          <cell r="M242">
            <v>4.3964601769911509</v>
          </cell>
        </row>
        <row r="243">
          <cell r="A243">
            <v>2995</v>
          </cell>
          <cell r="B243" t="str">
            <v>HALTERES VINYLES 3 KG VERT</v>
          </cell>
          <cell r="C243">
            <v>16.14</v>
          </cell>
          <cell r="D243">
            <v>10.491000000000001</v>
          </cell>
          <cell r="E243">
            <v>-0.34999999999999992</v>
          </cell>
          <cell r="F243" t="str">
            <v>FITNESS</v>
          </cell>
          <cell r="H243" t="e">
            <v>#REF!</v>
          </cell>
          <cell r="I243">
            <v>6</v>
          </cell>
          <cell r="J243">
            <v>10.491000000000001</v>
          </cell>
          <cell r="K243">
            <v>-0.24999999999999992</v>
          </cell>
          <cell r="L243">
            <v>12.105000000000002</v>
          </cell>
          <cell r="M243">
            <v>6.5946902654867259</v>
          </cell>
        </row>
        <row r="244">
          <cell r="A244">
            <v>2996</v>
          </cell>
          <cell r="B244" t="str">
            <v>HALTERES VINYLES 4 KG ORANGE</v>
          </cell>
          <cell r="C244">
            <v>21.57</v>
          </cell>
          <cell r="D244">
            <v>14.0205</v>
          </cell>
          <cell r="E244">
            <v>-0.35</v>
          </cell>
          <cell r="F244" t="str">
            <v>FITNESS</v>
          </cell>
          <cell r="H244" t="e">
            <v>#REF!</v>
          </cell>
          <cell r="I244">
            <v>8</v>
          </cell>
          <cell r="J244">
            <v>14.0205</v>
          </cell>
          <cell r="K244">
            <v>-0.24999999999999997</v>
          </cell>
          <cell r="L244">
            <v>16.177500000000002</v>
          </cell>
          <cell r="M244">
            <v>8.7929203539823018</v>
          </cell>
        </row>
        <row r="245">
          <cell r="A245">
            <v>2997</v>
          </cell>
          <cell r="B245" t="str">
            <v>HALTERES VINYLES 5 KG NOIR</v>
          </cell>
          <cell r="C245">
            <v>27.95</v>
          </cell>
          <cell r="D245">
            <v>18.1675</v>
          </cell>
          <cell r="E245">
            <v>-0.35</v>
          </cell>
          <cell r="F245" t="str">
            <v>FITNESS</v>
          </cell>
          <cell r="H245" t="e">
            <v>#REF!</v>
          </cell>
          <cell r="I245">
            <v>10</v>
          </cell>
          <cell r="J245">
            <v>18.1675</v>
          </cell>
          <cell r="K245">
            <v>-0.24999999999999997</v>
          </cell>
          <cell r="L245">
            <v>20.962499999999999</v>
          </cell>
          <cell r="M245">
            <v>10.991150442477876</v>
          </cell>
        </row>
        <row r="246">
          <cell r="A246">
            <v>2362</v>
          </cell>
          <cell r="B246" t="str">
            <v>HEX BAR</v>
          </cell>
          <cell r="C246">
            <v>133.78</v>
          </cell>
          <cell r="D246">
            <v>86.957000000000008</v>
          </cell>
          <cell r="E246">
            <v>-0.34999999999999992</v>
          </cell>
          <cell r="F246" t="str">
            <v>MUSCULATION</v>
          </cell>
          <cell r="H246" t="e">
            <v>#REF!</v>
          </cell>
          <cell r="I246">
            <v>20.5</v>
          </cell>
          <cell r="J246">
            <v>86.957000000000008</v>
          </cell>
          <cell r="K246">
            <v>-0.24999999999999992</v>
          </cell>
          <cell r="L246">
            <v>100.33500000000002</v>
          </cell>
          <cell r="M246">
            <v>55.729203539823011</v>
          </cell>
        </row>
        <row r="247">
          <cell r="A247">
            <v>1625</v>
          </cell>
          <cell r="B247" t="str">
            <v>HOME TRAINER</v>
          </cell>
          <cell r="D247">
            <v>22.75</v>
          </cell>
          <cell r="H247" t="e">
            <v>#REF!</v>
          </cell>
          <cell r="I247">
            <v>0</v>
          </cell>
          <cell r="L247">
            <v>0</v>
          </cell>
          <cell r="M247" t="e">
            <v>#N/A</v>
          </cell>
        </row>
        <row r="248">
          <cell r="A248">
            <v>3647</v>
          </cell>
          <cell r="B248" t="str">
            <v>HORIZONTAL BENCH ORIGIN</v>
          </cell>
          <cell r="C248">
            <v>386</v>
          </cell>
          <cell r="D248">
            <v>328.09999999999997</v>
          </cell>
          <cell r="E248">
            <v>-0.15000000000000008</v>
          </cell>
          <cell r="F248" t="str">
            <v>MUSCULATION</v>
          </cell>
          <cell r="H248" t="e">
            <v>#REF!</v>
          </cell>
          <cell r="I248">
            <v>23</v>
          </cell>
          <cell r="J248">
            <v>328.09999999999997</v>
          </cell>
          <cell r="K248">
            <v>-5.0000000000000072E-2</v>
          </cell>
          <cell r="L248">
            <v>366.7</v>
          </cell>
          <cell r="M248">
            <v>268.16814159292034</v>
          </cell>
        </row>
        <row r="249">
          <cell r="A249">
            <v>2884</v>
          </cell>
          <cell r="B249" t="str">
            <v>J-HOOKS</v>
          </cell>
          <cell r="C249">
            <v>49</v>
          </cell>
          <cell r="D249">
            <v>36.75</v>
          </cell>
          <cell r="E249">
            <v>-0.25</v>
          </cell>
          <cell r="F249" t="str">
            <v>CROSSFIT</v>
          </cell>
          <cell r="H249" t="e">
            <v>#REF!</v>
          </cell>
          <cell r="I249">
            <v>4</v>
          </cell>
          <cell r="J249">
            <v>36.75</v>
          </cell>
          <cell r="K249">
            <v>-0.15</v>
          </cell>
          <cell r="L249">
            <v>41.65</v>
          </cell>
          <cell r="M249">
            <v>25.442477876106196</v>
          </cell>
        </row>
        <row r="250">
          <cell r="A250">
            <v>3527</v>
          </cell>
          <cell r="B250" t="str">
            <v>K-ARC</v>
          </cell>
          <cell r="C250">
            <v>85</v>
          </cell>
          <cell r="D250">
            <v>68</v>
          </cell>
          <cell r="E250">
            <v>-0.2</v>
          </cell>
          <cell r="F250" t="str">
            <v>PILATES BIEN ETRE</v>
          </cell>
          <cell r="H250" t="e">
            <v>#REF!</v>
          </cell>
          <cell r="I250">
            <v>4.2</v>
          </cell>
          <cell r="J250">
            <v>68</v>
          </cell>
          <cell r="K250">
            <v>-0.1</v>
          </cell>
          <cell r="L250">
            <v>76.5</v>
          </cell>
          <cell r="M250">
            <v>51.12</v>
          </cell>
        </row>
        <row r="251">
          <cell r="A251">
            <v>3528</v>
          </cell>
          <cell r="B251" t="str">
            <v>K-BARREL</v>
          </cell>
          <cell r="C251">
            <v>139</v>
          </cell>
          <cell r="D251">
            <v>111.2</v>
          </cell>
          <cell r="E251">
            <v>-0.19999999999999998</v>
          </cell>
          <cell r="F251" t="str">
            <v>PILATES BIEN ETRE</v>
          </cell>
          <cell r="H251" t="e">
            <v>#REF!</v>
          </cell>
          <cell r="I251">
            <v>11.9</v>
          </cell>
          <cell r="J251">
            <v>111.2</v>
          </cell>
          <cell r="K251">
            <v>-9.9999999999999978E-2</v>
          </cell>
          <cell r="L251">
            <v>125.10000000000001</v>
          </cell>
          <cell r="M251">
            <v>80.399999999999991</v>
          </cell>
        </row>
        <row r="252">
          <cell r="A252">
            <v>3535</v>
          </cell>
          <cell r="B252" t="str">
            <v>K-GLIDE</v>
          </cell>
          <cell r="C252">
            <v>17.5</v>
          </cell>
          <cell r="D252">
            <v>13.125</v>
          </cell>
          <cell r="E252">
            <v>-0.25</v>
          </cell>
          <cell r="F252" t="str">
            <v>PILATES BIEN ETRE</v>
          </cell>
          <cell r="H252" t="e">
            <v>#REF!</v>
          </cell>
          <cell r="I252">
            <v>0.35</v>
          </cell>
          <cell r="J252">
            <v>13.125</v>
          </cell>
          <cell r="K252">
            <v>-0.15</v>
          </cell>
          <cell r="L252">
            <v>14.875</v>
          </cell>
          <cell r="M252">
            <v>9.6</v>
          </cell>
        </row>
        <row r="253">
          <cell r="A253">
            <v>3538</v>
          </cell>
          <cell r="B253" t="str">
            <v>K-SNAIL</v>
          </cell>
          <cell r="C253">
            <v>122</v>
          </cell>
          <cell r="D253">
            <v>97.600000000000009</v>
          </cell>
          <cell r="E253">
            <v>-0.19999999999999993</v>
          </cell>
          <cell r="F253" t="str">
            <v>PILATES BIEN ETRE</v>
          </cell>
          <cell r="H253" t="e">
            <v>#REF!</v>
          </cell>
          <cell r="I253">
            <v>10</v>
          </cell>
          <cell r="J253">
            <v>97.600000000000009</v>
          </cell>
          <cell r="K253">
            <v>-9.9999999999999922E-2</v>
          </cell>
          <cell r="L253">
            <v>109.80000000000001</v>
          </cell>
          <cell r="M253">
            <v>70.679999999999993</v>
          </cell>
        </row>
        <row r="254">
          <cell r="A254">
            <v>2972</v>
          </cell>
          <cell r="B254" t="str">
            <v>KETTLEBELL 10 KG</v>
          </cell>
          <cell r="C254">
            <v>33.874399999999994</v>
          </cell>
          <cell r="D254">
            <v>23.712079999999993</v>
          </cell>
          <cell r="E254">
            <v>-0.3000000000000001</v>
          </cell>
          <cell r="F254" t="str">
            <v>CROSSFIT</v>
          </cell>
          <cell r="H254" t="e">
            <v>#REF!</v>
          </cell>
          <cell r="I254">
            <v>10</v>
          </cell>
          <cell r="J254">
            <v>23.712079999999993</v>
          </cell>
          <cell r="K254">
            <v>-0.20000000000000009</v>
          </cell>
          <cell r="L254">
            <v>27.099519999999995</v>
          </cell>
          <cell r="M254">
            <v>14.24778761061947</v>
          </cell>
        </row>
        <row r="255">
          <cell r="A255">
            <v>2973</v>
          </cell>
          <cell r="B255" t="str">
            <v>KETTLEBELL 12 KG</v>
          </cell>
          <cell r="C255">
            <v>40.668599999999998</v>
          </cell>
          <cell r="D255">
            <v>28.468019999999996</v>
          </cell>
          <cell r="E255">
            <v>-0.30000000000000004</v>
          </cell>
          <cell r="F255" t="str">
            <v>CROSSFIT</v>
          </cell>
          <cell r="H255" t="e">
            <v>#REF!</v>
          </cell>
          <cell r="I255">
            <v>12</v>
          </cell>
          <cell r="J255">
            <v>28.468019999999996</v>
          </cell>
          <cell r="K255">
            <v>-0.20000000000000004</v>
          </cell>
          <cell r="L255">
            <v>32.534879999999994</v>
          </cell>
          <cell r="M255">
            <v>17.097345132743364</v>
          </cell>
        </row>
        <row r="256">
          <cell r="A256">
            <v>2974</v>
          </cell>
          <cell r="B256" t="str">
            <v>KETTLEBELL 16 KG</v>
          </cell>
          <cell r="C256">
            <v>54.224799999999995</v>
          </cell>
          <cell r="D256">
            <v>37.957359999999994</v>
          </cell>
          <cell r="E256">
            <v>-0.30000000000000004</v>
          </cell>
          <cell r="F256" t="str">
            <v>CROSSFIT</v>
          </cell>
          <cell r="H256" t="e">
            <v>#REF!</v>
          </cell>
          <cell r="I256">
            <v>16</v>
          </cell>
          <cell r="J256">
            <v>37.957359999999994</v>
          </cell>
          <cell r="K256">
            <v>-0.20000000000000004</v>
          </cell>
          <cell r="L256">
            <v>43.379839999999994</v>
          </cell>
          <cell r="M256">
            <v>22.796460176991147</v>
          </cell>
        </row>
        <row r="257">
          <cell r="A257">
            <v>2975</v>
          </cell>
          <cell r="B257" t="str">
            <v>KETTLEBELL 20 KG</v>
          </cell>
          <cell r="C257">
            <v>67.780999999999992</v>
          </cell>
          <cell r="D257">
            <v>47.446699999999993</v>
          </cell>
          <cell r="E257">
            <v>-0.30000000000000004</v>
          </cell>
          <cell r="F257" t="str">
            <v>CROSSFIT</v>
          </cell>
          <cell r="H257" t="e">
            <v>#REF!</v>
          </cell>
          <cell r="I257">
            <v>20</v>
          </cell>
          <cell r="J257">
            <v>47.446699999999993</v>
          </cell>
          <cell r="K257">
            <v>-0.20000000000000004</v>
          </cell>
          <cell r="L257">
            <v>54.224799999999988</v>
          </cell>
          <cell r="M257">
            <v>28.495575221238941</v>
          </cell>
        </row>
        <row r="258">
          <cell r="A258">
            <v>2976</v>
          </cell>
          <cell r="B258" t="str">
            <v>KETTLEBELL 24 KG</v>
          </cell>
          <cell r="C258">
            <v>81.337199999999996</v>
          </cell>
          <cell r="D258">
            <v>56.936039999999991</v>
          </cell>
          <cell r="E258">
            <v>-0.30000000000000004</v>
          </cell>
          <cell r="F258" t="str">
            <v>CROSSFIT</v>
          </cell>
          <cell r="H258" t="e">
            <v>#REF!</v>
          </cell>
          <cell r="I258">
            <v>24</v>
          </cell>
          <cell r="J258">
            <v>56.936039999999991</v>
          </cell>
          <cell r="K258">
            <v>-0.20000000000000004</v>
          </cell>
          <cell r="L258">
            <v>65.069759999999988</v>
          </cell>
          <cell r="M258">
            <v>34.194690265486727</v>
          </cell>
        </row>
        <row r="259">
          <cell r="A259">
            <v>3529</v>
          </cell>
          <cell r="B259" t="str">
            <v>KETTLEBELL 28 KG</v>
          </cell>
          <cell r="C259">
            <v>94.893399999999986</v>
          </cell>
          <cell r="D259">
            <v>66.42537999999999</v>
          </cell>
          <cell r="E259">
            <v>-0.3</v>
          </cell>
          <cell r="F259" t="str">
            <v>CROSSFIT</v>
          </cell>
          <cell r="H259" t="e">
            <v>#REF!</v>
          </cell>
          <cell r="I259">
            <v>28</v>
          </cell>
          <cell r="J259">
            <v>66.42537999999999</v>
          </cell>
          <cell r="K259">
            <v>-0.19999999999999998</v>
          </cell>
          <cell r="L259">
            <v>75.914719999999988</v>
          </cell>
          <cell r="M259">
            <v>39.893805309734518</v>
          </cell>
        </row>
        <row r="260">
          <cell r="A260">
            <v>3530</v>
          </cell>
          <cell r="B260" t="str">
            <v>KETTLEBELL 32 KG</v>
          </cell>
          <cell r="C260">
            <v>108.44959999999999</v>
          </cell>
          <cell r="D260">
            <v>75.914719999999988</v>
          </cell>
          <cell r="E260">
            <v>-0.30000000000000004</v>
          </cell>
          <cell r="F260" t="str">
            <v>CROSSFIT</v>
          </cell>
          <cell r="H260" t="e">
            <v>#REF!</v>
          </cell>
          <cell r="I260">
            <v>32</v>
          </cell>
          <cell r="J260">
            <v>75.914719999999988</v>
          </cell>
          <cell r="K260">
            <v>-0.20000000000000004</v>
          </cell>
          <cell r="L260">
            <v>86.759679999999989</v>
          </cell>
          <cell r="M260">
            <v>45.592920353982294</v>
          </cell>
        </row>
        <row r="261">
          <cell r="A261">
            <v>3531</v>
          </cell>
          <cell r="B261" t="str">
            <v>KETTLEBELL 36 KG</v>
          </cell>
          <cell r="C261">
            <v>122.00579999999998</v>
          </cell>
          <cell r="D261">
            <v>85.404059999999987</v>
          </cell>
          <cell r="E261">
            <v>-0.3</v>
          </cell>
          <cell r="F261" t="str">
            <v>CROSSFIT</v>
          </cell>
          <cell r="H261" t="e">
            <v>#REF!</v>
          </cell>
          <cell r="I261">
            <v>36</v>
          </cell>
          <cell r="J261">
            <v>85.404059999999987</v>
          </cell>
          <cell r="K261">
            <v>-0.19999999999999998</v>
          </cell>
          <cell r="L261">
            <v>97.604639999999989</v>
          </cell>
          <cell r="M261">
            <v>51.292035398230084</v>
          </cell>
        </row>
        <row r="262">
          <cell r="A262">
            <v>2969</v>
          </cell>
          <cell r="B262" t="str">
            <v>KETTLEBELL 4 KG</v>
          </cell>
          <cell r="C262">
            <v>13.556199999999999</v>
          </cell>
          <cell r="D262">
            <v>9.4893399999999986</v>
          </cell>
          <cell r="E262">
            <v>-0.30000000000000004</v>
          </cell>
          <cell r="F262" t="str">
            <v>CROSSFIT</v>
          </cell>
          <cell r="H262" t="e">
            <v>#REF!</v>
          </cell>
          <cell r="I262">
            <v>4</v>
          </cell>
          <cell r="J262">
            <v>9.4893399999999986</v>
          </cell>
          <cell r="K262">
            <v>-0.20000000000000004</v>
          </cell>
          <cell r="L262">
            <v>10.844959999999999</v>
          </cell>
          <cell r="M262">
            <v>5.6991150442477867</v>
          </cell>
        </row>
        <row r="263">
          <cell r="A263">
            <v>3532</v>
          </cell>
          <cell r="B263" t="str">
            <v>KETTLEBELL 40 KG</v>
          </cell>
          <cell r="C263">
            <v>135.56199999999998</v>
          </cell>
          <cell r="D263">
            <v>94.893399999999986</v>
          </cell>
          <cell r="E263">
            <v>-0.30000000000000004</v>
          </cell>
          <cell r="F263" t="str">
            <v>CROSSFIT</v>
          </cell>
          <cell r="H263" t="e">
            <v>#REF!</v>
          </cell>
          <cell r="I263">
            <v>40</v>
          </cell>
          <cell r="J263">
            <v>94.893399999999986</v>
          </cell>
          <cell r="K263">
            <v>-0.20000000000000004</v>
          </cell>
          <cell r="L263">
            <v>108.44959999999998</v>
          </cell>
          <cell r="M263">
            <v>56.991150442477881</v>
          </cell>
        </row>
        <row r="264">
          <cell r="A264">
            <v>3533</v>
          </cell>
          <cell r="B264" t="str">
            <v>KETTLEBELL 44 KG</v>
          </cell>
          <cell r="C264">
            <v>149.11819999999997</v>
          </cell>
          <cell r="D264">
            <v>104.38273999999997</v>
          </cell>
          <cell r="E264">
            <v>-0.3000000000000001</v>
          </cell>
          <cell r="F264" t="str">
            <v>CROSSFIT</v>
          </cell>
          <cell r="H264" t="e">
            <v>#REF!</v>
          </cell>
          <cell r="I264">
            <v>44</v>
          </cell>
          <cell r="J264">
            <v>104.38273999999997</v>
          </cell>
          <cell r="K264">
            <v>-0.20000000000000009</v>
          </cell>
          <cell r="L264">
            <v>119.29455999999998</v>
          </cell>
          <cell r="M264">
            <v>62.079646017699112</v>
          </cell>
        </row>
        <row r="265">
          <cell r="A265">
            <v>3534</v>
          </cell>
          <cell r="B265" t="str">
            <v>KETTLEBELL 48 KG</v>
          </cell>
          <cell r="C265">
            <v>162.67439999999999</v>
          </cell>
          <cell r="D265">
            <v>113.87207999999998</v>
          </cell>
          <cell r="E265">
            <v>-0.30000000000000004</v>
          </cell>
          <cell r="F265" t="str">
            <v>CROSSFIT</v>
          </cell>
          <cell r="H265" t="e">
            <v>#REF!</v>
          </cell>
          <cell r="I265">
            <v>48</v>
          </cell>
          <cell r="J265">
            <v>113.87207999999998</v>
          </cell>
          <cell r="K265">
            <v>-0.20000000000000004</v>
          </cell>
          <cell r="L265">
            <v>130.13951999999998</v>
          </cell>
          <cell r="M265">
            <v>68.389380530973455</v>
          </cell>
        </row>
        <row r="266">
          <cell r="A266">
            <v>2970</v>
          </cell>
          <cell r="B266" t="str">
            <v>KETTLEBELL 6KG</v>
          </cell>
          <cell r="C266">
            <v>20.318199999999997</v>
          </cell>
          <cell r="D266">
            <v>14.222739999999996</v>
          </cell>
          <cell r="E266">
            <v>-0.3000000000000001</v>
          </cell>
          <cell r="F266" t="str">
            <v>CROSSFIT</v>
          </cell>
          <cell r="H266" t="e">
            <v>#REF!</v>
          </cell>
          <cell r="I266">
            <v>6</v>
          </cell>
          <cell r="J266">
            <v>14.222739999999996</v>
          </cell>
          <cell r="K266">
            <v>-0.20000000000000009</v>
          </cell>
          <cell r="L266">
            <v>16.254559999999998</v>
          </cell>
          <cell r="M266">
            <v>8.5486725663716818</v>
          </cell>
        </row>
        <row r="267">
          <cell r="A267">
            <v>2971</v>
          </cell>
          <cell r="B267" t="str">
            <v>KETTLEBELL 8 KG</v>
          </cell>
          <cell r="C267">
            <v>27.112399999999997</v>
          </cell>
          <cell r="D267">
            <v>18.978679999999997</v>
          </cell>
          <cell r="E267">
            <v>-0.30000000000000004</v>
          </cell>
          <cell r="F267" t="str">
            <v>CROSSFIT</v>
          </cell>
          <cell r="H267" t="e">
            <v>#REF!</v>
          </cell>
          <cell r="I267">
            <v>8</v>
          </cell>
          <cell r="J267">
            <v>18.978679999999997</v>
          </cell>
          <cell r="K267">
            <v>-0.20000000000000004</v>
          </cell>
          <cell r="L267">
            <v>21.689919999999997</v>
          </cell>
          <cell r="M267">
            <v>11.398230088495573</v>
          </cell>
        </row>
        <row r="268">
          <cell r="A268">
            <v>3394</v>
          </cell>
          <cell r="B268" t="str">
            <v>KETTLEBELL COLOR 10KG</v>
          </cell>
          <cell r="C268">
            <v>54.394999999999996</v>
          </cell>
          <cell r="D268">
            <v>38.076499999999996</v>
          </cell>
          <cell r="E268">
            <v>-0.30000000000000004</v>
          </cell>
          <cell r="F268" t="str">
            <v>CROSSFIT</v>
          </cell>
          <cell r="H268" t="e">
            <v>#REF!</v>
          </cell>
          <cell r="I268">
            <v>10</v>
          </cell>
          <cell r="J268">
            <v>38.076499999999996</v>
          </cell>
          <cell r="K268">
            <v>-0.20000000000000004</v>
          </cell>
          <cell r="L268">
            <v>43.515999999999991</v>
          </cell>
          <cell r="M268">
            <v>26.015000000000001</v>
          </cell>
        </row>
        <row r="269">
          <cell r="A269">
            <v>3395</v>
          </cell>
          <cell r="B269" t="str">
            <v>KETTLEBELL COLOR 12KG</v>
          </cell>
          <cell r="C269">
            <v>64.146999999999991</v>
          </cell>
          <cell r="D269">
            <v>44.902899999999988</v>
          </cell>
          <cell r="E269">
            <v>-0.3000000000000001</v>
          </cell>
          <cell r="F269" t="str">
            <v>CROSSFIT</v>
          </cell>
          <cell r="H269" t="e">
            <v>#REF!</v>
          </cell>
          <cell r="I269">
            <v>12</v>
          </cell>
          <cell r="J269">
            <v>44.902899999999988</v>
          </cell>
          <cell r="K269">
            <v>-0.20000000000000009</v>
          </cell>
          <cell r="L269">
            <v>51.317599999999992</v>
          </cell>
          <cell r="M269">
            <v>30.679000000000002</v>
          </cell>
        </row>
        <row r="270">
          <cell r="A270">
            <v>3648</v>
          </cell>
          <cell r="B270" t="str">
            <v>KETTLEBELL COLOR 14KG</v>
          </cell>
          <cell r="C270">
            <v>73.921999999999997</v>
          </cell>
          <cell r="D270">
            <v>51.745399999999997</v>
          </cell>
          <cell r="E270">
            <v>-0.30000000000000004</v>
          </cell>
          <cell r="F270" t="str">
            <v>CROSSFIT</v>
          </cell>
          <cell r="H270" t="e">
            <v>#REF!</v>
          </cell>
          <cell r="I270">
            <v>14</v>
          </cell>
          <cell r="J270">
            <v>51.745399999999997</v>
          </cell>
          <cell r="K270">
            <v>-0.20000000000000004</v>
          </cell>
          <cell r="L270">
            <v>59.137599999999992</v>
          </cell>
          <cell r="M270">
            <v>35.354000000000006</v>
          </cell>
        </row>
        <row r="271">
          <cell r="A271">
            <v>3649</v>
          </cell>
          <cell r="B271" t="str">
            <v>KETTLEBELL COLOR 16KG</v>
          </cell>
          <cell r="C271">
            <v>83.60499999999999</v>
          </cell>
          <cell r="D271">
            <v>58.523499999999991</v>
          </cell>
          <cell r="E271">
            <v>-0.30000000000000004</v>
          </cell>
          <cell r="F271" t="str">
            <v>CROSSFIT</v>
          </cell>
          <cell r="H271" t="e">
            <v>#REF!</v>
          </cell>
          <cell r="I271">
            <v>16</v>
          </cell>
          <cell r="J271">
            <v>58.523499999999991</v>
          </cell>
          <cell r="K271">
            <v>-0.20000000000000004</v>
          </cell>
          <cell r="L271">
            <v>66.883999999999986</v>
          </cell>
          <cell r="M271">
            <v>39.985000000000007</v>
          </cell>
        </row>
        <row r="272">
          <cell r="A272">
            <v>3650</v>
          </cell>
          <cell r="B272" t="str">
            <v>KETTLEBELL COLOR 18KG</v>
          </cell>
          <cell r="C272">
            <v>100.67100000000001</v>
          </cell>
          <cell r="D272">
            <v>70.469700000000003</v>
          </cell>
          <cell r="E272">
            <v>-0.3</v>
          </cell>
          <cell r="F272" t="str">
            <v>CROSSFIT</v>
          </cell>
          <cell r="H272" t="e">
            <v>#REF!</v>
          </cell>
          <cell r="I272">
            <v>18</v>
          </cell>
          <cell r="J272">
            <v>70.469700000000003</v>
          </cell>
          <cell r="K272">
            <v>-0.19999999999999998</v>
          </cell>
          <cell r="L272">
            <v>80.536800000000014</v>
          </cell>
          <cell r="M272">
            <v>48.147000000000006</v>
          </cell>
        </row>
        <row r="273">
          <cell r="A273">
            <v>3651</v>
          </cell>
          <cell r="B273" t="str">
            <v>KETTLEBELL COLOR 20KG</v>
          </cell>
          <cell r="C273">
            <v>110.92899999999999</v>
          </cell>
          <cell r="D273">
            <v>77.650299999999987</v>
          </cell>
          <cell r="E273">
            <v>-0.30000000000000004</v>
          </cell>
          <cell r="F273" t="str">
            <v>CROSSFIT</v>
          </cell>
          <cell r="H273" t="e">
            <v>#REF!</v>
          </cell>
          <cell r="I273">
            <v>20</v>
          </cell>
          <cell r="J273">
            <v>77.650299999999987</v>
          </cell>
          <cell r="K273">
            <v>-0.20000000000000004</v>
          </cell>
          <cell r="L273">
            <v>88.743199999999987</v>
          </cell>
          <cell r="M273">
            <v>53.053000000000004</v>
          </cell>
        </row>
        <row r="274">
          <cell r="A274">
            <v>3652</v>
          </cell>
          <cell r="B274" t="str">
            <v>KETTLEBELL COLOR 22KG</v>
          </cell>
          <cell r="C274">
            <v>127.121</v>
          </cell>
          <cell r="D274">
            <v>88.984699999999989</v>
          </cell>
          <cell r="E274">
            <v>-0.30000000000000004</v>
          </cell>
          <cell r="F274" t="str">
            <v>CROSSFIT</v>
          </cell>
          <cell r="H274" t="e">
            <v>#REF!</v>
          </cell>
          <cell r="I274">
            <v>22</v>
          </cell>
          <cell r="J274">
            <v>88.984699999999989</v>
          </cell>
          <cell r="K274">
            <v>-0.20000000000000004</v>
          </cell>
          <cell r="L274">
            <v>101.69679999999998</v>
          </cell>
          <cell r="M274">
            <v>60.797000000000011</v>
          </cell>
        </row>
        <row r="275">
          <cell r="A275">
            <v>3653</v>
          </cell>
          <cell r="B275" t="str">
            <v>KETTLEBELL COLOR 24KG</v>
          </cell>
          <cell r="C275">
            <v>130.93899999999999</v>
          </cell>
          <cell r="D275">
            <v>91.657299999999992</v>
          </cell>
          <cell r="E275">
            <v>-0.30000000000000004</v>
          </cell>
          <cell r="F275" t="str">
            <v>CROSSFIT</v>
          </cell>
          <cell r="H275" t="e">
            <v>#REF!</v>
          </cell>
          <cell r="I275">
            <v>24</v>
          </cell>
          <cell r="J275">
            <v>91.657299999999992</v>
          </cell>
          <cell r="K275">
            <v>-0.20000000000000004</v>
          </cell>
          <cell r="L275">
            <v>104.75119999999998</v>
          </cell>
          <cell r="M275">
            <v>62.623000000000005</v>
          </cell>
        </row>
        <row r="276">
          <cell r="A276">
            <v>3654</v>
          </cell>
          <cell r="B276" t="str">
            <v>KETTLEBELL COLOR 26KG</v>
          </cell>
          <cell r="C276">
            <v>141.17400000000001</v>
          </cell>
          <cell r="D276">
            <v>98.821799999999996</v>
          </cell>
          <cell r="E276">
            <v>-0.30000000000000004</v>
          </cell>
          <cell r="F276" t="str">
            <v>CROSSFIT</v>
          </cell>
          <cell r="H276" t="e">
            <v>#REF!</v>
          </cell>
          <cell r="I276">
            <v>26</v>
          </cell>
          <cell r="J276">
            <v>98.821799999999996</v>
          </cell>
          <cell r="K276">
            <v>-0.20000000000000004</v>
          </cell>
          <cell r="L276">
            <v>112.9392</v>
          </cell>
          <cell r="M276">
            <v>67.518000000000015</v>
          </cell>
        </row>
        <row r="277">
          <cell r="A277">
            <v>3655</v>
          </cell>
          <cell r="B277" t="str">
            <v>KETTLEBELL COLOR 28KG</v>
          </cell>
          <cell r="C277">
            <v>151.43199999999999</v>
          </cell>
          <cell r="D277">
            <v>106.00239999999998</v>
          </cell>
          <cell r="E277">
            <v>-0.3000000000000001</v>
          </cell>
          <cell r="F277" t="str">
            <v>CROSSFIT</v>
          </cell>
          <cell r="H277" t="e">
            <v>#REF!</v>
          </cell>
          <cell r="I277">
            <v>28</v>
          </cell>
          <cell r="J277">
            <v>106.00239999999998</v>
          </cell>
          <cell r="K277">
            <v>-0.20000000000000009</v>
          </cell>
          <cell r="L277">
            <v>121.14559999999997</v>
          </cell>
          <cell r="M277">
            <v>72.424000000000007</v>
          </cell>
        </row>
        <row r="278">
          <cell r="A278">
            <v>3656</v>
          </cell>
          <cell r="B278" t="str">
            <v>KETTLEBELL COLOR 32KG</v>
          </cell>
          <cell r="C278">
            <v>160.10299999999998</v>
          </cell>
          <cell r="D278">
            <v>112.07209999999998</v>
          </cell>
          <cell r="E278">
            <v>-0.30000000000000004</v>
          </cell>
          <cell r="F278" t="str">
            <v>CROSSFIT</v>
          </cell>
          <cell r="H278" t="e">
            <v>#REF!</v>
          </cell>
          <cell r="I278">
            <v>32</v>
          </cell>
          <cell r="J278">
            <v>112.07209999999998</v>
          </cell>
          <cell r="K278">
            <v>-0.20000000000000004</v>
          </cell>
          <cell r="L278">
            <v>128.08239999999998</v>
          </cell>
          <cell r="M278">
            <v>76.571000000000012</v>
          </cell>
        </row>
        <row r="279">
          <cell r="A279">
            <v>3657</v>
          </cell>
          <cell r="B279" t="str">
            <v>KETTLEBELL COLOR 36KG</v>
          </cell>
          <cell r="C279">
            <v>192.41799999999998</v>
          </cell>
          <cell r="D279">
            <v>134.69259999999997</v>
          </cell>
          <cell r="E279">
            <v>-0.3000000000000001</v>
          </cell>
          <cell r="F279" t="str">
            <v>CROSSFIT</v>
          </cell>
          <cell r="H279" t="e">
            <v>#REF!</v>
          </cell>
          <cell r="I279">
            <v>36</v>
          </cell>
          <cell r="J279">
            <v>134.69259999999997</v>
          </cell>
          <cell r="K279">
            <v>-0.20000000000000009</v>
          </cell>
          <cell r="L279">
            <v>153.93439999999998</v>
          </cell>
          <cell r="M279">
            <v>92.02600000000001</v>
          </cell>
        </row>
        <row r="280">
          <cell r="A280">
            <v>3658</v>
          </cell>
          <cell r="B280" t="str">
            <v>KETTLEBELL COLOR 40KG</v>
          </cell>
          <cell r="C280">
            <v>288.97199999999998</v>
          </cell>
          <cell r="D280">
            <v>202.28039999999999</v>
          </cell>
          <cell r="E280">
            <v>-0.3</v>
          </cell>
          <cell r="F280" t="str">
            <v>CROSSFIT</v>
          </cell>
          <cell r="H280" t="e">
            <v>#REF!</v>
          </cell>
          <cell r="I280">
            <v>40</v>
          </cell>
          <cell r="J280">
            <v>202.28039999999999</v>
          </cell>
          <cell r="K280">
            <v>-0.19999999999999998</v>
          </cell>
          <cell r="L280">
            <v>231.17759999999998</v>
          </cell>
          <cell r="M280">
            <v>138.20400000000001</v>
          </cell>
        </row>
        <row r="281">
          <cell r="A281">
            <v>3659</v>
          </cell>
          <cell r="B281" t="str">
            <v>KETTLEBELL COLOR 44KG</v>
          </cell>
          <cell r="C281">
            <v>422.53299999999996</v>
          </cell>
          <cell r="D281">
            <v>295.77309999999994</v>
          </cell>
          <cell r="E281">
            <v>-0.30000000000000004</v>
          </cell>
          <cell r="F281" t="str">
            <v>CROSSFIT</v>
          </cell>
          <cell r="H281" t="e">
            <v>#REF!</v>
          </cell>
          <cell r="I281">
            <v>44</v>
          </cell>
          <cell r="J281">
            <v>295.77309999999994</v>
          </cell>
          <cell r="K281">
            <v>-0.20000000000000004</v>
          </cell>
          <cell r="L281">
            <v>338.02639999999997</v>
          </cell>
          <cell r="M281">
            <v>202.08100000000002</v>
          </cell>
        </row>
        <row r="282">
          <cell r="A282">
            <v>3660</v>
          </cell>
          <cell r="B282" t="str">
            <v>KETTLEBELL COLOR 48KG</v>
          </cell>
          <cell r="C282">
            <v>492.29199999999992</v>
          </cell>
          <cell r="D282">
            <v>344.60439999999994</v>
          </cell>
          <cell r="E282">
            <v>-0.3</v>
          </cell>
          <cell r="F282" t="str">
            <v>CROSSFIT</v>
          </cell>
          <cell r="H282" t="e">
            <v>#REF!</v>
          </cell>
          <cell r="I282">
            <v>48</v>
          </cell>
          <cell r="J282">
            <v>344.60439999999994</v>
          </cell>
          <cell r="K282">
            <v>-0.19999999999999998</v>
          </cell>
          <cell r="L282">
            <v>393.83359999999993</v>
          </cell>
          <cell r="M282">
            <v>235.44400000000002</v>
          </cell>
        </row>
        <row r="283">
          <cell r="A283">
            <v>3393</v>
          </cell>
          <cell r="B283" t="str">
            <v>KETTLEBELL COLOR 8KG</v>
          </cell>
          <cell r="C283">
            <v>44.16</v>
          </cell>
          <cell r="D283">
            <v>30.911999999999995</v>
          </cell>
          <cell r="E283">
            <v>-0.30000000000000004</v>
          </cell>
          <cell r="F283" t="str">
            <v>CROSSFIT</v>
          </cell>
          <cell r="H283" t="e">
            <v>#REF!</v>
          </cell>
          <cell r="I283">
            <v>8</v>
          </cell>
          <cell r="J283">
            <v>30.911999999999995</v>
          </cell>
          <cell r="K283">
            <v>-0.20000000000000004</v>
          </cell>
          <cell r="L283">
            <v>35.327999999999996</v>
          </cell>
          <cell r="M283">
            <v>21.12</v>
          </cell>
        </row>
        <row r="284">
          <cell r="A284">
            <v>3705</v>
          </cell>
          <cell r="B284" t="str">
            <v>KETTLEBELL STORAGE</v>
          </cell>
          <cell r="C284">
            <v>91.425574999999981</v>
          </cell>
          <cell r="D284">
            <v>68.569181249999986</v>
          </cell>
          <cell r="E284">
            <v>-0.25</v>
          </cell>
          <cell r="F284" t="str">
            <v>CROSSFIT</v>
          </cell>
          <cell r="H284" t="e">
            <v>#REF!</v>
          </cell>
          <cell r="I284">
            <v>3.5</v>
          </cell>
          <cell r="J284">
            <v>68.569181249999986</v>
          </cell>
          <cell r="K284">
            <v>-0.15</v>
          </cell>
          <cell r="L284">
            <v>77.711738749999981</v>
          </cell>
          <cell r="M284">
            <v>45.796460176991147</v>
          </cell>
        </row>
        <row r="285">
          <cell r="A285">
            <v>3536</v>
          </cell>
          <cell r="B285" t="str">
            <v>KIT CABLAGE SONO</v>
          </cell>
          <cell r="C285">
            <v>38.5</v>
          </cell>
          <cell r="D285">
            <v>38.5</v>
          </cell>
          <cell r="E285">
            <v>0</v>
          </cell>
          <cell r="F285" t="str">
            <v>SONORISATION</v>
          </cell>
          <cell r="H285" t="e">
            <v>#REF!</v>
          </cell>
          <cell r="I285">
            <v>2</v>
          </cell>
          <cell r="J285">
            <v>38.5</v>
          </cell>
          <cell r="L285">
            <v>38.5</v>
          </cell>
          <cell r="M285">
            <v>34.65</v>
          </cell>
        </row>
        <row r="286">
          <cell r="A286">
            <v>2322</v>
          </cell>
          <cell r="B286" t="str">
            <v>KIT DE PARCOURS</v>
          </cell>
          <cell r="C286">
            <v>21.74</v>
          </cell>
          <cell r="D286">
            <v>16.305</v>
          </cell>
          <cell r="E286">
            <v>-0.24999999999999997</v>
          </cell>
          <cell r="F286" t="str">
            <v>PERSONAL TRAINER</v>
          </cell>
          <cell r="H286" t="e">
            <v>#REF!</v>
          </cell>
          <cell r="I286">
            <v>0</v>
          </cell>
          <cell r="J286">
            <v>16.305</v>
          </cell>
          <cell r="K286">
            <v>-0.14999999999999997</v>
          </cell>
          <cell r="L286">
            <v>18.478999999999999</v>
          </cell>
          <cell r="M286">
            <v>11.462000000000002</v>
          </cell>
        </row>
        <row r="287">
          <cell r="A287">
            <v>1655</v>
          </cell>
          <cell r="B287" t="str">
            <v>KIT EQUILIBRE</v>
          </cell>
          <cell r="C287">
            <v>34.200000000000003</v>
          </cell>
          <cell r="D287">
            <v>20.52</v>
          </cell>
          <cell r="E287">
            <v>-0.40000000000000008</v>
          </cell>
          <cell r="F287" t="str">
            <v>PILATES BIEN ETRE</v>
          </cell>
          <cell r="H287" t="e">
            <v>#REF!</v>
          </cell>
          <cell r="I287">
            <v>0</v>
          </cell>
          <cell r="J287">
            <v>20.52</v>
          </cell>
          <cell r="K287">
            <v>-0.30000000000000004</v>
          </cell>
          <cell r="L287">
            <v>23.94</v>
          </cell>
          <cell r="M287">
            <v>11.924000000000001</v>
          </cell>
        </row>
        <row r="288">
          <cell r="A288">
            <v>2312</v>
          </cell>
          <cell r="B288" t="str">
            <v>KIT PUMP 20KG (ORANGE/VERT/JAUNE)</v>
          </cell>
          <cell r="C288">
            <v>64.05</v>
          </cell>
          <cell r="D288">
            <v>41.6325</v>
          </cell>
          <cell r="E288">
            <v>-0.35</v>
          </cell>
          <cell r="F288" t="str">
            <v>FITNESS</v>
          </cell>
          <cell r="H288" t="e">
            <v>#REF!</v>
          </cell>
          <cell r="I288">
            <v>20</v>
          </cell>
          <cell r="J288">
            <v>41.6325</v>
          </cell>
          <cell r="K288">
            <v>-0.24999999999999997</v>
          </cell>
          <cell r="L288">
            <v>48.037499999999994</v>
          </cell>
          <cell r="M288">
            <v>26.765486725663717</v>
          </cell>
        </row>
        <row r="289">
          <cell r="A289">
            <v>3537</v>
          </cell>
          <cell r="B289" t="str">
            <v>KIT PUMP 20KG NOIR</v>
          </cell>
          <cell r="C289">
            <v>73.61</v>
          </cell>
          <cell r="D289">
            <v>44.165999999999997</v>
          </cell>
          <cell r="E289">
            <v>-0.4</v>
          </cell>
          <cell r="F289" t="str">
            <v>FITNESS</v>
          </cell>
          <cell r="H289" t="e">
            <v>#REF!</v>
          </cell>
          <cell r="I289">
            <v>20</v>
          </cell>
          <cell r="J289">
            <v>44.165999999999997</v>
          </cell>
          <cell r="K289">
            <v>-0.30000000000000004</v>
          </cell>
          <cell r="L289">
            <v>51.526999999999994</v>
          </cell>
          <cell r="M289">
            <v>25.849557522123895</v>
          </cell>
        </row>
        <row r="290">
          <cell r="A290">
            <v>2903</v>
          </cell>
          <cell r="B290" t="str">
            <v>KIT PUMP 8,5KG COULEUR</v>
          </cell>
          <cell r="C290">
            <v>41.56</v>
          </cell>
          <cell r="D290">
            <v>21.08</v>
          </cell>
          <cell r="E290">
            <v>-0.4</v>
          </cell>
          <cell r="F290" t="str">
            <v>FITNESS</v>
          </cell>
          <cell r="H290" t="e">
            <v>#REF!</v>
          </cell>
          <cell r="I290">
            <v>8.5</v>
          </cell>
          <cell r="J290">
            <v>24.936</v>
          </cell>
          <cell r="K290">
            <v>-0.30000000000000004</v>
          </cell>
          <cell r="L290">
            <v>29.091999999999999</v>
          </cell>
          <cell r="M290">
            <v>14.858407079646017</v>
          </cell>
        </row>
        <row r="291">
          <cell r="A291">
            <v>3668</v>
          </cell>
          <cell r="B291" t="str">
            <v>L-TRAIN S1</v>
          </cell>
          <cell r="C291">
            <v>4000</v>
          </cell>
          <cell r="D291">
            <v>3400</v>
          </cell>
          <cell r="E291">
            <v>-0.15</v>
          </cell>
          <cell r="F291" t="str">
            <v>CARDIO TRAINING</v>
          </cell>
          <cell r="H291" t="e">
            <v>#REF!</v>
          </cell>
          <cell r="I291">
            <v>150</v>
          </cell>
          <cell r="J291">
            <v>3400</v>
          </cell>
          <cell r="K291">
            <v>-4.9999999999999989E-2</v>
          </cell>
          <cell r="L291">
            <v>3800</v>
          </cell>
          <cell r="M291">
            <v>2664.7345132743367</v>
          </cell>
        </row>
        <row r="292">
          <cell r="A292">
            <v>3669</v>
          </cell>
          <cell r="B292" t="str">
            <v>L-TRAIN S2</v>
          </cell>
          <cell r="C292">
            <v>4412</v>
          </cell>
          <cell r="D292">
            <v>3750.2</v>
          </cell>
          <cell r="E292">
            <v>-0.15000000000000005</v>
          </cell>
          <cell r="F292" t="str">
            <v>CARDIO TRAINING</v>
          </cell>
          <cell r="H292" t="e">
            <v>#REF!</v>
          </cell>
          <cell r="I292">
            <v>150</v>
          </cell>
          <cell r="J292">
            <v>3750.2</v>
          </cell>
          <cell r="K292">
            <v>-5.0000000000000044E-2</v>
          </cell>
          <cell r="L292">
            <v>4191.3999999999996</v>
          </cell>
          <cell r="M292">
            <v>2919.3362831858408</v>
          </cell>
        </row>
        <row r="293">
          <cell r="A293">
            <v>3670</v>
          </cell>
          <cell r="B293" t="str">
            <v>L-TRAIN S3</v>
          </cell>
          <cell r="C293">
            <v>6195</v>
          </cell>
          <cell r="D293">
            <v>5265.75</v>
          </cell>
          <cell r="E293">
            <v>-0.15</v>
          </cell>
          <cell r="F293" t="str">
            <v>CARDIO TRAINING</v>
          </cell>
          <cell r="H293" t="e">
            <v>#REF!</v>
          </cell>
          <cell r="I293">
            <v>159</v>
          </cell>
          <cell r="J293">
            <v>5265.75</v>
          </cell>
          <cell r="K293">
            <v>-4.9999999999999989E-2</v>
          </cell>
          <cell r="L293">
            <v>5885.25</v>
          </cell>
          <cell r="M293">
            <v>3970.3716814159297</v>
          </cell>
        </row>
        <row r="294">
          <cell r="A294">
            <v>1636</v>
          </cell>
          <cell r="B294" t="str">
            <v>LADDER BARREL</v>
          </cell>
          <cell r="C294">
            <v>1117.07</v>
          </cell>
          <cell r="D294">
            <v>837.80250000000001</v>
          </cell>
          <cell r="E294">
            <v>-0.24999999999999994</v>
          </cell>
          <cell r="F294" t="str">
            <v>PILATES BIEN ETRE</v>
          </cell>
          <cell r="H294" t="e">
            <v>#REF!</v>
          </cell>
          <cell r="I294">
            <v>0</v>
          </cell>
          <cell r="J294">
            <v>837.80250000000001</v>
          </cell>
          <cell r="K294">
            <v>-0.14999999999999994</v>
          </cell>
          <cell r="L294">
            <v>949.5095</v>
          </cell>
          <cell r="M294">
            <v>586.5</v>
          </cell>
        </row>
        <row r="295">
          <cell r="A295">
            <v>3662</v>
          </cell>
          <cell r="B295" t="str">
            <v>LAT PULL DOWN CORE</v>
          </cell>
          <cell r="C295">
            <v>2687.95</v>
          </cell>
          <cell r="D295">
            <v>1881.5649999999998</v>
          </cell>
          <cell r="E295">
            <v>-0.30000000000000004</v>
          </cell>
          <cell r="F295" t="str">
            <v>MUSCULATION</v>
          </cell>
          <cell r="H295" t="e">
            <v>#REF!</v>
          </cell>
          <cell r="I295">
            <v>173</v>
          </cell>
          <cell r="J295">
            <v>1881.5649999999998</v>
          </cell>
          <cell r="K295">
            <v>-0.20000000000000004</v>
          </cell>
          <cell r="L295">
            <v>2150.3599999999997</v>
          </cell>
          <cell r="M295">
            <v>1237.6991150442477</v>
          </cell>
        </row>
        <row r="296">
          <cell r="A296">
            <v>3663</v>
          </cell>
          <cell r="B296" t="str">
            <v>LAT PULL DOWN EVOLVE</v>
          </cell>
          <cell r="C296">
            <v>2634</v>
          </cell>
          <cell r="D296">
            <v>2238.9</v>
          </cell>
          <cell r="E296">
            <v>-0.14999999999999997</v>
          </cell>
          <cell r="F296" t="str">
            <v>MUSCULATION</v>
          </cell>
          <cell r="H296" t="e">
            <v>#REF!</v>
          </cell>
          <cell r="I296">
            <v>295</v>
          </cell>
          <cell r="J296">
            <v>2238.9</v>
          </cell>
          <cell r="K296">
            <v>-4.9999999999999961E-2</v>
          </cell>
          <cell r="L296">
            <v>2502.3000000000002</v>
          </cell>
          <cell r="M296">
            <v>1710.6637168141594</v>
          </cell>
        </row>
        <row r="297">
          <cell r="A297">
            <v>3664</v>
          </cell>
          <cell r="B297" t="str">
            <v>LATERAL DELTOID EVOLVE</v>
          </cell>
          <cell r="C297">
            <v>3010</v>
          </cell>
          <cell r="D297">
            <v>2558.5</v>
          </cell>
          <cell r="E297">
            <v>-0.15</v>
          </cell>
          <cell r="F297" t="str">
            <v>MUSCULATION</v>
          </cell>
          <cell r="H297" t="e">
            <v>#REF!</v>
          </cell>
          <cell r="I297">
            <v>250</v>
          </cell>
          <cell r="J297">
            <v>2558.5</v>
          </cell>
          <cell r="K297">
            <v>-4.9999999999999989E-2</v>
          </cell>
          <cell r="L297">
            <v>2859.5</v>
          </cell>
          <cell r="M297">
            <v>1954.1150442477879</v>
          </cell>
        </row>
        <row r="298">
          <cell r="A298">
            <v>3841</v>
          </cell>
          <cell r="B298" t="str">
            <v>LECTEUR CD MIPRO</v>
          </cell>
          <cell r="C298">
            <v>233.33</v>
          </cell>
          <cell r="D298">
            <v>233.33</v>
          </cell>
          <cell r="E298">
            <v>0</v>
          </cell>
          <cell r="F298" t="str">
            <v>SONORISATION</v>
          </cell>
          <cell r="H298" t="e">
            <v>#REF!</v>
          </cell>
          <cell r="I298">
            <v>0</v>
          </cell>
          <cell r="J298">
            <v>233.33</v>
          </cell>
          <cell r="L298">
            <v>233.33</v>
          </cell>
          <cell r="M298">
            <v>212.12</v>
          </cell>
        </row>
        <row r="299">
          <cell r="A299">
            <v>2621</v>
          </cell>
          <cell r="B299" t="str">
            <v>LECTEUR CD MP103USB</v>
          </cell>
          <cell r="C299">
            <v>185</v>
          </cell>
          <cell r="D299">
            <v>185</v>
          </cell>
          <cell r="E299">
            <v>0</v>
          </cell>
          <cell r="F299" t="str">
            <v>SONORISATION</v>
          </cell>
          <cell r="H299" t="e">
            <v>#REF!</v>
          </cell>
          <cell r="I299">
            <v>6</v>
          </cell>
          <cell r="J299">
            <v>185</v>
          </cell>
          <cell r="L299">
            <v>185</v>
          </cell>
          <cell r="M299">
            <v>166.5</v>
          </cell>
        </row>
        <row r="300">
          <cell r="A300">
            <v>3665</v>
          </cell>
          <cell r="B300" t="str">
            <v>LEG EXTENSION EVOLVE</v>
          </cell>
          <cell r="C300">
            <v>3177</v>
          </cell>
          <cell r="D300">
            <v>2700.45</v>
          </cell>
          <cell r="E300">
            <v>-0.15000000000000005</v>
          </cell>
          <cell r="F300" t="str">
            <v>MUSCULATION</v>
          </cell>
          <cell r="H300" t="e">
            <v>#REF!</v>
          </cell>
          <cell r="I300">
            <v>132</v>
          </cell>
          <cell r="J300">
            <v>2700.45</v>
          </cell>
          <cell r="K300">
            <v>-5.0000000000000044E-2</v>
          </cell>
          <cell r="L300">
            <v>3018.1499999999996</v>
          </cell>
          <cell r="M300">
            <v>2062.8318584070798</v>
          </cell>
        </row>
        <row r="301">
          <cell r="A301">
            <v>3559</v>
          </cell>
          <cell r="B301" t="str">
            <v>LF SUSPENSION TRAINER</v>
          </cell>
          <cell r="C301">
            <v>50.35275</v>
          </cell>
          <cell r="D301">
            <v>32.729287499999998</v>
          </cell>
          <cell r="E301">
            <v>-0.35000000000000003</v>
          </cell>
          <cell r="F301" t="str">
            <v>CROSSFIT</v>
          </cell>
          <cell r="H301" t="e">
            <v>#REF!</v>
          </cell>
          <cell r="I301">
            <v>1.1000000000000001</v>
          </cell>
          <cell r="J301">
            <v>32.729287499999998</v>
          </cell>
          <cell r="K301">
            <v>-0.25</v>
          </cell>
          <cell r="L301">
            <v>37.764562499999997</v>
          </cell>
          <cell r="M301">
            <v>18.827433628318587</v>
          </cell>
        </row>
        <row r="302">
          <cell r="A302">
            <v>2470</v>
          </cell>
          <cell r="B302" t="str">
            <v>LIVRE 100% CROSS-TRAINIG</v>
          </cell>
          <cell r="C302">
            <v>22.27</v>
          </cell>
          <cell r="D302">
            <v>18.929500000000001</v>
          </cell>
          <cell r="E302">
            <v>-0.14999999999999994</v>
          </cell>
          <cell r="F302" t="str">
            <v>MEDIATHEQUE</v>
          </cell>
          <cell r="H302" t="e">
            <v>#REF!</v>
          </cell>
          <cell r="I302">
            <v>0.51</v>
          </cell>
          <cell r="J302">
            <v>18.929500000000001</v>
          </cell>
          <cell r="K302">
            <v>-4.9999999999999933E-2</v>
          </cell>
          <cell r="L302">
            <v>21.156500000000001</v>
          </cell>
          <cell r="M302">
            <v>15.204000000000001</v>
          </cell>
        </row>
        <row r="303">
          <cell r="A303">
            <v>1428</v>
          </cell>
          <cell r="B303" t="str">
            <v>LIVRE ABDOMINAUX ARRETEZ LE MASSACRE</v>
          </cell>
          <cell r="C303">
            <v>12.54</v>
          </cell>
          <cell r="D303">
            <v>11.286</v>
          </cell>
          <cell r="E303">
            <v>-9.9999999999999978E-2</v>
          </cell>
          <cell r="F303" t="str">
            <v>MEDIATHEQUE</v>
          </cell>
          <cell r="H303" t="e">
            <v>#REF!</v>
          </cell>
          <cell r="I303">
            <v>0</v>
          </cell>
          <cell r="J303">
            <v>11.286</v>
          </cell>
          <cell r="K303">
            <v>0</v>
          </cell>
          <cell r="L303">
            <v>12.54</v>
          </cell>
          <cell r="M303">
            <v>9.1244999999999994</v>
          </cell>
        </row>
        <row r="304">
          <cell r="A304">
            <v>2427</v>
          </cell>
          <cell r="B304" t="str">
            <v>LIVRE APPRENDRE L'ANATOMIE MUSCULAIRE FONCTIONNELL</v>
          </cell>
          <cell r="C304">
            <v>15.07</v>
          </cell>
          <cell r="D304">
            <v>12.8095</v>
          </cell>
          <cell r="E304">
            <v>-0.15000000000000002</v>
          </cell>
          <cell r="F304" t="str">
            <v>MEDIATHEQUE</v>
          </cell>
          <cell r="H304" t="e">
            <v>#REF!</v>
          </cell>
          <cell r="I304">
            <v>0.33</v>
          </cell>
          <cell r="J304">
            <v>12.8095</v>
          </cell>
          <cell r="K304">
            <v>-5.0000000000000017E-2</v>
          </cell>
          <cell r="L304">
            <v>14.3165</v>
          </cell>
          <cell r="M304">
            <v>10.4475</v>
          </cell>
        </row>
        <row r="305">
          <cell r="A305">
            <v>1551</v>
          </cell>
          <cell r="B305" t="str">
            <v>LIVRE ENTRAINEMENT AVEC UN ELASTIQUE</v>
          </cell>
          <cell r="C305">
            <v>19.91</v>
          </cell>
          <cell r="D305">
            <v>16.923500000000001</v>
          </cell>
          <cell r="E305">
            <v>-0.14999999999999997</v>
          </cell>
          <cell r="F305" t="str">
            <v>MEDIATHEQUE</v>
          </cell>
          <cell r="H305" t="e">
            <v>#REF!</v>
          </cell>
          <cell r="I305">
            <v>0.6</v>
          </cell>
          <cell r="J305">
            <v>16.923500000000001</v>
          </cell>
          <cell r="K305">
            <v>-4.9999999999999961E-2</v>
          </cell>
          <cell r="L305">
            <v>18.9145</v>
          </cell>
          <cell r="M305">
            <v>13.587</v>
          </cell>
        </row>
        <row r="306">
          <cell r="A306">
            <v>3540</v>
          </cell>
          <cell r="B306" t="str">
            <v>LIVRE ENTRAINEMENT AVEC UN SWISS BALL</v>
          </cell>
          <cell r="C306">
            <v>21.71</v>
          </cell>
          <cell r="D306">
            <v>18.453500000000002</v>
          </cell>
          <cell r="E306">
            <v>-0.14999999999999994</v>
          </cell>
          <cell r="F306" t="str">
            <v>MEDIATHEQUE</v>
          </cell>
          <cell r="H306" t="e">
            <v>#REF!</v>
          </cell>
          <cell r="I306">
            <v>0.5</v>
          </cell>
          <cell r="J306">
            <v>18.453500000000002</v>
          </cell>
          <cell r="K306">
            <v>-4.9999999999999933E-2</v>
          </cell>
          <cell r="L306">
            <v>20.624500000000001</v>
          </cell>
          <cell r="M306">
            <v>14.8155</v>
          </cell>
        </row>
        <row r="307">
          <cell r="A307">
            <v>1553</v>
          </cell>
          <cell r="B307" t="str">
            <v>LIVRE ETIREMENT &amp; RENFORCEMENT MUSCULAIRE</v>
          </cell>
          <cell r="C307">
            <v>22.27</v>
          </cell>
          <cell r="D307">
            <v>18.929500000000001</v>
          </cell>
          <cell r="E307">
            <v>-0.14999999999999994</v>
          </cell>
          <cell r="F307" t="str">
            <v>MEDIATHEQUE</v>
          </cell>
          <cell r="H307" t="e">
            <v>#REF!</v>
          </cell>
          <cell r="I307">
            <v>0.6</v>
          </cell>
          <cell r="J307">
            <v>18.929500000000001</v>
          </cell>
          <cell r="K307">
            <v>-4.9999999999999933E-2</v>
          </cell>
          <cell r="L307">
            <v>21.156500000000001</v>
          </cell>
          <cell r="M307">
            <v>15.204000000000001</v>
          </cell>
        </row>
        <row r="308">
          <cell r="A308">
            <v>1555</v>
          </cell>
          <cell r="B308" t="str">
            <v>LIVRE FITNESS</v>
          </cell>
          <cell r="C308">
            <v>20.76</v>
          </cell>
          <cell r="D308">
            <v>17.646000000000001</v>
          </cell>
          <cell r="E308">
            <v>-0.15000000000000002</v>
          </cell>
          <cell r="F308" t="str">
            <v>MEDIATHEQUE</v>
          </cell>
          <cell r="H308" t="e">
            <v>#REF!</v>
          </cell>
          <cell r="I308">
            <v>0.6</v>
          </cell>
          <cell r="J308">
            <v>17.646000000000001</v>
          </cell>
          <cell r="K308">
            <v>-5.0000000000000017E-2</v>
          </cell>
          <cell r="L308">
            <v>19.722000000000001</v>
          </cell>
          <cell r="M308">
            <v>14.385</v>
          </cell>
        </row>
        <row r="309">
          <cell r="A309">
            <v>3541</v>
          </cell>
          <cell r="B309" t="str">
            <v>LIVRE GAINAGE</v>
          </cell>
          <cell r="C309">
            <v>23.6</v>
          </cell>
          <cell r="D309">
            <v>20.060000000000002</v>
          </cell>
          <cell r="E309">
            <v>-0.14999999999999997</v>
          </cell>
          <cell r="F309" t="str">
            <v>MEDIATHEQUE</v>
          </cell>
          <cell r="H309" t="e">
            <v>#REF!</v>
          </cell>
          <cell r="I309">
            <v>0.6</v>
          </cell>
          <cell r="J309">
            <v>20.060000000000002</v>
          </cell>
          <cell r="K309">
            <v>-4.9999999999999961E-2</v>
          </cell>
          <cell r="L309">
            <v>22.42</v>
          </cell>
          <cell r="M309">
            <v>16.106999999999999</v>
          </cell>
        </row>
        <row r="310">
          <cell r="A310">
            <v>1567</v>
          </cell>
          <cell r="B310" t="str">
            <v>LIVRE GUIDE DE LA MUSCULATION</v>
          </cell>
          <cell r="C310">
            <v>20.76</v>
          </cell>
          <cell r="D310">
            <v>17.646000000000001</v>
          </cell>
          <cell r="E310">
            <v>-0.15000000000000002</v>
          </cell>
          <cell r="F310" t="str">
            <v>MEDIATHEQUE</v>
          </cell>
          <cell r="H310" t="e">
            <v>#REF!</v>
          </cell>
          <cell r="I310">
            <v>0.6</v>
          </cell>
          <cell r="J310">
            <v>17.646000000000001</v>
          </cell>
          <cell r="K310">
            <v>-5.0000000000000017E-2</v>
          </cell>
          <cell r="L310">
            <v>19.722000000000001</v>
          </cell>
          <cell r="M310">
            <v>14.385</v>
          </cell>
        </row>
        <row r="311">
          <cell r="A311">
            <v>3545</v>
          </cell>
          <cell r="B311" t="str">
            <v>LIVRE GUIDE DES TRACTIONS</v>
          </cell>
          <cell r="C311">
            <v>18.010000000000002</v>
          </cell>
          <cell r="D311">
            <v>15.3085</v>
          </cell>
          <cell r="E311">
            <v>-0.15000000000000005</v>
          </cell>
          <cell r="F311" t="str">
            <v>MEDIATHEQUE</v>
          </cell>
          <cell r="H311" t="e">
            <v>#REF!</v>
          </cell>
          <cell r="I311">
            <v>0.6</v>
          </cell>
          <cell r="J311">
            <v>15.3085</v>
          </cell>
          <cell r="K311">
            <v>-5.0000000000000044E-2</v>
          </cell>
          <cell r="L311">
            <v>17.109500000000001</v>
          </cell>
          <cell r="M311">
            <v>12.484500000000001</v>
          </cell>
        </row>
        <row r="312">
          <cell r="A312">
            <v>1626</v>
          </cell>
          <cell r="B312" t="str">
            <v>LIVRE INITIATION AU SHIATSU</v>
          </cell>
          <cell r="C312">
            <v>20.85</v>
          </cell>
          <cell r="D312">
            <v>17.7225</v>
          </cell>
          <cell r="E312">
            <v>-0.15000000000000005</v>
          </cell>
          <cell r="F312" t="str">
            <v>MEDIATHEQUE</v>
          </cell>
          <cell r="H312" t="e">
            <v>#REF!</v>
          </cell>
          <cell r="I312">
            <v>0.5</v>
          </cell>
          <cell r="J312">
            <v>17.7225</v>
          </cell>
          <cell r="K312">
            <v>-5.0000000000000044E-2</v>
          </cell>
          <cell r="L312">
            <v>19.807500000000001</v>
          </cell>
          <cell r="M312">
            <v>14.227500000000001</v>
          </cell>
        </row>
        <row r="313">
          <cell r="A313">
            <v>3542</v>
          </cell>
          <cell r="B313" t="str">
            <v>LIVRE L'ANATOMIE APPLIQUE è L'EXERCICE MUSCULAIRE</v>
          </cell>
          <cell r="C313">
            <v>28.39</v>
          </cell>
          <cell r="D313">
            <v>24.131499999999999</v>
          </cell>
          <cell r="E313">
            <v>-0.15000000000000005</v>
          </cell>
          <cell r="F313" t="str">
            <v>MEDIATHEQUE</v>
          </cell>
          <cell r="H313" t="e">
            <v>#REF!</v>
          </cell>
          <cell r="I313">
            <v>0.7</v>
          </cell>
          <cell r="J313">
            <v>24.131499999999999</v>
          </cell>
          <cell r="K313">
            <v>-5.0000000000000044E-2</v>
          </cell>
          <cell r="L313">
            <v>26.970499999999998</v>
          </cell>
          <cell r="M313">
            <v>19.372499999999999</v>
          </cell>
        </row>
        <row r="314">
          <cell r="A314">
            <v>2444</v>
          </cell>
          <cell r="B314" t="str">
            <v>LIVRE LA BIBLE DE LA PREPARATION DU SPORTIF</v>
          </cell>
          <cell r="C314">
            <v>35.549999999999997</v>
          </cell>
          <cell r="D314">
            <v>30.217499999999998</v>
          </cell>
          <cell r="E314">
            <v>-0.15</v>
          </cell>
          <cell r="F314" t="str">
            <v>MEDIATHEQUE</v>
          </cell>
          <cell r="H314" t="e">
            <v>#REF!</v>
          </cell>
          <cell r="I314">
            <v>1.2</v>
          </cell>
          <cell r="J314">
            <v>30.217499999999998</v>
          </cell>
          <cell r="K314">
            <v>-4.9999999999999989E-2</v>
          </cell>
          <cell r="L314">
            <v>33.772499999999994</v>
          </cell>
          <cell r="M314">
            <v>24.255000000000003</v>
          </cell>
        </row>
        <row r="315">
          <cell r="A315">
            <v>2446</v>
          </cell>
          <cell r="B315" t="str">
            <v>LIVRE LA NUTRITION DU SPORTIF</v>
          </cell>
          <cell r="C315">
            <v>26.54</v>
          </cell>
          <cell r="D315">
            <v>22.558999999999997</v>
          </cell>
          <cell r="E315">
            <v>-0.15000000000000008</v>
          </cell>
          <cell r="F315" t="str">
            <v>MEDIATHEQUE</v>
          </cell>
          <cell r="H315" t="e">
            <v>#REF!</v>
          </cell>
          <cell r="I315">
            <v>1</v>
          </cell>
          <cell r="J315">
            <v>22.558999999999997</v>
          </cell>
          <cell r="K315">
            <v>-5.0000000000000072E-2</v>
          </cell>
          <cell r="L315">
            <v>25.212999999999997</v>
          </cell>
          <cell r="M315">
            <v>18.112500000000001</v>
          </cell>
        </row>
        <row r="316">
          <cell r="A316">
            <v>2468</v>
          </cell>
          <cell r="B316" t="str">
            <v>LIVRE LA PLIOMETRIE</v>
          </cell>
          <cell r="C316">
            <v>26.54</v>
          </cell>
          <cell r="D316">
            <v>22.558999999999997</v>
          </cell>
          <cell r="E316">
            <v>-0.15000000000000008</v>
          </cell>
          <cell r="F316" t="str">
            <v>MEDIATHEQUE</v>
          </cell>
          <cell r="H316" t="e">
            <v>#REF!</v>
          </cell>
          <cell r="I316">
            <v>0.6</v>
          </cell>
          <cell r="J316">
            <v>22.558999999999997</v>
          </cell>
          <cell r="K316">
            <v>-5.0000000000000072E-2</v>
          </cell>
          <cell r="L316">
            <v>25.212999999999997</v>
          </cell>
          <cell r="M316">
            <v>18.112500000000001</v>
          </cell>
        </row>
        <row r="317">
          <cell r="A317">
            <v>2469</v>
          </cell>
          <cell r="B317" t="str">
            <v>LIVRE LE KETTLEBELL</v>
          </cell>
          <cell r="C317">
            <v>23.65</v>
          </cell>
          <cell r="D317">
            <v>20.102499999999999</v>
          </cell>
          <cell r="E317">
            <v>-0.15</v>
          </cell>
          <cell r="F317" t="str">
            <v>MEDIATHEQUE</v>
          </cell>
          <cell r="H317" t="e">
            <v>#REF!</v>
          </cell>
          <cell r="I317">
            <v>0.6</v>
          </cell>
          <cell r="J317">
            <v>20.102499999999999</v>
          </cell>
          <cell r="K317">
            <v>-4.9999999999999989E-2</v>
          </cell>
          <cell r="L317">
            <v>22.467499999999998</v>
          </cell>
          <cell r="M317">
            <v>16.138500000000001</v>
          </cell>
        </row>
        <row r="318">
          <cell r="A318">
            <v>3539</v>
          </cell>
          <cell r="B318" t="str">
            <v>LIVRE MEDECINE BALL</v>
          </cell>
          <cell r="C318">
            <v>17.420000000000002</v>
          </cell>
          <cell r="D318">
            <v>14.807</v>
          </cell>
          <cell r="E318">
            <v>-0.15000000000000005</v>
          </cell>
          <cell r="F318" t="str">
            <v>MEDIATHEQUE</v>
          </cell>
          <cell r="H318" t="e">
            <v>#REF!</v>
          </cell>
          <cell r="I318">
            <v>0.3</v>
          </cell>
          <cell r="J318">
            <v>14.807</v>
          </cell>
          <cell r="K318">
            <v>-5.0000000000000044E-2</v>
          </cell>
          <cell r="L318">
            <v>16.548999999999999</v>
          </cell>
          <cell r="M318">
            <v>11.340000000000002</v>
          </cell>
        </row>
        <row r="319">
          <cell r="A319">
            <v>3543</v>
          </cell>
          <cell r="B319" t="str">
            <v>LIVRE MTHODE DE MUSCULATION LAFAY</v>
          </cell>
          <cell r="C319">
            <v>22.27</v>
          </cell>
          <cell r="D319">
            <v>18.929500000000001</v>
          </cell>
          <cell r="E319">
            <v>-0.14999999999999994</v>
          </cell>
          <cell r="F319" t="str">
            <v>MEDIATHEQUE</v>
          </cell>
          <cell r="H319" t="e">
            <v>#REF!</v>
          </cell>
          <cell r="I319">
            <v>0</v>
          </cell>
          <cell r="J319">
            <v>18.929500000000001</v>
          </cell>
          <cell r="K319">
            <v>-4.9999999999999933E-2</v>
          </cell>
          <cell r="L319">
            <v>21.156500000000001</v>
          </cell>
          <cell r="M319">
            <v>15.204000000000001</v>
          </cell>
        </row>
        <row r="320">
          <cell r="A320">
            <v>3546</v>
          </cell>
          <cell r="B320" t="str">
            <v>LIVRE MTHODE DELAVIER DE MUSCULATION VOL2</v>
          </cell>
          <cell r="C320">
            <v>24.55</v>
          </cell>
          <cell r="D320">
            <v>20.8675</v>
          </cell>
          <cell r="E320">
            <v>-0.15000000000000005</v>
          </cell>
          <cell r="F320" t="str">
            <v>MEDIATHEQUE</v>
          </cell>
          <cell r="H320" t="e">
            <v>#REF!</v>
          </cell>
          <cell r="I320">
            <v>1.2</v>
          </cell>
          <cell r="J320">
            <v>20.8675</v>
          </cell>
          <cell r="K320">
            <v>-5.0000000000000044E-2</v>
          </cell>
          <cell r="L320">
            <v>23.322499999999998</v>
          </cell>
          <cell r="M320">
            <v>17.010000000000002</v>
          </cell>
        </row>
        <row r="321">
          <cell r="A321">
            <v>2491</v>
          </cell>
          <cell r="B321" t="str">
            <v>LIVRE METHODE IMPACT</v>
          </cell>
          <cell r="C321">
            <v>22.56</v>
          </cell>
          <cell r="D321">
            <v>19.175999999999998</v>
          </cell>
          <cell r="E321">
            <v>-0.15000000000000002</v>
          </cell>
          <cell r="F321" t="str">
            <v>MEDIATHEQUE</v>
          </cell>
          <cell r="H321" t="e">
            <v>#REF!</v>
          </cell>
          <cell r="I321">
            <v>0.6</v>
          </cell>
          <cell r="J321">
            <v>19.175999999999998</v>
          </cell>
          <cell r="K321">
            <v>-5.0000000000000017E-2</v>
          </cell>
          <cell r="L321">
            <v>21.431999999999999</v>
          </cell>
          <cell r="M321">
            <v>15.393000000000001</v>
          </cell>
        </row>
        <row r="322">
          <cell r="A322">
            <v>1502</v>
          </cell>
          <cell r="B322" t="str">
            <v>LIVRE MOTRICITE SPORTIVE : DEVELOP DES CAPACITES</v>
          </cell>
          <cell r="C322">
            <v>30.81</v>
          </cell>
          <cell r="D322">
            <v>26.188499999999998</v>
          </cell>
          <cell r="E322">
            <v>-0.15000000000000005</v>
          </cell>
          <cell r="F322" t="str">
            <v>MEDIATHEQUE</v>
          </cell>
          <cell r="H322" t="e">
            <v>#REF!</v>
          </cell>
          <cell r="I322">
            <v>0.6</v>
          </cell>
          <cell r="J322">
            <v>26.188499999999998</v>
          </cell>
          <cell r="K322">
            <v>-5.0000000000000044E-2</v>
          </cell>
          <cell r="L322">
            <v>29.269499999999997</v>
          </cell>
          <cell r="M322">
            <v>21.021000000000001</v>
          </cell>
        </row>
        <row r="323">
          <cell r="A323">
            <v>1569</v>
          </cell>
          <cell r="B323" t="str">
            <v>LIVRE PERINEE ARRETONS LE MASSACRE</v>
          </cell>
          <cell r="C323">
            <v>12.54</v>
          </cell>
          <cell r="D323">
            <v>12.54</v>
          </cell>
          <cell r="E323">
            <v>0</v>
          </cell>
          <cell r="F323" t="str">
            <v>MEDIATHEQUE</v>
          </cell>
          <cell r="H323" t="e">
            <v>#REF!</v>
          </cell>
          <cell r="I323">
            <v>0</v>
          </cell>
          <cell r="J323">
            <v>12.54</v>
          </cell>
          <cell r="L323">
            <v>12.54</v>
          </cell>
          <cell r="M323">
            <v>11.770500000000002</v>
          </cell>
        </row>
        <row r="324">
          <cell r="A324">
            <v>1681</v>
          </cell>
          <cell r="B324" t="str">
            <v>LIVRE PILATES ANATOMIE ET MOUVEMENTS</v>
          </cell>
          <cell r="C324">
            <v>22.75</v>
          </cell>
          <cell r="D324">
            <v>19.337499999999999</v>
          </cell>
          <cell r="E324">
            <v>-0.15000000000000005</v>
          </cell>
          <cell r="F324" t="str">
            <v>MEDIATHEQUE</v>
          </cell>
          <cell r="H324" t="e">
            <v>#REF!</v>
          </cell>
          <cell r="I324">
            <v>0</v>
          </cell>
          <cell r="J324">
            <v>19.337499999999999</v>
          </cell>
          <cell r="K324">
            <v>-5.0000000000000044E-2</v>
          </cell>
          <cell r="L324">
            <v>21.612500000000001</v>
          </cell>
          <cell r="M324">
            <v>15.771000000000001</v>
          </cell>
        </row>
        <row r="325">
          <cell r="A325">
            <v>1683</v>
          </cell>
          <cell r="B325" t="str">
            <v>LIVRE PILATES SANS RISQUE</v>
          </cell>
          <cell r="C325">
            <v>17.54</v>
          </cell>
          <cell r="D325">
            <v>14.908999999999999</v>
          </cell>
          <cell r="E325">
            <v>-0.15000000000000002</v>
          </cell>
          <cell r="F325" t="str">
            <v>MEDIATHEQUE</v>
          </cell>
          <cell r="H325" t="e">
            <v>#REF!</v>
          </cell>
          <cell r="I325">
            <v>0.4</v>
          </cell>
          <cell r="J325">
            <v>14.908999999999999</v>
          </cell>
          <cell r="K325">
            <v>-5.0000000000000017E-2</v>
          </cell>
          <cell r="L325">
            <v>16.662999999999997</v>
          </cell>
          <cell r="M325">
            <v>11.413499999999999</v>
          </cell>
        </row>
        <row r="326">
          <cell r="A326">
            <v>1637</v>
          </cell>
          <cell r="B326" t="str">
            <v>LIVRE RELAXATION + CD</v>
          </cell>
          <cell r="C326">
            <v>20.76</v>
          </cell>
          <cell r="D326">
            <v>17.646000000000001</v>
          </cell>
          <cell r="E326">
            <v>-0.15000000000000002</v>
          </cell>
          <cell r="F326" t="str">
            <v>MEDIATHEQUE</v>
          </cell>
          <cell r="H326" t="e">
            <v>#REF!</v>
          </cell>
          <cell r="I326">
            <v>0.3</v>
          </cell>
          <cell r="J326">
            <v>17.646000000000001</v>
          </cell>
          <cell r="K326">
            <v>-5.0000000000000017E-2</v>
          </cell>
          <cell r="L326">
            <v>19.722000000000001</v>
          </cell>
          <cell r="M326">
            <v>14.385</v>
          </cell>
        </row>
        <row r="327">
          <cell r="A327">
            <v>3544</v>
          </cell>
          <cell r="B327" t="str">
            <v>LIVRE SANGLES DE SUSPENSION</v>
          </cell>
          <cell r="C327">
            <v>26.07</v>
          </cell>
          <cell r="D327">
            <v>22.159500000000001</v>
          </cell>
          <cell r="E327">
            <v>-0.14999999999999997</v>
          </cell>
          <cell r="F327" t="str">
            <v>MEDIATHEQUE</v>
          </cell>
          <cell r="H327" t="e">
            <v>#REF!</v>
          </cell>
          <cell r="I327">
            <v>0.7</v>
          </cell>
          <cell r="J327">
            <v>22.159500000000001</v>
          </cell>
          <cell r="K327">
            <v>-4.9999999999999961E-2</v>
          </cell>
          <cell r="L327">
            <v>24.766500000000001</v>
          </cell>
          <cell r="M327">
            <v>17.787000000000003</v>
          </cell>
        </row>
        <row r="328">
          <cell r="A328">
            <v>1742</v>
          </cell>
          <cell r="B328" t="str">
            <v>LIVRE STRECH POSTURAL</v>
          </cell>
          <cell r="C328">
            <v>13.74</v>
          </cell>
          <cell r="D328">
            <v>11.679</v>
          </cell>
          <cell r="E328">
            <v>-0.15</v>
          </cell>
          <cell r="F328" t="str">
            <v>MEDIATHEQUE</v>
          </cell>
          <cell r="H328" t="e">
            <v>#REF!</v>
          </cell>
          <cell r="I328">
            <v>0.2</v>
          </cell>
          <cell r="J328">
            <v>11.679</v>
          </cell>
          <cell r="K328">
            <v>-4.9999999999999989E-2</v>
          </cell>
          <cell r="L328">
            <v>13.052999999999999</v>
          </cell>
          <cell r="M328">
            <v>8.9459999999999997</v>
          </cell>
        </row>
        <row r="329">
          <cell r="A329">
            <v>1743</v>
          </cell>
          <cell r="B329" t="str">
            <v>LIVRE STRECHING GLOBAL ACTIF</v>
          </cell>
          <cell r="C329">
            <v>16.12</v>
          </cell>
          <cell r="D329">
            <v>13.702</v>
          </cell>
          <cell r="E329">
            <v>-0.15000000000000005</v>
          </cell>
          <cell r="F329" t="str">
            <v>MEDIATHEQUE</v>
          </cell>
          <cell r="H329" t="e">
            <v>#REF!</v>
          </cell>
          <cell r="I329">
            <v>0.2</v>
          </cell>
          <cell r="J329">
            <v>13.702</v>
          </cell>
          <cell r="K329">
            <v>-5.0000000000000044E-2</v>
          </cell>
          <cell r="L329">
            <v>15.314</v>
          </cell>
          <cell r="M329">
            <v>10.489500000000001</v>
          </cell>
        </row>
        <row r="330">
          <cell r="A330">
            <v>1765</v>
          </cell>
          <cell r="B330" t="str">
            <v>LIVRE YOGA ANATOMIE ET MOUVEMENTS</v>
          </cell>
          <cell r="C330">
            <v>21.8</v>
          </cell>
          <cell r="D330">
            <v>18.53</v>
          </cell>
          <cell r="E330">
            <v>-0.14999999999999997</v>
          </cell>
          <cell r="F330" t="str">
            <v>MEDIATHEQUE</v>
          </cell>
          <cell r="H330" t="e">
            <v>#REF!</v>
          </cell>
          <cell r="I330">
            <v>0.6</v>
          </cell>
          <cell r="J330">
            <v>18.53</v>
          </cell>
          <cell r="K330">
            <v>-4.9999999999999961E-2</v>
          </cell>
          <cell r="L330">
            <v>20.71</v>
          </cell>
          <cell r="M330">
            <v>15.109500000000001</v>
          </cell>
        </row>
        <row r="331">
          <cell r="A331">
            <v>2867</v>
          </cell>
          <cell r="B331" t="str">
            <v>LIVRE YOGA PILATES + CD</v>
          </cell>
          <cell r="C331">
            <v>21.33</v>
          </cell>
          <cell r="D331">
            <v>18.130499999999998</v>
          </cell>
          <cell r="E331">
            <v>-0.15000000000000002</v>
          </cell>
          <cell r="F331" t="str">
            <v>MEDIATHEQUE</v>
          </cell>
          <cell r="H331" t="e">
            <v>#REF!</v>
          </cell>
          <cell r="I331">
            <v>0.3</v>
          </cell>
          <cell r="J331">
            <v>18.130499999999998</v>
          </cell>
          <cell r="K331">
            <v>-5.0000000000000017E-2</v>
          </cell>
          <cell r="L331">
            <v>20.263499999999997</v>
          </cell>
          <cell r="M331">
            <v>14.784000000000001</v>
          </cell>
        </row>
        <row r="332">
          <cell r="A332">
            <v>3666</v>
          </cell>
          <cell r="B332" t="str">
            <v>LONG PULL EVOLVE</v>
          </cell>
          <cell r="C332">
            <v>2445</v>
          </cell>
          <cell r="D332">
            <v>2078.25</v>
          </cell>
          <cell r="E332">
            <v>-0.15</v>
          </cell>
          <cell r="F332" t="str">
            <v>MUSCULATION</v>
          </cell>
          <cell r="H332" t="e">
            <v>#REF!</v>
          </cell>
          <cell r="I332">
            <v>132</v>
          </cell>
          <cell r="J332">
            <v>2078.25</v>
          </cell>
          <cell r="K332">
            <v>-4.9999999999999989E-2</v>
          </cell>
          <cell r="L332">
            <v>2322.75</v>
          </cell>
          <cell r="M332">
            <v>1587.0796460176994</v>
          </cell>
        </row>
        <row r="333">
          <cell r="A333">
            <v>3667</v>
          </cell>
          <cell r="B333" t="str">
            <v>LOWER BACK EXTENSION EVOLVE</v>
          </cell>
          <cell r="C333">
            <v>2781</v>
          </cell>
          <cell r="D333">
            <v>2363.85</v>
          </cell>
          <cell r="E333">
            <v>-0.15000000000000002</v>
          </cell>
          <cell r="F333" t="str">
            <v>MUSCULATION</v>
          </cell>
          <cell r="H333" t="e">
            <v>#REF!</v>
          </cell>
          <cell r="I333">
            <v>266</v>
          </cell>
          <cell r="J333">
            <v>2363.85</v>
          </cell>
          <cell r="K333">
            <v>-5.0000000000000017E-2</v>
          </cell>
          <cell r="L333">
            <v>2641.95</v>
          </cell>
          <cell r="M333">
            <v>1805.4424778761065</v>
          </cell>
        </row>
        <row r="334">
          <cell r="A334">
            <v>2358</v>
          </cell>
          <cell r="B334" t="str">
            <v xml:space="preserve">MANCHON MOUSSE </v>
          </cell>
          <cell r="C334">
            <v>20.07</v>
          </cell>
          <cell r="D334">
            <v>9.0314999999999994</v>
          </cell>
          <cell r="E334">
            <v>-0.55000000000000004</v>
          </cell>
          <cell r="F334" t="str">
            <v>MUSCULATION</v>
          </cell>
          <cell r="H334" t="e">
            <v>#REF!</v>
          </cell>
          <cell r="I334">
            <v>0.25</v>
          </cell>
          <cell r="J334">
            <v>9.0314999999999994</v>
          </cell>
          <cell r="K334">
            <v>-0.45000000000000007</v>
          </cell>
          <cell r="L334">
            <v>11.038499999999999</v>
          </cell>
          <cell r="M334">
            <v>3.1548672566371683</v>
          </cell>
        </row>
        <row r="335">
          <cell r="A335">
            <v>3012</v>
          </cell>
          <cell r="B335" t="str">
            <v>MANNEQUIN DE FRAPPE</v>
          </cell>
          <cell r="C335">
            <v>330</v>
          </cell>
          <cell r="D335">
            <v>247.5</v>
          </cell>
          <cell r="E335">
            <v>-0.25</v>
          </cell>
          <cell r="F335" t="str">
            <v>FITNESS</v>
          </cell>
          <cell r="H335" t="e">
            <v>#REF!</v>
          </cell>
          <cell r="I335">
            <v>0</v>
          </cell>
          <cell r="J335">
            <v>247.5</v>
          </cell>
          <cell r="K335">
            <v>-0.15</v>
          </cell>
          <cell r="L335">
            <v>280.5</v>
          </cell>
          <cell r="M335">
            <v>163.35000000000002</v>
          </cell>
        </row>
        <row r="336">
          <cell r="A336">
            <v>3671</v>
          </cell>
          <cell r="B336" t="str">
            <v>MAX RACK AX1001</v>
          </cell>
          <cell r="C336">
            <v>2088.1297499999996</v>
          </cell>
          <cell r="D336">
            <v>1252.8778499999996</v>
          </cell>
          <cell r="E336">
            <v>-0.40000000000000008</v>
          </cell>
          <cell r="F336" t="str">
            <v>CROSSFIT</v>
          </cell>
          <cell r="H336" t="e">
            <v>#REF!</v>
          </cell>
          <cell r="I336">
            <v>200</v>
          </cell>
          <cell r="J336">
            <v>1252.8778499999996</v>
          </cell>
          <cell r="K336">
            <v>-0.30000000000000004</v>
          </cell>
          <cell r="L336">
            <v>1461.6908249999997</v>
          </cell>
          <cell r="M336">
            <v>702.21238938053091</v>
          </cell>
        </row>
        <row r="337">
          <cell r="A337">
            <v>1639</v>
          </cell>
          <cell r="B337" t="str">
            <v>MEDECINE BALL 1KG</v>
          </cell>
          <cell r="C337">
            <v>13.63</v>
          </cell>
          <cell r="D337">
            <v>11.5855</v>
          </cell>
          <cell r="E337">
            <v>-0.15000000000000008</v>
          </cell>
          <cell r="F337" t="str">
            <v>CROSSFIT</v>
          </cell>
          <cell r="H337" t="e">
            <v>#REF!</v>
          </cell>
          <cell r="I337">
            <v>1</v>
          </cell>
          <cell r="J337">
            <v>11.5855</v>
          </cell>
          <cell r="K337">
            <v>-5.0000000000000072E-2</v>
          </cell>
          <cell r="L337">
            <v>12.948500000000001</v>
          </cell>
          <cell r="M337">
            <v>8.9540000000000006</v>
          </cell>
        </row>
        <row r="338">
          <cell r="A338">
            <v>1640</v>
          </cell>
          <cell r="B338" t="str">
            <v>MEDECINE BALL 2KG</v>
          </cell>
          <cell r="C338">
            <v>17.39</v>
          </cell>
          <cell r="D338">
            <v>14.781499999999999</v>
          </cell>
          <cell r="E338">
            <v>-0.15000000000000005</v>
          </cell>
          <cell r="F338" t="str">
            <v>CROSSFIT</v>
          </cell>
          <cell r="H338" t="e">
            <v>#REF!</v>
          </cell>
          <cell r="I338">
            <v>2</v>
          </cell>
          <cell r="J338">
            <v>14.781499999999999</v>
          </cell>
          <cell r="K338">
            <v>-5.0000000000000044E-2</v>
          </cell>
          <cell r="L338">
            <v>16.520499999999998</v>
          </cell>
          <cell r="M338">
            <v>11.869</v>
          </cell>
        </row>
        <row r="339">
          <cell r="A339">
            <v>1641</v>
          </cell>
          <cell r="B339" t="str">
            <v>MEDECINE BALL 3KG</v>
          </cell>
          <cell r="C339">
            <v>24.58</v>
          </cell>
          <cell r="D339">
            <v>20.892999999999997</v>
          </cell>
          <cell r="E339">
            <v>-0.15000000000000005</v>
          </cell>
          <cell r="F339" t="str">
            <v>CROSSFIT</v>
          </cell>
          <cell r="H339" t="e">
            <v>#REF!</v>
          </cell>
          <cell r="I339">
            <v>3</v>
          </cell>
          <cell r="J339">
            <v>20.892999999999997</v>
          </cell>
          <cell r="K339">
            <v>-5.0000000000000044E-2</v>
          </cell>
          <cell r="L339">
            <v>23.350999999999996</v>
          </cell>
          <cell r="M339">
            <v>15.763000000000002</v>
          </cell>
        </row>
        <row r="340">
          <cell r="A340">
            <v>1642</v>
          </cell>
          <cell r="B340" t="str">
            <v>MEDECINE BALL 4KG</v>
          </cell>
          <cell r="C340">
            <v>31.44</v>
          </cell>
          <cell r="D340">
            <v>26.724</v>
          </cell>
          <cell r="E340">
            <v>-0.15000000000000002</v>
          </cell>
          <cell r="F340" t="str">
            <v>CROSSFIT</v>
          </cell>
          <cell r="H340" t="e">
            <v>#REF!</v>
          </cell>
          <cell r="I340">
            <v>4</v>
          </cell>
          <cell r="J340">
            <v>26.724</v>
          </cell>
          <cell r="K340">
            <v>-5.0000000000000017E-2</v>
          </cell>
          <cell r="L340">
            <v>29.867999999999999</v>
          </cell>
          <cell r="M340">
            <v>20.383000000000003</v>
          </cell>
        </row>
        <row r="341">
          <cell r="A341">
            <v>1643</v>
          </cell>
          <cell r="B341" t="str">
            <v>MEDECINE BALL 5KG</v>
          </cell>
          <cell r="C341">
            <v>40.22</v>
          </cell>
          <cell r="D341">
            <v>34.186999999999998</v>
          </cell>
          <cell r="E341">
            <v>-0.15000000000000002</v>
          </cell>
          <cell r="F341" t="str">
            <v>CROSSFIT</v>
          </cell>
          <cell r="H341" t="e">
            <v>#REF!</v>
          </cell>
          <cell r="I341">
            <v>5</v>
          </cell>
          <cell r="J341">
            <v>34.186999999999998</v>
          </cell>
          <cell r="K341">
            <v>-5.0000000000000017E-2</v>
          </cell>
          <cell r="L341">
            <v>38.208999999999996</v>
          </cell>
          <cell r="M341">
            <v>26.323</v>
          </cell>
        </row>
        <row r="342">
          <cell r="A342">
            <v>2630</v>
          </cell>
          <cell r="B342" t="str">
            <v>MICRO PRODIPE UHF</v>
          </cell>
          <cell r="C342">
            <v>124.58</v>
          </cell>
          <cell r="D342">
            <v>124.58</v>
          </cell>
          <cell r="E342">
            <v>0</v>
          </cell>
          <cell r="F342" t="str">
            <v>SONORISATION</v>
          </cell>
          <cell r="H342" t="e">
            <v>#REF!</v>
          </cell>
          <cell r="I342">
            <v>2.5</v>
          </cell>
          <cell r="J342">
            <v>124.58</v>
          </cell>
          <cell r="L342">
            <v>124.58</v>
          </cell>
          <cell r="M342">
            <v>112.12</v>
          </cell>
        </row>
        <row r="343">
          <cell r="A343">
            <v>2628</v>
          </cell>
          <cell r="B343" t="str">
            <v>MICRO SAMSON SW7AVSCE</v>
          </cell>
          <cell r="C343">
            <v>349</v>
          </cell>
          <cell r="D343">
            <v>349</v>
          </cell>
          <cell r="E343">
            <v>0</v>
          </cell>
          <cell r="F343" t="str">
            <v>SONORISATION</v>
          </cell>
          <cell r="H343" t="e">
            <v>#REF!</v>
          </cell>
          <cell r="I343">
            <v>2</v>
          </cell>
          <cell r="J343">
            <v>349</v>
          </cell>
          <cell r="L343">
            <v>349</v>
          </cell>
          <cell r="M343">
            <v>314.10000000000002</v>
          </cell>
        </row>
        <row r="344">
          <cell r="A344">
            <v>2629</v>
          </cell>
          <cell r="B344" t="str">
            <v>MICRO SHURE BLX14E-PG30</v>
          </cell>
          <cell r="C344">
            <v>230.83</v>
          </cell>
          <cell r="D344">
            <v>230.83</v>
          </cell>
          <cell r="E344">
            <v>0</v>
          </cell>
          <cell r="F344" t="str">
            <v>SONORISATION</v>
          </cell>
          <cell r="H344" t="e">
            <v>#REF!</v>
          </cell>
          <cell r="I344">
            <v>1.5</v>
          </cell>
          <cell r="J344">
            <v>230.83</v>
          </cell>
          <cell r="L344">
            <v>230.83</v>
          </cell>
          <cell r="M344">
            <v>207.74</v>
          </cell>
        </row>
        <row r="345">
          <cell r="A345">
            <v>2326</v>
          </cell>
          <cell r="B345" t="str">
            <v>MINI-BAND EXTRA-STRONG</v>
          </cell>
          <cell r="C345">
            <v>14</v>
          </cell>
          <cell r="D345">
            <v>6.2999999999999989</v>
          </cell>
          <cell r="E345">
            <v>-0.55000000000000004</v>
          </cell>
          <cell r="F345" t="str">
            <v>PERSONAL TRAINER</v>
          </cell>
          <cell r="H345" t="e">
            <v>#REF!</v>
          </cell>
          <cell r="I345">
            <v>0.03</v>
          </cell>
          <cell r="J345">
            <v>6.2999999999999989</v>
          </cell>
          <cell r="K345">
            <v>-0.45000000000000007</v>
          </cell>
          <cell r="L345">
            <v>7.6999999999999993</v>
          </cell>
          <cell r="M345">
            <v>1.4850000000000003</v>
          </cell>
        </row>
        <row r="346">
          <cell r="A346">
            <v>2323</v>
          </cell>
          <cell r="B346" t="str">
            <v>MINI-BAND LIGHT</v>
          </cell>
          <cell r="C346">
            <v>9.9499999999999993</v>
          </cell>
          <cell r="D346">
            <v>4.4774999999999991</v>
          </cell>
          <cell r="E346">
            <v>-0.55000000000000004</v>
          </cell>
          <cell r="F346" t="str">
            <v>PERSONAL TRAINER</v>
          </cell>
          <cell r="H346" t="e">
            <v>#REF!</v>
          </cell>
          <cell r="I346">
            <v>0.02</v>
          </cell>
          <cell r="J346">
            <v>4.4774999999999991</v>
          </cell>
          <cell r="K346">
            <v>-0.45000000000000007</v>
          </cell>
          <cell r="L346">
            <v>5.4724999999999993</v>
          </cell>
          <cell r="M346">
            <v>1.2429999999999999</v>
          </cell>
        </row>
        <row r="347">
          <cell r="A347">
            <v>2324</v>
          </cell>
          <cell r="B347" t="str">
            <v>MINI-BAND MEDIUM</v>
          </cell>
          <cell r="C347">
            <v>10.75</v>
          </cell>
          <cell r="D347">
            <v>4.8374999999999995</v>
          </cell>
          <cell r="E347">
            <v>-0.55000000000000004</v>
          </cell>
          <cell r="F347" t="str">
            <v>PERSONAL TRAINER</v>
          </cell>
          <cell r="H347" t="e">
            <v>#REF!</v>
          </cell>
          <cell r="I347">
            <v>0.02</v>
          </cell>
          <cell r="J347">
            <v>4.8374999999999995</v>
          </cell>
          <cell r="K347">
            <v>-0.45000000000000007</v>
          </cell>
          <cell r="L347">
            <v>5.9124999999999996</v>
          </cell>
          <cell r="M347">
            <v>1.32</v>
          </cell>
        </row>
        <row r="348">
          <cell r="A348">
            <v>2325</v>
          </cell>
          <cell r="B348" t="str">
            <v>MINI-BAND STRONG</v>
          </cell>
          <cell r="C348">
            <v>13.25</v>
          </cell>
          <cell r="D348">
            <v>5.9624999999999995</v>
          </cell>
          <cell r="E348">
            <v>-0.55000000000000004</v>
          </cell>
          <cell r="F348" t="str">
            <v>PERSONAL TRAINER</v>
          </cell>
          <cell r="H348" t="e">
            <v>#REF!</v>
          </cell>
          <cell r="I348">
            <v>0.02</v>
          </cell>
          <cell r="J348">
            <v>5.9624999999999995</v>
          </cell>
          <cell r="K348">
            <v>-0.45000000000000007</v>
          </cell>
          <cell r="L348">
            <v>7.2874999999999988</v>
          </cell>
          <cell r="M348">
            <v>1.4080000000000001</v>
          </cell>
        </row>
        <row r="349">
          <cell r="A349">
            <v>3547</v>
          </cell>
          <cell r="B349" t="str">
            <v>MONKEY BAR 1080MM</v>
          </cell>
          <cell r="C349">
            <v>80</v>
          </cell>
          <cell r="D349">
            <v>60</v>
          </cell>
          <cell r="E349">
            <v>-0.25</v>
          </cell>
          <cell r="F349" t="str">
            <v>CROSSFIT</v>
          </cell>
          <cell r="H349" t="e">
            <v>#REF!</v>
          </cell>
          <cell r="I349">
            <v>10</v>
          </cell>
          <cell r="J349">
            <v>60</v>
          </cell>
          <cell r="K349">
            <v>-0.15</v>
          </cell>
          <cell r="L349">
            <v>68</v>
          </cell>
          <cell r="M349">
            <v>39.181415929203538</v>
          </cell>
        </row>
        <row r="350">
          <cell r="A350">
            <v>3548</v>
          </cell>
          <cell r="B350" t="str">
            <v>MONKEY BAR 1800MM</v>
          </cell>
          <cell r="C350">
            <v>95</v>
          </cell>
          <cell r="D350">
            <v>71.25</v>
          </cell>
          <cell r="E350">
            <v>-0.25</v>
          </cell>
          <cell r="F350" t="str">
            <v>CROSSFIT</v>
          </cell>
          <cell r="H350" t="e">
            <v>#REF!</v>
          </cell>
          <cell r="I350">
            <v>14</v>
          </cell>
          <cell r="J350">
            <v>71.25</v>
          </cell>
          <cell r="K350">
            <v>-0.15</v>
          </cell>
          <cell r="L350">
            <v>80.75</v>
          </cell>
          <cell r="M350">
            <v>52.411504424778762</v>
          </cell>
        </row>
        <row r="351">
          <cell r="A351">
            <v>3549</v>
          </cell>
          <cell r="B351" t="str">
            <v>MONKEY RACK 1080MM</v>
          </cell>
          <cell r="C351">
            <v>196.70749999999998</v>
          </cell>
          <cell r="D351">
            <v>137.69524999999999</v>
          </cell>
          <cell r="E351">
            <v>-0.3</v>
          </cell>
          <cell r="F351" t="str">
            <v>CROSSFIT</v>
          </cell>
          <cell r="H351" t="e">
            <v>#REF!</v>
          </cell>
          <cell r="I351">
            <v>18</v>
          </cell>
          <cell r="J351">
            <v>137.69524999999999</v>
          </cell>
          <cell r="K351">
            <v>-0.19999999999999998</v>
          </cell>
          <cell r="L351">
            <v>157.36599999999999</v>
          </cell>
          <cell r="M351">
            <v>92.610619469026545</v>
          </cell>
        </row>
        <row r="352">
          <cell r="A352">
            <v>3550</v>
          </cell>
          <cell r="B352" t="str">
            <v>MONKEY RACK 1800MM</v>
          </cell>
          <cell r="C352">
            <v>231.29374999999999</v>
          </cell>
          <cell r="D352">
            <v>161.90562499999999</v>
          </cell>
          <cell r="E352">
            <v>-0.30000000000000004</v>
          </cell>
          <cell r="F352" t="str">
            <v>CROSSFIT</v>
          </cell>
          <cell r="H352" t="e">
            <v>#REF!</v>
          </cell>
          <cell r="I352">
            <v>28.6</v>
          </cell>
          <cell r="J352">
            <v>161.90562499999999</v>
          </cell>
          <cell r="K352">
            <v>-0.20000000000000004</v>
          </cell>
          <cell r="L352">
            <v>185.03499999999997</v>
          </cell>
          <cell r="M352">
            <v>108.89380530973452</v>
          </cell>
        </row>
        <row r="353">
          <cell r="A353">
            <v>3676</v>
          </cell>
          <cell r="B353" t="str">
            <v xml:space="preserve">MULTI PULLEY </v>
          </cell>
          <cell r="C353">
            <v>2904</v>
          </cell>
          <cell r="D353">
            <v>2468.4</v>
          </cell>
          <cell r="E353">
            <v>-0.14999999999999997</v>
          </cell>
          <cell r="F353" t="str">
            <v>MUSCULATION</v>
          </cell>
          <cell r="H353" t="e">
            <v>#REF!</v>
          </cell>
          <cell r="I353">
            <v>289</v>
          </cell>
          <cell r="J353">
            <v>2468.4</v>
          </cell>
          <cell r="K353">
            <v>-4.9999999999999961E-2</v>
          </cell>
          <cell r="L353">
            <v>2758.8</v>
          </cell>
          <cell r="M353">
            <v>1880.7079646017698</v>
          </cell>
        </row>
        <row r="354">
          <cell r="A354">
            <v>3421</v>
          </cell>
          <cell r="B354" t="str">
            <v>MULTI-GRIP CHIN-UP</v>
          </cell>
          <cell r="C354">
            <v>115</v>
          </cell>
          <cell r="D354">
            <v>69</v>
          </cell>
          <cell r="E354">
            <v>-0.4</v>
          </cell>
          <cell r="F354" t="str">
            <v>CROSSFIT</v>
          </cell>
          <cell r="H354" t="e">
            <v>#REF!</v>
          </cell>
          <cell r="I354">
            <v>22</v>
          </cell>
          <cell r="J354">
            <v>69</v>
          </cell>
          <cell r="K354">
            <v>-0.30000000000000004</v>
          </cell>
          <cell r="L354">
            <v>80.5</v>
          </cell>
          <cell r="M354">
            <v>40.707964601769916</v>
          </cell>
        </row>
        <row r="355">
          <cell r="A355">
            <v>3677</v>
          </cell>
          <cell r="B355" t="str">
            <v>MULTI-HIP EVOLVE</v>
          </cell>
          <cell r="C355">
            <v>3193</v>
          </cell>
          <cell r="D355">
            <v>2714.0499999999997</v>
          </cell>
          <cell r="E355">
            <v>-0.15000000000000008</v>
          </cell>
          <cell r="F355" t="str">
            <v>MUSCULATION</v>
          </cell>
          <cell r="H355" t="e">
            <v>#REF!</v>
          </cell>
          <cell r="I355">
            <v>320</v>
          </cell>
          <cell r="J355">
            <v>2714.0499999999997</v>
          </cell>
          <cell r="K355">
            <v>-5.0000000000000072E-2</v>
          </cell>
          <cell r="L355">
            <v>3033.35</v>
          </cell>
          <cell r="M355">
            <v>2131.5929203539822</v>
          </cell>
        </row>
        <row r="356">
          <cell r="A356">
            <v>3678</v>
          </cell>
          <cell r="B356" t="str">
            <v>OLYMPIC DECLINE BENCH PRESS ORIGIN</v>
          </cell>
          <cell r="C356">
            <v>1311</v>
          </cell>
          <cell r="D356">
            <v>1114.3499999999999</v>
          </cell>
          <cell r="E356">
            <v>-0.15000000000000008</v>
          </cell>
          <cell r="F356" t="str">
            <v>MUSCULATION</v>
          </cell>
          <cell r="H356" t="e">
            <v>#REF!</v>
          </cell>
          <cell r="I356">
            <v>81</v>
          </cell>
          <cell r="J356">
            <v>1114.3499999999999</v>
          </cell>
          <cell r="K356">
            <v>-5.0000000000000072E-2</v>
          </cell>
          <cell r="L356">
            <v>1245.45</v>
          </cell>
          <cell r="M356">
            <v>849.84955752212397</v>
          </cell>
        </row>
        <row r="357">
          <cell r="A357">
            <v>3679</v>
          </cell>
          <cell r="B357" t="str">
            <v>OLYMPIC HORIZONTAL BENCH PRESS ORIGIN</v>
          </cell>
          <cell r="C357">
            <v>996</v>
          </cell>
          <cell r="D357">
            <v>846.6</v>
          </cell>
          <cell r="E357">
            <v>-0.14999999999999997</v>
          </cell>
          <cell r="F357" t="str">
            <v>MUSCULATION</v>
          </cell>
          <cell r="H357" t="e">
            <v>#REF!</v>
          </cell>
          <cell r="I357">
            <v>75</v>
          </cell>
          <cell r="J357">
            <v>846.6</v>
          </cell>
          <cell r="K357">
            <v>-4.9999999999999961E-2</v>
          </cell>
          <cell r="L357">
            <v>946.2</v>
          </cell>
          <cell r="M357">
            <v>643.93805309734512</v>
          </cell>
        </row>
        <row r="358">
          <cell r="A358">
            <v>3680</v>
          </cell>
          <cell r="B358" t="str">
            <v>OLYMPIC INCLINE BENCH PRESS ORIGIN</v>
          </cell>
          <cell r="C358">
            <v>1159</v>
          </cell>
          <cell r="D358">
            <v>985.15</v>
          </cell>
          <cell r="E358">
            <v>-0.15000000000000002</v>
          </cell>
          <cell r="F358" t="str">
            <v>MUSCULATION</v>
          </cell>
          <cell r="H358" t="e">
            <v>#REF!</v>
          </cell>
          <cell r="I358">
            <v>79</v>
          </cell>
          <cell r="J358">
            <v>985.15</v>
          </cell>
          <cell r="K358">
            <v>-5.0000000000000017E-2</v>
          </cell>
          <cell r="L358">
            <v>1101.05</v>
          </cell>
          <cell r="M358">
            <v>751.16814159292051</v>
          </cell>
        </row>
        <row r="359">
          <cell r="A359">
            <v>3675</v>
          </cell>
          <cell r="B359" t="str">
            <v>OLYMPIC MULTI SQUAT RACK ORIGIN</v>
          </cell>
          <cell r="C359">
            <v>1778</v>
          </cell>
          <cell r="D359">
            <v>1511.3</v>
          </cell>
          <cell r="E359">
            <v>-0.15000000000000002</v>
          </cell>
          <cell r="F359" t="str">
            <v>MUSCULATION</v>
          </cell>
          <cell r="H359" t="e">
            <v>#REF!</v>
          </cell>
          <cell r="I359">
            <v>132</v>
          </cell>
          <cell r="J359">
            <v>1511.3</v>
          </cell>
          <cell r="K359">
            <v>-5.0000000000000017E-2</v>
          </cell>
          <cell r="L359">
            <v>1689.1</v>
          </cell>
          <cell r="M359">
            <v>1153.3274336283187</v>
          </cell>
        </row>
        <row r="360">
          <cell r="A360">
            <v>3681</v>
          </cell>
          <cell r="B360" t="str">
            <v>OLYMPIC VERTICAL BENCH PRESS ORIGIN</v>
          </cell>
          <cell r="C360">
            <v>1638</v>
          </cell>
          <cell r="D360">
            <v>1392.3</v>
          </cell>
          <cell r="E360">
            <v>-0.15000000000000002</v>
          </cell>
          <cell r="F360" t="str">
            <v>MUSCULATION</v>
          </cell>
          <cell r="H360" t="e">
            <v>#REF!</v>
          </cell>
          <cell r="I360">
            <v>86</v>
          </cell>
          <cell r="J360">
            <v>1392.3</v>
          </cell>
          <cell r="K360">
            <v>-5.0000000000000017E-2</v>
          </cell>
          <cell r="L360">
            <v>1556.1</v>
          </cell>
          <cell r="M360">
            <v>1062.2654867256638</v>
          </cell>
        </row>
        <row r="361">
          <cell r="A361">
            <v>3422</v>
          </cell>
          <cell r="B361" t="str">
            <v>OVERPASS 1080MM</v>
          </cell>
          <cell r="C361">
            <v>190</v>
          </cell>
          <cell r="D361">
            <v>142.5</v>
          </cell>
          <cell r="E361">
            <v>-0.25</v>
          </cell>
          <cell r="F361" t="str">
            <v>CROSSFIT</v>
          </cell>
          <cell r="H361" t="e">
            <v>#REF!</v>
          </cell>
          <cell r="I361">
            <v>11</v>
          </cell>
          <cell r="J361">
            <v>142.5</v>
          </cell>
          <cell r="K361">
            <v>-0.15</v>
          </cell>
          <cell r="L361">
            <v>161.5</v>
          </cell>
          <cell r="M361">
            <v>95.663716814159301</v>
          </cell>
        </row>
        <row r="362">
          <cell r="A362">
            <v>3423</v>
          </cell>
          <cell r="B362" t="str">
            <v>OVERPASS1800MM</v>
          </cell>
          <cell r="C362">
            <v>210</v>
          </cell>
          <cell r="D362">
            <v>157.5</v>
          </cell>
          <cell r="E362">
            <v>-0.25</v>
          </cell>
          <cell r="F362" t="str">
            <v>CROSSFIT</v>
          </cell>
          <cell r="H362" t="e">
            <v>#REF!</v>
          </cell>
          <cell r="I362">
            <v>13</v>
          </cell>
          <cell r="J362">
            <v>157.5</v>
          </cell>
          <cell r="K362">
            <v>-0.15</v>
          </cell>
          <cell r="L362">
            <v>178.5</v>
          </cell>
          <cell r="M362">
            <v>107.87610619469027</v>
          </cell>
        </row>
        <row r="363">
          <cell r="A363">
            <v>3452</v>
          </cell>
          <cell r="B363" t="str">
            <v>PACK CAGE CROSSFIT FULL</v>
          </cell>
          <cell r="E363" t="e">
            <v>#DIV/0!</v>
          </cell>
          <cell r="F363" t="str">
            <v>CROSSFIT</v>
          </cell>
          <cell r="H363" t="e">
            <v>#REF!</v>
          </cell>
          <cell r="I363">
            <v>0</v>
          </cell>
          <cell r="L363">
            <v>0</v>
          </cell>
          <cell r="M363">
            <v>0</v>
          </cell>
        </row>
        <row r="364">
          <cell r="A364">
            <v>3451</v>
          </cell>
          <cell r="B364" t="str">
            <v>PACK CAGE CROSSFIT FUNCTIONAL</v>
          </cell>
          <cell r="E364" t="e">
            <v>#DIV/0!</v>
          </cell>
          <cell r="F364" t="str">
            <v>CROSSFIT</v>
          </cell>
          <cell r="H364" t="e">
            <v>#REF!</v>
          </cell>
          <cell r="I364">
            <v>0</v>
          </cell>
          <cell r="L364">
            <v>0</v>
          </cell>
          <cell r="M364">
            <v>0</v>
          </cell>
        </row>
        <row r="365">
          <cell r="A365">
            <v>3450</v>
          </cell>
          <cell r="B365" t="str">
            <v>PACK CAGE CROSSFIT POWER</v>
          </cell>
          <cell r="E365" t="e">
            <v>#DIV/0!</v>
          </cell>
          <cell r="F365" t="str">
            <v>CROSSFIT</v>
          </cell>
          <cell r="H365" t="e">
            <v>#REF!</v>
          </cell>
          <cell r="I365">
            <v>0</v>
          </cell>
          <cell r="L365">
            <v>0</v>
          </cell>
          <cell r="M365">
            <v>0</v>
          </cell>
        </row>
        <row r="366">
          <cell r="A366">
            <v>3874</v>
          </cell>
          <cell r="B366" t="str">
            <v>PACK CHAUSSETTES LFPILATES (10+1)</v>
          </cell>
          <cell r="C366">
            <v>83.3</v>
          </cell>
          <cell r="D366">
            <v>37.484999999999992</v>
          </cell>
          <cell r="E366">
            <v>-0.55000000000000004</v>
          </cell>
          <cell r="F366" t="str">
            <v>PILATES BIEN ETRE</v>
          </cell>
          <cell r="H366" t="e">
            <v>#REF!</v>
          </cell>
          <cell r="I366">
            <v>0</v>
          </cell>
          <cell r="J366">
            <v>37.484999999999992</v>
          </cell>
          <cell r="K366">
            <v>-0.45000000000000007</v>
          </cell>
          <cell r="L366">
            <v>45.814999999999991</v>
          </cell>
          <cell r="M366">
            <v>13.4665</v>
          </cell>
        </row>
        <row r="367">
          <cell r="A367">
            <v>1668</v>
          </cell>
          <cell r="B367" t="str">
            <v>PACK CLUB</v>
          </cell>
          <cell r="C367">
            <v>423.49416999999994</v>
          </cell>
          <cell r="D367">
            <v>296.44591899999995</v>
          </cell>
          <cell r="E367">
            <v>-0.30000000000000004</v>
          </cell>
          <cell r="F367" t="str">
            <v>PILATES BIEN ETRE</v>
          </cell>
          <cell r="H367" t="e">
            <v>#REF!</v>
          </cell>
          <cell r="I367">
            <v>0</v>
          </cell>
          <cell r="J367">
            <v>296.44591899999995</v>
          </cell>
          <cell r="K367">
            <v>-0.20000000000000004</v>
          </cell>
          <cell r="L367">
            <v>338.79533599999991</v>
          </cell>
          <cell r="M367">
            <v>184.68999999999997</v>
          </cell>
        </row>
        <row r="368">
          <cell r="A368">
            <v>1663</v>
          </cell>
          <cell r="B368" t="str">
            <v>PACK DVD COURS PILATES</v>
          </cell>
          <cell r="C368">
            <v>42.49</v>
          </cell>
          <cell r="D368">
            <v>19.1205</v>
          </cell>
          <cell r="E368">
            <v>-0.55000000000000004</v>
          </cell>
          <cell r="F368" t="str">
            <v>MEDIATHEQUE</v>
          </cell>
          <cell r="H368" t="e">
            <v>#REF!</v>
          </cell>
          <cell r="I368">
            <v>0.25</v>
          </cell>
          <cell r="J368">
            <v>19.1205</v>
          </cell>
          <cell r="K368">
            <v>-0.45000000000000007</v>
          </cell>
          <cell r="L368">
            <v>23.369499999999999</v>
          </cell>
          <cell r="M368">
            <v>5.2920000000000007</v>
          </cell>
        </row>
        <row r="369">
          <cell r="A369">
            <v>1664</v>
          </cell>
          <cell r="B369" t="str">
            <v>PACK DVD FORMATION PILATES</v>
          </cell>
          <cell r="C369">
            <v>156</v>
          </cell>
          <cell r="D369">
            <v>62.400000000000006</v>
          </cell>
          <cell r="E369">
            <v>-0.6</v>
          </cell>
          <cell r="F369" t="str">
            <v>MEDIATHEQUE</v>
          </cell>
          <cell r="H369" t="e">
            <v>#REF!</v>
          </cell>
          <cell r="I369">
            <v>0.6</v>
          </cell>
          <cell r="J369">
            <v>62.400000000000006</v>
          </cell>
          <cell r="K369">
            <v>-0.5</v>
          </cell>
          <cell r="L369">
            <v>78</v>
          </cell>
          <cell r="M369">
            <v>12.789</v>
          </cell>
        </row>
        <row r="370">
          <cell r="A370">
            <v>3832</v>
          </cell>
          <cell r="B370" t="str">
            <v>PACK ESPALIER  + SUSPENSION</v>
          </cell>
          <cell r="C370">
            <v>313</v>
          </cell>
          <cell r="D370">
            <v>234.75</v>
          </cell>
          <cell r="E370">
            <v>-0.25</v>
          </cell>
          <cell r="F370" t="str">
            <v>CROSSFIT</v>
          </cell>
          <cell r="H370" t="e">
            <v>#REF!</v>
          </cell>
          <cell r="I370">
            <v>0</v>
          </cell>
          <cell r="J370">
            <v>234.75</v>
          </cell>
          <cell r="K370">
            <v>-0.15</v>
          </cell>
          <cell r="L370">
            <v>266.05</v>
          </cell>
          <cell r="M370">
            <v>167.03749999999999</v>
          </cell>
        </row>
        <row r="371">
          <cell r="A371">
            <v>3567</v>
          </cell>
          <cell r="B371" t="str">
            <v>PACK FILET + BALLON PAILLE</v>
          </cell>
          <cell r="C371">
            <v>62.2</v>
          </cell>
          <cell r="D371">
            <v>31.1</v>
          </cell>
          <cell r="E371">
            <v>-0.5</v>
          </cell>
          <cell r="F371" t="str">
            <v>PILATES BIEN ETRE</v>
          </cell>
          <cell r="H371" t="e">
            <v>#REF!</v>
          </cell>
          <cell r="I371">
            <v>0</v>
          </cell>
          <cell r="J371">
            <v>31.1</v>
          </cell>
          <cell r="K371">
            <v>-0.4</v>
          </cell>
          <cell r="L371">
            <v>37.32</v>
          </cell>
          <cell r="M371">
            <v>13.882</v>
          </cell>
        </row>
        <row r="372">
          <cell r="A372">
            <v>3568</v>
          </cell>
          <cell r="B372" t="str">
            <v>PACK MAXRACK + ACCESSOIRES + RACK</v>
          </cell>
          <cell r="E372" t="e">
            <v>#DIV/0!</v>
          </cell>
          <cell r="F372" t="str">
            <v>MUSCULATION</v>
          </cell>
          <cell r="H372" t="e">
            <v>#REF!</v>
          </cell>
          <cell r="I372">
            <v>0</v>
          </cell>
          <cell r="L372">
            <v>0</v>
          </cell>
          <cell r="M372">
            <v>0</v>
          </cell>
        </row>
        <row r="373">
          <cell r="A373">
            <v>3570</v>
          </cell>
          <cell r="B373" t="str">
            <v>PACK PORTIQUE + SUSPENSION</v>
          </cell>
          <cell r="C373">
            <v>1248.58</v>
          </cell>
          <cell r="D373">
            <v>936.43499999999995</v>
          </cell>
          <cell r="E373">
            <v>-0.25</v>
          </cell>
          <cell r="F373" t="str">
            <v>CROSSFIT</v>
          </cell>
          <cell r="H373" t="e">
            <v>#REF!</v>
          </cell>
          <cell r="I373">
            <v>0</v>
          </cell>
          <cell r="J373">
            <v>936.43499999999995</v>
          </cell>
          <cell r="K373">
            <v>-0.15</v>
          </cell>
          <cell r="L373">
            <v>1061.2929999999999</v>
          </cell>
          <cell r="M373">
            <v>674.1350000000001</v>
          </cell>
        </row>
        <row r="374">
          <cell r="A374">
            <v>2442</v>
          </cell>
          <cell r="B374" t="str">
            <v xml:space="preserve">PACK RACK + 10 KITS </v>
          </cell>
          <cell r="C374">
            <v>769.7</v>
          </cell>
          <cell r="D374">
            <v>538.79</v>
          </cell>
          <cell r="E374">
            <v>-0.3000000000000001</v>
          </cell>
          <cell r="F374" t="str">
            <v>FITNESS</v>
          </cell>
          <cell r="H374" t="e">
            <v>#REF!</v>
          </cell>
          <cell r="I374">
            <v>220</v>
          </cell>
          <cell r="J374">
            <v>538.79</v>
          </cell>
          <cell r="K374">
            <v>-0.20000000000000009</v>
          </cell>
          <cell r="L374">
            <v>615.76</v>
          </cell>
          <cell r="M374">
            <v>356.04</v>
          </cell>
        </row>
        <row r="375">
          <cell r="A375">
            <v>3088</v>
          </cell>
          <cell r="B375" t="str">
            <v>PACK RACK + 15 PAIRES</v>
          </cell>
          <cell r="C375">
            <v>2428.1999999999998</v>
          </cell>
          <cell r="D375">
            <v>1821.1499999999999</v>
          </cell>
          <cell r="E375">
            <v>-0.25</v>
          </cell>
          <cell r="F375" t="str">
            <v>MUSCULATION</v>
          </cell>
          <cell r="H375" t="e">
            <v>#REF!</v>
          </cell>
          <cell r="I375">
            <v>929</v>
          </cell>
          <cell r="J375">
            <v>1821.1499999999999</v>
          </cell>
          <cell r="K375">
            <v>-0.15</v>
          </cell>
          <cell r="L375">
            <v>2063.9699999999998</v>
          </cell>
          <cell r="M375">
            <v>1378.9879999999998</v>
          </cell>
        </row>
        <row r="376">
          <cell r="A376">
            <v>1670</v>
          </cell>
          <cell r="B376" t="str">
            <v>PACK RACK + 20 KITS</v>
          </cell>
          <cell r="C376">
            <v>1557.9</v>
          </cell>
          <cell r="D376">
            <v>1090.53</v>
          </cell>
          <cell r="E376">
            <v>-0.30000000000000004</v>
          </cell>
          <cell r="F376" t="str">
            <v>FITNESS</v>
          </cell>
          <cell r="H376" t="e">
            <v>#REF!</v>
          </cell>
          <cell r="I376">
            <v>0</v>
          </cell>
          <cell r="J376">
            <v>1090.53</v>
          </cell>
          <cell r="K376">
            <v>-0.20000000000000004</v>
          </cell>
          <cell r="L376">
            <v>1246.32</v>
          </cell>
          <cell r="M376">
            <v>681.3175</v>
          </cell>
        </row>
        <row r="377">
          <cell r="A377">
            <v>2443</v>
          </cell>
          <cell r="B377" t="str">
            <v>PACK RACK + AB-MXR</v>
          </cell>
          <cell r="C377">
            <v>545.25</v>
          </cell>
          <cell r="D377">
            <v>545.25</v>
          </cell>
          <cell r="E377">
            <v>0</v>
          </cell>
          <cell r="F377" t="str">
            <v>PERSONAL TRAINER</v>
          </cell>
          <cell r="H377" t="e">
            <v>#REF!</v>
          </cell>
          <cell r="I377">
            <v>0</v>
          </cell>
          <cell r="J377">
            <v>545.25</v>
          </cell>
          <cell r="L377">
            <v>545.25</v>
          </cell>
          <cell r="M377">
            <v>479.12449999999995</v>
          </cell>
        </row>
        <row r="378">
          <cell r="A378">
            <v>2015</v>
          </cell>
          <cell r="B378" t="str">
            <v>PACK RACK + ACCESSOIRES</v>
          </cell>
          <cell r="C378">
            <v>318.77</v>
          </cell>
          <cell r="D378">
            <v>223.13899999999998</v>
          </cell>
          <cell r="E378">
            <v>-0.30000000000000004</v>
          </cell>
          <cell r="F378" t="str">
            <v>MUSCULATION</v>
          </cell>
          <cell r="H378" t="e">
            <v>#REF!</v>
          </cell>
          <cell r="I378">
            <v>0</v>
          </cell>
          <cell r="J378">
            <v>223.13899999999998</v>
          </cell>
          <cell r="K378">
            <v>-0.20000000000000004</v>
          </cell>
          <cell r="L378">
            <v>255.01599999999996</v>
          </cell>
          <cell r="M378">
            <v>150.489</v>
          </cell>
        </row>
        <row r="379">
          <cell r="A379">
            <v>2428</v>
          </cell>
          <cell r="B379" t="str">
            <v>PACK RACK + BALLONS</v>
          </cell>
          <cell r="C379">
            <v>175</v>
          </cell>
          <cell r="D379">
            <v>131.25</v>
          </cell>
          <cell r="E379">
            <v>-0.25</v>
          </cell>
          <cell r="F379" t="str">
            <v>PILATES BIEN ETRE</v>
          </cell>
          <cell r="H379" t="e">
            <v>#REF!</v>
          </cell>
          <cell r="I379">
            <v>0</v>
          </cell>
          <cell r="J379">
            <v>131.25</v>
          </cell>
          <cell r="K379">
            <v>-0.15</v>
          </cell>
          <cell r="L379">
            <v>148.75</v>
          </cell>
          <cell r="M379">
            <v>98.773499999999999</v>
          </cell>
        </row>
        <row r="380">
          <cell r="A380">
            <v>3571</v>
          </cell>
          <cell r="B380" t="str">
            <v>PACK RACK + BARRES MURAL</v>
          </cell>
          <cell r="C380">
            <v>624.70000000000005</v>
          </cell>
          <cell r="D380">
            <v>343.58500000000004</v>
          </cell>
          <cell r="E380">
            <v>-0.44999999999999996</v>
          </cell>
          <cell r="F380" t="str">
            <v>MUSCULATION</v>
          </cell>
          <cell r="H380" t="e">
            <v>#REF!</v>
          </cell>
          <cell r="I380">
            <v>0</v>
          </cell>
          <cell r="J380">
            <v>343.58500000000004</v>
          </cell>
          <cell r="K380">
            <v>-0.35</v>
          </cell>
          <cell r="L380">
            <v>406.05500000000006</v>
          </cell>
          <cell r="M380">
            <v>187.35799999999998</v>
          </cell>
        </row>
        <row r="381">
          <cell r="A381">
            <v>3801</v>
          </cell>
          <cell r="B381" t="str">
            <v xml:space="preserve">PACK RACK + BARRES VERTICAL </v>
          </cell>
          <cell r="C381">
            <v>644.71</v>
          </cell>
          <cell r="D381">
            <v>386.82600000000002</v>
          </cell>
          <cell r="E381">
            <v>-0.4</v>
          </cell>
          <cell r="F381" t="str">
            <v>MUSCULATION</v>
          </cell>
          <cell r="H381" t="e">
            <v>#REF!</v>
          </cell>
          <cell r="I381">
            <v>101</v>
          </cell>
          <cell r="J381">
            <v>386.82600000000002</v>
          </cell>
          <cell r="K381">
            <v>-0.30000000000000004</v>
          </cell>
          <cell r="L381">
            <v>451.29699999999997</v>
          </cell>
          <cell r="M381">
            <v>215.94699999999997</v>
          </cell>
        </row>
        <row r="382">
          <cell r="A382">
            <v>2465</v>
          </cell>
          <cell r="B382" t="str">
            <v>PACK RACK + DMES TRAINER</v>
          </cell>
          <cell r="C382">
            <v>890.34</v>
          </cell>
          <cell r="D382">
            <v>667.755</v>
          </cell>
          <cell r="E382">
            <v>-0.25000000000000006</v>
          </cell>
          <cell r="F382" t="str">
            <v>FITNESS</v>
          </cell>
          <cell r="H382" t="e">
            <v>#REF!</v>
          </cell>
          <cell r="I382">
            <v>0</v>
          </cell>
          <cell r="J382">
            <v>667.755</v>
          </cell>
          <cell r="K382">
            <v>-0.15000000000000005</v>
          </cell>
          <cell r="L382">
            <v>756.78899999999999</v>
          </cell>
          <cell r="M382">
            <v>440.92149999999998</v>
          </cell>
        </row>
        <row r="383">
          <cell r="A383">
            <v>2426</v>
          </cell>
          <cell r="B383" t="str">
            <v>PACK RACK + FOAM ROLLER</v>
          </cell>
          <cell r="C383">
            <v>115</v>
          </cell>
          <cell r="D383">
            <v>92</v>
          </cell>
          <cell r="E383">
            <v>-0.2</v>
          </cell>
          <cell r="F383" t="str">
            <v>PILATES BIEN ETRE</v>
          </cell>
          <cell r="H383" t="e">
            <v>#REF!</v>
          </cell>
          <cell r="I383">
            <v>0</v>
          </cell>
          <cell r="J383">
            <v>92</v>
          </cell>
          <cell r="K383">
            <v>-0.1</v>
          </cell>
          <cell r="L383">
            <v>103.5</v>
          </cell>
          <cell r="M383">
            <v>68.378999999999991</v>
          </cell>
        </row>
        <row r="384">
          <cell r="A384">
            <v>2306</v>
          </cell>
          <cell r="B384" t="str">
            <v>PACK RACK + HALTRES FITNESS</v>
          </cell>
          <cell r="C384">
            <v>599</v>
          </cell>
          <cell r="D384">
            <v>449.25</v>
          </cell>
          <cell r="E384">
            <v>-0.25</v>
          </cell>
          <cell r="F384" t="str">
            <v>MUSCULATION</v>
          </cell>
          <cell r="H384" t="e">
            <v>#REF!</v>
          </cell>
          <cell r="I384">
            <v>0</v>
          </cell>
          <cell r="J384">
            <v>449.25</v>
          </cell>
          <cell r="K384">
            <v>-0.15</v>
          </cell>
          <cell r="L384">
            <v>509.15</v>
          </cell>
          <cell r="M384">
            <v>296.608</v>
          </cell>
        </row>
        <row r="385">
          <cell r="A385">
            <v>2682</v>
          </cell>
          <cell r="B385" t="str">
            <v>PACK RACK + KETTLEBELL</v>
          </cell>
          <cell r="C385">
            <v>1111.58</v>
          </cell>
          <cell r="D385">
            <v>778.10599999999988</v>
          </cell>
          <cell r="E385">
            <v>-0.30000000000000004</v>
          </cell>
          <cell r="F385" t="str">
            <v>CROSSFIT</v>
          </cell>
          <cell r="H385" t="e">
            <v>#REF!</v>
          </cell>
          <cell r="I385">
            <v>355</v>
          </cell>
          <cell r="J385">
            <v>778.10599999999988</v>
          </cell>
          <cell r="K385">
            <v>-0.20000000000000004</v>
          </cell>
          <cell r="L385">
            <v>889.2639999999999</v>
          </cell>
          <cell r="M385">
            <v>504.66599999999994</v>
          </cell>
        </row>
        <row r="386">
          <cell r="A386">
            <v>2461</v>
          </cell>
          <cell r="B386" t="str">
            <v>PACK RACK + MEDECINE BALL</v>
          </cell>
          <cell r="C386">
            <v>170.9</v>
          </cell>
          <cell r="D386">
            <v>145.26500000000001</v>
          </cell>
          <cell r="E386">
            <v>-0.14999999999999994</v>
          </cell>
          <cell r="F386" t="str">
            <v>CROSSFIT</v>
          </cell>
          <cell r="H386" t="e">
            <v>#REF!</v>
          </cell>
          <cell r="I386">
            <v>0</v>
          </cell>
          <cell r="J386">
            <v>145.26500000000001</v>
          </cell>
          <cell r="K386">
            <v>-4.9999999999999933E-2</v>
          </cell>
          <cell r="L386">
            <v>162.35500000000002</v>
          </cell>
          <cell r="M386">
            <v>116.127</v>
          </cell>
        </row>
        <row r="387">
          <cell r="A387">
            <v>3094</v>
          </cell>
          <cell r="B387" t="str">
            <v>PACK RACK + POWER BAG</v>
          </cell>
          <cell r="C387">
            <v>430.64</v>
          </cell>
          <cell r="D387">
            <v>279.916</v>
          </cell>
          <cell r="E387">
            <v>-0.35</v>
          </cell>
          <cell r="F387" t="str">
            <v>CROSSFIT</v>
          </cell>
          <cell r="H387" t="e">
            <v>#REF!</v>
          </cell>
          <cell r="I387">
            <v>90.5</v>
          </cell>
          <cell r="J387">
            <v>279.916</v>
          </cell>
          <cell r="K387">
            <v>-0.24999999999999997</v>
          </cell>
          <cell r="L387">
            <v>322.98</v>
          </cell>
          <cell r="M387">
            <v>158.95299999999997</v>
          </cell>
        </row>
        <row r="388">
          <cell r="A388">
            <v>3575</v>
          </cell>
          <cell r="B388" t="str">
            <v>PACK RACK + SOFT MEDECINE BALL</v>
          </cell>
          <cell r="C388">
            <v>240</v>
          </cell>
          <cell r="D388">
            <v>204</v>
          </cell>
          <cell r="E388">
            <v>-0.15</v>
          </cell>
          <cell r="F388" t="str">
            <v>CROSSFIT</v>
          </cell>
          <cell r="H388" t="e">
            <v>#REF!</v>
          </cell>
          <cell r="I388">
            <v>0</v>
          </cell>
          <cell r="J388">
            <v>204</v>
          </cell>
          <cell r="K388">
            <v>-4.9999999999999989E-2</v>
          </cell>
          <cell r="L388">
            <v>228</v>
          </cell>
          <cell r="M388">
            <v>160.56299999999999</v>
          </cell>
        </row>
        <row r="389">
          <cell r="A389">
            <v>3015</v>
          </cell>
          <cell r="B389" t="str">
            <v>PACK RACK + TAPIS</v>
          </cell>
          <cell r="C389">
            <v>500</v>
          </cell>
          <cell r="D389">
            <v>400</v>
          </cell>
          <cell r="E389">
            <v>-0.2</v>
          </cell>
          <cell r="F389" t="str">
            <v>FITNESS</v>
          </cell>
          <cell r="H389" t="e">
            <v>#REF!</v>
          </cell>
          <cell r="I389">
            <v>0</v>
          </cell>
          <cell r="J389">
            <v>400</v>
          </cell>
          <cell r="K389">
            <v>-0.1</v>
          </cell>
          <cell r="L389">
            <v>450</v>
          </cell>
          <cell r="M389">
            <v>309.0625</v>
          </cell>
        </row>
        <row r="390">
          <cell r="A390">
            <v>2488</v>
          </cell>
          <cell r="B390" t="str">
            <v>PACK RACK +10 PAIRES</v>
          </cell>
          <cell r="C390">
            <v>792.9</v>
          </cell>
          <cell r="D390">
            <v>673.96499999999992</v>
          </cell>
          <cell r="E390">
            <v>-0.15000000000000008</v>
          </cell>
          <cell r="F390" t="str">
            <v>MUSCULATION</v>
          </cell>
          <cell r="H390" t="e">
            <v>#REF!</v>
          </cell>
          <cell r="I390">
            <v>0</v>
          </cell>
          <cell r="J390">
            <v>673.96499999999992</v>
          </cell>
          <cell r="K390">
            <v>-5.0000000000000072E-2</v>
          </cell>
          <cell r="L390">
            <v>753.255</v>
          </cell>
          <cell r="M390">
            <v>547.76799999999992</v>
          </cell>
        </row>
        <row r="391">
          <cell r="A391">
            <v>2620</v>
          </cell>
          <cell r="B391" t="str">
            <v>PACK SONORISATION POUR SALLE</v>
          </cell>
          <cell r="C391">
            <v>1164.1199999999999</v>
          </cell>
          <cell r="D391">
            <v>1164.1199999999999</v>
          </cell>
          <cell r="E391">
            <v>0</v>
          </cell>
          <cell r="F391" t="str">
            <v>SONORISATION</v>
          </cell>
          <cell r="H391" t="e">
            <v>#REF!</v>
          </cell>
          <cell r="I391">
            <v>63</v>
          </cell>
          <cell r="J391">
            <v>1164.1199999999999</v>
          </cell>
          <cell r="L391">
            <v>1164.1199999999999</v>
          </cell>
          <cell r="M391">
            <v>1058.29</v>
          </cell>
        </row>
        <row r="392">
          <cell r="A392">
            <v>1676</v>
          </cell>
          <cell r="B392" t="str">
            <v>PACKAGE PILATES GRAVITY</v>
          </cell>
          <cell r="C392">
            <v>480.46</v>
          </cell>
          <cell r="D392">
            <v>432.41399999999999</v>
          </cell>
          <cell r="E392">
            <v>-9.9999999999999992E-2</v>
          </cell>
          <cell r="F392" t="str">
            <v>PILATES BIEN ETRE</v>
          </cell>
          <cell r="H392" t="e">
            <v>#REF!</v>
          </cell>
          <cell r="I392">
            <v>0</v>
          </cell>
          <cell r="J392">
            <v>432.41399999999999</v>
          </cell>
          <cell r="K392">
            <v>0</v>
          </cell>
          <cell r="L392">
            <v>480.46</v>
          </cell>
          <cell r="M392">
            <v>350.39380530973455</v>
          </cell>
        </row>
        <row r="393">
          <cell r="A393">
            <v>2368</v>
          </cell>
          <cell r="B393" t="str">
            <v>PALME DE MAIN BLEU</v>
          </cell>
          <cell r="C393">
            <v>6.52</v>
          </cell>
          <cell r="D393">
            <v>3.5859999999999999</v>
          </cell>
          <cell r="E393">
            <v>-0.45</v>
          </cell>
          <cell r="F393" t="str">
            <v>AQUAFITNESS</v>
          </cell>
          <cell r="H393" t="e">
            <v>#REF!</v>
          </cell>
          <cell r="I393">
            <v>0</v>
          </cell>
          <cell r="J393">
            <v>3.5859999999999999</v>
          </cell>
          <cell r="K393">
            <v>-0.35</v>
          </cell>
          <cell r="L393">
            <v>4.2379999999999995</v>
          </cell>
          <cell r="M393">
            <v>1.903</v>
          </cell>
        </row>
        <row r="394">
          <cell r="A394">
            <v>2367</v>
          </cell>
          <cell r="B394" t="str">
            <v>PALME DE MAIN ROSE</v>
          </cell>
          <cell r="C394">
            <v>6.52</v>
          </cell>
          <cell r="D394">
            <v>3.5859999999999999</v>
          </cell>
          <cell r="E394">
            <v>-0.45</v>
          </cell>
          <cell r="F394" t="str">
            <v>AQUAFITNESS</v>
          </cell>
          <cell r="H394" t="e">
            <v>#REF!</v>
          </cell>
          <cell r="I394">
            <v>0</v>
          </cell>
          <cell r="J394">
            <v>3.5859999999999999</v>
          </cell>
          <cell r="K394">
            <v>-0.35</v>
          </cell>
          <cell r="L394">
            <v>4.2379999999999995</v>
          </cell>
          <cell r="M394">
            <v>1.903</v>
          </cell>
        </row>
        <row r="395">
          <cell r="A395">
            <v>2439</v>
          </cell>
          <cell r="B395" t="str">
            <v>PAO</v>
          </cell>
          <cell r="C395">
            <v>30.1</v>
          </cell>
          <cell r="D395">
            <v>27.090000000000003</v>
          </cell>
          <cell r="E395">
            <v>-9.9999999999999922E-2</v>
          </cell>
          <cell r="F395" t="str">
            <v>FITNESS</v>
          </cell>
          <cell r="H395" t="e">
            <v>#REF!</v>
          </cell>
          <cell r="I395">
            <v>1.2</v>
          </cell>
          <cell r="J395">
            <v>27.090000000000003</v>
          </cell>
          <cell r="K395">
            <v>0</v>
          </cell>
          <cell r="L395">
            <v>30.1</v>
          </cell>
          <cell r="M395">
            <v>22.022000000000002</v>
          </cell>
        </row>
        <row r="396">
          <cell r="A396">
            <v>1677</v>
          </cell>
          <cell r="B396" t="str">
            <v>PARACHUTE DE RESISTANCE</v>
          </cell>
          <cell r="C396">
            <v>20.65</v>
          </cell>
          <cell r="D396">
            <v>14.454999999999998</v>
          </cell>
          <cell r="E396">
            <v>-0.30000000000000004</v>
          </cell>
          <cell r="F396" t="str">
            <v>PERSONAL TRAINER</v>
          </cell>
          <cell r="H396" t="e">
            <v>#REF!</v>
          </cell>
          <cell r="I396">
            <v>0</v>
          </cell>
          <cell r="J396">
            <v>14.454999999999998</v>
          </cell>
          <cell r="K396">
            <v>-0.20000000000000004</v>
          </cell>
          <cell r="L396">
            <v>16.519999999999996</v>
          </cell>
          <cell r="M396">
            <v>9.0750000000000011</v>
          </cell>
        </row>
        <row r="397">
          <cell r="A397">
            <v>2021</v>
          </cell>
          <cell r="B397" t="str">
            <v>PARRELLELS BAR</v>
          </cell>
          <cell r="C397">
            <v>88.63</v>
          </cell>
          <cell r="D397">
            <v>62.04099999999999</v>
          </cell>
          <cell r="E397">
            <v>-0.3000000000000001</v>
          </cell>
          <cell r="F397" t="str">
            <v>CROSSFIT</v>
          </cell>
          <cell r="H397" t="e">
            <v>#REF!</v>
          </cell>
          <cell r="I397">
            <v>10</v>
          </cell>
          <cell r="J397">
            <v>62.04099999999999</v>
          </cell>
          <cell r="K397">
            <v>-0.20000000000000009</v>
          </cell>
          <cell r="L397">
            <v>70.903999999999996</v>
          </cell>
          <cell r="M397">
            <v>39.193000000000005</v>
          </cell>
        </row>
        <row r="398">
          <cell r="A398">
            <v>2441</v>
          </cell>
          <cell r="B398" t="str">
            <v>PATTE D'OURS</v>
          </cell>
          <cell r="C398">
            <v>24.25</v>
          </cell>
          <cell r="D398">
            <v>19.400000000000002</v>
          </cell>
          <cell r="E398">
            <v>-0.1999999999999999</v>
          </cell>
          <cell r="F398" t="str">
            <v>FITNESS</v>
          </cell>
          <cell r="H398" t="e">
            <v>#REF!</v>
          </cell>
          <cell r="I398">
            <v>0.7</v>
          </cell>
          <cell r="J398">
            <v>19.400000000000002</v>
          </cell>
          <cell r="K398">
            <v>-9.9999999999999895E-2</v>
          </cell>
          <cell r="L398">
            <v>21.825000000000003</v>
          </cell>
          <cell r="M398">
            <v>14.938000000000001</v>
          </cell>
        </row>
        <row r="399">
          <cell r="A399">
            <v>3682</v>
          </cell>
          <cell r="B399" t="str">
            <v>PECK DECK EVOLVE</v>
          </cell>
          <cell r="C399">
            <v>3186</v>
          </cell>
          <cell r="D399">
            <v>2708.1</v>
          </cell>
          <cell r="E399">
            <v>-0.15000000000000002</v>
          </cell>
          <cell r="F399" t="str">
            <v>MUSCULATION</v>
          </cell>
          <cell r="H399" t="e">
            <v>#REF!</v>
          </cell>
          <cell r="I399">
            <v>300</v>
          </cell>
          <cell r="J399">
            <v>2708.1</v>
          </cell>
          <cell r="K399">
            <v>-5.0000000000000017E-2</v>
          </cell>
          <cell r="L399">
            <v>3026.7</v>
          </cell>
          <cell r="M399">
            <v>2068.4070796460182</v>
          </cell>
        </row>
        <row r="400">
          <cell r="A400">
            <v>3553</v>
          </cell>
          <cell r="B400" t="str">
            <v>PERCHE DE NAGE</v>
          </cell>
          <cell r="C400">
            <v>146.85000000000002</v>
          </cell>
          <cell r="D400">
            <v>88.110000000000014</v>
          </cell>
          <cell r="E400">
            <v>-0.4</v>
          </cell>
          <cell r="F400" t="str">
            <v>AQUAFITNESS</v>
          </cell>
          <cell r="H400" t="e">
            <v>#REF!</v>
          </cell>
          <cell r="I400">
            <v>0</v>
          </cell>
          <cell r="J400">
            <v>88.110000000000014</v>
          </cell>
          <cell r="K400">
            <v>-0.30000000000000004</v>
          </cell>
          <cell r="L400">
            <v>102.79500000000002</v>
          </cell>
          <cell r="M400">
            <v>48.95</v>
          </cell>
        </row>
        <row r="401">
          <cell r="A401">
            <v>2625</v>
          </cell>
          <cell r="B401" t="str">
            <v>PIED SUPPORT ENCEINTE</v>
          </cell>
          <cell r="C401">
            <v>50.16</v>
          </cell>
          <cell r="D401">
            <v>50.16</v>
          </cell>
          <cell r="E401">
            <v>0</v>
          </cell>
          <cell r="F401" t="str">
            <v>SONORISATION</v>
          </cell>
          <cell r="H401" t="e">
            <v>#REF!</v>
          </cell>
          <cell r="I401">
            <v>2.5</v>
          </cell>
          <cell r="J401">
            <v>50.16</v>
          </cell>
          <cell r="L401">
            <v>50.16</v>
          </cell>
          <cell r="M401">
            <v>45.6</v>
          </cell>
        </row>
        <row r="402">
          <cell r="A402">
            <v>3684</v>
          </cell>
          <cell r="B402" t="str">
            <v>PILATES HALF ROLLER SHORT TOP 45 CM</v>
          </cell>
          <cell r="C402">
            <v>22.5</v>
          </cell>
          <cell r="D402">
            <v>19.125</v>
          </cell>
          <cell r="E402">
            <v>-0.15</v>
          </cell>
          <cell r="F402" t="str">
            <v>PILATES BIEN ETRE</v>
          </cell>
          <cell r="H402" t="e">
            <v>#REF!</v>
          </cell>
          <cell r="I402">
            <v>0.55000000000000004</v>
          </cell>
          <cell r="J402">
            <v>19.125</v>
          </cell>
          <cell r="K402">
            <v>-4.9999999999999989E-2</v>
          </cell>
          <cell r="L402">
            <v>21.375</v>
          </cell>
          <cell r="M402">
            <v>15.839999999999998</v>
          </cell>
        </row>
        <row r="403">
          <cell r="A403">
            <v>3683</v>
          </cell>
          <cell r="B403" t="str">
            <v>PILATES HALF ROLLER SHORT TOP 50*150*75</v>
          </cell>
          <cell r="C403">
            <v>25</v>
          </cell>
          <cell r="D403">
            <v>20</v>
          </cell>
          <cell r="E403">
            <v>-0.2</v>
          </cell>
          <cell r="F403" t="str">
            <v>PILATES BIEN ETRE</v>
          </cell>
          <cell r="H403" t="e">
            <v>#REF!</v>
          </cell>
          <cell r="I403">
            <v>0.35</v>
          </cell>
          <cell r="J403">
            <v>20</v>
          </cell>
          <cell r="K403">
            <v>-0.1</v>
          </cell>
          <cell r="L403">
            <v>22.5</v>
          </cell>
          <cell r="M403">
            <v>14.399999999999999</v>
          </cell>
        </row>
        <row r="404">
          <cell r="A404">
            <v>3685</v>
          </cell>
          <cell r="B404" t="str">
            <v>PILATES HALF ROLLER TOP 100 CM</v>
          </cell>
          <cell r="C404">
            <v>34</v>
          </cell>
          <cell r="D404">
            <v>25.5</v>
          </cell>
          <cell r="E404">
            <v>-0.25</v>
          </cell>
          <cell r="F404" t="str">
            <v>PILATES BIEN ETRE</v>
          </cell>
          <cell r="H404" t="e">
            <v>#REF!</v>
          </cell>
          <cell r="I404">
            <v>0.7</v>
          </cell>
          <cell r="J404">
            <v>25.5</v>
          </cell>
          <cell r="K404">
            <v>-0.15</v>
          </cell>
          <cell r="L404">
            <v>28.9</v>
          </cell>
          <cell r="M404">
            <v>18.599999999999998</v>
          </cell>
        </row>
        <row r="405">
          <cell r="A405">
            <v>3686</v>
          </cell>
          <cell r="B405" t="str">
            <v>PILATES HALF ROLLER TOP 90 CM</v>
          </cell>
          <cell r="C405">
            <v>29</v>
          </cell>
          <cell r="D405">
            <v>26.1</v>
          </cell>
          <cell r="E405">
            <v>-9.999999999999995E-2</v>
          </cell>
          <cell r="F405" t="str">
            <v>PILATES BIEN ETRE</v>
          </cell>
          <cell r="H405" t="e">
            <v>#REF!</v>
          </cell>
          <cell r="I405">
            <v>0.9</v>
          </cell>
          <cell r="J405">
            <v>26.1</v>
          </cell>
          <cell r="K405">
            <v>0</v>
          </cell>
          <cell r="L405">
            <v>29</v>
          </cell>
          <cell r="M405">
            <v>21.479999999999997</v>
          </cell>
        </row>
        <row r="406">
          <cell r="A406">
            <v>1682</v>
          </cell>
          <cell r="B406" t="str">
            <v>PILATES RING LF</v>
          </cell>
          <cell r="C406">
            <v>14.21</v>
          </cell>
          <cell r="D406">
            <v>7.1050000000000004</v>
          </cell>
          <cell r="E406">
            <v>-0.5</v>
          </cell>
          <cell r="F406" t="str">
            <v>PILATES BIEN ETRE</v>
          </cell>
          <cell r="H406" t="e">
            <v>#REF!</v>
          </cell>
          <cell r="I406">
            <v>0.45</v>
          </cell>
          <cell r="J406">
            <v>7.1050000000000004</v>
          </cell>
          <cell r="K406">
            <v>-0.4</v>
          </cell>
          <cell r="L406">
            <v>8.5259999999999998</v>
          </cell>
          <cell r="M406">
            <v>3.002212389380531</v>
          </cell>
        </row>
        <row r="407">
          <cell r="A407">
            <v>3687</v>
          </cell>
          <cell r="B407" t="str">
            <v xml:space="preserve">PILATES ROLLER TOP 100H </v>
          </cell>
          <cell r="C407">
            <v>42</v>
          </cell>
          <cell r="D407">
            <v>33.6</v>
          </cell>
          <cell r="E407">
            <v>-0.19999999999999996</v>
          </cell>
          <cell r="F407" t="str">
            <v>PILATES BIEN ETRE</v>
          </cell>
          <cell r="H407" t="e">
            <v>#REF!</v>
          </cell>
          <cell r="I407">
            <v>1.1000000000000001</v>
          </cell>
          <cell r="J407">
            <v>33.6</v>
          </cell>
          <cell r="K407">
            <v>-9.999999999999995E-2</v>
          </cell>
          <cell r="L407">
            <v>37.800000000000004</v>
          </cell>
          <cell r="M407">
            <v>25.439999999999998</v>
          </cell>
        </row>
        <row r="408">
          <cell r="A408">
            <v>3688</v>
          </cell>
          <cell r="B408" t="str">
            <v>PILATES ROLLER TOP 90L</v>
          </cell>
          <cell r="C408">
            <v>39</v>
          </cell>
          <cell r="D408">
            <v>35.1</v>
          </cell>
          <cell r="E408">
            <v>-9.9999999999999964E-2</v>
          </cell>
          <cell r="F408" t="str">
            <v>PILATES BIEN ETRE</v>
          </cell>
          <cell r="H408" t="e">
            <v>#REF!</v>
          </cell>
          <cell r="I408">
            <v>1.8</v>
          </cell>
          <cell r="J408">
            <v>35.1</v>
          </cell>
          <cell r="K408">
            <v>0</v>
          </cell>
          <cell r="L408">
            <v>39</v>
          </cell>
          <cell r="M408">
            <v>30</v>
          </cell>
        </row>
        <row r="409">
          <cell r="A409">
            <v>1684</v>
          </cell>
          <cell r="B409" t="str">
            <v xml:space="preserve">PINCES METAL STOP DISQUE </v>
          </cell>
          <cell r="C409">
            <v>4</v>
          </cell>
          <cell r="D409">
            <v>2.4</v>
          </cell>
          <cell r="E409">
            <v>-0.4</v>
          </cell>
          <cell r="F409" t="str">
            <v>MUSCULATION</v>
          </cell>
          <cell r="H409" t="e">
            <v>#REF!</v>
          </cell>
          <cell r="I409">
            <v>0.19</v>
          </cell>
          <cell r="J409">
            <v>2.4</v>
          </cell>
          <cell r="K409">
            <v>-0.30000000000000004</v>
          </cell>
          <cell r="L409">
            <v>2.8</v>
          </cell>
          <cell r="M409">
            <v>1.3230088495575223</v>
          </cell>
        </row>
        <row r="410">
          <cell r="A410">
            <v>2371</v>
          </cell>
          <cell r="B410" t="str">
            <v xml:space="preserve">PLANCHE </v>
          </cell>
          <cell r="C410">
            <v>8.7799999999999994</v>
          </cell>
          <cell r="D410">
            <v>5.7069999999999999</v>
          </cell>
          <cell r="E410">
            <v>-0.35</v>
          </cell>
          <cell r="F410" t="str">
            <v>AQUAFITNESS</v>
          </cell>
          <cell r="H410" t="e">
            <v>#REF!</v>
          </cell>
          <cell r="I410">
            <v>0</v>
          </cell>
          <cell r="J410">
            <v>5.7069999999999999</v>
          </cell>
          <cell r="K410">
            <v>-0.24999999999999997</v>
          </cell>
          <cell r="L410">
            <v>6.5849999999999991</v>
          </cell>
          <cell r="M410">
            <v>3.4650000000000003</v>
          </cell>
        </row>
        <row r="411">
          <cell r="A411">
            <v>3704</v>
          </cell>
          <cell r="B411" t="str">
            <v>PLATE STORAGE SLEVVE</v>
          </cell>
          <cell r="C411">
            <v>36.196249999999999</v>
          </cell>
          <cell r="D411">
            <v>25.337374999999998</v>
          </cell>
          <cell r="E411">
            <v>-0.30000000000000004</v>
          </cell>
          <cell r="F411" t="str">
            <v>CROSSFIT</v>
          </cell>
          <cell r="H411" t="e">
            <v>#REF!</v>
          </cell>
          <cell r="I411">
            <v>6</v>
          </cell>
          <cell r="J411">
            <v>25.337374999999998</v>
          </cell>
          <cell r="K411">
            <v>-0.20000000000000004</v>
          </cell>
          <cell r="L411">
            <v>28.956999999999997</v>
          </cell>
          <cell r="M411">
            <v>17.04646017699115</v>
          </cell>
        </row>
        <row r="412">
          <cell r="A412">
            <v>1685</v>
          </cell>
          <cell r="B412" t="str">
            <v>PLOTS DE VITESSE PAR 48</v>
          </cell>
          <cell r="C412">
            <v>28.85</v>
          </cell>
          <cell r="D412">
            <v>21.637500000000003</v>
          </cell>
          <cell r="E412">
            <v>-0.24999999999999994</v>
          </cell>
          <cell r="F412" t="str">
            <v>PERSONAL TRAINER</v>
          </cell>
          <cell r="H412" t="e">
            <v>#REF!</v>
          </cell>
          <cell r="I412">
            <v>2.2999999999999998</v>
          </cell>
          <cell r="J412">
            <v>21.637500000000003</v>
          </cell>
          <cell r="K412">
            <v>-0.14999999999999994</v>
          </cell>
          <cell r="L412">
            <v>24.522500000000004</v>
          </cell>
          <cell r="M412">
            <v>15.741000000000001</v>
          </cell>
        </row>
        <row r="413">
          <cell r="A413">
            <v>2577</v>
          </cell>
          <cell r="B413" t="str">
            <v>PLOTS LESTES</v>
          </cell>
          <cell r="C413">
            <v>16.39</v>
          </cell>
          <cell r="D413">
            <v>11.472999999999999</v>
          </cell>
          <cell r="E413">
            <v>-0.3000000000000001</v>
          </cell>
          <cell r="F413" t="str">
            <v>PERSONAL TRAINER</v>
          </cell>
          <cell r="H413" t="e">
            <v>#REF!</v>
          </cell>
          <cell r="I413">
            <v>0.3</v>
          </cell>
          <cell r="J413">
            <v>11.472999999999999</v>
          </cell>
          <cell r="K413">
            <v>-0.20000000000000009</v>
          </cell>
          <cell r="L413">
            <v>13.112</v>
          </cell>
          <cell r="M413">
            <v>7.5900000000000007</v>
          </cell>
        </row>
        <row r="414">
          <cell r="A414">
            <v>3689</v>
          </cell>
          <cell r="B414" t="str">
            <v>PLYO PLATFORM</v>
          </cell>
          <cell r="C414">
            <v>125.26719999999999</v>
          </cell>
          <cell r="D414">
            <v>93.950399999999988</v>
          </cell>
          <cell r="E414">
            <v>-0.25000000000000006</v>
          </cell>
          <cell r="F414" t="str">
            <v>CROSSFIT</v>
          </cell>
          <cell r="H414" t="e">
            <v>#REF!</v>
          </cell>
          <cell r="I414">
            <v>16</v>
          </cell>
          <cell r="J414">
            <v>93.950399999999988</v>
          </cell>
          <cell r="K414">
            <v>-0.15000000000000005</v>
          </cell>
          <cell r="L414">
            <v>106.47711999999999</v>
          </cell>
          <cell r="M414">
            <v>64.115044247787608</v>
          </cell>
        </row>
        <row r="415">
          <cell r="A415">
            <v>2467</v>
          </cell>
          <cell r="B415" t="str">
            <v>PLYOBOX  45,8 CM</v>
          </cell>
          <cell r="C415">
            <v>299.33</v>
          </cell>
          <cell r="D415">
            <v>254.43049999999997</v>
          </cell>
          <cell r="E415">
            <v>-0.15000000000000008</v>
          </cell>
          <cell r="F415" t="str">
            <v>CROSSFIT</v>
          </cell>
          <cell r="H415" t="e">
            <v>#REF!</v>
          </cell>
          <cell r="I415">
            <v>0</v>
          </cell>
          <cell r="J415">
            <v>254.43049999999997</v>
          </cell>
          <cell r="K415">
            <v>-5.0000000000000072E-2</v>
          </cell>
          <cell r="L415">
            <v>284.36349999999999</v>
          </cell>
          <cell r="M415">
            <v>197.83500000000001</v>
          </cell>
        </row>
        <row r="416">
          <cell r="A416">
            <v>2348</v>
          </cell>
          <cell r="B416" t="str">
            <v>PLYOBOX  61 CM</v>
          </cell>
          <cell r="C416">
            <v>386.29</v>
          </cell>
          <cell r="D416">
            <v>328.34649999999999</v>
          </cell>
          <cell r="E416">
            <v>-0.15000000000000008</v>
          </cell>
          <cell r="F416" t="str">
            <v>CROSSFIT</v>
          </cell>
          <cell r="H416" t="e">
            <v>#REF!</v>
          </cell>
          <cell r="I416">
            <v>0</v>
          </cell>
          <cell r="J416">
            <v>328.34649999999999</v>
          </cell>
          <cell r="K416">
            <v>-5.0000000000000072E-2</v>
          </cell>
          <cell r="L416">
            <v>366.97550000000001</v>
          </cell>
          <cell r="M416">
            <v>254.10000000000002</v>
          </cell>
        </row>
        <row r="417">
          <cell r="A417">
            <v>2466</v>
          </cell>
          <cell r="B417" t="str">
            <v>PLYOBOX 30,5 CM</v>
          </cell>
          <cell r="C417">
            <v>197.32</v>
          </cell>
          <cell r="D417">
            <v>167.72199999999998</v>
          </cell>
          <cell r="E417">
            <v>-0.15000000000000008</v>
          </cell>
          <cell r="F417" t="str">
            <v>CROSSFIT</v>
          </cell>
          <cell r="H417" t="e">
            <v>#REF!</v>
          </cell>
          <cell r="I417">
            <v>0</v>
          </cell>
          <cell r="J417">
            <v>167.72199999999998</v>
          </cell>
          <cell r="K417">
            <v>-5.0000000000000072E-2</v>
          </cell>
          <cell r="L417">
            <v>187.45399999999998</v>
          </cell>
          <cell r="M417">
            <v>130.68</v>
          </cell>
        </row>
        <row r="418">
          <cell r="A418">
            <v>3554</v>
          </cell>
          <cell r="B418" t="str">
            <v>PLYOBOX SET</v>
          </cell>
          <cell r="C418">
            <v>337.3</v>
          </cell>
          <cell r="D418">
            <v>236.10999999999999</v>
          </cell>
          <cell r="E418">
            <v>-0.30000000000000004</v>
          </cell>
          <cell r="F418" t="str">
            <v>CROSSFIT</v>
          </cell>
          <cell r="H418" t="e">
            <v>#REF!</v>
          </cell>
          <cell r="I418">
            <v>35</v>
          </cell>
          <cell r="J418">
            <v>236.10999999999999</v>
          </cell>
          <cell r="K418">
            <v>-0.20000000000000004</v>
          </cell>
          <cell r="L418">
            <v>269.83999999999997</v>
          </cell>
          <cell r="M418">
            <v>148.41200000000001</v>
          </cell>
        </row>
        <row r="419">
          <cell r="A419">
            <v>3690</v>
          </cell>
          <cell r="B419" t="str">
            <v>PLYOMETRIC BOX BOARD</v>
          </cell>
          <cell r="C419">
            <v>170</v>
          </cell>
          <cell r="D419">
            <v>118.99999999999999</v>
          </cell>
          <cell r="E419">
            <v>-0.3000000000000001</v>
          </cell>
          <cell r="F419" t="str">
            <v>CROSSFIT</v>
          </cell>
          <cell r="H419" t="e">
            <v>#REF!</v>
          </cell>
          <cell r="I419">
            <v>1.9</v>
          </cell>
          <cell r="J419">
            <v>118.99999999999999</v>
          </cell>
          <cell r="K419">
            <v>-0.20000000000000009</v>
          </cell>
          <cell r="L419">
            <v>136</v>
          </cell>
          <cell r="M419">
            <v>81.415929203539832</v>
          </cell>
        </row>
        <row r="420">
          <cell r="A420">
            <v>1686</v>
          </cell>
          <cell r="B420" t="str">
            <v>POIGNEE DE TIRAGE</v>
          </cell>
          <cell r="C420">
            <v>11.71</v>
          </cell>
          <cell r="D420">
            <v>7.6115000000000004</v>
          </cell>
          <cell r="E420">
            <v>-0.35000000000000003</v>
          </cell>
          <cell r="F420" t="str">
            <v>MUSCULATION</v>
          </cell>
          <cell r="H420" t="e">
            <v>#REF!</v>
          </cell>
          <cell r="I420">
            <v>0.9</v>
          </cell>
          <cell r="J420">
            <v>7.6115000000000004</v>
          </cell>
          <cell r="K420">
            <v>-0.25</v>
          </cell>
          <cell r="L420">
            <v>8.7825000000000006</v>
          </cell>
          <cell r="M420">
            <v>4.8849557522123899</v>
          </cell>
        </row>
        <row r="421">
          <cell r="A421">
            <v>1688</v>
          </cell>
          <cell r="B421" t="str">
            <v>PORTIQUE SANGLES 2M</v>
          </cell>
          <cell r="C421">
            <v>1068.56</v>
          </cell>
          <cell r="D421">
            <v>747.99199999999996</v>
          </cell>
          <cell r="E421">
            <v>-0.3</v>
          </cell>
          <cell r="F421" t="str">
            <v>CROSSFIT</v>
          </cell>
          <cell r="H421" t="e">
            <v>#REF!</v>
          </cell>
          <cell r="I421">
            <v>95</v>
          </cell>
          <cell r="J421">
            <v>747.99199999999996</v>
          </cell>
          <cell r="K421">
            <v>-0.19999999999999998</v>
          </cell>
          <cell r="L421">
            <v>854.84799999999996</v>
          </cell>
          <cell r="M421">
            <v>469.63400000000001</v>
          </cell>
        </row>
        <row r="422">
          <cell r="A422">
            <v>1689</v>
          </cell>
          <cell r="B422" t="str">
            <v>PORTIQUE SANGLES 3M</v>
          </cell>
          <cell r="C422">
            <v>1228.26</v>
          </cell>
          <cell r="D422">
            <v>859.78199999999993</v>
          </cell>
          <cell r="E422">
            <v>-0.30000000000000004</v>
          </cell>
          <cell r="F422" t="str">
            <v>CROSSFIT</v>
          </cell>
          <cell r="H422" t="e">
            <v>#REF!</v>
          </cell>
          <cell r="I422">
            <v>0</v>
          </cell>
          <cell r="J422">
            <v>859.78199999999993</v>
          </cell>
          <cell r="K422">
            <v>-0.20000000000000004</v>
          </cell>
          <cell r="L422">
            <v>982.60799999999995</v>
          </cell>
          <cell r="M422">
            <v>563.5630000000001</v>
          </cell>
        </row>
        <row r="423">
          <cell r="A423">
            <v>1690</v>
          </cell>
          <cell r="B423" t="str">
            <v>PORTIQUE SANGLES 4M</v>
          </cell>
          <cell r="C423">
            <v>1398.36</v>
          </cell>
          <cell r="D423">
            <v>978.85199999999986</v>
          </cell>
          <cell r="E423">
            <v>-0.30000000000000004</v>
          </cell>
          <cell r="F423" t="str">
            <v>CROSSFIT</v>
          </cell>
          <cell r="H423" t="e">
            <v>#REF!</v>
          </cell>
          <cell r="I423">
            <v>0</v>
          </cell>
          <cell r="J423">
            <v>978.85199999999986</v>
          </cell>
          <cell r="K423">
            <v>-0.20000000000000004</v>
          </cell>
          <cell r="L423">
            <v>1118.6879999999999</v>
          </cell>
          <cell r="M423">
            <v>657.48100000000011</v>
          </cell>
        </row>
        <row r="424">
          <cell r="A424">
            <v>1691</v>
          </cell>
          <cell r="B424" t="str">
            <v>PORTIQUE SANGLES 5M</v>
          </cell>
          <cell r="C424">
            <v>1598.66</v>
          </cell>
          <cell r="D424">
            <v>1119.0619999999999</v>
          </cell>
          <cell r="E424">
            <v>-0.3000000000000001</v>
          </cell>
          <cell r="F424" t="str">
            <v>CROSSFIT</v>
          </cell>
          <cell r="H424" t="e">
            <v>#REF!</v>
          </cell>
          <cell r="I424">
            <v>0</v>
          </cell>
          <cell r="J424">
            <v>1119.0619999999999</v>
          </cell>
          <cell r="K424">
            <v>-0.20000000000000009</v>
          </cell>
          <cell r="L424">
            <v>1278.9279999999999</v>
          </cell>
          <cell r="M424">
            <v>751.41000000000008</v>
          </cell>
        </row>
        <row r="425">
          <cell r="A425">
            <v>1692</v>
          </cell>
          <cell r="B425" t="str">
            <v>PORTIQUE SANGLES 6M</v>
          </cell>
          <cell r="C425">
            <v>1798.49</v>
          </cell>
          <cell r="D425">
            <v>1258.943</v>
          </cell>
          <cell r="E425">
            <v>-0.3</v>
          </cell>
          <cell r="F425" t="str">
            <v>CROSSFIT</v>
          </cell>
          <cell r="H425" t="e">
            <v>#REF!</v>
          </cell>
          <cell r="I425">
            <v>0</v>
          </cell>
          <cell r="J425">
            <v>1258.943</v>
          </cell>
          <cell r="K425">
            <v>-0.19999999999999998</v>
          </cell>
          <cell r="L425">
            <v>1438.7920000000001</v>
          </cell>
          <cell r="M425">
            <v>845.33900000000006</v>
          </cell>
        </row>
        <row r="426">
          <cell r="A426">
            <v>3692</v>
          </cell>
          <cell r="B426" t="str">
            <v>POWER BAG 10KG</v>
          </cell>
          <cell r="C426">
            <v>58.78799999999999</v>
          </cell>
          <cell r="D426">
            <v>32.333399999999997</v>
          </cell>
          <cell r="E426">
            <v>-0.44999999999999996</v>
          </cell>
          <cell r="F426" t="str">
            <v>CROSSFIT</v>
          </cell>
          <cell r="H426" t="e">
            <v>#REF!</v>
          </cell>
          <cell r="I426">
            <v>10</v>
          </cell>
          <cell r="J426">
            <v>32.333399999999997</v>
          </cell>
          <cell r="K426">
            <v>-0.35</v>
          </cell>
          <cell r="L426">
            <v>38.212199999999996</v>
          </cell>
          <cell r="M426">
            <v>17.300884955752213</v>
          </cell>
        </row>
        <row r="427">
          <cell r="A427">
            <v>3693</v>
          </cell>
          <cell r="B427" t="str">
            <v>POWER BAG 15KG</v>
          </cell>
          <cell r="C427">
            <v>70.885999999999996</v>
          </cell>
          <cell r="D427">
            <v>38.987299999999998</v>
          </cell>
          <cell r="E427">
            <v>-0.45</v>
          </cell>
          <cell r="F427" t="str">
            <v>CROSSFIT</v>
          </cell>
          <cell r="H427" t="e">
            <v>#REF!</v>
          </cell>
          <cell r="I427">
            <v>15</v>
          </cell>
          <cell r="J427">
            <v>38.987299999999998</v>
          </cell>
          <cell r="K427">
            <v>-0.35</v>
          </cell>
          <cell r="L427">
            <v>46.075899999999997</v>
          </cell>
          <cell r="M427">
            <v>20.862831858407077</v>
          </cell>
        </row>
        <row r="428">
          <cell r="A428">
            <v>3694</v>
          </cell>
          <cell r="B428" t="str">
            <v>POWER BAG 20KG</v>
          </cell>
          <cell r="C428">
            <v>82.983999999999995</v>
          </cell>
          <cell r="D428">
            <v>45.641199999999998</v>
          </cell>
          <cell r="E428">
            <v>-0.45</v>
          </cell>
          <cell r="F428" t="str">
            <v>CROSSFIT</v>
          </cell>
          <cell r="H428" t="e">
            <v>#REF!</v>
          </cell>
          <cell r="I428">
            <v>20</v>
          </cell>
          <cell r="J428">
            <v>45.641199999999998</v>
          </cell>
          <cell r="K428">
            <v>-0.35</v>
          </cell>
          <cell r="L428">
            <v>53.939599999999999</v>
          </cell>
          <cell r="M428">
            <v>24.424778761061948</v>
          </cell>
        </row>
        <row r="429">
          <cell r="A429">
            <v>3695</v>
          </cell>
          <cell r="B429" t="str">
            <v>POWER BAG 25KG</v>
          </cell>
          <cell r="C429">
            <v>95.081999999999994</v>
          </cell>
          <cell r="D429">
            <v>52.295099999999998</v>
          </cell>
          <cell r="E429">
            <v>-0.45</v>
          </cell>
          <cell r="F429" t="str">
            <v>CROSSFIT</v>
          </cell>
          <cell r="H429" t="e">
            <v>#REF!</v>
          </cell>
          <cell r="I429">
            <v>25</v>
          </cell>
          <cell r="J429">
            <v>52.295099999999998</v>
          </cell>
          <cell r="K429">
            <v>-0.35</v>
          </cell>
          <cell r="L429">
            <v>61.8033</v>
          </cell>
          <cell r="M429">
            <v>27.986725663716815</v>
          </cell>
        </row>
        <row r="430">
          <cell r="A430">
            <v>3691</v>
          </cell>
          <cell r="B430" t="str">
            <v>POWER BAG 5KG</v>
          </cell>
          <cell r="C430">
            <v>46.69</v>
          </cell>
          <cell r="D430">
            <v>25.679500000000001</v>
          </cell>
          <cell r="E430">
            <v>-0.44999999999999996</v>
          </cell>
          <cell r="F430" t="str">
            <v>CROSSFIT</v>
          </cell>
          <cell r="H430" t="e">
            <v>#REF!</v>
          </cell>
          <cell r="I430">
            <v>5</v>
          </cell>
          <cell r="J430">
            <v>25.679500000000001</v>
          </cell>
          <cell r="K430">
            <v>-0.35</v>
          </cell>
          <cell r="L430">
            <v>30.348499999999998</v>
          </cell>
          <cell r="M430">
            <v>13.738938053097344</v>
          </cell>
        </row>
        <row r="431">
          <cell r="A431">
            <v>3696</v>
          </cell>
          <cell r="B431" t="str">
            <v xml:space="preserve">POWER BAND  LIGHT </v>
          </cell>
          <cell r="C431">
            <v>28.335999999999999</v>
          </cell>
          <cell r="D431">
            <v>12.751199999999997</v>
          </cell>
          <cell r="E431">
            <v>-0.55000000000000004</v>
          </cell>
          <cell r="F431" t="str">
            <v>CROSSFIT</v>
          </cell>
          <cell r="H431" t="e">
            <v>#REF!</v>
          </cell>
          <cell r="I431">
            <v>0.2</v>
          </cell>
          <cell r="J431">
            <v>12.751199999999997</v>
          </cell>
          <cell r="K431">
            <v>-0.45000000000000007</v>
          </cell>
          <cell r="L431">
            <v>15.584799999999998</v>
          </cell>
          <cell r="M431">
            <v>4.1725663716814152</v>
          </cell>
        </row>
        <row r="432">
          <cell r="A432">
            <v>3697</v>
          </cell>
          <cell r="B432" t="str">
            <v xml:space="preserve">POWER BAND EXTRA LIGHT </v>
          </cell>
          <cell r="C432">
            <v>16.928000000000001</v>
          </cell>
          <cell r="D432">
            <v>7.6175999999999995</v>
          </cell>
          <cell r="E432">
            <v>-0.55000000000000004</v>
          </cell>
          <cell r="F432" t="str">
            <v>CROSSFIT</v>
          </cell>
          <cell r="H432" t="e">
            <v>#REF!</v>
          </cell>
          <cell r="I432">
            <v>0.11</v>
          </cell>
          <cell r="J432">
            <v>7.6175999999999995</v>
          </cell>
          <cell r="K432">
            <v>-0.45000000000000007</v>
          </cell>
          <cell r="L432">
            <v>9.3103999999999996</v>
          </cell>
          <cell r="M432">
            <v>2.4933628318584073</v>
          </cell>
        </row>
        <row r="433">
          <cell r="A433">
            <v>3698</v>
          </cell>
          <cell r="B433" t="str">
            <v>POWER BAND EXTRA STRONG</v>
          </cell>
          <cell r="C433">
            <v>84.36399999999999</v>
          </cell>
          <cell r="D433">
            <v>37.963799999999992</v>
          </cell>
          <cell r="E433">
            <v>-0.55000000000000004</v>
          </cell>
          <cell r="F433" t="str">
            <v>CROSSFIT</v>
          </cell>
          <cell r="H433" t="e">
            <v>#REF!</v>
          </cell>
          <cell r="I433">
            <v>0.6</v>
          </cell>
          <cell r="J433">
            <v>37.963799999999992</v>
          </cell>
          <cell r="K433">
            <v>-0.45000000000000007</v>
          </cell>
          <cell r="L433">
            <v>46.400199999999991</v>
          </cell>
          <cell r="M433">
            <v>12.415929203539822</v>
          </cell>
        </row>
        <row r="434">
          <cell r="A434">
            <v>3699</v>
          </cell>
          <cell r="B434" t="str">
            <v>POWER BAND MEDIUM</v>
          </cell>
          <cell r="C434">
            <v>41.491999999999997</v>
          </cell>
          <cell r="D434">
            <v>18.671399999999998</v>
          </cell>
          <cell r="E434">
            <v>-0.55000000000000004</v>
          </cell>
          <cell r="F434" t="str">
            <v>CROSSFIT</v>
          </cell>
          <cell r="H434" t="e">
            <v>#REF!</v>
          </cell>
          <cell r="I434">
            <v>0.28999999999999998</v>
          </cell>
          <cell r="J434">
            <v>18.671399999999998</v>
          </cell>
          <cell r="K434">
            <v>-0.45000000000000007</v>
          </cell>
          <cell r="L434">
            <v>22.820599999999995</v>
          </cell>
          <cell r="M434">
            <v>6.1061946902654869</v>
          </cell>
        </row>
        <row r="435">
          <cell r="A435">
            <v>3552</v>
          </cell>
          <cell r="B435" t="str">
            <v>POWER BAND PEGS</v>
          </cell>
          <cell r="C435">
            <v>68</v>
          </cell>
          <cell r="D435">
            <v>47.599999999999994</v>
          </cell>
          <cell r="E435">
            <v>-0.3000000000000001</v>
          </cell>
          <cell r="F435" t="str">
            <v>CROSSFIT</v>
          </cell>
          <cell r="H435" t="e">
            <v>#REF!</v>
          </cell>
          <cell r="I435">
            <v>5.53</v>
          </cell>
          <cell r="J435">
            <v>47.599999999999994</v>
          </cell>
          <cell r="K435">
            <v>-0.20000000000000009</v>
          </cell>
          <cell r="L435">
            <v>54.4</v>
          </cell>
          <cell r="M435">
            <v>29.004424778761063</v>
          </cell>
        </row>
        <row r="436">
          <cell r="A436">
            <v>3700</v>
          </cell>
          <cell r="B436" t="str">
            <v>POWER BAND STRONG</v>
          </cell>
          <cell r="C436">
            <v>56.671999999999997</v>
          </cell>
          <cell r="D436">
            <v>25.502399999999994</v>
          </cell>
          <cell r="E436">
            <v>-0.55000000000000004</v>
          </cell>
          <cell r="F436" t="str">
            <v>CROSSFIT</v>
          </cell>
          <cell r="H436" t="e">
            <v>#REF!</v>
          </cell>
          <cell r="I436">
            <v>0.41</v>
          </cell>
          <cell r="J436">
            <v>25.502399999999994</v>
          </cell>
          <cell r="K436">
            <v>-0.45000000000000007</v>
          </cell>
          <cell r="L436">
            <v>31.169599999999996</v>
          </cell>
          <cell r="M436">
            <v>8.3451327433628304</v>
          </cell>
        </row>
        <row r="437">
          <cell r="A437">
            <v>3701</v>
          </cell>
          <cell r="B437" t="str">
            <v>PREACHER CURL BENCH ORIGIN</v>
          </cell>
          <cell r="C437">
            <v>780</v>
          </cell>
          <cell r="D437">
            <v>624</v>
          </cell>
          <cell r="E437">
            <v>-0.2</v>
          </cell>
          <cell r="F437" t="str">
            <v>MUSCULATION</v>
          </cell>
          <cell r="H437" t="e">
            <v>#REF!</v>
          </cell>
          <cell r="I437">
            <v>51</v>
          </cell>
          <cell r="J437">
            <v>624</v>
          </cell>
          <cell r="K437">
            <v>-0.1</v>
          </cell>
          <cell r="L437">
            <v>702</v>
          </cell>
          <cell r="M437">
            <v>452.52212389380537</v>
          </cell>
        </row>
        <row r="438">
          <cell r="A438">
            <v>1696</v>
          </cell>
          <cell r="B438" t="str">
            <v>PRESS BALL</v>
          </cell>
          <cell r="C438">
            <v>3.81</v>
          </cell>
          <cell r="D438">
            <v>1.7144999999999999</v>
          </cell>
          <cell r="E438">
            <v>-0.55000000000000004</v>
          </cell>
          <cell r="F438" t="str">
            <v>PILATES BIEN ETRE</v>
          </cell>
          <cell r="H438" t="e">
            <v>#REF!</v>
          </cell>
          <cell r="I438">
            <v>0.08</v>
          </cell>
          <cell r="J438">
            <v>1.7144999999999999</v>
          </cell>
          <cell r="K438">
            <v>-0.45000000000000007</v>
          </cell>
          <cell r="L438">
            <v>2.0954999999999999</v>
          </cell>
          <cell r="M438">
            <v>0.68200000000000005</v>
          </cell>
        </row>
        <row r="439">
          <cell r="A439">
            <v>2364</v>
          </cell>
          <cell r="B439" t="str">
            <v>PULLBOY BLEU</v>
          </cell>
          <cell r="C439">
            <v>5.0199999999999996</v>
          </cell>
          <cell r="D439">
            <v>3.2629999999999999</v>
          </cell>
          <cell r="E439">
            <v>-0.35</v>
          </cell>
          <cell r="F439" t="str">
            <v>AQUAFITNESS</v>
          </cell>
          <cell r="H439" t="e">
            <v>#REF!</v>
          </cell>
          <cell r="I439">
            <v>0</v>
          </cell>
          <cell r="J439">
            <v>3.2629999999999999</v>
          </cell>
          <cell r="K439">
            <v>-0.24999999999999997</v>
          </cell>
          <cell r="L439">
            <v>3.7649999999999997</v>
          </cell>
          <cell r="M439">
            <v>2.09</v>
          </cell>
        </row>
        <row r="440">
          <cell r="A440">
            <v>3703</v>
          </cell>
          <cell r="B440" t="str">
            <v>PUNCHING BAG RACK</v>
          </cell>
          <cell r="C440">
            <v>55</v>
          </cell>
          <cell r="D440">
            <v>41.25</v>
          </cell>
          <cell r="E440">
            <v>-0.25</v>
          </cell>
          <cell r="F440" t="str">
            <v>CROSSFIT</v>
          </cell>
          <cell r="H440" t="e">
            <v>#REF!</v>
          </cell>
          <cell r="I440">
            <v>8</v>
          </cell>
          <cell r="J440">
            <v>41.25</v>
          </cell>
          <cell r="K440">
            <v>-0.15</v>
          </cell>
          <cell r="L440">
            <v>46.75</v>
          </cell>
          <cell r="M440">
            <v>30.530973451327437</v>
          </cell>
        </row>
        <row r="441">
          <cell r="A441">
            <v>3707</v>
          </cell>
          <cell r="B441" t="str">
            <v>R-CYCLE S1</v>
          </cell>
          <cell r="C441">
            <v>3273</v>
          </cell>
          <cell r="D441">
            <v>2618.4</v>
          </cell>
          <cell r="E441">
            <v>-0.19999999999999998</v>
          </cell>
          <cell r="F441" t="str">
            <v>CARDIO TRAINING</v>
          </cell>
          <cell r="H441" t="e">
            <v>#REF!</v>
          </cell>
          <cell r="I441">
            <v>86</v>
          </cell>
          <cell r="J441">
            <v>2618.4</v>
          </cell>
          <cell r="K441">
            <v>-9.9999999999999978E-2</v>
          </cell>
          <cell r="L441">
            <v>2945.7000000000003</v>
          </cell>
          <cell r="M441">
            <v>2088.0176991150443</v>
          </cell>
        </row>
        <row r="442">
          <cell r="A442">
            <v>3708</v>
          </cell>
          <cell r="B442" t="str">
            <v>R-CYCLE S2</v>
          </cell>
          <cell r="C442">
            <v>3685</v>
          </cell>
          <cell r="D442">
            <v>2948</v>
          </cell>
          <cell r="E442">
            <v>-0.2</v>
          </cell>
          <cell r="F442" t="str">
            <v>CARDIO TRAINING</v>
          </cell>
          <cell r="H442" t="e">
            <v>#REF!</v>
          </cell>
          <cell r="I442">
            <v>86</v>
          </cell>
          <cell r="J442">
            <v>2948</v>
          </cell>
          <cell r="K442">
            <v>-0.1</v>
          </cell>
          <cell r="L442">
            <v>3316.5</v>
          </cell>
          <cell r="M442">
            <v>2342.6194690265488</v>
          </cell>
        </row>
        <row r="443">
          <cell r="A443">
            <v>3709</v>
          </cell>
          <cell r="B443" t="str">
            <v>R-CYCLE S3</v>
          </cell>
          <cell r="C443">
            <v>5470</v>
          </cell>
          <cell r="D443">
            <v>4376</v>
          </cell>
          <cell r="E443">
            <v>-0.2</v>
          </cell>
          <cell r="F443" t="str">
            <v>CARDIO TRAINING</v>
          </cell>
          <cell r="H443" t="e">
            <v>#REF!</v>
          </cell>
          <cell r="I443">
            <v>95</v>
          </cell>
          <cell r="J443">
            <v>4376</v>
          </cell>
          <cell r="K443">
            <v>-0.1</v>
          </cell>
          <cell r="L443">
            <v>4923</v>
          </cell>
          <cell r="M443">
            <v>3379.7168141592924</v>
          </cell>
        </row>
        <row r="444">
          <cell r="A444">
            <v>1697</v>
          </cell>
          <cell r="B444" t="str">
            <v>RACK 10 KITS PUMP</v>
          </cell>
          <cell r="C444">
            <v>214.72</v>
          </cell>
          <cell r="D444">
            <v>96.623999999999995</v>
          </cell>
          <cell r="E444">
            <v>-0.55000000000000004</v>
          </cell>
          <cell r="F444" t="str">
            <v>FITNESS</v>
          </cell>
          <cell r="H444" t="e">
            <v>#REF!</v>
          </cell>
          <cell r="I444">
            <v>20</v>
          </cell>
          <cell r="J444">
            <v>96.623999999999995</v>
          </cell>
          <cell r="K444">
            <v>-0.45000000000000007</v>
          </cell>
          <cell r="L444">
            <v>118.09599999999999</v>
          </cell>
          <cell r="M444">
            <v>36.259499999999996</v>
          </cell>
        </row>
        <row r="445">
          <cell r="A445">
            <v>1699</v>
          </cell>
          <cell r="B445" t="str">
            <v>RACK 20 KITS PUMP GRIS</v>
          </cell>
          <cell r="C445">
            <v>450</v>
          </cell>
          <cell r="D445">
            <v>186.25</v>
          </cell>
          <cell r="E445">
            <v>-0.55000000000000004</v>
          </cell>
          <cell r="F445" t="str">
            <v>FITNESS</v>
          </cell>
          <cell r="H445" t="e">
            <v>#REF!</v>
          </cell>
          <cell r="I445">
            <v>48</v>
          </cell>
          <cell r="J445">
            <v>202.49999999999997</v>
          </cell>
          <cell r="K445">
            <v>-0.45000000000000007</v>
          </cell>
          <cell r="L445">
            <v>247.49999999999997</v>
          </cell>
          <cell r="M445">
            <v>82.637168141592923</v>
          </cell>
        </row>
        <row r="446">
          <cell r="A446">
            <v>2904</v>
          </cell>
          <cell r="B446" t="str">
            <v>RACK 20 KITS PUMP NOIR</v>
          </cell>
          <cell r="C446">
            <v>450</v>
          </cell>
          <cell r="D446">
            <v>270</v>
          </cell>
          <cell r="E446">
            <v>-0.4</v>
          </cell>
          <cell r="F446" t="str">
            <v>FITNESS</v>
          </cell>
          <cell r="H446" t="e">
            <v>#REF!</v>
          </cell>
          <cell r="I446">
            <v>99</v>
          </cell>
          <cell r="J446">
            <v>270</v>
          </cell>
          <cell r="K446">
            <v>-0.30000000000000004</v>
          </cell>
          <cell r="L446">
            <v>315</v>
          </cell>
          <cell r="M446">
            <v>137.28761061946904</v>
          </cell>
        </row>
        <row r="447">
          <cell r="A447">
            <v>2228</v>
          </cell>
          <cell r="B447" t="str">
            <v>RACK AB MXR</v>
          </cell>
          <cell r="C447">
            <v>341.04</v>
          </cell>
          <cell r="D447">
            <v>306.93600000000004</v>
          </cell>
          <cell r="E447">
            <v>-9.999999999999995E-2</v>
          </cell>
          <cell r="F447" t="str">
            <v>PERSONAL TRAINER</v>
          </cell>
          <cell r="H447" t="e">
            <v>#REF!</v>
          </cell>
          <cell r="I447">
            <v>39</v>
          </cell>
          <cell r="J447">
            <v>306.93600000000004</v>
          </cell>
          <cell r="K447">
            <v>0</v>
          </cell>
          <cell r="L447">
            <v>341.04</v>
          </cell>
          <cell r="M447">
            <v>266.79999999999995</v>
          </cell>
        </row>
        <row r="448">
          <cell r="A448">
            <v>1718</v>
          </cell>
          <cell r="B448" t="str">
            <v>RACK ACCESSOIRES MAX RACK</v>
          </cell>
          <cell r="C448">
            <v>132</v>
          </cell>
          <cell r="D448">
            <v>99</v>
          </cell>
          <cell r="E448">
            <v>-0.25</v>
          </cell>
          <cell r="F448" t="str">
            <v>MUSCULATION</v>
          </cell>
          <cell r="H448" t="e">
            <v>#REF!</v>
          </cell>
          <cell r="I448">
            <v>16</v>
          </cell>
          <cell r="J448">
            <v>99</v>
          </cell>
          <cell r="K448">
            <v>-0.15</v>
          </cell>
          <cell r="L448">
            <v>112.2</v>
          </cell>
          <cell r="M448">
            <v>71.137168141592923</v>
          </cell>
        </row>
        <row r="449">
          <cell r="A449">
            <v>2905</v>
          </cell>
          <cell r="B449" t="str">
            <v>RACK BARRES</v>
          </cell>
          <cell r="D449">
            <v>262.95999999999998</v>
          </cell>
          <cell r="F449" t="str">
            <v>PACK OUVERTURE</v>
          </cell>
          <cell r="H449" t="e">
            <v>#REF!</v>
          </cell>
          <cell r="I449">
            <v>52</v>
          </cell>
          <cell r="L449">
            <v>0</v>
          </cell>
          <cell r="M449" t="e">
            <v>#N/A</v>
          </cell>
        </row>
        <row r="450">
          <cell r="A450">
            <v>3555</v>
          </cell>
          <cell r="B450" t="str">
            <v>RACK BARRES MURAL</v>
          </cell>
          <cell r="C450">
            <v>73.484999999999985</v>
          </cell>
          <cell r="D450">
            <v>33.068249999999992</v>
          </cell>
          <cell r="E450">
            <v>-0.55000000000000004</v>
          </cell>
          <cell r="F450" t="str">
            <v>MUSCULATION</v>
          </cell>
          <cell r="H450" t="e">
            <v>#REF!</v>
          </cell>
          <cell r="I450">
            <v>7</v>
          </cell>
          <cell r="J450">
            <v>33.068249999999992</v>
          </cell>
          <cell r="K450">
            <v>-0.45000000000000007</v>
          </cell>
          <cell r="L450">
            <v>40.416749999999986</v>
          </cell>
          <cell r="M450">
            <v>8.6504424778761067</v>
          </cell>
        </row>
        <row r="451">
          <cell r="A451">
            <v>3398</v>
          </cell>
          <cell r="B451" t="str">
            <v>RACK BARRES VERTICAL</v>
          </cell>
          <cell r="C451">
            <v>128.79999999999998</v>
          </cell>
          <cell r="D451">
            <v>70.84</v>
          </cell>
          <cell r="E451">
            <v>-0.4499999999999999</v>
          </cell>
          <cell r="F451" t="str">
            <v>MUSCULATION</v>
          </cell>
          <cell r="H451" t="e">
            <v>#REF!</v>
          </cell>
          <cell r="I451">
            <v>14.8</v>
          </cell>
          <cell r="J451">
            <v>70.84</v>
          </cell>
          <cell r="K451">
            <v>-0.34999999999999987</v>
          </cell>
          <cell r="L451">
            <v>83.720000000000013</v>
          </cell>
          <cell r="M451">
            <v>38.621681415929203</v>
          </cell>
        </row>
        <row r="452">
          <cell r="A452">
            <v>1705</v>
          </cell>
          <cell r="B452" t="str">
            <v xml:space="preserve">RACK DISQUES </v>
          </cell>
          <cell r="C452">
            <v>231.72499999999997</v>
          </cell>
          <cell r="D452">
            <v>115.86249999999998</v>
          </cell>
          <cell r="E452">
            <v>-0.5</v>
          </cell>
          <cell r="F452" t="str">
            <v>MUSCULATION</v>
          </cell>
          <cell r="H452" t="e">
            <v>#REF!</v>
          </cell>
          <cell r="I452">
            <v>16.5</v>
          </cell>
          <cell r="J452">
            <v>115.86249999999998</v>
          </cell>
          <cell r="K452">
            <v>-0.4</v>
          </cell>
          <cell r="L452">
            <v>139.03499999999997</v>
          </cell>
          <cell r="M452">
            <v>54.548672566371685</v>
          </cell>
        </row>
        <row r="453">
          <cell r="A453">
            <v>1717</v>
          </cell>
          <cell r="B453" t="str">
            <v>RACK DISQUES &amp; BARRES</v>
          </cell>
          <cell r="C453">
            <v>331.2</v>
          </cell>
          <cell r="D453">
            <v>132.47999999999999</v>
          </cell>
          <cell r="E453">
            <v>-0.6</v>
          </cell>
          <cell r="F453" t="str">
            <v>MUSCULATION</v>
          </cell>
          <cell r="H453" t="e">
            <v>#REF!</v>
          </cell>
          <cell r="I453">
            <v>27</v>
          </cell>
          <cell r="J453">
            <v>132.47999999999999</v>
          </cell>
          <cell r="K453">
            <v>-0.5</v>
          </cell>
          <cell r="L453">
            <v>165.6</v>
          </cell>
          <cell r="M453">
            <v>32.56637168141593</v>
          </cell>
        </row>
        <row r="454">
          <cell r="A454">
            <v>1709</v>
          </cell>
          <cell r="B454" t="str">
            <v>RACK DOMES TRAINER</v>
          </cell>
          <cell r="C454">
            <v>157.94</v>
          </cell>
          <cell r="D454">
            <v>118.455</v>
          </cell>
          <cell r="E454">
            <v>-0.25</v>
          </cell>
          <cell r="F454" t="str">
            <v>FITNESS</v>
          </cell>
          <cell r="H454" t="e">
            <v>#REF!</v>
          </cell>
          <cell r="I454">
            <v>0</v>
          </cell>
          <cell r="J454">
            <v>118.455</v>
          </cell>
          <cell r="K454">
            <v>-0.15</v>
          </cell>
          <cell r="L454">
            <v>134.249</v>
          </cell>
          <cell r="M454">
            <v>85.04249999999999</v>
          </cell>
        </row>
        <row r="455">
          <cell r="A455">
            <v>1710</v>
          </cell>
          <cell r="B455" t="str">
            <v>RACK FOAM ROLLER</v>
          </cell>
          <cell r="C455">
            <v>20.03</v>
          </cell>
          <cell r="D455">
            <v>12.018000000000001</v>
          </cell>
          <cell r="E455">
            <v>-0.4</v>
          </cell>
          <cell r="F455" t="str">
            <v>PILATES BIEN ETRE</v>
          </cell>
          <cell r="H455" t="e">
            <v>#REF!</v>
          </cell>
          <cell r="I455">
            <v>0.2</v>
          </cell>
          <cell r="J455">
            <v>12.018000000000001</v>
          </cell>
          <cell r="K455">
            <v>-0.30000000000000004</v>
          </cell>
          <cell r="L455">
            <v>14.020999999999999</v>
          </cell>
          <cell r="M455">
            <v>6.5549999999999997</v>
          </cell>
        </row>
        <row r="456">
          <cell r="A456">
            <v>3579</v>
          </cell>
          <cell r="B456" t="str">
            <v>RACK GATOR</v>
          </cell>
          <cell r="C456">
            <v>89.16</v>
          </cell>
          <cell r="D456">
            <v>89.16</v>
          </cell>
          <cell r="E456">
            <v>0</v>
          </cell>
          <cell r="F456" t="str">
            <v>SONORISATION</v>
          </cell>
          <cell r="H456" t="e">
            <v>#REF!</v>
          </cell>
          <cell r="I456">
            <v>6</v>
          </cell>
          <cell r="J456">
            <v>89.16</v>
          </cell>
          <cell r="L456">
            <v>89.16</v>
          </cell>
          <cell r="M456">
            <v>80.239999999999995</v>
          </cell>
        </row>
        <row r="457">
          <cell r="A457">
            <v>1704</v>
          </cell>
          <cell r="B457" t="str">
            <v>RACK GYMBALL</v>
          </cell>
          <cell r="C457">
            <v>120.4</v>
          </cell>
          <cell r="D457">
            <v>78.260000000000005</v>
          </cell>
          <cell r="E457">
            <v>-0.35</v>
          </cell>
          <cell r="F457" t="str">
            <v>PILATES BIEN ETRE</v>
          </cell>
          <cell r="H457" t="e">
            <v>#REF!</v>
          </cell>
          <cell r="I457">
            <v>11</v>
          </cell>
          <cell r="J457">
            <v>78.260000000000005</v>
          </cell>
          <cell r="K457">
            <v>-0.24999999999999997</v>
          </cell>
          <cell r="L457">
            <v>90.300000000000011</v>
          </cell>
          <cell r="M457">
            <v>44.09690265486725</v>
          </cell>
        </row>
        <row r="458">
          <cell r="A458">
            <v>3777</v>
          </cell>
          <cell r="B458" t="str">
            <v>RACK HALTRES 10 è 15 PAIRES</v>
          </cell>
          <cell r="C458">
            <v>392</v>
          </cell>
          <cell r="D458">
            <v>274.39999999999998</v>
          </cell>
          <cell r="E458">
            <v>-0.30000000000000004</v>
          </cell>
          <cell r="F458" t="str">
            <v>MUSCULATION</v>
          </cell>
          <cell r="H458" t="e">
            <v>#REF!</v>
          </cell>
          <cell r="I458">
            <v>95</v>
          </cell>
          <cell r="J458">
            <v>274.39999999999998</v>
          </cell>
          <cell r="K458">
            <v>-0.20000000000000004</v>
          </cell>
          <cell r="L458">
            <v>313.59999999999997</v>
          </cell>
          <cell r="M458">
            <v>166.90265486725662</v>
          </cell>
        </row>
        <row r="459">
          <cell r="A459">
            <v>2239</v>
          </cell>
          <cell r="B459" t="str">
            <v>RACK HALTERES FITNESS ROULANT</v>
          </cell>
          <cell r="C459">
            <v>209</v>
          </cell>
          <cell r="D459">
            <v>135.85</v>
          </cell>
          <cell r="E459">
            <v>-0.35000000000000003</v>
          </cell>
          <cell r="F459" t="str">
            <v>FITNESS</v>
          </cell>
          <cell r="H459" t="e">
            <v>#REF!</v>
          </cell>
          <cell r="I459">
            <v>27</v>
          </cell>
          <cell r="J459">
            <v>135.85</v>
          </cell>
          <cell r="K459">
            <v>-0.25</v>
          </cell>
          <cell r="L459">
            <v>156.75</v>
          </cell>
          <cell r="M459">
            <v>78.159292035398238</v>
          </cell>
        </row>
        <row r="460">
          <cell r="A460">
            <v>1713</v>
          </cell>
          <cell r="B460" t="str">
            <v>RACK KETTLEBELL</v>
          </cell>
          <cell r="C460">
            <v>140</v>
          </cell>
          <cell r="D460">
            <v>84</v>
          </cell>
          <cell r="E460">
            <v>-0.4</v>
          </cell>
          <cell r="F460" t="str">
            <v>CROSSFIT</v>
          </cell>
          <cell r="H460" t="e">
            <v>#REF!</v>
          </cell>
          <cell r="I460">
            <v>25.5</v>
          </cell>
          <cell r="J460">
            <v>84</v>
          </cell>
          <cell r="K460">
            <v>-0.30000000000000004</v>
          </cell>
          <cell r="L460">
            <v>98</v>
          </cell>
          <cell r="M460">
            <v>49.256637168141594</v>
          </cell>
        </row>
        <row r="461">
          <cell r="A461">
            <v>2345</v>
          </cell>
          <cell r="B461" t="str">
            <v>RACK MEDECIN BALL 5</v>
          </cell>
          <cell r="C461">
            <v>87.79</v>
          </cell>
          <cell r="D461">
            <v>48.284500000000008</v>
          </cell>
          <cell r="E461">
            <v>-0.44999999999999996</v>
          </cell>
          <cell r="F461" t="str">
            <v>CROSSFIT</v>
          </cell>
          <cell r="H461" t="e">
            <v>#REF!</v>
          </cell>
          <cell r="I461">
            <v>7</v>
          </cell>
          <cell r="J461">
            <v>48.284500000000008</v>
          </cell>
          <cell r="K461">
            <v>-0.35</v>
          </cell>
          <cell r="L461">
            <v>57.063500000000005</v>
          </cell>
          <cell r="M461">
            <v>24.628318584070797</v>
          </cell>
        </row>
        <row r="462">
          <cell r="A462">
            <v>1716</v>
          </cell>
          <cell r="B462" t="str">
            <v>RACK MURAL TAPIS</v>
          </cell>
          <cell r="C462">
            <v>12.419999999999998</v>
          </cell>
          <cell r="D462">
            <v>7.4519999999999982</v>
          </cell>
          <cell r="E462">
            <v>-0.40000000000000008</v>
          </cell>
          <cell r="F462" t="str">
            <v>FITNESS</v>
          </cell>
          <cell r="H462" t="e">
            <v>#REF!</v>
          </cell>
          <cell r="I462">
            <v>18</v>
          </cell>
          <cell r="J462">
            <v>7.4519999999999982</v>
          </cell>
          <cell r="K462">
            <v>-0.30000000000000004</v>
          </cell>
          <cell r="L462">
            <v>8.6939999999999973</v>
          </cell>
          <cell r="M462">
            <v>4.1399999999999997</v>
          </cell>
        </row>
        <row r="463">
          <cell r="A463">
            <v>2347</v>
          </cell>
          <cell r="B463" t="str">
            <v>RACK POWER BAG</v>
          </cell>
          <cell r="C463">
            <v>124.05624999999999</v>
          </cell>
          <cell r="D463">
            <v>86.83937499999999</v>
          </cell>
          <cell r="E463">
            <v>-0.30000000000000004</v>
          </cell>
          <cell r="F463" t="str">
            <v>CROSSFIT</v>
          </cell>
          <cell r="H463" t="e">
            <v>#REF!</v>
          </cell>
          <cell r="I463">
            <v>15.5</v>
          </cell>
          <cell r="J463">
            <v>86.83937499999999</v>
          </cell>
          <cell r="K463">
            <v>-0.20000000000000004</v>
          </cell>
          <cell r="L463">
            <v>99.24499999999999</v>
          </cell>
          <cell r="M463">
            <v>58.415929203539825</v>
          </cell>
        </row>
        <row r="464">
          <cell r="A464">
            <v>1719</v>
          </cell>
          <cell r="B464" t="str">
            <v>RACK TAPIS ROULANT</v>
          </cell>
          <cell r="C464">
            <v>85.28</v>
          </cell>
          <cell r="D464">
            <v>62.27</v>
          </cell>
          <cell r="E464">
            <v>-0.25</v>
          </cell>
          <cell r="F464" t="str">
            <v>FITNESS</v>
          </cell>
          <cell r="H464" t="e">
            <v>#REF!</v>
          </cell>
          <cell r="I464">
            <v>19</v>
          </cell>
          <cell r="J464">
            <v>63.96</v>
          </cell>
          <cell r="K464">
            <v>-0.15</v>
          </cell>
          <cell r="L464">
            <v>72.488</v>
          </cell>
          <cell r="M464">
            <v>45.236725663716818</v>
          </cell>
        </row>
        <row r="465">
          <cell r="A465">
            <v>1722</v>
          </cell>
          <cell r="B465" t="str">
            <v>REFORMER</v>
          </cell>
          <cell r="C465">
            <v>3102.01</v>
          </cell>
          <cell r="D465">
            <v>2481.6080000000002</v>
          </cell>
          <cell r="E465">
            <v>-0.2</v>
          </cell>
          <cell r="F465" t="str">
            <v>PILATES BIEN ETRE</v>
          </cell>
          <cell r="H465" t="e">
            <v>#REF!</v>
          </cell>
          <cell r="I465">
            <v>0</v>
          </cell>
          <cell r="J465">
            <v>2481.6080000000002</v>
          </cell>
          <cell r="K465">
            <v>-0.1</v>
          </cell>
          <cell r="L465">
            <v>2791.8090000000002</v>
          </cell>
          <cell r="M465">
            <v>1606.5</v>
          </cell>
        </row>
        <row r="466">
          <cell r="A466">
            <v>2429</v>
          </cell>
          <cell r="B466" t="str">
            <v>REFORMER ALUMINIUM</v>
          </cell>
          <cell r="C466">
            <v>3292.65</v>
          </cell>
          <cell r="D466">
            <v>2963.3850000000002</v>
          </cell>
          <cell r="E466">
            <v>-9.9999999999999964E-2</v>
          </cell>
          <cell r="F466" t="str">
            <v>PILATES BIEN ETRE</v>
          </cell>
          <cell r="H466" t="e">
            <v>#REF!</v>
          </cell>
          <cell r="I466">
            <v>0</v>
          </cell>
          <cell r="J466">
            <v>2963.3850000000002</v>
          </cell>
          <cell r="K466">
            <v>0</v>
          </cell>
          <cell r="L466">
            <v>3292.65</v>
          </cell>
          <cell r="M466">
            <v>1946.5</v>
          </cell>
        </row>
        <row r="467">
          <cell r="A467">
            <v>1723</v>
          </cell>
          <cell r="B467" t="str">
            <v>REFORMER AVEC TOUR</v>
          </cell>
          <cell r="C467">
            <v>4020.07</v>
          </cell>
          <cell r="D467">
            <v>3015.0525000000002</v>
          </cell>
          <cell r="E467">
            <v>-0.24999999999999997</v>
          </cell>
          <cell r="F467" t="str">
            <v>PILATES BIEN ETRE</v>
          </cell>
          <cell r="H467" t="e">
            <v>#REF!</v>
          </cell>
          <cell r="I467">
            <v>0</v>
          </cell>
          <cell r="J467">
            <v>3015.0525000000002</v>
          </cell>
          <cell r="K467">
            <v>-0.14999999999999997</v>
          </cell>
          <cell r="L467">
            <v>3417.0595000000003</v>
          </cell>
          <cell r="M467">
            <v>1946.5</v>
          </cell>
        </row>
        <row r="468">
          <cell r="A468">
            <v>3711</v>
          </cell>
          <cell r="B468" t="str">
            <v>ROTARY TORSO EVOLVE</v>
          </cell>
          <cell r="C468">
            <v>2937</v>
          </cell>
          <cell r="D468">
            <v>2496.4499999999998</v>
          </cell>
          <cell r="E468">
            <v>-0.15000000000000005</v>
          </cell>
          <cell r="F468" t="str">
            <v>MUSCULATION</v>
          </cell>
          <cell r="H468" t="e">
            <v>#REF!</v>
          </cell>
          <cell r="I468">
            <v>266</v>
          </cell>
          <cell r="J468">
            <v>2496.4499999999998</v>
          </cell>
          <cell r="K468">
            <v>-5.0000000000000044E-2</v>
          </cell>
          <cell r="L468">
            <v>2790.15</v>
          </cell>
          <cell r="M468">
            <v>1906.7256637168143</v>
          </cell>
        </row>
        <row r="469">
          <cell r="A469">
            <v>3480</v>
          </cell>
          <cell r="B469" t="str">
            <v>ROTATIONAL CORE</v>
          </cell>
          <cell r="C469">
            <v>45.650399999999991</v>
          </cell>
          <cell r="D469">
            <v>34.237799999999993</v>
          </cell>
          <cell r="E469">
            <v>-0.25</v>
          </cell>
          <cell r="F469" t="str">
            <v>CROSSFIT</v>
          </cell>
          <cell r="H469" t="e">
            <v>#REF!</v>
          </cell>
          <cell r="I469">
            <v>3.53</v>
          </cell>
          <cell r="J469">
            <v>34.237799999999993</v>
          </cell>
          <cell r="K469">
            <v>-0.15</v>
          </cell>
          <cell r="L469">
            <v>38.802839999999989</v>
          </cell>
          <cell r="M469">
            <v>22.389380530973451</v>
          </cell>
        </row>
        <row r="470">
          <cell r="A470">
            <v>2578</v>
          </cell>
          <cell r="B470" t="str">
            <v>ROTULE MULTIFONCTION PAR 6</v>
          </cell>
          <cell r="C470">
            <v>10.029999999999999</v>
          </cell>
          <cell r="D470">
            <v>6.5194999999999999</v>
          </cell>
          <cell r="E470">
            <v>-0.35</v>
          </cell>
          <cell r="F470" t="str">
            <v>PERSONAL TRAINER</v>
          </cell>
          <cell r="H470" t="e">
            <v>#REF!</v>
          </cell>
          <cell r="I470">
            <v>0</v>
          </cell>
          <cell r="J470">
            <v>6.5194999999999999</v>
          </cell>
          <cell r="K470">
            <v>-0.24999999999999997</v>
          </cell>
          <cell r="L470">
            <v>7.5224999999999991</v>
          </cell>
          <cell r="M470">
            <v>3.8390000000000004</v>
          </cell>
        </row>
        <row r="471">
          <cell r="A471">
            <v>3712</v>
          </cell>
          <cell r="B471" t="str">
            <v>RUMBLE ROLLER</v>
          </cell>
          <cell r="C471">
            <v>47.402999999999992</v>
          </cell>
          <cell r="D471">
            <v>21.331349999999993</v>
          </cell>
          <cell r="E471">
            <v>-0.55000000000000004</v>
          </cell>
          <cell r="F471" t="str">
            <v>CROSSFIT</v>
          </cell>
          <cell r="H471" t="e">
            <v>#REF!</v>
          </cell>
          <cell r="I471">
            <v>0.75</v>
          </cell>
          <cell r="J471">
            <v>21.331349999999993</v>
          </cell>
          <cell r="K471">
            <v>-0.45000000000000007</v>
          </cell>
          <cell r="L471">
            <v>26.071649999999991</v>
          </cell>
          <cell r="M471">
            <v>6.2079646017699108</v>
          </cell>
        </row>
        <row r="472">
          <cell r="A472">
            <v>3713</v>
          </cell>
          <cell r="B472" t="str">
            <v>RUN S1</v>
          </cell>
          <cell r="C472">
            <v>5729</v>
          </cell>
          <cell r="D472">
            <v>4583.2</v>
          </cell>
          <cell r="E472">
            <v>-0.20000000000000004</v>
          </cell>
          <cell r="F472" t="str">
            <v>CARDIO TRAINING</v>
          </cell>
          <cell r="H472" t="e">
            <v>#REF!</v>
          </cell>
          <cell r="I472">
            <v>240</v>
          </cell>
          <cell r="J472">
            <v>4583.2</v>
          </cell>
          <cell r="K472">
            <v>-0.10000000000000003</v>
          </cell>
          <cell r="L472">
            <v>5156.0999999999995</v>
          </cell>
          <cell r="M472">
            <v>3526.4247787610625</v>
          </cell>
        </row>
        <row r="473">
          <cell r="A473">
            <v>3714</v>
          </cell>
          <cell r="B473" t="str">
            <v>RUN S2</v>
          </cell>
          <cell r="C473">
            <v>6160</v>
          </cell>
          <cell r="D473">
            <v>4928</v>
          </cell>
          <cell r="E473">
            <v>-0.2</v>
          </cell>
          <cell r="F473" t="str">
            <v>CARDIO TRAINING</v>
          </cell>
          <cell r="H473" t="e">
            <v>#REF!</v>
          </cell>
          <cell r="I473">
            <v>240</v>
          </cell>
          <cell r="J473">
            <v>4928</v>
          </cell>
          <cell r="K473">
            <v>-0.1</v>
          </cell>
          <cell r="L473">
            <v>5544</v>
          </cell>
          <cell r="M473">
            <v>3781.0265486725671</v>
          </cell>
        </row>
        <row r="474">
          <cell r="A474">
            <v>3715</v>
          </cell>
          <cell r="B474" t="str">
            <v>RUN S3</v>
          </cell>
          <cell r="C474">
            <v>8032</v>
          </cell>
          <cell r="D474">
            <v>6425.6</v>
          </cell>
          <cell r="E474">
            <v>-0.19999999999999996</v>
          </cell>
          <cell r="F474" t="str">
            <v>CARDIO TRAINING</v>
          </cell>
          <cell r="H474" t="e">
            <v>#REF!</v>
          </cell>
          <cell r="I474">
            <v>249</v>
          </cell>
          <cell r="J474">
            <v>6425.6</v>
          </cell>
          <cell r="K474">
            <v>-9.999999999999995E-2</v>
          </cell>
          <cell r="L474">
            <v>7228.8</v>
          </cell>
          <cell r="M474">
            <v>4832.0619469026551</v>
          </cell>
        </row>
        <row r="475">
          <cell r="A475">
            <v>2596</v>
          </cell>
          <cell r="B475" t="str">
            <v>SAC DE FRAPPE 120CM SYNTHETIC</v>
          </cell>
          <cell r="C475">
            <v>106.67</v>
          </cell>
          <cell r="D475">
            <v>85.336000000000013</v>
          </cell>
          <cell r="E475">
            <v>-0.1999999999999999</v>
          </cell>
          <cell r="F475" t="str">
            <v>FITNESS</v>
          </cell>
          <cell r="H475" t="e">
            <v>#REF!</v>
          </cell>
          <cell r="I475">
            <v>35</v>
          </cell>
          <cell r="J475">
            <v>85.336000000000013</v>
          </cell>
          <cell r="K475">
            <v>-9.9999999999999895E-2</v>
          </cell>
          <cell r="L475">
            <v>96.003000000000014</v>
          </cell>
          <cell r="M475">
            <v>65.923000000000002</v>
          </cell>
        </row>
        <row r="476">
          <cell r="A476">
            <v>3557</v>
          </cell>
          <cell r="B476" t="str">
            <v>SAC DE FRAPPE 150CM SYNTHTIC</v>
          </cell>
          <cell r="C476">
            <v>115.83</v>
          </cell>
          <cell r="D476">
            <v>92.664000000000001</v>
          </cell>
          <cell r="E476">
            <v>-0.19999999999999998</v>
          </cell>
          <cell r="F476" t="str">
            <v>FITNESS</v>
          </cell>
          <cell r="H476" t="e">
            <v>#REF!</v>
          </cell>
          <cell r="I476">
            <v>0</v>
          </cell>
          <cell r="J476">
            <v>92.664000000000001</v>
          </cell>
          <cell r="K476">
            <v>-9.9999999999999978E-2</v>
          </cell>
          <cell r="L476">
            <v>104.247</v>
          </cell>
          <cell r="M476">
            <v>71.346000000000004</v>
          </cell>
        </row>
        <row r="477">
          <cell r="A477">
            <v>3556</v>
          </cell>
          <cell r="B477" t="str">
            <v>SAC DE FRAPPE 180CM CUIR</v>
          </cell>
          <cell r="C477">
            <v>232.5</v>
          </cell>
          <cell r="D477">
            <v>186</v>
          </cell>
          <cell r="E477">
            <v>-0.2</v>
          </cell>
          <cell r="F477" t="str">
            <v>FITNESS</v>
          </cell>
          <cell r="H477" t="e">
            <v>#REF!</v>
          </cell>
          <cell r="I477">
            <v>0</v>
          </cell>
          <cell r="J477">
            <v>186</v>
          </cell>
          <cell r="K477">
            <v>-0.1</v>
          </cell>
          <cell r="L477">
            <v>209.25</v>
          </cell>
          <cell r="M477">
            <v>143.22</v>
          </cell>
        </row>
        <row r="478">
          <cell r="A478">
            <v>2595</v>
          </cell>
          <cell r="B478" t="str">
            <v>SAC DE FRAPPE 180CM SYNTHETIC</v>
          </cell>
          <cell r="C478">
            <v>233.28</v>
          </cell>
          <cell r="D478">
            <v>139.96799999999999</v>
          </cell>
          <cell r="E478">
            <v>-0.4</v>
          </cell>
          <cell r="F478" t="str">
            <v>FITNESS</v>
          </cell>
          <cell r="H478" t="e">
            <v>#REF!</v>
          </cell>
          <cell r="I478">
            <v>0</v>
          </cell>
          <cell r="J478">
            <v>139.96799999999999</v>
          </cell>
          <cell r="K478">
            <v>-0.30000000000000004</v>
          </cell>
          <cell r="L478">
            <v>163.29599999999999</v>
          </cell>
          <cell r="M478">
            <v>81.62</v>
          </cell>
        </row>
        <row r="479">
          <cell r="A479">
            <v>1733</v>
          </cell>
          <cell r="B479" t="str">
            <v>SANGLES YOGA</v>
          </cell>
          <cell r="C479">
            <v>10</v>
          </cell>
          <cell r="D479">
            <v>6.5</v>
          </cell>
          <cell r="E479">
            <v>-0.35</v>
          </cell>
          <cell r="F479" t="str">
            <v>PILATES BIEN ETRE</v>
          </cell>
          <cell r="H479" t="e">
            <v>#REF!</v>
          </cell>
          <cell r="I479">
            <v>0</v>
          </cell>
          <cell r="J479">
            <v>6.5</v>
          </cell>
          <cell r="K479">
            <v>-0.24999999999999997</v>
          </cell>
          <cell r="L479">
            <v>7.5</v>
          </cell>
          <cell r="M479">
            <v>3.6224999999999996</v>
          </cell>
        </row>
        <row r="480">
          <cell r="A480">
            <v>3716</v>
          </cell>
          <cell r="B480" t="str">
            <v>SEATED CALF CORE</v>
          </cell>
          <cell r="C480">
            <v>1041.3499999999999</v>
          </cell>
          <cell r="D480">
            <v>676.87749999999994</v>
          </cell>
          <cell r="E480">
            <v>-0.35</v>
          </cell>
          <cell r="F480" t="str">
            <v>MUSCULATION</v>
          </cell>
          <cell r="H480" t="e">
            <v>#REF!</v>
          </cell>
          <cell r="I480">
            <v>54.7</v>
          </cell>
          <cell r="J480">
            <v>676.87749999999994</v>
          </cell>
          <cell r="K480">
            <v>-0.24999999999999997</v>
          </cell>
          <cell r="L480">
            <v>781.01249999999993</v>
          </cell>
          <cell r="M480">
            <v>421.85840707964604</v>
          </cell>
        </row>
        <row r="481">
          <cell r="A481">
            <v>3717</v>
          </cell>
          <cell r="B481" t="str">
            <v>SEATED CALF EVOLVE</v>
          </cell>
          <cell r="C481">
            <v>3007</v>
          </cell>
          <cell r="D481">
            <v>2555.9499999999998</v>
          </cell>
          <cell r="E481">
            <v>-0.15000000000000005</v>
          </cell>
          <cell r="F481" t="str">
            <v>MUSCULATION</v>
          </cell>
          <cell r="H481" t="e">
            <v>#REF!</v>
          </cell>
          <cell r="I481">
            <v>280</v>
          </cell>
          <cell r="J481">
            <v>2555.9499999999998</v>
          </cell>
          <cell r="K481">
            <v>-5.0000000000000044E-2</v>
          </cell>
          <cell r="L481">
            <v>2856.65</v>
          </cell>
          <cell r="M481">
            <v>1951.3274336283187</v>
          </cell>
        </row>
        <row r="482">
          <cell r="A482">
            <v>3718</v>
          </cell>
          <cell r="B482" t="str">
            <v>SEATED LAT PULLDOWN EVOLVE</v>
          </cell>
          <cell r="C482">
            <v>3104</v>
          </cell>
          <cell r="D482">
            <v>2638.4</v>
          </cell>
          <cell r="E482">
            <v>-0.14999999999999997</v>
          </cell>
          <cell r="F482" t="str">
            <v>MUSCULATION</v>
          </cell>
          <cell r="H482" t="e">
            <v>#REF!</v>
          </cell>
          <cell r="I482">
            <v>295</v>
          </cell>
          <cell r="J482">
            <v>2638.4</v>
          </cell>
          <cell r="K482">
            <v>-4.9999999999999961E-2</v>
          </cell>
          <cell r="L482">
            <v>2948.8</v>
          </cell>
          <cell r="M482">
            <v>2015.4424778761063</v>
          </cell>
        </row>
        <row r="483">
          <cell r="A483">
            <v>3719</v>
          </cell>
          <cell r="B483" t="str">
            <v>SEATED LEG CURL EVOLVE</v>
          </cell>
          <cell r="C483">
            <v>3190</v>
          </cell>
          <cell r="D483">
            <v>2711.5</v>
          </cell>
          <cell r="E483">
            <v>-0.15</v>
          </cell>
          <cell r="F483" t="str">
            <v>MUSCULATION</v>
          </cell>
          <cell r="H483" t="e">
            <v>#REF!</v>
          </cell>
          <cell r="I483">
            <v>295</v>
          </cell>
          <cell r="J483">
            <v>2711.5</v>
          </cell>
          <cell r="K483">
            <v>-4.9999999999999989E-2</v>
          </cell>
          <cell r="L483">
            <v>3030.5</v>
          </cell>
          <cell r="M483">
            <v>2070.2654867256638</v>
          </cell>
        </row>
        <row r="484">
          <cell r="A484">
            <v>3720</v>
          </cell>
          <cell r="B484" t="str">
            <v>SEATED LEG PRESS CORE</v>
          </cell>
          <cell r="C484">
            <v>2917.27</v>
          </cell>
          <cell r="D484">
            <v>2042.0889999999999</v>
          </cell>
          <cell r="E484">
            <v>-0.3</v>
          </cell>
          <cell r="F484" t="str">
            <v>MUSCULATION</v>
          </cell>
          <cell r="H484" t="e">
            <v>#REF!</v>
          </cell>
          <cell r="I484">
            <v>189</v>
          </cell>
          <cell r="J484">
            <v>2042.0889999999999</v>
          </cell>
          <cell r="K484">
            <v>-0.19999999999999998</v>
          </cell>
          <cell r="L484">
            <v>2333.8160000000003</v>
          </cell>
          <cell r="M484">
            <v>1351.0619469026551</v>
          </cell>
        </row>
        <row r="485">
          <cell r="A485">
            <v>3721</v>
          </cell>
          <cell r="B485" t="str">
            <v>SEATED LEG PRESS EVOLVE</v>
          </cell>
          <cell r="C485">
            <v>4662</v>
          </cell>
          <cell r="D485">
            <v>3962.7</v>
          </cell>
          <cell r="E485">
            <v>-0.15000000000000005</v>
          </cell>
          <cell r="F485" t="str">
            <v>MUSCULATION</v>
          </cell>
          <cell r="H485" t="e">
            <v>#REF!</v>
          </cell>
          <cell r="I485">
            <v>486</v>
          </cell>
          <cell r="J485">
            <v>3962.7</v>
          </cell>
          <cell r="K485">
            <v>-5.0000000000000044E-2</v>
          </cell>
          <cell r="L485">
            <v>4428.8999999999996</v>
          </cell>
          <cell r="M485">
            <v>3110.9734513274338</v>
          </cell>
        </row>
        <row r="486">
          <cell r="A486">
            <v>3722</v>
          </cell>
          <cell r="B486" t="str">
            <v>SEATED ROW CORE</v>
          </cell>
          <cell r="C486">
            <v>2676.27</v>
          </cell>
          <cell r="D486">
            <v>1873.3889999999999</v>
          </cell>
          <cell r="E486">
            <v>-0.30000000000000004</v>
          </cell>
          <cell r="F486" t="str">
            <v>MUSCULATION</v>
          </cell>
          <cell r="H486" t="e">
            <v>#REF!</v>
          </cell>
          <cell r="I486">
            <v>162</v>
          </cell>
          <cell r="J486">
            <v>1873.3889999999999</v>
          </cell>
          <cell r="K486">
            <v>-0.20000000000000004</v>
          </cell>
          <cell r="L486">
            <v>2141.0159999999996</v>
          </cell>
          <cell r="M486">
            <v>1232.1238938053098</v>
          </cell>
        </row>
        <row r="487">
          <cell r="A487">
            <v>3723</v>
          </cell>
          <cell r="B487" t="str">
            <v>SEATED ROW EVOLVE</v>
          </cell>
          <cell r="C487">
            <v>3064</v>
          </cell>
          <cell r="D487">
            <v>2604.4</v>
          </cell>
          <cell r="E487">
            <v>-0.14999999999999997</v>
          </cell>
          <cell r="F487" t="str">
            <v>MUSCULATION</v>
          </cell>
          <cell r="H487" t="e">
            <v>#REF!</v>
          </cell>
          <cell r="I487">
            <v>296</v>
          </cell>
          <cell r="J487">
            <v>2604.4</v>
          </cell>
          <cell r="K487">
            <v>-4.9999999999999961E-2</v>
          </cell>
          <cell r="L487">
            <v>2910.8</v>
          </cell>
          <cell r="M487">
            <v>2046.1061946902655</v>
          </cell>
        </row>
        <row r="488">
          <cell r="A488">
            <v>3558</v>
          </cell>
          <cell r="B488" t="str">
            <v>SRIE AB-MXR</v>
          </cell>
          <cell r="C488">
            <v>295.25</v>
          </cell>
          <cell r="D488">
            <v>250.96250000000001</v>
          </cell>
          <cell r="E488">
            <v>-0.15</v>
          </cell>
          <cell r="F488" t="str">
            <v>PERSONAL TRAINER</v>
          </cell>
          <cell r="H488" t="e">
            <v>#REF!</v>
          </cell>
          <cell r="I488">
            <v>0</v>
          </cell>
          <cell r="J488">
            <v>250.96250000000001</v>
          </cell>
          <cell r="K488">
            <v>-4.9999999999999989E-2</v>
          </cell>
          <cell r="L488">
            <v>280.48750000000001</v>
          </cell>
          <cell r="M488">
            <v>198.9845</v>
          </cell>
        </row>
        <row r="489">
          <cell r="A489">
            <v>1735</v>
          </cell>
          <cell r="B489" t="str">
            <v>SRIE DISQUES RONDS</v>
          </cell>
          <cell r="C489">
            <v>152.55000000000001</v>
          </cell>
          <cell r="D489">
            <v>99.157500000000013</v>
          </cell>
          <cell r="E489">
            <v>-0.35</v>
          </cell>
          <cell r="F489" t="str">
            <v>MUSCULATION</v>
          </cell>
          <cell r="H489" t="e">
            <v>#REF!</v>
          </cell>
          <cell r="I489">
            <v>0</v>
          </cell>
          <cell r="J489">
            <v>99.157500000000013</v>
          </cell>
          <cell r="K489">
            <v>-0.24999999999999997</v>
          </cell>
          <cell r="L489">
            <v>114.41250000000001</v>
          </cell>
          <cell r="M489">
            <v>58.477499999999999</v>
          </cell>
        </row>
        <row r="490">
          <cell r="A490">
            <v>3725</v>
          </cell>
          <cell r="B490" t="str">
            <v>SRIE FITNESS TUBE</v>
          </cell>
          <cell r="C490">
            <v>18.060000000000002</v>
          </cell>
          <cell r="D490">
            <v>10.836</v>
          </cell>
          <cell r="E490">
            <v>-0.40000000000000008</v>
          </cell>
          <cell r="F490" t="str">
            <v>FITNESS</v>
          </cell>
          <cell r="H490" t="e">
            <v>#REF!</v>
          </cell>
          <cell r="I490">
            <v>0</v>
          </cell>
          <cell r="J490">
            <v>10.836</v>
          </cell>
          <cell r="K490">
            <v>-0.30000000000000004</v>
          </cell>
          <cell r="L490">
            <v>12.642000000000001</v>
          </cell>
          <cell r="M490">
            <v>5.9339999999999993</v>
          </cell>
        </row>
        <row r="491">
          <cell r="A491">
            <v>3727</v>
          </cell>
          <cell r="B491" t="str">
            <v>SRIE FITNESS TUBE PRO</v>
          </cell>
          <cell r="C491">
            <v>39.51</v>
          </cell>
          <cell r="D491">
            <v>27.656999999999996</v>
          </cell>
          <cell r="E491">
            <v>-0.30000000000000004</v>
          </cell>
          <cell r="F491" t="str">
            <v>FITNESS</v>
          </cell>
          <cell r="H491" t="e">
            <v>#REF!</v>
          </cell>
          <cell r="I491">
            <v>0</v>
          </cell>
          <cell r="J491">
            <v>27.656999999999996</v>
          </cell>
          <cell r="K491">
            <v>-0.20000000000000004</v>
          </cell>
          <cell r="L491">
            <v>31.607999999999997</v>
          </cell>
          <cell r="M491">
            <v>18.123999999999999</v>
          </cell>
        </row>
        <row r="492">
          <cell r="A492">
            <v>3728</v>
          </cell>
          <cell r="B492" t="str">
            <v>SRIE HAIE D'OBSTACLE</v>
          </cell>
          <cell r="C492">
            <v>23.39</v>
          </cell>
          <cell r="D492">
            <v>18.712</v>
          </cell>
          <cell r="E492">
            <v>-0.20000000000000004</v>
          </cell>
          <cell r="F492" t="str">
            <v>PERSONAL TRAINER</v>
          </cell>
          <cell r="H492" t="e">
            <v>#REF!</v>
          </cell>
          <cell r="I492">
            <v>0</v>
          </cell>
          <cell r="J492">
            <v>18.712</v>
          </cell>
          <cell r="K492">
            <v>-0.10000000000000003</v>
          </cell>
          <cell r="L492">
            <v>21.050999999999998</v>
          </cell>
          <cell r="M492">
            <v>13.4665</v>
          </cell>
        </row>
        <row r="493">
          <cell r="A493" t="str">
            <v>ST3385</v>
          </cell>
          <cell r="B493" t="str">
            <v>SERIE HALTERES CAOUTCHOUC 1 A 32,5KG</v>
          </cell>
          <cell r="D493">
            <v>884.3</v>
          </cell>
          <cell r="E493" t="e">
            <v>#DIV/0!</v>
          </cell>
          <cell r="F493" t="str">
            <v>PACK OUVERTURE</v>
          </cell>
          <cell r="H493" t="e">
            <v>#REF!</v>
          </cell>
          <cell r="I493" t="e">
            <v>#N/A</v>
          </cell>
          <cell r="L493">
            <v>0</v>
          </cell>
          <cell r="M493" t="e">
            <v>#N/A</v>
          </cell>
        </row>
        <row r="494">
          <cell r="A494">
            <v>2305</v>
          </cell>
          <cell r="B494" t="str">
            <v>SRIE HALTRES FITNESS</v>
          </cell>
          <cell r="C494">
            <v>75</v>
          </cell>
          <cell r="D494">
            <v>52.5</v>
          </cell>
          <cell r="E494">
            <v>-0.3</v>
          </cell>
          <cell r="F494" t="str">
            <v>MUSCULATION</v>
          </cell>
          <cell r="H494" t="e">
            <v>#REF!</v>
          </cell>
          <cell r="I494">
            <v>0</v>
          </cell>
          <cell r="J494">
            <v>52.5</v>
          </cell>
          <cell r="K494">
            <v>-0.19999999999999998</v>
          </cell>
          <cell r="L494">
            <v>60</v>
          </cell>
          <cell r="M494">
            <v>34.844999999999999</v>
          </cell>
        </row>
        <row r="495">
          <cell r="A495">
            <v>3802</v>
          </cell>
          <cell r="B495" t="str">
            <v>SRIE KETTLEBELL COULEUR</v>
          </cell>
          <cell r="C495">
            <v>2374.9299999999998</v>
          </cell>
          <cell r="D495">
            <v>1899.944</v>
          </cell>
          <cell r="E495">
            <v>-0.19999999999999996</v>
          </cell>
          <cell r="F495" t="str">
            <v>CROSSFIT</v>
          </cell>
          <cell r="H495" t="e">
            <v>#REF!</v>
          </cell>
          <cell r="I495">
            <v>0</v>
          </cell>
          <cell r="J495">
            <v>1899.944</v>
          </cell>
          <cell r="K495">
            <v>-9.999999999999995E-2</v>
          </cell>
          <cell r="L495">
            <v>2137.4369999999999</v>
          </cell>
          <cell r="M495">
            <v>1517.3215</v>
          </cell>
        </row>
        <row r="496">
          <cell r="A496">
            <v>2464</v>
          </cell>
          <cell r="B496" t="str">
            <v>SRIE KETTLEBELL NOIR</v>
          </cell>
          <cell r="C496">
            <v>1003.06</v>
          </cell>
          <cell r="D496">
            <v>702.14199999999994</v>
          </cell>
          <cell r="E496">
            <v>-0.30000000000000004</v>
          </cell>
          <cell r="F496" t="str">
            <v>CROSSFIT</v>
          </cell>
          <cell r="H496" t="e">
            <v>#REF!</v>
          </cell>
          <cell r="I496">
            <v>0</v>
          </cell>
          <cell r="J496">
            <v>702.14199999999994</v>
          </cell>
          <cell r="K496">
            <v>-0.20000000000000004</v>
          </cell>
          <cell r="L496">
            <v>802.44799999999987</v>
          </cell>
          <cell r="M496">
            <v>456.54999999999995</v>
          </cell>
        </row>
        <row r="497">
          <cell r="A497">
            <v>2460</v>
          </cell>
          <cell r="B497" t="str">
            <v>SRIE MEDECINE BALL</v>
          </cell>
          <cell r="C497">
            <v>120.89</v>
          </cell>
          <cell r="D497">
            <v>108.801</v>
          </cell>
          <cell r="E497">
            <v>-9.9999999999999992E-2</v>
          </cell>
          <cell r="F497" t="str">
            <v>CROSSFIT</v>
          </cell>
          <cell r="H497" t="e">
            <v>#REF!</v>
          </cell>
          <cell r="I497">
            <v>0</v>
          </cell>
          <cell r="J497">
            <v>108.801</v>
          </cell>
          <cell r="K497">
            <v>0</v>
          </cell>
          <cell r="L497">
            <v>120.89</v>
          </cell>
          <cell r="M497">
            <v>91.447999999999993</v>
          </cell>
        </row>
        <row r="498">
          <cell r="A498">
            <v>3730</v>
          </cell>
          <cell r="B498" t="str">
            <v>SRIE POWER BAG</v>
          </cell>
          <cell r="C498">
            <v>318.99</v>
          </cell>
          <cell r="D498">
            <v>191.39400000000001</v>
          </cell>
          <cell r="E498">
            <v>-0.4</v>
          </cell>
          <cell r="F498" t="str">
            <v>CROSSFIT</v>
          </cell>
          <cell r="H498" t="e">
            <v>#REF!</v>
          </cell>
          <cell r="I498">
            <v>0</v>
          </cell>
          <cell r="J498">
            <v>191.39400000000001</v>
          </cell>
          <cell r="K498">
            <v>-0.30000000000000004</v>
          </cell>
          <cell r="L498">
            <v>223.29300000000001</v>
          </cell>
          <cell r="M498">
            <v>101.88999999999999</v>
          </cell>
        </row>
        <row r="499">
          <cell r="A499">
            <v>3731</v>
          </cell>
          <cell r="B499" t="str">
            <v>SRIE POWER BAND</v>
          </cell>
          <cell r="C499">
            <v>148.56</v>
          </cell>
          <cell r="D499">
            <v>66.85199999999999</v>
          </cell>
          <cell r="E499">
            <v>-0.55000000000000004</v>
          </cell>
          <cell r="F499" t="str">
            <v>CROSSFIT</v>
          </cell>
          <cell r="H499" t="e">
            <v>#REF!</v>
          </cell>
          <cell r="I499">
            <v>0</v>
          </cell>
          <cell r="J499">
            <v>66.85199999999999</v>
          </cell>
          <cell r="K499">
            <v>-0.45000000000000007</v>
          </cell>
          <cell r="L499">
            <v>81.707999999999998</v>
          </cell>
          <cell r="M499">
            <v>28.474</v>
          </cell>
        </row>
        <row r="500">
          <cell r="A500">
            <v>3732</v>
          </cell>
          <cell r="B500" t="str">
            <v>SRIE SLAMBALL</v>
          </cell>
          <cell r="C500">
            <v>120.41</v>
          </cell>
          <cell r="D500">
            <v>66.225499999999997</v>
          </cell>
          <cell r="E500">
            <v>-0.45</v>
          </cell>
          <cell r="F500" t="str">
            <v>CROSSFIT</v>
          </cell>
          <cell r="H500" t="e">
            <v>#REF!</v>
          </cell>
          <cell r="I500">
            <v>0</v>
          </cell>
          <cell r="J500">
            <v>66.225499999999997</v>
          </cell>
          <cell r="K500">
            <v>-0.35</v>
          </cell>
          <cell r="L500">
            <v>78.266499999999994</v>
          </cell>
          <cell r="M500">
            <v>34.661000000000001</v>
          </cell>
        </row>
        <row r="501">
          <cell r="A501">
            <v>3733</v>
          </cell>
          <cell r="B501" t="str">
            <v>SRIE SOFT MEDECINE BALL</v>
          </cell>
          <cell r="C501">
            <v>160.61000000000001</v>
          </cell>
          <cell r="D501">
            <v>136.51850000000002</v>
          </cell>
          <cell r="E501">
            <v>-0.14999999999999997</v>
          </cell>
          <cell r="F501" t="str">
            <v>CROSSFIT</v>
          </cell>
          <cell r="H501" t="e">
            <v>#REF!</v>
          </cell>
          <cell r="I501">
            <v>0</v>
          </cell>
          <cell r="J501">
            <v>136.51850000000002</v>
          </cell>
          <cell r="K501">
            <v>-4.9999999999999961E-2</v>
          </cell>
          <cell r="L501">
            <v>152.57950000000002</v>
          </cell>
          <cell r="M501">
            <v>103.45399999999998</v>
          </cell>
        </row>
        <row r="502">
          <cell r="A502">
            <v>3734</v>
          </cell>
          <cell r="B502" t="str">
            <v>SRIES DISQUES BUMPER CROSSFIT</v>
          </cell>
          <cell r="C502">
            <v>411.45389999999998</v>
          </cell>
          <cell r="D502">
            <v>308.59042499999998</v>
          </cell>
          <cell r="E502">
            <v>-0.25</v>
          </cell>
          <cell r="F502" t="str">
            <v>CROSSFIT</v>
          </cell>
          <cell r="H502" t="e">
            <v>#REF!</v>
          </cell>
          <cell r="I502">
            <v>80</v>
          </cell>
          <cell r="J502">
            <v>308.59042499999998</v>
          </cell>
          <cell r="K502">
            <v>-0.15</v>
          </cell>
          <cell r="L502">
            <v>349.73581499999995</v>
          </cell>
          <cell r="M502">
            <v>211.00199999999998</v>
          </cell>
        </row>
        <row r="503">
          <cell r="A503">
            <v>3735</v>
          </cell>
          <cell r="B503" t="str">
            <v>SHAP HANDLE</v>
          </cell>
          <cell r="C503">
            <v>34.568999999999996</v>
          </cell>
          <cell r="D503">
            <v>25.926749999999998</v>
          </cell>
          <cell r="E503">
            <v>-0.24999999999999994</v>
          </cell>
          <cell r="F503" t="str">
            <v>CROSSFIT</v>
          </cell>
          <cell r="H503" t="e">
            <v>#REF!</v>
          </cell>
          <cell r="I503">
            <v>1.25</v>
          </cell>
          <cell r="J503">
            <v>25.926749999999998</v>
          </cell>
          <cell r="K503">
            <v>-0.14999999999999994</v>
          </cell>
          <cell r="L503">
            <v>29.383649999999999</v>
          </cell>
          <cell r="M503">
            <v>17.284499999999998</v>
          </cell>
        </row>
        <row r="504">
          <cell r="A504">
            <v>3736</v>
          </cell>
          <cell r="B504" t="str">
            <v>SHOULDER PRESS CORE</v>
          </cell>
          <cell r="C504">
            <v>2156.38</v>
          </cell>
          <cell r="D504">
            <v>1725.1040000000003</v>
          </cell>
          <cell r="E504">
            <v>-0.19999999999999993</v>
          </cell>
          <cell r="F504" t="str">
            <v>MUSCULATION</v>
          </cell>
          <cell r="H504" t="e">
            <v>#REF!</v>
          </cell>
          <cell r="I504">
            <v>162</v>
          </cell>
          <cell r="J504">
            <v>1725.1040000000003</v>
          </cell>
          <cell r="K504">
            <v>-9.9999999999999922E-2</v>
          </cell>
          <cell r="L504">
            <v>1940.7420000000004</v>
          </cell>
          <cell r="M504">
            <v>1241.4159292035399</v>
          </cell>
        </row>
        <row r="505">
          <cell r="A505">
            <v>3737</v>
          </cell>
          <cell r="B505" t="str">
            <v>SHOULDER PRESS EVOLVE</v>
          </cell>
          <cell r="C505">
            <v>3141</v>
          </cell>
          <cell r="D505">
            <v>2669.85</v>
          </cell>
          <cell r="E505">
            <v>-0.15000000000000002</v>
          </cell>
          <cell r="F505" t="str">
            <v>MUSCULATION</v>
          </cell>
          <cell r="H505" t="e">
            <v>#REF!</v>
          </cell>
          <cell r="I505">
            <v>306</v>
          </cell>
          <cell r="J505">
            <v>2669.85</v>
          </cell>
          <cell r="K505">
            <v>-5.0000000000000017E-2</v>
          </cell>
          <cell r="L505">
            <v>2983.95</v>
          </cell>
          <cell r="M505">
            <v>2038.6725663716813</v>
          </cell>
        </row>
        <row r="506">
          <cell r="A506">
            <v>3741</v>
          </cell>
          <cell r="B506" t="str">
            <v>SLAMBALL 10KG</v>
          </cell>
          <cell r="C506">
            <v>31.673300000000001</v>
          </cell>
          <cell r="D506">
            <v>15.836650000000001</v>
          </cell>
          <cell r="E506">
            <v>-0.5</v>
          </cell>
          <cell r="F506" t="str">
            <v>CROSSFIT</v>
          </cell>
          <cell r="H506" t="e">
            <v>#REF!</v>
          </cell>
          <cell r="I506">
            <v>10</v>
          </cell>
          <cell r="J506">
            <v>15.836650000000001</v>
          </cell>
          <cell r="K506">
            <v>-0.4</v>
          </cell>
          <cell r="L506">
            <v>19.003979999999999</v>
          </cell>
          <cell r="M506">
            <v>7.938053097345132</v>
          </cell>
        </row>
        <row r="507">
          <cell r="A507">
            <v>3742</v>
          </cell>
          <cell r="B507" t="str">
            <v>SLAMBALL 15KG</v>
          </cell>
          <cell r="C507">
            <v>47.94234999999999</v>
          </cell>
          <cell r="D507">
            <v>23.971174999999995</v>
          </cell>
          <cell r="E507">
            <v>-0.5</v>
          </cell>
          <cell r="F507" t="str">
            <v>CROSSFIT</v>
          </cell>
          <cell r="H507" t="e">
            <v>#REF!</v>
          </cell>
          <cell r="I507">
            <v>15</v>
          </cell>
          <cell r="J507">
            <v>23.971174999999995</v>
          </cell>
          <cell r="K507">
            <v>-0.4</v>
          </cell>
          <cell r="L507">
            <v>28.765409999999992</v>
          </cell>
          <cell r="M507">
            <v>12.008849557522124</v>
          </cell>
        </row>
        <row r="508">
          <cell r="A508">
            <v>3738</v>
          </cell>
          <cell r="B508" t="str">
            <v>SLAMBALL 4KG</v>
          </cell>
          <cell r="C508">
            <v>16.215</v>
          </cell>
          <cell r="D508">
            <v>8.1074999999999999</v>
          </cell>
          <cell r="E508">
            <v>-0.5</v>
          </cell>
          <cell r="F508" t="str">
            <v>CROSSFIT</v>
          </cell>
          <cell r="H508" t="e">
            <v>#REF!</v>
          </cell>
          <cell r="I508">
            <v>4</v>
          </cell>
          <cell r="J508">
            <v>8.1074999999999999</v>
          </cell>
          <cell r="K508">
            <v>-0.4</v>
          </cell>
          <cell r="L508">
            <v>9.7289999999999992</v>
          </cell>
          <cell r="M508">
            <v>4.0707964601769913</v>
          </cell>
        </row>
        <row r="509">
          <cell r="A509">
            <v>3739</v>
          </cell>
          <cell r="B509" t="str">
            <v>SLAMBALL 6KG</v>
          </cell>
          <cell r="C509">
            <v>20.268750000000001</v>
          </cell>
          <cell r="D509">
            <v>10.134375</v>
          </cell>
          <cell r="E509">
            <v>-0.5</v>
          </cell>
          <cell r="F509" t="str">
            <v>CROSSFIT</v>
          </cell>
          <cell r="H509" t="e">
            <v>#REF!</v>
          </cell>
          <cell r="I509">
            <v>6</v>
          </cell>
          <cell r="J509">
            <v>10.134375</v>
          </cell>
          <cell r="K509">
            <v>-0.4</v>
          </cell>
          <cell r="L509">
            <v>12.161250000000001</v>
          </cell>
          <cell r="M509">
            <v>5.0884955752212395</v>
          </cell>
        </row>
        <row r="510">
          <cell r="A510">
            <v>3740</v>
          </cell>
          <cell r="B510" t="str">
            <v>SLAMBALL 8KG</v>
          </cell>
          <cell r="C510">
            <v>25.565650000000002</v>
          </cell>
          <cell r="D510">
            <v>12.782825000000001</v>
          </cell>
          <cell r="E510">
            <v>-0.5</v>
          </cell>
          <cell r="F510" t="str">
            <v>CROSSFIT</v>
          </cell>
          <cell r="H510" t="e">
            <v>#REF!</v>
          </cell>
          <cell r="I510">
            <v>8</v>
          </cell>
          <cell r="J510">
            <v>12.782825000000001</v>
          </cell>
          <cell r="K510">
            <v>-0.4</v>
          </cell>
          <cell r="L510">
            <v>15.33939</v>
          </cell>
          <cell r="M510">
            <v>6.4115044247787605</v>
          </cell>
        </row>
        <row r="511">
          <cell r="A511">
            <v>3418</v>
          </cell>
          <cell r="B511" t="str">
            <v>SLIDING PULL UP SYSTEM</v>
          </cell>
          <cell r="C511">
            <v>291.8125</v>
          </cell>
          <cell r="D511">
            <v>204.26874999999998</v>
          </cell>
          <cell r="E511">
            <v>-0.30000000000000004</v>
          </cell>
          <cell r="F511" t="str">
            <v>CROSSFIT</v>
          </cell>
          <cell r="H511" t="e">
            <v>#REF!</v>
          </cell>
          <cell r="I511">
            <v>24.6</v>
          </cell>
          <cell r="J511">
            <v>204.26874999999998</v>
          </cell>
          <cell r="K511">
            <v>-0.20000000000000004</v>
          </cell>
          <cell r="L511">
            <v>233.45</v>
          </cell>
          <cell r="M511">
            <v>137.38938053097345</v>
          </cell>
        </row>
        <row r="512">
          <cell r="A512">
            <v>3743</v>
          </cell>
          <cell r="B512" t="str">
            <v>SLING BRIDGE</v>
          </cell>
          <cell r="C512">
            <v>186.55799999999999</v>
          </cell>
          <cell r="D512">
            <v>121.2627</v>
          </cell>
          <cell r="E512">
            <v>-0.35</v>
          </cell>
          <cell r="F512" t="str">
            <v>CROSSFIT</v>
          </cell>
          <cell r="H512" t="e">
            <v>#REF!</v>
          </cell>
          <cell r="I512">
            <v>12</v>
          </cell>
          <cell r="J512">
            <v>121.2627</v>
          </cell>
          <cell r="K512">
            <v>-0.24999999999999997</v>
          </cell>
          <cell r="L512">
            <v>139.91849999999999</v>
          </cell>
          <cell r="M512">
            <v>78.362831858407077</v>
          </cell>
        </row>
        <row r="513">
          <cell r="A513">
            <v>3581</v>
          </cell>
          <cell r="B513" t="str">
            <v>SOCLE TANCHE</v>
          </cell>
          <cell r="C513">
            <v>98.472000000000008</v>
          </cell>
          <cell r="D513">
            <v>59.083200000000005</v>
          </cell>
          <cell r="E513">
            <v>-0.4</v>
          </cell>
          <cell r="F513" t="str">
            <v>AQUAFITNESS</v>
          </cell>
          <cell r="H513" t="e">
            <v>#REF!</v>
          </cell>
          <cell r="I513">
            <v>2</v>
          </cell>
          <cell r="J513">
            <v>59.083200000000005</v>
          </cell>
          <cell r="K513">
            <v>-0.30000000000000004</v>
          </cell>
          <cell r="L513">
            <v>68.930400000000006</v>
          </cell>
          <cell r="M513">
            <v>32.824000000000005</v>
          </cell>
        </row>
        <row r="514">
          <cell r="A514">
            <v>2342</v>
          </cell>
          <cell r="B514" t="str">
            <v>SOFT MEDECINE BALL 3KG</v>
          </cell>
          <cell r="C514">
            <v>57.69</v>
          </cell>
          <cell r="D514">
            <v>43.267499999999998</v>
          </cell>
          <cell r="E514">
            <v>-0.25</v>
          </cell>
          <cell r="F514" t="str">
            <v>CROSSFIT</v>
          </cell>
          <cell r="H514" t="e">
            <v>#REF!</v>
          </cell>
          <cell r="I514">
            <v>3</v>
          </cell>
          <cell r="J514">
            <v>43.267499999999998</v>
          </cell>
          <cell r="K514">
            <v>-0.15</v>
          </cell>
          <cell r="L514">
            <v>49.036499999999997</v>
          </cell>
          <cell r="M514">
            <v>28.732000000000003</v>
          </cell>
        </row>
        <row r="515">
          <cell r="A515">
            <v>2343</v>
          </cell>
          <cell r="B515" t="str">
            <v>SOFT MEDECINE BALL 6KG</v>
          </cell>
          <cell r="C515">
            <v>64.38</v>
          </cell>
          <cell r="D515">
            <v>48.284999999999997</v>
          </cell>
          <cell r="E515">
            <v>-0.25</v>
          </cell>
          <cell r="F515" t="str">
            <v>CROSSFIT</v>
          </cell>
          <cell r="H515" t="e">
            <v>#REF!</v>
          </cell>
          <cell r="I515">
            <v>6</v>
          </cell>
          <cell r="J515">
            <v>48.284999999999997</v>
          </cell>
          <cell r="K515">
            <v>-0.15</v>
          </cell>
          <cell r="L515">
            <v>54.722999999999992</v>
          </cell>
          <cell r="M515">
            <v>32.097999999999999</v>
          </cell>
        </row>
        <row r="516">
          <cell r="A516">
            <v>2344</v>
          </cell>
          <cell r="B516" t="str">
            <v>SOFT MEDECINE BALL 9KG</v>
          </cell>
          <cell r="C516">
            <v>66.89</v>
          </cell>
          <cell r="D516">
            <v>50.167500000000004</v>
          </cell>
          <cell r="E516">
            <v>-0.24999999999999994</v>
          </cell>
          <cell r="F516" t="str">
            <v>CROSSFIT</v>
          </cell>
          <cell r="H516" t="e">
            <v>#REF!</v>
          </cell>
          <cell r="I516">
            <v>9</v>
          </cell>
          <cell r="J516">
            <v>50.167500000000004</v>
          </cell>
          <cell r="K516">
            <v>-0.14999999999999994</v>
          </cell>
          <cell r="L516">
            <v>56.856500000000004</v>
          </cell>
          <cell r="M516">
            <v>33.417999999999999</v>
          </cell>
        </row>
        <row r="517">
          <cell r="A517">
            <v>3729</v>
          </cell>
          <cell r="B517" t="str">
            <v>SOFT PLYOBOX SET</v>
          </cell>
          <cell r="C517">
            <v>831.60000000000014</v>
          </cell>
          <cell r="D517">
            <v>623.70000000000005</v>
          </cell>
          <cell r="E517">
            <v>-0.25000000000000006</v>
          </cell>
          <cell r="F517" t="str">
            <v>CROSSFIT</v>
          </cell>
          <cell r="H517" t="e">
            <v>#REF!</v>
          </cell>
          <cell r="I517">
            <v>0</v>
          </cell>
          <cell r="J517">
            <v>623.70000000000005</v>
          </cell>
          <cell r="K517">
            <v>-0.15000000000000005</v>
          </cell>
          <cell r="L517">
            <v>706.86000000000013</v>
          </cell>
          <cell r="M517">
            <v>462.00000000000006</v>
          </cell>
        </row>
        <row r="518">
          <cell r="A518">
            <v>1736</v>
          </cell>
          <cell r="B518" t="str">
            <v>SPINE CORRECTOR</v>
          </cell>
          <cell r="C518">
            <v>284.27999999999997</v>
          </cell>
          <cell r="D518">
            <v>255.85199999999998</v>
          </cell>
          <cell r="E518">
            <v>-0.1</v>
          </cell>
          <cell r="F518" t="str">
            <v>PILATES BIEN ETRE</v>
          </cell>
          <cell r="H518" t="e">
            <v>#REF!</v>
          </cell>
          <cell r="I518">
            <v>12</v>
          </cell>
          <cell r="J518">
            <v>255.85199999999998</v>
          </cell>
          <cell r="K518">
            <v>0</v>
          </cell>
          <cell r="L518">
            <v>284.27999999999997</v>
          </cell>
          <cell r="M518">
            <v>178.5</v>
          </cell>
        </row>
        <row r="519">
          <cell r="A519">
            <v>3779</v>
          </cell>
          <cell r="B519" t="str">
            <v>SPOTTER ARMS</v>
          </cell>
          <cell r="C519">
            <v>149.25</v>
          </cell>
          <cell r="D519">
            <v>104.47499999999999</v>
          </cell>
          <cell r="E519">
            <v>-0.30000000000000004</v>
          </cell>
          <cell r="F519" t="str">
            <v>CROSSFIT</v>
          </cell>
          <cell r="H519" t="e">
            <v>#REF!</v>
          </cell>
          <cell r="I519">
            <v>13</v>
          </cell>
          <cell r="J519">
            <v>104.47499999999999</v>
          </cell>
          <cell r="K519">
            <v>-0.20000000000000004</v>
          </cell>
          <cell r="L519">
            <v>119.39999999999999</v>
          </cell>
          <cell r="M519">
            <v>68.694690265486727</v>
          </cell>
        </row>
        <row r="520">
          <cell r="A520">
            <v>1737</v>
          </cell>
          <cell r="B520" t="str">
            <v>STABILITY CHAIR</v>
          </cell>
          <cell r="C520">
            <v>1266.72</v>
          </cell>
          <cell r="D520">
            <v>1076.712</v>
          </cell>
          <cell r="E520">
            <v>-0.15000000000000002</v>
          </cell>
          <cell r="F520" t="str">
            <v>PILATES BIEN ETRE</v>
          </cell>
          <cell r="H520" t="e">
            <v>#REF!</v>
          </cell>
          <cell r="I520">
            <v>0</v>
          </cell>
          <cell r="J520">
            <v>1076.712</v>
          </cell>
          <cell r="K520">
            <v>-5.0000000000000017E-2</v>
          </cell>
          <cell r="L520">
            <v>1203.384</v>
          </cell>
          <cell r="M520">
            <v>671.5</v>
          </cell>
        </row>
        <row r="521">
          <cell r="A521">
            <v>3745</v>
          </cell>
          <cell r="B521" t="str">
            <v>STATION 1</v>
          </cell>
          <cell r="C521">
            <v>885</v>
          </cell>
          <cell r="D521">
            <v>663.75</v>
          </cell>
          <cell r="E521">
            <v>-0.25</v>
          </cell>
          <cell r="F521" t="str">
            <v>CROSSFIT</v>
          </cell>
          <cell r="H521" t="e">
            <v>#REF!</v>
          </cell>
          <cell r="I521">
            <v>144</v>
          </cell>
          <cell r="J521">
            <v>663.75</v>
          </cell>
          <cell r="K521">
            <v>-0.15</v>
          </cell>
          <cell r="L521">
            <v>752.25</v>
          </cell>
          <cell r="M521">
            <v>455.42299999999994</v>
          </cell>
        </row>
        <row r="522">
          <cell r="A522">
            <v>3746</v>
          </cell>
          <cell r="B522" t="str">
            <v>STATION 2</v>
          </cell>
          <cell r="C522">
            <v>905</v>
          </cell>
          <cell r="D522">
            <v>678.75</v>
          </cell>
          <cell r="E522">
            <v>-0.25</v>
          </cell>
          <cell r="F522" t="str">
            <v>CROSSFIT</v>
          </cell>
          <cell r="H522" t="e">
            <v>#REF!</v>
          </cell>
          <cell r="I522">
            <v>151</v>
          </cell>
          <cell r="J522">
            <v>678.75</v>
          </cell>
          <cell r="K522">
            <v>-0.15</v>
          </cell>
          <cell r="L522">
            <v>769.25</v>
          </cell>
          <cell r="M522">
            <v>467.34849999999994</v>
          </cell>
        </row>
        <row r="523">
          <cell r="A523">
            <v>3747</v>
          </cell>
          <cell r="B523" t="str">
            <v>STATION 3</v>
          </cell>
          <cell r="C523">
            <v>905</v>
          </cell>
          <cell r="D523">
            <v>678.75</v>
          </cell>
          <cell r="E523">
            <v>-0.25</v>
          </cell>
          <cell r="F523" t="str">
            <v>CROSSFIT</v>
          </cell>
          <cell r="H523" t="e">
            <v>#REF!</v>
          </cell>
          <cell r="I523">
            <v>184</v>
          </cell>
          <cell r="J523">
            <v>678.75</v>
          </cell>
          <cell r="K523">
            <v>-0.15</v>
          </cell>
          <cell r="L523">
            <v>769.25</v>
          </cell>
          <cell r="M523">
            <v>459.64349999999996</v>
          </cell>
        </row>
        <row r="524">
          <cell r="A524">
            <v>3748</v>
          </cell>
          <cell r="B524" t="str">
            <v>STATION 4</v>
          </cell>
          <cell r="C524">
            <v>1070</v>
          </cell>
          <cell r="D524">
            <v>802.5</v>
          </cell>
          <cell r="E524">
            <v>-0.25</v>
          </cell>
          <cell r="F524" t="str">
            <v>CROSSFIT</v>
          </cell>
          <cell r="H524" t="e">
            <v>#REF!</v>
          </cell>
          <cell r="I524">
            <v>202</v>
          </cell>
          <cell r="J524">
            <v>802.5</v>
          </cell>
          <cell r="K524">
            <v>-0.15</v>
          </cell>
          <cell r="L524">
            <v>909.5</v>
          </cell>
          <cell r="M524">
            <v>533.96799999999996</v>
          </cell>
        </row>
        <row r="525">
          <cell r="A525">
            <v>3749</v>
          </cell>
          <cell r="B525" t="str">
            <v>STATION 5</v>
          </cell>
          <cell r="C525">
            <v>3350</v>
          </cell>
          <cell r="D525">
            <v>2512.5</v>
          </cell>
          <cell r="E525">
            <v>-0.25</v>
          </cell>
          <cell r="F525" t="str">
            <v>CROSSFIT</v>
          </cell>
          <cell r="H525" t="e">
            <v>#REF!</v>
          </cell>
          <cell r="I525">
            <v>728</v>
          </cell>
          <cell r="J525">
            <v>2512.5</v>
          </cell>
          <cell r="K525">
            <v>-0.15</v>
          </cell>
          <cell r="L525">
            <v>2847.5</v>
          </cell>
          <cell r="M525">
            <v>1707.5659999999998</v>
          </cell>
        </row>
        <row r="526">
          <cell r="A526">
            <v>3750</v>
          </cell>
          <cell r="B526" t="str">
            <v>STATION 6</v>
          </cell>
          <cell r="C526">
            <v>2250</v>
          </cell>
          <cell r="D526">
            <v>1687.5</v>
          </cell>
          <cell r="E526">
            <v>-0.25</v>
          </cell>
          <cell r="F526" t="str">
            <v>CROSSFIT</v>
          </cell>
          <cell r="H526" t="e">
            <v>#REF!</v>
          </cell>
          <cell r="I526">
            <v>486</v>
          </cell>
          <cell r="J526">
            <v>1687.5</v>
          </cell>
          <cell r="K526">
            <v>-0.15</v>
          </cell>
          <cell r="L526">
            <v>1912.5</v>
          </cell>
          <cell r="M526">
            <v>1194.183</v>
          </cell>
        </row>
        <row r="527">
          <cell r="A527">
            <v>3751</v>
          </cell>
          <cell r="B527" t="str">
            <v>STATION 7</v>
          </cell>
          <cell r="C527">
            <v>750</v>
          </cell>
          <cell r="D527">
            <v>562.5</v>
          </cell>
          <cell r="E527">
            <v>-0.25</v>
          </cell>
          <cell r="F527" t="str">
            <v>CROSSFIT</v>
          </cell>
          <cell r="H527" t="e">
            <v>#REF!</v>
          </cell>
          <cell r="I527">
            <v>149</v>
          </cell>
          <cell r="J527">
            <v>562.5</v>
          </cell>
          <cell r="K527">
            <v>-0.15</v>
          </cell>
          <cell r="L527">
            <v>637.5</v>
          </cell>
          <cell r="M527">
            <v>382.08749999999998</v>
          </cell>
        </row>
        <row r="528">
          <cell r="A528">
            <v>3752</v>
          </cell>
          <cell r="B528" t="str">
            <v>STEP  S1</v>
          </cell>
          <cell r="C528">
            <v>3570</v>
          </cell>
          <cell r="D528">
            <v>3034.5</v>
          </cell>
          <cell r="E528">
            <v>-0.15</v>
          </cell>
          <cell r="F528" t="str">
            <v>CARDIO TRAINING</v>
          </cell>
          <cell r="H528" t="e">
            <v>#REF!</v>
          </cell>
          <cell r="I528">
            <v>100</v>
          </cell>
          <cell r="J528">
            <v>3034.5</v>
          </cell>
          <cell r="K528">
            <v>-4.9999999999999989E-2</v>
          </cell>
          <cell r="L528">
            <v>3391.5</v>
          </cell>
          <cell r="M528">
            <v>2381.8495575221241</v>
          </cell>
        </row>
        <row r="529">
          <cell r="A529">
            <v>3753</v>
          </cell>
          <cell r="B529" t="str">
            <v>STEP  S2</v>
          </cell>
          <cell r="C529">
            <v>3982</v>
          </cell>
          <cell r="D529">
            <v>3384.7</v>
          </cell>
          <cell r="E529">
            <v>-0.15000000000000005</v>
          </cell>
          <cell r="F529" t="str">
            <v>CARDIO TRAINING</v>
          </cell>
          <cell r="H529" t="e">
            <v>#REF!</v>
          </cell>
          <cell r="I529">
            <v>100</v>
          </cell>
          <cell r="J529">
            <v>3384.7</v>
          </cell>
          <cell r="K529">
            <v>-5.0000000000000044E-2</v>
          </cell>
          <cell r="L529">
            <v>3782.8999999999996</v>
          </cell>
          <cell r="M529">
            <v>2636.4513274336286</v>
          </cell>
        </row>
        <row r="530">
          <cell r="A530">
            <v>3754</v>
          </cell>
          <cell r="B530" t="str">
            <v>STEP  S3</v>
          </cell>
          <cell r="C530">
            <v>5765</v>
          </cell>
          <cell r="D530">
            <v>4612</v>
          </cell>
          <cell r="E530">
            <v>-0.2</v>
          </cell>
          <cell r="F530" t="str">
            <v>CARDIO TRAINING</v>
          </cell>
          <cell r="H530" t="e">
            <v>#REF!</v>
          </cell>
          <cell r="I530">
            <v>129</v>
          </cell>
          <cell r="J530">
            <v>4612</v>
          </cell>
          <cell r="K530">
            <v>-0.1</v>
          </cell>
          <cell r="L530">
            <v>5188.5</v>
          </cell>
          <cell r="M530">
            <v>3687.4867256637167</v>
          </cell>
        </row>
        <row r="531">
          <cell r="A531">
            <v>2310</v>
          </cell>
          <cell r="B531" t="str">
            <v xml:space="preserve">STEP CLUB </v>
          </cell>
          <cell r="C531">
            <v>68.56</v>
          </cell>
          <cell r="D531">
            <v>37.708000000000006</v>
          </cell>
          <cell r="E531">
            <v>-0.44999999999999996</v>
          </cell>
          <cell r="F531" t="str">
            <v>FITNESS</v>
          </cell>
          <cell r="H531" t="e">
            <v>#REF!</v>
          </cell>
          <cell r="I531">
            <v>9.5</v>
          </cell>
          <cell r="J531">
            <v>37.708000000000006</v>
          </cell>
          <cell r="K531">
            <v>-0.35</v>
          </cell>
          <cell r="L531">
            <v>44.564</v>
          </cell>
          <cell r="M531">
            <v>18.053982300884954</v>
          </cell>
        </row>
        <row r="532">
          <cell r="A532">
            <v>1740</v>
          </cell>
          <cell r="B532" t="str">
            <v>STEP REEBOK BLEU</v>
          </cell>
          <cell r="C532">
            <v>78</v>
          </cell>
          <cell r="D532">
            <v>63</v>
          </cell>
          <cell r="E532">
            <v>-0.19230769230769232</v>
          </cell>
          <cell r="F532" t="str">
            <v>FITNESS</v>
          </cell>
          <cell r="H532" t="e">
            <v>#REF!</v>
          </cell>
          <cell r="I532">
            <v>7.5</v>
          </cell>
          <cell r="J532">
            <v>63</v>
          </cell>
          <cell r="K532">
            <v>-9.2307692307692313E-2</v>
          </cell>
          <cell r="L532">
            <v>70.8</v>
          </cell>
          <cell r="M532">
            <v>50.376106194690273</v>
          </cell>
        </row>
        <row r="533">
          <cell r="A533">
            <v>2687</v>
          </cell>
          <cell r="B533" t="str">
            <v>STEP SANS PLOTS</v>
          </cell>
          <cell r="C533">
            <v>48</v>
          </cell>
          <cell r="D533">
            <v>24</v>
          </cell>
          <cell r="E533">
            <v>-0.5</v>
          </cell>
          <cell r="F533" t="str">
            <v>FITNESS</v>
          </cell>
          <cell r="H533" t="e">
            <v>#REF!</v>
          </cell>
          <cell r="I533">
            <v>4.5</v>
          </cell>
          <cell r="J533">
            <v>24</v>
          </cell>
          <cell r="K533">
            <v>-0.4</v>
          </cell>
          <cell r="L533">
            <v>28.799999999999997</v>
          </cell>
          <cell r="M533">
            <v>10.176991150442479</v>
          </cell>
        </row>
        <row r="534">
          <cell r="A534">
            <v>3399</v>
          </cell>
          <cell r="B534" t="str">
            <v>SUPINE BOARD</v>
          </cell>
          <cell r="C534">
            <v>185.72039999999998</v>
          </cell>
          <cell r="D534">
            <v>139.2903</v>
          </cell>
          <cell r="E534">
            <v>-0.24999999999999992</v>
          </cell>
          <cell r="F534" t="str">
            <v>CROSSFIT</v>
          </cell>
          <cell r="H534" t="e">
            <v>#REF!</v>
          </cell>
          <cell r="I534">
            <v>15</v>
          </cell>
          <cell r="J534">
            <v>139.2903</v>
          </cell>
          <cell r="K534">
            <v>-0.14999999999999991</v>
          </cell>
          <cell r="L534">
            <v>157.86233999999999</v>
          </cell>
          <cell r="M534">
            <v>91.084070796460168</v>
          </cell>
        </row>
        <row r="535">
          <cell r="A535">
            <v>2624</v>
          </cell>
          <cell r="B535" t="str">
            <v>SUPPORT ENCEINTE MURAL</v>
          </cell>
          <cell r="C535">
            <v>44.17</v>
          </cell>
          <cell r="D535">
            <v>44.17</v>
          </cell>
          <cell r="E535">
            <v>0</v>
          </cell>
          <cell r="F535" t="str">
            <v>SONORISATION</v>
          </cell>
          <cell r="H535" t="e">
            <v>#REF!</v>
          </cell>
          <cell r="I535">
            <v>2.2999999999999998</v>
          </cell>
          <cell r="J535">
            <v>44.17</v>
          </cell>
          <cell r="L535">
            <v>44.17</v>
          </cell>
          <cell r="M535">
            <v>40.15</v>
          </cell>
        </row>
        <row r="536">
          <cell r="A536">
            <v>2623</v>
          </cell>
          <cell r="B536" t="str">
            <v>TABLE DE MIXAGE NXS10.4</v>
          </cell>
          <cell r="C536">
            <v>157.5</v>
          </cell>
          <cell r="D536">
            <v>157.5</v>
          </cell>
          <cell r="E536">
            <v>0</v>
          </cell>
          <cell r="F536" t="str">
            <v>SONORISATION</v>
          </cell>
          <cell r="H536" t="e">
            <v>#REF!</v>
          </cell>
          <cell r="I536">
            <v>0</v>
          </cell>
          <cell r="J536">
            <v>157.5</v>
          </cell>
          <cell r="L536">
            <v>157.5</v>
          </cell>
          <cell r="M536">
            <v>143.18</v>
          </cell>
        </row>
        <row r="537">
          <cell r="A537">
            <v>3560</v>
          </cell>
          <cell r="B537" t="str">
            <v>TAPIS 100X9,5CM GRIS/NOIR</v>
          </cell>
          <cell r="C537">
            <v>25</v>
          </cell>
          <cell r="D537">
            <v>13.750000000000002</v>
          </cell>
          <cell r="E537">
            <v>-0.44999999999999996</v>
          </cell>
          <cell r="F537" t="str">
            <v>FITNESS</v>
          </cell>
          <cell r="H537" t="e">
            <v>#REF!</v>
          </cell>
          <cell r="I537">
            <v>0</v>
          </cell>
          <cell r="J537">
            <v>13.750000000000002</v>
          </cell>
          <cell r="K537">
            <v>-0.35</v>
          </cell>
          <cell r="L537">
            <v>16.25</v>
          </cell>
          <cell r="M537">
            <v>7.2154867256637161</v>
          </cell>
        </row>
        <row r="538">
          <cell r="A538">
            <v>1744</v>
          </cell>
          <cell r="B538" t="str">
            <v>TAPIS 140X1,6 BLEU</v>
          </cell>
          <cell r="C538">
            <v>25</v>
          </cell>
          <cell r="D538">
            <v>14.65</v>
          </cell>
          <cell r="E538">
            <v>-0.3</v>
          </cell>
          <cell r="F538" t="str">
            <v>FITNESS</v>
          </cell>
          <cell r="H538" t="e">
            <v>#REF!</v>
          </cell>
          <cell r="I538">
            <v>2</v>
          </cell>
          <cell r="J538">
            <v>17.5</v>
          </cell>
          <cell r="K538">
            <v>-0.19999999999999998</v>
          </cell>
          <cell r="L538">
            <v>20</v>
          </cell>
          <cell r="M538">
            <v>12.059734513274336</v>
          </cell>
        </row>
        <row r="539">
          <cell r="A539">
            <v>1745</v>
          </cell>
          <cell r="B539" t="str">
            <v>TAPIS 140X1,6 NOIR</v>
          </cell>
          <cell r="C539">
            <v>25</v>
          </cell>
          <cell r="D539">
            <v>16.09</v>
          </cell>
          <cell r="E539">
            <v>-0.3</v>
          </cell>
          <cell r="F539" t="str">
            <v>FITNESS</v>
          </cell>
          <cell r="H539" t="e">
            <v>#REF!</v>
          </cell>
          <cell r="I539">
            <v>2</v>
          </cell>
          <cell r="J539">
            <v>17.5</v>
          </cell>
          <cell r="K539">
            <v>-0.19999999999999998</v>
          </cell>
          <cell r="L539">
            <v>20</v>
          </cell>
          <cell r="M539">
            <v>12.059734513274336</v>
          </cell>
        </row>
        <row r="540">
          <cell r="A540">
            <v>1750</v>
          </cell>
          <cell r="B540" t="str">
            <v xml:space="preserve">TAPIS YOGA </v>
          </cell>
          <cell r="C540">
            <v>18.782500000000002</v>
          </cell>
          <cell r="D540">
            <v>12.208625000000001</v>
          </cell>
          <cell r="E540">
            <v>-0.35000000000000003</v>
          </cell>
          <cell r="F540" t="str">
            <v>PILATES BIEN ETRE</v>
          </cell>
          <cell r="H540" t="e">
            <v>#REF!</v>
          </cell>
          <cell r="I540">
            <v>0</v>
          </cell>
          <cell r="J540">
            <v>12.208625000000001</v>
          </cell>
          <cell r="K540">
            <v>-0.25</v>
          </cell>
          <cell r="L540">
            <v>14.086875000000003</v>
          </cell>
          <cell r="M540">
            <v>7.5130000000000008</v>
          </cell>
        </row>
        <row r="541">
          <cell r="A541">
            <v>2023</v>
          </cell>
          <cell r="B541" t="str">
            <v>TF SUSPENSION TRAINER</v>
          </cell>
          <cell r="C541">
            <v>100.25</v>
          </cell>
          <cell r="D541">
            <v>55.137500000000003</v>
          </cell>
          <cell r="E541">
            <v>-0.44999999999999996</v>
          </cell>
          <cell r="F541" t="str">
            <v>CROSSFIT</v>
          </cell>
          <cell r="H541" t="e">
            <v>#REF!</v>
          </cell>
          <cell r="I541">
            <v>1.7</v>
          </cell>
          <cell r="J541">
            <v>55.137500000000003</v>
          </cell>
          <cell r="K541">
            <v>-0.35</v>
          </cell>
          <cell r="L541">
            <v>65.162500000000009</v>
          </cell>
          <cell r="M541">
            <v>28.468</v>
          </cell>
        </row>
        <row r="542">
          <cell r="A542">
            <v>3561</v>
          </cell>
          <cell r="B542" t="str">
            <v>TIMER</v>
          </cell>
          <cell r="C542">
            <v>280.14</v>
          </cell>
          <cell r="D542">
            <v>154.077</v>
          </cell>
          <cell r="E542">
            <v>-0.44999999999999996</v>
          </cell>
          <cell r="F542" t="str">
            <v>CROSSFIT</v>
          </cell>
          <cell r="H542" t="e">
            <v>#REF!</v>
          </cell>
          <cell r="I542">
            <v>3</v>
          </cell>
          <cell r="J542">
            <v>154.077</v>
          </cell>
          <cell r="K542">
            <v>-0.35</v>
          </cell>
          <cell r="L542">
            <v>182.09100000000001</v>
          </cell>
          <cell r="M542">
            <v>82.433628318584084</v>
          </cell>
        </row>
        <row r="543">
          <cell r="A543">
            <v>2327</v>
          </cell>
          <cell r="B543" t="str">
            <v>TRAINEAU è LESTES</v>
          </cell>
          <cell r="C543">
            <v>169.53242499999999</v>
          </cell>
          <cell r="D543">
            <v>110.19607624999999</v>
          </cell>
          <cell r="E543">
            <v>-0.35000000000000003</v>
          </cell>
          <cell r="F543" t="str">
            <v>PERSONAL TRAINER</v>
          </cell>
          <cell r="H543" t="e">
            <v>#REF!</v>
          </cell>
          <cell r="I543">
            <v>25.8</v>
          </cell>
          <cell r="J543">
            <v>110.19607624999999</v>
          </cell>
          <cell r="K543">
            <v>-0.25</v>
          </cell>
          <cell r="L543">
            <v>127.14931874999999</v>
          </cell>
          <cell r="M543">
            <v>69.203539823008853</v>
          </cell>
        </row>
        <row r="544">
          <cell r="A544">
            <v>3562</v>
          </cell>
          <cell r="B544" t="str">
            <v>TRAMPOLINE CROSSFIT CAGE</v>
          </cell>
          <cell r="C544">
            <v>183.30712499999998</v>
          </cell>
          <cell r="D544">
            <v>128.31498749999997</v>
          </cell>
          <cell r="E544">
            <v>-0.3000000000000001</v>
          </cell>
          <cell r="F544" t="str">
            <v>CROSSFIT</v>
          </cell>
          <cell r="H544" t="e">
            <v>#REF!</v>
          </cell>
          <cell r="I544">
            <v>22</v>
          </cell>
          <cell r="J544">
            <v>128.31498749999997</v>
          </cell>
          <cell r="K544">
            <v>-0.20000000000000009</v>
          </cell>
          <cell r="L544">
            <v>146.64569999999998</v>
          </cell>
          <cell r="M544">
            <v>81.415929203539832</v>
          </cell>
        </row>
        <row r="545">
          <cell r="A545">
            <v>1517</v>
          </cell>
          <cell r="B545" t="str">
            <v>TRIANGLE DE TIRAGE</v>
          </cell>
          <cell r="C545">
            <v>19.23</v>
          </cell>
          <cell r="D545">
            <v>12.499500000000001</v>
          </cell>
          <cell r="E545">
            <v>-0.35</v>
          </cell>
          <cell r="F545" t="str">
            <v>MUSCULATION</v>
          </cell>
          <cell r="H545" t="e">
            <v>#REF!</v>
          </cell>
          <cell r="I545">
            <v>1.8</v>
          </cell>
          <cell r="J545">
            <v>12.499500000000001</v>
          </cell>
          <cell r="K545">
            <v>-0.24999999999999997</v>
          </cell>
          <cell r="L545">
            <v>14.422499999999999</v>
          </cell>
          <cell r="M545">
            <v>7.3274336283185848</v>
          </cell>
        </row>
        <row r="546">
          <cell r="A546">
            <v>1518</v>
          </cell>
          <cell r="B546" t="str">
            <v>TRIANGLE DE TIRAGE AVEC POIGNEES</v>
          </cell>
          <cell r="C546">
            <v>15.89</v>
          </cell>
          <cell r="D546">
            <v>9.5340000000000007</v>
          </cell>
          <cell r="E546">
            <v>-0.39999999999999997</v>
          </cell>
          <cell r="F546" t="str">
            <v>MUSCULATION</v>
          </cell>
          <cell r="H546" t="e">
            <v>#REF!</v>
          </cell>
          <cell r="I546">
            <v>2</v>
          </cell>
          <cell r="J546">
            <v>9.5340000000000007</v>
          </cell>
          <cell r="K546">
            <v>-0.29999999999999993</v>
          </cell>
          <cell r="L546">
            <v>11.123000000000001</v>
          </cell>
          <cell r="M546">
            <v>5.2513274336283189</v>
          </cell>
        </row>
        <row r="547">
          <cell r="A547">
            <v>3424</v>
          </cell>
          <cell r="B547" t="str">
            <v>TRIANGULAR CROSSES 1800MM</v>
          </cell>
          <cell r="C547">
            <v>381.43</v>
          </cell>
          <cell r="D547">
            <v>190.715</v>
          </cell>
          <cell r="E547">
            <v>-0.5</v>
          </cell>
          <cell r="F547" t="str">
            <v>CROSSFIT</v>
          </cell>
          <cell r="H547" t="e">
            <v>#REF!</v>
          </cell>
          <cell r="I547">
            <v>42</v>
          </cell>
          <cell r="J547">
            <v>190.715</v>
          </cell>
          <cell r="K547">
            <v>-0.4</v>
          </cell>
          <cell r="L547">
            <v>228.858</v>
          </cell>
          <cell r="M547">
            <v>88.030973451327441</v>
          </cell>
        </row>
        <row r="548">
          <cell r="A548">
            <v>3755</v>
          </cell>
          <cell r="B548" t="str">
            <v>TRICEPS PRESS EVOLVE</v>
          </cell>
          <cell r="C548">
            <v>3177</v>
          </cell>
          <cell r="D548">
            <v>2700.45</v>
          </cell>
          <cell r="E548">
            <v>-0.15000000000000005</v>
          </cell>
          <cell r="F548" t="str">
            <v>MUSCULATION</v>
          </cell>
          <cell r="H548" t="e">
            <v>#REF!</v>
          </cell>
          <cell r="I548">
            <v>286</v>
          </cell>
          <cell r="J548">
            <v>2700.45</v>
          </cell>
          <cell r="K548">
            <v>-5.0000000000000044E-2</v>
          </cell>
          <cell r="L548">
            <v>3018.1499999999996</v>
          </cell>
          <cell r="M548">
            <v>2120.4424778761063</v>
          </cell>
        </row>
        <row r="549">
          <cell r="A549">
            <v>1761</v>
          </cell>
          <cell r="B549" t="str">
            <v>TWIST BALL MEDIUM</v>
          </cell>
          <cell r="C549">
            <v>4.0999999999999996</v>
          </cell>
          <cell r="D549">
            <v>3.0749999999999997</v>
          </cell>
          <cell r="E549">
            <v>-0.25</v>
          </cell>
          <cell r="F549" t="str">
            <v>PILATES BIEN ETRE</v>
          </cell>
          <cell r="H549" t="e">
            <v>#REF!</v>
          </cell>
          <cell r="I549">
            <v>0.04</v>
          </cell>
          <cell r="J549">
            <v>3.0749999999999997</v>
          </cell>
          <cell r="K549">
            <v>-0.15</v>
          </cell>
          <cell r="L549">
            <v>3.4849999999999994</v>
          </cell>
          <cell r="M549">
            <v>2.145</v>
          </cell>
        </row>
        <row r="550">
          <cell r="A550">
            <v>1762</v>
          </cell>
          <cell r="B550" t="str">
            <v>TWIST BALL STRONG</v>
          </cell>
          <cell r="C550">
            <v>4.26</v>
          </cell>
          <cell r="D550">
            <v>3.1949999999999998</v>
          </cell>
          <cell r="E550">
            <v>-0.25</v>
          </cell>
          <cell r="F550" t="str">
            <v>PILATES BIEN ETRE</v>
          </cell>
          <cell r="H550" t="e">
            <v>#REF!</v>
          </cell>
          <cell r="I550">
            <v>0.05</v>
          </cell>
          <cell r="J550">
            <v>3.1949999999999998</v>
          </cell>
          <cell r="K550">
            <v>-0.15</v>
          </cell>
          <cell r="L550">
            <v>3.6209999999999996</v>
          </cell>
          <cell r="M550">
            <v>2.2770000000000001</v>
          </cell>
        </row>
        <row r="551">
          <cell r="A551">
            <v>3756</v>
          </cell>
          <cell r="B551" t="str">
            <v>U-CYCLE S1</v>
          </cell>
          <cell r="C551">
            <v>2809</v>
          </cell>
          <cell r="D551">
            <v>2387.65</v>
          </cell>
          <cell r="E551">
            <v>-0.14999999999999997</v>
          </cell>
          <cell r="F551" t="str">
            <v>CARDIO TRAINING</v>
          </cell>
          <cell r="H551" t="e">
            <v>#REF!</v>
          </cell>
          <cell r="I551">
            <v>101</v>
          </cell>
          <cell r="J551">
            <v>2387.65</v>
          </cell>
          <cell r="K551">
            <v>-4.9999999999999961E-2</v>
          </cell>
          <cell r="L551">
            <v>2668.55</v>
          </cell>
          <cell r="M551">
            <v>1813.6548672566371</v>
          </cell>
        </row>
        <row r="552">
          <cell r="A552">
            <v>3757</v>
          </cell>
          <cell r="B552" t="str">
            <v>U-CYCLE S2</v>
          </cell>
          <cell r="C552">
            <v>3221</v>
          </cell>
          <cell r="D552">
            <v>2737.85</v>
          </cell>
          <cell r="E552">
            <v>-0.15000000000000002</v>
          </cell>
          <cell r="F552" t="str">
            <v>CARDIO TRAINING</v>
          </cell>
          <cell r="H552" t="e">
            <v>#REF!</v>
          </cell>
          <cell r="I552">
            <v>101</v>
          </cell>
          <cell r="J552">
            <v>2737.85</v>
          </cell>
          <cell r="K552">
            <v>-5.0000000000000017E-2</v>
          </cell>
          <cell r="L552">
            <v>3059.95</v>
          </cell>
          <cell r="M552">
            <v>2068.2566371681419</v>
          </cell>
        </row>
        <row r="553">
          <cell r="A553">
            <v>3758</v>
          </cell>
          <cell r="B553" t="str">
            <v>U-CYCLE S3</v>
          </cell>
          <cell r="C553">
            <v>5005</v>
          </cell>
          <cell r="D553">
            <v>4004</v>
          </cell>
          <cell r="E553">
            <v>-0.2</v>
          </cell>
          <cell r="F553" t="str">
            <v>CARDIO TRAINING</v>
          </cell>
          <cell r="H553" t="e">
            <v>#REF!</v>
          </cell>
          <cell r="I553">
            <v>110</v>
          </cell>
          <cell r="J553">
            <v>4004</v>
          </cell>
          <cell r="K553">
            <v>-0.1</v>
          </cell>
          <cell r="L553">
            <v>4504.5</v>
          </cell>
          <cell r="M553">
            <v>3119.3008849557523</v>
          </cell>
        </row>
        <row r="554">
          <cell r="A554">
            <v>3759</v>
          </cell>
          <cell r="B554" t="str">
            <v>UPRIGHT TUBE 2742MM</v>
          </cell>
          <cell r="C554">
            <v>298.30309999999997</v>
          </cell>
          <cell r="D554">
            <v>223.72732499999998</v>
          </cell>
          <cell r="E554">
            <v>-0.25</v>
          </cell>
          <cell r="F554" t="str">
            <v>CROSSFIT</v>
          </cell>
          <cell r="H554" t="e">
            <v>#REF!</v>
          </cell>
          <cell r="I554">
            <v>25</v>
          </cell>
          <cell r="J554">
            <v>223.72732499999998</v>
          </cell>
          <cell r="K554">
            <v>-0.15</v>
          </cell>
          <cell r="L554">
            <v>253.55763499999998</v>
          </cell>
          <cell r="M554">
            <v>152.65486725663715</v>
          </cell>
        </row>
        <row r="555">
          <cell r="A555">
            <v>3760</v>
          </cell>
          <cell r="B555" t="str">
            <v>UPRIGHT TUBE 3685MM</v>
          </cell>
          <cell r="C555">
            <v>373.4831999999999</v>
          </cell>
          <cell r="D555">
            <v>280.11239999999992</v>
          </cell>
          <cell r="E555">
            <v>-0.25</v>
          </cell>
          <cell r="F555" t="str">
            <v>CROSSFIT</v>
          </cell>
          <cell r="H555" t="e">
            <v>#REF!</v>
          </cell>
          <cell r="I555">
            <v>29</v>
          </cell>
          <cell r="J555">
            <v>280.11239999999992</v>
          </cell>
          <cell r="K555">
            <v>-0.15</v>
          </cell>
          <cell r="L555">
            <v>317.46071999999992</v>
          </cell>
          <cell r="M555">
            <v>183.18584070796459</v>
          </cell>
        </row>
        <row r="556">
          <cell r="A556">
            <v>3876</v>
          </cell>
          <cell r="B556" t="str">
            <v>VELO BODYTONE EOLOX</v>
          </cell>
          <cell r="C556">
            <v>1695.65</v>
          </cell>
          <cell r="D556">
            <v>1695.65</v>
          </cell>
          <cell r="E556">
            <v>0</v>
          </cell>
          <cell r="F556" t="str">
            <v>CARDIO TRAINING</v>
          </cell>
          <cell r="H556" t="e">
            <v>#REF!</v>
          </cell>
          <cell r="I556">
            <v>52</v>
          </cell>
          <cell r="J556">
            <v>1695.65</v>
          </cell>
          <cell r="L556">
            <v>1695.65</v>
          </cell>
          <cell r="M556">
            <v>1489.2499999999998</v>
          </cell>
        </row>
        <row r="557">
          <cell r="A557">
            <v>3875</v>
          </cell>
          <cell r="B557" t="str">
            <v>VELO BODYTONE GIRO</v>
          </cell>
          <cell r="C557">
            <v>1294.98</v>
          </cell>
          <cell r="D557">
            <v>1294.98</v>
          </cell>
          <cell r="E557">
            <v>0</v>
          </cell>
          <cell r="F557" t="str">
            <v>CARDIO TRAINING</v>
          </cell>
          <cell r="H557" t="e">
            <v>#REF!</v>
          </cell>
          <cell r="I557">
            <v>55</v>
          </cell>
          <cell r="J557">
            <v>1294.98</v>
          </cell>
          <cell r="L557">
            <v>1294.98</v>
          </cell>
          <cell r="M557">
            <v>1029.25</v>
          </cell>
        </row>
        <row r="558">
          <cell r="A558">
            <v>3877</v>
          </cell>
          <cell r="B558" t="str">
            <v>VELO BODYTONE MONSTER</v>
          </cell>
          <cell r="C558">
            <v>2095</v>
          </cell>
          <cell r="D558">
            <v>2095</v>
          </cell>
          <cell r="E558">
            <v>0</v>
          </cell>
          <cell r="F558" t="str">
            <v>CARDIO TRAINING</v>
          </cell>
          <cell r="H558" t="e">
            <v>#REF!</v>
          </cell>
          <cell r="I558">
            <v>50</v>
          </cell>
          <cell r="J558">
            <v>2095</v>
          </cell>
          <cell r="L558">
            <v>2095</v>
          </cell>
          <cell r="M558">
            <v>1719.2499999999998</v>
          </cell>
        </row>
        <row r="559">
          <cell r="A559">
            <v>3761</v>
          </cell>
          <cell r="B559" t="str">
            <v>VERTICAL BENCH ORIGIN</v>
          </cell>
          <cell r="C559">
            <v>415</v>
          </cell>
          <cell r="D559">
            <v>352.75</v>
          </cell>
          <cell r="E559">
            <v>-0.15</v>
          </cell>
          <cell r="F559" t="str">
            <v>MUSCULATION</v>
          </cell>
          <cell r="H559" t="e">
            <v>#REF!</v>
          </cell>
          <cell r="I559">
            <v>29</v>
          </cell>
          <cell r="J559">
            <v>352.75</v>
          </cell>
          <cell r="K559">
            <v>-4.9999999999999989E-2</v>
          </cell>
          <cell r="L559">
            <v>394.25</v>
          </cell>
          <cell r="M559">
            <v>288.05309734513276</v>
          </cell>
        </row>
        <row r="560">
          <cell r="A560">
            <v>3762</v>
          </cell>
          <cell r="B560" t="str">
            <v>VESTIAIRE 2 CASIERS 1COL.</v>
          </cell>
          <cell r="C560">
            <v>174</v>
          </cell>
          <cell r="D560">
            <v>130.5</v>
          </cell>
          <cell r="E560">
            <v>-0.25</v>
          </cell>
          <cell r="F560" t="str">
            <v>EQUIPEMENT CLUB</v>
          </cell>
          <cell r="H560" t="e">
            <v>#REF!</v>
          </cell>
          <cell r="I560">
            <v>22.6</v>
          </cell>
          <cell r="J560">
            <v>130.5</v>
          </cell>
          <cell r="K560">
            <v>-0.15</v>
          </cell>
          <cell r="L560">
            <v>147.9</v>
          </cell>
          <cell r="M560">
            <v>93.75</v>
          </cell>
        </row>
        <row r="561">
          <cell r="A561">
            <v>3763</v>
          </cell>
          <cell r="B561" t="str">
            <v>VESTIAIRE 2 CASIERS 2COL.</v>
          </cell>
          <cell r="C561">
            <v>300</v>
          </cell>
          <cell r="D561">
            <v>210</v>
          </cell>
          <cell r="E561">
            <v>-0.3</v>
          </cell>
          <cell r="F561" t="str">
            <v>EQUIPEMENT CLUB</v>
          </cell>
          <cell r="H561" t="e">
            <v>#REF!</v>
          </cell>
          <cell r="I561">
            <v>37</v>
          </cell>
          <cell r="J561">
            <v>210</v>
          </cell>
          <cell r="K561">
            <v>-0.19999999999999998</v>
          </cell>
          <cell r="L561">
            <v>240</v>
          </cell>
          <cell r="M561">
            <v>129.75</v>
          </cell>
        </row>
        <row r="562">
          <cell r="A562">
            <v>3764</v>
          </cell>
          <cell r="B562" t="str">
            <v>VESTIAIRE 2 CASIERS 3COL.</v>
          </cell>
          <cell r="C562">
            <v>450</v>
          </cell>
          <cell r="D562">
            <v>292.5</v>
          </cell>
          <cell r="E562">
            <v>-0.35</v>
          </cell>
          <cell r="F562" t="str">
            <v>EQUIPEMENT CLUB</v>
          </cell>
          <cell r="H562" t="e">
            <v>#REF!</v>
          </cell>
          <cell r="I562">
            <v>54.5</v>
          </cell>
          <cell r="J562">
            <v>292.5</v>
          </cell>
          <cell r="K562">
            <v>-0.24999999999999997</v>
          </cell>
          <cell r="L562">
            <v>337.5</v>
          </cell>
          <cell r="M562">
            <v>180.95</v>
          </cell>
        </row>
        <row r="563">
          <cell r="A563">
            <v>3765</v>
          </cell>
          <cell r="B563" t="str">
            <v>VESTIAIRE 2 CASIERS 4COL.</v>
          </cell>
          <cell r="C563">
            <v>619</v>
          </cell>
          <cell r="D563">
            <v>402.35</v>
          </cell>
          <cell r="E563">
            <v>-0.35</v>
          </cell>
          <cell r="F563" t="str">
            <v>EQUIPEMENT CLUB</v>
          </cell>
          <cell r="H563" t="e">
            <v>#REF!</v>
          </cell>
          <cell r="I563">
            <v>66.599999999999994</v>
          </cell>
          <cell r="J563">
            <v>402.35</v>
          </cell>
          <cell r="K563">
            <v>-0.24999999999999997</v>
          </cell>
          <cell r="L563">
            <v>464.25</v>
          </cell>
          <cell r="M563">
            <v>254.25</v>
          </cell>
        </row>
        <row r="564">
          <cell r="A564">
            <v>3766</v>
          </cell>
          <cell r="B564" t="str">
            <v>VESTIAIRE 3 CASIERS 1COL.</v>
          </cell>
          <cell r="C564">
            <v>280</v>
          </cell>
          <cell r="D564">
            <v>182</v>
          </cell>
          <cell r="E564">
            <v>-0.35</v>
          </cell>
          <cell r="F564" t="str">
            <v>EQUIPEMENT CLUB</v>
          </cell>
          <cell r="H564" t="e">
            <v>#REF!</v>
          </cell>
          <cell r="I564">
            <v>24.5</v>
          </cell>
          <cell r="J564">
            <v>182</v>
          </cell>
          <cell r="K564">
            <v>-0.24999999999999997</v>
          </cell>
          <cell r="L564">
            <v>210</v>
          </cell>
          <cell r="M564">
            <v>111.75</v>
          </cell>
        </row>
        <row r="565">
          <cell r="A565">
            <v>3767</v>
          </cell>
          <cell r="B565" t="str">
            <v>VESTIAIRE 3 CASIERS 2COL.</v>
          </cell>
          <cell r="C565">
            <v>450</v>
          </cell>
          <cell r="D565">
            <v>292.5</v>
          </cell>
          <cell r="E565">
            <v>-0.35</v>
          </cell>
          <cell r="F565" t="str">
            <v>EQUIPEMENT CLUB</v>
          </cell>
          <cell r="H565" t="e">
            <v>#REF!</v>
          </cell>
          <cell r="I565">
            <v>40.299999999999997</v>
          </cell>
          <cell r="J565">
            <v>292.5</v>
          </cell>
          <cell r="K565">
            <v>-0.24999999999999997</v>
          </cell>
          <cell r="L565">
            <v>337.5</v>
          </cell>
          <cell r="M565">
            <v>179.25</v>
          </cell>
        </row>
        <row r="566">
          <cell r="A566">
            <v>3768</v>
          </cell>
          <cell r="B566" t="str">
            <v>VESTIAIRE 3 CASIERS 3COL.</v>
          </cell>
          <cell r="C566">
            <v>640</v>
          </cell>
          <cell r="D566">
            <v>416</v>
          </cell>
          <cell r="E566">
            <v>-0.35</v>
          </cell>
          <cell r="F566" t="str">
            <v>EQUIPEMENT CLUB</v>
          </cell>
          <cell r="H566" t="e">
            <v>#REF!</v>
          </cell>
          <cell r="I566">
            <v>58.3</v>
          </cell>
          <cell r="J566">
            <v>416</v>
          </cell>
          <cell r="K566">
            <v>-0.24999999999999997</v>
          </cell>
          <cell r="L566">
            <v>480</v>
          </cell>
          <cell r="M566">
            <v>254.25</v>
          </cell>
        </row>
        <row r="567">
          <cell r="A567">
            <v>3769</v>
          </cell>
          <cell r="B567" t="str">
            <v>VESTIAIRE 3 CASIERS 4COL.</v>
          </cell>
          <cell r="C567">
            <v>840</v>
          </cell>
          <cell r="D567">
            <v>546</v>
          </cell>
          <cell r="E567">
            <v>-0.35</v>
          </cell>
          <cell r="F567" t="str">
            <v>EQUIPEMENT CLUB</v>
          </cell>
          <cell r="H567" t="e">
            <v>#REF!</v>
          </cell>
          <cell r="I567">
            <v>72.3</v>
          </cell>
          <cell r="J567">
            <v>546</v>
          </cell>
          <cell r="K567">
            <v>-0.24999999999999997</v>
          </cell>
          <cell r="L567">
            <v>630</v>
          </cell>
          <cell r="M567">
            <v>333.75</v>
          </cell>
        </row>
        <row r="568">
          <cell r="A568">
            <v>3770</v>
          </cell>
          <cell r="B568" t="str">
            <v>VESTIAIRE MONOBLOC 1COL.</v>
          </cell>
          <cell r="C568">
            <v>205</v>
          </cell>
          <cell r="D568">
            <v>123</v>
          </cell>
          <cell r="E568">
            <v>-0.4</v>
          </cell>
          <cell r="F568" t="str">
            <v>EQUIPEMENT CLUB</v>
          </cell>
          <cell r="H568" t="e">
            <v>#REF!</v>
          </cell>
          <cell r="I568">
            <v>21</v>
          </cell>
          <cell r="J568">
            <v>123</v>
          </cell>
          <cell r="K568">
            <v>-0.30000000000000004</v>
          </cell>
          <cell r="L568">
            <v>143.5</v>
          </cell>
          <cell r="M568">
            <v>72</v>
          </cell>
        </row>
        <row r="569">
          <cell r="A569">
            <v>3771</v>
          </cell>
          <cell r="B569" t="str">
            <v>VESTIAIRE MONOBLOC 2COL.</v>
          </cell>
          <cell r="C569">
            <v>264</v>
          </cell>
          <cell r="D569">
            <v>171.6</v>
          </cell>
          <cell r="E569">
            <v>-0.35000000000000003</v>
          </cell>
          <cell r="F569" t="str">
            <v>EQUIPEMENT CLUB</v>
          </cell>
          <cell r="H569" t="e">
            <v>#REF!</v>
          </cell>
          <cell r="I569">
            <v>31.3</v>
          </cell>
          <cell r="J569">
            <v>171.6</v>
          </cell>
          <cell r="K569">
            <v>-0.25</v>
          </cell>
          <cell r="L569">
            <v>198</v>
          </cell>
          <cell r="M569">
            <v>100.3</v>
          </cell>
        </row>
        <row r="570">
          <cell r="A570">
            <v>3772</v>
          </cell>
          <cell r="B570" t="str">
            <v>VESTIAIRE MONOBLOC 3COL.</v>
          </cell>
          <cell r="C570">
            <v>371</v>
          </cell>
          <cell r="D570">
            <v>241.15</v>
          </cell>
          <cell r="E570">
            <v>-0.35</v>
          </cell>
          <cell r="F570" t="str">
            <v>EQUIPEMENT CLUB</v>
          </cell>
          <cell r="H570" t="e">
            <v>#REF!</v>
          </cell>
          <cell r="I570">
            <v>42.4</v>
          </cell>
          <cell r="J570">
            <v>241.15</v>
          </cell>
          <cell r="K570">
            <v>-0.24999999999999997</v>
          </cell>
          <cell r="L570">
            <v>278.25</v>
          </cell>
          <cell r="M570">
            <v>144.5</v>
          </cell>
        </row>
        <row r="571">
          <cell r="A571">
            <v>3773</v>
          </cell>
          <cell r="B571" t="str">
            <v>VESTIAIRE MONOBLOC 4COL.</v>
          </cell>
          <cell r="C571">
            <v>470</v>
          </cell>
          <cell r="D571">
            <v>305.5</v>
          </cell>
          <cell r="E571">
            <v>-0.35</v>
          </cell>
          <cell r="F571" t="str">
            <v>EQUIPEMENT CLUB</v>
          </cell>
          <cell r="H571" t="e">
            <v>#REF!</v>
          </cell>
          <cell r="I571">
            <v>54.6</v>
          </cell>
          <cell r="J571">
            <v>305.5</v>
          </cell>
          <cell r="K571">
            <v>-0.24999999999999997</v>
          </cell>
          <cell r="L571">
            <v>352.5</v>
          </cell>
          <cell r="M571">
            <v>184.8</v>
          </cell>
        </row>
        <row r="572">
          <cell r="A572">
            <v>3706</v>
          </cell>
          <cell r="B572" t="str">
            <v>WALL BALL STORAGE</v>
          </cell>
          <cell r="C572">
            <v>100.28</v>
          </cell>
          <cell r="D572">
            <v>80.224000000000004</v>
          </cell>
          <cell r="E572">
            <v>-0.19999999999999998</v>
          </cell>
          <cell r="F572" t="str">
            <v>CROSSFIT</v>
          </cell>
          <cell r="H572" t="e">
            <v>#REF!</v>
          </cell>
          <cell r="I572">
            <v>12</v>
          </cell>
          <cell r="J572">
            <v>80.224000000000004</v>
          </cell>
          <cell r="K572">
            <v>-9.9999999999999978E-2</v>
          </cell>
          <cell r="L572">
            <v>90.25200000000001</v>
          </cell>
          <cell r="M572">
            <v>59.026548672566371</v>
          </cell>
        </row>
        <row r="573">
          <cell r="A573">
            <v>3478</v>
          </cell>
          <cell r="B573" t="str">
            <v>WALL BALL TARGET</v>
          </cell>
          <cell r="C573">
            <v>118.88124999999999</v>
          </cell>
          <cell r="D573">
            <v>83.216874999999987</v>
          </cell>
          <cell r="E573">
            <v>-0.30000000000000004</v>
          </cell>
          <cell r="F573" t="str">
            <v>CROSSFIT</v>
          </cell>
          <cell r="H573" t="e">
            <v>#REF!</v>
          </cell>
          <cell r="I573">
            <v>15</v>
          </cell>
          <cell r="J573">
            <v>83.216874999999987</v>
          </cell>
          <cell r="K573">
            <v>-0.20000000000000004</v>
          </cell>
          <cell r="L573">
            <v>95.10499999999999</v>
          </cell>
          <cell r="M573">
            <v>55.973451327433629</v>
          </cell>
        </row>
        <row r="574">
          <cell r="A574">
            <v>2622</v>
          </cell>
          <cell r="B574" t="str">
            <v>WHARFEDALE TITAN 12</v>
          </cell>
          <cell r="C574">
            <v>350</v>
          </cell>
          <cell r="D574">
            <v>350</v>
          </cell>
          <cell r="E574">
            <v>0</v>
          </cell>
          <cell r="F574" t="str">
            <v>SONORISATION</v>
          </cell>
          <cell r="H574" t="e">
            <v>#REF!</v>
          </cell>
          <cell r="I574">
            <v>0</v>
          </cell>
          <cell r="J574">
            <v>350</v>
          </cell>
          <cell r="L574">
            <v>350</v>
          </cell>
          <cell r="M574">
            <v>315</v>
          </cell>
        </row>
        <row r="575">
          <cell r="A575">
            <v>3774</v>
          </cell>
          <cell r="B575" t="str">
            <v>X-TRAIN S1</v>
          </cell>
          <cell r="C575">
            <v>4529.4799999999996</v>
          </cell>
          <cell r="D575">
            <v>3623.5839999999998</v>
          </cell>
          <cell r="E575">
            <v>-0.19999999999999996</v>
          </cell>
          <cell r="F575" t="str">
            <v>CARDIO TRAINING</v>
          </cell>
          <cell r="H575" t="e">
            <v>#REF!</v>
          </cell>
          <cell r="I575">
            <v>160</v>
          </cell>
          <cell r="J575">
            <v>3623.5839999999998</v>
          </cell>
          <cell r="K575">
            <v>-9.999999999999995E-2</v>
          </cell>
          <cell r="L575">
            <v>4076.5319999999997</v>
          </cell>
          <cell r="M575">
            <v>2876.1681415929206</v>
          </cell>
        </row>
        <row r="576">
          <cell r="A576">
            <v>3775</v>
          </cell>
          <cell r="B576" t="str">
            <v>X-TRAIN S2</v>
          </cell>
          <cell r="C576">
            <v>4944.13</v>
          </cell>
          <cell r="D576">
            <v>3955.3040000000001</v>
          </cell>
          <cell r="E576">
            <v>-0.2</v>
          </cell>
          <cell r="F576" t="str">
            <v>CARDIO TRAINING</v>
          </cell>
          <cell r="H576" t="e">
            <v>#REF!</v>
          </cell>
          <cell r="I576">
            <v>160</v>
          </cell>
          <cell r="J576">
            <v>3955.3040000000001</v>
          </cell>
          <cell r="K576">
            <v>-0.1</v>
          </cell>
          <cell r="L576">
            <v>4449.7170000000006</v>
          </cell>
          <cell r="M576">
            <v>3130.7699115044252</v>
          </cell>
        </row>
        <row r="577">
          <cell r="A577">
            <v>3776</v>
          </cell>
          <cell r="B577" t="str">
            <v>X-TRAIN S3</v>
          </cell>
          <cell r="C577">
            <v>6739.38</v>
          </cell>
          <cell r="D577">
            <v>5391.5040000000008</v>
          </cell>
          <cell r="E577">
            <v>-0.1999999999999999</v>
          </cell>
          <cell r="F577" t="str">
            <v>CARDIO TRAINING</v>
          </cell>
          <cell r="H577" t="e">
            <v>#REF!</v>
          </cell>
          <cell r="I577">
            <v>169</v>
          </cell>
          <cell r="J577">
            <v>5391.5040000000008</v>
          </cell>
          <cell r="K577">
            <v>-9.9999999999999895E-2</v>
          </cell>
          <cell r="L577">
            <v>6065.4420000000009</v>
          </cell>
          <cell r="M577">
            <v>4181.8053097345137</v>
          </cell>
        </row>
        <row r="578">
          <cell r="A578">
            <v>1731</v>
          </cell>
          <cell r="B578" t="str">
            <v>XT SUSPENSION TRAINER</v>
          </cell>
          <cell r="C578">
            <v>100.25</v>
          </cell>
          <cell r="D578">
            <v>65.162500000000009</v>
          </cell>
          <cell r="E578">
            <v>-0.34999999999999992</v>
          </cell>
          <cell r="F578" t="str">
            <v>CROSSFIT</v>
          </cell>
          <cell r="H578" t="e">
            <v>#REF!</v>
          </cell>
          <cell r="I578">
            <v>1.3</v>
          </cell>
          <cell r="J578">
            <v>65.162500000000009</v>
          </cell>
          <cell r="K578">
            <v>-0.24999999999999992</v>
          </cell>
          <cell r="L578">
            <v>75.187500000000014</v>
          </cell>
          <cell r="M578">
            <v>37.708000000000006</v>
          </cell>
        </row>
      </sheetData>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CK OUVERTURE"/>
      <sheetName val="CROSSFIT"/>
      <sheetName val="MUSCULATION"/>
      <sheetName val="FITNESS - Aqua"/>
      <sheetName val="PILATES"/>
      <sheetName val="CARDIO - Personal Training"/>
      <sheetName val="Crossfit 2015"/>
      <sheetName val="Musculation 2015"/>
      <sheetName val="Fitness 2015"/>
      <sheetName val="Pilates 2015"/>
      <sheetName val="Cardio-training 2015"/>
      <sheetName val="Feuil1 (2)"/>
      <sheetName val="CODE"/>
    </sheetNames>
    <sheetDataSet>
      <sheetData sheetId="0">
        <row r="2">
          <cell r="A2" t="str">
            <v>rfrence</v>
          </cell>
        </row>
      </sheetData>
      <sheetData sheetId="1"/>
      <sheetData sheetId="2"/>
      <sheetData sheetId="3"/>
      <sheetData sheetId="4"/>
      <sheetData sheetId="5"/>
      <sheetData sheetId="6"/>
      <sheetData sheetId="7"/>
      <sheetData sheetId="8"/>
      <sheetData sheetId="9"/>
      <sheetData sheetId="10"/>
      <sheetData sheetId="11"/>
      <sheetData sheetId="12">
        <row r="2">
          <cell r="A2" t="str">
            <v>rfrence</v>
          </cell>
          <cell r="B2" t="str">
            <v>PRODUITS</v>
          </cell>
          <cell r="C2" t="str">
            <v>PV PUBLIC HT</v>
          </cell>
          <cell r="D2" t="str">
            <v xml:space="preserve">prix revendeur ora </v>
          </cell>
          <cell r="E2" t="str">
            <v>remise revendeur</v>
          </cell>
          <cell r="F2" t="str">
            <v>Famille Produit</v>
          </cell>
          <cell r="H2" t="str">
            <v>UNIT</v>
          </cell>
          <cell r="I2" t="str">
            <v>POIDS</v>
          </cell>
          <cell r="J2" t="str">
            <v>Prix revendeur classique</v>
          </cell>
          <cell r="K2" t="str">
            <v>remise Wake</v>
          </cell>
          <cell r="L2" t="str">
            <v>Prix Wake</v>
          </cell>
          <cell r="M2" t="str">
            <v>PA</v>
          </cell>
        </row>
        <row r="3">
          <cell r="A3">
            <v>2259</v>
          </cell>
          <cell r="B3" t="str">
            <v>45Á EXTENSION DOS ORIGIN</v>
          </cell>
          <cell r="E3" t="e">
            <v>#N/A</v>
          </cell>
          <cell r="F3" t="str">
            <v>MUSCULATION</v>
          </cell>
          <cell r="H3" t="e">
            <v>#REF!</v>
          </cell>
          <cell r="I3">
            <v>47</v>
          </cell>
          <cell r="K3">
            <v>0</v>
          </cell>
          <cell r="L3">
            <v>0</v>
          </cell>
          <cell r="M3" t="e">
            <v>#N/A</v>
          </cell>
        </row>
        <row r="4">
          <cell r="A4">
            <v>3397</v>
          </cell>
          <cell r="B4" t="str">
            <v>AB SLINGS</v>
          </cell>
          <cell r="C4">
            <v>40</v>
          </cell>
          <cell r="D4">
            <v>18</v>
          </cell>
          <cell r="E4">
            <v>-0.55000000000000004</v>
          </cell>
          <cell r="F4" t="str">
            <v>CROSSFIT</v>
          </cell>
          <cell r="H4" t="e">
            <v>#REF!</v>
          </cell>
          <cell r="I4">
            <v>0.6</v>
          </cell>
          <cell r="J4">
            <v>18</v>
          </cell>
          <cell r="K4">
            <v>-0.45000000000000007</v>
          </cell>
          <cell r="L4">
            <v>21.999999999999996</v>
          </cell>
          <cell r="M4">
            <v>6.7159999999999993</v>
          </cell>
        </row>
        <row r="5">
          <cell r="A5">
            <v>1725</v>
          </cell>
          <cell r="B5" t="str">
            <v>AB WHEEL</v>
          </cell>
          <cell r="C5">
            <v>8.2799999999999994</v>
          </cell>
          <cell r="D5">
            <v>4.1399999999999997</v>
          </cell>
          <cell r="E5">
            <v>-0.5</v>
          </cell>
          <cell r="F5" t="str">
            <v>CROSSFIT</v>
          </cell>
          <cell r="H5" t="e">
            <v>#REF!</v>
          </cell>
          <cell r="I5">
            <v>0.5</v>
          </cell>
          <cell r="J5">
            <v>4.1399999999999997</v>
          </cell>
          <cell r="K5">
            <v>-0.4</v>
          </cell>
          <cell r="L5">
            <v>4.9679999999999991</v>
          </cell>
          <cell r="M5">
            <v>2.0353982300884956</v>
          </cell>
        </row>
        <row r="6">
          <cell r="A6">
            <v>2025</v>
          </cell>
          <cell r="B6" t="str">
            <v xml:space="preserve">AB WHEEL PRO </v>
          </cell>
          <cell r="C6">
            <v>37</v>
          </cell>
          <cell r="D6">
            <v>22.2</v>
          </cell>
          <cell r="E6">
            <v>-0.4</v>
          </cell>
          <cell r="F6" t="str">
            <v>CROSSFIT</v>
          </cell>
          <cell r="H6" t="e">
            <v>#REF!</v>
          </cell>
          <cell r="I6">
            <v>2.95</v>
          </cell>
          <cell r="J6">
            <v>22.2</v>
          </cell>
          <cell r="K6">
            <v>-0.30000000000000004</v>
          </cell>
          <cell r="L6">
            <v>25.9</v>
          </cell>
          <cell r="M6">
            <v>13.230088495575222</v>
          </cell>
        </row>
        <row r="7">
          <cell r="A7">
            <v>2980</v>
          </cell>
          <cell r="B7" t="str">
            <v>AB-MAT</v>
          </cell>
          <cell r="C7">
            <v>20</v>
          </cell>
          <cell r="D7">
            <v>10</v>
          </cell>
          <cell r="E7">
            <v>-0.5</v>
          </cell>
          <cell r="F7" t="str">
            <v>CROSSFIT</v>
          </cell>
          <cell r="H7" t="e">
            <v>#REF!</v>
          </cell>
          <cell r="I7">
            <v>1</v>
          </cell>
          <cell r="J7">
            <v>10</v>
          </cell>
          <cell r="K7">
            <v>-0.4</v>
          </cell>
          <cell r="L7">
            <v>12</v>
          </cell>
          <cell r="M7">
            <v>4.0707964601769913</v>
          </cell>
        </row>
        <row r="8">
          <cell r="A8">
            <v>2016</v>
          </cell>
          <cell r="B8" t="str">
            <v>AB-MXR 1KG</v>
          </cell>
          <cell r="C8">
            <v>48.83</v>
          </cell>
          <cell r="D8">
            <v>36.622500000000002</v>
          </cell>
          <cell r="E8">
            <v>-0.24999999999999992</v>
          </cell>
          <cell r="F8" t="str">
            <v>PERSONAL TRAINER</v>
          </cell>
          <cell r="H8" t="e">
            <v>#REF!</v>
          </cell>
          <cell r="I8">
            <v>1</v>
          </cell>
          <cell r="J8">
            <v>36.622500000000002</v>
          </cell>
          <cell r="K8">
            <v>-0.14999999999999991</v>
          </cell>
          <cell r="L8">
            <v>41.505500000000005</v>
          </cell>
          <cell r="M8">
            <v>26.035999999999998</v>
          </cell>
        </row>
        <row r="9">
          <cell r="A9">
            <v>2017</v>
          </cell>
          <cell r="B9" t="str">
            <v>AB-MXR 2KG</v>
          </cell>
          <cell r="C9">
            <v>53.93</v>
          </cell>
          <cell r="D9">
            <v>40.447499999999998</v>
          </cell>
          <cell r="E9">
            <v>-0.25000000000000006</v>
          </cell>
          <cell r="F9" t="str">
            <v>PERSONAL TRAINER</v>
          </cell>
          <cell r="H9" t="e">
            <v>#REF!</v>
          </cell>
          <cell r="I9">
            <v>2</v>
          </cell>
          <cell r="J9">
            <v>40.447499999999998</v>
          </cell>
          <cell r="K9">
            <v>-0.15000000000000005</v>
          </cell>
          <cell r="L9">
            <v>45.840499999999999</v>
          </cell>
          <cell r="M9">
            <v>28.772999999999996</v>
          </cell>
        </row>
        <row r="10">
          <cell r="A10">
            <v>2018</v>
          </cell>
          <cell r="B10" t="str">
            <v>AB-MXR 3KG</v>
          </cell>
          <cell r="C10">
            <v>59.03</v>
          </cell>
          <cell r="D10">
            <v>44.272500000000001</v>
          </cell>
          <cell r="E10">
            <v>-0.25</v>
          </cell>
          <cell r="F10" t="str">
            <v>PERSONAL TRAINER</v>
          </cell>
          <cell r="H10" t="e">
            <v>#REF!</v>
          </cell>
          <cell r="I10">
            <v>3</v>
          </cell>
          <cell r="J10">
            <v>44.272500000000001</v>
          </cell>
          <cell r="K10">
            <v>-0.15</v>
          </cell>
          <cell r="L10">
            <v>50.1755</v>
          </cell>
          <cell r="M10">
            <v>31.521499999999996</v>
          </cell>
        </row>
        <row r="11">
          <cell r="A11">
            <v>2019</v>
          </cell>
          <cell r="B11" t="str">
            <v>AB-MXR 4KG</v>
          </cell>
          <cell r="C11">
            <v>71.91</v>
          </cell>
          <cell r="D11">
            <v>53.932499999999997</v>
          </cell>
          <cell r="E11">
            <v>-0.25</v>
          </cell>
          <cell r="F11" t="str">
            <v>PERSONAL TRAINER</v>
          </cell>
          <cell r="H11" t="e">
            <v>#REF!</v>
          </cell>
          <cell r="I11">
            <v>4</v>
          </cell>
          <cell r="J11">
            <v>53.932499999999997</v>
          </cell>
          <cell r="K11">
            <v>-0.15</v>
          </cell>
          <cell r="L11">
            <v>61.123499999999993</v>
          </cell>
          <cell r="M11">
            <v>38.375499999999995</v>
          </cell>
        </row>
        <row r="12">
          <cell r="A12">
            <v>2020</v>
          </cell>
          <cell r="B12" t="str">
            <v>AB-MXR 5KG</v>
          </cell>
          <cell r="C12">
            <v>77.09</v>
          </cell>
          <cell r="D12">
            <v>57.817500000000003</v>
          </cell>
          <cell r="E12">
            <v>-0.25</v>
          </cell>
          <cell r="F12" t="str">
            <v>PERSONAL TRAINER</v>
          </cell>
          <cell r="H12" t="e">
            <v>#REF!</v>
          </cell>
          <cell r="I12">
            <v>5</v>
          </cell>
          <cell r="J12">
            <v>57.817500000000003</v>
          </cell>
          <cell r="K12">
            <v>-0.15</v>
          </cell>
          <cell r="L12">
            <v>65.526499999999999</v>
          </cell>
          <cell r="M12">
            <v>41.112499999999997</v>
          </cell>
        </row>
        <row r="13">
          <cell r="A13">
            <v>3609</v>
          </cell>
          <cell r="B13" t="str">
            <v>ABDOMINAL EVOLVE</v>
          </cell>
          <cell r="C13">
            <v>2922</v>
          </cell>
          <cell r="D13">
            <v>2483.6999999999998</v>
          </cell>
          <cell r="E13">
            <v>-0.15000000000000005</v>
          </cell>
          <cell r="F13" t="str">
            <v>MUSCULATION</v>
          </cell>
          <cell r="H13" t="e">
            <v>#REF!</v>
          </cell>
          <cell r="I13">
            <v>266</v>
          </cell>
          <cell r="J13">
            <v>2483.6999999999998</v>
          </cell>
          <cell r="K13">
            <v>-5.0000000000000044E-2</v>
          </cell>
          <cell r="L13">
            <v>2775.9</v>
          </cell>
          <cell r="M13">
            <v>1896.5044247787614</v>
          </cell>
        </row>
        <row r="14">
          <cell r="A14">
            <v>3610</v>
          </cell>
          <cell r="B14" t="str">
            <v xml:space="preserve">ABDUCTOR EVOLVE </v>
          </cell>
          <cell r="C14">
            <v>2971</v>
          </cell>
          <cell r="D14">
            <v>2376.8000000000002</v>
          </cell>
          <cell r="E14">
            <v>-0.19999999999999993</v>
          </cell>
          <cell r="F14" t="str">
            <v>MUSCULATION</v>
          </cell>
          <cell r="H14" t="e">
            <v>#REF!</v>
          </cell>
          <cell r="I14">
            <v>251</v>
          </cell>
          <cell r="J14">
            <v>2376.8000000000002</v>
          </cell>
          <cell r="K14">
            <v>-9.9999999999999922E-2</v>
          </cell>
          <cell r="L14">
            <v>2673.9000000000005</v>
          </cell>
          <cell r="M14">
            <v>1901.1504424778764</v>
          </cell>
        </row>
        <row r="15">
          <cell r="A15">
            <v>3611</v>
          </cell>
          <cell r="B15" t="str">
            <v>ADDUCTOR EVOLVE</v>
          </cell>
          <cell r="C15">
            <v>2970</v>
          </cell>
          <cell r="D15">
            <v>2524.5</v>
          </cell>
          <cell r="E15">
            <v>-0.15</v>
          </cell>
          <cell r="F15" t="str">
            <v>MUSCULATION</v>
          </cell>
          <cell r="H15" t="e">
            <v>#REF!</v>
          </cell>
          <cell r="I15">
            <v>251</v>
          </cell>
          <cell r="J15">
            <v>2524.5</v>
          </cell>
          <cell r="K15">
            <v>-4.9999999999999989E-2</v>
          </cell>
          <cell r="L15">
            <v>2821.5</v>
          </cell>
          <cell r="M15">
            <v>1928.0973451327436</v>
          </cell>
        </row>
        <row r="16">
          <cell r="A16">
            <v>3612</v>
          </cell>
          <cell r="B16" t="str">
            <v>ADJUSTABLE ABDOMINAL DECLINE BENCH ORIGIN</v>
          </cell>
          <cell r="C16">
            <v>733</v>
          </cell>
          <cell r="D16">
            <v>623.04999999999995</v>
          </cell>
          <cell r="E16">
            <v>-0.15000000000000005</v>
          </cell>
          <cell r="F16" t="str">
            <v>MUSCULATION</v>
          </cell>
          <cell r="H16" t="e">
            <v>#REF!</v>
          </cell>
          <cell r="I16">
            <v>65</v>
          </cell>
          <cell r="J16">
            <v>623.04999999999995</v>
          </cell>
          <cell r="K16">
            <v>-5.0000000000000044E-2</v>
          </cell>
          <cell r="L16">
            <v>696.35</v>
          </cell>
          <cell r="M16">
            <v>488.9469026548673</v>
          </cell>
        </row>
        <row r="17">
          <cell r="A17">
            <v>3613</v>
          </cell>
          <cell r="B17" t="str">
            <v>ADJUSTABLE ABDOMINAL INCLINE BENCH ORIGIN</v>
          </cell>
          <cell r="C17">
            <v>572</v>
          </cell>
          <cell r="D17">
            <v>486.2</v>
          </cell>
          <cell r="E17">
            <v>-0.15000000000000002</v>
          </cell>
          <cell r="F17" t="str">
            <v>MUSCULATION</v>
          </cell>
          <cell r="H17" t="e">
            <v>#REF!</v>
          </cell>
          <cell r="I17">
            <v>35</v>
          </cell>
          <cell r="J17">
            <v>486.2</v>
          </cell>
          <cell r="K17">
            <v>-5.0000000000000017E-2</v>
          </cell>
          <cell r="L17">
            <v>543.4</v>
          </cell>
          <cell r="M17">
            <v>396.95575221238943</v>
          </cell>
        </row>
        <row r="18">
          <cell r="A18">
            <v>2626</v>
          </cell>
          <cell r="B18" t="str">
            <v>AMPLIFICATEUR PEAVY PV 900</v>
          </cell>
          <cell r="C18">
            <v>385</v>
          </cell>
          <cell r="D18">
            <v>385</v>
          </cell>
          <cell r="E18">
            <v>0</v>
          </cell>
          <cell r="F18" t="str">
            <v>SONORISATION</v>
          </cell>
          <cell r="H18" t="e">
            <v>#REF!</v>
          </cell>
          <cell r="I18">
            <v>3.3</v>
          </cell>
          <cell r="J18">
            <v>385</v>
          </cell>
          <cell r="L18">
            <v>385</v>
          </cell>
          <cell r="M18">
            <v>346.5</v>
          </cell>
        </row>
        <row r="19">
          <cell r="A19">
            <v>1430</v>
          </cell>
          <cell r="B19" t="str">
            <v xml:space="preserve">ANNEAU BALLONS FITNESS </v>
          </cell>
          <cell r="C19">
            <v>10.029999999999999</v>
          </cell>
          <cell r="D19">
            <v>7.5224999999999991</v>
          </cell>
          <cell r="E19">
            <v>-0.25000000000000006</v>
          </cell>
          <cell r="F19" t="str">
            <v>PILATES BIEN ETRE</v>
          </cell>
          <cell r="H19" t="e">
            <v>#REF!</v>
          </cell>
          <cell r="I19">
            <v>0.15</v>
          </cell>
          <cell r="J19">
            <v>7.5224999999999991</v>
          </cell>
          <cell r="K19">
            <v>-0.15000000000000005</v>
          </cell>
          <cell r="L19">
            <v>8.5254999999999992</v>
          </cell>
          <cell r="M19">
            <v>5.0681415929203553</v>
          </cell>
        </row>
        <row r="20">
          <cell r="A20">
            <v>1431</v>
          </cell>
          <cell r="B20" t="str">
            <v>ANNEAU D'APPUI (LOT DE 12)</v>
          </cell>
          <cell r="C20">
            <v>40.5</v>
          </cell>
          <cell r="D20">
            <v>28.349999999999998</v>
          </cell>
          <cell r="E20">
            <v>-0.30000000000000004</v>
          </cell>
          <cell r="F20" t="str">
            <v>PERSONAL TRAINER</v>
          </cell>
          <cell r="H20" t="e">
            <v>#REF!</v>
          </cell>
          <cell r="I20">
            <v>1.25</v>
          </cell>
          <cell r="J20">
            <v>28.349999999999998</v>
          </cell>
          <cell r="K20">
            <v>-0.20000000000000004</v>
          </cell>
          <cell r="L20">
            <v>32.4</v>
          </cell>
          <cell r="M20">
            <v>19.2</v>
          </cell>
        </row>
        <row r="21">
          <cell r="A21">
            <v>2341</v>
          </cell>
          <cell r="B21" t="str">
            <v>ANNEAUX DE SUSPENSION</v>
          </cell>
          <cell r="C21">
            <v>39</v>
          </cell>
          <cell r="D21">
            <v>21.450000000000003</v>
          </cell>
          <cell r="E21">
            <v>-0.4499999999999999</v>
          </cell>
          <cell r="F21" t="str">
            <v>CROSSFIT</v>
          </cell>
          <cell r="H21" t="e">
            <v>#REF!</v>
          </cell>
          <cell r="I21">
            <v>1.1000000000000001</v>
          </cell>
          <cell r="J21">
            <v>21.450000000000003</v>
          </cell>
          <cell r="K21">
            <v>-0.34999999999999987</v>
          </cell>
          <cell r="L21">
            <v>25.350000000000005</v>
          </cell>
          <cell r="M21">
            <v>10.685840707964601</v>
          </cell>
        </row>
        <row r="22">
          <cell r="A22">
            <v>1435</v>
          </cell>
          <cell r="B22" t="str">
            <v>ARC BARREL</v>
          </cell>
          <cell r="C22">
            <v>200.69</v>
          </cell>
          <cell r="D22">
            <v>160.55200000000002</v>
          </cell>
          <cell r="E22">
            <v>-0.1999999999999999</v>
          </cell>
          <cell r="F22" t="str">
            <v>PILATES BIEN ETRE</v>
          </cell>
          <cell r="H22" t="e">
            <v>#REF!</v>
          </cell>
          <cell r="I22">
            <v>8</v>
          </cell>
          <cell r="J22">
            <v>160.55200000000002</v>
          </cell>
          <cell r="K22">
            <v>-9.9999999999999895E-2</v>
          </cell>
          <cell r="L22">
            <v>180.62100000000004</v>
          </cell>
          <cell r="M22">
            <v>102</v>
          </cell>
        </row>
        <row r="23">
          <cell r="A23">
            <v>3614</v>
          </cell>
          <cell r="B23" t="str">
            <v>ARM CURL EVOLVE</v>
          </cell>
          <cell r="C23">
            <v>2624</v>
          </cell>
          <cell r="D23">
            <v>2230.4</v>
          </cell>
          <cell r="E23">
            <v>-0.14999999999999997</v>
          </cell>
          <cell r="F23" t="str">
            <v>MUSCULATION</v>
          </cell>
          <cell r="H23" t="e">
            <v>#REF!</v>
          </cell>
          <cell r="I23">
            <v>246</v>
          </cell>
          <cell r="J23">
            <v>2230.4</v>
          </cell>
          <cell r="K23">
            <v>-4.9999999999999961E-2</v>
          </cell>
          <cell r="L23">
            <v>2492.8000000000002</v>
          </cell>
          <cell r="M23">
            <v>1753.4070796460178</v>
          </cell>
        </row>
        <row r="24">
          <cell r="A24">
            <v>3615</v>
          </cell>
          <cell r="B24" t="str">
            <v>ASSISTED CHIN AND DIP EVOLVE</v>
          </cell>
          <cell r="C24">
            <v>2980</v>
          </cell>
          <cell r="D24">
            <v>2533</v>
          </cell>
          <cell r="E24">
            <v>-0.15</v>
          </cell>
          <cell r="F24" t="str">
            <v>MUSCULATION</v>
          </cell>
          <cell r="H24" t="e">
            <v>#REF!</v>
          </cell>
          <cell r="I24">
            <v>291</v>
          </cell>
          <cell r="J24">
            <v>2533</v>
          </cell>
          <cell r="K24">
            <v>-4.9999999999999989E-2</v>
          </cell>
          <cell r="L24">
            <v>2831</v>
          </cell>
          <cell r="M24">
            <v>1989.4247787610623</v>
          </cell>
        </row>
        <row r="25">
          <cell r="A25">
            <v>2363</v>
          </cell>
          <cell r="B25" t="str">
            <v>BAGUES STOP DISQUES</v>
          </cell>
          <cell r="C25">
            <v>10</v>
          </cell>
          <cell r="D25">
            <v>4.5</v>
          </cell>
          <cell r="E25">
            <v>-0.55000000000000004</v>
          </cell>
          <cell r="F25" t="str">
            <v>MUSCULATION</v>
          </cell>
          <cell r="H25" t="e">
            <v>#REF!</v>
          </cell>
          <cell r="I25">
            <v>0.35</v>
          </cell>
          <cell r="J25">
            <v>4.5</v>
          </cell>
          <cell r="K25">
            <v>-0.45000000000000007</v>
          </cell>
          <cell r="L25">
            <v>5.4999999999999991</v>
          </cell>
          <cell r="M25">
            <v>1.7809734513274338</v>
          </cell>
        </row>
        <row r="26">
          <cell r="A26">
            <v>1436</v>
          </cell>
          <cell r="B26" t="str">
            <v xml:space="preserve">BALANCE BOARD </v>
          </cell>
          <cell r="C26">
            <v>20.9</v>
          </cell>
          <cell r="D26">
            <v>10.45</v>
          </cell>
          <cell r="E26">
            <v>-0.5</v>
          </cell>
          <cell r="F26" t="str">
            <v>PILATES BIEN ETRE</v>
          </cell>
          <cell r="H26" t="e">
            <v>#REF!</v>
          </cell>
          <cell r="I26">
            <v>1.35</v>
          </cell>
          <cell r="J26">
            <v>10.45</v>
          </cell>
          <cell r="K26">
            <v>-0.4</v>
          </cell>
          <cell r="L26">
            <v>12.54</v>
          </cell>
          <cell r="M26">
            <v>4.6814159292035393</v>
          </cell>
        </row>
        <row r="27">
          <cell r="A27">
            <v>3400</v>
          </cell>
          <cell r="B27" t="str">
            <v>BALANCE BOX B10</v>
          </cell>
          <cell r="C27">
            <v>49</v>
          </cell>
          <cell r="D27">
            <v>39.200000000000003</v>
          </cell>
          <cell r="E27">
            <v>-0.19999999999999996</v>
          </cell>
          <cell r="F27" t="str">
            <v>PILATES BIEN ETRE</v>
          </cell>
          <cell r="H27" t="e">
            <v>#REF!</v>
          </cell>
          <cell r="I27">
            <v>0</v>
          </cell>
          <cell r="J27">
            <v>39.200000000000003</v>
          </cell>
          <cell r="K27">
            <v>-9.999999999999995E-2</v>
          </cell>
          <cell r="L27">
            <v>44.1</v>
          </cell>
          <cell r="M27">
            <v>27.96</v>
          </cell>
        </row>
        <row r="28">
          <cell r="A28">
            <v>3401</v>
          </cell>
          <cell r="B28" t="str">
            <v>BALANCE BOX B20</v>
          </cell>
          <cell r="C28">
            <v>54</v>
          </cell>
          <cell r="D28">
            <v>43.2</v>
          </cell>
          <cell r="E28">
            <v>-0.19999999999999996</v>
          </cell>
          <cell r="F28" t="str">
            <v>PILATES BIEN ETRE</v>
          </cell>
          <cell r="H28" t="e">
            <v>#REF!</v>
          </cell>
          <cell r="I28">
            <v>0</v>
          </cell>
          <cell r="J28">
            <v>43.2</v>
          </cell>
          <cell r="K28">
            <v>-9.999999999999995E-2</v>
          </cell>
          <cell r="L28">
            <v>48.6</v>
          </cell>
          <cell r="M28">
            <v>33.479999999999997</v>
          </cell>
        </row>
        <row r="29">
          <cell r="A29">
            <v>3402</v>
          </cell>
          <cell r="B29" t="str">
            <v>BALANCE BOX B30</v>
          </cell>
          <cell r="C29">
            <v>55.5</v>
          </cell>
          <cell r="D29">
            <v>44.400000000000006</v>
          </cell>
          <cell r="E29">
            <v>-0.1999999999999999</v>
          </cell>
          <cell r="F29" t="str">
            <v>PILATES BIEN ETRE</v>
          </cell>
          <cell r="H29" t="e">
            <v>#REF!</v>
          </cell>
          <cell r="I29">
            <v>0</v>
          </cell>
          <cell r="J29">
            <v>44.400000000000006</v>
          </cell>
          <cell r="K29">
            <v>-9.9999999999999895E-2</v>
          </cell>
          <cell r="L29">
            <v>49.95000000000001</v>
          </cell>
          <cell r="M29">
            <v>34.44</v>
          </cell>
        </row>
        <row r="30">
          <cell r="A30">
            <v>1437</v>
          </cell>
          <cell r="B30" t="str">
            <v>BALLE A REACTION</v>
          </cell>
          <cell r="C30">
            <v>3.09</v>
          </cell>
          <cell r="D30">
            <v>1.8539999999999999</v>
          </cell>
          <cell r="E30">
            <v>-0.4</v>
          </cell>
          <cell r="F30" t="str">
            <v>PERSONAL TRAINER</v>
          </cell>
          <cell r="H30" t="e">
            <v>#REF!</v>
          </cell>
          <cell r="I30">
            <v>0.08</v>
          </cell>
          <cell r="J30">
            <v>1.8539999999999999</v>
          </cell>
          <cell r="K30">
            <v>-0.30000000000000004</v>
          </cell>
          <cell r="L30">
            <v>2.1629999999999998</v>
          </cell>
          <cell r="M30">
            <v>1.0278761061946902</v>
          </cell>
        </row>
        <row r="31">
          <cell r="A31">
            <v>1438</v>
          </cell>
          <cell r="B31" t="str">
            <v xml:space="preserve">BALLE HERISSON 8CM </v>
          </cell>
          <cell r="C31">
            <v>1.9</v>
          </cell>
          <cell r="D31">
            <v>0.95</v>
          </cell>
          <cell r="E31">
            <v>-0.5</v>
          </cell>
          <cell r="F31" t="str">
            <v>PILATES BIEN ETRE</v>
          </cell>
          <cell r="H31" t="e">
            <v>#REF!</v>
          </cell>
          <cell r="I31">
            <v>0.08</v>
          </cell>
          <cell r="J31">
            <v>0.95</v>
          </cell>
          <cell r="K31">
            <v>-0.4</v>
          </cell>
          <cell r="L31">
            <v>1.1399999999999999</v>
          </cell>
          <cell r="M31">
            <v>0.43761061946902657</v>
          </cell>
        </row>
        <row r="32">
          <cell r="A32">
            <v>1439</v>
          </cell>
          <cell r="B32" t="str">
            <v>BALLES LESTEES 0,5KG BLEU</v>
          </cell>
          <cell r="C32">
            <v>6.28</v>
          </cell>
          <cell r="D32">
            <v>3.14</v>
          </cell>
          <cell r="E32">
            <v>-0.5</v>
          </cell>
          <cell r="F32" t="str">
            <v>PILATES BIEN ETRE</v>
          </cell>
          <cell r="H32" t="e">
            <v>#REF!</v>
          </cell>
          <cell r="I32">
            <v>1</v>
          </cell>
          <cell r="J32">
            <v>3.14</v>
          </cell>
          <cell r="K32">
            <v>-0.4</v>
          </cell>
          <cell r="L32">
            <v>3.7679999999999998</v>
          </cell>
          <cell r="M32">
            <v>1.7097345132743362</v>
          </cell>
        </row>
        <row r="33">
          <cell r="A33">
            <v>1442</v>
          </cell>
          <cell r="B33" t="str">
            <v xml:space="preserve">BALLES LESTEES 0,5KG GRIS </v>
          </cell>
          <cell r="C33">
            <v>6.28</v>
          </cell>
          <cell r="D33">
            <v>3.14</v>
          </cell>
          <cell r="E33">
            <v>-0.5</v>
          </cell>
          <cell r="F33" t="str">
            <v>PILATES BIEN ETRE</v>
          </cell>
          <cell r="H33" t="e">
            <v>#REF!</v>
          </cell>
          <cell r="I33">
            <v>1</v>
          </cell>
          <cell r="J33">
            <v>3.14</v>
          </cell>
          <cell r="K33">
            <v>-0.4</v>
          </cell>
          <cell r="L33">
            <v>3.7679999999999998</v>
          </cell>
          <cell r="M33">
            <v>1.7097345132743362</v>
          </cell>
        </row>
        <row r="34">
          <cell r="A34">
            <v>1440</v>
          </cell>
          <cell r="B34" t="str">
            <v xml:space="preserve">BALLES LESTEES 1,5KG BLEU </v>
          </cell>
          <cell r="C34">
            <v>7.95</v>
          </cell>
          <cell r="D34">
            <v>3.9750000000000001</v>
          </cell>
          <cell r="E34">
            <v>-0.5</v>
          </cell>
          <cell r="F34" t="str">
            <v>PILATES BIEN ETRE</v>
          </cell>
          <cell r="H34" t="e">
            <v>#REF!</v>
          </cell>
          <cell r="I34">
            <v>3</v>
          </cell>
          <cell r="J34">
            <v>3.9750000000000001</v>
          </cell>
          <cell r="K34">
            <v>-0.4</v>
          </cell>
          <cell r="L34">
            <v>4.7699999999999996</v>
          </cell>
          <cell r="M34">
            <v>1.872566371681416</v>
          </cell>
        </row>
        <row r="35">
          <cell r="A35">
            <v>1443</v>
          </cell>
          <cell r="B35" t="str">
            <v>BALLES LESTEES 1,5KG GRIS</v>
          </cell>
          <cell r="C35">
            <v>7.95</v>
          </cell>
          <cell r="D35">
            <v>3.9750000000000001</v>
          </cell>
          <cell r="E35">
            <v>-0.5</v>
          </cell>
          <cell r="F35" t="str">
            <v>PILATES BIEN ETRE</v>
          </cell>
          <cell r="H35" t="e">
            <v>#REF!</v>
          </cell>
          <cell r="I35">
            <v>3</v>
          </cell>
          <cell r="J35">
            <v>3.9750000000000001</v>
          </cell>
          <cell r="K35">
            <v>-0.4</v>
          </cell>
          <cell r="L35">
            <v>4.7699999999999996</v>
          </cell>
          <cell r="M35">
            <v>1.872566371681416</v>
          </cell>
        </row>
        <row r="36">
          <cell r="A36">
            <v>1441</v>
          </cell>
          <cell r="B36" t="str">
            <v>BALLES LESTEES 1KG BLEU</v>
          </cell>
          <cell r="C36">
            <v>7.12</v>
          </cell>
          <cell r="D36">
            <v>3.56</v>
          </cell>
          <cell r="E36">
            <v>-0.5</v>
          </cell>
          <cell r="F36" t="str">
            <v>PILATES BIEN ETRE</v>
          </cell>
          <cell r="H36" t="e">
            <v>#REF!</v>
          </cell>
          <cell r="I36">
            <v>2</v>
          </cell>
          <cell r="J36">
            <v>3.56</v>
          </cell>
          <cell r="K36">
            <v>-0.4</v>
          </cell>
          <cell r="L36">
            <v>4.2720000000000002</v>
          </cell>
          <cell r="M36">
            <v>1.5876106194690265</v>
          </cell>
        </row>
        <row r="37">
          <cell r="A37">
            <v>1444</v>
          </cell>
          <cell r="B37" t="str">
            <v>BALLES LESTEES 1KG GRIS</v>
          </cell>
          <cell r="C37">
            <v>7.12</v>
          </cell>
          <cell r="D37">
            <v>3.56</v>
          </cell>
          <cell r="E37">
            <v>-0.5</v>
          </cell>
          <cell r="F37" t="str">
            <v>PILATES BIEN ETRE</v>
          </cell>
          <cell r="H37" t="e">
            <v>#REF!</v>
          </cell>
          <cell r="I37">
            <v>2</v>
          </cell>
          <cell r="J37">
            <v>3.56</v>
          </cell>
          <cell r="K37">
            <v>-0.4</v>
          </cell>
          <cell r="L37">
            <v>4.2720000000000002</v>
          </cell>
          <cell r="M37">
            <v>1.5876106194690265</v>
          </cell>
        </row>
        <row r="38">
          <cell r="A38">
            <v>1929</v>
          </cell>
          <cell r="B38" t="str">
            <v xml:space="preserve">BALLES LESTEES 1KG ROSE </v>
          </cell>
          <cell r="C38">
            <v>7.12</v>
          </cell>
          <cell r="D38">
            <v>3.56</v>
          </cell>
          <cell r="E38">
            <v>-0.5</v>
          </cell>
          <cell r="F38" t="str">
            <v>PILATES BIEN ETRE</v>
          </cell>
          <cell r="H38" t="e">
            <v>#REF!</v>
          </cell>
          <cell r="I38">
            <v>2</v>
          </cell>
          <cell r="J38">
            <v>3.56</v>
          </cell>
          <cell r="K38">
            <v>-0.4</v>
          </cell>
          <cell r="L38">
            <v>4.2720000000000002</v>
          </cell>
          <cell r="M38">
            <v>2.2654999999999998</v>
          </cell>
        </row>
        <row r="39">
          <cell r="A39">
            <v>1572</v>
          </cell>
          <cell r="B39" t="str">
            <v>BALLON FITNESS  65CM GRIS</v>
          </cell>
          <cell r="C39">
            <v>11.29</v>
          </cell>
          <cell r="D39">
            <v>7.3384999999999998</v>
          </cell>
          <cell r="E39">
            <v>-0.35</v>
          </cell>
          <cell r="F39" t="str">
            <v>PILATES BIEN ETRE</v>
          </cell>
          <cell r="H39" t="e">
            <v>#REF!</v>
          </cell>
          <cell r="I39">
            <v>1</v>
          </cell>
          <cell r="J39">
            <v>7.3384999999999998</v>
          </cell>
          <cell r="K39">
            <v>-0.24999999999999997</v>
          </cell>
          <cell r="L39">
            <v>8.4674999999999994</v>
          </cell>
          <cell r="M39">
            <v>3.5823008849557523</v>
          </cell>
        </row>
        <row r="40">
          <cell r="A40">
            <v>1930</v>
          </cell>
          <cell r="B40" t="str">
            <v>BALLON FITNESS  65CM ROSE</v>
          </cell>
          <cell r="C40">
            <v>11.29</v>
          </cell>
          <cell r="D40">
            <v>7.3384999999999998</v>
          </cell>
          <cell r="E40">
            <v>-0.35</v>
          </cell>
          <cell r="F40" t="str">
            <v>PILATES BIEN ETRE</v>
          </cell>
          <cell r="H40" t="e">
            <v>#REF!</v>
          </cell>
          <cell r="I40">
            <v>1</v>
          </cell>
          <cell r="J40">
            <v>7.3384999999999998</v>
          </cell>
          <cell r="K40">
            <v>-0.24999999999999997</v>
          </cell>
          <cell r="L40">
            <v>8.4674999999999994</v>
          </cell>
          <cell r="M40">
            <v>3.2429999999999994</v>
          </cell>
        </row>
        <row r="41">
          <cell r="A41">
            <v>1573</v>
          </cell>
          <cell r="B41" t="str">
            <v>BALLON FITNESS  65CM VERT</v>
          </cell>
          <cell r="C41">
            <v>11.29</v>
          </cell>
          <cell r="D41">
            <v>7.3384999999999998</v>
          </cell>
          <cell r="E41">
            <v>-0.35</v>
          </cell>
          <cell r="F41" t="str">
            <v>PILATES BIEN ETRE</v>
          </cell>
          <cell r="H41" t="e">
            <v>#REF!</v>
          </cell>
          <cell r="I41">
            <v>1</v>
          </cell>
          <cell r="J41">
            <v>7.3384999999999998</v>
          </cell>
          <cell r="K41">
            <v>-0.24999999999999997</v>
          </cell>
          <cell r="L41">
            <v>8.4674999999999994</v>
          </cell>
          <cell r="M41">
            <v>4.5194999999999999</v>
          </cell>
        </row>
        <row r="42">
          <cell r="A42">
            <v>3212</v>
          </cell>
          <cell r="B42" t="str">
            <v>BALLON FITNESS 55CM BLEU</v>
          </cell>
          <cell r="C42">
            <v>10.79</v>
          </cell>
          <cell r="D42">
            <v>7.0134999999999996</v>
          </cell>
          <cell r="E42">
            <v>-0.35</v>
          </cell>
          <cell r="F42" t="str">
            <v>PILATES BIEN ETRE</v>
          </cell>
          <cell r="H42" t="e">
            <v>#REF!</v>
          </cell>
          <cell r="I42">
            <v>1</v>
          </cell>
          <cell r="J42">
            <v>7.0134999999999996</v>
          </cell>
          <cell r="K42">
            <v>-0.24999999999999997</v>
          </cell>
          <cell r="L42">
            <v>8.0924999999999994</v>
          </cell>
          <cell r="M42">
            <v>2.9920353982300885</v>
          </cell>
        </row>
        <row r="43">
          <cell r="A43">
            <v>2666</v>
          </cell>
          <cell r="B43" t="str">
            <v>BALLON FITNESS 55CM GRIS</v>
          </cell>
          <cell r="C43">
            <v>10.79</v>
          </cell>
          <cell r="D43">
            <v>7.0134999999999996</v>
          </cell>
          <cell r="E43">
            <v>-0.35</v>
          </cell>
          <cell r="F43" t="str">
            <v>PILATES BIEN ETRE</v>
          </cell>
          <cell r="H43" t="e">
            <v>#REF!</v>
          </cell>
          <cell r="I43">
            <v>1</v>
          </cell>
          <cell r="J43">
            <v>7.0134999999999996</v>
          </cell>
          <cell r="K43">
            <v>-0.24999999999999997</v>
          </cell>
          <cell r="L43">
            <v>8.0924999999999994</v>
          </cell>
          <cell r="M43">
            <v>2.9920353982300885</v>
          </cell>
        </row>
        <row r="44">
          <cell r="A44">
            <v>1571</v>
          </cell>
          <cell r="B44" t="str">
            <v>BALLON FITNESS 65CM BLEU</v>
          </cell>
          <cell r="C44">
            <v>11.29</v>
          </cell>
          <cell r="D44">
            <v>7.3384999999999998</v>
          </cell>
          <cell r="E44">
            <v>-0.35</v>
          </cell>
          <cell r="F44" t="str">
            <v>PILATES BIEN ETRE</v>
          </cell>
          <cell r="H44" t="e">
            <v>#REF!</v>
          </cell>
          <cell r="I44">
            <v>1</v>
          </cell>
          <cell r="J44">
            <v>7.3384999999999998</v>
          </cell>
          <cell r="K44">
            <v>-0.24999999999999997</v>
          </cell>
          <cell r="L44">
            <v>8.4674999999999994</v>
          </cell>
          <cell r="M44">
            <v>5.5668141592920355</v>
          </cell>
        </row>
        <row r="45">
          <cell r="A45">
            <v>1574</v>
          </cell>
          <cell r="B45" t="str">
            <v xml:space="preserve">BALLON FITNESS 75CM </v>
          </cell>
          <cell r="C45">
            <v>12.54</v>
          </cell>
          <cell r="D45">
            <v>8.1509999999999998</v>
          </cell>
          <cell r="E45">
            <v>-0.35</v>
          </cell>
          <cell r="F45" t="str">
            <v>PILATES BIEN ETRE</v>
          </cell>
          <cell r="H45" t="e">
            <v>#REF!</v>
          </cell>
          <cell r="I45">
            <v>1</v>
          </cell>
          <cell r="J45">
            <v>8.1509999999999998</v>
          </cell>
          <cell r="K45">
            <v>-0.24999999999999997</v>
          </cell>
          <cell r="L45">
            <v>9.4049999999999994</v>
          </cell>
          <cell r="M45">
            <v>6.5030973451327432</v>
          </cell>
        </row>
        <row r="46">
          <cell r="A46">
            <v>1445</v>
          </cell>
          <cell r="B46" t="str">
            <v>BALLON PAILLE BLEU</v>
          </cell>
          <cell r="C46">
            <v>3.27</v>
          </cell>
          <cell r="D46">
            <v>2.1255000000000002</v>
          </cell>
          <cell r="E46">
            <v>-0.35</v>
          </cell>
          <cell r="F46" t="str">
            <v>PILATES BIEN ETRE</v>
          </cell>
          <cell r="H46" t="e">
            <v>#REF!</v>
          </cell>
          <cell r="I46">
            <v>0.3</v>
          </cell>
          <cell r="J46">
            <v>2.1255000000000002</v>
          </cell>
          <cell r="K46">
            <v>-0.24999999999999997</v>
          </cell>
          <cell r="L46">
            <v>2.4525000000000001</v>
          </cell>
          <cell r="M46">
            <v>1.3535398230088498</v>
          </cell>
        </row>
        <row r="47">
          <cell r="A47">
            <v>1447</v>
          </cell>
          <cell r="B47" t="str">
            <v>BALLON PAILLE VIOLET</v>
          </cell>
          <cell r="C47">
            <v>3.27</v>
          </cell>
          <cell r="D47">
            <v>2.1255000000000002</v>
          </cell>
          <cell r="E47">
            <v>-0.35</v>
          </cell>
          <cell r="F47" t="str">
            <v>PILATES BIEN ETRE</v>
          </cell>
          <cell r="H47" t="e">
            <v>#REF!</v>
          </cell>
          <cell r="I47">
            <v>0.3</v>
          </cell>
          <cell r="J47">
            <v>2.1255000000000002</v>
          </cell>
          <cell r="K47">
            <v>-0.24999999999999997</v>
          </cell>
          <cell r="L47">
            <v>2.4525000000000001</v>
          </cell>
          <cell r="M47">
            <v>1.3535398230088498</v>
          </cell>
        </row>
        <row r="48">
          <cell r="A48">
            <v>3616</v>
          </cell>
          <cell r="B48" t="str">
            <v>BANC PENDERIE DOUBLE FACE 1,6M</v>
          </cell>
          <cell r="C48">
            <v>520</v>
          </cell>
          <cell r="D48">
            <v>390</v>
          </cell>
          <cell r="E48">
            <v>-0.25</v>
          </cell>
          <cell r="F48" t="str">
            <v>EQUIPEMENT CLUB</v>
          </cell>
          <cell r="H48" t="e">
            <v>#REF!</v>
          </cell>
          <cell r="I48">
            <v>55</v>
          </cell>
          <cell r="J48">
            <v>390</v>
          </cell>
          <cell r="K48">
            <v>-0.15</v>
          </cell>
          <cell r="L48">
            <v>442</v>
          </cell>
          <cell r="M48">
            <v>264</v>
          </cell>
        </row>
        <row r="49">
          <cell r="A49">
            <v>3617</v>
          </cell>
          <cell r="B49" t="str">
            <v>BANC PENDERIE DOUBLE FACE 2M</v>
          </cell>
          <cell r="C49">
            <v>550</v>
          </cell>
          <cell r="D49">
            <v>412.5</v>
          </cell>
          <cell r="E49">
            <v>-0.25</v>
          </cell>
          <cell r="F49" t="str">
            <v>EQUIPEMENT CLUB</v>
          </cell>
          <cell r="H49" t="e">
            <v>#REF!</v>
          </cell>
          <cell r="I49">
            <v>64.2</v>
          </cell>
          <cell r="J49">
            <v>412.5</v>
          </cell>
          <cell r="K49">
            <v>-0.15</v>
          </cell>
          <cell r="L49">
            <v>467.5</v>
          </cell>
          <cell r="M49">
            <v>292</v>
          </cell>
        </row>
        <row r="50">
          <cell r="A50">
            <v>3618</v>
          </cell>
          <cell r="B50" t="str">
            <v>BANC PENDERIE SIMPLE FACE 1,6M</v>
          </cell>
          <cell r="C50">
            <v>305</v>
          </cell>
          <cell r="D50">
            <v>228.75</v>
          </cell>
          <cell r="E50">
            <v>-0.25</v>
          </cell>
          <cell r="F50" t="str">
            <v>EQUIPEMENT CLUB</v>
          </cell>
          <cell r="H50" t="e">
            <v>#REF!</v>
          </cell>
          <cell r="I50">
            <v>35</v>
          </cell>
          <cell r="J50">
            <v>228.75</v>
          </cell>
          <cell r="K50">
            <v>-0.15</v>
          </cell>
          <cell r="L50">
            <v>259.25</v>
          </cell>
          <cell r="M50">
            <v>160.30000000000001</v>
          </cell>
        </row>
        <row r="51">
          <cell r="A51">
            <v>3619</v>
          </cell>
          <cell r="B51" t="str">
            <v>BANC PENDERIE SIMPLE FACE 2M</v>
          </cell>
          <cell r="C51">
            <v>315</v>
          </cell>
          <cell r="D51">
            <v>236.25</v>
          </cell>
          <cell r="E51">
            <v>-0.25</v>
          </cell>
          <cell r="F51" t="str">
            <v>EQUIPEMENT CLUB</v>
          </cell>
          <cell r="H51" t="e">
            <v>#REF!</v>
          </cell>
          <cell r="I51">
            <v>39.1</v>
          </cell>
          <cell r="J51">
            <v>236.25</v>
          </cell>
          <cell r="K51">
            <v>-0.15</v>
          </cell>
          <cell r="L51">
            <v>267.75</v>
          </cell>
          <cell r="M51">
            <v>174.3</v>
          </cell>
        </row>
        <row r="52">
          <cell r="A52">
            <v>3827</v>
          </cell>
          <cell r="B52" t="str">
            <v>BANC VESTIAIRE 1,2M</v>
          </cell>
          <cell r="C52">
            <v>159</v>
          </cell>
          <cell r="D52">
            <v>103.35000000000001</v>
          </cell>
          <cell r="E52">
            <v>-0.34999999999999992</v>
          </cell>
          <cell r="F52" t="str">
            <v>EQUIPEMENT CLUB</v>
          </cell>
          <cell r="H52" t="e">
            <v>#REF!</v>
          </cell>
          <cell r="I52">
            <v>11.7</v>
          </cell>
          <cell r="J52">
            <v>103.35000000000001</v>
          </cell>
          <cell r="K52">
            <v>-0.24999999999999992</v>
          </cell>
          <cell r="L52">
            <v>119.25000000000001</v>
          </cell>
          <cell r="M52">
            <v>66.599999999999994</v>
          </cell>
        </row>
        <row r="53">
          <cell r="A53">
            <v>3620</v>
          </cell>
          <cell r="B53" t="str">
            <v>BANC VESTIAIRE 1,5M</v>
          </cell>
          <cell r="C53">
            <v>169</v>
          </cell>
          <cell r="D53">
            <v>118.3</v>
          </cell>
          <cell r="E53">
            <v>-0.30000000000000004</v>
          </cell>
          <cell r="F53" t="str">
            <v>EQUIPEMENT CLUB</v>
          </cell>
          <cell r="H53" t="e">
            <v>#REF!</v>
          </cell>
          <cell r="I53">
            <v>15.1</v>
          </cell>
          <cell r="J53">
            <v>118.3</v>
          </cell>
          <cell r="K53">
            <v>-0.20000000000000004</v>
          </cell>
          <cell r="L53">
            <v>135.19999999999999</v>
          </cell>
          <cell r="M53">
            <v>73.150000000000006</v>
          </cell>
        </row>
        <row r="54">
          <cell r="A54">
            <v>3621</v>
          </cell>
          <cell r="B54" t="str">
            <v>BANC VESTIAIRE 2M</v>
          </cell>
          <cell r="C54">
            <v>180</v>
          </cell>
          <cell r="D54">
            <v>135</v>
          </cell>
          <cell r="E54">
            <v>-0.25</v>
          </cell>
          <cell r="F54" t="str">
            <v>EQUIPEMENT CLUB</v>
          </cell>
          <cell r="H54" t="e">
            <v>#REF!</v>
          </cell>
          <cell r="I54">
            <v>18.2</v>
          </cell>
          <cell r="J54">
            <v>135</v>
          </cell>
          <cell r="K54">
            <v>-0.15</v>
          </cell>
          <cell r="L54">
            <v>153</v>
          </cell>
          <cell r="M54">
            <v>89.1</v>
          </cell>
        </row>
        <row r="55">
          <cell r="A55">
            <v>1548</v>
          </cell>
          <cell r="B55" t="str">
            <v>BANDE LATEX (LOT DE 3)</v>
          </cell>
          <cell r="C55">
            <v>9.1999999999999993</v>
          </cell>
          <cell r="D55">
            <v>5.9799999999999995</v>
          </cell>
          <cell r="E55">
            <v>-0.35</v>
          </cell>
          <cell r="F55" t="str">
            <v>FITNESS</v>
          </cell>
          <cell r="H55" t="e">
            <v>#REF!</v>
          </cell>
          <cell r="I55">
            <v>0.27</v>
          </cell>
          <cell r="J55">
            <v>5.9799999999999995</v>
          </cell>
          <cell r="K55">
            <v>-0.24999999999999997</v>
          </cell>
          <cell r="L55">
            <v>6.8999999999999995</v>
          </cell>
          <cell r="M55">
            <v>3.4499999999999997</v>
          </cell>
        </row>
        <row r="56">
          <cell r="A56">
            <v>1726</v>
          </cell>
          <cell r="B56" t="str">
            <v>BANDE LATEX ROULEAU LIGHT 25M</v>
          </cell>
          <cell r="C56">
            <v>33.717999999999996</v>
          </cell>
          <cell r="D56">
            <v>18.544899999999998</v>
          </cell>
          <cell r="E56">
            <v>-0.45</v>
          </cell>
          <cell r="F56" t="str">
            <v>FITNESS</v>
          </cell>
          <cell r="H56" t="e">
            <v>#REF!</v>
          </cell>
          <cell r="I56">
            <v>1.2</v>
          </cell>
          <cell r="J56">
            <v>18.544899999999998</v>
          </cell>
          <cell r="K56">
            <v>-0.35</v>
          </cell>
          <cell r="L56">
            <v>21.916699999999999</v>
          </cell>
          <cell r="M56">
            <v>9.9327433628318591</v>
          </cell>
        </row>
        <row r="57">
          <cell r="A57">
            <v>1727</v>
          </cell>
          <cell r="B57" t="str">
            <v>BANDE LATEX ROULEAU MEDIUM 25M</v>
          </cell>
          <cell r="C57">
            <v>44.803999999999995</v>
          </cell>
          <cell r="D57">
            <v>24.642199999999999</v>
          </cell>
          <cell r="E57">
            <v>-0.44999999999999996</v>
          </cell>
          <cell r="F57" t="str">
            <v>FITNESS</v>
          </cell>
          <cell r="H57" t="e">
            <v>#REF!</v>
          </cell>
          <cell r="I57">
            <v>1.3</v>
          </cell>
          <cell r="J57">
            <v>24.642199999999999</v>
          </cell>
          <cell r="K57">
            <v>-0.35</v>
          </cell>
          <cell r="L57">
            <v>29.122599999999998</v>
          </cell>
          <cell r="M57">
            <v>13.189380530973452</v>
          </cell>
        </row>
        <row r="58">
          <cell r="A58">
            <v>3491</v>
          </cell>
          <cell r="B58" t="str">
            <v>BANDE LATEX ROULEAU STRONG 25M</v>
          </cell>
          <cell r="C58">
            <v>50.6</v>
          </cell>
          <cell r="D58">
            <v>27.830000000000002</v>
          </cell>
          <cell r="E58">
            <v>-0.44999999999999996</v>
          </cell>
          <cell r="F58" t="str">
            <v>FITNESS</v>
          </cell>
          <cell r="H58" t="e">
            <v>#REF!</v>
          </cell>
          <cell r="I58">
            <v>1.7</v>
          </cell>
          <cell r="J58">
            <v>27.830000000000002</v>
          </cell>
          <cell r="K58">
            <v>-0.35</v>
          </cell>
          <cell r="L58">
            <v>32.89</v>
          </cell>
          <cell r="M58">
            <v>16.995575221238937</v>
          </cell>
        </row>
        <row r="59">
          <cell r="A59">
            <v>2902</v>
          </cell>
          <cell r="B59" t="str">
            <v>BANDES LESTEES CHEVILLE 2X0,5KG</v>
          </cell>
          <cell r="C59">
            <v>8.9600000000000009</v>
          </cell>
          <cell r="D59">
            <v>6.23</v>
          </cell>
          <cell r="E59">
            <v>-0.44999999999999996</v>
          </cell>
          <cell r="F59" t="str">
            <v>FITNESS</v>
          </cell>
          <cell r="H59" t="e">
            <v>#REF!</v>
          </cell>
          <cell r="I59">
            <v>1</v>
          </cell>
          <cell r="J59">
            <v>4.9280000000000008</v>
          </cell>
          <cell r="K59">
            <v>-0.35</v>
          </cell>
          <cell r="L59">
            <v>5.8240000000000007</v>
          </cell>
          <cell r="M59">
            <v>2.2999999999999998</v>
          </cell>
        </row>
        <row r="60">
          <cell r="A60">
            <v>1450</v>
          </cell>
          <cell r="B60" t="str">
            <v>BANDES LESTEES CHEVILLE 2X1KG</v>
          </cell>
          <cell r="C60">
            <v>11.12</v>
          </cell>
          <cell r="D60">
            <v>6.1159999999999997</v>
          </cell>
          <cell r="E60">
            <v>-0.45</v>
          </cell>
          <cell r="F60" t="str">
            <v>FITNESS</v>
          </cell>
          <cell r="H60" t="e">
            <v>#REF!</v>
          </cell>
          <cell r="I60">
            <v>2</v>
          </cell>
          <cell r="J60">
            <v>6.1159999999999997</v>
          </cell>
          <cell r="K60">
            <v>-0.35</v>
          </cell>
          <cell r="L60">
            <v>7.2279999999999998</v>
          </cell>
          <cell r="M60">
            <v>3.1345132743362831</v>
          </cell>
        </row>
        <row r="61">
          <cell r="A61">
            <v>1451</v>
          </cell>
          <cell r="B61" t="str">
            <v>BANDES LESTEES POIGNET 2X0,5KG</v>
          </cell>
          <cell r="C61">
            <v>9.1999999999999993</v>
          </cell>
          <cell r="D61">
            <v>5.0599999999999996</v>
          </cell>
          <cell r="E61">
            <v>-0.45</v>
          </cell>
          <cell r="F61" t="str">
            <v>FITNESS</v>
          </cell>
          <cell r="H61" t="e">
            <v>#REF!</v>
          </cell>
          <cell r="I61">
            <v>1</v>
          </cell>
          <cell r="J61">
            <v>5.0599999999999996</v>
          </cell>
          <cell r="K61">
            <v>-0.35</v>
          </cell>
          <cell r="L61">
            <v>5.9799999999999995</v>
          </cell>
          <cell r="M61">
            <v>2.4424778761061949</v>
          </cell>
        </row>
        <row r="62">
          <cell r="A62">
            <v>3408</v>
          </cell>
          <cell r="B62" t="str">
            <v>BARRE CROSSFIT  OLYMPIQUE 28MM</v>
          </cell>
          <cell r="C62">
            <v>158.22</v>
          </cell>
          <cell r="D62">
            <v>102.843</v>
          </cell>
          <cell r="E62">
            <v>-0.35</v>
          </cell>
          <cell r="F62" t="str">
            <v>CROSSFIT</v>
          </cell>
          <cell r="H62" t="e">
            <v>#REF!</v>
          </cell>
          <cell r="I62">
            <v>21</v>
          </cell>
          <cell r="J62">
            <v>102.843</v>
          </cell>
          <cell r="K62">
            <v>-0.24999999999999997</v>
          </cell>
          <cell r="L62">
            <v>118.66499999999999</v>
          </cell>
          <cell r="M62">
            <v>59.942477876106196</v>
          </cell>
        </row>
        <row r="63">
          <cell r="A63">
            <v>3407</v>
          </cell>
          <cell r="B63" t="str">
            <v>BARRE CROSSFIT OLYMPIQUE 25MM</v>
          </cell>
          <cell r="C63">
            <v>159.08000000000001</v>
          </cell>
          <cell r="D63">
            <v>103.40200000000002</v>
          </cell>
          <cell r="E63">
            <v>-0.35</v>
          </cell>
          <cell r="F63" t="str">
            <v>CROSSFIT</v>
          </cell>
          <cell r="H63" t="e">
            <v>#REF!</v>
          </cell>
          <cell r="I63">
            <v>18</v>
          </cell>
          <cell r="J63">
            <v>103.40200000000002</v>
          </cell>
          <cell r="K63">
            <v>-0.24999999999999997</v>
          </cell>
          <cell r="L63">
            <v>119.31</v>
          </cell>
          <cell r="M63">
            <v>70.831858407079636</v>
          </cell>
        </row>
        <row r="64">
          <cell r="A64">
            <v>1452</v>
          </cell>
          <cell r="B64" t="str">
            <v>BARRE CURL EZ 120CM</v>
          </cell>
          <cell r="C64">
            <v>64.209999999999994</v>
          </cell>
          <cell r="D64">
            <v>38.525999999999996</v>
          </cell>
          <cell r="E64">
            <v>-0.4</v>
          </cell>
          <cell r="F64" t="str">
            <v>MUSCULATION</v>
          </cell>
          <cell r="H64" t="e">
            <v>#REF!</v>
          </cell>
          <cell r="I64">
            <v>10</v>
          </cell>
          <cell r="J64">
            <v>38.525999999999996</v>
          </cell>
          <cell r="K64">
            <v>-0.30000000000000004</v>
          </cell>
          <cell r="L64">
            <v>44.946999999999996</v>
          </cell>
          <cell r="M64">
            <v>22.287610619469028</v>
          </cell>
        </row>
        <row r="65">
          <cell r="A65">
            <v>2450</v>
          </cell>
          <cell r="B65" t="str">
            <v>BARRE D'OBSTACLE 1,2M</v>
          </cell>
          <cell r="C65">
            <v>2.84</v>
          </cell>
          <cell r="D65">
            <v>2.2719999999999998</v>
          </cell>
          <cell r="E65">
            <v>-0.20000000000000004</v>
          </cell>
          <cell r="F65" t="str">
            <v>PERSONAL TRAINER</v>
          </cell>
          <cell r="H65" t="e">
            <v>#REF!</v>
          </cell>
          <cell r="I65">
            <v>0.35</v>
          </cell>
          <cell r="J65">
            <v>2.2719999999999998</v>
          </cell>
          <cell r="K65">
            <v>-0.10000000000000003</v>
          </cell>
          <cell r="L65">
            <v>2.5559999999999996</v>
          </cell>
          <cell r="M65">
            <v>1.639</v>
          </cell>
        </row>
        <row r="66">
          <cell r="A66">
            <v>2451</v>
          </cell>
          <cell r="B66" t="str">
            <v>BARRE D'OBSTACLE 1,6M</v>
          </cell>
          <cell r="C66">
            <v>3.4</v>
          </cell>
          <cell r="D66">
            <v>2.72</v>
          </cell>
          <cell r="E66">
            <v>-0.19999999999999993</v>
          </cell>
          <cell r="F66" t="str">
            <v>PERSONAL TRAINER</v>
          </cell>
          <cell r="H66" t="e">
            <v>#REF!</v>
          </cell>
          <cell r="I66">
            <v>0.25</v>
          </cell>
          <cell r="J66">
            <v>2.72</v>
          </cell>
          <cell r="K66">
            <v>-9.9999999999999922E-2</v>
          </cell>
          <cell r="L66">
            <v>3.0600000000000005</v>
          </cell>
          <cell r="M66">
            <v>2.1890000000000001</v>
          </cell>
        </row>
        <row r="67">
          <cell r="A67">
            <v>2333</v>
          </cell>
          <cell r="B67" t="str">
            <v>BARRE D'OBSTACLE 1M</v>
          </cell>
          <cell r="C67">
            <v>2.59</v>
          </cell>
          <cell r="D67">
            <v>2.0720000000000001</v>
          </cell>
          <cell r="E67">
            <v>-0.19999999999999993</v>
          </cell>
          <cell r="F67" t="str">
            <v>PERSONAL TRAINER</v>
          </cell>
          <cell r="H67" t="e">
            <v>#REF!</v>
          </cell>
          <cell r="I67">
            <v>0.15</v>
          </cell>
          <cell r="J67">
            <v>2.0720000000000001</v>
          </cell>
          <cell r="K67">
            <v>-9.9999999999999922E-2</v>
          </cell>
          <cell r="L67">
            <v>2.3310000000000004</v>
          </cell>
          <cell r="M67">
            <v>1.4520000000000002</v>
          </cell>
        </row>
        <row r="68">
          <cell r="A68">
            <v>1519</v>
          </cell>
          <cell r="B68" t="str">
            <v>BARRE DE TRICEPS EN V</v>
          </cell>
          <cell r="C68">
            <v>27.93</v>
          </cell>
          <cell r="D68">
            <v>16.757999999999999</v>
          </cell>
          <cell r="E68">
            <v>-0.4</v>
          </cell>
          <cell r="F68" t="str">
            <v>MUSCULATION</v>
          </cell>
          <cell r="H68" t="e">
            <v>#REF!</v>
          </cell>
          <cell r="I68">
            <v>2.8</v>
          </cell>
          <cell r="J68">
            <v>16.757999999999999</v>
          </cell>
          <cell r="K68">
            <v>-0.30000000000000004</v>
          </cell>
          <cell r="L68">
            <v>19.550999999999998</v>
          </cell>
          <cell r="M68">
            <v>9.0371681415929217</v>
          </cell>
        </row>
        <row r="69">
          <cell r="A69">
            <v>1456</v>
          </cell>
          <cell r="B69" t="str">
            <v>BARRE DROITE DE TIRAGE DORSAL</v>
          </cell>
          <cell r="C69">
            <v>35.950000000000003</v>
          </cell>
          <cell r="D69">
            <v>23.367500000000003</v>
          </cell>
          <cell r="E69">
            <v>-0.35</v>
          </cell>
          <cell r="F69" t="str">
            <v>MUSCULATION</v>
          </cell>
          <cell r="H69" t="e">
            <v>#REF!</v>
          </cell>
          <cell r="I69">
            <v>5.35</v>
          </cell>
          <cell r="J69">
            <v>23.367500000000003</v>
          </cell>
          <cell r="K69">
            <v>-0.24999999999999997</v>
          </cell>
          <cell r="L69">
            <v>26.962500000000002</v>
          </cell>
          <cell r="M69">
            <v>13.352212389380531</v>
          </cell>
        </row>
        <row r="70">
          <cell r="A70">
            <v>1458</v>
          </cell>
          <cell r="B70" t="str">
            <v xml:space="preserve">BARRE LYRE TRICEPS </v>
          </cell>
          <cell r="C70">
            <v>74.209999999999994</v>
          </cell>
          <cell r="D70">
            <v>48.236499999999999</v>
          </cell>
          <cell r="E70">
            <v>-0.35</v>
          </cell>
          <cell r="F70" t="str">
            <v>MUSCULATION</v>
          </cell>
          <cell r="H70" t="e">
            <v>#REF!</v>
          </cell>
          <cell r="I70">
            <v>14</v>
          </cell>
          <cell r="J70">
            <v>48.236499999999999</v>
          </cell>
          <cell r="K70">
            <v>-0.24999999999999997</v>
          </cell>
          <cell r="L70">
            <v>55.657499999999999</v>
          </cell>
          <cell r="M70">
            <v>28.088495575221241</v>
          </cell>
        </row>
        <row r="71">
          <cell r="A71">
            <v>2986</v>
          </cell>
          <cell r="B71" t="str">
            <v>BARRE OLYMPIQUE DROITE 1,50M</v>
          </cell>
          <cell r="C71">
            <v>103.85999999999999</v>
          </cell>
          <cell r="D71">
            <v>57.122999999999998</v>
          </cell>
          <cell r="E71">
            <v>-0.44999999999999996</v>
          </cell>
          <cell r="F71" t="str">
            <v>MUSCULATION</v>
          </cell>
          <cell r="H71" t="e">
            <v>#REF!</v>
          </cell>
          <cell r="I71">
            <v>13</v>
          </cell>
          <cell r="J71">
            <v>57.122999999999998</v>
          </cell>
          <cell r="K71">
            <v>-0.35</v>
          </cell>
          <cell r="L71">
            <v>67.508999999999986</v>
          </cell>
          <cell r="M71">
            <v>27.172566371681416</v>
          </cell>
        </row>
        <row r="72">
          <cell r="A72">
            <v>1453</v>
          </cell>
          <cell r="B72" t="str">
            <v>BARRE OLYMPIQUE DROITE 2,20M</v>
          </cell>
          <cell r="C72">
            <v>159.55199999999996</v>
          </cell>
          <cell r="D72">
            <v>78.930000000000007</v>
          </cell>
          <cell r="E72">
            <v>-0.44999999999999996</v>
          </cell>
          <cell r="F72" t="str">
            <v>MUSCULATION</v>
          </cell>
          <cell r="H72" t="e">
            <v>#REF!</v>
          </cell>
          <cell r="I72">
            <v>20</v>
          </cell>
          <cell r="J72">
            <v>87.753599999999992</v>
          </cell>
          <cell r="K72">
            <v>-0.35</v>
          </cell>
          <cell r="L72">
            <v>103.70879999999998</v>
          </cell>
          <cell r="M72">
            <v>37.624336283185841</v>
          </cell>
        </row>
        <row r="73">
          <cell r="A73">
            <v>1457</v>
          </cell>
          <cell r="B73" t="str">
            <v>BARRE ROWING BICEPS TRICEPS</v>
          </cell>
          <cell r="C73">
            <v>18.39</v>
          </cell>
          <cell r="D73">
            <v>11.9535</v>
          </cell>
          <cell r="E73">
            <v>-0.35000000000000003</v>
          </cell>
          <cell r="F73" t="str">
            <v>MUSCULATION</v>
          </cell>
          <cell r="H73" t="e">
            <v>#REF!</v>
          </cell>
          <cell r="I73">
            <v>2.2999999999999998</v>
          </cell>
          <cell r="J73">
            <v>11.9535</v>
          </cell>
          <cell r="K73">
            <v>-0.25</v>
          </cell>
          <cell r="L73">
            <v>13.7925</v>
          </cell>
          <cell r="M73">
            <v>7.1238938053097351</v>
          </cell>
        </row>
        <row r="74">
          <cell r="A74">
            <v>1459</v>
          </cell>
          <cell r="B74" t="str">
            <v>BARRE ROWING DE TIRAGE DORSAL</v>
          </cell>
          <cell r="C74">
            <v>38</v>
          </cell>
          <cell r="D74">
            <v>26.599999999999998</v>
          </cell>
          <cell r="E74">
            <v>-0.30000000000000004</v>
          </cell>
          <cell r="F74" t="str">
            <v>MUSCULATION</v>
          </cell>
          <cell r="H74" t="e">
            <v>#REF!</v>
          </cell>
          <cell r="I74">
            <v>5.6</v>
          </cell>
          <cell r="J74">
            <v>26.599999999999998</v>
          </cell>
          <cell r="K74">
            <v>-0.20000000000000004</v>
          </cell>
          <cell r="L74">
            <v>30.4</v>
          </cell>
          <cell r="M74">
            <v>16.934513274336283</v>
          </cell>
        </row>
        <row r="75">
          <cell r="A75">
            <v>1460</v>
          </cell>
          <cell r="B75" t="str">
            <v>BASE A PICOTS</v>
          </cell>
          <cell r="C75">
            <v>11.71</v>
          </cell>
          <cell r="D75">
            <v>6.440500000000001</v>
          </cell>
          <cell r="E75">
            <v>-0.44999999999999996</v>
          </cell>
          <cell r="F75" t="str">
            <v>PILATES BIEN ETRE</v>
          </cell>
          <cell r="H75" t="e">
            <v>#REF!</v>
          </cell>
          <cell r="I75">
            <v>1</v>
          </cell>
          <cell r="J75">
            <v>6.440500000000001</v>
          </cell>
          <cell r="K75">
            <v>-0.35</v>
          </cell>
          <cell r="L75">
            <v>7.6115000000000004</v>
          </cell>
          <cell r="M75">
            <v>3.2566371681415931</v>
          </cell>
        </row>
        <row r="76">
          <cell r="A76">
            <v>1461</v>
          </cell>
          <cell r="B76" t="str">
            <v>BATONS DE BOIS PAR 10</v>
          </cell>
          <cell r="C76">
            <v>23.41</v>
          </cell>
          <cell r="D76">
            <v>18.75</v>
          </cell>
          <cell r="E76">
            <v>-0.55000000000000004</v>
          </cell>
          <cell r="F76" t="str">
            <v>PERSONAL TRAINER</v>
          </cell>
          <cell r="H76" t="e">
            <v>#REF!</v>
          </cell>
          <cell r="I76">
            <v>2.75</v>
          </cell>
          <cell r="J76">
            <v>10.5345</v>
          </cell>
          <cell r="K76">
            <v>-0.45000000000000007</v>
          </cell>
          <cell r="L76">
            <v>12.875499999999999</v>
          </cell>
          <cell r="M76">
            <v>2.9004424778761062</v>
          </cell>
        </row>
        <row r="77">
          <cell r="A77">
            <v>3425</v>
          </cell>
          <cell r="B77" t="str">
            <v>BIG WEDGE</v>
          </cell>
          <cell r="C77">
            <v>135</v>
          </cell>
          <cell r="D77">
            <v>114.75</v>
          </cell>
          <cell r="E77">
            <v>-0.15</v>
          </cell>
          <cell r="F77" t="str">
            <v>PILATES BIEN ETRE</v>
          </cell>
          <cell r="H77" t="e">
            <v>#REF!</v>
          </cell>
          <cell r="I77">
            <v>5</v>
          </cell>
          <cell r="J77">
            <v>114.75</v>
          </cell>
          <cell r="K77">
            <v>-4.9999999999999989E-2</v>
          </cell>
          <cell r="L77">
            <v>128.25</v>
          </cell>
          <cell r="M77">
            <v>93</v>
          </cell>
        </row>
        <row r="78">
          <cell r="A78">
            <v>1462</v>
          </cell>
          <cell r="B78" t="str">
            <v>BLOC PROPRIOCEPTION</v>
          </cell>
          <cell r="C78">
            <v>32.28</v>
          </cell>
          <cell r="D78">
            <v>19.367999999999999</v>
          </cell>
          <cell r="E78">
            <v>-0.40000000000000008</v>
          </cell>
          <cell r="F78" t="str">
            <v>PILATES BIEN ETRE</v>
          </cell>
          <cell r="H78" t="e">
            <v>#REF!</v>
          </cell>
          <cell r="I78">
            <v>0.85</v>
          </cell>
          <cell r="J78">
            <v>19.367999999999999</v>
          </cell>
          <cell r="K78">
            <v>-0.30000000000000004</v>
          </cell>
          <cell r="L78">
            <v>22.596</v>
          </cell>
          <cell r="M78">
            <v>10.39070796460177</v>
          </cell>
        </row>
        <row r="79">
          <cell r="A79">
            <v>1463</v>
          </cell>
          <cell r="B79" t="str">
            <v>BLOC YOGA</v>
          </cell>
          <cell r="C79">
            <v>5.0199999999999996</v>
          </cell>
          <cell r="D79">
            <v>4.2669999999999995</v>
          </cell>
          <cell r="E79">
            <v>-0.15000000000000002</v>
          </cell>
          <cell r="F79" t="str">
            <v>PILATES BIEN ETRE</v>
          </cell>
          <cell r="H79" t="e">
            <v>#REF!</v>
          </cell>
          <cell r="I79">
            <v>0.3</v>
          </cell>
          <cell r="J79">
            <v>4.2669999999999995</v>
          </cell>
          <cell r="K79">
            <v>-5.0000000000000017E-2</v>
          </cell>
          <cell r="L79">
            <v>4.7689999999999992</v>
          </cell>
          <cell r="M79">
            <v>3.4614999999999996</v>
          </cell>
        </row>
        <row r="80">
          <cell r="A80">
            <v>1479</v>
          </cell>
          <cell r="B80" t="str">
            <v xml:space="preserve">BRIQUES YOGA </v>
          </cell>
          <cell r="C80">
            <v>6.7</v>
          </cell>
          <cell r="D80">
            <v>4.0199999999999996</v>
          </cell>
          <cell r="E80">
            <v>-0.40000000000000008</v>
          </cell>
          <cell r="F80" t="str">
            <v>PILATES BIEN ETRE</v>
          </cell>
          <cell r="H80" t="e">
            <v>#REF!</v>
          </cell>
          <cell r="I80">
            <v>0.12</v>
          </cell>
          <cell r="J80">
            <v>4.0199999999999996</v>
          </cell>
          <cell r="K80">
            <v>-0.30000000000000004</v>
          </cell>
          <cell r="L80">
            <v>4.6899999999999995</v>
          </cell>
          <cell r="M80">
            <v>2.0150442477876105</v>
          </cell>
        </row>
        <row r="81">
          <cell r="A81">
            <v>1480</v>
          </cell>
          <cell r="B81" t="str">
            <v xml:space="preserve">CADILLAC </v>
          </cell>
          <cell r="C81">
            <v>2779.26</v>
          </cell>
          <cell r="D81">
            <v>1945.482</v>
          </cell>
          <cell r="E81">
            <v>-0.30000000000000004</v>
          </cell>
          <cell r="F81" t="str">
            <v>PILATES BIEN ETRE</v>
          </cell>
          <cell r="H81" t="e">
            <v>#REF!</v>
          </cell>
          <cell r="I81">
            <v>0</v>
          </cell>
          <cell r="J81">
            <v>1945.482</v>
          </cell>
          <cell r="K81">
            <v>-0.20000000000000004</v>
          </cell>
          <cell r="L81">
            <v>2223.4079999999999</v>
          </cell>
          <cell r="M81">
            <v>1946.5</v>
          </cell>
        </row>
        <row r="82">
          <cell r="A82">
            <v>1481</v>
          </cell>
          <cell r="B82" t="str">
            <v>CADILLAC COMBO</v>
          </cell>
          <cell r="C82">
            <v>4306.0200000000004</v>
          </cell>
          <cell r="D82">
            <v>3444.8160000000007</v>
          </cell>
          <cell r="E82">
            <v>-0.19999999999999993</v>
          </cell>
          <cell r="F82" t="str">
            <v>PILATES BIEN ETRE</v>
          </cell>
          <cell r="H82" t="e">
            <v>#REF!</v>
          </cell>
          <cell r="I82">
            <v>0</v>
          </cell>
          <cell r="J82">
            <v>3444.8160000000007</v>
          </cell>
          <cell r="K82">
            <v>-9.9999999999999922E-2</v>
          </cell>
          <cell r="L82">
            <v>3875.418000000001</v>
          </cell>
          <cell r="M82">
            <v>2286.5</v>
          </cell>
        </row>
        <row r="83">
          <cell r="A83">
            <v>3459</v>
          </cell>
          <cell r="B83" t="str">
            <v>CAGE CROSSFIT BASIC</v>
          </cell>
          <cell r="C83">
            <v>2200</v>
          </cell>
          <cell r="D83">
            <v>1650</v>
          </cell>
          <cell r="E83">
            <v>-0.25</v>
          </cell>
          <cell r="F83" t="str">
            <v>CROSSFIT</v>
          </cell>
          <cell r="H83" t="e">
            <v>#REF!</v>
          </cell>
          <cell r="I83">
            <v>482</v>
          </cell>
          <cell r="J83">
            <v>1650</v>
          </cell>
          <cell r="K83">
            <v>-0.15</v>
          </cell>
          <cell r="L83">
            <v>1870</v>
          </cell>
          <cell r="M83">
            <v>1142.2719999999999</v>
          </cell>
        </row>
        <row r="84">
          <cell r="A84">
            <v>3457</v>
          </cell>
          <cell r="B84" t="str">
            <v>CAGE CROSSFIT FUNCTIONAL</v>
          </cell>
          <cell r="C84">
            <v>3975</v>
          </cell>
          <cell r="D84">
            <v>2981.25</v>
          </cell>
          <cell r="E84">
            <v>-0.25</v>
          </cell>
          <cell r="F84" t="str">
            <v>CROSSFIT</v>
          </cell>
          <cell r="H84" t="e">
            <v>#REF!</v>
          </cell>
          <cell r="I84">
            <v>825</v>
          </cell>
          <cell r="J84">
            <v>2981.25</v>
          </cell>
          <cell r="K84">
            <v>-0.15</v>
          </cell>
          <cell r="L84">
            <v>3378.75</v>
          </cell>
          <cell r="M84">
            <v>2102.2804999999998</v>
          </cell>
        </row>
        <row r="85">
          <cell r="A85">
            <v>3458</v>
          </cell>
          <cell r="B85" t="str">
            <v>CAGE CROSSFIT POWER</v>
          </cell>
          <cell r="C85">
            <v>3900</v>
          </cell>
          <cell r="D85">
            <v>2925</v>
          </cell>
          <cell r="E85">
            <v>-0.25</v>
          </cell>
          <cell r="F85" t="str">
            <v>CROSSFIT</v>
          </cell>
          <cell r="H85" t="e">
            <v>#REF!</v>
          </cell>
          <cell r="I85">
            <v>895</v>
          </cell>
          <cell r="J85">
            <v>2925</v>
          </cell>
          <cell r="K85">
            <v>-0.15</v>
          </cell>
          <cell r="L85">
            <v>3315</v>
          </cell>
          <cell r="M85">
            <v>2090.1479999999997</v>
          </cell>
        </row>
        <row r="86">
          <cell r="A86">
            <v>3453</v>
          </cell>
          <cell r="B86" t="str">
            <v>CAGE MURALE CROSSFIT BASIC</v>
          </cell>
          <cell r="C86">
            <v>1490</v>
          </cell>
          <cell r="D86">
            <v>1192</v>
          </cell>
          <cell r="E86">
            <v>-0.2</v>
          </cell>
          <cell r="F86" t="str">
            <v>CROSSFIT</v>
          </cell>
          <cell r="H86" t="e">
            <v>#REF!</v>
          </cell>
          <cell r="I86">
            <v>471</v>
          </cell>
          <cell r="J86">
            <v>1192</v>
          </cell>
          <cell r="K86">
            <v>-0.1</v>
          </cell>
          <cell r="L86">
            <v>1341</v>
          </cell>
          <cell r="M86">
            <v>903.62399999999991</v>
          </cell>
        </row>
        <row r="87">
          <cell r="A87">
            <v>3454</v>
          </cell>
          <cell r="B87" t="str">
            <v>CAGE MURALE CROSSFIT FUNCTIONAL</v>
          </cell>
          <cell r="C87">
            <v>3295</v>
          </cell>
          <cell r="D87">
            <v>2306.5</v>
          </cell>
          <cell r="E87">
            <v>-0.3</v>
          </cell>
          <cell r="F87" t="str">
            <v>CROSSFIT</v>
          </cell>
          <cell r="H87" t="e">
            <v>#REF!</v>
          </cell>
          <cell r="I87">
            <v>646</v>
          </cell>
          <cell r="J87">
            <v>2306.5</v>
          </cell>
          <cell r="K87">
            <v>-0.19999999999999998</v>
          </cell>
          <cell r="L87">
            <v>2636</v>
          </cell>
          <cell r="M87">
            <v>1599.9259999999999</v>
          </cell>
        </row>
        <row r="88">
          <cell r="A88">
            <v>3460</v>
          </cell>
          <cell r="B88" t="str">
            <v>CAGE OUTDOOR SFS001</v>
          </cell>
          <cell r="C88">
            <v>2350</v>
          </cell>
          <cell r="D88">
            <v>1762.5</v>
          </cell>
          <cell r="E88">
            <v>-0.25</v>
          </cell>
          <cell r="F88" t="str">
            <v>CROSSFIT</v>
          </cell>
          <cell r="H88" t="e">
            <v>#REF!</v>
          </cell>
          <cell r="I88">
            <v>400</v>
          </cell>
          <cell r="J88">
            <v>1762.5</v>
          </cell>
          <cell r="K88">
            <v>-0.15</v>
          </cell>
          <cell r="L88">
            <v>1997.5</v>
          </cell>
          <cell r="M88">
            <v>1175</v>
          </cell>
        </row>
        <row r="89">
          <cell r="A89">
            <v>3461</v>
          </cell>
          <cell r="B89" t="str">
            <v>CAGE OUTDOOR SFS002</v>
          </cell>
          <cell r="C89">
            <v>7600</v>
          </cell>
          <cell r="D89">
            <v>5700</v>
          </cell>
          <cell r="E89">
            <v>-0.25</v>
          </cell>
          <cell r="F89" t="str">
            <v>CROSSFIT</v>
          </cell>
          <cell r="H89" t="e">
            <v>#REF!</v>
          </cell>
          <cell r="I89">
            <v>430</v>
          </cell>
          <cell r="J89">
            <v>5700</v>
          </cell>
          <cell r="K89">
            <v>-0.15</v>
          </cell>
          <cell r="L89">
            <v>6460</v>
          </cell>
          <cell r="M89">
            <v>3800</v>
          </cell>
        </row>
        <row r="90">
          <cell r="A90">
            <v>3462</v>
          </cell>
          <cell r="B90" t="str">
            <v>CAGE OUTDOOR SFS003</v>
          </cell>
          <cell r="C90">
            <v>7950</v>
          </cell>
          <cell r="D90">
            <v>5962.5</v>
          </cell>
          <cell r="E90">
            <v>-0.25</v>
          </cell>
          <cell r="F90" t="str">
            <v>CROSSFIT</v>
          </cell>
          <cell r="H90" t="e">
            <v>#REF!</v>
          </cell>
          <cell r="I90">
            <v>450</v>
          </cell>
          <cell r="J90">
            <v>5962.5</v>
          </cell>
          <cell r="K90">
            <v>-0.15</v>
          </cell>
          <cell r="L90">
            <v>6757.5</v>
          </cell>
          <cell r="M90">
            <v>3975</v>
          </cell>
        </row>
        <row r="91">
          <cell r="A91">
            <v>3463</v>
          </cell>
          <cell r="B91" t="str">
            <v>CAGE OUTDOOR SFS006</v>
          </cell>
          <cell r="C91">
            <v>5975</v>
          </cell>
          <cell r="D91">
            <v>4481.25</v>
          </cell>
          <cell r="E91">
            <v>-0.25</v>
          </cell>
          <cell r="F91" t="str">
            <v>CROSSFIT</v>
          </cell>
          <cell r="H91" t="e">
            <v>#REF!</v>
          </cell>
          <cell r="I91">
            <v>500</v>
          </cell>
          <cell r="J91">
            <v>4481.25</v>
          </cell>
          <cell r="K91">
            <v>-0.15</v>
          </cell>
          <cell r="L91">
            <v>5078.75</v>
          </cell>
          <cell r="M91">
            <v>2987.5</v>
          </cell>
        </row>
        <row r="92">
          <cell r="A92">
            <v>3464</v>
          </cell>
          <cell r="B92" t="str">
            <v>CAGE OUTDOOR SFS008</v>
          </cell>
          <cell r="C92">
            <v>10250</v>
          </cell>
          <cell r="D92">
            <v>7687.5</v>
          </cell>
          <cell r="E92">
            <v>-0.25</v>
          </cell>
          <cell r="F92" t="str">
            <v>CROSSFIT</v>
          </cell>
          <cell r="H92" t="e">
            <v>#REF!</v>
          </cell>
          <cell r="I92">
            <v>300</v>
          </cell>
          <cell r="J92">
            <v>7687.5</v>
          </cell>
          <cell r="K92">
            <v>-0.15</v>
          </cell>
          <cell r="L92">
            <v>8712.5</v>
          </cell>
          <cell r="M92">
            <v>5125</v>
          </cell>
        </row>
        <row r="93">
          <cell r="A93">
            <v>2360</v>
          </cell>
          <cell r="B93" t="str">
            <v>CEINTURE A CHARGE</v>
          </cell>
          <cell r="C93">
            <v>26.34</v>
          </cell>
          <cell r="D93">
            <v>13.17</v>
          </cell>
          <cell r="E93">
            <v>-0.5</v>
          </cell>
          <cell r="F93" t="str">
            <v>MUSCULATION</v>
          </cell>
          <cell r="H93" t="e">
            <v>#REF!</v>
          </cell>
          <cell r="I93">
            <v>0.55000000000000004</v>
          </cell>
          <cell r="J93">
            <v>13.17</v>
          </cell>
          <cell r="K93">
            <v>-0.4</v>
          </cell>
          <cell r="L93">
            <v>15.803999999999998</v>
          </cell>
          <cell r="M93">
            <v>6.0654867256637166</v>
          </cell>
        </row>
        <row r="94">
          <cell r="A94">
            <v>1484</v>
          </cell>
          <cell r="B94" t="str">
            <v>CEINTURE DE MAINTIEN</v>
          </cell>
          <cell r="C94">
            <v>14.04</v>
          </cell>
          <cell r="D94">
            <v>14.04</v>
          </cell>
          <cell r="E94">
            <v>0</v>
          </cell>
          <cell r="F94" t="str">
            <v>MUSCULATION</v>
          </cell>
          <cell r="H94" t="e">
            <v>#REF!</v>
          </cell>
          <cell r="I94">
            <v>0.5</v>
          </cell>
          <cell r="J94">
            <v>14.04</v>
          </cell>
          <cell r="L94">
            <v>14.04</v>
          </cell>
          <cell r="M94">
            <v>12.802654867256638</v>
          </cell>
        </row>
        <row r="95">
          <cell r="A95">
            <v>2370</v>
          </cell>
          <cell r="B95" t="str">
            <v>CEINTURE FLOTTANTE LARGE</v>
          </cell>
          <cell r="C95">
            <v>20.8</v>
          </cell>
          <cell r="D95">
            <v>14.559999999999999</v>
          </cell>
          <cell r="E95">
            <v>-0.3000000000000001</v>
          </cell>
          <cell r="F95" t="str">
            <v>AQUAFITNESS</v>
          </cell>
          <cell r="H95" t="e">
            <v>#REF!</v>
          </cell>
          <cell r="I95">
            <v>0.3</v>
          </cell>
          <cell r="J95">
            <v>14.559999999999999</v>
          </cell>
          <cell r="K95">
            <v>-0.20000000000000009</v>
          </cell>
          <cell r="L95">
            <v>16.64</v>
          </cell>
          <cell r="M95">
            <v>9.636000000000001</v>
          </cell>
        </row>
        <row r="96">
          <cell r="A96">
            <v>2369</v>
          </cell>
          <cell r="B96" t="str">
            <v>CEINTURE FLOTTANTE SMALL</v>
          </cell>
          <cell r="C96">
            <v>16.5</v>
          </cell>
          <cell r="D96">
            <v>11.549999999999999</v>
          </cell>
          <cell r="E96">
            <v>-0.30000000000000004</v>
          </cell>
          <cell r="F96" t="str">
            <v>AQUAFITNESS</v>
          </cell>
          <cell r="H96" t="e">
            <v>#REF!</v>
          </cell>
          <cell r="I96">
            <v>0.3</v>
          </cell>
          <cell r="J96">
            <v>11.549999999999999</v>
          </cell>
          <cell r="K96">
            <v>-0.20000000000000004</v>
          </cell>
          <cell r="L96">
            <v>13.2</v>
          </cell>
          <cell r="M96">
            <v>7.6450000000000005</v>
          </cell>
        </row>
        <row r="97">
          <cell r="A97">
            <v>2496</v>
          </cell>
          <cell r="B97" t="str">
            <v>CHAUSSETTES L</v>
          </cell>
          <cell r="C97">
            <v>8.33</v>
          </cell>
          <cell r="D97">
            <v>3.3320000000000003</v>
          </cell>
          <cell r="E97">
            <v>-0.59999999999999987</v>
          </cell>
          <cell r="F97" t="str">
            <v>PILATES BIEN ETRE</v>
          </cell>
          <cell r="H97" t="e">
            <v>#REF!</v>
          </cell>
          <cell r="I97">
            <v>0.05</v>
          </cell>
          <cell r="J97">
            <v>3.3320000000000003</v>
          </cell>
          <cell r="K97">
            <v>-0.49999999999999989</v>
          </cell>
          <cell r="L97">
            <v>4.1650000000000009</v>
          </cell>
          <cell r="M97">
            <v>0.67849999999999988</v>
          </cell>
        </row>
        <row r="98">
          <cell r="A98">
            <v>1485</v>
          </cell>
          <cell r="B98" t="str">
            <v>CHAUSSETTES L AKKUA</v>
          </cell>
          <cell r="C98">
            <v>18.399999999999999</v>
          </cell>
          <cell r="D98">
            <v>13.799999999999999</v>
          </cell>
          <cell r="E98">
            <v>-0.25</v>
          </cell>
          <cell r="F98" t="str">
            <v>PILATES BIEN ETRE</v>
          </cell>
          <cell r="H98" t="e">
            <v>#REF!</v>
          </cell>
          <cell r="I98">
            <v>0.08</v>
          </cell>
          <cell r="J98">
            <v>13.799999999999999</v>
          </cell>
          <cell r="K98">
            <v>-0.15</v>
          </cell>
          <cell r="L98">
            <v>15.639999999999999</v>
          </cell>
          <cell r="M98">
            <v>10.25</v>
          </cell>
        </row>
        <row r="99">
          <cell r="A99">
            <v>2495</v>
          </cell>
          <cell r="B99" t="str">
            <v>CHAUSSETTES M</v>
          </cell>
          <cell r="C99">
            <v>8.33</v>
          </cell>
          <cell r="D99">
            <v>3.3320000000000003</v>
          </cell>
          <cell r="E99">
            <v>-0.59999999999999987</v>
          </cell>
          <cell r="F99" t="str">
            <v>PILATES BIEN ETRE</v>
          </cell>
          <cell r="H99" t="e">
            <v>#REF!</v>
          </cell>
          <cell r="I99">
            <v>0.04</v>
          </cell>
          <cell r="J99">
            <v>3.3320000000000003</v>
          </cell>
          <cell r="K99">
            <v>-0.49999999999999989</v>
          </cell>
          <cell r="L99">
            <v>4.1650000000000009</v>
          </cell>
          <cell r="M99">
            <v>0.67849999999999988</v>
          </cell>
        </row>
        <row r="100">
          <cell r="A100">
            <v>1486</v>
          </cell>
          <cell r="B100" t="str">
            <v>CHAUSSETTES M AKKUA</v>
          </cell>
          <cell r="C100">
            <v>18.399999999999999</v>
          </cell>
          <cell r="D100">
            <v>13.799999999999999</v>
          </cell>
          <cell r="E100">
            <v>-0.25</v>
          </cell>
          <cell r="F100" t="str">
            <v>PILATES BIEN ETRE</v>
          </cell>
          <cell r="H100" t="e">
            <v>#REF!</v>
          </cell>
          <cell r="I100">
            <v>7.0000000000000007E-2</v>
          </cell>
          <cell r="J100">
            <v>13.799999999999999</v>
          </cell>
          <cell r="K100">
            <v>-0.15</v>
          </cell>
          <cell r="L100">
            <v>15.639999999999999</v>
          </cell>
          <cell r="M100">
            <v>10.3</v>
          </cell>
        </row>
        <row r="101">
          <cell r="A101">
            <v>2494</v>
          </cell>
          <cell r="B101" t="str">
            <v>CHAUSSETTES S</v>
          </cell>
          <cell r="C101">
            <v>8.33</v>
          </cell>
          <cell r="D101">
            <v>3.3320000000000003</v>
          </cell>
          <cell r="E101">
            <v>-0.59999999999999987</v>
          </cell>
          <cell r="F101" t="str">
            <v>PILATES BIEN ETRE</v>
          </cell>
          <cell r="H101" t="e">
            <v>#REF!</v>
          </cell>
          <cell r="I101">
            <v>0.04</v>
          </cell>
          <cell r="J101">
            <v>3.3320000000000003</v>
          </cell>
          <cell r="K101">
            <v>-0.49999999999999989</v>
          </cell>
          <cell r="L101">
            <v>4.1650000000000009</v>
          </cell>
          <cell r="M101">
            <v>0.67849999999999988</v>
          </cell>
        </row>
        <row r="102">
          <cell r="A102">
            <v>1487</v>
          </cell>
          <cell r="B102" t="str">
            <v>CHAUSSETTES S AKKUA</v>
          </cell>
          <cell r="C102">
            <v>18.399999999999999</v>
          </cell>
          <cell r="D102">
            <v>13.799999999999999</v>
          </cell>
          <cell r="E102">
            <v>-0.25</v>
          </cell>
          <cell r="F102" t="str">
            <v>PILATES BIEN ETRE</v>
          </cell>
          <cell r="H102" t="e">
            <v>#REF!</v>
          </cell>
          <cell r="I102">
            <v>7.0000000000000007E-2</v>
          </cell>
          <cell r="J102">
            <v>13.799999999999999</v>
          </cell>
          <cell r="K102">
            <v>-0.15</v>
          </cell>
          <cell r="L102">
            <v>15.639999999999999</v>
          </cell>
          <cell r="M102">
            <v>10.29</v>
          </cell>
        </row>
        <row r="103">
          <cell r="A103">
            <v>3625</v>
          </cell>
          <cell r="B103" t="str">
            <v>CHEST PRESS CORE</v>
          </cell>
          <cell r="C103">
            <v>2691.72</v>
          </cell>
          <cell r="D103">
            <v>1884.2039999999997</v>
          </cell>
          <cell r="E103">
            <v>-0.30000000000000004</v>
          </cell>
          <cell r="F103" t="str">
            <v>MUSCULATION</v>
          </cell>
          <cell r="H103" t="e">
            <v>#REF!</v>
          </cell>
          <cell r="I103">
            <v>151</v>
          </cell>
          <cell r="J103">
            <v>1884.2039999999997</v>
          </cell>
          <cell r="K103">
            <v>-0.20000000000000004</v>
          </cell>
          <cell r="L103">
            <v>2153.3759999999997</v>
          </cell>
          <cell r="M103">
            <v>1239.5575221238939</v>
          </cell>
        </row>
        <row r="104">
          <cell r="A104">
            <v>3626</v>
          </cell>
          <cell r="B104" t="str">
            <v>CHEST PRESS EVOLVE</v>
          </cell>
          <cell r="C104">
            <v>3097</v>
          </cell>
          <cell r="D104">
            <v>2632.45</v>
          </cell>
          <cell r="E104">
            <v>-0.15000000000000005</v>
          </cell>
          <cell r="F104" t="str">
            <v>MUSCULATION</v>
          </cell>
          <cell r="H104" t="e">
            <v>#REF!</v>
          </cell>
          <cell r="I104">
            <v>300</v>
          </cell>
          <cell r="J104">
            <v>2632.45</v>
          </cell>
          <cell r="K104">
            <v>-5.0000000000000044E-2</v>
          </cell>
          <cell r="L104">
            <v>2942.1499999999996</v>
          </cell>
          <cell r="M104">
            <v>2010.7964601769911</v>
          </cell>
        </row>
        <row r="105">
          <cell r="A105">
            <v>3415</v>
          </cell>
          <cell r="B105" t="str">
            <v>CHIN-UP BAR 1172MM</v>
          </cell>
          <cell r="C105">
            <v>54.2</v>
          </cell>
          <cell r="D105">
            <v>37.94</v>
          </cell>
          <cell r="E105">
            <v>-0.3000000000000001</v>
          </cell>
          <cell r="F105" t="str">
            <v>CROSSFIT</v>
          </cell>
          <cell r="H105" t="e">
            <v>#REF!</v>
          </cell>
          <cell r="I105">
            <v>7</v>
          </cell>
          <cell r="J105">
            <v>37.94</v>
          </cell>
          <cell r="K105">
            <v>-0.20000000000000009</v>
          </cell>
          <cell r="L105">
            <v>43.36</v>
          </cell>
          <cell r="M105">
            <v>29.004424778761063</v>
          </cell>
        </row>
        <row r="106">
          <cell r="A106">
            <v>3416</v>
          </cell>
          <cell r="B106" t="str">
            <v>CHIN-UP BAR 1200MM</v>
          </cell>
          <cell r="C106">
            <v>51.87</v>
          </cell>
          <cell r="D106">
            <v>36.308999999999997</v>
          </cell>
          <cell r="E106">
            <v>-0.3</v>
          </cell>
          <cell r="F106" t="str">
            <v>CROSSFIT</v>
          </cell>
          <cell r="H106" t="e">
            <v>#REF!</v>
          </cell>
          <cell r="I106">
            <v>7</v>
          </cell>
          <cell r="J106">
            <v>36.308999999999997</v>
          </cell>
          <cell r="K106">
            <v>-0.19999999999999998</v>
          </cell>
          <cell r="L106">
            <v>41.496000000000002</v>
          </cell>
          <cell r="M106">
            <v>24.424778761061948</v>
          </cell>
        </row>
        <row r="107">
          <cell r="A107">
            <v>3417</v>
          </cell>
          <cell r="B107" t="str">
            <v>CHIN-UP BAR 1250MM</v>
          </cell>
          <cell r="C107">
            <v>57.27</v>
          </cell>
          <cell r="D107">
            <v>40.088999999999999</v>
          </cell>
          <cell r="E107">
            <v>-0.30000000000000004</v>
          </cell>
          <cell r="F107" t="str">
            <v>CROSSFIT</v>
          </cell>
          <cell r="H107" t="e">
            <v>#REF!</v>
          </cell>
          <cell r="I107">
            <v>8</v>
          </cell>
          <cell r="J107">
            <v>40.088999999999999</v>
          </cell>
          <cell r="K107">
            <v>-0.20000000000000004</v>
          </cell>
          <cell r="L107">
            <v>45.815999999999995</v>
          </cell>
          <cell r="M107">
            <v>26.969026548672566</v>
          </cell>
        </row>
        <row r="108">
          <cell r="A108">
            <v>3414</v>
          </cell>
          <cell r="B108" t="str">
            <v>CHIN-UP RACK</v>
          </cell>
          <cell r="C108">
            <v>84.896000000000015</v>
          </cell>
          <cell r="D108">
            <v>50.93760000000001</v>
          </cell>
          <cell r="E108">
            <v>-0.39999999999999997</v>
          </cell>
          <cell r="F108" t="str">
            <v>CROSSFIT</v>
          </cell>
          <cell r="H108" t="e">
            <v>#REF!</v>
          </cell>
          <cell r="I108">
            <v>18</v>
          </cell>
          <cell r="J108">
            <v>50.93760000000001</v>
          </cell>
          <cell r="K108">
            <v>-0.29999999999999993</v>
          </cell>
          <cell r="L108">
            <v>59.427200000000013</v>
          </cell>
          <cell r="M108">
            <v>30.530973451327437</v>
          </cell>
        </row>
        <row r="109">
          <cell r="A109">
            <v>3314</v>
          </cell>
          <cell r="B109" t="str">
            <v>CIRCUIT COMPLET ELEVATE</v>
          </cell>
          <cell r="C109">
            <v>5769.51</v>
          </cell>
          <cell r="D109">
            <v>4327.1324999999997</v>
          </cell>
          <cell r="E109">
            <v>-0.25000000000000006</v>
          </cell>
          <cell r="F109" t="str">
            <v>CARDIO TRAINING</v>
          </cell>
          <cell r="H109" t="e">
            <v>#REF!</v>
          </cell>
          <cell r="I109">
            <v>0</v>
          </cell>
          <cell r="J109">
            <v>4327.1324999999997</v>
          </cell>
          <cell r="K109">
            <v>-0.15000000000000005</v>
          </cell>
          <cell r="L109">
            <v>4904.0834999999997</v>
          </cell>
          <cell r="M109">
            <v>3235.2654867256638</v>
          </cell>
        </row>
        <row r="110">
          <cell r="A110">
            <v>3392</v>
          </cell>
          <cell r="B110" t="str">
            <v>CIRCUIT COMPLET FLE-XX</v>
          </cell>
          <cell r="C110">
            <v>26000</v>
          </cell>
          <cell r="D110">
            <v>23400</v>
          </cell>
          <cell r="E110">
            <v>-0.1</v>
          </cell>
          <cell r="F110" t="str">
            <v>CARDIO TRAINING</v>
          </cell>
          <cell r="H110" t="e">
            <v>#REF!</v>
          </cell>
          <cell r="I110">
            <v>424</v>
          </cell>
          <cell r="J110">
            <v>23400</v>
          </cell>
          <cell r="K110">
            <v>0</v>
          </cell>
          <cell r="L110">
            <v>26000</v>
          </cell>
          <cell r="M110">
            <v>20020</v>
          </cell>
        </row>
        <row r="111">
          <cell r="A111">
            <v>2230</v>
          </cell>
          <cell r="B111" t="str">
            <v>COMMERCIAL BENCH CROSSFIT</v>
          </cell>
          <cell r="C111">
            <v>389.45497499999999</v>
          </cell>
          <cell r="D111">
            <v>253.14573375000001</v>
          </cell>
          <cell r="E111">
            <v>-0.35</v>
          </cell>
          <cell r="F111" t="str">
            <v>CROSSFIT</v>
          </cell>
          <cell r="H111" t="e">
            <v>#REF!</v>
          </cell>
          <cell r="I111">
            <v>34</v>
          </cell>
          <cell r="J111">
            <v>253.14573375000001</v>
          </cell>
          <cell r="K111">
            <v>-0.24999999999999997</v>
          </cell>
          <cell r="L111">
            <v>292.09123124999996</v>
          </cell>
          <cell r="M111">
            <v>145.53097345132744</v>
          </cell>
        </row>
        <row r="112">
          <cell r="A112">
            <v>2586</v>
          </cell>
          <cell r="B112" t="str">
            <v>CONE MULTIFONCTION (COULEUR SUIVANT ARRIVAGE)</v>
          </cell>
          <cell r="C112">
            <v>5.6</v>
          </cell>
          <cell r="D112">
            <v>3.6399999999999997</v>
          </cell>
          <cell r="E112">
            <v>-0.35000000000000003</v>
          </cell>
          <cell r="F112" t="str">
            <v>PERSONAL TRAINER</v>
          </cell>
          <cell r="H112" t="e">
            <v>#REF!</v>
          </cell>
          <cell r="I112">
            <v>0.51</v>
          </cell>
          <cell r="J112">
            <v>3.6399999999999997</v>
          </cell>
          <cell r="K112">
            <v>-0.25</v>
          </cell>
          <cell r="L112">
            <v>4.1999999999999993</v>
          </cell>
          <cell r="M112">
            <v>2.3100000000000005</v>
          </cell>
        </row>
        <row r="113">
          <cell r="A113">
            <v>1492</v>
          </cell>
          <cell r="B113" t="str">
            <v>CORDE A SAUTER ORANGE</v>
          </cell>
          <cell r="C113">
            <v>4.18</v>
          </cell>
          <cell r="D113">
            <v>1.6719999999999999</v>
          </cell>
          <cell r="E113">
            <v>-0.60000000000000009</v>
          </cell>
          <cell r="F113" t="str">
            <v>PERSONAL TRAINER</v>
          </cell>
          <cell r="H113" t="e">
            <v>#REF!</v>
          </cell>
          <cell r="I113">
            <v>0.08</v>
          </cell>
          <cell r="J113">
            <v>1.6719999999999999</v>
          </cell>
          <cell r="K113">
            <v>-0.50000000000000011</v>
          </cell>
          <cell r="L113">
            <v>2.0899999999999994</v>
          </cell>
          <cell r="M113">
            <v>0.3358407079646018</v>
          </cell>
        </row>
        <row r="114">
          <cell r="A114">
            <v>1493</v>
          </cell>
          <cell r="B114" t="str">
            <v>CORDE A SAUTER VERT</v>
          </cell>
          <cell r="C114">
            <v>4.18</v>
          </cell>
          <cell r="D114">
            <v>1.6719999999999999</v>
          </cell>
          <cell r="E114">
            <v>-0.60000000000000009</v>
          </cell>
          <cell r="F114" t="str">
            <v>PERSONAL TRAINER</v>
          </cell>
          <cell r="H114" t="e">
            <v>#REF!</v>
          </cell>
          <cell r="I114">
            <v>0.08</v>
          </cell>
          <cell r="J114">
            <v>1.6719999999999999</v>
          </cell>
          <cell r="K114">
            <v>-0.50000000000000011</v>
          </cell>
          <cell r="L114">
            <v>2.0899999999999994</v>
          </cell>
          <cell r="M114">
            <v>0.3358407079646018</v>
          </cell>
        </row>
        <row r="115">
          <cell r="A115">
            <v>1494</v>
          </cell>
          <cell r="B115" t="str">
            <v>CORDE A SAUTER VIOLET</v>
          </cell>
          <cell r="C115">
            <v>4.18</v>
          </cell>
          <cell r="D115">
            <v>1.6719999999999999</v>
          </cell>
          <cell r="E115">
            <v>-0.60000000000000009</v>
          </cell>
          <cell r="F115" t="str">
            <v>PERSONAL TRAINER</v>
          </cell>
          <cell r="H115" t="e">
            <v>#REF!</v>
          </cell>
          <cell r="I115">
            <v>0.08</v>
          </cell>
          <cell r="J115">
            <v>1.6719999999999999</v>
          </cell>
          <cell r="K115">
            <v>-0.50000000000000011</v>
          </cell>
          <cell r="L115">
            <v>2.0899999999999994</v>
          </cell>
          <cell r="M115">
            <v>0.3358407079646018</v>
          </cell>
        </row>
        <row r="116">
          <cell r="A116">
            <v>1496</v>
          </cell>
          <cell r="B116" t="str">
            <v>CORDE D'OSCILLATION 50MM CHINE</v>
          </cell>
          <cell r="C116">
            <v>176.53</v>
          </cell>
          <cell r="D116">
            <v>114.7445</v>
          </cell>
          <cell r="E116">
            <v>-0.35</v>
          </cell>
          <cell r="F116" t="str">
            <v>CROSSFIT</v>
          </cell>
          <cell r="H116" t="e">
            <v>#REF!</v>
          </cell>
          <cell r="I116">
            <v>18</v>
          </cell>
          <cell r="J116">
            <v>114.7445</v>
          </cell>
          <cell r="K116">
            <v>-0.24999999999999997</v>
          </cell>
          <cell r="L116">
            <v>132.39750000000001</v>
          </cell>
          <cell r="M116">
            <v>73.274336283185846</v>
          </cell>
        </row>
        <row r="117">
          <cell r="A117">
            <v>1491</v>
          </cell>
          <cell r="B117" t="str">
            <v>CORDE DE TIRAGE</v>
          </cell>
          <cell r="C117">
            <v>16.72</v>
          </cell>
          <cell r="D117">
            <v>9.11</v>
          </cell>
          <cell r="E117">
            <v>-0.44999999999999996</v>
          </cell>
          <cell r="F117" t="str">
            <v>MUSCULATION</v>
          </cell>
          <cell r="H117" t="e">
            <v>#REF!</v>
          </cell>
          <cell r="I117">
            <v>0.85</v>
          </cell>
          <cell r="J117">
            <v>9.1959999999999997</v>
          </cell>
          <cell r="K117">
            <v>-0.35</v>
          </cell>
          <cell r="L117">
            <v>10.868</v>
          </cell>
          <cell r="M117">
            <v>4.3048672566371691</v>
          </cell>
        </row>
        <row r="118">
          <cell r="A118">
            <v>3479</v>
          </cell>
          <cell r="B118" t="str">
            <v>CORDE OSCILLATION 38MM</v>
          </cell>
          <cell r="C118">
            <v>148.6</v>
          </cell>
          <cell r="D118">
            <v>81.73</v>
          </cell>
          <cell r="E118">
            <v>-0.44999999999999996</v>
          </cell>
          <cell r="F118" t="str">
            <v>CROSSFIT</v>
          </cell>
          <cell r="H118" t="e">
            <v>#REF!</v>
          </cell>
          <cell r="I118">
            <v>12.6</v>
          </cell>
          <cell r="J118">
            <v>81.73</v>
          </cell>
          <cell r="K118">
            <v>-0.35</v>
          </cell>
          <cell r="L118">
            <v>96.59</v>
          </cell>
          <cell r="M118">
            <v>42.743362831858406</v>
          </cell>
        </row>
        <row r="119">
          <cell r="A119">
            <v>2332</v>
          </cell>
          <cell r="B119" t="str">
            <v>CORE PLATE</v>
          </cell>
          <cell r="C119">
            <v>170.16</v>
          </cell>
          <cell r="D119">
            <v>102.09599999999999</v>
          </cell>
          <cell r="E119">
            <v>-0.40000000000000008</v>
          </cell>
          <cell r="F119" t="str">
            <v>CROSSFIT</v>
          </cell>
          <cell r="H119" t="e">
            <v>#REF!</v>
          </cell>
          <cell r="I119">
            <v>24.5</v>
          </cell>
          <cell r="J119">
            <v>102.09599999999999</v>
          </cell>
          <cell r="K119">
            <v>-0.30000000000000004</v>
          </cell>
          <cell r="L119">
            <v>119.11199999999999</v>
          </cell>
          <cell r="M119">
            <v>57.805309734513273</v>
          </cell>
        </row>
        <row r="120">
          <cell r="A120">
            <v>3627</v>
          </cell>
          <cell r="B120" t="str">
            <v>COUNTER BALANCED SMITH ORIGIN</v>
          </cell>
          <cell r="C120">
            <v>3119</v>
          </cell>
          <cell r="D120">
            <v>2495.2000000000003</v>
          </cell>
          <cell r="E120">
            <v>-0.1999999999999999</v>
          </cell>
          <cell r="F120" t="str">
            <v>MUSCULATION</v>
          </cell>
          <cell r="H120" t="e">
            <v>#REF!</v>
          </cell>
          <cell r="I120">
            <v>140</v>
          </cell>
          <cell r="J120">
            <v>2495.2000000000003</v>
          </cell>
          <cell r="K120">
            <v>-9.9999999999999895E-2</v>
          </cell>
          <cell r="L120">
            <v>2807.1000000000004</v>
          </cell>
          <cell r="M120">
            <v>1859.336283185841</v>
          </cell>
        </row>
        <row r="121">
          <cell r="A121">
            <v>3410</v>
          </cell>
          <cell r="B121" t="str">
            <v>CROSS BAR 1080MM</v>
          </cell>
          <cell r="C121">
            <v>187.02</v>
          </cell>
          <cell r="D121">
            <v>130.91399999999999</v>
          </cell>
          <cell r="E121">
            <v>-0.3000000000000001</v>
          </cell>
          <cell r="F121" t="str">
            <v>CROSSFIT</v>
          </cell>
          <cell r="H121" t="e">
            <v>#REF!</v>
          </cell>
          <cell r="I121">
            <v>17</v>
          </cell>
          <cell r="J121">
            <v>130.91399999999999</v>
          </cell>
          <cell r="K121">
            <v>-0.20000000000000009</v>
          </cell>
          <cell r="L121">
            <v>149.61599999999999</v>
          </cell>
          <cell r="M121">
            <v>67.168141592920364</v>
          </cell>
        </row>
        <row r="122">
          <cell r="A122">
            <v>3411</v>
          </cell>
          <cell r="B122" t="str">
            <v>CROSS BAR 1800MM</v>
          </cell>
          <cell r="C122">
            <v>207.36</v>
          </cell>
          <cell r="D122">
            <v>145.15199999999999</v>
          </cell>
          <cell r="E122">
            <v>-0.3000000000000001</v>
          </cell>
          <cell r="F122" t="str">
            <v>CROSSFIT</v>
          </cell>
          <cell r="H122" t="e">
            <v>#REF!</v>
          </cell>
          <cell r="I122">
            <v>27</v>
          </cell>
          <cell r="J122">
            <v>145.15199999999999</v>
          </cell>
          <cell r="K122">
            <v>-0.20000000000000009</v>
          </cell>
          <cell r="L122">
            <v>165.88800000000001</v>
          </cell>
          <cell r="M122">
            <v>89.557522123893804</v>
          </cell>
        </row>
        <row r="123">
          <cell r="A123">
            <v>3820</v>
          </cell>
          <cell r="B123" t="str">
            <v>CROSS BAR 2815MM</v>
          </cell>
          <cell r="C123">
            <v>249.02</v>
          </cell>
          <cell r="D123">
            <v>174.31399999999999</v>
          </cell>
          <cell r="E123">
            <v>-0.30000000000000004</v>
          </cell>
          <cell r="F123" t="str">
            <v>CROSSFIT</v>
          </cell>
          <cell r="H123" t="e">
            <v>#REF!</v>
          </cell>
          <cell r="I123">
            <v>40</v>
          </cell>
          <cell r="J123">
            <v>174.31399999999999</v>
          </cell>
          <cell r="K123">
            <v>-0.20000000000000004</v>
          </cell>
          <cell r="L123">
            <v>199.21599999999998</v>
          </cell>
          <cell r="M123">
            <v>117.23893805309736</v>
          </cell>
        </row>
        <row r="124">
          <cell r="A124">
            <v>3628</v>
          </cell>
          <cell r="B124" t="str">
            <v xml:space="preserve">CROSS OVER </v>
          </cell>
          <cell r="C124">
            <v>5809</v>
          </cell>
          <cell r="D124">
            <v>4647.2</v>
          </cell>
          <cell r="E124">
            <v>-0.20000000000000004</v>
          </cell>
          <cell r="F124" t="str">
            <v>MUSCULATION</v>
          </cell>
          <cell r="H124" t="e">
            <v>#REF!</v>
          </cell>
          <cell r="I124">
            <v>602</v>
          </cell>
          <cell r="J124">
            <v>4647.2</v>
          </cell>
          <cell r="K124">
            <v>-0.10000000000000003</v>
          </cell>
          <cell r="L124">
            <v>5228.0999999999995</v>
          </cell>
          <cell r="M124">
            <v>3656.4159292035401</v>
          </cell>
        </row>
        <row r="125">
          <cell r="A125">
            <v>3629</v>
          </cell>
          <cell r="B125" t="str">
            <v>DALLE CHINE</v>
          </cell>
          <cell r="C125">
            <v>40.119999999999997</v>
          </cell>
          <cell r="D125">
            <v>22.065999999999999</v>
          </cell>
          <cell r="E125">
            <v>-0.45</v>
          </cell>
          <cell r="F125" t="str">
            <v>EQUIPEMENT CLUB</v>
          </cell>
          <cell r="H125" t="e">
            <v>#REF!</v>
          </cell>
          <cell r="I125">
            <v>13.5</v>
          </cell>
          <cell r="J125">
            <v>22.065999999999999</v>
          </cell>
          <cell r="K125">
            <v>-0.35</v>
          </cell>
          <cell r="L125">
            <v>26.077999999999999</v>
          </cell>
          <cell r="M125">
            <v>11.805309734513273</v>
          </cell>
        </row>
        <row r="126">
          <cell r="A126">
            <v>3630</v>
          </cell>
          <cell r="B126" t="str">
            <v>DALLE EN ROULEAU CHINE</v>
          </cell>
          <cell r="C126">
            <v>437</v>
          </cell>
          <cell r="D126">
            <v>240.35000000000002</v>
          </cell>
          <cell r="E126">
            <v>-0.44999999999999996</v>
          </cell>
          <cell r="F126" t="str">
            <v>EQUIPEMENT CLUB</v>
          </cell>
          <cell r="H126" t="e">
            <v>#REF!</v>
          </cell>
          <cell r="I126">
            <v>102</v>
          </cell>
          <cell r="J126">
            <v>240.35000000000002</v>
          </cell>
          <cell r="K126">
            <v>-0.35</v>
          </cell>
          <cell r="L126">
            <v>284.05</v>
          </cell>
          <cell r="M126">
            <v>151.38274336283186</v>
          </cell>
        </row>
        <row r="127">
          <cell r="A127">
            <v>3482</v>
          </cell>
          <cell r="B127" t="str">
            <v>DALLE SOL KWF200N</v>
          </cell>
          <cell r="C127">
            <v>22.25</v>
          </cell>
          <cell r="D127">
            <v>15.574999999999999</v>
          </cell>
          <cell r="E127">
            <v>-0.30000000000000004</v>
          </cell>
          <cell r="F127" t="str">
            <v>PILATES BIEN ETRE</v>
          </cell>
          <cell r="H127" t="e">
            <v>#REF!</v>
          </cell>
          <cell r="I127">
            <v>5</v>
          </cell>
          <cell r="J127">
            <v>15.574999999999999</v>
          </cell>
          <cell r="K127">
            <v>-0.20000000000000004</v>
          </cell>
          <cell r="L127">
            <v>17.799999999999997</v>
          </cell>
          <cell r="M127">
            <v>10.68</v>
          </cell>
        </row>
        <row r="128">
          <cell r="A128">
            <v>3484</v>
          </cell>
          <cell r="B128" t="str">
            <v>DIPS BARS</v>
          </cell>
          <cell r="C128">
            <v>100.79520000000001</v>
          </cell>
          <cell r="D128">
            <v>75.596400000000003</v>
          </cell>
          <cell r="E128">
            <v>-0.25000000000000006</v>
          </cell>
          <cell r="F128" t="str">
            <v>CROSSFIT</v>
          </cell>
          <cell r="H128" t="e">
            <v>#REF!</v>
          </cell>
          <cell r="I128">
            <v>8.6</v>
          </cell>
          <cell r="J128">
            <v>75.596400000000003</v>
          </cell>
          <cell r="K128">
            <v>-0.15000000000000005</v>
          </cell>
          <cell r="L128">
            <v>85.675920000000005</v>
          </cell>
          <cell r="M128">
            <v>53.938053097345133</v>
          </cell>
        </row>
        <row r="129">
          <cell r="A129">
            <v>3483</v>
          </cell>
          <cell r="B129" t="str">
            <v>DIPS HORN</v>
          </cell>
          <cell r="C129">
            <v>95.10499999999999</v>
          </cell>
          <cell r="D129">
            <v>66.573499999999996</v>
          </cell>
          <cell r="E129">
            <v>-0.3</v>
          </cell>
          <cell r="F129" t="str">
            <v>CROSSFIT</v>
          </cell>
          <cell r="H129" t="e">
            <v>#REF!</v>
          </cell>
          <cell r="I129">
            <v>10</v>
          </cell>
          <cell r="J129">
            <v>66.573499999999996</v>
          </cell>
          <cell r="K129">
            <v>-0.19999999999999998</v>
          </cell>
          <cell r="L129">
            <v>76.083999999999989</v>
          </cell>
          <cell r="M129">
            <v>44.778761061946902</v>
          </cell>
        </row>
        <row r="130">
          <cell r="A130">
            <v>2313</v>
          </cell>
          <cell r="B130" t="str">
            <v>DISQUE PUMP 1,25KG JAUNE</v>
          </cell>
          <cell r="C130">
            <v>3.76</v>
          </cell>
          <cell r="D130">
            <v>2.444</v>
          </cell>
          <cell r="E130">
            <v>-0.35</v>
          </cell>
          <cell r="F130" t="str">
            <v>FITNESS</v>
          </cell>
          <cell r="H130" t="e">
            <v>#REF!</v>
          </cell>
          <cell r="I130">
            <v>1.25</v>
          </cell>
          <cell r="J130">
            <v>2.444</v>
          </cell>
          <cell r="K130">
            <v>-0.24999999999999997</v>
          </cell>
          <cell r="L130">
            <v>2.82</v>
          </cell>
          <cell r="M130">
            <v>1.5061946902654866</v>
          </cell>
        </row>
        <row r="131">
          <cell r="A131">
            <v>2314</v>
          </cell>
          <cell r="B131" t="str">
            <v>DISQUE PUMP 2,5KG VERT</v>
          </cell>
          <cell r="C131">
            <v>7.53</v>
          </cell>
          <cell r="D131">
            <v>4.8945000000000007</v>
          </cell>
          <cell r="E131">
            <v>-0.34999999999999992</v>
          </cell>
          <cell r="F131" t="str">
            <v>FITNESS</v>
          </cell>
          <cell r="H131" t="e">
            <v>#REF!</v>
          </cell>
          <cell r="I131">
            <v>2.5</v>
          </cell>
          <cell r="J131">
            <v>4.8945000000000007</v>
          </cell>
          <cell r="K131">
            <v>-0.24999999999999992</v>
          </cell>
          <cell r="L131">
            <v>5.6475000000000009</v>
          </cell>
          <cell r="M131">
            <v>3.002212389380531</v>
          </cell>
        </row>
        <row r="132">
          <cell r="A132">
            <v>2315</v>
          </cell>
          <cell r="B132" t="str">
            <v>DISQUE PUMP 5KG ORANGE</v>
          </cell>
          <cell r="C132">
            <v>15.05</v>
          </cell>
          <cell r="D132">
            <v>9.7825000000000006</v>
          </cell>
          <cell r="E132">
            <v>-0.35</v>
          </cell>
          <cell r="F132" t="str">
            <v>FITNESS</v>
          </cell>
          <cell r="H132" t="e">
            <v>#REF!</v>
          </cell>
          <cell r="I132">
            <v>5</v>
          </cell>
          <cell r="J132">
            <v>9.7825000000000006</v>
          </cell>
          <cell r="K132">
            <v>-0.24999999999999997</v>
          </cell>
          <cell r="L132">
            <v>11.287500000000001</v>
          </cell>
          <cell r="M132">
            <v>6.0044247787610621</v>
          </cell>
        </row>
        <row r="133">
          <cell r="A133">
            <v>3485</v>
          </cell>
          <cell r="B133" t="str">
            <v>DISQUES BUMPER CROSSFIT 10KG VERT</v>
          </cell>
          <cell r="C133">
            <v>67.702800000000011</v>
          </cell>
          <cell r="D133">
            <v>50.777100000000004</v>
          </cell>
          <cell r="E133">
            <v>-0.25000000000000006</v>
          </cell>
          <cell r="F133" t="str">
            <v>CROSSFIT</v>
          </cell>
          <cell r="H133" t="e">
            <v>#REF!</v>
          </cell>
          <cell r="I133">
            <v>10</v>
          </cell>
          <cell r="J133">
            <v>50.777100000000004</v>
          </cell>
          <cell r="K133">
            <v>-0.15000000000000005</v>
          </cell>
          <cell r="L133">
            <v>57.547380000000004</v>
          </cell>
          <cell r="M133">
            <v>36.230088495575224</v>
          </cell>
        </row>
        <row r="134">
          <cell r="A134">
            <v>3486</v>
          </cell>
          <cell r="B134" t="str">
            <v>DISQUES BUMPER CROSSFIT 15KG JAUNE</v>
          </cell>
          <cell r="C134">
            <v>90.143900000000002</v>
          </cell>
          <cell r="D134">
            <v>67.607924999999994</v>
          </cell>
          <cell r="E134">
            <v>-0.25000000000000006</v>
          </cell>
          <cell r="F134" t="str">
            <v>CROSSFIT</v>
          </cell>
          <cell r="H134" t="e">
            <v>#REF!</v>
          </cell>
          <cell r="I134">
            <v>15</v>
          </cell>
          <cell r="J134">
            <v>67.607924999999994</v>
          </cell>
          <cell r="K134">
            <v>-0.15000000000000005</v>
          </cell>
          <cell r="L134">
            <v>76.622315</v>
          </cell>
          <cell r="M134">
            <v>48.238938053097343</v>
          </cell>
        </row>
        <row r="135">
          <cell r="A135">
            <v>3487</v>
          </cell>
          <cell r="B135" t="str">
            <v>DISQUES BUMPER CROSSFIT 20KG BLEU</v>
          </cell>
          <cell r="C135">
            <v>120.4533</v>
          </cell>
          <cell r="D135">
            <v>90.339974999999995</v>
          </cell>
          <cell r="E135">
            <v>-0.25000000000000006</v>
          </cell>
          <cell r="F135" t="str">
            <v>CROSSFIT</v>
          </cell>
          <cell r="H135" t="e">
            <v>#REF!</v>
          </cell>
          <cell r="I135">
            <v>20</v>
          </cell>
          <cell r="J135">
            <v>90.339974999999995</v>
          </cell>
          <cell r="K135">
            <v>-0.15000000000000005</v>
          </cell>
          <cell r="L135">
            <v>102.385305</v>
          </cell>
          <cell r="M135">
            <v>64.318584070796462</v>
          </cell>
        </row>
        <row r="136">
          <cell r="A136">
            <v>3488</v>
          </cell>
          <cell r="B136" t="str">
            <v>DISQUES BUMPER CROSSFIT 25KG ROUGE</v>
          </cell>
          <cell r="C136">
            <v>150.2567</v>
          </cell>
          <cell r="D136">
            <v>112.69252499999999</v>
          </cell>
          <cell r="E136">
            <v>-0.25000000000000006</v>
          </cell>
          <cell r="F136" t="str">
            <v>CROSSFIT</v>
          </cell>
          <cell r="H136" t="e">
            <v>#REF!</v>
          </cell>
          <cell r="I136">
            <v>25</v>
          </cell>
          <cell r="J136">
            <v>112.69252499999999</v>
          </cell>
          <cell r="K136">
            <v>-0.15000000000000005</v>
          </cell>
          <cell r="L136">
            <v>127.71819499999999</v>
          </cell>
          <cell r="M136">
            <v>80.398230088495581</v>
          </cell>
        </row>
        <row r="137">
          <cell r="A137">
            <v>3489</v>
          </cell>
          <cell r="B137" t="str">
            <v>DISQUES BUMPER CROSSFIT 5KG NOIR</v>
          </cell>
          <cell r="C137">
            <v>35.6477</v>
          </cell>
          <cell r="D137">
            <v>26.735775</v>
          </cell>
          <cell r="E137">
            <v>-0.25</v>
          </cell>
          <cell r="F137" t="str">
            <v>CROSSFIT</v>
          </cell>
          <cell r="H137" t="e">
            <v>#REF!</v>
          </cell>
          <cell r="I137">
            <v>5</v>
          </cell>
          <cell r="J137">
            <v>26.735775</v>
          </cell>
          <cell r="K137">
            <v>-0.15</v>
          </cell>
          <cell r="L137">
            <v>30.300545</v>
          </cell>
          <cell r="M137">
            <v>19.081858407079643</v>
          </cell>
        </row>
        <row r="138">
          <cell r="A138">
            <v>1508</v>
          </cell>
          <cell r="B138" t="str">
            <v>DISQUES NOIRS A POIGNEES 1,25 KG ROND</v>
          </cell>
          <cell r="C138">
            <v>4.0249999999999995</v>
          </cell>
          <cell r="D138">
            <v>2.4149999999999996</v>
          </cell>
          <cell r="E138">
            <v>-0.4</v>
          </cell>
          <cell r="F138" t="str">
            <v>MUSCULATION</v>
          </cell>
          <cell r="H138" t="e">
            <v>#REF!</v>
          </cell>
          <cell r="I138">
            <v>1.25</v>
          </cell>
          <cell r="J138">
            <v>2.4149999999999996</v>
          </cell>
          <cell r="K138">
            <v>-0.30000000000000004</v>
          </cell>
          <cell r="L138">
            <v>2.8174999999999994</v>
          </cell>
          <cell r="M138">
            <v>1.3942477876106194</v>
          </cell>
        </row>
        <row r="139">
          <cell r="A139">
            <v>1509</v>
          </cell>
          <cell r="B139" t="str">
            <v>DISQUES NOIRS A POIGNEES 10 KG ROND</v>
          </cell>
          <cell r="C139">
            <v>33.11</v>
          </cell>
          <cell r="D139">
            <v>15.97</v>
          </cell>
          <cell r="E139">
            <v>-0.4</v>
          </cell>
          <cell r="F139" t="str">
            <v>MUSCULATION</v>
          </cell>
          <cell r="H139" t="e">
            <v>#REF!</v>
          </cell>
          <cell r="I139">
            <v>10</v>
          </cell>
          <cell r="J139">
            <v>19.866</v>
          </cell>
          <cell r="K139">
            <v>-0.30000000000000004</v>
          </cell>
          <cell r="L139">
            <v>23.177</v>
          </cell>
          <cell r="M139">
            <v>11.143805309734514</v>
          </cell>
        </row>
        <row r="140">
          <cell r="A140">
            <v>1510</v>
          </cell>
          <cell r="B140" t="str">
            <v>DISQUES NOIRS A POIGNEES 15 KG ROND</v>
          </cell>
          <cell r="C140">
            <v>49.699999999999996</v>
          </cell>
          <cell r="D140">
            <v>23.96</v>
          </cell>
          <cell r="E140">
            <v>-0.4</v>
          </cell>
          <cell r="F140" t="str">
            <v>MUSCULATION</v>
          </cell>
          <cell r="H140" t="e">
            <v>#REF!</v>
          </cell>
          <cell r="I140">
            <v>15</v>
          </cell>
          <cell r="J140">
            <v>29.819999999999997</v>
          </cell>
          <cell r="K140">
            <v>-0.30000000000000004</v>
          </cell>
          <cell r="L140">
            <v>34.789999999999992</v>
          </cell>
          <cell r="M140">
            <v>16.720796460176992</v>
          </cell>
        </row>
        <row r="141">
          <cell r="A141">
            <v>1511</v>
          </cell>
          <cell r="B141" t="str">
            <v>DISQUES NOIRS A POIGNEES 2,5 KG ROND</v>
          </cell>
          <cell r="C141">
            <v>8.26</v>
          </cell>
          <cell r="D141">
            <v>3.99</v>
          </cell>
          <cell r="E141">
            <v>-0.4</v>
          </cell>
          <cell r="F141" t="str">
            <v>MUSCULATION</v>
          </cell>
          <cell r="H141" t="e">
            <v>#REF!</v>
          </cell>
          <cell r="I141">
            <v>2.5</v>
          </cell>
          <cell r="J141">
            <v>4.9559999999999995</v>
          </cell>
          <cell r="K141">
            <v>-0.30000000000000004</v>
          </cell>
          <cell r="L141">
            <v>5.7819999999999991</v>
          </cell>
          <cell r="M141">
            <v>2.7884955752212388</v>
          </cell>
        </row>
        <row r="142">
          <cell r="A142">
            <v>1512</v>
          </cell>
          <cell r="B142" t="str">
            <v>DISQUES NOIRS A POIGNEES 20 KG ROND</v>
          </cell>
          <cell r="C142">
            <v>66.325000000000003</v>
          </cell>
          <cell r="D142">
            <v>42.64</v>
          </cell>
          <cell r="E142">
            <v>-0.4</v>
          </cell>
          <cell r="F142" t="str">
            <v>MUSCULATION</v>
          </cell>
          <cell r="H142" t="e">
            <v>#REF!</v>
          </cell>
          <cell r="I142">
            <v>20</v>
          </cell>
          <cell r="J142">
            <v>39.795000000000002</v>
          </cell>
          <cell r="K142">
            <v>-0.30000000000000004</v>
          </cell>
          <cell r="L142">
            <v>46.427500000000002</v>
          </cell>
          <cell r="M142">
            <v>21.290265486725666</v>
          </cell>
        </row>
        <row r="143">
          <cell r="A143">
            <v>1513</v>
          </cell>
          <cell r="B143" t="str">
            <v>DISQUES NOIRS A POIGNEES 5 KG ROND</v>
          </cell>
          <cell r="C143">
            <v>16.555</v>
          </cell>
          <cell r="D143">
            <v>7.98</v>
          </cell>
          <cell r="E143">
            <v>-0.4</v>
          </cell>
          <cell r="F143" t="str">
            <v>MUSCULATION</v>
          </cell>
          <cell r="H143" t="e">
            <v>#REF!</v>
          </cell>
          <cell r="I143">
            <v>5</v>
          </cell>
          <cell r="J143">
            <v>9.9329999999999998</v>
          </cell>
          <cell r="K143">
            <v>-0.30000000000000004</v>
          </cell>
          <cell r="L143">
            <v>11.5885</v>
          </cell>
          <cell r="M143">
            <v>5.5769911504424776</v>
          </cell>
        </row>
        <row r="144">
          <cell r="A144">
            <v>1515</v>
          </cell>
          <cell r="B144" t="str">
            <v>DOME TRAINER</v>
          </cell>
          <cell r="C144">
            <v>104.51</v>
          </cell>
          <cell r="D144">
            <v>57.480500000000006</v>
          </cell>
          <cell r="E144">
            <v>-0.44999999999999996</v>
          </cell>
          <cell r="F144" t="str">
            <v>FITNESS</v>
          </cell>
          <cell r="H144" t="e">
            <v>#REF!</v>
          </cell>
          <cell r="I144">
            <v>10</v>
          </cell>
          <cell r="J144">
            <v>57.480500000000006</v>
          </cell>
          <cell r="K144">
            <v>-0.35</v>
          </cell>
          <cell r="L144">
            <v>67.9315</v>
          </cell>
          <cell r="M144">
            <v>29.920353982300885</v>
          </cell>
        </row>
        <row r="145">
          <cell r="A145">
            <v>3631</v>
          </cell>
          <cell r="B145" t="str">
            <v>DME TRAINER PINK</v>
          </cell>
          <cell r="C145">
            <v>109.76749999999998</v>
          </cell>
          <cell r="D145">
            <v>60.372124999999997</v>
          </cell>
          <cell r="E145">
            <v>-0.44999999999999996</v>
          </cell>
          <cell r="F145" t="str">
            <v>FITNESS</v>
          </cell>
          <cell r="H145" t="e">
            <v>#REF!</v>
          </cell>
          <cell r="I145">
            <v>7</v>
          </cell>
          <cell r="J145">
            <v>60.372124999999997</v>
          </cell>
          <cell r="K145">
            <v>-0.35</v>
          </cell>
          <cell r="L145">
            <v>71.348874999999992</v>
          </cell>
          <cell r="M145">
            <v>29.014601769911504</v>
          </cell>
        </row>
        <row r="146">
          <cell r="A146">
            <v>3419</v>
          </cell>
          <cell r="B146" t="str">
            <v>DOUBLE CHIN-UP BAR 1080MM</v>
          </cell>
          <cell r="C146">
            <v>124.47</v>
          </cell>
          <cell r="D146">
            <v>68.458500000000001</v>
          </cell>
          <cell r="E146">
            <v>-0.45</v>
          </cell>
          <cell r="F146" t="str">
            <v>CROSSFIT</v>
          </cell>
          <cell r="H146" t="e">
            <v>#REF!</v>
          </cell>
          <cell r="I146">
            <v>9</v>
          </cell>
          <cell r="J146">
            <v>68.458500000000001</v>
          </cell>
          <cell r="K146">
            <v>-0.35</v>
          </cell>
          <cell r="L146">
            <v>80.905500000000004</v>
          </cell>
          <cell r="M146">
            <v>32.56637168141593</v>
          </cell>
        </row>
        <row r="147">
          <cell r="A147">
            <v>3420</v>
          </cell>
          <cell r="B147" t="str">
            <v>DOUBLE CHIN-UP BAR 1800MM</v>
          </cell>
          <cell r="C147">
            <v>151.69499999999999</v>
          </cell>
          <cell r="D147">
            <v>83.432249999999996</v>
          </cell>
          <cell r="E147">
            <v>-0.45</v>
          </cell>
          <cell r="F147" t="str">
            <v>CROSSFIT</v>
          </cell>
          <cell r="H147" t="e">
            <v>#REF!</v>
          </cell>
          <cell r="I147">
            <v>12.5</v>
          </cell>
          <cell r="J147">
            <v>83.432249999999996</v>
          </cell>
          <cell r="K147">
            <v>-0.35</v>
          </cell>
          <cell r="L147">
            <v>98.601749999999996</v>
          </cell>
          <cell r="M147">
            <v>39.690265486725664</v>
          </cell>
        </row>
        <row r="148">
          <cell r="A148">
            <v>1521</v>
          </cell>
          <cell r="B148" t="str">
            <v>DOUBLE POIGNEE ROWING DE TIRAGE DORSAL 40CM</v>
          </cell>
          <cell r="C148">
            <v>33.28</v>
          </cell>
          <cell r="D148">
            <v>24.96</v>
          </cell>
          <cell r="E148">
            <v>-0.25</v>
          </cell>
          <cell r="F148" t="str">
            <v>MUSCULATION</v>
          </cell>
          <cell r="H148" t="e">
            <v>#REF!</v>
          </cell>
          <cell r="I148">
            <v>3.75</v>
          </cell>
          <cell r="J148">
            <v>24.96</v>
          </cell>
          <cell r="K148">
            <v>-0.15</v>
          </cell>
          <cell r="L148">
            <v>28.288</v>
          </cell>
          <cell r="M148">
            <v>16.934513274336283</v>
          </cell>
        </row>
        <row r="149">
          <cell r="A149">
            <v>1520</v>
          </cell>
          <cell r="B149" t="str">
            <v>DOUBLE POIGNEES DE TIRAGE BICEPS-TRICEPS</v>
          </cell>
          <cell r="C149">
            <v>26.67</v>
          </cell>
          <cell r="D149">
            <v>16.001999999999999</v>
          </cell>
          <cell r="E149">
            <v>-0.40000000000000008</v>
          </cell>
          <cell r="F149" t="str">
            <v>MUSCULATION</v>
          </cell>
          <cell r="H149" t="e">
            <v>#REF!</v>
          </cell>
          <cell r="I149">
            <v>3.1</v>
          </cell>
          <cell r="J149">
            <v>16.001999999999999</v>
          </cell>
          <cell r="K149">
            <v>-0.30000000000000004</v>
          </cell>
          <cell r="L149">
            <v>18.669</v>
          </cell>
          <cell r="M149">
            <v>9.1999999999999993</v>
          </cell>
        </row>
        <row r="150">
          <cell r="A150">
            <v>3632</v>
          </cell>
          <cell r="B150" t="str">
            <v xml:space="preserve">DUAL MULTI-PULLEY </v>
          </cell>
          <cell r="C150">
            <v>5734</v>
          </cell>
          <cell r="D150">
            <v>4587.2</v>
          </cell>
          <cell r="E150">
            <v>-0.20000000000000004</v>
          </cell>
          <cell r="F150" t="str">
            <v>MUSCULATION</v>
          </cell>
          <cell r="H150" t="e">
            <v>#REF!</v>
          </cell>
          <cell r="I150">
            <v>598</v>
          </cell>
          <cell r="J150">
            <v>4587.2</v>
          </cell>
          <cell r="K150">
            <v>-0.10000000000000003</v>
          </cell>
          <cell r="L150">
            <v>5160.5999999999995</v>
          </cell>
          <cell r="M150">
            <v>3608.0973451327436</v>
          </cell>
        </row>
        <row r="151">
          <cell r="A151">
            <v>1523</v>
          </cell>
          <cell r="B151" t="str">
            <v>DVD COURS MATWORK I</v>
          </cell>
          <cell r="C151">
            <v>16.72</v>
          </cell>
          <cell r="D151">
            <v>7.5239999999999991</v>
          </cell>
          <cell r="E151">
            <v>-0.55000000000000004</v>
          </cell>
          <cell r="F151" t="str">
            <v>MEDIATHEQUE</v>
          </cell>
          <cell r="H151" t="e">
            <v>#REF!</v>
          </cell>
          <cell r="I151">
            <v>0.09</v>
          </cell>
          <cell r="J151">
            <v>7.5239999999999991</v>
          </cell>
          <cell r="K151">
            <v>-0.45000000000000007</v>
          </cell>
          <cell r="L151">
            <v>9.195999999999998</v>
          </cell>
          <cell r="M151">
            <v>1.6800000000000002</v>
          </cell>
        </row>
        <row r="152">
          <cell r="A152">
            <v>1524</v>
          </cell>
          <cell r="B152" t="str">
            <v>DVD COURS MATWORK II</v>
          </cell>
          <cell r="C152">
            <v>16.72</v>
          </cell>
          <cell r="D152">
            <v>7.5239999999999991</v>
          </cell>
          <cell r="E152">
            <v>-0.55000000000000004</v>
          </cell>
          <cell r="F152" t="str">
            <v>MEDIATHEQUE</v>
          </cell>
          <cell r="H152" t="e">
            <v>#REF!</v>
          </cell>
          <cell r="I152">
            <v>0.09</v>
          </cell>
          <cell r="J152">
            <v>7.5239999999999991</v>
          </cell>
          <cell r="K152">
            <v>-0.45000000000000007</v>
          </cell>
          <cell r="L152">
            <v>9.195999999999998</v>
          </cell>
          <cell r="M152">
            <v>1.6800000000000002</v>
          </cell>
        </row>
        <row r="153">
          <cell r="A153">
            <v>1525</v>
          </cell>
          <cell r="B153" t="str">
            <v>DVD COURS MATWORK III</v>
          </cell>
          <cell r="C153">
            <v>16.72</v>
          </cell>
          <cell r="D153">
            <v>7.5239999999999991</v>
          </cell>
          <cell r="E153">
            <v>-0.55000000000000004</v>
          </cell>
          <cell r="F153" t="str">
            <v>MEDIATHEQUE</v>
          </cell>
          <cell r="H153" t="e">
            <v>#REF!</v>
          </cell>
          <cell r="I153">
            <v>0.09</v>
          </cell>
          <cell r="J153">
            <v>7.5239999999999991</v>
          </cell>
          <cell r="K153">
            <v>-0.45000000000000007</v>
          </cell>
          <cell r="L153">
            <v>9.195999999999998</v>
          </cell>
          <cell r="M153">
            <v>1.6800000000000002</v>
          </cell>
        </row>
        <row r="154">
          <cell r="A154">
            <v>1526</v>
          </cell>
          <cell r="B154" t="str">
            <v>DVD COURS PETIT MATERIEL</v>
          </cell>
          <cell r="C154">
            <v>16.72</v>
          </cell>
          <cell r="D154">
            <v>7.5239999999999991</v>
          </cell>
          <cell r="E154">
            <v>-0.55000000000000004</v>
          </cell>
          <cell r="F154" t="str">
            <v>MEDIATHEQUE</v>
          </cell>
          <cell r="H154" t="e">
            <v>#REF!</v>
          </cell>
          <cell r="I154">
            <v>0.09</v>
          </cell>
          <cell r="J154">
            <v>7.5239999999999991</v>
          </cell>
          <cell r="K154">
            <v>-0.45000000000000007</v>
          </cell>
          <cell r="L154">
            <v>9.195999999999998</v>
          </cell>
          <cell r="M154">
            <v>1.6800000000000002</v>
          </cell>
        </row>
        <row r="155">
          <cell r="A155">
            <v>1527</v>
          </cell>
          <cell r="B155" t="str">
            <v>DVD FORMATION BARREL</v>
          </cell>
          <cell r="C155">
            <v>33.450000000000003</v>
          </cell>
          <cell r="D155">
            <v>15.0525</v>
          </cell>
          <cell r="E155">
            <v>-0.54999999999999993</v>
          </cell>
          <cell r="F155" t="str">
            <v>MEDIATHEQUE</v>
          </cell>
          <cell r="H155" t="e">
            <v>#REF!</v>
          </cell>
          <cell r="I155">
            <v>0.09</v>
          </cell>
          <cell r="J155">
            <v>15.0525</v>
          </cell>
          <cell r="K155">
            <v>-0.44999999999999996</v>
          </cell>
          <cell r="L155">
            <v>18.397500000000004</v>
          </cell>
          <cell r="M155">
            <v>4.1159999999999997</v>
          </cell>
        </row>
        <row r="156">
          <cell r="A156">
            <v>1528</v>
          </cell>
          <cell r="B156" t="str">
            <v>DVD FORMATION MATWORK I</v>
          </cell>
          <cell r="C156">
            <v>25.08</v>
          </cell>
          <cell r="D156">
            <v>10.032</v>
          </cell>
          <cell r="E156">
            <v>-0.6</v>
          </cell>
          <cell r="F156" t="str">
            <v>MEDIATHEQUE</v>
          </cell>
          <cell r="H156" t="e">
            <v>#REF!</v>
          </cell>
          <cell r="I156">
            <v>0.09</v>
          </cell>
          <cell r="J156">
            <v>10.032</v>
          </cell>
          <cell r="K156">
            <v>-0.5</v>
          </cell>
          <cell r="L156">
            <v>12.54</v>
          </cell>
          <cell r="M156">
            <v>1.7324999999999999</v>
          </cell>
        </row>
        <row r="157">
          <cell r="A157">
            <v>1529</v>
          </cell>
          <cell r="B157" t="str">
            <v>DVD FORMATION MATWORK II</v>
          </cell>
          <cell r="C157">
            <v>25.08</v>
          </cell>
          <cell r="D157">
            <v>10.032</v>
          </cell>
          <cell r="E157">
            <v>-0.6</v>
          </cell>
          <cell r="F157" t="str">
            <v>MEDIATHEQUE</v>
          </cell>
          <cell r="H157" t="e">
            <v>#REF!</v>
          </cell>
          <cell r="I157">
            <v>0.09</v>
          </cell>
          <cell r="J157">
            <v>10.032</v>
          </cell>
          <cell r="K157">
            <v>-0.5</v>
          </cell>
          <cell r="L157">
            <v>12.54</v>
          </cell>
          <cell r="M157">
            <v>1.7324999999999999</v>
          </cell>
        </row>
        <row r="158">
          <cell r="A158">
            <v>1530</v>
          </cell>
          <cell r="B158" t="str">
            <v>DVD FORMATION MATWORK III</v>
          </cell>
          <cell r="C158">
            <v>25.08</v>
          </cell>
          <cell r="D158">
            <v>10.032</v>
          </cell>
          <cell r="E158">
            <v>-0.6</v>
          </cell>
          <cell r="F158" t="str">
            <v>MEDIATHEQUE</v>
          </cell>
          <cell r="H158" t="e">
            <v>#REF!</v>
          </cell>
          <cell r="I158">
            <v>0.09</v>
          </cell>
          <cell r="J158">
            <v>10.032</v>
          </cell>
          <cell r="K158">
            <v>-0.5</v>
          </cell>
          <cell r="L158">
            <v>12.54</v>
          </cell>
          <cell r="M158">
            <v>1.7429999999999999</v>
          </cell>
        </row>
        <row r="159">
          <cell r="A159">
            <v>1531</v>
          </cell>
          <cell r="B159" t="str">
            <v>DVD FORMATION PETIT MATERIEL</v>
          </cell>
          <cell r="C159">
            <v>33.44</v>
          </cell>
          <cell r="D159">
            <v>13.375999999999999</v>
          </cell>
          <cell r="E159">
            <v>-0.60000000000000009</v>
          </cell>
          <cell r="F159" t="str">
            <v>MEDIATHEQUE</v>
          </cell>
          <cell r="H159" t="e">
            <v>#REF!</v>
          </cell>
          <cell r="I159">
            <v>0.09</v>
          </cell>
          <cell r="J159">
            <v>13.375999999999999</v>
          </cell>
          <cell r="K159">
            <v>-0.50000000000000011</v>
          </cell>
          <cell r="L159">
            <v>16.719999999999995</v>
          </cell>
          <cell r="M159">
            <v>1.7429999999999999</v>
          </cell>
        </row>
        <row r="160">
          <cell r="A160">
            <v>1532</v>
          </cell>
          <cell r="B160" t="str">
            <v>DVD FORMATION REFORMER</v>
          </cell>
          <cell r="C160">
            <v>33.450000000000003</v>
          </cell>
          <cell r="D160">
            <v>13.380000000000003</v>
          </cell>
          <cell r="E160">
            <v>-0.6</v>
          </cell>
          <cell r="F160" t="str">
            <v>MEDIATHEQUE</v>
          </cell>
          <cell r="H160" t="e">
            <v>#REF!</v>
          </cell>
          <cell r="I160">
            <v>0.09</v>
          </cell>
          <cell r="J160">
            <v>13.380000000000003</v>
          </cell>
          <cell r="K160">
            <v>-0.5</v>
          </cell>
          <cell r="L160">
            <v>16.725000000000001</v>
          </cell>
          <cell r="M160">
            <v>3.0765000000000002</v>
          </cell>
        </row>
        <row r="161">
          <cell r="A161">
            <v>1533</v>
          </cell>
          <cell r="B161" t="str">
            <v>DVD FORMATION STABITITY</v>
          </cell>
          <cell r="C161">
            <v>33.450000000000003</v>
          </cell>
          <cell r="D161">
            <v>15.0525</v>
          </cell>
          <cell r="E161">
            <v>-0.54999999999999993</v>
          </cell>
          <cell r="F161" t="str">
            <v>MEDIATHEQUE</v>
          </cell>
          <cell r="H161" t="e">
            <v>#REF!</v>
          </cell>
          <cell r="I161">
            <v>0.09</v>
          </cell>
          <cell r="J161">
            <v>15.0525</v>
          </cell>
          <cell r="K161">
            <v>-0.44999999999999996</v>
          </cell>
          <cell r="L161">
            <v>18.397500000000004</v>
          </cell>
          <cell r="M161">
            <v>4.1265000000000001</v>
          </cell>
        </row>
        <row r="162">
          <cell r="A162">
            <v>1543</v>
          </cell>
          <cell r="B162" t="str">
            <v>ECHELLE DE VITESSE</v>
          </cell>
          <cell r="C162">
            <v>28.43</v>
          </cell>
          <cell r="D162">
            <v>12.793499999999998</v>
          </cell>
          <cell r="E162">
            <v>-0.55000000000000004</v>
          </cell>
          <cell r="F162" t="str">
            <v>PERSONAL TRAINER</v>
          </cell>
          <cell r="H162" t="e">
            <v>#REF!</v>
          </cell>
          <cell r="I162">
            <v>1.1000000000000001</v>
          </cell>
          <cell r="J162">
            <v>12.793499999999998</v>
          </cell>
          <cell r="K162">
            <v>-0.45000000000000007</v>
          </cell>
          <cell r="L162">
            <v>15.636499999999998</v>
          </cell>
          <cell r="M162">
            <v>5.5</v>
          </cell>
        </row>
        <row r="163">
          <cell r="A163">
            <v>3633</v>
          </cell>
          <cell r="B163" t="str">
            <v xml:space="preserve">EIGHT STATION </v>
          </cell>
          <cell r="C163">
            <v>14382</v>
          </cell>
          <cell r="D163">
            <v>11505.6</v>
          </cell>
          <cell r="E163">
            <v>-0.19999999999999998</v>
          </cell>
          <cell r="F163" t="str">
            <v>MUSCULATION</v>
          </cell>
          <cell r="H163" t="e">
            <v>#REF!</v>
          </cell>
          <cell r="I163">
            <v>1250</v>
          </cell>
          <cell r="J163">
            <v>11505.6</v>
          </cell>
          <cell r="K163">
            <v>-9.9999999999999978E-2</v>
          </cell>
          <cell r="L163">
            <v>12943.800000000001</v>
          </cell>
          <cell r="M163">
            <v>9091.4601769911515</v>
          </cell>
        </row>
        <row r="164">
          <cell r="A164">
            <v>1544</v>
          </cell>
          <cell r="B164" t="str">
            <v>ELASTIBAND 10KG AMA ORANGE</v>
          </cell>
          <cell r="C164">
            <v>8.5</v>
          </cell>
          <cell r="D164">
            <v>5.0999999999999996</v>
          </cell>
          <cell r="E164">
            <v>-0.4</v>
          </cell>
          <cell r="F164" t="str">
            <v>FITNESS</v>
          </cell>
          <cell r="H164" t="e">
            <v>#REF!</v>
          </cell>
          <cell r="I164">
            <v>0.04</v>
          </cell>
          <cell r="J164">
            <v>5.0999999999999996</v>
          </cell>
          <cell r="K164">
            <v>-0.30000000000000004</v>
          </cell>
          <cell r="L164">
            <v>5.9499999999999993</v>
          </cell>
          <cell r="M164">
            <v>2.3650000000000002</v>
          </cell>
        </row>
        <row r="165">
          <cell r="A165">
            <v>1545</v>
          </cell>
          <cell r="B165" t="str">
            <v>ELASTIBAND 15G AMA VERT</v>
          </cell>
          <cell r="C165">
            <v>10.75</v>
          </cell>
          <cell r="D165">
            <v>6.45</v>
          </cell>
          <cell r="E165">
            <v>-0.39999999999999997</v>
          </cell>
          <cell r="F165" t="str">
            <v>FITNESS</v>
          </cell>
          <cell r="H165" t="e">
            <v>#REF!</v>
          </cell>
          <cell r="I165">
            <v>0.06</v>
          </cell>
          <cell r="J165">
            <v>6.45</v>
          </cell>
          <cell r="K165">
            <v>-0.29999999999999993</v>
          </cell>
          <cell r="L165">
            <v>7.5250000000000004</v>
          </cell>
          <cell r="M165">
            <v>3.63</v>
          </cell>
        </row>
        <row r="166">
          <cell r="A166">
            <v>1546</v>
          </cell>
          <cell r="B166" t="str">
            <v>ELASTIBAND 20KG AMA BLEU</v>
          </cell>
          <cell r="C166">
            <v>13.25</v>
          </cell>
          <cell r="D166">
            <v>7.9499999999999993</v>
          </cell>
          <cell r="E166">
            <v>-0.40000000000000008</v>
          </cell>
          <cell r="F166" t="str">
            <v>FITNESS</v>
          </cell>
          <cell r="H166" t="e">
            <v>#REF!</v>
          </cell>
          <cell r="I166">
            <v>0.1</v>
          </cell>
          <cell r="J166">
            <v>7.9499999999999993</v>
          </cell>
          <cell r="K166">
            <v>-0.30000000000000004</v>
          </cell>
          <cell r="L166">
            <v>9.2749999999999986</v>
          </cell>
          <cell r="M166">
            <v>4.125</v>
          </cell>
        </row>
        <row r="167">
          <cell r="A167">
            <v>1547</v>
          </cell>
          <cell r="B167" t="str">
            <v>ELASTIQUE DE RESISTANCE POIGNEE/CHEVILLE</v>
          </cell>
          <cell r="C167">
            <v>29.26</v>
          </cell>
          <cell r="D167">
            <v>17.556000000000001</v>
          </cell>
          <cell r="E167">
            <v>-0.4</v>
          </cell>
          <cell r="F167" t="str">
            <v>PERSONAL TRAINER</v>
          </cell>
          <cell r="H167" t="e">
            <v>#REF!</v>
          </cell>
          <cell r="I167">
            <v>0.66</v>
          </cell>
          <cell r="J167">
            <v>17.556000000000001</v>
          </cell>
          <cell r="K167">
            <v>-0.30000000000000004</v>
          </cell>
          <cell r="L167">
            <v>20.481999999999999</v>
          </cell>
          <cell r="M167">
            <v>9.0750000000000011</v>
          </cell>
        </row>
        <row r="168">
          <cell r="A168">
            <v>1549</v>
          </cell>
          <cell r="B168" t="str">
            <v>ELASTIQUE DE RESISTANCE TAILLE</v>
          </cell>
          <cell r="C168">
            <v>51.84</v>
          </cell>
          <cell r="D168">
            <v>41.472000000000008</v>
          </cell>
          <cell r="E168">
            <v>-0.1999999999999999</v>
          </cell>
          <cell r="F168" t="str">
            <v>PERSONAL TRAINER</v>
          </cell>
          <cell r="H168" t="e">
            <v>#REF!</v>
          </cell>
          <cell r="I168">
            <v>0.68</v>
          </cell>
          <cell r="J168">
            <v>41.472000000000008</v>
          </cell>
          <cell r="K168">
            <v>-9.9999999999999895E-2</v>
          </cell>
          <cell r="L168">
            <v>46.656000000000013</v>
          </cell>
          <cell r="M168">
            <v>32.67</v>
          </cell>
        </row>
        <row r="169">
          <cell r="A169">
            <v>2317</v>
          </cell>
          <cell r="B169" t="str">
            <v>ELASTIQUE DE RESISTANCE TRAVAIL SAUT</v>
          </cell>
          <cell r="C169">
            <v>15.47</v>
          </cell>
          <cell r="D169">
            <v>11.602500000000001</v>
          </cell>
          <cell r="E169">
            <v>-0.24999999999999997</v>
          </cell>
          <cell r="F169" t="str">
            <v>PERSONAL TRAINER</v>
          </cell>
          <cell r="H169" t="e">
            <v>#REF!</v>
          </cell>
          <cell r="I169">
            <v>0.67</v>
          </cell>
          <cell r="J169">
            <v>11.602500000000001</v>
          </cell>
          <cell r="K169">
            <v>-0.14999999999999997</v>
          </cell>
          <cell r="L169">
            <v>13.149500000000002</v>
          </cell>
          <cell r="M169">
            <v>8.173</v>
          </cell>
        </row>
        <row r="170">
          <cell r="A170">
            <v>3412</v>
          </cell>
          <cell r="B170" t="str">
            <v>ELEVATION CROSS BAR 1552MM</v>
          </cell>
          <cell r="C170">
            <v>155.62375</v>
          </cell>
          <cell r="D170">
            <v>108.93662499999999</v>
          </cell>
          <cell r="E170">
            <v>-0.30000000000000004</v>
          </cell>
          <cell r="F170" t="str">
            <v>CROSSFIT</v>
          </cell>
          <cell r="H170" t="e">
            <v>#REF!</v>
          </cell>
          <cell r="I170">
            <v>23</v>
          </cell>
          <cell r="J170">
            <v>108.93662499999999</v>
          </cell>
          <cell r="K170">
            <v>-0.20000000000000004</v>
          </cell>
          <cell r="L170">
            <v>124.499</v>
          </cell>
          <cell r="M170">
            <v>73.274336283185846</v>
          </cell>
        </row>
        <row r="171">
          <cell r="A171">
            <v>3413</v>
          </cell>
          <cell r="B171" t="str">
            <v>ELEVATION CROSS BAR 2119MM</v>
          </cell>
          <cell r="C171">
            <v>194.52249999999995</v>
          </cell>
          <cell r="D171">
            <v>136.16574999999995</v>
          </cell>
          <cell r="E171">
            <v>-0.3000000000000001</v>
          </cell>
          <cell r="F171" t="str">
            <v>CROSSFIT</v>
          </cell>
          <cell r="H171" t="e">
            <v>#REF!</v>
          </cell>
          <cell r="I171">
            <v>30</v>
          </cell>
          <cell r="J171">
            <v>136.16574999999995</v>
          </cell>
          <cell r="K171">
            <v>-0.20000000000000009</v>
          </cell>
          <cell r="L171">
            <v>155.61799999999994</v>
          </cell>
          <cell r="M171">
            <v>91.592920353982294</v>
          </cell>
        </row>
        <row r="172">
          <cell r="A172">
            <v>3813</v>
          </cell>
          <cell r="B172" t="str">
            <v>ELEVATION CROSS BAR TRANSVERSAL 1215MM</v>
          </cell>
          <cell r="C172">
            <v>96.2</v>
          </cell>
          <cell r="D172">
            <v>67.34</v>
          </cell>
          <cell r="E172">
            <v>-0.3</v>
          </cell>
          <cell r="F172" t="str">
            <v>CROSSFIT</v>
          </cell>
          <cell r="H172" t="e">
            <v>#REF!</v>
          </cell>
          <cell r="I172">
            <v>12</v>
          </cell>
          <cell r="J172">
            <v>67.34</v>
          </cell>
          <cell r="K172">
            <v>-0.19999999999999998</v>
          </cell>
          <cell r="L172">
            <v>76.960000000000008</v>
          </cell>
          <cell r="M172">
            <v>45.287610619469028</v>
          </cell>
        </row>
        <row r="173">
          <cell r="A173">
            <v>3495</v>
          </cell>
          <cell r="B173" t="str">
            <v>ENCEINTE  ROADBOY65</v>
          </cell>
          <cell r="C173">
            <v>115.83</v>
          </cell>
          <cell r="D173">
            <v>115.83</v>
          </cell>
          <cell r="E173">
            <v>0</v>
          </cell>
          <cell r="F173" t="str">
            <v>SONORISATION</v>
          </cell>
          <cell r="H173" t="e">
            <v>#REF!</v>
          </cell>
          <cell r="I173">
            <v>0</v>
          </cell>
          <cell r="J173">
            <v>115.83</v>
          </cell>
          <cell r="L173">
            <v>115.83</v>
          </cell>
          <cell r="M173">
            <v>105.3</v>
          </cell>
        </row>
        <row r="174">
          <cell r="A174">
            <v>2627</v>
          </cell>
          <cell r="B174" t="str">
            <v>ENCEINTE BOSE NOUVELLE GNRATION</v>
          </cell>
          <cell r="C174">
            <v>832.5</v>
          </cell>
          <cell r="D174">
            <v>457.87500000000006</v>
          </cell>
          <cell r="E174">
            <v>-0.44999999999999996</v>
          </cell>
          <cell r="F174" t="str">
            <v>SONORISATION</v>
          </cell>
          <cell r="H174" t="e">
            <v>#REF!</v>
          </cell>
          <cell r="I174">
            <v>0</v>
          </cell>
          <cell r="J174">
            <v>457.87500000000006</v>
          </cell>
          <cell r="K174">
            <v>-0.35</v>
          </cell>
          <cell r="L174">
            <v>541.125</v>
          </cell>
          <cell r="M174">
            <v>233.33</v>
          </cell>
        </row>
        <row r="175">
          <cell r="A175">
            <v>3497</v>
          </cell>
          <cell r="B175" t="str">
            <v>ENCEINTE MIPRO 120W</v>
          </cell>
          <cell r="C175">
            <v>912.5</v>
          </cell>
          <cell r="D175">
            <v>912.5</v>
          </cell>
          <cell r="E175">
            <v>0</v>
          </cell>
          <cell r="F175" t="str">
            <v>SONORISATION</v>
          </cell>
          <cell r="H175" t="e">
            <v>#REF!</v>
          </cell>
          <cell r="I175">
            <v>13</v>
          </cell>
          <cell r="J175">
            <v>912.5</v>
          </cell>
          <cell r="L175">
            <v>912.5</v>
          </cell>
          <cell r="M175">
            <v>832.5</v>
          </cell>
        </row>
        <row r="176">
          <cell r="A176">
            <v>3499</v>
          </cell>
          <cell r="B176" t="str">
            <v>ENCEINTE MIPRO 50W</v>
          </cell>
          <cell r="C176">
            <v>587.5</v>
          </cell>
          <cell r="D176">
            <v>587.5</v>
          </cell>
          <cell r="E176">
            <v>0</v>
          </cell>
          <cell r="F176" t="str">
            <v>SONORISATION</v>
          </cell>
          <cell r="H176" t="e">
            <v>#REF!</v>
          </cell>
          <cell r="I176">
            <v>15</v>
          </cell>
          <cell r="J176">
            <v>587.5</v>
          </cell>
          <cell r="L176">
            <v>587.5</v>
          </cell>
          <cell r="M176">
            <v>558.12</v>
          </cell>
        </row>
        <row r="177">
          <cell r="A177">
            <v>3498</v>
          </cell>
          <cell r="B177" t="str">
            <v>ENCEINTE MIPRO 70W</v>
          </cell>
          <cell r="C177">
            <v>687.5</v>
          </cell>
          <cell r="D177">
            <v>687.5</v>
          </cell>
          <cell r="E177">
            <v>0</v>
          </cell>
          <cell r="F177" t="str">
            <v>SONORISATION</v>
          </cell>
          <cell r="H177" t="e">
            <v>#REF!</v>
          </cell>
          <cell r="I177">
            <v>18</v>
          </cell>
          <cell r="J177">
            <v>687.5</v>
          </cell>
          <cell r="L177">
            <v>687.5</v>
          </cell>
          <cell r="M177">
            <v>587.5</v>
          </cell>
        </row>
        <row r="178">
          <cell r="A178">
            <v>3500</v>
          </cell>
          <cell r="B178" t="str">
            <v>ENCEINTE ROADBOY65 + MICRO ET LECTEUR CD</v>
          </cell>
          <cell r="C178">
            <v>554.16</v>
          </cell>
          <cell r="D178">
            <v>498.74399999999997</v>
          </cell>
          <cell r="E178">
            <v>-0.1</v>
          </cell>
          <cell r="F178" t="str">
            <v>SONORISATION</v>
          </cell>
          <cell r="H178" t="e">
            <v>#REF!</v>
          </cell>
          <cell r="I178">
            <v>5</v>
          </cell>
          <cell r="J178">
            <v>498.74399999999997</v>
          </cell>
          <cell r="K178">
            <v>0</v>
          </cell>
          <cell r="L178">
            <v>554.16</v>
          </cell>
          <cell r="M178">
            <v>426.66</v>
          </cell>
        </row>
        <row r="179">
          <cell r="A179">
            <v>2349</v>
          </cell>
          <cell r="B179" t="str">
            <v>ESPALIER SIMPLE</v>
          </cell>
          <cell r="C179">
            <v>280</v>
          </cell>
          <cell r="D179">
            <v>210</v>
          </cell>
          <cell r="E179">
            <v>-0.25</v>
          </cell>
          <cell r="F179" t="str">
            <v>CROSSFIT</v>
          </cell>
          <cell r="H179" t="e">
            <v>#REF!</v>
          </cell>
          <cell r="I179">
            <v>36</v>
          </cell>
          <cell r="J179">
            <v>210</v>
          </cell>
          <cell r="K179">
            <v>-0.15</v>
          </cell>
          <cell r="L179">
            <v>238</v>
          </cell>
          <cell r="M179">
            <v>144.375</v>
          </cell>
        </row>
        <row r="180">
          <cell r="A180">
            <v>1554</v>
          </cell>
          <cell r="B180" t="str">
            <v>FILET BALLONS PAILLE</v>
          </cell>
          <cell r="C180">
            <v>6.61</v>
          </cell>
          <cell r="D180">
            <v>5.9490000000000007</v>
          </cell>
          <cell r="E180">
            <v>-9.9999999999999936E-2</v>
          </cell>
          <cell r="F180" t="str">
            <v>PILATES BIEN ETRE</v>
          </cell>
          <cell r="H180" t="e">
            <v>#REF!</v>
          </cell>
          <cell r="I180">
            <v>0.1</v>
          </cell>
          <cell r="J180">
            <v>5.9490000000000007</v>
          </cell>
          <cell r="K180">
            <v>0</v>
          </cell>
          <cell r="L180">
            <v>6.61</v>
          </cell>
          <cell r="M180">
            <v>4.8400000000000007</v>
          </cell>
        </row>
        <row r="181">
          <cell r="A181">
            <v>3501</v>
          </cell>
          <cell r="B181" t="str">
            <v>FIT WEDGE A20</v>
          </cell>
          <cell r="C181">
            <v>47.960000000000008</v>
          </cell>
          <cell r="D181">
            <v>35.970000000000006</v>
          </cell>
          <cell r="E181">
            <v>-0.25</v>
          </cell>
          <cell r="F181" t="str">
            <v>PILATES BIEN ETRE</v>
          </cell>
          <cell r="H181" t="e">
            <v>#REF!</v>
          </cell>
          <cell r="I181">
            <v>0</v>
          </cell>
          <cell r="J181">
            <v>35.970000000000006</v>
          </cell>
          <cell r="K181">
            <v>-0.15</v>
          </cell>
          <cell r="L181">
            <v>40.766000000000005</v>
          </cell>
          <cell r="M181">
            <v>26.16</v>
          </cell>
        </row>
        <row r="182">
          <cell r="A182">
            <v>3502</v>
          </cell>
          <cell r="B182" t="str">
            <v>FIT WEDGE A30</v>
          </cell>
          <cell r="C182">
            <v>42.900000000000006</v>
          </cell>
          <cell r="D182">
            <v>32.175000000000004</v>
          </cell>
          <cell r="E182">
            <v>-0.25</v>
          </cell>
          <cell r="F182" t="str">
            <v>PILATES BIEN ETRE</v>
          </cell>
          <cell r="H182" t="e">
            <v>#REF!</v>
          </cell>
          <cell r="I182">
            <v>1</v>
          </cell>
          <cell r="J182">
            <v>32.175000000000004</v>
          </cell>
          <cell r="K182">
            <v>-0.15</v>
          </cell>
          <cell r="L182">
            <v>36.465000000000003</v>
          </cell>
          <cell r="M182">
            <v>23.4</v>
          </cell>
        </row>
        <row r="183">
          <cell r="A183">
            <v>3503</v>
          </cell>
          <cell r="B183" t="str">
            <v>FIT WEDGE A40</v>
          </cell>
          <cell r="C183">
            <v>85.36</v>
          </cell>
          <cell r="D183">
            <v>64.02</v>
          </cell>
          <cell r="E183">
            <v>-0.25000000000000006</v>
          </cell>
          <cell r="F183" t="str">
            <v>PILATES BIEN ETRE</v>
          </cell>
          <cell r="H183" t="e">
            <v>#REF!</v>
          </cell>
          <cell r="I183">
            <v>2</v>
          </cell>
          <cell r="J183">
            <v>64.02</v>
          </cell>
          <cell r="K183">
            <v>-0.15000000000000005</v>
          </cell>
          <cell r="L183">
            <v>72.555999999999997</v>
          </cell>
          <cell r="M183">
            <v>46.559999999999995</v>
          </cell>
        </row>
        <row r="184">
          <cell r="A184">
            <v>3504</v>
          </cell>
          <cell r="B184" t="str">
            <v>FIT WEDGE A50</v>
          </cell>
          <cell r="C184">
            <v>126.28</v>
          </cell>
          <cell r="D184">
            <v>94.710000000000008</v>
          </cell>
          <cell r="E184">
            <v>-0.24999999999999994</v>
          </cell>
          <cell r="F184" t="str">
            <v>PILATES BIEN ETRE</v>
          </cell>
          <cell r="H184" t="e">
            <v>#REF!</v>
          </cell>
          <cell r="I184">
            <v>4</v>
          </cell>
          <cell r="J184">
            <v>94.710000000000008</v>
          </cell>
          <cell r="K184">
            <v>-0.14999999999999994</v>
          </cell>
          <cell r="L184">
            <v>107.33800000000001</v>
          </cell>
          <cell r="M184">
            <v>68.88</v>
          </cell>
        </row>
        <row r="185">
          <cell r="A185">
            <v>2351</v>
          </cell>
          <cell r="B185" t="str">
            <v>FITNESS TUBE LIGHT ORANGE</v>
          </cell>
          <cell r="C185">
            <v>6.61</v>
          </cell>
          <cell r="D185">
            <v>3.6355000000000004</v>
          </cell>
          <cell r="E185">
            <v>-0.44999999999999996</v>
          </cell>
          <cell r="F185" t="str">
            <v>FITNESS</v>
          </cell>
          <cell r="H185" t="e">
            <v>#REF!</v>
          </cell>
          <cell r="I185">
            <v>0.15</v>
          </cell>
          <cell r="J185">
            <v>3.6355000000000004</v>
          </cell>
          <cell r="K185">
            <v>-0.35</v>
          </cell>
          <cell r="L185">
            <v>4.2965</v>
          </cell>
          <cell r="M185">
            <v>1.8115044247787613</v>
          </cell>
        </row>
        <row r="186">
          <cell r="A186">
            <v>2353</v>
          </cell>
          <cell r="B186" t="str">
            <v>FITNESS TUBE MEDIUM VERT</v>
          </cell>
          <cell r="C186">
            <v>6.9</v>
          </cell>
          <cell r="D186">
            <v>3.7950000000000004</v>
          </cell>
          <cell r="E186">
            <v>-0.44999999999999996</v>
          </cell>
          <cell r="F186" t="str">
            <v>FITNESS</v>
          </cell>
          <cell r="H186" t="e">
            <v>#REF!</v>
          </cell>
          <cell r="I186">
            <v>0.15</v>
          </cell>
          <cell r="J186">
            <v>3.7950000000000004</v>
          </cell>
          <cell r="K186">
            <v>-0.35</v>
          </cell>
          <cell r="L186">
            <v>4.4850000000000003</v>
          </cell>
          <cell r="M186">
            <v>1.9539823008849557</v>
          </cell>
        </row>
        <row r="187">
          <cell r="A187">
            <v>2632</v>
          </cell>
          <cell r="B187" t="str">
            <v xml:space="preserve">FITNESS TUBE PRO LIGHT </v>
          </cell>
          <cell r="C187">
            <v>13.8</v>
          </cell>
          <cell r="D187">
            <v>8.9700000000000006</v>
          </cell>
          <cell r="E187">
            <v>-0.35</v>
          </cell>
          <cell r="F187" t="str">
            <v>FITNESS</v>
          </cell>
          <cell r="H187" t="e">
            <v>#REF!</v>
          </cell>
          <cell r="I187">
            <v>0.27</v>
          </cell>
          <cell r="J187">
            <v>8.9700000000000006</v>
          </cell>
          <cell r="K187">
            <v>-0.24999999999999997</v>
          </cell>
          <cell r="L187">
            <v>10.350000000000001</v>
          </cell>
          <cell r="M187">
            <v>5.2030000000000012</v>
          </cell>
        </row>
        <row r="188">
          <cell r="A188">
            <v>2633</v>
          </cell>
          <cell r="B188" t="str">
            <v xml:space="preserve">FITNESS TUBE PRO MEDIUM </v>
          </cell>
          <cell r="C188">
            <v>14.63</v>
          </cell>
          <cell r="D188">
            <v>9.509500000000001</v>
          </cell>
          <cell r="E188">
            <v>-0.35</v>
          </cell>
          <cell r="F188" t="str">
            <v>FITNESS</v>
          </cell>
          <cell r="H188" t="e">
            <v>#REF!</v>
          </cell>
          <cell r="I188">
            <v>0.26</v>
          </cell>
          <cell r="J188">
            <v>9.509500000000001</v>
          </cell>
          <cell r="K188">
            <v>-0.24999999999999997</v>
          </cell>
          <cell r="L188">
            <v>10.9725</v>
          </cell>
          <cell r="M188">
            <v>5.5</v>
          </cell>
        </row>
        <row r="189">
          <cell r="A189">
            <v>2634</v>
          </cell>
          <cell r="B189" t="str">
            <v xml:space="preserve">FITNESS TUBE PRO STRONG </v>
          </cell>
          <cell r="C189">
            <v>15.47</v>
          </cell>
          <cell r="D189">
            <v>10.0555</v>
          </cell>
          <cell r="E189">
            <v>-0.35000000000000003</v>
          </cell>
          <cell r="F189" t="str">
            <v>FITNESS</v>
          </cell>
          <cell r="H189" t="e">
            <v>#REF!</v>
          </cell>
          <cell r="I189">
            <v>0.28999999999999998</v>
          </cell>
          <cell r="J189">
            <v>10.0555</v>
          </cell>
          <cell r="K189">
            <v>-0.25</v>
          </cell>
          <cell r="L189">
            <v>11.602500000000001</v>
          </cell>
          <cell r="M189">
            <v>5.8080000000000007</v>
          </cell>
        </row>
        <row r="190">
          <cell r="A190">
            <v>1556</v>
          </cell>
          <cell r="B190" t="str">
            <v>FITNESS TUBE STRONG BLEU</v>
          </cell>
          <cell r="C190">
            <v>7.5</v>
          </cell>
          <cell r="D190">
            <v>4.125</v>
          </cell>
          <cell r="E190">
            <v>-0.45</v>
          </cell>
          <cell r="F190" t="str">
            <v>FITNESS</v>
          </cell>
          <cell r="H190" t="e">
            <v>#REF!</v>
          </cell>
          <cell r="I190">
            <v>0.16</v>
          </cell>
          <cell r="J190">
            <v>4.125</v>
          </cell>
          <cell r="K190">
            <v>-0.35</v>
          </cell>
          <cell r="L190">
            <v>4.875</v>
          </cell>
          <cell r="M190">
            <v>2.0659292035398229</v>
          </cell>
        </row>
        <row r="191">
          <cell r="A191">
            <v>2296</v>
          </cell>
          <cell r="B191" t="str">
            <v>FLEX BAR</v>
          </cell>
          <cell r="C191">
            <v>22.08</v>
          </cell>
          <cell r="D191">
            <v>9.9359999999999982</v>
          </cell>
          <cell r="E191">
            <v>-0.55000000000000004</v>
          </cell>
          <cell r="F191" t="str">
            <v>PILATES BIEN ETRE</v>
          </cell>
          <cell r="H191" t="e">
            <v>#REF!</v>
          </cell>
          <cell r="I191">
            <v>0.65</v>
          </cell>
          <cell r="J191">
            <v>9.9359999999999982</v>
          </cell>
          <cell r="K191">
            <v>-0.45000000000000007</v>
          </cell>
          <cell r="L191">
            <v>12.143999999999998</v>
          </cell>
          <cell r="M191">
            <v>2.9207964601769909</v>
          </cell>
        </row>
        <row r="192">
          <cell r="A192">
            <v>1559</v>
          </cell>
          <cell r="B192" t="str">
            <v xml:space="preserve">FOAM ROLLER BASIQUE </v>
          </cell>
          <cell r="C192">
            <v>13.8</v>
          </cell>
          <cell r="D192">
            <v>8.9700000000000006</v>
          </cell>
          <cell r="E192">
            <v>-0.35</v>
          </cell>
          <cell r="F192" t="str">
            <v>PILATES BIEN ETRE</v>
          </cell>
          <cell r="H192" t="e">
            <v>#REF!</v>
          </cell>
          <cell r="I192">
            <v>0.57999999999999996</v>
          </cell>
          <cell r="J192">
            <v>8.9700000000000006</v>
          </cell>
          <cell r="K192">
            <v>-0.24999999999999997</v>
          </cell>
          <cell r="L192">
            <v>10.350000000000001</v>
          </cell>
          <cell r="M192">
            <v>5.7500000000000009</v>
          </cell>
        </row>
        <row r="193">
          <cell r="A193">
            <v>1560</v>
          </cell>
          <cell r="B193" t="str">
            <v>FOAM ROLLER CLASSIC BLEU</v>
          </cell>
          <cell r="C193">
            <v>22.58</v>
          </cell>
          <cell r="D193">
            <v>16.934999999999999</v>
          </cell>
          <cell r="E193">
            <v>-0.25</v>
          </cell>
          <cell r="F193" t="str">
            <v>PILATES BIEN ETRE</v>
          </cell>
          <cell r="H193" t="e">
            <v>#REF!</v>
          </cell>
          <cell r="I193">
            <v>0.65</v>
          </cell>
          <cell r="J193">
            <v>16.934999999999999</v>
          </cell>
          <cell r="K193">
            <v>-0.15</v>
          </cell>
          <cell r="L193">
            <v>19.192999999999998</v>
          </cell>
          <cell r="M193">
            <v>12.863716814159293</v>
          </cell>
        </row>
        <row r="194">
          <cell r="A194">
            <v>3638</v>
          </cell>
          <cell r="B194" t="str">
            <v xml:space="preserve">FOUR STATION </v>
          </cell>
          <cell r="C194">
            <v>7128</v>
          </cell>
          <cell r="D194">
            <v>5702.4000000000005</v>
          </cell>
          <cell r="E194">
            <v>-0.19999999999999993</v>
          </cell>
          <cell r="F194" t="str">
            <v>MUSCULATION</v>
          </cell>
          <cell r="H194" t="e">
            <v>#REF!</v>
          </cell>
          <cell r="I194">
            <v>600</v>
          </cell>
          <cell r="J194">
            <v>5702.4000000000005</v>
          </cell>
          <cell r="K194">
            <v>-9.9999999999999922E-2</v>
          </cell>
          <cell r="L194">
            <v>6415.2000000000007</v>
          </cell>
          <cell r="M194">
            <v>4517.7876106194699</v>
          </cell>
        </row>
        <row r="195">
          <cell r="A195">
            <v>2366</v>
          </cell>
          <cell r="B195" t="str">
            <v>FRITE AQUATIQUE</v>
          </cell>
          <cell r="C195">
            <v>2.93</v>
          </cell>
          <cell r="D195">
            <v>2.1975000000000002</v>
          </cell>
          <cell r="E195">
            <v>-0.24999999999999997</v>
          </cell>
          <cell r="F195" t="str">
            <v>AQUAFITNESS</v>
          </cell>
          <cell r="H195" t="e">
            <v>#REF!</v>
          </cell>
          <cell r="I195">
            <v>0</v>
          </cell>
          <cell r="J195">
            <v>2.1975000000000002</v>
          </cell>
          <cell r="K195">
            <v>-0.14999999999999997</v>
          </cell>
          <cell r="L195">
            <v>2.4905000000000004</v>
          </cell>
          <cell r="M195">
            <v>1.6060000000000001</v>
          </cell>
        </row>
        <row r="196">
          <cell r="A196">
            <v>3517</v>
          </cell>
          <cell r="B196" t="str">
            <v>GANT DE BOXE NOIR 10OZ</v>
          </cell>
          <cell r="C196">
            <v>20.83</v>
          </cell>
          <cell r="D196">
            <v>16.663999999999998</v>
          </cell>
          <cell r="E196">
            <v>-0.20000000000000004</v>
          </cell>
          <cell r="F196" t="str">
            <v>FITNESS</v>
          </cell>
          <cell r="H196" t="e">
            <v>#REF!</v>
          </cell>
          <cell r="I196">
            <v>0</v>
          </cell>
          <cell r="J196">
            <v>16.663999999999998</v>
          </cell>
          <cell r="K196">
            <v>-0.10000000000000003</v>
          </cell>
          <cell r="L196">
            <v>18.746999999999996</v>
          </cell>
          <cell r="M196">
            <v>12.826000000000001</v>
          </cell>
        </row>
        <row r="197">
          <cell r="A197">
            <v>3518</v>
          </cell>
          <cell r="B197" t="str">
            <v>GANT DE BOXE NOIR 12OZ</v>
          </cell>
          <cell r="C197">
            <v>21.67</v>
          </cell>
          <cell r="D197">
            <v>17.336000000000002</v>
          </cell>
          <cell r="E197">
            <v>-0.19999999999999996</v>
          </cell>
          <cell r="F197" t="str">
            <v>FITNESS</v>
          </cell>
          <cell r="H197" t="e">
            <v>#REF!</v>
          </cell>
          <cell r="I197">
            <v>0</v>
          </cell>
          <cell r="J197">
            <v>17.336000000000002</v>
          </cell>
          <cell r="K197">
            <v>-9.999999999999995E-2</v>
          </cell>
          <cell r="L197">
            <v>19.503000000000004</v>
          </cell>
          <cell r="M197">
            <v>13.343000000000002</v>
          </cell>
        </row>
        <row r="198">
          <cell r="A198">
            <v>3519</v>
          </cell>
          <cell r="B198" t="str">
            <v>GANT DE BOXE NOIR 14OZ</v>
          </cell>
          <cell r="C198">
            <v>23.33</v>
          </cell>
          <cell r="D198">
            <v>18.663999999999998</v>
          </cell>
          <cell r="E198">
            <v>-0.20000000000000004</v>
          </cell>
          <cell r="F198" t="str">
            <v>FITNESS</v>
          </cell>
          <cell r="H198" t="e">
            <v>#REF!</v>
          </cell>
          <cell r="I198">
            <v>0</v>
          </cell>
          <cell r="J198">
            <v>18.663999999999998</v>
          </cell>
          <cell r="K198">
            <v>-0.10000000000000003</v>
          </cell>
          <cell r="L198">
            <v>20.996999999999996</v>
          </cell>
          <cell r="M198">
            <v>14.377000000000001</v>
          </cell>
        </row>
        <row r="199">
          <cell r="A199">
            <v>3520</v>
          </cell>
          <cell r="B199" t="str">
            <v>GANT DE BOXE NOIR 8OZ</v>
          </cell>
          <cell r="C199">
            <v>20</v>
          </cell>
          <cell r="D199">
            <v>16</v>
          </cell>
          <cell r="E199">
            <v>-0.2</v>
          </cell>
          <cell r="F199" t="str">
            <v>FITNESS</v>
          </cell>
          <cell r="H199" t="e">
            <v>#REF!</v>
          </cell>
          <cell r="I199">
            <v>0</v>
          </cell>
          <cell r="J199">
            <v>16</v>
          </cell>
          <cell r="K199">
            <v>-0.1</v>
          </cell>
          <cell r="L199">
            <v>18</v>
          </cell>
          <cell r="M199">
            <v>12.32</v>
          </cell>
        </row>
        <row r="200">
          <cell r="A200">
            <v>3521</v>
          </cell>
          <cell r="B200" t="str">
            <v>GANT DE BOXE ROUGE 10OZ</v>
          </cell>
          <cell r="C200">
            <v>20.83</v>
          </cell>
          <cell r="D200">
            <v>16.663999999999998</v>
          </cell>
          <cell r="E200">
            <v>-0.20000000000000004</v>
          </cell>
          <cell r="F200" t="str">
            <v>FITNESS</v>
          </cell>
          <cell r="H200" t="e">
            <v>#REF!</v>
          </cell>
          <cell r="I200">
            <v>0</v>
          </cell>
          <cell r="J200">
            <v>16.663999999999998</v>
          </cell>
          <cell r="K200">
            <v>-0.10000000000000003</v>
          </cell>
          <cell r="L200">
            <v>18.746999999999996</v>
          </cell>
          <cell r="M200">
            <v>12.826000000000001</v>
          </cell>
        </row>
        <row r="201">
          <cell r="A201">
            <v>3522</v>
          </cell>
          <cell r="B201" t="str">
            <v>GANT DE BOXE ROUGE 12OZ</v>
          </cell>
          <cell r="C201">
            <v>21.67</v>
          </cell>
          <cell r="D201">
            <v>17.336000000000002</v>
          </cell>
          <cell r="E201">
            <v>-0.19999999999999996</v>
          </cell>
          <cell r="F201" t="str">
            <v>FITNESS</v>
          </cell>
          <cell r="H201" t="e">
            <v>#REF!</v>
          </cell>
          <cell r="I201">
            <v>0</v>
          </cell>
          <cell r="J201">
            <v>17.336000000000002</v>
          </cell>
          <cell r="K201">
            <v>-9.999999999999995E-2</v>
          </cell>
          <cell r="L201">
            <v>19.503000000000004</v>
          </cell>
          <cell r="M201">
            <v>13.343000000000002</v>
          </cell>
        </row>
        <row r="202">
          <cell r="A202">
            <v>3523</v>
          </cell>
          <cell r="B202" t="str">
            <v>GANT DE BOXE ROUGE 14OZ</v>
          </cell>
          <cell r="C202">
            <v>23.33</v>
          </cell>
          <cell r="D202">
            <v>18.663999999999998</v>
          </cell>
          <cell r="E202">
            <v>-0.20000000000000004</v>
          </cell>
          <cell r="F202" t="str">
            <v>FITNESS</v>
          </cell>
          <cell r="H202" t="e">
            <v>#REF!</v>
          </cell>
          <cell r="I202">
            <v>0</v>
          </cell>
          <cell r="J202">
            <v>18.663999999999998</v>
          </cell>
          <cell r="K202">
            <v>-0.10000000000000003</v>
          </cell>
          <cell r="L202">
            <v>20.996999999999996</v>
          </cell>
          <cell r="M202">
            <v>14.377000000000001</v>
          </cell>
        </row>
        <row r="203">
          <cell r="A203">
            <v>3524</v>
          </cell>
          <cell r="B203" t="str">
            <v>GANT DE BOXE ROUGE 8OZ</v>
          </cell>
          <cell r="C203">
            <v>20</v>
          </cell>
          <cell r="D203">
            <v>16</v>
          </cell>
          <cell r="E203">
            <v>-0.2</v>
          </cell>
          <cell r="F203" t="str">
            <v>FITNESS</v>
          </cell>
          <cell r="H203" t="e">
            <v>#REF!</v>
          </cell>
          <cell r="I203">
            <v>0</v>
          </cell>
          <cell r="J203">
            <v>16</v>
          </cell>
          <cell r="K203">
            <v>-0.1</v>
          </cell>
          <cell r="L203">
            <v>18</v>
          </cell>
          <cell r="M203">
            <v>12.32</v>
          </cell>
        </row>
        <row r="204">
          <cell r="A204">
            <v>2582</v>
          </cell>
          <cell r="B204" t="str">
            <v>GANT DE FRAPPE NOIR</v>
          </cell>
          <cell r="C204">
            <v>18.809999999999999</v>
          </cell>
          <cell r="D204">
            <v>15.048</v>
          </cell>
          <cell r="E204">
            <v>-0.19999999999999996</v>
          </cell>
          <cell r="F204" t="str">
            <v>FITNESS</v>
          </cell>
          <cell r="H204" t="e">
            <v>#REF!</v>
          </cell>
          <cell r="I204">
            <v>0.28000000000000003</v>
          </cell>
          <cell r="J204">
            <v>15.048</v>
          </cell>
          <cell r="K204">
            <v>-9.999999999999995E-2</v>
          </cell>
          <cell r="L204">
            <v>16.928999999999998</v>
          </cell>
          <cell r="M204">
            <v>11.583</v>
          </cell>
        </row>
        <row r="205">
          <cell r="A205">
            <v>2581</v>
          </cell>
          <cell r="B205" t="str">
            <v>GANT DE FRAPPE ROSE</v>
          </cell>
          <cell r="C205">
            <v>18.809999999999999</v>
          </cell>
          <cell r="D205">
            <v>15.048</v>
          </cell>
          <cell r="E205">
            <v>-0.19999999999999996</v>
          </cell>
          <cell r="F205" t="str">
            <v>FITNESS</v>
          </cell>
          <cell r="H205" t="e">
            <v>#REF!</v>
          </cell>
          <cell r="I205">
            <v>0.25</v>
          </cell>
          <cell r="J205">
            <v>15.048</v>
          </cell>
          <cell r="K205">
            <v>-9.999999999999995E-2</v>
          </cell>
          <cell r="L205">
            <v>16.928999999999998</v>
          </cell>
          <cell r="M205">
            <v>11.583</v>
          </cell>
        </row>
        <row r="206">
          <cell r="A206">
            <v>2597</v>
          </cell>
          <cell r="B206" t="str">
            <v>GANT MMA SENIOR</v>
          </cell>
          <cell r="C206">
            <v>24.25</v>
          </cell>
          <cell r="D206">
            <v>19.400000000000002</v>
          </cell>
          <cell r="E206">
            <v>-0.1999999999999999</v>
          </cell>
          <cell r="F206" t="str">
            <v>FITNESS</v>
          </cell>
          <cell r="H206" t="e">
            <v>#REF!</v>
          </cell>
          <cell r="I206">
            <v>0.25</v>
          </cell>
          <cell r="J206">
            <v>19.400000000000002</v>
          </cell>
          <cell r="K206">
            <v>-9.9999999999999895E-2</v>
          </cell>
          <cell r="L206">
            <v>21.825000000000003</v>
          </cell>
          <cell r="M206">
            <v>14.938000000000001</v>
          </cell>
        </row>
        <row r="207">
          <cell r="A207">
            <v>2447</v>
          </cell>
          <cell r="B207" t="str">
            <v>GILET DE RESISTANCE LIGHT</v>
          </cell>
          <cell r="C207">
            <v>68.98</v>
          </cell>
          <cell r="D207">
            <v>58.633000000000003</v>
          </cell>
          <cell r="E207">
            <v>-0.15000000000000002</v>
          </cell>
          <cell r="F207" t="str">
            <v>PERSONAL TRAINER</v>
          </cell>
          <cell r="H207" t="e">
            <v>#REF!</v>
          </cell>
          <cell r="I207">
            <v>0</v>
          </cell>
          <cell r="J207">
            <v>58.633000000000003</v>
          </cell>
          <cell r="K207">
            <v>-5.0000000000000017E-2</v>
          </cell>
          <cell r="L207">
            <v>65.531000000000006</v>
          </cell>
          <cell r="M207">
            <v>45.375000000000007</v>
          </cell>
        </row>
        <row r="208">
          <cell r="A208">
            <v>2448</v>
          </cell>
          <cell r="B208" t="str">
            <v>GILET DE RESISTANCE MEDIUM</v>
          </cell>
          <cell r="C208">
            <v>91.14</v>
          </cell>
          <cell r="D208">
            <v>77.468999999999994</v>
          </cell>
          <cell r="E208">
            <v>-0.15000000000000008</v>
          </cell>
          <cell r="F208" t="str">
            <v>PERSONAL TRAINER</v>
          </cell>
          <cell r="H208" t="e">
            <v>#REF!</v>
          </cell>
          <cell r="I208">
            <v>0</v>
          </cell>
          <cell r="J208">
            <v>77.468999999999994</v>
          </cell>
          <cell r="K208">
            <v>-5.0000000000000072E-2</v>
          </cell>
          <cell r="L208">
            <v>86.582999999999998</v>
          </cell>
          <cell r="M208">
            <v>60.577000000000005</v>
          </cell>
        </row>
        <row r="209">
          <cell r="A209">
            <v>2321</v>
          </cell>
          <cell r="B209" t="str">
            <v>GILET DE RESISTANCE STRONG</v>
          </cell>
          <cell r="C209">
            <v>107.86</v>
          </cell>
          <cell r="D209">
            <v>91.680999999999997</v>
          </cell>
          <cell r="E209">
            <v>-0.15000000000000002</v>
          </cell>
          <cell r="F209" t="str">
            <v>PERSONAL TRAINER</v>
          </cell>
          <cell r="H209" t="e">
            <v>#REF!</v>
          </cell>
          <cell r="I209">
            <v>0</v>
          </cell>
          <cell r="J209">
            <v>91.680999999999997</v>
          </cell>
          <cell r="K209">
            <v>-5.0000000000000017E-2</v>
          </cell>
          <cell r="L209">
            <v>102.467</v>
          </cell>
          <cell r="M209">
            <v>72.676999999999992</v>
          </cell>
        </row>
        <row r="210">
          <cell r="A210">
            <v>2331</v>
          </cell>
          <cell r="B210" t="str">
            <v>GILET LESTEES</v>
          </cell>
          <cell r="C210">
            <v>74.41</v>
          </cell>
          <cell r="D210">
            <v>55.807499999999997</v>
          </cell>
          <cell r="E210">
            <v>-0.25</v>
          </cell>
          <cell r="F210" t="str">
            <v>PERSONAL TRAINER</v>
          </cell>
          <cell r="H210" t="e">
            <v>#REF!</v>
          </cell>
          <cell r="I210">
            <v>10</v>
          </cell>
          <cell r="J210">
            <v>55.807499999999997</v>
          </cell>
          <cell r="K210">
            <v>-0.15</v>
          </cell>
          <cell r="L210">
            <v>63.248499999999993</v>
          </cell>
          <cell r="M210">
            <v>37.994</v>
          </cell>
        </row>
        <row r="211">
          <cell r="A211">
            <v>3640</v>
          </cell>
          <cell r="B211" t="str">
            <v>GLUTE EVOLVE</v>
          </cell>
          <cell r="C211">
            <v>2787</v>
          </cell>
          <cell r="D211">
            <v>2368.9499999999998</v>
          </cell>
          <cell r="E211">
            <v>-0.15000000000000008</v>
          </cell>
          <cell r="F211" t="str">
            <v>MUSCULATION</v>
          </cell>
          <cell r="H211" t="e">
            <v>#REF!</v>
          </cell>
          <cell r="I211">
            <v>260</v>
          </cell>
          <cell r="J211">
            <v>2368.9499999999998</v>
          </cell>
          <cell r="K211">
            <v>-5.0000000000000072E-2</v>
          </cell>
          <cell r="L211">
            <v>2647.65</v>
          </cell>
          <cell r="M211">
            <v>1810.0884955752215</v>
          </cell>
        </row>
        <row r="212">
          <cell r="A212">
            <v>3525</v>
          </cell>
          <cell r="B212" t="str">
            <v>GLUTE HAM</v>
          </cell>
          <cell r="C212">
            <v>292.86635999999993</v>
          </cell>
          <cell r="D212">
            <v>219.64976999999993</v>
          </cell>
          <cell r="E212">
            <v>-0.25000000000000006</v>
          </cell>
          <cell r="F212" t="str">
            <v>CROSSFIT</v>
          </cell>
          <cell r="H212" t="e">
            <v>#REF!</v>
          </cell>
          <cell r="I212">
            <v>26</v>
          </cell>
          <cell r="J212">
            <v>219.64976999999993</v>
          </cell>
          <cell r="K212">
            <v>-0.15000000000000005</v>
          </cell>
          <cell r="L212">
            <v>248.93640599999992</v>
          </cell>
          <cell r="M212">
            <v>148.5840707964602</v>
          </cell>
        </row>
        <row r="213">
          <cell r="A213">
            <v>1564</v>
          </cell>
          <cell r="B213" t="str">
            <v>GRAVITY GTS</v>
          </cell>
          <cell r="C213">
            <v>3598.71</v>
          </cell>
          <cell r="D213">
            <v>2878.9680000000003</v>
          </cell>
          <cell r="E213">
            <v>-0.19999999999999993</v>
          </cell>
          <cell r="F213" t="str">
            <v>PILATES BIEN ETRE</v>
          </cell>
          <cell r="H213" t="e">
            <v>#REF!</v>
          </cell>
          <cell r="I213">
            <v>81</v>
          </cell>
          <cell r="J213">
            <v>2878.9680000000003</v>
          </cell>
          <cell r="K213">
            <v>-9.9999999999999922E-2</v>
          </cell>
          <cell r="L213">
            <v>3238.8390000000004</v>
          </cell>
          <cell r="M213">
            <v>2124.1924778761063</v>
          </cell>
        </row>
        <row r="214">
          <cell r="A214">
            <v>3641</v>
          </cell>
          <cell r="B214" t="str">
            <v>GRIPBALL</v>
          </cell>
          <cell r="C214">
            <v>9.4639999999999986</v>
          </cell>
          <cell r="D214">
            <v>6.1515999999999993</v>
          </cell>
          <cell r="E214">
            <v>-0.35</v>
          </cell>
          <cell r="F214" t="str">
            <v>CROSSFIT</v>
          </cell>
          <cell r="H214" t="e">
            <v>#REF!</v>
          </cell>
          <cell r="I214">
            <v>0.5</v>
          </cell>
          <cell r="J214">
            <v>6.1515999999999993</v>
          </cell>
          <cell r="K214">
            <v>-0.24999999999999997</v>
          </cell>
          <cell r="L214">
            <v>7.097999999999999</v>
          </cell>
          <cell r="M214">
            <v>3.8869999999999996</v>
          </cell>
        </row>
        <row r="215">
          <cell r="A215">
            <v>1576</v>
          </cell>
          <cell r="B215" t="str">
            <v>HAIE 15CM</v>
          </cell>
          <cell r="C215">
            <v>6.61</v>
          </cell>
          <cell r="D215">
            <v>4.9575000000000005</v>
          </cell>
          <cell r="E215">
            <v>-0.24999999999999997</v>
          </cell>
          <cell r="F215" t="str">
            <v>PERSONAL TRAINER</v>
          </cell>
          <cell r="H215" t="e">
            <v>#REF!</v>
          </cell>
          <cell r="I215">
            <v>0.22</v>
          </cell>
          <cell r="J215">
            <v>4.9575000000000005</v>
          </cell>
          <cell r="K215">
            <v>-0.14999999999999997</v>
          </cell>
          <cell r="L215">
            <v>5.6185000000000009</v>
          </cell>
          <cell r="M215">
            <v>3.3660000000000005</v>
          </cell>
        </row>
        <row r="216">
          <cell r="A216">
            <v>1577</v>
          </cell>
          <cell r="B216" t="str">
            <v>HAIE 30CM</v>
          </cell>
          <cell r="C216">
            <v>7.44</v>
          </cell>
          <cell r="D216">
            <v>5.58</v>
          </cell>
          <cell r="E216">
            <v>-0.25000000000000006</v>
          </cell>
          <cell r="F216" t="str">
            <v>PERSONAL TRAINER</v>
          </cell>
          <cell r="H216" t="e">
            <v>#REF!</v>
          </cell>
          <cell r="I216">
            <v>0.28000000000000003</v>
          </cell>
          <cell r="J216">
            <v>5.58</v>
          </cell>
          <cell r="K216">
            <v>-0.15000000000000005</v>
          </cell>
          <cell r="L216">
            <v>6.3239999999999998</v>
          </cell>
          <cell r="M216">
            <v>4.0040000000000004</v>
          </cell>
        </row>
        <row r="217">
          <cell r="A217">
            <v>1578</v>
          </cell>
          <cell r="B217" t="str">
            <v>HAIE 50CM</v>
          </cell>
          <cell r="C217">
            <v>10.87</v>
          </cell>
          <cell r="D217">
            <v>8.1524999999999999</v>
          </cell>
          <cell r="E217">
            <v>-0.24999999999999997</v>
          </cell>
          <cell r="F217" t="str">
            <v>PERSONAL TRAINER</v>
          </cell>
          <cell r="H217" t="e">
            <v>#REF!</v>
          </cell>
          <cell r="I217">
            <v>0.36</v>
          </cell>
          <cell r="J217">
            <v>8.1524999999999999</v>
          </cell>
          <cell r="K217">
            <v>-0.14999999999999997</v>
          </cell>
          <cell r="L217">
            <v>9.2394999999999996</v>
          </cell>
          <cell r="M217">
            <v>4.9060000000000006</v>
          </cell>
        </row>
        <row r="218">
          <cell r="A218">
            <v>2066</v>
          </cell>
          <cell r="B218" t="str">
            <v xml:space="preserve">HALTERES CAOUTCHOUC HEXAGONALES 10 KG </v>
          </cell>
          <cell r="C218">
            <v>24.57</v>
          </cell>
          <cell r="D218">
            <v>18</v>
          </cell>
          <cell r="E218">
            <v>-0.3000000000000001</v>
          </cell>
          <cell r="F218" t="str">
            <v>MUSCULATION</v>
          </cell>
          <cell r="H218" t="e">
            <v>#REF!</v>
          </cell>
          <cell r="I218">
            <v>10</v>
          </cell>
          <cell r="J218">
            <v>17.198999999999998</v>
          </cell>
          <cell r="K218">
            <v>-0.20000000000000009</v>
          </cell>
          <cell r="L218">
            <v>19.655999999999999</v>
          </cell>
          <cell r="M218">
            <v>11.601769911504425</v>
          </cell>
        </row>
        <row r="219">
          <cell r="A219">
            <v>1589</v>
          </cell>
          <cell r="B219" t="str">
            <v xml:space="preserve">HALTERES CAOUTCHOUC HEXAGONALES 12,5 KG </v>
          </cell>
          <cell r="C219">
            <v>32.336024999999999</v>
          </cell>
          <cell r="D219">
            <v>23.15</v>
          </cell>
          <cell r="E219">
            <v>-0.3</v>
          </cell>
          <cell r="F219" t="str">
            <v>MUSCULATION</v>
          </cell>
          <cell r="H219" t="e">
            <v>#REF!</v>
          </cell>
          <cell r="I219">
            <v>12.5</v>
          </cell>
          <cell r="J219">
            <v>22.6352175</v>
          </cell>
          <cell r="K219">
            <v>-0.19999999999999998</v>
          </cell>
          <cell r="L219">
            <v>25.868819999999999</v>
          </cell>
          <cell r="M219">
            <v>14.50221238938053</v>
          </cell>
        </row>
        <row r="220">
          <cell r="A220">
            <v>1590</v>
          </cell>
          <cell r="B220" t="str">
            <v xml:space="preserve">HALTERES CAOUTCHOUC HEXAGONALES 15 KG </v>
          </cell>
          <cell r="C220">
            <v>38.789924999999997</v>
          </cell>
          <cell r="D220">
            <v>27.77</v>
          </cell>
          <cell r="E220">
            <v>-0.30000000000000004</v>
          </cell>
          <cell r="F220" t="str">
            <v>MUSCULATION</v>
          </cell>
          <cell r="H220" t="e">
            <v>#REF!</v>
          </cell>
          <cell r="I220">
            <v>15</v>
          </cell>
          <cell r="J220">
            <v>27.152947499999996</v>
          </cell>
          <cell r="K220">
            <v>-0.20000000000000004</v>
          </cell>
          <cell r="L220">
            <v>31.031939999999995</v>
          </cell>
          <cell r="M220">
            <v>17.402654867256636</v>
          </cell>
        </row>
        <row r="221">
          <cell r="A221">
            <v>1591</v>
          </cell>
          <cell r="B221" t="str">
            <v xml:space="preserve">HALTERES CAOUTCHOUC HEXAGONALES 17,5 KG </v>
          </cell>
          <cell r="C221">
            <v>45.27</v>
          </cell>
          <cell r="D221">
            <v>32.409999999999997</v>
          </cell>
          <cell r="E221">
            <v>-0.30000000000000004</v>
          </cell>
          <cell r="F221" t="str">
            <v>MUSCULATION</v>
          </cell>
          <cell r="H221" t="e">
            <v>#REF!</v>
          </cell>
          <cell r="I221">
            <v>17.5</v>
          </cell>
          <cell r="J221">
            <v>31.689</v>
          </cell>
          <cell r="K221">
            <v>-0.20000000000000004</v>
          </cell>
          <cell r="L221">
            <v>36.216000000000001</v>
          </cell>
          <cell r="M221">
            <v>20.303097345132741</v>
          </cell>
        </row>
        <row r="222">
          <cell r="A222">
            <v>2057</v>
          </cell>
          <cell r="B222" t="str">
            <v xml:space="preserve">HALTERES CAOUTCHOUC HEXAGONALES 1KG </v>
          </cell>
          <cell r="C222">
            <v>2.4599999999999995</v>
          </cell>
          <cell r="D222">
            <v>1.5</v>
          </cell>
          <cell r="E222">
            <v>-0.30000000000000004</v>
          </cell>
          <cell r="F222" t="str">
            <v>MUSCULATION</v>
          </cell>
          <cell r="H222" t="e">
            <v>#REF!</v>
          </cell>
          <cell r="I222">
            <v>1</v>
          </cell>
          <cell r="J222">
            <v>1.7219999999999995</v>
          </cell>
          <cell r="K222">
            <v>-0.20000000000000004</v>
          </cell>
          <cell r="L222">
            <v>1.9679999999999995</v>
          </cell>
          <cell r="M222">
            <v>1.1601769911504425</v>
          </cell>
        </row>
        <row r="223">
          <cell r="A223">
            <v>1592</v>
          </cell>
          <cell r="B223" t="str">
            <v xml:space="preserve">HALTERES CAOUTCHOUC HEXAGONALES 20 KG </v>
          </cell>
          <cell r="C223">
            <v>51.72</v>
          </cell>
          <cell r="D223">
            <v>37.46</v>
          </cell>
          <cell r="E223">
            <v>-0.3000000000000001</v>
          </cell>
          <cell r="F223" t="str">
            <v>MUSCULATION</v>
          </cell>
          <cell r="H223" t="e">
            <v>#REF!</v>
          </cell>
          <cell r="I223">
            <v>20</v>
          </cell>
          <cell r="J223">
            <v>36.203999999999994</v>
          </cell>
          <cell r="K223">
            <v>-0.20000000000000009</v>
          </cell>
          <cell r="L223">
            <v>41.375999999999998</v>
          </cell>
          <cell r="M223">
            <v>23.20353982300885</v>
          </cell>
        </row>
        <row r="224">
          <cell r="A224">
            <v>1593</v>
          </cell>
          <cell r="B224" t="str">
            <v xml:space="preserve">HALTERES CAOUTCHOUC HEXAGONALES 22,5 KG </v>
          </cell>
          <cell r="C224">
            <v>58.199999999999996</v>
          </cell>
          <cell r="D224">
            <v>41.67</v>
          </cell>
          <cell r="E224">
            <v>-0.30000000000000004</v>
          </cell>
          <cell r="F224" t="str">
            <v>MUSCULATION</v>
          </cell>
          <cell r="H224" t="e">
            <v>#REF!</v>
          </cell>
          <cell r="I224">
            <v>22.5</v>
          </cell>
          <cell r="J224">
            <v>40.739999999999995</v>
          </cell>
          <cell r="K224">
            <v>-0.20000000000000004</v>
          </cell>
          <cell r="L224">
            <v>46.559999999999995</v>
          </cell>
          <cell r="M224">
            <v>26.103982300884958</v>
          </cell>
        </row>
        <row r="225">
          <cell r="A225">
            <v>1594</v>
          </cell>
          <cell r="B225" t="str">
            <v xml:space="preserve">HALTERES CAOUTCHOUC HEXAGONALES 25 KG </v>
          </cell>
          <cell r="C225">
            <v>64.679999999999993</v>
          </cell>
          <cell r="D225">
            <v>46.3</v>
          </cell>
          <cell r="E225">
            <v>-0.3000000000000001</v>
          </cell>
          <cell r="F225" t="str">
            <v>MUSCULATION</v>
          </cell>
          <cell r="H225" t="e">
            <v>#REF!</v>
          </cell>
          <cell r="I225">
            <v>25</v>
          </cell>
          <cell r="J225">
            <v>45.275999999999989</v>
          </cell>
          <cell r="K225">
            <v>-0.20000000000000009</v>
          </cell>
          <cell r="L225">
            <v>51.743999999999993</v>
          </cell>
          <cell r="M225">
            <v>29.004424778761059</v>
          </cell>
        </row>
        <row r="226">
          <cell r="A226">
            <v>1595</v>
          </cell>
          <cell r="B226" t="str">
            <v xml:space="preserve">HALTERES CAOUTCHOUC HEXAGONALES 27,5 KG </v>
          </cell>
          <cell r="C226">
            <v>71.145750000000007</v>
          </cell>
          <cell r="D226">
            <v>50.93</v>
          </cell>
          <cell r="E226">
            <v>-0.30000000000000004</v>
          </cell>
          <cell r="F226" t="str">
            <v>MUSCULATION</v>
          </cell>
          <cell r="H226" t="e">
            <v>#REF!</v>
          </cell>
          <cell r="I226">
            <v>27.5</v>
          </cell>
          <cell r="J226">
            <v>49.802025</v>
          </cell>
          <cell r="K226">
            <v>-0.20000000000000004</v>
          </cell>
          <cell r="L226">
            <v>56.916600000000003</v>
          </cell>
          <cell r="M226">
            <v>31.904867256637168</v>
          </cell>
        </row>
        <row r="227">
          <cell r="A227">
            <v>2058</v>
          </cell>
          <cell r="B227" t="str">
            <v xml:space="preserve">HALTERES CAOUTCHOUC HEXAGONALES 2KG </v>
          </cell>
          <cell r="C227">
            <v>4.919999999999999</v>
          </cell>
          <cell r="D227">
            <v>3.5</v>
          </cell>
          <cell r="E227">
            <v>-0.30000000000000004</v>
          </cell>
          <cell r="F227" t="str">
            <v>MUSCULATION</v>
          </cell>
          <cell r="H227" t="e">
            <v>#REF!</v>
          </cell>
          <cell r="I227">
            <v>2</v>
          </cell>
          <cell r="J227">
            <v>3.4439999999999991</v>
          </cell>
          <cell r="K227">
            <v>-0.20000000000000004</v>
          </cell>
          <cell r="L227">
            <v>3.9359999999999991</v>
          </cell>
          <cell r="M227">
            <v>2.320353982300885</v>
          </cell>
        </row>
        <row r="228">
          <cell r="A228">
            <v>1596</v>
          </cell>
          <cell r="B228" t="str">
            <v xml:space="preserve">HALTERES CAOUTCHOUC HEXAGONALES 30 KG </v>
          </cell>
          <cell r="C228">
            <v>77.599649999999997</v>
          </cell>
          <cell r="D228">
            <v>55.55</v>
          </cell>
          <cell r="E228">
            <v>-0.30000000000000004</v>
          </cell>
          <cell r="F228" t="str">
            <v>MUSCULATION</v>
          </cell>
          <cell r="H228" t="e">
            <v>#REF!</v>
          </cell>
          <cell r="I228">
            <v>30</v>
          </cell>
          <cell r="J228">
            <v>54.319754999999994</v>
          </cell>
          <cell r="K228">
            <v>-0.20000000000000004</v>
          </cell>
          <cell r="L228">
            <v>62.079719999999995</v>
          </cell>
          <cell r="M228">
            <v>34.805309734513273</v>
          </cell>
        </row>
        <row r="229">
          <cell r="A229">
            <v>1597</v>
          </cell>
          <cell r="B229" t="str">
            <v xml:space="preserve">HALTERES CAOUTCHOUC HEXAGONALES 32,5 KG </v>
          </cell>
          <cell r="C229">
            <v>84.070875000000001</v>
          </cell>
          <cell r="D229">
            <v>78</v>
          </cell>
          <cell r="E229">
            <v>-0.30000000000000004</v>
          </cell>
          <cell r="F229" t="str">
            <v>MUSCULATION</v>
          </cell>
          <cell r="H229" t="e">
            <v>#REF!</v>
          </cell>
          <cell r="I229">
            <v>32.5</v>
          </cell>
          <cell r="J229">
            <v>58.849612499999999</v>
          </cell>
          <cell r="K229">
            <v>-0.20000000000000004</v>
          </cell>
          <cell r="L229">
            <v>67.256699999999995</v>
          </cell>
          <cell r="M229">
            <v>37.705752212389378</v>
          </cell>
        </row>
        <row r="230">
          <cell r="A230">
            <v>1598</v>
          </cell>
          <cell r="B230" t="str">
            <v xml:space="preserve">HALTERES CAOUTCHOUC HEXAGONALES 35 KG </v>
          </cell>
          <cell r="C230">
            <v>86.22</v>
          </cell>
          <cell r="D230">
            <v>60.353999999999992</v>
          </cell>
          <cell r="E230">
            <v>-0.3000000000000001</v>
          </cell>
          <cell r="F230" t="str">
            <v>MUSCULATION</v>
          </cell>
          <cell r="H230" t="e">
            <v>#REF!</v>
          </cell>
          <cell r="I230">
            <v>35</v>
          </cell>
          <cell r="J230">
            <v>60.353999999999992</v>
          </cell>
          <cell r="K230">
            <v>-0.20000000000000009</v>
          </cell>
          <cell r="L230">
            <v>68.975999999999999</v>
          </cell>
          <cell r="M230">
            <v>40.606194690265482</v>
          </cell>
        </row>
        <row r="231">
          <cell r="A231">
            <v>2484</v>
          </cell>
          <cell r="B231" t="str">
            <v xml:space="preserve">HALTERES CAOUTCHOUC HEXAGONALES 37,5 KG </v>
          </cell>
          <cell r="C231">
            <v>95.820000000000007</v>
          </cell>
          <cell r="D231">
            <v>67.073999999999998</v>
          </cell>
          <cell r="E231">
            <v>-0.3000000000000001</v>
          </cell>
          <cell r="F231" t="str">
            <v>MUSCULATION</v>
          </cell>
          <cell r="H231" t="e">
            <v>#REF!</v>
          </cell>
          <cell r="I231">
            <v>37.5</v>
          </cell>
          <cell r="J231">
            <v>67.073999999999998</v>
          </cell>
          <cell r="K231">
            <v>-0.20000000000000009</v>
          </cell>
          <cell r="L231">
            <v>76.656000000000006</v>
          </cell>
          <cell r="M231">
            <v>43.506637168141587</v>
          </cell>
        </row>
        <row r="232">
          <cell r="A232">
            <v>2068</v>
          </cell>
          <cell r="B232" t="str">
            <v xml:space="preserve">HALTERES CAOUTCHOUC HEXAGONALES 40 KG </v>
          </cell>
          <cell r="C232">
            <v>102.21600000000001</v>
          </cell>
          <cell r="D232">
            <v>71.551199999999994</v>
          </cell>
          <cell r="E232">
            <v>-0.3000000000000001</v>
          </cell>
          <cell r="F232" t="str">
            <v>MUSCULATION</v>
          </cell>
          <cell r="H232" t="e">
            <v>#REF!</v>
          </cell>
          <cell r="I232">
            <v>40</v>
          </cell>
          <cell r="J232">
            <v>71.551199999999994</v>
          </cell>
          <cell r="K232">
            <v>-0.20000000000000009</v>
          </cell>
          <cell r="L232">
            <v>81.772800000000004</v>
          </cell>
          <cell r="M232">
            <v>46.407079646017699</v>
          </cell>
        </row>
        <row r="233">
          <cell r="A233">
            <v>2485</v>
          </cell>
          <cell r="B233" t="str">
            <v xml:space="preserve">HALTERES CAOUTCHOUC HEXAGONALES 42,5 KG </v>
          </cell>
          <cell r="C233">
            <v>108.60900000000001</v>
          </cell>
          <cell r="D233">
            <v>76.026300000000006</v>
          </cell>
          <cell r="E233">
            <v>-0.3</v>
          </cell>
          <cell r="F233" t="str">
            <v>MUSCULATION</v>
          </cell>
          <cell r="H233" t="e">
            <v>#REF!</v>
          </cell>
          <cell r="I233">
            <v>42.5</v>
          </cell>
          <cell r="J233">
            <v>76.026300000000006</v>
          </cell>
          <cell r="K233">
            <v>-0.19999999999999998</v>
          </cell>
          <cell r="L233">
            <v>86.887200000000007</v>
          </cell>
          <cell r="M233">
            <v>49.307522123893804</v>
          </cell>
        </row>
        <row r="234">
          <cell r="A234">
            <v>2071</v>
          </cell>
          <cell r="B234" t="str">
            <v xml:space="preserve">HALTERES CAOUTCHOUC HEXAGONALES 45 KG </v>
          </cell>
          <cell r="C234">
            <v>114.98099999999999</v>
          </cell>
          <cell r="D234">
            <v>80.486699999999985</v>
          </cell>
          <cell r="E234">
            <v>-0.3000000000000001</v>
          </cell>
          <cell r="F234" t="str">
            <v>MUSCULATION</v>
          </cell>
          <cell r="H234" t="e">
            <v>#REF!</v>
          </cell>
          <cell r="I234">
            <v>45</v>
          </cell>
          <cell r="J234">
            <v>80.486699999999985</v>
          </cell>
          <cell r="K234">
            <v>-0.20000000000000009</v>
          </cell>
          <cell r="L234">
            <v>91.984799999999993</v>
          </cell>
          <cell r="M234">
            <v>52.207964601769916</v>
          </cell>
        </row>
        <row r="235">
          <cell r="A235">
            <v>2486</v>
          </cell>
          <cell r="B235" t="str">
            <v xml:space="preserve">HALTERES CAOUTCHOUC HEXAGONALES 47,5 KG </v>
          </cell>
          <cell r="C235">
            <v>121.374</v>
          </cell>
          <cell r="D235">
            <v>84.961799999999997</v>
          </cell>
          <cell r="E235">
            <v>-0.3</v>
          </cell>
          <cell r="F235" t="str">
            <v>MUSCULATION</v>
          </cell>
          <cell r="H235" t="e">
            <v>#REF!</v>
          </cell>
          <cell r="I235">
            <v>47.5</v>
          </cell>
          <cell r="J235">
            <v>84.961799999999997</v>
          </cell>
          <cell r="K235">
            <v>-0.19999999999999998</v>
          </cell>
          <cell r="L235">
            <v>97.099199999999996</v>
          </cell>
          <cell r="M235">
            <v>55.108407079646014</v>
          </cell>
        </row>
        <row r="236">
          <cell r="A236">
            <v>2059</v>
          </cell>
          <cell r="B236" t="str">
            <v xml:space="preserve">HALTERES CAOUTCHOUC HEXAGONALES 4KG </v>
          </cell>
          <cell r="C236">
            <v>9.8399999999999981</v>
          </cell>
          <cell r="D236">
            <v>7.48</v>
          </cell>
          <cell r="E236">
            <v>-0.30000000000000004</v>
          </cell>
          <cell r="F236" t="str">
            <v>MUSCULATION</v>
          </cell>
          <cell r="H236" t="e">
            <v>#REF!</v>
          </cell>
          <cell r="I236">
            <v>4</v>
          </cell>
          <cell r="J236">
            <v>6.8879999999999981</v>
          </cell>
          <cell r="K236">
            <v>-0.20000000000000004</v>
          </cell>
          <cell r="L236">
            <v>7.8719999999999981</v>
          </cell>
          <cell r="M236">
            <v>4.6407079646017699</v>
          </cell>
        </row>
        <row r="237">
          <cell r="A237">
            <v>2074</v>
          </cell>
          <cell r="B237" t="str">
            <v xml:space="preserve">HALTERES CAOUTCHOUC HEXAGONALES 50 KG </v>
          </cell>
          <cell r="C237">
            <v>127.77000000000001</v>
          </cell>
          <cell r="D237">
            <v>89.439000000000007</v>
          </cell>
          <cell r="E237">
            <v>-0.3</v>
          </cell>
          <cell r="F237" t="str">
            <v>MUSCULATION</v>
          </cell>
          <cell r="H237" t="e">
            <v>#REF!</v>
          </cell>
          <cell r="I237">
            <v>50</v>
          </cell>
          <cell r="J237">
            <v>89.439000000000007</v>
          </cell>
          <cell r="K237">
            <v>-0.19999999999999998</v>
          </cell>
          <cell r="L237">
            <v>102.21600000000001</v>
          </cell>
          <cell r="M237">
            <v>58.008849557522119</v>
          </cell>
        </row>
        <row r="238">
          <cell r="A238">
            <v>2062</v>
          </cell>
          <cell r="B238" t="str">
            <v xml:space="preserve">HALTERES CAOUTCHOUC HEXAGONALES 6 KG </v>
          </cell>
          <cell r="C238">
            <v>14.73</v>
          </cell>
          <cell r="D238">
            <v>10.84</v>
          </cell>
          <cell r="E238">
            <v>-0.30000000000000004</v>
          </cell>
          <cell r="F238" t="str">
            <v>MUSCULATION</v>
          </cell>
          <cell r="H238" t="e">
            <v>#REF!</v>
          </cell>
          <cell r="I238">
            <v>6</v>
          </cell>
          <cell r="J238">
            <v>10.311</v>
          </cell>
          <cell r="K238">
            <v>-0.20000000000000004</v>
          </cell>
          <cell r="L238">
            <v>11.783999999999999</v>
          </cell>
          <cell r="M238">
            <v>6.9610619469026549</v>
          </cell>
        </row>
        <row r="239">
          <cell r="A239">
            <v>2064</v>
          </cell>
          <cell r="B239" t="str">
            <v xml:space="preserve">HALTERES CAOUTCHOUC HEXAGONALES 8 KG </v>
          </cell>
          <cell r="C239">
            <v>19.89</v>
          </cell>
          <cell r="D239">
            <v>16.27</v>
          </cell>
          <cell r="E239">
            <v>-0.30000000000000004</v>
          </cell>
          <cell r="F239" t="str">
            <v>MUSCULATION</v>
          </cell>
          <cell r="H239" t="e">
            <v>#REF!</v>
          </cell>
          <cell r="I239">
            <v>8</v>
          </cell>
          <cell r="J239">
            <v>13.923</v>
          </cell>
          <cell r="K239">
            <v>-0.20000000000000004</v>
          </cell>
          <cell r="L239">
            <v>15.911999999999999</v>
          </cell>
          <cell r="M239">
            <v>9.2814159292035399</v>
          </cell>
        </row>
        <row r="240">
          <cell r="A240">
            <v>2993</v>
          </cell>
          <cell r="B240" t="str">
            <v>HALTERES VINYLES 0,5 KG ROSE</v>
          </cell>
          <cell r="C240">
            <v>3.51</v>
          </cell>
          <cell r="D240">
            <v>2.2814999999999999</v>
          </cell>
          <cell r="E240">
            <v>-0.35</v>
          </cell>
          <cell r="F240" t="str">
            <v>FITNESS</v>
          </cell>
          <cell r="H240" t="e">
            <v>#REF!</v>
          </cell>
          <cell r="I240">
            <v>1</v>
          </cell>
          <cell r="J240">
            <v>2.2814999999999999</v>
          </cell>
          <cell r="K240">
            <v>-0.24999999999999997</v>
          </cell>
          <cell r="L240">
            <v>2.6324999999999998</v>
          </cell>
          <cell r="M240">
            <v>1.0991150442477877</v>
          </cell>
        </row>
        <row r="241">
          <cell r="A241">
            <v>1616</v>
          </cell>
          <cell r="B241" t="str">
            <v>HALTERES VINYLES 1 KG BLEU</v>
          </cell>
          <cell r="C241">
            <v>6.1</v>
          </cell>
          <cell r="D241">
            <v>3.43</v>
          </cell>
          <cell r="E241">
            <v>-0.35</v>
          </cell>
          <cell r="F241" t="str">
            <v>FITNESS</v>
          </cell>
          <cell r="H241" t="e">
            <v>#REF!</v>
          </cell>
          <cell r="I241">
            <v>2</v>
          </cell>
          <cell r="J241">
            <v>3.9649999999999999</v>
          </cell>
          <cell r="K241">
            <v>-0.24999999999999997</v>
          </cell>
          <cell r="L241">
            <v>4.5749999999999993</v>
          </cell>
          <cell r="M241">
            <v>2.1982300884955754</v>
          </cell>
        </row>
        <row r="242">
          <cell r="A242">
            <v>2994</v>
          </cell>
          <cell r="B242" t="str">
            <v>HALTERES VINYLES 2 KG JAUNE</v>
          </cell>
          <cell r="C242">
            <v>10.87</v>
          </cell>
          <cell r="D242">
            <v>7.0655000000000001</v>
          </cell>
          <cell r="E242">
            <v>-0.34999999999999992</v>
          </cell>
          <cell r="F242" t="str">
            <v>FITNESS</v>
          </cell>
          <cell r="H242" t="e">
            <v>#REF!</v>
          </cell>
          <cell r="I242">
            <v>4</v>
          </cell>
          <cell r="J242">
            <v>7.0655000000000001</v>
          </cell>
          <cell r="K242">
            <v>-0.24999999999999992</v>
          </cell>
          <cell r="L242">
            <v>8.1524999999999999</v>
          </cell>
          <cell r="M242">
            <v>4.3964601769911509</v>
          </cell>
        </row>
        <row r="243">
          <cell r="A243">
            <v>2995</v>
          </cell>
          <cell r="B243" t="str">
            <v>HALTERES VINYLES 3 KG VERT</v>
          </cell>
          <cell r="C243">
            <v>16.14</v>
          </cell>
          <cell r="D243">
            <v>10.491000000000001</v>
          </cell>
          <cell r="E243">
            <v>-0.34999999999999992</v>
          </cell>
          <cell r="F243" t="str">
            <v>FITNESS</v>
          </cell>
          <cell r="H243" t="e">
            <v>#REF!</v>
          </cell>
          <cell r="I243">
            <v>6</v>
          </cell>
          <cell r="J243">
            <v>10.491000000000001</v>
          </cell>
          <cell r="K243">
            <v>-0.24999999999999992</v>
          </cell>
          <cell r="L243">
            <v>12.105000000000002</v>
          </cell>
          <cell r="M243">
            <v>6.5946902654867259</v>
          </cell>
        </row>
        <row r="244">
          <cell r="A244">
            <v>2996</v>
          </cell>
          <cell r="B244" t="str">
            <v>HALTERES VINYLES 4 KG ORANGE</v>
          </cell>
          <cell r="C244">
            <v>21.57</v>
          </cell>
          <cell r="D244">
            <v>14.0205</v>
          </cell>
          <cell r="E244">
            <v>-0.35</v>
          </cell>
          <cell r="F244" t="str">
            <v>FITNESS</v>
          </cell>
          <cell r="H244" t="e">
            <v>#REF!</v>
          </cell>
          <cell r="I244">
            <v>8</v>
          </cell>
          <cell r="J244">
            <v>14.0205</v>
          </cell>
          <cell r="K244">
            <v>-0.24999999999999997</v>
          </cell>
          <cell r="L244">
            <v>16.177500000000002</v>
          </cell>
          <cell r="M244">
            <v>8.7929203539823018</v>
          </cell>
        </row>
        <row r="245">
          <cell r="A245">
            <v>2997</v>
          </cell>
          <cell r="B245" t="str">
            <v>HALTERES VINYLES 5 KG NOIR</v>
          </cell>
          <cell r="C245">
            <v>27.95</v>
          </cell>
          <cell r="D245">
            <v>18.1675</v>
          </cell>
          <cell r="E245">
            <v>-0.35</v>
          </cell>
          <cell r="F245" t="str">
            <v>FITNESS</v>
          </cell>
          <cell r="H245" t="e">
            <v>#REF!</v>
          </cell>
          <cell r="I245">
            <v>10</v>
          </cell>
          <cell r="J245">
            <v>18.1675</v>
          </cell>
          <cell r="K245">
            <v>-0.24999999999999997</v>
          </cell>
          <cell r="L245">
            <v>20.962499999999999</v>
          </cell>
          <cell r="M245">
            <v>10.991150442477876</v>
          </cell>
        </row>
        <row r="246">
          <cell r="A246">
            <v>2362</v>
          </cell>
          <cell r="B246" t="str">
            <v>HEX BAR</v>
          </cell>
          <cell r="C246">
            <v>133.78</v>
          </cell>
          <cell r="D246">
            <v>86.957000000000008</v>
          </cell>
          <cell r="E246">
            <v>-0.34999999999999992</v>
          </cell>
          <cell r="F246" t="str">
            <v>MUSCULATION</v>
          </cell>
          <cell r="H246" t="e">
            <v>#REF!</v>
          </cell>
          <cell r="I246">
            <v>20.5</v>
          </cell>
          <cell r="J246">
            <v>86.957000000000008</v>
          </cell>
          <cell r="K246">
            <v>-0.24999999999999992</v>
          </cell>
          <cell r="L246">
            <v>100.33500000000002</v>
          </cell>
          <cell r="M246">
            <v>55.729203539823011</v>
          </cell>
        </row>
        <row r="247">
          <cell r="A247">
            <v>1625</v>
          </cell>
          <cell r="B247" t="str">
            <v>HOME TRAINER</v>
          </cell>
          <cell r="D247">
            <v>22.75</v>
          </cell>
          <cell r="H247" t="e">
            <v>#REF!</v>
          </cell>
          <cell r="I247">
            <v>0</v>
          </cell>
          <cell r="L247">
            <v>0</v>
          </cell>
          <cell r="M247" t="e">
            <v>#N/A</v>
          </cell>
        </row>
        <row r="248">
          <cell r="A248">
            <v>3647</v>
          </cell>
          <cell r="B248" t="str">
            <v>HORIZONTAL BENCH ORIGIN</v>
          </cell>
          <cell r="C248">
            <v>386</v>
          </cell>
          <cell r="D248">
            <v>328.09999999999997</v>
          </cell>
          <cell r="E248">
            <v>-0.15000000000000008</v>
          </cell>
          <cell r="F248" t="str">
            <v>MUSCULATION</v>
          </cell>
          <cell r="H248" t="e">
            <v>#REF!</v>
          </cell>
          <cell r="I248">
            <v>23</v>
          </cell>
          <cell r="J248">
            <v>328.09999999999997</v>
          </cell>
          <cell r="K248">
            <v>-5.0000000000000072E-2</v>
          </cell>
          <cell r="L248">
            <v>366.7</v>
          </cell>
          <cell r="M248">
            <v>268.16814159292034</v>
          </cell>
        </row>
        <row r="249">
          <cell r="A249">
            <v>2884</v>
          </cell>
          <cell r="B249" t="str">
            <v>J-HOOKS</v>
          </cell>
          <cell r="C249">
            <v>49</v>
          </cell>
          <cell r="D249">
            <v>36.75</v>
          </cell>
          <cell r="E249">
            <v>-0.25</v>
          </cell>
          <cell r="F249" t="str">
            <v>CROSSFIT</v>
          </cell>
          <cell r="H249" t="e">
            <v>#REF!</v>
          </cell>
          <cell r="I249">
            <v>4</v>
          </cell>
          <cell r="J249">
            <v>36.75</v>
          </cell>
          <cell r="K249">
            <v>-0.15</v>
          </cell>
          <cell r="L249">
            <v>41.65</v>
          </cell>
          <cell r="M249">
            <v>25.442477876106196</v>
          </cell>
        </row>
        <row r="250">
          <cell r="A250">
            <v>3527</v>
          </cell>
          <cell r="B250" t="str">
            <v>K-ARC</v>
          </cell>
          <cell r="C250">
            <v>85</v>
          </cell>
          <cell r="D250">
            <v>68</v>
          </cell>
          <cell r="E250">
            <v>-0.2</v>
          </cell>
          <cell r="F250" t="str">
            <v>PILATES BIEN ETRE</v>
          </cell>
          <cell r="H250" t="e">
            <v>#REF!</v>
          </cell>
          <cell r="I250">
            <v>4.2</v>
          </cell>
          <cell r="J250">
            <v>68</v>
          </cell>
          <cell r="K250">
            <v>-0.1</v>
          </cell>
          <cell r="L250">
            <v>76.5</v>
          </cell>
          <cell r="M250">
            <v>51.12</v>
          </cell>
        </row>
        <row r="251">
          <cell r="A251">
            <v>3528</v>
          </cell>
          <cell r="B251" t="str">
            <v>K-BARREL</v>
          </cell>
          <cell r="C251">
            <v>139</v>
          </cell>
          <cell r="D251">
            <v>111.2</v>
          </cell>
          <cell r="E251">
            <v>-0.19999999999999998</v>
          </cell>
          <cell r="F251" t="str">
            <v>PILATES BIEN ETRE</v>
          </cell>
          <cell r="H251" t="e">
            <v>#REF!</v>
          </cell>
          <cell r="I251">
            <v>11.9</v>
          </cell>
          <cell r="J251">
            <v>111.2</v>
          </cell>
          <cell r="K251">
            <v>-9.9999999999999978E-2</v>
          </cell>
          <cell r="L251">
            <v>125.10000000000001</v>
          </cell>
          <cell r="M251">
            <v>80.399999999999991</v>
          </cell>
        </row>
        <row r="252">
          <cell r="A252">
            <v>3535</v>
          </cell>
          <cell r="B252" t="str">
            <v>K-GLIDE</v>
          </cell>
          <cell r="C252">
            <v>17.5</v>
          </cell>
          <cell r="D252">
            <v>13.125</v>
          </cell>
          <cell r="E252">
            <v>-0.25</v>
          </cell>
          <cell r="F252" t="str">
            <v>PILATES BIEN ETRE</v>
          </cell>
          <cell r="H252" t="e">
            <v>#REF!</v>
          </cell>
          <cell r="I252">
            <v>0.35</v>
          </cell>
          <cell r="J252">
            <v>13.125</v>
          </cell>
          <cell r="K252">
            <v>-0.15</v>
          </cell>
          <cell r="L252">
            <v>14.875</v>
          </cell>
          <cell r="M252">
            <v>9.6</v>
          </cell>
        </row>
        <row r="253">
          <cell r="A253">
            <v>3538</v>
          </cell>
          <cell r="B253" t="str">
            <v>K-SNAIL</v>
          </cell>
          <cell r="C253">
            <v>122</v>
          </cell>
          <cell r="D253">
            <v>97.600000000000009</v>
          </cell>
          <cell r="E253">
            <v>-0.19999999999999993</v>
          </cell>
          <cell r="F253" t="str">
            <v>PILATES BIEN ETRE</v>
          </cell>
          <cell r="H253" t="e">
            <v>#REF!</v>
          </cell>
          <cell r="I253">
            <v>10</v>
          </cell>
          <cell r="J253">
            <v>97.600000000000009</v>
          </cell>
          <cell r="K253">
            <v>-9.9999999999999922E-2</v>
          </cell>
          <cell r="L253">
            <v>109.80000000000001</v>
          </cell>
          <cell r="M253">
            <v>70.679999999999993</v>
          </cell>
        </row>
        <row r="254">
          <cell r="A254">
            <v>2972</v>
          </cell>
          <cell r="B254" t="str">
            <v>KETTLEBELL 10 KG</v>
          </cell>
          <cell r="C254">
            <v>33.874399999999994</v>
          </cell>
          <cell r="D254">
            <v>23.712079999999993</v>
          </cell>
          <cell r="E254">
            <v>-0.3000000000000001</v>
          </cell>
          <cell r="F254" t="str">
            <v>CROSSFIT</v>
          </cell>
          <cell r="H254" t="e">
            <v>#REF!</v>
          </cell>
          <cell r="I254">
            <v>10</v>
          </cell>
          <cell r="J254">
            <v>23.712079999999993</v>
          </cell>
          <cell r="K254">
            <v>-0.20000000000000009</v>
          </cell>
          <cell r="L254">
            <v>27.099519999999995</v>
          </cell>
          <cell r="M254">
            <v>14.24778761061947</v>
          </cell>
        </row>
        <row r="255">
          <cell r="A255">
            <v>2973</v>
          </cell>
          <cell r="B255" t="str">
            <v>KETTLEBELL 12 KG</v>
          </cell>
          <cell r="C255">
            <v>40.668599999999998</v>
          </cell>
          <cell r="D255">
            <v>28.468019999999996</v>
          </cell>
          <cell r="E255">
            <v>-0.30000000000000004</v>
          </cell>
          <cell r="F255" t="str">
            <v>CROSSFIT</v>
          </cell>
          <cell r="H255" t="e">
            <v>#REF!</v>
          </cell>
          <cell r="I255">
            <v>12</v>
          </cell>
          <cell r="J255">
            <v>28.468019999999996</v>
          </cell>
          <cell r="K255">
            <v>-0.20000000000000004</v>
          </cell>
          <cell r="L255">
            <v>32.534879999999994</v>
          </cell>
          <cell r="M255">
            <v>17.097345132743364</v>
          </cell>
        </row>
        <row r="256">
          <cell r="A256">
            <v>2974</v>
          </cell>
          <cell r="B256" t="str">
            <v>KETTLEBELL 16 KG</v>
          </cell>
          <cell r="C256">
            <v>54.224799999999995</v>
          </cell>
          <cell r="D256">
            <v>37.957359999999994</v>
          </cell>
          <cell r="E256">
            <v>-0.30000000000000004</v>
          </cell>
          <cell r="F256" t="str">
            <v>CROSSFIT</v>
          </cell>
          <cell r="H256" t="e">
            <v>#REF!</v>
          </cell>
          <cell r="I256">
            <v>16</v>
          </cell>
          <cell r="J256">
            <v>37.957359999999994</v>
          </cell>
          <cell r="K256">
            <v>-0.20000000000000004</v>
          </cell>
          <cell r="L256">
            <v>43.379839999999994</v>
          </cell>
          <cell r="M256">
            <v>22.796460176991147</v>
          </cell>
        </row>
        <row r="257">
          <cell r="A257">
            <v>2975</v>
          </cell>
          <cell r="B257" t="str">
            <v>KETTLEBELL 20 KG</v>
          </cell>
          <cell r="C257">
            <v>67.780999999999992</v>
          </cell>
          <cell r="D257">
            <v>47.446699999999993</v>
          </cell>
          <cell r="E257">
            <v>-0.30000000000000004</v>
          </cell>
          <cell r="F257" t="str">
            <v>CROSSFIT</v>
          </cell>
          <cell r="H257" t="e">
            <v>#REF!</v>
          </cell>
          <cell r="I257">
            <v>20</v>
          </cell>
          <cell r="J257">
            <v>47.446699999999993</v>
          </cell>
          <cell r="K257">
            <v>-0.20000000000000004</v>
          </cell>
          <cell r="L257">
            <v>54.224799999999988</v>
          </cell>
          <cell r="M257">
            <v>28.495575221238941</v>
          </cell>
        </row>
        <row r="258">
          <cell r="A258">
            <v>2976</v>
          </cell>
          <cell r="B258" t="str">
            <v>KETTLEBELL 24 KG</v>
          </cell>
          <cell r="C258">
            <v>81.337199999999996</v>
          </cell>
          <cell r="D258">
            <v>56.936039999999991</v>
          </cell>
          <cell r="E258">
            <v>-0.30000000000000004</v>
          </cell>
          <cell r="F258" t="str">
            <v>CROSSFIT</v>
          </cell>
          <cell r="H258" t="e">
            <v>#REF!</v>
          </cell>
          <cell r="I258">
            <v>24</v>
          </cell>
          <cell r="J258">
            <v>56.936039999999991</v>
          </cell>
          <cell r="K258">
            <v>-0.20000000000000004</v>
          </cell>
          <cell r="L258">
            <v>65.069759999999988</v>
          </cell>
          <cell r="M258">
            <v>34.194690265486727</v>
          </cell>
        </row>
        <row r="259">
          <cell r="A259">
            <v>3529</v>
          </cell>
          <cell r="B259" t="str">
            <v>KETTLEBELL 28 KG</v>
          </cell>
          <cell r="C259">
            <v>94.893399999999986</v>
          </cell>
          <cell r="D259">
            <v>66.42537999999999</v>
          </cell>
          <cell r="E259">
            <v>-0.3</v>
          </cell>
          <cell r="F259" t="str">
            <v>CROSSFIT</v>
          </cell>
          <cell r="H259" t="e">
            <v>#REF!</v>
          </cell>
          <cell r="I259">
            <v>28</v>
          </cell>
          <cell r="J259">
            <v>66.42537999999999</v>
          </cell>
          <cell r="K259">
            <v>-0.19999999999999998</v>
          </cell>
          <cell r="L259">
            <v>75.914719999999988</v>
          </cell>
          <cell r="M259">
            <v>39.893805309734518</v>
          </cell>
        </row>
        <row r="260">
          <cell r="A260">
            <v>3530</v>
          </cell>
          <cell r="B260" t="str">
            <v>KETTLEBELL 32 KG</v>
          </cell>
          <cell r="C260">
            <v>108.44959999999999</v>
          </cell>
          <cell r="D260">
            <v>75.914719999999988</v>
          </cell>
          <cell r="E260">
            <v>-0.30000000000000004</v>
          </cell>
          <cell r="F260" t="str">
            <v>CROSSFIT</v>
          </cell>
          <cell r="H260" t="e">
            <v>#REF!</v>
          </cell>
          <cell r="I260">
            <v>32</v>
          </cell>
          <cell r="J260">
            <v>75.914719999999988</v>
          </cell>
          <cell r="K260">
            <v>-0.20000000000000004</v>
          </cell>
          <cell r="L260">
            <v>86.759679999999989</v>
          </cell>
          <cell r="M260">
            <v>45.592920353982294</v>
          </cell>
        </row>
        <row r="261">
          <cell r="A261">
            <v>3531</v>
          </cell>
          <cell r="B261" t="str">
            <v>KETTLEBELL 36 KG</v>
          </cell>
          <cell r="C261">
            <v>122.00579999999998</v>
          </cell>
          <cell r="D261">
            <v>85.404059999999987</v>
          </cell>
          <cell r="E261">
            <v>-0.3</v>
          </cell>
          <cell r="F261" t="str">
            <v>CROSSFIT</v>
          </cell>
          <cell r="H261" t="e">
            <v>#REF!</v>
          </cell>
          <cell r="I261">
            <v>36</v>
          </cell>
          <cell r="J261">
            <v>85.404059999999987</v>
          </cell>
          <cell r="K261">
            <v>-0.19999999999999998</v>
          </cell>
          <cell r="L261">
            <v>97.604639999999989</v>
          </cell>
          <cell r="M261">
            <v>51.292035398230084</v>
          </cell>
        </row>
        <row r="262">
          <cell r="A262">
            <v>2969</v>
          </cell>
          <cell r="B262" t="str">
            <v>KETTLEBELL 4 KG</v>
          </cell>
          <cell r="C262">
            <v>13.556199999999999</v>
          </cell>
          <cell r="D262">
            <v>9.4893399999999986</v>
          </cell>
          <cell r="E262">
            <v>-0.30000000000000004</v>
          </cell>
          <cell r="F262" t="str">
            <v>CROSSFIT</v>
          </cell>
          <cell r="H262" t="e">
            <v>#REF!</v>
          </cell>
          <cell r="I262">
            <v>4</v>
          </cell>
          <cell r="J262">
            <v>9.4893399999999986</v>
          </cell>
          <cell r="K262">
            <v>-0.20000000000000004</v>
          </cell>
          <cell r="L262">
            <v>10.844959999999999</v>
          </cell>
          <cell r="M262">
            <v>5.6991150442477867</v>
          </cell>
        </row>
        <row r="263">
          <cell r="A263">
            <v>3532</v>
          </cell>
          <cell r="B263" t="str">
            <v>KETTLEBELL 40 KG</v>
          </cell>
          <cell r="C263">
            <v>135.56199999999998</v>
          </cell>
          <cell r="D263">
            <v>94.893399999999986</v>
          </cell>
          <cell r="E263">
            <v>-0.30000000000000004</v>
          </cell>
          <cell r="F263" t="str">
            <v>CROSSFIT</v>
          </cell>
          <cell r="H263" t="e">
            <v>#REF!</v>
          </cell>
          <cell r="I263">
            <v>40</v>
          </cell>
          <cell r="J263">
            <v>94.893399999999986</v>
          </cell>
          <cell r="K263">
            <v>-0.20000000000000004</v>
          </cell>
          <cell r="L263">
            <v>108.44959999999998</v>
          </cell>
          <cell r="M263">
            <v>56.991150442477881</v>
          </cell>
        </row>
        <row r="264">
          <cell r="A264">
            <v>3533</v>
          </cell>
          <cell r="B264" t="str">
            <v>KETTLEBELL 44 KG</v>
          </cell>
          <cell r="C264">
            <v>149.11819999999997</v>
          </cell>
          <cell r="D264">
            <v>104.38273999999997</v>
          </cell>
          <cell r="E264">
            <v>-0.3000000000000001</v>
          </cell>
          <cell r="F264" t="str">
            <v>CROSSFIT</v>
          </cell>
          <cell r="H264" t="e">
            <v>#REF!</v>
          </cell>
          <cell r="I264">
            <v>44</v>
          </cell>
          <cell r="J264">
            <v>104.38273999999997</v>
          </cell>
          <cell r="K264">
            <v>-0.20000000000000009</v>
          </cell>
          <cell r="L264">
            <v>119.29455999999998</v>
          </cell>
          <cell r="M264">
            <v>62.079646017699112</v>
          </cell>
        </row>
        <row r="265">
          <cell r="A265">
            <v>3534</v>
          </cell>
          <cell r="B265" t="str">
            <v>KETTLEBELL 48 KG</v>
          </cell>
          <cell r="C265">
            <v>162.67439999999999</v>
          </cell>
          <cell r="D265">
            <v>113.87207999999998</v>
          </cell>
          <cell r="E265">
            <v>-0.30000000000000004</v>
          </cell>
          <cell r="F265" t="str">
            <v>CROSSFIT</v>
          </cell>
          <cell r="H265" t="e">
            <v>#REF!</v>
          </cell>
          <cell r="I265">
            <v>48</v>
          </cell>
          <cell r="J265">
            <v>113.87207999999998</v>
          </cell>
          <cell r="K265">
            <v>-0.20000000000000004</v>
          </cell>
          <cell r="L265">
            <v>130.13951999999998</v>
          </cell>
          <cell r="M265">
            <v>68.389380530973455</v>
          </cell>
        </row>
        <row r="266">
          <cell r="A266">
            <v>2970</v>
          </cell>
          <cell r="B266" t="str">
            <v>KETTLEBELL 6KG</v>
          </cell>
          <cell r="C266">
            <v>20.318199999999997</v>
          </cell>
          <cell r="D266">
            <v>14.222739999999996</v>
          </cell>
          <cell r="E266">
            <v>-0.3000000000000001</v>
          </cell>
          <cell r="F266" t="str">
            <v>CROSSFIT</v>
          </cell>
          <cell r="H266" t="e">
            <v>#REF!</v>
          </cell>
          <cell r="I266">
            <v>6</v>
          </cell>
          <cell r="J266">
            <v>14.222739999999996</v>
          </cell>
          <cell r="K266">
            <v>-0.20000000000000009</v>
          </cell>
          <cell r="L266">
            <v>16.254559999999998</v>
          </cell>
          <cell r="M266">
            <v>8.5486725663716818</v>
          </cell>
        </row>
        <row r="267">
          <cell r="A267">
            <v>2971</v>
          </cell>
          <cell r="B267" t="str">
            <v>KETTLEBELL 8 KG</v>
          </cell>
          <cell r="C267">
            <v>27.112399999999997</v>
          </cell>
          <cell r="D267">
            <v>18.978679999999997</v>
          </cell>
          <cell r="E267">
            <v>-0.30000000000000004</v>
          </cell>
          <cell r="F267" t="str">
            <v>CROSSFIT</v>
          </cell>
          <cell r="H267" t="e">
            <v>#REF!</v>
          </cell>
          <cell r="I267">
            <v>8</v>
          </cell>
          <cell r="J267">
            <v>18.978679999999997</v>
          </cell>
          <cell r="K267">
            <v>-0.20000000000000004</v>
          </cell>
          <cell r="L267">
            <v>21.689919999999997</v>
          </cell>
          <cell r="M267">
            <v>11.398230088495573</v>
          </cell>
        </row>
        <row r="268">
          <cell r="A268">
            <v>3394</v>
          </cell>
          <cell r="B268" t="str">
            <v>KETTLEBELL COLOR 10KG</v>
          </cell>
          <cell r="C268">
            <v>54.394999999999996</v>
          </cell>
          <cell r="D268">
            <v>38.076499999999996</v>
          </cell>
          <cell r="E268">
            <v>-0.30000000000000004</v>
          </cell>
          <cell r="F268" t="str">
            <v>CROSSFIT</v>
          </cell>
          <cell r="H268" t="e">
            <v>#REF!</v>
          </cell>
          <cell r="I268">
            <v>10</v>
          </cell>
          <cell r="J268">
            <v>38.076499999999996</v>
          </cell>
          <cell r="K268">
            <v>-0.20000000000000004</v>
          </cell>
          <cell r="L268">
            <v>43.515999999999991</v>
          </cell>
          <cell r="M268">
            <v>26.015000000000001</v>
          </cell>
        </row>
        <row r="269">
          <cell r="A269">
            <v>3395</v>
          </cell>
          <cell r="B269" t="str">
            <v>KETTLEBELL COLOR 12KG</v>
          </cell>
          <cell r="C269">
            <v>64.146999999999991</v>
          </cell>
          <cell r="D269">
            <v>44.902899999999988</v>
          </cell>
          <cell r="E269">
            <v>-0.3000000000000001</v>
          </cell>
          <cell r="F269" t="str">
            <v>CROSSFIT</v>
          </cell>
          <cell r="H269" t="e">
            <v>#REF!</v>
          </cell>
          <cell r="I269">
            <v>12</v>
          </cell>
          <cell r="J269">
            <v>44.902899999999988</v>
          </cell>
          <cell r="K269">
            <v>-0.20000000000000009</v>
          </cell>
          <cell r="L269">
            <v>51.317599999999992</v>
          </cell>
          <cell r="M269">
            <v>30.679000000000002</v>
          </cell>
        </row>
        <row r="270">
          <cell r="A270">
            <v>3648</v>
          </cell>
          <cell r="B270" t="str">
            <v>KETTLEBELL COLOR 14KG</v>
          </cell>
          <cell r="C270">
            <v>73.921999999999997</v>
          </cell>
          <cell r="D270">
            <v>51.745399999999997</v>
          </cell>
          <cell r="E270">
            <v>-0.30000000000000004</v>
          </cell>
          <cell r="F270" t="str">
            <v>CROSSFIT</v>
          </cell>
          <cell r="H270" t="e">
            <v>#REF!</v>
          </cell>
          <cell r="I270">
            <v>14</v>
          </cell>
          <cell r="J270">
            <v>51.745399999999997</v>
          </cell>
          <cell r="K270">
            <v>-0.20000000000000004</v>
          </cell>
          <cell r="L270">
            <v>59.137599999999992</v>
          </cell>
          <cell r="M270">
            <v>35.354000000000006</v>
          </cell>
        </row>
        <row r="271">
          <cell r="A271">
            <v>3649</v>
          </cell>
          <cell r="B271" t="str">
            <v>KETTLEBELL COLOR 16KG</v>
          </cell>
          <cell r="C271">
            <v>83.60499999999999</v>
          </cell>
          <cell r="D271">
            <v>58.523499999999991</v>
          </cell>
          <cell r="E271">
            <v>-0.30000000000000004</v>
          </cell>
          <cell r="F271" t="str">
            <v>CROSSFIT</v>
          </cell>
          <cell r="H271" t="e">
            <v>#REF!</v>
          </cell>
          <cell r="I271">
            <v>16</v>
          </cell>
          <cell r="J271">
            <v>58.523499999999991</v>
          </cell>
          <cell r="K271">
            <v>-0.20000000000000004</v>
          </cell>
          <cell r="L271">
            <v>66.883999999999986</v>
          </cell>
          <cell r="M271">
            <v>39.985000000000007</v>
          </cell>
        </row>
        <row r="272">
          <cell r="A272">
            <v>3650</v>
          </cell>
          <cell r="B272" t="str">
            <v>KETTLEBELL COLOR 18KG</v>
          </cell>
          <cell r="C272">
            <v>100.67100000000001</v>
          </cell>
          <cell r="D272">
            <v>70.469700000000003</v>
          </cell>
          <cell r="E272">
            <v>-0.3</v>
          </cell>
          <cell r="F272" t="str">
            <v>CROSSFIT</v>
          </cell>
          <cell r="H272" t="e">
            <v>#REF!</v>
          </cell>
          <cell r="I272">
            <v>18</v>
          </cell>
          <cell r="J272">
            <v>70.469700000000003</v>
          </cell>
          <cell r="K272">
            <v>-0.19999999999999998</v>
          </cell>
          <cell r="L272">
            <v>80.536800000000014</v>
          </cell>
          <cell r="M272">
            <v>48.147000000000006</v>
          </cell>
        </row>
        <row r="273">
          <cell r="A273">
            <v>3651</v>
          </cell>
          <cell r="B273" t="str">
            <v>KETTLEBELL COLOR 20KG</v>
          </cell>
          <cell r="C273">
            <v>110.92899999999999</v>
          </cell>
          <cell r="D273">
            <v>77.650299999999987</v>
          </cell>
          <cell r="E273">
            <v>-0.30000000000000004</v>
          </cell>
          <cell r="F273" t="str">
            <v>CROSSFIT</v>
          </cell>
          <cell r="H273" t="e">
            <v>#REF!</v>
          </cell>
          <cell r="I273">
            <v>20</v>
          </cell>
          <cell r="J273">
            <v>77.650299999999987</v>
          </cell>
          <cell r="K273">
            <v>-0.20000000000000004</v>
          </cell>
          <cell r="L273">
            <v>88.743199999999987</v>
          </cell>
          <cell r="M273">
            <v>53.053000000000004</v>
          </cell>
        </row>
        <row r="274">
          <cell r="A274">
            <v>3652</v>
          </cell>
          <cell r="B274" t="str">
            <v>KETTLEBELL COLOR 22KG</v>
          </cell>
          <cell r="C274">
            <v>127.121</v>
          </cell>
          <cell r="D274">
            <v>88.984699999999989</v>
          </cell>
          <cell r="E274">
            <v>-0.30000000000000004</v>
          </cell>
          <cell r="F274" t="str">
            <v>CROSSFIT</v>
          </cell>
          <cell r="H274" t="e">
            <v>#REF!</v>
          </cell>
          <cell r="I274">
            <v>22</v>
          </cell>
          <cell r="J274">
            <v>88.984699999999989</v>
          </cell>
          <cell r="K274">
            <v>-0.20000000000000004</v>
          </cell>
          <cell r="L274">
            <v>101.69679999999998</v>
          </cell>
          <cell r="M274">
            <v>60.797000000000011</v>
          </cell>
        </row>
        <row r="275">
          <cell r="A275">
            <v>3653</v>
          </cell>
          <cell r="B275" t="str">
            <v>KETTLEBELL COLOR 24KG</v>
          </cell>
          <cell r="C275">
            <v>130.93899999999999</v>
          </cell>
          <cell r="D275">
            <v>91.657299999999992</v>
          </cell>
          <cell r="E275">
            <v>-0.30000000000000004</v>
          </cell>
          <cell r="F275" t="str">
            <v>CROSSFIT</v>
          </cell>
          <cell r="H275" t="e">
            <v>#REF!</v>
          </cell>
          <cell r="I275">
            <v>24</v>
          </cell>
          <cell r="J275">
            <v>91.657299999999992</v>
          </cell>
          <cell r="K275">
            <v>-0.20000000000000004</v>
          </cell>
          <cell r="L275">
            <v>104.75119999999998</v>
          </cell>
          <cell r="M275">
            <v>62.623000000000005</v>
          </cell>
        </row>
        <row r="276">
          <cell r="A276">
            <v>3654</v>
          </cell>
          <cell r="B276" t="str">
            <v>KETTLEBELL COLOR 26KG</v>
          </cell>
          <cell r="C276">
            <v>141.17400000000001</v>
          </cell>
          <cell r="D276">
            <v>98.821799999999996</v>
          </cell>
          <cell r="E276">
            <v>-0.30000000000000004</v>
          </cell>
          <cell r="F276" t="str">
            <v>CROSSFIT</v>
          </cell>
          <cell r="H276" t="e">
            <v>#REF!</v>
          </cell>
          <cell r="I276">
            <v>26</v>
          </cell>
          <cell r="J276">
            <v>98.821799999999996</v>
          </cell>
          <cell r="K276">
            <v>-0.20000000000000004</v>
          </cell>
          <cell r="L276">
            <v>112.9392</v>
          </cell>
          <cell r="M276">
            <v>67.518000000000015</v>
          </cell>
        </row>
        <row r="277">
          <cell r="A277">
            <v>3655</v>
          </cell>
          <cell r="B277" t="str">
            <v>KETTLEBELL COLOR 28KG</v>
          </cell>
          <cell r="C277">
            <v>151.43199999999999</v>
          </cell>
          <cell r="D277">
            <v>106.00239999999998</v>
          </cell>
          <cell r="E277">
            <v>-0.3000000000000001</v>
          </cell>
          <cell r="F277" t="str">
            <v>CROSSFIT</v>
          </cell>
          <cell r="H277" t="e">
            <v>#REF!</v>
          </cell>
          <cell r="I277">
            <v>28</v>
          </cell>
          <cell r="J277">
            <v>106.00239999999998</v>
          </cell>
          <cell r="K277">
            <v>-0.20000000000000009</v>
          </cell>
          <cell r="L277">
            <v>121.14559999999997</v>
          </cell>
          <cell r="M277">
            <v>72.424000000000007</v>
          </cell>
        </row>
        <row r="278">
          <cell r="A278">
            <v>3656</v>
          </cell>
          <cell r="B278" t="str">
            <v>KETTLEBELL COLOR 32KG</v>
          </cell>
          <cell r="C278">
            <v>160.10299999999998</v>
          </cell>
          <cell r="D278">
            <v>112.07209999999998</v>
          </cell>
          <cell r="E278">
            <v>-0.30000000000000004</v>
          </cell>
          <cell r="F278" t="str">
            <v>CROSSFIT</v>
          </cell>
          <cell r="H278" t="e">
            <v>#REF!</v>
          </cell>
          <cell r="I278">
            <v>32</v>
          </cell>
          <cell r="J278">
            <v>112.07209999999998</v>
          </cell>
          <cell r="K278">
            <v>-0.20000000000000004</v>
          </cell>
          <cell r="L278">
            <v>128.08239999999998</v>
          </cell>
          <cell r="M278">
            <v>76.571000000000012</v>
          </cell>
        </row>
        <row r="279">
          <cell r="A279">
            <v>3657</v>
          </cell>
          <cell r="B279" t="str">
            <v>KETTLEBELL COLOR 36KG</v>
          </cell>
          <cell r="C279">
            <v>192.41799999999998</v>
          </cell>
          <cell r="D279">
            <v>134.69259999999997</v>
          </cell>
          <cell r="E279">
            <v>-0.3000000000000001</v>
          </cell>
          <cell r="F279" t="str">
            <v>CROSSFIT</v>
          </cell>
          <cell r="H279" t="e">
            <v>#REF!</v>
          </cell>
          <cell r="I279">
            <v>36</v>
          </cell>
          <cell r="J279">
            <v>134.69259999999997</v>
          </cell>
          <cell r="K279">
            <v>-0.20000000000000009</v>
          </cell>
          <cell r="L279">
            <v>153.93439999999998</v>
          </cell>
          <cell r="M279">
            <v>92.02600000000001</v>
          </cell>
        </row>
        <row r="280">
          <cell r="A280">
            <v>3658</v>
          </cell>
          <cell r="B280" t="str">
            <v>KETTLEBELL COLOR 40KG</v>
          </cell>
          <cell r="C280">
            <v>288.97199999999998</v>
          </cell>
          <cell r="D280">
            <v>202.28039999999999</v>
          </cell>
          <cell r="E280">
            <v>-0.3</v>
          </cell>
          <cell r="F280" t="str">
            <v>CROSSFIT</v>
          </cell>
          <cell r="H280" t="e">
            <v>#REF!</v>
          </cell>
          <cell r="I280">
            <v>40</v>
          </cell>
          <cell r="J280">
            <v>202.28039999999999</v>
          </cell>
          <cell r="K280">
            <v>-0.19999999999999998</v>
          </cell>
          <cell r="L280">
            <v>231.17759999999998</v>
          </cell>
          <cell r="M280">
            <v>138.20400000000001</v>
          </cell>
        </row>
        <row r="281">
          <cell r="A281">
            <v>3659</v>
          </cell>
          <cell r="B281" t="str">
            <v>KETTLEBELL COLOR 44KG</v>
          </cell>
          <cell r="C281">
            <v>422.53299999999996</v>
          </cell>
          <cell r="D281">
            <v>295.77309999999994</v>
          </cell>
          <cell r="E281">
            <v>-0.30000000000000004</v>
          </cell>
          <cell r="F281" t="str">
            <v>CROSSFIT</v>
          </cell>
          <cell r="H281" t="e">
            <v>#REF!</v>
          </cell>
          <cell r="I281">
            <v>44</v>
          </cell>
          <cell r="J281">
            <v>295.77309999999994</v>
          </cell>
          <cell r="K281">
            <v>-0.20000000000000004</v>
          </cell>
          <cell r="L281">
            <v>338.02639999999997</v>
          </cell>
          <cell r="M281">
            <v>202.08100000000002</v>
          </cell>
        </row>
        <row r="282">
          <cell r="A282">
            <v>3660</v>
          </cell>
          <cell r="B282" t="str">
            <v>KETTLEBELL COLOR 48KG</v>
          </cell>
          <cell r="C282">
            <v>492.29199999999992</v>
          </cell>
          <cell r="D282">
            <v>344.60439999999994</v>
          </cell>
          <cell r="E282">
            <v>-0.3</v>
          </cell>
          <cell r="F282" t="str">
            <v>CROSSFIT</v>
          </cell>
          <cell r="H282" t="e">
            <v>#REF!</v>
          </cell>
          <cell r="I282">
            <v>48</v>
          </cell>
          <cell r="J282">
            <v>344.60439999999994</v>
          </cell>
          <cell r="K282">
            <v>-0.19999999999999998</v>
          </cell>
          <cell r="L282">
            <v>393.83359999999993</v>
          </cell>
          <cell r="M282">
            <v>235.44400000000002</v>
          </cell>
        </row>
        <row r="283">
          <cell r="A283">
            <v>3393</v>
          </cell>
          <cell r="B283" t="str">
            <v>KETTLEBELL COLOR 8KG</v>
          </cell>
          <cell r="C283">
            <v>44.16</v>
          </cell>
          <cell r="D283">
            <v>30.911999999999995</v>
          </cell>
          <cell r="E283">
            <v>-0.30000000000000004</v>
          </cell>
          <cell r="F283" t="str">
            <v>CROSSFIT</v>
          </cell>
          <cell r="H283" t="e">
            <v>#REF!</v>
          </cell>
          <cell r="I283">
            <v>8</v>
          </cell>
          <cell r="J283">
            <v>30.911999999999995</v>
          </cell>
          <cell r="K283">
            <v>-0.20000000000000004</v>
          </cell>
          <cell r="L283">
            <v>35.327999999999996</v>
          </cell>
          <cell r="M283">
            <v>21.12</v>
          </cell>
        </row>
        <row r="284">
          <cell r="A284">
            <v>3705</v>
          </cell>
          <cell r="B284" t="str">
            <v>KETTLEBELL STORAGE</v>
          </cell>
          <cell r="C284">
            <v>91.425574999999981</v>
          </cell>
          <cell r="D284">
            <v>68.569181249999986</v>
          </cell>
          <cell r="E284">
            <v>-0.25</v>
          </cell>
          <cell r="F284" t="str">
            <v>CROSSFIT</v>
          </cell>
          <cell r="H284" t="e">
            <v>#REF!</v>
          </cell>
          <cell r="I284">
            <v>3.5</v>
          </cell>
          <cell r="J284">
            <v>68.569181249999986</v>
          </cell>
          <cell r="K284">
            <v>-0.15</v>
          </cell>
          <cell r="L284">
            <v>77.711738749999981</v>
          </cell>
          <cell r="M284">
            <v>45.796460176991147</v>
          </cell>
        </row>
        <row r="285">
          <cell r="A285">
            <v>3536</v>
          </cell>
          <cell r="B285" t="str">
            <v>KIT CABLAGE SONO</v>
          </cell>
          <cell r="C285">
            <v>38.5</v>
          </cell>
          <cell r="D285">
            <v>38.5</v>
          </cell>
          <cell r="E285">
            <v>0</v>
          </cell>
          <cell r="F285" t="str">
            <v>SONORISATION</v>
          </cell>
          <cell r="H285" t="e">
            <v>#REF!</v>
          </cell>
          <cell r="I285">
            <v>2</v>
          </cell>
          <cell r="J285">
            <v>38.5</v>
          </cell>
          <cell r="L285">
            <v>38.5</v>
          </cell>
          <cell r="M285">
            <v>34.65</v>
          </cell>
        </row>
        <row r="286">
          <cell r="A286">
            <v>2322</v>
          </cell>
          <cell r="B286" t="str">
            <v>KIT DE PARCOURS</v>
          </cell>
          <cell r="C286">
            <v>21.74</v>
          </cell>
          <cell r="D286">
            <v>16.305</v>
          </cell>
          <cell r="E286">
            <v>-0.24999999999999997</v>
          </cell>
          <cell r="F286" t="str">
            <v>PERSONAL TRAINER</v>
          </cell>
          <cell r="H286" t="e">
            <v>#REF!</v>
          </cell>
          <cell r="I286">
            <v>0</v>
          </cell>
          <cell r="J286">
            <v>16.305</v>
          </cell>
          <cell r="K286">
            <v>-0.14999999999999997</v>
          </cell>
          <cell r="L286">
            <v>18.478999999999999</v>
          </cell>
          <cell r="M286">
            <v>11.462000000000002</v>
          </cell>
        </row>
        <row r="287">
          <cell r="A287">
            <v>1655</v>
          </cell>
          <cell r="B287" t="str">
            <v>KIT EQUILIBRE</v>
          </cell>
          <cell r="C287">
            <v>34.200000000000003</v>
          </cell>
          <cell r="D287">
            <v>20.52</v>
          </cell>
          <cell r="E287">
            <v>-0.40000000000000008</v>
          </cell>
          <cell r="F287" t="str">
            <v>PILATES BIEN ETRE</v>
          </cell>
          <cell r="H287" t="e">
            <v>#REF!</v>
          </cell>
          <cell r="I287">
            <v>0</v>
          </cell>
          <cell r="J287">
            <v>20.52</v>
          </cell>
          <cell r="K287">
            <v>-0.30000000000000004</v>
          </cell>
          <cell r="L287">
            <v>23.94</v>
          </cell>
          <cell r="M287">
            <v>11.924000000000001</v>
          </cell>
        </row>
        <row r="288">
          <cell r="A288">
            <v>2312</v>
          </cell>
          <cell r="B288" t="str">
            <v>KIT PUMP 20KG (ORANGE/VERT/JAUNE)</v>
          </cell>
          <cell r="C288">
            <v>64.05</v>
          </cell>
          <cell r="D288">
            <v>41.6325</v>
          </cell>
          <cell r="E288">
            <v>-0.35</v>
          </cell>
          <cell r="F288" t="str">
            <v>FITNESS</v>
          </cell>
          <cell r="H288" t="e">
            <v>#REF!</v>
          </cell>
          <cell r="I288">
            <v>20</v>
          </cell>
          <cell r="J288">
            <v>41.6325</v>
          </cell>
          <cell r="K288">
            <v>-0.24999999999999997</v>
          </cell>
          <cell r="L288">
            <v>48.037499999999994</v>
          </cell>
          <cell r="M288">
            <v>26.765486725663717</v>
          </cell>
        </row>
        <row r="289">
          <cell r="A289">
            <v>3537</v>
          </cell>
          <cell r="B289" t="str">
            <v>KIT PUMP 20KG NOIR</v>
          </cell>
          <cell r="C289">
            <v>73.61</v>
          </cell>
          <cell r="D289">
            <v>44.165999999999997</v>
          </cell>
          <cell r="E289">
            <v>-0.4</v>
          </cell>
          <cell r="F289" t="str">
            <v>FITNESS</v>
          </cell>
          <cell r="H289" t="e">
            <v>#REF!</v>
          </cell>
          <cell r="I289">
            <v>20</v>
          </cell>
          <cell r="J289">
            <v>44.165999999999997</v>
          </cell>
          <cell r="K289">
            <v>-0.30000000000000004</v>
          </cell>
          <cell r="L289">
            <v>51.526999999999994</v>
          </cell>
          <cell r="M289">
            <v>25.849557522123895</v>
          </cell>
        </row>
        <row r="290">
          <cell r="A290">
            <v>2903</v>
          </cell>
          <cell r="B290" t="str">
            <v>KIT PUMP 8,5KG COULEUR</v>
          </cell>
          <cell r="C290">
            <v>41.56</v>
          </cell>
          <cell r="D290">
            <v>21.08</v>
          </cell>
          <cell r="E290">
            <v>-0.4</v>
          </cell>
          <cell r="F290" t="str">
            <v>FITNESS</v>
          </cell>
          <cell r="H290" t="e">
            <v>#REF!</v>
          </cell>
          <cell r="I290">
            <v>8.5</v>
          </cell>
          <cell r="J290">
            <v>24.936</v>
          </cell>
          <cell r="K290">
            <v>-0.30000000000000004</v>
          </cell>
          <cell r="L290">
            <v>29.091999999999999</v>
          </cell>
          <cell r="M290">
            <v>14.858407079646017</v>
          </cell>
        </row>
        <row r="291">
          <cell r="A291">
            <v>3668</v>
          </cell>
          <cell r="B291" t="str">
            <v>L-TRAIN S1</v>
          </cell>
          <cell r="C291">
            <v>4000</v>
          </cell>
          <cell r="D291">
            <v>3400</v>
          </cell>
          <cell r="E291">
            <v>-0.15</v>
          </cell>
          <cell r="F291" t="str">
            <v>CARDIO TRAINING</v>
          </cell>
          <cell r="H291" t="e">
            <v>#REF!</v>
          </cell>
          <cell r="I291">
            <v>150</v>
          </cell>
          <cell r="J291">
            <v>3400</v>
          </cell>
          <cell r="K291">
            <v>-4.9999999999999989E-2</v>
          </cell>
          <cell r="L291">
            <v>3800</v>
          </cell>
          <cell r="M291">
            <v>2664.7345132743367</v>
          </cell>
        </row>
        <row r="292">
          <cell r="A292">
            <v>3669</v>
          </cell>
          <cell r="B292" t="str">
            <v>L-TRAIN S2</v>
          </cell>
          <cell r="C292">
            <v>4412</v>
          </cell>
          <cell r="D292">
            <v>3750.2</v>
          </cell>
          <cell r="E292">
            <v>-0.15000000000000005</v>
          </cell>
          <cell r="F292" t="str">
            <v>CARDIO TRAINING</v>
          </cell>
          <cell r="H292" t="e">
            <v>#REF!</v>
          </cell>
          <cell r="I292">
            <v>150</v>
          </cell>
          <cell r="J292">
            <v>3750.2</v>
          </cell>
          <cell r="K292">
            <v>-5.0000000000000044E-2</v>
          </cell>
          <cell r="L292">
            <v>4191.3999999999996</v>
          </cell>
          <cell r="M292">
            <v>2919.3362831858408</v>
          </cell>
        </row>
        <row r="293">
          <cell r="A293">
            <v>3670</v>
          </cell>
          <cell r="B293" t="str">
            <v>L-TRAIN S3</v>
          </cell>
          <cell r="C293">
            <v>6195</v>
          </cell>
          <cell r="D293">
            <v>5265.75</v>
          </cell>
          <cell r="E293">
            <v>-0.15</v>
          </cell>
          <cell r="F293" t="str">
            <v>CARDIO TRAINING</v>
          </cell>
          <cell r="H293" t="e">
            <v>#REF!</v>
          </cell>
          <cell r="I293">
            <v>159</v>
          </cell>
          <cell r="J293">
            <v>5265.75</v>
          </cell>
          <cell r="K293">
            <v>-4.9999999999999989E-2</v>
          </cell>
          <cell r="L293">
            <v>5885.25</v>
          </cell>
          <cell r="M293">
            <v>3970.3716814159297</v>
          </cell>
        </row>
        <row r="294">
          <cell r="A294">
            <v>1636</v>
          </cell>
          <cell r="B294" t="str">
            <v>LADDER BARREL</v>
          </cell>
          <cell r="C294">
            <v>1117.07</v>
          </cell>
          <cell r="D294">
            <v>837.80250000000001</v>
          </cell>
          <cell r="E294">
            <v>-0.24999999999999994</v>
          </cell>
          <cell r="F294" t="str">
            <v>PILATES BIEN ETRE</v>
          </cell>
          <cell r="H294" t="e">
            <v>#REF!</v>
          </cell>
          <cell r="I294">
            <v>0</v>
          </cell>
          <cell r="J294">
            <v>837.80250000000001</v>
          </cell>
          <cell r="K294">
            <v>-0.14999999999999994</v>
          </cell>
          <cell r="L294">
            <v>949.5095</v>
          </cell>
          <cell r="M294">
            <v>586.5</v>
          </cell>
        </row>
        <row r="295">
          <cell r="A295">
            <v>3662</v>
          </cell>
          <cell r="B295" t="str">
            <v>LAT PULL DOWN CORE</v>
          </cell>
          <cell r="C295">
            <v>2687.95</v>
          </cell>
          <cell r="D295">
            <v>1881.5649999999998</v>
          </cell>
          <cell r="E295">
            <v>-0.30000000000000004</v>
          </cell>
          <cell r="F295" t="str">
            <v>MUSCULATION</v>
          </cell>
          <cell r="H295" t="e">
            <v>#REF!</v>
          </cell>
          <cell r="I295">
            <v>173</v>
          </cell>
          <cell r="J295">
            <v>1881.5649999999998</v>
          </cell>
          <cell r="K295">
            <v>-0.20000000000000004</v>
          </cell>
          <cell r="L295">
            <v>2150.3599999999997</v>
          </cell>
          <cell r="M295">
            <v>1237.6991150442477</v>
          </cell>
        </row>
        <row r="296">
          <cell r="A296">
            <v>3663</v>
          </cell>
          <cell r="B296" t="str">
            <v>LAT PULL DOWN EVOLVE</v>
          </cell>
          <cell r="C296">
            <v>2634</v>
          </cell>
          <cell r="D296">
            <v>2238.9</v>
          </cell>
          <cell r="E296">
            <v>-0.14999999999999997</v>
          </cell>
          <cell r="F296" t="str">
            <v>MUSCULATION</v>
          </cell>
          <cell r="H296" t="e">
            <v>#REF!</v>
          </cell>
          <cell r="I296">
            <v>295</v>
          </cell>
          <cell r="J296">
            <v>2238.9</v>
          </cell>
          <cell r="K296">
            <v>-4.9999999999999961E-2</v>
          </cell>
          <cell r="L296">
            <v>2502.3000000000002</v>
          </cell>
          <cell r="M296">
            <v>1710.6637168141594</v>
          </cell>
        </row>
        <row r="297">
          <cell r="A297">
            <v>3664</v>
          </cell>
          <cell r="B297" t="str">
            <v>LATERAL DELTOID EVOLVE</v>
          </cell>
          <cell r="C297">
            <v>3010</v>
          </cell>
          <cell r="D297">
            <v>2558.5</v>
          </cell>
          <cell r="E297">
            <v>-0.15</v>
          </cell>
          <cell r="F297" t="str">
            <v>MUSCULATION</v>
          </cell>
          <cell r="H297" t="e">
            <v>#REF!</v>
          </cell>
          <cell r="I297">
            <v>250</v>
          </cell>
          <cell r="J297">
            <v>2558.5</v>
          </cell>
          <cell r="K297">
            <v>-4.9999999999999989E-2</v>
          </cell>
          <cell r="L297">
            <v>2859.5</v>
          </cell>
          <cell r="M297">
            <v>1954.1150442477879</v>
          </cell>
        </row>
        <row r="298">
          <cell r="A298">
            <v>3841</v>
          </cell>
          <cell r="B298" t="str">
            <v>LECTEUR CD MIPRO</v>
          </cell>
          <cell r="C298">
            <v>233.33</v>
          </cell>
          <cell r="D298">
            <v>233.33</v>
          </cell>
          <cell r="E298">
            <v>0</v>
          </cell>
          <cell r="F298" t="str">
            <v>SONORISATION</v>
          </cell>
          <cell r="H298" t="e">
            <v>#REF!</v>
          </cell>
          <cell r="I298">
            <v>0</v>
          </cell>
          <cell r="J298">
            <v>233.33</v>
          </cell>
          <cell r="L298">
            <v>233.33</v>
          </cell>
          <cell r="M298">
            <v>212.12</v>
          </cell>
        </row>
        <row r="299">
          <cell r="A299">
            <v>2621</v>
          </cell>
          <cell r="B299" t="str">
            <v>LECTEUR CD MP103USB</v>
          </cell>
          <cell r="C299">
            <v>185</v>
          </cell>
          <cell r="D299">
            <v>185</v>
          </cell>
          <cell r="E299">
            <v>0</v>
          </cell>
          <cell r="F299" t="str">
            <v>SONORISATION</v>
          </cell>
          <cell r="H299" t="e">
            <v>#REF!</v>
          </cell>
          <cell r="I299">
            <v>6</v>
          </cell>
          <cell r="J299">
            <v>185</v>
          </cell>
          <cell r="L299">
            <v>185</v>
          </cell>
          <cell r="M299">
            <v>166.5</v>
          </cell>
        </row>
        <row r="300">
          <cell r="A300">
            <v>3665</v>
          </cell>
          <cell r="B300" t="str">
            <v>LEG EXTENSION EVOLVE</v>
          </cell>
          <cell r="C300">
            <v>3177</v>
          </cell>
          <cell r="D300">
            <v>2700.45</v>
          </cell>
          <cell r="E300">
            <v>-0.15000000000000005</v>
          </cell>
          <cell r="F300" t="str">
            <v>MUSCULATION</v>
          </cell>
          <cell r="H300" t="e">
            <v>#REF!</v>
          </cell>
          <cell r="I300">
            <v>132</v>
          </cell>
          <cell r="J300">
            <v>2700.45</v>
          </cell>
          <cell r="K300">
            <v>-5.0000000000000044E-2</v>
          </cell>
          <cell r="L300">
            <v>3018.1499999999996</v>
          </cell>
          <cell r="M300">
            <v>2062.8318584070798</v>
          </cell>
        </row>
        <row r="301">
          <cell r="A301">
            <v>3559</v>
          </cell>
          <cell r="B301" t="str">
            <v>LF SUSPENSION TRAINER</v>
          </cell>
          <cell r="C301">
            <v>50.35275</v>
          </cell>
          <cell r="D301">
            <v>32.729287499999998</v>
          </cell>
          <cell r="E301">
            <v>-0.35000000000000003</v>
          </cell>
          <cell r="F301" t="str">
            <v>CROSSFIT</v>
          </cell>
          <cell r="H301" t="e">
            <v>#REF!</v>
          </cell>
          <cell r="I301">
            <v>1.1000000000000001</v>
          </cell>
          <cell r="J301">
            <v>32.729287499999998</v>
          </cell>
          <cell r="K301">
            <v>-0.25</v>
          </cell>
          <cell r="L301">
            <v>37.764562499999997</v>
          </cell>
          <cell r="M301">
            <v>18.827433628318587</v>
          </cell>
        </row>
        <row r="302">
          <cell r="A302">
            <v>2470</v>
          </cell>
          <cell r="B302" t="str">
            <v>LIVRE 100% CROSS-TRAINIG</v>
          </cell>
          <cell r="C302">
            <v>22.27</v>
          </cell>
          <cell r="D302">
            <v>18.929500000000001</v>
          </cell>
          <cell r="E302">
            <v>-0.14999999999999994</v>
          </cell>
          <cell r="F302" t="str">
            <v>MEDIATHEQUE</v>
          </cell>
          <cell r="H302" t="e">
            <v>#REF!</v>
          </cell>
          <cell r="I302">
            <v>0.51</v>
          </cell>
          <cell r="J302">
            <v>18.929500000000001</v>
          </cell>
          <cell r="K302">
            <v>-4.9999999999999933E-2</v>
          </cell>
          <cell r="L302">
            <v>21.156500000000001</v>
          </cell>
          <cell r="M302">
            <v>15.204000000000001</v>
          </cell>
        </row>
        <row r="303">
          <cell r="A303">
            <v>1428</v>
          </cell>
          <cell r="B303" t="str">
            <v>LIVRE ABDOMINAUX ARRETEZ LE MASSACRE</v>
          </cell>
          <cell r="C303">
            <v>12.54</v>
          </cell>
          <cell r="D303">
            <v>11.286</v>
          </cell>
          <cell r="E303">
            <v>-9.9999999999999978E-2</v>
          </cell>
          <cell r="F303" t="str">
            <v>MEDIATHEQUE</v>
          </cell>
          <cell r="H303" t="e">
            <v>#REF!</v>
          </cell>
          <cell r="I303">
            <v>0</v>
          </cell>
          <cell r="J303">
            <v>11.286</v>
          </cell>
          <cell r="K303">
            <v>0</v>
          </cell>
          <cell r="L303">
            <v>12.54</v>
          </cell>
          <cell r="M303">
            <v>9.1244999999999994</v>
          </cell>
        </row>
        <row r="304">
          <cell r="A304">
            <v>2427</v>
          </cell>
          <cell r="B304" t="str">
            <v>LIVRE APPRENDRE L'ANATOMIE MUSCULAIRE FONCTIONNELL</v>
          </cell>
          <cell r="C304">
            <v>15.07</v>
          </cell>
          <cell r="D304">
            <v>12.8095</v>
          </cell>
          <cell r="E304">
            <v>-0.15000000000000002</v>
          </cell>
          <cell r="F304" t="str">
            <v>MEDIATHEQUE</v>
          </cell>
          <cell r="H304" t="e">
            <v>#REF!</v>
          </cell>
          <cell r="I304">
            <v>0.33</v>
          </cell>
          <cell r="J304">
            <v>12.8095</v>
          </cell>
          <cell r="K304">
            <v>-5.0000000000000017E-2</v>
          </cell>
          <cell r="L304">
            <v>14.3165</v>
          </cell>
          <cell r="M304">
            <v>10.4475</v>
          </cell>
        </row>
        <row r="305">
          <cell r="A305">
            <v>1551</v>
          </cell>
          <cell r="B305" t="str">
            <v>LIVRE ENTRAINEMENT AVEC UN ELASTIQUE</v>
          </cell>
          <cell r="C305">
            <v>19.91</v>
          </cell>
          <cell r="D305">
            <v>16.923500000000001</v>
          </cell>
          <cell r="E305">
            <v>-0.14999999999999997</v>
          </cell>
          <cell r="F305" t="str">
            <v>MEDIATHEQUE</v>
          </cell>
          <cell r="H305" t="e">
            <v>#REF!</v>
          </cell>
          <cell r="I305">
            <v>0.6</v>
          </cell>
          <cell r="J305">
            <v>16.923500000000001</v>
          </cell>
          <cell r="K305">
            <v>-4.9999999999999961E-2</v>
          </cell>
          <cell r="L305">
            <v>18.9145</v>
          </cell>
          <cell r="M305">
            <v>13.587</v>
          </cell>
        </row>
        <row r="306">
          <cell r="A306">
            <v>3540</v>
          </cell>
          <cell r="B306" t="str">
            <v>LIVRE ENTRAINEMENT AVEC UN SWISS BALL</v>
          </cell>
          <cell r="C306">
            <v>21.71</v>
          </cell>
          <cell r="D306">
            <v>18.453500000000002</v>
          </cell>
          <cell r="E306">
            <v>-0.14999999999999994</v>
          </cell>
          <cell r="F306" t="str">
            <v>MEDIATHEQUE</v>
          </cell>
          <cell r="H306" t="e">
            <v>#REF!</v>
          </cell>
          <cell r="I306">
            <v>0.5</v>
          </cell>
          <cell r="J306">
            <v>18.453500000000002</v>
          </cell>
          <cell r="K306">
            <v>-4.9999999999999933E-2</v>
          </cell>
          <cell r="L306">
            <v>20.624500000000001</v>
          </cell>
          <cell r="M306">
            <v>14.8155</v>
          </cell>
        </row>
        <row r="307">
          <cell r="A307">
            <v>1553</v>
          </cell>
          <cell r="B307" t="str">
            <v>LIVRE ETIREMENT &amp; RENFORCEMENT MUSCULAIRE</v>
          </cell>
          <cell r="C307">
            <v>22.27</v>
          </cell>
          <cell r="D307">
            <v>18.929500000000001</v>
          </cell>
          <cell r="E307">
            <v>-0.14999999999999994</v>
          </cell>
          <cell r="F307" t="str">
            <v>MEDIATHEQUE</v>
          </cell>
          <cell r="H307" t="e">
            <v>#REF!</v>
          </cell>
          <cell r="I307">
            <v>0.6</v>
          </cell>
          <cell r="J307">
            <v>18.929500000000001</v>
          </cell>
          <cell r="K307">
            <v>-4.9999999999999933E-2</v>
          </cell>
          <cell r="L307">
            <v>21.156500000000001</v>
          </cell>
          <cell r="M307">
            <v>15.204000000000001</v>
          </cell>
        </row>
        <row r="308">
          <cell r="A308">
            <v>1555</v>
          </cell>
          <cell r="B308" t="str">
            <v>LIVRE FITNESS</v>
          </cell>
          <cell r="C308">
            <v>20.76</v>
          </cell>
          <cell r="D308">
            <v>17.646000000000001</v>
          </cell>
          <cell r="E308">
            <v>-0.15000000000000002</v>
          </cell>
          <cell r="F308" t="str">
            <v>MEDIATHEQUE</v>
          </cell>
          <cell r="H308" t="e">
            <v>#REF!</v>
          </cell>
          <cell r="I308">
            <v>0.6</v>
          </cell>
          <cell r="J308">
            <v>17.646000000000001</v>
          </cell>
          <cell r="K308">
            <v>-5.0000000000000017E-2</v>
          </cell>
          <cell r="L308">
            <v>19.722000000000001</v>
          </cell>
          <cell r="M308">
            <v>14.385</v>
          </cell>
        </row>
        <row r="309">
          <cell r="A309">
            <v>3541</v>
          </cell>
          <cell r="B309" t="str">
            <v>LIVRE GAINAGE</v>
          </cell>
          <cell r="C309">
            <v>23.6</v>
          </cell>
          <cell r="D309">
            <v>20.060000000000002</v>
          </cell>
          <cell r="E309">
            <v>-0.14999999999999997</v>
          </cell>
          <cell r="F309" t="str">
            <v>MEDIATHEQUE</v>
          </cell>
          <cell r="H309" t="e">
            <v>#REF!</v>
          </cell>
          <cell r="I309">
            <v>0.6</v>
          </cell>
          <cell r="J309">
            <v>20.060000000000002</v>
          </cell>
          <cell r="K309">
            <v>-4.9999999999999961E-2</v>
          </cell>
          <cell r="L309">
            <v>22.42</v>
          </cell>
          <cell r="M309">
            <v>16.106999999999999</v>
          </cell>
        </row>
        <row r="310">
          <cell r="A310">
            <v>1567</v>
          </cell>
          <cell r="B310" t="str">
            <v>LIVRE GUIDE DE LA MUSCULATION</v>
          </cell>
          <cell r="C310">
            <v>20.76</v>
          </cell>
          <cell r="D310">
            <v>17.646000000000001</v>
          </cell>
          <cell r="E310">
            <v>-0.15000000000000002</v>
          </cell>
          <cell r="F310" t="str">
            <v>MEDIATHEQUE</v>
          </cell>
          <cell r="H310" t="e">
            <v>#REF!</v>
          </cell>
          <cell r="I310">
            <v>0.6</v>
          </cell>
          <cell r="J310">
            <v>17.646000000000001</v>
          </cell>
          <cell r="K310">
            <v>-5.0000000000000017E-2</v>
          </cell>
          <cell r="L310">
            <v>19.722000000000001</v>
          </cell>
          <cell r="M310">
            <v>14.385</v>
          </cell>
        </row>
        <row r="311">
          <cell r="A311">
            <v>3545</v>
          </cell>
          <cell r="B311" t="str">
            <v>LIVRE GUIDE DES TRACTIONS</v>
          </cell>
          <cell r="C311">
            <v>18.010000000000002</v>
          </cell>
          <cell r="D311">
            <v>15.3085</v>
          </cell>
          <cell r="E311">
            <v>-0.15000000000000005</v>
          </cell>
          <cell r="F311" t="str">
            <v>MEDIATHEQUE</v>
          </cell>
          <cell r="H311" t="e">
            <v>#REF!</v>
          </cell>
          <cell r="I311">
            <v>0.6</v>
          </cell>
          <cell r="J311">
            <v>15.3085</v>
          </cell>
          <cell r="K311">
            <v>-5.0000000000000044E-2</v>
          </cell>
          <cell r="L311">
            <v>17.109500000000001</v>
          </cell>
          <cell r="M311">
            <v>12.484500000000001</v>
          </cell>
        </row>
        <row r="312">
          <cell r="A312">
            <v>1626</v>
          </cell>
          <cell r="B312" t="str">
            <v>LIVRE INITIATION AU SHIATSU</v>
          </cell>
          <cell r="C312">
            <v>20.85</v>
          </cell>
          <cell r="D312">
            <v>17.7225</v>
          </cell>
          <cell r="E312">
            <v>-0.15000000000000005</v>
          </cell>
          <cell r="F312" t="str">
            <v>MEDIATHEQUE</v>
          </cell>
          <cell r="H312" t="e">
            <v>#REF!</v>
          </cell>
          <cell r="I312">
            <v>0.5</v>
          </cell>
          <cell r="J312">
            <v>17.7225</v>
          </cell>
          <cell r="K312">
            <v>-5.0000000000000044E-2</v>
          </cell>
          <cell r="L312">
            <v>19.807500000000001</v>
          </cell>
          <cell r="M312">
            <v>14.227500000000001</v>
          </cell>
        </row>
        <row r="313">
          <cell r="A313">
            <v>3542</v>
          </cell>
          <cell r="B313" t="str">
            <v>LIVRE L'ANATOMIE APPLIQUE è L'EXERCICE MUSCULAIRE</v>
          </cell>
          <cell r="C313">
            <v>28.39</v>
          </cell>
          <cell r="D313">
            <v>24.131499999999999</v>
          </cell>
          <cell r="E313">
            <v>-0.15000000000000005</v>
          </cell>
          <cell r="F313" t="str">
            <v>MEDIATHEQUE</v>
          </cell>
          <cell r="H313" t="e">
            <v>#REF!</v>
          </cell>
          <cell r="I313">
            <v>0.7</v>
          </cell>
          <cell r="J313">
            <v>24.131499999999999</v>
          </cell>
          <cell r="K313">
            <v>-5.0000000000000044E-2</v>
          </cell>
          <cell r="L313">
            <v>26.970499999999998</v>
          </cell>
          <cell r="M313">
            <v>19.372499999999999</v>
          </cell>
        </row>
        <row r="314">
          <cell r="A314">
            <v>2444</v>
          </cell>
          <cell r="B314" t="str">
            <v>LIVRE LA BIBLE DE LA PREPARATION DU SPORTIF</v>
          </cell>
          <cell r="C314">
            <v>35.549999999999997</v>
          </cell>
          <cell r="D314">
            <v>30.217499999999998</v>
          </cell>
          <cell r="E314">
            <v>-0.15</v>
          </cell>
          <cell r="F314" t="str">
            <v>MEDIATHEQUE</v>
          </cell>
          <cell r="H314" t="e">
            <v>#REF!</v>
          </cell>
          <cell r="I314">
            <v>1.2</v>
          </cell>
          <cell r="J314">
            <v>30.217499999999998</v>
          </cell>
          <cell r="K314">
            <v>-4.9999999999999989E-2</v>
          </cell>
          <cell r="L314">
            <v>33.772499999999994</v>
          </cell>
          <cell r="M314">
            <v>24.255000000000003</v>
          </cell>
        </row>
        <row r="315">
          <cell r="A315">
            <v>2446</v>
          </cell>
          <cell r="B315" t="str">
            <v>LIVRE LA NUTRITION DU SPORTIF</v>
          </cell>
          <cell r="C315">
            <v>26.54</v>
          </cell>
          <cell r="D315">
            <v>22.558999999999997</v>
          </cell>
          <cell r="E315">
            <v>-0.15000000000000008</v>
          </cell>
          <cell r="F315" t="str">
            <v>MEDIATHEQUE</v>
          </cell>
          <cell r="H315" t="e">
            <v>#REF!</v>
          </cell>
          <cell r="I315">
            <v>1</v>
          </cell>
          <cell r="J315">
            <v>22.558999999999997</v>
          </cell>
          <cell r="K315">
            <v>-5.0000000000000072E-2</v>
          </cell>
          <cell r="L315">
            <v>25.212999999999997</v>
          </cell>
          <cell r="M315">
            <v>18.112500000000001</v>
          </cell>
        </row>
        <row r="316">
          <cell r="A316">
            <v>2468</v>
          </cell>
          <cell r="B316" t="str">
            <v>LIVRE LA PLIOMETRIE</v>
          </cell>
          <cell r="C316">
            <v>26.54</v>
          </cell>
          <cell r="D316">
            <v>22.558999999999997</v>
          </cell>
          <cell r="E316">
            <v>-0.15000000000000008</v>
          </cell>
          <cell r="F316" t="str">
            <v>MEDIATHEQUE</v>
          </cell>
          <cell r="H316" t="e">
            <v>#REF!</v>
          </cell>
          <cell r="I316">
            <v>0.6</v>
          </cell>
          <cell r="J316">
            <v>22.558999999999997</v>
          </cell>
          <cell r="K316">
            <v>-5.0000000000000072E-2</v>
          </cell>
          <cell r="L316">
            <v>25.212999999999997</v>
          </cell>
          <cell r="M316">
            <v>18.112500000000001</v>
          </cell>
        </row>
        <row r="317">
          <cell r="A317">
            <v>2469</v>
          </cell>
          <cell r="B317" t="str">
            <v>LIVRE LE KETTLEBELL</v>
          </cell>
          <cell r="C317">
            <v>23.65</v>
          </cell>
          <cell r="D317">
            <v>20.102499999999999</v>
          </cell>
          <cell r="E317">
            <v>-0.15</v>
          </cell>
          <cell r="F317" t="str">
            <v>MEDIATHEQUE</v>
          </cell>
          <cell r="H317" t="e">
            <v>#REF!</v>
          </cell>
          <cell r="I317">
            <v>0.6</v>
          </cell>
          <cell r="J317">
            <v>20.102499999999999</v>
          </cell>
          <cell r="K317">
            <v>-4.9999999999999989E-2</v>
          </cell>
          <cell r="L317">
            <v>22.467499999999998</v>
          </cell>
          <cell r="M317">
            <v>16.138500000000001</v>
          </cell>
        </row>
        <row r="318">
          <cell r="A318">
            <v>3539</v>
          </cell>
          <cell r="B318" t="str">
            <v>LIVRE MEDECINE BALL</v>
          </cell>
          <cell r="C318">
            <v>17.420000000000002</v>
          </cell>
          <cell r="D318">
            <v>14.807</v>
          </cell>
          <cell r="E318">
            <v>-0.15000000000000005</v>
          </cell>
          <cell r="F318" t="str">
            <v>MEDIATHEQUE</v>
          </cell>
          <cell r="H318" t="e">
            <v>#REF!</v>
          </cell>
          <cell r="I318">
            <v>0.3</v>
          </cell>
          <cell r="J318">
            <v>14.807</v>
          </cell>
          <cell r="K318">
            <v>-5.0000000000000044E-2</v>
          </cell>
          <cell r="L318">
            <v>16.548999999999999</v>
          </cell>
          <cell r="M318">
            <v>11.340000000000002</v>
          </cell>
        </row>
        <row r="319">
          <cell r="A319">
            <v>3543</v>
          </cell>
          <cell r="B319" t="str">
            <v>LIVRE MTHODE DE MUSCULATION LAFAY</v>
          </cell>
          <cell r="C319">
            <v>22.27</v>
          </cell>
          <cell r="D319">
            <v>18.929500000000001</v>
          </cell>
          <cell r="E319">
            <v>-0.14999999999999994</v>
          </cell>
          <cell r="F319" t="str">
            <v>MEDIATHEQUE</v>
          </cell>
          <cell r="H319" t="e">
            <v>#REF!</v>
          </cell>
          <cell r="I319">
            <v>0</v>
          </cell>
          <cell r="J319">
            <v>18.929500000000001</v>
          </cell>
          <cell r="K319">
            <v>-4.9999999999999933E-2</v>
          </cell>
          <cell r="L319">
            <v>21.156500000000001</v>
          </cell>
          <cell r="M319">
            <v>15.204000000000001</v>
          </cell>
        </row>
        <row r="320">
          <cell r="A320">
            <v>3546</v>
          </cell>
          <cell r="B320" t="str">
            <v>LIVRE MTHODE DELAVIER DE MUSCULATION VOL2</v>
          </cell>
          <cell r="C320">
            <v>24.55</v>
          </cell>
          <cell r="D320">
            <v>20.8675</v>
          </cell>
          <cell r="E320">
            <v>-0.15000000000000005</v>
          </cell>
          <cell r="F320" t="str">
            <v>MEDIATHEQUE</v>
          </cell>
          <cell r="H320" t="e">
            <v>#REF!</v>
          </cell>
          <cell r="I320">
            <v>1.2</v>
          </cell>
          <cell r="J320">
            <v>20.8675</v>
          </cell>
          <cell r="K320">
            <v>-5.0000000000000044E-2</v>
          </cell>
          <cell r="L320">
            <v>23.322499999999998</v>
          </cell>
          <cell r="M320">
            <v>17.010000000000002</v>
          </cell>
        </row>
        <row r="321">
          <cell r="A321">
            <v>2491</v>
          </cell>
          <cell r="B321" t="str">
            <v>LIVRE METHODE IMPACT</v>
          </cell>
          <cell r="C321">
            <v>22.56</v>
          </cell>
          <cell r="D321">
            <v>19.175999999999998</v>
          </cell>
          <cell r="E321">
            <v>-0.15000000000000002</v>
          </cell>
          <cell r="F321" t="str">
            <v>MEDIATHEQUE</v>
          </cell>
          <cell r="H321" t="e">
            <v>#REF!</v>
          </cell>
          <cell r="I321">
            <v>0.6</v>
          </cell>
          <cell r="J321">
            <v>19.175999999999998</v>
          </cell>
          <cell r="K321">
            <v>-5.0000000000000017E-2</v>
          </cell>
          <cell r="L321">
            <v>21.431999999999999</v>
          </cell>
          <cell r="M321">
            <v>15.393000000000001</v>
          </cell>
        </row>
        <row r="322">
          <cell r="A322">
            <v>1502</v>
          </cell>
          <cell r="B322" t="str">
            <v>LIVRE MOTRICITE SPORTIVE : DEVELOP DES CAPACITES</v>
          </cell>
          <cell r="C322">
            <v>30.81</v>
          </cell>
          <cell r="D322">
            <v>26.188499999999998</v>
          </cell>
          <cell r="E322">
            <v>-0.15000000000000005</v>
          </cell>
          <cell r="F322" t="str">
            <v>MEDIATHEQUE</v>
          </cell>
          <cell r="H322" t="e">
            <v>#REF!</v>
          </cell>
          <cell r="I322">
            <v>0.6</v>
          </cell>
          <cell r="J322">
            <v>26.188499999999998</v>
          </cell>
          <cell r="K322">
            <v>-5.0000000000000044E-2</v>
          </cell>
          <cell r="L322">
            <v>29.269499999999997</v>
          </cell>
          <cell r="M322">
            <v>21.021000000000001</v>
          </cell>
        </row>
        <row r="323">
          <cell r="A323">
            <v>1569</v>
          </cell>
          <cell r="B323" t="str">
            <v>LIVRE PERINEE ARRETONS LE MASSACRE</v>
          </cell>
          <cell r="C323">
            <v>12.54</v>
          </cell>
          <cell r="D323">
            <v>12.54</v>
          </cell>
          <cell r="E323">
            <v>0</v>
          </cell>
          <cell r="F323" t="str">
            <v>MEDIATHEQUE</v>
          </cell>
          <cell r="H323" t="e">
            <v>#REF!</v>
          </cell>
          <cell r="I323">
            <v>0</v>
          </cell>
          <cell r="J323">
            <v>12.54</v>
          </cell>
          <cell r="L323">
            <v>12.54</v>
          </cell>
          <cell r="M323">
            <v>11.770500000000002</v>
          </cell>
        </row>
        <row r="324">
          <cell r="A324">
            <v>1681</v>
          </cell>
          <cell r="B324" t="str">
            <v>LIVRE PILATES ANATOMIE ET MOUVEMENTS</v>
          </cell>
          <cell r="C324">
            <v>22.75</v>
          </cell>
          <cell r="D324">
            <v>19.337499999999999</v>
          </cell>
          <cell r="E324">
            <v>-0.15000000000000005</v>
          </cell>
          <cell r="F324" t="str">
            <v>MEDIATHEQUE</v>
          </cell>
          <cell r="H324" t="e">
            <v>#REF!</v>
          </cell>
          <cell r="I324">
            <v>0</v>
          </cell>
          <cell r="J324">
            <v>19.337499999999999</v>
          </cell>
          <cell r="K324">
            <v>-5.0000000000000044E-2</v>
          </cell>
          <cell r="L324">
            <v>21.612500000000001</v>
          </cell>
          <cell r="M324">
            <v>15.771000000000001</v>
          </cell>
        </row>
        <row r="325">
          <cell r="A325">
            <v>1683</v>
          </cell>
          <cell r="B325" t="str">
            <v>LIVRE PILATES SANS RISQUE</v>
          </cell>
          <cell r="C325">
            <v>17.54</v>
          </cell>
          <cell r="D325">
            <v>14.908999999999999</v>
          </cell>
          <cell r="E325">
            <v>-0.15000000000000002</v>
          </cell>
          <cell r="F325" t="str">
            <v>MEDIATHEQUE</v>
          </cell>
          <cell r="H325" t="e">
            <v>#REF!</v>
          </cell>
          <cell r="I325">
            <v>0.4</v>
          </cell>
          <cell r="J325">
            <v>14.908999999999999</v>
          </cell>
          <cell r="K325">
            <v>-5.0000000000000017E-2</v>
          </cell>
          <cell r="L325">
            <v>16.662999999999997</v>
          </cell>
          <cell r="M325">
            <v>11.413499999999999</v>
          </cell>
        </row>
        <row r="326">
          <cell r="A326">
            <v>1637</v>
          </cell>
          <cell r="B326" t="str">
            <v>LIVRE RELAXATION + CD</v>
          </cell>
          <cell r="C326">
            <v>20.76</v>
          </cell>
          <cell r="D326">
            <v>17.646000000000001</v>
          </cell>
          <cell r="E326">
            <v>-0.15000000000000002</v>
          </cell>
          <cell r="F326" t="str">
            <v>MEDIATHEQUE</v>
          </cell>
          <cell r="H326" t="e">
            <v>#REF!</v>
          </cell>
          <cell r="I326">
            <v>0.3</v>
          </cell>
          <cell r="J326">
            <v>17.646000000000001</v>
          </cell>
          <cell r="K326">
            <v>-5.0000000000000017E-2</v>
          </cell>
          <cell r="L326">
            <v>19.722000000000001</v>
          </cell>
          <cell r="M326">
            <v>14.385</v>
          </cell>
        </row>
        <row r="327">
          <cell r="A327">
            <v>3544</v>
          </cell>
          <cell r="B327" t="str">
            <v>LIVRE SANGLES DE SUSPENSION</v>
          </cell>
          <cell r="C327">
            <v>26.07</v>
          </cell>
          <cell r="D327">
            <v>22.159500000000001</v>
          </cell>
          <cell r="E327">
            <v>-0.14999999999999997</v>
          </cell>
          <cell r="F327" t="str">
            <v>MEDIATHEQUE</v>
          </cell>
          <cell r="H327" t="e">
            <v>#REF!</v>
          </cell>
          <cell r="I327">
            <v>0.7</v>
          </cell>
          <cell r="J327">
            <v>22.159500000000001</v>
          </cell>
          <cell r="K327">
            <v>-4.9999999999999961E-2</v>
          </cell>
          <cell r="L327">
            <v>24.766500000000001</v>
          </cell>
          <cell r="M327">
            <v>17.787000000000003</v>
          </cell>
        </row>
        <row r="328">
          <cell r="A328">
            <v>1742</v>
          </cell>
          <cell r="B328" t="str">
            <v>LIVRE STRECH POSTURAL</v>
          </cell>
          <cell r="C328">
            <v>13.74</v>
          </cell>
          <cell r="D328">
            <v>11.679</v>
          </cell>
          <cell r="E328">
            <v>-0.15</v>
          </cell>
          <cell r="F328" t="str">
            <v>MEDIATHEQUE</v>
          </cell>
          <cell r="H328" t="e">
            <v>#REF!</v>
          </cell>
          <cell r="I328">
            <v>0.2</v>
          </cell>
          <cell r="J328">
            <v>11.679</v>
          </cell>
          <cell r="K328">
            <v>-4.9999999999999989E-2</v>
          </cell>
          <cell r="L328">
            <v>13.052999999999999</v>
          </cell>
          <cell r="M328">
            <v>8.9459999999999997</v>
          </cell>
        </row>
        <row r="329">
          <cell r="A329">
            <v>1743</v>
          </cell>
          <cell r="B329" t="str">
            <v>LIVRE STRECHING GLOBAL ACTIF</v>
          </cell>
          <cell r="C329">
            <v>16.12</v>
          </cell>
          <cell r="D329">
            <v>13.702</v>
          </cell>
          <cell r="E329">
            <v>-0.15000000000000005</v>
          </cell>
          <cell r="F329" t="str">
            <v>MEDIATHEQUE</v>
          </cell>
          <cell r="H329" t="e">
            <v>#REF!</v>
          </cell>
          <cell r="I329">
            <v>0.2</v>
          </cell>
          <cell r="J329">
            <v>13.702</v>
          </cell>
          <cell r="K329">
            <v>-5.0000000000000044E-2</v>
          </cell>
          <cell r="L329">
            <v>15.314</v>
          </cell>
          <cell r="M329">
            <v>10.489500000000001</v>
          </cell>
        </row>
        <row r="330">
          <cell r="A330">
            <v>1765</v>
          </cell>
          <cell r="B330" t="str">
            <v>LIVRE YOGA ANATOMIE ET MOUVEMENTS</v>
          </cell>
          <cell r="C330">
            <v>21.8</v>
          </cell>
          <cell r="D330">
            <v>18.53</v>
          </cell>
          <cell r="E330">
            <v>-0.14999999999999997</v>
          </cell>
          <cell r="F330" t="str">
            <v>MEDIATHEQUE</v>
          </cell>
          <cell r="H330" t="e">
            <v>#REF!</v>
          </cell>
          <cell r="I330">
            <v>0.6</v>
          </cell>
          <cell r="J330">
            <v>18.53</v>
          </cell>
          <cell r="K330">
            <v>-4.9999999999999961E-2</v>
          </cell>
          <cell r="L330">
            <v>20.71</v>
          </cell>
          <cell r="M330">
            <v>15.109500000000001</v>
          </cell>
        </row>
        <row r="331">
          <cell r="A331">
            <v>2867</v>
          </cell>
          <cell r="B331" t="str">
            <v>LIVRE YOGA PILATES + CD</v>
          </cell>
          <cell r="C331">
            <v>21.33</v>
          </cell>
          <cell r="D331">
            <v>18.130499999999998</v>
          </cell>
          <cell r="E331">
            <v>-0.15000000000000002</v>
          </cell>
          <cell r="F331" t="str">
            <v>MEDIATHEQUE</v>
          </cell>
          <cell r="H331" t="e">
            <v>#REF!</v>
          </cell>
          <cell r="I331">
            <v>0.3</v>
          </cell>
          <cell r="J331">
            <v>18.130499999999998</v>
          </cell>
          <cell r="K331">
            <v>-5.0000000000000017E-2</v>
          </cell>
          <cell r="L331">
            <v>20.263499999999997</v>
          </cell>
          <cell r="M331">
            <v>14.784000000000001</v>
          </cell>
        </row>
        <row r="332">
          <cell r="A332">
            <v>3666</v>
          </cell>
          <cell r="B332" t="str">
            <v>LONG PULL EVOLVE</v>
          </cell>
          <cell r="C332">
            <v>2445</v>
          </cell>
          <cell r="D332">
            <v>2078.25</v>
          </cell>
          <cell r="E332">
            <v>-0.15</v>
          </cell>
          <cell r="F332" t="str">
            <v>MUSCULATION</v>
          </cell>
          <cell r="H332" t="e">
            <v>#REF!</v>
          </cell>
          <cell r="I332">
            <v>132</v>
          </cell>
          <cell r="J332">
            <v>2078.25</v>
          </cell>
          <cell r="K332">
            <v>-4.9999999999999989E-2</v>
          </cell>
          <cell r="L332">
            <v>2322.75</v>
          </cell>
          <cell r="M332">
            <v>1587.0796460176994</v>
          </cell>
        </row>
        <row r="333">
          <cell r="A333">
            <v>3667</v>
          </cell>
          <cell r="B333" t="str">
            <v>LOWER BACK EXTENSION EVOLVE</v>
          </cell>
          <cell r="C333">
            <v>2781</v>
          </cell>
          <cell r="D333">
            <v>2363.85</v>
          </cell>
          <cell r="E333">
            <v>-0.15000000000000002</v>
          </cell>
          <cell r="F333" t="str">
            <v>MUSCULATION</v>
          </cell>
          <cell r="H333" t="e">
            <v>#REF!</v>
          </cell>
          <cell r="I333">
            <v>266</v>
          </cell>
          <cell r="J333">
            <v>2363.85</v>
          </cell>
          <cell r="K333">
            <v>-5.0000000000000017E-2</v>
          </cell>
          <cell r="L333">
            <v>2641.95</v>
          </cell>
          <cell r="M333">
            <v>1805.4424778761065</v>
          </cell>
        </row>
        <row r="334">
          <cell r="A334">
            <v>2358</v>
          </cell>
          <cell r="B334" t="str">
            <v xml:space="preserve">MANCHON MOUSSE </v>
          </cell>
          <cell r="C334">
            <v>20.07</v>
          </cell>
          <cell r="D334">
            <v>9.0314999999999994</v>
          </cell>
          <cell r="E334">
            <v>-0.55000000000000004</v>
          </cell>
          <cell r="F334" t="str">
            <v>MUSCULATION</v>
          </cell>
          <cell r="H334" t="e">
            <v>#REF!</v>
          </cell>
          <cell r="I334">
            <v>0.25</v>
          </cell>
          <cell r="J334">
            <v>9.0314999999999994</v>
          </cell>
          <cell r="K334">
            <v>-0.45000000000000007</v>
          </cell>
          <cell r="L334">
            <v>11.038499999999999</v>
          </cell>
          <cell r="M334">
            <v>3.1548672566371683</v>
          </cell>
        </row>
        <row r="335">
          <cell r="A335">
            <v>3012</v>
          </cell>
          <cell r="B335" t="str">
            <v>MANNEQUIN DE FRAPPE</v>
          </cell>
          <cell r="C335">
            <v>330</v>
          </cell>
          <cell r="D335">
            <v>247.5</v>
          </cell>
          <cell r="E335">
            <v>-0.25</v>
          </cell>
          <cell r="F335" t="str">
            <v>FITNESS</v>
          </cell>
          <cell r="H335" t="e">
            <v>#REF!</v>
          </cell>
          <cell r="I335">
            <v>0</v>
          </cell>
          <cell r="J335">
            <v>247.5</v>
          </cell>
          <cell r="K335">
            <v>-0.15</v>
          </cell>
          <cell r="L335">
            <v>280.5</v>
          </cell>
          <cell r="M335">
            <v>163.35000000000002</v>
          </cell>
        </row>
        <row r="336">
          <cell r="A336">
            <v>3671</v>
          </cell>
          <cell r="B336" t="str">
            <v>MAX RACK AX1001</v>
          </cell>
          <cell r="C336">
            <v>2088.1297499999996</v>
          </cell>
          <cell r="D336">
            <v>1252.8778499999996</v>
          </cell>
          <cell r="E336">
            <v>-0.40000000000000008</v>
          </cell>
          <cell r="F336" t="str">
            <v>CROSSFIT</v>
          </cell>
          <cell r="H336" t="e">
            <v>#REF!</v>
          </cell>
          <cell r="I336">
            <v>200</v>
          </cell>
          <cell r="J336">
            <v>1252.8778499999996</v>
          </cell>
          <cell r="K336">
            <v>-0.30000000000000004</v>
          </cell>
          <cell r="L336">
            <v>1461.6908249999997</v>
          </cell>
          <cell r="M336">
            <v>702.21238938053091</v>
          </cell>
        </row>
        <row r="337">
          <cell r="A337">
            <v>1639</v>
          </cell>
          <cell r="B337" t="str">
            <v>MEDECINE BALL 1KG</v>
          </cell>
          <cell r="C337">
            <v>13.63</v>
          </cell>
          <cell r="D337">
            <v>11.5855</v>
          </cell>
          <cell r="E337">
            <v>-0.15000000000000008</v>
          </cell>
          <cell r="F337" t="str">
            <v>CROSSFIT</v>
          </cell>
          <cell r="H337" t="e">
            <v>#REF!</v>
          </cell>
          <cell r="I337">
            <v>1</v>
          </cell>
          <cell r="J337">
            <v>11.5855</v>
          </cell>
          <cell r="K337">
            <v>-5.0000000000000072E-2</v>
          </cell>
          <cell r="L337">
            <v>12.948500000000001</v>
          </cell>
          <cell r="M337">
            <v>8.9540000000000006</v>
          </cell>
        </row>
        <row r="338">
          <cell r="A338">
            <v>1640</v>
          </cell>
          <cell r="B338" t="str">
            <v>MEDECINE BALL 2KG</v>
          </cell>
          <cell r="C338">
            <v>17.39</v>
          </cell>
          <cell r="D338">
            <v>14.781499999999999</v>
          </cell>
          <cell r="E338">
            <v>-0.15000000000000005</v>
          </cell>
          <cell r="F338" t="str">
            <v>CROSSFIT</v>
          </cell>
          <cell r="H338" t="e">
            <v>#REF!</v>
          </cell>
          <cell r="I338">
            <v>2</v>
          </cell>
          <cell r="J338">
            <v>14.781499999999999</v>
          </cell>
          <cell r="K338">
            <v>-5.0000000000000044E-2</v>
          </cell>
          <cell r="L338">
            <v>16.520499999999998</v>
          </cell>
          <cell r="M338">
            <v>11.869</v>
          </cell>
        </row>
        <row r="339">
          <cell r="A339">
            <v>1641</v>
          </cell>
          <cell r="B339" t="str">
            <v>MEDECINE BALL 3KG</v>
          </cell>
          <cell r="C339">
            <v>24.58</v>
          </cell>
          <cell r="D339">
            <v>20.892999999999997</v>
          </cell>
          <cell r="E339">
            <v>-0.15000000000000005</v>
          </cell>
          <cell r="F339" t="str">
            <v>CROSSFIT</v>
          </cell>
          <cell r="H339" t="e">
            <v>#REF!</v>
          </cell>
          <cell r="I339">
            <v>3</v>
          </cell>
          <cell r="J339">
            <v>20.892999999999997</v>
          </cell>
          <cell r="K339">
            <v>-5.0000000000000044E-2</v>
          </cell>
          <cell r="L339">
            <v>23.350999999999996</v>
          </cell>
          <cell r="M339">
            <v>15.763000000000002</v>
          </cell>
        </row>
        <row r="340">
          <cell r="A340">
            <v>1642</v>
          </cell>
          <cell r="B340" t="str">
            <v>MEDECINE BALL 4KG</v>
          </cell>
          <cell r="C340">
            <v>31.44</v>
          </cell>
          <cell r="D340">
            <v>26.724</v>
          </cell>
          <cell r="E340">
            <v>-0.15000000000000002</v>
          </cell>
          <cell r="F340" t="str">
            <v>CROSSFIT</v>
          </cell>
          <cell r="H340" t="e">
            <v>#REF!</v>
          </cell>
          <cell r="I340">
            <v>4</v>
          </cell>
          <cell r="J340">
            <v>26.724</v>
          </cell>
          <cell r="K340">
            <v>-5.0000000000000017E-2</v>
          </cell>
          <cell r="L340">
            <v>29.867999999999999</v>
          </cell>
          <cell r="M340">
            <v>20.383000000000003</v>
          </cell>
        </row>
        <row r="341">
          <cell r="A341">
            <v>1643</v>
          </cell>
          <cell r="B341" t="str">
            <v>MEDECINE BALL 5KG</v>
          </cell>
          <cell r="C341">
            <v>40.22</v>
          </cell>
          <cell r="D341">
            <v>34.186999999999998</v>
          </cell>
          <cell r="E341">
            <v>-0.15000000000000002</v>
          </cell>
          <cell r="F341" t="str">
            <v>CROSSFIT</v>
          </cell>
          <cell r="H341" t="e">
            <v>#REF!</v>
          </cell>
          <cell r="I341">
            <v>5</v>
          </cell>
          <cell r="J341">
            <v>34.186999999999998</v>
          </cell>
          <cell r="K341">
            <v>-5.0000000000000017E-2</v>
          </cell>
          <cell r="L341">
            <v>38.208999999999996</v>
          </cell>
          <cell r="M341">
            <v>26.323</v>
          </cell>
        </row>
        <row r="342">
          <cell r="A342">
            <v>2630</v>
          </cell>
          <cell r="B342" t="str">
            <v>MICRO PRODIPE UHF</v>
          </cell>
          <cell r="C342">
            <v>124.58</v>
          </cell>
          <cell r="D342">
            <v>124.58</v>
          </cell>
          <cell r="E342">
            <v>0</v>
          </cell>
          <cell r="F342" t="str">
            <v>SONORISATION</v>
          </cell>
          <cell r="H342" t="e">
            <v>#REF!</v>
          </cell>
          <cell r="I342">
            <v>2.5</v>
          </cell>
          <cell r="J342">
            <v>124.58</v>
          </cell>
          <cell r="L342">
            <v>124.58</v>
          </cell>
          <cell r="M342">
            <v>112.12</v>
          </cell>
        </row>
        <row r="343">
          <cell r="A343">
            <v>2628</v>
          </cell>
          <cell r="B343" t="str">
            <v>MICRO SAMSON SW7AVSCE</v>
          </cell>
          <cell r="C343">
            <v>349</v>
          </cell>
          <cell r="D343">
            <v>349</v>
          </cell>
          <cell r="E343">
            <v>0</v>
          </cell>
          <cell r="F343" t="str">
            <v>SONORISATION</v>
          </cell>
          <cell r="H343" t="e">
            <v>#REF!</v>
          </cell>
          <cell r="I343">
            <v>2</v>
          </cell>
          <cell r="J343">
            <v>349</v>
          </cell>
          <cell r="L343">
            <v>349</v>
          </cell>
          <cell r="M343">
            <v>314.10000000000002</v>
          </cell>
        </row>
        <row r="344">
          <cell r="A344">
            <v>2629</v>
          </cell>
          <cell r="B344" t="str">
            <v>MICRO SHURE BLX14E-PG30</v>
          </cell>
          <cell r="C344">
            <v>230.83</v>
          </cell>
          <cell r="D344">
            <v>230.83</v>
          </cell>
          <cell r="E344">
            <v>0</v>
          </cell>
          <cell r="F344" t="str">
            <v>SONORISATION</v>
          </cell>
          <cell r="H344" t="e">
            <v>#REF!</v>
          </cell>
          <cell r="I344">
            <v>1.5</v>
          </cell>
          <cell r="J344">
            <v>230.83</v>
          </cell>
          <cell r="L344">
            <v>230.83</v>
          </cell>
          <cell r="M344">
            <v>207.74</v>
          </cell>
        </row>
        <row r="345">
          <cell r="A345">
            <v>2326</v>
          </cell>
          <cell r="B345" t="str">
            <v>MINI-BAND EXTRA-STRONG</v>
          </cell>
          <cell r="C345">
            <v>14</v>
          </cell>
          <cell r="D345">
            <v>6.2999999999999989</v>
          </cell>
          <cell r="E345">
            <v>-0.55000000000000004</v>
          </cell>
          <cell r="F345" t="str">
            <v>PERSONAL TRAINER</v>
          </cell>
          <cell r="H345" t="e">
            <v>#REF!</v>
          </cell>
          <cell r="I345">
            <v>0.03</v>
          </cell>
          <cell r="J345">
            <v>6.2999999999999989</v>
          </cell>
          <cell r="K345">
            <v>-0.45000000000000007</v>
          </cell>
          <cell r="L345">
            <v>7.6999999999999993</v>
          </cell>
          <cell r="M345">
            <v>1.4850000000000003</v>
          </cell>
        </row>
        <row r="346">
          <cell r="A346">
            <v>2323</v>
          </cell>
          <cell r="B346" t="str">
            <v>MINI-BAND LIGHT</v>
          </cell>
          <cell r="C346">
            <v>9.9499999999999993</v>
          </cell>
          <cell r="D346">
            <v>4.4774999999999991</v>
          </cell>
          <cell r="E346">
            <v>-0.55000000000000004</v>
          </cell>
          <cell r="F346" t="str">
            <v>PERSONAL TRAINER</v>
          </cell>
          <cell r="H346" t="e">
            <v>#REF!</v>
          </cell>
          <cell r="I346">
            <v>0.02</v>
          </cell>
          <cell r="J346">
            <v>4.4774999999999991</v>
          </cell>
          <cell r="K346">
            <v>-0.45000000000000007</v>
          </cell>
          <cell r="L346">
            <v>5.4724999999999993</v>
          </cell>
          <cell r="M346">
            <v>1.2429999999999999</v>
          </cell>
        </row>
        <row r="347">
          <cell r="A347">
            <v>2324</v>
          </cell>
          <cell r="B347" t="str">
            <v>MINI-BAND MEDIUM</v>
          </cell>
          <cell r="C347">
            <v>10.75</v>
          </cell>
          <cell r="D347">
            <v>4.8374999999999995</v>
          </cell>
          <cell r="E347">
            <v>-0.55000000000000004</v>
          </cell>
          <cell r="F347" t="str">
            <v>PERSONAL TRAINER</v>
          </cell>
          <cell r="H347" t="e">
            <v>#REF!</v>
          </cell>
          <cell r="I347">
            <v>0.02</v>
          </cell>
          <cell r="J347">
            <v>4.8374999999999995</v>
          </cell>
          <cell r="K347">
            <v>-0.45000000000000007</v>
          </cell>
          <cell r="L347">
            <v>5.9124999999999996</v>
          </cell>
          <cell r="M347">
            <v>1.32</v>
          </cell>
        </row>
        <row r="348">
          <cell r="A348">
            <v>2325</v>
          </cell>
          <cell r="B348" t="str">
            <v>MINI-BAND STRONG</v>
          </cell>
          <cell r="C348">
            <v>13.25</v>
          </cell>
          <cell r="D348">
            <v>5.9624999999999995</v>
          </cell>
          <cell r="E348">
            <v>-0.55000000000000004</v>
          </cell>
          <cell r="F348" t="str">
            <v>PERSONAL TRAINER</v>
          </cell>
          <cell r="H348" t="e">
            <v>#REF!</v>
          </cell>
          <cell r="I348">
            <v>0.02</v>
          </cell>
          <cell r="J348">
            <v>5.9624999999999995</v>
          </cell>
          <cell r="K348">
            <v>-0.45000000000000007</v>
          </cell>
          <cell r="L348">
            <v>7.2874999999999988</v>
          </cell>
          <cell r="M348">
            <v>1.4080000000000001</v>
          </cell>
        </row>
        <row r="349">
          <cell r="A349">
            <v>3547</v>
          </cell>
          <cell r="B349" t="str">
            <v>MONKEY BAR 1080MM</v>
          </cell>
          <cell r="C349">
            <v>80</v>
          </cell>
          <cell r="D349">
            <v>60</v>
          </cell>
          <cell r="E349">
            <v>-0.25</v>
          </cell>
          <cell r="F349" t="str">
            <v>CROSSFIT</v>
          </cell>
          <cell r="H349" t="e">
            <v>#REF!</v>
          </cell>
          <cell r="I349">
            <v>10</v>
          </cell>
          <cell r="J349">
            <v>60</v>
          </cell>
          <cell r="K349">
            <v>-0.15</v>
          </cell>
          <cell r="L349">
            <v>68</v>
          </cell>
          <cell r="M349">
            <v>39.181415929203538</v>
          </cell>
        </row>
        <row r="350">
          <cell r="A350">
            <v>3548</v>
          </cell>
          <cell r="B350" t="str">
            <v>MONKEY BAR 1800MM</v>
          </cell>
          <cell r="C350">
            <v>95</v>
          </cell>
          <cell r="D350">
            <v>71.25</v>
          </cell>
          <cell r="E350">
            <v>-0.25</v>
          </cell>
          <cell r="F350" t="str">
            <v>CROSSFIT</v>
          </cell>
          <cell r="H350" t="e">
            <v>#REF!</v>
          </cell>
          <cell r="I350">
            <v>14</v>
          </cell>
          <cell r="J350">
            <v>71.25</v>
          </cell>
          <cell r="K350">
            <v>-0.15</v>
          </cell>
          <cell r="L350">
            <v>80.75</v>
          </cell>
          <cell r="M350">
            <v>52.411504424778762</v>
          </cell>
        </row>
        <row r="351">
          <cell r="A351">
            <v>3549</v>
          </cell>
          <cell r="B351" t="str">
            <v>MONKEY RACK 1080MM</v>
          </cell>
          <cell r="C351">
            <v>196.70749999999998</v>
          </cell>
          <cell r="D351">
            <v>137.69524999999999</v>
          </cell>
          <cell r="E351">
            <v>-0.3</v>
          </cell>
          <cell r="F351" t="str">
            <v>CROSSFIT</v>
          </cell>
          <cell r="H351" t="e">
            <v>#REF!</v>
          </cell>
          <cell r="I351">
            <v>18</v>
          </cell>
          <cell r="J351">
            <v>137.69524999999999</v>
          </cell>
          <cell r="K351">
            <v>-0.19999999999999998</v>
          </cell>
          <cell r="L351">
            <v>157.36599999999999</v>
          </cell>
          <cell r="M351">
            <v>92.610619469026545</v>
          </cell>
        </row>
        <row r="352">
          <cell r="A352">
            <v>3550</v>
          </cell>
          <cell r="B352" t="str">
            <v>MONKEY RACK 1800MM</v>
          </cell>
          <cell r="C352">
            <v>231.29374999999999</v>
          </cell>
          <cell r="D352">
            <v>161.90562499999999</v>
          </cell>
          <cell r="E352">
            <v>-0.30000000000000004</v>
          </cell>
          <cell r="F352" t="str">
            <v>CROSSFIT</v>
          </cell>
          <cell r="H352" t="e">
            <v>#REF!</v>
          </cell>
          <cell r="I352">
            <v>28.6</v>
          </cell>
          <cell r="J352">
            <v>161.90562499999999</v>
          </cell>
          <cell r="K352">
            <v>-0.20000000000000004</v>
          </cell>
          <cell r="L352">
            <v>185.03499999999997</v>
          </cell>
          <cell r="M352">
            <v>108.89380530973452</v>
          </cell>
        </row>
        <row r="353">
          <cell r="A353">
            <v>3676</v>
          </cell>
          <cell r="B353" t="str">
            <v xml:space="preserve">MULTI PULLEY </v>
          </cell>
          <cell r="C353">
            <v>2904</v>
          </cell>
          <cell r="D353">
            <v>2468.4</v>
          </cell>
          <cell r="E353">
            <v>-0.14999999999999997</v>
          </cell>
          <cell r="F353" t="str">
            <v>MUSCULATION</v>
          </cell>
          <cell r="H353" t="e">
            <v>#REF!</v>
          </cell>
          <cell r="I353">
            <v>289</v>
          </cell>
          <cell r="J353">
            <v>2468.4</v>
          </cell>
          <cell r="K353">
            <v>-4.9999999999999961E-2</v>
          </cell>
          <cell r="L353">
            <v>2758.8</v>
          </cell>
          <cell r="M353">
            <v>1880.7079646017698</v>
          </cell>
        </row>
        <row r="354">
          <cell r="A354">
            <v>3421</v>
          </cell>
          <cell r="B354" t="str">
            <v>MULTI-GRIP CHIN-UP</v>
          </cell>
          <cell r="C354">
            <v>115</v>
          </cell>
          <cell r="D354">
            <v>69</v>
          </cell>
          <cell r="E354">
            <v>-0.4</v>
          </cell>
          <cell r="F354" t="str">
            <v>CROSSFIT</v>
          </cell>
          <cell r="H354" t="e">
            <v>#REF!</v>
          </cell>
          <cell r="I354">
            <v>22</v>
          </cell>
          <cell r="J354">
            <v>69</v>
          </cell>
          <cell r="K354">
            <v>-0.30000000000000004</v>
          </cell>
          <cell r="L354">
            <v>80.5</v>
          </cell>
          <cell r="M354">
            <v>40.707964601769916</v>
          </cell>
        </row>
        <row r="355">
          <cell r="A355">
            <v>3677</v>
          </cell>
          <cell r="B355" t="str">
            <v>MULTI-HIP EVOLVE</v>
          </cell>
          <cell r="C355">
            <v>3193</v>
          </cell>
          <cell r="D355">
            <v>2714.0499999999997</v>
          </cell>
          <cell r="E355">
            <v>-0.15000000000000008</v>
          </cell>
          <cell r="F355" t="str">
            <v>MUSCULATION</v>
          </cell>
          <cell r="H355" t="e">
            <v>#REF!</v>
          </cell>
          <cell r="I355">
            <v>320</v>
          </cell>
          <cell r="J355">
            <v>2714.0499999999997</v>
          </cell>
          <cell r="K355">
            <v>-5.0000000000000072E-2</v>
          </cell>
          <cell r="L355">
            <v>3033.35</v>
          </cell>
          <cell r="M355">
            <v>2131.5929203539822</v>
          </cell>
        </row>
        <row r="356">
          <cell r="A356">
            <v>3678</v>
          </cell>
          <cell r="B356" t="str">
            <v>OLYMPIC DECLINE BENCH PRESS ORIGIN</v>
          </cell>
          <cell r="C356">
            <v>1311</v>
          </cell>
          <cell r="D356">
            <v>1114.3499999999999</v>
          </cell>
          <cell r="E356">
            <v>-0.15000000000000008</v>
          </cell>
          <cell r="F356" t="str">
            <v>MUSCULATION</v>
          </cell>
          <cell r="H356" t="e">
            <v>#REF!</v>
          </cell>
          <cell r="I356">
            <v>81</v>
          </cell>
          <cell r="J356">
            <v>1114.3499999999999</v>
          </cell>
          <cell r="K356">
            <v>-5.0000000000000072E-2</v>
          </cell>
          <cell r="L356">
            <v>1245.45</v>
          </cell>
          <cell r="M356">
            <v>849.84955752212397</v>
          </cell>
        </row>
        <row r="357">
          <cell r="A357">
            <v>3679</v>
          </cell>
          <cell r="B357" t="str">
            <v>OLYMPIC HORIZONTAL BENCH PRESS ORIGIN</v>
          </cell>
          <cell r="C357">
            <v>996</v>
          </cell>
          <cell r="D357">
            <v>846.6</v>
          </cell>
          <cell r="E357">
            <v>-0.14999999999999997</v>
          </cell>
          <cell r="F357" t="str">
            <v>MUSCULATION</v>
          </cell>
          <cell r="H357" t="e">
            <v>#REF!</v>
          </cell>
          <cell r="I357">
            <v>75</v>
          </cell>
          <cell r="J357">
            <v>846.6</v>
          </cell>
          <cell r="K357">
            <v>-4.9999999999999961E-2</v>
          </cell>
          <cell r="L357">
            <v>946.2</v>
          </cell>
          <cell r="M357">
            <v>643.93805309734512</v>
          </cell>
        </row>
        <row r="358">
          <cell r="A358">
            <v>3680</v>
          </cell>
          <cell r="B358" t="str">
            <v>OLYMPIC INCLINE BENCH PRESS ORIGIN</v>
          </cell>
          <cell r="C358">
            <v>1159</v>
          </cell>
          <cell r="D358">
            <v>985.15</v>
          </cell>
          <cell r="E358">
            <v>-0.15000000000000002</v>
          </cell>
          <cell r="F358" t="str">
            <v>MUSCULATION</v>
          </cell>
          <cell r="H358" t="e">
            <v>#REF!</v>
          </cell>
          <cell r="I358">
            <v>79</v>
          </cell>
          <cell r="J358">
            <v>985.15</v>
          </cell>
          <cell r="K358">
            <v>-5.0000000000000017E-2</v>
          </cell>
          <cell r="L358">
            <v>1101.05</v>
          </cell>
          <cell r="M358">
            <v>751.16814159292051</v>
          </cell>
        </row>
        <row r="359">
          <cell r="A359">
            <v>3675</v>
          </cell>
          <cell r="B359" t="str">
            <v>OLYMPIC MULTI SQUAT RACK ORIGIN</v>
          </cell>
          <cell r="C359">
            <v>1778</v>
          </cell>
          <cell r="D359">
            <v>1511.3</v>
          </cell>
          <cell r="E359">
            <v>-0.15000000000000002</v>
          </cell>
          <cell r="F359" t="str">
            <v>MUSCULATION</v>
          </cell>
          <cell r="H359" t="e">
            <v>#REF!</v>
          </cell>
          <cell r="I359">
            <v>132</v>
          </cell>
          <cell r="J359">
            <v>1511.3</v>
          </cell>
          <cell r="K359">
            <v>-5.0000000000000017E-2</v>
          </cell>
          <cell r="L359">
            <v>1689.1</v>
          </cell>
          <cell r="M359">
            <v>1153.3274336283187</v>
          </cell>
        </row>
        <row r="360">
          <cell r="A360">
            <v>3681</v>
          </cell>
          <cell r="B360" t="str">
            <v>OLYMPIC VERTICAL BENCH PRESS ORIGIN</v>
          </cell>
          <cell r="C360">
            <v>1638</v>
          </cell>
          <cell r="D360">
            <v>1392.3</v>
          </cell>
          <cell r="E360">
            <v>-0.15000000000000002</v>
          </cell>
          <cell r="F360" t="str">
            <v>MUSCULATION</v>
          </cell>
          <cell r="H360" t="e">
            <v>#REF!</v>
          </cell>
          <cell r="I360">
            <v>86</v>
          </cell>
          <cell r="J360">
            <v>1392.3</v>
          </cell>
          <cell r="K360">
            <v>-5.0000000000000017E-2</v>
          </cell>
          <cell r="L360">
            <v>1556.1</v>
          </cell>
          <cell r="M360">
            <v>1062.2654867256638</v>
          </cell>
        </row>
        <row r="361">
          <cell r="A361">
            <v>3422</v>
          </cell>
          <cell r="B361" t="str">
            <v>OVERPASS 1080MM</v>
          </cell>
          <cell r="C361">
            <v>190</v>
          </cell>
          <cell r="D361">
            <v>142.5</v>
          </cell>
          <cell r="E361">
            <v>-0.25</v>
          </cell>
          <cell r="F361" t="str">
            <v>CROSSFIT</v>
          </cell>
          <cell r="H361" t="e">
            <v>#REF!</v>
          </cell>
          <cell r="I361">
            <v>11</v>
          </cell>
          <cell r="J361">
            <v>142.5</v>
          </cell>
          <cell r="K361">
            <v>-0.15</v>
          </cell>
          <cell r="L361">
            <v>161.5</v>
          </cell>
          <cell r="M361">
            <v>95.663716814159301</v>
          </cell>
        </row>
        <row r="362">
          <cell r="A362">
            <v>3423</v>
          </cell>
          <cell r="B362" t="str">
            <v>OVERPASS1800MM</v>
          </cell>
          <cell r="C362">
            <v>210</v>
          </cell>
          <cell r="D362">
            <v>157.5</v>
          </cell>
          <cell r="E362">
            <v>-0.25</v>
          </cell>
          <cell r="F362" t="str">
            <v>CROSSFIT</v>
          </cell>
          <cell r="H362" t="e">
            <v>#REF!</v>
          </cell>
          <cell r="I362">
            <v>13</v>
          </cell>
          <cell r="J362">
            <v>157.5</v>
          </cell>
          <cell r="K362">
            <v>-0.15</v>
          </cell>
          <cell r="L362">
            <v>178.5</v>
          </cell>
          <cell r="M362">
            <v>107.87610619469027</v>
          </cell>
        </row>
        <row r="363">
          <cell r="A363">
            <v>3452</v>
          </cell>
          <cell r="B363" t="str">
            <v>PACK CAGE CROSSFIT FULL</v>
          </cell>
          <cell r="E363" t="e">
            <v>#DIV/0!</v>
          </cell>
          <cell r="F363" t="str">
            <v>CROSSFIT</v>
          </cell>
          <cell r="H363" t="e">
            <v>#REF!</v>
          </cell>
          <cell r="I363">
            <v>0</v>
          </cell>
          <cell r="L363">
            <v>0</v>
          </cell>
          <cell r="M363">
            <v>0</v>
          </cell>
        </row>
        <row r="364">
          <cell r="A364">
            <v>3451</v>
          </cell>
          <cell r="B364" t="str">
            <v>PACK CAGE CROSSFIT FUNCTIONAL</v>
          </cell>
          <cell r="E364" t="e">
            <v>#DIV/0!</v>
          </cell>
          <cell r="F364" t="str">
            <v>CROSSFIT</v>
          </cell>
          <cell r="H364" t="e">
            <v>#REF!</v>
          </cell>
          <cell r="I364">
            <v>0</v>
          </cell>
          <cell r="L364">
            <v>0</v>
          </cell>
          <cell r="M364">
            <v>0</v>
          </cell>
        </row>
        <row r="365">
          <cell r="A365">
            <v>3450</v>
          </cell>
          <cell r="B365" t="str">
            <v>PACK CAGE CROSSFIT POWER</v>
          </cell>
          <cell r="E365" t="e">
            <v>#DIV/0!</v>
          </cell>
          <cell r="F365" t="str">
            <v>CROSSFIT</v>
          </cell>
          <cell r="H365" t="e">
            <v>#REF!</v>
          </cell>
          <cell r="I365">
            <v>0</v>
          </cell>
          <cell r="L365">
            <v>0</v>
          </cell>
          <cell r="M365">
            <v>0</v>
          </cell>
        </row>
        <row r="366">
          <cell r="A366">
            <v>3874</v>
          </cell>
          <cell r="B366" t="str">
            <v>PACK CHAUSSETTES LFPILATES (10+1)</v>
          </cell>
          <cell r="C366">
            <v>83.3</v>
          </cell>
          <cell r="D366">
            <v>37.484999999999992</v>
          </cell>
          <cell r="E366">
            <v>-0.55000000000000004</v>
          </cell>
          <cell r="F366" t="str">
            <v>PILATES BIEN ETRE</v>
          </cell>
          <cell r="H366" t="e">
            <v>#REF!</v>
          </cell>
          <cell r="I366">
            <v>0</v>
          </cell>
          <cell r="J366">
            <v>37.484999999999992</v>
          </cell>
          <cell r="K366">
            <v>-0.45000000000000007</v>
          </cell>
          <cell r="L366">
            <v>45.814999999999991</v>
          </cell>
          <cell r="M366">
            <v>13.4665</v>
          </cell>
        </row>
        <row r="367">
          <cell r="A367">
            <v>1668</v>
          </cell>
          <cell r="B367" t="str">
            <v>PACK CLUB</v>
          </cell>
          <cell r="C367">
            <v>423.49416999999994</v>
          </cell>
          <cell r="D367">
            <v>296.44591899999995</v>
          </cell>
          <cell r="E367">
            <v>-0.30000000000000004</v>
          </cell>
          <cell r="F367" t="str">
            <v>PILATES BIEN ETRE</v>
          </cell>
          <cell r="H367" t="e">
            <v>#REF!</v>
          </cell>
          <cell r="I367">
            <v>0</v>
          </cell>
          <cell r="J367">
            <v>296.44591899999995</v>
          </cell>
          <cell r="K367">
            <v>-0.20000000000000004</v>
          </cell>
          <cell r="L367">
            <v>338.79533599999991</v>
          </cell>
          <cell r="M367">
            <v>184.68999999999997</v>
          </cell>
        </row>
        <row r="368">
          <cell r="A368">
            <v>1663</v>
          </cell>
          <cell r="B368" t="str">
            <v>PACK DVD COURS PILATES</v>
          </cell>
          <cell r="C368">
            <v>42.49</v>
          </cell>
          <cell r="D368">
            <v>19.1205</v>
          </cell>
          <cell r="E368">
            <v>-0.55000000000000004</v>
          </cell>
          <cell r="F368" t="str">
            <v>MEDIATHEQUE</v>
          </cell>
          <cell r="H368" t="e">
            <v>#REF!</v>
          </cell>
          <cell r="I368">
            <v>0.25</v>
          </cell>
          <cell r="J368">
            <v>19.1205</v>
          </cell>
          <cell r="K368">
            <v>-0.45000000000000007</v>
          </cell>
          <cell r="L368">
            <v>23.369499999999999</v>
          </cell>
          <cell r="M368">
            <v>5.2920000000000007</v>
          </cell>
        </row>
        <row r="369">
          <cell r="A369">
            <v>1664</v>
          </cell>
          <cell r="B369" t="str">
            <v>PACK DVD FORMATION PILATES</v>
          </cell>
          <cell r="C369">
            <v>156</v>
          </cell>
          <cell r="D369">
            <v>62.400000000000006</v>
          </cell>
          <cell r="E369">
            <v>-0.6</v>
          </cell>
          <cell r="F369" t="str">
            <v>MEDIATHEQUE</v>
          </cell>
          <cell r="H369" t="e">
            <v>#REF!</v>
          </cell>
          <cell r="I369">
            <v>0.6</v>
          </cell>
          <cell r="J369">
            <v>62.400000000000006</v>
          </cell>
          <cell r="K369">
            <v>-0.5</v>
          </cell>
          <cell r="L369">
            <v>78</v>
          </cell>
          <cell r="M369">
            <v>12.789</v>
          </cell>
        </row>
        <row r="370">
          <cell r="A370">
            <v>3832</v>
          </cell>
          <cell r="B370" t="str">
            <v>PACK ESPALIER  + SUSPENSION</v>
          </cell>
          <cell r="C370">
            <v>313</v>
          </cell>
          <cell r="D370">
            <v>234.75</v>
          </cell>
          <cell r="E370">
            <v>-0.25</v>
          </cell>
          <cell r="F370" t="str">
            <v>CROSSFIT</v>
          </cell>
          <cell r="H370" t="e">
            <v>#REF!</v>
          </cell>
          <cell r="I370">
            <v>0</v>
          </cell>
          <cell r="J370">
            <v>234.75</v>
          </cell>
          <cell r="K370">
            <v>-0.15</v>
          </cell>
          <cell r="L370">
            <v>266.05</v>
          </cell>
          <cell r="M370">
            <v>167.03749999999999</v>
          </cell>
        </row>
        <row r="371">
          <cell r="A371">
            <v>3567</v>
          </cell>
          <cell r="B371" t="str">
            <v>PACK FILET + BALLON PAILLE</v>
          </cell>
          <cell r="C371">
            <v>62.2</v>
          </cell>
          <cell r="D371">
            <v>31.1</v>
          </cell>
          <cell r="E371">
            <v>-0.5</v>
          </cell>
          <cell r="F371" t="str">
            <v>PILATES BIEN ETRE</v>
          </cell>
          <cell r="H371" t="e">
            <v>#REF!</v>
          </cell>
          <cell r="I371">
            <v>0</v>
          </cell>
          <cell r="J371">
            <v>31.1</v>
          </cell>
          <cell r="K371">
            <v>-0.4</v>
          </cell>
          <cell r="L371">
            <v>37.32</v>
          </cell>
          <cell r="M371">
            <v>13.882</v>
          </cell>
        </row>
        <row r="372">
          <cell r="A372">
            <v>3568</v>
          </cell>
          <cell r="B372" t="str">
            <v>PACK MAXRACK + ACCESSOIRES + RACK</v>
          </cell>
          <cell r="E372" t="e">
            <v>#DIV/0!</v>
          </cell>
          <cell r="F372" t="str">
            <v>MUSCULATION</v>
          </cell>
          <cell r="H372" t="e">
            <v>#REF!</v>
          </cell>
          <cell r="I372">
            <v>0</v>
          </cell>
          <cell r="L372">
            <v>0</v>
          </cell>
          <cell r="M372">
            <v>0</v>
          </cell>
        </row>
        <row r="373">
          <cell r="A373">
            <v>3570</v>
          </cell>
          <cell r="B373" t="str">
            <v>PACK PORTIQUE + SUSPENSION</v>
          </cell>
          <cell r="C373">
            <v>1248.58</v>
          </cell>
          <cell r="D373">
            <v>936.43499999999995</v>
          </cell>
          <cell r="E373">
            <v>-0.25</v>
          </cell>
          <cell r="F373" t="str">
            <v>CROSSFIT</v>
          </cell>
          <cell r="H373" t="e">
            <v>#REF!</v>
          </cell>
          <cell r="I373">
            <v>0</v>
          </cell>
          <cell r="J373">
            <v>936.43499999999995</v>
          </cell>
          <cell r="K373">
            <v>-0.15</v>
          </cell>
          <cell r="L373">
            <v>1061.2929999999999</v>
          </cell>
          <cell r="M373">
            <v>674.1350000000001</v>
          </cell>
        </row>
        <row r="374">
          <cell r="A374">
            <v>2442</v>
          </cell>
          <cell r="B374" t="str">
            <v xml:space="preserve">PACK RACK + 10 KITS </v>
          </cell>
          <cell r="C374">
            <v>769.7</v>
          </cell>
          <cell r="D374">
            <v>538.79</v>
          </cell>
          <cell r="E374">
            <v>-0.3000000000000001</v>
          </cell>
          <cell r="F374" t="str">
            <v>FITNESS</v>
          </cell>
          <cell r="H374" t="e">
            <v>#REF!</v>
          </cell>
          <cell r="I374">
            <v>220</v>
          </cell>
          <cell r="J374">
            <v>538.79</v>
          </cell>
          <cell r="K374">
            <v>-0.20000000000000009</v>
          </cell>
          <cell r="L374">
            <v>615.76</v>
          </cell>
          <cell r="M374">
            <v>356.04</v>
          </cell>
        </row>
        <row r="375">
          <cell r="A375">
            <v>3088</v>
          </cell>
          <cell r="B375" t="str">
            <v>PACK RACK + 15 PAIRES</v>
          </cell>
          <cell r="C375">
            <v>2428.1999999999998</v>
          </cell>
          <cell r="D375">
            <v>1821.1499999999999</v>
          </cell>
          <cell r="E375">
            <v>-0.25</v>
          </cell>
          <cell r="F375" t="str">
            <v>MUSCULATION</v>
          </cell>
          <cell r="H375" t="e">
            <v>#REF!</v>
          </cell>
          <cell r="I375">
            <v>929</v>
          </cell>
          <cell r="J375">
            <v>1821.1499999999999</v>
          </cell>
          <cell r="K375">
            <v>-0.15</v>
          </cell>
          <cell r="L375">
            <v>2063.9699999999998</v>
          </cell>
          <cell r="M375">
            <v>1378.9879999999998</v>
          </cell>
        </row>
        <row r="376">
          <cell r="A376">
            <v>1670</v>
          </cell>
          <cell r="B376" t="str">
            <v>PACK RACK + 20 KITS</v>
          </cell>
          <cell r="C376">
            <v>1557.9</v>
          </cell>
          <cell r="D376">
            <v>1090.53</v>
          </cell>
          <cell r="E376">
            <v>-0.30000000000000004</v>
          </cell>
          <cell r="F376" t="str">
            <v>FITNESS</v>
          </cell>
          <cell r="H376" t="e">
            <v>#REF!</v>
          </cell>
          <cell r="I376">
            <v>0</v>
          </cell>
          <cell r="J376">
            <v>1090.53</v>
          </cell>
          <cell r="K376">
            <v>-0.20000000000000004</v>
          </cell>
          <cell r="L376">
            <v>1246.32</v>
          </cell>
          <cell r="M376">
            <v>681.3175</v>
          </cell>
        </row>
        <row r="377">
          <cell r="A377">
            <v>2443</v>
          </cell>
          <cell r="B377" t="str">
            <v>PACK RACK + AB-MXR</v>
          </cell>
          <cell r="C377">
            <v>545.25</v>
          </cell>
          <cell r="D377">
            <v>545.25</v>
          </cell>
          <cell r="E377">
            <v>0</v>
          </cell>
          <cell r="F377" t="str">
            <v>PERSONAL TRAINER</v>
          </cell>
          <cell r="H377" t="e">
            <v>#REF!</v>
          </cell>
          <cell r="I377">
            <v>0</v>
          </cell>
          <cell r="J377">
            <v>545.25</v>
          </cell>
          <cell r="L377">
            <v>545.25</v>
          </cell>
          <cell r="M377">
            <v>479.12449999999995</v>
          </cell>
        </row>
        <row r="378">
          <cell r="A378">
            <v>2015</v>
          </cell>
          <cell r="B378" t="str">
            <v>PACK RACK + ACCESSOIRES</v>
          </cell>
          <cell r="C378">
            <v>318.77</v>
          </cell>
          <cell r="D378">
            <v>223.13899999999998</v>
          </cell>
          <cell r="E378">
            <v>-0.30000000000000004</v>
          </cell>
          <cell r="F378" t="str">
            <v>MUSCULATION</v>
          </cell>
          <cell r="H378" t="e">
            <v>#REF!</v>
          </cell>
          <cell r="I378">
            <v>0</v>
          </cell>
          <cell r="J378">
            <v>223.13899999999998</v>
          </cell>
          <cell r="K378">
            <v>-0.20000000000000004</v>
          </cell>
          <cell r="L378">
            <v>255.01599999999996</v>
          </cell>
          <cell r="M378">
            <v>150.489</v>
          </cell>
        </row>
        <row r="379">
          <cell r="A379">
            <v>2428</v>
          </cell>
          <cell r="B379" t="str">
            <v>PACK RACK + BALLONS</v>
          </cell>
          <cell r="C379">
            <v>175</v>
          </cell>
          <cell r="D379">
            <v>131.25</v>
          </cell>
          <cell r="E379">
            <v>-0.25</v>
          </cell>
          <cell r="F379" t="str">
            <v>PILATES BIEN ETRE</v>
          </cell>
          <cell r="H379" t="e">
            <v>#REF!</v>
          </cell>
          <cell r="I379">
            <v>0</v>
          </cell>
          <cell r="J379">
            <v>131.25</v>
          </cell>
          <cell r="K379">
            <v>-0.15</v>
          </cell>
          <cell r="L379">
            <v>148.75</v>
          </cell>
          <cell r="M379">
            <v>98.773499999999999</v>
          </cell>
        </row>
        <row r="380">
          <cell r="A380">
            <v>3571</v>
          </cell>
          <cell r="B380" t="str">
            <v>PACK RACK + BARRES MURAL</v>
          </cell>
          <cell r="C380">
            <v>624.70000000000005</v>
          </cell>
          <cell r="D380">
            <v>343.58500000000004</v>
          </cell>
          <cell r="E380">
            <v>-0.44999999999999996</v>
          </cell>
          <cell r="F380" t="str">
            <v>MUSCULATION</v>
          </cell>
          <cell r="H380" t="e">
            <v>#REF!</v>
          </cell>
          <cell r="I380">
            <v>0</v>
          </cell>
          <cell r="J380">
            <v>343.58500000000004</v>
          </cell>
          <cell r="K380">
            <v>-0.35</v>
          </cell>
          <cell r="L380">
            <v>406.05500000000006</v>
          </cell>
          <cell r="M380">
            <v>187.35799999999998</v>
          </cell>
        </row>
        <row r="381">
          <cell r="A381">
            <v>3801</v>
          </cell>
          <cell r="B381" t="str">
            <v xml:space="preserve">PACK RACK + BARRES VERTICAL </v>
          </cell>
          <cell r="C381">
            <v>644.71</v>
          </cell>
          <cell r="D381">
            <v>386.82600000000002</v>
          </cell>
          <cell r="E381">
            <v>-0.4</v>
          </cell>
          <cell r="F381" t="str">
            <v>MUSCULATION</v>
          </cell>
          <cell r="H381" t="e">
            <v>#REF!</v>
          </cell>
          <cell r="I381">
            <v>101</v>
          </cell>
          <cell r="J381">
            <v>386.82600000000002</v>
          </cell>
          <cell r="K381">
            <v>-0.30000000000000004</v>
          </cell>
          <cell r="L381">
            <v>451.29699999999997</v>
          </cell>
          <cell r="M381">
            <v>215.94699999999997</v>
          </cell>
        </row>
        <row r="382">
          <cell r="A382">
            <v>2465</v>
          </cell>
          <cell r="B382" t="str">
            <v>PACK RACK + DMES TRAINER</v>
          </cell>
          <cell r="C382">
            <v>890.34</v>
          </cell>
          <cell r="D382">
            <v>667.755</v>
          </cell>
          <cell r="E382">
            <v>-0.25000000000000006</v>
          </cell>
          <cell r="F382" t="str">
            <v>FITNESS</v>
          </cell>
          <cell r="H382" t="e">
            <v>#REF!</v>
          </cell>
          <cell r="I382">
            <v>0</v>
          </cell>
          <cell r="J382">
            <v>667.755</v>
          </cell>
          <cell r="K382">
            <v>-0.15000000000000005</v>
          </cell>
          <cell r="L382">
            <v>756.78899999999999</v>
          </cell>
          <cell r="M382">
            <v>440.92149999999998</v>
          </cell>
        </row>
        <row r="383">
          <cell r="A383">
            <v>2426</v>
          </cell>
          <cell r="B383" t="str">
            <v>PACK RACK + FOAM ROLLER</v>
          </cell>
          <cell r="C383">
            <v>115</v>
          </cell>
          <cell r="D383">
            <v>92</v>
          </cell>
          <cell r="E383">
            <v>-0.2</v>
          </cell>
          <cell r="F383" t="str">
            <v>PILATES BIEN ETRE</v>
          </cell>
          <cell r="H383" t="e">
            <v>#REF!</v>
          </cell>
          <cell r="I383">
            <v>0</v>
          </cell>
          <cell r="J383">
            <v>92</v>
          </cell>
          <cell r="K383">
            <v>-0.1</v>
          </cell>
          <cell r="L383">
            <v>103.5</v>
          </cell>
          <cell r="M383">
            <v>68.378999999999991</v>
          </cell>
        </row>
        <row r="384">
          <cell r="A384">
            <v>2306</v>
          </cell>
          <cell r="B384" t="str">
            <v>PACK RACK + HALTRES FITNESS</v>
          </cell>
          <cell r="C384">
            <v>599</v>
          </cell>
          <cell r="D384">
            <v>449.25</v>
          </cell>
          <cell r="E384">
            <v>-0.25</v>
          </cell>
          <cell r="F384" t="str">
            <v>MUSCULATION</v>
          </cell>
          <cell r="H384" t="e">
            <v>#REF!</v>
          </cell>
          <cell r="I384">
            <v>0</v>
          </cell>
          <cell r="J384">
            <v>449.25</v>
          </cell>
          <cell r="K384">
            <v>-0.15</v>
          </cell>
          <cell r="L384">
            <v>509.15</v>
          </cell>
          <cell r="M384">
            <v>296.608</v>
          </cell>
        </row>
        <row r="385">
          <cell r="A385">
            <v>2682</v>
          </cell>
          <cell r="B385" t="str">
            <v>PACK RACK + KETTLEBELL</v>
          </cell>
          <cell r="C385">
            <v>1111.58</v>
          </cell>
          <cell r="D385">
            <v>778.10599999999988</v>
          </cell>
          <cell r="E385">
            <v>-0.30000000000000004</v>
          </cell>
          <cell r="F385" t="str">
            <v>CROSSFIT</v>
          </cell>
          <cell r="H385" t="e">
            <v>#REF!</v>
          </cell>
          <cell r="I385">
            <v>355</v>
          </cell>
          <cell r="J385">
            <v>778.10599999999988</v>
          </cell>
          <cell r="K385">
            <v>-0.20000000000000004</v>
          </cell>
          <cell r="L385">
            <v>889.2639999999999</v>
          </cell>
          <cell r="M385">
            <v>504.66599999999994</v>
          </cell>
        </row>
        <row r="386">
          <cell r="A386">
            <v>2461</v>
          </cell>
          <cell r="B386" t="str">
            <v>PACK RACK + MEDECINE BALL</v>
          </cell>
          <cell r="C386">
            <v>170.9</v>
          </cell>
          <cell r="D386">
            <v>145.26500000000001</v>
          </cell>
          <cell r="E386">
            <v>-0.14999999999999994</v>
          </cell>
          <cell r="F386" t="str">
            <v>CROSSFIT</v>
          </cell>
          <cell r="H386" t="e">
            <v>#REF!</v>
          </cell>
          <cell r="I386">
            <v>0</v>
          </cell>
          <cell r="J386">
            <v>145.26500000000001</v>
          </cell>
          <cell r="K386">
            <v>-4.9999999999999933E-2</v>
          </cell>
          <cell r="L386">
            <v>162.35500000000002</v>
          </cell>
          <cell r="M386">
            <v>116.127</v>
          </cell>
        </row>
        <row r="387">
          <cell r="A387">
            <v>3094</v>
          </cell>
          <cell r="B387" t="str">
            <v>PACK RACK + POWER BAG</v>
          </cell>
          <cell r="C387">
            <v>430.64</v>
          </cell>
          <cell r="D387">
            <v>279.916</v>
          </cell>
          <cell r="E387">
            <v>-0.35</v>
          </cell>
          <cell r="F387" t="str">
            <v>CROSSFIT</v>
          </cell>
          <cell r="H387" t="e">
            <v>#REF!</v>
          </cell>
          <cell r="I387">
            <v>90.5</v>
          </cell>
          <cell r="J387">
            <v>279.916</v>
          </cell>
          <cell r="K387">
            <v>-0.24999999999999997</v>
          </cell>
          <cell r="L387">
            <v>322.98</v>
          </cell>
          <cell r="M387">
            <v>158.95299999999997</v>
          </cell>
        </row>
        <row r="388">
          <cell r="A388">
            <v>3575</v>
          </cell>
          <cell r="B388" t="str">
            <v>PACK RACK + SOFT MEDECINE BALL</v>
          </cell>
          <cell r="C388">
            <v>240</v>
          </cell>
          <cell r="D388">
            <v>204</v>
          </cell>
          <cell r="E388">
            <v>-0.15</v>
          </cell>
          <cell r="F388" t="str">
            <v>CROSSFIT</v>
          </cell>
          <cell r="H388" t="e">
            <v>#REF!</v>
          </cell>
          <cell r="I388">
            <v>0</v>
          </cell>
          <cell r="J388">
            <v>204</v>
          </cell>
          <cell r="K388">
            <v>-4.9999999999999989E-2</v>
          </cell>
          <cell r="L388">
            <v>228</v>
          </cell>
          <cell r="M388">
            <v>160.56299999999999</v>
          </cell>
        </row>
        <row r="389">
          <cell r="A389">
            <v>3015</v>
          </cell>
          <cell r="B389" t="str">
            <v>PACK RACK + TAPIS</v>
          </cell>
          <cell r="C389">
            <v>500</v>
          </cell>
          <cell r="D389">
            <v>400</v>
          </cell>
          <cell r="E389">
            <v>-0.2</v>
          </cell>
          <cell r="F389" t="str">
            <v>FITNESS</v>
          </cell>
          <cell r="H389" t="e">
            <v>#REF!</v>
          </cell>
          <cell r="I389">
            <v>0</v>
          </cell>
          <cell r="J389">
            <v>400</v>
          </cell>
          <cell r="K389">
            <v>-0.1</v>
          </cell>
          <cell r="L389">
            <v>450</v>
          </cell>
          <cell r="M389">
            <v>309.0625</v>
          </cell>
        </row>
        <row r="390">
          <cell r="A390">
            <v>2488</v>
          </cell>
          <cell r="B390" t="str">
            <v>PACK RACK +10 PAIRES</v>
          </cell>
          <cell r="C390">
            <v>792.9</v>
          </cell>
          <cell r="D390">
            <v>673.96499999999992</v>
          </cell>
          <cell r="E390">
            <v>-0.15000000000000008</v>
          </cell>
          <cell r="F390" t="str">
            <v>MUSCULATION</v>
          </cell>
          <cell r="H390" t="e">
            <v>#REF!</v>
          </cell>
          <cell r="I390">
            <v>0</v>
          </cell>
          <cell r="J390">
            <v>673.96499999999992</v>
          </cell>
          <cell r="K390">
            <v>-5.0000000000000072E-2</v>
          </cell>
          <cell r="L390">
            <v>753.255</v>
          </cell>
          <cell r="M390">
            <v>547.76799999999992</v>
          </cell>
        </row>
        <row r="391">
          <cell r="A391">
            <v>2620</v>
          </cell>
          <cell r="B391" t="str">
            <v>PACK SONORISATION POUR SALLE</v>
          </cell>
          <cell r="C391">
            <v>1164.1199999999999</v>
          </cell>
          <cell r="D391">
            <v>1164.1199999999999</v>
          </cell>
          <cell r="E391">
            <v>0</v>
          </cell>
          <cell r="F391" t="str">
            <v>SONORISATION</v>
          </cell>
          <cell r="H391" t="e">
            <v>#REF!</v>
          </cell>
          <cell r="I391">
            <v>63</v>
          </cell>
          <cell r="J391">
            <v>1164.1199999999999</v>
          </cell>
          <cell r="L391">
            <v>1164.1199999999999</v>
          </cell>
          <cell r="M391">
            <v>1058.29</v>
          </cell>
        </row>
        <row r="392">
          <cell r="A392">
            <v>1676</v>
          </cell>
          <cell r="B392" t="str">
            <v>PACKAGE PILATES GRAVITY</v>
          </cell>
          <cell r="C392">
            <v>480.46</v>
          </cell>
          <cell r="D392">
            <v>432.41399999999999</v>
          </cell>
          <cell r="E392">
            <v>-9.9999999999999992E-2</v>
          </cell>
          <cell r="F392" t="str">
            <v>PILATES BIEN ETRE</v>
          </cell>
          <cell r="H392" t="e">
            <v>#REF!</v>
          </cell>
          <cell r="I392">
            <v>0</v>
          </cell>
          <cell r="J392">
            <v>432.41399999999999</v>
          </cell>
          <cell r="K392">
            <v>0</v>
          </cell>
          <cell r="L392">
            <v>480.46</v>
          </cell>
          <cell r="M392">
            <v>350.39380530973455</v>
          </cell>
        </row>
        <row r="393">
          <cell r="A393">
            <v>2368</v>
          </cell>
          <cell r="B393" t="str">
            <v>PALME DE MAIN BLEU</v>
          </cell>
          <cell r="C393">
            <v>6.52</v>
          </cell>
          <cell r="D393">
            <v>3.5859999999999999</v>
          </cell>
          <cell r="E393">
            <v>-0.45</v>
          </cell>
          <cell r="F393" t="str">
            <v>AQUAFITNESS</v>
          </cell>
          <cell r="H393" t="e">
            <v>#REF!</v>
          </cell>
          <cell r="I393">
            <v>0</v>
          </cell>
          <cell r="J393">
            <v>3.5859999999999999</v>
          </cell>
          <cell r="K393">
            <v>-0.35</v>
          </cell>
          <cell r="L393">
            <v>4.2379999999999995</v>
          </cell>
          <cell r="M393">
            <v>1.903</v>
          </cell>
        </row>
        <row r="394">
          <cell r="A394">
            <v>2367</v>
          </cell>
          <cell r="B394" t="str">
            <v>PALME DE MAIN ROSE</v>
          </cell>
          <cell r="C394">
            <v>6.52</v>
          </cell>
          <cell r="D394">
            <v>3.5859999999999999</v>
          </cell>
          <cell r="E394">
            <v>-0.45</v>
          </cell>
          <cell r="F394" t="str">
            <v>AQUAFITNESS</v>
          </cell>
          <cell r="H394" t="e">
            <v>#REF!</v>
          </cell>
          <cell r="I394">
            <v>0</v>
          </cell>
          <cell r="J394">
            <v>3.5859999999999999</v>
          </cell>
          <cell r="K394">
            <v>-0.35</v>
          </cell>
          <cell r="L394">
            <v>4.2379999999999995</v>
          </cell>
          <cell r="M394">
            <v>1.903</v>
          </cell>
        </row>
        <row r="395">
          <cell r="A395">
            <v>2439</v>
          </cell>
          <cell r="B395" t="str">
            <v>PAO</v>
          </cell>
          <cell r="C395">
            <v>30.1</v>
          </cell>
          <cell r="D395">
            <v>27.090000000000003</v>
          </cell>
          <cell r="E395">
            <v>-9.9999999999999922E-2</v>
          </cell>
          <cell r="F395" t="str">
            <v>FITNESS</v>
          </cell>
          <cell r="H395" t="e">
            <v>#REF!</v>
          </cell>
          <cell r="I395">
            <v>1.2</v>
          </cell>
          <cell r="J395">
            <v>27.090000000000003</v>
          </cell>
          <cell r="K395">
            <v>0</v>
          </cell>
          <cell r="L395">
            <v>30.1</v>
          </cell>
          <cell r="M395">
            <v>22.022000000000002</v>
          </cell>
        </row>
        <row r="396">
          <cell r="A396">
            <v>1677</v>
          </cell>
          <cell r="B396" t="str">
            <v>PARACHUTE DE RESISTANCE</v>
          </cell>
          <cell r="C396">
            <v>20.65</v>
          </cell>
          <cell r="D396">
            <v>14.454999999999998</v>
          </cell>
          <cell r="E396">
            <v>-0.30000000000000004</v>
          </cell>
          <cell r="F396" t="str">
            <v>PERSONAL TRAINER</v>
          </cell>
          <cell r="H396" t="e">
            <v>#REF!</v>
          </cell>
          <cell r="I396">
            <v>0</v>
          </cell>
          <cell r="J396">
            <v>14.454999999999998</v>
          </cell>
          <cell r="K396">
            <v>-0.20000000000000004</v>
          </cell>
          <cell r="L396">
            <v>16.519999999999996</v>
          </cell>
          <cell r="M396">
            <v>9.0750000000000011</v>
          </cell>
        </row>
        <row r="397">
          <cell r="A397">
            <v>2021</v>
          </cell>
          <cell r="B397" t="str">
            <v>PARRELLELS BAR</v>
          </cell>
          <cell r="C397">
            <v>88.63</v>
          </cell>
          <cell r="D397">
            <v>62.04099999999999</v>
          </cell>
          <cell r="E397">
            <v>-0.3000000000000001</v>
          </cell>
          <cell r="F397" t="str">
            <v>CROSSFIT</v>
          </cell>
          <cell r="H397" t="e">
            <v>#REF!</v>
          </cell>
          <cell r="I397">
            <v>10</v>
          </cell>
          <cell r="J397">
            <v>62.04099999999999</v>
          </cell>
          <cell r="K397">
            <v>-0.20000000000000009</v>
          </cell>
          <cell r="L397">
            <v>70.903999999999996</v>
          </cell>
          <cell r="M397">
            <v>39.193000000000005</v>
          </cell>
        </row>
        <row r="398">
          <cell r="A398">
            <v>2441</v>
          </cell>
          <cell r="B398" t="str">
            <v>PATTE D'OURS</v>
          </cell>
          <cell r="C398">
            <v>24.25</v>
          </cell>
          <cell r="D398">
            <v>19.400000000000002</v>
          </cell>
          <cell r="E398">
            <v>-0.1999999999999999</v>
          </cell>
          <cell r="F398" t="str">
            <v>FITNESS</v>
          </cell>
          <cell r="H398" t="e">
            <v>#REF!</v>
          </cell>
          <cell r="I398">
            <v>0.7</v>
          </cell>
          <cell r="J398">
            <v>19.400000000000002</v>
          </cell>
          <cell r="K398">
            <v>-9.9999999999999895E-2</v>
          </cell>
          <cell r="L398">
            <v>21.825000000000003</v>
          </cell>
          <cell r="M398">
            <v>14.938000000000001</v>
          </cell>
        </row>
        <row r="399">
          <cell r="A399">
            <v>3682</v>
          </cell>
          <cell r="B399" t="str">
            <v>PECK DECK EVOLVE</v>
          </cell>
          <cell r="C399">
            <v>3186</v>
          </cell>
          <cell r="D399">
            <v>2708.1</v>
          </cell>
          <cell r="E399">
            <v>-0.15000000000000002</v>
          </cell>
          <cell r="F399" t="str">
            <v>MUSCULATION</v>
          </cell>
          <cell r="H399" t="e">
            <v>#REF!</v>
          </cell>
          <cell r="I399">
            <v>300</v>
          </cell>
          <cell r="J399">
            <v>2708.1</v>
          </cell>
          <cell r="K399">
            <v>-5.0000000000000017E-2</v>
          </cell>
          <cell r="L399">
            <v>3026.7</v>
          </cell>
          <cell r="M399">
            <v>2068.4070796460182</v>
          </cell>
        </row>
        <row r="400">
          <cell r="A400">
            <v>3553</v>
          </cell>
          <cell r="B400" t="str">
            <v>PERCHE DE NAGE</v>
          </cell>
          <cell r="C400">
            <v>146.85000000000002</v>
          </cell>
          <cell r="D400">
            <v>88.110000000000014</v>
          </cell>
          <cell r="E400">
            <v>-0.4</v>
          </cell>
          <cell r="F400" t="str">
            <v>AQUAFITNESS</v>
          </cell>
          <cell r="H400" t="e">
            <v>#REF!</v>
          </cell>
          <cell r="I400">
            <v>0</v>
          </cell>
          <cell r="J400">
            <v>88.110000000000014</v>
          </cell>
          <cell r="K400">
            <v>-0.30000000000000004</v>
          </cell>
          <cell r="L400">
            <v>102.79500000000002</v>
          </cell>
          <cell r="M400">
            <v>48.95</v>
          </cell>
        </row>
        <row r="401">
          <cell r="A401">
            <v>2625</v>
          </cell>
          <cell r="B401" t="str">
            <v>PIED SUPPORT ENCEINTE</v>
          </cell>
          <cell r="C401">
            <v>50.16</v>
          </cell>
          <cell r="D401">
            <v>50.16</v>
          </cell>
          <cell r="E401">
            <v>0</v>
          </cell>
          <cell r="F401" t="str">
            <v>SONORISATION</v>
          </cell>
          <cell r="H401" t="e">
            <v>#REF!</v>
          </cell>
          <cell r="I401">
            <v>2.5</v>
          </cell>
          <cell r="J401">
            <v>50.16</v>
          </cell>
          <cell r="L401">
            <v>50.16</v>
          </cell>
          <cell r="M401">
            <v>45.6</v>
          </cell>
        </row>
        <row r="402">
          <cell r="A402">
            <v>3684</v>
          </cell>
          <cell r="B402" t="str">
            <v>PILATES HALF ROLLER SHORT TOP 45 CM</v>
          </cell>
          <cell r="C402">
            <v>22.5</v>
          </cell>
          <cell r="D402">
            <v>19.125</v>
          </cell>
          <cell r="E402">
            <v>-0.15</v>
          </cell>
          <cell r="F402" t="str">
            <v>PILATES BIEN ETRE</v>
          </cell>
          <cell r="H402" t="e">
            <v>#REF!</v>
          </cell>
          <cell r="I402">
            <v>0.55000000000000004</v>
          </cell>
          <cell r="J402">
            <v>19.125</v>
          </cell>
          <cell r="K402">
            <v>-4.9999999999999989E-2</v>
          </cell>
          <cell r="L402">
            <v>21.375</v>
          </cell>
          <cell r="M402">
            <v>15.839999999999998</v>
          </cell>
        </row>
        <row r="403">
          <cell r="A403">
            <v>3683</v>
          </cell>
          <cell r="B403" t="str">
            <v>PILATES HALF ROLLER SHORT TOP 50*150*75</v>
          </cell>
          <cell r="C403">
            <v>25</v>
          </cell>
          <cell r="D403">
            <v>20</v>
          </cell>
          <cell r="E403">
            <v>-0.2</v>
          </cell>
          <cell r="F403" t="str">
            <v>PILATES BIEN ETRE</v>
          </cell>
          <cell r="H403" t="e">
            <v>#REF!</v>
          </cell>
          <cell r="I403">
            <v>0.35</v>
          </cell>
          <cell r="J403">
            <v>20</v>
          </cell>
          <cell r="K403">
            <v>-0.1</v>
          </cell>
          <cell r="L403">
            <v>22.5</v>
          </cell>
          <cell r="M403">
            <v>14.399999999999999</v>
          </cell>
        </row>
        <row r="404">
          <cell r="A404">
            <v>3685</v>
          </cell>
          <cell r="B404" t="str">
            <v>PILATES HALF ROLLER TOP 100 CM</v>
          </cell>
          <cell r="C404">
            <v>34</v>
          </cell>
          <cell r="D404">
            <v>25.5</v>
          </cell>
          <cell r="E404">
            <v>-0.25</v>
          </cell>
          <cell r="F404" t="str">
            <v>PILATES BIEN ETRE</v>
          </cell>
          <cell r="H404" t="e">
            <v>#REF!</v>
          </cell>
          <cell r="I404">
            <v>0.7</v>
          </cell>
          <cell r="J404">
            <v>25.5</v>
          </cell>
          <cell r="K404">
            <v>-0.15</v>
          </cell>
          <cell r="L404">
            <v>28.9</v>
          </cell>
          <cell r="M404">
            <v>18.599999999999998</v>
          </cell>
        </row>
        <row r="405">
          <cell r="A405">
            <v>3686</v>
          </cell>
          <cell r="B405" t="str">
            <v>PILATES HALF ROLLER TOP 90 CM</v>
          </cell>
          <cell r="C405">
            <v>29</v>
          </cell>
          <cell r="D405">
            <v>26.1</v>
          </cell>
          <cell r="E405">
            <v>-9.999999999999995E-2</v>
          </cell>
          <cell r="F405" t="str">
            <v>PILATES BIEN ETRE</v>
          </cell>
          <cell r="H405" t="e">
            <v>#REF!</v>
          </cell>
          <cell r="I405">
            <v>0.9</v>
          </cell>
          <cell r="J405">
            <v>26.1</v>
          </cell>
          <cell r="K405">
            <v>0</v>
          </cell>
          <cell r="L405">
            <v>29</v>
          </cell>
          <cell r="M405">
            <v>21.479999999999997</v>
          </cell>
        </row>
        <row r="406">
          <cell r="A406">
            <v>1682</v>
          </cell>
          <cell r="B406" t="str">
            <v>PILATES RING LF</v>
          </cell>
          <cell r="C406">
            <v>14.21</v>
          </cell>
          <cell r="D406">
            <v>7.1050000000000004</v>
          </cell>
          <cell r="E406">
            <v>-0.5</v>
          </cell>
          <cell r="F406" t="str">
            <v>PILATES BIEN ETRE</v>
          </cell>
          <cell r="H406" t="e">
            <v>#REF!</v>
          </cell>
          <cell r="I406">
            <v>0.45</v>
          </cell>
          <cell r="J406">
            <v>7.1050000000000004</v>
          </cell>
          <cell r="K406">
            <v>-0.4</v>
          </cell>
          <cell r="L406">
            <v>8.5259999999999998</v>
          </cell>
          <cell r="M406">
            <v>3.002212389380531</v>
          </cell>
        </row>
        <row r="407">
          <cell r="A407">
            <v>3687</v>
          </cell>
          <cell r="B407" t="str">
            <v xml:space="preserve">PILATES ROLLER TOP 100H </v>
          </cell>
          <cell r="C407">
            <v>42</v>
          </cell>
          <cell r="D407">
            <v>33.6</v>
          </cell>
          <cell r="E407">
            <v>-0.19999999999999996</v>
          </cell>
          <cell r="F407" t="str">
            <v>PILATES BIEN ETRE</v>
          </cell>
          <cell r="H407" t="e">
            <v>#REF!</v>
          </cell>
          <cell r="I407">
            <v>1.1000000000000001</v>
          </cell>
          <cell r="J407">
            <v>33.6</v>
          </cell>
          <cell r="K407">
            <v>-9.999999999999995E-2</v>
          </cell>
          <cell r="L407">
            <v>37.800000000000004</v>
          </cell>
          <cell r="M407">
            <v>25.439999999999998</v>
          </cell>
        </row>
        <row r="408">
          <cell r="A408">
            <v>3688</v>
          </cell>
          <cell r="B408" t="str">
            <v>PILATES ROLLER TOP 90L</v>
          </cell>
          <cell r="C408">
            <v>39</v>
          </cell>
          <cell r="D408">
            <v>35.1</v>
          </cell>
          <cell r="E408">
            <v>-9.9999999999999964E-2</v>
          </cell>
          <cell r="F408" t="str">
            <v>PILATES BIEN ETRE</v>
          </cell>
          <cell r="H408" t="e">
            <v>#REF!</v>
          </cell>
          <cell r="I408">
            <v>1.8</v>
          </cell>
          <cell r="J408">
            <v>35.1</v>
          </cell>
          <cell r="K408">
            <v>0</v>
          </cell>
          <cell r="L408">
            <v>39</v>
          </cell>
          <cell r="M408">
            <v>30</v>
          </cell>
        </row>
        <row r="409">
          <cell r="A409">
            <v>1684</v>
          </cell>
          <cell r="B409" t="str">
            <v xml:space="preserve">PINCES METAL STOP DISQUE </v>
          </cell>
          <cell r="C409">
            <v>4</v>
          </cell>
          <cell r="D409">
            <v>2.4</v>
          </cell>
          <cell r="E409">
            <v>-0.4</v>
          </cell>
          <cell r="F409" t="str">
            <v>MUSCULATION</v>
          </cell>
          <cell r="H409" t="e">
            <v>#REF!</v>
          </cell>
          <cell r="I409">
            <v>0.19</v>
          </cell>
          <cell r="J409">
            <v>2.4</v>
          </cell>
          <cell r="K409">
            <v>-0.30000000000000004</v>
          </cell>
          <cell r="L409">
            <v>2.8</v>
          </cell>
          <cell r="M409">
            <v>1.3230088495575223</v>
          </cell>
        </row>
        <row r="410">
          <cell r="A410">
            <v>2371</v>
          </cell>
          <cell r="B410" t="str">
            <v xml:space="preserve">PLANCHE </v>
          </cell>
          <cell r="C410">
            <v>8.7799999999999994</v>
          </cell>
          <cell r="D410">
            <v>5.7069999999999999</v>
          </cell>
          <cell r="E410">
            <v>-0.35</v>
          </cell>
          <cell r="F410" t="str">
            <v>AQUAFITNESS</v>
          </cell>
          <cell r="H410" t="e">
            <v>#REF!</v>
          </cell>
          <cell r="I410">
            <v>0</v>
          </cell>
          <cell r="J410">
            <v>5.7069999999999999</v>
          </cell>
          <cell r="K410">
            <v>-0.24999999999999997</v>
          </cell>
          <cell r="L410">
            <v>6.5849999999999991</v>
          </cell>
          <cell r="M410">
            <v>3.4650000000000003</v>
          </cell>
        </row>
        <row r="411">
          <cell r="A411">
            <v>3704</v>
          </cell>
          <cell r="B411" t="str">
            <v>PLATE STORAGE SLEVVE</v>
          </cell>
          <cell r="C411">
            <v>36.196249999999999</v>
          </cell>
          <cell r="D411">
            <v>25.337374999999998</v>
          </cell>
          <cell r="E411">
            <v>-0.30000000000000004</v>
          </cell>
          <cell r="F411" t="str">
            <v>CROSSFIT</v>
          </cell>
          <cell r="H411" t="e">
            <v>#REF!</v>
          </cell>
          <cell r="I411">
            <v>6</v>
          </cell>
          <cell r="J411">
            <v>25.337374999999998</v>
          </cell>
          <cell r="K411">
            <v>-0.20000000000000004</v>
          </cell>
          <cell r="L411">
            <v>28.956999999999997</v>
          </cell>
          <cell r="M411">
            <v>17.04646017699115</v>
          </cell>
        </row>
        <row r="412">
          <cell r="A412">
            <v>1685</v>
          </cell>
          <cell r="B412" t="str">
            <v>PLOTS DE VITESSE PAR 48</v>
          </cell>
          <cell r="C412">
            <v>28.85</v>
          </cell>
          <cell r="D412">
            <v>21.637500000000003</v>
          </cell>
          <cell r="E412">
            <v>-0.24999999999999994</v>
          </cell>
          <cell r="F412" t="str">
            <v>PERSONAL TRAINER</v>
          </cell>
          <cell r="H412" t="e">
            <v>#REF!</v>
          </cell>
          <cell r="I412">
            <v>2.2999999999999998</v>
          </cell>
          <cell r="J412">
            <v>21.637500000000003</v>
          </cell>
          <cell r="K412">
            <v>-0.14999999999999994</v>
          </cell>
          <cell r="L412">
            <v>24.522500000000004</v>
          </cell>
          <cell r="M412">
            <v>15.741000000000001</v>
          </cell>
        </row>
        <row r="413">
          <cell r="A413">
            <v>2577</v>
          </cell>
          <cell r="B413" t="str">
            <v>PLOTS LESTES</v>
          </cell>
          <cell r="C413">
            <v>16.39</v>
          </cell>
          <cell r="D413">
            <v>11.472999999999999</v>
          </cell>
          <cell r="E413">
            <v>-0.3000000000000001</v>
          </cell>
          <cell r="F413" t="str">
            <v>PERSONAL TRAINER</v>
          </cell>
          <cell r="H413" t="e">
            <v>#REF!</v>
          </cell>
          <cell r="I413">
            <v>0.3</v>
          </cell>
          <cell r="J413">
            <v>11.472999999999999</v>
          </cell>
          <cell r="K413">
            <v>-0.20000000000000009</v>
          </cell>
          <cell r="L413">
            <v>13.112</v>
          </cell>
          <cell r="M413">
            <v>7.5900000000000007</v>
          </cell>
        </row>
        <row r="414">
          <cell r="A414">
            <v>3689</v>
          </cell>
          <cell r="B414" t="str">
            <v>PLYO PLATFORM</v>
          </cell>
          <cell r="C414">
            <v>125.26719999999999</v>
          </cell>
          <cell r="D414">
            <v>93.950399999999988</v>
          </cell>
          <cell r="E414">
            <v>-0.25000000000000006</v>
          </cell>
          <cell r="F414" t="str">
            <v>CROSSFIT</v>
          </cell>
          <cell r="H414" t="e">
            <v>#REF!</v>
          </cell>
          <cell r="I414">
            <v>16</v>
          </cell>
          <cell r="J414">
            <v>93.950399999999988</v>
          </cell>
          <cell r="K414">
            <v>-0.15000000000000005</v>
          </cell>
          <cell r="L414">
            <v>106.47711999999999</v>
          </cell>
          <cell r="M414">
            <v>64.115044247787608</v>
          </cell>
        </row>
        <row r="415">
          <cell r="A415">
            <v>2467</v>
          </cell>
          <cell r="B415" t="str">
            <v>PLYOBOX  45,8 CM</v>
          </cell>
          <cell r="C415">
            <v>299.33</v>
          </cell>
          <cell r="D415">
            <v>254.43049999999997</v>
          </cell>
          <cell r="E415">
            <v>-0.15000000000000008</v>
          </cell>
          <cell r="F415" t="str">
            <v>CROSSFIT</v>
          </cell>
          <cell r="H415" t="e">
            <v>#REF!</v>
          </cell>
          <cell r="I415">
            <v>0</v>
          </cell>
          <cell r="J415">
            <v>254.43049999999997</v>
          </cell>
          <cell r="K415">
            <v>-5.0000000000000072E-2</v>
          </cell>
          <cell r="L415">
            <v>284.36349999999999</v>
          </cell>
          <cell r="M415">
            <v>197.83500000000001</v>
          </cell>
        </row>
        <row r="416">
          <cell r="A416">
            <v>2348</v>
          </cell>
          <cell r="B416" t="str">
            <v>PLYOBOX  61 CM</v>
          </cell>
          <cell r="C416">
            <v>386.29</v>
          </cell>
          <cell r="D416">
            <v>328.34649999999999</v>
          </cell>
          <cell r="E416">
            <v>-0.15000000000000008</v>
          </cell>
          <cell r="F416" t="str">
            <v>CROSSFIT</v>
          </cell>
          <cell r="H416" t="e">
            <v>#REF!</v>
          </cell>
          <cell r="I416">
            <v>0</v>
          </cell>
          <cell r="J416">
            <v>328.34649999999999</v>
          </cell>
          <cell r="K416">
            <v>-5.0000000000000072E-2</v>
          </cell>
          <cell r="L416">
            <v>366.97550000000001</v>
          </cell>
          <cell r="M416">
            <v>254.10000000000002</v>
          </cell>
        </row>
        <row r="417">
          <cell r="A417">
            <v>2466</v>
          </cell>
          <cell r="B417" t="str">
            <v>PLYOBOX 30,5 CM</v>
          </cell>
          <cell r="C417">
            <v>197.32</v>
          </cell>
          <cell r="D417">
            <v>167.72199999999998</v>
          </cell>
          <cell r="E417">
            <v>-0.15000000000000008</v>
          </cell>
          <cell r="F417" t="str">
            <v>CROSSFIT</v>
          </cell>
          <cell r="H417" t="e">
            <v>#REF!</v>
          </cell>
          <cell r="I417">
            <v>0</v>
          </cell>
          <cell r="J417">
            <v>167.72199999999998</v>
          </cell>
          <cell r="K417">
            <v>-5.0000000000000072E-2</v>
          </cell>
          <cell r="L417">
            <v>187.45399999999998</v>
          </cell>
          <cell r="M417">
            <v>130.68</v>
          </cell>
        </row>
        <row r="418">
          <cell r="A418">
            <v>3554</v>
          </cell>
          <cell r="B418" t="str">
            <v>PLYOBOX SET</v>
          </cell>
          <cell r="C418">
            <v>337.3</v>
          </cell>
          <cell r="D418">
            <v>236.10999999999999</v>
          </cell>
          <cell r="E418">
            <v>-0.30000000000000004</v>
          </cell>
          <cell r="F418" t="str">
            <v>CROSSFIT</v>
          </cell>
          <cell r="H418" t="e">
            <v>#REF!</v>
          </cell>
          <cell r="I418">
            <v>35</v>
          </cell>
          <cell r="J418">
            <v>236.10999999999999</v>
          </cell>
          <cell r="K418">
            <v>-0.20000000000000004</v>
          </cell>
          <cell r="L418">
            <v>269.83999999999997</v>
          </cell>
          <cell r="M418">
            <v>148.41200000000001</v>
          </cell>
        </row>
        <row r="419">
          <cell r="A419">
            <v>3690</v>
          </cell>
          <cell r="B419" t="str">
            <v>PLYOMETRIC BOX BOARD</v>
          </cell>
          <cell r="C419">
            <v>170</v>
          </cell>
          <cell r="D419">
            <v>118.99999999999999</v>
          </cell>
          <cell r="E419">
            <v>-0.3000000000000001</v>
          </cell>
          <cell r="F419" t="str">
            <v>CROSSFIT</v>
          </cell>
          <cell r="H419" t="e">
            <v>#REF!</v>
          </cell>
          <cell r="I419">
            <v>1.9</v>
          </cell>
          <cell r="J419">
            <v>118.99999999999999</v>
          </cell>
          <cell r="K419">
            <v>-0.20000000000000009</v>
          </cell>
          <cell r="L419">
            <v>136</v>
          </cell>
          <cell r="M419">
            <v>81.415929203539832</v>
          </cell>
        </row>
        <row r="420">
          <cell r="A420">
            <v>1686</v>
          </cell>
          <cell r="B420" t="str">
            <v>POIGNEE DE TIRAGE</v>
          </cell>
          <cell r="C420">
            <v>11.71</v>
          </cell>
          <cell r="D420">
            <v>7.6115000000000004</v>
          </cell>
          <cell r="E420">
            <v>-0.35000000000000003</v>
          </cell>
          <cell r="F420" t="str">
            <v>MUSCULATION</v>
          </cell>
          <cell r="H420" t="e">
            <v>#REF!</v>
          </cell>
          <cell r="I420">
            <v>0.9</v>
          </cell>
          <cell r="J420">
            <v>7.6115000000000004</v>
          </cell>
          <cell r="K420">
            <v>-0.25</v>
          </cell>
          <cell r="L420">
            <v>8.7825000000000006</v>
          </cell>
          <cell r="M420">
            <v>4.8849557522123899</v>
          </cell>
        </row>
        <row r="421">
          <cell r="A421">
            <v>1688</v>
          </cell>
          <cell r="B421" t="str">
            <v>PORTIQUE SANGLES 2M</v>
          </cell>
          <cell r="C421">
            <v>1068.56</v>
          </cell>
          <cell r="D421">
            <v>747.99199999999996</v>
          </cell>
          <cell r="E421">
            <v>-0.3</v>
          </cell>
          <cell r="F421" t="str">
            <v>CROSSFIT</v>
          </cell>
          <cell r="H421" t="e">
            <v>#REF!</v>
          </cell>
          <cell r="I421">
            <v>95</v>
          </cell>
          <cell r="J421">
            <v>747.99199999999996</v>
          </cell>
          <cell r="K421">
            <v>-0.19999999999999998</v>
          </cell>
          <cell r="L421">
            <v>854.84799999999996</v>
          </cell>
          <cell r="M421">
            <v>469.63400000000001</v>
          </cell>
        </row>
        <row r="422">
          <cell r="A422">
            <v>1689</v>
          </cell>
          <cell r="B422" t="str">
            <v>PORTIQUE SANGLES 3M</v>
          </cell>
          <cell r="C422">
            <v>1228.26</v>
          </cell>
          <cell r="D422">
            <v>859.78199999999993</v>
          </cell>
          <cell r="E422">
            <v>-0.30000000000000004</v>
          </cell>
          <cell r="F422" t="str">
            <v>CROSSFIT</v>
          </cell>
          <cell r="H422" t="e">
            <v>#REF!</v>
          </cell>
          <cell r="I422">
            <v>0</v>
          </cell>
          <cell r="J422">
            <v>859.78199999999993</v>
          </cell>
          <cell r="K422">
            <v>-0.20000000000000004</v>
          </cell>
          <cell r="L422">
            <v>982.60799999999995</v>
          </cell>
          <cell r="M422">
            <v>563.5630000000001</v>
          </cell>
        </row>
        <row r="423">
          <cell r="A423">
            <v>1690</v>
          </cell>
          <cell r="B423" t="str">
            <v>PORTIQUE SANGLES 4M</v>
          </cell>
          <cell r="C423">
            <v>1398.36</v>
          </cell>
          <cell r="D423">
            <v>978.85199999999986</v>
          </cell>
          <cell r="E423">
            <v>-0.30000000000000004</v>
          </cell>
          <cell r="F423" t="str">
            <v>CROSSFIT</v>
          </cell>
          <cell r="H423" t="e">
            <v>#REF!</v>
          </cell>
          <cell r="I423">
            <v>0</v>
          </cell>
          <cell r="J423">
            <v>978.85199999999986</v>
          </cell>
          <cell r="K423">
            <v>-0.20000000000000004</v>
          </cell>
          <cell r="L423">
            <v>1118.6879999999999</v>
          </cell>
          <cell r="M423">
            <v>657.48100000000011</v>
          </cell>
        </row>
        <row r="424">
          <cell r="A424">
            <v>1691</v>
          </cell>
          <cell r="B424" t="str">
            <v>PORTIQUE SANGLES 5M</v>
          </cell>
          <cell r="C424">
            <v>1598.66</v>
          </cell>
          <cell r="D424">
            <v>1119.0619999999999</v>
          </cell>
          <cell r="E424">
            <v>-0.3000000000000001</v>
          </cell>
          <cell r="F424" t="str">
            <v>CROSSFIT</v>
          </cell>
          <cell r="H424" t="e">
            <v>#REF!</v>
          </cell>
          <cell r="I424">
            <v>0</v>
          </cell>
          <cell r="J424">
            <v>1119.0619999999999</v>
          </cell>
          <cell r="K424">
            <v>-0.20000000000000009</v>
          </cell>
          <cell r="L424">
            <v>1278.9279999999999</v>
          </cell>
          <cell r="M424">
            <v>751.41000000000008</v>
          </cell>
        </row>
        <row r="425">
          <cell r="A425">
            <v>1692</v>
          </cell>
          <cell r="B425" t="str">
            <v>PORTIQUE SANGLES 6M</v>
          </cell>
          <cell r="C425">
            <v>1798.49</v>
          </cell>
          <cell r="D425">
            <v>1258.943</v>
          </cell>
          <cell r="E425">
            <v>-0.3</v>
          </cell>
          <cell r="F425" t="str">
            <v>CROSSFIT</v>
          </cell>
          <cell r="H425" t="e">
            <v>#REF!</v>
          </cell>
          <cell r="I425">
            <v>0</v>
          </cell>
          <cell r="J425">
            <v>1258.943</v>
          </cell>
          <cell r="K425">
            <v>-0.19999999999999998</v>
          </cell>
          <cell r="L425">
            <v>1438.7920000000001</v>
          </cell>
          <cell r="M425">
            <v>845.33900000000006</v>
          </cell>
        </row>
        <row r="426">
          <cell r="A426">
            <v>3692</v>
          </cell>
          <cell r="B426" t="str">
            <v>POWER BAG 10KG</v>
          </cell>
          <cell r="C426">
            <v>58.78799999999999</v>
          </cell>
          <cell r="D426">
            <v>32.333399999999997</v>
          </cell>
          <cell r="E426">
            <v>-0.44999999999999996</v>
          </cell>
          <cell r="F426" t="str">
            <v>CROSSFIT</v>
          </cell>
          <cell r="H426" t="e">
            <v>#REF!</v>
          </cell>
          <cell r="I426">
            <v>10</v>
          </cell>
          <cell r="J426">
            <v>32.333399999999997</v>
          </cell>
          <cell r="K426">
            <v>-0.35</v>
          </cell>
          <cell r="L426">
            <v>38.212199999999996</v>
          </cell>
          <cell r="M426">
            <v>17.300884955752213</v>
          </cell>
        </row>
        <row r="427">
          <cell r="A427">
            <v>3693</v>
          </cell>
          <cell r="B427" t="str">
            <v>POWER BAG 15KG</v>
          </cell>
          <cell r="C427">
            <v>70.885999999999996</v>
          </cell>
          <cell r="D427">
            <v>38.987299999999998</v>
          </cell>
          <cell r="E427">
            <v>-0.45</v>
          </cell>
          <cell r="F427" t="str">
            <v>CROSSFIT</v>
          </cell>
          <cell r="H427" t="e">
            <v>#REF!</v>
          </cell>
          <cell r="I427">
            <v>15</v>
          </cell>
          <cell r="J427">
            <v>38.987299999999998</v>
          </cell>
          <cell r="K427">
            <v>-0.35</v>
          </cell>
          <cell r="L427">
            <v>46.075899999999997</v>
          </cell>
          <cell r="M427">
            <v>20.862831858407077</v>
          </cell>
        </row>
        <row r="428">
          <cell r="A428">
            <v>3694</v>
          </cell>
          <cell r="B428" t="str">
            <v>POWER BAG 20KG</v>
          </cell>
          <cell r="C428">
            <v>82.983999999999995</v>
          </cell>
          <cell r="D428">
            <v>45.641199999999998</v>
          </cell>
          <cell r="E428">
            <v>-0.45</v>
          </cell>
          <cell r="F428" t="str">
            <v>CROSSFIT</v>
          </cell>
          <cell r="H428" t="e">
            <v>#REF!</v>
          </cell>
          <cell r="I428">
            <v>20</v>
          </cell>
          <cell r="J428">
            <v>45.641199999999998</v>
          </cell>
          <cell r="K428">
            <v>-0.35</v>
          </cell>
          <cell r="L428">
            <v>53.939599999999999</v>
          </cell>
          <cell r="M428">
            <v>24.424778761061948</v>
          </cell>
        </row>
        <row r="429">
          <cell r="A429">
            <v>3695</v>
          </cell>
          <cell r="B429" t="str">
            <v>POWER BAG 25KG</v>
          </cell>
          <cell r="C429">
            <v>95.081999999999994</v>
          </cell>
          <cell r="D429">
            <v>52.295099999999998</v>
          </cell>
          <cell r="E429">
            <v>-0.45</v>
          </cell>
          <cell r="F429" t="str">
            <v>CROSSFIT</v>
          </cell>
          <cell r="H429" t="e">
            <v>#REF!</v>
          </cell>
          <cell r="I429">
            <v>25</v>
          </cell>
          <cell r="J429">
            <v>52.295099999999998</v>
          </cell>
          <cell r="K429">
            <v>-0.35</v>
          </cell>
          <cell r="L429">
            <v>61.8033</v>
          </cell>
          <cell r="M429">
            <v>27.986725663716815</v>
          </cell>
        </row>
        <row r="430">
          <cell r="A430">
            <v>3691</v>
          </cell>
          <cell r="B430" t="str">
            <v>POWER BAG 5KG</v>
          </cell>
          <cell r="C430">
            <v>46.69</v>
          </cell>
          <cell r="D430">
            <v>25.679500000000001</v>
          </cell>
          <cell r="E430">
            <v>-0.44999999999999996</v>
          </cell>
          <cell r="F430" t="str">
            <v>CROSSFIT</v>
          </cell>
          <cell r="H430" t="e">
            <v>#REF!</v>
          </cell>
          <cell r="I430">
            <v>5</v>
          </cell>
          <cell r="J430">
            <v>25.679500000000001</v>
          </cell>
          <cell r="K430">
            <v>-0.35</v>
          </cell>
          <cell r="L430">
            <v>30.348499999999998</v>
          </cell>
          <cell r="M430">
            <v>13.738938053097344</v>
          </cell>
        </row>
        <row r="431">
          <cell r="A431">
            <v>3696</v>
          </cell>
          <cell r="B431" t="str">
            <v xml:space="preserve">POWER BAND  LIGHT </v>
          </cell>
          <cell r="C431">
            <v>28.335999999999999</v>
          </cell>
          <cell r="D431">
            <v>12.751199999999997</v>
          </cell>
          <cell r="E431">
            <v>-0.55000000000000004</v>
          </cell>
          <cell r="F431" t="str">
            <v>CROSSFIT</v>
          </cell>
          <cell r="H431" t="e">
            <v>#REF!</v>
          </cell>
          <cell r="I431">
            <v>0.2</v>
          </cell>
          <cell r="J431">
            <v>12.751199999999997</v>
          </cell>
          <cell r="K431">
            <v>-0.45000000000000007</v>
          </cell>
          <cell r="L431">
            <v>15.584799999999998</v>
          </cell>
          <cell r="M431">
            <v>4.1725663716814152</v>
          </cell>
        </row>
        <row r="432">
          <cell r="A432">
            <v>3697</v>
          </cell>
          <cell r="B432" t="str">
            <v xml:space="preserve">POWER BAND EXTRA LIGHT </v>
          </cell>
          <cell r="C432">
            <v>16.928000000000001</v>
          </cell>
          <cell r="D432">
            <v>7.6175999999999995</v>
          </cell>
          <cell r="E432">
            <v>-0.55000000000000004</v>
          </cell>
          <cell r="F432" t="str">
            <v>CROSSFIT</v>
          </cell>
          <cell r="H432" t="e">
            <v>#REF!</v>
          </cell>
          <cell r="I432">
            <v>0.11</v>
          </cell>
          <cell r="J432">
            <v>7.6175999999999995</v>
          </cell>
          <cell r="K432">
            <v>-0.45000000000000007</v>
          </cell>
          <cell r="L432">
            <v>9.3103999999999996</v>
          </cell>
          <cell r="M432">
            <v>2.4933628318584073</v>
          </cell>
        </row>
        <row r="433">
          <cell r="A433">
            <v>3698</v>
          </cell>
          <cell r="B433" t="str">
            <v>POWER BAND EXTRA STRONG</v>
          </cell>
          <cell r="C433">
            <v>84.36399999999999</v>
          </cell>
          <cell r="D433">
            <v>37.963799999999992</v>
          </cell>
          <cell r="E433">
            <v>-0.55000000000000004</v>
          </cell>
          <cell r="F433" t="str">
            <v>CROSSFIT</v>
          </cell>
          <cell r="H433" t="e">
            <v>#REF!</v>
          </cell>
          <cell r="I433">
            <v>0.6</v>
          </cell>
          <cell r="J433">
            <v>37.963799999999992</v>
          </cell>
          <cell r="K433">
            <v>-0.45000000000000007</v>
          </cell>
          <cell r="L433">
            <v>46.400199999999991</v>
          </cell>
          <cell r="M433">
            <v>12.415929203539822</v>
          </cell>
        </row>
        <row r="434">
          <cell r="A434">
            <v>3699</v>
          </cell>
          <cell r="B434" t="str">
            <v>POWER BAND MEDIUM</v>
          </cell>
          <cell r="C434">
            <v>41.491999999999997</v>
          </cell>
          <cell r="D434">
            <v>18.671399999999998</v>
          </cell>
          <cell r="E434">
            <v>-0.55000000000000004</v>
          </cell>
          <cell r="F434" t="str">
            <v>CROSSFIT</v>
          </cell>
          <cell r="H434" t="e">
            <v>#REF!</v>
          </cell>
          <cell r="I434">
            <v>0.28999999999999998</v>
          </cell>
          <cell r="J434">
            <v>18.671399999999998</v>
          </cell>
          <cell r="K434">
            <v>-0.45000000000000007</v>
          </cell>
          <cell r="L434">
            <v>22.820599999999995</v>
          </cell>
          <cell r="M434">
            <v>6.1061946902654869</v>
          </cell>
        </row>
        <row r="435">
          <cell r="A435">
            <v>3552</v>
          </cell>
          <cell r="B435" t="str">
            <v>POWER BAND PEGS</v>
          </cell>
          <cell r="C435">
            <v>68</v>
          </cell>
          <cell r="D435">
            <v>47.599999999999994</v>
          </cell>
          <cell r="E435">
            <v>-0.3000000000000001</v>
          </cell>
          <cell r="F435" t="str">
            <v>CROSSFIT</v>
          </cell>
          <cell r="H435" t="e">
            <v>#REF!</v>
          </cell>
          <cell r="I435">
            <v>5.53</v>
          </cell>
          <cell r="J435">
            <v>47.599999999999994</v>
          </cell>
          <cell r="K435">
            <v>-0.20000000000000009</v>
          </cell>
          <cell r="L435">
            <v>54.4</v>
          </cell>
          <cell r="M435">
            <v>29.004424778761063</v>
          </cell>
        </row>
        <row r="436">
          <cell r="A436">
            <v>3700</v>
          </cell>
          <cell r="B436" t="str">
            <v>POWER BAND STRONG</v>
          </cell>
          <cell r="C436">
            <v>56.671999999999997</v>
          </cell>
          <cell r="D436">
            <v>25.502399999999994</v>
          </cell>
          <cell r="E436">
            <v>-0.55000000000000004</v>
          </cell>
          <cell r="F436" t="str">
            <v>CROSSFIT</v>
          </cell>
          <cell r="H436" t="e">
            <v>#REF!</v>
          </cell>
          <cell r="I436">
            <v>0.41</v>
          </cell>
          <cell r="J436">
            <v>25.502399999999994</v>
          </cell>
          <cell r="K436">
            <v>-0.45000000000000007</v>
          </cell>
          <cell r="L436">
            <v>31.169599999999996</v>
          </cell>
          <cell r="M436">
            <v>8.3451327433628304</v>
          </cell>
        </row>
        <row r="437">
          <cell r="A437">
            <v>3701</v>
          </cell>
          <cell r="B437" t="str">
            <v>PREACHER CURL BENCH ORIGIN</v>
          </cell>
          <cell r="C437">
            <v>780</v>
          </cell>
          <cell r="D437">
            <v>624</v>
          </cell>
          <cell r="E437">
            <v>-0.2</v>
          </cell>
          <cell r="F437" t="str">
            <v>MUSCULATION</v>
          </cell>
          <cell r="H437" t="e">
            <v>#REF!</v>
          </cell>
          <cell r="I437">
            <v>51</v>
          </cell>
          <cell r="J437">
            <v>624</v>
          </cell>
          <cell r="K437">
            <v>-0.1</v>
          </cell>
          <cell r="L437">
            <v>702</v>
          </cell>
          <cell r="M437">
            <v>452.52212389380537</v>
          </cell>
        </row>
        <row r="438">
          <cell r="A438">
            <v>1696</v>
          </cell>
          <cell r="B438" t="str">
            <v>PRESS BALL</v>
          </cell>
          <cell r="C438">
            <v>3.81</v>
          </cell>
          <cell r="D438">
            <v>1.7144999999999999</v>
          </cell>
          <cell r="E438">
            <v>-0.55000000000000004</v>
          </cell>
          <cell r="F438" t="str">
            <v>PILATES BIEN ETRE</v>
          </cell>
          <cell r="H438" t="e">
            <v>#REF!</v>
          </cell>
          <cell r="I438">
            <v>0.08</v>
          </cell>
          <cell r="J438">
            <v>1.7144999999999999</v>
          </cell>
          <cell r="K438">
            <v>-0.45000000000000007</v>
          </cell>
          <cell r="L438">
            <v>2.0954999999999999</v>
          </cell>
          <cell r="M438">
            <v>0.68200000000000005</v>
          </cell>
        </row>
        <row r="439">
          <cell r="A439">
            <v>2364</v>
          </cell>
          <cell r="B439" t="str">
            <v>PULLBOY BLEU</v>
          </cell>
          <cell r="C439">
            <v>5.0199999999999996</v>
          </cell>
          <cell r="D439">
            <v>3.2629999999999999</v>
          </cell>
          <cell r="E439">
            <v>-0.35</v>
          </cell>
          <cell r="F439" t="str">
            <v>AQUAFITNESS</v>
          </cell>
          <cell r="H439" t="e">
            <v>#REF!</v>
          </cell>
          <cell r="I439">
            <v>0</v>
          </cell>
          <cell r="J439">
            <v>3.2629999999999999</v>
          </cell>
          <cell r="K439">
            <v>-0.24999999999999997</v>
          </cell>
          <cell r="L439">
            <v>3.7649999999999997</v>
          </cell>
          <cell r="M439">
            <v>2.09</v>
          </cell>
        </row>
        <row r="440">
          <cell r="A440">
            <v>3703</v>
          </cell>
          <cell r="B440" t="str">
            <v>PUNCHING BAG RACK</v>
          </cell>
          <cell r="C440">
            <v>55</v>
          </cell>
          <cell r="D440">
            <v>41.25</v>
          </cell>
          <cell r="E440">
            <v>-0.25</v>
          </cell>
          <cell r="F440" t="str">
            <v>CROSSFIT</v>
          </cell>
          <cell r="H440" t="e">
            <v>#REF!</v>
          </cell>
          <cell r="I440">
            <v>8</v>
          </cell>
          <cell r="J440">
            <v>41.25</v>
          </cell>
          <cell r="K440">
            <v>-0.15</v>
          </cell>
          <cell r="L440">
            <v>46.75</v>
          </cell>
          <cell r="M440">
            <v>30.530973451327437</v>
          </cell>
        </row>
        <row r="441">
          <cell r="A441">
            <v>3707</v>
          </cell>
          <cell r="B441" t="str">
            <v>R-CYCLE S1</v>
          </cell>
          <cell r="C441">
            <v>3273</v>
          </cell>
          <cell r="D441">
            <v>2618.4</v>
          </cell>
          <cell r="E441">
            <v>-0.19999999999999998</v>
          </cell>
          <cell r="F441" t="str">
            <v>CARDIO TRAINING</v>
          </cell>
          <cell r="H441" t="e">
            <v>#REF!</v>
          </cell>
          <cell r="I441">
            <v>86</v>
          </cell>
          <cell r="J441">
            <v>2618.4</v>
          </cell>
          <cell r="K441">
            <v>-9.9999999999999978E-2</v>
          </cell>
          <cell r="L441">
            <v>2945.7000000000003</v>
          </cell>
          <cell r="M441">
            <v>2088.0176991150443</v>
          </cell>
        </row>
        <row r="442">
          <cell r="A442">
            <v>3708</v>
          </cell>
          <cell r="B442" t="str">
            <v>R-CYCLE S2</v>
          </cell>
          <cell r="C442">
            <v>3685</v>
          </cell>
          <cell r="D442">
            <v>2948</v>
          </cell>
          <cell r="E442">
            <v>-0.2</v>
          </cell>
          <cell r="F442" t="str">
            <v>CARDIO TRAINING</v>
          </cell>
          <cell r="H442" t="e">
            <v>#REF!</v>
          </cell>
          <cell r="I442">
            <v>86</v>
          </cell>
          <cell r="J442">
            <v>2948</v>
          </cell>
          <cell r="K442">
            <v>-0.1</v>
          </cell>
          <cell r="L442">
            <v>3316.5</v>
          </cell>
          <cell r="M442">
            <v>2342.6194690265488</v>
          </cell>
        </row>
        <row r="443">
          <cell r="A443">
            <v>3709</v>
          </cell>
          <cell r="B443" t="str">
            <v>R-CYCLE S3</v>
          </cell>
          <cell r="C443">
            <v>5470</v>
          </cell>
          <cell r="D443">
            <v>4376</v>
          </cell>
          <cell r="E443">
            <v>-0.2</v>
          </cell>
          <cell r="F443" t="str">
            <v>CARDIO TRAINING</v>
          </cell>
          <cell r="H443" t="e">
            <v>#REF!</v>
          </cell>
          <cell r="I443">
            <v>95</v>
          </cell>
          <cell r="J443">
            <v>4376</v>
          </cell>
          <cell r="K443">
            <v>-0.1</v>
          </cell>
          <cell r="L443">
            <v>4923</v>
          </cell>
          <cell r="M443">
            <v>3379.7168141592924</v>
          </cell>
        </row>
        <row r="444">
          <cell r="A444">
            <v>1697</v>
          </cell>
          <cell r="B444" t="str">
            <v>RACK 10 KITS PUMP</v>
          </cell>
          <cell r="C444">
            <v>214.72</v>
          </cell>
          <cell r="D444">
            <v>96.623999999999995</v>
          </cell>
          <cell r="E444">
            <v>-0.55000000000000004</v>
          </cell>
          <cell r="F444" t="str">
            <v>FITNESS</v>
          </cell>
          <cell r="H444" t="e">
            <v>#REF!</v>
          </cell>
          <cell r="I444">
            <v>20</v>
          </cell>
          <cell r="J444">
            <v>96.623999999999995</v>
          </cell>
          <cell r="K444">
            <v>-0.45000000000000007</v>
          </cell>
          <cell r="L444">
            <v>118.09599999999999</v>
          </cell>
          <cell r="M444">
            <v>36.259499999999996</v>
          </cell>
        </row>
        <row r="445">
          <cell r="A445">
            <v>1699</v>
          </cell>
          <cell r="B445" t="str">
            <v>RACK 20 KITS PUMP GRIS</v>
          </cell>
          <cell r="C445">
            <v>450</v>
          </cell>
          <cell r="D445">
            <v>186.25</v>
          </cell>
          <cell r="E445">
            <v>-0.55000000000000004</v>
          </cell>
          <cell r="F445" t="str">
            <v>FITNESS</v>
          </cell>
          <cell r="H445" t="e">
            <v>#REF!</v>
          </cell>
          <cell r="I445">
            <v>48</v>
          </cell>
          <cell r="J445">
            <v>202.49999999999997</v>
          </cell>
          <cell r="K445">
            <v>-0.45000000000000007</v>
          </cell>
          <cell r="L445">
            <v>247.49999999999997</v>
          </cell>
          <cell r="M445">
            <v>82.637168141592923</v>
          </cell>
        </row>
        <row r="446">
          <cell r="A446">
            <v>2904</v>
          </cell>
          <cell r="B446" t="str">
            <v>RACK 20 KITS PUMP NOIR</v>
          </cell>
          <cell r="C446">
            <v>450</v>
          </cell>
          <cell r="D446">
            <v>270</v>
          </cell>
          <cell r="E446">
            <v>-0.4</v>
          </cell>
          <cell r="F446" t="str">
            <v>FITNESS</v>
          </cell>
          <cell r="H446" t="e">
            <v>#REF!</v>
          </cell>
          <cell r="I446">
            <v>99</v>
          </cell>
          <cell r="J446">
            <v>270</v>
          </cell>
          <cell r="K446">
            <v>-0.30000000000000004</v>
          </cell>
          <cell r="L446">
            <v>315</v>
          </cell>
          <cell r="M446">
            <v>137.28761061946904</v>
          </cell>
        </row>
        <row r="447">
          <cell r="A447">
            <v>2228</v>
          </cell>
          <cell r="B447" t="str">
            <v>RACK AB MXR</v>
          </cell>
          <cell r="C447">
            <v>341.04</v>
          </cell>
          <cell r="D447">
            <v>306.93600000000004</v>
          </cell>
          <cell r="E447">
            <v>-9.999999999999995E-2</v>
          </cell>
          <cell r="F447" t="str">
            <v>PERSONAL TRAINER</v>
          </cell>
          <cell r="H447" t="e">
            <v>#REF!</v>
          </cell>
          <cell r="I447">
            <v>39</v>
          </cell>
          <cell r="J447">
            <v>306.93600000000004</v>
          </cell>
          <cell r="K447">
            <v>0</v>
          </cell>
          <cell r="L447">
            <v>341.04</v>
          </cell>
          <cell r="M447">
            <v>266.79999999999995</v>
          </cell>
        </row>
        <row r="448">
          <cell r="A448">
            <v>1718</v>
          </cell>
          <cell r="B448" t="str">
            <v>RACK ACCESSOIRES MAX RACK</v>
          </cell>
          <cell r="C448">
            <v>132</v>
          </cell>
          <cell r="D448">
            <v>99</v>
          </cell>
          <cell r="E448">
            <v>-0.25</v>
          </cell>
          <cell r="F448" t="str">
            <v>MUSCULATION</v>
          </cell>
          <cell r="H448" t="e">
            <v>#REF!</v>
          </cell>
          <cell r="I448">
            <v>16</v>
          </cell>
          <cell r="J448">
            <v>99</v>
          </cell>
          <cell r="K448">
            <v>-0.15</v>
          </cell>
          <cell r="L448">
            <v>112.2</v>
          </cell>
          <cell r="M448">
            <v>71.137168141592923</v>
          </cell>
        </row>
        <row r="449">
          <cell r="A449">
            <v>2905</v>
          </cell>
          <cell r="B449" t="str">
            <v>RACK BARRES</v>
          </cell>
          <cell r="D449">
            <v>262.95999999999998</v>
          </cell>
          <cell r="F449" t="str">
            <v>PACK OUVERTURE</v>
          </cell>
          <cell r="H449" t="e">
            <v>#REF!</v>
          </cell>
          <cell r="I449">
            <v>52</v>
          </cell>
          <cell r="L449">
            <v>0</v>
          </cell>
          <cell r="M449" t="e">
            <v>#N/A</v>
          </cell>
        </row>
        <row r="450">
          <cell r="A450">
            <v>3555</v>
          </cell>
          <cell r="B450" t="str">
            <v>RACK BARRES MURAL</v>
          </cell>
          <cell r="C450">
            <v>73.484999999999985</v>
          </cell>
          <cell r="D450">
            <v>33.068249999999992</v>
          </cell>
          <cell r="E450">
            <v>-0.55000000000000004</v>
          </cell>
          <cell r="F450" t="str">
            <v>MUSCULATION</v>
          </cell>
          <cell r="H450" t="e">
            <v>#REF!</v>
          </cell>
          <cell r="I450">
            <v>7</v>
          </cell>
          <cell r="J450">
            <v>33.068249999999992</v>
          </cell>
          <cell r="K450">
            <v>-0.45000000000000007</v>
          </cell>
          <cell r="L450">
            <v>40.416749999999986</v>
          </cell>
          <cell r="M450">
            <v>8.6504424778761067</v>
          </cell>
        </row>
        <row r="451">
          <cell r="A451">
            <v>3398</v>
          </cell>
          <cell r="B451" t="str">
            <v>RACK BARRES VERTICAL</v>
          </cell>
          <cell r="C451">
            <v>128.79999999999998</v>
          </cell>
          <cell r="D451">
            <v>70.84</v>
          </cell>
          <cell r="E451">
            <v>-0.4499999999999999</v>
          </cell>
          <cell r="F451" t="str">
            <v>MUSCULATION</v>
          </cell>
          <cell r="H451" t="e">
            <v>#REF!</v>
          </cell>
          <cell r="I451">
            <v>14.8</v>
          </cell>
          <cell r="J451">
            <v>70.84</v>
          </cell>
          <cell r="K451">
            <v>-0.34999999999999987</v>
          </cell>
          <cell r="L451">
            <v>83.720000000000013</v>
          </cell>
          <cell r="M451">
            <v>38.621681415929203</v>
          </cell>
        </row>
        <row r="452">
          <cell r="A452">
            <v>1705</v>
          </cell>
          <cell r="B452" t="str">
            <v xml:space="preserve">RACK DISQUES </v>
          </cell>
          <cell r="C452">
            <v>231.72499999999997</v>
          </cell>
          <cell r="D452">
            <v>115.86249999999998</v>
          </cell>
          <cell r="E452">
            <v>-0.5</v>
          </cell>
          <cell r="F452" t="str">
            <v>MUSCULATION</v>
          </cell>
          <cell r="H452" t="e">
            <v>#REF!</v>
          </cell>
          <cell r="I452">
            <v>16.5</v>
          </cell>
          <cell r="J452">
            <v>115.86249999999998</v>
          </cell>
          <cell r="K452">
            <v>-0.4</v>
          </cell>
          <cell r="L452">
            <v>139.03499999999997</v>
          </cell>
          <cell r="M452">
            <v>54.548672566371685</v>
          </cell>
        </row>
        <row r="453">
          <cell r="A453">
            <v>1717</v>
          </cell>
          <cell r="B453" t="str">
            <v>RACK DISQUES &amp; BARRES</v>
          </cell>
          <cell r="C453">
            <v>331.2</v>
          </cell>
          <cell r="D453">
            <v>132.47999999999999</v>
          </cell>
          <cell r="E453">
            <v>-0.6</v>
          </cell>
          <cell r="F453" t="str">
            <v>MUSCULATION</v>
          </cell>
          <cell r="H453" t="e">
            <v>#REF!</v>
          </cell>
          <cell r="I453">
            <v>27</v>
          </cell>
          <cell r="J453">
            <v>132.47999999999999</v>
          </cell>
          <cell r="K453">
            <v>-0.5</v>
          </cell>
          <cell r="L453">
            <v>165.6</v>
          </cell>
          <cell r="M453">
            <v>32.56637168141593</v>
          </cell>
        </row>
        <row r="454">
          <cell r="A454">
            <v>1709</v>
          </cell>
          <cell r="B454" t="str">
            <v>RACK DOMES TRAINER</v>
          </cell>
          <cell r="C454">
            <v>157.94</v>
          </cell>
          <cell r="D454">
            <v>118.455</v>
          </cell>
          <cell r="E454">
            <v>-0.25</v>
          </cell>
          <cell r="F454" t="str">
            <v>FITNESS</v>
          </cell>
          <cell r="H454" t="e">
            <v>#REF!</v>
          </cell>
          <cell r="I454">
            <v>0</v>
          </cell>
          <cell r="J454">
            <v>118.455</v>
          </cell>
          <cell r="K454">
            <v>-0.15</v>
          </cell>
          <cell r="L454">
            <v>134.249</v>
          </cell>
          <cell r="M454">
            <v>85.04249999999999</v>
          </cell>
        </row>
        <row r="455">
          <cell r="A455">
            <v>1710</v>
          </cell>
          <cell r="B455" t="str">
            <v>RACK FOAM ROLLER</v>
          </cell>
          <cell r="C455">
            <v>20.03</v>
          </cell>
          <cell r="D455">
            <v>12.018000000000001</v>
          </cell>
          <cell r="E455">
            <v>-0.4</v>
          </cell>
          <cell r="F455" t="str">
            <v>PILATES BIEN ETRE</v>
          </cell>
          <cell r="H455" t="e">
            <v>#REF!</v>
          </cell>
          <cell r="I455">
            <v>0.2</v>
          </cell>
          <cell r="J455">
            <v>12.018000000000001</v>
          </cell>
          <cell r="K455">
            <v>-0.30000000000000004</v>
          </cell>
          <cell r="L455">
            <v>14.020999999999999</v>
          </cell>
          <cell r="M455">
            <v>6.5549999999999997</v>
          </cell>
        </row>
        <row r="456">
          <cell r="A456">
            <v>3579</v>
          </cell>
          <cell r="B456" t="str">
            <v>RACK GATOR</v>
          </cell>
          <cell r="C456">
            <v>89.16</v>
          </cell>
          <cell r="D456">
            <v>89.16</v>
          </cell>
          <cell r="E456">
            <v>0</v>
          </cell>
          <cell r="F456" t="str">
            <v>SONORISATION</v>
          </cell>
          <cell r="H456" t="e">
            <v>#REF!</v>
          </cell>
          <cell r="I456">
            <v>6</v>
          </cell>
          <cell r="J456">
            <v>89.16</v>
          </cell>
          <cell r="L456">
            <v>89.16</v>
          </cell>
          <cell r="M456">
            <v>80.239999999999995</v>
          </cell>
        </row>
        <row r="457">
          <cell r="A457">
            <v>1704</v>
          </cell>
          <cell r="B457" t="str">
            <v>RACK GYMBALL</v>
          </cell>
          <cell r="C457">
            <v>120.4</v>
          </cell>
          <cell r="D457">
            <v>78.260000000000005</v>
          </cell>
          <cell r="E457">
            <v>-0.35</v>
          </cell>
          <cell r="F457" t="str">
            <v>PILATES BIEN ETRE</v>
          </cell>
          <cell r="H457" t="e">
            <v>#REF!</v>
          </cell>
          <cell r="I457">
            <v>11</v>
          </cell>
          <cell r="J457">
            <v>78.260000000000005</v>
          </cell>
          <cell r="K457">
            <v>-0.24999999999999997</v>
          </cell>
          <cell r="L457">
            <v>90.300000000000011</v>
          </cell>
          <cell r="M457">
            <v>44.09690265486725</v>
          </cell>
        </row>
        <row r="458">
          <cell r="A458">
            <v>3777</v>
          </cell>
          <cell r="B458" t="str">
            <v>RACK HALTRES 10 è 15 PAIRES</v>
          </cell>
          <cell r="C458">
            <v>392</v>
          </cell>
          <cell r="D458">
            <v>274.39999999999998</v>
          </cell>
          <cell r="E458">
            <v>-0.30000000000000004</v>
          </cell>
          <cell r="F458" t="str">
            <v>MUSCULATION</v>
          </cell>
          <cell r="H458" t="e">
            <v>#REF!</v>
          </cell>
          <cell r="I458">
            <v>95</v>
          </cell>
          <cell r="J458">
            <v>274.39999999999998</v>
          </cell>
          <cell r="K458">
            <v>-0.20000000000000004</v>
          </cell>
          <cell r="L458">
            <v>313.59999999999997</v>
          </cell>
          <cell r="M458">
            <v>166.90265486725662</v>
          </cell>
        </row>
        <row r="459">
          <cell r="A459">
            <v>2239</v>
          </cell>
          <cell r="B459" t="str">
            <v>RACK HALTERES FITNESS ROULANT</v>
          </cell>
          <cell r="C459">
            <v>209</v>
          </cell>
          <cell r="D459">
            <v>135.85</v>
          </cell>
          <cell r="E459">
            <v>-0.35000000000000003</v>
          </cell>
          <cell r="F459" t="str">
            <v>FITNESS</v>
          </cell>
          <cell r="H459" t="e">
            <v>#REF!</v>
          </cell>
          <cell r="I459">
            <v>27</v>
          </cell>
          <cell r="J459">
            <v>135.85</v>
          </cell>
          <cell r="K459">
            <v>-0.25</v>
          </cell>
          <cell r="L459">
            <v>156.75</v>
          </cell>
          <cell r="M459">
            <v>78.159292035398238</v>
          </cell>
        </row>
        <row r="460">
          <cell r="A460">
            <v>1713</v>
          </cell>
          <cell r="B460" t="str">
            <v>RACK KETTLEBELL</v>
          </cell>
          <cell r="C460">
            <v>140</v>
          </cell>
          <cell r="D460">
            <v>84</v>
          </cell>
          <cell r="E460">
            <v>-0.4</v>
          </cell>
          <cell r="F460" t="str">
            <v>CROSSFIT</v>
          </cell>
          <cell r="H460" t="e">
            <v>#REF!</v>
          </cell>
          <cell r="I460">
            <v>25.5</v>
          </cell>
          <cell r="J460">
            <v>84</v>
          </cell>
          <cell r="K460">
            <v>-0.30000000000000004</v>
          </cell>
          <cell r="L460">
            <v>98</v>
          </cell>
          <cell r="M460">
            <v>49.256637168141594</v>
          </cell>
        </row>
        <row r="461">
          <cell r="A461">
            <v>2345</v>
          </cell>
          <cell r="B461" t="str">
            <v>RACK MEDECIN BALL 5</v>
          </cell>
          <cell r="C461">
            <v>87.79</v>
          </cell>
          <cell r="D461">
            <v>48.284500000000008</v>
          </cell>
          <cell r="E461">
            <v>-0.44999999999999996</v>
          </cell>
          <cell r="F461" t="str">
            <v>CROSSFIT</v>
          </cell>
          <cell r="H461" t="e">
            <v>#REF!</v>
          </cell>
          <cell r="I461">
            <v>7</v>
          </cell>
          <cell r="J461">
            <v>48.284500000000008</v>
          </cell>
          <cell r="K461">
            <v>-0.35</v>
          </cell>
          <cell r="L461">
            <v>57.063500000000005</v>
          </cell>
          <cell r="M461">
            <v>24.628318584070797</v>
          </cell>
        </row>
        <row r="462">
          <cell r="A462">
            <v>1716</v>
          </cell>
          <cell r="B462" t="str">
            <v>RACK MURAL TAPIS</v>
          </cell>
          <cell r="C462">
            <v>12.419999999999998</v>
          </cell>
          <cell r="D462">
            <v>7.4519999999999982</v>
          </cell>
          <cell r="E462">
            <v>-0.40000000000000008</v>
          </cell>
          <cell r="F462" t="str">
            <v>FITNESS</v>
          </cell>
          <cell r="H462" t="e">
            <v>#REF!</v>
          </cell>
          <cell r="I462">
            <v>18</v>
          </cell>
          <cell r="J462">
            <v>7.4519999999999982</v>
          </cell>
          <cell r="K462">
            <v>-0.30000000000000004</v>
          </cell>
          <cell r="L462">
            <v>8.6939999999999973</v>
          </cell>
          <cell r="M462">
            <v>4.1399999999999997</v>
          </cell>
        </row>
        <row r="463">
          <cell r="A463">
            <v>2347</v>
          </cell>
          <cell r="B463" t="str">
            <v>RACK POWER BAG</v>
          </cell>
          <cell r="C463">
            <v>124.05624999999999</v>
          </cell>
          <cell r="D463">
            <v>86.83937499999999</v>
          </cell>
          <cell r="E463">
            <v>-0.30000000000000004</v>
          </cell>
          <cell r="F463" t="str">
            <v>CROSSFIT</v>
          </cell>
          <cell r="H463" t="e">
            <v>#REF!</v>
          </cell>
          <cell r="I463">
            <v>15.5</v>
          </cell>
          <cell r="J463">
            <v>86.83937499999999</v>
          </cell>
          <cell r="K463">
            <v>-0.20000000000000004</v>
          </cell>
          <cell r="L463">
            <v>99.24499999999999</v>
          </cell>
          <cell r="M463">
            <v>58.415929203539825</v>
          </cell>
        </row>
        <row r="464">
          <cell r="A464">
            <v>1719</v>
          </cell>
          <cell r="B464" t="str">
            <v>RACK TAPIS ROULANT</v>
          </cell>
          <cell r="C464">
            <v>85.28</v>
          </cell>
          <cell r="D464">
            <v>62.27</v>
          </cell>
          <cell r="E464">
            <v>-0.25</v>
          </cell>
          <cell r="F464" t="str">
            <v>FITNESS</v>
          </cell>
          <cell r="H464" t="e">
            <v>#REF!</v>
          </cell>
          <cell r="I464">
            <v>19</v>
          </cell>
          <cell r="J464">
            <v>63.96</v>
          </cell>
          <cell r="K464">
            <v>-0.15</v>
          </cell>
          <cell r="L464">
            <v>72.488</v>
          </cell>
          <cell r="M464">
            <v>45.236725663716818</v>
          </cell>
        </row>
        <row r="465">
          <cell r="A465">
            <v>1722</v>
          </cell>
          <cell r="B465" t="str">
            <v>REFORMER</v>
          </cell>
          <cell r="C465">
            <v>3102.01</v>
          </cell>
          <cell r="D465">
            <v>2481.6080000000002</v>
          </cell>
          <cell r="E465">
            <v>-0.2</v>
          </cell>
          <cell r="F465" t="str">
            <v>PILATES BIEN ETRE</v>
          </cell>
          <cell r="H465" t="e">
            <v>#REF!</v>
          </cell>
          <cell r="I465">
            <v>0</v>
          </cell>
          <cell r="J465">
            <v>2481.6080000000002</v>
          </cell>
          <cell r="K465">
            <v>-0.1</v>
          </cell>
          <cell r="L465">
            <v>2791.8090000000002</v>
          </cell>
          <cell r="M465">
            <v>1606.5</v>
          </cell>
        </row>
        <row r="466">
          <cell r="A466">
            <v>2429</v>
          </cell>
          <cell r="B466" t="str">
            <v>REFORMER ALUMINIUM</v>
          </cell>
          <cell r="C466">
            <v>3292.65</v>
          </cell>
          <cell r="D466">
            <v>2963.3850000000002</v>
          </cell>
          <cell r="E466">
            <v>-9.9999999999999964E-2</v>
          </cell>
          <cell r="F466" t="str">
            <v>PILATES BIEN ETRE</v>
          </cell>
          <cell r="H466" t="e">
            <v>#REF!</v>
          </cell>
          <cell r="I466">
            <v>0</v>
          </cell>
          <cell r="J466">
            <v>2963.3850000000002</v>
          </cell>
          <cell r="K466">
            <v>0</v>
          </cell>
          <cell r="L466">
            <v>3292.65</v>
          </cell>
          <cell r="M466">
            <v>1946.5</v>
          </cell>
        </row>
        <row r="467">
          <cell r="A467">
            <v>1723</v>
          </cell>
          <cell r="B467" t="str">
            <v>REFORMER AVEC TOUR</v>
          </cell>
          <cell r="C467">
            <v>4020.07</v>
          </cell>
          <cell r="D467">
            <v>3015.0525000000002</v>
          </cell>
          <cell r="E467">
            <v>-0.24999999999999997</v>
          </cell>
          <cell r="F467" t="str">
            <v>PILATES BIEN ETRE</v>
          </cell>
          <cell r="H467" t="e">
            <v>#REF!</v>
          </cell>
          <cell r="I467">
            <v>0</v>
          </cell>
          <cell r="J467">
            <v>3015.0525000000002</v>
          </cell>
          <cell r="K467">
            <v>-0.14999999999999997</v>
          </cell>
          <cell r="L467">
            <v>3417.0595000000003</v>
          </cell>
          <cell r="M467">
            <v>1946.5</v>
          </cell>
        </row>
        <row r="468">
          <cell r="A468">
            <v>3711</v>
          </cell>
          <cell r="B468" t="str">
            <v>ROTARY TORSO EVOLVE</v>
          </cell>
          <cell r="C468">
            <v>2937</v>
          </cell>
          <cell r="D468">
            <v>2496.4499999999998</v>
          </cell>
          <cell r="E468">
            <v>-0.15000000000000005</v>
          </cell>
          <cell r="F468" t="str">
            <v>MUSCULATION</v>
          </cell>
          <cell r="H468" t="e">
            <v>#REF!</v>
          </cell>
          <cell r="I468">
            <v>266</v>
          </cell>
          <cell r="J468">
            <v>2496.4499999999998</v>
          </cell>
          <cell r="K468">
            <v>-5.0000000000000044E-2</v>
          </cell>
          <cell r="L468">
            <v>2790.15</v>
          </cell>
          <cell r="M468">
            <v>1906.7256637168143</v>
          </cell>
        </row>
        <row r="469">
          <cell r="A469">
            <v>3480</v>
          </cell>
          <cell r="B469" t="str">
            <v>ROTATIONAL CORE</v>
          </cell>
          <cell r="C469">
            <v>45.650399999999991</v>
          </cell>
          <cell r="D469">
            <v>34.237799999999993</v>
          </cell>
          <cell r="E469">
            <v>-0.25</v>
          </cell>
          <cell r="F469" t="str">
            <v>CROSSFIT</v>
          </cell>
          <cell r="H469" t="e">
            <v>#REF!</v>
          </cell>
          <cell r="I469">
            <v>3.53</v>
          </cell>
          <cell r="J469">
            <v>34.237799999999993</v>
          </cell>
          <cell r="K469">
            <v>-0.15</v>
          </cell>
          <cell r="L469">
            <v>38.802839999999989</v>
          </cell>
          <cell r="M469">
            <v>22.389380530973451</v>
          </cell>
        </row>
        <row r="470">
          <cell r="A470">
            <v>2578</v>
          </cell>
          <cell r="B470" t="str">
            <v>ROTULE MULTIFONCTION PAR 6</v>
          </cell>
          <cell r="C470">
            <v>10.029999999999999</v>
          </cell>
          <cell r="D470">
            <v>6.5194999999999999</v>
          </cell>
          <cell r="E470">
            <v>-0.35</v>
          </cell>
          <cell r="F470" t="str">
            <v>PERSONAL TRAINER</v>
          </cell>
          <cell r="H470" t="e">
            <v>#REF!</v>
          </cell>
          <cell r="I470">
            <v>0</v>
          </cell>
          <cell r="J470">
            <v>6.5194999999999999</v>
          </cell>
          <cell r="K470">
            <v>-0.24999999999999997</v>
          </cell>
          <cell r="L470">
            <v>7.5224999999999991</v>
          </cell>
          <cell r="M470">
            <v>3.8390000000000004</v>
          </cell>
        </row>
        <row r="471">
          <cell r="A471">
            <v>3712</v>
          </cell>
          <cell r="B471" t="str">
            <v>RUMBLE ROLLER</v>
          </cell>
          <cell r="C471">
            <v>47.402999999999992</v>
          </cell>
          <cell r="D471">
            <v>21.331349999999993</v>
          </cell>
          <cell r="E471">
            <v>-0.55000000000000004</v>
          </cell>
          <cell r="F471" t="str">
            <v>CROSSFIT</v>
          </cell>
          <cell r="H471" t="e">
            <v>#REF!</v>
          </cell>
          <cell r="I471">
            <v>0.75</v>
          </cell>
          <cell r="J471">
            <v>21.331349999999993</v>
          </cell>
          <cell r="K471">
            <v>-0.45000000000000007</v>
          </cell>
          <cell r="L471">
            <v>26.071649999999991</v>
          </cell>
          <cell r="M471">
            <v>6.2079646017699108</v>
          </cell>
        </row>
        <row r="472">
          <cell r="A472">
            <v>3713</v>
          </cell>
          <cell r="B472" t="str">
            <v>RUN S1</v>
          </cell>
          <cell r="C472">
            <v>5729</v>
          </cell>
          <cell r="D472">
            <v>4583.2</v>
          </cell>
          <cell r="E472">
            <v>-0.20000000000000004</v>
          </cell>
          <cell r="F472" t="str">
            <v>CARDIO TRAINING</v>
          </cell>
          <cell r="H472" t="e">
            <v>#REF!</v>
          </cell>
          <cell r="I472">
            <v>240</v>
          </cell>
          <cell r="J472">
            <v>4583.2</v>
          </cell>
          <cell r="K472">
            <v>-0.10000000000000003</v>
          </cell>
          <cell r="L472">
            <v>5156.0999999999995</v>
          </cell>
          <cell r="M472">
            <v>3526.4247787610625</v>
          </cell>
        </row>
        <row r="473">
          <cell r="A473">
            <v>3714</v>
          </cell>
          <cell r="B473" t="str">
            <v>RUN S2</v>
          </cell>
          <cell r="C473">
            <v>6160</v>
          </cell>
          <cell r="D473">
            <v>4928</v>
          </cell>
          <cell r="E473">
            <v>-0.2</v>
          </cell>
          <cell r="F473" t="str">
            <v>CARDIO TRAINING</v>
          </cell>
          <cell r="H473" t="e">
            <v>#REF!</v>
          </cell>
          <cell r="I473">
            <v>240</v>
          </cell>
          <cell r="J473">
            <v>4928</v>
          </cell>
          <cell r="K473">
            <v>-0.1</v>
          </cell>
          <cell r="L473">
            <v>5544</v>
          </cell>
          <cell r="M473">
            <v>3781.0265486725671</v>
          </cell>
        </row>
        <row r="474">
          <cell r="A474">
            <v>3715</v>
          </cell>
          <cell r="B474" t="str">
            <v>RUN S3</v>
          </cell>
          <cell r="C474">
            <v>8032</v>
          </cell>
          <cell r="D474">
            <v>6425.6</v>
          </cell>
          <cell r="E474">
            <v>-0.19999999999999996</v>
          </cell>
          <cell r="F474" t="str">
            <v>CARDIO TRAINING</v>
          </cell>
          <cell r="H474" t="e">
            <v>#REF!</v>
          </cell>
          <cell r="I474">
            <v>249</v>
          </cell>
          <cell r="J474">
            <v>6425.6</v>
          </cell>
          <cell r="K474">
            <v>-9.999999999999995E-2</v>
          </cell>
          <cell r="L474">
            <v>7228.8</v>
          </cell>
          <cell r="M474">
            <v>4832.0619469026551</v>
          </cell>
        </row>
        <row r="475">
          <cell r="A475">
            <v>2596</v>
          </cell>
          <cell r="B475" t="str">
            <v>SAC DE FRAPPE 120CM SYNTHETIC</v>
          </cell>
          <cell r="C475">
            <v>106.67</v>
          </cell>
          <cell r="D475">
            <v>85.336000000000013</v>
          </cell>
          <cell r="E475">
            <v>-0.1999999999999999</v>
          </cell>
          <cell r="F475" t="str">
            <v>FITNESS</v>
          </cell>
          <cell r="H475" t="e">
            <v>#REF!</v>
          </cell>
          <cell r="I475">
            <v>35</v>
          </cell>
          <cell r="J475">
            <v>85.336000000000013</v>
          </cell>
          <cell r="K475">
            <v>-9.9999999999999895E-2</v>
          </cell>
          <cell r="L475">
            <v>96.003000000000014</v>
          </cell>
          <cell r="M475">
            <v>65.923000000000002</v>
          </cell>
        </row>
        <row r="476">
          <cell r="A476">
            <v>3557</v>
          </cell>
          <cell r="B476" t="str">
            <v>SAC DE FRAPPE 150CM SYNTHTIC</v>
          </cell>
          <cell r="C476">
            <v>115.83</v>
          </cell>
          <cell r="D476">
            <v>92.664000000000001</v>
          </cell>
          <cell r="E476">
            <v>-0.19999999999999998</v>
          </cell>
          <cell r="F476" t="str">
            <v>FITNESS</v>
          </cell>
          <cell r="H476" t="e">
            <v>#REF!</v>
          </cell>
          <cell r="I476">
            <v>0</v>
          </cell>
          <cell r="J476">
            <v>92.664000000000001</v>
          </cell>
          <cell r="K476">
            <v>-9.9999999999999978E-2</v>
          </cell>
          <cell r="L476">
            <v>104.247</v>
          </cell>
          <cell r="M476">
            <v>71.346000000000004</v>
          </cell>
        </row>
        <row r="477">
          <cell r="A477">
            <v>3556</v>
          </cell>
          <cell r="B477" t="str">
            <v>SAC DE FRAPPE 180CM CUIR</v>
          </cell>
          <cell r="C477">
            <v>232.5</v>
          </cell>
          <cell r="D477">
            <v>186</v>
          </cell>
          <cell r="E477">
            <v>-0.2</v>
          </cell>
          <cell r="F477" t="str">
            <v>FITNESS</v>
          </cell>
          <cell r="H477" t="e">
            <v>#REF!</v>
          </cell>
          <cell r="I477">
            <v>0</v>
          </cell>
          <cell r="J477">
            <v>186</v>
          </cell>
          <cell r="K477">
            <v>-0.1</v>
          </cell>
          <cell r="L477">
            <v>209.25</v>
          </cell>
          <cell r="M477">
            <v>143.22</v>
          </cell>
        </row>
        <row r="478">
          <cell r="A478">
            <v>2595</v>
          </cell>
          <cell r="B478" t="str">
            <v>SAC DE FRAPPE 180CM SYNTHETIC</v>
          </cell>
          <cell r="C478">
            <v>233.28</v>
          </cell>
          <cell r="D478">
            <v>139.96799999999999</v>
          </cell>
          <cell r="E478">
            <v>-0.4</v>
          </cell>
          <cell r="F478" t="str">
            <v>FITNESS</v>
          </cell>
          <cell r="H478" t="e">
            <v>#REF!</v>
          </cell>
          <cell r="I478">
            <v>0</v>
          </cell>
          <cell r="J478">
            <v>139.96799999999999</v>
          </cell>
          <cell r="K478">
            <v>-0.30000000000000004</v>
          </cell>
          <cell r="L478">
            <v>163.29599999999999</v>
          </cell>
          <cell r="M478">
            <v>81.62</v>
          </cell>
        </row>
        <row r="479">
          <cell r="A479">
            <v>1733</v>
          </cell>
          <cell r="B479" t="str">
            <v>SANGLES YOGA</v>
          </cell>
          <cell r="C479">
            <v>10</v>
          </cell>
          <cell r="D479">
            <v>6.5</v>
          </cell>
          <cell r="E479">
            <v>-0.35</v>
          </cell>
          <cell r="F479" t="str">
            <v>PILATES BIEN ETRE</v>
          </cell>
          <cell r="H479" t="e">
            <v>#REF!</v>
          </cell>
          <cell r="I479">
            <v>0</v>
          </cell>
          <cell r="J479">
            <v>6.5</v>
          </cell>
          <cell r="K479">
            <v>-0.24999999999999997</v>
          </cell>
          <cell r="L479">
            <v>7.5</v>
          </cell>
          <cell r="M479">
            <v>3.6224999999999996</v>
          </cell>
        </row>
        <row r="480">
          <cell r="A480">
            <v>3716</v>
          </cell>
          <cell r="B480" t="str">
            <v>SEATED CALF CORE</v>
          </cell>
          <cell r="C480">
            <v>1041.3499999999999</v>
          </cell>
          <cell r="D480">
            <v>676.87749999999994</v>
          </cell>
          <cell r="E480">
            <v>-0.35</v>
          </cell>
          <cell r="F480" t="str">
            <v>MUSCULATION</v>
          </cell>
          <cell r="H480" t="e">
            <v>#REF!</v>
          </cell>
          <cell r="I480">
            <v>54.7</v>
          </cell>
          <cell r="J480">
            <v>676.87749999999994</v>
          </cell>
          <cell r="K480">
            <v>-0.24999999999999997</v>
          </cell>
          <cell r="L480">
            <v>781.01249999999993</v>
          </cell>
          <cell r="M480">
            <v>421.85840707964604</v>
          </cell>
        </row>
        <row r="481">
          <cell r="A481">
            <v>3717</v>
          </cell>
          <cell r="B481" t="str">
            <v>SEATED CALF EVOLVE</v>
          </cell>
          <cell r="C481">
            <v>3007</v>
          </cell>
          <cell r="D481">
            <v>2555.9499999999998</v>
          </cell>
          <cell r="E481">
            <v>-0.15000000000000005</v>
          </cell>
          <cell r="F481" t="str">
            <v>MUSCULATION</v>
          </cell>
          <cell r="H481" t="e">
            <v>#REF!</v>
          </cell>
          <cell r="I481">
            <v>280</v>
          </cell>
          <cell r="J481">
            <v>2555.9499999999998</v>
          </cell>
          <cell r="K481">
            <v>-5.0000000000000044E-2</v>
          </cell>
          <cell r="L481">
            <v>2856.65</v>
          </cell>
          <cell r="M481">
            <v>1951.3274336283187</v>
          </cell>
        </row>
        <row r="482">
          <cell r="A482">
            <v>3718</v>
          </cell>
          <cell r="B482" t="str">
            <v>SEATED LAT PULLDOWN EVOLVE</v>
          </cell>
          <cell r="C482">
            <v>3104</v>
          </cell>
          <cell r="D482">
            <v>2638.4</v>
          </cell>
          <cell r="E482">
            <v>-0.14999999999999997</v>
          </cell>
          <cell r="F482" t="str">
            <v>MUSCULATION</v>
          </cell>
          <cell r="H482" t="e">
            <v>#REF!</v>
          </cell>
          <cell r="I482">
            <v>295</v>
          </cell>
          <cell r="J482">
            <v>2638.4</v>
          </cell>
          <cell r="K482">
            <v>-4.9999999999999961E-2</v>
          </cell>
          <cell r="L482">
            <v>2948.8</v>
          </cell>
          <cell r="M482">
            <v>2015.4424778761063</v>
          </cell>
        </row>
        <row r="483">
          <cell r="A483">
            <v>3719</v>
          </cell>
          <cell r="B483" t="str">
            <v>SEATED LEG CURL EVOLVE</v>
          </cell>
          <cell r="C483">
            <v>3190</v>
          </cell>
          <cell r="D483">
            <v>2711.5</v>
          </cell>
          <cell r="E483">
            <v>-0.15</v>
          </cell>
          <cell r="F483" t="str">
            <v>MUSCULATION</v>
          </cell>
          <cell r="H483" t="e">
            <v>#REF!</v>
          </cell>
          <cell r="I483">
            <v>295</v>
          </cell>
          <cell r="J483">
            <v>2711.5</v>
          </cell>
          <cell r="K483">
            <v>-4.9999999999999989E-2</v>
          </cell>
          <cell r="L483">
            <v>3030.5</v>
          </cell>
          <cell r="M483">
            <v>2070.2654867256638</v>
          </cell>
        </row>
        <row r="484">
          <cell r="A484">
            <v>3720</v>
          </cell>
          <cell r="B484" t="str">
            <v>SEATED LEG PRESS CORE</v>
          </cell>
          <cell r="C484">
            <v>2917.27</v>
          </cell>
          <cell r="D484">
            <v>2042.0889999999999</v>
          </cell>
          <cell r="E484">
            <v>-0.3</v>
          </cell>
          <cell r="F484" t="str">
            <v>MUSCULATION</v>
          </cell>
          <cell r="H484" t="e">
            <v>#REF!</v>
          </cell>
          <cell r="I484">
            <v>189</v>
          </cell>
          <cell r="J484">
            <v>2042.0889999999999</v>
          </cell>
          <cell r="K484">
            <v>-0.19999999999999998</v>
          </cell>
          <cell r="L484">
            <v>2333.8160000000003</v>
          </cell>
          <cell r="M484">
            <v>1351.0619469026551</v>
          </cell>
        </row>
        <row r="485">
          <cell r="A485">
            <v>3721</v>
          </cell>
          <cell r="B485" t="str">
            <v>SEATED LEG PRESS EVOLVE</v>
          </cell>
          <cell r="C485">
            <v>4662</v>
          </cell>
          <cell r="D485">
            <v>3962.7</v>
          </cell>
          <cell r="E485">
            <v>-0.15000000000000005</v>
          </cell>
          <cell r="F485" t="str">
            <v>MUSCULATION</v>
          </cell>
          <cell r="H485" t="e">
            <v>#REF!</v>
          </cell>
          <cell r="I485">
            <v>486</v>
          </cell>
          <cell r="J485">
            <v>3962.7</v>
          </cell>
          <cell r="K485">
            <v>-5.0000000000000044E-2</v>
          </cell>
          <cell r="L485">
            <v>4428.8999999999996</v>
          </cell>
          <cell r="M485">
            <v>3110.9734513274338</v>
          </cell>
        </row>
        <row r="486">
          <cell r="A486">
            <v>3722</v>
          </cell>
          <cell r="B486" t="str">
            <v>SEATED ROW CORE</v>
          </cell>
          <cell r="C486">
            <v>2676.27</v>
          </cell>
          <cell r="D486">
            <v>1873.3889999999999</v>
          </cell>
          <cell r="E486">
            <v>-0.30000000000000004</v>
          </cell>
          <cell r="F486" t="str">
            <v>MUSCULATION</v>
          </cell>
          <cell r="H486" t="e">
            <v>#REF!</v>
          </cell>
          <cell r="I486">
            <v>162</v>
          </cell>
          <cell r="J486">
            <v>1873.3889999999999</v>
          </cell>
          <cell r="K486">
            <v>-0.20000000000000004</v>
          </cell>
          <cell r="L486">
            <v>2141.0159999999996</v>
          </cell>
          <cell r="M486">
            <v>1232.1238938053098</v>
          </cell>
        </row>
        <row r="487">
          <cell r="A487">
            <v>3723</v>
          </cell>
          <cell r="B487" t="str">
            <v>SEATED ROW EVOLVE</v>
          </cell>
          <cell r="C487">
            <v>3064</v>
          </cell>
          <cell r="D487">
            <v>2604.4</v>
          </cell>
          <cell r="E487">
            <v>-0.14999999999999997</v>
          </cell>
          <cell r="F487" t="str">
            <v>MUSCULATION</v>
          </cell>
          <cell r="H487" t="e">
            <v>#REF!</v>
          </cell>
          <cell r="I487">
            <v>296</v>
          </cell>
          <cell r="J487">
            <v>2604.4</v>
          </cell>
          <cell r="K487">
            <v>-4.9999999999999961E-2</v>
          </cell>
          <cell r="L487">
            <v>2910.8</v>
          </cell>
          <cell r="M487">
            <v>2046.1061946902655</v>
          </cell>
        </row>
        <row r="488">
          <cell r="A488">
            <v>3558</v>
          </cell>
          <cell r="B488" t="str">
            <v>SRIE AB-MXR</v>
          </cell>
          <cell r="C488">
            <v>295.25</v>
          </cell>
          <cell r="D488">
            <v>250.96250000000001</v>
          </cell>
          <cell r="E488">
            <v>-0.15</v>
          </cell>
          <cell r="F488" t="str">
            <v>PERSONAL TRAINER</v>
          </cell>
          <cell r="H488" t="e">
            <v>#REF!</v>
          </cell>
          <cell r="I488">
            <v>0</v>
          </cell>
          <cell r="J488">
            <v>250.96250000000001</v>
          </cell>
          <cell r="K488">
            <v>-4.9999999999999989E-2</v>
          </cell>
          <cell r="L488">
            <v>280.48750000000001</v>
          </cell>
          <cell r="M488">
            <v>198.9845</v>
          </cell>
        </row>
        <row r="489">
          <cell r="A489">
            <v>1735</v>
          </cell>
          <cell r="B489" t="str">
            <v>SRIE DISQUES RONDS</v>
          </cell>
          <cell r="C489">
            <v>152.55000000000001</v>
          </cell>
          <cell r="D489">
            <v>99.157500000000013</v>
          </cell>
          <cell r="E489">
            <v>-0.35</v>
          </cell>
          <cell r="F489" t="str">
            <v>MUSCULATION</v>
          </cell>
          <cell r="H489" t="e">
            <v>#REF!</v>
          </cell>
          <cell r="I489">
            <v>0</v>
          </cell>
          <cell r="J489">
            <v>99.157500000000013</v>
          </cell>
          <cell r="K489">
            <v>-0.24999999999999997</v>
          </cell>
          <cell r="L489">
            <v>114.41250000000001</v>
          </cell>
          <cell r="M489">
            <v>58.477499999999999</v>
          </cell>
        </row>
        <row r="490">
          <cell r="A490">
            <v>3725</v>
          </cell>
          <cell r="B490" t="str">
            <v>SRIE FITNESS TUBE</v>
          </cell>
          <cell r="C490">
            <v>18.060000000000002</v>
          </cell>
          <cell r="D490">
            <v>10.836</v>
          </cell>
          <cell r="E490">
            <v>-0.40000000000000008</v>
          </cell>
          <cell r="F490" t="str">
            <v>FITNESS</v>
          </cell>
          <cell r="H490" t="e">
            <v>#REF!</v>
          </cell>
          <cell r="I490">
            <v>0</v>
          </cell>
          <cell r="J490">
            <v>10.836</v>
          </cell>
          <cell r="K490">
            <v>-0.30000000000000004</v>
          </cell>
          <cell r="L490">
            <v>12.642000000000001</v>
          </cell>
          <cell r="M490">
            <v>5.9339999999999993</v>
          </cell>
        </row>
        <row r="491">
          <cell r="A491">
            <v>3727</v>
          </cell>
          <cell r="B491" t="str">
            <v>SRIE FITNESS TUBE PRO</v>
          </cell>
          <cell r="C491">
            <v>39.51</v>
          </cell>
          <cell r="D491">
            <v>27.656999999999996</v>
          </cell>
          <cell r="E491">
            <v>-0.30000000000000004</v>
          </cell>
          <cell r="F491" t="str">
            <v>FITNESS</v>
          </cell>
          <cell r="H491" t="e">
            <v>#REF!</v>
          </cell>
          <cell r="I491">
            <v>0</v>
          </cell>
          <cell r="J491">
            <v>27.656999999999996</v>
          </cell>
          <cell r="K491">
            <v>-0.20000000000000004</v>
          </cell>
          <cell r="L491">
            <v>31.607999999999997</v>
          </cell>
          <cell r="M491">
            <v>18.123999999999999</v>
          </cell>
        </row>
        <row r="492">
          <cell r="A492">
            <v>3728</v>
          </cell>
          <cell r="B492" t="str">
            <v>SRIE HAIE D'OBSTACLE</v>
          </cell>
          <cell r="C492">
            <v>23.39</v>
          </cell>
          <cell r="D492">
            <v>18.712</v>
          </cell>
          <cell r="E492">
            <v>-0.20000000000000004</v>
          </cell>
          <cell r="F492" t="str">
            <v>PERSONAL TRAINER</v>
          </cell>
          <cell r="H492" t="e">
            <v>#REF!</v>
          </cell>
          <cell r="I492">
            <v>0</v>
          </cell>
          <cell r="J492">
            <v>18.712</v>
          </cell>
          <cell r="K492">
            <v>-0.10000000000000003</v>
          </cell>
          <cell r="L492">
            <v>21.050999999999998</v>
          </cell>
          <cell r="M492">
            <v>13.4665</v>
          </cell>
        </row>
        <row r="493">
          <cell r="A493" t="str">
            <v>ST3385</v>
          </cell>
          <cell r="B493" t="str">
            <v>SERIE HALTERES CAOUTCHOUC 1 A 32,5KG</v>
          </cell>
          <cell r="D493">
            <v>884.3</v>
          </cell>
          <cell r="E493" t="e">
            <v>#DIV/0!</v>
          </cell>
          <cell r="F493" t="str">
            <v>PACK OUVERTURE</v>
          </cell>
          <cell r="H493" t="e">
            <v>#REF!</v>
          </cell>
          <cell r="I493" t="e">
            <v>#N/A</v>
          </cell>
          <cell r="L493">
            <v>0</v>
          </cell>
          <cell r="M493" t="e">
            <v>#N/A</v>
          </cell>
        </row>
        <row r="494">
          <cell r="A494">
            <v>2305</v>
          </cell>
          <cell r="B494" t="str">
            <v>SRIE HALTRES FITNESS</v>
          </cell>
          <cell r="C494">
            <v>75</v>
          </cell>
          <cell r="D494">
            <v>52.5</v>
          </cell>
          <cell r="E494">
            <v>-0.3</v>
          </cell>
          <cell r="F494" t="str">
            <v>MUSCULATION</v>
          </cell>
          <cell r="H494" t="e">
            <v>#REF!</v>
          </cell>
          <cell r="I494">
            <v>0</v>
          </cell>
          <cell r="J494">
            <v>52.5</v>
          </cell>
          <cell r="K494">
            <v>-0.19999999999999998</v>
          </cell>
          <cell r="L494">
            <v>60</v>
          </cell>
          <cell r="M494">
            <v>34.844999999999999</v>
          </cell>
        </row>
        <row r="495">
          <cell r="A495">
            <v>3802</v>
          </cell>
          <cell r="B495" t="str">
            <v>SRIE KETTLEBELL COULEUR</v>
          </cell>
          <cell r="C495">
            <v>2374.9299999999998</v>
          </cell>
          <cell r="D495">
            <v>1899.944</v>
          </cell>
          <cell r="E495">
            <v>-0.19999999999999996</v>
          </cell>
          <cell r="F495" t="str">
            <v>CROSSFIT</v>
          </cell>
          <cell r="H495" t="e">
            <v>#REF!</v>
          </cell>
          <cell r="I495">
            <v>0</v>
          </cell>
          <cell r="J495">
            <v>1899.944</v>
          </cell>
          <cell r="K495">
            <v>-9.999999999999995E-2</v>
          </cell>
          <cell r="L495">
            <v>2137.4369999999999</v>
          </cell>
          <cell r="M495">
            <v>1517.3215</v>
          </cell>
        </row>
        <row r="496">
          <cell r="A496">
            <v>2464</v>
          </cell>
          <cell r="B496" t="str">
            <v>SRIE KETTLEBELL NOIR</v>
          </cell>
          <cell r="C496">
            <v>1003.06</v>
          </cell>
          <cell r="D496">
            <v>702.14199999999994</v>
          </cell>
          <cell r="E496">
            <v>-0.30000000000000004</v>
          </cell>
          <cell r="F496" t="str">
            <v>CROSSFIT</v>
          </cell>
          <cell r="H496" t="e">
            <v>#REF!</v>
          </cell>
          <cell r="I496">
            <v>0</v>
          </cell>
          <cell r="J496">
            <v>702.14199999999994</v>
          </cell>
          <cell r="K496">
            <v>-0.20000000000000004</v>
          </cell>
          <cell r="L496">
            <v>802.44799999999987</v>
          </cell>
          <cell r="M496">
            <v>456.54999999999995</v>
          </cell>
        </row>
        <row r="497">
          <cell r="A497">
            <v>2460</v>
          </cell>
          <cell r="B497" t="str">
            <v>SRIE MEDECINE BALL</v>
          </cell>
          <cell r="C497">
            <v>120.89</v>
          </cell>
          <cell r="D497">
            <v>108.801</v>
          </cell>
          <cell r="E497">
            <v>-9.9999999999999992E-2</v>
          </cell>
          <cell r="F497" t="str">
            <v>CROSSFIT</v>
          </cell>
          <cell r="H497" t="e">
            <v>#REF!</v>
          </cell>
          <cell r="I497">
            <v>0</v>
          </cell>
          <cell r="J497">
            <v>108.801</v>
          </cell>
          <cell r="K497">
            <v>0</v>
          </cell>
          <cell r="L497">
            <v>120.89</v>
          </cell>
          <cell r="M497">
            <v>91.447999999999993</v>
          </cell>
        </row>
        <row r="498">
          <cell r="A498">
            <v>3730</v>
          </cell>
          <cell r="B498" t="str">
            <v>SRIE POWER BAG</v>
          </cell>
          <cell r="C498">
            <v>318.99</v>
          </cell>
          <cell r="D498">
            <v>191.39400000000001</v>
          </cell>
          <cell r="E498">
            <v>-0.4</v>
          </cell>
          <cell r="F498" t="str">
            <v>CROSSFIT</v>
          </cell>
          <cell r="H498" t="e">
            <v>#REF!</v>
          </cell>
          <cell r="I498">
            <v>0</v>
          </cell>
          <cell r="J498">
            <v>191.39400000000001</v>
          </cell>
          <cell r="K498">
            <v>-0.30000000000000004</v>
          </cell>
          <cell r="L498">
            <v>223.29300000000001</v>
          </cell>
          <cell r="M498">
            <v>101.88999999999999</v>
          </cell>
        </row>
        <row r="499">
          <cell r="A499">
            <v>3731</v>
          </cell>
          <cell r="B499" t="str">
            <v>SRIE POWER BAND</v>
          </cell>
          <cell r="C499">
            <v>148.56</v>
          </cell>
          <cell r="D499">
            <v>66.85199999999999</v>
          </cell>
          <cell r="E499">
            <v>-0.55000000000000004</v>
          </cell>
          <cell r="F499" t="str">
            <v>CROSSFIT</v>
          </cell>
          <cell r="H499" t="e">
            <v>#REF!</v>
          </cell>
          <cell r="I499">
            <v>0</v>
          </cell>
          <cell r="J499">
            <v>66.85199999999999</v>
          </cell>
          <cell r="K499">
            <v>-0.45000000000000007</v>
          </cell>
          <cell r="L499">
            <v>81.707999999999998</v>
          </cell>
          <cell r="M499">
            <v>28.474</v>
          </cell>
        </row>
        <row r="500">
          <cell r="A500">
            <v>3732</v>
          </cell>
          <cell r="B500" t="str">
            <v>SRIE SLAMBALL</v>
          </cell>
          <cell r="C500">
            <v>120.41</v>
          </cell>
          <cell r="D500">
            <v>66.225499999999997</v>
          </cell>
          <cell r="E500">
            <v>-0.45</v>
          </cell>
          <cell r="F500" t="str">
            <v>CROSSFIT</v>
          </cell>
          <cell r="H500" t="e">
            <v>#REF!</v>
          </cell>
          <cell r="I500">
            <v>0</v>
          </cell>
          <cell r="J500">
            <v>66.225499999999997</v>
          </cell>
          <cell r="K500">
            <v>-0.35</v>
          </cell>
          <cell r="L500">
            <v>78.266499999999994</v>
          </cell>
          <cell r="M500">
            <v>34.661000000000001</v>
          </cell>
        </row>
        <row r="501">
          <cell r="A501">
            <v>3733</v>
          </cell>
          <cell r="B501" t="str">
            <v>SRIE SOFT MEDECINE BALL</v>
          </cell>
          <cell r="C501">
            <v>160.61000000000001</v>
          </cell>
          <cell r="D501">
            <v>136.51850000000002</v>
          </cell>
          <cell r="E501">
            <v>-0.14999999999999997</v>
          </cell>
          <cell r="F501" t="str">
            <v>CROSSFIT</v>
          </cell>
          <cell r="H501" t="e">
            <v>#REF!</v>
          </cell>
          <cell r="I501">
            <v>0</v>
          </cell>
          <cell r="J501">
            <v>136.51850000000002</v>
          </cell>
          <cell r="K501">
            <v>-4.9999999999999961E-2</v>
          </cell>
          <cell r="L501">
            <v>152.57950000000002</v>
          </cell>
          <cell r="M501">
            <v>103.45399999999998</v>
          </cell>
        </row>
        <row r="502">
          <cell r="A502">
            <v>3734</v>
          </cell>
          <cell r="B502" t="str">
            <v>SRIES DISQUES BUMPER CROSSFIT</v>
          </cell>
          <cell r="C502">
            <v>411.45389999999998</v>
          </cell>
          <cell r="D502">
            <v>308.59042499999998</v>
          </cell>
          <cell r="E502">
            <v>-0.25</v>
          </cell>
          <cell r="F502" t="str">
            <v>CROSSFIT</v>
          </cell>
          <cell r="H502" t="e">
            <v>#REF!</v>
          </cell>
          <cell r="I502">
            <v>80</v>
          </cell>
          <cell r="J502">
            <v>308.59042499999998</v>
          </cell>
          <cell r="K502">
            <v>-0.15</v>
          </cell>
          <cell r="L502">
            <v>349.73581499999995</v>
          </cell>
          <cell r="M502">
            <v>211.00199999999998</v>
          </cell>
        </row>
        <row r="503">
          <cell r="A503">
            <v>3735</v>
          </cell>
          <cell r="B503" t="str">
            <v>SHAP HANDLE</v>
          </cell>
          <cell r="C503">
            <v>34.568999999999996</v>
          </cell>
          <cell r="D503">
            <v>25.926749999999998</v>
          </cell>
          <cell r="E503">
            <v>-0.24999999999999994</v>
          </cell>
          <cell r="F503" t="str">
            <v>CROSSFIT</v>
          </cell>
          <cell r="H503" t="e">
            <v>#REF!</v>
          </cell>
          <cell r="I503">
            <v>1.25</v>
          </cell>
          <cell r="J503">
            <v>25.926749999999998</v>
          </cell>
          <cell r="K503">
            <v>-0.14999999999999994</v>
          </cell>
          <cell r="L503">
            <v>29.383649999999999</v>
          </cell>
          <cell r="M503">
            <v>17.284499999999998</v>
          </cell>
        </row>
        <row r="504">
          <cell r="A504">
            <v>3736</v>
          </cell>
          <cell r="B504" t="str">
            <v>SHOULDER PRESS CORE</v>
          </cell>
          <cell r="C504">
            <v>2156.38</v>
          </cell>
          <cell r="D504">
            <v>1725.1040000000003</v>
          </cell>
          <cell r="E504">
            <v>-0.19999999999999993</v>
          </cell>
          <cell r="F504" t="str">
            <v>MUSCULATION</v>
          </cell>
          <cell r="H504" t="e">
            <v>#REF!</v>
          </cell>
          <cell r="I504">
            <v>162</v>
          </cell>
          <cell r="J504">
            <v>1725.1040000000003</v>
          </cell>
          <cell r="K504">
            <v>-9.9999999999999922E-2</v>
          </cell>
          <cell r="L504">
            <v>1940.7420000000004</v>
          </cell>
          <cell r="M504">
            <v>1241.4159292035399</v>
          </cell>
        </row>
        <row r="505">
          <cell r="A505">
            <v>3737</v>
          </cell>
          <cell r="B505" t="str">
            <v>SHOULDER PRESS EVOLVE</v>
          </cell>
          <cell r="C505">
            <v>3141</v>
          </cell>
          <cell r="D505">
            <v>2669.85</v>
          </cell>
          <cell r="E505">
            <v>-0.15000000000000002</v>
          </cell>
          <cell r="F505" t="str">
            <v>MUSCULATION</v>
          </cell>
          <cell r="H505" t="e">
            <v>#REF!</v>
          </cell>
          <cell r="I505">
            <v>306</v>
          </cell>
          <cell r="J505">
            <v>2669.85</v>
          </cell>
          <cell r="K505">
            <v>-5.0000000000000017E-2</v>
          </cell>
          <cell r="L505">
            <v>2983.95</v>
          </cell>
          <cell r="M505">
            <v>2038.6725663716813</v>
          </cell>
        </row>
        <row r="506">
          <cell r="A506">
            <v>3741</v>
          </cell>
          <cell r="B506" t="str">
            <v>SLAMBALL 10KG</v>
          </cell>
          <cell r="C506">
            <v>31.673300000000001</v>
          </cell>
          <cell r="D506">
            <v>15.836650000000001</v>
          </cell>
          <cell r="E506">
            <v>-0.5</v>
          </cell>
          <cell r="F506" t="str">
            <v>CROSSFIT</v>
          </cell>
          <cell r="H506" t="e">
            <v>#REF!</v>
          </cell>
          <cell r="I506">
            <v>10</v>
          </cell>
          <cell r="J506">
            <v>15.836650000000001</v>
          </cell>
          <cell r="K506">
            <v>-0.4</v>
          </cell>
          <cell r="L506">
            <v>19.003979999999999</v>
          </cell>
          <cell r="M506">
            <v>7.938053097345132</v>
          </cell>
        </row>
        <row r="507">
          <cell r="A507">
            <v>3742</v>
          </cell>
          <cell r="B507" t="str">
            <v>SLAMBALL 15KG</v>
          </cell>
          <cell r="C507">
            <v>47.94234999999999</v>
          </cell>
          <cell r="D507">
            <v>23.971174999999995</v>
          </cell>
          <cell r="E507">
            <v>-0.5</v>
          </cell>
          <cell r="F507" t="str">
            <v>CROSSFIT</v>
          </cell>
          <cell r="H507" t="e">
            <v>#REF!</v>
          </cell>
          <cell r="I507">
            <v>15</v>
          </cell>
          <cell r="J507">
            <v>23.971174999999995</v>
          </cell>
          <cell r="K507">
            <v>-0.4</v>
          </cell>
          <cell r="L507">
            <v>28.765409999999992</v>
          </cell>
          <cell r="M507">
            <v>12.008849557522124</v>
          </cell>
        </row>
        <row r="508">
          <cell r="A508">
            <v>3738</v>
          </cell>
          <cell r="B508" t="str">
            <v>SLAMBALL 4KG</v>
          </cell>
          <cell r="C508">
            <v>16.215</v>
          </cell>
          <cell r="D508">
            <v>8.1074999999999999</v>
          </cell>
          <cell r="E508">
            <v>-0.5</v>
          </cell>
          <cell r="F508" t="str">
            <v>CROSSFIT</v>
          </cell>
          <cell r="H508" t="e">
            <v>#REF!</v>
          </cell>
          <cell r="I508">
            <v>4</v>
          </cell>
          <cell r="J508">
            <v>8.1074999999999999</v>
          </cell>
          <cell r="K508">
            <v>-0.4</v>
          </cell>
          <cell r="L508">
            <v>9.7289999999999992</v>
          </cell>
          <cell r="M508">
            <v>4.0707964601769913</v>
          </cell>
        </row>
        <row r="509">
          <cell r="A509">
            <v>3739</v>
          </cell>
          <cell r="B509" t="str">
            <v>SLAMBALL 6KG</v>
          </cell>
          <cell r="C509">
            <v>20.268750000000001</v>
          </cell>
          <cell r="D509">
            <v>10.134375</v>
          </cell>
          <cell r="E509">
            <v>-0.5</v>
          </cell>
          <cell r="F509" t="str">
            <v>CROSSFIT</v>
          </cell>
          <cell r="H509" t="e">
            <v>#REF!</v>
          </cell>
          <cell r="I509">
            <v>6</v>
          </cell>
          <cell r="J509">
            <v>10.134375</v>
          </cell>
          <cell r="K509">
            <v>-0.4</v>
          </cell>
          <cell r="L509">
            <v>12.161250000000001</v>
          </cell>
          <cell r="M509">
            <v>5.0884955752212395</v>
          </cell>
        </row>
        <row r="510">
          <cell r="A510">
            <v>3740</v>
          </cell>
          <cell r="B510" t="str">
            <v>SLAMBALL 8KG</v>
          </cell>
          <cell r="C510">
            <v>25.565650000000002</v>
          </cell>
          <cell r="D510">
            <v>12.782825000000001</v>
          </cell>
          <cell r="E510">
            <v>-0.5</v>
          </cell>
          <cell r="F510" t="str">
            <v>CROSSFIT</v>
          </cell>
          <cell r="H510" t="e">
            <v>#REF!</v>
          </cell>
          <cell r="I510">
            <v>8</v>
          </cell>
          <cell r="J510">
            <v>12.782825000000001</v>
          </cell>
          <cell r="K510">
            <v>-0.4</v>
          </cell>
          <cell r="L510">
            <v>15.33939</v>
          </cell>
          <cell r="M510">
            <v>6.4115044247787605</v>
          </cell>
        </row>
        <row r="511">
          <cell r="A511">
            <v>3418</v>
          </cell>
          <cell r="B511" t="str">
            <v>SLIDING PULL UP SYSTEM</v>
          </cell>
          <cell r="C511">
            <v>291.8125</v>
          </cell>
          <cell r="D511">
            <v>204.26874999999998</v>
          </cell>
          <cell r="E511">
            <v>-0.30000000000000004</v>
          </cell>
          <cell r="F511" t="str">
            <v>CROSSFIT</v>
          </cell>
          <cell r="H511" t="e">
            <v>#REF!</v>
          </cell>
          <cell r="I511">
            <v>24.6</v>
          </cell>
          <cell r="J511">
            <v>204.26874999999998</v>
          </cell>
          <cell r="K511">
            <v>-0.20000000000000004</v>
          </cell>
          <cell r="L511">
            <v>233.45</v>
          </cell>
          <cell r="M511">
            <v>137.38938053097345</v>
          </cell>
        </row>
        <row r="512">
          <cell r="A512">
            <v>3743</v>
          </cell>
          <cell r="B512" t="str">
            <v>SLING BRIDGE</v>
          </cell>
          <cell r="C512">
            <v>186.55799999999999</v>
          </cell>
          <cell r="D512">
            <v>121.2627</v>
          </cell>
          <cell r="E512">
            <v>-0.35</v>
          </cell>
          <cell r="F512" t="str">
            <v>CROSSFIT</v>
          </cell>
          <cell r="H512" t="e">
            <v>#REF!</v>
          </cell>
          <cell r="I512">
            <v>12</v>
          </cell>
          <cell r="J512">
            <v>121.2627</v>
          </cell>
          <cell r="K512">
            <v>-0.24999999999999997</v>
          </cell>
          <cell r="L512">
            <v>139.91849999999999</v>
          </cell>
          <cell r="M512">
            <v>78.362831858407077</v>
          </cell>
        </row>
        <row r="513">
          <cell r="A513">
            <v>3581</v>
          </cell>
          <cell r="B513" t="str">
            <v>SOCLE TANCHE</v>
          </cell>
          <cell r="C513">
            <v>98.472000000000008</v>
          </cell>
          <cell r="D513">
            <v>59.083200000000005</v>
          </cell>
          <cell r="E513">
            <v>-0.4</v>
          </cell>
          <cell r="F513" t="str">
            <v>AQUAFITNESS</v>
          </cell>
          <cell r="H513" t="e">
            <v>#REF!</v>
          </cell>
          <cell r="I513">
            <v>2</v>
          </cell>
          <cell r="J513">
            <v>59.083200000000005</v>
          </cell>
          <cell r="K513">
            <v>-0.30000000000000004</v>
          </cell>
          <cell r="L513">
            <v>68.930400000000006</v>
          </cell>
          <cell r="M513">
            <v>32.824000000000005</v>
          </cell>
        </row>
        <row r="514">
          <cell r="A514">
            <v>2342</v>
          </cell>
          <cell r="B514" t="str">
            <v>SOFT MEDECINE BALL 3KG</v>
          </cell>
          <cell r="C514">
            <v>57.69</v>
          </cell>
          <cell r="D514">
            <v>43.267499999999998</v>
          </cell>
          <cell r="E514">
            <v>-0.25</v>
          </cell>
          <cell r="F514" t="str">
            <v>CROSSFIT</v>
          </cell>
          <cell r="H514" t="e">
            <v>#REF!</v>
          </cell>
          <cell r="I514">
            <v>3</v>
          </cell>
          <cell r="J514">
            <v>43.267499999999998</v>
          </cell>
          <cell r="K514">
            <v>-0.15</v>
          </cell>
          <cell r="L514">
            <v>49.036499999999997</v>
          </cell>
          <cell r="M514">
            <v>28.732000000000003</v>
          </cell>
        </row>
        <row r="515">
          <cell r="A515">
            <v>2343</v>
          </cell>
          <cell r="B515" t="str">
            <v>SOFT MEDECINE BALL 6KG</v>
          </cell>
          <cell r="C515">
            <v>64.38</v>
          </cell>
          <cell r="D515">
            <v>48.284999999999997</v>
          </cell>
          <cell r="E515">
            <v>-0.25</v>
          </cell>
          <cell r="F515" t="str">
            <v>CROSSFIT</v>
          </cell>
          <cell r="H515" t="e">
            <v>#REF!</v>
          </cell>
          <cell r="I515">
            <v>6</v>
          </cell>
          <cell r="J515">
            <v>48.284999999999997</v>
          </cell>
          <cell r="K515">
            <v>-0.15</v>
          </cell>
          <cell r="L515">
            <v>54.722999999999992</v>
          </cell>
          <cell r="M515">
            <v>32.097999999999999</v>
          </cell>
        </row>
        <row r="516">
          <cell r="A516">
            <v>2344</v>
          </cell>
          <cell r="B516" t="str">
            <v>SOFT MEDECINE BALL 9KG</v>
          </cell>
          <cell r="C516">
            <v>66.89</v>
          </cell>
          <cell r="D516">
            <v>50.167500000000004</v>
          </cell>
          <cell r="E516">
            <v>-0.24999999999999994</v>
          </cell>
          <cell r="F516" t="str">
            <v>CROSSFIT</v>
          </cell>
          <cell r="H516" t="e">
            <v>#REF!</v>
          </cell>
          <cell r="I516">
            <v>9</v>
          </cell>
          <cell r="J516">
            <v>50.167500000000004</v>
          </cell>
          <cell r="K516">
            <v>-0.14999999999999994</v>
          </cell>
          <cell r="L516">
            <v>56.856500000000004</v>
          </cell>
          <cell r="M516">
            <v>33.417999999999999</v>
          </cell>
        </row>
        <row r="517">
          <cell r="A517">
            <v>3729</v>
          </cell>
          <cell r="B517" t="str">
            <v>SOFT PLYOBOX SET</v>
          </cell>
          <cell r="C517">
            <v>831.60000000000014</v>
          </cell>
          <cell r="D517">
            <v>623.70000000000005</v>
          </cell>
          <cell r="E517">
            <v>-0.25000000000000006</v>
          </cell>
          <cell r="F517" t="str">
            <v>CROSSFIT</v>
          </cell>
          <cell r="H517" t="e">
            <v>#REF!</v>
          </cell>
          <cell r="I517">
            <v>0</v>
          </cell>
          <cell r="J517">
            <v>623.70000000000005</v>
          </cell>
          <cell r="K517">
            <v>-0.15000000000000005</v>
          </cell>
          <cell r="L517">
            <v>706.86000000000013</v>
          </cell>
          <cell r="M517">
            <v>462.00000000000006</v>
          </cell>
        </row>
        <row r="518">
          <cell r="A518">
            <v>1736</v>
          </cell>
          <cell r="B518" t="str">
            <v>SPINE CORRECTOR</v>
          </cell>
          <cell r="C518">
            <v>284.27999999999997</v>
          </cell>
          <cell r="D518">
            <v>255.85199999999998</v>
          </cell>
          <cell r="E518">
            <v>-0.1</v>
          </cell>
          <cell r="F518" t="str">
            <v>PILATES BIEN ETRE</v>
          </cell>
          <cell r="H518" t="e">
            <v>#REF!</v>
          </cell>
          <cell r="I518">
            <v>12</v>
          </cell>
          <cell r="J518">
            <v>255.85199999999998</v>
          </cell>
          <cell r="K518">
            <v>0</v>
          </cell>
          <cell r="L518">
            <v>284.27999999999997</v>
          </cell>
          <cell r="M518">
            <v>178.5</v>
          </cell>
        </row>
        <row r="519">
          <cell r="A519">
            <v>3779</v>
          </cell>
          <cell r="B519" t="str">
            <v>SPOTTER ARMS</v>
          </cell>
          <cell r="C519">
            <v>149.25</v>
          </cell>
          <cell r="D519">
            <v>104.47499999999999</v>
          </cell>
          <cell r="E519">
            <v>-0.30000000000000004</v>
          </cell>
          <cell r="F519" t="str">
            <v>CROSSFIT</v>
          </cell>
          <cell r="H519" t="e">
            <v>#REF!</v>
          </cell>
          <cell r="I519">
            <v>13</v>
          </cell>
          <cell r="J519">
            <v>104.47499999999999</v>
          </cell>
          <cell r="K519">
            <v>-0.20000000000000004</v>
          </cell>
          <cell r="L519">
            <v>119.39999999999999</v>
          </cell>
          <cell r="M519">
            <v>68.694690265486727</v>
          </cell>
        </row>
        <row r="520">
          <cell r="A520">
            <v>1737</v>
          </cell>
          <cell r="B520" t="str">
            <v>STABILITY CHAIR</v>
          </cell>
          <cell r="C520">
            <v>1266.72</v>
          </cell>
          <cell r="D520">
            <v>1076.712</v>
          </cell>
          <cell r="E520">
            <v>-0.15000000000000002</v>
          </cell>
          <cell r="F520" t="str">
            <v>PILATES BIEN ETRE</v>
          </cell>
          <cell r="H520" t="e">
            <v>#REF!</v>
          </cell>
          <cell r="I520">
            <v>0</v>
          </cell>
          <cell r="J520">
            <v>1076.712</v>
          </cell>
          <cell r="K520">
            <v>-5.0000000000000017E-2</v>
          </cell>
          <cell r="L520">
            <v>1203.384</v>
          </cell>
          <cell r="M520">
            <v>671.5</v>
          </cell>
        </row>
        <row r="521">
          <cell r="A521">
            <v>3745</v>
          </cell>
          <cell r="B521" t="str">
            <v>STATION 1</v>
          </cell>
          <cell r="C521">
            <v>885</v>
          </cell>
          <cell r="D521">
            <v>663.75</v>
          </cell>
          <cell r="E521">
            <v>-0.25</v>
          </cell>
          <cell r="F521" t="str">
            <v>CROSSFIT</v>
          </cell>
          <cell r="H521" t="e">
            <v>#REF!</v>
          </cell>
          <cell r="I521">
            <v>144</v>
          </cell>
          <cell r="J521">
            <v>663.75</v>
          </cell>
          <cell r="K521">
            <v>-0.15</v>
          </cell>
          <cell r="L521">
            <v>752.25</v>
          </cell>
          <cell r="M521">
            <v>455.42299999999994</v>
          </cell>
        </row>
        <row r="522">
          <cell r="A522">
            <v>3746</v>
          </cell>
          <cell r="B522" t="str">
            <v>STATION 2</v>
          </cell>
          <cell r="C522">
            <v>905</v>
          </cell>
          <cell r="D522">
            <v>678.75</v>
          </cell>
          <cell r="E522">
            <v>-0.25</v>
          </cell>
          <cell r="F522" t="str">
            <v>CROSSFIT</v>
          </cell>
          <cell r="H522" t="e">
            <v>#REF!</v>
          </cell>
          <cell r="I522">
            <v>151</v>
          </cell>
          <cell r="J522">
            <v>678.75</v>
          </cell>
          <cell r="K522">
            <v>-0.15</v>
          </cell>
          <cell r="L522">
            <v>769.25</v>
          </cell>
          <cell r="M522">
            <v>467.34849999999994</v>
          </cell>
        </row>
        <row r="523">
          <cell r="A523">
            <v>3747</v>
          </cell>
          <cell r="B523" t="str">
            <v>STATION 3</v>
          </cell>
          <cell r="C523">
            <v>905</v>
          </cell>
          <cell r="D523">
            <v>678.75</v>
          </cell>
          <cell r="E523">
            <v>-0.25</v>
          </cell>
          <cell r="F523" t="str">
            <v>CROSSFIT</v>
          </cell>
          <cell r="H523" t="e">
            <v>#REF!</v>
          </cell>
          <cell r="I523">
            <v>184</v>
          </cell>
          <cell r="J523">
            <v>678.75</v>
          </cell>
          <cell r="K523">
            <v>-0.15</v>
          </cell>
          <cell r="L523">
            <v>769.25</v>
          </cell>
          <cell r="M523">
            <v>459.64349999999996</v>
          </cell>
        </row>
        <row r="524">
          <cell r="A524">
            <v>3748</v>
          </cell>
          <cell r="B524" t="str">
            <v>STATION 4</v>
          </cell>
          <cell r="C524">
            <v>1070</v>
          </cell>
          <cell r="D524">
            <v>802.5</v>
          </cell>
          <cell r="E524">
            <v>-0.25</v>
          </cell>
          <cell r="F524" t="str">
            <v>CROSSFIT</v>
          </cell>
          <cell r="H524" t="e">
            <v>#REF!</v>
          </cell>
          <cell r="I524">
            <v>202</v>
          </cell>
          <cell r="J524">
            <v>802.5</v>
          </cell>
          <cell r="K524">
            <v>-0.15</v>
          </cell>
          <cell r="L524">
            <v>909.5</v>
          </cell>
          <cell r="M524">
            <v>533.96799999999996</v>
          </cell>
        </row>
        <row r="525">
          <cell r="A525">
            <v>3749</v>
          </cell>
          <cell r="B525" t="str">
            <v>STATION 5</v>
          </cell>
          <cell r="C525">
            <v>3350</v>
          </cell>
          <cell r="D525">
            <v>2512.5</v>
          </cell>
          <cell r="E525">
            <v>-0.25</v>
          </cell>
          <cell r="F525" t="str">
            <v>CROSSFIT</v>
          </cell>
          <cell r="H525" t="e">
            <v>#REF!</v>
          </cell>
          <cell r="I525">
            <v>728</v>
          </cell>
          <cell r="J525">
            <v>2512.5</v>
          </cell>
          <cell r="K525">
            <v>-0.15</v>
          </cell>
          <cell r="L525">
            <v>2847.5</v>
          </cell>
          <cell r="M525">
            <v>1707.5659999999998</v>
          </cell>
        </row>
        <row r="526">
          <cell r="A526">
            <v>3750</v>
          </cell>
          <cell r="B526" t="str">
            <v>STATION 6</v>
          </cell>
          <cell r="C526">
            <v>2250</v>
          </cell>
          <cell r="D526">
            <v>1687.5</v>
          </cell>
          <cell r="E526">
            <v>-0.25</v>
          </cell>
          <cell r="F526" t="str">
            <v>CROSSFIT</v>
          </cell>
          <cell r="H526" t="e">
            <v>#REF!</v>
          </cell>
          <cell r="I526">
            <v>486</v>
          </cell>
          <cell r="J526">
            <v>1687.5</v>
          </cell>
          <cell r="K526">
            <v>-0.15</v>
          </cell>
          <cell r="L526">
            <v>1912.5</v>
          </cell>
          <cell r="M526">
            <v>1194.183</v>
          </cell>
        </row>
        <row r="527">
          <cell r="A527">
            <v>3751</v>
          </cell>
          <cell r="B527" t="str">
            <v>STATION 7</v>
          </cell>
          <cell r="C527">
            <v>750</v>
          </cell>
          <cell r="D527">
            <v>562.5</v>
          </cell>
          <cell r="E527">
            <v>-0.25</v>
          </cell>
          <cell r="F527" t="str">
            <v>CROSSFIT</v>
          </cell>
          <cell r="H527" t="e">
            <v>#REF!</v>
          </cell>
          <cell r="I527">
            <v>149</v>
          </cell>
          <cell r="J527">
            <v>562.5</v>
          </cell>
          <cell r="K527">
            <v>-0.15</v>
          </cell>
          <cell r="L527">
            <v>637.5</v>
          </cell>
          <cell r="M527">
            <v>382.08749999999998</v>
          </cell>
        </row>
        <row r="528">
          <cell r="A528">
            <v>3752</v>
          </cell>
          <cell r="B528" t="str">
            <v>STEP  S1</v>
          </cell>
          <cell r="C528">
            <v>3570</v>
          </cell>
          <cell r="D528">
            <v>3034.5</v>
          </cell>
          <cell r="E528">
            <v>-0.15</v>
          </cell>
          <cell r="F528" t="str">
            <v>CARDIO TRAINING</v>
          </cell>
          <cell r="H528" t="e">
            <v>#REF!</v>
          </cell>
          <cell r="I528">
            <v>100</v>
          </cell>
          <cell r="J528">
            <v>3034.5</v>
          </cell>
          <cell r="K528">
            <v>-4.9999999999999989E-2</v>
          </cell>
          <cell r="L528">
            <v>3391.5</v>
          </cell>
          <cell r="M528">
            <v>2381.8495575221241</v>
          </cell>
        </row>
        <row r="529">
          <cell r="A529">
            <v>3753</v>
          </cell>
          <cell r="B529" t="str">
            <v>STEP  S2</v>
          </cell>
          <cell r="C529">
            <v>3982</v>
          </cell>
          <cell r="D529">
            <v>3384.7</v>
          </cell>
          <cell r="E529">
            <v>-0.15000000000000005</v>
          </cell>
          <cell r="F529" t="str">
            <v>CARDIO TRAINING</v>
          </cell>
          <cell r="H529" t="e">
            <v>#REF!</v>
          </cell>
          <cell r="I529">
            <v>100</v>
          </cell>
          <cell r="J529">
            <v>3384.7</v>
          </cell>
          <cell r="K529">
            <v>-5.0000000000000044E-2</v>
          </cell>
          <cell r="L529">
            <v>3782.8999999999996</v>
          </cell>
          <cell r="M529">
            <v>2636.4513274336286</v>
          </cell>
        </row>
        <row r="530">
          <cell r="A530">
            <v>3754</v>
          </cell>
          <cell r="B530" t="str">
            <v>STEP  S3</v>
          </cell>
          <cell r="C530">
            <v>5765</v>
          </cell>
          <cell r="D530">
            <v>4612</v>
          </cell>
          <cell r="E530">
            <v>-0.2</v>
          </cell>
          <cell r="F530" t="str">
            <v>CARDIO TRAINING</v>
          </cell>
          <cell r="H530" t="e">
            <v>#REF!</v>
          </cell>
          <cell r="I530">
            <v>129</v>
          </cell>
          <cell r="J530">
            <v>4612</v>
          </cell>
          <cell r="K530">
            <v>-0.1</v>
          </cell>
          <cell r="L530">
            <v>5188.5</v>
          </cell>
          <cell r="M530">
            <v>3687.4867256637167</v>
          </cell>
        </row>
        <row r="531">
          <cell r="A531">
            <v>2310</v>
          </cell>
          <cell r="B531" t="str">
            <v xml:space="preserve">STEP CLUB </v>
          </cell>
          <cell r="C531">
            <v>68.56</v>
          </cell>
          <cell r="D531">
            <v>37.708000000000006</v>
          </cell>
          <cell r="E531">
            <v>-0.44999999999999996</v>
          </cell>
          <cell r="F531" t="str">
            <v>FITNESS</v>
          </cell>
          <cell r="H531" t="e">
            <v>#REF!</v>
          </cell>
          <cell r="I531">
            <v>9.5</v>
          </cell>
          <cell r="J531">
            <v>37.708000000000006</v>
          </cell>
          <cell r="K531">
            <v>-0.35</v>
          </cell>
          <cell r="L531">
            <v>44.564</v>
          </cell>
          <cell r="M531">
            <v>18.053982300884954</v>
          </cell>
        </row>
        <row r="532">
          <cell r="A532">
            <v>1740</v>
          </cell>
          <cell r="B532" t="str">
            <v>STEP REEBOK BLEU</v>
          </cell>
          <cell r="C532">
            <v>78</v>
          </cell>
          <cell r="D532">
            <v>63</v>
          </cell>
          <cell r="E532">
            <v>-0.19230769230769232</v>
          </cell>
          <cell r="F532" t="str">
            <v>FITNESS</v>
          </cell>
          <cell r="H532" t="e">
            <v>#REF!</v>
          </cell>
          <cell r="I532">
            <v>7.5</v>
          </cell>
          <cell r="J532">
            <v>63</v>
          </cell>
          <cell r="K532">
            <v>-9.2307692307692313E-2</v>
          </cell>
          <cell r="L532">
            <v>70.8</v>
          </cell>
          <cell r="M532">
            <v>50.376106194690273</v>
          </cell>
        </row>
        <row r="533">
          <cell r="A533">
            <v>2687</v>
          </cell>
          <cell r="B533" t="str">
            <v>STEP SANS PLOTS</v>
          </cell>
          <cell r="C533">
            <v>48</v>
          </cell>
          <cell r="D533">
            <v>24</v>
          </cell>
          <cell r="E533">
            <v>-0.5</v>
          </cell>
          <cell r="F533" t="str">
            <v>FITNESS</v>
          </cell>
          <cell r="H533" t="e">
            <v>#REF!</v>
          </cell>
          <cell r="I533">
            <v>4.5</v>
          </cell>
          <cell r="J533">
            <v>24</v>
          </cell>
          <cell r="K533">
            <v>-0.4</v>
          </cell>
          <cell r="L533">
            <v>28.799999999999997</v>
          </cell>
          <cell r="M533">
            <v>10.176991150442479</v>
          </cell>
        </row>
        <row r="534">
          <cell r="A534">
            <v>3399</v>
          </cell>
          <cell r="B534" t="str">
            <v>SUPINE BOARD</v>
          </cell>
          <cell r="C534">
            <v>185.72039999999998</v>
          </cell>
          <cell r="D534">
            <v>139.2903</v>
          </cell>
          <cell r="E534">
            <v>-0.24999999999999992</v>
          </cell>
          <cell r="F534" t="str">
            <v>CROSSFIT</v>
          </cell>
          <cell r="H534" t="e">
            <v>#REF!</v>
          </cell>
          <cell r="I534">
            <v>15</v>
          </cell>
          <cell r="J534">
            <v>139.2903</v>
          </cell>
          <cell r="K534">
            <v>-0.14999999999999991</v>
          </cell>
          <cell r="L534">
            <v>157.86233999999999</v>
          </cell>
          <cell r="M534">
            <v>91.084070796460168</v>
          </cell>
        </row>
        <row r="535">
          <cell r="A535">
            <v>2624</v>
          </cell>
          <cell r="B535" t="str">
            <v>SUPPORT ENCEINTE MURAL</v>
          </cell>
          <cell r="C535">
            <v>44.17</v>
          </cell>
          <cell r="D535">
            <v>44.17</v>
          </cell>
          <cell r="E535">
            <v>0</v>
          </cell>
          <cell r="F535" t="str">
            <v>SONORISATION</v>
          </cell>
          <cell r="H535" t="e">
            <v>#REF!</v>
          </cell>
          <cell r="I535">
            <v>2.2999999999999998</v>
          </cell>
          <cell r="J535">
            <v>44.17</v>
          </cell>
          <cell r="L535">
            <v>44.17</v>
          </cell>
          <cell r="M535">
            <v>40.15</v>
          </cell>
        </row>
        <row r="536">
          <cell r="A536">
            <v>2623</v>
          </cell>
          <cell r="B536" t="str">
            <v>TABLE DE MIXAGE NXS10.4</v>
          </cell>
          <cell r="C536">
            <v>157.5</v>
          </cell>
          <cell r="D536">
            <v>157.5</v>
          </cell>
          <cell r="E536">
            <v>0</v>
          </cell>
          <cell r="F536" t="str">
            <v>SONORISATION</v>
          </cell>
          <cell r="H536" t="e">
            <v>#REF!</v>
          </cell>
          <cell r="I536">
            <v>0</v>
          </cell>
          <cell r="J536">
            <v>157.5</v>
          </cell>
          <cell r="L536">
            <v>157.5</v>
          </cell>
          <cell r="M536">
            <v>143.18</v>
          </cell>
        </row>
        <row r="537">
          <cell r="A537">
            <v>3560</v>
          </cell>
          <cell r="B537" t="str">
            <v>TAPIS 100X9,5CM GRIS/NOIR</v>
          </cell>
          <cell r="C537">
            <v>25</v>
          </cell>
          <cell r="D537">
            <v>13.750000000000002</v>
          </cell>
          <cell r="E537">
            <v>-0.44999999999999996</v>
          </cell>
          <cell r="F537" t="str">
            <v>FITNESS</v>
          </cell>
          <cell r="H537" t="e">
            <v>#REF!</v>
          </cell>
          <cell r="I537">
            <v>0</v>
          </cell>
          <cell r="J537">
            <v>13.750000000000002</v>
          </cell>
          <cell r="K537">
            <v>-0.35</v>
          </cell>
          <cell r="L537">
            <v>16.25</v>
          </cell>
          <cell r="M537">
            <v>7.2154867256637161</v>
          </cell>
        </row>
        <row r="538">
          <cell r="A538">
            <v>1744</v>
          </cell>
          <cell r="B538" t="str">
            <v>TAPIS 140X1,6 BLEU</v>
          </cell>
          <cell r="C538">
            <v>25</v>
          </cell>
          <cell r="D538">
            <v>14.65</v>
          </cell>
          <cell r="E538">
            <v>-0.3</v>
          </cell>
          <cell r="F538" t="str">
            <v>FITNESS</v>
          </cell>
          <cell r="H538" t="e">
            <v>#REF!</v>
          </cell>
          <cell r="I538">
            <v>2</v>
          </cell>
          <cell r="J538">
            <v>17.5</v>
          </cell>
          <cell r="K538">
            <v>-0.19999999999999998</v>
          </cell>
          <cell r="L538">
            <v>20</v>
          </cell>
          <cell r="M538">
            <v>12.059734513274336</v>
          </cell>
        </row>
        <row r="539">
          <cell r="A539">
            <v>1745</v>
          </cell>
          <cell r="B539" t="str">
            <v>TAPIS 140X1,6 NOIR</v>
          </cell>
          <cell r="C539">
            <v>25</v>
          </cell>
          <cell r="D539">
            <v>16.09</v>
          </cell>
          <cell r="E539">
            <v>-0.3</v>
          </cell>
          <cell r="F539" t="str">
            <v>FITNESS</v>
          </cell>
          <cell r="H539" t="e">
            <v>#REF!</v>
          </cell>
          <cell r="I539">
            <v>2</v>
          </cell>
          <cell r="J539">
            <v>17.5</v>
          </cell>
          <cell r="K539">
            <v>-0.19999999999999998</v>
          </cell>
          <cell r="L539">
            <v>20</v>
          </cell>
          <cell r="M539">
            <v>12.059734513274336</v>
          </cell>
        </row>
        <row r="540">
          <cell r="A540">
            <v>1750</v>
          </cell>
          <cell r="B540" t="str">
            <v xml:space="preserve">TAPIS YOGA </v>
          </cell>
          <cell r="C540">
            <v>18.782500000000002</v>
          </cell>
          <cell r="D540">
            <v>12.208625000000001</v>
          </cell>
          <cell r="E540">
            <v>-0.35000000000000003</v>
          </cell>
          <cell r="F540" t="str">
            <v>PILATES BIEN ETRE</v>
          </cell>
          <cell r="H540" t="e">
            <v>#REF!</v>
          </cell>
          <cell r="I540">
            <v>0</v>
          </cell>
          <cell r="J540">
            <v>12.208625000000001</v>
          </cell>
          <cell r="K540">
            <v>-0.25</v>
          </cell>
          <cell r="L540">
            <v>14.086875000000003</v>
          </cell>
          <cell r="M540">
            <v>7.5130000000000008</v>
          </cell>
        </row>
        <row r="541">
          <cell r="A541">
            <v>2023</v>
          </cell>
          <cell r="B541" t="str">
            <v>TF SUSPENSION TRAINER</v>
          </cell>
          <cell r="C541">
            <v>100.25</v>
          </cell>
          <cell r="D541">
            <v>55.137500000000003</v>
          </cell>
          <cell r="E541">
            <v>-0.44999999999999996</v>
          </cell>
          <cell r="F541" t="str">
            <v>CROSSFIT</v>
          </cell>
          <cell r="H541" t="e">
            <v>#REF!</v>
          </cell>
          <cell r="I541">
            <v>1.7</v>
          </cell>
          <cell r="J541">
            <v>55.137500000000003</v>
          </cell>
          <cell r="K541">
            <v>-0.35</v>
          </cell>
          <cell r="L541">
            <v>65.162500000000009</v>
          </cell>
          <cell r="M541">
            <v>28.468</v>
          </cell>
        </row>
        <row r="542">
          <cell r="A542">
            <v>3561</v>
          </cell>
          <cell r="B542" t="str">
            <v>TIMER</v>
          </cell>
          <cell r="C542">
            <v>280.14</v>
          </cell>
          <cell r="D542">
            <v>154.077</v>
          </cell>
          <cell r="E542">
            <v>-0.44999999999999996</v>
          </cell>
          <cell r="F542" t="str">
            <v>CROSSFIT</v>
          </cell>
          <cell r="H542" t="e">
            <v>#REF!</v>
          </cell>
          <cell r="I542">
            <v>3</v>
          </cell>
          <cell r="J542">
            <v>154.077</v>
          </cell>
          <cell r="K542">
            <v>-0.35</v>
          </cell>
          <cell r="L542">
            <v>182.09100000000001</v>
          </cell>
          <cell r="M542">
            <v>82.433628318584084</v>
          </cell>
        </row>
        <row r="543">
          <cell r="A543">
            <v>2327</v>
          </cell>
          <cell r="B543" t="str">
            <v>TRAINEAU è LESTES</v>
          </cell>
          <cell r="C543">
            <v>169.53242499999999</v>
          </cell>
          <cell r="D543">
            <v>110.19607624999999</v>
          </cell>
          <cell r="E543">
            <v>-0.35000000000000003</v>
          </cell>
          <cell r="F543" t="str">
            <v>PERSONAL TRAINER</v>
          </cell>
          <cell r="H543" t="e">
            <v>#REF!</v>
          </cell>
          <cell r="I543">
            <v>25.8</v>
          </cell>
          <cell r="J543">
            <v>110.19607624999999</v>
          </cell>
          <cell r="K543">
            <v>-0.25</v>
          </cell>
          <cell r="L543">
            <v>127.14931874999999</v>
          </cell>
          <cell r="M543">
            <v>69.203539823008853</v>
          </cell>
        </row>
        <row r="544">
          <cell r="A544">
            <v>3562</v>
          </cell>
          <cell r="B544" t="str">
            <v>TRAMPOLINE CROSSFIT CAGE</v>
          </cell>
          <cell r="C544">
            <v>183.30712499999998</v>
          </cell>
          <cell r="D544">
            <v>128.31498749999997</v>
          </cell>
          <cell r="E544">
            <v>-0.3000000000000001</v>
          </cell>
          <cell r="F544" t="str">
            <v>CROSSFIT</v>
          </cell>
          <cell r="H544" t="e">
            <v>#REF!</v>
          </cell>
          <cell r="I544">
            <v>22</v>
          </cell>
          <cell r="J544">
            <v>128.31498749999997</v>
          </cell>
          <cell r="K544">
            <v>-0.20000000000000009</v>
          </cell>
          <cell r="L544">
            <v>146.64569999999998</v>
          </cell>
          <cell r="M544">
            <v>81.415929203539832</v>
          </cell>
        </row>
        <row r="545">
          <cell r="A545">
            <v>1517</v>
          </cell>
          <cell r="B545" t="str">
            <v>TRIANGLE DE TIRAGE</v>
          </cell>
          <cell r="C545">
            <v>19.23</v>
          </cell>
          <cell r="D545">
            <v>12.499500000000001</v>
          </cell>
          <cell r="E545">
            <v>-0.35</v>
          </cell>
          <cell r="F545" t="str">
            <v>MUSCULATION</v>
          </cell>
          <cell r="H545" t="e">
            <v>#REF!</v>
          </cell>
          <cell r="I545">
            <v>1.8</v>
          </cell>
          <cell r="J545">
            <v>12.499500000000001</v>
          </cell>
          <cell r="K545">
            <v>-0.24999999999999997</v>
          </cell>
          <cell r="L545">
            <v>14.422499999999999</v>
          </cell>
          <cell r="M545">
            <v>7.3274336283185848</v>
          </cell>
        </row>
        <row r="546">
          <cell r="A546">
            <v>1518</v>
          </cell>
          <cell r="B546" t="str">
            <v>TRIANGLE DE TIRAGE AVEC POIGNEES</v>
          </cell>
          <cell r="C546">
            <v>15.89</v>
          </cell>
          <cell r="D546">
            <v>9.5340000000000007</v>
          </cell>
          <cell r="E546">
            <v>-0.39999999999999997</v>
          </cell>
          <cell r="F546" t="str">
            <v>MUSCULATION</v>
          </cell>
          <cell r="H546" t="e">
            <v>#REF!</v>
          </cell>
          <cell r="I546">
            <v>2</v>
          </cell>
          <cell r="J546">
            <v>9.5340000000000007</v>
          </cell>
          <cell r="K546">
            <v>-0.29999999999999993</v>
          </cell>
          <cell r="L546">
            <v>11.123000000000001</v>
          </cell>
          <cell r="M546">
            <v>5.2513274336283189</v>
          </cell>
        </row>
        <row r="547">
          <cell r="A547">
            <v>3424</v>
          </cell>
          <cell r="B547" t="str">
            <v>TRIANGULAR CROSSES 1800MM</v>
          </cell>
          <cell r="C547">
            <v>381.43</v>
          </cell>
          <cell r="D547">
            <v>190.715</v>
          </cell>
          <cell r="E547">
            <v>-0.5</v>
          </cell>
          <cell r="F547" t="str">
            <v>CROSSFIT</v>
          </cell>
          <cell r="H547" t="e">
            <v>#REF!</v>
          </cell>
          <cell r="I547">
            <v>42</v>
          </cell>
          <cell r="J547">
            <v>190.715</v>
          </cell>
          <cell r="K547">
            <v>-0.4</v>
          </cell>
          <cell r="L547">
            <v>228.858</v>
          </cell>
          <cell r="M547">
            <v>88.030973451327441</v>
          </cell>
        </row>
        <row r="548">
          <cell r="A548">
            <v>3755</v>
          </cell>
          <cell r="B548" t="str">
            <v>TRICEPS PRESS EVOLVE</v>
          </cell>
          <cell r="C548">
            <v>3177</v>
          </cell>
          <cell r="D548">
            <v>2700.45</v>
          </cell>
          <cell r="E548">
            <v>-0.15000000000000005</v>
          </cell>
          <cell r="F548" t="str">
            <v>MUSCULATION</v>
          </cell>
          <cell r="H548" t="e">
            <v>#REF!</v>
          </cell>
          <cell r="I548">
            <v>286</v>
          </cell>
          <cell r="J548">
            <v>2700.45</v>
          </cell>
          <cell r="K548">
            <v>-5.0000000000000044E-2</v>
          </cell>
          <cell r="L548">
            <v>3018.1499999999996</v>
          </cell>
          <cell r="M548">
            <v>2120.4424778761063</v>
          </cell>
        </row>
        <row r="549">
          <cell r="A549">
            <v>1761</v>
          </cell>
          <cell r="B549" t="str">
            <v>TWIST BALL MEDIUM</v>
          </cell>
          <cell r="C549">
            <v>4.0999999999999996</v>
          </cell>
          <cell r="D549">
            <v>3.0749999999999997</v>
          </cell>
          <cell r="E549">
            <v>-0.25</v>
          </cell>
          <cell r="F549" t="str">
            <v>PILATES BIEN ETRE</v>
          </cell>
          <cell r="H549" t="e">
            <v>#REF!</v>
          </cell>
          <cell r="I549">
            <v>0.04</v>
          </cell>
          <cell r="J549">
            <v>3.0749999999999997</v>
          </cell>
          <cell r="K549">
            <v>-0.15</v>
          </cell>
          <cell r="L549">
            <v>3.4849999999999994</v>
          </cell>
          <cell r="M549">
            <v>2.145</v>
          </cell>
        </row>
        <row r="550">
          <cell r="A550">
            <v>1762</v>
          </cell>
          <cell r="B550" t="str">
            <v>TWIST BALL STRONG</v>
          </cell>
          <cell r="C550">
            <v>4.26</v>
          </cell>
          <cell r="D550">
            <v>3.1949999999999998</v>
          </cell>
          <cell r="E550">
            <v>-0.25</v>
          </cell>
          <cell r="F550" t="str">
            <v>PILATES BIEN ETRE</v>
          </cell>
          <cell r="H550" t="e">
            <v>#REF!</v>
          </cell>
          <cell r="I550">
            <v>0.05</v>
          </cell>
          <cell r="J550">
            <v>3.1949999999999998</v>
          </cell>
          <cell r="K550">
            <v>-0.15</v>
          </cell>
          <cell r="L550">
            <v>3.6209999999999996</v>
          </cell>
          <cell r="M550">
            <v>2.2770000000000001</v>
          </cell>
        </row>
        <row r="551">
          <cell r="A551">
            <v>3756</v>
          </cell>
          <cell r="B551" t="str">
            <v>U-CYCLE S1</v>
          </cell>
          <cell r="C551">
            <v>2809</v>
          </cell>
          <cell r="D551">
            <v>2387.65</v>
          </cell>
          <cell r="E551">
            <v>-0.14999999999999997</v>
          </cell>
          <cell r="F551" t="str">
            <v>CARDIO TRAINING</v>
          </cell>
          <cell r="H551" t="e">
            <v>#REF!</v>
          </cell>
          <cell r="I551">
            <v>101</v>
          </cell>
          <cell r="J551">
            <v>2387.65</v>
          </cell>
          <cell r="K551">
            <v>-4.9999999999999961E-2</v>
          </cell>
          <cell r="L551">
            <v>2668.55</v>
          </cell>
          <cell r="M551">
            <v>1813.6548672566371</v>
          </cell>
        </row>
        <row r="552">
          <cell r="A552">
            <v>3757</v>
          </cell>
          <cell r="B552" t="str">
            <v>U-CYCLE S2</v>
          </cell>
          <cell r="C552">
            <v>3221</v>
          </cell>
          <cell r="D552">
            <v>2737.85</v>
          </cell>
          <cell r="E552">
            <v>-0.15000000000000002</v>
          </cell>
          <cell r="F552" t="str">
            <v>CARDIO TRAINING</v>
          </cell>
          <cell r="H552" t="e">
            <v>#REF!</v>
          </cell>
          <cell r="I552">
            <v>101</v>
          </cell>
          <cell r="J552">
            <v>2737.85</v>
          </cell>
          <cell r="K552">
            <v>-5.0000000000000017E-2</v>
          </cell>
          <cell r="L552">
            <v>3059.95</v>
          </cell>
          <cell r="M552">
            <v>2068.2566371681419</v>
          </cell>
        </row>
        <row r="553">
          <cell r="A553">
            <v>3758</v>
          </cell>
          <cell r="B553" t="str">
            <v>U-CYCLE S3</v>
          </cell>
          <cell r="C553">
            <v>5005</v>
          </cell>
          <cell r="D553">
            <v>4004</v>
          </cell>
          <cell r="E553">
            <v>-0.2</v>
          </cell>
          <cell r="F553" t="str">
            <v>CARDIO TRAINING</v>
          </cell>
          <cell r="H553" t="e">
            <v>#REF!</v>
          </cell>
          <cell r="I553">
            <v>110</v>
          </cell>
          <cell r="J553">
            <v>4004</v>
          </cell>
          <cell r="K553">
            <v>-0.1</v>
          </cell>
          <cell r="L553">
            <v>4504.5</v>
          </cell>
          <cell r="M553">
            <v>3119.3008849557523</v>
          </cell>
        </row>
        <row r="554">
          <cell r="A554">
            <v>3759</v>
          </cell>
          <cell r="B554" t="str">
            <v>UPRIGHT TUBE 2742MM</v>
          </cell>
          <cell r="C554">
            <v>298.30309999999997</v>
          </cell>
          <cell r="D554">
            <v>223.72732499999998</v>
          </cell>
          <cell r="E554">
            <v>-0.25</v>
          </cell>
          <cell r="F554" t="str">
            <v>CROSSFIT</v>
          </cell>
          <cell r="H554" t="e">
            <v>#REF!</v>
          </cell>
          <cell r="I554">
            <v>25</v>
          </cell>
          <cell r="J554">
            <v>223.72732499999998</v>
          </cell>
          <cell r="K554">
            <v>-0.15</v>
          </cell>
          <cell r="L554">
            <v>253.55763499999998</v>
          </cell>
          <cell r="M554">
            <v>152.65486725663715</v>
          </cell>
        </row>
        <row r="555">
          <cell r="A555">
            <v>3760</v>
          </cell>
          <cell r="B555" t="str">
            <v>UPRIGHT TUBE 3685MM</v>
          </cell>
          <cell r="C555">
            <v>373.4831999999999</v>
          </cell>
          <cell r="D555">
            <v>280.11239999999992</v>
          </cell>
          <cell r="E555">
            <v>-0.25</v>
          </cell>
          <cell r="F555" t="str">
            <v>CROSSFIT</v>
          </cell>
          <cell r="H555" t="e">
            <v>#REF!</v>
          </cell>
          <cell r="I555">
            <v>29</v>
          </cell>
          <cell r="J555">
            <v>280.11239999999992</v>
          </cell>
          <cell r="K555">
            <v>-0.15</v>
          </cell>
          <cell r="L555">
            <v>317.46071999999992</v>
          </cell>
          <cell r="M555">
            <v>183.18584070796459</v>
          </cell>
        </row>
        <row r="556">
          <cell r="A556">
            <v>3876</v>
          </cell>
          <cell r="B556" t="str">
            <v>VELO BODYTONE EOLOX</v>
          </cell>
          <cell r="C556">
            <v>1695.65</v>
          </cell>
          <cell r="D556">
            <v>1695.65</v>
          </cell>
          <cell r="E556">
            <v>0</v>
          </cell>
          <cell r="F556" t="str">
            <v>CARDIO TRAINING</v>
          </cell>
          <cell r="H556" t="e">
            <v>#REF!</v>
          </cell>
          <cell r="I556">
            <v>52</v>
          </cell>
          <cell r="J556">
            <v>1695.65</v>
          </cell>
          <cell r="L556">
            <v>1695.65</v>
          </cell>
          <cell r="M556">
            <v>1489.2499999999998</v>
          </cell>
        </row>
        <row r="557">
          <cell r="A557">
            <v>3875</v>
          </cell>
          <cell r="B557" t="str">
            <v>VELO BODYTONE GIRO</v>
          </cell>
          <cell r="C557">
            <v>1294.98</v>
          </cell>
          <cell r="D557">
            <v>1294.98</v>
          </cell>
          <cell r="E557">
            <v>0</v>
          </cell>
          <cell r="F557" t="str">
            <v>CARDIO TRAINING</v>
          </cell>
          <cell r="H557" t="e">
            <v>#REF!</v>
          </cell>
          <cell r="I557">
            <v>55</v>
          </cell>
          <cell r="J557">
            <v>1294.98</v>
          </cell>
          <cell r="L557">
            <v>1294.98</v>
          </cell>
          <cell r="M557">
            <v>1029.25</v>
          </cell>
        </row>
        <row r="558">
          <cell r="A558">
            <v>3877</v>
          </cell>
          <cell r="B558" t="str">
            <v>VELO BODYTONE MONSTER</v>
          </cell>
          <cell r="C558">
            <v>2095</v>
          </cell>
          <cell r="D558">
            <v>2095</v>
          </cell>
          <cell r="E558">
            <v>0</v>
          </cell>
          <cell r="F558" t="str">
            <v>CARDIO TRAINING</v>
          </cell>
          <cell r="H558" t="e">
            <v>#REF!</v>
          </cell>
          <cell r="I558">
            <v>50</v>
          </cell>
          <cell r="J558">
            <v>2095</v>
          </cell>
          <cell r="L558">
            <v>2095</v>
          </cell>
          <cell r="M558">
            <v>1719.2499999999998</v>
          </cell>
        </row>
        <row r="559">
          <cell r="A559">
            <v>3761</v>
          </cell>
          <cell r="B559" t="str">
            <v>VERTICAL BENCH ORIGIN</v>
          </cell>
          <cell r="C559">
            <v>415</v>
          </cell>
          <cell r="D559">
            <v>352.75</v>
          </cell>
          <cell r="E559">
            <v>-0.15</v>
          </cell>
          <cell r="F559" t="str">
            <v>MUSCULATION</v>
          </cell>
          <cell r="H559" t="e">
            <v>#REF!</v>
          </cell>
          <cell r="I559">
            <v>29</v>
          </cell>
          <cell r="J559">
            <v>352.75</v>
          </cell>
          <cell r="K559">
            <v>-4.9999999999999989E-2</v>
          </cell>
          <cell r="L559">
            <v>394.25</v>
          </cell>
          <cell r="M559">
            <v>288.05309734513276</v>
          </cell>
        </row>
        <row r="560">
          <cell r="A560">
            <v>3762</v>
          </cell>
          <cell r="B560" t="str">
            <v>VESTIAIRE 2 CASIERS 1COL.</v>
          </cell>
          <cell r="C560">
            <v>174</v>
          </cell>
          <cell r="D560">
            <v>130.5</v>
          </cell>
          <cell r="E560">
            <v>-0.25</v>
          </cell>
          <cell r="F560" t="str">
            <v>EQUIPEMENT CLUB</v>
          </cell>
          <cell r="H560" t="e">
            <v>#REF!</v>
          </cell>
          <cell r="I560">
            <v>22.6</v>
          </cell>
          <cell r="J560">
            <v>130.5</v>
          </cell>
          <cell r="K560">
            <v>-0.15</v>
          </cell>
          <cell r="L560">
            <v>147.9</v>
          </cell>
          <cell r="M560">
            <v>93.75</v>
          </cell>
        </row>
        <row r="561">
          <cell r="A561">
            <v>3763</v>
          </cell>
          <cell r="B561" t="str">
            <v>VESTIAIRE 2 CASIERS 2COL.</v>
          </cell>
          <cell r="C561">
            <v>300</v>
          </cell>
          <cell r="D561">
            <v>210</v>
          </cell>
          <cell r="E561">
            <v>-0.3</v>
          </cell>
          <cell r="F561" t="str">
            <v>EQUIPEMENT CLUB</v>
          </cell>
          <cell r="H561" t="e">
            <v>#REF!</v>
          </cell>
          <cell r="I561">
            <v>37</v>
          </cell>
          <cell r="J561">
            <v>210</v>
          </cell>
          <cell r="K561">
            <v>-0.19999999999999998</v>
          </cell>
          <cell r="L561">
            <v>240</v>
          </cell>
          <cell r="M561">
            <v>129.75</v>
          </cell>
        </row>
        <row r="562">
          <cell r="A562">
            <v>3764</v>
          </cell>
          <cell r="B562" t="str">
            <v>VESTIAIRE 2 CASIERS 3COL.</v>
          </cell>
          <cell r="C562">
            <v>450</v>
          </cell>
          <cell r="D562">
            <v>292.5</v>
          </cell>
          <cell r="E562">
            <v>-0.35</v>
          </cell>
          <cell r="F562" t="str">
            <v>EQUIPEMENT CLUB</v>
          </cell>
          <cell r="H562" t="e">
            <v>#REF!</v>
          </cell>
          <cell r="I562">
            <v>54.5</v>
          </cell>
          <cell r="J562">
            <v>292.5</v>
          </cell>
          <cell r="K562">
            <v>-0.24999999999999997</v>
          </cell>
          <cell r="L562">
            <v>337.5</v>
          </cell>
          <cell r="M562">
            <v>180.95</v>
          </cell>
        </row>
        <row r="563">
          <cell r="A563">
            <v>3765</v>
          </cell>
          <cell r="B563" t="str">
            <v>VESTIAIRE 2 CASIERS 4COL.</v>
          </cell>
          <cell r="C563">
            <v>619</v>
          </cell>
          <cell r="D563">
            <v>402.35</v>
          </cell>
          <cell r="E563">
            <v>-0.35</v>
          </cell>
          <cell r="F563" t="str">
            <v>EQUIPEMENT CLUB</v>
          </cell>
          <cell r="H563" t="e">
            <v>#REF!</v>
          </cell>
          <cell r="I563">
            <v>66.599999999999994</v>
          </cell>
          <cell r="J563">
            <v>402.35</v>
          </cell>
          <cell r="K563">
            <v>-0.24999999999999997</v>
          </cell>
          <cell r="L563">
            <v>464.25</v>
          </cell>
          <cell r="M563">
            <v>254.25</v>
          </cell>
        </row>
        <row r="564">
          <cell r="A564">
            <v>3766</v>
          </cell>
          <cell r="B564" t="str">
            <v>VESTIAIRE 3 CASIERS 1COL.</v>
          </cell>
          <cell r="C564">
            <v>280</v>
          </cell>
          <cell r="D564">
            <v>182</v>
          </cell>
          <cell r="E564">
            <v>-0.35</v>
          </cell>
          <cell r="F564" t="str">
            <v>EQUIPEMENT CLUB</v>
          </cell>
          <cell r="H564" t="e">
            <v>#REF!</v>
          </cell>
          <cell r="I564">
            <v>24.5</v>
          </cell>
          <cell r="J564">
            <v>182</v>
          </cell>
          <cell r="K564">
            <v>-0.24999999999999997</v>
          </cell>
          <cell r="L564">
            <v>210</v>
          </cell>
          <cell r="M564">
            <v>111.75</v>
          </cell>
        </row>
        <row r="565">
          <cell r="A565">
            <v>3767</v>
          </cell>
          <cell r="B565" t="str">
            <v>VESTIAIRE 3 CASIERS 2COL.</v>
          </cell>
          <cell r="C565">
            <v>450</v>
          </cell>
          <cell r="D565">
            <v>292.5</v>
          </cell>
          <cell r="E565">
            <v>-0.35</v>
          </cell>
          <cell r="F565" t="str">
            <v>EQUIPEMENT CLUB</v>
          </cell>
          <cell r="H565" t="e">
            <v>#REF!</v>
          </cell>
          <cell r="I565">
            <v>40.299999999999997</v>
          </cell>
          <cell r="J565">
            <v>292.5</v>
          </cell>
          <cell r="K565">
            <v>-0.24999999999999997</v>
          </cell>
          <cell r="L565">
            <v>337.5</v>
          </cell>
          <cell r="M565">
            <v>179.25</v>
          </cell>
        </row>
        <row r="566">
          <cell r="A566">
            <v>3768</v>
          </cell>
          <cell r="B566" t="str">
            <v>VESTIAIRE 3 CASIERS 3COL.</v>
          </cell>
          <cell r="C566">
            <v>640</v>
          </cell>
          <cell r="D566">
            <v>416</v>
          </cell>
          <cell r="E566">
            <v>-0.35</v>
          </cell>
          <cell r="F566" t="str">
            <v>EQUIPEMENT CLUB</v>
          </cell>
          <cell r="H566" t="e">
            <v>#REF!</v>
          </cell>
          <cell r="I566">
            <v>58.3</v>
          </cell>
          <cell r="J566">
            <v>416</v>
          </cell>
          <cell r="K566">
            <v>-0.24999999999999997</v>
          </cell>
          <cell r="L566">
            <v>480</v>
          </cell>
          <cell r="M566">
            <v>254.25</v>
          </cell>
        </row>
        <row r="567">
          <cell r="A567">
            <v>3769</v>
          </cell>
          <cell r="B567" t="str">
            <v>VESTIAIRE 3 CASIERS 4COL.</v>
          </cell>
          <cell r="C567">
            <v>840</v>
          </cell>
          <cell r="D567">
            <v>546</v>
          </cell>
          <cell r="E567">
            <v>-0.35</v>
          </cell>
          <cell r="F567" t="str">
            <v>EQUIPEMENT CLUB</v>
          </cell>
          <cell r="H567" t="e">
            <v>#REF!</v>
          </cell>
          <cell r="I567">
            <v>72.3</v>
          </cell>
          <cell r="J567">
            <v>546</v>
          </cell>
          <cell r="K567">
            <v>-0.24999999999999997</v>
          </cell>
          <cell r="L567">
            <v>630</v>
          </cell>
          <cell r="M567">
            <v>333.75</v>
          </cell>
        </row>
        <row r="568">
          <cell r="A568">
            <v>3770</v>
          </cell>
          <cell r="B568" t="str">
            <v>VESTIAIRE MONOBLOC 1COL.</v>
          </cell>
          <cell r="C568">
            <v>205</v>
          </cell>
          <cell r="D568">
            <v>123</v>
          </cell>
          <cell r="E568">
            <v>-0.4</v>
          </cell>
          <cell r="F568" t="str">
            <v>EQUIPEMENT CLUB</v>
          </cell>
          <cell r="H568" t="e">
            <v>#REF!</v>
          </cell>
          <cell r="I568">
            <v>21</v>
          </cell>
          <cell r="J568">
            <v>123</v>
          </cell>
          <cell r="K568">
            <v>-0.30000000000000004</v>
          </cell>
          <cell r="L568">
            <v>143.5</v>
          </cell>
          <cell r="M568">
            <v>72</v>
          </cell>
        </row>
        <row r="569">
          <cell r="A569">
            <v>3771</v>
          </cell>
          <cell r="B569" t="str">
            <v>VESTIAIRE MONOBLOC 2COL.</v>
          </cell>
          <cell r="C569">
            <v>264</v>
          </cell>
          <cell r="D569">
            <v>171.6</v>
          </cell>
          <cell r="E569">
            <v>-0.35000000000000003</v>
          </cell>
          <cell r="F569" t="str">
            <v>EQUIPEMENT CLUB</v>
          </cell>
          <cell r="H569" t="e">
            <v>#REF!</v>
          </cell>
          <cell r="I569">
            <v>31.3</v>
          </cell>
          <cell r="J569">
            <v>171.6</v>
          </cell>
          <cell r="K569">
            <v>-0.25</v>
          </cell>
          <cell r="L569">
            <v>198</v>
          </cell>
          <cell r="M569">
            <v>100.3</v>
          </cell>
        </row>
        <row r="570">
          <cell r="A570">
            <v>3772</v>
          </cell>
          <cell r="B570" t="str">
            <v>VESTIAIRE MONOBLOC 3COL.</v>
          </cell>
          <cell r="C570">
            <v>371</v>
          </cell>
          <cell r="D570">
            <v>241.15</v>
          </cell>
          <cell r="E570">
            <v>-0.35</v>
          </cell>
          <cell r="F570" t="str">
            <v>EQUIPEMENT CLUB</v>
          </cell>
          <cell r="H570" t="e">
            <v>#REF!</v>
          </cell>
          <cell r="I570">
            <v>42.4</v>
          </cell>
          <cell r="J570">
            <v>241.15</v>
          </cell>
          <cell r="K570">
            <v>-0.24999999999999997</v>
          </cell>
          <cell r="L570">
            <v>278.25</v>
          </cell>
          <cell r="M570">
            <v>144.5</v>
          </cell>
        </row>
        <row r="571">
          <cell r="A571">
            <v>3773</v>
          </cell>
          <cell r="B571" t="str">
            <v>VESTIAIRE MONOBLOC 4COL.</v>
          </cell>
          <cell r="C571">
            <v>470</v>
          </cell>
          <cell r="D571">
            <v>305.5</v>
          </cell>
          <cell r="E571">
            <v>-0.35</v>
          </cell>
          <cell r="F571" t="str">
            <v>EQUIPEMENT CLUB</v>
          </cell>
          <cell r="H571" t="e">
            <v>#REF!</v>
          </cell>
          <cell r="I571">
            <v>54.6</v>
          </cell>
          <cell r="J571">
            <v>305.5</v>
          </cell>
          <cell r="K571">
            <v>-0.24999999999999997</v>
          </cell>
          <cell r="L571">
            <v>352.5</v>
          </cell>
          <cell r="M571">
            <v>184.8</v>
          </cell>
        </row>
        <row r="572">
          <cell r="A572">
            <v>3706</v>
          </cell>
          <cell r="B572" t="str">
            <v>WALL BALL STORAGE</v>
          </cell>
          <cell r="C572">
            <v>100.28</v>
          </cell>
          <cell r="D572">
            <v>80.224000000000004</v>
          </cell>
          <cell r="E572">
            <v>-0.19999999999999998</v>
          </cell>
          <cell r="F572" t="str">
            <v>CROSSFIT</v>
          </cell>
          <cell r="H572" t="e">
            <v>#REF!</v>
          </cell>
          <cell r="I572">
            <v>12</v>
          </cell>
          <cell r="J572">
            <v>80.224000000000004</v>
          </cell>
          <cell r="K572">
            <v>-9.9999999999999978E-2</v>
          </cell>
          <cell r="L572">
            <v>90.25200000000001</v>
          </cell>
          <cell r="M572">
            <v>59.026548672566371</v>
          </cell>
        </row>
        <row r="573">
          <cell r="A573">
            <v>3478</v>
          </cell>
          <cell r="B573" t="str">
            <v>WALL BALL TARGET</v>
          </cell>
          <cell r="C573">
            <v>118.88124999999999</v>
          </cell>
          <cell r="D573">
            <v>83.216874999999987</v>
          </cell>
          <cell r="E573">
            <v>-0.30000000000000004</v>
          </cell>
          <cell r="F573" t="str">
            <v>CROSSFIT</v>
          </cell>
          <cell r="H573" t="e">
            <v>#REF!</v>
          </cell>
          <cell r="I573">
            <v>15</v>
          </cell>
          <cell r="J573">
            <v>83.216874999999987</v>
          </cell>
          <cell r="K573">
            <v>-0.20000000000000004</v>
          </cell>
          <cell r="L573">
            <v>95.10499999999999</v>
          </cell>
          <cell r="M573">
            <v>55.973451327433629</v>
          </cell>
        </row>
        <row r="574">
          <cell r="A574">
            <v>2622</v>
          </cell>
          <cell r="B574" t="str">
            <v>WHARFEDALE TITAN 12</v>
          </cell>
          <cell r="C574">
            <v>350</v>
          </cell>
          <cell r="D574">
            <v>350</v>
          </cell>
          <cell r="E574">
            <v>0</v>
          </cell>
          <cell r="F574" t="str">
            <v>SONORISATION</v>
          </cell>
          <cell r="H574" t="e">
            <v>#REF!</v>
          </cell>
          <cell r="I574">
            <v>0</v>
          </cell>
          <cell r="J574">
            <v>350</v>
          </cell>
          <cell r="L574">
            <v>350</v>
          </cell>
          <cell r="M574">
            <v>315</v>
          </cell>
        </row>
        <row r="575">
          <cell r="A575">
            <v>3774</v>
          </cell>
          <cell r="B575" t="str">
            <v>X-TRAIN S1</v>
          </cell>
          <cell r="C575">
            <v>4529.4799999999996</v>
          </cell>
          <cell r="D575">
            <v>3623.5839999999998</v>
          </cell>
          <cell r="E575">
            <v>-0.19999999999999996</v>
          </cell>
          <cell r="F575" t="str">
            <v>CARDIO TRAINING</v>
          </cell>
          <cell r="H575" t="e">
            <v>#REF!</v>
          </cell>
          <cell r="I575">
            <v>160</v>
          </cell>
          <cell r="J575">
            <v>3623.5839999999998</v>
          </cell>
          <cell r="K575">
            <v>-9.999999999999995E-2</v>
          </cell>
          <cell r="L575">
            <v>4076.5319999999997</v>
          </cell>
          <cell r="M575">
            <v>2876.1681415929206</v>
          </cell>
        </row>
        <row r="576">
          <cell r="A576">
            <v>3775</v>
          </cell>
          <cell r="B576" t="str">
            <v>X-TRAIN S2</v>
          </cell>
          <cell r="C576">
            <v>4944.13</v>
          </cell>
          <cell r="D576">
            <v>3955.3040000000001</v>
          </cell>
          <cell r="E576">
            <v>-0.2</v>
          </cell>
          <cell r="F576" t="str">
            <v>CARDIO TRAINING</v>
          </cell>
          <cell r="H576" t="e">
            <v>#REF!</v>
          </cell>
          <cell r="I576">
            <v>160</v>
          </cell>
          <cell r="J576">
            <v>3955.3040000000001</v>
          </cell>
          <cell r="K576">
            <v>-0.1</v>
          </cell>
          <cell r="L576">
            <v>4449.7170000000006</v>
          </cell>
          <cell r="M576">
            <v>3130.7699115044252</v>
          </cell>
        </row>
        <row r="577">
          <cell r="A577">
            <v>3776</v>
          </cell>
          <cell r="B577" t="str">
            <v>X-TRAIN S3</v>
          </cell>
          <cell r="C577">
            <v>6739.38</v>
          </cell>
          <cell r="D577">
            <v>5391.5040000000008</v>
          </cell>
          <cell r="E577">
            <v>-0.1999999999999999</v>
          </cell>
          <cell r="F577" t="str">
            <v>CARDIO TRAINING</v>
          </cell>
          <cell r="H577" t="e">
            <v>#REF!</v>
          </cell>
          <cell r="I577">
            <v>169</v>
          </cell>
          <cell r="J577">
            <v>5391.5040000000008</v>
          </cell>
          <cell r="K577">
            <v>-9.9999999999999895E-2</v>
          </cell>
          <cell r="L577">
            <v>6065.4420000000009</v>
          </cell>
          <cell r="M577">
            <v>4181.8053097345137</v>
          </cell>
        </row>
        <row r="578">
          <cell r="A578">
            <v>1731</v>
          </cell>
          <cell r="B578" t="str">
            <v>XT SUSPENSION TRAINER</v>
          </cell>
          <cell r="C578">
            <v>100.25</v>
          </cell>
          <cell r="D578">
            <v>65.162500000000009</v>
          </cell>
          <cell r="E578">
            <v>-0.34999999999999992</v>
          </cell>
          <cell r="F578" t="str">
            <v>CROSSFIT</v>
          </cell>
          <cell r="H578" t="e">
            <v>#REF!</v>
          </cell>
          <cell r="I578">
            <v>1.3</v>
          </cell>
          <cell r="J578">
            <v>65.162500000000009</v>
          </cell>
          <cell r="K578">
            <v>-0.24999999999999992</v>
          </cell>
          <cell r="L578">
            <v>75.187500000000014</v>
          </cell>
          <cell r="M578">
            <v>37.708000000000006</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X 2014-2015"/>
      <sheetName val="PRIX LF' 2015-2016"/>
      <sheetName val="Autre produits"/>
      <sheetName val="Résumé produits"/>
      <sheetName val="Export"/>
      <sheetName val="Feuil1"/>
    </sheetNames>
    <sheetDataSet>
      <sheetData sheetId="0">
        <row r="3">
          <cell r="B3">
            <v>3397</v>
          </cell>
          <cell r="C3" t="str">
            <v>AB SLINGS</v>
          </cell>
          <cell r="D3" t="str">
            <v>AB SLINGS</v>
          </cell>
          <cell r="E3" t="str">
            <v>RISING</v>
          </cell>
          <cell r="F3" t="str">
            <v>PR</v>
          </cell>
          <cell r="G3">
            <v>6.6</v>
          </cell>
          <cell r="H3">
            <v>5.84</v>
          </cell>
          <cell r="I3">
            <v>6.7159999999999993</v>
          </cell>
          <cell r="J3">
            <v>0.15</v>
          </cell>
          <cell r="K3">
            <v>40</v>
          </cell>
          <cell r="AB3">
            <v>0.83210000000000006</v>
          </cell>
          <cell r="AD3">
            <v>18</v>
          </cell>
          <cell r="AE3">
            <v>18</v>
          </cell>
          <cell r="AF3">
            <v>0.55000000000000004</v>
          </cell>
          <cell r="AG3">
            <v>0.62688888888888894</v>
          </cell>
          <cell r="AH3">
            <v>0.6</v>
          </cell>
          <cell r="AI3" t="str">
            <v>30 _ 25 _ 5 cm</v>
          </cell>
          <cell r="AL3" t="str">
            <v>CROSSFIT</v>
          </cell>
          <cell r="AM3">
            <v>707600</v>
          </cell>
          <cell r="AN3" t="str">
            <v>_x000D_Sangles à placer autour des bras pour le soutien lors de l'exécution de certains mouvements de reforcement musculaire type abdominaux en suspension avec levé de genou.</v>
          </cell>
          <cell r="AO3" t="str">
            <v>http://www.leaderfit-equipement.com/images/eboutique/20140822113754.jpg</v>
          </cell>
          <cell r="AP3">
            <v>0.2</v>
          </cell>
        </row>
        <row r="4">
          <cell r="B4">
            <v>1725</v>
          </cell>
          <cell r="C4" t="str">
            <v>AB WHEEL</v>
          </cell>
          <cell r="D4" t="str">
            <v>AB WHEEL</v>
          </cell>
          <cell r="E4" t="str">
            <v>WOHLSTAND</v>
          </cell>
          <cell r="F4" t="str">
            <v>PC</v>
          </cell>
          <cell r="G4">
            <v>2</v>
          </cell>
          <cell r="H4">
            <v>1.7699115044247788</v>
          </cell>
          <cell r="I4">
            <v>2.0353982300884956</v>
          </cell>
          <cell r="J4">
            <v>0.15</v>
          </cell>
          <cell r="K4">
            <v>8.2799999999999994</v>
          </cell>
          <cell r="L4">
            <v>7.45</v>
          </cell>
          <cell r="M4">
            <v>72.679218388073878</v>
          </cell>
          <cell r="AB4">
            <v>0.75417895771878074</v>
          </cell>
          <cell r="AD4">
            <v>4.1399999999999997</v>
          </cell>
          <cell r="AE4">
            <v>4.1399999999999997</v>
          </cell>
          <cell r="AF4">
            <v>0.5</v>
          </cell>
          <cell r="AG4">
            <v>0.50835791543756148</v>
          </cell>
          <cell r="AH4">
            <v>0.5</v>
          </cell>
          <cell r="AL4" t="str">
            <v>CROSSFIT</v>
          </cell>
          <cell r="AM4">
            <v>707600</v>
          </cell>
          <cell r="AN4" t="str">
            <v>Roue fitness permettant un renforcement intéressant et intense de la chaîne antérieure du corps, avec de nombreux exercices de gainage. Développe la force des abdominaux et des bras.</v>
          </cell>
          <cell r="AO4" t="str">
            <v>http://www.leaderfit-equipement.com/images/eboutique/20140820163931.jpg</v>
          </cell>
          <cell r="AP4">
            <v>0.2</v>
          </cell>
        </row>
        <row r="5">
          <cell r="B5">
            <v>2025</v>
          </cell>
          <cell r="C5" t="str">
            <v xml:space="preserve">AB WHEEL PRO </v>
          </cell>
          <cell r="D5" t="str">
            <v xml:space="preserve">AB WHEEL PRO </v>
          </cell>
          <cell r="E5" t="str">
            <v>WOHLSTAND</v>
          </cell>
          <cell r="F5" t="str">
            <v>PC</v>
          </cell>
          <cell r="G5">
            <v>13</v>
          </cell>
          <cell r="H5">
            <v>11.504424778761063</v>
          </cell>
          <cell r="I5">
            <v>13.230088495575222</v>
          </cell>
          <cell r="J5">
            <v>0.15</v>
          </cell>
          <cell r="K5">
            <v>37</v>
          </cell>
          <cell r="L5">
            <v>33</v>
          </cell>
          <cell r="M5">
            <v>59.908822740681138</v>
          </cell>
          <cell r="AB5">
            <v>0.6424300406601291</v>
          </cell>
          <cell r="AD5">
            <v>22.2</v>
          </cell>
          <cell r="AE5">
            <v>22.2</v>
          </cell>
          <cell r="AF5">
            <v>0.4</v>
          </cell>
          <cell r="AG5">
            <v>0.4040500677668819</v>
          </cell>
          <cell r="AH5">
            <v>2.95</v>
          </cell>
          <cell r="AL5" t="str">
            <v>CROSSFIT</v>
          </cell>
          <cell r="AM5">
            <v>707600</v>
          </cell>
          <cell r="AN5" t="str">
            <v>Roue fitness pro, outil d'entraînement physique en coaching ou en functional training._x000D_Roue avec pédales et poignées, intense en terme de performance cardio et de renforcement musculaire._x000D_Travail de la chaîne antérieure du corps, avec de nombreux exercice</v>
          </cell>
          <cell r="AO5" t="str">
            <v>http://www.leaderfit-equipement.com/images/eboutique/20130603145207.jpg</v>
          </cell>
          <cell r="AP5">
            <v>0.2</v>
          </cell>
        </row>
        <row r="6">
          <cell r="B6">
            <v>2980</v>
          </cell>
          <cell r="C6" t="str">
            <v>AB-MAT</v>
          </cell>
          <cell r="D6" t="str">
            <v>AB-MAT</v>
          </cell>
          <cell r="E6" t="str">
            <v>RISING</v>
          </cell>
          <cell r="F6" t="str">
            <v>PC</v>
          </cell>
          <cell r="G6">
            <v>4</v>
          </cell>
          <cell r="H6">
            <v>3.5398230088495577</v>
          </cell>
          <cell r="I6">
            <v>4.0707964601769913</v>
          </cell>
          <cell r="J6">
            <v>0.15</v>
          </cell>
          <cell r="K6">
            <v>15</v>
          </cell>
          <cell r="AB6">
            <v>0.72861356932153387</v>
          </cell>
          <cell r="AD6">
            <v>8.25</v>
          </cell>
          <cell r="AE6">
            <v>8.25</v>
          </cell>
          <cell r="AF6">
            <v>0.45</v>
          </cell>
          <cell r="AG6">
            <v>0.50657012603915264</v>
          </cell>
          <cell r="AH6">
            <v>1</v>
          </cell>
          <cell r="AI6" t="str">
            <v>36.5 x 30.5 x 7.5cm</v>
          </cell>
          <cell r="AL6" t="str">
            <v>CROSSFIT</v>
          </cell>
          <cell r="AM6">
            <v>707600</v>
          </cell>
          <cell r="AN6" t="str">
            <v>Coussin arrondi qui se place dans le bas du dos au commencement des fessiers. Il permet d’accroître l’amplitude des exercices pour les abdominaux aussi bien au niveau de l’étirement que de la contraction.</v>
          </cell>
          <cell r="AO6" t="str">
            <v>http://www.leaderfit-equipement.com/images/eboutique/20140822165830.jpg</v>
          </cell>
          <cell r="AP6">
            <v>0.2</v>
          </cell>
        </row>
        <row r="7">
          <cell r="B7">
            <v>2016</v>
          </cell>
          <cell r="C7" t="str">
            <v>AB-MXR 1KG</v>
          </cell>
          <cell r="D7" t="str">
            <v>AB-MXR 1KG</v>
          </cell>
          <cell r="E7" t="str">
            <v>KABBANI</v>
          </cell>
          <cell r="F7" t="str">
            <v>PC</v>
          </cell>
          <cell r="H7">
            <v>22.64</v>
          </cell>
          <cell r="I7">
            <v>26.035999999999998</v>
          </cell>
          <cell r="J7">
            <v>0.15</v>
          </cell>
          <cell r="K7">
            <v>48.83</v>
          </cell>
          <cell r="AB7">
            <v>0.46680319475732135</v>
          </cell>
          <cell r="AD7">
            <v>36.622500000000002</v>
          </cell>
          <cell r="AE7">
            <v>36.622500000000002</v>
          </cell>
          <cell r="AF7">
            <v>0.25</v>
          </cell>
          <cell r="AG7">
            <v>0.28907092634309517</v>
          </cell>
          <cell r="AH7">
            <v>1</v>
          </cell>
          <cell r="AL7" t="str">
            <v>TRAINING</v>
          </cell>
          <cell r="AM7">
            <v>707600</v>
          </cell>
          <cell r="AN7"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7" t="str">
            <v>http://www.leaderfit-equipement.com/images/eboutique/20140821155250.jpg</v>
          </cell>
          <cell r="AP7">
            <v>0.2</v>
          </cell>
        </row>
        <row r="8">
          <cell r="B8">
            <v>2017</v>
          </cell>
          <cell r="C8" t="str">
            <v>AB-MXR 2KG</v>
          </cell>
          <cell r="D8" t="str">
            <v>AB-MXR 2KG</v>
          </cell>
          <cell r="E8" t="str">
            <v>KABBANI</v>
          </cell>
          <cell r="F8" t="str">
            <v>PC</v>
          </cell>
          <cell r="H8">
            <v>25.02</v>
          </cell>
          <cell r="I8">
            <v>28.772999999999996</v>
          </cell>
          <cell r="J8">
            <v>0.15</v>
          </cell>
          <cell r="K8">
            <v>53.93</v>
          </cell>
          <cell r="AB8">
            <v>0.46647506026330432</v>
          </cell>
          <cell r="AD8">
            <v>40.447499999999998</v>
          </cell>
          <cell r="AE8">
            <v>40.447499999999998</v>
          </cell>
          <cell r="AF8">
            <v>0.25</v>
          </cell>
          <cell r="AG8">
            <v>0.28863341368440576</v>
          </cell>
          <cell r="AH8">
            <v>2</v>
          </cell>
          <cell r="AL8" t="str">
            <v>TRAINING</v>
          </cell>
          <cell r="AM8">
            <v>707600</v>
          </cell>
          <cell r="AN8"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8" t="str">
            <v>http://www.leaderfit-equipement.com/images/eboutique/20140821161420.jpg</v>
          </cell>
          <cell r="AP8">
            <v>0.2</v>
          </cell>
        </row>
        <row r="9">
          <cell r="B9">
            <v>2018</v>
          </cell>
          <cell r="C9" t="str">
            <v>AB-MXR 3KG</v>
          </cell>
          <cell r="D9" t="str">
            <v>AB-MXR 3KG</v>
          </cell>
          <cell r="E9" t="str">
            <v>KABBANI</v>
          </cell>
          <cell r="F9" t="str">
            <v>PC</v>
          </cell>
          <cell r="H9">
            <v>27.41</v>
          </cell>
          <cell r="I9">
            <v>31.521499999999996</v>
          </cell>
          <cell r="J9">
            <v>0.15</v>
          </cell>
          <cell r="K9">
            <v>59.03</v>
          </cell>
          <cell r="AB9">
            <v>0.46600880908012887</v>
          </cell>
          <cell r="AD9">
            <v>44.272500000000001</v>
          </cell>
          <cell r="AE9">
            <v>44.272500000000001</v>
          </cell>
          <cell r="AF9">
            <v>0.25</v>
          </cell>
          <cell r="AG9">
            <v>0.28801174544017172</v>
          </cell>
          <cell r="AH9">
            <v>3</v>
          </cell>
          <cell r="AL9" t="str">
            <v>TRAINING</v>
          </cell>
          <cell r="AM9">
            <v>707600</v>
          </cell>
          <cell r="AN9"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9" t="str">
            <v>http://www.leaderfit-equipement.com/images/eboutique/20140821162309.jpg</v>
          </cell>
          <cell r="AP9">
            <v>0.2</v>
          </cell>
        </row>
        <row r="10">
          <cell r="B10">
            <v>2019</v>
          </cell>
          <cell r="C10" t="str">
            <v>AB-MXR 4KG</v>
          </cell>
          <cell r="D10" t="str">
            <v>AB-MXR 4KG</v>
          </cell>
          <cell r="E10" t="str">
            <v>KABBANI</v>
          </cell>
          <cell r="F10" t="str">
            <v>PC</v>
          </cell>
          <cell r="H10">
            <v>33.369999999999997</v>
          </cell>
          <cell r="I10">
            <v>38.375499999999995</v>
          </cell>
          <cell r="J10">
            <v>0.15</v>
          </cell>
          <cell r="K10">
            <v>71.91</v>
          </cell>
          <cell r="AB10">
            <v>0.46633986928104576</v>
          </cell>
          <cell r="AD10">
            <v>53.932499999999997</v>
          </cell>
          <cell r="AE10">
            <v>53.932499999999997</v>
          </cell>
          <cell r="AF10">
            <v>0.25</v>
          </cell>
          <cell r="AG10">
            <v>0.28845315904139435</v>
          </cell>
          <cell r="AH10">
            <v>4</v>
          </cell>
          <cell r="AL10" t="str">
            <v>TRAINING</v>
          </cell>
          <cell r="AM10">
            <v>707600</v>
          </cell>
          <cell r="AN10"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10" t="str">
            <v>http://www.leaderfit-equipement.com/images/eboutique/20140821163833.jpg</v>
          </cell>
          <cell r="AP10">
            <v>0.2</v>
          </cell>
        </row>
        <row r="11">
          <cell r="B11">
            <v>2020</v>
          </cell>
          <cell r="C11" t="str">
            <v>AB-MXR 5KG</v>
          </cell>
          <cell r="D11" t="str">
            <v>AB-MXR 5KG</v>
          </cell>
          <cell r="E11" t="str">
            <v>KABBANI</v>
          </cell>
          <cell r="F11" t="str">
            <v>PC</v>
          </cell>
          <cell r="H11">
            <v>35.75</v>
          </cell>
          <cell r="I11">
            <v>41.112499999999997</v>
          </cell>
          <cell r="J11">
            <v>0.15</v>
          </cell>
          <cell r="K11">
            <v>77.09</v>
          </cell>
          <cell r="AB11">
            <v>0.46669477234401358</v>
          </cell>
          <cell r="AD11">
            <v>57.817500000000003</v>
          </cell>
          <cell r="AE11">
            <v>57.817500000000003</v>
          </cell>
          <cell r="AF11">
            <v>0.25</v>
          </cell>
          <cell r="AG11">
            <v>0.28892636312535136</v>
          </cell>
          <cell r="AH11">
            <v>5</v>
          </cell>
          <cell r="AL11" t="str">
            <v>TRAINING</v>
          </cell>
          <cell r="AM11">
            <v>707600</v>
          </cell>
          <cell r="AN11"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11" t="str">
            <v>http://www.leaderfit-equipement.com/images/eboutique/20140821164436.jpg</v>
          </cell>
          <cell r="AP11">
            <v>0.2</v>
          </cell>
        </row>
        <row r="12">
          <cell r="B12">
            <v>3609</v>
          </cell>
          <cell r="C12" t="str">
            <v>ABDOMINAL EVOLVE</v>
          </cell>
          <cell r="D12" t="str">
            <v>ABDOMINAL EVOLVE</v>
          </cell>
          <cell r="E12" t="str">
            <v>PULSE FITNESS</v>
          </cell>
          <cell r="F12" t="str">
            <v>PC</v>
          </cell>
          <cell r="G12">
            <v>2143.0500000000002</v>
          </cell>
          <cell r="H12">
            <v>1896.5044247787614</v>
          </cell>
          <cell r="I12">
            <v>1896.5044247787614</v>
          </cell>
          <cell r="J12">
            <v>0</v>
          </cell>
          <cell r="K12">
            <v>2922</v>
          </cell>
          <cell r="AB12">
            <v>0.35095673347749434</v>
          </cell>
          <cell r="AD12">
            <v>2483.6999999999998</v>
          </cell>
          <cell r="AE12">
            <v>2483.6999999999998</v>
          </cell>
          <cell r="AF12">
            <v>0.15</v>
          </cell>
          <cell r="AG12">
            <v>0.23641968644411093</v>
          </cell>
          <cell r="AH12">
            <v>266</v>
          </cell>
          <cell r="AI12" t="str">
            <v>123,7 _ 103,8 _ 150cm</v>
          </cell>
          <cell r="AL12" t="str">
            <v>MUSCULATION</v>
          </cell>
          <cell r="AM12">
            <v>707100</v>
          </cell>
          <cell r="AN12" t="str">
            <v>Levier d'ajustement à poignées, Repose-pieds 2 positions, Rembourrage double-pivotant, 100kg de poids</v>
          </cell>
          <cell r="AO12" t="str">
            <v>http://www.leaderfit-equipement.com/images/eboutique/20140822114541.jpg</v>
          </cell>
          <cell r="AP12">
            <v>0.2</v>
          </cell>
        </row>
        <row r="13">
          <cell r="B13">
            <v>3610</v>
          </cell>
          <cell r="C13" t="str">
            <v xml:space="preserve">ABDUCTOR EVOLVE </v>
          </cell>
          <cell r="D13" t="str">
            <v xml:space="preserve">ABDUCTOR EVOLVE </v>
          </cell>
          <cell r="E13" t="str">
            <v>PULSE FITNESS</v>
          </cell>
          <cell r="F13" t="str">
            <v>PC</v>
          </cell>
          <cell r="G13">
            <v>2148.3000000000002</v>
          </cell>
          <cell r="H13">
            <v>1901.1504424778764</v>
          </cell>
          <cell r="I13">
            <v>1901.1504424778764</v>
          </cell>
          <cell r="J13">
            <v>0</v>
          </cell>
          <cell r="K13">
            <v>2971</v>
          </cell>
          <cell r="AB13">
            <v>0.36009746129994069</v>
          </cell>
          <cell r="AD13">
            <v>2376.8000000000002</v>
          </cell>
          <cell r="AE13">
            <v>2376.8000000000002</v>
          </cell>
          <cell r="AF13">
            <v>0.2</v>
          </cell>
          <cell r="AG13">
            <v>0.20012182662492584</v>
          </cell>
          <cell r="AH13">
            <v>251</v>
          </cell>
          <cell r="AI13" t="str">
            <v>155 _ 94,2 _ 150 cm</v>
          </cell>
          <cell r="AL13" t="str">
            <v>MUSCULATION</v>
          </cell>
          <cell r="AM13">
            <v>707100</v>
          </cell>
          <cell r="AN13" t="str">
            <v>Pivot central fluide, Repose-pieds 2 positions, Rembourrage genoux, Levier d'ajustement</v>
          </cell>
          <cell r="AO13" t="str">
            <v>http://www.leaderfit-equipement.com/images/eboutique/20140828172837.jpg</v>
          </cell>
          <cell r="AP13">
            <v>0.2</v>
          </cell>
        </row>
        <row r="14">
          <cell r="B14">
            <v>3611</v>
          </cell>
          <cell r="C14" t="str">
            <v>ADDUCTOR EVOLVE</v>
          </cell>
          <cell r="D14" t="str">
            <v>ADDUCTOR EVOLVE</v>
          </cell>
          <cell r="E14" t="str">
            <v>PULSE FITNESS</v>
          </cell>
          <cell r="F14" t="str">
            <v>PC</v>
          </cell>
          <cell r="G14">
            <v>2178.75</v>
          </cell>
          <cell r="H14">
            <v>1928.0973451327436</v>
          </cell>
          <cell r="I14">
            <v>1928.0973451327436</v>
          </cell>
          <cell r="J14">
            <v>0</v>
          </cell>
          <cell r="K14">
            <v>2970</v>
          </cell>
          <cell r="AB14">
            <v>0.35080897470277994</v>
          </cell>
          <cell r="AD14">
            <v>2524.5</v>
          </cell>
          <cell r="AE14">
            <v>2524.5</v>
          </cell>
          <cell r="AF14">
            <v>0.15</v>
          </cell>
          <cell r="AG14">
            <v>0.23624585259150577</v>
          </cell>
          <cell r="AH14">
            <v>251</v>
          </cell>
          <cell r="AI14" t="str">
            <v>155 _ 94,2 _ 150cm</v>
          </cell>
          <cell r="AL14" t="str">
            <v>MUSCULATION</v>
          </cell>
          <cell r="AM14">
            <v>707100</v>
          </cell>
          <cell r="AN14" t="str">
            <v>Pivot central, Repose-pieds 2 positions,  Rembourrage genoux, 100kg de poids</v>
          </cell>
          <cell r="AO14" t="str">
            <v>http://www.leaderfit-equipement.com/images/eboutique/20140822115852.jpg</v>
          </cell>
          <cell r="AP14">
            <v>0.2</v>
          </cell>
        </row>
        <row r="15">
          <cell r="B15">
            <v>3612</v>
          </cell>
          <cell r="C15" t="str">
            <v>ADJUSTABLE ABDOMINAL DECLINE BENCH ORIGIN</v>
          </cell>
          <cell r="D15" t="str">
            <v>ADJUSTABLE ABDOMINAL DECLINE BENCH ORIGIN</v>
          </cell>
          <cell r="E15" t="str">
            <v>PULSE FITNESS</v>
          </cell>
          <cell r="F15" t="str">
            <v>PC</v>
          </cell>
          <cell r="G15">
            <v>552.51</v>
          </cell>
          <cell r="H15">
            <v>488.9469026548673</v>
          </cell>
          <cell r="I15">
            <v>488.9469026548673</v>
          </cell>
          <cell r="J15">
            <v>0</v>
          </cell>
          <cell r="K15">
            <v>733</v>
          </cell>
          <cell r="AB15">
            <v>0.33295101957044027</v>
          </cell>
          <cell r="AD15">
            <v>623.04999999999995</v>
          </cell>
          <cell r="AE15">
            <v>623.04999999999995</v>
          </cell>
          <cell r="AF15">
            <v>0.15</v>
          </cell>
          <cell r="AG15">
            <v>0.21523649361228259</v>
          </cell>
          <cell r="AH15">
            <v>65</v>
          </cell>
          <cell r="AI15" t="str">
            <v>168 _ 53 _ 85cm</v>
          </cell>
          <cell r="AL15" t="str">
            <v>MUSCULATION</v>
          </cell>
          <cell r="AM15">
            <v>707100</v>
          </cell>
          <cell r="AN15" t="str">
            <v>Ce banc ajustable décliné est parfait pour un exercice intense dans la zone abdominale._x000D_Position ergonomique, Revêtement de haute résistance, Rangement disques intégré, Positions multiples, Sur roulettes, Confort &amp; sécurité</v>
          </cell>
          <cell r="AO15" t="str">
            <v>http://www.leaderfit-equipement.com/images/eboutique/20140822120400.jpg</v>
          </cell>
          <cell r="AP15">
            <v>0.2</v>
          </cell>
        </row>
        <row r="16">
          <cell r="B16">
            <v>3613</v>
          </cell>
          <cell r="C16" t="str">
            <v>ADJUSTABLE ABDOMINAL INCLINE BENCH ORIGIN</v>
          </cell>
          <cell r="D16" t="str">
            <v>ADJUSTABLE ABDOMINAL INCLINE BENCH ORIGIN</v>
          </cell>
          <cell r="E16" t="str">
            <v>PULSE FITNESS</v>
          </cell>
          <cell r="F16" t="str">
            <v>PC</v>
          </cell>
          <cell r="G16">
            <v>448.56</v>
          </cell>
          <cell r="H16">
            <v>396.95575221238943</v>
          </cell>
          <cell r="I16">
            <v>396.95575221238943</v>
          </cell>
          <cell r="J16">
            <v>0</v>
          </cell>
          <cell r="K16">
            <v>572</v>
          </cell>
          <cell r="AB16">
            <v>0.30602141221610235</v>
          </cell>
          <cell r="AD16">
            <v>486.2</v>
          </cell>
          <cell r="AE16">
            <v>486.2</v>
          </cell>
          <cell r="AF16">
            <v>0.15</v>
          </cell>
          <cell r="AG16">
            <v>0.18355460260717926</v>
          </cell>
          <cell r="AH16">
            <v>35</v>
          </cell>
          <cell r="AI16" t="str">
            <v xml:space="preserve"> 125 _ 53 _ 49cm</v>
          </cell>
          <cell r="AL16" t="str">
            <v>MUSCULATION</v>
          </cell>
          <cell r="AM16">
            <v>707100</v>
          </cell>
          <cell r="AN16" t="str">
            <v>Ce banc ajustable est parfaitement adaptable à n'importe quel exercice en soulevement de poids._x000D_Son adaptabilité et son système d'ajustement à une main sont la clé du succès de ce banc assisté par gaz._x000D_Position ergonomique, Révêtement haute résistance, Ra</v>
          </cell>
          <cell r="AO16" t="str">
            <v>http://www.leaderfit-equipement.com/images/eboutique/20140822121505.jpg</v>
          </cell>
          <cell r="AP16">
            <v>0.2</v>
          </cell>
        </row>
        <row r="17">
          <cell r="B17">
            <v>2626</v>
          </cell>
          <cell r="C17" t="str">
            <v>AMPLIFICATEUR PEAVY PV 900</v>
          </cell>
          <cell r="D17" t="str">
            <v>AMPLIFICATEUR PEAVY PV 900</v>
          </cell>
          <cell r="E17" t="str">
            <v>MUSIC STOCK</v>
          </cell>
          <cell r="F17" t="str">
            <v>PC</v>
          </cell>
          <cell r="H17">
            <v>346.5</v>
          </cell>
          <cell r="I17">
            <v>346.5</v>
          </cell>
          <cell r="J17">
            <v>0</v>
          </cell>
          <cell r="K17">
            <v>385</v>
          </cell>
          <cell r="AB17">
            <v>9.9999999999999978E-2</v>
          </cell>
          <cell r="AD17">
            <v>385</v>
          </cell>
          <cell r="AE17">
            <v>385</v>
          </cell>
          <cell r="AF17">
            <v>0</v>
          </cell>
          <cell r="AG17">
            <v>9.9999999999999978E-2</v>
          </cell>
          <cell r="AH17">
            <v>3.3</v>
          </cell>
          <cell r="AI17" t="str">
            <v>530x316x120mm</v>
          </cell>
          <cell r="AL17" t="str">
            <v>SONORISATION</v>
          </cell>
          <cell r="AM17">
            <v>707600</v>
          </cell>
          <cell r="AN17" t="str">
            <v>L'Amplificateur PEAVEY PV 900 fournit 600W de puissance.</v>
          </cell>
          <cell r="AO17" t="str">
            <v>http://www.leaderfit-equipement.com/images/eboutique/20140821170814.jpg</v>
          </cell>
          <cell r="AP17">
            <v>0.2</v>
          </cell>
        </row>
        <row r="18">
          <cell r="B18">
            <v>1430</v>
          </cell>
          <cell r="C18" t="str">
            <v xml:space="preserve">ANNEAU BALLONS FITNESS </v>
          </cell>
          <cell r="D18" t="str">
            <v>GYM BALL STACKER</v>
          </cell>
          <cell r="E18" t="str">
            <v>WOHLSTAND</v>
          </cell>
          <cell r="F18" t="str">
            <v>LOT DE 3</v>
          </cell>
          <cell r="G18">
            <v>4.9800000000000004</v>
          </cell>
          <cell r="H18">
            <v>4.4070796460177002</v>
          </cell>
          <cell r="I18">
            <v>5.0681415929203553</v>
          </cell>
          <cell r="J18">
            <v>0.15</v>
          </cell>
          <cell r="K18">
            <v>10.029999999999999</v>
          </cell>
          <cell r="AB18">
            <v>0.49470173550146002</v>
          </cell>
          <cell r="AD18">
            <v>7.5224999999999991</v>
          </cell>
          <cell r="AE18">
            <v>7.5224999999999991</v>
          </cell>
          <cell r="AF18">
            <v>0.25</v>
          </cell>
          <cell r="AG18">
            <v>0.32626898066861343</v>
          </cell>
          <cell r="AH18">
            <v>0.15</v>
          </cell>
          <cell r="AL18" t="str">
            <v>PILATES BIEN ETRE</v>
          </cell>
          <cell r="AM18">
            <v>707600</v>
          </cell>
          <cell r="AN18" t="str">
            <v>A la fois support et rangement, cet anneau rangement ballon permet d’empiler les ballons de 55 à 75cm et de gagner de la place._x000D_Stable et rigide grâce à sa matière plastique et sa fermeture avec scratch solide, les ballons seront solidement rangés._x000D_Vendus</v>
          </cell>
          <cell r="AO18" t="str">
            <v>http://www.leaderfit-equipement.com/images/eboutique/20130819142846.jpg</v>
          </cell>
          <cell r="AP18">
            <v>0.2</v>
          </cell>
        </row>
        <row r="19">
          <cell r="B19">
            <v>1431</v>
          </cell>
          <cell r="C19" t="str">
            <v>ANNEAU D'APPUI (LOT DE 12)</v>
          </cell>
          <cell r="D19" t="str">
            <v>FLAT RING</v>
          </cell>
          <cell r="E19" t="str">
            <v>AMAYA</v>
          </cell>
          <cell r="F19" t="str">
            <v>LOT DE 12</v>
          </cell>
          <cell r="H19">
            <v>19.2</v>
          </cell>
          <cell r="I19">
            <v>19.2</v>
          </cell>
          <cell r="J19">
            <v>0</v>
          </cell>
          <cell r="K19">
            <v>40.5</v>
          </cell>
          <cell r="AB19">
            <v>0.52592592592592591</v>
          </cell>
          <cell r="AD19">
            <v>28.349999999999998</v>
          </cell>
          <cell r="AE19">
            <v>28.349999999999998</v>
          </cell>
          <cell r="AF19">
            <v>0.3</v>
          </cell>
          <cell r="AG19">
            <v>0.32275132275132268</v>
          </cell>
          <cell r="AH19">
            <v>1.25</v>
          </cell>
          <cell r="AI19" t="str">
            <v>Diamètre: 50cm</v>
          </cell>
          <cell r="AL19" t="str">
            <v>PERSONAL TRAINER</v>
          </cell>
          <cell r="AM19">
            <v>707600</v>
          </cell>
          <cell r="AN19" t="str">
            <v>Ces anneaux d'appui ronds en plastique sont à poser au sol, en salle comme à l'extérieur._x000D_Ils sont destinés au coaching personnel et à la préparation physique des sportifs, avec un travail de la coordination, de la vélocité, de l'endurance et des appuis.</v>
          </cell>
          <cell r="AO19" t="str">
            <v>http://www.leaderfit-equipement.com/images/eboutique/20140821171718.jpg</v>
          </cell>
          <cell r="AP19">
            <v>0.2</v>
          </cell>
        </row>
        <row r="20">
          <cell r="B20">
            <v>2341</v>
          </cell>
          <cell r="C20" t="str">
            <v>ANNEAUX DE SUSPENSION</v>
          </cell>
          <cell r="D20" t="str">
            <v>WOODEN RING</v>
          </cell>
          <cell r="E20" t="str">
            <v>RISING</v>
          </cell>
          <cell r="F20" t="str">
            <v>PR</v>
          </cell>
          <cell r="G20">
            <v>10.5</v>
          </cell>
          <cell r="H20">
            <v>9.2920353982300892</v>
          </cell>
          <cell r="I20">
            <v>10.685840707964601</v>
          </cell>
          <cell r="J20">
            <v>0.15</v>
          </cell>
          <cell r="K20">
            <v>39</v>
          </cell>
          <cell r="AB20">
            <v>0.72600408441116404</v>
          </cell>
          <cell r="AD20">
            <v>21.450000000000003</v>
          </cell>
          <cell r="AE20">
            <v>21.450000000000003</v>
          </cell>
          <cell r="AF20">
            <v>0.45</v>
          </cell>
          <cell r="AG20">
            <v>0.5018256080202983</v>
          </cell>
          <cell r="AH20">
            <v>1.1000000000000001</v>
          </cell>
          <cell r="AI20" t="str">
            <v>Diamètre: 23,5cm, Longueur des straps: 4,5m, Largeur des straps: 2,5cm</v>
          </cell>
          <cell r="AL20" t="str">
            <v>CROSSFIT</v>
          </cell>
          <cell r="AM20">
            <v>707600</v>
          </cell>
          <cell r="AN20" t="str">
            <v>Anneaux de suspension utilisés pour les cours de crossfit et de functional training. Grande résistance. Permet de réaliser des mouvements de tractions et de dips.</v>
          </cell>
          <cell r="AO20" t="str">
            <v>http://www.leaderfit-equipement.com/images/eboutique/20140821172953.jpg</v>
          </cell>
          <cell r="AP20">
            <v>0.2</v>
          </cell>
        </row>
        <row r="21">
          <cell r="B21">
            <v>1435</v>
          </cell>
          <cell r="C21" t="str">
            <v>ARC BARREL</v>
          </cell>
          <cell r="D21" t="str">
            <v>HOLLOW ARC</v>
          </cell>
          <cell r="E21" t="str">
            <v>ELINA</v>
          </cell>
          <cell r="F21" t="str">
            <v>PC</v>
          </cell>
          <cell r="H21">
            <v>102</v>
          </cell>
          <cell r="I21">
            <v>102</v>
          </cell>
          <cell r="J21">
            <v>0</v>
          </cell>
          <cell r="K21">
            <v>200.69</v>
          </cell>
          <cell r="AB21">
            <v>0.49175345059544573</v>
          </cell>
          <cell r="AD21">
            <v>160.55200000000002</v>
          </cell>
          <cell r="AE21">
            <v>160.55200000000002</v>
          </cell>
          <cell r="AF21">
            <v>0.2</v>
          </cell>
          <cell r="AG21">
            <v>0.36469181324430722</v>
          </cell>
          <cell r="AH21">
            <v>8</v>
          </cell>
          <cell r="AI21" t="str">
            <v>54x57x18cm</v>
          </cell>
          <cell r="AL21" t="str">
            <v>PILATES BIEN ETRE</v>
          </cell>
          <cell r="AM21">
            <v>707100</v>
          </cell>
          <cell r="AN21" t="str">
            <v>L'Arc barrel est un dôme confortable permettant de travailler la mobilité de la colonne vertébrale et le renforcement de tout le corps._x000D_Il facilite une multitude de mouvements Pilates au sol et permet aussi d’apporter des variations à ces mouvements._x000D_Adap</v>
          </cell>
          <cell r="AO21" t="str">
            <v>http://www.leaderfit-equipement.com/images/eboutique/20130531151609.jpg</v>
          </cell>
          <cell r="AP21">
            <v>0.2</v>
          </cell>
        </row>
        <row r="22">
          <cell r="B22">
            <v>3614</v>
          </cell>
          <cell r="C22" t="str">
            <v>ARM CURL EVOLVE</v>
          </cell>
          <cell r="D22" t="str">
            <v>ARM CURL EVOLVE</v>
          </cell>
          <cell r="E22" t="str">
            <v>PULSE FITNESS</v>
          </cell>
          <cell r="F22" t="str">
            <v>PC</v>
          </cell>
          <cell r="G22">
            <v>1981.35</v>
          </cell>
          <cell r="H22">
            <v>1753.4070796460178</v>
          </cell>
          <cell r="I22">
            <v>1753.4070796460178</v>
          </cell>
          <cell r="J22">
            <v>0</v>
          </cell>
          <cell r="K22">
            <v>2624</v>
          </cell>
          <cell r="AB22">
            <v>0.33178083854953588</v>
          </cell>
          <cell r="AD22">
            <v>2230.4</v>
          </cell>
          <cell r="AE22">
            <v>2230.4</v>
          </cell>
          <cell r="AF22">
            <v>0.15</v>
          </cell>
          <cell r="AG22">
            <v>0.21385981005827759</v>
          </cell>
          <cell r="AH22">
            <v>246</v>
          </cell>
          <cell r="AI22" t="str">
            <v>136 _ 99 _ 150cm</v>
          </cell>
          <cell r="AL22" t="str">
            <v>MUSCULATION</v>
          </cell>
          <cell r="AM22">
            <v>707100</v>
          </cell>
          <cell r="AN22" t="str">
            <v xml:space="preserve"> Système de came à résistance variable, Siège ergonomique, Accoudoirs rembourrés, Poignées ajustables</v>
          </cell>
          <cell r="AO22" t="str">
            <v>http://www.leaderfit-equipement.com/images/eboutique/20140822121952.jpg</v>
          </cell>
          <cell r="AP22">
            <v>0.2</v>
          </cell>
        </row>
        <row r="23">
          <cell r="B23">
            <v>3615</v>
          </cell>
          <cell r="C23" t="str">
            <v>ASSISTED CHIN AND DIP EVOLVE</v>
          </cell>
          <cell r="D23" t="str">
            <v>ASSISTED CHIN AND DIP EVOLVE</v>
          </cell>
          <cell r="E23" t="str">
            <v>PULSE FITNESS</v>
          </cell>
          <cell r="F23" t="str">
            <v>PC</v>
          </cell>
          <cell r="G23">
            <v>2248.0500000000002</v>
          </cell>
          <cell r="H23">
            <v>1989.4247787610623</v>
          </cell>
          <cell r="I23">
            <v>1989.4247787610623</v>
          </cell>
          <cell r="J23">
            <v>0</v>
          </cell>
          <cell r="K23">
            <v>2980</v>
          </cell>
          <cell r="AB23">
            <v>0.33240779236205964</v>
          </cell>
          <cell r="AD23">
            <v>2533</v>
          </cell>
          <cell r="AE23">
            <v>2533</v>
          </cell>
          <cell r="AF23">
            <v>0.15</v>
          </cell>
          <cell r="AG23">
            <v>0.21459740277889372</v>
          </cell>
          <cell r="AH23">
            <v>291</v>
          </cell>
          <cell r="AI23" t="str">
            <v>126 _ 136 _ 211cm</v>
          </cell>
          <cell r="AL23" t="str">
            <v>MUSCULATION</v>
          </cell>
          <cell r="AM23">
            <v>707100</v>
          </cell>
          <cell r="AN23" t="str">
            <v>Position de départ multiples + 100kg de poidsd + Repose-genoux réglable + Contrebalancier</v>
          </cell>
          <cell r="AO23" t="str">
            <v>http://www.leaderfit-equipement.com/images/eboutique/20140822122407.jpg</v>
          </cell>
          <cell r="AP23">
            <v>0.2</v>
          </cell>
        </row>
        <row r="24">
          <cell r="B24">
            <v>2363</v>
          </cell>
          <cell r="C24" t="str">
            <v>BAGUES STOP DISQUES</v>
          </cell>
          <cell r="D24" t="str">
            <v>RING FOR OLYMPIC BARS</v>
          </cell>
          <cell r="E24" t="str">
            <v>WOHLSTAND</v>
          </cell>
          <cell r="F24" t="str">
            <v>PR</v>
          </cell>
          <cell r="G24">
            <v>3.4</v>
          </cell>
          <cell r="H24">
            <v>3.0088495575221241</v>
          </cell>
          <cell r="I24">
            <v>3.4601769911504423</v>
          </cell>
          <cell r="J24">
            <v>0.15</v>
          </cell>
          <cell r="K24">
            <v>10</v>
          </cell>
          <cell r="AB24">
            <v>0.65398230088495579</v>
          </cell>
          <cell r="AD24">
            <v>6</v>
          </cell>
          <cell r="AE24">
            <v>6</v>
          </cell>
          <cell r="AF24">
            <v>0.4</v>
          </cell>
          <cell r="AG24">
            <v>0.42330383480825962</v>
          </cell>
          <cell r="AH24">
            <v>0.35</v>
          </cell>
          <cell r="AL24" t="str">
            <v>MUSCULATION</v>
          </cell>
          <cell r="AM24">
            <v>707600</v>
          </cell>
          <cell r="AN24" t="str">
            <v>_x000D_Bagues haut de gamme permettant de stopper les disques sur les barres de musculation olympique, en toute sécurité.</v>
          </cell>
          <cell r="AO24" t="str">
            <v>http://www.leaderfit-equipement.com/images/eboutique/20140822092250.jpg</v>
          </cell>
          <cell r="AP24">
            <v>0.2</v>
          </cell>
        </row>
        <row r="25">
          <cell r="B25">
            <v>1436</v>
          </cell>
          <cell r="C25" t="str">
            <v xml:space="preserve">BALANCE BOARD </v>
          </cell>
          <cell r="D25" t="str">
            <v>WOODEN BALANCE BOARD</v>
          </cell>
          <cell r="E25" t="str">
            <v>WOHLSTAND</v>
          </cell>
          <cell r="F25" t="str">
            <v>PC</v>
          </cell>
          <cell r="G25">
            <v>4.5999999999999996</v>
          </cell>
          <cell r="H25">
            <v>4.0707964601769913</v>
          </cell>
          <cell r="I25">
            <v>4.6814159292035393</v>
          </cell>
          <cell r="J25">
            <v>0.15</v>
          </cell>
          <cell r="K25">
            <v>20.9</v>
          </cell>
          <cell r="AB25">
            <v>0.77600880721514165</v>
          </cell>
          <cell r="AD25">
            <v>10.45</v>
          </cell>
          <cell r="AE25">
            <v>10.45</v>
          </cell>
          <cell r="AF25">
            <v>0.5</v>
          </cell>
          <cell r="AG25">
            <v>0.5520176144302833</v>
          </cell>
          <cell r="AH25">
            <v>1.35</v>
          </cell>
          <cell r="AI25" t="str">
            <v>Diamètre: 40cm</v>
          </cell>
          <cell r="AL25" t="str">
            <v>PILATES BIEN ETRE</v>
          </cell>
          <cell r="AM25">
            <v>707600</v>
          </cell>
          <cell r="AN25" t="str">
            <v>Balance board, plateau de Freeman fait en bois, idéal pour le travail de l'équilibre et de la coordination. Surface antidérapante en caoutchouc.</v>
          </cell>
          <cell r="AO25" t="str">
            <v>http://www.leaderfit-equipement.com/images/eboutique/20130604113354.jpg</v>
          </cell>
          <cell r="AP25">
            <v>0.2</v>
          </cell>
        </row>
        <row r="26">
          <cell r="B26">
            <v>3400</v>
          </cell>
          <cell r="C26" t="str">
            <v>Balance box B10</v>
          </cell>
          <cell r="D26" t="str">
            <v>Balance box B10</v>
          </cell>
          <cell r="E26" t="str">
            <v>K-WELL</v>
          </cell>
          <cell r="F26" t="str">
            <v>PC</v>
          </cell>
          <cell r="H26">
            <v>23.3</v>
          </cell>
          <cell r="I26">
            <v>27.96</v>
          </cell>
          <cell r="J26">
            <v>0.2</v>
          </cell>
          <cell r="K26">
            <v>49</v>
          </cell>
          <cell r="AB26">
            <v>0.42938775510204075</v>
          </cell>
          <cell r="AD26">
            <v>39.200000000000003</v>
          </cell>
          <cell r="AE26">
            <v>39.200000000000003</v>
          </cell>
          <cell r="AF26">
            <v>0.2</v>
          </cell>
          <cell r="AG26">
            <v>0.28673469387755102</v>
          </cell>
          <cell r="AH26">
            <v>1.5</v>
          </cell>
          <cell r="AI26" t="str">
            <v>30 _ 40 _ 5cm</v>
          </cell>
          <cell r="AL26" t="str">
            <v>PILATES BIEN ETRE</v>
          </cell>
          <cell r="AM26">
            <v>707600</v>
          </cell>
          <cell r="AN26" t="str">
            <v>Un outil d'entraînement complet pour des exercices d'équilibre et de proprioception. Il permet aussi de travailler les appuis. Revêtement antidérapant.</v>
          </cell>
          <cell r="AO26" t="str">
            <v>http://www.leaderfit-equipement.com/images/eboutique/20140829171604.jpg</v>
          </cell>
          <cell r="AP26">
            <v>0.2</v>
          </cell>
        </row>
        <row r="27">
          <cell r="B27">
            <v>3401</v>
          </cell>
          <cell r="C27" t="str">
            <v>Balance box B20</v>
          </cell>
          <cell r="D27" t="str">
            <v>Balance box B20</v>
          </cell>
          <cell r="E27" t="str">
            <v>K-WELL</v>
          </cell>
          <cell r="F27" t="str">
            <v>PC</v>
          </cell>
          <cell r="H27">
            <v>27.9</v>
          </cell>
          <cell r="I27">
            <v>33.479999999999997</v>
          </cell>
          <cell r="J27">
            <v>0.2</v>
          </cell>
          <cell r="K27">
            <v>54</v>
          </cell>
          <cell r="AB27">
            <v>0.38</v>
          </cell>
          <cell r="AD27">
            <v>43.2</v>
          </cell>
          <cell r="AE27">
            <v>43.2</v>
          </cell>
          <cell r="AF27">
            <v>0.2</v>
          </cell>
          <cell r="AG27">
            <v>0.22500000000000009</v>
          </cell>
          <cell r="AH27">
            <v>2</v>
          </cell>
          <cell r="AI27" t="str">
            <v>30 _ 40 _ 6cm</v>
          </cell>
          <cell r="AL27" t="str">
            <v>PILATES BIEN ETRE</v>
          </cell>
          <cell r="AM27">
            <v>707600</v>
          </cell>
          <cell r="AN27" t="str">
            <v>Un outil d'entraînement complet pour des exercices d'équilibre et de proprioception. Il permet aussi de travailler les appuis. Revêtement antidérapant.</v>
          </cell>
          <cell r="AO27" t="str">
            <v>http://www.leaderfit-equipement.com/images/eboutique/20140829171604.jpg</v>
          </cell>
          <cell r="AP27">
            <v>0.2</v>
          </cell>
        </row>
        <row r="28">
          <cell r="B28">
            <v>3402</v>
          </cell>
          <cell r="C28" t="str">
            <v>Balance box B30</v>
          </cell>
          <cell r="D28" t="str">
            <v>Balance box B30</v>
          </cell>
          <cell r="E28" t="str">
            <v>K-WELL</v>
          </cell>
          <cell r="F28" t="str">
            <v>PC</v>
          </cell>
          <cell r="H28">
            <v>28.7</v>
          </cell>
          <cell r="I28">
            <v>34.44</v>
          </cell>
          <cell r="J28">
            <v>0.2</v>
          </cell>
          <cell r="K28">
            <v>55.5</v>
          </cell>
          <cell r="AB28">
            <v>0.37945945945945947</v>
          </cell>
          <cell r="AD28">
            <v>44.400000000000006</v>
          </cell>
          <cell r="AE28">
            <v>44.400000000000006</v>
          </cell>
          <cell r="AF28">
            <v>0.2</v>
          </cell>
          <cell r="AG28">
            <v>0.22432432432432448</v>
          </cell>
          <cell r="AH28">
            <v>3</v>
          </cell>
          <cell r="AI28" t="str">
            <v>30 _ 40 _ 10cm</v>
          </cell>
          <cell r="AL28" t="str">
            <v>PILATES BIEN ETRE</v>
          </cell>
          <cell r="AM28">
            <v>707600</v>
          </cell>
          <cell r="AN28" t="str">
            <v>Un outil d'entraînement complet pour des exercices d'équilibre et de proprioception. Il permet aussi de travailler les appuis. Revêtement antidérapant.</v>
          </cell>
          <cell r="AO28" t="str">
            <v>http://www.leaderfit-equipement.com/images/eboutique/20140829171604.jpg</v>
          </cell>
          <cell r="AP28">
            <v>0.2</v>
          </cell>
        </row>
        <row r="29">
          <cell r="B29">
            <v>1437</v>
          </cell>
          <cell r="C29" t="str">
            <v>BALLE A REACTION</v>
          </cell>
          <cell r="D29" t="str">
            <v>REACTION BALL 7CM</v>
          </cell>
          <cell r="E29" t="str">
            <v>AZUNI</v>
          </cell>
          <cell r="F29" t="str">
            <v>PC</v>
          </cell>
          <cell r="G29">
            <v>1.01</v>
          </cell>
          <cell r="H29">
            <v>0.89380530973451333</v>
          </cell>
          <cell r="I29">
            <v>1.0278761061946902</v>
          </cell>
          <cell r="J29">
            <v>0.15</v>
          </cell>
          <cell r="K29">
            <v>3.09</v>
          </cell>
          <cell r="L29">
            <v>2.4700000000000002</v>
          </cell>
          <cell r="M29">
            <v>58.385582745154245</v>
          </cell>
          <cell r="Y29" t="e">
            <v>#DIV/0!</v>
          </cell>
          <cell r="AB29">
            <v>0.66735401094022972</v>
          </cell>
          <cell r="AD29">
            <v>1.8539999999999999</v>
          </cell>
          <cell r="AE29">
            <v>1.8539999999999999</v>
          </cell>
          <cell r="AF29">
            <v>0.4</v>
          </cell>
          <cell r="AG29">
            <v>0.44559001823371613</v>
          </cell>
          <cell r="AH29">
            <v>0.06</v>
          </cell>
          <cell r="AI29" t="str">
            <v>Taille : 7cm</v>
          </cell>
          <cell r="AL29" t="str">
            <v>PERSONAL TRAINER</v>
          </cell>
          <cell r="AM29">
            <v>707600</v>
          </cell>
          <cell r="AN29" t="str">
            <v>_x000D_Géniale pour donner un côté ludique à l'entraînement, idéale pour travailler réactivité et vitesse de course. Jetez-la et commencez la chasse après le rebond.</v>
          </cell>
          <cell r="AO29" t="str">
            <v>http://www.leaderfit-equipement.com/images/eboutique/20140822100115.jpg</v>
          </cell>
          <cell r="AP29">
            <v>0.2</v>
          </cell>
        </row>
        <row r="30">
          <cell r="B30">
            <v>1438</v>
          </cell>
          <cell r="C30" t="str">
            <v xml:space="preserve">BALLE HERISSON 8cm </v>
          </cell>
          <cell r="D30" t="str">
            <v>MASSAGE BALLS 8CM</v>
          </cell>
          <cell r="E30" t="str">
            <v>WOHLSTAND</v>
          </cell>
          <cell r="F30" t="str">
            <v>PC</v>
          </cell>
          <cell r="G30">
            <v>0.43</v>
          </cell>
          <cell r="H30">
            <v>0.38053097345132747</v>
          </cell>
          <cell r="I30">
            <v>0.43761061946902657</v>
          </cell>
          <cell r="J30">
            <v>0.15</v>
          </cell>
          <cell r="K30">
            <v>1.9</v>
          </cell>
          <cell r="P30">
            <v>1.7</v>
          </cell>
          <cell r="Q30">
            <v>74.258198854763151</v>
          </cell>
          <cell r="X30">
            <v>1.5</v>
          </cell>
          <cell r="Y30">
            <v>70.825958702064895</v>
          </cell>
          <cell r="Z30">
            <v>1.3</v>
          </cell>
          <cell r="AB30">
            <v>0.76967862133209131</v>
          </cell>
          <cell r="AD30">
            <v>0.95</v>
          </cell>
          <cell r="AE30">
            <v>0.95</v>
          </cell>
          <cell r="AF30">
            <v>0.5</v>
          </cell>
          <cell r="AG30">
            <v>0.53935724266418261</v>
          </cell>
          <cell r="AH30">
            <v>0.08</v>
          </cell>
          <cell r="AI30" t="str">
            <v>Diamètre: 8cm</v>
          </cell>
          <cell r="AL30" t="str">
            <v>PILATES BIEN ETRE</v>
          </cell>
          <cell r="AM30">
            <v>707600</v>
          </cell>
          <cell r="AN30" t="str">
            <v>Balle hérisson, balle à picots pour massage, pour un travail de relaxation et de sensibilité._x000D_Favorise la circulation sanguine et stimule les zones réflexes._x000D_Décontracte les muscles du dos, des épaules et des jambes. Améliore la sensibilité de la main.</v>
          </cell>
          <cell r="AO30" t="str">
            <v>http://www.leaderfit-equipement.com/images/eboutique/1438.jpg</v>
          </cell>
          <cell r="AP30">
            <v>0.2</v>
          </cell>
        </row>
        <row r="31">
          <cell r="B31">
            <v>1439</v>
          </cell>
          <cell r="C31" t="str">
            <v>BALLES LESTEES 0,5KG BLEU</v>
          </cell>
          <cell r="D31" t="str">
            <v>WEIGHTED BALL 0,5Kgs BLUE</v>
          </cell>
          <cell r="E31" t="str">
            <v>RISING</v>
          </cell>
          <cell r="F31" t="str">
            <v>PR</v>
          </cell>
          <cell r="G31">
            <v>1.68</v>
          </cell>
          <cell r="H31">
            <v>1.4867256637168142</v>
          </cell>
          <cell r="I31">
            <v>1.7097345132743362</v>
          </cell>
          <cell r="J31">
            <v>0.15</v>
          </cell>
          <cell r="K31">
            <v>6.28</v>
          </cell>
          <cell r="L31">
            <v>5.65</v>
          </cell>
          <cell r="M31">
            <v>69.73921215443653</v>
          </cell>
          <cell r="P31">
            <v>5.03</v>
          </cell>
          <cell r="Q31">
            <v>66.009254209257733</v>
          </cell>
          <cell r="X31">
            <v>4.6900000000000004</v>
          </cell>
          <cell r="Y31">
            <v>63.545106326773222</v>
          </cell>
          <cell r="AB31">
            <v>0.72774928132574268</v>
          </cell>
          <cell r="AD31">
            <v>3.14</v>
          </cell>
          <cell r="AE31">
            <v>3.14</v>
          </cell>
          <cell r="AF31">
            <v>0.5</v>
          </cell>
          <cell r="AG31">
            <v>0.45549856265148525</v>
          </cell>
          <cell r="AH31">
            <v>1</v>
          </cell>
          <cell r="AJ31" t="str">
            <v>Bleu</v>
          </cell>
          <cell r="AL31" t="str">
            <v>PILATES BIEN ETRE</v>
          </cell>
          <cell r="AM31">
            <v>707600</v>
          </cell>
          <cell r="AN31" t="str">
            <v>Souples et agréables au toucher, ces balles lestées peuvent apporter de nombreuses variations dans les cours Pilates et de renforcement musculaire, permettant de travailler le haut du corps, les abdominaux, les obliques. Elles sont aussi utilisées pour de</v>
          </cell>
          <cell r="AO31" t="str">
            <v>http://www.leaderfit-equipement.com/images/eboutique/20140822103817.jpg</v>
          </cell>
          <cell r="AP31">
            <v>0.2</v>
          </cell>
        </row>
        <row r="32">
          <cell r="B32">
            <v>1442</v>
          </cell>
          <cell r="C32" t="str">
            <v xml:space="preserve">BALLES LESTEES 0,5KG GRIS </v>
          </cell>
          <cell r="D32" t="str">
            <v>WEIGHTED BALL 0,5Kgs GREY</v>
          </cell>
          <cell r="E32" t="str">
            <v>RISING</v>
          </cell>
          <cell r="F32" t="str">
            <v>PR</v>
          </cell>
          <cell r="G32">
            <v>1.68</v>
          </cell>
          <cell r="H32">
            <v>1.4867256637168142</v>
          </cell>
          <cell r="I32">
            <v>1.7097345132743362</v>
          </cell>
          <cell r="J32">
            <v>0.15</v>
          </cell>
          <cell r="K32">
            <v>6.28</v>
          </cell>
          <cell r="L32">
            <v>5.65</v>
          </cell>
          <cell r="M32">
            <v>69.73921215443653</v>
          </cell>
          <cell r="P32">
            <v>5.03</v>
          </cell>
          <cell r="Q32">
            <v>66.009254209257733</v>
          </cell>
          <cell r="X32">
            <v>4.6900000000000004</v>
          </cell>
          <cell r="Y32">
            <v>63.545106326773222</v>
          </cell>
          <cell r="AB32">
            <v>0.72774928132574268</v>
          </cell>
          <cell r="AD32">
            <v>3.14</v>
          </cell>
          <cell r="AE32">
            <v>3.14</v>
          </cell>
          <cell r="AF32">
            <v>0.5</v>
          </cell>
          <cell r="AG32">
            <v>0.45549856265148525</v>
          </cell>
          <cell r="AH32">
            <v>1</v>
          </cell>
          <cell r="AJ32" t="str">
            <v>Gris</v>
          </cell>
          <cell r="AL32" t="str">
            <v>PILATES BIEN ETRE</v>
          </cell>
          <cell r="AM32">
            <v>707600</v>
          </cell>
          <cell r="AN32" t="str">
            <v>Souples et agréables au toucher, ces balles lestées peuvent apporter de nombreuses variations dans les cours Pilates et de renforcement musculaire, permettant de travailler le haut du corps, les abdominaux, les obliques. Elles sont aussi utilisées pour de</v>
          </cell>
          <cell r="AO32" t="str">
            <v>http://www.leaderfit-equipement.com/images/eboutique/20140822104433.jpg</v>
          </cell>
          <cell r="AP32">
            <v>0.2</v>
          </cell>
        </row>
        <row r="33">
          <cell r="B33">
            <v>1440</v>
          </cell>
          <cell r="C33" t="str">
            <v xml:space="preserve">BALLES LESTEES 1,5KG BLEU </v>
          </cell>
          <cell r="D33" t="str">
            <v>WEIGHTED BALL 1,5Kgs BLUE</v>
          </cell>
          <cell r="E33" t="str">
            <v>WOHLSTAND</v>
          </cell>
          <cell r="F33" t="str">
            <v>PR</v>
          </cell>
          <cell r="G33">
            <v>1.84</v>
          </cell>
          <cell r="H33">
            <v>1.6283185840707968</v>
          </cell>
          <cell r="I33">
            <v>1.872566371681416</v>
          </cell>
          <cell r="J33">
            <v>0.15</v>
          </cell>
          <cell r="K33">
            <v>7.95</v>
          </cell>
          <cell r="L33">
            <v>6.7</v>
          </cell>
          <cell r="M33">
            <v>72.051248183859457</v>
          </cell>
          <cell r="P33">
            <v>6.36</v>
          </cell>
          <cell r="Q33">
            <v>70.557132520732452</v>
          </cell>
          <cell r="X33">
            <v>5.95</v>
          </cell>
          <cell r="Y33">
            <v>68.528296274261919</v>
          </cell>
          <cell r="AB33">
            <v>0.76445706016585957</v>
          </cell>
          <cell r="AD33">
            <v>3.9750000000000001</v>
          </cell>
          <cell r="AE33">
            <v>3.9750000000000001</v>
          </cell>
          <cell r="AF33">
            <v>0.5</v>
          </cell>
          <cell r="AG33">
            <v>0.52891412033171925</v>
          </cell>
          <cell r="AH33">
            <v>3</v>
          </cell>
          <cell r="AJ33" t="str">
            <v>Bleu</v>
          </cell>
          <cell r="AL33" t="str">
            <v>PILATES BIEN ETRE</v>
          </cell>
          <cell r="AM33">
            <v>707600</v>
          </cell>
          <cell r="AN33" t="str">
            <v>Souples et agréables au toucher, ces balles lestées peuvent apporter de nombreuses variations dans les cours Pilates et de renforcement musculaire, permettant de travailler le haut du corps, les abdominaux, les obliques. Elles sont aussi utilisées pour de</v>
          </cell>
          <cell r="AO33" t="str">
            <v>http://www.leaderfit-equipement.com/images/eboutique/20140822111335.jpg</v>
          </cell>
          <cell r="AP33">
            <v>0.2</v>
          </cell>
        </row>
        <row r="34">
          <cell r="B34">
            <v>1443</v>
          </cell>
          <cell r="C34" t="str">
            <v>BALLES LESTEES 1,5KG GRIS</v>
          </cell>
          <cell r="D34" t="str">
            <v>WEIGHTED BALL 1,5Kgs GREY</v>
          </cell>
          <cell r="E34" t="str">
            <v>WOHLSTAND</v>
          </cell>
          <cell r="F34" t="str">
            <v>PR</v>
          </cell>
          <cell r="G34">
            <v>1.84</v>
          </cell>
          <cell r="H34">
            <v>1.6283185840707968</v>
          </cell>
          <cell r="I34">
            <v>1.872566371681416</v>
          </cell>
          <cell r="J34">
            <v>0.15</v>
          </cell>
          <cell r="K34">
            <v>7.95</v>
          </cell>
          <cell r="L34">
            <v>6.7</v>
          </cell>
          <cell r="M34">
            <v>72.051248183859457</v>
          </cell>
          <cell r="P34">
            <v>6.36</v>
          </cell>
          <cell r="Q34">
            <v>70.557132520732452</v>
          </cell>
          <cell r="X34">
            <v>5.95</v>
          </cell>
          <cell r="Y34">
            <v>68.528296274261919</v>
          </cell>
          <cell r="AB34">
            <v>0.76445706016585957</v>
          </cell>
          <cell r="AD34">
            <v>3.9750000000000001</v>
          </cell>
          <cell r="AE34">
            <v>3.9750000000000001</v>
          </cell>
          <cell r="AF34">
            <v>0.5</v>
          </cell>
          <cell r="AG34">
            <v>0.52891412033171925</v>
          </cell>
          <cell r="AH34">
            <v>3</v>
          </cell>
          <cell r="AJ34" t="str">
            <v>Gris</v>
          </cell>
          <cell r="AL34" t="str">
            <v>PILATES BIEN ETRE</v>
          </cell>
          <cell r="AM34">
            <v>707600</v>
          </cell>
          <cell r="AN34" t="str">
            <v>Souples et agréables au toucher, ces balles lestées peuvent apporter de nombreuses variations dans les cours Pilates et de renforcement musculaire, permettant de travailler le haut du corps, les abdominaux, les obliques. Elles sont aussi utilisées pour de</v>
          </cell>
          <cell r="AO34" t="str">
            <v>http://www.leaderfit-equipement.com/images/eboutique/20140822111410.jpg</v>
          </cell>
          <cell r="AP34">
            <v>0.2</v>
          </cell>
        </row>
        <row r="35">
          <cell r="B35">
            <v>1441</v>
          </cell>
          <cell r="C35" t="str">
            <v>BALLES LESTEES 1KG BLEU</v>
          </cell>
          <cell r="D35" t="str">
            <v>WEIGHTED BALL 1Kg BLUE</v>
          </cell>
          <cell r="E35" t="str">
            <v>WOHLSTAND</v>
          </cell>
          <cell r="F35" t="str">
            <v>PR</v>
          </cell>
          <cell r="G35">
            <v>1.56</v>
          </cell>
          <cell r="H35">
            <v>1.3805309734513276</v>
          </cell>
          <cell r="I35">
            <v>1.5876106194690265</v>
          </cell>
          <cell r="J35">
            <v>0.15</v>
          </cell>
          <cell r="K35">
            <v>7.12</v>
          </cell>
          <cell r="L35">
            <v>6.03</v>
          </cell>
          <cell r="M35">
            <v>73.671465680447326</v>
          </cell>
          <cell r="P35">
            <v>5.7</v>
          </cell>
          <cell r="Q35">
            <v>72.147182114578484</v>
          </cell>
          <cell r="X35">
            <v>5.28</v>
          </cell>
          <cell r="Y35">
            <v>69.93161705551087</v>
          </cell>
          <cell r="AB35">
            <v>0.77702098041165357</v>
          </cell>
          <cell r="AD35">
            <v>3.56</v>
          </cell>
          <cell r="AE35">
            <v>3.56</v>
          </cell>
          <cell r="AF35">
            <v>0.5</v>
          </cell>
          <cell r="AG35">
            <v>0.55404196082330714</v>
          </cell>
          <cell r="AH35">
            <v>2</v>
          </cell>
          <cell r="AJ35" t="str">
            <v>Bleu</v>
          </cell>
          <cell r="AL35" t="str">
            <v>PILATES BIEN ETRE</v>
          </cell>
          <cell r="AM35">
            <v>707600</v>
          </cell>
          <cell r="AN35" t="str">
            <v>Souples et agréables au toucher, ces balles lestées peuvent apporter de nombreuses variations dans les cours Pilates et de renforcement musculaire, permettant de travailler le haut du corps, les abdominaux, les obliques. Elles sont aussi utilisées pour de</v>
          </cell>
          <cell r="AO35" t="str">
            <v>http://www.leaderfit-equipement.com/images/eboutique/20140822110429.jpg</v>
          </cell>
          <cell r="AP35">
            <v>0.2</v>
          </cell>
        </row>
        <row r="36">
          <cell r="B36">
            <v>1444</v>
          </cell>
          <cell r="C36" t="str">
            <v>BALLES LESTEES 1KG GRIS</v>
          </cell>
          <cell r="D36" t="str">
            <v>WEIGHTED BALL 1Kg GREY</v>
          </cell>
          <cell r="E36" t="str">
            <v>WOHLSTAND</v>
          </cell>
          <cell r="F36" t="str">
            <v>PR</v>
          </cell>
          <cell r="G36">
            <v>1.56</v>
          </cell>
          <cell r="H36">
            <v>1.3805309734513276</v>
          </cell>
          <cell r="I36">
            <v>1.5876106194690265</v>
          </cell>
          <cell r="J36">
            <v>0.15</v>
          </cell>
          <cell r="K36">
            <v>7.12</v>
          </cell>
          <cell r="L36">
            <v>6.03</v>
          </cell>
          <cell r="M36">
            <v>73.671465680447326</v>
          </cell>
          <cell r="P36">
            <v>5.7</v>
          </cell>
          <cell r="Q36">
            <v>72.147182114578484</v>
          </cell>
          <cell r="X36">
            <v>5.28</v>
          </cell>
          <cell r="Y36">
            <v>69.93161705551087</v>
          </cell>
          <cell r="AB36">
            <v>0.77702098041165357</v>
          </cell>
          <cell r="AD36">
            <v>3.56</v>
          </cell>
          <cell r="AE36">
            <v>3.56</v>
          </cell>
          <cell r="AF36">
            <v>0.5</v>
          </cell>
          <cell r="AG36">
            <v>0.55404196082330714</v>
          </cell>
          <cell r="AH36">
            <v>2</v>
          </cell>
          <cell r="AJ36" t="str">
            <v>Gris</v>
          </cell>
          <cell r="AL36" t="str">
            <v>PILATES BIEN ETRE</v>
          </cell>
          <cell r="AM36">
            <v>707600</v>
          </cell>
          <cell r="AN36" t="str">
            <v>Souples et agréables au toucher, ces balles lestées peuvent apporter de nombreuses variations dans les cours Pilates et de renforcement musculaire, permettant de travailler le haut du corps, les abdominaux, les obliques. Elles sont aussi utilisées pour de</v>
          </cell>
          <cell r="AO36" t="str">
            <v>http://www.leaderfit-equipement.com/images/eboutique/20140822110501.jpg</v>
          </cell>
          <cell r="AP36">
            <v>0.2</v>
          </cell>
        </row>
        <row r="37">
          <cell r="B37">
            <v>1929</v>
          </cell>
          <cell r="C37" t="str">
            <v xml:space="preserve">BALLES LESTEES 1KG ROSE </v>
          </cell>
          <cell r="D37" t="str">
            <v>WEIGHTED BALL 1Kg PINK</v>
          </cell>
          <cell r="E37" t="str">
            <v>WOHLSTAND</v>
          </cell>
          <cell r="F37" t="str">
            <v>PR</v>
          </cell>
          <cell r="H37">
            <v>1.97</v>
          </cell>
          <cell r="I37">
            <v>2.2654999999999998</v>
          </cell>
          <cell r="J37">
            <v>0.15</v>
          </cell>
          <cell r="K37">
            <v>7.12</v>
          </cell>
          <cell r="L37">
            <v>6.03</v>
          </cell>
          <cell r="M37">
            <v>62.429519071310118</v>
          </cell>
          <cell r="P37">
            <v>5.7</v>
          </cell>
          <cell r="Q37">
            <v>60.254385964912288</v>
          </cell>
          <cell r="X37">
            <v>5.28</v>
          </cell>
          <cell r="Y37">
            <v>57.092803030303038</v>
          </cell>
          <cell r="AB37">
            <v>0.68181179775280909</v>
          </cell>
          <cell r="AD37">
            <v>3.56</v>
          </cell>
          <cell r="AE37">
            <v>3.56</v>
          </cell>
          <cell r="AF37">
            <v>0.5</v>
          </cell>
          <cell r="AG37">
            <v>0.36362359550561807</v>
          </cell>
          <cell r="AH37">
            <v>2</v>
          </cell>
          <cell r="AJ37" t="str">
            <v>Rose</v>
          </cell>
          <cell r="AL37" t="str">
            <v>PILATES BIEN ETRE</v>
          </cell>
          <cell r="AM37">
            <v>707600</v>
          </cell>
          <cell r="AN37" t="str">
            <v>Souples et agréables au toucher, ces balles lestées peuvent apporter de nombreuses variations dans les cours Pilates et de renforcement musculaire, permettant de travailler le haut du corps, les abdominaux, les obliques. Elles sont aussi utilisées pour de</v>
          </cell>
          <cell r="AO37" t="str">
            <v>http://www.leaderfit-equipement.com/images/eboutique/20140822110647.jpg</v>
          </cell>
          <cell r="AP37">
            <v>0.2</v>
          </cell>
        </row>
        <row r="38">
          <cell r="B38">
            <v>1572</v>
          </cell>
          <cell r="C38" t="str">
            <v>BALLON FITNESS  65CM GRIS</v>
          </cell>
          <cell r="D38" t="str">
            <v>BALLON FITNESS  65CM GRIS</v>
          </cell>
          <cell r="E38" t="str">
            <v>WOHLSTAND</v>
          </cell>
          <cell r="F38" t="str">
            <v>PC</v>
          </cell>
          <cell r="G38">
            <v>3.52</v>
          </cell>
          <cell r="H38">
            <v>3.115044247787611</v>
          </cell>
          <cell r="I38">
            <v>3.5823008849557523</v>
          </cell>
          <cell r="J38">
            <v>0.15</v>
          </cell>
          <cell r="K38">
            <v>11.29</v>
          </cell>
          <cell r="N38">
            <v>10.119999999999999</v>
          </cell>
          <cell r="O38">
            <v>64.601769911504419</v>
          </cell>
          <cell r="R38">
            <v>9.6199999999999992</v>
          </cell>
          <cell r="S38">
            <v>62.761945062830016</v>
          </cell>
          <cell r="V38">
            <v>9.0399999999999991</v>
          </cell>
          <cell r="W38">
            <v>60.372777821285929</v>
          </cell>
          <cell r="AB38">
            <v>0.68270142737327255</v>
          </cell>
          <cell r="AD38">
            <v>7.3384999999999998</v>
          </cell>
          <cell r="AE38">
            <v>7.3384999999999998</v>
          </cell>
          <cell r="AF38">
            <v>0.35</v>
          </cell>
          <cell r="AG38">
            <v>0.5118483498050348</v>
          </cell>
          <cell r="AH38">
            <v>1</v>
          </cell>
          <cell r="AJ38" t="str">
            <v>Gris</v>
          </cell>
          <cell r="AL38" t="str">
            <v>PILATES BIEN ETRE</v>
          </cell>
          <cell r="AM38">
            <v>707600</v>
          </cell>
          <cell r="AN38"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38" t="str">
            <v>http://www.leaderfit-equipement.com/images/eboutique/20140825121433.jpg</v>
          </cell>
          <cell r="AP38">
            <v>0.2</v>
          </cell>
        </row>
        <row r="39">
          <cell r="B39">
            <v>1930</v>
          </cell>
          <cell r="C39" t="str">
            <v>BALLON FITNESS  65CM ROSE</v>
          </cell>
          <cell r="D39" t="str">
            <v>BALLON FITNESS  65CM ROSE</v>
          </cell>
          <cell r="E39" t="str">
            <v>WOHLSTAND</v>
          </cell>
          <cell r="F39" t="str">
            <v>PC</v>
          </cell>
          <cell r="H39">
            <v>2.82</v>
          </cell>
          <cell r="I39">
            <v>3.2429999999999994</v>
          </cell>
          <cell r="J39">
            <v>0.15</v>
          </cell>
          <cell r="K39">
            <v>11.29</v>
          </cell>
          <cell r="N39">
            <v>10.119999999999999</v>
          </cell>
          <cell r="O39">
            <v>67.954545454545453</v>
          </cell>
          <cell r="R39">
            <v>9.6199999999999992</v>
          </cell>
          <cell r="S39">
            <v>66.28898128898129</v>
          </cell>
          <cell r="V39">
            <v>9.0399999999999991</v>
          </cell>
          <cell r="W39">
            <v>64.126106194690266</v>
          </cell>
          <cell r="AB39">
            <v>0.71275465013286099</v>
          </cell>
          <cell r="AD39">
            <v>7.3384999999999998</v>
          </cell>
          <cell r="AE39">
            <v>7.3384999999999998</v>
          </cell>
          <cell r="AF39">
            <v>0.35</v>
          </cell>
          <cell r="AG39">
            <v>0.55808407712747843</v>
          </cell>
          <cell r="AH39">
            <v>1</v>
          </cell>
          <cell r="AJ39" t="str">
            <v>Rose</v>
          </cell>
          <cell r="AL39" t="str">
            <v>PILATES BIEN ETRE</v>
          </cell>
          <cell r="AM39">
            <v>707600</v>
          </cell>
          <cell r="AN39"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39" t="str">
            <v>Pas d'images dispo</v>
          </cell>
          <cell r="AP39">
            <v>0.2</v>
          </cell>
        </row>
        <row r="40">
          <cell r="B40">
            <v>1573</v>
          </cell>
          <cell r="C40" t="str">
            <v>BALLON FITNESS  65CM VERT</v>
          </cell>
          <cell r="D40" t="str">
            <v>BALLON FITNESS  65CM VERT</v>
          </cell>
          <cell r="E40" t="str">
            <v>WOHLSTAND</v>
          </cell>
          <cell r="F40" t="str">
            <v>PC</v>
          </cell>
          <cell r="H40">
            <v>3.93</v>
          </cell>
          <cell r="I40">
            <v>4.5194999999999999</v>
          </cell>
          <cell r="J40">
            <v>0.15</v>
          </cell>
          <cell r="K40">
            <v>11.29</v>
          </cell>
          <cell r="N40">
            <v>10.119999999999999</v>
          </cell>
          <cell r="O40">
            <v>55.340909090909093</v>
          </cell>
          <cell r="R40">
            <v>9.6199999999999992</v>
          </cell>
          <cell r="S40">
            <v>53.019750519750517</v>
          </cell>
          <cell r="V40">
            <v>9.0399999999999991</v>
          </cell>
          <cell r="W40">
            <v>50.005530973451329</v>
          </cell>
          <cell r="AB40">
            <v>0.59968999114260413</v>
          </cell>
          <cell r="AD40">
            <v>7.3384999999999998</v>
          </cell>
          <cell r="AE40">
            <v>7.3384999999999998</v>
          </cell>
          <cell r="AF40">
            <v>0.35</v>
          </cell>
          <cell r="AG40">
            <v>0.3841384479116986</v>
          </cell>
          <cell r="AH40">
            <v>1</v>
          </cell>
          <cell r="AJ40" t="str">
            <v>Vert</v>
          </cell>
          <cell r="AL40" t="str">
            <v>PILATES BIEN ETRE</v>
          </cell>
          <cell r="AM40">
            <v>707600</v>
          </cell>
          <cell r="AN40"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40" t="str">
            <v>http://www.leaderfit-equipement.com/images/eboutique/20140825121938.jpg</v>
          </cell>
          <cell r="AP40">
            <v>0.2</v>
          </cell>
        </row>
        <row r="41">
          <cell r="B41">
            <v>3212</v>
          </cell>
          <cell r="C41" t="str">
            <v>BALLON FITNESS 55CM BLEU</v>
          </cell>
          <cell r="D41" t="str">
            <v>GYM BALL 55CM</v>
          </cell>
          <cell r="E41" t="str">
            <v>WOHLSTAND</v>
          </cell>
          <cell r="F41" t="str">
            <v>PC</v>
          </cell>
          <cell r="G41">
            <v>2.94</v>
          </cell>
          <cell r="H41">
            <v>2.6017699115044248</v>
          </cell>
          <cell r="I41">
            <v>2.9920353982300885</v>
          </cell>
          <cell r="J41">
            <v>0.15</v>
          </cell>
          <cell r="K41">
            <v>10.79</v>
          </cell>
          <cell r="AB41">
            <v>0.72270292880165998</v>
          </cell>
          <cell r="AD41">
            <v>7.0134999999999996</v>
          </cell>
          <cell r="AE41">
            <v>7.0134999999999996</v>
          </cell>
          <cell r="AF41">
            <v>0.35</v>
          </cell>
          <cell r="AG41">
            <v>0.57338912123332308</v>
          </cell>
          <cell r="AH41">
            <v>1</v>
          </cell>
          <cell r="AJ41" t="str">
            <v>Bleu</v>
          </cell>
          <cell r="AL41" t="str">
            <v>PILATES BIEN ETRE</v>
          </cell>
          <cell r="AM41">
            <v>707600</v>
          </cell>
          <cell r="AN41"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41" t="str">
            <v>http://www.leaderfit-equipement.com/images/eboutique/20140825141207.jpg</v>
          </cell>
          <cell r="AP41">
            <v>0.2</v>
          </cell>
        </row>
        <row r="42">
          <cell r="B42">
            <v>2666</v>
          </cell>
          <cell r="C42" t="str">
            <v>BALLON FITNESS 55CM GRIS</v>
          </cell>
          <cell r="D42" t="str">
            <v>BALLON FITNESS 55CM GRIS</v>
          </cell>
          <cell r="E42" t="str">
            <v>WOHLSTAND</v>
          </cell>
          <cell r="F42" t="str">
            <v>PC</v>
          </cell>
          <cell r="G42">
            <v>2.94</v>
          </cell>
          <cell r="H42">
            <v>2.6017699115044248</v>
          </cell>
          <cell r="I42">
            <v>2.9920353982300885</v>
          </cell>
          <cell r="J42">
            <v>0.15</v>
          </cell>
          <cell r="K42">
            <v>10.79</v>
          </cell>
          <cell r="L42">
            <v>9.6999999999999993</v>
          </cell>
          <cell r="P42">
            <v>9.1199999999999992</v>
          </cell>
          <cell r="Q42">
            <v>67.192594317652535</v>
          </cell>
          <cell r="X42">
            <v>8.6199999999999992</v>
          </cell>
          <cell r="Y42">
            <v>65.289612549534937</v>
          </cell>
          <cell r="AB42">
            <v>0.72270292880165998</v>
          </cell>
          <cell r="AD42">
            <v>7.0134999999999996</v>
          </cell>
          <cell r="AE42">
            <v>7.0134999999999996</v>
          </cell>
          <cell r="AF42">
            <v>0.35</v>
          </cell>
          <cell r="AG42">
            <v>0.57338912123332308</v>
          </cell>
          <cell r="AH42">
            <v>1</v>
          </cell>
          <cell r="AJ42" t="str">
            <v>Gris</v>
          </cell>
          <cell r="AL42" t="str">
            <v>PILATES BIEN ETRE</v>
          </cell>
          <cell r="AM42">
            <v>707600</v>
          </cell>
          <cell r="AN42"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42" t="str">
            <v>http://www.leaderfit-equipement.com/images/eboutique/20140825141136.jpg</v>
          </cell>
          <cell r="AP42">
            <v>0.2</v>
          </cell>
        </row>
        <row r="43">
          <cell r="B43">
            <v>1571</v>
          </cell>
          <cell r="C43" t="str">
            <v>BALLON FITNESS 65CM BLEU</v>
          </cell>
          <cell r="D43" t="str">
            <v>GYM BALL 65CM</v>
          </cell>
          <cell r="E43" t="str">
            <v>AZUNI</v>
          </cell>
          <cell r="F43" t="str">
            <v>PC</v>
          </cell>
          <cell r="G43">
            <v>5.47</v>
          </cell>
          <cell r="H43">
            <v>4.8407079646017701</v>
          </cell>
          <cell r="I43">
            <v>5.5668141592920355</v>
          </cell>
          <cell r="J43">
            <v>0.15</v>
          </cell>
          <cell r="K43">
            <v>11.29</v>
          </cell>
          <cell r="N43">
            <v>10.119999999999999</v>
          </cell>
          <cell r="O43">
            <v>44.991954947707157</v>
          </cell>
          <cell r="R43">
            <v>9.6199999999999992</v>
          </cell>
          <cell r="S43">
            <v>42.132908947068231</v>
          </cell>
          <cell r="V43">
            <v>9.0399999999999991</v>
          </cell>
          <cell r="W43">
            <v>38.420197352964202</v>
          </cell>
          <cell r="AB43">
            <v>0.50692522946926166</v>
          </cell>
          <cell r="AD43">
            <v>7.3384999999999998</v>
          </cell>
          <cell r="AE43">
            <v>7.3384999999999998</v>
          </cell>
          <cell r="AF43">
            <v>0.35</v>
          </cell>
          <cell r="AG43">
            <v>0.24142342995271027</v>
          </cell>
          <cell r="AH43">
            <v>1</v>
          </cell>
          <cell r="AJ43" t="str">
            <v>Gris</v>
          </cell>
          <cell r="AL43" t="str">
            <v>PILATES BIEN ETRE</v>
          </cell>
          <cell r="AM43">
            <v>707600</v>
          </cell>
          <cell r="AN43"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43" t="str">
            <v>http://www.leaderfit-equipement.com/images/eboutique/20140825121107.jpg</v>
          </cell>
          <cell r="AP43">
            <v>0.2</v>
          </cell>
        </row>
        <row r="44">
          <cell r="B44">
            <v>1574</v>
          </cell>
          <cell r="C44" t="str">
            <v>BALLON FITNESS 75CM GRIS</v>
          </cell>
          <cell r="D44" t="str">
            <v>GYM BALL 75CM</v>
          </cell>
          <cell r="E44" t="str">
            <v>AZUNI</v>
          </cell>
          <cell r="F44" t="str">
            <v>PC</v>
          </cell>
          <cell r="G44">
            <v>6.39</v>
          </cell>
          <cell r="H44">
            <v>5.6548672566371687</v>
          </cell>
          <cell r="I44">
            <v>6.5030973451327432</v>
          </cell>
          <cell r="J44">
            <v>0.15</v>
          </cell>
          <cell r="K44">
            <v>12.54</v>
          </cell>
          <cell r="L44">
            <v>11.29</v>
          </cell>
          <cell r="M44">
            <v>42.39949207145488</v>
          </cell>
          <cell r="P44">
            <v>10.67</v>
          </cell>
          <cell r="Q44">
            <v>39.052508480480377</v>
          </cell>
          <cell r="X44">
            <v>10.039999999999999</v>
          </cell>
          <cell r="Y44">
            <v>35.22811409230335</v>
          </cell>
          <cell r="AB44">
            <v>0.48141169496549097</v>
          </cell>
          <cell r="AD44">
            <v>8.1509999999999998</v>
          </cell>
          <cell r="AE44">
            <v>8.1509999999999998</v>
          </cell>
          <cell r="AF44">
            <v>0.35</v>
          </cell>
          <cell r="AG44">
            <v>0.20217183840844766</v>
          </cell>
          <cell r="AH44">
            <v>1</v>
          </cell>
          <cell r="AJ44" t="str">
            <v>Gris</v>
          </cell>
          <cell r="AL44" t="str">
            <v>PILATES BIEN ETRE</v>
          </cell>
          <cell r="AM44">
            <v>707600</v>
          </cell>
          <cell r="AN44" t="str">
            <v>Ce ballon fitness souple et résistant est indispensable pour les cours de Pilates, renforcement musculaire et fitness. Adapté pour un public débutant et confirmé, il apporte un côté ludique aux cours collectifs et coaching._x000D_Le ballon procure différentes s</v>
          </cell>
          <cell r="AO44" t="str">
            <v>http://www.leaderfit-equipement.com/images/eboutique/20130606160011.jpg</v>
          </cell>
          <cell r="AP44">
            <v>0.2</v>
          </cell>
        </row>
        <row r="45">
          <cell r="B45">
            <v>1447</v>
          </cell>
          <cell r="C45" t="str">
            <v>BALLON PAILLE BLEU</v>
          </cell>
          <cell r="D45" t="str">
            <v>AEROBIC BALL 20CM</v>
          </cell>
          <cell r="E45" t="str">
            <v>AZUNI</v>
          </cell>
          <cell r="F45" t="str">
            <v>PC</v>
          </cell>
          <cell r="G45">
            <v>1.33</v>
          </cell>
          <cell r="H45">
            <v>1.1769911504424782</v>
          </cell>
          <cell r="I45">
            <v>1.3535398230088498</v>
          </cell>
          <cell r="J45">
            <v>0.15</v>
          </cell>
          <cell r="K45">
            <v>3.27</v>
          </cell>
          <cell r="L45">
            <v>2.94</v>
          </cell>
          <cell r="M45">
            <v>53.961230509903068</v>
          </cell>
          <cell r="P45">
            <v>2.46</v>
          </cell>
          <cell r="Q45">
            <v>44.978055975250008</v>
          </cell>
          <cell r="X45">
            <v>2.33</v>
          </cell>
          <cell r="Y45">
            <v>41.90816210262448</v>
          </cell>
          <cell r="AB45">
            <v>0.58607344862114685</v>
          </cell>
          <cell r="AD45">
            <v>2.1255000000000002</v>
          </cell>
          <cell r="AE45">
            <v>2.1255000000000002</v>
          </cell>
          <cell r="AF45">
            <v>0.35</v>
          </cell>
          <cell r="AG45">
            <v>0.36318992095561065</v>
          </cell>
          <cell r="AH45">
            <v>0.3</v>
          </cell>
          <cell r="AJ45" t="str">
            <v>Bleu</v>
          </cell>
          <cell r="AL45" t="str">
            <v>PILATES BIEN ETRE</v>
          </cell>
          <cell r="AM45">
            <v>707600</v>
          </cell>
          <cell r="AN45" t="str">
            <v>Elément indispensable en cours collectifs de renforcement musculaire et en Pilates, ce ballon paille souple et léger amène une multitude de variations aux mouvements effectués au quotidien ! Fait travailler la stabilité, l’équilibre, la résistance, la coo</v>
          </cell>
          <cell r="AO45" t="str">
            <v>http://www.leaderfit-equipement.com/images/eboutique/20140822163130.jpg</v>
          </cell>
          <cell r="AP45">
            <v>0.2</v>
          </cell>
        </row>
        <row r="46">
          <cell r="B46">
            <v>1446</v>
          </cell>
          <cell r="C46" t="str">
            <v>BALLON PAILLE ROSE</v>
          </cell>
          <cell r="D46" t="str">
            <v>BALLON PAILLE ROSE</v>
          </cell>
          <cell r="E46" t="str">
            <v>AZUNI</v>
          </cell>
          <cell r="F46" t="str">
            <v>PC</v>
          </cell>
          <cell r="G46">
            <v>1.33</v>
          </cell>
          <cell r="H46">
            <v>1.1769911504424782</v>
          </cell>
          <cell r="I46">
            <v>1.3535398230088498</v>
          </cell>
          <cell r="J46">
            <v>0.15</v>
          </cell>
          <cell r="K46">
            <v>3.27</v>
          </cell>
          <cell r="P46">
            <v>2.46</v>
          </cell>
          <cell r="AB46">
            <v>0.58607344862114685</v>
          </cell>
          <cell r="AD46">
            <v>2.1255000000000002</v>
          </cell>
          <cell r="AE46">
            <v>2.1255000000000002</v>
          </cell>
          <cell r="AF46">
            <v>0.35</v>
          </cell>
          <cell r="AG46">
            <v>0.36318992095561065</v>
          </cell>
          <cell r="AH46">
            <v>0.3</v>
          </cell>
          <cell r="AJ46" t="str">
            <v>Rose</v>
          </cell>
          <cell r="AN46" t="str">
            <v>Elément indispensable en cours collectifs de renforcement musculaire et en Pilates, ce ballon paille souple et léger amène une multitude de variations aux mouvements effectués au quotidien ! Fait travailler la stabilité, l’équilibre, la résistance, la coo</v>
          </cell>
          <cell r="AO46" t="str">
            <v>http://www.leaderfit-equipement.com/images/eboutique/20150122150539.jpg</v>
          </cell>
          <cell r="AP46">
            <v>0.2</v>
          </cell>
        </row>
        <row r="47">
          <cell r="B47">
            <v>1445</v>
          </cell>
          <cell r="C47" t="str">
            <v>BALLON PAILLE VIOLET</v>
          </cell>
          <cell r="D47" t="str">
            <v>BALLON PAILLE VIOLET</v>
          </cell>
          <cell r="E47" t="str">
            <v>AZUNI</v>
          </cell>
          <cell r="F47" t="str">
            <v>PC</v>
          </cell>
          <cell r="G47">
            <v>1.33</v>
          </cell>
          <cell r="H47">
            <v>1.1769911504424782</v>
          </cell>
          <cell r="I47">
            <v>1.3535398230088498</v>
          </cell>
          <cell r="J47">
            <v>0.15</v>
          </cell>
          <cell r="K47">
            <v>3.27</v>
          </cell>
          <cell r="P47">
            <v>2.46</v>
          </cell>
          <cell r="AB47">
            <v>0.58607344862114685</v>
          </cell>
          <cell r="AD47">
            <v>2.1255000000000002</v>
          </cell>
          <cell r="AE47">
            <v>2.1255000000000002</v>
          </cell>
          <cell r="AF47">
            <v>0.35</v>
          </cell>
          <cell r="AG47">
            <v>0.36318992095561065</v>
          </cell>
          <cell r="AH47">
            <v>0.3</v>
          </cell>
          <cell r="AJ47" t="str">
            <v>Violet</v>
          </cell>
          <cell r="AL47" t="str">
            <v>PILATES BIEN ETRE</v>
          </cell>
          <cell r="AM47">
            <v>707600</v>
          </cell>
          <cell r="AN47" t="str">
            <v>Elément indispensable en cours collectifs de renforcement musculaire et en Pilates, ce ballon paille souple et léger amène une multitude de variations aux mouvements effectués au quotidien ! Fait travailler la stabilité, l’équilibre, la résistance, la coo</v>
          </cell>
          <cell r="AO47" t="str">
            <v>http://www.leaderfit-equipement.com/images/eboutique/20140822162708.jpg</v>
          </cell>
          <cell r="AP47">
            <v>0.2</v>
          </cell>
        </row>
        <row r="48">
          <cell r="B48">
            <v>3616</v>
          </cell>
          <cell r="C48" t="str">
            <v>Banc penderie double face 1,6M</v>
          </cell>
          <cell r="D48" t="str">
            <v>Banc penderie double face 1,6M</v>
          </cell>
          <cell r="E48" t="str">
            <v>AXESS</v>
          </cell>
          <cell r="F48" t="str">
            <v>PC</v>
          </cell>
          <cell r="H48">
            <v>264</v>
          </cell>
          <cell r="I48">
            <v>264</v>
          </cell>
          <cell r="J48">
            <v>0</v>
          </cell>
          <cell r="K48">
            <v>520</v>
          </cell>
          <cell r="AB48">
            <v>0.49230769230769234</v>
          </cell>
          <cell r="AD48">
            <v>390</v>
          </cell>
          <cell r="AE48">
            <v>390</v>
          </cell>
          <cell r="AF48">
            <v>0.25</v>
          </cell>
          <cell r="AG48">
            <v>0.32307692307692304</v>
          </cell>
          <cell r="AH48">
            <v>55</v>
          </cell>
          <cell r="AI48" t="str">
            <v>1600 _ 770 _ 400mm</v>
          </cell>
          <cell r="AL48" t="str">
            <v>EQUIPEMENT CLUB</v>
          </cell>
          <cell r="AM48">
            <v>707600</v>
          </cell>
          <cell r="AN48" t="str">
            <v>_x000D_Banc penderie double avec patères. Porte chaussures. Construction robuste en tube carré avec revêtement résistant. Assise en lattes. Structure métallique recouverte de peinture anticorrosion. Montage facile.</v>
          </cell>
          <cell r="AO48" t="str">
            <v>http://www.leaderfit-equipement.com/images/eboutique/20140822144846.jpg</v>
          </cell>
          <cell r="AP48">
            <v>0.2</v>
          </cell>
        </row>
        <row r="49">
          <cell r="B49">
            <v>3617</v>
          </cell>
          <cell r="C49" t="str">
            <v>Banc penderie double face 2M</v>
          </cell>
          <cell r="D49" t="str">
            <v>Banc penderie double face 2M</v>
          </cell>
          <cell r="E49" t="str">
            <v>AXESS</v>
          </cell>
          <cell r="F49" t="str">
            <v>PC</v>
          </cell>
          <cell r="H49">
            <v>292</v>
          </cell>
          <cell r="I49">
            <v>292</v>
          </cell>
          <cell r="J49">
            <v>0</v>
          </cell>
          <cell r="K49">
            <v>550</v>
          </cell>
          <cell r="AB49">
            <v>0.46909090909090911</v>
          </cell>
          <cell r="AD49">
            <v>412.5</v>
          </cell>
          <cell r="AE49">
            <v>412.5</v>
          </cell>
          <cell r="AF49">
            <v>0.25</v>
          </cell>
          <cell r="AG49">
            <v>0.29212121212121211</v>
          </cell>
          <cell r="AH49">
            <v>64.2</v>
          </cell>
          <cell r="AI49" t="str">
            <v>2000 _ 770 _ 400mm</v>
          </cell>
          <cell r="AL49" t="str">
            <v>EQUIPEMENT CLUB</v>
          </cell>
          <cell r="AM49">
            <v>707600</v>
          </cell>
          <cell r="AN49" t="str">
            <v>_x000D_Banc penderie double avec patères. Porte chaussures. Construction robuste en tube carré avec revêtement résistant. Assise en lattes. Structure métallique recouverte de peinture anticorrosion. Montage facile.</v>
          </cell>
          <cell r="AO49" t="str">
            <v>http://www.leaderfit-equipement.com/images/eboutique/20140822145329.jpg</v>
          </cell>
          <cell r="AP49">
            <v>0.2</v>
          </cell>
        </row>
        <row r="50">
          <cell r="B50">
            <v>3618</v>
          </cell>
          <cell r="C50" t="str">
            <v>Banc penderie simple face 1,6M</v>
          </cell>
          <cell r="D50" t="str">
            <v>Banc penderie simple face 1,6M</v>
          </cell>
          <cell r="E50" t="str">
            <v>AXESS</v>
          </cell>
          <cell r="F50" t="str">
            <v>PC</v>
          </cell>
          <cell r="H50">
            <v>160.30000000000001</v>
          </cell>
          <cell r="I50">
            <v>160.30000000000001</v>
          </cell>
          <cell r="J50">
            <v>0</v>
          </cell>
          <cell r="K50">
            <v>305</v>
          </cell>
          <cell r="AB50">
            <v>0.47442622950819668</v>
          </cell>
          <cell r="AD50">
            <v>228.75</v>
          </cell>
          <cell r="AE50">
            <v>228.75</v>
          </cell>
          <cell r="AF50">
            <v>0.25</v>
          </cell>
          <cell r="AG50">
            <v>0.29923497267759558</v>
          </cell>
          <cell r="AH50">
            <v>35</v>
          </cell>
          <cell r="AI50" t="str">
            <v>1600 _ 400 _ 400mm</v>
          </cell>
          <cell r="AL50" t="str">
            <v>EQUIPEMENT CLUB</v>
          </cell>
          <cell r="AM50">
            <v>707600</v>
          </cell>
          <cell r="AN50" t="str">
            <v>Banc penderie avec patères. Porte chaussures. Construction robuste en tube carré avec revêtement résistant. Assise en lattes. Strucutre métallique recouverte de peinture anticorrosion. Montage facile.</v>
          </cell>
          <cell r="AO50" t="str">
            <v>http://www.leaderfit-equipement.com/images/eboutique/20140822150714.jpg</v>
          </cell>
          <cell r="AP50">
            <v>0.2</v>
          </cell>
        </row>
        <row r="51">
          <cell r="B51">
            <v>3619</v>
          </cell>
          <cell r="C51" t="str">
            <v>Banc penderie simple face 2M</v>
          </cell>
          <cell r="D51" t="str">
            <v>Banc penderie simple face 2M</v>
          </cell>
          <cell r="E51" t="str">
            <v>AXESS</v>
          </cell>
          <cell r="F51" t="str">
            <v>PC</v>
          </cell>
          <cell r="H51">
            <v>174.3</v>
          </cell>
          <cell r="I51">
            <v>174.3</v>
          </cell>
          <cell r="J51">
            <v>0</v>
          </cell>
          <cell r="K51">
            <v>315</v>
          </cell>
          <cell r="AB51">
            <v>0.44666666666666666</v>
          </cell>
          <cell r="AD51">
            <v>236.25</v>
          </cell>
          <cell r="AE51">
            <v>236.25</v>
          </cell>
          <cell r="AF51">
            <v>0.25</v>
          </cell>
          <cell r="AG51">
            <v>0.26222222222222213</v>
          </cell>
          <cell r="AH51">
            <v>39.1</v>
          </cell>
          <cell r="AI51" t="str">
            <v>2000 _ 400 _ 400mm</v>
          </cell>
          <cell r="AL51" t="str">
            <v>EQUIPEMENT CLUB</v>
          </cell>
          <cell r="AM51">
            <v>707600</v>
          </cell>
          <cell r="AN51" t="str">
            <v>Banc penderie avec patères. Porte chaussures. Construction robuste en tube carré avec revêtement résistant. Assise en lattes. Strucutre métallique recouverte de peinture anticorrosion. Montage facile.</v>
          </cell>
          <cell r="AO51" t="str">
            <v>http://www.leaderfit-equipement.com/images/eboutique/20140822151043.jpg</v>
          </cell>
          <cell r="AP51">
            <v>0.2</v>
          </cell>
        </row>
        <row r="52">
          <cell r="B52">
            <v>3827</v>
          </cell>
          <cell r="C52" t="str">
            <v>Banc vestiaire 1,2M</v>
          </cell>
          <cell r="D52" t="str">
            <v>Banc vestiaire 1,2M</v>
          </cell>
          <cell r="E52" t="str">
            <v>AXESS</v>
          </cell>
          <cell r="F52" t="str">
            <v>PC</v>
          </cell>
          <cell r="H52">
            <v>66.599999999999994</v>
          </cell>
          <cell r="I52">
            <v>66.599999999999994</v>
          </cell>
          <cell r="J52">
            <v>0</v>
          </cell>
          <cell r="K52">
            <v>159</v>
          </cell>
          <cell r="AB52">
            <v>0.58113207547169821</v>
          </cell>
          <cell r="AD52">
            <v>103.35000000000001</v>
          </cell>
          <cell r="AE52">
            <v>103.35000000000001</v>
          </cell>
          <cell r="AF52">
            <v>0.35</v>
          </cell>
          <cell r="AG52">
            <v>0.3555878084179972</v>
          </cell>
          <cell r="AH52">
            <v>11.7</v>
          </cell>
          <cell r="AI52" t="str">
            <v>1200 _ 400 _ 400mm</v>
          </cell>
          <cell r="AL52" t="str">
            <v>EQUIPEMENT CLUB</v>
          </cell>
          <cell r="AM52">
            <v>707600</v>
          </cell>
          <cell r="AN52" t="str">
            <v>Banc vestiaire avec assise 3 lames en bois et structure en métal. Construction robuste, en tube carré avec revêtement résistant</v>
          </cell>
          <cell r="AO52" t="str">
            <v>http://www.leaderfit-equipement.com/images/eboutique/20140822151933.jpg</v>
          </cell>
          <cell r="AP52">
            <v>0.2</v>
          </cell>
        </row>
        <row r="53">
          <cell r="B53">
            <v>3620</v>
          </cell>
          <cell r="C53" t="str">
            <v>Banc vestiaire 1,5M</v>
          </cell>
          <cell r="D53" t="str">
            <v>Banc vestiaire 1,5M</v>
          </cell>
          <cell r="E53" t="str">
            <v>AXESS</v>
          </cell>
          <cell r="F53" t="str">
            <v>PC</v>
          </cell>
          <cell r="H53">
            <v>73.150000000000006</v>
          </cell>
          <cell r="I53">
            <v>73.150000000000006</v>
          </cell>
          <cell r="J53">
            <v>0</v>
          </cell>
          <cell r="K53">
            <v>169</v>
          </cell>
          <cell r="AB53">
            <v>0.5671597633136094</v>
          </cell>
          <cell r="AD53">
            <v>118.3</v>
          </cell>
          <cell r="AE53">
            <v>118.3</v>
          </cell>
          <cell r="AF53">
            <v>0.3</v>
          </cell>
          <cell r="AG53">
            <v>0.38165680473372776</v>
          </cell>
          <cell r="AH53">
            <v>15.1</v>
          </cell>
          <cell r="AI53" t="str">
            <v>1500 _ 400 _ 400m</v>
          </cell>
          <cell r="AL53" t="str">
            <v>EQUIPEMENT CLUB</v>
          </cell>
          <cell r="AM53">
            <v>707600</v>
          </cell>
          <cell r="AN53" t="str">
            <v>Banc vestiaire avec assise 3 lames en bois et structure en métal. Construction robuste, en tube carré avec revêtement résistant</v>
          </cell>
          <cell r="AO53" t="str">
            <v>http://www.leaderfit-equipement.com/images/eboutique/20140822152757.jpg</v>
          </cell>
          <cell r="AP53">
            <v>0.2</v>
          </cell>
        </row>
        <row r="54">
          <cell r="B54">
            <v>3621</v>
          </cell>
          <cell r="C54" t="str">
            <v>Banc vestiaire 2M</v>
          </cell>
          <cell r="D54" t="str">
            <v>Banc vestiaire 2M</v>
          </cell>
          <cell r="E54" t="str">
            <v>AXESS</v>
          </cell>
          <cell r="F54" t="str">
            <v>PC</v>
          </cell>
          <cell r="H54">
            <v>89.1</v>
          </cell>
          <cell r="I54">
            <v>89.1</v>
          </cell>
          <cell r="J54">
            <v>0</v>
          </cell>
          <cell r="K54">
            <v>180</v>
          </cell>
          <cell r="AB54">
            <v>0.505</v>
          </cell>
          <cell r="AD54">
            <v>135</v>
          </cell>
          <cell r="AE54">
            <v>135</v>
          </cell>
          <cell r="AF54">
            <v>0.25</v>
          </cell>
          <cell r="AG54">
            <v>0.34000000000000008</v>
          </cell>
          <cell r="AH54">
            <v>18.2</v>
          </cell>
          <cell r="AI54" t="str">
            <v>2000 _ 400 _ 400m</v>
          </cell>
          <cell r="AL54" t="str">
            <v>EQUIPEMENT CLUB</v>
          </cell>
          <cell r="AM54">
            <v>707600</v>
          </cell>
          <cell r="AN54" t="str">
            <v>Banc vestiaire avec assise 3 lames en bois et structure en métal. Construction robuste, en tube carré avec revêtement résistant</v>
          </cell>
          <cell r="AO54" t="str">
            <v>http://www.leaderfit-equipement.com/images/eboutique/20140822152757.jpg</v>
          </cell>
          <cell r="AP54">
            <v>0.2</v>
          </cell>
        </row>
        <row r="55">
          <cell r="B55">
            <v>1548</v>
          </cell>
          <cell r="C55" t="str">
            <v>BANDE LATEX (LOT DE 3)</v>
          </cell>
          <cell r="D55" t="str">
            <v>BANDE LATEX (LOT DE 3)</v>
          </cell>
          <cell r="E55" t="str">
            <v>WOHLSTAND</v>
          </cell>
          <cell r="F55" t="str">
            <v>LOT DE 3</v>
          </cell>
          <cell r="H55">
            <v>3</v>
          </cell>
          <cell r="I55">
            <v>3.4499999999999997</v>
          </cell>
          <cell r="J55">
            <v>0.15</v>
          </cell>
          <cell r="K55">
            <v>9.1999999999999993</v>
          </cell>
          <cell r="AB55">
            <v>0.625</v>
          </cell>
          <cell r="AD55">
            <v>5.9799999999999995</v>
          </cell>
          <cell r="AE55">
            <v>5.9799999999999995</v>
          </cell>
          <cell r="AF55">
            <v>0.35</v>
          </cell>
          <cell r="AG55">
            <v>0.42307692307692313</v>
          </cell>
          <cell r="AH55">
            <v>0.27</v>
          </cell>
          <cell r="AI55" t="str">
            <v>Longueur de la bande: 120cm</v>
          </cell>
          <cell r="AL55" t="str">
            <v>FITNESS</v>
          </cell>
          <cell r="AM55">
            <v>707600</v>
          </cell>
          <cell r="AN55" t="str">
            <v>Ces bandes latex (lot de 3) sont idéales pour le travail du renforcement musculaire grâce à leurs différentes résistances._x000D_La largeur de la bande leur permet de rester confortable sur les zones de contact avec le corps.</v>
          </cell>
          <cell r="AO55" t="str">
            <v>http://www.leaderfit-equipement.com/images/eboutique/20140825145302.jpg</v>
          </cell>
          <cell r="AP55">
            <v>0.2</v>
          </cell>
        </row>
        <row r="56">
          <cell r="B56">
            <v>1726</v>
          </cell>
          <cell r="C56" t="str">
            <v>BANDE LATEX ROULEAU LIGHT 25M</v>
          </cell>
          <cell r="D56" t="str">
            <v>ELASTIC BAND ROLLER Light</v>
          </cell>
          <cell r="E56" t="str">
            <v>WOHLSTAND</v>
          </cell>
          <cell r="F56" t="str">
            <v>PC</v>
          </cell>
          <cell r="G56">
            <v>9.76</v>
          </cell>
          <cell r="H56">
            <v>8.6371681415929213</v>
          </cell>
          <cell r="I56">
            <v>9.9327433628318591</v>
          </cell>
          <cell r="J56">
            <v>0.15</v>
          </cell>
          <cell r="K56">
            <v>33.717999999999996</v>
          </cell>
          <cell r="AB56">
            <v>0.70541718480242421</v>
          </cell>
          <cell r="AD56">
            <v>18.544899999999998</v>
          </cell>
          <cell r="AE56">
            <v>18.544899999999998</v>
          </cell>
          <cell r="AF56">
            <v>0.45</v>
          </cell>
          <cell r="AG56">
            <v>0.46439488145895313</v>
          </cell>
          <cell r="AH56">
            <v>1.2</v>
          </cell>
          <cell r="AK56" t="str">
            <v>Light</v>
          </cell>
          <cell r="AL56" t="str">
            <v>FITNESS</v>
          </cell>
          <cell r="AM56">
            <v>707600</v>
          </cell>
          <cell r="AN56" t="str">
            <v>La bande latex est une bande de résistance en latex, au format économique, facile à découper en fonction des exercices, de la longueur souhaitée et de vos objectifs._x000D_Les bandes latex sont idéales pour tous types de cours de renforcement musculaire, pour l</v>
          </cell>
          <cell r="AO56" t="str">
            <v>http://www.leaderfit-equipement.com/images/eboutique/20150122155646.jpg</v>
          </cell>
          <cell r="AP56">
            <v>0.2</v>
          </cell>
        </row>
        <row r="57">
          <cell r="B57">
            <v>1727</v>
          </cell>
          <cell r="C57" t="str">
            <v>BANDE LATEX ROULEAU MEDIUM 25M</v>
          </cell>
          <cell r="D57" t="str">
            <v>ELASTIC BAND ROLLER Medium</v>
          </cell>
          <cell r="E57" t="str">
            <v>WOHLSTAND</v>
          </cell>
          <cell r="F57" t="str">
            <v>PC</v>
          </cell>
          <cell r="G57">
            <v>12.96</v>
          </cell>
          <cell r="H57">
            <v>11.469026548672568</v>
          </cell>
          <cell r="I57">
            <v>13.189380530973452</v>
          </cell>
          <cell r="J57">
            <v>0.15</v>
          </cell>
          <cell r="K57">
            <v>44.803999999999995</v>
          </cell>
          <cell r="AB57">
            <v>0.70562046846322979</v>
          </cell>
          <cell r="AD57">
            <v>24.642199999999999</v>
          </cell>
          <cell r="AE57">
            <v>24.642199999999999</v>
          </cell>
          <cell r="AF57">
            <v>0.45</v>
          </cell>
          <cell r="AG57">
            <v>0.46476448811496329</v>
          </cell>
          <cell r="AH57">
            <v>1.3</v>
          </cell>
          <cell r="AK57" t="str">
            <v>Medium</v>
          </cell>
          <cell r="AL57" t="str">
            <v>FITNESS</v>
          </cell>
          <cell r="AM57">
            <v>707600</v>
          </cell>
          <cell r="AN57" t="str">
            <v>La bande latex est une bande de résistance en latex, au format économique, facile à découper en fonction des exercices, de la longueur souhaitée et de vos objectifs._x000D_Les bandes latex sont idéales pour tous types de cours de renforcement musculaire, pour l</v>
          </cell>
          <cell r="AO57" t="str">
            <v>http://www.leaderfit-equipement.com/images/eboutique/20150122155806.jpg</v>
          </cell>
          <cell r="AP57">
            <v>0.2</v>
          </cell>
        </row>
        <row r="58">
          <cell r="B58">
            <v>3491</v>
          </cell>
          <cell r="C58" t="str">
            <v>BANDE LATEX ROULEAU STRONG 25M</v>
          </cell>
          <cell r="D58" t="str">
            <v>ELASTIC BAND ROLLER Strong</v>
          </cell>
          <cell r="E58" t="str">
            <v>WOHLSTAND</v>
          </cell>
          <cell r="F58" t="str">
            <v>PC</v>
          </cell>
          <cell r="G58">
            <v>16.7</v>
          </cell>
          <cell r="H58">
            <v>14.778761061946904</v>
          </cell>
          <cell r="I58">
            <v>16.995575221238937</v>
          </cell>
          <cell r="J58">
            <v>0.15</v>
          </cell>
          <cell r="K58">
            <v>50.6</v>
          </cell>
          <cell r="AB58">
            <v>0.66411906677393406</v>
          </cell>
          <cell r="AD58">
            <v>27.830000000000002</v>
          </cell>
          <cell r="AE58">
            <v>27.830000000000002</v>
          </cell>
          <cell r="AF58">
            <v>0.45</v>
          </cell>
          <cell r="AG58">
            <v>0.38930739413442561</v>
          </cell>
          <cell r="AH58">
            <v>1.7</v>
          </cell>
          <cell r="AK58" t="str">
            <v>Strong</v>
          </cell>
          <cell r="AL58" t="str">
            <v>FITNESS</v>
          </cell>
          <cell r="AM58">
            <v>707600</v>
          </cell>
          <cell r="AN58" t="str">
            <v>La bande latex est une bande de résistance en latex, au format économique, facile à découper en fonction des exercices, de la longueur souhaitée et de vos objectifs._x000D_Les bandes latex sont idéales pour tous types de cours de renforcement musculaire, pour l</v>
          </cell>
          <cell r="AO58" t="str">
            <v>http://www.leaderfit-equipement.com/images/eboutique/20150122155817.jpg</v>
          </cell>
          <cell r="AP58">
            <v>0.2</v>
          </cell>
        </row>
        <row r="59">
          <cell r="B59">
            <v>2902</v>
          </cell>
          <cell r="C59" t="str">
            <v>BANDES LESTEES CHEVILLE 2X0,5KG</v>
          </cell>
          <cell r="D59" t="str">
            <v>BANDES LESTEES CHEVILLE 2X0,5KG</v>
          </cell>
          <cell r="E59" t="str">
            <v>WOHLSTAND</v>
          </cell>
          <cell r="F59" t="str">
            <v>PR</v>
          </cell>
          <cell r="G59">
            <v>2.2599999999999998</v>
          </cell>
          <cell r="H59">
            <v>2</v>
          </cell>
          <cell r="I59">
            <v>2.2999999999999998</v>
          </cell>
          <cell r="J59">
            <v>0.15</v>
          </cell>
          <cell r="K59">
            <v>8.9600000000000009</v>
          </cell>
          <cell r="AB59">
            <v>0.7433035714285714</v>
          </cell>
          <cell r="AC59" t="str">
            <v>x</v>
          </cell>
          <cell r="AD59">
            <v>6.23</v>
          </cell>
          <cell r="AE59">
            <v>4.9280000000000008</v>
          </cell>
          <cell r="AF59">
            <v>0.45</v>
          </cell>
          <cell r="AG59">
            <v>0.53327922077922096</v>
          </cell>
          <cell r="AH59">
            <v>1</v>
          </cell>
          <cell r="AL59" t="str">
            <v>FITNESS</v>
          </cell>
          <cell r="AM59">
            <v>707600</v>
          </cell>
          <cell r="AN59" t="str">
            <v>Les bandes lestées cheville sont un outil de lest pour accentuer l'effet de vos mouvements à la cheville. Utilisées en renforcement musculaire. Nouvelle forme ergonomique facilitant les mouvements.</v>
          </cell>
          <cell r="AO59" t="str">
            <v>http://www.leaderfit-equipement.com/images/eboutique/20140826095310.jpg</v>
          </cell>
          <cell r="AP59">
            <v>0.2</v>
          </cell>
        </row>
        <row r="60">
          <cell r="B60">
            <v>1450</v>
          </cell>
          <cell r="C60" t="str">
            <v>BANDES LESTEES CHEVILLE 2X1KG</v>
          </cell>
          <cell r="D60" t="str">
            <v>ANKLE WEIGHT 0,5Kg</v>
          </cell>
          <cell r="E60" t="str">
            <v>WOHLSTAND</v>
          </cell>
          <cell r="F60" t="str">
            <v>PR</v>
          </cell>
          <cell r="G60">
            <v>3.08</v>
          </cell>
          <cell r="H60">
            <v>2.7256637168141595</v>
          </cell>
          <cell r="I60">
            <v>3.1345132743362831</v>
          </cell>
          <cell r="J60">
            <v>0.15</v>
          </cell>
          <cell r="K60">
            <v>11.12</v>
          </cell>
          <cell r="L60">
            <v>10.54</v>
          </cell>
          <cell r="M60">
            <v>70.260784873469788</v>
          </cell>
          <cell r="T60">
            <v>9.9499999999999993</v>
          </cell>
          <cell r="U60">
            <v>68.497354026771021</v>
          </cell>
          <cell r="AB60">
            <v>0.71811930986184502</v>
          </cell>
          <cell r="AD60">
            <v>6.25</v>
          </cell>
          <cell r="AE60">
            <v>6.1159999999999997</v>
          </cell>
          <cell r="AF60">
            <v>0.45</v>
          </cell>
          <cell r="AG60">
            <v>0.48748965429426372</v>
          </cell>
          <cell r="AH60">
            <v>2</v>
          </cell>
          <cell r="AL60" t="str">
            <v>FITNESS</v>
          </cell>
          <cell r="AM60">
            <v>707600</v>
          </cell>
          <cell r="AN60" t="str">
            <v>Les bandes lestées cheville sont un outil de lest pour accentuer l'effet de vos mouvements à la cheville. Utilisées en renforcement musculaire. Nouvelle forme ergonomique facilitant les mouvements.</v>
          </cell>
          <cell r="AO60" t="str">
            <v>http://www.leaderfit-equipement.com/images/eboutique/20140826095326.jpg</v>
          </cell>
          <cell r="AP60">
            <v>0.2</v>
          </cell>
        </row>
        <row r="61">
          <cell r="B61">
            <v>1451</v>
          </cell>
          <cell r="C61" t="str">
            <v>BANDES LESTEES POIGNET 2X0,5KG</v>
          </cell>
          <cell r="D61" t="str">
            <v>ANKLE WEIGHT 1Kg</v>
          </cell>
          <cell r="E61" t="str">
            <v>WOHLSTAND</v>
          </cell>
          <cell r="F61" t="str">
            <v>PR</v>
          </cell>
          <cell r="G61">
            <v>2.4</v>
          </cell>
          <cell r="H61">
            <v>2.1238938053097347</v>
          </cell>
          <cell r="I61">
            <v>2.4424778761061949</v>
          </cell>
          <cell r="J61">
            <v>0.15</v>
          </cell>
          <cell r="K61">
            <v>9.1999999999999993</v>
          </cell>
          <cell r="L61">
            <v>8.6999999999999993</v>
          </cell>
          <cell r="M61">
            <v>71.925541653951782</v>
          </cell>
          <cell r="T61">
            <v>8.2799999999999994</v>
          </cell>
          <cell r="U61">
            <v>70.501474926253692</v>
          </cell>
          <cell r="AB61">
            <v>0.73451327433628322</v>
          </cell>
          <cell r="AD61">
            <v>5.0599999999999996</v>
          </cell>
          <cell r="AE61">
            <v>5.0599999999999996</v>
          </cell>
          <cell r="AF61">
            <v>0.45</v>
          </cell>
          <cell r="AG61">
            <v>0.51729686242960571</v>
          </cell>
          <cell r="AH61">
            <v>1</v>
          </cell>
          <cell r="AL61" t="str">
            <v>FITNESS</v>
          </cell>
          <cell r="AM61">
            <v>707600</v>
          </cell>
          <cell r="AN61" t="str">
            <v>Les bandes lestées poignet sont un outil de lest pour accentuer l'effet de vos mouvements au poignet. Nouvelle forme ergonomique facilitant les mouvements, avec trou pour le pouce, plus sûre lors de l’exécution des mouvements rapides.</v>
          </cell>
          <cell r="AO61" t="str">
            <v>http://www.leaderfit-equipement.com/images/eboutique/20140825172605.jpg</v>
          </cell>
          <cell r="AP61">
            <v>0.2</v>
          </cell>
        </row>
        <row r="62">
          <cell r="B62">
            <v>3408</v>
          </cell>
          <cell r="C62" t="str">
            <v>Barre crossfit  olympique 28mm</v>
          </cell>
          <cell r="D62" t="str">
            <v>MEN CROSSFIT BAR</v>
          </cell>
          <cell r="E62" t="str">
            <v>WOHLSTAND</v>
          </cell>
          <cell r="F62" t="str">
            <v>PC</v>
          </cell>
          <cell r="G62">
            <v>58.9</v>
          </cell>
          <cell r="H62">
            <v>52.123893805309741</v>
          </cell>
          <cell r="I62">
            <v>59.942477876106196</v>
          </cell>
          <cell r="J62">
            <v>0.15</v>
          </cell>
          <cell r="K62">
            <v>158.22</v>
          </cell>
          <cell r="AB62">
            <v>0.62114474860253954</v>
          </cell>
          <cell r="AD62">
            <v>102.843</v>
          </cell>
          <cell r="AE62">
            <v>102.843</v>
          </cell>
          <cell r="AF62">
            <v>0.35</v>
          </cell>
          <cell r="AG62">
            <v>0.41714576708083007</v>
          </cell>
          <cell r="AH62">
            <v>21</v>
          </cell>
          <cell r="AI62" t="str">
            <v>Taille : 28mm</v>
          </cell>
          <cell r="AL62" t="str">
            <v>CROSSFIT</v>
          </cell>
          <cell r="AM62">
            <v>707600</v>
          </cell>
          <cell r="AN62" t="str">
            <v>_x000D_Barre idéale pour l'entraînement intensif de type crossfit : facilité de rotation pour le levage olympique, solidité importante. Adaptée pour des disques de 51mm de diamètre.</v>
          </cell>
          <cell r="AO62" t="str">
            <v>http://www.leaderfit-equipement.com/images/eboutique/20140822161810.jpg</v>
          </cell>
          <cell r="AP62">
            <v>0.2</v>
          </cell>
        </row>
        <row r="63">
          <cell r="B63">
            <v>3407</v>
          </cell>
          <cell r="C63" t="str">
            <v>Barre crossfit olympique 25mm</v>
          </cell>
          <cell r="D63" t="str">
            <v>WOMEN CROSSFIT BAR</v>
          </cell>
          <cell r="E63" t="str">
            <v>WOHLSTAND</v>
          </cell>
          <cell r="F63" t="str">
            <v>PC</v>
          </cell>
          <cell r="G63">
            <v>69.599999999999994</v>
          </cell>
          <cell r="H63">
            <v>61.592920353982301</v>
          </cell>
          <cell r="I63">
            <v>70.831858407079636</v>
          </cell>
          <cell r="J63">
            <v>0.15</v>
          </cell>
          <cell r="K63">
            <v>159.08000000000001</v>
          </cell>
          <cell r="AB63">
            <v>0.55474064365677878</v>
          </cell>
          <cell r="AD63">
            <v>103.40200000000002</v>
          </cell>
          <cell r="AE63">
            <v>103.40200000000002</v>
          </cell>
          <cell r="AF63">
            <v>0.35</v>
          </cell>
          <cell r="AG63">
            <v>0.31498560562581357</v>
          </cell>
          <cell r="AH63">
            <v>18</v>
          </cell>
          <cell r="AI63" t="str">
            <v>Taille : 25mm</v>
          </cell>
          <cell r="AL63" t="str">
            <v>CROSSFIT</v>
          </cell>
          <cell r="AM63">
            <v>707600</v>
          </cell>
          <cell r="AN63" t="str">
            <v>_x000D_Barre idéale pour l'entraînement intensif de type crossfit : facilité de rotation pour le levage olympique, solidité importante. Adaptée pour des disques de 51mm de diamètre.</v>
          </cell>
          <cell r="AO63" t="str">
            <v>http://www.leaderfit-equipement.com/images/eboutique/20140822162139.jpg</v>
          </cell>
          <cell r="AP63">
            <v>0.2</v>
          </cell>
        </row>
        <row r="64">
          <cell r="B64">
            <v>1452</v>
          </cell>
          <cell r="C64" t="str">
            <v>BARRE CURL EZ 120CM</v>
          </cell>
          <cell r="D64" t="str">
            <v>BARRE CURL EZ 120CM</v>
          </cell>
          <cell r="E64" t="str">
            <v>WOHLSTAND</v>
          </cell>
          <cell r="F64" t="str">
            <v>PC</v>
          </cell>
          <cell r="G64">
            <v>21.9</v>
          </cell>
          <cell r="H64">
            <v>19.380530973451329</v>
          </cell>
          <cell r="I64">
            <v>22.287610619469028</v>
          </cell>
          <cell r="J64">
            <v>0.15</v>
          </cell>
          <cell r="K64">
            <v>64.209999999999994</v>
          </cell>
          <cell r="AB64">
            <v>0.65289502227894358</v>
          </cell>
          <cell r="AD64">
            <v>38.525999999999996</v>
          </cell>
          <cell r="AE64">
            <v>38.525999999999996</v>
          </cell>
          <cell r="AF64">
            <v>0.4</v>
          </cell>
          <cell r="AG64">
            <v>0.42149170379823941</v>
          </cell>
          <cell r="AH64">
            <v>10</v>
          </cell>
          <cell r="AI64" t="str">
            <v>Longueur: 120cm, Diamètre: 50mm</v>
          </cell>
          <cell r="AL64" t="str">
            <v>MUSCULATION</v>
          </cell>
          <cell r="AM64">
            <v>707600</v>
          </cell>
          <cell r="AN64" t="str">
            <v>Barre de curl EZ conçue pour les entraînements de musculation intensive._x000D_Confort garanti grâce à une prise de main large et une aisance au niveau des poignets._x000D_Utilisée pour les mouvements de flexion et d'extension des coudes.</v>
          </cell>
          <cell r="AO64" t="str">
            <v>http://www.leaderfit-equipement.com/images/eboutique/1452.jpg</v>
          </cell>
          <cell r="AP64">
            <v>0.2</v>
          </cell>
        </row>
        <row r="65">
          <cell r="B65">
            <v>2450</v>
          </cell>
          <cell r="C65" t="str">
            <v>BARRE D'OBSTACLE 1,2M</v>
          </cell>
          <cell r="D65" t="str">
            <v>BARRE D'OBSTACLE 1,2M</v>
          </cell>
          <cell r="E65" t="str">
            <v>AMAYA</v>
          </cell>
          <cell r="F65" t="str">
            <v>PC</v>
          </cell>
          <cell r="H65">
            <v>1.49</v>
          </cell>
          <cell r="I65">
            <v>1.639</v>
          </cell>
          <cell r="J65">
            <v>0.1</v>
          </cell>
          <cell r="K65">
            <v>2.84</v>
          </cell>
          <cell r="L65">
            <v>2.56</v>
          </cell>
          <cell r="M65">
            <v>35.9765625</v>
          </cell>
          <cell r="AB65">
            <v>0.42288732394366191</v>
          </cell>
          <cell r="AD65">
            <v>2.2719999999999998</v>
          </cell>
          <cell r="AE65">
            <v>2.2719999999999998</v>
          </cell>
          <cell r="AF65">
            <v>0.2</v>
          </cell>
          <cell r="AG65">
            <v>0.27860915492957739</v>
          </cell>
          <cell r="AH65">
            <v>0.35</v>
          </cell>
          <cell r="AI65" t="str">
            <v>1,2m</v>
          </cell>
          <cell r="AL65" t="str">
            <v>PERSONAL TRAINER</v>
          </cell>
          <cell r="AM65">
            <v>707600</v>
          </cell>
          <cell r="AN65" t="str">
            <v>La barre d'obstacle permet la construction de parcours d'entraînement pour un travail cardio, ludique à travers le saut. Complément du kit d'obstacle.</v>
          </cell>
          <cell r="AO65" t="str">
            <v>http://www.leaderfit-equipement.com/images/eboutique/20140822100115.jpg</v>
          </cell>
          <cell r="AP65">
            <v>0.2</v>
          </cell>
        </row>
        <row r="66">
          <cell r="B66">
            <v>2451</v>
          </cell>
          <cell r="C66" t="str">
            <v>BARRE D'OBSTACLE 1,6M</v>
          </cell>
          <cell r="D66" t="str">
            <v>BARRE D'OBSTACLE 1,6M</v>
          </cell>
          <cell r="E66" t="str">
            <v>AMAYA</v>
          </cell>
          <cell r="F66" t="str">
            <v>PC</v>
          </cell>
          <cell r="H66">
            <v>1.99</v>
          </cell>
          <cell r="I66">
            <v>2.1890000000000001</v>
          </cell>
          <cell r="J66">
            <v>0.1</v>
          </cell>
          <cell r="K66">
            <v>3.4</v>
          </cell>
          <cell r="L66">
            <v>3.01</v>
          </cell>
          <cell r="M66">
            <v>27.275747508305638</v>
          </cell>
          <cell r="AB66">
            <v>0.35617647058823521</v>
          </cell>
          <cell r="AD66">
            <v>2.72</v>
          </cell>
          <cell r="AE66">
            <v>2.72</v>
          </cell>
          <cell r="AF66">
            <v>0.2</v>
          </cell>
          <cell r="AG66">
            <v>0.1952205882352942</v>
          </cell>
          <cell r="AH66">
            <v>0.25</v>
          </cell>
          <cell r="AI66" t="str">
            <v>1,6m</v>
          </cell>
          <cell r="AL66" t="str">
            <v>PERSONAL TRAINER</v>
          </cell>
          <cell r="AM66">
            <v>707600</v>
          </cell>
          <cell r="AN66" t="str">
            <v>La barre d'obstacle permet la construction de parcours d'entraînement pour un travail cardio, ludique à travers le saut. Complément du kit d'obstacle.</v>
          </cell>
          <cell r="AO66" t="str">
            <v>http://www.leaderfit-equipement.com/images/eboutique/20140822100115.jpg</v>
          </cell>
          <cell r="AP66">
            <v>0.2</v>
          </cell>
        </row>
        <row r="67">
          <cell r="B67">
            <v>2333</v>
          </cell>
          <cell r="C67" t="str">
            <v>BARRE D'OBSTACLE 1M</v>
          </cell>
          <cell r="D67" t="str">
            <v>BARRE D'OBSTACLE 1M</v>
          </cell>
          <cell r="E67" t="str">
            <v>AMAYA</v>
          </cell>
          <cell r="F67" t="str">
            <v>PC</v>
          </cell>
          <cell r="H67">
            <v>1.32</v>
          </cell>
          <cell r="I67">
            <v>1.4520000000000002</v>
          </cell>
          <cell r="J67">
            <v>0.1</v>
          </cell>
          <cell r="K67">
            <v>2.59</v>
          </cell>
          <cell r="L67">
            <v>2.33</v>
          </cell>
          <cell r="M67">
            <v>37.682403433476388</v>
          </cell>
          <cell r="AB67">
            <v>0.4393822393822393</v>
          </cell>
          <cell r="AD67">
            <v>2.0720000000000001</v>
          </cell>
          <cell r="AE67">
            <v>2.0720000000000001</v>
          </cell>
          <cell r="AF67">
            <v>0.2</v>
          </cell>
          <cell r="AG67">
            <v>0.29922779922779918</v>
          </cell>
          <cell r="AH67">
            <v>0.15</v>
          </cell>
          <cell r="AI67" t="str">
            <v>1m</v>
          </cell>
          <cell r="AL67" t="str">
            <v>PERSONAL TRAINER</v>
          </cell>
          <cell r="AM67">
            <v>707600</v>
          </cell>
          <cell r="AN67" t="str">
            <v>La barre d'obstacle permet la construction de parcours d'entraînement pour un travail cardio, ludique à travers le saut. Complément du kit d'obstacle.</v>
          </cell>
          <cell r="AO67" t="str">
            <v>http://www.leaderfit-equipement.com/images/eboutique/20140822100115.jpg</v>
          </cell>
          <cell r="AP67">
            <v>0.2</v>
          </cell>
        </row>
        <row r="68">
          <cell r="B68">
            <v>1519</v>
          </cell>
          <cell r="C68" t="str">
            <v>BARRE DE TRICEPS EN V</v>
          </cell>
          <cell r="D68" t="str">
            <v>7 - REVOLVING PRESS DOWN BAR</v>
          </cell>
          <cell r="E68" t="str">
            <v>WOHLSTAND</v>
          </cell>
          <cell r="F68" t="str">
            <v>PC</v>
          </cell>
          <cell r="G68">
            <v>8.8800000000000008</v>
          </cell>
          <cell r="H68">
            <v>7.8584070796460193</v>
          </cell>
          <cell r="I68">
            <v>9.0371681415929217</v>
          </cell>
          <cell r="J68">
            <v>0.15</v>
          </cell>
          <cell r="K68">
            <v>27.93</v>
          </cell>
          <cell r="AB68">
            <v>0.67643508264973429</v>
          </cell>
          <cell r="AD68">
            <v>16.757999999999999</v>
          </cell>
          <cell r="AE68">
            <v>16.757999999999999</v>
          </cell>
          <cell r="AF68">
            <v>0.4</v>
          </cell>
          <cell r="AG68">
            <v>0.46072513774955715</v>
          </cell>
          <cell r="AH68">
            <v>2.8</v>
          </cell>
          <cell r="AI68" t="str">
            <v>36cm</v>
          </cell>
          <cell r="AL68" t="str">
            <v>MUSCULATION</v>
          </cell>
          <cell r="AM68">
            <v>707600</v>
          </cell>
          <cell r="AN68" t="str">
            <v>Barre de triceps en V, accessoire de tirage pour la musculation. Travail profond des muscles des triceps, poignées avec renforts._x000D_Complémentaire dans l'utilisation d'appareils à charge guidée. Idéale pour le travail à la poulie.</v>
          </cell>
          <cell r="AO68" t="str">
            <v>http://www.leaderfit-equipement.com/images/eboutique/20130607140856.jpg</v>
          </cell>
          <cell r="AP68">
            <v>0.2</v>
          </cell>
        </row>
        <row r="69">
          <cell r="B69">
            <v>1456</v>
          </cell>
          <cell r="C69" t="str">
            <v>BARRE DROITE DE TIRAGE DORSAL</v>
          </cell>
          <cell r="D69" t="str">
            <v>10 - LAT BAR</v>
          </cell>
          <cell r="E69" t="str">
            <v>WOHLSTAND</v>
          </cell>
          <cell r="F69" t="str">
            <v>PC</v>
          </cell>
          <cell r="G69">
            <v>13.12</v>
          </cell>
          <cell r="H69">
            <v>11.610619469026549</v>
          </cell>
          <cell r="I69">
            <v>13.352212389380531</v>
          </cell>
          <cell r="J69">
            <v>0.15</v>
          </cell>
          <cell r="K69">
            <v>35.950000000000003</v>
          </cell>
          <cell r="AB69">
            <v>0.62858936329956805</v>
          </cell>
          <cell r="AD69">
            <v>23.367500000000003</v>
          </cell>
          <cell r="AE69">
            <v>23.367500000000003</v>
          </cell>
          <cell r="AF69">
            <v>0.35</v>
          </cell>
          <cell r="AG69">
            <v>0.42859902046087395</v>
          </cell>
          <cell r="AH69">
            <v>5.35</v>
          </cell>
          <cell r="AI69" t="str">
            <v>122cm</v>
          </cell>
          <cell r="AL69" t="str">
            <v>MUSCULATION</v>
          </cell>
          <cell r="AM69">
            <v>707600</v>
          </cell>
          <cell r="AN69" t="str">
            <v>Barre droite de tirage dorsal, accessoire de tirage pour la musculation._x000D_Travail profond des dorsaux avec différentes prises de main, renforts souples._x000D_Complémentaire dans l'utilisation d'appareils à charge guidée.</v>
          </cell>
          <cell r="AO69" t="str">
            <v>http://www.leaderfit-equipement.com/images/eboutique/20130607141603.jpg</v>
          </cell>
          <cell r="AP69">
            <v>0.2</v>
          </cell>
        </row>
        <row r="70">
          <cell r="B70">
            <v>1458</v>
          </cell>
          <cell r="C70" t="str">
            <v xml:space="preserve">BARRE LYRE TRICEPS </v>
          </cell>
          <cell r="D70" t="str">
            <v>OLYMPIC TRICEPS BAR</v>
          </cell>
          <cell r="E70" t="str">
            <v>WOHLSTAND</v>
          </cell>
          <cell r="F70" t="str">
            <v>PC</v>
          </cell>
          <cell r="G70">
            <v>27.6</v>
          </cell>
          <cell r="H70">
            <v>24.424778761061951</v>
          </cell>
          <cell r="I70">
            <v>28.088495575221241</v>
          </cell>
          <cell r="J70">
            <v>0.15</v>
          </cell>
          <cell r="K70">
            <v>74.209999999999994</v>
          </cell>
          <cell r="AB70">
            <v>0.621499857496008</v>
          </cell>
          <cell r="AD70">
            <v>48.236499999999999</v>
          </cell>
          <cell r="AE70">
            <v>48.236499999999999</v>
          </cell>
          <cell r="AF70">
            <v>0.35</v>
          </cell>
          <cell r="AG70">
            <v>0.41769208845539707</v>
          </cell>
          <cell r="AH70">
            <v>14</v>
          </cell>
          <cell r="AI70" t="str">
            <v>Longueur: 87cm, Diamètre: 51mm</v>
          </cell>
          <cell r="AL70" t="str">
            <v>MUSCULATION</v>
          </cell>
          <cell r="AM70">
            <v>707600</v>
          </cell>
          <cell r="AN70" t="str">
            <v>Barre lyre triceps, barre utilisée pour le travail des biceps-triceps. Pratique pour l'enchaînement d'exercices par la méthode de travail super 7. Prise en main facile.</v>
          </cell>
          <cell r="AO70" t="str">
            <v>http://www.leaderfit-equipement.com/images/eboutique/1458.jpg</v>
          </cell>
          <cell r="AP70">
            <v>0.2</v>
          </cell>
        </row>
        <row r="71">
          <cell r="B71">
            <v>2986</v>
          </cell>
          <cell r="C71" t="str">
            <v>BARRE OLYMPIQUE DROITE 1,50m</v>
          </cell>
          <cell r="D71" t="str">
            <v>STRAIGHT OLYMPIC BAR 1,50M</v>
          </cell>
          <cell r="E71" t="str">
            <v>WOHLSTAND</v>
          </cell>
          <cell r="F71" t="str">
            <v>PC</v>
          </cell>
          <cell r="G71">
            <v>26.7</v>
          </cell>
          <cell r="H71">
            <v>23.628318584070797</v>
          </cell>
          <cell r="I71">
            <v>27.172566371681416</v>
          </cell>
          <cell r="J71">
            <v>0.15</v>
          </cell>
          <cell r="K71">
            <v>103.85999999999999</v>
          </cell>
          <cell r="U71" t="e">
            <v>#DIV/0!</v>
          </cell>
          <cell r="AB71">
            <v>0.73837313333640076</v>
          </cell>
          <cell r="AD71">
            <v>57.122999999999998</v>
          </cell>
          <cell r="AE71">
            <v>57.122999999999998</v>
          </cell>
          <cell r="AF71">
            <v>0.45</v>
          </cell>
          <cell r="AG71">
            <v>0.52431478788436503</v>
          </cell>
          <cell r="AH71">
            <v>13</v>
          </cell>
          <cell r="AI71" t="str">
            <v>Longueur: 150cm, Diamètre: 50mm, Charge maximale: 350kg</v>
          </cell>
          <cell r="AL71" t="str">
            <v>MUSCULATION</v>
          </cell>
          <cell r="AM71">
            <v>707600</v>
          </cell>
          <cell r="AN71" t="str">
            <v>Barre olympique droite chromée pour les entraînements de musculation intensive._x000D_Utilisée pour les exercices de développé-couché, les squats, le travail de la force, la prise de masse et l'endurance. Taille adaptée à tout public.</v>
          </cell>
          <cell r="AO71" t="str">
            <v>http://www.leaderfit-equipement.com/images/eboutique/20140822164317.jpg</v>
          </cell>
          <cell r="AP71">
            <v>0.2</v>
          </cell>
        </row>
        <row r="72">
          <cell r="B72">
            <v>1453</v>
          </cell>
          <cell r="C72" t="str">
            <v>BARRE OLYMPIQUE DROITE 2,20m</v>
          </cell>
          <cell r="D72" t="str">
            <v>STRAIGHT OLYMPIC BAR 2,20M</v>
          </cell>
          <cell r="E72" t="str">
            <v>WOHLSTAND</v>
          </cell>
          <cell r="F72" t="str">
            <v>PC</v>
          </cell>
          <cell r="G72">
            <v>36.97</v>
          </cell>
          <cell r="H72">
            <v>32.716814159292035</v>
          </cell>
          <cell r="I72">
            <v>37.624336283185841</v>
          </cell>
          <cell r="J72">
            <v>0.15</v>
          </cell>
          <cell r="K72">
            <v>159.55199999999996</v>
          </cell>
          <cell r="U72" t="e">
            <v>#DIV/0!</v>
          </cell>
          <cell r="AB72">
            <v>0.76418762357610159</v>
          </cell>
          <cell r="AC72" t="str">
            <v>x</v>
          </cell>
          <cell r="AD72">
            <v>78.930000000000007</v>
          </cell>
          <cell r="AE72">
            <v>87.753599999999992</v>
          </cell>
          <cell r="AF72">
            <v>0.45</v>
          </cell>
          <cell r="AG72">
            <v>0.57125022468382103</v>
          </cell>
          <cell r="AH72">
            <v>20</v>
          </cell>
          <cell r="AI72" t="str">
            <v>Longueur: 220cm, Diamètre: 50mm, Charge maximale: 350kg</v>
          </cell>
          <cell r="AL72" t="str">
            <v>MUSCULATION</v>
          </cell>
          <cell r="AM72">
            <v>707600</v>
          </cell>
          <cell r="AN72" t="str">
            <v>Barre olympique droite chromée pour les entraînements de musculation intensive._x000D_Utilisée pour les exercices de développé-couché, les squats, le travail de la force, la prise de masse et l'endurance. Taille adaptée à tout public.</v>
          </cell>
          <cell r="AO72" t="str">
            <v>http://www.leaderfit-equipement.com/images/eboutique/20140822164317.jpg</v>
          </cell>
          <cell r="AP72">
            <v>0.2</v>
          </cell>
        </row>
        <row r="73">
          <cell r="B73">
            <v>1457</v>
          </cell>
          <cell r="C73" t="str">
            <v>BARRE ROWING BICEPS TRICEPS</v>
          </cell>
          <cell r="D73" t="str">
            <v>5 - STRAIGHT BAR</v>
          </cell>
          <cell r="E73" t="str">
            <v>WOHLSTAND</v>
          </cell>
          <cell r="F73" t="str">
            <v>PC</v>
          </cell>
          <cell r="G73">
            <v>7</v>
          </cell>
          <cell r="H73">
            <v>6.1946902654867264</v>
          </cell>
          <cell r="I73">
            <v>7.1238938053097351</v>
          </cell>
          <cell r="J73">
            <v>0.15</v>
          </cell>
          <cell r="K73">
            <v>18.39</v>
          </cell>
          <cell r="U73" t="e">
            <v>#DIV/0!</v>
          </cell>
          <cell r="AB73">
            <v>0.61262132651931833</v>
          </cell>
          <cell r="AD73">
            <v>11.9535</v>
          </cell>
          <cell r="AE73">
            <v>11.9535</v>
          </cell>
          <cell r="AF73">
            <v>0.35</v>
          </cell>
          <cell r="AG73">
            <v>0.40403281002972058</v>
          </cell>
          <cell r="AH73">
            <v>2.2999999999999998</v>
          </cell>
          <cell r="AI73" t="str">
            <v>50cm</v>
          </cell>
          <cell r="AL73" t="str">
            <v>MUSCULATION</v>
          </cell>
          <cell r="AM73">
            <v>707600</v>
          </cell>
          <cell r="AN73" t="str">
            <v>Barre rowing biceps triceps, accessoire de musculation utilisé pour le travail des biceps et des triceps avec différentes prises de main._x000D_Complémentaire dans l'utilisation d'appareils à charge guidée. Idéale pour le travail à la poulie.</v>
          </cell>
          <cell r="AO73" t="str">
            <v>http://www.leaderfit-equipement.com/images/eboutique/20140825165207.jpg</v>
          </cell>
          <cell r="AP73">
            <v>0.2</v>
          </cell>
        </row>
        <row r="74">
          <cell r="B74">
            <v>1459</v>
          </cell>
          <cell r="C74" t="str">
            <v>BARRE ROWING DE TIRAGE DORSAL</v>
          </cell>
          <cell r="D74" t="str">
            <v>4 - LAT BAR</v>
          </cell>
          <cell r="E74" t="str">
            <v>WOHLSTAND</v>
          </cell>
          <cell r="F74" t="str">
            <v>PC</v>
          </cell>
          <cell r="G74">
            <v>16.64</v>
          </cell>
          <cell r="H74">
            <v>14.725663716814161</v>
          </cell>
          <cell r="I74">
            <v>16.934513274336283</v>
          </cell>
          <cell r="J74">
            <v>0.15</v>
          </cell>
          <cell r="K74">
            <v>38</v>
          </cell>
          <cell r="U74" t="e">
            <v>#DIV/0!</v>
          </cell>
          <cell r="AB74">
            <v>0.55435491383325575</v>
          </cell>
          <cell r="AD74">
            <v>26.599999999999998</v>
          </cell>
          <cell r="AE74">
            <v>26.599999999999998</v>
          </cell>
          <cell r="AF74">
            <v>0.3</v>
          </cell>
          <cell r="AG74">
            <v>0.36336416261893667</v>
          </cell>
          <cell r="AH74">
            <v>5.6</v>
          </cell>
          <cell r="AI74" t="str">
            <v>96cm</v>
          </cell>
          <cell r="AL74" t="str">
            <v>MUSCULATION</v>
          </cell>
          <cell r="AM74">
            <v>707600</v>
          </cell>
          <cell r="AN74" t="str">
            <v>Barre rowing de tirage dorsal, accessoire de tirage pour la musculation._x000D_Travail des épaules, du dos et des trapèzes._x000D_Complémentaire dans l'utilisation d'appareils à charge guidée. Idéale pour le travail à la poulie.</v>
          </cell>
          <cell r="AO74" t="str">
            <v>http://www.leaderfit-equipement.com/images/eboutique/20140825165400.jpg</v>
          </cell>
          <cell r="AP74">
            <v>0.2</v>
          </cell>
        </row>
        <row r="75">
          <cell r="B75">
            <v>1460</v>
          </cell>
          <cell r="C75" t="str">
            <v>BASE A PICOTS</v>
          </cell>
          <cell r="D75" t="str">
            <v>MASSAGE CUSHION</v>
          </cell>
          <cell r="E75" t="str">
            <v>RISING</v>
          </cell>
          <cell r="F75" t="str">
            <v>PC</v>
          </cell>
          <cell r="G75">
            <v>3.2</v>
          </cell>
          <cell r="H75">
            <v>2.8318584070796464</v>
          </cell>
          <cell r="I75">
            <v>3.2566371681415931</v>
          </cell>
          <cell r="J75">
            <v>0.15</v>
          </cell>
          <cell r="K75">
            <v>11.71</v>
          </cell>
          <cell r="N75">
            <v>10.54</v>
          </cell>
          <cell r="O75">
            <v>69.102114154254338</v>
          </cell>
          <cell r="R75">
            <v>9.9499999999999993</v>
          </cell>
          <cell r="S75">
            <v>67.269978209632228</v>
          </cell>
          <cell r="U75" t="e">
            <v>#DIV/0!</v>
          </cell>
          <cell r="AB75">
            <v>0.72189264149089727</v>
          </cell>
          <cell r="AD75">
            <v>6.440500000000001</v>
          </cell>
          <cell r="AE75">
            <v>6.440500000000001</v>
          </cell>
          <cell r="AF75">
            <v>0.45</v>
          </cell>
          <cell r="AG75">
            <v>0.49435025725617687</v>
          </cell>
          <cell r="AH75">
            <v>1</v>
          </cell>
          <cell r="AI75" t="str">
            <v>Diamètre : 32 cm</v>
          </cell>
          <cell r="AL75" t="str">
            <v>PILATES BIEN ETRE</v>
          </cell>
          <cell r="AM75">
            <v>707600</v>
          </cell>
          <cell r="AN75" t="str">
            <v>La base à picots est un plateau gonflé d’air conçu pour les exercices d’équilibre et de coordination._x000D_Les picots permettent une meilleure perception des mouvements, une stimulation de la circulation sanguine et des capteurs sensoriels de la plante de pied</v>
          </cell>
          <cell r="AO75" t="str">
            <v>http://www.leaderfit-equipement.com/images/eboutique/20140825151740.jpg</v>
          </cell>
          <cell r="AP75">
            <v>0.2</v>
          </cell>
        </row>
        <row r="76">
          <cell r="B76">
            <v>1461</v>
          </cell>
          <cell r="C76" t="str">
            <v>BATONS DE BOIS PAR 10 - 120CM</v>
          </cell>
          <cell r="D76" t="str">
            <v>BATONS DE BOIS PAR 10</v>
          </cell>
          <cell r="E76" t="str">
            <v>SKYLINE</v>
          </cell>
          <cell r="F76" t="str">
            <v>LOT DE 10</v>
          </cell>
          <cell r="G76">
            <v>2.85</v>
          </cell>
          <cell r="H76">
            <v>2.5221238938053099</v>
          </cell>
          <cell r="I76">
            <v>2.9004424778761062</v>
          </cell>
          <cell r="J76">
            <v>0.15</v>
          </cell>
          <cell r="K76">
            <v>23.12</v>
          </cell>
          <cell r="U76" t="e">
            <v>#DIV/0!</v>
          </cell>
          <cell r="AB76">
            <v>0.8745483357320023</v>
          </cell>
          <cell r="AC76" t="str">
            <v>x</v>
          </cell>
          <cell r="AD76">
            <v>18.75</v>
          </cell>
          <cell r="AE76">
            <v>10.404</v>
          </cell>
          <cell r="AF76">
            <v>0.55000000000000004</v>
          </cell>
          <cell r="AG76">
            <v>0.72121852384889407</v>
          </cell>
          <cell r="AH76">
            <v>2.75</v>
          </cell>
          <cell r="AI76" t="str">
            <v>120cm, Diamètre: 24mm</v>
          </cell>
          <cell r="AL76" t="str">
            <v>PERSONAL TRAINER</v>
          </cell>
          <cell r="AM76">
            <v>707600</v>
          </cell>
          <cell r="AN76" t="str">
            <v>Le bâton de bois permet au coach sportif de favoriser le travail des épaules et des abdominaux, ainsi que de faire exécuter des exercices d'équilibre et d'assouplissement._x000D_Touché confort pour une excellente prise en main.</v>
          </cell>
          <cell r="AO76" t="str">
            <v>http://www.leaderfit-equipement.com/images/eboutique/20140825154744.jpg</v>
          </cell>
          <cell r="AP76">
            <v>0.2</v>
          </cell>
        </row>
        <row r="77">
          <cell r="B77">
            <v>1468</v>
          </cell>
          <cell r="C77" t="str">
            <v>BATONS DE BOIS PAR 10 - 140CM</v>
          </cell>
          <cell r="D77" t="str">
            <v>BATONS DE BOIS PAR 10</v>
          </cell>
          <cell r="E77" t="str">
            <v>SKYLINE</v>
          </cell>
          <cell r="F77" t="str">
            <v>LOT DE 10</v>
          </cell>
          <cell r="G77">
            <v>5.24</v>
          </cell>
          <cell r="H77">
            <v>4.92</v>
          </cell>
          <cell r="I77">
            <v>5.6579999999999995</v>
          </cell>
          <cell r="J77">
            <v>0.15</v>
          </cell>
          <cell r="K77">
            <v>29.37</v>
          </cell>
          <cell r="U77" t="e">
            <v>#DIV/0!</v>
          </cell>
          <cell r="AB77">
            <v>0.80735444330949946</v>
          </cell>
          <cell r="AD77">
            <v>18.75</v>
          </cell>
          <cell r="AE77">
            <v>14.685</v>
          </cell>
          <cell r="AF77">
            <v>0.5</v>
          </cell>
          <cell r="AG77">
            <v>0.61470888661899903</v>
          </cell>
          <cell r="AH77">
            <v>2.75</v>
          </cell>
          <cell r="AI77" t="str">
            <v>140cm, Diamètre: 24mm</v>
          </cell>
          <cell r="AL77" t="str">
            <v>PERSONAL TRAINER</v>
          </cell>
          <cell r="AM77">
            <v>707600</v>
          </cell>
          <cell r="AN77" t="str">
            <v>Le bâton de bois permet au coach sportif de favoriser le travail des épaules et des abdominaux, ainsi que de faire exécuter des exercices d'équilibre et d'assouplissement._x000D_Touché confort pour une excellente prise en main.</v>
          </cell>
          <cell r="AO77" t="str">
            <v>http://www.leaderfit-equipement.com/images/eboutique/20140825154744.jpg</v>
          </cell>
          <cell r="AP77">
            <v>0.2</v>
          </cell>
        </row>
        <row r="78">
          <cell r="B78">
            <v>3425</v>
          </cell>
          <cell r="C78" t="str">
            <v>Big wedge</v>
          </cell>
          <cell r="D78" t="str">
            <v>Big wedge</v>
          </cell>
          <cell r="E78" t="str">
            <v>K-WELL</v>
          </cell>
          <cell r="F78" t="str">
            <v>PC</v>
          </cell>
          <cell r="H78">
            <v>77.5</v>
          </cell>
          <cell r="I78">
            <v>93</v>
          </cell>
          <cell r="J78">
            <v>0.2</v>
          </cell>
          <cell r="K78">
            <v>135</v>
          </cell>
          <cell r="U78" t="e">
            <v>#DIV/0!</v>
          </cell>
          <cell r="AB78">
            <v>0.31111111111111112</v>
          </cell>
          <cell r="AD78">
            <v>114.75</v>
          </cell>
          <cell r="AE78">
            <v>114.75</v>
          </cell>
          <cell r="AF78">
            <v>0.15</v>
          </cell>
          <cell r="AG78">
            <v>0.18954248366013071</v>
          </cell>
          <cell r="AH78">
            <v>5</v>
          </cell>
          <cell r="AI78" t="str">
            <v>97 _ 60 _ 36 _ 5cm</v>
          </cell>
          <cell r="AL78" t="str">
            <v>PILATES BIEN ETRE</v>
          </cell>
          <cell r="AM78">
            <v>707600</v>
          </cell>
          <cell r="AN78" t="str">
            <v>Permet un travail de l'équilibre et de la posture grâce à sa forme de cale. Il dispose de 6 points d'accroche pour bandes élastiques. Poignée centrale pour le transport. Dessous noir antidérapant.</v>
          </cell>
          <cell r="AO78" t="str">
            <v>http://www.leaderfit-equipement.com/images/eboutique/20140829171105.jpg</v>
          </cell>
          <cell r="AP78">
            <v>0.2</v>
          </cell>
        </row>
        <row r="79">
          <cell r="B79">
            <v>1462</v>
          </cell>
          <cell r="C79" t="str">
            <v>BLOC PROPRIOCEPTION</v>
          </cell>
          <cell r="D79" t="str">
            <v>BALANCE PAD</v>
          </cell>
          <cell r="E79" t="str">
            <v>AZUNI</v>
          </cell>
          <cell r="F79" t="str">
            <v>PC</v>
          </cell>
          <cell r="G79">
            <v>10.210000000000001</v>
          </cell>
          <cell r="H79">
            <v>9.0353982300884965</v>
          </cell>
          <cell r="I79">
            <v>10.39070796460177</v>
          </cell>
          <cell r="J79">
            <v>0.15</v>
          </cell>
          <cell r="K79">
            <v>32.28</v>
          </cell>
          <cell r="U79" t="e">
            <v>#DIV/0!</v>
          </cell>
          <cell r="AB79">
            <v>0.6781069403778881</v>
          </cell>
          <cell r="AD79">
            <v>19.367999999999999</v>
          </cell>
          <cell r="AE79">
            <v>19.367999999999999</v>
          </cell>
          <cell r="AF79">
            <v>0.4</v>
          </cell>
          <cell r="AG79">
            <v>0.46351156729648024</v>
          </cell>
          <cell r="AH79">
            <v>0.85</v>
          </cell>
          <cell r="AI79" t="str">
            <v>35x40x5,8cm</v>
          </cell>
          <cell r="AL79" t="str">
            <v>PILATES BIEN ETRE</v>
          </cell>
          <cell r="AM79">
            <v>707600</v>
          </cell>
          <cell r="AN79" t="str">
            <v>Le bloc proprioception est conçu pour les exercices de proprioception afin d’améliorer son schéma corporel, son équilibre, la coordination et la stabilité de ses articulations, tout en renforçant les zones profondes du corps._x000D_Très apprécié par les thérape</v>
          </cell>
          <cell r="AO79" t="str">
            <v>http://www.leaderfit-equipement.com/images/eboutique/20140825155639.jpg</v>
          </cell>
          <cell r="AP79">
            <v>0.2</v>
          </cell>
        </row>
        <row r="80">
          <cell r="B80">
            <v>1463</v>
          </cell>
          <cell r="C80" t="str">
            <v>BLOC YOGA</v>
          </cell>
          <cell r="D80" t="str">
            <v>YOGA BLOCK BLUE</v>
          </cell>
          <cell r="F80" t="str">
            <v>PC</v>
          </cell>
          <cell r="H80">
            <v>3.01</v>
          </cell>
          <cell r="I80">
            <v>3.4614999999999996</v>
          </cell>
          <cell r="J80">
            <v>0.15</v>
          </cell>
          <cell r="K80">
            <v>5.0199999999999996</v>
          </cell>
          <cell r="L80">
            <v>4.7699999999999996</v>
          </cell>
          <cell r="M80">
            <v>27.431865828092246</v>
          </cell>
          <cell r="P80">
            <v>4.5199999999999996</v>
          </cell>
          <cell r="Q80">
            <v>23.418141592920357</v>
          </cell>
          <cell r="U80" t="e">
            <v>#DIV/0!</v>
          </cell>
          <cell r="AB80">
            <v>0.31045816733067733</v>
          </cell>
          <cell r="AD80">
            <v>4.2669999999999995</v>
          </cell>
          <cell r="AE80">
            <v>4.2669999999999995</v>
          </cell>
          <cell r="AF80">
            <v>0.15</v>
          </cell>
          <cell r="AG80">
            <v>0.18877431450667914</v>
          </cell>
          <cell r="AH80">
            <v>0.3</v>
          </cell>
          <cell r="AI80" t="str">
            <v>13x17x30,5cm</v>
          </cell>
          <cell r="AL80" t="str">
            <v>PILATES BIEN ETRE</v>
          </cell>
          <cell r="AM80">
            <v>707600</v>
          </cell>
          <cell r="AN80" t="str">
            <v>Bloc yoga violet, outil indispensable pour les exercices de maintien des cours de yoga. Bloc de mousse suffisamment rigide et souple pour garantir une grande stabilité. Excellent rapport qualité/prix.</v>
          </cell>
          <cell r="AO80" t="str">
            <v>http://www.leaderfit-equipement.com/images/eboutique/20140825155639.jpg</v>
          </cell>
          <cell r="AP80">
            <v>0.2</v>
          </cell>
        </row>
        <row r="81">
          <cell r="B81">
            <v>1479</v>
          </cell>
          <cell r="C81" t="str">
            <v xml:space="preserve">BRIQUES YOGA </v>
          </cell>
          <cell r="D81" t="str">
            <v>YOGA BRICK</v>
          </cell>
          <cell r="E81" t="str">
            <v>WOHLSTAND</v>
          </cell>
          <cell r="F81" t="str">
            <v>PR</v>
          </cell>
          <cell r="G81">
            <v>1.98</v>
          </cell>
          <cell r="H81">
            <v>1.752212389380531</v>
          </cell>
          <cell r="I81">
            <v>2.0150442477876105</v>
          </cell>
          <cell r="J81">
            <v>0.15</v>
          </cell>
          <cell r="K81">
            <v>6.7</v>
          </cell>
          <cell r="P81">
            <v>6.36</v>
          </cell>
          <cell r="Q81">
            <v>68.316914342962107</v>
          </cell>
          <cell r="U81" t="e">
            <v>#DIV/0!</v>
          </cell>
          <cell r="AB81">
            <v>0.69924712719587911</v>
          </cell>
          <cell r="AD81">
            <v>4.0199999999999996</v>
          </cell>
          <cell r="AE81">
            <v>4.0199999999999996</v>
          </cell>
          <cell r="AF81">
            <v>0.4</v>
          </cell>
          <cell r="AG81">
            <v>0.49874521199313171</v>
          </cell>
          <cell r="AH81">
            <v>0.02</v>
          </cell>
          <cell r="AI81" t="str">
            <v>18x3,8cm</v>
          </cell>
          <cell r="AL81" t="str">
            <v>PILATES BIEN ETRE</v>
          </cell>
          <cell r="AM81">
            <v>707600</v>
          </cell>
          <cell r="AN81" t="str">
            <v>_x000D_Brique yoga, outil indispensable pour le travail de certaines postures difficiles. Permet une plus grand amplitude, stabilité et un meilleur confort. Vendues par paire.</v>
          </cell>
          <cell r="AO81" t="str">
            <v>http://www.leaderfit-equipement.com/images/eboutique/20130604142647.jpg</v>
          </cell>
          <cell r="AP81">
            <v>0.2</v>
          </cell>
        </row>
        <row r="82">
          <cell r="B82">
            <v>1480</v>
          </cell>
          <cell r="C82" t="str">
            <v xml:space="preserve">CADILLAC </v>
          </cell>
          <cell r="D82" t="str">
            <v>CADILLAC  DE MADERA</v>
          </cell>
          <cell r="E82" t="str">
            <v>ELINA</v>
          </cell>
          <cell r="F82" t="str">
            <v>PC</v>
          </cell>
          <cell r="H82">
            <v>1946.5</v>
          </cell>
          <cell r="I82">
            <v>1946.5</v>
          </cell>
          <cell r="J82">
            <v>0</v>
          </cell>
          <cell r="K82">
            <v>2779.26</v>
          </cell>
          <cell r="U82" t="e">
            <v>#DIV/0!</v>
          </cell>
          <cell r="AB82">
            <v>0.29963371544943629</v>
          </cell>
          <cell r="AD82">
            <v>1945.482</v>
          </cell>
          <cell r="AE82">
            <v>1945.482</v>
          </cell>
          <cell r="AF82">
            <v>0.3</v>
          </cell>
          <cell r="AG82">
            <v>-5.2326364366250822E-4</v>
          </cell>
          <cell r="AH82">
            <v>100</v>
          </cell>
          <cell r="AI82" t="str">
            <v>hauteur totale : 218cm / hauteur du tapis : 62cm / largeur : 70cm / longueur totale : 218cm</v>
          </cell>
          <cell r="AL82" t="str">
            <v>PILATES BIEN ETRE</v>
          </cell>
          <cell r="AM82">
            <v>707100</v>
          </cell>
          <cell r="AN82" t="str">
            <v xml:space="preserve">Le Cadillac permet d’effectuer tous les mouvements Pilates du sol, ainsi que les mouvements de la tour et bien sûr les mouvements de suspension et d’étirement._x000D_Le coach est à hauteur d’homme, très agréable pour corriger et échanger._x000D_Favorise le travail à </v>
          </cell>
          <cell r="AO82" t="str">
            <v>http://www.leaderfit-equipement.com/images/eboutique/20130531152113.jpg</v>
          </cell>
          <cell r="AP82">
            <v>0.2</v>
          </cell>
        </row>
        <row r="83">
          <cell r="B83">
            <v>1481</v>
          </cell>
          <cell r="C83" t="str">
            <v>CADILLAC COMBO</v>
          </cell>
          <cell r="D83" t="str">
            <v>CADILLAC - REFORMER DE MADERA. COMBO</v>
          </cell>
          <cell r="E83" t="str">
            <v>ELINA</v>
          </cell>
          <cell r="F83" t="str">
            <v>PC</v>
          </cell>
          <cell r="H83">
            <v>2286.5</v>
          </cell>
          <cell r="I83">
            <v>2286.5</v>
          </cell>
          <cell r="J83">
            <v>0</v>
          </cell>
          <cell r="K83">
            <v>4306.0200000000004</v>
          </cell>
          <cell r="U83" t="e">
            <v>#DIV/0!</v>
          </cell>
          <cell r="AB83">
            <v>0.46899921505241504</v>
          </cell>
          <cell r="AD83">
            <v>3444.8160000000007</v>
          </cell>
          <cell r="AE83">
            <v>3444.8160000000007</v>
          </cell>
          <cell r="AF83">
            <v>0.2</v>
          </cell>
          <cell r="AG83">
            <v>0.33624901881551883</v>
          </cell>
          <cell r="AH83">
            <v>110</v>
          </cell>
          <cell r="AI83" t="str">
            <v>hauteur totale : 218cm / hauteur du tapis : 62cm / largeur : 70cm / longueur totale : 218cm</v>
          </cell>
          <cell r="AL83" t="str">
            <v>PILATES BIEN ETRE</v>
          </cell>
          <cell r="AM83">
            <v>707100</v>
          </cell>
          <cell r="AN83" t="str">
            <v xml:space="preserve">Le Cadillac combo, véritable appareil 2 en 1, permet d'effectuer les mouvements du Reformer et du Cadillac: Pilates du sol, Reformer, tour et bien sûr tous les mouvements de suspension et d’étirement uniquement réalisables sur le Cadillac._x000D_Tapis rehaussé </v>
          </cell>
          <cell r="AO83" t="str">
            <v>http://www.leaderfit-equipement.com/images/eboutique/20130531153113.jpg</v>
          </cell>
          <cell r="AP83">
            <v>0.2</v>
          </cell>
        </row>
        <row r="84">
          <cell r="B84">
            <v>3459</v>
          </cell>
          <cell r="C84" t="str">
            <v>Cage crossfit BASIC</v>
          </cell>
          <cell r="D84" t="str">
            <v>Cage crossfit BASIC</v>
          </cell>
          <cell r="E84" t="str">
            <v>RISING</v>
          </cell>
          <cell r="F84" t="str">
            <v>SET</v>
          </cell>
          <cell r="G84">
            <v>1148.75</v>
          </cell>
          <cell r="H84">
            <v>993.28</v>
          </cell>
          <cell r="I84">
            <v>1142.2719999999999</v>
          </cell>
          <cell r="J84">
            <v>0.15</v>
          </cell>
          <cell r="K84">
            <v>2200</v>
          </cell>
          <cell r="U84" t="e">
            <v>#DIV/0!</v>
          </cell>
          <cell r="AB84">
            <v>0.48078545454545463</v>
          </cell>
          <cell r="AD84">
            <v>1650</v>
          </cell>
          <cell r="AE84">
            <v>1650</v>
          </cell>
          <cell r="AF84">
            <v>0.25</v>
          </cell>
          <cell r="AG84">
            <v>0.30771393939393943</v>
          </cell>
          <cell r="AH84">
            <v>482</v>
          </cell>
          <cell r="AI84" t="str">
            <v>280 _ 444 _ 124cm</v>
          </cell>
          <cell r="AL84" t="str">
            <v>CROSSFIT</v>
          </cell>
          <cell r="AM84">
            <v>707600</v>
          </cell>
          <cell r="AN84" t="str">
            <v xml:space="preserve">Cage functional training basic composée de :_x000D_• 6 upright tube 2742mm_x000D_• 4 upright tube 3685mm_x000D_• 2 elevation cross bar 1552mm_x000D_• 2 elevation cross bar 2119mm_x000D_• 18 monkey bar 1800mm_x000D_• 6 monkey bar 1080mm_x000D_• 2 cross bar 1800mm_x000D_• 6 cross bar 1080mm_x000D_• 5 overpass </v>
          </cell>
          <cell r="AO84" t="str">
            <v>http://www.leaderfit-equipement.com/images/eboutique/20140826101526.jpg</v>
          </cell>
          <cell r="AP84">
            <v>0.2</v>
          </cell>
        </row>
        <row r="85">
          <cell r="B85">
            <v>3457</v>
          </cell>
          <cell r="C85" t="str">
            <v>Cage crossfit FUNCTIONAL</v>
          </cell>
          <cell r="D85" t="str">
            <v>Cage crossfit FUNCTIONAL</v>
          </cell>
          <cell r="E85" t="str">
            <v>RISING</v>
          </cell>
          <cell r="F85" t="str">
            <v>SET</v>
          </cell>
          <cell r="G85">
            <v>2114.1999999999998</v>
          </cell>
          <cell r="H85">
            <v>1828.07</v>
          </cell>
          <cell r="I85">
            <v>2102.2804999999998</v>
          </cell>
          <cell r="J85">
            <v>0.15</v>
          </cell>
          <cell r="K85">
            <v>3975</v>
          </cell>
          <cell r="U85" t="e">
            <v>#DIV/0!</v>
          </cell>
          <cell r="AB85">
            <v>0.4711244025157233</v>
          </cell>
          <cell r="AD85">
            <v>2981.25</v>
          </cell>
          <cell r="AE85">
            <v>2981.25</v>
          </cell>
          <cell r="AF85">
            <v>0.25</v>
          </cell>
          <cell r="AG85">
            <v>0.2948325366876311</v>
          </cell>
          <cell r="AH85">
            <v>825</v>
          </cell>
          <cell r="AI85" t="str">
            <v>344 _ 800 _ 281,5cm</v>
          </cell>
          <cell r="AL85" t="str">
            <v>CROSSFIT</v>
          </cell>
          <cell r="AM85">
            <v>707600</v>
          </cell>
          <cell r="AN85" t="str">
            <v>Cage crossfit functionnal composée de :_x000D_• 14 upright tube 2742mm_x000D_• 2 triangular crosses 1800mm_x000D_• 4 elevation cross bar 1215mm_x000D_• 12 monkey bar 1080mm_x000D_• 1 monkey rack_x000D_• 2 cross bar 2815mm_x000D_• 2 cross bar 1080mm_x000D_• 2 double chin-up bar 1080mm_x000D_• 5 overpass 1080m</v>
          </cell>
          <cell r="AO85" t="str">
            <v>http://www.leaderfit-equipement.com/images/eboutique/20140826102832.jpg</v>
          </cell>
          <cell r="AP85">
            <v>0.2</v>
          </cell>
        </row>
        <row r="86">
          <cell r="B86">
            <v>3458</v>
          </cell>
          <cell r="C86" t="str">
            <v>Cage crossfit POWER</v>
          </cell>
          <cell r="D86" t="str">
            <v>Cage crossfit POWER</v>
          </cell>
          <cell r="E86" t="str">
            <v>RISING</v>
          </cell>
          <cell r="F86" t="str">
            <v>SET</v>
          </cell>
          <cell r="G86">
            <v>2072</v>
          </cell>
          <cell r="H86">
            <v>1817.52</v>
          </cell>
          <cell r="I86">
            <v>2090.1479999999997</v>
          </cell>
          <cell r="J86">
            <v>0.15</v>
          </cell>
          <cell r="K86">
            <v>3900</v>
          </cell>
          <cell r="U86" t="e">
            <v>#DIV/0!</v>
          </cell>
          <cell r="AB86">
            <v>0.46406461538461552</v>
          </cell>
          <cell r="AD86">
            <v>2925</v>
          </cell>
          <cell r="AE86">
            <v>2925</v>
          </cell>
          <cell r="AF86">
            <v>0.25</v>
          </cell>
          <cell r="AG86">
            <v>0.28541948717948729</v>
          </cell>
          <cell r="AH86">
            <v>895</v>
          </cell>
          <cell r="AI86" t="str">
            <v>376 _ 536 _ 196cm</v>
          </cell>
          <cell r="AL86" t="str">
            <v>CROSSFIT</v>
          </cell>
          <cell r="AM86">
            <v>707600</v>
          </cell>
          <cell r="AN86" t="str">
            <v>Cage functional training power composée de :_x000D_• 14 upright tube 2742mm_x000D_• 2 triangular crosses 1800mm_x000D_• 2 cross bar 2815mm_x000D_• 2 cross bar 1080mm_x000D_• 2 double chin up bar 1080mm_x000D_• 12 monkey bar 1080mm_x000D_• 4 elevation cross bar 1215mm_x000D_• 1 monkey rack 1080mm_x000D_• 5 ov</v>
          </cell>
          <cell r="AO86" t="str">
            <v>http://www.leaderfit-equipement.com/images/eboutique/20140826103503.jpg</v>
          </cell>
          <cell r="AP86">
            <v>0.2</v>
          </cell>
        </row>
        <row r="87">
          <cell r="B87">
            <v>3453</v>
          </cell>
          <cell r="C87" t="str">
            <v>CAGE MURALE CROSSFIT BASIC</v>
          </cell>
          <cell r="D87" t="str">
            <v>CAGE MURALE CROSSFIT BASIC</v>
          </cell>
          <cell r="E87" t="str">
            <v>RISING</v>
          </cell>
          <cell r="F87" t="str">
            <v>SET</v>
          </cell>
          <cell r="G87">
            <v>908.75</v>
          </cell>
          <cell r="H87">
            <v>785.76</v>
          </cell>
          <cell r="I87">
            <v>903.62399999999991</v>
          </cell>
          <cell r="J87">
            <v>0.15</v>
          </cell>
          <cell r="K87">
            <v>1490</v>
          </cell>
          <cell r="U87" t="e">
            <v>#DIV/0!</v>
          </cell>
          <cell r="AB87">
            <v>0.39354093959731551</v>
          </cell>
          <cell r="AD87">
            <v>1192</v>
          </cell>
          <cell r="AE87">
            <v>1192</v>
          </cell>
          <cell r="AF87">
            <v>0.2</v>
          </cell>
          <cell r="AG87">
            <v>0.24192617449664433</v>
          </cell>
          <cell r="AH87">
            <v>471</v>
          </cell>
          <cell r="AI87" t="str">
            <v>280 _ 572 _ 116cm</v>
          </cell>
          <cell r="AL87" t="str">
            <v>CROSSFIT</v>
          </cell>
          <cell r="AM87">
            <v>707600</v>
          </cell>
          <cell r="AN87" t="str">
            <v>La cage murale functional training basic comprend :_x000D_- 4 upright tube 2742mm_x000D_- 15 monkey bar 1080mm_x000D_- 3 cross bar 1800mm_x000D_- 4 overpass 1080mm</v>
          </cell>
          <cell r="AO87" t="str">
            <v>http://www.leaderfit-equipement.com/images/eboutique/20140826104239.jpg</v>
          </cell>
          <cell r="AP87">
            <v>0.2</v>
          </cell>
        </row>
        <row r="88">
          <cell r="B88">
            <v>3454</v>
          </cell>
          <cell r="C88" t="str">
            <v>CAGE MURALE CROSSFIT FUNCTIONAL</v>
          </cell>
          <cell r="D88" t="str">
            <v>CAGE MURALE CROSSFIT FUNCTIONAL</v>
          </cell>
          <cell r="E88" t="str">
            <v>RISING</v>
          </cell>
          <cell r="F88" t="str">
            <v>SET</v>
          </cell>
          <cell r="G88">
            <v>1609</v>
          </cell>
          <cell r="H88">
            <v>1391.24</v>
          </cell>
          <cell r="I88">
            <v>1599.9259999999999</v>
          </cell>
          <cell r="J88">
            <v>0.15</v>
          </cell>
          <cell r="K88">
            <v>3295</v>
          </cell>
          <cell r="U88" t="e">
            <v>#DIV/0!</v>
          </cell>
          <cell r="AB88">
            <v>0.51443823975720793</v>
          </cell>
          <cell r="AD88">
            <v>2306.5</v>
          </cell>
          <cell r="AE88">
            <v>2306.5</v>
          </cell>
          <cell r="AF88">
            <v>0.3</v>
          </cell>
          <cell r="AG88">
            <v>0.30634034251029707</v>
          </cell>
          <cell r="AH88">
            <v>646</v>
          </cell>
          <cell r="AI88" t="str">
            <v>376 _ 920 _ 116cm</v>
          </cell>
          <cell r="AL88" t="str">
            <v>CROSSFIT</v>
          </cell>
          <cell r="AM88">
            <v>707600</v>
          </cell>
          <cell r="AN88" t="str">
            <v>Cage murale crossfit functional composée de :_x000D_• 5 upright tube 2742mm_x000D_• 1 triangular crosses 1800mm_x000D_• 2 double chin up bar 1080mm_x000D_• 2 upright tube 3685mm_x000D_• 1 elevation cross bar 2119mm_x000D_• 1 elevation cross bar 1552mm_x000D_• 1 monkey bar 1800mm_x000D_• 19 monkey bar 1</v>
          </cell>
          <cell r="AO88" t="str">
            <v>http://www.leaderfit-equipement.com/images/eboutique/20140826105648.jpg</v>
          </cell>
          <cell r="AP88">
            <v>0.2</v>
          </cell>
        </row>
        <row r="89">
          <cell r="B89">
            <v>3460</v>
          </cell>
          <cell r="C89" t="str">
            <v>Cage outdoor SFS001</v>
          </cell>
          <cell r="D89" t="str">
            <v>Cage outdoor SFS001</v>
          </cell>
          <cell r="E89" t="str">
            <v>TITAN</v>
          </cell>
          <cell r="F89" t="str">
            <v>SET</v>
          </cell>
          <cell r="H89">
            <v>1175</v>
          </cell>
          <cell r="I89">
            <v>1175</v>
          </cell>
          <cell r="J89">
            <v>0</v>
          </cell>
          <cell r="K89">
            <v>2350</v>
          </cell>
          <cell r="U89" t="e">
            <v>#DIV/0!</v>
          </cell>
          <cell r="AB89">
            <v>0.5</v>
          </cell>
          <cell r="AD89">
            <v>1762.5</v>
          </cell>
          <cell r="AE89">
            <v>1762.5</v>
          </cell>
          <cell r="AF89">
            <v>0.25</v>
          </cell>
          <cell r="AG89">
            <v>0.33333333333333337</v>
          </cell>
          <cell r="AH89">
            <v>400</v>
          </cell>
          <cell r="AI89" t="str">
            <v>5000x80mm</v>
          </cell>
          <cell r="AL89" t="str">
            <v>CROSSFIT</v>
          </cell>
          <cell r="AM89">
            <v>707100</v>
          </cell>
          <cell r="AN89" t="str">
            <v>3 unités Support de barres, barres de tractions</v>
          </cell>
          <cell r="AO89" t="str">
            <v>http://www.leaderfit-equipement.com/images/eboutique/20140902103817.jpg</v>
          </cell>
          <cell r="AP89">
            <v>0.2</v>
          </cell>
        </row>
        <row r="90">
          <cell r="B90">
            <v>3461</v>
          </cell>
          <cell r="C90" t="str">
            <v>Cage outdoor SFS002</v>
          </cell>
          <cell r="D90" t="str">
            <v>Cage outdoor SFS002</v>
          </cell>
          <cell r="E90" t="str">
            <v>TITAN</v>
          </cell>
          <cell r="F90" t="str">
            <v>SET</v>
          </cell>
          <cell r="H90">
            <v>3800</v>
          </cell>
          <cell r="I90">
            <v>3800</v>
          </cell>
          <cell r="J90">
            <v>0</v>
          </cell>
          <cell r="K90">
            <v>7600</v>
          </cell>
          <cell r="U90" t="e">
            <v>#DIV/0!</v>
          </cell>
          <cell r="AB90">
            <v>0.5</v>
          </cell>
          <cell r="AD90">
            <v>5700</v>
          </cell>
          <cell r="AE90">
            <v>5700</v>
          </cell>
          <cell r="AF90">
            <v>0.25</v>
          </cell>
          <cell r="AG90">
            <v>0.33333333333333337</v>
          </cell>
          <cell r="AH90">
            <v>430</v>
          </cell>
          <cell r="AI90" t="str">
            <v>3500x4000mm</v>
          </cell>
          <cell r="AL90" t="str">
            <v>CROSSFIT</v>
          </cell>
          <cell r="AM90">
            <v>707100</v>
          </cell>
          <cell r="AN90" t="str">
            <v>_x000D_3 unités Support de barres, barre de tractions, pont de suspension, anneaux et une monkey bar</v>
          </cell>
          <cell r="AO90" t="str">
            <v>http://www.leaderfit-equipement.com/images/eboutique/20140902104236.jpg</v>
          </cell>
          <cell r="AP90">
            <v>0.2</v>
          </cell>
        </row>
        <row r="91">
          <cell r="B91">
            <v>3462</v>
          </cell>
          <cell r="C91" t="str">
            <v>Cage outdoor SFS003</v>
          </cell>
          <cell r="D91" t="str">
            <v>Cage outdoor SFS003</v>
          </cell>
          <cell r="E91" t="str">
            <v>TITAN</v>
          </cell>
          <cell r="F91" t="str">
            <v>SET</v>
          </cell>
          <cell r="H91">
            <v>3975</v>
          </cell>
          <cell r="I91">
            <v>3975</v>
          </cell>
          <cell r="J91">
            <v>0</v>
          </cell>
          <cell r="K91">
            <v>7950</v>
          </cell>
          <cell r="U91" t="e">
            <v>#DIV/0!</v>
          </cell>
          <cell r="AB91">
            <v>0.5</v>
          </cell>
          <cell r="AD91">
            <v>5962.5</v>
          </cell>
          <cell r="AE91">
            <v>5962.5</v>
          </cell>
          <cell r="AF91">
            <v>0.25</v>
          </cell>
          <cell r="AG91">
            <v>0.33333333333333337</v>
          </cell>
          <cell r="AH91">
            <v>450</v>
          </cell>
          <cell r="AI91" t="str">
            <v>5000x4000mm</v>
          </cell>
          <cell r="AL91" t="str">
            <v>CROSSFIT</v>
          </cell>
          <cell r="AM91">
            <v>707100</v>
          </cell>
          <cell r="AN91" t="str">
            <v>_x000D_2 unités Support de barres, barres de tractions, pont de suspension, anneaux, et une monkey bar</v>
          </cell>
          <cell r="AO91" t="str">
            <v>http://www.leaderfit-equipement.com/images/eboutique/20140902104434.jpg</v>
          </cell>
          <cell r="AP91">
            <v>0.2</v>
          </cell>
        </row>
        <row r="92">
          <cell r="B92">
            <v>3463</v>
          </cell>
          <cell r="C92" t="str">
            <v>Cage outdoor SFS006</v>
          </cell>
          <cell r="D92" t="str">
            <v>Cage outdoor SFS006</v>
          </cell>
          <cell r="E92" t="str">
            <v>TITAN</v>
          </cell>
          <cell r="F92" t="str">
            <v>SET</v>
          </cell>
          <cell r="H92">
            <v>2987.5</v>
          </cell>
          <cell r="I92">
            <v>2987.5</v>
          </cell>
          <cell r="J92">
            <v>0</v>
          </cell>
          <cell r="K92">
            <v>5975</v>
          </cell>
          <cell r="U92" t="e">
            <v>#DIV/0!</v>
          </cell>
          <cell r="AB92">
            <v>0.5</v>
          </cell>
          <cell r="AD92">
            <v>4481.25</v>
          </cell>
          <cell r="AE92">
            <v>4481.25</v>
          </cell>
          <cell r="AF92">
            <v>0.25</v>
          </cell>
          <cell r="AG92">
            <v>0.33333333333333337</v>
          </cell>
          <cell r="AH92">
            <v>500</v>
          </cell>
          <cell r="AI92" t="str">
            <v>4000x1700mm</v>
          </cell>
          <cell r="AL92" t="str">
            <v>CROSSFIT</v>
          </cell>
          <cell r="AM92">
            <v>707100</v>
          </cell>
          <cell r="AN92" t="str">
            <v>Grande cage avec anneaux, échelle et monkey bar</v>
          </cell>
          <cell r="AO92" t="str">
            <v>http://www.leaderfit-equipement.com/images/eboutique/20140902104653.jpg</v>
          </cell>
          <cell r="AP92">
            <v>0.2</v>
          </cell>
        </row>
        <row r="93">
          <cell r="B93">
            <v>3464</v>
          </cell>
          <cell r="C93" t="str">
            <v>Cage outdoor SFS008</v>
          </cell>
          <cell r="D93" t="str">
            <v>Cage outdoor SFS008</v>
          </cell>
          <cell r="E93" t="str">
            <v>TITAN</v>
          </cell>
          <cell r="F93" t="str">
            <v>SET</v>
          </cell>
          <cell r="H93">
            <v>5125</v>
          </cell>
          <cell r="I93">
            <v>5125</v>
          </cell>
          <cell r="J93">
            <v>0</v>
          </cell>
          <cell r="K93">
            <v>10250</v>
          </cell>
          <cell r="U93" t="e">
            <v>#DIV/0!</v>
          </cell>
          <cell r="AB93">
            <v>0.5</v>
          </cell>
          <cell r="AD93">
            <v>7687.5</v>
          </cell>
          <cell r="AE93">
            <v>7687.5</v>
          </cell>
          <cell r="AF93">
            <v>0.25</v>
          </cell>
          <cell r="AG93">
            <v>0.33333333333333337</v>
          </cell>
          <cell r="AH93">
            <v>300</v>
          </cell>
          <cell r="AI93" t="str">
            <v>6000x6000mm</v>
          </cell>
          <cell r="AL93" t="str">
            <v>CROSSFIT</v>
          </cell>
          <cell r="AM93">
            <v>707100</v>
          </cell>
          <cell r="AN93" t="str">
            <v>Grande cage avec anneaux, échelle, monkey bar et double pont de suspension.</v>
          </cell>
          <cell r="AO93" t="str">
            <v>http://www.leaderfit-equipement.com/images/eboutique/20140902104857.jpg</v>
          </cell>
          <cell r="AP93">
            <v>0.2</v>
          </cell>
        </row>
        <row r="94">
          <cell r="B94">
            <v>2360</v>
          </cell>
          <cell r="C94" t="str">
            <v>CEINTURE A CHARGE</v>
          </cell>
          <cell r="D94" t="str">
            <v>CEINTURE A CHARGE</v>
          </cell>
          <cell r="E94" t="str">
            <v>WOHLSTAND</v>
          </cell>
          <cell r="F94" t="str">
            <v>PC</v>
          </cell>
          <cell r="G94">
            <v>5.96</v>
          </cell>
          <cell r="H94">
            <v>5.2743362831858409</v>
          </cell>
          <cell r="I94">
            <v>6.0654867256637166</v>
          </cell>
          <cell r="J94">
            <v>0.15</v>
          </cell>
          <cell r="K94">
            <v>26.34</v>
          </cell>
          <cell r="U94" t="e">
            <v>#DIV/0!</v>
          </cell>
          <cell r="AB94">
            <v>0.76972335893455901</v>
          </cell>
          <cell r="AD94">
            <v>13.17</v>
          </cell>
          <cell r="AE94">
            <v>13.17</v>
          </cell>
          <cell r="AF94">
            <v>0.5</v>
          </cell>
          <cell r="AG94">
            <v>0.53944671786911802</v>
          </cell>
          <cell r="AH94">
            <v>0.55000000000000004</v>
          </cell>
          <cell r="AL94" t="str">
            <v>MUSCULATION</v>
          </cell>
          <cell r="AM94">
            <v>707600</v>
          </cell>
          <cell r="AN94" t="str">
            <v>_x000D_Ceinture à charge pour la musculation. Ajustable et lestable avec des poids pour réaliser des dips ou des tractions.</v>
          </cell>
          <cell r="AO94" t="str">
            <v>http://www.leaderfit-equipement.com/images/eboutique/20130820170250.jpg</v>
          </cell>
          <cell r="AP94">
            <v>0.2</v>
          </cell>
        </row>
        <row r="95">
          <cell r="B95">
            <v>1484</v>
          </cell>
          <cell r="C95" t="str">
            <v>CEINTURE DE MAINTIEN</v>
          </cell>
          <cell r="D95" t="str">
            <v>CEINTURE DE MAINTIEN</v>
          </cell>
          <cell r="E95" t="str">
            <v>IRONMASTER</v>
          </cell>
          <cell r="F95" t="str">
            <v>PC</v>
          </cell>
          <cell r="G95">
            <v>12.58</v>
          </cell>
          <cell r="H95">
            <v>11.13274336283186</v>
          </cell>
          <cell r="I95">
            <v>12.802654867256638</v>
          </cell>
          <cell r="J95">
            <v>0.15</v>
          </cell>
          <cell r="K95">
            <v>14.04</v>
          </cell>
          <cell r="U95" t="e">
            <v>#DIV/0!</v>
          </cell>
          <cell r="AB95">
            <v>8.8129995209641043E-2</v>
          </cell>
          <cell r="AD95">
            <v>14.04</v>
          </cell>
          <cell r="AE95">
            <v>14.04</v>
          </cell>
          <cell r="AF95">
            <v>0</v>
          </cell>
          <cell r="AG95">
            <v>8.8129995209641043E-2</v>
          </cell>
          <cell r="AH95">
            <v>0.5</v>
          </cell>
          <cell r="AL95" t="str">
            <v>MUSCULATION</v>
          </cell>
          <cell r="AM95">
            <v>707600</v>
          </cell>
          <cell r="AN95" t="str">
            <v>Ceinture de maintien, matériel de protection lors des entraînements de musculation. Indispensable dans l'utilisation de charges lourdes, afin d'éviter les problèmes au niveau des lombaires et du dos.</v>
          </cell>
          <cell r="AO95" t="str">
            <v>http://www.leaderfit-equipement.com/images/eboutique/20140826111319.jpg</v>
          </cell>
          <cell r="AP95">
            <v>0.2</v>
          </cell>
        </row>
        <row r="96">
          <cell r="B96">
            <v>2370</v>
          </cell>
          <cell r="C96" t="str">
            <v>CEINTURE FLOTTANTE LARGE</v>
          </cell>
          <cell r="D96" t="str">
            <v>CEINTURE FLOTTANTE LARGE</v>
          </cell>
          <cell r="E96" t="str">
            <v>AMAYA</v>
          </cell>
          <cell r="F96" t="str">
            <v>PC</v>
          </cell>
          <cell r="H96">
            <v>8.76</v>
          </cell>
          <cell r="I96">
            <v>9.636000000000001</v>
          </cell>
          <cell r="J96">
            <v>0.1</v>
          </cell>
          <cell r="K96">
            <v>20.8</v>
          </cell>
          <cell r="L96">
            <v>18.809999999999999</v>
          </cell>
          <cell r="M96">
            <v>48.771929824561397</v>
          </cell>
          <cell r="P96">
            <v>16.809999999999999</v>
          </cell>
          <cell r="Q96">
            <v>42.676977989292077</v>
          </cell>
          <cell r="U96" t="e">
            <v>#DIV/0!</v>
          </cell>
          <cell r="AB96">
            <v>0.53673076923076923</v>
          </cell>
          <cell r="AD96">
            <v>14.559999999999999</v>
          </cell>
          <cell r="AE96">
            <v>14.559999999999999</v>
          </cell>
          <cell r="AF96">
            <v>0.3</v>
          </cell>
          <cell r="AG96">
            <v>0.3381868131868131</v>
          </cell>
          <cell r="AH96">
            <v>0.3</v>
          </cell>
          <cell r="AL96" t="str">
            <v>AQUAFITNESS</v>
          </cell>
          <cell r="AM96">
            <v>707600</v>
          </cell>
          <cell r="AN96" t="str">
            <v>_x000D_La ceinture flottante est munie d'un flotteur monobloc pour permettre une flottaison verticale. Facilite l'exécution des mouvements dans l'eau.</v>
          </cell>
          <cell r="AO96" t="str">
            <v>http://www.leaderfit-equipement.com/images/eboutique/20140826111955.jpg</v>
          </cell>
          <cell r="AP96">
            <v>0.2</v>
          </cell>
        </row>
        <row r="97">
          <cell r="B97">
            <v>2369</v>
          </cell>
          <cell r="C97" t="str">
            <v>CEINTURE FLOTTANTE SMALL</v>
          </cell>
          <cell r="D97" t="str">
            <v>EVA FLOAT</v>
          </cell>
          <cell r="E97" t="str">
            <v>AMAYA</v>
          </cell>
          <cell r="F97" t="str">
            <v>PC</v>
          </cell>
          <cell r="H97">
            <v>6.95</v>
          </cell>
          <cell r="I97">
            <v>7.6450000000000005</v>
          </cell>
          <cell r="J97">
            <v>0.1</v>
          </cell>
          <cell r="K97">
            <v>16.5</v>
          </cell>
          <cell r="L97">
            <v>14.88</v>
          </cell>
          <cell r="M97">
            <v>48.622311827956985</v>
          </cell>
          <cell r="P97">
            <v>13.38</v>
          </cell>
          <cell r="Q97">
            <v>42.86248131539611</v>
          </cell>
          <cell r="U97" t="e">
            <v>#DIV/0!</v>
          </cell>
          <cell r="AB97">
            <v>0.53666666666666663</v>
          </cell>
          <cell r="AD97">
            <v>11.549999999999999</v>
          </cell>
          <cell r="AE97">
            <v>11.549999999999999</v>
          </cell>
          <cell r="AF97">
            <v>0.3</v>
          </cell>
          <cell r="AG97">
            <v>0.338095238095238</v>
          </cell>
          <cell r="AH97">
            <v>0.3</v>
          </cell>
          <cell r="AL97" t="str">
            <v>AQUAFITNESS</v>
          </cell>
          <cell r="AM97">
            <v>707600</v>
          </cell>
          <cell r="AN97" t="str">
            <v>_x000D_La ceinture flottante est munie d'un flotteur monobloc pour permettre une flottaison verticale. Facilite l'exécution des mouvements dans l'eau.</v>
          </cell>
          <cell r="AO97" t="str">
            <v>http://www.leaderfit-equipement.com/images/eboutique/20140826112027.jpg</v>
          </cell>
          <cell r="AP97">
            <v>0.2</v>
          </cell>
        </row>
        <row r="98">
          <cell r="B98">
            <v>2496</v>
          </cell>
          <cell r="C98" t="str">
            <v>CHAUSSETTES L</v>
          </cell>
          <cell r="D98" t="str">
            <v>CHAUSSETTES L</v>
          </cell>
          <cell r="F98" t="str">
            <v>PR</v>
          </cell>
          <cell r="H98">
            <v>0.59</v>
          </cell>
          <cell r="I98">
            <v>0.67849999999999988</v>
          </cell>
          <cell r="J98">
            <v>0.15</v>
          </cell>
          <cell r="K98">
            <v>8.33</v>
          </cell>
          <cell r="P98">
            <v>9.0299999999999994</v>
          </cell>
          <cell r="Q98">
            <v>92.486157253599117</v>
          </cell>
          <cell r="Z98">
            <v>8.0299999999999994</v>
          </cell>
          <cell r="AA98">
            <v>91.550435865504369</v>
          </cell>
          <cell r="AB98">
            <v>0.91854741896758707</v>
          </cell>
          <cell r="AD98">
            <v>3.3320000000000003</v>
          </cell>
          <cell r="AE98">
            <v>3.3320000000000003</v>
          </cell>
          <cell r="AF98">
            <v>0.6</v>
          </cell>
          <cell r="AG98">
            <v>0.79636854741896768</v>
          </cell>
          <cell r="AH98">
            <v>0.05</v>
          </cell>
          <cell r="AL98" t="str">
            <v>PILATES BIEN ETRE</v>
          </cell>
          <cell r="AM98">
            <v>707600</v>
          </cell>
          <cell r="AN98" t="str">
            <v>Chaussettes LF'Pilates, pour la pratique du Pilates en toute sécurité ! _x000D_Ces chaussettes Pilates vous garantissent une meilleure stabilité grâce à leur surface antidérapante.</v>
          </cell>
          <cell r="AO98" t="str">
            <v>http://www.leaderfit-equipement.com/images/eboutique/20130819121150.jpg</v>
          </cell>
          <cell r="AP98">
            <v>0.2</v>
          </cell>
        </row>
        <row r="99">
          <cell r="B99">
            <v>1485</v>
          </cell>
          <cell r="C99" t="str">
            <v>CHAUSSETTES L AKKUA</v>
          </cell>
          <cell r="D99" t="str">
            <v>CHAUSSETTES L AKKUA</v>
          </cell>
          <cell r="E99" t="str">
            <v>AKKUA</v>
          </cell>
          <cell r="F99" t="str">
            <v>PR</v>
          </cell>
          <cell r="H99">
            <v>10.25</v>
          </cell>
          <cell r="I99">
            <v>10.25</v>
          </cell>
          <cell r="J99">
            <v>0</v>
          </cell>
          <cell r="K99">
            <v>18.399999999999999</v>
          </cell>
          <cell r="P99">
            <v>16.559999999999999</v>
          </cell>
          <cell r="Q99">
            <v>38.103864734299513</v>
          </cell>
          <cell r="U99" t="e">
            <v>#DIV/0!</v>
          </cell>
          <cell r="AB99">
            <v>0.44293478260869557</v>
          </cell>
          <cell r="AD99">
            <v>13.799999999999999</v>
          </cell>
          <cell r="AE99">
            <v>13.799999999999999</v>
          </cell>
          <cell r="AF99">
            <v>0.25</v>
          </cell>
          <cell r="AG99">
            <v>0.25724637681159412</v>
          </cell>
          <cell r="AH99">
            <v>0.08</v>
          </cell>
          <cell r="AL99" t="str">
            <v>PILATES BIEN ETRE</v>
          </cell>
          <cell r="AM99">
            <v>707600</v>
          </cell>
          <cell r="AN99" t="str">
            <v>Chaussettes Pilates AKKUA, ultra-confort, avec une surface antidérapante vous garantissant plus de facilité dans l'exécution des mouvements Pilates.</v>
          </cell>
          <cell r="AO99" t="str">
            <v>http://www.leaderfit-equipement.com/images/eboutique/20140826121820.jpg</v>
          </cell>
          <cell r="AP99">
            <v>0.2</v>
          </cell>
        </row>
        <row r="100">
          <cell r="B100">
            <v>2495</v>
          </cell>
          <cell r="C100" t="str">
            <v>CHAUSSETTES M</v>
          </cell>
          <cell r="D100" t="str">
            <v>CHAUSSETTES M</v>
          </cell>
          <cell r="F100" t="str">
            <v>PR</v>
          </cell>
          <cell r="H100">
            <v>0.59</v>
          </cell>
          <cell r="I100">
            <v>0.67849999999999988</v>
          </cell>
          <cell r="J100">
            <v>0.15</v>
          </cell>
          <cell r="K100">
            <v>8.33</v>
          </cell>
          <cell r="P100">
            <v>9.0299999999999994</v>
          </cell>
          <cell r="Q100">
            <v>92.486157253599117</v>
          </cell>
          <cell r="Z100">
            <v>8.0299999999999994</v>
          </cell>
          <cell r="AA100">
            <v>91.550435865504369</v>
          </cell>
          <cell r="AB100">
            <v>0.91854741896758707</v>
          </cell>
          <cell r="AD100">
            <v>3.3320000000000003</v>
          </cell>
          <cell r="AE100">
            <v>3.3320000000000003</v>
          </cell>
          <cell r="AF100">
            <v>0.6</v>
          </cell>
          <cell r="AG100">
            <v>0.79636854741896768</v>
          </cell>
          <cell r="AH100">
            <v>0.04</v>
          </cell>
          <cell r="AL100" t="str">
            <v>PILATES BIEN ETRE</v>
          </cell>
          <cell r="AM100">
            <v>707600</v>
          </cell>
          <cell r="AN100" t="str">
            <v>Chaussettes LF'Pilates, pour la pratique du Pilates en toute sécurité ! _x000D_Ces chaussettes Pilates vous garantissent une meilleure stabilité grâce à leur surface antidérapante.</v>
          </cell>
          <cell r="AO100" t="str">
            <v>http://www.leaderfit-equipement.com/images/eboutique/20130819121137.jpg</v>
          </cell>
          <cell r="AP100">
            <v>0.2</v>
          </cell>
        </row>
        <row r="101">
          <cell r="B101">
            <v>1486</v>
          </cell>
          <cell r="C101" t="str">
            <v>CHAUSSETTES M AKKUA</v>
          </cell>
          <cell r="D101" t="str">
            <v>CHAUSSETTES M AKKUA</v>
          </cell>
          <cell r="E101" t="str">
            <v>AKKUA</v>
          </cell>
          <cell r="F101" t="str">
            <v>PR</v>
          </cell>
          <cell r="H101">
            <v>10.3</v>
          </cell>
          <cell r="I101">
            <v>10.3</v>
          </cell>
          <cell r="J101">
            <v>0</v>
          </cell>
          <cell r="K101">
            <v>18.399999999999999</v>
          </cell>
          <cell r="P101">
            <v>16.559999999999999</v>
          </cell>
          <cell r="Q101">
            <v>37.801932367149746</v>
          </cell>
          <cell r="U101" t="e">
            <v>#DIV/0!</v>
          </cell>
          <cell r="AB101">
            <v>0.44021739130434778</v>
          </cell>
          <cell r="AD101">
            <v>13.799999999999999</v>
          </cell>
          <cell r="AE101">
            <v>13.799999999999999</v>
          </cell>
          <cell r="AF101">
            <v>0.25</v>
          </cell>
          <cell r="AG101">
            <v>0.25362318840579701</v>
          </cell>
          <cell r="AH101">
            <v>7.0000000000000007E-2</v>
          </cell>
          <cell r="AL101" t="str">
            <v>PILATES BIEN ETRE</v>
          </cell>
          <cell r="AM101">
            <v>707600</v>
          </cell>
          <cell r="AN101" t="str">
            <v>Chaussettes Pilates AKKUA, ultra-confort, avec une surface antidérapante vous garantissant plus de facilité dans l'exécution des mouvements Pilates.</v>
          </cell>
          <cell r="AO101" t="str">
            <v>http://www.leaderfit-equipement.com/images/eboutique/20140826121845.jpg</v>
          </cell>
          <cell r="AP101">
            <v>0.2</v>
          </cell>
        </row>
        <row r="102">
          <cell r="B102">
            <v>3931</v>
          </cell>
          <cell r="C102" t="str">
            <v>CHAUSSETTES M AKKUA COULEUR</v>
          </cell>
          <cell r="D102" t="str">
            <v>CHAUSSETTES S AKKUA</v>
          </cell>
          <cell r="E102" t="str">
            <v>AKKUA</v>
          </cell>
          <cell r="F102" t="str">
            <v>PR</v>
          </cell>
          <cell r="H102">
            <v>10.29</v>
          </cell>
          <cell r="I102">
            <v>10.29</v>
          </cell>
          <cell r="J102">
            <v>0</v>
          </cell>
          <cell r="K102">
            <v>18.399999999999999</v>
          </cell>
          <cell r="P102">
            <v>16.559999999999999</v>
          </cell>
          <cell r="Q102">
            <v>37.862318840579711</v>
          </cell>
          <cell r="U102" t="e">
            <v>#DIV/0!</v>
          </cell>
          <cell r="AB102">
            <v>0.44076086956521743</v>
          </cell>
          <cell r="AD102">
            <v>13.799999999999999</v>
          </cell>
          <cell r="AE102">
            <v>13.799999999999999</v>
          </cell>
          <cell r="AF102">
            <v>0.25</v>
          </cell>
          <cell r="AG102">
            <v>0.2543478260869565</v>
          </cell>
          <cell r="AH102">
            <v>7.0000000000000007E-2</v>
          </cell>
          <cell r="AL102" t="str">
            <v>PILATES BIEN ETRE</v>
          </cell>
          <cell r="AM102">
            <v>707600</v>
          </cell>
          <cell r="AN102" t="str">
            <v>Chaussettes Pilates AKKUA, ultra-confort, avec une surface antidérapante vous garantissant plus de facilité dans l'exécution des mouvements Pilates.</v>
          </cell>
          <cell r="AO102" t="str">
            <v>http://www.leaderfit-equipement.com/images/eboutique/20140826121913.jpg</v>
          </cell>
          <cell r="AP102">
            <v>0.2</v>
          </cell>
        </row>
        <row r="103">
          <cell r="B103">
            <v>2494</v>
          </cell>
          <cell r="C103" t="str">
            <v>CHAUSSETTES S</v>
          </cell>
          <cell r="D103" t="str">
            <v>CHAUSSETTES S</v>
          </cell>
          <cell r="F103" t="str">
            <v>PR</v>
          </cell>
          <cell r="H103">
            <v>0.59</v>
          </cell>
          <cell r="I103">
            <v>0.67849999999999988</v>
          </cell>
          <cell r="J103">
            <v>0.15</v>
          </cell>
          <cell r="K103">
            <v>8.33</v>
          </cell>
          <cell r="P103">
            <v>9.0299999999999994</v>
          </cell>
          <cell r="Q103">
            <v>92.486157253599117</v>
          </cell>
          <cell r="Z103">
            <v>8.0299999999999994</v>
          </cell>
          <cell r="AA103">
            <v>91.550435865504369</v>
          </cell>
          <cell r="AB103">
            <v>0.91854741896758707</v>
          </cell>
          <cell r="AD103">
            <v>3.3320000000000003</v>
          </cell>
          <cell r="AE103">
            <v>3.3320000000000003</v>
          </cell>
          <cell r="AF103">
            <v>0.6</v>
          </cell>
          <cell r="AG103">
            <v>0.79636854741896768</v>
          </cell>
          <cell r="AH103">
            <v>0.04</v>
          </cell>
          <cell r="AL103" t="str">
            <v>PILATES BIEN ETRE</v>
          </cell>
          <cell r="AM103">
            <v>707600</v>
          </cell>
          <cell r="AN103" t="str">
            <v>Chaussettes LF'Pilates, pour la pratique du Pilates en toute sécurité ! _x000D_Ces chaussettes Pilates vous garantissent une meilleure stabilité grâce à leur surface antidérapante.</v>
          </cell>
          <cell r="AO103" t="str">
            <v>http://www.leaderfit-equipement.com/images/eboutique/20130819120939.jpg</v>
          </cell>
          <cell r="AP103">
            <v>0.2</v>
          </cell>
        </row>
        <row r="104">
          <cell r="B104">
            <v>1487</v>
          </cell>
          <cell r="C104" t="str">
            <v>CHAUSSETTES S AKKUA</v>
          </cell>
          <cell r="D104" t="str">
            <v>CHAUSSETTES S AKKUA</v>
          </cell>
          <cell r="E104" t="str">
            <v>AKKUA</v>
          </cell>
          <cell r="F104" t="str">
            <v>PR</v>
          </cell>
          <cell r="H104">
            <v>10.29</v>
          </cell>
          <cell r="I104">
            <v>10.29</v>
          </cell>
          <cell r="J104">
            <v>0</v>
          </cell>
          <cell r="K104">
            <v>18.399999999999999</v>
          </cell>
          <cell r="P104">
            <v>16.559999999999999</v>
          </cell>
          <cell r="Q104">
            <v>37.862318840579711</v>
          </cell>
          <cell r="U104" t="e">
            <v>#DIV/0!</v>
          </cell>
          <cell r="AB104">
            <v>0.44076086956521743</v>
          </cell>
          <cell r="AD104">
            <v>13.799999999999999</v>
          </cell>
          <cell r="AE104">
            <v>13.799999999999999</v>
          </cell>
          <cell r="AF104">
            <v>0.25</v>
          </cell>
          <cell r="AG104">
            <v>0.2543478260869565</v>
          </cell>
          <cell r="AH104">
            <v>7.0000000000000007E-2</v>
          </cell>
          <cell r="AL104" t="str">
            <v>PILATES BIEN ETRE</v>
          </cell>
          <cell r="AM104">
            <v>707600</v>
          </cell>
          <cell r="AN104" t="str">
            <v>Chaussettes Pilates AKKUA, ultra-confort, avec une surface antidérapante vous garantissant plus de facilité dans l'exécution des mouvements Pilates.</v>
          </cell>
          <cell r="AO104" t="str">
            <v>http://www.leaderfit-equipement.com/images/eboutique/20140826121913.jpg</v>
          </cell>
          <cell r="AP104">
            <v>0.2</v>
          </cell>
        </row>
        <row r="105">
          <cell r="B105">
            <v>3930</v>
          </cell>
          <cell r="C105" t="str">
            <v>CHAUSSETTES S AKKUA COULEUR</v>
          </cell>
          <cell r="D105" t="str">
            <v>CHAUSSETTES S AKKUA</v>
          </cell>
          <cell r="E105" t="str">
            <v>AKKUA</v>
          </cell>
          <cell r="F105" t="str">
            <v>PR</v>
          </cell>
          <cell r="H105">
            <v>10.29</v>
          </cell>
          <cell r="I105">
            <v>10.29</v>
          </cell>
          <cell r="J105">
            <v>0</v>
          </cell>
          <cell r="K105">
            <v>18.399999999999999</v>
          </cell>
          <cell r="P105">
            <v>16.559999999999999</v>
          </cell>
          <cell r="Q105">
            <v>37.862318840579711</v>
          </cell>
          <cell r="U105" t="e">
            <v>#DIV/0!</v>
          </cell>
          <cell r="AB105">
            <v>0.44076086956521743</v>
          </cell>
          <cell r="AD105">
            <v>13.799999999999999</v>
          </cell>
          <cell r="AE105">
            <v>13.799999999999999</v>
          </cell>
          <cell r="AF105">
            <v>0.25</v>
          </cell>
          <cell r="AG105">
            <v>0.2543478260869565</v>
          </cell>
          <cell r="AH105">
            <v>7.0000000000000007E-2</v>
          </cell>
          <cell r="AL105" t="str">
            <v>PILATES BIEN ETRE</v>
          </cell>
          <cell r="AM105">
            <v>707600</v>
          </cell>
          <cell r="AN105" t="str">
            <v>Chaussettes Pilates AKKUA, ultra-confort, avec une surface antidérapante vous garantissant plus de facilité dans l'exécution des mouvements Pilates.</v>
          </cell>
          <cell r="AO105" t="str">
            <v>http://www.leaderfit-equipement.com/images/eboutique/20140826121913.jpg</v>
          </cell>
          <cell r="AP105">
            <v>0.2</v>
          </cell>
        </row>
        <row r="106">
          <cell r="B106">
            <v>3625</v>
          </cell>
          <cell r="C106" t="str">
            <v>Chest press CORE</v>
          </cell>
          <cell r="D106" t="str">
            <v>Chest press CORE</v>
          </cell>
          <cell r="E106" t="str">
            <v>PULSE FITNESS</v>
          </cell>
          <cell r="F106" t="str">
            <v>PC</v>
          </cell>
          <cell r="G106">
            <v>1400.7</v>
          </cell>
          <cell r="H106">
            <v>1239.5575221238939</v>
          </cell>
          <cell r="I106">
            <v>1239.5575221238939</v>
          </cell>
          <cell r="J106">
            <v>0</v>
          </cell>
          <cell r="K106">
            <v>2691.72</v>
          </cell>
          <cell r="U106" t="e">
            <v>#DIV/0!</v>
          </cell>
          <cell r="AB106">
            <v>0.53949239812317251</v>
          </cell>
          <cell r="AD106">
            <v>1884.2039999999997</v>
          </cell>
          <cell r="AE106">
            <v>1884.2039999999997</v>
          </cell>
          <cell r="AF106">
            <v>0.3</v>
          </cell>
          <cell r="AG106">
            <v>0.34213199731881783</v>
          </cell>
          <cell r="AH106">
            <v>151</v>
          </cell>
          <cell r="AI106" t="str">
            <v>148,2 _ 148,9 _ 196,7</v>
          </cell>
          <cell r="AL106" t="str">
            <v>MUSCULATION</v>
          </cell>
          <cell r="AM106">
            <v>707100</v>
          </cell>
        </row>
        <row r="107">
          <cell r="B107">
            <v>3626</v>
          </cell>
          <cell r="C107" t="str">
            <v>Chest press EVOLVE</v>
          </cell>
          <cell r="D107" t="str">
            <v>Chest press EVOLVE</v>
          </cell>
          <cell r="E107" t="str">
            <v>PULSE FITNESS</v>
          </cell>
          <cell r="F107" t="str">
            <v>PC</v>
          </cell>
          <cell r="G107">
            <v>2272.1999999999998</v>
          </cell>
          <cell r="H107">
            <v>2010.7964601769911</v>
          </cell>
          <cell r="I107">
            <v>2010.7964601769911</v>
          </cell>
          <cell r="J107">
            <v>0</v>
          </cell>
          <cell r="K107">
            <v>3097</v>
          </cell>
          <cell r="U107" t="e">
            <v>#DIV/0!</v>
          </cell>
          <cell r="AB107">
            <v>0.35072765250985116</v>
          </cell>
          <cell r="AD107">
            <v>2632.45</v>
          </cell>
          <cell r="AE107">
            <v>2632.45</v>
          </cell>
          <cell r="AF107">
            <v>0.15</v>
          </cell>
          <cell r="AG107">
            <v>0.23615017942335415</v>
          </cell>
          <cell r="AH107">
            <v>300</v>
          </cell>
          <cell r="AI107" t="str">
            <v>159 _ 142,5 _ 182cm</v>
          </cell>
          <cell r="AL107" t="str">
            <v>MUSCULATION</v>
          </cell>
          <cell r="AM107">
            <v>707100</v>
          </cell>
          <cell r="AN107" t="str">
            <v>Axe convergent + Multi-positions de départ + Siège à poignée réglable + Soutien dos ajustable</v>
          </cell>
          <cell r="AO107" t="str">
            <v>http://www.leaderfit-equipement.com/images/eboutique/20140826145008.jpg</v>
          </cell>
          <cell r="AP107">
            <v>0.2</v>
          </cell>
        </row>
        <row r="108">
          <cell r="B108">
            <v>3415</v>
          </cell>
          <cell r="C108" t="str">
            <v>CHIN-UP BAR 1172mm</v>
          </cell>
          <cell r="D108" t="str">
            <v>CHIN-UP BAR 1172mm</v>
          </cell>
          <cell r="E108" t="str">
            <v>RISING</v>
          </cell>
          <cell r="F108" t="str">
            <v>PC</v>
          </cell>
          <cell r="G108">
            <v>28.5</v>
          </cell>
          <cell r="H108">
            <v>25.221238938053101</v>
          </cell>
          <cell r="I108">
            <v>29.004424778761063</v>
          </cell>
          <cell r="J108">
            <v>0.15</v>
          </cell>
          <cell r="K108">
            <v>54.2</v>
          </cell>
          <cell r="AB108">
            <v>0.46486301146197306</v>
          </cell>
          <cell r="AD108">
            <v>37.94</v>
          </cell>
          <cell r="AE108">
            <v>37.94</v>
          </cell>
          <cell r="AF108">
            <v>0.3</v>
          </cell>
          <cell r="AG108">
            <v>0.23551858780281854</v>
          </cell>
          <cell r="AH108">
            <v>7</v>
          </cell>
          <cell r="AI108" t="str">
            <v>1172mm</v>
          </cell>
          <cell r="AL108" t="str">
            <v>CROSSFIT</v>
          </cell>
          <cell r="AM108">
            <v>707600</v>
          </cell>
          <cell r="AN108" t="str">
            <v>_x000D_Barre pour la pratique d'exercices de traction du corps. Idéal pour le renforcement des biceps-triceps.</v>
          </cell>
          <cell r="AO108" t="str">
            <v>http://www.leaderfit-equipement.com/images/eboutique/20140826150723.jpg</v>
          </cell>
          <cell r="AP108">
            <v>0.2</v>
          </cell>
        </row>
        <row r="109">
          <cell r="B109">
            <v>3416</v>
          </cell>
          <cell r="C109" t="str">
            <v>CHIN-UP BAR 1200mm</v>
          </cell>
          <cell r="D109" t="str">
            <v>CHIN-UP BAR 1200mm</v>
          </cell>
          <cell r="E109" t="str">
            <v>RISING</v>
          </cell>
          <cell r="F109" t="str">
            <v>PC</v>
          </cell>
          <cell r="G109">
            <v>24</v>
          </cell>
          <cell r="H109">
            <v>21.238938053097346</v>
          </cell>
          <cell r="I109">
            <v>24.424778761061948</v>
          </cell>
          <cell r="J109">
            <v>0.15</v>
          </cell>
          <cell r="K109">
            <v>51.87</v>
          </cell>
          <cell r="AB109">
            <v>0.52911550489566328</v>
          </cell>
          <cell r="AD109">
            <v>36.308999999999997</v>
          </cell>
          <cell r="AE109">
            <v>36.308999999999997</v>
          </cell>
          <cell r="AF109">
            <v>0.3</v>
          </cell>
          <cell r="AG109">
            <v>0.32730786413666169</v>
          </cell>
          <cell r="AH109">
            <v>7</v>
          </cell>
          <cell r="AI109" t="str">
            <v>1200mm</v>
          </cell>
          <cell r="AL109" t="str">
            <v>CROSSFIT</v>
          </cell>
          <cell r="AM109">
            <v>707600</v>
          </cell>
          <cell r="AN109" t="str">
            <v>Barre pour la pratique d'exercices de traction du corps. Idéal pour le renforcement des biceps-triceps.</v>
          </cell>
          <cell r="AO109" t="str">
            <v>http://www.leaderfit-equipement.com/images/eboutique/20140826150723.jpg</v>
          </cell>
          <cell r="AP109">
            <v>0.2</v>
          </cell>
        </row>
        <row r="110">
          <cell r="B110">
            <v>3417</v>
          </cell>
          <cell r="C110" t="str">
            <v>CHIN-UP BAR 1250mm</v>
          </cell>
          <cell r="D110" t="str">
            <v>CHIN-UP BAR 1250mm</v>
          </cell>
          <cell r="E110" t="str">
            <v>RISING</v>
          </cell>
          <cell r="F110" t="str">
            <v>PC</v>
          </cell>
          <cell r="G110">
            <v>26.5</v>
          </cell>
          <cell r="H110">
            <v>23.451327433628322</v>
          </cell>
          <cell r="I110">
            <v>26.969026548672566</v>
          </cell>
          <cell r="J110">
            <v>0.15</v>
          </cell>
          <cell r="K110">
            <v>57.27</v>
          </cell>
          <cell r="AB110">
            <v>0.52908981056971249</v>
          </cell>
          <cell r="AD110">
            <v>40.088999999999999</v>
          </cell>
          <cell r="AE110">
            <v>40.088999999999999</v>
          </cell>
          <cell r="AF110">
            <v>0.3</v>
          </cell>
          <cell r="AG110">
            <v>0.32727115795673212</v>
          </cell>
          <cell r="AH110">
            <v>8</v>
          </cell>
          <cell r="AI110" t="str">
            <v>1250mm</v>
          </cell>
          <cell r="AL110" t="str">
            <v>CROSSFIT</v>
          </cell>
          <cell r="AM110">
            <v>707600</v>
          </cell>
          <cell r="AN110" t="str">
            <v>Barre pour la pratique d'exercices de traction du corps. Idéal pour le renforcement des biceps-triceps.</v>
          </cell>
          <cell r="AO110" t="str">
            <v>http://www.leaderfit-equipement.com/images/eboutique/20140826152718.jpg</v>
          </cell>
          <cell r="AP110">
            <v>0.2</v>
          </cell>
        </row>
        <row r="111">
          <cell r="B111">
            <v>3414</v>
          </cell>
          <cell r="C111" t="str">
            <v>CHIN-UP RACK</v>
          </cell>
          <cell r="D111" t="str">
            <v>CHIN-UP RACK</v>
          </cell>
          <cell r="E111" t="str">
            <v>RISING</v>
          </cell>
          <cell r="F111" t="str">
            <v>PC</v>
          </cell>
          <cell r="G111">
            <v>30</v>
          </cell>
          <cell r="H111">
            <v>26.548672566371685</v>
          </cell>
          <cell r="I111">
            <v>30.530973451327437</v>
          </cell>
          <cell r="J111">
            <v>0.15</v>
          </cell>
          <cell r="K111">
            <v>84.896000000000015</v>
          </cell>
          <cell r="U111" t="e">
            <v>#DIV/0!</v>
          </cell>
          <cell r="AB111">
            <v>0.64037206168338401</v>
          </cell>
          <cell r="AD111">
            <v>50.93760000000001</v>
          </cell>
          <cell r="AE111">
            <v>50.93760000000001</v>
          </cell>
          <cell r="AF111">
            <v>0.4</v>
          </cell>
          <cell r="AG111">
            <v>0.40062010280563998</v>
          </cell>
          <cell r="AH111">
            <v>18</v>
          </cell>
          <cell r="AL111" t="str">
            <v>CROSSFIT</v>
          </cell>
          <cell r="AM111">
            <v>707600</v>
          </cell>
          <cell r="AN111" t="str">
            <v>_x000D_Barre de traction prise large et prise serrée. Prévue pour un montage mural.</v>
          </cell>
          <cell r="AO111" t="str">
            <v>http://www.leaderfit-equipement.com/images/eboutique/20140826152718.jpg</v>
          </cell>
          <cell r="AP111">
            <v>0.2</v>
          </cell>
        </row>
        <row r="112">
          <cell r="B112">
            <v>3314</v>
          </cell>
          <cell r="C112" t="str">
            <v>circuit complet elevate</v>
          </cell>
          <cell r="D112" t="str">
            <v>circuit complet elevate</v>
          </cell>
          <cell r="E112" t="str">
            <v>TOTAL GYM</v>
          </cell>
          <cell r="F112" t="str">
            <v>SET</v>
          </cell>
          <cell r="G112">
            <v>3179</v>
          </cell>
          <cell r="H112">
            <v>2813.2743362831861</v>
          </cell>
          <cell r="I112">
            <v>3235.2654867256638</v>
          </cell>
          <cell r="J112">
            <v>0.15</v>
          </cell>
          <cell r="K112">
            <v>5769.51</v>
          </cell>
          <cell r="U112" t="e">
            <v>#DIV/0!</v>
          </cell>
          <cell r="AB112">
            <v>0.43924778937454589</v>
          </cell>
          <cell r="AD112">
            <v>4327.1324999999997</v>
          </cell>
          <cell r="AE112">
            <v>4327.1324999999997</v>
          </cell>
          <cell r="AF112">
            <v>0.25</v>
          </cell>
          <cell r="AG112">
            <v>0.25233038583272782</v>
          </cell>
          <cell r="AH112">
            <v>212.7</v>
          </cell>
          <cell r="AL112" t="str">
            <v>CARDIO TRAINING</v>
          </cell>
          <cell r="AM112">
            <v>707100</v>
          </cell>
          <cell r="AN112" t="str">
            <v>4 machines, plus de 40 exercices !_x000D__x000D_Circuit comprenant :_x000D_  - 1 Total Gym Core Trainer : permet un travail ciblé des abdominaux et sollicite les muscles profonds._x000D_  - 1 Total Gym Leg Trainer : permet un travail complet du bas du corps, de la proprioception</v>
          </cell>
          <cell r="AO112" t="str">
            <v>http://www.leaderfit-equipement.com/images/eboutique/20140826155402.jpg</v>
          </cell>
          <cell r="AP112">
            <v>0.2</v>
          </cell>
        </row>
        <row r="113">
          <cell r="B113">
            <v>3392</v>
          </cell>
          <cell r="C113" t="str">
            <v>CIRCUIT COMPLET FLE-XX</v>
          </cell>
          <cell r="D113" t="str">
            <v>circuit complet FLE-XX</v>
          </cell>
          <cell r="E113" t="str">
            <v>FLE-XX</v>
          </cell>
          <cell r="F113" t="str">
            <v>SET</v>
          </cell>
          <cell r="H113">
            <v>18200</v>
          </cell>
          <cell r="I113">
            <v>20020</v>
          </cell>
          <cell r="J113">
            <v>0.1</v>
          </cell>
          <cell r="K113">
            <v>26000</v>
          </cell>
          <cell r="U113" t="e">
            <v>#DIV/0!</v>
          </cell>
          <cell r="AB113">
            <v>0.22999999999999998</v>
          </cell>
          <cell r="AD113">
            <v>23400</v>
          </cell>
          <cell r="AE113">
            <v>23400</v>
          </cell>
          <cell r="AF113">
            <v>0.1</v>
          </cell>
          <cell r="AG113">
            <v>0.14444444444444449</v>
          </cell>
          <cell r="AH113">
            <v>424</v>
          </cell>
          <cell r="AL113" t="str">
            <v>CARDIO TRAINING</v>
          </cell>
          <cell r="AM113">
            <v>707100</v>
          </cell>
          <cell r="AN113"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3" t="str">
            <v>http://www.leaderfit-equipement.com/images/eboutique/20140826160238.jpg</v>
          </cell>
          <cell r="AP113">
            <v>0.2</v>
          </cell>
        </row>
        <row r="114">
          <cell r="B114">
            <v>3922</v>
          </cell>
          <cell r="C114" t="str">
            <v>Circuit FLE-XX Back Arch</v>
          </cell>
          <cell r="D114" t="str">
            <v>circuit complet FLE-XX</v>
          </cell>
          <cell r="E114" t="str">
            <v>FLE-XX</v>
          </cell>
          <cell r="F114" t="str">
            <v>PC</v>
          </cell>
          <cell r="H114">
            <v>955</v>
          </cell>
          <cell r="I114">
            <v>1050.5</v>
          </cell>
          <cell r="J114">
            <v>0.1</v>
          </cell>
          <cell r="K114">
            <v>1501</v>
          </cell>
          <cell r="U114" t="e">
            <v>#DIV/0!</v>
          </cell>
          <cell r="AB114">
            <v>0.30013324450366419</v>
          </cell>
          <cell r="AD114">
            <v>1350.9</v>
          </cell>
          <cell r="AE114">
            <v>1350.9</v>
          </cell>
          <cell r="AF114">
            <v>0.1</v>
          </cell>
          <cell r="AG114">
            <v>0.22237027167073808</v>
          </cell>
          <cell r="AH114">
            <v>424</v>
          </cell>
          <cell r="AL114" t="str">
            <v>CARDIO TRAINING</v>
          </cell>
          <cell r="AM114">
            <v>707100</v>
          </cell>
          <cell r="AN114"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4" t="str">
            <v>http://www.leaderfit-equipement.com/images/eboutique/20140826160238.jpg</v>
          </cell>
          <cell r="AP114">
            <v>0.2</v>
          </cell>
        </row>
        <row r="115">
          <cell r="B115">
            <v>3926</v>
          </cell>
          <cell r="C115" t="str">
            <v>Circuit FLE-XX Chest</v>
          </cell>
          <cell r="D115" t="str">
            <v>circuit complet FLE-XX</v>
          </cell>
          <cell r="E115" t="str">
            <v>FLE-XX</v>
          </cell>
          <cell r="F115" t="str">
            <v>PC</v>
          </cell>
          <cell r="H115">
            <v>1950</v>
          </cell>
          <cell r="I115">
            <v>2145</v>
          </cell>
          <cell r="J115">
            <v>0.1</v>
          </cell>
          <cell r="K115">
            <v>3064</v>
          </cell>
          <cell r="U115" t="e">
            <v>#DIV/0!</v>
          </cell>
          <cell r="AB115">
            <v>0.29993472584856395</v>
          </cell>
          <cell r="AD115">
            <v>2757.6</v>
          </cell>
          <cell r="AE115">
            <v>2757.6</v>
          </cell>
          <cell r="AF115">
            <v>0.1</v>
          </cell>
          <cell r="AG115">
            <v>0.22214969538729323</v>
          </cell>
          <cell r="AH115">
            <v>424</v>
          </cell>
          <cell r="AL115" t="str">
            <v>CARDIO TRAINING</v>
          </cell>
          <cell r="AM115">
            <v>707100</v>
          </cell>
          <cell r="AN115"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5" t="str">
            <v>http://www.leaderfit-equipement.com/images/eboutique/20140826160238.jpg</v>
          </cell>
          <cell r="AP115">
            <v>0.2</v>
          </cell>
        </row>
        <row r="116">
          <cell r="B116">
            <v>3928</v>
          </cell>
          <cell r="C116" t="str">
            <v>Circuit FLE-XX Hip</v>
          </cell>
          <cell r="D116" t="str">
            <v>circuit complet FLE-XX</v>
          </cell>
          <cell r="E116" t="str">
            <v>FLE-XX</v>
          </cell>
          <cell r="F116" t="str">
            <v>PC</v>
          </cell>
          <cell r="H116">
            <v>1445</v>
          </cell>
          <cell r="I116">
            <v>1589.5000000000002</v>
          </cell>
          <cell r="J116">
            <v>0.1</v>
          </cell>
          <cell r="K116">
            <v>2271</v>
          </cell>
          <cell r="U116" t="e">
            <v>#DIV/0!</v>
          </cell>
          <cell r="AB116">
            <v>0.30008806693086731</v>
          </cell>
          <cell r="AD116">
            <v>2043.9</v>
          </cell>
          <cell r="AE116">
            <v>2043.9</v>
          </cell>
          <cell r="AF116">
            <v>0.1</v>
          </cell>
          <cell r="AG116">
            <v>0.22232007436763046</v>
          </cell>
          <cell r="AH116">
            <v>424</v>
          </cell>
          <cell r="AL116" t="str">
            <v>CARDIO TRAINING</v>
          </cell>
          <cell r="AM116">
            <v>707100</v>
          </cell>
          <cell r="AN116"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6" t="str">
            <v>http://www.leaderfit-equipement.com/images/eboutique/20140826160238.jpg</v>
          </cell>
          <cell r="AP116">
            <v>0.2</v>
          </cell>
        </row>
        <row r="117">
          <cell r="B117">
            <v>3927</v>
          </cell>
          <cell r="C117" t="str">
            <v>Circuit FLE-XX Leg Curl</v>
          </cell>
          <cell r="D117" t="str">
            <v>circuit complet FLE-XX</v>
          </cell>
          <cell r="E117" t="str">
            <v>FLE-XX</v>
          </cell>
          <cell r="F117" t="str">
            <v>PC</v>
          </cell>
          <cell r="H117">
            <v>2010</v>
          </cell>
          <cell r="I117">
            <v>2211</v>
          </cell>
          <cell r="J117">
            <v>0.1</v>
          </cell>
          <cell r="K117">
            <v>3159</v>
          </cell>
          <cell r="U117" t="e">
            <v>#DIV/0!</v>
          </cell>
          <cell r="AB117">
            <v>0.30009496676163339</v>
          </cell>
          <cell r="AD117">
            <v>2843.1</v>
          </cell>
          <cell r="AE117">
            <v>2843.1</v>
          </cell>
          <cell r="AF117">
            <v>0.1</v>
          </cell>
          <cell r="AG117">
            <v>0.22232774084625939</v>
          </cell>
          <cell r="AH117">
            <v>424</v>
          </cell>
          <cell r="AL117" t="str">
            <v>CARDIO TRAINING</v>
          </cell>
          <cell r="AM117">
            <v>707100</v>
          </cell>
          <cell r="AN117"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7" t="str">
            <v>http://www.leaderfit-equipement.com/images/eboutique/20140826160238.jpg</v>
          </cell>
          <cell r="AP117">
            <v>0.2</v>
          </cell>
        </row>
        <row r="118">
          <cell r="B118">
            <v>3929</v>
          </cell>
          <cell r="C118" t="str">
            <v>Circuit FLE-XX Leg Extension</v>
          </cell>
          <cell r="D118" t="str">
            <v>circuit complet FLE-XX</v>
          </cell>
          <cell r="E118" t="str">
            <v>FLE-XX</v>
          </cell>
          <cell r="F118" t="str">
            <v>PC</v>
          </cell>
          <cell r="H118">
            <v>1500</v>
          </cell>
          <cell r="I118">
            <v>1650.0000000000002</v>
          </cell>
          <cell r="J118">
            <v>0.1</v>
          </cell>
          <cell r="K118">
            <v>2357</v>
          </cell>
          <cell r="U118" t="e">
            <v>#DIV/0!</v>
          </cell>
          <cell r="AB118">
            <v>0.2999575731862536</v>
          </cell>
          <cell r="AD118">
            <v>2121.3000000000002</v>
          </cell>
          <cell r="AE118">
            <v>2121.3000000000002</v>
          </cell>
          <cell r="AF118">
            <v>0.1</v>
          </cell>
          <cell r="AG118">
            <v>0.22217508131805963</v>
          </cell>
          <cell r="AH118">
            <v>424</v>
          </cell>
          <cell r="AL118" t="str">
            <v>CARDIO TRAINING</v>
          </cell>
          <cell r="AM118">
            <v>707100</v>
          </cell>
          <cell r="AN118"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8" t="str">
            <v>http://www.leaderfit-equipement.com/images/eboutique/20140826160238.jpg</v>
          </cell>
          <cell r="AP118">
            <v>0.2</v>
          </cell>
        </row>
        <row r="119">
          <cell r="B119">
            <v>3924</v>
          </cell>
          <cell r="C119" t="str">
            <v>Circuit FLE-XX Mushroom</v>
          </cell>
          <cell r="D119" t="str">
            <v>circuit complet FLE-XX</v>
          </cell>
          <cell r="E119" t="str">
            <v>FLE-XX</v>
          </cell>
          <cell r="F119" t="str">
            <v>PC</v>
          </cell>
          <cell r="H119">
            <v>2595</v>
          </cell>
          <cell r="I119">
            <v>2854.5000000000005</v>
          </cell>
          <cell r="J119">
            <v>0.1</v>
          </cell>
          <cell r="K119">
            <v>4078</v>
          </cell>
          <cell r="U119" t="e">
            <v>#DIV/0!</v>
          </cell>
          <cell r="AB119">
            <v>0.30002452182442363</v>
          </cell>
          <cell r="AD119">
            <v>3670.2000000000003</v>
          </cell>
          <cell r="AE119">
            <v>3670.2000000000003</v>
          </cell>
          <cell r="AF119">
            <v>0.1</v>
          </cell>
          <cell r="AG119">
            <v>0.22224946869380413</v>
          </cell>
          <cell r="AH119">
            <v>424</v>
          </cell>
          <cell r="AL119" t="str">
            <v>CARDIO TRAINING</v>
          </cell>
          <cell r="AM119">
            <v>707100</v>
          </cell>
          <cell r="AN119"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19" t="str">
            <v>http://www.leaderfit-equipement.com/images/eboutique/20140826160238.jpg</v>
          </cell>
          <cell r="AP119">
            <v>0.2</v>
          </cell>
        </row>
        <row r="120">
          <cell r="B120">
            <v>3923</v>
          </cell>
          <cell r="C120" t="str">
            <v>Circuit FLE-XX Rabbit</v>
          </cell>
          <cell r="D120" t="str">
            <v>circuit complet FLE-XX</v>
          </cell>
          <cell r="E120" t="str">
            <v>FLE-XX</v>
          </cell>
          <cell r="F120" t="str">
            <v>PC</v>
          </cell>
          <cell r="H120">
            <v>2415</v>
          </cell>
          <cell r="I120">
            <v>2656.5</v>
          </cell>
          <cell r="J120">
            <v>0.1</v>
          </cell>
          <cell r="K120">
            <v>3795</v>
          </cell>
          <cell r="U120" t="e">
            <v>#DIV/0!</v>
          </cell>
          <cell r="AB120">
            <v>0.30000000000000004</v>
          </cell>
          <cell r="AD120">
            <v>3415.5</v>
          </cell>
          <cell r="AE120">
            <v>3415.5</v>
          </cell>
          <cell r="AF120">
            <v>0.1</v>
          </cell>
          <cell r="AG120">
            <v>0.22222222222222221</v>
          </cell>
          <cell r="AH120">
            <v>424</v>
          </cell>
          <cell r="AL120" t="str">
            <v>CARDIO TRAINING</v>
          </cell>
          <cell r="AM120">
            <v>707100</v>
          </cell>
          <cell r="AN120"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20" t="str">
            <v>http://www.leaderfit-equipement.com/images/eboutique/20140826160238.jpg</v>
          </cell>
          <cell r="AP120">
            <v>0.2</v>
          </cell>
        </row>
        <row r="121">
          <cell r="B121">
            <v>3925</v>
          </cell>
          <cell r="C121" t="str">
            <v>Circuit FLE-XX Split</v>
          </cell>
          <cell r="D121" t="str">
            <v>circuit complet FLE-XX</v>
          </cell>
          <cell r="E121" t="str">
            <v>FLE-XX</v>
          </cell>
          <cell r="F121" t="str">
            <v>PC</v>
          </cell>
          <cell r="H121">
            <v>2010</v>
          </cell>
          <cell r="I121">
            <v>2211</v>
          </cell>
          <cell r="J121">
            <v>0.1</v>
          </cell>
          <cell r="K121">
            <v>3159</v>
          </cell>
          <cell r="U121" t="e">
            <v>#DIV/0!</v>
          </cell>
          <cell r="AB121">
            <v>0.30009496676163339</v>
          </cell>
          <cell r="AD121">
            <v>2843.1</v>
          </cell>
          <cell r="AE121">
            <v>2843.1</v>
          </cell>
          <cell r="AF121">
            <v>0.1</v>
          </cell>
          <cell r="AG121">
            <v>0.22232774084625939</v>
          </cell>
          <cell r="AH121">
            <v>424</v>
          </cell>
          <cell r="AL121" t="str">
            <v>CARDIO TRAINING</v>
          </cell>
          <cell r="AM121">
            <v>707100</v>
          </cell>
          <cell r="AN121" t="str">
            <v>1er circuit spécialisé dans les maux de dos !_x000D_Le circuit Fle-xx comprend 8 appareils basiques et une multitudes d'exercices supplémentaires qui peuvent être effectués sans équipement._x000D_Circuit global et complet qui permet de retrouver mobilité et sensation</v>
          </cell>
          <cell r="AO121" t="str">
            <v>http://www.leaderfit-equipement.com/images/eboutique/20140826160238.jpg</v>
          </cell>
          <cell r="AP121">
            <v>0.2</v>
          </cell>
        </row>
        <row r="122">
          <cell r="B122">
            <v>2230</v>
          </cell>
          <cell r="C122" t="str">
            <v>COMMERCIAL BENCH CROSSFIT</v>
          </cell>
          <cell r="D122" t="str">
            <v>COMMERCIAL BENCH CROSSFIT</v>
          </cell>
          <cell r="E122" t="str">
            <v>RISING</v>
          </cell>
          <cell r="F122" t="str">
            <v>PC</v>
          </cell>
          <cell r="G122">
            <v>143</v>
          </cell>
          <cell r="H122">
            <v>126.54867256637169</v>
          </cell>
          <cell r="I122">
            <v>145.53097345132744</v>
          </cell>
          <cell r="J122">
            <v>0.15</v>
          </cell>
          <cell r="K122">
            <v>389.45497499999999</v>
          </cell>
          <cell r="U122" t="e">
            <v>#DIV/0!</v>
          </cell>
          <cell r="AB122">
            <v>0.6263214420323493</v>
          </cell>
          <cell r="AD122">
            <v>253.14573375000001</v>
          </cell>
          <cell r="AE122">
            <v>253.14573375000001</v>
          </cell>
          <cell r="AF122">
            <v>0.35</v>
          </cell>
          <cell r="AG122">
            <v>0.42510991081899896</v>
          </cell>
          <cell r="AH122">
            <v>34</v>
          </cell>
          <cell r="AL122" t="str">
            <v>CROSSFIT</v>
          </cell>
          <cell r="AM122">
            <v>707600</v>
          </cell>
          <cell r="AN122" t="str">
            <v>_x000D_Banc de musculation vertical, à accrocher à la cage functional training</v>
          </cell>
          <cell r="AO122" t="str">
            <v>http://www.leaderfit-equipement.com/images/eboutique/20140826152718.jpg</v>
          </cell>
          <cell r="AP122">
            <v>0.2</v>
          </cell>
        </row>
        <row r="123">
          <cell r="B123">
            <v>2586</v>
          </cell>
          <cell r="C123" t="str">
            <v>CONE MULTIFONCTION (couleur suivant arrivage)</v>
          </cell>
          <cell r="D123" t="str">
            <v>CONE MULTIFONCTION (couleur suivant arrivage)</v>
          </cell>
          <cell r="E123" t="str">
            <v>AMAYA</v>
          </cell>
          <cell r="F123" t="str">
            <v>PC</v>
          </cell>
          <cell r="H123">
            <v>2.1</v>
          </cell>
          <cell r="I123">
            <v>2.3100000000000005</v>
          </cell>
          <cell r="J123">
            <v>0.1</v>
          </cell>
          <cell r="K123">
            <v>5.6</v>
          </cell>
          <cell r="L123">
            <v>5.04</v>
          </cell>
          <cell r="M123">
            <v>54.166666666666657</v>
          </cell>
          <cell r="U123" t="e">
            <v>#DIV/0!</v>
          </cell>
          <cell r="AB123">
            <v>0.58749999999999991</v>
          </cell>
          <cell r="AD123">
            <v>3.6399999999999997</v>
          </cell>
          <cell r="AE123">
            <v>3.6399999999999997</v>
          </cell>
          <cell r="AF123">
            <v>0.35</v>
          </cell>
          <cell r="AG123">
            <v>0.3653846153846152</v>
          </cell>
          <cell r="AH123">
            <v>0.51</v>
          </cell>
          <cell r="AL123" t="str">
            <v>PERSONAL TRAINER</v>
          </cell>
          <cell r="AM123">
            <v>707600</v>
          </cell>
          <cell r="AN123" t="str">
            <v>Cône en PVC avec base carrée, très résistant. Compatible avec jalons ou cerceaux plat. 6 trous d'accrochage + sommet.</v>
          </cell>
          <cell r="AO123" t="str">
            <v>http://www.leaderfit-equipement.com/images/eboutique/20140826170608.jpg</v>
          </cell>
          <cell r="AP123">
            <v>0.2</v>
          </cell>
        </row>
        <row r="124">
          <cell r="B124">
            <v>1492</v>
          </cell>
          <cell r="C124" t="str">
            <v>CORDE A SAUTER ORANGE</v>
          </cell>
          <cell r="D124" t="str">
            <v>CORDE A SAUTER ORANGE</v>
          </cell>
          <cell r="E124" t="str">
            <v>WOHLSTAND</v>
          </cell>
          <cell r="F124" t="str">
            <v>PC</v>
          </cell>
          <cell r="G124">
            <v>0.33</v>
          </cell>
          <cell r="H124">
            <v>0.29203539823008856</v>
          </cell>
          <cell r="I124">
            <v>0.3358407079646018</v>
          </cell>
          <cell r="J124">
            <v>0.15</v>
          </cell>
          <cell r="K124">
            <v>4.18</v>
          </cell>
          <cell r="L124">
            <v>3.93</v>
          </cell>
          <cell r="M124">
            <v>91.454434911842199</v>
          </cell>
          <cell r="P124">
            <v>3.55</v>
          </cell>
          <cell r="Q124">
            <v>90.539698367194319</v>
          </cell>
          <cell r="T124">
            <v>3.34</v>
          </cell>
          <cell r="U124">
            <v>89.944888983095751</v>
          </cell>
          <cell r="AB124">
            <v>0.91965533302282254</v>
          </cell>
          <cell r="AD124">
            <v>1.6719999999999999</v>
          </cell>
          <cell r="AE124">
            <v>1.6719999999999999</v>
          </cell>
          <cell r="AF124">
            <v>0.6</v>
          </cell>
          <cell r="AG124">
            <v>0.79913833255705635</v>
          </cell>
          <cell r="AH124">
            <v>0.08</v>
          </cell>
          <cell r="AJ124" t="str">
            <v>Orange</v>
          </cell>
          <cell r="AL124" t="str">
            <v>TRAINING</v>
          </cell>
          <cell r="AM124">
            <v>707600</v>
          </cell>
          <cell r="AN124" t="str">
            <v>Corde à sauter avec poignées en plastique et corde en PVC. Permet de travailler le cardio de manière ludique et efficace ainsi que le renforcement musculaire._x000D_Livrée dans un tube en plastique, pratique pour le rangement.</v>
          </cell>
          <cell r="AO124" t="str">
            <v>http://www.leaderfit-equipement.com/images/eboutique/20140826171236.jpg</v>
          </cell>
          <cell r="AP124">
            <v>0.2</v>
          </cell>
        </row>
        <row r="125">
          <cell r="B125">
            <v>1493</v>
          </cell>
          <cell r="C125" t="str">
            <v>CORDE A SAUTER VERT</v>
          </cell>
          <cell r="D125" t="str">
            <v>CORDE A SAUTER VERT</v>
          </cell>
          <cell r="E125" t="str">
            <v>WOHLSTAND</v>
          </cell>
          <cell r="F125" t="str">
            <v>PC</v>
          </cell>
          <cell r="G125">
            <v>0.33</v>
          </cell>
          <cell r="H125">
            <v>0.29203539823008856</v>
          </cell>
          <cell r="I125">
            <v>0.3358407079646018</v>
          </cell>
          <cell r="J125">
            <v>0.15</v>
          </cell>
          <cell r="K125">
            <v>4.18</v>
          </cell>
          <cell r="L125">
            <v>3.93</v>
          </cell>
          <cell r="M125">
            <v>91.454434911842199</v>
          </cell>
          <cell r="P125">
            <v>3.55</v>
          </cell>
          <cell r="Q125">
            <v>90.539698367194319</v>
          </cell>
          <cell r="T125">
            <v>3.34</v>
          </cell>
          <cell r="U125">
            <v>89.944888983095751</v>
          </cell>
          <cell r="AB125">
            <v>0.91965533302282254</v>
          </cell>
          <cell r="AD125">
            <v>1.6719999999999999</v>
          </cell>
          <cell r="AE125">
            <v>1.6719999999999999</v>
          </cell>
          <cell r="AF125">
            <v>0.6</v>
          </cell>
          <cell r="AG125">
            <v>0.79913833255705635</v>
          </cell>
          <cell r="AH125">
            <v>0.08</v>
          </cell>
          <cell r="AJ125" t="str">
            <v>Vert</v>
          </cell>
          <cell r="AL125" t="str">
            <v>TRAINING</v>
          </cell>
          <cell r="AM125">
            <v>707600</v>
          </cell>
          <cell r="AN125" t="str">
            <v>Corde à sauter avec poignées en plastique et corde en PVC. Permet de travailler le cardio de manière ludique et efficace ainsi que le renforcement musculaire._x000D_Livrée dans un tube en plastique, pratique pour le rangement.</v>
          </cell>
          <cell r="AO125" t="str">
            <v>http://www.leaderfit-equipement.com/images/eboutique/20140826171253.jpg</v>
          </cell>
          <cell r="AP125">
            <v>0.2</v>
          </cell>
        </row>
        <row r="126">
          <cell r="B126">
            <v>1494</v>
          </cell>
          <cell r="C126" t="str">
            <v>CORDE A SAUTER VIOLET</v>
          </cell>
          <cell r="D126" t="str">
            <v>CORDE A SAUTER VIOLET</v>
          </cell>
          <cell r="E126" t="str">
            <v>WOHLSTAND</v>
          </cell>
          <cell r="F126" t="str">
            <v>PC</v>
          </cell>
          <cell r="G126">
            <v>0.33</v>
          </cell>
          <cell r="H126">
            <v>0.29203539823008856</v>
          </cell>
          <cell r="I126">
            <v>0.3358407079646018</v>
          </cell>
          <cell r="J126">
            <v>0.15</v>
          </cell>
          <cell r="K126">
            <v>4.18</v>
          </cell>
          <cell r="L126">
            <v>3.93</v>
          </cell>
          <cell r="M126">
            <v>91.454434911842199</v>
          </cell>
          <cell r="P126">
            <v>3.55</v>
          </cell>
          <cell r="Q126">
            <v>90.539698367194319</v>
          </cell>
          <cell r="T126">
            <v>3.34</v>
          </cell>
          <cell r="U126">
            <v>89.944888983095751</v>
          </cell>
          <cell r="AB126">
            <v>0.91965533302282254</v>
          </cell>
          <cell r="AD126">
            <v>1.6719999999999999</v>
          </cell>
          <cell r="AE126">
            <v>1.6719999999999999</v>
          </cell>
          <cell r="AF126">
            <v>0.6</v>
          </cell>
          <cell r="AG126">
            <v>0.79913833255705635</v>
          </cell>
          <cell r="AH126">
            <v>0.08</v>
          </cell>
          <cell r="AJ126" t="str">
            <v>Violet</v>
          </cell>
          <cell r="AL126" t="str">
            <v>TRAINING</v>
          </cell>
          <cell r="AM126">
            <v>707600</v>
          </cell>
          <cell r="AN126" t="str">
            <v>Corde à sauter avec poignées en plastique et corde en PVC. Permet de travailler le cardio de manière ludique et efficace ainsi que le renforcement musculaire._x000D_Livrée dans un tube en plastique, pratique pour le rangement.</v>
          </cell>
          <cell r="AO126" t="str">
            <v>http://www.leaderfit-equipement.com/images/eboutique/20140826171314.jpg</v>
          </cell>
          <cell r="AP126">
            <v>0.2</v>
          </cell>
        </row>
        <row r="127">
          <cell r="B127">
            <v>1496</v>
          </cell>
          <cell r="C127" t="str">
            <v>CORDE D'OSCILLATION 50MM chine</v>
          </cell>
          <cell r="D127" t="str">
            <v>BATTLE ROPE ø50MM</v>
          </cell>
          <cell r="E127" t="str">
            <v>RISING</v>
          </cell>
          <cell r="F127" t="str">
            <v>PC</v>
          </cell>
          <cell r="G127">
            <v>72</v>
          </cell>
          <cell r="H127">
            <v>63.716814159292042</v>
          </cell>
          <cell r="I127">
            <v>73.274336283185846</v>
          </cell>
          <cell r="J127">
            <v>0.15</v>
          </cell>
          <cell r="K127">
            <v>176.53</v>
          </cell>
          <cell r="AB127">
            <v>0.58491850516520794</v>
          </cell>
          <cell r="AD127">
            <v>114.7445</v>
          </cell>
          <cell r="AE127">
            <v>114.7445</v>
          </cell>
          <cell r="AF127">
            <v>0.35</v>
          </cell>
          <cell r="AG127">
            <v>0.3614130848695507</v>
          </cell>
          <cell r="AH127">
            <v>18</v>
          </cell>
          <cell r="AI127" t="str">
            <v>Diamètre : 50mm</v>
          </cell>
          <cell r="AL127" t="str">
            <v>CROSSFIT</v>
          </cell>
          <cell r="AM127">
            <v>707600</v>
          </cell>
          <cell r="AN127" t="str">
            <v>Corde de grande qualité et de grande résistance, avec ruban protexteur à chaque extrémité pour éviter que la corde ne s'effile et pour offrir une meilleure prise.</v>
          </cell>
          <cell r="AO127" t="str">
            <v>http://www.leaderfit-equipement.com/images/eboutique/20140826152718.jpg</v>
          </cell>
          <cell r="AP127">
            <v>0.2</v>
          </cell>
        </row>
        <row r="128">
          <cell r="B128">
            <v>1491</v>
          </cell>
          <cell r="C128" t="str">
            <v>CORDE DE TIRAGE</v>
          </cell>
          <cell r="D128" t="str">
            <v>1 - TRICEPS ROPE WITH RUBBER ENDS</v>
          </cell>
          <cell r="E128" t="str">
            <v>TOP ASIA</v>
          </cell>
          <cell r="F128" t="str">
            <v>PC</v>
          </cell>
          <cell r="G128">
            <v>4.2300000000000004</v>
          </cell>
          <cell r="H128">
            <v>3.7433628318584078</v>
          </cell>
          <cell r="I128">
            <v>4.3048672566371691</v>
          </cell>
          <cell r="J128">
            <v>0.15</v>
          </cell>
          <cell r="K128">
            <v>16.72</v>
          </cell>
          <cell r="AB128">
            <v>0.74253186264131754</v>
          </cell>
          <cell r="AC128" t="str">
            <v>x</v>
          </cell>
          <cell r="AD128">
            <v>9.11</v>
          </cell>
          <cell r="AE128">
            <v>9.1959999999999997</v>
          </cell>
          <cell r="AF128">
            <v>0.45</v>
          </cell>
          <cell r="AG128">
            <v>0.5318761138933048</v>
          </cell>
          <cell r="AH128">
            <v>0.85</v>
          </cell>
          <cell r="AI128" t="str">
            <v>70cm</v>
          </cell>
          <cell r="AL128" t="str">
            <v>MUSCULATION</v>
          </cell>
          <cell r="AM128">
            <v>707600</v>
          </cell>
          <cell r="AN128" t="str">
            <v>Corde de tirage pour la musculation, accessoire utilisé pour le travail profond des triceps, des trapèzes et des biceps. Complémentaire dans l'utilisation d'appareils à charge guidée.</v>
          </cell>
          <cell r="AO128" t="str">
            <v>http://www.leaderfit-equipement.com/images/eboutique/20130607142356.jpg</v>
          </cell>
          <cell r="AP128">
            <v>0.2</v>
          </cell>
        </row>
        <row r="129">
          <cell r="B129">
            <v>3998</v>
          </cell>
          <cell r="C129" t="str">
            <v>CORDE A SAUTER AMA</v>
          </cell>
          <cell r="E129" t="str">
            <v>AMAYA</v>
          </cell>
          <cell r="F129" t="str">
            <v>PC</v>
          </cell>
          <cell r="H129">
            <v>2.85</v>
          </cell>
          <cell r="I129">
            <v>3.1350000000000002</v>
          </cell>
          <cell r="J129">
            <v>0.1</v>
          </cell>
          <cell r="K129">
            <v>10.43</v>
          </cell>
          <cell r="AB129">
            <v>0.69942473633748792</v>
          </cell>
          <cell r="AD129">
            <v>5.7365000000000004</v>
          </cell>
          <cell r="AE129">
            <v>5.7365000000000004</v>
          </cell>
          <cell r="AF129">
            <v>0.45</v>
          </cell>
          <cell r="AG129">
            <v>0.45349952061361454</v>
          </cell>
          <cell r="AH129">
            <v>0.1</v>
          </cell>
          <cell r="AL129" t="str">
            <v>CROSSFIT</v>
          </cell>
          <cell r="AM129">
            <v>707600</v>
          </cell>
          <cell r="AP129">
            <v>0.2</v>
          </cell>
        </row>
        <row r="130">
          <cell r="B130">
            <v>3479</v>
          </cell>
          <cell r="C130" t="str">
            <v>Corde oscillation 38mm</v>
          </cell>
          <cell r="D130" t="str">
            <v>BATTLE ROPE ø38MM</v>
          </cell>
          <cell r="E130" t="str">
            <v>RISING</v>
          </cell>
          <cell r="F130" t="str">
            <v>PC</v>
          </cell>
          <cell r="G130">
            <v>42</v>
          </cell>
          <cell r="H130">
            <v>37.168141592920357</v>
          </cell>
          <cell r="I130">
            <v>42.743362831858406</v>
          </cell>
          <cell r="J130">
            <v>0.15</v>
          </cell>
          <cell r="K130">
            <v>148.6</v>
          </cell>
          <cell r="AB130">
            <v>0.71235960409247379</v>
          </cell>
          <cell r="AD130">
            <v>81.73</v>
          </cell>
          <cell r="AE130">
            <v>81.73</v>
          </cell>
          <cell r="AF130">
            <v>0.45</v>
          </cell>
          <cell r="AG130">
            <v>0.47701746198631589</v>
          </cell>
          <cell r="AH130">
            <v>12.6</v>
          </cell>
          <cell r="AI130" t="str">
            <v>Diamètre : 38mm</v>
          </cell>
          <cell r="AL130" t="str">
            <v>CROSSFIT</v>
          </cell>
          <cell r="AM130">
            <v>707600</v>
          </cell>
          <cell r="AN130" t="str">
            <v>Corde de grande qualité et de grande résistance, avec ruban protexteur à chaque extrémité pour éviter que la corde ne s'effile et pour offrir une meilleure prise.</v>
          </cell>
          <cell r="AO130" t="str">
            <v>http://www.leaderfit-equipement.com/images/eboutique/20140827094211.jpg</v>
          </cell>
          <cell r="AP130">
            <v>0.2</v>
          </cell>
        </row>
        <row r="131">
          <cell r="B131">
            <v>2332</v>
          </cell>
          <cell r="C131" t="str">
            <v>CORE PLATE</v>
          </cell>
          <cell r="D131" t="str">
            <v>CORE PLATE</v>
          </cell>
          <cell r="E131" t="str">
            <v>WOHLSTAND</v>
          </cell>
          <cell r="F131" t="str">
            <v>PC</v>
          </cell>
          <cell r="G131">
            <v>56.8</v>
          </cell>
          <cell r="H131">
            <v>50.26548672566372</v>
          </cell>
          <cell r="I131">
            <v>57.805309734513273</v>
          </cell>
          <cell r="J131">
            <v>0.15</v>
          </cell>
          <cell r="K131">
            <v>170.16</v>
          </cell>
          <cell r="AB131">
            <v>0.66028849474310491</v>
          </cell>
          <cell r="AD131">
            <v>102.09599999999999</v>
          </cell>
          <cell r="AE131">
            <v>102.09599999999999</v>
          </cell>
          <cell r="AF131">
            <v>0.4</v>
          </cell>
          <cell r="AG131">
            <v>0.43381415790517475</v>
          </cell>
          <cell r="AH131">
            <v>24.5</v>
          </cell>
          <cell r="AL131" t="str">
            <v>CROSSFIT</v>
          </cell>
          <cell r="AM131">
            <v>707600</v>
          </cell>
          <cell r="AN131" t="str">
            <v>_x000D_Composé d'une base solide et stable, le core plate est un appareil rotatif multi-directionnel, qui permet un travail du haut du corps. A utiliser avec une barre olympique.</v>
          </cell>
          <cell r="AO131" t="str">
            <v>http://www.leaderfit-equipement.com/images/eboutique/20140827095831.jpg</v>
          </cell>
          <cell r="AP131">
            <v>0.2</v>
          </cell>
        </row>
        <row r="132">
          <cell r="B132">
            <v>3627</v>
          </cell>
          <cell r="C132" t="str">
            <v>COUNTER BALANCED SMITH ORIGIN</v>
          </cell>
          <cell r="D132" t="str">
            <v>COUNTER BALANCED SMITH ORIGIN</v>
          </cell>
          <cell r="E132" t="str">
            <v>PULSE FITNESS</v>
          </cell>
          <cell r="F132" t="str">
            <v>PC</v>
          </cell>
          <cell r="G132">
            <v>2101.0500000000002</v>
          </cell>
          <cell r="H132">
            <v>1859.336283185841</v>
          </cell>
          <cell r="I132">
            <v>1859.336283185841</v>
          </cell>
          <cell r="J132">
            <v>0</v>
          </cell>
          <cell r="K132">
            <v>3119</v>
          </cell>
          <cell r="AB132">
            <v>0.4038678155864569</v>
          </cell>
          <cell r="AD132">
            <v>2495.2000000000003</v>
          </cell>
          <cell r="AE132">
            <v>2495.2000000000003</v>
          </cell>
          <cell r="AF132">
            <v>0.2</v>
          </cell>
          <cell r="AG132">
            <v>0.25483476948307116</v>
          </cell>
          <cell r="AH132">
            <v>140</v>
          </cell>
          <cell r="AI132" t="str">
            <v>118 _ 227 _ 237cm</v>
          </cell>
          <cell r="AL132" t="str">
            <v>MUSCULATION</v>
          </cell>
          <cell r="AM132">
            <v>707100</v>
          </cell>
          <cell r="AN132" t="str">
            <v>Permet  à l'utilisateur de réaliser une large gamme d'exercices. Les disques olympiques sont montés sur des manchons pour assurer une action glissante exceptionnelle (même sous des charges lourdes) et la barre de dynamophilie est contrebalancée pour s'ada</v>
          </cell>
          <cell r="AO132" t="str">
            <v>http://www.leaderfit-equipement.com/images/eboutique/20140827100724.jpg</v>
          </cell>
          <cell r="AP132">
            <v>0.2</v>
          </cell>
        </row>
        <row r="133">
          <cell r="B133">
            <v>3410</v>
          </cell>
          <cell r="C133" t="str">
            <v>CROSS BAR 1080mm</v>
          </cell>
          <cell r="D133" t="str">
            <v>CROSS BAR 1080mm</v>
          </cell>
          <cell r="E133" t="str">
            <v>RISING</v>
          </cell>
          <cell r="F133" t="str">
            <v>PR</v>
          </cell>
          <cell r="G133">
            <v>66</v>
          </cell>
          <cell r="H133">
            <v>58.407079646017706</v>
          </cell>
          <cell r="I133">
            <v>67.168141592920364</v>
          </cell>
          <cell r="J133">
            <v>0.15</v>
          </cell>
          <cell r="K133">
            <v>187.02</v>
          </cell>
          <cell r="AB133">
            <v>0.64085048875563921</v>
          </cell>
          <cell r="AD133">
            <v>130.91399999999999</v>
          </cell>
          <cell r="AE133">
            <v>130.91399999999999</v>
          </cell>
          <cell r="AF133">
            <v>0.3</v>
          </cell>
          <cell r="AG133">
            <v>0.48692926965091299</v>
          </cell>
          <cell r="AH133">
            <v>17</v>
          </cell>
          <cell r="AI133" t="str">
            <v>1080mm</v>
          </cell>
          <cell r="AL133" t="str">
            <v>CROSSFIT</v>
          </cell>
          <cell r="AM133">
            <v>707600</v>
          </cell>
          <cell r="AN133" t="str">
            <v>Barre de liaison horizontale pour cage functional training</v>
          </cell>
          <cell r="AO133" t="str">
            <v>http://www.leaderfit-equipement.com/images/eboutique/20140827103039.jpg</v>
          </cell>
          <cell r="AP133">
            <v>0.2</v>
          </cell>
        </row>
        <row r="134">
          <cell r="B134">
            <v>3411</v>
          </cell>
          <cell r="C134" t="str">
            <v>CROSS BAR 1800mm</v>
          </cell>
          <cell r="D134" t="str">
            <v>CROSS BAR 1800mm</v>
          </cell>
          <cell r="E134" t="str">
            <v>RISING</v>
          </cell>
          <cell r="F134" t="str">
            <v>PR</v>
          </cell>
          <cell r="G134">
            <v>88</v>
          </cell>
          <cell r="H134">
            <v>77.876106194690266</v>
          </cell>
          <cell r="I134">
            <v>89.557522123893804</v>
          </cell>
          <cell r="J134">
            <v>0.15</v>
          </cell>
          <cell r="K134">
            <v>207.36</v>
          </cell>
          <cell r="AB134">
            <v>0.56810608543646901</v>
          </cell>
          <cell r="AD134">
            <v>145.15199999999999</v>
          </cell>
          <cell r="AE134">
            <v>145.15199999999999</v>
          </cell>
          <cell r="AF134">
            <v>0.3</v>
          </cell>
          <cell r="AG134">
            <v>0.38300869348066979</v>
          </cell>
          <cell r="AH134">
            <v>27</v>
          </cell>
          <cell r="AI134" t="str">
            <v>1800mm</v>
          </cell>
          <cell r="AL134" t="str">
            <v>CROSSFIT</v>
          </cell>
          <cell r="AM134">
            <v>707600</v>
          </cell>
          <cell r="AN134" t="str">
            <v>Barre de liaison horizontale pour cage functional training</v>
          </cell>
          <cell r="AO134" t="str">
            <v>http://www.leaderfit-equipement.com/images/eboutique/20140827103039.jpg</v>
          </cell>
          <cell r="AP134">
            <v>0.2</v>
          </cell>
        </row>
        <row r="135">
          <cell r="B135">
            <v>3820</v>
          </cell>
          <cell r="C135" t="str">
            <v>CROSS BAR 2815mm</v>
          </cell>
          <cell r="D135" t="str">
            <v>CROSS BAR 2815mm</v>
          </cell>
          <cell r="E135" t="str">
            <v>RISING</v>
          </cell>
          <cell r="F135" t="str">
            <v>PR</v>
          </cell>
          <cell r="G135">
            <v>115.2</v>
          </cell>
          <cell r="H135">
            <v>101.94690265486727</v>
          </cell>
          <cell r="I135">
            <v>117.23893805309736</v>
          </cell>
          <cell r="J135">
            <v>0.15</v>
          </cell>
          <cell r="K135">
            <v>249.02</v>
          </cell>
          <cell r="AB135">
            <v>0.52919870671794489</v>
          </cell>
          <cell r="AD135">
            <v>174.31399999999999</v>
          </cell>
          <cell r="AE135">
            <v>174.31399999999999</v>
          </cell>
          <cell r="AF135">
            <v>0.3</v>
          </cell>
          <cell r="AG135">
            <v>0.32742672388277838</v>
          </cell>
          <cell r="AH135">
            <v>40</v>
          </cell>
          <cell r="AI135" t="str">
            <v>2815mm</v>
          </cell>
          <cell r="AL135" t="str">
            <v>CROSSFIT</v>
          </cell>
          <cell r="AM135">
            <v>707600</v>
          </cell>
          <cell r="AN135" t="str">
            <v>Barre de liaison horizontale pour cage functional training</v>
          </cell>
          <cell r="AO135" t="str">
            <v>http://www.leaderfit-equipement.com/images/eboutique/20140827103039.jpg</v>
          </cell>
          <cell r="AP135">
            <v>0.2</v>
          </cell>
        </row>
        <row r="136">
          <cell r="B136">
            <v>3628</v>
          </cell>
          <cell r="C136" t="str">
            <v xml:space="preserve">Cross over </v>
          </cell>
          <cell r="D136" t="str">
            <v xml:space="preserve">Cross over </v>
          </cell>
          <cell r="E136" t="str">
            <v>PULSE FITNESS</v>
          </cell>
          <cell r="F136" t="str">
            <v>PC</v>
          </cell>
          <cell r="G136">
            <v>4131.75</v>
          </cell>
          <cell r="H136">
            <v>3656.4159292035401</v>
          </cell>
          <cell r="I136">
            <v>3656.4159292035401</v>
          </cell>
          <cell r="J136">
            <v>0</v>
          </cell>
          <cell r="K136">
            <v>5809</v>
          </cell>
          <cell r="AB136">
            <v>0.37056017744817693</v>
          </cell>
          <cell r="AD136">
            <v>4647.2</v>
          </cell>
          <cell r="AE136">
            <v>4647.2</v>
          </cell>
          <cell r="AF136">
            <v>0.2</v>
          </cell>
          <cell r="AG136">
            <v>0.21320022181022114</v>
          </cell>
          <cell r="AH136">
            <v>602</v>
          </cell>
          <cell r="AI136" t="str">
            <v>1375 _ 97 _ 242cm</v>
          </cell>
          <cell r="AL136" t="str">
            <v>MUSCULATION</v>
          </cell>
          <cell r="AM136">
            <v>707100</v>
          </cell>
          <cell r="AN136" t="str">
            <v>Poulie à double inclinaison + Poignées ajustables + Barre de traction double multi-positions + Grande largeur</v>
          </cell>
          <cell r="AO136" t="str">
            <v>http://www.leaderfit-equipement.com/images/eboutique/20140827104204.jpg</v>
          </cell>
          <cell r="AP136">
            <v>0.2</v>
          </cell>
        </row>
        <row r="137">
          <cell r="B137">
            <v>3629</v>
          </cell>
          <cell r="C137" t="str">
            <v>Dalle chine</v>
          </cell>
          <cell r="D137" t="str">
            <v>RUBBER TILE  1x1M x 15mm</v>
          </cell>
          <cell r="E137" t="str">
            <v>CSP</v>
          </cell>
          <cell r="F137" t="str">
            <v>PC</v>
          </cell>
          <cell r="G137">
            <v>11.6</v>
          </cell>
          <cell r="H137">
            <v>10.265486725663717</v>
          </cell>
          <cell r="I137">
            <v>11.805309734513273</v>
          </cell>
          <cell r="J137">
            <v>0.15</v>
          </cell>
          <cell r="K137">
            <v>40.119999999999997</v>
          </cell>
          <cell r="AB137">
            <v>0.70575000661731624</v>
          </cell>
          <cell r="AD137">
            <v>22.065999999999999</v>
          </cell>
          <cell r="AE137">
            <v>22.065999999999999</v>
          </cell>
          <cell r="AF137">
            <v>0.45</v>
          </cell>
          <cell r="AG137">
            <v>0.465000012031484</v>
          </cell>
          <cell r="AH137">
            <v>13.5</v>
          </cell>
          <cell r="AI137" t="str">
            <v>1m _ 1m _ 15mm</v>
          </cell>
          <cell r="AL137" t="str">
            <v>EQUIPEMENT CLUB</v>
          </cell>
          <cell r="AM137">
            <v>707600</v>
          </cell>
          <cell r="AN137" t="str">
            <v>_x000D_Plaque de revêtement de sol pour l'absorption d'impact, en grains de gomme à haute densité. Résistant à l'usure.</v>
          </cell>
          <cell r="AO137" t="str">
            <v>http://www.leaderfit-equipement.com/images/eboutique/20140901165312.jpg</v>
          </cell>
          <cell r="AP137">
            <v>0.2</v>
          </cell>
        </row>
        <row r="138">
          <cell r="B138">
            <v>3630</v>
          </cell>
          <cell r="C138" t="str">
            <v>Dalle en rouleau chine</v>
          </cell>
          <cell r="D138" t="str">
            <v>RUBBER FLOOR ROLL</v>
          </cell>
          <cell r="E138" t="str">
            <v>CSP</v>
          </cell>
          <cell r="F138" t="str">
            <v>PC</v>
          </cell>
          <cell r="G138">
            <v>148.75</v>
          </cell>
          <cell r="H138">
            <v>131.63716814159292</v>
          </cell>
          <cell r="I138">
            <v>151.38274336283186</v>
          </cell>
          <cell r="J138">
            <v>0.15</v>
          </cell>
          <cell r="K138">
            <v>437</v>
          </cell>
          <cell r="AB138">
            <v>0.65358639962738707</v>
          </cell>
          <cell r="AD138">
            <v>240.35000000000002</v>
          </cell>
          <cell r="AE138">
            <v>240.35000000000002</v>
          </cell>
          <cell r="AF138">
            <v>0.45</v>
          </cell>
          <cell r="AG138">
            <v>0.37015709023161292</v>
          </cell>
          <cell r="AH138">
            <v>102</v>
          </cell>
          <cell r="AI138" t="str">
            <v>1,25m _ 10m _ 8mm</v>
          </cell>
          <cell r="AL138" t="str">
            <v>EQUIPEMENT CLUB</v>
          </cell>
          <cell r="AM138">
            <v>707600</v>
          </cell>
          <cell r="AN138" t="str">
            <v>Plaque de revêtement de sol pour l'absorption d'impact en grains de gomme à haute densité. Résistant à l'usure.</v>
          </cell>
          <cell r="AO138" t="str">
            <v>http://www.leaderfit-equipement.com/images/eboutique/20140901165827.jpg</v>
          </cell>
          <cell r="AP138">
            <v>0.2</v>
          </cell>
        </row>
        <row r="139">
          <cell r="B139">
            <v>3482</v>
          </cell>
          <cell r="C139" t="str">
            <v>Dalle sol KWF200N</v>
          </cell>
          <cell r="D139" t="str">
            <v>Dalle sol KWF200N</v>
          </cell>
          <cell r="E139" t="str">
            <v>K-WELL</v>
          </cell>
          <cell r="F139" t="str">
            <v>PC</v>
          </cell>
          <cell r="H139">
            <v>8.9</v>
          </cell>
          <cell r="I139">
            <v>10.68</v>
          </cell>
          <cell r="J139">
            <v>0.2</v>
          </cell>
          <cell r="K139">
            <v>22.25</v>
          </cell>
          <cell r="AB139">
            <v>0.52</v>
          </cell>
          <cell r="AD139">
            <v>15.574999999999999</v>
          </cell>
          <cell r="AE139">
            <v>15.574999999999999</v>
          </cell>
          <cell r="AF139">
            <v>0.3</v>
          </cell>
          <cell r="AG139">
            <v>0.31428571428571428</v>
          </cell>
          <cell r="AH139">
            <v>5</v>
          </cell>
          <cell r="AI139" t="str">
            <v>50cm _ 50cm _ 0,2cm</v>
          </cell>
          <cell r="AL139" t="str">
            <v>PILATES BIEN ETRE</v>
          </cell>
          <cell r="AM139">
            <v>707600</v>
          </cell>
          <cell r="AP139">
            <v>0.2</v>
          </cell>
        </row>
        <row r="140">
          <cell r="B140">
            <v>3484</v>
          </cell>
          <cell r="C140" t="str">
            <v>DIPS BARS</v>
          </cell>
          <cell r="D140" t="str">
            <v>DIPS BARS</v>
          </cell>
          <cell r="E140" t="str">
            <v>RISING</v>
          </cell>
          <cell r="F140" t="str">
            <v>PR</v>
          </cell>
          <cell r="G140">
            <v>53</v>
          </cell>
          <cell r="H140">
            <v>46.902654867256643</v>
          </cell>
          <cell r="I140">
            <v>53.938053097345133</v>
          </cell>
          <cell r="J140">
            <v>0.15</v>
          </cell>
          <cell r="K140">
            <v>100.79520000000001</v>
          </cell>
          <cell r="AB140">
            <v>0.46487478473830968</v>
          </cell>
          <cell r="AD140">
            <v>75.596400000000003</v>
          </cell>
          <cell r="AE140">
            <v>75.596400000000003</v>
          </cell>
          <cell r="AF140">
            <v>0.25</v>
          </cell>
          <cell r="AG140">
            <v>0.2864997129844129</v>
          </cell>
          <cell r="AH140">
            <v>8.6</v>
          </cell>
          <cell r="AL140" t="str">
            <v>CROSSFIT</v>
          </cell>
          <cell r="AM140">
            <v>707600</v>
          </cell>
          <cell r="AN140" t="str">
            <v>Poignées ajustable deux prises pour le travail de dips afin de développer la force et le volume des triceps, pectoraux et épaules.</v>
          </cell>
          <cell r="AO140" t="str">
            <v>http://www.leaderfit-equipement.com/images/eboutique/20140827153237.jpg</v>
          </cell>
          <cell r="AP140">
            <v>0.2</v>
          </cell>
        </row>
        <row r="141">
          <cell r="B141">
            <v>3483</v>
          </cell>
          <cell r="C141" t="str">
            <v>DIPS HORN</v>
          </cell>
          <cell r="D141" t="str">
            <v>DIPS HORN</v>
          </cell>
          <cell r="E141" t="str">
            <v>RISING</v>
          </cell>
          <cell r="F141" t="str">
            <v>PC</v>
          </cell>
          <cell r="G141">
            <v>44</v>
          </cell>
          <cell r="H141">
            <v>38.938053097345133</v>
          </cell>
          <cell r="I141">
            <v>44.778761061946902</v>
          </cell>
          <cell r="J141">
            <v>0.15</v>
          </cell>
          <cell r="K141">
            <v>95.10499999999999</v>
          </cell>
          <cell r="AB141">
            <v>0.52916501696076013</v>
          </cell>
          <cell r="AD141">
            <v>66.573499999999996</v>
          </cell>
          <cell r="AE141">
            <v>66.573499999999996</v>
          </cell>
          <cell r="AF141">
            <v>0.3</v>
          </cell>
          <cell r="AG141">
            <v>0.3273785956582288</v>
          </cell>
          <cell r="AH141">
            <v>10</v>
          </cell>
          <cell r="AL141" t="str">
            <v>CROSSFIT</v>
          </cell>
          <cell r="AM141">
            <v>707600</v>
          </cell>
          <cell r="AN141" t="str">
            <v>_x000D_Doubles poignées à dips simples, utilisées comme des barres parallèles, à accrocher à la cage functional training</v>
          </cell>
          <cell r="AO141" t="str">
            <v>http://www.leaderfit-equipement.com/images/eboutique/20140827154246.jpg</v>
          </cell>
          <cell r="AP141">
            <v>0.2</v>
          </cell>
        </row>
        <row r="142">
          <cell r="B142">
            <v>2313</v>
          </cell>
          <cell r="C142" t="str">
            <v>DISQUE PUMP 1,25KG JAUNE</v>
          </cell>
          <cell r="D142" t="str">
            <v>PLATE FOR PUMP 1,25Kg</v>
          </cell>
          <cell r="E142" t="str">
            <v>WOHLSTAND</v>
          </cell>
          <cell r="F142" t="str">
            <v>PC</v>
          </cell>
          <cell r="G142">
            <v>1.48</v>
          </cell>
          <cell r="H142">
            <v>1.3097345132743363</v>
          </cell>
          <cell r="I142">
            <v>1.5061946902654866</v>
          </cell>
          <cell r="J142">
            <v>0.15</v>
          </cell>
          <cell r="K142">
            <v>3.72</v>
          </cell>
          <cell r="P142">
            <v>3.38</v>
          </cell>
          <cell r="Q142">
            <v>55.438026915222288</v>
          </cell>
          <cell r="X142">
            <v>3.2</v>
          </cell>
          <cell r="Y142">
            <v>52.931415929203546</v>
          </cell>
          <cell r="AB142">
            <v>0.59510895422970789</v>
          </cell>
          <cell r="AD142">
            <v>2.4180000000000001</v>
          </cell>
          <cell r="AE142">
            <v>2.4180000000000001</v>
          </cell>
          <cell r="AF142">
            <v>0.35</v>
          </cell>
          <cell r="AG142">
            <v>0.37709069881493529</v>
          </cell>
          <cell r="AH142">
            <v>1.25</v>
          </cell>
          <cell r="AJ142" t="str">
            <v>Jaune</v>
          </cell>
          <cell r="AL142" t="str">
            <v>FITNESS</v>
          </cell>
          <cell r="AM142">
            <v>707600</v>
          </cell>
          <cell r="AN142" t="str">
            <v>Disque pump en caoutchouc, vendu à l'unité, pour compléter les kits ou pour un usage simple. Confortable grâce à ses deux poignées.</v>
          </cell>
          <cell r="AO142" t="str">
            <v>http://www.leaderfit-equipement.com/images/eboutique/20140827105507.jpg</v>
          </cell>
          <cell r="AP142">
            <v>0.2</v>
          </cell>
        </row>
        <row r="143">
          <cell r="B143">
            <v>2314</v>
          </cell>
          <cell r="C143" t="str">
            <v>DISQUE PUMP 2,5KG VERT</v>
          </cell>
          <cell r="D143" t="str">
            <v>PLATE FOR PUMP 2,5Kgs</v>
          </cell>
          <cell r="E143" t="str">
            <v>WOHLSTAND</v>
          </cell>
          <cell r="F143" t="str">
            <v>PC</v>
          </cell>
          <cell r="G143">
            <v>2.95</v>
          </cell>
          <cell r="H143">
            <v>2.610619469026549</v>
          </cell>
          <cell r="I143">
            <v>3.002212389380531</v>
          </cell>
          <cell r="J143">
            <v>0.15</v>
          </cell>
          <cell r="K143">
            <v>7.53</v>
          </cell>
          <cell r="P143">
            <v>6.78</v>
          </cell>
          <cell r="Q143">
            <v>55.71958127757329</v>
          </cell>
          <cell r="X143">
            <v>6.4</v>
          </cell>
          <cell r="Y143">
            <v>53.090431415929203</v>
          </cell>
          <cell r="AB143">
            <v>0.60129981548731326</v>
          </cell>
          <cell r="AD143">
            <v>4.8945000000000007</v>
          </cell>
          <cell r="AE143">
            <v>4.8945000000000007</v>
          </cell>
          <cell r="AF143">
            <v>0.35</v>
          </cell>
          <cell r="AG143">
            <v>0.38661510074971284</v>
          </cell>
          <cell r="AH143">
            <v>2.5</v>
          </cell>
          <cell r="AJ143" t="str">
            <v>Vert</v>
          </cell>
          <cell r="AL143" t="str">
            <v>FITNESS</v>
          </cell>
          <cell r="AM143">
            <v>707600</v>
          </cell>
          <cell r="AN143" t="str">
            <v>Disque pump en caoutchouc, vendu à l'unité, pour compléter les kits ou pour un usage simple. Confortable grâce à ses deux poignées.</v>
          </cell>
          <cell r="AO143" t="str">
            <v>http://www.leaderfit-equipement.com/images/eboutique/20140827105531.jpg</v>
          </cell>
          <cell r="AP143">
            <v>0.2</v>
          </cell>
        </row>
        <row r="144">
          <cell r="B144">
            <v>2315</v>
          </cell>
          <cell r="C144" t="str">
            <v>DISQUE PUMP 5KG ORANGE</v>
          </cell>
          <cell r="D144" t="str">
            <v>PLATE FOR PUMP 5Kgs</v>
          </cell>
          <cell r="E144" t="str">
            <v>WOHLSTAND</v>
          </cell>
          <cell r="F144" t="str">
            <v>PC</v>
          </cell>
          <cell r="G144">
            <v>5.9</v>
          </cell>
          <cell r="H144">
            <v>5.2212389380530979</v>
          </cell>
          <cell r="I144">
            <v>6.0044247787610621</v>
          </cell>
          <cell r="J144">
            <v>0.15</v>
          </cell>
          <cell r="K144">
            <v>15.05</v>
          </cell>
          <cell r="P144">
            <v>13.55</v>
          </cell>
          <cell r="Q144">
            <v>55.686902001763379</v>
          </cell>
          <cell r="X144">
            <v>12.79</v>
          </cell>
          <cell r="Y144">
            <v>53.053754661758695</v>
          </cell>
          <cell r="AB144">
            <v>0.60103489842119195</v>
          </cell>
          <cell r="AD144">
            <v>9.7825000000000006</v>
          </cell>
          <cell r="AE144">
            <v>9.7825000000000006</v>
          </cell>
          <cell r="AF144">
            <v>0.35</v>
          </cell>
          <cell r="AG144">
            <v>0.38620753603260294</v>
          </cell>
          <cell r="AH144">
            <v>5</v>
          </cell>
          <cell r="AJ144" t="str">
            <v>Orange</v>
          </cell>
          <cell r="AL144" t="str">
            <v>FITNESS</v>
          </cell>
          <cell r="AM144">
            <v>707600</v>
          </cell>
          <cell r="AN144" t="str">
            <v>Disque pump en caoutchouc, vendu à l'unité, pour compléter les kits ou pour un usage simple. Confortable grâce à ses deux poignées.</v>
          </cell>
          <cell r="AO144" t="str">
            <v>http://www.leaderfit-equipement.com/images/eboutique/20140827105559.jpg</v>
          </cell>
          <cell r="AP144">
            <v>0.2</v>
          </cell>
        </row>
        <row r="145">
          <cell r="B145">
            <v>3485</v>
          </cell>
          <cell r="C145" t="str">
            <v>Disques bumper crossfit 10kg vert</v>
          </cell>
          <cell r="D145" t="str">
            <v>BUMPER PLATE 10KGS</v>
          </cell>
          <cell r="E145" t="str">
            <v>TOP ASIA</v>
          </cell>
          <cell r="F145" t="str">
            <v>PR</v>
          </cell>
          <cell r="G145">
            <v>71.2</v>
          </cell>
          <cell r="H145">
            <v>63</v>
          </cell>
          <cell r="I145">
            <v>72.449999999999989</v>
          </cell>
          <cell r="J145">
            <v>0.15</v>
          </cell>
          <cell r="K145">
            <v>135.4</v>
          </cell>
          <cell r="AB145">
            <v>0.46491875923190562</v>
          </cell>
          <cell r="AD145">
            <v>101.55000000000001</v>
          </cell>
          <cell r="AE145">
            <v>101.55000000000001</v>
          </cell>
          <cell r="AF145">
            <v>0.25</v>
          </cell>
          <cell r="AG145">
            <v>0.28655834564254079</v>
          </cell>
          <cell r="AH145">
            <v>20</v>
          </cell>
          <cell r="AJ145" t="str">
            <v>Vert</v>
          </cell>
          <cell r="AL145" t="str">
            <v>CROSSFIT</v>
          </cell>
          <cell r="AM145">
            <v>707600</v>
          </cell>
          <cell r="AN145" t="str">
            <v>Disques de compétition résistants aux chocs. Amorti lors du lancé au sol.</v>
          </cell>
          <cell r="AO145" t="str">
            <v>http://www.leaderfit-equipement.com/images/eboutique/20150122153645.jpg</v>
          </cell>
          <cell r="AP145">
            <v>0.2</v>
          </cell>
        </row>
        <row r="146">
          <cell r="B146">
            <v>3486</v>
          </cell>
          <cell r="C146" t="str">
            <v>Disques bumper crossfit 15kg jaune</v>
          </cell>
          <cell r="D146" t="str">
            <v>BUMPER PLATE 15KGS</v>
          </cell>
          <cell r="E146" t="str">
            <v>TOP ASIA</v>
          </cell>
          <cell r="F146" t="str">
            <v>PR</v>
          </cell>
          <cell r="G146">
            <v>94.8</v>
          </cell>
          <cell r="H146">
            <v>83.9</v>
          </cell>
          <cell r="I146">
            <v>96.484999999999999</v>
          </cell>
          <cell r="J146">
            <v>0.15</v>
          </cell>
          <cell r="K146">
            <v>180.28</v>
          </cell>
          <cell r="AB146">
            <v>0.46480474816951411</v>
          </cell>
          <cell r="AD146">
            <v>135.21</v>
          </cell>
          <cell r="AE146">
            <v>135.21</v>
          </cell>
          <cell r="AF146">
            <v>0.25</v>
          </cell>
          <cell r="AG146">
            <v>0.28640633089268552</v>
          </cell>
          <cell r="AH146">
            <v>30</v>
          </cell>
          <cell r="AJ146" t="str">
            <v>Jaune</v>
          </cell>
          <cell r="AL146" t="str">
            <v>CROSSFIT</v>
          </cell>
          <cell r="AM146">
            <v>707600</v>
          </cell>
          <cell r="AN146" t="str">
            <v>Disques de compétition résistants aux chocs. Amorti lors du lancé au sol.</v>
          </cell>
          <cell r="AO146" t="str">
            <v>http://www.leaderfit-equipement.com/images/eboutique/20150122153702.jpg</v>
          </cell>
          <cell r="AP146">
            <v>0.2</v>
          </cell>
        </row>
        <row r="147">
          <cell r="B147">
            <v>3487</v>
          </cell>
          <cell r="C147" t="str">
            <v>Disques bumper crossfit 20kg bleu</v>
          </cell>
          <cell r="D147" t="str">
            <v>BUMPER PLATE 20KGS</v>
          </cell>
          <cell r="E147" t="str">
            <v>TOP ASIA</v>
          </cell>
          <cell r="F147" t="str">
            <v>PR</v>
          </cell>
          <cell r="G147">
            <v>126.4</v>
          </cell>
          <cell r="H147">
            <v>111.86</v>
          </cell>
          <cell r="I147">
            <v>128.63899999999998</v>
          </cell>
          <cell r="J147">
            <v>0.15</v>
          </cell>
          <cell r="K147">
            <v>240.9</v>
          </cell>
          <cell r="AB147">
            <v>0.46600664176006645</v>
          </cell>
          <cell r="AD147">
            <v>180.67500000000001</v>
          </cell>
          <cell r="AE147">
            <v>180.67500000000001</v>
          </cell>
          <cell r="AF147">
            <v>0.25</v>
          </cell>
          <cell r="AG147">
            <v>0.28800885568008872</v>
          </cell>
          <cell r="AH147">
            <v>40</v>
          </cell>
          <cell r="AJ147" t="str">
            <v>Bleu</v>
          </cell>
          <cell r="AL147" t="str">
            <v>CROSSFIT</v>
          </cell>
          <cell r="AM147">
            <v>707600</v>
          </cell>
          <cell r="AN147" t="str">
            <v>Disques de compétition résistants aux chocs. Amorti lors du lancé au sol.</v>
          </cell>
          <cell r="AO147" t="str">
            <v>http://www.leaderfit-equipement.com/images/eboutique/20150122153722.jpg</v>
          </cell>
          <cell r="AP147">
            <v>0.2</v>
          </cell>
        </row>
        <row r="148">
          <cell r="B148">
            <v>3488</v>
          </cell>
          <cell r="C148" t="str">
            <v>Disques bumper crossfit 25kg rouge</v>
          </cell>
          <cell r="D148" t="str">
            <v>BUMPER PLATE 25KGS</v>
          </cell>
          <cell r="E148" t="str">
            <v>TOP ASIA</v>
          </cell>
          <cell r="F148" t="str">
            <v>PR</v>
          </cell>
          <cell r="G148">
            <v>158</v>
          </cell>
          <cell r="H148">
            <v>139.82</v>
          </cell>
          <cell r="I148">
            <v>160.79299999999998</v>
          </cell>
          <cell r="J148">
            <v>0.15</v>
          </cell>
          <cell r="K148">
            <v>300.52</v>
          </cell>
          <cell r="AB148">
            <v>0.46495075202981506</v>
          </cell>
          <cell r="AD148">
            <v>225.39</v>
          </cell>
          <cell r="AE148">
            <v>225.39</v>
          </cell>
          <cell r="AF148">
            <v>0.25</v>
          </cell>
          <cell r="AG148">
            <v>0.28660100270642008</v>
          </cell>
          <cell r="AH148">
            <v>50</v>
          </cell>
          <cell r="AJ148" t="str">
            <v>Rouge</v>
          </cell>
          <cell r="AL148" t="str">
            <v>CROSSFIT</v>
          </cell>
          <cell r="AM148">
            <v>707600</v>
          </cell>
          <cell r="AN148" t="str">
            <v>Disques de compétition résistants aux chocs. Amorti lors du lancé au sol.</v>
          </cell>
          <cell r="AO148" t="str">
            <v>http://www.leaderfit-equipement.com/images/eboutique/20150122153742.jpg</v>
          </cell>
          <cell r="AP148">
            <v>0.2</v>
          </cell>
        </row>
        <row r="149">
          <cell r="B149">
            <v>3489</v>
          </cell>
          <cell r="C149" t="str">
            <v>Disques bumper crossfit 5kg noir</v>
          </cell>
          <cell r="D149" t="str">
            <v>BUMPER PLATE 5KGS</v>
          </cell>
          <cell r="E149" t="str">
            <v>TOP ASIA</v>
          </cell>
          <cell r="F149" t="str">
            <v>PR</v>
          </cell>
          <cell r="G149">
            <v>37.5</v>
          </cell>
          <cell r="H149">
            <v>33.18</v>
          </cell>
          <cell r="I149">
            <v>38.156999999999996</v>
          </cell>
          <cell r="J149">
            <v>0.15</v>
          </cell>
          <cell r="K149">
            <v>71.3</v>
          </cell>
          <cell r="AB149">
            <v>0.46483870967741936</v>
          </cell>
          <cell r="AD149">
            <v>53.474999999999994</v>
          </cell>
          <cell r="AE149">
            <v>53.474999999999994</v>
          </cell>
          <cell r="AF149">
            <v>0.25</v>
          </cell>
          <cell r="AG149">
            <v>0.28645161290322585</v>
          </cell>
          <cell r="AH149">
            <v>10</v>
          </cell>
          <cell r="AJ149" t="str">
            <v>Noir</v>
          </cell>
          <cell r="AL149" t="str">
            <v>CROSSFIT</v>
          </cell>
          <cell r="AM149">
            <v>707600</v>
          </cell>
          <cell r="AN149" t="str">
            <v>Disques de compétition résistants aux chocs. Amorti lors du lancé au sol.</v>
          </cell>
          <cell r="AO149" t="str">
            <v>http://www.leaderfit-equipement.com/images/eboutique/20150122153628.jpg</v>
          </cell>
          <cell r="AP149">
            <v>0.2</v>
          </cell>
        </row>
        <row r="150">
          <cell r="B150">
            <v>1508</v>
          </cell>
          <cell r="C150" t="str">
            <v>DISQUES NOIRS A POIGNEES 1,25 KG rond</v>
          </cell>
          <cell r="D150" t="str">
            <v>BLACK OLYMPIC PLATE W/STEEL RING 1,25Kg</v>
          </cell>
          <cell r="E150" t="str">
            <v>WOHLSTAND</v>
          </cell>
          <cell r="F150" t="str">
            <v>PR</v>
          </cell>
          <cell r="G150">
            <v>2.74</v>
          </cell>
          <cell r="H150">
            <v>2.42477876106194</v>
          </cell>
          <cell r="I150">
            <v>2.7884955752212308</v>
          </cell>
          <cell r="J150">
            <v>0.15</v>
          </cell>
          <cell r="K150">
            <v>8</v>
          </cell>
          <cell r="AB150">
            <v>0.65143805309734615</v>
          </cell>
          <cell r="AD150">
            <v>4.8</v>
          </cell>
          <cell r="AE150">
            <v>4.8</v>
          </cell>
          <cell r="AF150">
            <v>0.4</v>
          </cell>
          <cell r="AG150">
            <v>0.41906342182891021</v>
          </cell>
          <cell r="AH150">
            <v>2.5</v>
          </cell>
          <cell r="AL150" t="str">
            <v>MUSCULATION</v>
          </cell>
          <cell r="AM150">
            <v>707600</v>
          </cell>
          <cell r="AN150" t="str">
            <v>Utilisé dans les exercices de crossfit mais aussi dans la préparation aux sports de combat, le disque rond est un outil complet qui vous permettra de travailler efficacement et de manière harmonieuse chaque groupe musculaire.</v>
          </cell>
          <cell r="AO150" t="str">
            <v>http://www.leaderfit-equipement.com/images/eboutique/20140827111100.jpg</v>
          </cell>
          <cell r="AP150">
            <v>0.2</v>
          </cell>
        </row>
        <row r="151">
          <cell r="B151">
            <v>1509</v>
          </cell>
          <cell r="C151" t="str">
            <v>DISQUES NOIRS A POIGNEES 10 KG rond</v>
          </cell>
          <cell r="D151" t="str">
            <v>BLACK OLYMPIC PLATE W/STEEL RING 10Kgs</v>
          </cell>
          <cell r="E151" t="str">
            <v>WOHLSTAND</v>
          </cell>
          <cell r="F151" t="str">
            <v>PR</v>
          </cell>
          <cell r="G151">
            <v>21.9</v>
          </cell>
          <cell r="H151">
            <v>19.380530973451322</v>
          </cell>
          <cell r="I151">
            <v>22.287610619469017</v>
          </cell>
          <cell r="J151">
            <v>0.15</v>
          </cell>
          <cell r="K151">
            <v>66.2</v>
          </cell>
          <cell r="AB151">
            <v>0.6633291447210119</v>
          </cell>
          <cell r="AC151" t="str">
            <v>x</v>
          </cell>
          <cell r="AD151">
            <v>31.94</v>
          </cell>
          <cell r="AE151">
            <v>39.72</v>
          </cell>
          <cell r="AF151">
            <v>0.4</v>
          </cell>
          <cell r="AG151">
            <v>0.43888190786835302</v>
          </cell>
          <cell r="AH151">
            <v>20</v>
          </cell>
          <cell r="AL151" t="str">
            <v>MUSCULATION</v>
          </cell>
          <cell r="AM151">
            <v>707600</v>
          </cell>
          <cell r="AN151" t="str">
            <v>Utilisé dans les exercices de crossfit mais aussi dans la préparation aux sports de combat, le disque rond est un outil complet qui vous permettra de travailler efficacement et de manière harmonieuse chaque groupe musculaire.</v>
          </cell>
          <cell r="AO151" t="str">
            <v>http://www.leaderfit-equipement.com/images/eboutique/20140827111100.jpg</v>
          </cell>
          <cell r="AP151">
            <v>0.2</v>
          </cell>
        </row>
        <row r="152">
          <cell r="B152">
            <v>1510</v>
          </cell>
          <cell r="C152" t="str">
            <v>DISQUES NOIRS A POIGNEES 15 KG rond</v>
          </cell>
          <cell r="D152" t="str">
            <v>BLACK OLYMPIC PLATE W/STEEL RING 15Kgs</v>
          </cell>
          <cell r="E152" t="str">
            <v>WOHLSTAND</v>
          </cell>
          <cell r="F152" t="str">
            <v>PR</v>
          </cell>
          <cell r="G152">
            <v>32.86</v>
          </cell>
          <cell r="H152">
            <v>29.079646017699201</v>
          </cell>
          <cell r="I152">
            <v>33.441592920354076</v>
          </cell>
          <cell r="J152">
            <v>0.15</v>
          </cell>
          <cell r="K152">
            <v>99.4</v>
          </cell>
          <cell r="AB152">
            <v>0.6635654635779269</v>
          </cell>
          <cell r="AC152" t="str">
            <v>x</v>
          </cell>
          <cell r="AD152">
            <v>47.92</v>
          </cell>
          <cell r="AE152">
            <v>59.64</v>
          </cell>
          <cell r="AF152">
            <v>0.4</v>
          </cell>
          <cell r="AG152">
            <v>0.43927577262987805</v>
          </cell>
          <cell r="AH152">
            <v>30</v>
          </cell>
          <cell r="AL152" t="str">
            <v>MUSCULATION</v>
          </cell>
          <cell r="AM152">
            <v>707600</v>
          </cell>
          <cell r="AN152" t="str">
            <v>Utilisé dans les exercices de crossfit mais aussi dans la préparation aux sports de combat, le disque rond est un outil complet qui vous permettra de travailler efficacement et de manière harmonieuse chaque groupe musculaire.</v>
          </cell>
          <cell r="AO152" t="str">
            <v>http://www.leaderfit-equipement.com/images/eboutique/20140827111100.jpg</v>
          </cell>
          <cell r="AP152">
            <v>0.2</v>
          </cell>
        </row>
        <row r="153">
          <cell r="B153">
            <v>1511</v>
          </cell>
          <cell r="C153" t="str">
            <v>DISQUES NOIRS A POIGNEES 2,5 KG rond</v>
          </cell>
          <cell r="D153" t="str">
            <v>BLACK OLYMPIC PLATE W/STEEL RING 2,5Kgs</v>
          </cell>
          <cell r="E153" t="str">
            <v>WOHLSTAND</v>
          </cell>
          <cell r="F153" t="str">
            <v>PR</v>
          </cell>
          <cell r="G153">
            <v>5.48</v>
          </cell>
          <cell r="H153">
            <v>4.8495575221238996</v>
          </cell>
          <cell r="I153">
            <v>5.5769911504424838</v>
          </cell>
          <cell r="J153">
            <v>0.15</v>
          </cell>
          <cell r="K153">
            <v>16.600000000000001</v>
          </cell>
          <cell r="AB153">
            <v>0.66403667768418773</v>
          </cell>
          <cell r="AC153" t="str">
            <v>x</v>
          </cell>
          <cell r="AD153">
            <v>7.98</v>
          </cell>
          <cell r="AE153">
            <v>9.9600000000000009</v>
          </cell>
          <cell r="AF153">
            <v>0.4</v>
          </cell>
          <cell r="AG153">
            <v>0.44006112947364628</v>
          </cell>
          <cell r="AH153">
            <v>5</v>
          </cell>
          <cell r="AL153" t="str">
            <v>MUSCULATION</v>
          </cell>
          <cell r="AM153">
            <v>707600</v>
          </cell>
          <cell r="AN153" t="str">
            <v>Utilisé dans les exercices de crossfit mais aussi dans la préparation aux sports de combat, le disque rond est un outil complet qui vous permettra de travailler efficacement et de manière harmonieuse chaque groupe musculaire.</v>
          </cell>
          <cell r="AO153" t="str">
            <v>http://www.leaderfit-equipement.com/images/eboutique/20140827111100.jpg</v>
          </cell>
          <cell r="AP153">
            <v>0.2</v>
          </cell>
        </row>
        <row r="154">
          <cell r="B154">
            <v>1512</v>
          </cell>
          <cell r="C154" t="str">
            <v>DISQUES NOIRS A POIGNEES 20 KG rond</v>
          </cell>
          <cell r="D154" t="str">
            <v>BLACK OLYMPIC PLATE W/STEEL RING 20Kgs</v>
          </cell>
          <cell r="E154" t="str">
            <v>WOHLSTAND</v>
          </cell>
          <cell r="F154" t="str">
            <v>PR</v>
          </cell>
          <cell r="G154">
            <v>41.84</v>
          </cell>
          <cell r="H154">
            <v>37.026548672566399</v>
          </cell>
          <cell r="I154">
            <v>42.580530973451353</v>
          </cell>
          <cell r="J154">
            <v>0.15</v>
          </cell>
          <cell r="K154">
            <v>133.19999999999999</v>
          </cell>
          <cell r="AB154">
            <v>0.68032634404315795</v>
          </cell>
          <cell r="AC154" t="str">
            <v>x</v>
          </cell>
          <cell r="AD154">
            <v>85.28</v>
          </cell>
          <cell r="AE154">
            <v>79.919999999999987</v>
          </cell>
          <cell r="AF154">
            <v>0.4</v>
          </cell>
          <cell r="AG154">
            <v>0.46721057340526329</v>
          </cell>
          <cell r="AH154">
            <v>40</v>
          </cell>
          <cell r="AL154" t="str">
            <v>MUSCULATION</v>
          </cell>
          <cell r="AM154">
            <v>707600</v>
          </cell>
          <cell r="AN154" t="str">
            <v>Utilisé dans les exercices de crossfit mais aussi dans la préparation aux sports de combat, le disque rond est un outil complet qui vous permettra de travailler efficacement et de manière harmonieuse chaque groupe musculaire.</v>
          </cell>
          <cell r="AO154" t="str">
            <v>http://www.leaderfit-equipement.com/images/eboutique/20140827111100.jpg</v>
          </cell>
          <cell r="AP154">
            <v>0.2</v>
          </cell>
        </row>
        <row r="155">
          <cell r="B155">
            <v>1513</v>
          </cell>
          <cell r="C155" t="str">
            <v>DISQUES NOIRS A POIGNEES 5 KG rond</v>
          </cell>
          <cell r="D155" t="str">
            <v>BLACK OLYMPIC PLATE W/STEEL RING 5Kgs</v>
          </cell>
          <cell r="E155" t="str">
            <v>WOHLSTAND</v>
          </cell>
          <cell r="F155" t="str">
            <v>PR</v>
          </cell>
          <cell r="G155">
            <v>10.96</v>
          </cell>
          <cell r="H155">
            <v>9.6991150442477796</v>
          </cell>
          <cell r="I155">
            <v>11.153982300884946</v>
          </cell>
          <cell r="J155">
            <v>0.15</v>
          </cell>
          <cell r="K155">
            <v>33.200000000000003</v>
          </cell>
          <cell r="AB155">
            <v>0.66403667768418839</v>
          </cell>
          <cell r="AC155" t="str">
            <v>x</v>
          </cell>
          <cell r="AD155">
            <v>15.96</v>
          </cell>
          <cell r="AE155">
            <v>19.920000000000002</v>
          </cell>
          <cell r="AF155">
            <v>0.4</v>
          </cell>
          <cell r="AG155">
            <v>0.44006112947364728</v>
          </cell>
          <cell r="AH155">
            <v>10</v>
          </cell>
          <cell r="AL155" t="str">
            <v>MUSCULATION</v>
          </cell>
          <cell r="AM155">
            <v>707600</v>
          </cell>
          <cell r="AN155" t="str">
            <v>Utilisé dans les exercices de crossfit mais aussi dans la préparation aux sports de combat, le disque rond est un outil complet qui vous permettra de travailler efficacement et de manière harmonieuse chaque groupe musculaire.</v>
          </cell>
          <cell r="AO155" t="str">
            <v>http://www.leaderfit-equipement.com/images/eboutique/20140827111100.jpg</v>
          </cell>
          <cell r="AP155">
            <v>0.2</v>
          </cell>
        </row>
        <row r="156">
          <cell r="B156">
            <v>1515</v>
          </cell>
          <cell r="C156" t="str">
            <v>DOME TRAINER</v>
          </cell>
          <cell r="D156" t="str">
            <v>BALANCE TRAINER</v>
          </cell>
          <cell r="E156" t="str">
            <v>WOHLSTAND</v>
          </cell>
          <cell r="F156" t="str">
            <v>PC</v>
          </cell>
          <cell r="G156">
            <v>29.4</v>
          </cell>
          <cell r="H156">
            <v>26.017699115044248</v>
          </cell>
          <cell r="I156">
            <v>29.920353982300885</v>
          </cell>
          <cell r="J156">
            <v>0.15</v>
          </cell>
          <cell r="K156">
            <v>104.51</v>
          </cell>
          <cell r="L156">
            <v>93.64</v>
          </cell>
          <cell r="M156">
            <v>68.047464777551397</v>
          </cell>
          <cell r="P156">
            <v>85</v>
          </cell>
          <cell r="Q156">
            <v>64.799583550234246</v>
          </cell>
          <cell r="T156">
            <v>78.59</v>
          </cell>
          <cell r="U156">
            <v>61.928548183864514</v>
          </cell>
          <cell r="AB156">
            <v>0.71370821947851038</v>
          </cell>
          <cell r="AD156">
            <v>57.480500000000006</v>
          </cell>
          <cell r="AE156">
            <v>57.480500000000006</v>
          </cell>
          <cell r="AF156">
            <v>0.45</v>
          </cell>
          <cell r="AG156">
            <v>0.47946948996092797</v>
          </cell>
          <cell r="AH156">
            <v>10</v>
          </cell>
          <cell r="AI156" t="str">
            <v>Diamètre: 69cm</v>
          </cell>
          <cell r="AJ156" t="str">
            <v>Bleu</v>
          </cell>
          <cell r="AL156" t="str">
            <v>FITNESS</v>
          </cell>
          <cell r="AM156">
            <v>707600</v>
          </cell>
          <cell r="AN156" t="str">
            <v xml:space="preserve">Le dôme trainer est conçu pour l’entraînement dans tous les plans de l’espace. Il peut être utilisé avec le côté plateforme, soit en haut soit en bas pour différents types de défis d'équilibre. Il est gonflable et se déplace facilement._x000D_Très apprécié par </v>
          </cell>
          <cell r="AO156" t="str">
            <v>http://www.leaderfit-equipement.com/images/eboutique/20140827112349.jpg</v>
          </cell>
          <cell r="AP156">
            <v>0.2</v>
          </cell>
        </row>
        <row r="157">
          <cell r="B157">
            <v>3631</v>
          </cell>
          <cell r="C157" t="str">
            <v>Dôme trainer pink</v>
          </cell>
          <cell r="D157" t="str">
            <v>Dôme trainer pink</v>
          </cell>
          <cell r="E157" t="str">
            <v>AZUNI</v>
          </cell>
          <cell r="F157" t="str">
            <v>PC</v>
          </cell>
          <cell r="G157">
            <v>28.51</v>
          </cell>
          <cell r="H157">
            <v>25.230088495575224</v>
          </cell>
          <cell r="I157">
            <v>29.014601769911504</v>
          </cell>
          <cell r="J157">
            <v>0.15</v>
          </cell>
          <cell r="K157">
            <v>104.51</v>
          </cell>
          <cell r="L157">
            <v>95</v>
          </cell>
          <cell r="M157">
            <v>69.458313926408948</v>
          </cell>
          <cell r="P157">
            <v>85</v>
          </cell>
          <cell r="Q157">
            <v>65.865174388339412</v>
          </cell>
          <cell r="AB157">
            <v>0.72237487541946699</v>
          </cell>
          <cell r="AD157">
            <v>57.480500000000006</v>
          </cell>
          <cell r="AE157">
            <v>57.480500000000006</v>
          </cell>
          <cell r="AF157">
            <v>0.45</v>
          </cell>
          <cell r="AG157">
            <v>0.49522704621721281</v>
          </cell>
          <cell r="AH157">
            <v>7</v>
          </cell>
          <cell r="AI157" t="str">
            <v>Diamètre: 63cm</v>
          </cell>
          <cell r="AJ157" t="str">
            <v>Rose</v>
          </cell>
          <cell r="AL157" t="str">
            <v>FITNESS</v>
          </cell>
          <cell r="AM157">
            <v>707600</v>
          </cell>
          <cell r="AN157" t="str">
            <v xml:space="preserve">Le dôme trainer est conçu pour l’entraînement dans tous les plans de l’espace. Il peut être utilisé avec le côté plateforme, soit en haut soit en bas pour différents types de défis d'équilibre. Il est gonflable et se déplace facilement._x000D_Très apprécié par </v>
          </cell>
          <cell r="AO157" t="str">
            <v>http://www.leaderfit-equipement.com/images/eboutique/liste20140827113332.jpg</v>
          </cell>
          <cell r="AP157">
            <v>0.2</v>
          </cell>
        </row>
        <row r="158">
          <cell r="B158">
            <v>3419</v>
          </cell>
          <cell r="C158" t="str">
            <v>DOUBLE CHIN-UP BAR 1080mm</v>
          </cell>
          <cell r="D158" t="str">
            <v>DOUBLE CHIN-UP BAR 1080mm</v>
          </cell>
          <cell r="E158" t="str">
            <v>RISING</v>
          </cell>
          <cell r="F158" t="str">
            <v>PC</v>
          </cell>
          <cell r="G158">
            <v>32</v>
          </cell>
          <cell r="H158">
            <v>28.318584070796462</v>
          </cell>
          <cell r="I158">
            <v>32.56637168141593</v>
          </cell>
          <cell r="J158">
            <v>0.15</v>
          </cell>
          <cell r="K158">
            <v>124.47</v>
          </cell>
          <cell r="AB158">
            <v>0.7383596715560703</v>
          </cell>
          <cell r="AD158">
            <v>68.458500000000001</v>
          </cell>
          <cell r="AE158">
            <v>68.458500000000001</v>
          </cell>
          <cell r="AF158">
            <v>0.45</v>
          </cell>
          <cell r="AG158">
            <v>0.52429031192012787</v>
          </cell>
          <cell r="AH158">
            <v>9</v>
          </cell>
          <cell r="AI158" t="str">
            <v>1080mm</v>
          </cell>
          <cell r="AL158" t="str">
            <v>CROSSFIT</v>
          </cell>
          <cell r="AM158">
            <v>707600</v>
          </cell>
          <cell r="AN158" t="str">
            <v>_x000D_Barre de traction double pouvant servir de support pour sangles, suspension training et tractions.</v>
          </cell>
          <cell r="AO158" t="str">
            <v>http://www.leaderfit-equipement.com/images/eboutique/20140827142553.jpg</v>
          </cell>
          <cell r="AP158">
            <v>0.2</v>
          </cell>
        </row>
        <row r="159">
          <cell r="B159">
            <v>3420</v>
          </cell>
          <cell r="C159" t="str">
            <v>DOUBLE CHIN-UP BAR 1800mm</v>
          </cell>
          <cell r="D159" t="str">
            <v>DOUBLE CHIN-UP BAR 1800mm</v>
          </cell>
          <cell r="E159" t="str">
            <v>RISING</v>
          </cell>
          <cell r="F159" t="str">
            <v>PC</v>
          </cell>
          <cell r="G159">
            <v>39</v>
          </cell>
          <cell r="H159">
            <v>34.513274336283189</v>
          </cell>
          <cell r="I159">
            <v>39.690265486725664</v>
          </cell>
          <cell r="J159">
            <v>0.15</v>
          </cell>
          <cell r="K159">
            <v>151.69499999999999</v>
          </cell>
          <cell r="AB159">
            <v>0.73835482061553992</v>
          </cell>
          <cell r="AD159">
            <v>83.432249999999996</v>
          </cell>
          <cell r="AE159">
            <v>83.432249999999996</v>
          </cell>
          <cell r="AF159">
            <v>0.45</v>
          </cell>
          <cell r="AG159">
            <v>0.52428149202825447</v>
          </cell>
          <cell r="AH159">
            <v>12.5</v>
          </cell>
          <cell r="AI159" t="str">
            <v>1800mm</v>
          </cell>
          <cell r="AL159" t="str">
            <v>CROSSFIT</v>
          </cell>
          <cell r="AM159">
            <v>707600</v>
          </cell>
          <cell r="AN159" t="str">
            <v>_x000D_Barre de traction double pouvant servir de support pour sangles, suspension training et tractions.</v>
          </cell>
          <cell r="AO159" t="str">
            <v>http://www.leaderfit-equipement.com/images/eboutique/20140827142553.jpg</v>
          </cell>
          <cell r="AP159">
            <v>0.2</v>
          </cell>
        </row>
        <row r="160">
          <cell r="B160">
            <v>1521</v>
          </cell>
          <cell r="C160" t="str">
            <v>DOUBLE POIGNEE ROWING DE TIRAGE DORSAL 40CM</v>
          </cell>
          <cell r="D160" t="str">
            <v>8 - MACHINE ACCESSORIES</v>
          </cell>
          <cell r="E160" t="str">
            <v>WOHLSTAND</v>
          </cell>
          <cell r="F160" t="str">
            <v>PC</v>
          </cell>
          <cell r="G160">
            <v>16.64</v>
          </cell>
          <cell r="H160">
            <v>14.725663716814161</v>
          </cell>
          <cell r="I160">
            <v>16.934513274336283</v>
          </cell>
          <cell r="J160">
            <v>0.15</v>
          </cell>
          <cell r="K160">
            <v>33.28</v>
          </cell>
          <cell r="AB160">
            <v>0.49115044247787609</v>
          </cell>
          <cell r="AD160">
            <v>24.96</v>
          </cell>
          <cell r="AE160">
            <v>24.96</v>
          </cell>
          <cell r="AF160">
            <v>0.25</v>
          </cell>
          <cell r="AG160">
            <v>0.3215339233038349</v>
          </cell>
          <cell r="AH160">
            <v>3.75</v>
          </cell>
          <cell r="AI160" t="str">
            <v>40cm</v>
          </cell>
          <cell r="AL160" t="str">
            <v>MUSCULATION</v>
          </cell>
          <cell r="AM160">
            <v>707600</v>
          </cell>
          <cell r="AN160" t="str">
            <v>Double poignée rowing de tirage dorsal, accessoire de tirage pour la musculation._x000D_Travail profond des dorsaux, poignées avec renforts._x000D_Complémentaire dans l'utilisation d'appareils à charge guidée. Idéale pour le travail à la poulie.</v>
          </cell>
          <cell r="AO160" t="str">
            <v>http://www.leaderfit-equipement.com/images/eboutique/20140827151745.jpg</v>
          </cell>
          <cell r="AP160">
            <v>0.2</v>
          </cell>
        </row>
        <row r="161">
          <cell r="B161">
            <v>1520</v>
          </cell>
          <cell r="C161" t="str">
            <v>DOUBLE POIGNEES DE TIRAGE BICEPS-TRICEPS</v>
          </cell>
          <cell r="D161" t="str">
            <v>6 - MULTI PURPOSE V-BAR</v>
          </cell>
          <cell r="E161" t="str">
            <v>WOHLSTAND</v>
          </cell>
          <cell r="F161" t="str">
            <v>PC</v>
          </cell>
          <cell r="G161">
            <v>9.0399999999999991</v>
          </cell>
          <cell r="H161">
            <v>8</v>
          </cell>
          <cell r="I161">
            <v>9.1999999999999993</v>
          </cell>
          <cell r="J161">
            <v>0.15</v>
          </cell>
          <cell r="K161">
            <v>26.67</v>
          </cell>
          <cell r="AB161">
            <v>0.6550431196100488</v>
          </cell>
          <cell r="AD161">
            <v>16.001999999999999</v>
          </cell>
          <cell r="AE161">
            <v>16.001999999999999</v>
          </cell>
          <cell r="AF161">
            <v>0.4</v>
          </cell>
          <cell r="AG161">
            <v>0.42507186601674796</v>
          </cell>
          <cell r="AH161">
            <v>3.1</v>
          </cell>
          <cell r="AI161" t="str">
            <v>50cm</v>
          </cell>
          <cell r="AL161" t="str">
            <v>MUSCULATION</v>
          </cell>
          <cell r="AM161">
            <v>707600</v>
          </cell>
          <cell r="AN161" t="str">
            <v>Double poignée de tirage biceps-triceps, accessoire de tirage utilisé en musculation pour le travail profond des muscles des biceps-triceps. Poignées avec renforts._x000D_Complémentaire dans l'utilisation d'appareils à charge guidée. Barre idéale pour le travai</v>
          </cell>
          <cell r="AO161" t="str">
            <v>http://www.leaderfit-equipement.com/images/eboutique/20140827151956.jpg</v>
          </cell>
          <cell r="AP161">
            <v>0.2</v>
          </cell>
        </row>
        <row r="162">
          <cell r="B162">
            <v>3632</v>
          </cell>
          <cell r="C162" t="str">
            <v xml:space="preserve">Dual multi-pulley </v>
          </cell>
          <cell r="D162" t="str">
            <v xml:space="preserve">Dual multi-pulley </v>
          </cell>
          <cell r="E162" t="str">
            <v>PULSE FITNESS</v>
          </cell>
          <cell r="F162" t="str">
            <v>PC</v>
          </cell>
          <cell r="G162">
            <v>4077.15</v>
          </cell>
          <cell r="H162">
            <v>3608.0973451327436</v>
          </cell>
          <cell r="I162">
            <v>3608.0973451327436</v>
          </cell>
          <cell r="J162">
            <v>0</v>
          </cell>
          <cell r="K162">
            <v>5734</v>
          </cell>
          <cell r="AB162">
            <v>0.37075386377175734</v>
          </cell>
          <cell r="AD162">
            <v>4587.2</v>
          </cell>
          <cell r="AE162">
            <v>4587.2</v>
          </cell>
          <cell r="AF162">
            <v>0.2</v>
          </cell>
          <cell r="AG162">
            <v>0.21344232971469657</v>
          </cell>
          <cell r="AH162">
            <v>598</v>
          </cell>
          <cell r="AI162" t="str">
            <v>246 _ 235 _ 242cm</v>
          </cell>
          <cell r="AL162" t="str">
            <v>MUSCULATION</v>
          </cell>
          <cell r="AM162">
            <v>707100</v>
          </cell>
          <cell r="AN162" t="str">
            <v>Poulie double inclinaison + Poignées ajustables néoprène + Barre de traction double multi-positions</v>
          </cell>
          <cell r="AO162" t="str">
            <v>http://www.leaderfit-equipement.com/images/eboutique/20140827144759.jpg</v>
          </cell>
          <cell r="AP162">
            <v>0.2</v>
          </cell>
        </row>
        <row r="163">
          <cell r="B163">
            <v>1523</v>
          </cell>
          <cell r="C163" t="str">
            <v>DVD COURS MATWORK I</v>
          </cell>
          <cell r="D163" t="str">
            <v>DVD COURS MATWORK I</v>
          </cell>
          <cell r="E163" t="str">
            <v>TV TOURS</v>
          </cell>
          <cell r="F163" t="str">
            <v>PC</v>
          </cell>
          <cell r="H163">
            <v>1.6</v>
          </cell>
          <cell r="I163">
            <v>1.6800000000000002</v>
          </cell>
          <cell r="J163">
            <v>0.05</v>
          </cell>
          <cell r="K163">
            <v>16.72</v>
          </cell>
          <cell r="AB163">
            <v>0.8995215311004785</v>
          </cell>
          <cell r="AD163">
            <v>7.5239999999999991</v>
          </cell>
          <cell r="AE163">
            <v>7.5239999999999991</v>
          </cell>
          <cell r="AF163">
            <v>0.55000000000000004</v>
          </cell>
          <cell r="AG163">
            <v>0.7767145135566188</v>
          </cell>
          <cell r="AH163">
            <v>0.09</v>
          </cell>
          <cell r="AL163" t="str">
            <v>MEDIATHEQUE</v>
          </cell>
          <cell r="AM163">
            <v>707700</v>
          </cell>
          <cell r="AP163">
            <v>0.2</v>
          </cell>
        </row>
        <row r="164">
          <cell r="B164">
            <v>1524</v>
          </cell>
          <cell r="C164" t="str">
            <v>DVD COURS MATWORK II</v>
          </cell>
          <cell r="D164" t="str">
            <v>DVD COURS MATWORK II</v>
          </cell>
          <cell r="E164" t="str">
            <v>TV TOURS</v>
          </cell>
          <cell r="F164" t="str">
            <v>PC</v>
          </cell>
          <cell r="H164">
            <v>1.6</v>
          </cell>
          <cell r="I164">
            <v>1.6800000000000002</v>
          </cell>
          <cell r="J164">
            <v>0.05</v>
          </cell>
          <cell r="K164">
            <v>16.72</v>
          </cell>
          <cell r="AB164">
            <v>0.8995215311004785</v>
          </cell>
          <cell r="AD164">
            <v>7.5239999999999991</v>
          </cell>
          <cell r="AE164">
            <v>7.5239999999999991</v>
          </cell>
          <cell r="AF164">
            <v>0.55000000000000004</v>
          </cell>
          <cell r="AG164">
            <v>0.7767145135566188</v>
          </cell>
          <cell r="AH164">
            <v>0.09</v>
          </cell>
          <cell r="AL164" t="str">
            <v>MEDIATHEQUE</v>
          </cell>
          <cell r="AM164">
            <v>707700</v>
          </cell>
          <cell r="AN164" t="str">
            <v>DVD cours matwork II, cours LF'Pilates qui prend la suite du niveau fondamental et vous permet de voir au total 25 mouvements de la méthode Pilates._x000D_Continuez votre entraînement avec la méthode LF’Pilates : renforcement des muscles profonds et superficiel</v>
          </cell>
          <cell r="AO164" t="str">
            <v>http://www.leaderfit-equipement.com/images/eboutique/20140827114400.jpg</v>
          </cell>
          <cell r="AP164">
            <v>0.2</v>
          </cell>
        </row>
        <row r="165">
          <cell r="B165">
            <v>1525</v>
          </cell>
          <cell r="C165" t="str">
            <v>DVD COURS MATWORK III</v>
          </cell>
          <cell r="D165" t="str">
            <v>DVD COURS MATWORK III</v>
          </cell>
          <cell r="E165" t="str">
            <v>TV TOURS</v>
          </cell>
          <cell r="F165" t="str">
            <v>PC</v>
          </cell>
          <cell r="H165">
            <v>1.6</v>
          </cell>
          <cell r="I165">
            <v>1.6800000000000002</v>
          </cell>
          <cell r="J165">
            <v>0.05</v>
          </cell>
          <cell r="K165">
            <v>16.72</v>
          </cell>
          <cell r="AB165">
            <v>0.8995215311004785</v>
          </cell>
          <cell r="AD165">
            <v>7.5239999999999991</v>
          </cell>
          <cell r="AE165">
            <v>7.5239999999999991</v>
          </cell>
          <cell r="AF165">
            <v>0.55000000000000004</v>
          </cell>
          <cell r="AG165">
            <v>0.7767145135566188</v>
          </cell>
          <cell r="AH165">
            <v>0.09</v>
          </cell>
          <cell r="AL165" t="str">
            <v>MEDIATHEQUE</v>
          </cell>
          <cell r="AM165">
            <v>707700</v>
          </cell>
          <cell r="AN165" t="str">
            <v>DVD cours matwork III, cours LF'Pilates, dernier niveau de la méthode Pilates qui reprend les 35 mouvements._x000D_Continuez votre entraînement avec la méthode LF’Pilates : renforcement des muscles profonds et superficiels, travail de la posture, de l’équilibre</v>
          </cell>
          <cell r="AO165" t="str">
            <v>http://www.leaderfit-equipement.com/images/eboutique/20140827114330.jpg</v>
          </cell>
          <cell r="AP165">
            <v>0.2</v>
          </cell>
        </row>
        <row r="166">
          <cell r="B166">
            <v>1526</v>
          </cell>
          <cell r="C166" t="str">
            <v>DVD COURS PETIT MATERIEL</v>
          </cell>
          <cell r="D166" t="str">
            <v>DVD COURS PETIT MATERIEL</v>
          </cell>
          <cell r="E166" t="str">
            <v>TV TOURS</v>
          </cell>
          <cell r="F166" t="str">
            <v>PC</v>
          </cell>
          <cell r="H166">
            <v>1.6</v>
          </cell>
          <cell r="I166">
            <v>1.6800000000000002</v>
          </cell>
          <cell r="J166">
            <v>0.05</v>
          </cell>
          <cell r="K166">
            <v>16.72</v>
          </cell>
          <cell r="AB166">
            <v>0.8995215311004785</v>
          </cell>
          <cell r="AD166">
            <v>7.5239999999999991</v>
          </cell>
          <cell r="AE166">
            <v>7.5239999999999991</v>
          </cell>
          <cell r="AF166">
            <v>0.55000000000000004</v>
          </cell>
          <cell r="AG166">
            <v>0.7767145135566188</v>
          </cell>
          <cell r="AH166">
            <v>0.09</v>
          </cell>
          <cell r="AL166" t="str">
            <v>MEDIATHEQUE</v>
          </cell>
          <cell r="AM166">
            <v>707700</v>
          </cell>
          <cell r="AN166" t="str">
            <v>DVD cours petit matériel, cours LF'Pilates qui reprend les exercices de la méthode Pilates à travers le petit matériel : ballon, pilates ring, foam roller._x000D_Découvrez 23 mouvements LF’Pilates avec ces 3 matériels : vous allez renforcer les muscles profonds</v>
          </cell>
          <cell r="AO166" t="str">
            <v>http://www.leaderfit-equipement.com/images/eboutique/20140827114309.jpg</v>
          </cell>
          <cell r="AP166">
            <v>0.2</v>
          </cell>
        </row>
        <row r="167">
          <cell r="B167">
            <v>1527</v>
          </cell>
          <cell r="C167" t="str">
            <v>DVD FORMATION BARREL</v>
          </cell>
          <cell r="D167" t="str">
            <v>DVD FORMATION BARREL</v>
          </cell>
          <cell r="E167" t="str">
            <v>TV TOURS</v>
          </cell>
          <cell r="F167" t="str">
            <v>PC</v>
          </cell>
          <cell r="H167">
            <v>3.92</v>
          </cell>
          <cell r="I167">
            <v>4.1159999999999997</v>
          </cell>
          <cell r="J167">
            <v>0.05</v>
          </cell>
          <cell r="K167">
            <v>33.450000000000003</v>
          </cell>
          <cell r="AB167">
            <v>0.87695067264573989</v>
          </cell>
          <cell r="AD167">
            <v>15.0525</v>
          </cell>
          <cell r="AE167">
            <v>15.0525</v>
          </cell>
          <cell r="AF167">
            <v>0.55000000000000004</v>
          </cell>
          <cell r="AG167">
            <v>0.72655705032386653</v>
          </cell>
          <cell r="AH167">
            <v>0.09</v>
          </cell>
          <cell r="AL167" t="str">
            <v>MEDIATHEQUE</v>
          </cell>
          <cell r="AM167">
            <v>707700</v>
          </cell>
          <cell r="AN167" t="str">
            <v>DVD formation barrel I, premier DVD de formation vous permettant d’apprendre et de maîtriser les différents mouvements de l’arc barrel, du spine corrector et du ladder barrel. Ces 3 matériels permettent de travailler la colonne vertébrale en flexion et en</v>
          </cell>
          <cell r="AO167" t="str">
            <v>http://www.leaderfit-equipement.com/images/eboutique/1527.jpg</v>
          </cell>
          <cell r="AP167">
            <v>0.2</v>
          </cell>
        </row>
        <row r="168">
          <cell r="B168">
            <v>1528</v>
          </cell>
          <cell r="C168" t="str">
            <v>DVD FORMATION MATWORK I</v>
          </cell>
          <cell r="D168" t="str">
            <v>DVD FORMATION MATWORK I</v>
          </cell>
          <cell r="E168" t="str">
            <v>TV TOURS</v>
          </cell>
          <cell r="F168" t="str">
            <v>PC</v>
          </cell>
          <cell r="H168">
            <v>1.65</v>
          </cell>
          <cell r="I168">
            <v>1.7324999999999999</v>
          </cell>
          <cell r="J168">
            <v>0.05</v>
          </cell>
          <cell r="K168">
            <v>25.08</v>
          </cell>
          <cell r="AB168">
            <v>0.93092105263157898</v>
          </cell>
          <cell r="AD168">
            <v>10.032</v>
          </cell>
          <cell r="AE168">
            <v>10.032</v>
          </cell>
          <cell r="AF168">
            <v>0.6</v>
          </cell>
          <cell r="AG168">
            <v>0.82730263157894735</v>
          </cell>
          <cell r="AH168">
            <v>0.09</v>
          </cell>
          <cell r="AL168" t="str">
            <v>MEDIATHEQUE</v>
          </cell>
          <cell r="AM168">
            <v>707700</v>
          </cell>
          <cell r="AN168" t="str">
            <v>DVD formation matwork I, référentiel de formation pour le niveau Pilates Fondamental, reprenant le contenu de formation Pilates Fondamental LF Pilates International._x000D_Ce DVD est la base indispensable pour l’apprentissage afin de bien démarrer votre formati</v>
          </cell>
          <cell r="AO168" t="str">
            <v>http://www.leaderfit-equipement.com/images/eboutique/1528.jpg</v>
          </cell>
          <cell r="AP168">
            <v>0.2</v>
          </cell>
        </row>
        <row r="169">
          <cell r="B169">
            <v>1529</v>
          </cell>
          <cell r="C169" t="str">
            <v>DVD FORMATION MATWORK II</v>
          </cell>
          <cell r="D169" t="str">
            <v>DVD FORMATION MATWORK II</v>
          </cell>
          <cell r="E169" t="str">
            <v>TV TOURS</v>
          </cell>
          <cell r="F169" t="str">
            <v>PC</v>
          </cell>
          <cell r="H169">
            <v>1.65</v>
          </cell>
          <cell r="I169">
            <v>1.7324999999999999</v>
          </cell>
          <cell r="J169">
            <v>0.05</v>
          </cell>
          <cell r="K169">
            <v>25.08</v>
          </cell>
          <cell r="AB169">
            <v>0.93092105263157898</v>
          </cell>
          <cell r="AD169">
            <v>10.032</v>
          </cell>
          <cell r="AE169">
            <v>10.032</v>
          </cell>
          <cell r="AF169">
            <v>0.6</v>
          </cell>
          <cell r="AG169">
            <v>0.82730263157894735</v>
          </cell>
          <cell r="AH169">
            <v>0.09</v>
          </cell>
          <cell r="AL169" t="str">
            <v>MEDIATHEQUE</v>
          </cell>
          <cell r="AM169">
            <v>707700</v>
          </cell>
          <cell r="AN169" t="str">
            <v>DVD formation matwork II, référentiel de formation pour le niveau Pilates Intermédiaire, reprenant le contenu de formation Pilates Intermédiaire LF Pilates International._x000D_Ce DVD est la suite du niveau fondamental et vous permet de progresser et d’acquérir</v>
          </cell>
          <cell r="AO169" t="str">
            <v>http://www.leaderfit-equipement.com/images/eboutique/1529.jpg</v>
          </cell>
          <cell r="AP169">
            <v>0.2</v>
          </cell>
        </row>
        <row r="170">
          <cell r="B170">
            <v>1530</v>
          </cell>
          <cell r="C170" t="str">
            <v>DVD FORMATION MATWORK III</v>
          </cell>
          <cell r="D170" t="str">
            <v>DVD FORMATION MATWORK III</v>
          </cell>
          <cell r="E170" t="str">
            <v>TV TOURS</v>
          </cell>
          <cell r="F170" t="str">
            <v>PC</v>
          </cell>
          <cell r="H170">
            <v>1.66</v>
          </cell>
          <cell r="I170">
            <v>1.7429999999999999</v>
          </cell>
          <cell r="J170">
            <v>0.05</v>
          </cell>
          <cell r="K170">
            <v>25.08</v>
          </cell>
          <cell r="AB170">
            <v>0.93050239234449761</v>
          </cell>
          <cell r="AD170">
            <v>10.032</v>
          </cell>
          <cell r="AE170">
            <v>10.032</v>
          </cell>
          <cell r="AF170">
            <v>0.6</v>
          </cell>
          <cell r="AG170">
            <v>0.82625598086124397</v>
          </cell>
          <cell r="AH170">
            <v>0.09</v>
          </cell>
          <cell r="AL170" t="str">
            <v>MEDIATHEQUE</v>
          </cell>
          <cell r="AM170">
            <v>707700</v>
          </cell>
          <cell r="AN170" t="str">
            <v>DVD formation matwork III, référentiel de formation pour le niveau Pilates Advanced, reprenant le contenu de formation Pilates Advanced LF Pilates International._x000D_Ce DVD est la suite du niveau Intermédiaire et vous permet d’acquérir les derniers mouvements</v>
          </cell>
          <cell r="AO170" t="str">
            <v>http://www.leaderfit-equipement.com/images/eboutique/1530.jpg</v>
          </cell>
          <cell r="AP170">
            <v>0.2</v>
          </cell>
        </row>
        <row r="171">
          <cell r="B171">
            <v>1531</v>
          </cell>
          <cell r="C171" t="str">
            <v>DVD FORMATION PETIT MATERIEL</v>
          </cell>
          <cell r="D171" t="str">
            <v>DVD FORMATION PETIT MATERIEL</v>
          </cell>
          <cell r="E171" t="str">
            <v>TV TOURS</v>
          </cell>
          <cell r="F171" t="str">
            <v>PC</v>
          </cell>
          <cell r="H171">
            <v>1.66</v>
          </cell>
          <cell r="I171">
            <v>1.7429999999999999</v>
          </cell>
          <cell r="J171">
            <v>0.05</v>
          </cell>
          <cell r="K171">
            <v>33.44</v>
          </cell>
          <cell r="AB171">
            <v>0.94787679425837323</v>
          </cell>
          <cell r="AD171">
            <v>13.375999999999999</v>
          </cell>
          <cell r="AE171">
            <v>13.375999999999999</v>
          </cell>
          <cell r="AF171">
            <v>0.6</v>
          </cell>
          <cell r="AG171">
            <v>0.86969198564593309</v>
          </cell>
          <cell r="AH171">
            <v>0.09</v>
          </cell>
          <cell r="AL171" t="str">
            <v>MEDIATHEQUE</v>
          </cell>
          <cell r="AM171">
            <v>707700</v>
          </cell>
          <cell r="AN171" t="str">
            <v>DVD formation petit matériel, référentiel de formation pour le module petit matériel, reprenant le contenu de formation Petit matériel LF Pilates International._x000D_Vous apprendrez 23 mouvements fondamentaux et intermédiaires avec les accessoires Pilates: bal</v>
          </cell>
          <cell r="AO171" t="str">
            <v>http://www.leaderfit-equipement.com/images/eboutique/1531.jpg</v>
          </cell>
          <cell r="AP171">
            <v>0.2</v>
          </cell>
        </row>
        <row r="172">
          <cell r="B172">
            <v>1532</v>
          </cell>
          <cell r="C172" t="str">
            <v>DVD FORMATION REFORMER</v>
          </cell>
          <cell r="D172" t="str">
            <v>DVD FORMATION REFORMER</v>
          </cell>
          <cell r="E172" t="str">
            <v>TV TOURS</v>
          </cell>
          <cell r="F172" t="str">
            <v>PC</v>
          </cell>
          <cell r="H172">
            <v>2.93</v>
          </cell>
          <cell r="I172">
            <v>3.0765000000000002</v>
          </cell>
          <cell r="J172">
            <v>0.05</v>
          </cell>
          <cell r="K172">
            <v>33.450000000000003</v>
          </cell>
          <cell r="AB172">
            <v>0.90802690582959644</v>
          </cell>
          <cell r="AD172">
            <v>13.380000000000003</v>
          </cell>
          <cell r="AE172">
            <v>13.380000000000003</v>
          </cell>
          <cell r="AF172">
            <v>0.6</v>
          </cell>
          <cell r="AG172">
            <v>0.77006726457399099</v>
          </cell>
          <cell r="AH172">
            <v>0.09</v>
          </cell>
          <cell r="AL172" t="str">
            <v>MEDIATHEQUE</v>
          </cell>
          <cell r="AM172">
            <v>707700</v>
          </cell>
          <cell r="AN172" t="str">
            <v>DVD formation reformer I, premier DVD de formation vous permettant d’apprendre et de maîtriser les différents mouvements du Reformer._x000D_Le Reformer offre un entraînement sur un chariot mobile nécessitant un engagement important des abdominaux, et permettant</v>
          </cell>
          <cell r="AO172" t="str">
            <v>http://www.leaderfit-equipement.com/images/eboutique/1532.jpg</v>
          </cell>
          <cell r="AP172">
            <v>0.2</v>
          </cell>
        </row>
        <row r="173">
          <cell r="B173">
            <v>1533</v>
          </cell>
          <cell r="C173" t="str">
            <v>DVD FORMATION STABITITY</v>
          </cell>
          <cell r="D173" t="str">
            <v>DVD FORMATION STABITITY</v>
          </cell>
          <cell r="E173" t="str">
            <v>TV TOURS</v>
          </cell>
          <cell r="F173" t="str">
            <v>PC</v>
          </cell>
          <cell r="H173">
            <v>3.93</v>
          </cell>
          <cell r="I173">
            <v>4.1265000000000001</v>
          </cell>
          <cell r="J173">
            <v>0.05</v>
          </cell>
          <cell r="K173">
            <v>33.450000000000003</v>
          </cell>
          <cell r="AB173">
            <v>0.87663677130044848</v>
          </cell>
          <cell r="AD173">
            <v>15.0525</v>
          </cell>
          <cell r="AE173">
            <v>15.0525</v>
          </cell>
          <cell r="AF173">
            <v>0.55000000000000004</v>
          </cell>
          <cell r="AG173">
            <v>0.72585949177877429</v>
          </cell>
          <cell r="AH173">
            <v>0.09</v>
          </cell>
          <cell r="AL173" t="str">
            <v>MEDIATHEQUE</v>
          </cell>
          <cell r="AM173">
            <v>707700</v>
          </cell>
          <cell r="AN173" t="str">
            <v xml:space="preserve">DVD formation stability I, premier DVD de formation vous permettant d’apprendre et de maîtriser les différents mouvements du Stability Chair._x000D_Le Stability Chair est une sorte de chaise permettant de travailler la stabilisation du bassin et du buste ainsi </v>
          </cell>
          <cell r="AO173" t="str">
            <v>http://www.leaderfit-equipement.com/images/eboutique/1533.jpg</v>
          </cell>
          <cell r="AP173">
            <v>0.2</v>
          </cell>
        </row>
        <row r="174">
          <cell r="B174">
            <v>1543</v>
          </cell>
          <cell r="C174" t="str">
            <v>ECHELLE DE VITESSE</v>
          </cell>
          <cell r="D174" t="str">
            <v>ADJUSTABLE AGILITY LADDER 4M</v>
          </cell>
          <cell r="E174" t="str">
            <v>AMAYA</v>
          </cell>
          <cell r="F174" t="str">
            <v>PC</v>
          </cell>
          <cell r="H174">
            <v>5</v>
          </cell>
          <cell r="I174">
            <v>5.5</v>
          </cell>
          <cell r="J174">
            <v>0.1</v>
          </cell>
          <cell r="K174">
            <v>28.43</v>
          </cell>
          <cell r="AB174">
            <v>0.80654238480478369</v>
          </cell>
          <cell r="AD174">
            <v>12.793499999999998</v>
          </cell>
          <cell r="AE174">
            <v>12.793499999999998</v>
          </cell>
          <cell r="AF174">
            <v>0.55000000000000004</v>
          </cell>
          <cell r="AG174">
            <v>0.57009418845507476</v>
          </cell>
          <cell r="AH174">
            <v>1.1000000000000001</v>
          </cell>
          <cell r="AI174" t="str">
            <v>: 4m</v>
          </cell>
          <cell r="AL174" t="str">
            <v>PERSONAL TRAINER</v>
          </cell>
          <cell r="AM174">
            <v>707600</v>
          </cell>
          <cell r="AN174" t="str">
            <v>Echelle de vitesse, de rythme,et de changement de direction offrant un entraînement performant, et de multiples exercices en salle ou en extérieur.</v>
          </cell>
          <cell r="AO174" t="str">
            <v>http://www.leaderfit-equipement.com/images/eboutique/20140827120451.jpg</v>
          </cell>
          <cell r="AP174">
            <v>0.2</v>
          </cell>
        </row>
        <row r="175">
          <cell r="B175">
            <v>3633</v>
          </cell>
          <cell r="C175" t="str">
            <v xml:space="preserve">Eight station </v>
          </cell>
          <cell r="D175" t="str">
            <v xml:space="preserve">Eight station </v>
          </cell>
          <cell r="E175" t="str">
            <v>PULSE FITNESS</v>
          </cell>
          <cell r="F175" t="str">
            <v>PC</v>
          </cell>
          <cell r="G175">
            <v>10273.35</v>
          </cell>
          <cell r="H175">
            <v>9091.4601769911515</v>
          </cell>
          <cell r="I175">
            <v>9091.4601769911515</v>
          </cell>
          <cell r="J175">
            <v>0</v>
          </cell>
          <cell r="K175">
            <v>14382</v>
          </cell>
          <cell r="AB175">
            <v>0.36785842184736817</v>
          </cell>
          <cell r="AD175">
            <v>11505.6</v>
          </cell>
          <cell r="AE175">
            <v>11505.6</v>
          </cell>
          <cell r="AF175">
            <v>0.2</v>
          </cell>
          <cell r="AG175">
            <v>0.20982302730921021</v>
          </cell>
          <cell r="AH175">
            <v>1250</v>
          </cell>
          <cell r="AI175" t="str">
            <v>105 _ 127 _ 226cm</v>
          </cell>
          <cell r="AL175" t="str">
            <v>MUSCULATION</v>
          </cell>
          <cell r="AM175">
            <v>707100</v>
          </cell>
          <cell r="AN175" t="str">
            <v>Combinaison de 8 machines de musculation + complet + pratique</v>
          </cell>
          <cell r="AO175" t="str">
            <v>http://www.leaderfit-equipement.com/images/eboutique/20140827150918.jpg</v>
          </cell>
          <cell r="AP175">
            <v>0.2</v>
          </cell>
        </row>
        <row r="176">
          <cell r="B176">
            <v>1544</v>
          </cell>
          <cell r="C176" t="str">
            <v>ELASTIBAND 10KG AMA ORANGE</v>
          </cell>
          <cell r="D176" t="str">
            <v>ELASTIBAND 10KG AMA ORANGE</v>
          </cell>
          <cell r="E176" t="str">
            <v>AMAYA</v>
          </cell>
          <cell r="F176" t="str">
            <v>PC</v>
          </cell>
          <cell r="H176">
            <v>2.15</v>
          </cell>
          <cell r="I176">
            <v>2.3650000000000002</v>
          </cell>
          <cell r="J176">
            <v>0.1</v>
          </cell>
          <cell r="K176">
            <v>8.5</v>
          </cell>
          <cell r="L176">
            <v>8.19</v>
          </cell>
          <cell r="M176">
            <v>71.123321123321119</v>
          </cell>
          <cell r="P176">
            <v>7.78</v>
          </cell>
          <cell r="Q176">
            <v>69.601542416452446</v>
          </cell>
          <cell r="T176">
            <v>7.39</v>
          </cell>
          <cell r="U176">
            <v>67.997293640054124</v>
          </cell>
          <cell r="AB176">
            <v>0.72176470588235286</v>
          </cell>
          <cell r="AD176">
            <v>5.0999999999999996</v>
          </cell>
          <cell r="AE176">
            <v>5.0999999999999996</v>
          </cell>
          <cell r="AF176">
            <v>0.4</v>
          </cell>
          <cell r="AG176">
            <v>0.53627450980392144</v>
          </cell>
          <cell r="AH176">
            <v>0.04</v>
          </cell>
          <cell r="AJ176" t="str">
            <v>Orange</v>
          </cell>
          <cell r="AK176" t="str">
            <v>Light</v>
          </cell>
          <cell r="AL176" t="str">
            <v>FITNESS</v>
          </cell>
          <cell r="AM176">
            <v>707600</v>
          </cell>
          <cell r="AN176" t="str">
            <v>Élastique en tissu formé de 8 poignées de préhension. Permet d'agir sur chacun des principaux groupes musculaires (bras, dorsaux, fessiers, pectoraux, cuisses, abdominaux). Les poignées sont numérotées de 1 à 8 pour les mains et les pieds et permettent de</v>
          </cell>
          <cell r="AO176" t="str">
            <v>http://www.leaderfit-equipement.com/images/eboutique/20140827122832.jpg</v>
          </cell>
          <cell r="AP176">
            <v>0.2</v>
          </cell>
        </row>
        <row r="177">
          <cell r="B177">
            <v>1545</v>
          </cell>
          <cell r="C177" t="str">
            <v>ELASTIBAND 15G AMA VERT</v>
          </cell>
          <cell r="D177" t="str">
            <v>ELASTIBAND 15G AMA VERT</v>
          </cell>
          <cell r="E177" t="str">
            <v>AMAYA</v>
          </cell>
          <cell r="F177" t="str">
            <v>PC</v>
          </cell>
          <cell r="H177">
            <v>3.3</v>
          </cell>
          <cell r="I177">
            <v>3.63</v>
          </cell>
          <cell r="J177">
            <v>0.1</v>
          </cell>
          <cell r="K177">
            <v>10.75</v>
          </cell>
          <cell r="AB177">
            <v>0.66232558139534881</v>
          </cell>
          <cell r="AD177">
            <v>6.45</v>
          </cell>
          <cell r="AE177">
            <v>6.45</v>
          </cell>
          <cell r="AF177">
            <v>0.4</v>
          </cell>
          <cell r="AG177">
            <v>0.43720930232558142</v>
          </cell>
          <cell r="AH177">
            <v>0.06</v>
          </cell>
          <cell r="AJ177" t="str">
            <v>Vert</v>
          </cell>
          <cell r="AK177" t="str">
            <v>Medium</v>
          </cell>
          <cell r="AL177" t="str">
            <v>FITNESS</v>
          </cell>
          <cell r="AM177">
            <v>707600</v>
          </cell>
          <cell r="AN177" t="str">
            <v>Élastique en tissu formé de 8 poignées de préhension. Permet d'agir sur chacun des principaux groupes musculaires (bras, dorsaux, fessiers, pectoraux, cuisses, abdominaux). Les poignées sont numérotées de 1 à 8 pour les mains et les pieds et permettent de</v>
          </cell>
          <cell r="AO177" t="str">
            <v>http://www.leaderfit-equipement.com/images/eboutique/20140827122905.jpg</v>
          </cell>
          <cell r="AP177">
            <v>0.2</v>
          </cell>
        </row>
        <row r="178">
          <cell r="B178">
            <v>1546</v>
          </cell>
          <cell r="C178" t="str">
            <v>ELASTIBAND 20KG AMA BLEU</v>
          </cell>
          <cell r="D178" t="str">
            <v>ELASTIBAND 20KG AMA BLEU</v>
          </cell>
          <cell r="E178" t="str">
            <v>AMAYA</v>
          </cell>
          <cell r="F178" t="str">
            <v>PC</v>
          </cell>
          <cell r="H178">
            <v>3.75</v>
          </cell>
          <cell r="I178">
            <v>4.125</v>
          </cell>
          <cell r="J178">
            <v>0.1</v>
          </cell>
          <cell r="K178">
            <v>13.25</v>
          </cell>
          <cell r="AB178">
            <v>0.68867924528301883</v>
          </cell>
          <cell r="AD178">
            <v>7.9499999999999993</v>
          </cell>
          <cell r="AE178">
            <v>7.9499999999999993</v>
          </cell>
          <cell r="AF178">
            <v>0.4</v>
          </cell>
          <cell r="AG178">
            <v>0.48113207547169812</v>
          </cell>
          <cell r="AH178">
            <v>0.1</v>
          </cell>
          <cell r="AJ178" t="str">
            <v>Bleu</v>
          </cell>
          <cell r="AK178" t="str">
            <v>Strong</v>
          </cell>
          <cell r="AL178" t="str">
            <v>FITNESS</v>
          </cell>
          <cell r="AM178">
            <v>707600</v>
          </cell>
          <cell r="AN178" t="str">
            <v>Élastique en tissu formé de 8 poignées de préhension. Permet d'agir sur chacun des principaux groupes musculaires (bras, dorsaux, fessiers, pectoraux, cuisses, abdominaux). Les poignées sont numérotées de 1 à 8 pour les mains et les pieds et permettent de</v>
          </cell>
          <cell r="AO178" t="str">
            <v>http://www.leaderfit-equipement.com/images/eboutique/20140827122928.jpg</v>
          </cell>
          <cell r="AP178">
            <v>0.2</v>
          </cell>
        </row>
        <row r="179">
          <cell r="B179">
            <v>1547</v>
          </cell>
          <cell r="C179" t="str">
            <v>ELASTIQUE DE RESISTANCE POIGNEE/CHEVILLE</v>
          </cell>
          <cell r="D179" t="str">
            <v>ELASTIQUE DE RESISTANCE POIGNEE/CHEVILLE</v>
          </cell>
          <cell r="E179" t="str">
            <v>AMAYA</v>
          </cell>
          <cell r="F179" t="str">
            <v>PC</v>
          </cell>
          <cell r="H179">
            <v>8.25</v>
          </cell>
          <cell r="I179">
            <v>9.0750000000000011</v>
          </cell>
          <cell r="J179">
            <v>0.1</v>
          </cell>
          <cell r="K179">
            <v>29.26</v>
          </cell>
          <cell r="AB179">
            <v>0.68984962406015038</v>
          </cell>
          <cell r="AD179">
            <v>17.556000000000001</v>
          </cell>
          <cell r="AE179">
            <v>17.556000000000001</v>
          </cell>
          <cell r="AF179">
            <v>0.4</v>
          </cell>
          <cell r="AG179">
            <v>0.48308270676691722</v>
          </cell>
          <cell r="AH179">
            <v>0.66</v>
          </cell>
          <cell r="AI179" t="str">
            <v>: 2m</v>
          </cell>
          <cell r="AL179" t="str">
            <v>PERSONAL TRAINER</v>
          </cell>
          <cell r="AM179">
            <v>707600</v>
          </cell>
          <cell r="AN179" t="str">
            <v>Élastique de résistance poignet/cheville, pour développer la puissance des bras et des jambes grâce à un système de résistance. S'attache au poignet, à la cheville ou au bras.</v>
          </cell>
          <cell r="AO179" t="str">
            <v>http://www.leaderfit-equipement.com/images/eboutique/20150127161654.jpg</v>
          </cell>
          <cell r="AP179">
            <v>0.2</v>
          </cell>
        </row>
        <row r="180">
          <cell r="B180">
            <v>1549</v>
          </cell>
          <cell r="C180" t="str">
            <v>ELASTIQUE DE RESISTANCE TAILLE</v>
          </cell>
          <cell r="D180" t="str">
            <v>ELASTIQUE DE RESISTANCE TAILLE</v>
          </cell>
          <cell r="E180" t="str">
            <v>AMAYA</v>
          </cell>
          <cell r="F180" t="str">
            <v>PC</v>
          </cell>
          <cell r="H180">
            <v>29.7</v>
          </cell>
          <cell r="I180">
            <v>32.67</v>
          </cell>
          <cell r="J180">
            <v>0.1</v>
          </cell>
          <cell r="K180">
            <v>51.84</v>
          </cell>
          <cell r="AB180">
            <v>0.36979166666666663</v>
          </cell>
          <cell r="AD180">
            <v>41.472000000000008</v>
          </cell>
          <cell r="AE180">
            <v>41.472000000000008</v>
          </cell>
          <cell r="AF180">
            <v>0.2</v>
          </cell>
          <cell r="AG180">
            <v>0.21223958333333348</v>
          </cell>
          <cell r="AH180">
            <v>0.68</v>
          </cell>
          <cell r="AI180" t="str">
            <v>: 7m</v>
          </cell>
          <cell r="AL180" t="str">
            <v>PERSONAL TRAINER</v>
          </cell>
          <cell r="AM180">
            <v>707600</v>
          </cell>
          <cell r="AN180" t="str">
            <v>Élastique de résistance taille, pour le travail de renforcement musculaire en salle ou en extérieur._x000D_Cet élastique à tenir permet de développer la force et la vitesse des membres inférieurs grâce à un système de résistance fixé à la taille.</v>
          </cell>
          <cell r="AO180" t="str">
            <v>http://www.leaderfit-equipement.com/images/eboutique/20150127162032.jpg</v>
          </cell>
          <cell r="AP180">
            <v>0.2</v>
          </cell>
        </row>
        <row r="181">
          <cell r="B181">
            <v>2317</v>
          </cell>
          <cell r="C181" t="str">
            <v>ELASTIQUE DE RESISTANCE TRAVAIL SAUT</v>
          </cell>
          <cell r="D181" t="str">
            <v>ELASTIQUE DE RESISTANCE TRAVAIL SAUT</v>
          </cell>
          <cell r="E181" t="str">
            <v>AMAYA</v>
          </cell>
          <cell r="F181" t="str">
            <v>PC</v>
          </cell>
          <cell r="H181">
            <v>7.43</v>
          </cell>
          <cell r="I181">
            <v>8.173</v>
          </cell>
          <cell r="J181">
            <v>0.1</v>
          </cell>
          <cell r="K181">
            <v>15.47</v>
          </cell>
          <cell r="AB181">
            <v>0.47168713639301874</v>
          </cell>
          <cell r="AD181">
            <v>11.602500000000001</v>
          </cell>
          <cell r="AE181">
            <v>11.602500000000001</v>
          </cell>
          <cell r="AF181">
            <v>0.25</v>
          </cell>
          <cell r="AG181">
            <v>0.29558284852402505</v>
          </cell>
          <cell r="AH181">
            <v>0.67</v>
          </cell>
          <cell r="AI181" t="str">
            <v>: 4m</v>
          </cell>
          <cell r="AL181" t="str">
            <v>PERSONAL TRAINER</v>
          </cell>
          <cell r="AM181">
            <v>707600</v>
          </cell>
          <cell r="AN181" t="str">
            <v>Élastique de résistance saut, pour améliorer très rapidement la détente verticale._x000D_Se présente sous la forme d'une ceinture s'accrochant à la taille, munie de deux élastiques à fixer ou à tenir au sol.</v>
          </cell>
          <cell r="AO181" t="str">
            <v>http://www.leaderfit-equipement.com/images/eboutique/20150127162348.jpg</v>
          </cell>
          <cell r="AP181">
            <v>0.2</v>
          </cell>
        </row>
        <row r="182">
          <cell r="B182">
            <v>3412</v>
          </cell>
          <cell r="C182" t="str">
            <v>ELEVATION CROSS BAR 1552mm</v>
          </cell>
          <cell r="D182" t="str">
            <v>ELEVATION CROSS BAR 1552mm</v>
          </cell>
          <cell r="E182" t="str">
            <v>RISING</v>
          </cell>
          <cell r="F182" t="str">
            <v>PR</v>
          </cell>
          <cell r="G182">
            <v>72</v>
          </cell>
          <cell r="H182">
            <v>63.716814159292042</v>
          </cell>
          <cell r="I182">
            <v>73.274336283185846</v>
          </cell>
          <cell r="J182">
            <v>0.15</v>
          </cell>
          <cell r="K182">
            <v>155.62375</v>
          </cell>
          <cell r="AB182">
            <v>0.52915710948241612</v>
          </cell>
          <cell r="AD182">
            <v>108.93662499999999</v>
          </cell>
          <cell r="AE182">
            <v>108.93662499999999</v>
          </cell>
          <cell r="AF182">
            <v>0.3</v>
          </cell>
          <cell r="AG182">
            <v>0.32736729926059438</v>
          </cell>
          <cell r="AH182">
            <v>23</v>
          </cell>
          <cell r="AI182" t="str">
            <v>1552mm</v>
          </cell>
          <cell r="AL182" t="str">
            <v>CROSSFIT</v>
          </cell>
          <cell r="AM182">
            <v>707600</v>
          </cell>
          <cell r="AN182" t="str">
            <v>Barre de liaison pour dénivelé.</v>
          </cell>
          <cell r="AO182" t="str">
            <v>http://www.leaderfit-equipement.com/images/eboutique/20140827163304.jpg</v>
          </cell>
          <cell r="AP182">
            <v>0.2</v>
          </cell>
        </row>
        <row r="183">
          <cell r="B183">
            <v>3413</v>
          </cell>
          <cell r="C183" t="str">
            <v>ELEVATION CROSS BAR 2119mm</v>
          </cell>
          <cell r="D183" t="str">
            <v>ELEVATION CROSS BAR 2119mm</v>
          </cell>
          <cell r="E183" t="str">
            <v>RISING</v>
          </cell>
          <cell r="F183" t="str">
            <v>PR</v>
          </cell>
          <cell r="G183">
            <v>90</v>
          </cell>
          <cell r="H183">
            <v>79.646017699115049</v>
          </cell>
          <cell r="I183">
            <v>91.592920353982294</v>
          </cell>
          <cell r="J183">
            <v>0.15</v>
          </cell>
          <cell r="K183">
            <v>194.52249999999995</v>
          </cell>
          <cell r="AB183">
            <v>0.5291397120950927</v>
          </cell>
          <cell r="AD183">
            <v>136.16574999999995</v>
          </cell>
          <cell r="AE183">
            <v>136.16574999999995</v>
          </cell>
          <cell r="AF183">
            <v>0.3</v>
          </cell>
          <cell r="AG183">
            <v>0.32734244585013239</v>
          </cell>
          <cell r="AH183">
            <v>30</v>
          </cell>
          <cell r="AI183" t="str">
            <v>2119mm</v>
          </cell>
          <cell r="AL183" t="str">
            <v>CROSSFIT</v>
          </cell>
          <cell r="AM183">
            <v>707600</v>
          </cell>
          <cell r="AN183" t="str">
            <v>Barre de liaison pour dénivelé.</v>
          </cell>
          <cell r="AO183" t="str">
            <v>http://www.leaderfit-equipement.com/images/eboutique/20140827163304.jpg</v>
          </cell>
          <cell r="AP183">
            <v>0.2</v>
          </cell>
        </row>
        <row r="184">
          <cell r="B184">
            <v>3813</v>
          </cell>
          <cell r="C184" t="str">
            <v>ELEVATION CROSS BAR TRANSVERSAL 1215mm</v>
          </cell>
          <cell r="D184" t="str">
            <v>ELEVATION CROSS BAR TRANSVERSAL 1215mm</v>
          </cell>
          <cell r="E184" t="str">
            <v>RISING</v>
          </cell>
          <cell r="F184" t="str">
            <v>PR</v>
          </cell>
          <cell r="G184">
            <v>44.5</v>
          </cell>
          <cell r="H184">
            <v>39.380530973451329</v>
          </cell>
          <cell r="I184">
            <v>45.287610619469028</v>
          </cell>
          <cell r="J184">
            <v>0.15</v>
          </cell>
          <cell r="K184">
            <v>96.2</v>
          </cell>
          <cell r="AB184">
            <v>0.52923481684543638</v>
          </cell>
          <cell r="AD184">
            <v>67.34</v>
          </cell>
          <cell r="AE184">
            <v>67.34</v>
          </cell>
          <cell r="AF184">
            <v>0.3</v>
          </cell>
          <cell r="AG184">
            <v>0.32747830977919479</v>
          </cell>
          <cell r="AH184">
            <v>12</v>
          </cell>
          <cell r="AI184" t="str">
            <v>1215mm</v>
          </cell>
          <cell r="AL184" t="str">
            <v>CROSSFIT</v>
          </cell>
          <cell r="AM184">
            <v>707600</v>
          </cell>
          <cell r="AN184" t="str">
            <v>Barre de liaison transversale pour structure functional training.</v>
          </cell>
          <cell r="AO184" t="str">
            <v>http://www.leaderfit-equipement.com/images/eboutique/20140827161954.jpg</v>
          </cell>
          <cell r="AP184">
            <v>0.2</v>
          </cell>
        </row>
        <row r="185">
          <cell r="B185">
            <v>3495</v>
          </cell>
          <cell r="C185" t="str">
            <v>Enceinte  roadboy65</v>
          </cell>
          <cell r="D185" t="str">
            <v>Enceinte  roadboy65</v>
          </cell>
          <cell r="E185" t="str">
            <v>MUSIC STOCK</v>
          </cell>
          <cell r="F185" t="str">
            <v>PC</v>
          </cell>
          <cell r="H185">
            <v>105.3</v>
          </cell>
          <cell r="I185">
            <v>105.3</v>
          </cell>
          <cell r="J185">
            <v>0</v>
          </cell>
          <cell r="K185">
            <v>115.83</v>
          </cell>
          <cell r="AB185">
            <v>9.0909090909090939E-2</v>
          </cell>
          <cell r="AD185">
            <v>115.83</v>
          </cell>
          <cell r="AE185">
            <v>115.83</v>
          </cell>
          <cell r="AF185">
            <v>0</v>
          </cell>
          <cell r="AG185">
            <v>9.0909090909090939E-2</v>
          </cell>
          <cell r="AL185" t="str">
            <v>SONORISATION</v>
          </cell>
          <cell r="AM185">
            <v>707600</v>
          </cell>
          <cell r="AN185" t="str">
            <v>Enceinte de sono portable Système acoustique compacte et flexible pour petites prestations, conférences, présentations multimédia, discours, écoles, églises, etc.</v>
          </cell>
          <cell r="AO185" t="str">
            <v>http://www.leaderfit-equipement.com/images/eboutique/20150122144115.jpg</v>
          </cell>
          <cell r="AP185">
            <v>0.2</v>
          </cell>
        </row>
        <row r="186">
          <cell r="B186">
            <v>2627</v>
          </cell>
          <cell r="C186" t="str">
            <v>ENCEINTE BOSE NOUVELLE GÉNÉRATION</v>
          </cell>
          <cell r="D186" t="str">
            <v>ENCEINTE BOSE NOUVELLE GÉNÉRATION</v>
          </cell>
          <cell r="E186" t="str">
            <v>MUSIC STOCK</v>
          </cell>
          <cell r="F186" t="str">
            <v>PC</v>
          </cell>
          <cell r="H186">
            <v>233.33</v>
          </cell>
          <cell r="I186">
            <v>233.33</v>
          </cell>
          <cell r="J186">
            <v>0</v>
          </cell>
          <cell r="K186">
            <v>832.5</v>
          </cell>
          <cell r="AB186">
            <v>0.71972372372372373</v>
          </cell>
          <cell r="AD186">
            <v>457.87500000000006</v>
          </cell>
          <cell r="AE186">
            <v>457.87500000000006</v>
          </cell>
          <cell r="AF186">
            <v>0.45</v>
          </cell>
          <cell r="AG186">
            <v>0.4904067704067705</v>
          </cell>
          <cell r="AL186" t="str">
            <v>SONORISATION</v>
          </cell>
          <cell r="AM186">
            <v>707600</v>
          </cell>
          <cell r="AP186">
            <v>0.2</v>
          </cell>
        </row>
        <row r="187">
          <cell r="B187">
            <v>3497</v>
          </cell>
          <cell r="C187" t="str">
            <v>Enceinte MIPRO 120w</v>
          </cell>
          <cell r="D187" t="str">
            <v>Enceinte MIPRO 120w</v>
          </cell>
          <cell r="E187" t="str">
            <v>MUSIC STOCK</v>
          </cell>
          <cell r="F187" t="str">
            <v>PC</v>
          </cell>
          <cell r="H187">
            <v>832.5</v>
          </cell>
          <cell r="I187">
            <v>832.5</v>
          </cell>
          <cell r="J187">
            <v>0</v>
          </cell>
          <cell r="K187">
            <v>912.5</v>
          </cell>
          <cell r="AB187">
            <v>8.7671232876712302E-2</v>
          </cell>
          <cell r="AD187">
            <v>912.5</v>
          </cell>
          <cell r="AE187">
            <v>912.5</v>
          </cell>
          <cell r="AF187">
            <v>0</v>
          </cell>
          <cell r="AG187">
            <v>8.7671232876712302E-2</v>
          </cell>
          <cell r="AH187">
            <v>13</v>
          </cell>
          <cell r="AL187" t="str">
            <v>SONORISATION</v>
          </cell>
          <cell r="AM187">
            <v>707600</v>
          </cell>
          <cell r="AN187" t="str">
            <v>MIPRO Vous propose de Découvrir Une Version Plus Compacte et Accessible de sa Sonorisation Autonome sur Batterie !</v>
          </cell>
          <cell r="AO187" t="str">
            <v>http://www.leaderfit-equipement.com/images/eboutique/20140902150314.jpg</v>
          </cell>
          <cell r="AP187">
            <v>0.2</v>
          </cell>
        </row>
        <row r="188">
          <cell r="B188">
            <v>3499</v>
          </cell>
          <cell r="C188" t="str">
            <v>Enceinte MIPRO 50w</v>
          </cell>
          <cell r="D188" t="str">
            <v>Enceinte MIPRO 50w</v>
          </cell>
          <cell r="E188" t="str">
            <v>MUSIC STOCK</v>
          </cell>
          <cell r="F188" t="str">
            <v>PC</v>
          </cell>
          <cell r="H188">
            <v>558.12</v>
          </cell>
          <cell r="I188">
            <v>558.12</v>
          </cell>
          <cell r="J188">
            <v>0</v>
          </cell>
          <cell r="K188">
            <v>587.5</v>
          </cell>
          <cell r="AB188">
            <v>5.000851063829781E-2</v>
          </cell>
          <cell r="AD188">
            <v>587.5</v>
          </cell>
          <cell r="AE188">
            <v>587.5</v>
          </cell>
          <cell r="AF188">
            <v>0</v>
          </cell>
          <cell r="AG188">
            <v>5.000851063829781E-2</v>
          </cell>
          <cell r="AH188">
            <v>15</v>
          </cell>
          <cell r="AL188" t="str">
            <v>SONORISATION</v>
          </cell>
          <cell r="AM188">
            <v>707600</v>
          </cell>
          <cell r="AN188" t="str">
            <v>MIPRO Vous propose de Découvrir Une Version Plus Compacte et Accessible de sa Sonorisation Autonome sur Batterie !</v>
          </cell>
          <cell r="AO188" t="str">
            <v>http://www.leaderfit-equipement.com/images/eboutique/20140902150527.jpg</v>
          </cell>
          <cell r="AP188">
            <v>0.2</v>
          </cell>
        </row>
        <row r="189">
          <cell r="B189">
            <v>3498</v>
          </cell>
          <cell r="C189" t="str">
            <v>Enceinte MIPRO 70w</v>
          </cell>
          <cell r="D189" t="str">
            <v>Enceinte MIPRO 70w</v>
          </cell>
          <cell r="E189" t="str">
            <v>MUSIC STOCK</v>
          </cell>
          <cell r="F189" t="str">
            <v>PC</v>
          </cell>
          <cell r="H189">
            <v>587.5</v>
          </cell>
          <cell r="I189">
            <v>587.5</v>
          </cell>
          <cell r="J189">
            <v>0</v>
          </cell>
          <cell r="K189">
            <v>687.5</v>
          </cell>
          <cell r="AB189">
            <v>0.1454545454545455</v>
          </cell>
          <cell r="AD189">
            <v>687.5</v>
          </cell>
          <cell r="AE189">
            <v>687.5</v>
          </cell>
          <cell r="AF189">
            <v>0</v>
          </cell>
          <cell r="AG189">
            <v>0.1454545454545455</v>
          </cell>
          <cell r="AH189">
            <v>18</v>
          </cell>
          <cell r="AL189" t="str">
            <v>SONORISATION</v>
          </cell>
          <cell r="AM189">
            <v>707600</v>
          </cell>
          <cell r="AN189" t="str">
            <v>MIPRO Vous propose de Découvrir Une Version Plus Compacte et Accessible de sa Sonorisation Autonome sur Batterie !</v>
          </cell>
          <cell r="AO189" t="str">
            <v>http://www.leaderfit-equipement.com/images/eboutique/20140902150430.jpg</v>
          </cell>
          <cell r="AP189">
            <v>0.2</v>
          </cell>
        </row>
        <row r="190">
          <cell r="B190">
            <v>3500</v>
          </cell>
          <cell r="C190" t="str">
            <v>Enceinte roadboy65 + micro et lecteur CD</v>
          </cell>
          <cell r="D190" t="str">
            <v>Enceinte roadboy65 + micro et lecteur CD</v>
          </cell>
          <cell r="E190" t="str">
            <v>MUSIC STOCK</v>
          </cell>
          <cell r="F190" t="str">
            <v>PC</v>
          </cell>
          <cell r="H190">
            <v>426.66</v>
          </cell>
          <cell r="I190">
            <v>426.66</v>
          </cell>
          <cell r="J190">
            <v>0</v>
          </cell>
          <cell r="K190">
            <v>554.16</v>
          </cell>
          <cell r="AB190">
            <v>0.23007795582503243</v>
          </cell>
          <cell r="AD190">
            <v>498.74399999999997</v>
          </cell>
          <cell r="AE190">
            <v>498.74399999999997</v>
          </cell>
          <cell r="AF190">
            <v>0.1</v>
          </cell>
          <cell r="AG190">
            <v>0.14453106202781374</v>
          </cell>
          <cell r="AH190">
            <v>5</v>
          </cell>
          <cell r="AI190" t="str">
            <v>30 cm _ 22 cm</v>
          </cell>
          <cell r="AL190" t="str">
            <v>SONORISATION</v>
          </cell>
          <cell r="AM190">
            <v>707600</v>
          </cell>
          <cell r="AN190" t="str">
            <v>_x000D_ENCEINTE DE SONO PORTABLE ACTIVE AVEC MICRO SERRE-TÊTE Système acoustique compacte et flexible pour petites prestations, conférences, présentations multimédia, discours, écoles, églises, etc. …</v>
          </cell>
          <cell r="AO190" t="str">
            <v>http://www.leaderfit-equipement.com/images/eboutique/20150122144348.jpg</v>
          </cell>
          <cell r="AP190">
            <v>0.2</v>
          </cell>
        </row>
        <row r="191">
          <cell r="B191">
            <v>2349</v>
          </cell>
          <cell r="C191" t="str">
            <v>ESPALIER SIMPLE</v>
          </cell>
          <cell r="D191" t="str">
            <v>ESPALIER SIMPLE</v>
          </cell>
          <cell r="E191" t="str">
            <v>AMAYA</v>
          </cell>
          <cell r="F191" t="str">
            <v>PC</v>
          </cell>
          <cell r="H191">
            <v>131.25</v>
          </cell>
          <cell r="I191">
            <v>144.375</v>
          </cell>
          <cell r="J191">
            <v>0.1</v>
          </cell>
          <cell r="K191">
            <v>280</v>
          </cell>
          <cell r="AB191">
            <v>0.484375</v>
          </cell>
          <cell r="AD191">
            <v>210</v>
          </cell>
          <cell r="AE191">
            <v>210</v>
          </cell>
          <cell r="AF191">
            <v>0.25</v>
          </cell>
          <cell r="AG191">
            <v>0.3125</v>
          </cell>
          <cell r="AH191">
            <v>36</v>
          </cell>
          <cell r="AI191" t="str">
            <v>260 _ 115cm</v>
          </cell>
          <cell r="AL191" t="str">
            <v>CROSSFIT</v>
          </cell>
          <cell r="AM191">
            <v>707600</v>
          </cell>
          <cell r="AN191" t="str">
            <v xml:space="preserve">Espalier simple se fixant au mur et comprenant 18 barres ainsi qu'un système permettant d'effectuer des tractions._x000D_Barre métallique recouverte de caoutchouc pour une meilleure prise._x000D_Idéal pour gain de place._x000D_S'utilise pour les cours de renforcement avec </v>
          </cell>
          <cell r="AO191" t="str">
            <v>http://www.leaderfit-equipement.com/images/eboutique/20130821121735.jpg</v>
          </cell>
          <cell r="AP191">
            <v>0.2</v>
          </cell>
        </row>
        <row r="192">
          <cell r="B192">
            <v>1554</v>
          </cell>
          <cell r="C192" t="str">
            <v>FILET BALLONS PAILLE</v>
          </cell>
          <cell r="D192" t="str">
            <v>FILET BALLONS PAILLE</v>
          </cell>
          <cell r="E192" t="str">
            <v>SVELTUS</v>
          </cell>
          <cell r="F192" t="str">
            <v>PC</v>
          </cell>
          <cell r="H192">
            <v>4.4000000000000004</v>
          </cell>
          <cell r="I192">
            <v>4.8400000000000007</v>
          </cell>
          <cell r="J192">
            <v>0.1</v>
          </cell>
          <cell r="K192">
            <v>6.61</v>
          </cell>
          <cell r="AB192">
            <v>0.26777609682299541</v>
          </cell>
          <cell r="AD192">
            <v>5.9490000000000007</v>
          </cell>
          <cell r="AE192">
            <v>5.9490000000000007</v>
          </cell>
          <cell r="AF192">
            <v>0.1</v>
          </cell>
          <cell r="AG192">
            <v>0.18641788535888382</v>
          </cell>
          <cell r="AH192">
            <v>0.1</v>
          </cell>
          <cell r="AL192" t="str">
            <v>PILATES BIEN ETRE</v>
          </cell>
          <cell r="AM192">
            <v>707600</v>
          </cell>
          <cell r="AN192" t="str">
            <v>Un filet ballon paille peut contenir jusqu’à 2 gros ballons ou 20 ballons paille. Idéal pour transporter facilement et librement les ballons.</v>
          </cell>
          <cell r="AO192" t="str">
            <v>http://www.leaderfit-equipement.com/images/eboutique/20140827165800.jpg</v>
          </cell>
          <cell r="AP192">
            <v>0.2</v>
          </cell>
        </row>
        <row r="193">
          <cell r="B193">
            <v>3501</v>
          </cell>
          <cell r="C193" t="str">
            <v>Fit wedge A20</v>
          </cell>
          <cell r="D193" t="str">
            <v>Fit wedge A20</v>
          </cell>
          <cell r="E193" t="str">
            <v>K-WELL</v>
          </cell>
          <cell r="F193" t="str">
            <v>PC</v>
          </cell>
          <cell r="H193">
            <v>21.8</v>
          </cell>
          <cell r="I193">
            <v>26.16</v>
          </cell>
          <cell r="J193">
            <v>0.2</v>
          </cell>
          <cell r="K193">
            <v>47.960000000000008</v>
          </cell>
          <cell r="AB193">
            <v>0.45454545454545459</v>
          </cell>
          <cell r="AD193">
            <v>35.970000000000006</v>
          </cell>
          <cell r="AE193">
            <v>35.970000000000006</v>
          </cell>
          <cell r="AF193">
            <v>0.25</v>
          </cell>
          <cell r="AG193">
            <v>0.27272727272727282</v>
          </cell>
          <cell r="AH193">
            <v>0.5</v>
          </cell>
          <cell r="AI193" t="str">
            <v>35 _ 35 _ 10cm</v>
          </cell>
          <cell r="AL193" t="str">
            <v>PILATES BIEN ETRE</v>
          </cell>
          <cell r="AM193">
            <v>707600</v>
          </cell>
          <cell r="AN193" t="str">
            <v>Outil innovant apprécié dans le cadre des entraînements physiques et thérapeutiques. Aide au positionnement et travail de l'équilibre. Revêtement antidérapant.</v>
          </cell>
          <cell r="AO193" t="str">
            <v>http://www.leaderfit-equipement.com/images/eboutique/20140829093301.jpg</v>
          </cell>
          <cell r="AP193">
            <v>0.2</v>
          </cell>
        </row>
        <row r="194">
          <cell r="B194">
            <v>3502</v>
          </cell>
          <cell r="C194" t="str">
            <v>Fit wedge A30</v>
          </cell>
          <cell r="D194" t="str">
            <v>Fit wedge A30</v>
          </cell>
          <cell r="E194" t="str">
            <v>K-WELL</v>
          </cell>
          <cell r="F194" t="str">
            <v>PC</v>
          </cell>
          <cell r="H194">
            <v>19.5</v>
          </cell>
          <cell r="I194">
            <v>23.4</v>
          </cell>
          <cell r="J194">
            <v>0.2</v>
          </cell>
          <cell r="K194">
            <v>42.900000000000006</v>
          </cell>
          <cell r="AB194">
            <v>0.4545454545454547</v>
          </cell>
          <cell r="AD194">
            <v>32.175000000000004</v>
          </cell>
          <cell r="AE194">
            <v>32.175000000000004</v>
          </cell>
          <cell r="AF194">
            <v>0.25</v>
          </cell>
          <cell r="AG194">
            <v>0.27272727272727282</v>
          </cell>
          <cell r="AH194">
            <v>1</v>
          </cell>
          <cell r="AI194" t="str">
            <v>50 _ 40 _ 6cm</v>
          </cell>
          <cell r="AL194" t="str">
            <v>PILATES BIEN ETRE</v>
          </cell>
          <cell r="AM194">
            <v>707600</v>
          </cell>
          <cell r="AN194" t="str">
            <v>Outil innovant apprécié dans le cadre des entraînements physiques et thérapeutiques. Aide au positionnement et travail de l'équilibre. Revêtement antidérapant.</v>
          </cell>
          <cell r="AO194" t="str">
            <v>http://www.leaderfit-equipement.com/images/eboutique/20140829093716.jpg</v>
          </cell>
          <cell r="AP194">
            <v>0.2</v>
          </cell>
        </row>
        <row r="195">
          <cell r="B195">
            <v>3503</v>
          </cell>
          <cell r="C195" t="str">
            <v>Fit wedge A40</v>
          </cell>
          <cell r="D195" t="str">
            <v>Fit wedge A40</v>
          </cell>
          <cell r="E195" t="str">
            <v>K-WELL</v>
          </cell>
          <cell r="F195" t="str">
            <v>PC</v>
          </cell>
          <cell r="H195">
            <v>38.799999999999997</v>
          </cell>
          <cell r="I195">
            <v>46.559999999999995</v>
          </cell>
          <cell r="J195">
            <v>0.2</v>
          </cell>
          <cell r="K195">
            <v>85.36</v>
          </cell>
          <cell r="AB195">
            <v>0.45454545454545459</v>
          </cell>
          <cell r="AD195">
            <v>64.02</v>
          </cell>
          <cell r="AE195">
            <v>64.02</v>
          </cell>
          <cell r="AF195">
            <v>0.25</v>
          </cell>
          <cell r="AG195">
            <v>0.27272727272727271</v>
          </cell>
          <cell r="AH195">
            <v>2</v>
          </cell>
          <cell r="AI195" t="str">
            <v>60 _ 45 _ 15cm</v>
          </cell>
          <cell r="AL195" t="str">
            <v>PILATES BIEN ETRE</v>
          </cell>
          <cell r="AM195">
            <v>707600</v>
          </cell>
          <cell r="AN195" t="str">
            <v>Outil innovant apprécié dans le cadre des entraînements physiques et thérapeutiques. Aide au positionnement et travail de l'équilibre. Revêtement antidérapant.</v>
          </cell>
          <cell r="AO195" t="str">
            <v>http://www.leaderfit-equipement.com/images/eboutique/20140829094000.jpg</v>
          </cell>
          <cell r="AP195">
            <v>0.2</v>
          </cell>
        </row>
        <row r="196">
          <cell r="B196">
            <v>3504</v>
          </cell>
          <cell r="C196" t="str">
            <v>Fit wedge A50</v>
          </cell>
          <cell r="D196" t="str">
            <v>Fit wedge A50</v>
          </cell>
          <cell r="E196" t="str">
            <v>K-WELL</v>
          </cell>
          <cell r="F196" t="str">
            <v>PC</v>
          </cell>
          <cell r="H196">
            <v>57.4</v>
          </cell>
          <cell r="I196">
            <v>68.88</v>
          </cell>
          <cell r="J196">
            <v>0.2</v>
          </cell>
          <cell r="K196">
            <v>126.28</v>
          </cell>
          <cell r="AB196">
            <v>0.45454545454545459</v>
          </cell>
          <cell r="AD196">
            <v>94.710000000000008</v>
          </cell>
          <cell r="AE196">
            <v>94.710000000000008</v>
          </cell>
          <cell r="AF196">
            <v>0.25</v>
          </cell>
          <cell r="AG196">
            <v>0.27272727272727282</v>
          </cell>
          <cell r="AH196">
            <v>4</v>
          </cell>
          <cell r="AI196" t="str">
            <v>60 _ 45 _ 30cm</v>
          </cell>
          <cell r="AL196" t="str">
            <v>PILATES BIEN ETRE</v>
          </cell>
          <cell r="AM196">
            <v>707600</v>
          </cell>
          <cell r="AN196" t="str">
            <v>Outil innovant apprécié dans le cadre des entraînements physiques et thérapeutiques. Aide au positionnement et travail de l'équilibre. Revêtement antidérapant.</v>
          </cell>
          <cell r="AO196" t="str">
            <v>http://www.leaderfit-equipement.com/images/eboutique/20140829094314.jpg</v>
          </cell>
          <cell r="AP196">
            <v>0.2</v>
          </cell>
        </row>
        <row r="197">
          <cell r="B197">
            <v>2351</v>
          </cell>
          <cell r="C197" t="str">
            <v>FITNESS TUBE LIGHT ORANGE</v>
          </cell>
          <cell r="D197" t="str">
            <v>FITNESS TUBE Light</v>
          </cell>
          <cell r="E197" t="str">
            <v>WOHLSTAND</v>
          </cell>
          <cell r="F197" t="str">
            <v>PC</v>
          </cell>
          <cell r="G197">
            <v>1.78</v>
          </cell>
          <cell r="H197">
            <v>1.5752212389380533</v>
          </cell>
          <cell r="I197">
            <v>1.8115044247787613</v>
          </cell>
          <cell r="J197">
            <v>0.15</v>
          </cell>
          <cell r="K197">
            <v>6.61</v>
          </cell>
          <cell r="L197">
            <v>5.94</v>
          </cell>
          <cell r="M197">
            <v>69.503292512142053</v>
          </cell>
          <cell r="P197">
            <v>5.27</v>
          </cell>
          <cell r="Q197">
            <v>65.626101996607943</v>
          </cell>
          <cell r="T197">
            <v>4.93</v>
          </cell>
          <cell r="U197">
            <v>63.255488341201598</v>
          </cell>
          <cell r="AB197">
            <v>0.72594486765828115</v>
          </cell>
          <cell r="AD197">
            <v>3.6355000000000004</v>
          </cell>
          <cell r="AE197">
            <v>3.6355000000000004</v>
          </cell>
          <cell r="AF197">
            <v>0.45</v>
          </cell>
          <cell r="AG197">
            <v>0.50171794119687496</v>
          </cell>
          <cell r="AH197">
            <v>0.15</v>
          </cell>
          <cell r="AJ197" t="str">
            <v>Orange</v>
          </cell>
          <cell r="AK197" t="str">
            <v>Light</v>
          </cell>
          <cell r="AL197" t="str">
            <v>FITNESS</v>
          </cell>
          <cell r="AM197">
            <v>707600</v>
          </cell>
          <cell r="AN197" t="str">
            <v>Dans les cours de renforcement musculaire, le Fitness Tube crée une résistance idéale en fonction du modèle choisi._x000D_Il se présente sous la forme d'un élastique avec poignées, et est utilisé pour le renforcement des bras, des jambes, du dos, de la poitrine</v>
          </cell>
          <cell r="AO197" t="str">
            <v>http://www.leaderfit-equipement.com/images/eboutique/20140829101652.jpg</v>
          </cell>
          <cell r="AP197">
            <v>0.2</v>
          </cell>
        </row>
        <row r="198">
          <cell r="B198">
            <v>2353</v>
          </cell>
          <cell r="C198" t="str">
            <v>FITNESS TUBE MEDIUM VERT</v>
          </cell>
          <cell r="D198" t="str">
            <v>FITNESS TUBE Medium</v>
          </cell>
          <cell r="E198" t="str">
            <v>WOHLSTAND</v>
          </cell>
          <cell r="F198" t="str">
            <v>PC</v>
          </cell>
          <cell r="G198">
            <v>1.92</v>
          </cell>
          <cell r="H198">
            <v>1.6991150442477878</v>
          </cell>
          <cell r="I198">
            <v>1.9539823008849557</v>
          </cell>
          <cell r="J198">
            <v>0.15</v>
          </cell>
          <cell r="K198">
            <v>6.9</v>
          </cell>
          <cell r="L198">
            <v>6.21</v>
          </cell>
          <cell r="M198">
            <v>68.534906588003935</v>
          </cell>
          <cell r="P198">
            <v>5.43</v>
          </cell>
          <cell r="Q198">
            <v>64.015058915562506</v>
          </cell>
          <cell r="T198">
            <v>5.0199999999999996</v>
          </cell>
          <cell r="U198">
            <v>61.076049783168202</v>
          </cell>
          <cell r="AB198">
            <v>0.7168141592920354</v>
          </cell>
          <cell r="AD198">
            <v>3.7950000000000004</v>
          </cell>
          <cell r="AE198">
            <v>3.7950000000000004</v>
          </cell>
          <cell r="AF198">
            <v>0.45</v>
          </cell>
          <cell r="AG198">
            <v>0.48511665325824627</v>
          </cell>
          <cell r="AH198">
            <v>0.15</v>
          </cell>
          <cell r="AJ198" t="str">
            <v>Vert</v>
          </cell>
          <cell r="AK198" t="str">
            <v>Medium</v>
          </cell>
          <cell r="AL198" t="str">
            <v>FITNESS</v>
          </cell>
          <cell r="AM198">
            <v>707600</v>
          </cell>
          <cell r="AN198" t="str">
            <v>Dans les cours de renforcement musculaire, le Fitness Tube crée une résistance idéale en fonction du modèle choisi._x000D_Il se présente sous la forme d'un élastique avec poignées, et est utilisé pour le renforcement des bras, des jambes, du dos, de la poitrine</v>
          </cell>
          <cell r="AO198" t="str">
            <v>http://www.leaderfit-equipement.com/images/eboutique/20140829101801.jpg</v>
          </cell>
          <cell r="AP198">
            <v>0.2</v>
          </cell>
        </row>
        <row r="199">
          <cell r="B199">
            <v>2632</v>
          </cell>
          <cell r="C199" t="str">
            <v xml:space="preserve">FITNESS TUBE PRO LIGHT </v>
          </cell>
          <cell r="D199" t="str">
            <v xml:space="preserve">FITNESS TUBE PRO LIGHT </v>
          </cell>
          <cell r="F199" t="str">
            <v>PC</v>
          </cell>
          <cell r="H199">
            <v>4.7300000000000004</v>
          </cell>
          <cell r="I199">
            <v>5.2030000000000012</v>
          </cell>
          <cell r="J199">
            <v>0.1</v>
          </cell>
          <cell r="K199">
            <v>13.8</v>
          </cell>
          <cell r="P199">
            <v>12.42</v>
          </cell>
          <cell r="Q199">
            <v>58.107890499194831</v>
          </cell>
          <cell r="X199">
            <v>11.73</v>
          </cell>
          <cell r="Y199">
            <v>55.643648763853356</v>
          </cell>
          <cell r="AB199">
            <v>0.62297101449275361</v>
          </cell>
          <cell r="AD199">
            <v>8.9700000000000006</v>
          </cell>
          <cell r="AE199">
            <v>8.9700000000000006</v>
          </cell>
          <cell r="AF199">
            <v>0.35</v>
          </cell>
          <cell r="AG199">
            <v>0.41995540691192856</v>
          </cell>
          <cell r="AH199">
            <v>0.27</v>
          </cell>
          <cell r="AK199" t="str">
            <v>Light</v>
          </cell>
          <cell r="AL199" t="str">
            <v>FITNESS</v>
          </cell>
          <cell r="AM199">
            <v>707600</v>
          </cell>
          <cell r="AN199" t="str">
            <v>Fitness tube pro avec une résistance élastique de haute qualité. Possibilité de l'attacher à une cage ou un espalier pour une résistance efficace et un travail de renforcement encore plus complet.</v>
          </cell>
          <cell r="AO199" t="str">
            <v>http://www.leaderfit-equipement.com/images/eboutique/20140829102608.jpg</v>
          </cell>
          <cell r="AP199">
            <v>0.2</v>
          </cell>
        </row>
        <row r="200">
          <cell r="B200">
            <v>2633</v>
          </cell>
          <cell r="C200" t="str">
            <v xml:space="preserve">FITNESS TUBE PRO MEDIUM </v>
          </cell>
          <cell r="D200" t="str">
            <v xml:space="preserve">FITNESS TUBE PRO MEDIUM </v>
          </cell>
          <cell r="F200" t="str">
            <v>PC</v>
          </cell>
          <cell r="H200">
            <v>5</v>
          </cell>
          <cell r="I200">
            <v>5.5</v>
          </cell>
          <cell r="J200">
            <v>0.1</v>
          </cell>
          <cell r="K200">
            <v>14.63</v>
          </cell>
          <cell r="P200">
            <v>13.17</v>
          </cell>
          <cell r="Q200">
            <v>58.238420652999238</v>
          </cell>
          <cell r="X200">
            <v>12.44</v>
          </cell>
          <cell r="Y200">
            <v>55.787781350482319</v>
          </cell>
          <cell r="AB200">
            <v>0.62406015037593987</v>
          </cell>
          <cell r="AD200">
            <v>9.509500000000001</v>
          </cell>
          <cell r="AE200">
            <v>9.509500000000001</v>
          </cell>
          <cell r="AF200">
            <v>0.35</v>
          </cell>
          <cell r="AG200">
            <v>0.42163100057836911</v>
          </cell>
          <cell r="AH200">
            <v>0.26</v>
          </cell>
          <cell r="AK200" t="str">
            <v>Medium</v>
          </cell>
          <cell r="AL200" t="str">
            <v>FITNESS</v>
          </cell>
          <cell r="AM200">
            <v>707600</v>
          </cell>
          <cell r="AN200" t="str">
            <v>Fitness tube pro avec une résistance élastique de haute qualité. Possibilité de l'attacher à une cage ou un espalier pour une résistance efficace et un travail de renforcement encore plus complet.</v>
          </cell>
          <cell r="AO200" t="str">
            <v>http://www.leaderfit-equipement.com/images/eboutique/20140829102703.jpg</v>
          </cell>
          <cell r="AP200">
            <v>0.2</v>
          </cell>
        </row>
        <row r="201">
          <cell r="B201">
            <v>2634</v>
          </cell>
          <cell r="C201" t="str">
            <v xml:space="preserve">FITNESS TUBE PRO STRONG </v>
          </cell>
          <cell r="D201" t="str">
            <v xml:space="preserve">FITNESS TUBE PRO STRONG </v>
          </cell>
          <cell r="F201" t="str">
            <v>PC</v>
          </cell>
          <cell r="H201">
            <v>5.28</v>
          </cell>
          <cell r="I201">
            <v>5.8080000000000007</v>
          </cell>
          <cell r="J201">
            <v>0.1</v>
          </cell>
          <cell r="K201">
            <v>15.47</v>
          </cell>
          <cell r="P201">
            <v>13.92</v>
          </cell>
          <cell r="Q201">
            <v>58.275862068965502</v>
          </cell>
          <cell r="X201">
            <v>13.15</v>
          </cell>
          <cell r="Y201">
            <v>55.832699619771859</v>
          </cell>
          <cell r="AB201">
            <v>0.62456367162249515</v>
          </cell>
          <cell r="AD201">
            <v>10.0555</v>
          </cell>
          <cell r="AE201">
            <v>10.0555</v>
          </cell>
          <cell r="AF201">
            <v>0.35</v>
          </cell>
          <cell r="AG201">
            <v>0.42240564864999253</v>
          </cell>
          <cell r="AH201">
            <v>0.28999999999999998</v>
          </cell>
          <cell r="AK201" t="str">
            <v>Strong</v>
          </cell>
          <cell r="AL201" t="str">
            <v>FITNESS</v>
          </cell>
          <cell r="AM201">
            <v>707600</v>
          </cell>
          <cell r="AN201" t="str">
            <v>Fitness tube pro avec une résistance élastique de haute qualité. Possibilité de l'attacher à une cage ou un espalier pour une résistance efficace et un travail de renforcement encore plus complet.</v>
          </cell>
          <cell r="AO201" t="str">
            <v>http://www.leaderfit-equipement.com/images/eboutique/20140829102728.jpg</v>
          </cell>
          <cell r="AP201">
            <v>0.2</v>
          </cell>
        </row>
        <row r="202">
          <cell r="B202">
            <v>1556</v>
          </cell>
          <cell r="C202" t="str">
            <v>FITNESS TUBE STRONG BLEU</v>
          </cell>
          <cell r="D202" t="str">
            <v>FITNESS TUBE Strong</v>
          </cell>
          <cell r="E202" t="str">
            <v>WOHLSTAND</v>
          </cell>
          <cell r="F202" t="str">
            <v>PC</v>
          </cell>
          <cell r="G202">
            <v>2.0299999999999998</v>
          </cell>
          <cell r="H202">
            <v>1.7964601769911503</v>
          </cell>
          <cell r="I202">
            <v>2.0659292035398229</v>
          </cell>
          <cell r="J202">
            <v>0.15</v>
          </cell>
          <cell r="K202">
            <v>7.5</v>
          </cell>
          <cell r="L202">
            <v>6.75</v>
          </cell>
          <cell r="AB202">
            <v>0.72454277286135693</v>
          </cell>
          <cell r="AD202">
            <v>4.125</v>
          </cell>
          <cell r="AE202">
            <v>4.125</v>
          </cell>
          <cell r="AF202">
            <v>0.45</v>
          </cell>
          <cell r="AG202">
            <v>0.49916867792973996</v>
          </cell>
          <cell r="AH202">
            <v>0.16</v>
          </cell>
          <cell r="AJ202" t="str">
            <v>Bleu</v>
          </cell>
          <cell r="AK202" t="str">
            <v>Strong</v>
          </cell>
          <cell r="AL202" t="str">
            <v>FITNESS</v>
          </cell>
          <cell r="AM202">
            <v>707600</v>
          </cell>
          <cell r="AN202" t="str">
            <v>Dans les cours de renforcement musculaire, le Fitness Tube crée une résistance idéale en fonction du modèle choisi._x000D_Il se présente sous la forme d'un élastique avec poignées, et est utilisé pour le renforcement des bras, des jambes, du dos, de la poitrine</v>
          </cell>
          <cell r="AO202" t="str">
            <v>http://www.leaderfit-equipement.com/images/eboutique/20140829101822.jpg</v>
          </cell>
          <cell r="AP202">
            <v>0.2</v>
          </cell>
        </row>
        <row r="203">
          <cell r="B203">
            <v>2296</v>
          </cell>
          <cell r="C203" t="str">
            <v>FLEX BAR</v>
          </cell>
          <cell r="D203" t="str">
            <v>FLEX BAR</v>
          </cell>
          <cell r="E203" t="str">
            <v>WOHLSTAND</v>
          </cell>
          <cell r="F203" t="str">
            <v>PC</v>
          </cell>
          <cell r="G203">
            <v>2.87</v>
          </cell>
          <cell r="H203">
            <v>2.5398230088495577</v>
          </cell>
          <cell r="I203">
            <v>2.9207964601769909</v>
          </cell>
          <cell r="J203">
            <v>0.15</v>
          </cell>
          <cell r="K203">
            <v>22.08</v>
          </cell>
          <cell r="P203">
            <v>19.88</v>
          </cell>
          <cell r="AB203">
            <v>0.86771755162241893</v>
          </cell>
          <cell r="AD203">
            <v>9.9359999999999982</v>
          </cell>
          <cell r="AE203">
            <v>9.9359999999999982</v>
          </cell>
          <cell r="AF203">
            <v>0.55000000000000004</v>
          </cell>
          <cell r="AG203">
            <v>0.70603900360537519</v>
          </cell>
          <cell r="AH203">
            <v>0.65</v>
          </cell>
          <cell r="AI203" t="str">
            <v>Longueur: 150cm</v>
          </cell>
          <cell r="AL203" t="str">
            <v>PILATES BIEN ETRE</v>
          </cell>
          <cell r="AM203">
            <v>707600</v>
          </cell>
          <cell r="AN203" t="str">
            <v>Flex bar, barre flexible idéale pour les exercices de rééducation, de renforcement musculaire et pour les cours de gym._x000D_Les vibrations amplifiées par le poids à chaque extrémité de la barre font travailler la globalité des muscles.</v>
          </cell>
          <cell r="AO203" t="str">
            <v>http://www.leaderfit-equipement.com/images/eboutique/20130819152257.jpg</v>
          </cell>
          <cell r="AP203">
            <v>0.2</v>
          </cell>
        </row>
        <row r="204">
          <cell r="B204">
            <v>1559</v>
          </cell>
          <cell r="C204" t="str">
            <v xml:space="preserve">FOAM ROLLER BASIQUE </v>
          </cell>
          <cell r="D204" t="str">
            <v>FOAM ROLLER WHITE</v>
          </cell>
          <cell r="E204" t="str">
            <v>WOHLSTAND</v>
          </cell>
          <cell r="F204" t="str">
            <v>PC</v>
          </cell>
          <cell r="G204">
            <v>5.65</v>
          </cell>
          <cell r="H204">
            <v>5.0000000000000009</v>
          </cell>
          <cell r="I204">
            <v>5.7500000000000009</v>
          </cell>
          <cell r="J204">
            <v>0.15</v>
          </cell>
          <cell r="K204">
            <v>13.8</v>
          </cell>
          <cell r="N204">
            <v>13.13</v>
          </cell>
          <cell r="O204">
            <v>56.207159177456205</v>
          </cell>
          <cell r="R204">
            <v>12.45</v>
          </cell>
          <cell r="S204">
            <v>53.815261044176701</v>
          </cell>
          <cell r="V204">
            <v>11.7</v>
          </cell>
          <cell r="W204">
            <v>50.854700854700845</v>
          </cell>
          <cell r="AB204">
            <v>0.58333333333333326</v>
          </cell>
          <cell r="AD204">
            <v>8.9700000000000006</v>
          </cell>
          <cell r="AE204">
            <v>8.9700000000000006</v>
          </cell>
          <cell r="AF204">
            <v>0.35</v>
          </cell>
          <cell r="AG204">
            <v>0.35897435897435892</v>
          </cell>
          <cell r="AH204">
            <v>0.57999999999999996</v>
          </cell>
          <cell r="AI204" t="str">
            <v xml:space="preserve"> 90x15 cm</v>
          </cell>
          <cell r="AJ204" t="str">
            <v>Blanc</v>
          </cell>
          <cell r="AL204" t="str">
            <v>PILATES BIEN ETRE</v>
          </cell>
          <cell r="AM204">
            <v>707600</v>
          </cell>
          <cell r="AN204" t="str">
            <v>Grâce au foam roller basique, réalisez un travail idéal de renforcement de la musculature profonde, de l’équilibre et de la coordination._x000D_Beaucoup utilisé dans la méthode Pilates ainsi que par les thérapeutes.</v>
          </cell>
          <cell r="AO204" t="str">
            <v>http://www.leaderfit-equipement.com/images/eboutique/20140829104755.jpg</v>
          </cell>
          <cell r="AP204">
            <v>0.2</v>
          </cell>
        </row>
        <row r="205">
          <cell r="B205">
            <v>1560</v>
          </cell>
          <cell r="C205" t="str">
            <v>FOAM ROLLER CLASSIC BLEU</v>
          </cell>
          <cell r="D205" t="str">
            <v>FOAM ROLLER BLUE</v>
          </cell>
          <cell r="E205" t="str">
            <v>WOHLSTAND</v>
          </cell>
          <cell r="F205" t="str">
            <v>PC</v>
          </cell>
          <cell r="G205">
            <v>12.64</v>
          </cell>
          <cell r="H205">
            <v>11.185840707964603</v>
          </cell>
          <cell r="I205">
            <v>12.863716814159293</v>
          </cell>
          <cell r="J205">
            <v>0.15</v>
          </cell>
          <cell r="K205">
            <v>22.58</v>
          </cell>
          <cell r="N205">
            <v>21.41</v>
          </cell>
          <cell r="O205">
            <v>39.917249817098117</v>
          </cell>
          <cell r="R205">
            <v>20.32</v>
          </cell>
          <cell r="S205">
            <v>36.694307016932612</v>
          </cell>
          <cell r="V205">
            <v>19.149999999999999</v>
          </cell>
          <cell r="W205">
            <v>32.826544051387501</v>
          </cell>
          <cell r="AB205">
            <v>0.43030483551110299</v>
          </cell>
          <cell r="AD205">
            <v>16.934999999999999</v>
          </cell>
          <cell r="AE205">
            <v>16.934999999999999</v>
          </cell>
          <cell r="AF205">
            <v>0.25</v>
          </cell>
          <cell r="AG205">
            <v>0.24040644734813732</v>
          </cell>
          <cell r="AH205">
            <v>0.65</v>
          </cell>
          <cell r="AI205" t="str">
            <v xml:space="preserve"> 90x15 cm</v>
          </cell>
          <cell r="AJ205" t="str">
            <v>Bleu</v>
          </cell>
          <cell r="AL205" t="str">
            <v>PILATES BIEN ETRE</v>
          </cell>
          <cell r="AM205">
            <v>707600</v>
          </cell>
          <cell r="AN205" t="str">
            <v>Grâce au foam roller classique, réalisez un travail idéal de renforcement de la musculature profonde, de l'équilibre et de la coordination. Beaucoup utilisé dans la méthode Pilates ainsi que par les thérapeutes.</v>
          </cell>
          <cell r="AO205" t="str">
            <v>http://www.leaderfit-equipement.com/images/eboutique/20140829104702.jpg</v>
          </cell>
          <cell r="AP205">
            <v>0.2</v>
          </cell>
        </row>
        <row r="206">
          <cell r="B206">
            <v>3638</v>
          </cell>
          <cell r="C206" t="str">
            <v xml:space="preserve">Four station </v>
          </cell>
          <cell r="D206" t="str">
            <v xml:space="preserve">Four station </v>
          </cell>
          <cell r="E206" t="str">
            <v>PULSE FITNESS</v>
          </cell>
          <cell r="F206" t="str">
            <v>PC</v>
          </cell>
          <cell r="G206">
            <v>5105.1000000000004</v>
          </cell>
          <cell r="H206">
            <v>4517.7876106194699</v>
          </cell>
          <cell r="I206">
            <v>4517.7876106194699</v>
          </cell>
          <cell r="J206">
            <v>0</v>
          </cell>
          <cell r="K206">
            <v>7128</v>
          </cell>
          <cell r="AB206">
            <v>0.3661914126515895</v>
          </cell>
          <cell r="AD206">
            <v>5702.4000000000005</v>
          </cell>
          <cell r="AE206">
            <v>5702.4000000000005</v>
          </cell>
          <cell r="AF206">
            <v>0.2</v>
          </cell>
          <cell r="AG206">
            <v>0.20773926581448698</v>
          </cell>
          <cell r="AH206">
            <v>600</v>
          </cell>
          <cell r="AI206" t="str">
            <v>377 _ 127 _ 226 cm</v>
          </cell>
          <cell r="AL206" t="str">
            <v>MUSCULATION</v>
          </cell>
          <cell r="AM206">
            <v>707100</v>
          </cell>
          <cell r="AN206" t="str">
            <v>Combinaison de quatre machines de musculation + efficace + petit</v>
          </cell>
          <cell r="AO206" t="str">
            <v>http://www.leaderfit-equipement.com/images/eboutique/20140902093016.jpg</v>
          </cell>
          <cell r="AP206">
            <v>0.2</v>
          </cell>
        </row>
        <row r="207">
          <cell r="B207">
            <v>2366</v>
          </cell>
          <cell r="C207" t="str">
            <v>FRITE AQUATIQUE</v>
          </cell>
          <cell r="D207" t="str">
            <v>FRITE AQUATIQUE</v>
          </cell>
          <cell r="E207" t="str">
            <v>AMAYA</v>
          </cell>
          <cell r="F207" t="str">
            <v>PC</v>
          </cell>
          <cell r="H207">
            <v>1.46</v>
          </cell>
          <cell r="I207">
            <v>1.6060000000000001</v>
          </cell>
          <cell r="J207">
            <v>0.1</v>
          </cell>
          <cell r="K207">
            <v>2.93</v>
          </cell>
          <cell r="L207">
            <v>2.5099999999999998</v>
          </cell>
          <cell r="M207">
            <v>36.015936254980069</v>
          </cell>
          <cell r="P207">
            <v>2.09</v>
          </cell>
          <cell r="Q207">
            <v>23.157894736842096</v>
          </cell>
          <cell r="AB207">
            <v>0.45187713310580202</v>
          </cell>
          <cell r="AD207">
            <v>2.1975000000000002</v>
          </cell>
          <cell r="AE207">
            <v>2.1975000000000002</v>
          </cell>
          <cell r="AF207">
            <v>0.25</v>
          </cell>
          <cell r="AG207">
            <v>0.2691695108077361</v>
          </cell>
          <cell r="AH207">
            <v>0.05</v>
          </cell>
          <cell r="AI207" t="str">
            <v>165x6,5cm</v>
          </cell>
          <cell r="AL207" t="str">
            <v>AQUAFITNESS</v>
          </cell>
          <cell r="AM207">
            <v>707600</v>
          </cell>
          <cell r="AN207" t="str">
            <v>_x000D_La frite aquatique, un cylindre en mousse très résistant avec une densité importante, permet la flottaison du corps pour un travail complet.</v>
          </cell>
          <cell r="AO207" t="str">
            <v>http://www.leaderfit-equipement.com/images/eboutique/20140829105356.jpg</v>
          </cell>
          <cell r="AP207">
            <v>0.2</v>
          </cell>
        </row>
        <row r="208">
          <cell r="B208">
            <v>3517</v>
          </cell>
          <cell r="C208" t="str">
            <v>GANT DE BOXE NOIR 10OZ</v>
          </cell>
          <cell r="D208" t="str">
            <v>GANT DE BOXE NOIR 10OZ</v>
          </cell>
          <cell r="E208" t="str">
            <v>METAL BOXE</v>
          </cell>
          <cell r="F208" t="str">
            <v>PR</v>
          </cell>
          <cell r="H208">
            <v>11.66</v>
          </cell>
          <cell r="I208">
            <v>12.826000000000001</v>
          </cell>
          <cell r="J208">
            <v>0.1</v>
          </cell>
          <cell r="K208">
            <v>20.83</v>
          </cell>
          <cell r="AB208">
            <v>0.38425348055688902</v>
          </cell>
          <cell r="AD208">
            <v>16.663999999999998</v>
          </cell>
          <cell r="AE208">
            <v>16.663999999999998</v>
          </cell>
          <cell r="AF208">
            <v>0.2</v>
          </cell>
          <cell r="AG208">
            <v>0.2303168506961113</v>
          </cell>
          <cell r="AH208">
            <v>0.05</v>
          </cell>
          <cell r="AJ208" t="str">
            <v>Noir</v>
          </cell>
          <cell r="AL208" t="str">
            <v>FITNESS</v>
          </cell>
          <cell r="AM208">
            <v>707600</v>
          </cell>
          <cell r="AN208" t="str">
            <v>Gants de boxe pour initiation à la discipline, en mousse préformée, assurant une bonne protection et l'ergonomie d'un gant haut de gamme.</v>
          </cell>
          <cell r="AO208" t="str">
            <v>http://www.leaderfit-equipement.com/images/eboutique/20140829143823.jpg</v>
          </cell>
          <cell r="AP208">
            <v>0.2</v>
          </cell>
        </row>
        <row r="209">
          <cell r="B209">
            <v>3518</v>
          </cell>
          <cell r="C209" t="str">
            <v>GANT DE BOXE NOIR 12OZ</v>
          </cell>
          <cell r="D209" t="str">
            <v>GANT DE BOXE NOIR 12OZ</v>
          </cell>
          <cell r="E209" t="str">
            <v>METAL BOXE</v>
          </cell>
          <cell r="F209" t="str">
            <v>PR</v>
          </cell>
          <cell r="H209">
            <v>12.13</v>
          </cell>
          <cell r="I209">
            <v>13.343000000000002</v>
          </cell>
          <cell r="J209">
            <v>0.1</v>
          </cell>
          <cell r="K209">
            <v>21.67</v>
          </cell>
          <cell r="AB209">
            <v>0.38426395939086289</v>
          </cell>
          <cell r="AD209">
            <v>17.336000000000002</v>
          </cell>
          <cell r="AE209">
            <v>17.336000000000002</v>
          </cell>
          <cell r="AF209">
            <v>0.2</v>
          </cell>
          <cell r="AG209">
            <v>0.23032994923857864</v>
          </cell>
          <cell r="AH209">
            <v>0.05</v>
          </cell>
          <cell r="AJ209" t="str">
            <v>Noir</v>
          </cell>
          <cell r="AL209" t="str">
            <v>FITNESS</v>
          </cell>
          <cell r="AM209">
            <v>707600</v>
          </cell>
          <cell r="AN209" t="str">
            <v>Gants de boxe pour initiation à la discipline, en mousse préformée, assurant une bonne protection et l'ergonomie d'un gant haut de gamme.</v>
          </cell>
          <cell r="AO209" t="str">
            <v>http://www.leaderfit-equipement.com/images/eboutique/20140829143801.jpg</v>
          </cell>
          <cell r="AP209">
            <v>0.2</v>
          </cell>
        </row>
        <row r="210">
          <cell r="B210">
            <v>3519</v>
          </cell>
          <cell r="C210" t="str">
            <v>GANT DE BOXE NOIR 14OZ</v>
          </cell>
          <cell r="D210" t="str">
            <v>GANT DE BOXE NOIR 14OZ</v>
          </cell>
          <cell r="E210" t="str">
            <v>METAL BOXE</v>
          </cell>
          <cell r="F210" t="str">
            <v>PR</v>
          </cell>
          <cell r="H210">
            <v>13.07</v>
          </cell>
          <cell r="I210">
            <v>14.377000000000001</v>
          </cell>
          <cell r="J210">
            <v>0.1</v>
          </cell>
          <cell r="K210">
            <v>23.33</v>
          </cell>
          <cell r="AB210">
            <v>0.38375482211744527</v>
          </cell>
          <cell r="AD210">
            <v>18.663999999999998</v>
          </cell>
          <cell r="AE210">
            <v>18.663999999999998</v>
          </cell>
          <cell r="AF210">
            <v>0.2</v>
          </cell>
          <cell r="AG210">
            <v>0.22969352764680662</v>
          </cell>
          <cell r="AH210">
            <v>0.05</v>
          </cell>
          <cell r="AJ210" t="str">
            <v>Noir</v>
          </cell>
          <cell r="AL210" t="str">
            <v>FITNESS</v>
          </cell>
          <cell r="AM210">
            <v>707600</v>
          </cell>
          <cell r="AN210" t="str">
            <v>Gants de boxe pour initiation à la discipline, en mousse préformée, assurant une bonne protection et l'ergonomie d'un gant haut de gamme.</v>
          </cell>
          <cell r="AO210" t="str">
            <v>http://www.leaderfit-equipement.com/images/eboutique/20140903101841.jpg</v>
          </cell>
          <cell r="AP210">
            <v>0.2</v>
          </cell>
        </row>
        <row r="211">
          <cell r="B211">
            <v>3520</v>
          </cell>
          <cell r="C211" t="str">
            <v>GANT DE BOXE NOIR 8OZ</v>
          </cell>
          <cell r="D211" t="str">
            <v>GANT DE BOXE NOIR 8OZ</v>
          </cell>
          <cell r="E211" t="str">
            <v>METAL BOXE</v>
          </cell>
          <cell r="F211" t="str">
            <v>PR</v>
          </cell>
          <cell r="H211">
            <v>11.2</v>
          </cell>
          <cell r="I211">
            <v>12.32</v>
          </cell>
          <cell r="J211">
            <v>0.1</v>
          </cell>
          <cell r="K211">
            <v>20</v>
          </cell>
          <cell r="AB211">
            <v>0.38400000000000001</v>
          </cell>
          <cell r="AD211">
            <v>16</v>
          </cell>
          <cell r="AE211">
            <v>16</v>
          </cell>
          <cell r="AF211">
            <v>0.2</v>
          </cell>
          <cell r="AG211">
            <v>0.22999999999999998</v>
          </cell>
          <cell r="AH211">
            <v>0.05</v>
          </cell>
          <cell r="AJ211" t="str">
            <v>Noir</v>
          </cell>
          <cell r="AL211" t="str">
            <v>FITNESS</v>
          </cell>
          <cell r="AM211">
            <v>707600</v>
          </cell>
          <cell r="AN211" t="str">
            <v>Gants de boxe pour initiation à la discipline, en mousse préformée, assurant une bonne protection et l'ergonomie d'un gant haut de gamme.</v>
          </cell>
          <cell r="AO211" t="str">
            <v>http://www.leaderfit-equipement.com/images/eboutique/20140829143856.jpg</v>
          </cell>
          <cell r="AP211">
            <v>0.2</v>
          </cell>
        </row>
        <row r="212">
          <cell r="B212">
            <v>3521</v>
          </cell>
          <cell r="C212" t="str">
            <v>GANT DE BOXE ROUGE 10OZ</v>
          </cell>
          <cell r="D212" t="str">
            <v>GANT DE BOXE ROUGE 10OZ</v>
          </cell>
          <cell r="E212" t="str">
            <v>METAL BOXE</v>
          </cell>
          <cell r="F212" t="str">
            <v>PR</v>
          </cell>
          <cell r="H212">
            <v>11.66</v>
          </cell>
          <cell r="I212">
            <v>12.826000000000001</v>
          </cell>
          <cell r="J212">
            <v>0.1</v>
          </cell>
          <cell r="K212">
            <v>20.83</v>
          </cell>
          <cell r="AB212">
            <v>0.38425348055688902</v>
          </cell>
          <cell r="AD212">
            <v>16.663999999999998</v>
          </cell>
          <cell r="AE212">
            <v>16.663999999999998</v>
          </cell>
          <cell r="AF212">
            <v>0.2</v>
          </cell>
          <cell r="AG212">
            <v>0.2303168506961113</v>
          </cell>
          <cell r="AH212">
            <v>0.05</v>
          </cell>
          <cell r="AJ212" t="str">
            <v>Rouge</v>
          </cell>
          <cell r="AL212" t="str">
            <v>FITNESS</v>
          </cell>
          <cell r="AM212">
            <v>707600</v>
          </cell>
          <cell r="AN212" t="str">
            <v>Gants de boxe pour initiation à la discipline, en mousse préformée, assurant une bonne protection et l'ergonomie d'un gant haut de gamme.</v>
          </cell>
          <cell r="AO212" t="str">
            <v>http://www.leaderfit-equipement.com/images/eboutique/20140829143208.jpg</v>
          </cell>
          <cell r="AP212">
            <v>0.2</v>
          </cell>
        </row>
        <row r="213">
          <cell r="B213">
            <v>3522</v>
          </cell>
          <cell r="C213" t="str">
            <v>GANT DE BOXE ROUGE 12OZ</v>
          </cell>
          <cell r="D213" t="str">
            <v>GANT DE BOXE ROUGE 12OZ</v>
          </cell>
          <cell r="E213" t="str">
            <v>METAL BOXE</v>
          </cell>
          <cell r="F213" t="str">
            <v>PR</v>
          </cell>
          <cell r="H213">
            <v>12.13</v>
          </cell>
          <cell r="I213">
            <v>13.343000000000002</v>
          </cell>
          <cell r="J213">
            <v>0.1</v>
          </cell>
          <cell r="K213">
            <v>21.67</v>
          </cell>
          <cell r="AB213">
            <v>0.38426395939086289</v>
          </cell>
          <cell r="AD213">
            <v>17.336000000000002</v>
          </cell>
          <cell r="AE213">
            <v>17.336000000000002</v>
          </cell>
          <cell r="AF213">
            <v>0.2</v>
          </cell>
          <cell r="AG213">
            <v>0.23032994923857864</v>
          </cell>
          <cell r="AH213">
            <v>0.05</v>
          </cell>
          <cell r="AJ213" t="str">
            <v>Rouge</v>
          </cell>
          <cell r="AL213" t="str">
            <v>FITNESS</v>
          </cell>
          <cell r="AM213">
            <v>707600</v>
          </cell>
          <cell r="AN213" t="str">
            <v>Gants de boxe pour initiation à la discipline, en mousse préformée, assurant une bonne protection et l'ergonomie d'un gant haut de gamme.</v>
          </cell>
          <cell r="AO213" t="str">
            <v>http://www.leaderfit-equipement.com/images/eboutique/20140829143604.jpg</v>
          </cell>
          <cell r="AP213">
            <v>0.2</v>
          </cell>
        </row>
        <row r="214">
          <cell r="B214">
            <v>3523</v>
          </cell>
          <cell r="C214" t="str">
            <v>GANT DE BOXE ROUGE 14OZ</v>
          </cell>
          <cell r="D214" t="str">
            <v>GANT DE BOXE ROUGE 14OZ</v>
          </cell>
          <cell r="E214" t="str">
            <v>METAL BOXE</v>
          </cell>
          <cell r="F214" t="str">
            <v>PR</v>
          </cell>
          <cell r="H214">
            <v>13.07</v>
          </cell>
          <cell r="I214">
            <v>14.377000000000001</v>
          </cell>
          <cell r="J214">
            <v>0.1</v>
          </cell>
          <cell r="K214">
            <v>23.33</v>
          </cell>
          <cell r="AB214">
            <v>0.38375482211744527</v>
          </cell>
          <cell r="AD214">
            <v>18.663999999999998</v>
          </cell>
          <cell r="AE214">
            <v>18.663999999999998</v>
          </cell>
          <cell r="AF214">
            <v>0.2</v>
          </cell>
          <cell r="AG214">
            <v>0.22969352764680662</v>
          </cell>
          <cell r="AH214">
            <v>0.05</v>
          </cell>
          <cell r="AJ214" t="str">
            <v>Rouge</v>
          </cell>
          <cell r="AL214" t="str">
            <v>FITNESS</v>
          </cell>
          <cell r="AM214">
            <v>707600</v>
          </cell>
          <cell r="AN214" t="str">
            <v>Gants de boxe pour initiation à la discipline, en mousse préformée, assurant une bonne protection et l'ergonomie d'un gant haut de gamme.</v>
          </cell>
          <cell r="AO214" t="str">
            <v>http://www.leaderfit-equipement.com/images/eboutique/20140903101907.jpg</v>
          </cell>
          <cell r="AP214">
            <v>0.2</v>
          </cell>
        </row>
        <row r="215">
          <cell r="B215">
            <v>3524</v>
          </cell>
          <cell r="C215" t="str">
            <v>GANT DE BOXE ROUGE 8OZ</v>
          </cell>
          <cell r="D215" t="str">
            <v>GANT DE BOXE ROUGE 8OZ</v>
          </cell>
          <cell r="E215" t="str">
            <v>METAL BOXE</v>
          </cell>
          <cell r="F215" t="str">
            <v>PR</v>
          </cell>
          <cell r="H215">
            <v>11.2</v>
          </cell>
          <cell r="I215">
            <v>12.32</v>
          </cell>
          <cell r="J215">
            <v>0.1</v>
          </cell>
          <cell r="K215">
            <v>20</v>
          </cell>
          <cell r="AB215">
            <v>0.38400000000000001</v>
          </cell>
          <cell r="AD215">
            <v>16</v>
          </cell>
          <cell r="AE215">
            <v>16</v>
          </cell>
          <cell r="AF215">
            <v>0.2</v>
          </cell>
          <cell r="AG215">
            <v>0.22999999999999998</v>
          </cell>
          <cell r="AH215">
            <v>0.05</v>
          </cell>
          <cell r="AJ215" t="str">
            <v>Rouge</v>
          </cell>
          <cell r="AL215" t="str">
            <v>FITNESS</v>
          </cell>
          <cell r="AM215">
            <v>707600</v>
          </cell>
          <cell r="AN215" t="str">
            <v>Gants de boxe pour initiation à la discipline, en mousse préformée, assurant une bonne protection et l'ergonomie d'un gant haut de gamme.</v>
          </cell>
          <cell r="AO215" t="str">
            <v>http://www.leaderfit-equipement.com/images/eboutique/20140829143306.jpg</v>
          </cell>
          <cell r="AP215">
            <v>0.2</v>
          </cell>
        </row>
        <row r="216">
          <cell r="B216">
            <v>2582</v>
          </cell>
          <cell r="C216" t="str">
            <v>GANT DE FRAPPE NOIR</v>
          </cell>
          <cell r="D216" t="str">
            <v>GANT DE FRAPPE NOIR</v>
          </cell>
          <cell r="E216" t="str">
            <v>METAL BOXE</v>
          </cell>
          <cell r="F216" t="str">
            <v>PR</v>
          </cell>
          <cell r="H216">
            <v>10.53</v>
          </cell>
          <cell r="I216">
            <v>11.583</v>
          </cell>
          <cell r="J216">
            <v>0.1</v>
          </cell>
          <cell r="K216">
            <v>18.809999999999999</v>
          </cell>
          <cell r="AB216">
            <v>0.38421052631578945</v>
          </cell>
          <cell r="AD216">
            <v>15.048</v>
          </cell>
          <cell r="AE216">
            <v>15.048</v>
          </cell>
          <cell r="AF216">
            <v>0.2</v>
          </cell>
          <cell r="AG216">
            <v>0.23026315789473684</v>
          </cell>
          <cell r="AH216">
            <v>0.28000000000000003</v>
          </cell>
          <cell r="AJ216" t="str">
            <v>Noir</v>
          </cell>
          <cell r="AL216" t="str">
            <v>FITNESS</v>
          </cell>
          <cell r="AM216">
            <v>707600</v>
          </cell>
          <cell r="AN216" t="str">
            <v>Gants de boxe pour initiation à la discipline, en mousse préformée, assurant une bonne protection et l'ergonomie d'un gant haut de gamme.</v>
          </cell>
          <cell r="AO216" t="str">
            <v>http://www.leaderfit-equipement.com/images/eboutique/20130829100346.dib</v>
          </cell>
          <cell r="AP216">
            <v>0.2</v>
          </cell>
        </row>
        <row r="217">
          <cell r="B217">
            <v>2581</v>
          </cell>
          <cell r="C217" t="str">
            <v>GANT DE FRAPPE ROSE</v>
          </cell>
          <cell r="D217" t="str">
            <v>GANT DE FRAPPE ROSE</v>
          </cell>
          <cell r="E217" t="str">
            <v>METAL BOXE</v>
          </cell>
          <cell r="F217" t="str">
            <v>PR</v>
          </cell>
          <cell r="H217">
            <v>10.53</v>
          </cell>
          <cell r="I217">
            <v>11.583</v>
          </cell>
          <cell r="J217">
            <v>0.1</v>
          </cell>
          <cell r="K217">
            <v>18.809999999999999</v>
          </cell>
          <cell r="AB217">
            <v>0.38421052631578945</v>
          </cell>
          <cell r="AD217">
            <v>15.048</v>
          </cell>
          <cell r="AE217">
            <v>15.048</v>
          </cell>
          <cell r="AF217">
            <v>0.2</v>
          </cell>
          <cell r="AG217">
            <v>0.23026315789473684</v>
          </cell>
          <cell r="AH217">
            <v>0.25</v>
          </cell>
          <cell r="AJ217" t="str">
            <v>Rose</v>
          </cell>
          <cell r="AL217" t="str">
            <v>FITNESS</v>
          </cell>
          <cell r="AM217">
            <v>707600</v>
          </cell>
          <cell r="AN217" t="str">
            <v>Gants de boxe pour initiation à la discipline, en mousse préformée, assurant une bonne protection et l'ergonomie d'un gant haut de gamme.</v>
          </cell>
          <cell r="AO217" t="str">
            <v>http://www.leaderfit-equipement.com/images/eboutique/20130829100511.jpg</v>
          </cell>
          <cell r="AP217">
            <v>0.2</v>
          </cell>
        </row>
        <row r="218">
          <cell r="B218">
            <v>2597</v>
          </cell>
          <cell r="C218" t="str">
            <v>GANT MMA SENIOR</v>
          </cell>
          <cell r="D218" t="str">
            <v>GANT MMA SENIOR</v>
          </cell>
          <cell r="E218" t="str">
            <v>METAL BOXE</v>
          </cell>
          <cell r="F218" t="str">
            <v>PR</v>
          </cell>
          <cell r="H218">
            <v>13.58</v>
          </cell>
          <cell r="I218">
            <v>14.938000000000001</v>
          </cell>
          <cell r="J218">
            <v>0.1</v>
          </cell>
          <cell r="K218">
            <v>24.25</v>
          </cell>
          <cell r="AB218">
            <v>0.38400000000000001</v>
          </cell>
          <cell r="AD218">
            <v>19.400000000000002</v>
          </cell>
          <cell r="AE218">
            <v>19.400000000000002</v>
          </cell>
          <cell r="AF218">
            <v>0.2</v>
          </cell>
          <cell r="AG218">
            <v>0.23000000000000009</v>
          </cell>
          <cell r="AH218">
            <v>0.25</v>
          </cell>
          <cell r="AL218" t="str">
            <v>FITNESS</v>
          </cell>
          <cell r="AM218">
            <v>707600</v>
          </cell>
          <cell r="AN218" t="str">
            <v>Les gants MMA permettent une protection totale du dessus de la main, jusqu’à la première phalange, pour une approche soft de la boxe fitness. Idéal pour le combat libre !</v>
          </cell>
          <cell r="AO218" t="str">
            <v>http://www.leaderfit-equipement.com/images/eboutique/20150122143543.jpg</v>
          </cell>
          <cell r="AP218">
            <v>0.2</v>
          </cell>
        </row>
        <row r="219">
          <cell r="B219">
            <v>2447</v>
          </cell>
          <cell r="C219" t="str">
            <v>GILET DE RESISTANCE LIGHT</v>
          </cell>
          <cell r="D219" t="str">
            <v>GILET DE RESISTANCE LIGHT</v>
          </cell>
          <cell r="E219" t="str">
            <v>AMAYA</v>
          </cell>
          <cell r="F219" t="str">
            <v>PC</v>
          </cell>
          <cell r="H219">
            <v>41.25</v>
          </cell>
          <cell r="I219">
            <v>45.375000000000007</v>
          </cell>
          <cell r="J219">
            <v>0.1</v>
          </cell>
          <cell r="K219">
            <v>68.98</v>
          </cell>
          <cell r="AB219">
            <v>0.34220063786604804</v>
          </cell>
          <cell r="AD219">
            <v>58.633000000000003</v>
          </cell>
          <cell r="AE219">
            <v>58.633000000000003</v>
          </cell>
          <cell r="AF219">
            <v>0.15</v>
          </cell>
          <cell r="AG219">
            <v>0.22611839748946827</v>
          </cell>
          <cell r="AH219">
            <v>1</v>
          </cell>
          <cell r="AK219" t="str">
            <v>Light</v>
          </cell>
          <cell r="AL219" t="str">
            <v>PERSONAL TRAINER</v>
          </cell>
          <cell r="AM219">
            <v>707600</v>
          </cell>
          <cell r="AN219" t="str">
            <v>_x000D_Gilet de résistance taille matelassé avec élastique accroché à un point fixe. Gilet permettant de travailler la puissance via la création d'une résistance.</v>
          </cell>
          <cell r="AO219" t="str">
            <v>http://www.leaderfit-equipement.com/images/eboutique/20140829144834.jpg</v>
          </cell>
          <cell r="AP219">
            <v>0.2</v>
          </cell>
        </row>
        <row r="220">
          <cell r="B220">
            <v>2448</v>
          </cell>
          <cell r="C220" t="str">
            <v>GILET DE RESISTANCE MEDIUM</v>
          </cell>
          <cell r="D220" t="str">
            <v>GILET DE RESISTANCE MEDIUM</v>
          </cell>
          <cell r="E220" t="str">
            <v>AMAYA</v>
          </cell>
          <cell r="F220" t="str">
            <v>PC</v>
          </cell>
          <cell r="H220">
            <v>55.07</v>
          </cell>
          <cell r="I220">
            <v>60.577000000000005</v>
          </cell>
          <cell r="J220">
            <v>0.1</v>
          </cell>
          <cell r="K220">
            <v>91.14</v>
          </cell>
          <cell r="AB220">
            <v>0.33534123326750054</v>
          </cell>
          <cell r="AD220">
            <v>77.468999999999994</v>
          </cell>
          <cell r="AE220">
            <v>77.468999999999994</v>
          </cell>
          <cell r="AF220">
            <v>0.15</v>
          </cell>
          <cell r="AG220">
            <v>0.21804850972647105</v>
          </cell>
          <cell r="AH220">
            <v>1</v>
          </cell>
          <cell r="AK220" t="str">
            <v>Medium</v>
          </cell>
          <cell r="AL220" t="str">
            <v>PERSONAL TRAINER</v>
          </cell>
          <cell r="AM220">
            <v>707600</v>
          </cell>
          <cell r="AN220" t="str">
            <v>_x000D_Gilet de résistance taille matelassé avec élastique accroché à un point fixe. Gilet permettant de travailler la puissance via la création d'une résistance.</v>
          </cell>
          <cell r="AO220" t="str">
            <v>http://www.leaderfit-equipement.com/images/eboutique/20140829144834.jpg</v>
          </cell>
          <cell r="AP220">
            <v>0.2</v>
          </cell>
        </row>
        <row r="221">
          <cell r="B221">
            <v>2321</v>
          </cell>
          <cell r="C221" t="str">
            <v>GILET DE RESISTANCE STRONG</v>
          </cell>
          <cell r="D221" t="str">
            <v>GILET DE RESISTANCE STRONG</v>
          </cell>
          <cell r="E221" t="str">
            <v>AMAYA</v>
          </cell>
          <cell r="F221" t="str">
            <v>PC</v>
          </cell>
          <cell r="H221">
            <v>66.069999999999993</v>
          </cell>
          <cell r="I221">
            <v>72.676999999999992</v>
          </cell>
          <cell r="J221">
            <v>0.1</v>
          </cell>
          <cell r="K221">
            <v>107.86</v>
          </cell>
          <cell r="AB221">
            <v>0.32619135916929365</v>
          </cell>
          <cell r="AD221">
            <v>91.680999999999997</v>
          </cell>
          <cell r="AE221">
            <v>91.680999999999997</v>
          </cell>
          <cell r="AF221">
            <v>0.15</v>
          </cell>
          <cell r="AG221">
            <v>0.20728395196387484</v>
          </cell>
          <cell r="AH221">
            <v>1</v>
          </cell>
          <cell r="AK221" t="str">
            <v>Strong</v>
          </cell>
          <cell r="AL221" t="str">
            <v>PERSONAL TRAINER</v>
          </cell>
          <cell r="AM221">
            <v>707600</v>
          </cell>
          <cell r="AN221" t="str">
            <v>_x000D_Gilet de résistance taille matelassé avec élastique accroché à un point fixe. Gilet permettant de travailler la puissance via la création d'une résistance.</v>
          </cell>
          <cell r="AO221" t="str">
            <v>http://www.leaderfit-equipement.com/images/eboutique/20140829144834.jpg</v>
          </cell>
          <cell r="AP221">
            <v>0.2</v>
          </cell>
        </row>
        <row r="222">
          <cell r="B222">
            <v>2331</v>
          </cell>
          <cell r="C222" t="str">
            <v>GILET LESTEES</v>
          </cell>
          <cell r="D222" t="str">
            <v>WEIGHTED VEST 10Kgs</v>
          </cell>
          <cell r="E222" t="str">
            <v>AMAYA</v>
          </cell>
          <cell r="F222" t="str">
            <v>PC</v>
          </cell>
          <cell r="H222">
            <v>34.54</v>
          </cell>
          <cell r="I222">
            <v>37.994</v>
          </cell>
          <cell r="J222">
            <v>0.1</v>
          </cell>
          <cell r="K222">
            <v>74.41</v>
          </cell>
          <cell r="AB222">
            <v>0.48939658648031181</v>
          </cell>
          <cell r="AD222">
            <v>55.807499999999997</v>
          </cell>
          <cell r="AE222">
            <v>55.807499999999997</v>
          </cell>
          <cell r="AF222">
            <v>0.25</v>
          </cell>
          <cell r="AG222">
            <v>0.31919544864041571</v>
          </cell>
          <cell r="AH222">
            <v>10</v>
          </cell>
          <cell r="AL222" t="str">
            <v>PERSONAL TRAINER</v>
          </cell>
          <cell r="AM222">
            <v>707600</v>
          </cell>
          <cell r="AN222" t="str">
            <v>Gilet lesté ajustable pour toutes les morphologies. Très efficace pour rendre plus difficile l'entraînement par le biais d'une résistance.</v>
          </cell>
          <cell r="AO222" t="str">
            <v>http://www.leaderfit-equipement.com/images/eboutique/liste20130821152932.jpg</v>
          </cell>
          <cell r="AP222">
            <v>0.2</v>
          </cell>
        </row>
        <row r="223">
          <cell r="B223">
            <v>3640</v>
          </cell>
          <cell r="C223" t="str">
            <v>Glute EVOLVE</v>
          </cell>
          <cell r="D223" t="str">
            <v>Glute EVOLVE</v>
          </cell>
          <cell r="E223" t="str">
            <v>PULSE FITNESS</v>
          </cell>
          <cell r="F223" t="str">
            <v>PC</v>
          </cell>
          <cell r="G223">
            <v>2045.4</v>
          </cell>
          <cell r="H223">
            <v>1810.0884955752215</v>
          </cell>
          <cell r="I223">
            <v>1810.0884955752215</v>
          </cell>
          <cell r="J223">
            <v>0</v>
          </cell>
          <cell r="K223">
            <v>2787</v>
          </cell>
          <cell r="AB223">
            <v>0.35052440058298473</v>
          </cell>
          <cell r="AD223">
            <v>2368.9499999999998</v>
          </cell>
          <cell r="AE223">
            <v>2368.9499999999998</v>
          </cell>
          <cell r="AF223">
            <v>0.15</v>
          </cell>
          <cell r="AG223">
            <v>0.23591105950939373</v>
          </cell>
          <cell r="AH223">
            <v>260</v>
          </cell>
          <cell r="AI223" t="str">
            <v>130 _ 98 _ 158cm</v>
          </cell>
          <cell r="AL223" t="str">
            <v>MUSCULATION</v>
          </cell>
          <cell r="AM223">
            <v>707100</v>
          </cell>
          <cell r="AN223" t="str">
            <v>Plateau rembourré ajustable à la poitrine + Système de came  à résistance variable + Poignées néoprène</v>
          </cell>
          <cell r="AO223" t="str">
            <v>http://www.leaderfit-equipement.com/images/eboutique/20140902094807.jpg</v>
          </cell>
          <cell r="AP223">
            <v>0.2</v>
          </cell>
        </row>
        <row r="224">
          <cell r="B224">
            <v>3525</v>
          </cell>
          <cell r="C224" t="str">
            <v>Glute ham</v>
          </cell>
          <cell r="D224" t="str">
            <v>Glute ham</v>
          </cell>
          <cell r="E224" t="str">
            <v>RISING</v>
          </cell>
          <cell r="F224" t="str">
            <v>PC</v>
          </cell>
          <cell r="G224">
            <v>146</v>
          </cell>
          <cell r="H224">
            <v>129.20353982300887</v>
          </cell>
          <cell r="I224">
            <v>148.5840707964602</v>
          </cell>
          <cell r="J224">
            <v>0.15</v>
          </cell>
          <cell r="K224">
            <v>292.86635999999993</v>
          </cell>
          <cell r="AB224">
            <v>0.49265572598894514</v>
          </cell>
          <cell r="AD224">
            <v>219.64976999999993</v>
          </cell>
          <cell r="AE224">
            <v>219.64976999999993</v>
          </cell>
          <cell r="AF224">
            <v>0.25</v>
          </cell>
          <cell r="AG224">
            <v>0.32354096798526011</v>
          </cell>
          <cell r="AH224">
            <v>26</v>
          </cell>
          <cell r="AL224" t="str">
            <v>CROSSFIT</v>
          </cell>
          <cell r="AM224">
            <v>707600</v>
          </cell>
          <cell r="AN224" t="str">
            <v>Outil pour le renforcement des muscles ischio-jambiers, des fessiers et du dos. Siège rembourré pour plus de confort.</v>
          </cell>
          <cell r="AO224" t="str">
            <v>http://www.leaderfit-equipement.com/images/eboutique/20140902095838.jpg</v>
          </cell>
          <cell r="AP224">
            <v>0.2</v>
          </cell>
        </row>
        <row r="225">
          <cell r="B225">
            <v>1564</v>
          </cell>
          <cell r="C225" t="str">
            <v>GRAVITY GTS</v>
          </cell>
          <cell r="D225" t="str">
            <v>GRAVITY GTS</v>
          </cell>
          <cell r="E225" t="str">
            <v>TOTAL GYM</v>
          </cell>
          <cell r="F225" t="str">
            <v>PC</v>
          </cell>
          <cell r="G225">
            <v>2087.25</v>
          </cell>
          <cell r="H225">
            <v>1847.12389380531</v>
          </cell>
          <cell r="I225">
            <v>1994.8938053097349</v>
          </cell>
          <cell r="J225">
            <v>0.08</v>
          </cell>
          <cell r="K225">
            <v>3598</v>
          </cell>
          <cell r="AB225">
            <v>0.44555480675104642</v>
          </cell>
          <cell r="AD225">
            <v>2878.4</v>
          </cell>
          <cell r="AE225">
            <v>2878.4</v>
          </cell>
          <cell r="AF225">
            <v>0.2</v>
          </cell>
          <cell r="AG225">
            <v>0.30694350843880802</v>
          </cell>
          <cell r="AH225">
            <v>81</v>
          </cell>
          <cell r="AI225" t="str">
            <v xml:space="preserve"> déplié : 90x250x135cm,  replié : 90x50x135cm</v>
          </cell>
          <cell r="AL225" t="str">
            <v>PILATES BIEN ETRE</v>
          </cell>
          <cell r="AM225">
            <v>707100</v>
          </cell>
          <cell r="AN225" t="str">
            <v>Le Gravity GTS utilise le poids du corps et la gravité pour renforcer tout le corps, sans rajouter aucun ressort ni charge. Il permet d’améliorer la souplesse, de travailler la coordination en amplitude grâce aux câbles, en fonction des capacités de chacu</v>
          </cell>
          <cell r="AO225" t="str">
            <v>http://www.leaderfit-equipement.com/images/eboutique/20130717143629.jpg</v>
          </cell>
          <cell r="AP225">
            <v>0.2</v>
          </cell>
        </row>
        <row r="226">
          <cell r="B226">
            <v>3641</v>
          </cell>
          <cell r="C226" t="str">
            <v>Gripball</v>
          </cell>
          <cell r="D226" t="str">
            <v>Gripball</v>
          </cell>
          <cell r="E226" t="str">
            <v>RISING</v>
          </cell>
          <cell r="F226" t="str">
            <v>PC</v>
          </cell>
          <cell r="H226">
            <v>3.38</v>
          </cell>
          <cell r="I226">
            <v>3.8869999999999996</v>
          </cell>
          <cell r="J226">
            <v>0.15</v>
          </cell>
          <cell r="K226">
            <v>9.4639999999999986</v>
          </cell>
          <cell r="AB226">
            <v>0.58928571428571419</v>
          </cell>
          <cell r="AD226">
            <v>6.1515999999999993</v>
          </cell>
          <cell r="AE226">
            <v>6.1515999999999993</v>
          </cell>
          <cell r="AF226">
            <v>0.35</v>
          </cell>
          <cell r="AG226">
            <v>0.36813186813186816</v>
          </cell>
          <cell r="AH226">
            <v>0.5</v>
          </cell>
          <cell r="AL226" t="str">
            <v>CROSSFIT</v>
          </cell>
          <cell r="AM226">
            <v>707600</v>
          </cell>
          <cell r="AN226" t="str">
            <v>Prise suspendue pour faire divers exercices de traction, à accrocher sur la cage functional training.</v>
          </cell>
          <cell r="AO226" t="str">
            <v>http://www.leaderfit-equipement.com/images/eboutique/20140902100852.jpg</v>
          </cell>
          <cell r="AP226">
            <v>0.2</v>
          </cell>
        </row>
        <row r="227">
          <cell r="B227">
            <v>1576</v>
          </cell>
          <cell r="C227" t="str">
            <v>HAIE 15CM</v>
          </cell>
          <cell r="D227" t="str">
            <v>JUMP HURDLE 15CM</v>
          </cell>
          <cell r="E227" t="str">
            <v>AMAYA</v>
          </cell>
          <cell r="F227" t="str">
            <v>PC</v>
          </cell>
          <cell r="H227">
            <v>3.06</v>
          </cell>
          <cell r="I227">
            <v>3.3660000000000005</v>
          </cell>
          <cell r="J227">
            <v>0.1</v>
          </cell>
          <cell r="K227">
            <v>6.61</v>
          </cell>
          <cell r="L227">
            <v>6.27</v>
          </cell>
          <cell r="M227">
            <v>46.315789473684198</v>
          </cell>
          <cell r="AB227">
            <v>0.49077155824508312</v>
          </cell>
          <cell r="AD227">
            <v>4.9575000000000005</v>
          </cell>
          <cell r="AE227">
            <v>4.9575000000000005</v>
          </cell>
          <cell r="AF227">
            <v>0.25</v>
          </cell>
          <cell r="AG227">
            <v>0.32102874432677753</v>
          </cell>
          <cell r="AH227">
            <v>0.22</v>
          </cell>
          <cell r="AI227" t="str">
            <v>15cm</v>
          </cell>
          <cell r="AL227" t="str">
            <v>PERSONAL TRAINER</v>
          </cell>
          <cell r="AM227">
            <v>707600</v>
          </cell>
          <cell r="AN227" t="str">
            <v>_x000D_Haie d'obstacle pour un travail d'entraînement et de préparation physique des sportifs. Utilisée aussi pour le coaching ou le functional training en salle ou en extérieur.</v>
          </cell>
          <cell r="AO227" t="str">
            <v>http://www.leaderfit-equipement.com/images/eboutique/20130531170041.jpg</v>
          </cell>
          <cell r="AP227">
            <v>0.2</v>
          </cell>
        </row>
        <row r="228">
          <cell r="B228">
            <v>1577</v>
          </cell>
          <cell r="C228" t="str">
            <v>HAIE 30CM</v>
          </cell>
          <cell r="D228" t="str">
            <v>JUMP HURDLE 30CM</v>
          </cell>
          <cell r="E228" t="str">
            <v>AMAYA</v>
          </cell>
          <cell r="F228" t="str">
            <v>PC</v>
          </cell>
          <cell r="H228">
            <v>3.64</v>
          </cell>
          <cell r="I228">
            <v>4.0040000000000004</v>
          </cell>
          <cell r="J228">
            <v>0.1</v>
          </cell>
          <cell r="K228">
            <v>7.44</v>
          </cell>
          <cell r="L228">
            <v>7.11</v>
          </cell>
          <cell r="M228">
            <v>43.684950773558363</v>
          </cell>
          <cell r="AB228">
            <v>0.46182795698924728</v>
          </cell>
          <cell r="AD228">
            <v>5.58</v>
          </cell>
          <cell r="AE228">
            <v>5.58</v>
          </cell>
          <cell r="AF228">
            <v>0.25</v>
          </cell>
          <cell r="AG228">
            <v>0.28243727598566304</v>
          </cell>
          <cell r="AH228">
            <v>0.28000000000000003</v>
          </cell>
          <cell r="AI228" t="str">
            <v>30cm</v>
          </cell>
          <cell r="AL228" t="str">
            <v>PERSONAL TRAINER</v>
          </cell>
          <cell r="AM228">
            <v>707600</v>
          </cell>
          <cell r="AN228" t="str">
            <v>_x000D_Haie d'obstacle pour un travail d'entraînement et de préparation physique des sportifs. Utilisée aussi pour le coaching ou le functional training en salle ou en extérieur.</v>
          </cell>
          <cell r="AO228" t="str">
            <v>http://www.leaderfit-equipement.com/images/eboutique/20130531170041.jpg</v>
          </cell>
          <cell r="AP228">
            <v>0.2</v>
          </cell>
        </row>
        <row r="229">
          <cell r="B229">
            <v>1578</v>
          </cell>
          <cell r="C229" t="str">
            <v>HAIE 50CM</v>
          </cell>
          <cell r="D229" t="str">
            <v>JUMP HURDLE 50CM</v>
          </cell>
          <cell r="E229" t="str">
            <v>AMAYA</v>
          </cell>
          <cell r="F229" t="str">
            <v>PC</v>
          </cell>
          <cell r="H229">
            <v>4.46</v>
          </cell>
          <cell r="I229">
            <v>4.9060000000000006</v>
          </cell>
          <cell r="J229">
            <v>0.1</v>
          </cell>
          <cell r="K229">
            <v>10.87</v>
          </cell>
          <cell r="L229">
            <v>10.28</v>
          </cell>
          <cell r="M229">
            <v>52.276264591439677</v>
          </cell>
          <cell r="AB229">
            <v>0.54866605335786556</v>
          </cell>
          <cell r="AD229">
            <v>8.1524999999999999</v>
          </cell>
          <cell r="AE229">
            <v>8.1524999999999999</v>
          </cell>
          <cell r="AF229">
            <v>0.25</v>
          </cell>
          <cell r="AG229">
            <v>0.39822140447715415</v>
          </cell>
          <cell r="AH229">
            <v>0.36</v>
          </cell>
          <cell r="AI229" t="str">
            <v>50cm</v>
          </cell>
          <cell r="AL229" t="str">
            <v>PERSONAL TRAINER</v>
          </cell>
          <cell r="AM229">
            <v>707600</v>
          </cell>
          <cell r="AN229" t="str">
            <v>_x000D_Haie d'obstacle pour un travail d'entraînement et de préparation physique des sportifs. Utilisée aussi pour le coaching ou le functional training en salle ou en extérieur.</v>
          </cell>
          <cell r="AO229" t="str">
            <v>http://www.leaderfit-equipement.com/images/eboutique/20130531170041.jpg</v>
          </cell>
          <cell r="AP229">
            <v>0.2</v>
          </cell>
        </row>
        <row r="230">
          <cell r="B230">
            <v>2066</v>
          </cell>
          <cell r="C230" t="str">
            <v xml:space="preserve">HALTERES CAOUTCHOUC HEXAGONALES 10 KG </v>
          </cell>
          <cell r="D230" t="str">
            <v>HEXAGONAL RUBBER DUMBBELL 1KG</v>
          </cell>
          <cell r="E230" t="str">
            <v>TOP ASIA</v>
          </cell>
          <cell r="F230" t="str">
            <v>PC</v>
          </cell>
          <cell r="G230">
            <v>11.399999999999999</v>
          </cell>
          <cell r="H230">
            <v>10.08849557522124</v>
          </cell>
          <cell r="I230">
            <v>11.601769911504425</v>
          </cell>
          <cell r="J230">
            <v>0.15</v>
          </cell>
          <cell r="K230">
            <v>24.57</v>
          </cell>
          <cell r="AB230">
            <v>0.52780749240926239</v>
          </cell>
          <cell r="AC230" t="str">
            <v>x</v>
          </cell>
          <cell r="AD230">
            <v>18</v>
          </cell>
          <cell r="AE230">
            <v>17.198999999999998</v>
          </cell>
          <cell r="AF230">
            <v>0.3</v>
          </cell>
          <cell r="AG230">
            <v>0.32543927487037472</v>
          </cell>
          <cell r="AH230">
            <v>10</v>
          </cell>
          <cell r="AL230" t="str">
            <v>MUSCULATION</v>
          </cell>
          <cell r="AM230">
            <v>707600</v>
          </cell>
          <cell r="AN230" t="str">
            <v>Haltère caoutchouc, hexagonale pour éviter de rouler. Poids en caoutchouc, haltère avec poignée en acier.</v>
          </cell>
          <cell r="AO230" t="str">
            <v>http://www.leaderfit-equipement.com/images/eboutique/20130821101125.jpg</v>
          </cell>
          <cell r="AP230">
            <v>0.2</v>
          </cell>
        </row>
        <row r="231">
          <cell r="B231">
            <v>1589</v>
          </cell>
          <cell r="C231" t="str">
            <v xml:space="preserve">HALTERES CAOUTCHOUC HEXAGONALES 12,5 KG </v>
          </cell>
          <cell r="D231" t="str">
            <v>HEXAGONAL RUBBER DUMBBELL 2KG</v>
          </cell>
          <cell r="E231" t="str">
            <v>TOP ASIA</v>
          </cell>
          <cell r="F231" t="str">
            <v>PC</v>
          </cell>
          <cell r="G231">
            <v>14.249999999999998</v>
          </cell>
          <cell r="H231">
            <v>12.610619469026549</v>
          </cell>
          <cell r="I231">
            <v>14.50221238938053</v>
          </cell>
          <cell r="J231">
            <v>0.15</v>
          </cell>
          <cell r="K231">
            <v>32.336024999999999</v>
          </cell>
          <cell r="AB231">
            <v>0.55151530253392211</v>
          </cell>
          <cell r="AC231" t="str">
            <v>x</v>
          </cell>
          <cell r="AD231">
            <v>23.15</v>
          </cell>
          <cell r="AE231">
            <v>22.6352175</v>
          </cell>
          <cell r="AF231">
            <v>0.3</v>
          </cell>
          <cell r="AG231">
            <v>0.35930757504846023</v>
          </cell>
          <cell r="AH231">
            <v>12.5</v>
          </cell>
          <cell r="AL231" t="str">
            <v>MUSCULATION</v>
          </cell>
          <cell r="AM231">
            <v>707600</v>
          </cell>
          <cell r="AN231" t="str">
            <v>Haltère caoutchouc, hexagonale pour éviter de rouler. Poids en caoutchouc, haltère avec poignée en acier.</v>
          </cell>
          <cell r="AO231" t="str">
            <v>http://www.leaderfit-equipement.com/images/eboutique/20130821101125.jpg</v>
          </cell>
          <cell r="AP231">
            <v>0.2</v>
          </cell>
        </row>
        <row r="232">
          <cell r="B232">
            <v>1590</v>
          </cell>
          <cell r="C232" t="str">
            <v xml:space="preserve">HALTERES CAOUTCHOUC HEXAGONALES 15 KG </v>
          </cell>
          <cell r="D232" t="str">
            <v>HEXAGONAL RUBBER DUMBBELL 4KG</v>
          </cell>
          <cell r="E232" t="str">
            <v>TOP ASIA</v>
          </cell>
          <cell r="F232" t="str">
            <v>PC</v>
          </cell>
          <cell r="G232">
            <v>17.099999999999998</v>
          </cell>
          <cell r="H232">
            <v>15.132743362831858</v>
          </cell>
          <cell r="I232">
            <v>17.402654867256636</v>
          </cell>
          <cell r="J232">
            <v>0.15</v>
          </cell>
          <cell r="K232">
            <v>38.789924999999997</v>
          </cell>
          <cell r="AB232">
            <v>0.55136147163840521</v>
          </cell>
          <cell r="AC232" t="str">
            <v>x</v>
          </cell>
          <cell r="AD232">
            <v>27.77</v>
          </cell>
          <cell r="AE232">
            <v>27.152947499999996</v>
          </cell>
          <cell r="AF232">
            <v>0.3</v>
          </cell>
          <cell r="AG232">
            <v>0.35908781662629297</v>
          </cell>
          <cell r="AH232">
            <v>15</v>
          </cell>
          <cell r="AL232" t="str">
            <v>MUSCULATION</v>
          </cell>
          <cell r="AM232">
            <v>707600</v>
          </cell>
          <cell r="AN232" t="str">
            <v>Haltère caoutchouc, hexagonale pour éviter de rouler. Poids en caoutchouc, haltère avec poignée en acier.</v>
          </cell>
          <cell r="AO232" t="str">
            <v>http://www.leaderfit-equipement.com/images/eboutique/20130821101125.jpg</v>
          </cell>
          <cell r="AP232">
            <v>0.2</v>
          </cell>
        </row>
        <row r="233">
          <cell r="B233">
            <v>1591</v>
          </cell>
          <cell r="C233" t="str">
            <v xml:space="preserve">HALTERES CAOUTCHOUC HEXAGONALES 17,5 KG </v>
          </cell>
          <cell r="D233" t="str">
            <v>HEXAGONAL RUBBER DUMBBELL 6KG</v>
          </cell>
          <cell r="E233" t="str">
            <v>TOP ASIA</v>
          </cell>
          <cell r="F233" t="str">
            <v>PC</v>
          </cell>
          <cell r="G233">
            <v>19.95</v>
          </cell>
          <cell r="H233">
            <v>17.654867256637168</v>
          </cell>
          <cell r="I233">
            <v>20.303097345132741</v>
          </cell>
          <cell r="J233">
            <v>0.15</v>
          </cell>
          <cell r="K233">
            <v>45.27</v>
          </cell>
          <cell r="AB233">
            <v>0.55151099303881734</v>
          </cell>
          <cell r="AC233" t="str">
            <v>x</v>
          </cell>
          <cell r="AD233">
            <v>32.409999999999997</v>
          </cell>
          <cell r="AE233">
            <v>31.689</v>
          </cell>
          <cell r="AF233">
            <v>0.3</v>
          </cell>
          <cell r="AG233">
            <v>0.35930141862688181</v>
          </cell>
          <cell r="AH233">
            <v>17.5</v>
          </cell>
          <cell r="AL233" t="str">
            <v>MUSCULATION</v>
          </cell>
          <cell r="AM233">
            <v>707600</v>
          </cell>
          <cell r="AN233" t="str">
            <v>Haltère caoutchouc, hexagonale pour éviter de rouler. Poids en caoutchouc, haltère avec poignée en acier.</v>
          </cell>
          <cell r="AO233" t="str">
            <v>http://www.leaderfit-equipement.com/images/eboutique/20130821101125.jpg</v>
          </cell>
          <cell r="AP233">
            <v>0.2</v>
          </cell>
        </row>
        <row r="234">
          <cell r="B234">
            <v>2057</v>
          </cell>
          <cell r="C234" t="str">
            <v xml:space="preserve">HALTERES CAOUTCHOUC HEXAGONALES 1KG </v>
          </cell>
          <cell r="D234" t="str">
            <v>HEXAGONAL RUBBER DUMBBELL 8KG</v>
          </cell>
          <cell r="E234" t="str">
            <v>TOP ASIA</v>
          </cell>
          <cell r="F234" t="str">
            <v>PC</v>
          </cell>
          <cell r="G234">
            <v>1.1399999999999999</v>
          </cell>
          <cell r="H234">
            <v>1.0088495575221239</v>
          </cell>
          <cell r="I234">
            <v>1.1601769911504425</v>
          </cell>
          <cell r="J234">
            <v>0.15</v>
          </cell>
          <cell r="K234">
            <v>2.4599999999999995</v>
          </cell>
          <cell r="AB234">
            <v>0.52838333693071426</v>
          </cell>
          <cell r="AC234" t="str">
            <v>x</v>
          </cell>
          <cell r="AD234">
            <v>1.5</v>
          </cell>
          <cell r="AE234">
            <v>1.7219999999999995</v>
          </cell>
          <cell r="AF234">
            <v>0.3</v>
          </cell>
          <cell r="AG234">
            <v>0.32626190990102044</v>
          </cell>
          <cell r="AH234">
            <v>1</v>
          </cell>
          <cell r="AL234" t="str">
            <v>MUSCULATION</v>
          </cell>
          <cell r="AM234">
            <v>707600</v>
          </cell>
          <cell r="AN234" t="str">
            <v>Haltère caoutchouc, hexagonale pour éviter de rouler. Poids en caoutchouc, haltère avec poignée en acier.</v>
          </cell>
          <cell r="AO234" t="str">
            <v>http://www.leaderfit-equipement.com/images/eboutique/20130821101125.jpg</v>
          </cell>
          <cell r="AP234">
            <v>0.2</v>
          </cell>
        </row>
        <row r="235">
          <cell r="B235">
            <v>1592</v>
          </cell>
          <cell r="C235" t="str">
            <v xml:space="preserve">HALTERES CAOUTCHOUC HEXAGONALES 20 KG </v>
          </cell>
          <cell r="D235" t="str">
            <v>HEXAGONAL RUBBER DUMBBELL 10KG</v>
          </cell>
          <cell r="E235" t="str">
            <v>TOP ASIA</v>
          </cell>
          <cell r="F235" t="str">
            <v>PC</v>
          </cell>
          <cell r="G235">
            <v>22.799999999999997</v>
          </cell>
          <cell r="H235">
            <v>20.176991150442479</v>
          </cell>
          <cell r="I235">
            <v>23.20353982300885</v>
          </cell>
          <cell r="J235">
            <v>0.15</v>
          </cell>
          <cell r="K235">
            <v>51.72</v>
          </cell>
          <cell r="AB235">
            <v>0.5513623390756216</v>
          </cell>
          <cell r="AC235" t="str">
            <v>x</v>
          </cell>
          <cell r="AD235">
            <v>37.46</v>
          </cell>
          <cell r="AE235">
            <v>36.203999999999994</v>
          </cell>
          <cell r="AF235">
            <v>0.3</v>
          </cell>
          <cell r="AG235">
            <v>0.35908905582231654</v>
          </cell>
          <cell r="AH235">
            <v>20</v>
          </cell>
          <cell r="AL235" t="str">
            <v>MUSCULATION</v>
          </cell>
          <cell r="AM235">
            <v>707600</v>
          </cell>
          <cell r="AN235" t="str">
            <v>Haltère caoutchouc, hexagonale pour éviter de rouler. Poids en caoutchouc, haltère avec poignée en acier.</v>
          </cell>
          <cell r="AO235" t="str">
            <v>http://www.leaderfit-equipement.com/images/eboutique/20130821101125.jpg</v>
          </cell>
          <cell r="AP235">
            <v>0.2</v>
          </cell>
        </row>
        <row r="236">
          <cell r="B236">
            <v>1593</v>
          </cell>
          <cell r="C236" t="str">
            <v xml:space="preserve">HALTERES CAOUTCHOUC HEXAGONALES 22,5 KG </v>
          </cell>
          <cell r="D236" t="str">
            <v>HEXAGONAL RUBBER DUMBBELL 12,5KG</v>
          </cell>
          <cell r="E236" t="str">
            <v>TOP ASIA</v>
          </cell>
          <cell r="F236" t="str">
            <v>PC</v>
          </cell>
          <cell r="G236">
            <v>25.65</v>
          </cell>
          <cell r="H236">
            <v>22.69911504424779</v>
          </cell>
          <cell r="I236">
            <v>26.103982300884958</v>
          </cell>
          <cell r="J236">
            <v>0.15</v>
          </cell>
          <cell r="K236">
            <v>58.199999999999996</v>
          </cell>
          <cell r="AB236">
            <v>0.55147796733874643</v>
          </cell>
          <cell r="AC236" t="str">
            <v>x</v>
          </cell>
          <cell r="AD236">
            <v>41.67</v>
          </cell>
          <cell r="AE236">
            <v>40.739999999999995</v>
          </cell>
          <cell r="AF236">
            <v>0.3</v>
          </cell>
          <cell r="AG236">
            <v>0.35925423905535192</v>
          </cell>
          <cell r="AH236">
            <v>22.5</v>
          </cell>
          <cell r="AL236" t="str">
            <v>MUSCULATION</v>
          </cell>
          <cell r="AM236">
            <v>707600</v>
          </cell>
          <cell r="AN236" t="str">
            <v>Haltère caoutchouc, hexagonale pour éviter de rouler. Poids en caoutchouc, haltère avec poignée en acier.</v>
          </cell>
          <cell r="AO236" t="str">
            <v>http://www.leaderfit-equipement.com/images/eboutique/20130821101125.jpg</v>
          </cell>
          <cell r="AP236">
            <v>0.2</v>
          </cell>
        </row>
        <row r="237">
          <cell r="B237">
            <v>1594</v>
          </cell>
          <cell r="C237" t="str">
            <v xml:space="preserve">HALTERES CAOUTCHOUC HEXAGONALES 25 KG </v>
          </cell>
          <cell r="D237" t="str">
            <v>HEXAGONAL RUBBER DUMBBELL 15KG</v>
          </cell>
          <cell r="E237" t="str">
            <v>TOP ASIA</v>
          </cell>
          <cell r="F237" t="str">
            <v>PC</v>
          </cell>
          <cell r="G237">
            <v>28.499999999999996</v>
          </cell>
          <cell r="H237">
            <v>25.221238938053098</v>
          </cell>
          <cell r="I237">
            <v>29.004424778761059</v>
          </cell>
          <cell r="J237">
            <v>0.15</v>
          </cell>
          <cell r="K237">
            <v>64.679999999999993</v>
          </cell>
          <cell r="AB237">
            <v>0.55157042704451054</v>
          </cell>
          <cell r="AC237" t="str">
            <v>x</v>
          </cell>
          <cell r="AD237">
            <v>46.3</v>
          </cell>
          <cell r="AE237">
            <v>45.275999999999989</v>
          </cell>
          <cell r="AF237">
            <v>0.3</v>
          </cell>
          <cell r="AG237">
            <v>0.35938632434930062</v>
          </cell>
          <cell r="AH237">
            <v>25</v>
          </cell>
          <cell r="AL237" t="str">
            <v>MUSCULATION</v>
          </cell>
          <cell r="AM237">
            <v>707600</v>
          </cell>
          <cell r="AN237" t="str">
            <v>Haltère caoutchouc, hexagonale pour éviter de rouler. Poids en caoutchouc, haltère avec poignée en acier.</v>
          </cell>
          <cell r="AO237" t="str">
            <v>http://www.leaderfit-equipement.com/images/eboutique/20130821101125.jpg</v>
          </cell>
          <cell r="AP237">
            <v>0.2</v>
          </cell>
        </row>
        <row r="238">
          <cell r="B238">
            <v>1595</v>
          </cell>
          <cell r="C238" t="str">
            <v xml:space="preserve">HALTERES CAOUTCHOUC HEXAGONALES 27,5 KG </v>
          </cell>
          <cell r="D238" t="str">
            <v>HEXAGONAL RUBBER DUMBBELL 17,5KG</v>
          </cell>
          <cell r="E238" t="str">
            <v>TOP ASIA</v>
          </cell>
          <cell r="F238" t="str">
            <v>PC</v>
          </cell>
          <cell r="G238">
            <v>31.349999999999998</v>
          </cell>
          <cell r="H238">
            <v>27.743362831858409</v>
          </cell>
          <cell r="I238">
            <v>31.904867256637168</v>
          </cell>
          <cell r="J238">
            <v>0.15</v>
          </cell>
          <cell r="K238">
            <v>71.145750000000007</v>
          </cell>
          <cell r="AB238">
            <v>0.5515562453605849</v>
          </cell>
          <cell r="AC238" t="str">
            <v>x</v>
          </cell>
          <cell r="AD238">
            <v>50.93</v>
          </cell>
          <cell r="AE238">
            <v>49.802025</v>
          </cell>
          <cell r="AF238">
            <v>0.3</v>
          </cell>
          <cell r="AG238">
            <v>0.35936606480083555</v>
          </cell>
          <cell r="AH238">
            <v>27.5</v>
          </cell>
          <cell r="AL238" t="str">
            <v>MUSCULATION</v>
          </cell>
          <cell r="AM238">
            <v>707600</v>
          </cell>
          <cell r="AN238" t="str">
            <v>Haltère caoutchouc, hexagonale pour éviter de rouler. Poids en caoutchouc, haltère avec poignée en acier.</v>
          </cell>
          <cell r="AO238" t="str">
            <v>http://www.leaderfit-equipement.com/images/eboutique/20130821101125.jpg</v>
          </cell>
          <cell r="AP238">
            <v>0.2</v>
          </cell>
        </row>
        <row r="239">
          <cell r="B239">
            <v>2058</v>
          </cell>
          <cell r="C239" t="str">
            <v xml:space="preserve">HALTERES CAOUTCHOUC HEXAGONALES 2KG </v>
          </cell>
          <cell r="D239" t="str">
            <v>HEXAGONAL RUBBER DUMBBELL 20KG</v>
          </cell>
          <cell r="E239" t="str">
            <v>TOP ASIA</v>
          </cell>
          <cell r="F239" t="str">
            <v>PC</v>
          </cell>
          <cell r="G239">
            <v>2.2799999999999998</v>
          </cell>
          <cell r="H239">
            <v>2.0176991150442478</v>
          </cell>
          <cell r="I239">
            <v>2.320353982300885</v>
          </cell>
          <cell r="J239">
            <v>0.15</v>
          </cell>
          <cell r="K239">
            <v>4.919999999999999</v>
          </cell>
          <cell r="AB239">
            <v>0.52838333693071426</v>
          </cell>
          <cell r="AC239" t="str">
            <v>x</v>
          </cell>
          <cell r="AD239">
            <v>3.5</v>
          </cell>
          <cell r="AE239">
            <v>3.4439999999999991</v>
          </cell>
          <cell r="AF239">
            <v>0.3</v>
          </cell>
          <cell r="AG239">
            <v>0.32626190990102044</v>
          </cell>
          <cell r="AH239">
            <v>2</v>
          </cell>
          <cell r="AL239" t="str">
            <v>MUSCULATION</v>
          </cell>
          <cell r="AM239">
            <v>707600</v>
          </cell>
          <cell r="AN239" t="str">
            <v>Haltère caoutchouc, hexagonale pour éviter de rouler. Poids en caoutchouc, haltère avec poignée en acier.</v>
          </cell>
          <cell r="AO239" t="str">
            <v>http://www.leaderfit-equipement.com/images/eboutique/20130821101125.jpg</v>
          </cell>
          <cell r="AP239">
            <v>0.2</v>
          </cell>
        </row>
        <row r="240">
          <cell r="B240">
            <v>1596</v>
          </cell>
          <cell r="C240" t="str">
            <v xml:space="preserve">HALTERES CAOUTCHOUC HEXAGONALES 30 KG </v>
          </cell>
          <cell r="D240" t="str">
            <v>HEXAGONAL RUBBER DUMBBELL 22,5KG</v>
          </cell>
          <cell r="E240" t="str">
            <v>TOP ASIA</v>
          </cell>
          <cell r="F240" t="str">
            <v>PC</v>
          </cell>
          <cell r="G240">
            <v>34.199999999999996</v>
          </cell>
          <cell r="H240">
            <v>30.265486725663717</v>
          </cell>
          <cell r="I240">
            <v>34.805309734513273</v>
          </cell>
          <cell r="J240">
            <v>0.15</v>
          </cell>
          <cell r="K240">
            <v>77.599649999999997</v>
          </cell>
          <cell r="AB240">
            <v>0.55147594435653668</v>
          </cell>
          <cell r="AC240" t="str">
            <v>x</v>
          </cell>
          <cell r="AD240">
            <v>55.55</v>
          </cell>
          <cell r="AE240">
            <v>54.319754999999994</v>
          </cell>
          <cell r="AF240">
            <v>0.3</v>
          </cell>
          <cell r="AG240">
            <v>0.35925134908076672</v>
          </cell>
          <cell r="AH240">
            <v>30</v>
          </cell>
          <cell r="AL240" t="str">
            <v>MUSCULATION</v>
          </cell>
          <cell r="AM240">
            <v>707600</v>
          </cell>
          <cell r="AN240" t="str">
            <v>Haltère caoutchouc, hexagonale pour éviter de rouler. Poids en caoutchouc, haltère avec poignée en acier.</v>
          </cell>
          <cell r="AO240" t="str">
            <v>http://www.leaderfit-equipement.com/images/eboutique/20130821101125.jpg</v>
          </cell>
          <cell r="AP240">
            <v>0.2</v>
          </cell>
        </row>
        <row r="241">
          <cell r="B241">
            <v>1597</v>
          </cell>
          <cell r="C241" t="str">
            <v xml:space="preserve">HALTERES CAOUTCHOUC HEXAGONALES 32,5 KG </v>
          </cell>
          <cell r="D241" t="str">
            <v>HEXAGONAL RUBBER DUMBBELL 25KG</v>
          </cell>
          <cell r="E241" t="str">
            <v>TOP ASIA</v>
          </cell>
          <cell r="F241" t="str">
            <v>PC</v>
          </cell>
          <cell r="G241">
            <v>37.049999999999997</v>
          </cell>
          <cell r="H241">
            <v>32.787610619469028</v>
          </cell>
          <cell r="I241">
            <v>37.705752212389378</v>
          </cell>
          <cell r="J241">
            <v>0.15</v>
          </cell>
          <cell r="K241">
            <v>84.070875000000001</v>
          </cell>
          <cell r="AB241">
            <v>0.55150041899302971</v>
          </cell>
          <cell r="AC241" t="str">
            <v>x</v>
          </cell>
          <cell r="AD241">
            <v>78</v>
          </cell>
          <cell r="AE241">
            <v>58.849612499999999</v>
          </cell>
          <cell r="AF241">
            <v>0.3</v>
          </cell>
          <cell r="AG241">
            <v>0.35928631284718526</v>
          </cell>
          <cell r="AH241">
            <v>32.5</v>
          </cell>
          <cell r="AL241" t="str">
            <v>MUSCULATION</v>
          </cell>
          <cell r="AM241">
            <v>707600</v>
          </cell>
          <cell r="AN241" t="str">
            <v>Haltère caoutchouc, hexagonale pour éviter de rouler. Poids en caoutchouc, haltère avec poignée en acier.</v>
          </cell>
          <cell r="AO241" t="str">
            <v>http://www.leaderfit-equipement.com/images/eboutique/20130821101125.jpg</v>
          </cell>
          <cell r="AP241">
            <v>0.2</v>
          </cell>
        </row>
        <row r="242">
          <cell r="B242">
            <v>1598</v>
          </cell>
          <cell r="C242" t="str">
            <v xml:space="preserve">HALTERES CAOUTCHOUC HEXAGONALES 35 KG </v>
          </cell>
          <cell r="D242" t="str">
            <v>HEXAGONAL RUBBER DUMBBELL 27,5KG</v>
          </cell>
          <cell r="E242" t="str">
            <v>TOP ASIA</v>
          </cell>
          <cell r="F242" t="str">
            <v>PC</v>
          </cell>
          <cell r="G242">
            <v>39.9</v>
          </cell>
          <cell r="H242">
            <v>35.309734513274336</v>
          </cell>
          <cell r="I242">
            <v>40.606194690265482</v>
          </cell>
          <cell r="J242">
            <v>0.15</v>
          </cell>
          <cell r="K242">
            <v>86.22</v>
          </cell>
          <cell r="AB242">
            <v>0.52903972755433215</v>
          </cell>
          <cell r="AD242">
            <v>60.353999999999992</v>
          </cell>
          <cell r="AE242">
            <v>60.353999999999992</v>
          </cell>
          <cell r="AF242">
            <v>0.3</v>
          </cell>
          <cell r="AG242">
            <v>0.32719961079190296</v>
          </cell>
          <cell r="AH242">
            <v>35</v>
          </cell>
          <cell r="AL242" t="str">
            <v>MUSCULATION</v>
          </cell>
          <cell r="AM242">
            <v>707600</v>
          </cell>
          <cell r="AN242" t="str">
            <v>Haltère caoutchouc, hexagonale pour éviter de rouler. Poids en caoutchouc, haltère avec poignée en acier.</v>
          </cell>
          <cell r="AO242" t="str">
            <v>http://www.leaderfit-equipement.com/images/eboutique/20130821101125.jpg</v>
          </cell>
          <cell r="AP242">
            <v>0.2</v>
          </cell>
        </row>
        <row r="243">
          <cell r="B243">
            <v>2484</v>
          </cell>
          <cell r="C243" t="str">
            <v xml:space="preserve">HALTERES CAOUTCHOUC HEXAGONALES 37,5 KG </v>
          </cell>
          <cell r="D243" t="str">
            <v>HEXAGONAL RUBBER DUMBBELL 30KG</v>
          </cell>
          <cell r="E243" t="str">
            <v>TOP ASIA</v>
          </cell>
          <cell r="F243" t="str">
            <v>PC</v>
          </cell>
          <cell r="G243">
            <v>42.749999999999993</v>
          </cell>
          <cell r="H243">
            <v>37.831858407079643</v>
          </cell>
          <cell r="I243">
            <v>43.506637168141587</v>
          </cell>
          <cell r="J243">
            <v>0.15</v>
          </cell>
          <cell r="K243">
            <v>95.820000000000007</v>
          </cell>
          <cell r="AB243">
            <v>0.54595452757105423</v>
          </cell>
          <cell r="AD243">
            <v>67.073999999999998</v>
          </cell>
          <cell r="AE243">
            <v>67.073999999999998</v>
          </cell>
          <cell r="AF243">
            <v>0.3</v>
          </cell>
          <cell r="AG243">
            <v>0.3513636108157917</v>
          </cell>
          <cell r="AH243">
            <v>37.5</v>
          </cell>
          <cell r="AL243" t="str">
            <v>MUSCULATION</v>
          </cell>
          <cell r="AM243">
            <v>707600</v>
          </cell>
          <cell r="AN243" t="str">
            <v>Haltère caoutchouc, hexagonale pour éviter de rouler. Poids en caoutchouc, haltère avec poignée en acier.</v>
          </cell>
          <cell r="AO243" t="str">
            <v>http://www.leaderfit-equipement.com/images/eboutique/20130821101125.jpg</v>
          </cell>
          <cell r="AP243">
            <v>0.2</v>
          </cell>
        </row>
        <row r="244">
          <cell r="B244">
            <v>2068</v>
          </cell>
          <cell r="C244" t="str">
            <v xml:space="preserve">HALTERES CAOUTCHOUC HEXAGONALES 40 KG </v>
          </cell>
          <cell r="D244" t="str">
            <v>HEXAGONAL RUBBER DUMBBELL 32,5KG</v>
          </cell>
          <cell r="E244" t="str">
            <v>TOP ASIA</v>
          </cell>
          <cell r="F244" t="str">
            <v>PC</v>
          </cell>
          <cell r="G244">
            <v>45.599999999999994</v>
          </cell>
          <cell r="H244">
            <v>40.353982300884958</v>
          </cell>
          <cell r="I244">
            <v>46.407079646017699</v>
          </cell>
          <cell r="J244">
            <v>0.15</v>
          </cell>
          <cell r="K244">
            <v>102.21600000000001</v>
          </cell>
          <cell r="AB244">
            <v>0.54599006372761894</v>
          </cell>
          <cell r="AD244">
            <v>71.551199999999994</v>
          </cell>
          <cell r="AE244">
            <v>71.551199999999994</v>
          </cell>
          <cell r="AF244">
            <v>0.3</v>
          </cell>
          <cell r="AG244">
            <v>0.35141437675374132</v>
          </cell>
          <cell r="AH244">
            <v>40</v>
          </cell>
          <cell r="AL244" t="str">
            <v>MUSCULATION</v>
          </cell>
          <cell r="AM244">
            <v>707600</v>
          </cell>
          <cell r="AN244" t="str">
            <v>Haltère caoutchouc, hexagonale pour éviter de rouler. Poids en caoutchouc, haltère avec poignée en acier.</v>
          </cell>
          <cell r="AO244" t="str">
            <v>http://www.leaderfit-equipement.com/images/eboutique/20130821101125.jpg</v>
          </cell>
          <cell r="AP244">
            <v>0.2</v>
          </cell>
        </row>
        <row r="245">
          <cell r="B245">
            <v>2485</v>
          </cell>
          <cell r="C245" t="str">
            <v xml:space="preserve">HALTERES CAOUTCHOUC HEXAGONALES 42,5 KG </v>
          </cell>
          <cell r="D245" t="str">
            <v>HEXAGONAL RUBBER DUMBBELL 35KG</v>
          </cell>
          <cell r="E245" t="str">
            <v>TOP ASIA</v>
          </cell>
          <cell r="F245" t="str">
            <v>PC</v>
          </cell>
          <cell r="G245">
            <v>48.449999999999996</v>
          </cell>
          <cell r="H245">
            <v>42.876106194690266</v>
          </cell>
          <cell r="I245">
            <v>49.307522123893804</v>
          </cell>
          <cell r="J245">
            <v>0.15</v>
          </cell>
          <cell r="K245">
            <v>108.60900000000001</v>
          </cell>
          <cell r="AB245">
            <v>0.54600887473511595</v>
          </cell>
          <cell r="AD245">
            <v>76.026300000000006</v>
          </cell>
          <cell r="AE245">
            <v>76.026300000000006</v>
          </cell>
          <cell r="AF245">
            <v>0.3</v>
          </cell>
          <cell r="AG245">
            <v>0.35144124962159407</v>
          </cell>
          <cell r="AH245">
            <v>42.5</v>
          </cell>
          <cell r="AL245" t="str">
            <v>MUSCULATION</v>
          </cell>
          <cell r="AM245">
            <v>707600</v>
          </cell>
          <cell r="AN245" t="str">
            <v>Haltère caoutchouc, hexagonale pour éviter de rouler. Poids en caoutchouc, haltère avec poignée en acier.</v>
          </cell>
          <cell r="AO245" t="str">
            <v>http://www.leaderfit-equipement.com/images/eboutique/20130821101125.jpg</v>
          </cell>
          <cell r="AP245">
            <v>0.2</v>
          </cell>
        </row>
        <row r="246">
          <cell r="B246">
            <v>2071</v>
          </cell>
          <cell r="C246" t="str">
            <v xml:space="preserve">HALTERES CAOUTCHOUC HEXAGONALES 45 KG </v>
          </cell>
          <cell r="D246" t="str">
            <v>HEXAGONAL RUBBER DUMBBELL 37,5KG</v>
          </cell>
          <cell r="E246" t="str">
            <v>TOP ASIA</v>
          </cell>
          <cell r="F246" t="str">
            <v>PC</v>
          </cell>
          <cell r="G246">
            <v>51.3</v>
          </cell>
          <cell r="H246">
            <v>45.398230088495581</v>
          </cell>
          <cell r="I246">
            <v>52.207964601769916</v>
          </cell>
          <cell r="J246">
            <v>0.15</v>
          </cell>
          <cell r="K246">
            <v>114.98099999999999</v>
          </cell>
          <cell r="AB246">
            <v>0.545942680949288</v>
          </cell>
          <cell r="AD246">
            <v>80.486699999999985</v>
          </cell>
          <cell r="AE246">
            <v>80.486699999999985</v>
          </cell>
          <cell r="AF246">
            <v>0.3</v>
          </cell>
          <cell r="AG246">
            <v>0.35134668707041128</v>
          </cell>
          <cell r="AH246">
            <v>45</v>
          </cell>
          <cell r="AL246" t="str">
            <v>MUSCULATION</v>
          </cell>
          <cell r="AM246">
            <v>707600</v>
          </cell>
          <cell r="AN246" t="str">
            <v>Haltère caoutchouc, hexagonale pour éviter de rouler. Poids en caoutchouc, haltère avec poignée en acier.</v>
          </cell>
          <cell r="AO246" t="str">
            <v>http://www.leaderfit-equipement.com/images/eboutique/20130821101125.jpg</v>
          </cell>
          <cell r="AP246">
            <v>0.2</v>
          </cell>
        </row>
        <row r="247">
          <cell r="B247">
            <v>2486</v>
          </cell>
          <cell r="C247" t="str">
            <v xml:space="preserve">HALTERES CAOUTCHOUC HEXAGONALES 47,5 KG </v>
          </cell>
          <cell r="D247" t="str">
            <v>HEXAGONAL RUBBER DUMBBELL 40KG</v>
          </cell>
          <cell r="E247" t="str">
            <v>TOP ASIA</v>
          </cell>
          <cell r="F247" t="str">
            <v>PC</v>
          </cell>
          <cell r="G247">
            <v>54.15</v>
          </cell>
          <cell r="H247">
            <v>47.920353982300888</v>
          </cell>
          <cell r="I247">
            <v>55.108407079646014</v>
          </cell>
          <cell r="J247">
            <v>0.15</v>
          </cell>
          <cell r="K247">
            <v>121.374</v>
          </cell>
          <cell r="AB247">
            <v>0.54596200932946082</v>
          </cell>
          <cell r="AD247">
            <v>84.961799999999997</v>
          </cell>
          <cell r="AE247">
            <v>84.961799999999997</v>
          </cell>
          <cell r="AF247">
            <v>0.3</v>
          </cell>
          <cell r="AG247">
            <v>0.35137429904208695</v>
          </cell>
          <cell r="AH247">
            <v>47.5</v>
          </cell>
          <cell r="AL247" t="str">
            <v>MUSCULATION</v>
          </cell>
          <cell r="AM247">
            <v>707600</v>
          </cell>
          <cell r="AN247" t="str">
            <v>Haltère caoutchouc, hexagonale pour éviter de rouler. Poids en caoutchouc, haltère avec poignée en acier.</v>
          </cell>
          <cell r="AO247" t="str">
            <v>http://www.leaderfit-equipement.com/images/eboutique/20130821101125.jpg</v>
          </cell>
          <cell r="AP247">
            <v>0.2</v>
          </cell>
        </row>
        <row r="248">
          <cell r="B248">
            <v>2059</v>
          </cell>
          <cell r="C248" t="str">
            <v xml:space="preserve">HALTERES CAOUTCHOUC HEXAGONALES 4KG </v>
          </cell>
          <cell r="D248" t="str">
            <v>HEXAGONAL RUBBER DUMBBELL 42,5KG</v>
          </cell>
          <cell r="E248" t="str">
            <v>TOP ASIA</v>
          </cell>
          <cell r="F248" t="str">
            <v>PC</v>
          </cell>
          <cell r="G248">
            <v>4.5599999999999996</v>
          </cell>
          <cell r="H248">
            <v>4.0353982300884956</v>
          </cell>
          <cell r="I248">
            <v>4.6407079646017699</v>
          </cell>
          <cell r="J248">
            <v>0.15</v>
          </cell>
          <cell r="K248">
            <v>9.8399999999999981</v>
          </cell>
          <cell r="AB248">
            <v>0.52838333693071426</v>
          </cell>
          <cell r="AC248" t="str">
            <v>x</v>
          </cell>
          <cell r="AD248">
            <v>7.48</v>
          </cell>
          <cell r="AE248">
            <v>6.8879999999999981</v>
          </cell>
          <cell r="AF248">
            <v>0.3</v>
          </cell>
          <cell r="AG248">
            <v>0.32626190990102044</v>
          </cell>
          <cell r="AH248">
            <v>4</v>
          </cell>
          <cell r="AL248" t="str">
            <v>MUSCULATION</v>
          </cell>
          <cell r="AM248">
            <v>707600</v>
          </cell>
          <cell r="AN248" t="str">
            <v>Haltère caoutchouc, hexagonale pour éviter de rouler. Poids en caoutchouc, haltère avec poignée en acier.</v>
          </cell>
          <cell r="AO248" t="str">
            <v>http://www.leaderfit-equipement.com/images/eboutique/20130821101125.jpg</v>
          </cell>
          <cell r="AP248">
            <v>0.2</v>
          </cell>
        </row>
        <row r="249">
          <cell r="B249">
            <v>2074</v>
          </cell>
          <cell r="C249" t="str">
            <v xml:space="preserve">HALTERES CAOUTCHOUC HEXAGONALES 50 KG </v>
          </cell>
          <cell r="D249" t="str">
            <v>HEXAGONAL RUBBER DUMBBELL 45KG</v>
          </cell>
          <cell r="E249" t="str">
            <v>TOP ASIA</v>
          </cell>
          <cell r="F249" t="str">
            <v>PC</v>
          </cell>
          <cell r="G249">
            <v>56.999999999999993</v>
          </cell>
          <cell r="H249">
            <v>50.442477876106196</v>
          </cell>
          <cell r="I249">
            <v>58.008849557522119</v>
          </cell>
          <cell r="J249">
            <v>0.15</v>
          </cell>
          <cell r="K249">
            <v>127.77000000000001</v>
          </cell>
          <cell r="AB249">
            <v>0.54599006372761905</v>
          </cell>
          <cell r="AD249">
            <v>89.439000000000007</v>
          </cell>
          <cell r="AE249">
            <v>89.439000000000007</v>
          </cell>
          <cell r="AF249">
            <v>0.3</v>
          </cell>
          <cell r="AG249">
            <v>0.35141437675374154</v>
          </cell>
          <cell r="AH249">
            <v>50</v>
          </cell>
          <cell r="AL249" t="str">
            <v>MUSCULATION</v>
          </cell>
          <cell r="AM249">
            <v>707600</v>
          </cell>
          <cell r="AN249" t="str">
            <v>Haltère caoutchouc, hexagonale pour éviter de rouler. Poids en caoutchouc, haltère avec poignée en acier.</v>
          </cell>
          <cell r="AO249" t="str">
            <v>http://www.leaderfit-equipement.com/images/eboutique/20130821101125.jpg</v>
          </cell>
          <cell r="AP249">
            <v>0.2</v>
          </cell>
        </row>
        <row r="250">
          <cell r="B250">
            <v>2062</v>
          </cell>
          <cell r="C250" t="str">
            <v xml:space="preserve">HALTERES CAOUTCHOUC HEXAGONALES 6 KG </v>
          </cell>
          <cell r="D250" t="str">
            <v>HEXAGONAL RUBBER DUMBBELL 47,5KG</v>
          </cell>
          <cell r="E250" t="str">
            <v>TOP ASIA</v>
          </cell>
          <cell r="F250" t="str">
            <v>PC</v>
          </cell>
          <cell r="G250">
            <v>6.84</v>
          </cell>
          <cell r="H250">
            <v>6.0530973451327439</v>
          </cell>
          <cell r="I250">
            <v>6.9610619469026549</v>
          </cell>
          <cell r="J250">
            <v>0.15</v>
          </cell>
          <cell r="K250">
            <v>14.73</v>
          </cell>
          <cell r="AB250">
            <v>0.52742281419533921</v>
          </cell>
          <cell r="AC250" t="str">
            <v>x</v>
          </cell>
          <cell r="AD250">
            <v>10.84</v>
          </cell>
          <cell r="AE250">
            <v>10.311</v>
          </cell>
          <cell r="AF250">
            <v>0.3</v>
          </cell>
          <cell r="AG250">
            <v>0.32488973456477011</v>
          </cell>
          <cell r="AH250">
            <v>6</v>
          </cell>
          <cell r="AL250" t="str">
            <v>MUSCULATION</v>
          </cell>
          <cell r="AM250">
            <v>707600</v>
          </cell>
          <cell r="AN250" t="str">
            <v>Haltère caoutchouc, hexagonale pour éviter de rouler. Poids en caoutchouc, haltère avec poignée en acier.</v>
          </cell>
          <cell r="AO250" t="str">
            <v>http://www.leaderfit-equipement.com/images/eboutique/20130821101125.jpg</v>
          </cell>
          <cell r="AP250">
            <v>0.2</v>
          </cell>
        </row>
        <row r="251">
          <cell r="B251">
            <v>2064</v>
          </cell>
          <cell r="C251" t="str">
            <v xml:space="preserve">HALTERES CAOUTCHOUC HEXAGONALES 8 KG </v>
          </cell>
          <cell r="D251" t="str">
            <v>HEXAGONAL RUBBER DUMBBELL 50KG</v>
          </cell>
          <cell r="E251" t="str">
            <v>TOP ASIA</v>
          </cell>
          <cell r="F251" t="str">
            <v>PC</v>
          </cell>
          <cell r="G251">
            <v>9.1199999999999992</v>
          </cell>
          <cell r="H251">
            <v>8.0707964601769913</v>
          </cell>
          <cell r="I251">
            <v>9.2814159292035399</v>
          </cell>
          <cell r="J251">
            <v>0.15</v>
          </cell>
          <cell r="K251">
            <v>19.89</v>
          </cell>
          <cell r="AB251">
            <v>0.5333626983809181</v>
          </cell>
          <cell r="AC251" t="str">
            <v>x</v>
          </cell>
          <cell r="AD251">
            <v>16.27</v>
          </cell>
          <cell r="AE251">
            <v>13.923</v>
          </cell>
          <cell r="AF251">
            <v>0.3</v>
          </cell>
          <cell r="AG251">
            <v>0.33337528340131151</v>
          </cell>
          <cell r="AH251">
            <v>8</v>
          </cell>
          <cell r="AL251" t="str">
            <v>MUSCULATION</v>
          </cell>
          <cell r="AM251">
            <v>707600</v>
          </cell>
          <cell r="AN251" t="str">
            <v>Haltère caoutchouc, hexagonale pour éviter de rouler. Poids en caoutchouc, haltère avec poignée en acier.</v>
          </cell>
          <cell r="AO251" t="str">
            <v>http://www.leaderfit-equipement.com/images/eboutique/20130821101125.jpg</v>
          </cell>
          <cell r="AP251">
            <v>0.2</v>
          </cell>
        </row>
        <row r="252">
          <cell r="B252">
            <v>2993</v>
          </cell>
          <cell r="C252" t="str">
            <v>HALTERES VINYLES 0,5 KG ROSE</v>
          </cell>
          <cell r="D252" t="str">
            <v>VINYL DIPPING DUMBBELL HEX 0,5Kg</v>
          </cell>
          <cell r="E252" t="str">
            <v>WOHLSTAND</v>
          </cell>
          <cell r="F252" t="str">
            <v>PR</v>
          </cell>
          <cell r="G252">
            <v>1.08</v>
          </cell>
          <cell r="H252">
            <v>0.95575221238938068</v>
          </cell>
          <cell r="I252">
            <v>1.0991150442477877</v>
          </cell>
          <cell r="J252">
            <v>0.15</v>
          </cell>
          <cell r="K252">
            <v>3.51</v>
          </cell>
          <cell r="P252">
            <v>3.26</v>
          </cell>
          <cell r="Q252">
            <v>66.284814593626137</v>
          </cell>
          <cell r="T252">
            <v>3.09</v>
          </cell>
          <cell r="U252">
            <v>64.429933843113659</v>
          </cell>
          <cell r="AB252">
            <v>0.68686181075561603</v>
          </cell>
          <cell r="AD252">
            <v>2.2814999999999999</v>
          </cell>
          <cell r="AE252">
            <v>2.2814999999999999</v>
          </cell>
          <cell r="AF252">
            <v>0.35</v>
          </cell>
          <cell r="AG252">
            <v>0.51824893962402463</v>
          </cell>
          <cell r="AH252">
            <v>1</v>
          </cell>
          <cell r="AJ252" t="str">
            <v>Rose</v>
          </cell>
          <cell r="AL252" t="str">
            <v>FITNESS</v>
          </cell>
          <cell r="AM252">
            <v>707600</v>
          </cell>
          <cell r="AN252" t="str">
            <v>Les haltères fitness sont des outils indispensables pour les cours de renforcement musculaire, collectifs ou individuels. Enrobées de vinyle, elles sont maniables, lisses et agréables._x000D_On les utilise comme lest pour accentuer l'effet des mouvements sur le</v>
          </cell>
          <cell r="AO252" t="str">
            <v>http://www.leaderfit-equipement.com/images/eboutique/20130607152759.jpg</v>
          </cell>
          <cell r="AP252">
            <v>0.2</v>
          </cell>
        </row>
        <row r="253">
          <cell r="B253">
            <v>1616</v>
          </cell>
          <cell r="C253" t="str">
            <v>HALTERES VINYLES 1 KG BLEU</v>
          </cell>
          <cell r="D253" t="str">
            <v>VINYL DIPPING DUMBBELL HEX 1Kg</v>
          </cell>
          <cell r="E253" t="str">
            <v>WOHLSTAND</v>
          </cell>
          <cell r="F253" t="str">
            <v>PR</v>
          </cell>
          <cell r="G253">
            <v>2.16</v>
          </cell>
          <cell r="H253">
            <v>1.9115044247787614</v>
          </cell>
          <cell r="I253">
            <v>2.1982300884955754</v>
          </cell>
          <cell r="J253">
            <v>0.15</v>
          </cell>
          <cell r="K253">
            <v>6.1</v>
          </cell>
          <cell r="AB253">
            <v>0.63963441172203672</v>
          </cell>
          <cell r="AC253" t="str">
            <v>x</v>
          </cell>
          <cell r="AD253">
            <v>3.43</v>
          </cell>
          <cell r="AE253">
            <v>3.9649999999999999</v>
          </cell>
          <cell r="AF253">
            <v>0.35</v>
          </cell>
          <cell r="AG253">
            <v>0.44559140264928743</v>
          </cell>
          <cell r="AH253">
            <v>2</v>
          </cell>
          <cell r="AJ253" t="str">
            <v>Bleu</v>
          </cell>
          <cell r="AL253" t="str">
            <v>FITNESS</v>
          </cell>
          <cell r="AM253">
            <v>707600</v>
          </cell>
          <cell r="AN253" t="str">
            <v>Les haltères fitness sont des outils indispensables pour les cours de renforcement musculaire, collectifs ou individuels. Enrobées de vinyle, elles sont maniables, lisses et agréables._x000D_On les utilise comme lest pour accentuer l'effet des mouvements sur le</v>
          </cell>
          <cell r="AO253" t="str">
            <v>http://www.leaderfit-equipement.com/images/eboutique/20130607112255.jpg</v>
          </cell>
          <cell r="AP253">
            <v>0.2</v>
          </cell>
        </row>
        <row r="254">
          <cell r="B254">
            <v>2994</v>
          </cell>
          <cell r="C254" t="str">
            <v>HALTERES VINYLES 2 KG JAUNE</v>
          </cell>
          <cell r="D254" t="str">
            <v>VINYL DIPPING DUMBBELL HEX 2Kg</v>
          </cell>
          <cell r="E254" t="str">
            <v>WOHLSTAND</v>
          </cell>
          <cell r="F254" t="str">
            <v>PR</v>
          </cell>
          <cell r="G254">
            <v>4.32</v>
          </cell>
          <cell r="H254">
            <v>3.8230088495575227</v>
          </cell>
          <cell r="I254">
            <v>4.3964601769911509</v>
          </cell>
          <cell r="J254">
            <v>0.15</v>
          </cell>
          <cell r="K254">
            <v>10.87</v>
          </cell>
          <cell r="P254">
            <v>10.28</v>
          </cell>
          <cell r="Q254">
            <v>57.232877655728096</v>
          </cell>
          <cell r="T254">
            <v>9.7799999999999994</v>
          </cell>
          <cell r="U254">
            <v>55.046419458168181</v>
          </cell>
          <cell r="AB254">
            <v>0.59554184204313243</v>
          </cell>
          <cell r="AD254">
            <v>7.0655000000000001</v>
          </cell>
          <cell r="AE254">
            <v>7.0655000000000001</v>
          </cell>
          <cell r="AF254">
            <v>0.35</v>
          </cell>
          <cell r="AG254">
            <v>0.37775668006635754</v>
          </cell>
          <cell r="AH254">
            <v>4</v>
          </cell>
          <cell r="AJ254" t="str">
            <v>Jaune</v>
          </cell>
          <cell r="AL254" t="str">
            <v>FITNESS</v>
          </cell>
          <cell r="AM254">
            <v>707600</v>
          </cell>
          <cell r="AN254" t="str">
            <v>Les haltères fitness sont des outils indispensables pour les cours de renforcement musculaire, collectifs ou individuels. Enrobées de vinyle, elles sont maniables, lisses et agréables._x000D_On les utilise comme lest pour accentuer l'effet des mouvements sur le</v>
          </cell>
          <cell r="AO254" t="str">
            <v>http://www.leaderfit-equipement.com/images/eboutique/20130607112536.jpg</v>
          </cell>
          <cell r="AP254">
            <v>0.2</v>
          </cell>
        </row>
        <row r="255">
          <cell r="B255">
            <v>2995</v>
          </cell>
          <cell r="C255" t="str">
            <v>HALTERES VINYLES 3 KG VERT</v>
          </cell>
          <cell r="D255" t="str">
            <v>VINYL DIPPING DUMBBELL HEX 3Kg</v>
          </cell>
          <cell r="E255" t="str">
            <v>WOHLSTAND</v>
          </cell>
          <cell r="F255" t="str">
            <v>PR</v>
          </cell>
          <cell r="G255">
            <v>6.48</v>
          </cell>
          <cell r="H255">
            <v>5.7345132743362841</v>
          </cell>
          <cell r="I255">
            <v>6.5946902654867259</v>
          </cell>
          <cell r="J255">
            <v>0.15</v>
          </cell>
          <cell r="K255">
            <v>16.14</v>
          </cell>
          <cell r="P255">
            <v>15.3</v>
          </cell>
          <cell r="Q255">
            <v>56.897449245184795</v>
          </cell>
          <cell r="T255">
            <v>14.46</v>
          </cell>
          <cell r="U255">
            <v>54.39356662872251</v>
          </cell>
          <cell r="AB255">
            <v>0.59140704674803435</v>
          </cell>
          <cell r="AD255">
            <v>10.491000000000001</v>
          </cell>
          <cell r="AE255">
            <v>10.491000000000001</v>
          </cell>
          <cell r="AF255">
            <v>0.35</v>
          </cell>
          <cell r="AG255">
            <v>0.37139545653543748</v>
          </cell>
          <cell r="AH255">
            <v>6</v>
          </cell>
          <cell r="AJ255" t="str">
            <v>Vert</v>
          </cell>
          <cell r="AL255" t="str">
            <v>FITNESS</v>
          </cell>
          <cell r="AM255">
            <v>707600</v>
          </cell>
          <cell r="AN255" t="str">
            <v>Les haltères fitness sont des outils indispensables pour les cours de renforcement musculaire, collectifs ou individuels. Enrobées de vinyle, elles sont maniables, lisses et agréables._x000D_On les utilise comme lest pour accentuer l'effet des mouvements sur le</v>
          </cell>
          <cell r="AO255" t="str">
            <v>http://www.leaderfit-equipement.com/images/eboutique/20130607112415.jpg</v>
          </cell>
          <cell r="AP255">
            <v>0.2</v>
          </cell>
        </row>
        <row r="256">
          <cell r="B256">
            <v>2996</v>
          </cell>
          <cell r="C256" t="str">
            <v>HALTERES VINYLES 4 KG ORANGE</v>
          </cell>
          <cell r="D256" t="str">
            <v>VINYL DIPPING DUMBBELL HEX 4Kg</v>
          </cell>
          <cell r="E256" t="str">
            <v>WOHLSTAND</v>
          </cell>
          <cell r="F256" t="str">
            <v>PR</v>
          </cell>
          <cell r="G256">
            <v>8.64</v>
          </cell>
          <cell r="H256">
            <v>7.6460176991150455</v>
          </cell>
          <cell r="I256">
            <v>8.7929203539823018</v>
          </cell>
          <cell r="J256">
            <v>0.15</v>
          </cell>
          <cell r="K256">
            <v>21.57</v>
          </cell>
          <cell r="P256">
            <v>20.48</v>
          </cell>
          <cell r="Q256">
            <v>57.06581858407079</v>
          </cell>
          <cell r="T256">
            <v>18.39</v>
          </cell>
          <cell r="U256">
            <v>52.186403730384441</v>
          </cell>
          <cell r="AB256">
            <v>0.59235417923123312</v>
          </cell>
          <cell r="AD256">
            <v>14.0205</v>
          </cell>
          <cell r="AE256">
            <v>14.0205</v>
          </cell>
          <cell r="AF256">
            <v>0.35</v>
          </cell>
          <cell r="AG256">
            <v>0.37285258343266636</v>
          </cell>
          <cell r="AH256">
            <v>8</v>
          </cell>
          <cell r="AJ256" t="str">
            <v>Orange</v>
          </cell>
          <cell r="AL256" t="str">
            <v>FITNESS</v>
          </cell>
          <cell r="AM256">
            <v>707600</v>
          </cell>
          <cell r="AN256" t="str">
            <v>Les haltères fitness sont des outils indispensables pour les cours de renforcement musculaire, collectifs ou individuels. Enrobées de vinyle, elles sont maniables, lisses et agréables._x000D_On les utilise comme lest pour accentuer l'effet des mouvements sur le</v>
          </cell>
          <cell r="AO256" t="str">
            <v>http://www.leaderfit-equipement.com/images/eboutique/20130607112122.jpg</v>
          </cell>
          <cell r="AP256">
            <v>0.2</v>
          </cell>
        </row>
        <row r="257">
          <cell r="B257">
            <v>2997</v>
          </cell>
          <cell r="C257" t="str">
            <v>HALTERES VINYLES 5 KG NOIR</v>
          </cell>
          <cell r="D257" t="str">
            <v>HALTERES VINYLES 5 KG NOIR</v>
          </cell>
          <cell r="E257" t="str">
            <v>WOHLSTAND</v>
          </cell>
          <cell r="F257" t="str">
            <v>PR</v>
          </cell>
          <cell r="G257">
            <v>10.8</v>
          </cell>
          <cell r="H257">
            <v>9.557522123893806</v>
          </cell>
          <cell r="I257">
            <v>10.991150442477876</v>
          </cell>
          <cell r="J257">
            <v>0.15</v>
          </cell>
          <cell r="K257">
            <v>27.95</v>
          </cell>
          <cell r="P257">
            <v>26.34</v>
          </cell>
          <cell r="Q257">
            <v>58.27201806196706</v>
          </cell>
          <cell r="T257">
            <v>23.66</v>
          </cell>
          <cell r="U257">
            <v>53.54543346374524</v>
          </cell>
          <cell r="AB257">
            <v>0.60675669257682019</v>
          </cell>
          <cell r="AD257">
            <v>18.1675</v>
          </cell>
          <cell r="AE257">
            <v>18.1675</v>
          </cell>
          <cell r="AF257">
            <v>0.35</v>
          </cell>
          <cell r="AG257">
            <v>0.3950102962720311</v>
          </cell>
          <cell r="AH257">
            <v>10</v>
          </cell>
          <cell r="AJ257" t="str">
            <v>Noir</v>
          </cell>
          <cell r="AL257" t="str">
            <v>FITNESS</v>
          </cell>
          <cell r="AM257">
            <v>707600</v>
          </cell>
          <cell r="AN257" t="str">
            <v>Les haltères fitness sont des outils indispensables pour les cours de renforcement musculaire, collectifs ou individuels. Enrobées de vinyle, elles sont maniables, lisses et agréables._x000D_On les utilise comme lest pour accentuer l'effet des mouvements sur le</v>
          </cell>
          <cell r="AO257" t="str">
            <v>http://www.leaderfit-equipement.com/images/eboutique/20130607111814.jpg</v>
          </cell>
          <cell r="AP257">
            <v>0.2</v>
          </cell>
        </row>
        <row r="258">
          <cell r="B258">
            <v>2362</v>
          </cell>
          <cell r="C258" t="str">
            <v>HEX BAR</v>
          </cell>
          <cell r="D258" t="str">
            <v>HEX BAR</v>
          </cell>
          <cell r="E258" t="str">
            <v>WOHLSTAND</v>
          </cell>
          <cell r="F258" t="str">
            <v>PC</v>
          </cell>
          <cell r="G258">
            <v>54.76</v>
          </cell>
          <cell r="H258">
            <v>48.460176991150448</v>
          </cell>
          <cell r="I258">
            <v>55.729203539823011</v>
          </cell>
          <cell r="J258">
            <v>0.15</v>
          </cell>
          <cell r="K258">
            <v>133.78</v>
          </cell>
          <cell r="AB258">
            <v>0.58342649469410213</v>
          </cell>
          <cell r="AD258">
            <v>86.957000000000008</v>
          </cell>
          <cell r="AE258">
            <v>86.957000000000008</v>
          </cell>
          <cell r="AF258">
            <v>0.35</v>
          </cell>
          <cell r="AG258">
            <v>0.35911768414477263</v>
          </cell>
          <cell r="AH258">
            <v>20.5</v>
          </cell>
          <cell r="AI258" t="str">
            <v>143cm</v>
          </cell>
          <cell r="AL258" t="str">
            <v>MUSCULATION</v>
          </cell>
          <cell r="AM258">
            <v>707600</v>
          </cell>
          <cell r="AN258" t="str">
            <v>Hexbar, barre utilisée dans le cadre des mouvements de squat. Elle garantit une plus grande sécurité dans l'exécution des mouvements et prévient tout risque de blessure.</v>
          </cell>
          <cell r="AO258" t="str">
            <v>http://www.leaderfit-equipement.com/images/eboutique/20130821104954.jpg</v>
          </cell>
          <cell r="AP258">
            <v>0.2</v>
          </cell>
        </row>
        <row r="259">
          <cell r="B259">
            <v>1625</v>
          </cell>
          <cell r="C259" t="str">
            <v>HOME TRAINER</v>
          </cell>
          <cell r="D259" t="str">
            <v>HORIZONTAL BENCH ORIGIN</v>
          </cell>
          <cell r="E259" t="str">
            <v>WOHLSTAND</v>
          </cell>
          <cell r="F259" t="str">
            <v>PC</v>
          </cell>
          <cell r="G259">
            <v>8.8800000000000008</v>
          </cell>
          <cell r="H259">
            <v>7.8584070796460193</v>
          </cell>
          <cell r="I259">
            <v>7.8584070796460193</v>
          </cell>
          <cell r="J259">
            <v>0</v>
          </cell>
          <cell r="K259">
            <v>0</v>
          </cell>
          <cell r="AB259" t="e">
            <v>#DIV/0!</v>
          </cell>
          <cell r="AD259">
            <v>22.75</v>
          </cell>
          <cell r="AE259">
            <v>0</v>
          </cell>
          <cell r="AF259">
            <v>0.15</v>
          </cell>
          <cell r="AG259" t="e">
            <v>#DIV/0!</v>
          </cell>
          <cell r="AH259">
            <v>1.2</v>
          </cell>
          <cell r="AL259" t="str">
            <v>FITNESS</v>
          </cell>
          <cell r="AM259">
            <v>707600</v>
          </cell>
          <cell r="AP259">
            <v>0.2</v>
          </cell>
        </row>
        <row r="260">
          <cell r="B260">
            <v>3647</v>
          </cell>
          <cell r="C260" t="str">
            <v>HORIZONTAL BENCH ORIGIN</v>
          </cell>
          <cell r="D260" t="str">
            <v>HORIZONTAL BENCH ORIGIN</v>
          </cell>
          <cell r="E260" t="str">
            <v>PULSE FITNESS</v>
          </cell>
          <cell r="F260" t="str">
            <v>PC</v>
          </cell>
          <cell r="G260">
            <v>303.02999999999997</v>
          </cell>
          <cell r="H260">
            <v>268.16814159292034</v>
          </cell>
          <cell r="I260">
            <v>268.16814159292034</v>
          </cell>
          <cell r="J260">
            <v>0</v>
          </cell>
          <cell r="K260">
            <v>386</v>
          </cell>
          <cell r="AB260">
            <v>0.30526388188362608</v>
          </cell>
          <cell r="AD260">
            <v>328.09999999999997</v>
          </cell>
          <cell r="AE260">
            <v>328.09999999999997</v>
          </cell>
          <cell r="AF260">
            <v>0.15</v>
          </cell>
          <cell r="AG260">
            <v>0.18266339045132474</v>
          </cell>
          <cell r="AH260">
            <v>23</v>
          </cell>
          <cell r="AI260" t="str">
            <v>141 _ 53 _ 43cm</v>
          </cell>
          <cell r="AL260" t="str">
            <v>MUSCULATION</v>
          </cell>
          <cell r="AM260">
            <v>707100</v>
          </cell>
          <cell r="AN260" t="str">
            <v>Le banc horizontal est conçu ergonomiquement de manière à optimiser la longueur et la largeur du banc pour s'adapter à toutes les tailles d'utilisateurs et à toutes ls sortes d'exercices de base._x000D_+ Position ergonomique_x000D_+ Revêtement haute résistance_x000D_+ Rang</v>
          </cell>
          <cell r="AO260" t="str">
            <v>http://www.leaderfit-equipement.com/images/eboutique/20140902101740.jpg</v>
          </cell>
          <cell r="AP260">
            <v>0.2</v>
          </cell>
        </row>
        <row r="261">
          <cell r="B261">
            <v>2884</v>
          </cell>
          <cell r="C261" t="str">
            <v>J-HOOKS</v>
          </cell>
          <cell r="D261" t="str">
            <v>J-HOOKS</v>
          </cell>
          <cell r="E261" t="str">
            <v>RISING</v>
          </cell>
          <cell r="F261" t="str">
            <v>PR</v>
          </cell>
          <cell r="G261">
            <v>25</v>
          </cell>
          <cell r="H261">
            <v>22.123893805309738</v>
          </cell>
          <cell r="I261">
            <v>25.442477876106196</v>
          </cell>
          <cell r="J261">
            <v>0.15</v>
          </cell>
          <cell r="K261">
            <v>49</v>
          </cell>
          <cell r="AB261">
            <v>0.48076575763048579</v>
          </cell>
          <cell r="AD261">
            <v>36.75</v>
          </cell>
          <cell r="AE261">
            <v>36.75</v>
          </cell>
          <cell r="AF261">
            <v>0.25</v>
          </cell>
          <cell r="AG261">
            <v>0.30768767684064768</v>
          </cell>
          <cell r="AH261">
            <v>4</v>
          </cell>
          <cell r="AL261" t="str">
            <v>CROSSFIT</v>
          </cell>
          <cell r="AM261">
            <v>707600</v>
          </cell>
          <cell r="AN261" t="str">
            <v>Crochet ajustable pour reposer les barres, à accrocher sur cage functional training.</v>
          </cell>
          <cell r="AO261" t="str">
            <v>http://www.leaderfit-equipement.com/images/eboutique/20140902102729.jpg</v>
          </cell>
          <cell r="AP261">
            <v>0.2</v>
          </cell>
        </row>
        <row r="262">
          <cell r="B262">
            <v>3226</v>
          </cell>
          <cell r="C262" t="str">
            <v>JUMP TRAINER</v>
          </cell>
          <cell r="D262" t="str">
            <v>JUMP TRAINER</v>
          </cell>
          <cell r="E262" t="str">
            <v>TOTAL GYM</v>
          </cell>
          <cell r="F262" t="str">
            <v>PC</v>
          </cell>
          <cell r="G262">
            <v>1757.25</v>
          </cell>
          <cell r="H262">
            <v>1648.9162053110631</v>
          </cell>
          <cell r="I262">
            <v>1780.8295017359483</v>
          </cell>
          <cell r="J262">
            <v>0.08</v>
          </cell>
          <cell r="K262">
            <v>3000</v>
          </cell>
          <cell r="AB262">
            <v>0.40639016608801726</v>
          </cell>
          <cell r="AD262">
            <v>2400</v>
          </cell>
          <cell r="AE262">
            <v>2400</v>
          </cell>
          <cell r="AF262">
            <v>0.2</v>
          </cell>
          <cell r="AG262">
            <v>0.25798770761002154</v>
          </cell>
          <cell r="AH262">
            <v>4</v>
          </cell>
          <cell r="AI262" t="str">
            <v>250 x 80 x 100 cm</v>
          </cell>
          <cell r="AL262" t="str">
            <v>CARDIO TRAINING</v>
          </cell>
          <cell r="AM262">
            <v>707100</v>
          </cell>
          <cell r="AP262">
            <v>0.2</v>
          </cell>
        </row>
        <row r="263">
          <cell r="B263">
            <v>3527</v>
          </cell>
          <cell r="C263" t="str">
            <v>K-ARC</v>
          </cell>
          <cell r="D263" t="str">
            <v>K-ARC</v>
          </cell>
          <cell r="E263" t="str">
            <v>K-WELL</v>
          </cell>
          <cell r="F263" t="str">
            <v>PC</v>
          </cell>
          <cell r="H263">
            <v>42.6</v>
          </cell>
          <cell r="I263">
            <v>51.12</v>
          </cell>
          <cell r="J263">
            <v>0.2</v>
          </cell>
          <cell r="K263">
            <v>85</v>
          </cell>
          <cell r="AB263">
            <v>0.39858823529411769</v>
          </cell>
          <cell r="AD263">
            <v>68</v>
          </cell>
          <cell r="AE263">
            <v>68</v>
          </cell>
          <cell r="AF263">
            <v>0.2</v>
          </cell>
          <cell r="AG263">
            <v>0.24823529411764711</v>
          </cell>
          <cell r="AH263">
            <v>4.2</v>
          </cell>
          <cell r="AI263" t="str">
            <v>600 _ 440 _ _ 200mm</v>
          </cell>
          <cell r="AL263" t="str">
            <v>PILATES BIEN ETRE</v>
          </cell>
          <cell r="AM263">
            <v>707600</v>
          </cell>
          <cell r="AN263" t="str">
            <v>_x000D_Maniable grâce à sa poignée de transport et simple d'utilisation, il s'adapte aux nombreux exercices de gymnastique en maintenant une position correcte pour la musculature.</v>
          </cell>
          <cell r="AO263" t="str">
            <v>http://www.leaderfit-equipement.com/images/eboutique/20140902103359.jpg</v>
          </cell>
          <cell r="AP263">
            <v>0.2</v>
          </cell>
        </row>
        <row r="264">
          <cell r="B264">
            <v>3528</v>
          </cell>
          <cell r="C264" t="str">
            <v>K-BARREL</v>
          </cell>
          <cell r="D264" t="str">
            <v>K-BARREL</v>
          </cell>
          <cell r="E264" t="str">
            <v>K-WELL</v>
          </cell>
          <cell r="F264" t="str">
            <v>PC</v>
          </cell>
          <cell r="H264">
            <v>67</v>
          </cell>
          <cell r="I264">
            <v>80.399999999999991</v>
          </cell>
          <cell r="J264">
            <v>0.2</v>
          </cell>
          <cell r="K264">
            <v>139</v>
          </cell>
          <cell r="AB264">
            <v>0.42158273381294975</v>
          </cell>
          <cell r="AD264">
            <v>111.2</v>
          </cell>
          <cell r="AE264">
            <v>111.2</v>
          </cell>
          <cell r="AF264">
            <v>0.2</v>
          </cell>
          <cell r="AG264">
            <v>0.2769784172661871</v>
          </cell>
          <cell r="AH264">
            <v>11.9</v>
          </cell>
          <cell r="AI264" t="str">
            <v>1100 _ 350 _ 300/200/150 mm</v>
          </cell>
          <cell r="AL264" t="str">
            <v>PILATES BIEN ETRE</v>
          </cell>
          <cell r="AM264">
            <v>707600</v>
          </cell>
          <cell r="AN264" t="str">
            <v>Grâce à ses deux parties séprables, cet outil peut être utilisé comme un correcteur de la colonne vertébrale ou comme arc asymétrique. Conçu pour les séances de Pilates, il dispose de 3 points d'accroche pour bandes élastiques.</v>
          </cell>
          <cell r="AO264" t="str">
            <v>http://www.leaderfit-equipement.com/images/eboutique/20140902104506.jpg</v>
          </cell>
          <cell r="AP264">
            <v>0.2</v>
          </cell>
        </row>
        <row r="265">
          <cell r="B265">
            <v>3535</v>
          </cell>
          <cell r="C265" t="str">
            <v>K-GLIDE</v>
          </cell>
          <cell r="D265" t="str">
            <v>K-GLIDE</v>
          </cell>
          <cell r="E265" t="str">
            <v>K-WELL</v>
          </cell>
          <cell r="F265" t="str">
            <v>PC</v>
          </cell>
          <cell r="H265">
            <v>8</v>
          </cell>
          <cell r="I265">
            <v>9.6</v>
          </cell>
          <cell r="J265">
            <v>0.2</v>
          </cell>
          <cell r="K265">
            <v>17.5</v>
          </cell>
          <cell r="AB265">
            <v>0.4514285714285714</v>
          </cell>
          <cell r="AD265">
            <v>13.125</v>
          </cell>
          <cell r="AE265">
            <v>13.125</v>
          </cell>
          <cell r="AF265">
            <v>0.25</v>
          </cell>
          <cell r="AG265">
            <v>0.26857142857142857</v>
          </cell>
          <cell r="AH265">
            <v>0.35</v>
          </cell>
          <cell r="AI265" t="str">
            <v>Diamètre : 26cm, Épaisseur : environ 1cm</v>
          </cell>
          <cell r="AL265" t="str">
            <v>PILATES BIEN ETRE</v>
          </cell>
          <cell r="AM265">
            <v>707600</v>
          </cell>
          <cell r="AN265" t="str">
            <v>_x000D_Les disques de gliding vous offrent une large gamme d'exercices, vous permettant de développer l'endurance, la souplesse et l'agilité.</v>
          </cell>
          <cell r="AO265" t="str">
            <v>http://www.leaderfit-equipement.com/images/eboutique/20140902143231.jpg</v>
          </cell>
          <cell r="AP265">
            <v>0.2</v>
          </cell>
        </row>
        <row r="266">
          <cell r="B266">
            <v>3538</v>
          </cell>
          <cell r="C266" t="str">
            <v>K-SNAIL</v>
          </cell>
          <cell r="D266" t="str">
            <v>K-SNAIL</v>
          </cell>
          <cell r="E266" t="str">
            <v>K-WELL</v>
          </cell>
          <cell r="F266" t="str">
            <v>PC</v>
          </cell>
          <cell r="H266">
            <v>58.9</v>
          </cell>
          <cell r="I266">
            <v>70.679999999999993</v>
          </cell>
          <cell r="J266">
            <v>0.2</v>
          </cell>
          <cell r="K266">
            <v>122</v>
          </cell>
          <cell r="AB266">
            <v>0.42065573770491804</v>
          </cell>
          <cell r="AD266">
            <v>97.600000000000009</v>
          </cell>
          <cell r="AE266">
            <v>97.600000000000009</v>
          </cell>
          <cell r="AF266">
            <v>0.2</v>
          </cell>
          <cell r="AG266">
            <v>0.27581967213114766</v>
          </cell>
          <cell r="AH266">
            <v>10</v>
          </cell>
          <cell r="AI266" t="str">
            <v>800 _ 440 _ 320/230/180 mm</v>
          </cell>
          <cell r="AL266" t="str">
            <v>PILATES BIEN ETRE</v>
          </cell>
          <cell r="AM266">
            <v>707600</v>
          </cell>
          <cell r="AN266" t="str">
            <v>À la fois esthétique, léger et solide, ce Barrel permet d'améliorer la mobilité de la colonne vertébrale et le renforcement de tout le corps. Il dispose de 4 points d'acroche pour bandes élastiques.</v>
          </cell>
          <cell r="AO266" t="str">
            <v>http://www.leaderfit-equipement.com/images/eboutique/20140902145324.jpg</v>
          </cell>
          <cell r="AP266">
            <v>0.2</v>
          </cell>
        </row>
        <row r="267">
          <cell r="B267">
            <v>2972</v>
          </cell>
          <cell r="C267" t="str">
            <v>Kettlebell 10 KG</v>
          </cell>
          <cell r="D267" t="str">
            <v>KETTLEBELL 10KG</v>
          </cell>
          <cell r="E267" t="str">
            <v>WOHLSTAND</v>
          </cell>
          <cell r="F267" t="str">
            <v>PC</v>
          </cell>
          <cell r="G267">
            <v>14</v>
          </cell>
          <cell r="H267">
            <v>12.389380530973453</v>
          </cell>
          <cell r="I267">
            <v>14.24778761061947</v>
          </cell>
          <cell r="J267">
            <v>0.15</v>
          </cell>
          <cell r="K267">
            <v>33.874399999999994</v>
          </cell>
          <cell r="AB267">
            <v>0.57939365389144981</v>
          </cell>
          <cell r="AD267">
            <v>23.712079999999993</v>
          </cell>
          <cell r="AE267">
            <v>23.712079999999993</v>
          </cell>
          <cell r="AF267">
            <v>0.3</v>
          </cell>
          <cell r="AG267">
            <v>0.39913379127349968</v>
          </cell>
          <cell r="AH267">
            <v>10</v>
          </cell>
          <cell r="AL267" t="str">
            <v>CROSSFIT</v>
          </cell>
          <cell r="AM267">
            <v>707600</v>
          </cell>
          <cell r="AN267"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67" t="str">
            <v>http://www.leaderfit-equipement.com/images/eboutique/20140829153845.jpg</v>
          </cell>
          <cell r="AP267">
            <v>0.2</v>
          </cell>
        </row>
        <row r="268">
          <cell r="B268">
            <v>2973</v>
          </cell>
          <cell r="C268" t="str">
            <v>Kettlebell 12 KG</v>
          </cell>
          <cell r="D268" t="str">
            <v>KETTLEBELL 12KG</v>
          </cell>
          <cell r="E268" t="str">
            <v>WOHLSTAND</v>
          </cell>
          <cell r="F268" t="str">
            <v>PC</v>
          </cell>
          <cell r="G268">
            <v>16.8</v>
          </cell>
          <cell r="H268">
            <v>14.867256637168143</v>
          </cell>
          <cell r="I268">
            <v>17.097345132743364</v>
          </cell>
          <cell r="J268">
            <v>0.15</v>
          </cell>
          <cell r="K268">
            <v>40.668599999999998</v>
          </cell>
          <cell r="AB268">
            <v>0.57959346688247537</v>
          </cell>
          <cell r="AD268">
            <v>28.468019999999996</v>
          </cell>
          <cell r="AE268">
            <v>28.468019999999996</v>
          </cell>
          <cell r="AF268">
            <v>0.3</v>
          </cell>
          <cell r="AG268">
            <v>0.3994192384035361</v>
          </cell>
          <cell r="AH268">
            <v>12</v>
          </cell>
          <cell r="AL268" t="str">
            <v>CROSSFIT</v>
          </cell>
          <cell r="AM268">
            <v>707600</v>
          </cell>
          <cell r="AN268"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68" t="str">
            <v>http://www.leaderfit-equipement.com/images/eboutique/20140829153845.jpg</v>
          </cell>
          <cell r="AP268">
            <v>0.2</v>
          </cell>
        </row>
        <row r="269">
          <cell r="B269">
            <v>2974</v>
          </cell>
          <cell r="C269" t="str">
            <v>Kettlebell 16 KG</v>
          </cell>
          <cell r="D269" t="str">
            <v>KETTLEBELL 16KG</v>
          </cell>
          <cell r="E269" t="str">
            <v>WOHLSTAND</v>
          </cell>
          <cell r="F269" t="str">
            <v>PC</v>
          </cell>
          <cell r="G269">
            <v>22.4</v>
          </cell>
          <cell r="H269">
            <v>19.823008849557521</v>
          </cell>
          <cell r="I269">
            <v>22.796460176991147</v>
          </cell>
          <cell r="J269">
            <v>0.15</v>
          </cell>
          <cell r="K269">
            <v>54.224799999999995</v>
          </cell>
          <cell r="AB269">
            <v>0.57959346688247537</v>
          </cell>
          <cell r="AD269">
            <v>37.957359999999994</v>
          </cell>
          <cell r="AE269">
            <v>37.957359999999994</v>
          </cell>
          <cell r="AF269">
            <v>0.3</v>
          </cell>
          <cell r="AG269">
            <v>0.39941923840353621</v>
          </cell>
          <cell r="AH269">
            <v>16</v>
          </cell>
          <cell r="AL269" t="str">
            <v>CROSSFIT</v>
          </cell>
          <cell r="AM269">
            <v>707600</v>
          </cell>
          <cell r="AN269"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69" t="str">
            <v>http://www.leaderfit-equipement.com/images/eboutique/20140829153845.jpg</v>
          </cell>
          <cell r="AP269">
            <v>0.2</v>
          </cell>
        </row>
        <row r="270">
          <cell r="B270">
            <v>2975</v>
          </cell>
          <cell r="C270" t="str">
            <v>Kettlebell 20 KG</v>
          </cell>
          <cell r="D270" t="str">
            <v>KETTLEBELL 20KG</v>
          </cell>
          <cell r="E270" t="str">
            <v>WOHLSTAND</v>
          </cell>
          <cell r="F270" t="str">
            <v>PC</v>
          </cell>
          <cell r="G270">
            <v>28</v>
          </cell>
          <cell r="H270">
            <v>24.778761061946906</v>
          </cell>
          <cell r="I270">
            <v>28.495575221238941</v>
          </cell>
          <cell r="J270">
            <v>0.15</v>
          </cell>
          <cell r="K270">
            <v>67.780999999999992</v>
          </cell>
          <cell r="AB270">
            <v>0.57959346688247526</v>
          </cell>
          <cell r="AD270">
            <v>47.446699999999993</v>
          </cell>
          <cell r="AE270">
            <v>47.446699999999993</v>
          </cell>
          <cell r="AF270">
            <v>0.3</v>
          </cell>
          <cell r="AG270">
            <v>0.3994192384035361</v>
          </cell>
          <cell r="AH270">
            <v>20</v>
          </cell>
          <cell r="AL270" t="str">
            <v>CROSSFIT</v>
          </cell>
          <cell r="AM270">
            <v>707600</v>
          </cell>
          <cell r="AN270"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0" t="str">
            <v>http://www.leaderfit-equipement.com/images/eboutique/20140829153845.jpg</v>
          </cell>
          <cell r="AP270">
            <v>0.2</v>
          </cell>
        </row>
        <row r="271">
          <cell r="B271">
            <v>2976</v>
          </cell>
          <cell r="C271" t="str">
            <v>Kettlebell 24 KG</v>
          </cell>
          <cell r="D271" t="str">
            <v>KETTLEBELL 24KG</v>
          </cell>
          <cell r="E271" t="str">
            <v>WOHLSTAND</v>
          </cell>
          <cell r="F271" t="str">
            <v>PC</v>
          </cell>
          <cell r="G271">
            <v>33.6</v>
          </cell>
          <cell r="H271">
            <v>29.734513274336287</v>
          </cell>
          <cell r="I271">
            <v>34.194690265486727</v>
          </cell>
          <cell r="J271">
            <v>0.15</v>
          </cell>
          <cell r="K271">
            <v>81.337199999999996</v>
          </cell>
          <cell r="AB271">
            <v>0.57959346688247537</v>
          </cell>
          <cell r="AD271">
            <v>56.936039999999991</v>
          </cell>
          <cell r="AE271">
            <v>56.936039999999991</v>
          </cell>
          <cell r="AF271">
            <v>0.3</v>
          </cell>
          <cell r="AG271">
            <v>0.3994192384035361</v>
          </cell>
          <cell r="AH271">
            <v>24</v>
          </cell>
          <cell r="AL271" t="str">
            <v>CROSSFIT</v>
          </cell>
          <cell r="AM271">
            <v>707600</v>
          </cell>
          <cell r="AN271"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1" t="str">
            <v>http://www.leaderfit-equipement.com/images/eboutique/20140829153845.jpg</v>
          </cell>
          <cell r="AP271">
            <v>0.2</v>
          </cell>
        </row>
        <row r="272">
          <cell r="B272">
            <v>3529</v>
          </cell>
          <cell r="C272" t="str">
            <v>Kettlebell 28 KG</v>
          </cell>
          <cell r="D272" t="str">
            <v>KETTLEBELL 28KG</v>
          </cell>
          <cell r="E272" t="str">
            <v>WOHLSTAND</v>
          </cell>
          <cell r="F272" t="str">
            <v>PC</v>
          </cell>
          <cell r="G272">
            <v>39.200000000000003</v>
          </cell>
          <cell r="H272">
            <v>34.690265486725671</v>
          </cell>
          <cell r="I272">
            <v>39.893805309734518</v>
          </cell>
          <cell r="J272">
            <v>0.15</v>
          </cell>
          <cell r="K272">
            <v>94.893399999999986</v>
          </cell>
          <cell r="AB272">
            <v>0.57959346688247526</v>
          </cell>
          <cell r="AD272">
            <v>66.42537999999999</v>
          </cell>
          <cell r="AE272">
            <v>66.42537999999999</v>
          </cell>
          <cell r="AF272">
            <v>0.3</v>
          </cell>
          <cell r="AG272">
            <v>0.3994192384035361</v>
          </cell>
          <cell r="AH272">
            <v>28</v>
          </cell>
          <cell r="AL272" t="str">
            <v>CROSSFIT</v>
          </cell>
          <cell r="AM272">
            <v>707600</v>
          </cell>
          <cell r="AN272"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2" t="str">
            <v>http://www.leaderfit-equipement.com/images/eboutique/20140829153845.jpg</v>
          </cell>
          <cell r="AP272">
            <v>0.2</v>
          </cell>
        </row>
        <row r="273">
          <cell r="B273">
            <v>3530</v>
          </cell>
          <cell r="C273" t="str">
            <v>Kettlebell 32 KG</v>
          </cell>
          <cell r="D273" t="str">
            <v>KETTLEBELL 32KG</v>
          </cell>
          <cell r="E273" t="str">
            <v>WOHLSTAND</v>
          </cell>
          <cell r="F273" t="str">
            <v>PC</v>
          </cell>
          <cell r="G273">
            <v>44.8</v>
          </cell>
          <cell r="H273">
            <v>39.646017699115042</v>
          </cell>
          <cell r="I273">
            <v>45.592920353982294</v>
          </cell>
          <cell r="J273">
            <v>0.15</v>
          </cell>
          <cell r="K273">
            <v>108.44959999999999</v>
          </cell>
          <cell r="AB273">
            <v>0.57959346688247537</v>
          </cell>
          <cell r="AD273">
            <v>75.914719999999988</v>
          </cell>
          <cell r="AE273">
            <v>75.914719999999988</v>
          </cell>
          <cell r="AF273">
            <v>0.3</v>
          </cell>
          <cell r="AG273">
            <v>0.39941923840353621</v>
          </cell>
          <cell r="AH273">
            <v>32</v>
          </cell>
          <cell r="AL273" t="str">
            <v>CROSSFIT</v>
          </cell>
          <cell r="AM273">
            <v>707600</v>
          </cell>
          <cell r="AN273"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3" t="str">
            <v>http://www.leaderfit-equipement.com/images/eboutique/20140829153845.jpg</v>
          </cell>
          <cell r="AP273">
            <v>0.2</v>
          </cell>
        </row>
        <row r="274">
          <cell r="B274">
            <v>3531</v>
          </cell>
          <cell r="C274" t="str">
            <v>Kettlebell 36 KG</v>
          </cell>
          <cell r="D274" t="str">
            <v>KETTLEBELL 36KG</v>
          </cell>
          <cell r="E274" t="str">
            <v>WOHLSTAND</v>
          </cell>
          <cell r="F274" t="str">
            <v>PC</v>
          </cell>
          <cell r="G274">
            <v>50.4</v>
          </cell>
          <cell r="H274">
            <v>44.601769911504427</v>
          </cell>
          <cell r="I274">
            <v>51.292035398230084</v>
          </cell>
          <cell r="J274">
            <v>0.15</v>
          </cell>
          <cell r="K274">
            <v>122.00579999999998</v>
          </cell>
          <cell r="AB274">
            <v>0.57959346688247537</v>
          </cell>
          <cell r="AD274">
            <v>85.404059999999987</v>
          </cell>
          <cell r="AE274">
            <v>85.404059999999987</v>
          </cell>
          <cell r="AF274">
            <v>0.3</v>
          </cell>
          <cell r="AG274">
            <v>0.39941923840353621</v>
          </cell>
          <cell r="AH274">
            <v>36</v>
          </cell>
          <cell r="AL274" t="str">
            <v>CROSSFIT</v>
          </cell>
          <cell r="AM274">
            <v>707600</v>
          </cell>
          <cell r="AN274"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4" t="str">
            <v>http://www.leaderfit-equipement.com/images/eboutique/20140829153845.jpg</v>
          </cell>
          <cell r="AP274">
            <v>0.2</v>
          </cell>
        </row>
        <row r="275">
          <cell r="B275">
            <v>2969</v>
          </cell>
          <cell r="C275" t="str">
            <v>Kettlebell 4 KG</v>
          </cell>
          <cell r="D275" t="str">
            <v>KETTLEBELL 4KG</v>
          </cell>
          <cell r="E275" t="str">
            <v>WOHLSTAND</v>
          </cell>
          <cell r="F275" t="str">
            <v>PC</v>
          </cell>
          <cell r="G275">
            <v>5.6</v>
          </cell>
          <cell r="H275">
            <v>4.9557522123893802</v>
          </cell>
          <cell r="I275">
            <v>5.6991150442477867</v>
          </cell>
          <cell r="J275">
            <v>0.15</v>
          </cell>
          <cell r="K275">
            <v>13.556199999999999</v>
          </cell>
          <cell r="AB275">
            <v>0.57959346688247537</v>
          </cell>
          <cell r="AD275">
            <v>9.4893399999999986</v>
          </cell>
          <cell r="AE275">
            <v>9.4893399999999986</v>
          </cell>
          <cell r="AF275">
            <v>0.3</v>
          </cell>
          <cell r="AG275">
            <v>0.39941923840353621</v>
          </cell>
          <cell r="AH275">
            <v>4</v>
          </cell>
          <cell r="AL275" t="str">
            <v>CROSSFIT</v>
          </cell>
          <cell r="AM275">
            <v>707600</v>
          </cell>
          <cell r="AN275"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5" t="str">
            <v>http://www.leaderfit-equipement.com/images/eboutique/20140829153845.jpg</v>
          </cell>
          <cell r="AP275">
            <v>0.2</v>
          </cell>
        </row>
        <row r="276">
          <cell r="B276">
            <v>3532</v>
          </cell>
          <cell r="C276" t="str">
            <v>Kettlebell 40 KG</v>
          </cell>
          <cell r="D276" t="str">
            <v>KETTLEBELL 40KG</v>
          </cell>
          <cell r="E276" t="str">
            <v>WOHLSTAND</v>
          </cell>
          <cell r="F276" t="str">
            <v>PC</v>
          </cell>
          <cell r="G276">
            <v>56</v>
          </cell>
          <cell r="H276">
            <v>49.557522123893811</v>
          </cell>
          <cell r="I276">
            <v>56.991150442477881</v>
          </cell>
          <cell r="J276">
            <v>0.15</v>
          </cell>
          <cell r="K276">
            <v>135.56199999999998</v>
          </cell>
          <cell r="AB276">
            <v>0.57959346688247526</v>
          </cell>
          <cell r="AD276">
            <v>94.893399999999986</v>
          </cell>
          <cell r="AE276">
            <v>94.893399999999986</v>
          </cell>
          <cell r="AF276">
            <v>0.3</v>
          </cell>
          <cell r="AG276">
            <v>0.3994192384035361</v>
          </cell>
          <cell r="AH276">
            <v>40</v>
          </cell>
          <cell r="AL276" t="str">
            <v>CROSSFIT</v>
          </cell>
          <cell r="AM276">
            <v>707600</v>
          </cell>
          <cell r="AN276"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6" t="str">
            <v>http://www.leaderfit-equipement.com/images/eboutique/20140829153845.jpg</v>
          </cell>
          <cell r="AP276">
            <v>0.2</v>
          </cell>
        </row>
        <row r="277">
          <cell r="B277">
            <v>3533</v>
          </cell>
          <cell r="C277" t="str">
            <v>Kettlebell 44 KG</v>
          </cell>
          <cell r="D277" t="str">
            <v>KETTLEBELL 44KG</v>
          </cell>
          <cell r="E277" t="str">
            <v>WOHLSTAND</v>
          </cell>
          <cell r="F277" t="str">
            <v>PC</v>
          </cell>
          <cell r="G277">
            <v>61</v>
          </cell>
          <cell r="H277">
            <v>53.982300884955755</v>
          </cell>
          <cell r="I277">
            <v>62.079646017699112</v>
          </cell>
          <cell r="J277">
            <v>0.15</v>
          </cell>
          <cell r="K277">
            <v>149.11819999999997</v>
          </cell>
          <cell r="AB277">
            <v>0.58368833571154211</v>
          </cell>
          <cell r="AD277">
            <v>104.38273999999997</v>
          </cell>
          <cell r="AE277">
            <v>104.38273999999997</v>
          </cell>
          <cell r="AF277">
            <v>0.3</v>
          </cell>
          <cell r="AG277">
            <v>0.40526905101648869</v>
          </cell>
          <cell r="AH277">
            <v>44</v>
          </cell>
          <cell r="AL277" t="str">
            <v>CROSSFIT</v>
          </cell>
          <cell r="AM277">
            <v>707600</v>
          </cell>
          <cell r="AN277"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7" t="str">
            <v>http://www.leaderfit-equipement.com/images/eboutique/20140829153845.jpg</v>
          </cell>
          <cell r="AP277">
            <v>0.2</v>
          </cell>
        </row>
        <row r="278">
          <cell r="B278">
            <v>3534</v>
          </cell>
          <cell r="C278" t="str">
            <v>Kettlebell 48 KG</v>
          </cell>
          <cell r="D278" t="str">
            <v>KETTLEBELL 48KG</v>
          </cell>
          <cell r="E278" t="str">
            <v>WOHLSTAND</v>
          </cell>
          <cell r="F278" t="str">
            <v>PC</v>
          </cell>
          <cell r="G278">
            <v>67.2</v>
          </cell>
          <cell r="H278">
            <v>59.469026548672574</v>
          </cell>
          <cell r="I278">
            <v>68.389380530973455</v>
          </cell>
          <cell r="J278">
            <v>0.15</v>
          </cell>
          <cell r="K278">
            <v>162.67439999999999</v>
          </cell>
          <cell r="AB278">
            <v>0.57959346688247537</v>
          </cell>
          <cell r="AD278">
            <v>113.87207999999998</v>
          </cell>
          <cell r="AE278">
            <v>113.87207999999998</v>
          </cell>
          <cell r="AF278">
            <v>0.3</v>
          </cell>
          <cell r="AG278">
            <v>0.3994192384035361</v>
          </cell>
          <cell r="AH278">
            <v>48</v>
          </cell>
          <cell r="AL278" t="str">
            <v>CROSSFIT</v>
          </cell>
          <cell r="AM278">
            <v>707600</v>
          </cell>
          <cell r="AN278"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8" t="str">
            <v>http://www.leaderfit-equipement.com/images/eboutique/20140829153845.jpg</v>
          </cell>
          <cell r="AP278">
            <v>0.2</v>
          </cell>
        </row>
        <row r="279">
          <cell r="B279">
            <v>2970</v>
          </cell>
          <cell r="C279" t="str">
            <v>Kettlebell 6KG</v>
          </cell>
          <cell r="D279" t="str">
            <v>KETTLEBELL 6KG</v>
          </cell>
          <cell r="E279" t="str">
            <v>WOHLSTAND</v>
          </cell>
          <cell r="F279" t="str">
            <v>PC</v>
          </cell>
          <cell r="G279">
            <v>8.4</v>
          </cell>
          <cell r="H279">
            <v>7.4336283185840717</v>
          </cell>
          <cell r="I279">
            <v>8.5486725663716818</v>
          </cell>
          <cell r="J279">
            <v>0.15</v>
          </cell>
          <cell r="K279">
            <v>20.318199999999997</v>
          </cell>
          <cell r="AB279">
            <v>0.57926033967715229</v>
          </cell>
          <cell r="AD279">
            <v>14.222739999999996</v>
          </cell>
          <cell r="AE279">
            <v>14.222739999999996</v>
          </cell>
          <cell r="AF279">
            <v>0.3</v>
          </cell>
          <cell r="AG279">
            <v>0.39894334239593188</v>
          </cell>
          <cell r="AH279">
            <v>6</v>
          </cell>
          <cell r="AL279" t="str">
            <v>CROSSFIT</v>
          </cell>
          <cell r="AM279">
            <v>707600</v>
          </cell>
          <cell r="AN279"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79" t="str">
            <v>http://www.leaderfit-equipement.com/images/eboutique/20140829153845.jpg</v>
          </cell>
          <cell r="AP279">
            <v>0.2</v>
          </cell>
        </row>
        <row r="280">
          <cell r="B280">
            <v>2971</v>
          </cell>
          <cell r="C280" t="str">
            <v>Kettlebell 8 KG</v>
          </cell>
          <cell r="D280" t="str">
            <v>KETTLEBELL 8KG</v>
          </cell>
          <cell r="E280" t="str">
            <v>WOHLSTAND</v>
          </cell>
          <cell r="F280" t="str">
            <v>PC</v>
          </cell>
          <cell r="G280">
            <v>11.2</v>
          </cell>
          <cell r="H280">
            <v>9.9115044247787605</v>
          </cell>
          <cell r="I280">
            <v>11.398230088495573</v>
          </cell>
          <cell r="J280">
            <v>0.15</v>
          </cell>
          <cell r="K280">
            <v>27.112399999999997</v>
          </cell>
          <cell r="AB280">
            <v>0.57959346688247537</v>
          </cell>
          <cell r="AD280">
            <v>18.978679999999997</v>
          </cell>
          <cell r="AE280">
            <v>18.978679999999997</v>
          </cell>
          <cell r="AF280">
            <v>0.3</v>
          </cell>
          <cell r="AG280">
            <v>0.39941923840353621</v>
          </cell>
          <cell r="AH280">
            <v>8</v>
          </cell>
          <cell r="AL280" t="str">
            <v>CROSSFIT</v>
          </cell>
          <cell r="AM280">
            <v>707600</v>
          </cell>
          <cell r="AN280"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280" t="str">
            <v>http://www.leaderfit-equipement.com/images/eboutique/20140829153845.jpg</v>
          </cell>
          <cell r="AP280">
            <v>0.2</v>
          </cell>
        </row>
        <row r="281">
          <cell r="B281">
            <v>3394</v>
          </cell>
          <cell r="C281" t="str">
            <v>Kettlebell color 10kg</v>
          </cell>
          <cell r="D281" t="str">
            <v>KETTLEBELL COLOR 10KG</v>
          </cell>
          <cell r="E281" t="str">
            <v>AMAYA</v>
          </cell>
          <cell r="F281" t="str">
            <v>PC</v>
          </cell>
          <cell r="H281">
            <v>23.65</v>
          </cell>
          <cell r="I281">
            <v>26.015000000000001</v>
          </cell>
          <cell r="J281">
            <v>0.1</v>
          </cell>
          <cell r="K281">
            <v>54.394999999999996</v>
          </cell>
          <cell r="AB281">
            <v>0.52173913043478248</v>
          </cell>
          <cell r="AD281">
            <v>38.076499999999996</v>
          </cell>
          <cell r="AE281">
            <v>38.076499999999996</v>
          </cell>
          <cell r="AF281">
            <v>0.3</v>
          </cell>
          <cell r="AG281">
            <v>0.31677018633540366</v>
          </cell>
          <cell r="AH281">
            <v>10</v>
          </cell>
          <cell r="AL281" t="str">
            <v>CROSSFIT</v>
          </cell>
          <cell r="AM281">
            <v>707600</v>
          </cell>
          <cell r="AN281" t="str">
            <v>Cette "boule" en fonte utilisée dans les exercices de Crossfit mais aussi dans la préparation aux sports de combat, vous permettra de travailler efficacement et de manière harmonieuse chaque groupe musculaire.</v>
          </cell>
          <cell r="AO281" t="str">
            <v>http://www.leaderfit-equipement.com/images/eboutique/20140902141342.jpg</v>
          </cell>
          <cell r="AP281">
            <v>0.2</v>
          </cell>
        </row>
        <row r="282">
          <cell r="B282">
            <v>3395</v>
          </cell>
          <cell r="C282" t="str">
            <v>Kettlebell color 12kg</v>
          </cell>
          <cell r="D282" t="str">
            <v>KETTLEBELL COLOR 12KG</v>
          </cell>
          <cell r="E282" t="str">
            <v>AMAYA</v>
          </cell>
          <cell r="F282" t="str">
            <v>PC</v>
          </cell>
          <cell r="H282">
            <v>27.89</v>
          </cell>
          <cell r="I282">
            <v>30.679000000000002</v>
          </cell>
          <cell r="J282">
            <v>0.1</v>
          </cell>
          <cell r="K282">
            <v>64.146999999999991</v>
          </cell>
          <cell r="AB282">
            <v>0.52173913043478248</v>
          </cell>
          <cell r="AD282">
            <v>44.902899999999988</v>
          </cell>
          <cell r="AE282">
            <v>44.902899999999988</v>
          </cell>
          <cell r="AF282">
            <v>0.3</v>
          </cell>
          <cell r="AG282">
            <v>0.31677018633540355</v>
          </cell>
          <cell r="AH282">
            <v>12</v>
          </cell>
          <cell r="AL282" t="str">
            <v>CROSSFIT</v>
          </cell>
          <cell r="AM282">
            <v>707600</v>
          </cell>
          <cell r="AN282" t="str">
            <v>Cette "boule" en fonte utilisée dans les exercices de Crossfit mais aussi dans la préparation aux sports de combat, vous permettra de travailler efficacement et de manière harmonieuse chaque groupe musculaire.</v>
          </cell>
          <cell r="AO282" t="str">
            <v>http://www.leaderfit-equipement.com/images/eboutique/20140902141342.jpg</v>
          </cell>
          <cell r="AP282">
            <v>0.2</v>
          </cell>
        </row>
        <row r="283">
          <cell r="B283">
            <v>3648</v>
          </cell>
          <cell r="C283" t="str">
            <v>Kettlebell color 14kg</v>
          </cell>
          <cell r="D283" t="str">
            <v>KETTLEBELL COLOR 14KG</v>
          </cell>
          <cell r="E283" t="str">
            <v>AMAYA</v>
          </cell>
          <cell r="F283" t="str">
            <v>PC</v>
          </cell>
          <cell r="H283">
            <v>32.14</v>
          </cell>
          <cell r="I283">
            <v>35.354000000000006</v>
          </cell>
          <cell r="J283">
            <v>0.1</v>
          </cell>
          <cell r="K283">
            <v>73.921999999999997</v>
          </cell>
          <cell r="AB283">
            <v>0.52173913043478248</v>
          </cell>
          <cell r="AD283">
            <v>51.745399999999997</v>
          </cell>
          <cell r="AE283">
            <v>51.745399999999997</v>
          </cell>
          <cell r="AF283">
            <v>0.3</v>
          </cell>
          <cell r="AG283">
            <v>0.31677018633540355</v>
          </cell>
          <cell r="AH283">
            <v>14</v>
          </cell>
          <cell r="AL283" t="str">
            <v>CROSSFIT</v>
          </cell>
          <cell r="AM283">
            <v>707600</v>
          </cell>
          <cell r="AN283" t="str">
            <v>Cette "boule" en fonte utilisée dans les exercices de Crossfit mais aussi dans la préparation aux sports de combat, vous permettra de travailler efficacement et de manière harmonieuse chaque groupe musculaire.</v>
          </cell>
          <cell r="AO283" t="str">
            <v>http://www.leaderfit-equipement.com/images/eboutique/20140902141342.jpg</v>
          </cell>
          <cell r="AP283">
            <v>0.2</v>
          </cell>
        </row>
        <row r="284">
          <cell r="B284">
            <v>3649</v>
          </cell>
          <cell r="C284" t="str">
            <v>Kettlebell color 16kg</v>
          </cell>
          <cell r="D284" t="str">
            <v>KETTLEBELL COLOR 16KG</v>
          </cell>
          <cell r="E284" t="str">
            <v>AMAYA</v>
          </cell>
          <cell r="F284" t="str">
            <v>PC</v>
          </cell>
          <cell r="H284">
            <v>36.35</v>
          </cell>
          <cell r="I284">
            <v>39.985000000000007</v>
          </cell>
          <cell r="J284">
            <v>0.1</v>
          </cell>
          <cell r="K284">
            <v>83.60499999999999</v>
          </cell>
          <cell r="AB284">
            <v>0.52173913043478248</v>
          </cell>
          <cell r="AD284">
            <v>58.523499999999991</v>
          </cell>
          <cell r="AE284">
            <v>58.523499999999991</v>
          </cell>
          <cell r="AF284">
            <v>0.3</v>
          </cell>
          <cell r="AG284">
            <v>0.31677018633540355</v>
          </cell>
          <cell r="AH284">
            <v>16</v>
          </cell>
          <cell r="AL284" t="str">
            <v>CROSSFIT</v>
          </cell>
          <cell r="AM284">
            <v>707600</v>
          </cell>
          <cell r="AN284" t="str">
            <v>Cette "boule" en fonte utilisée dans les exercices de Crossfit mais aussi dans la préparation aux sports de combat, vous permettra de travailler efficacement et de manière harmonieuse chaque groupe musculaire.</v>
          </cell>
          <cell r="AO284" t="str">
            <v>http://www.leaderfit-equipement.com/images/eboutique/20140902141342.jpg</v>
          </cell>
          <cell r="AP284">
            <v>0.2</v>
          </cell>
        </row>
        <row r="285">
          <cell r="B285">
            <v>3650</v>
          </cell>
          <cell r="C285" t="str">
            <v>Kettlebell color 18kg</v>
          </cell>
          <cell r="D285" t="str">
            <v>KETTLEBELL COLOR 18KG</v>
          </cell>
          <cell r="E285" t="str">
            <v>AMAYA</v>
          </cell>
          <cell r="F285" t="str">
            <v>PC</v>
          </cell>
          <cell r="H285">
            <v>43.77</v>
          </cell>
          <cell r="I285">
            <v>48.147000000000006</v>
          </cell>
          <cell r="J285">
            <v>0.1</v>
          </cell>
          <cell r="K285">
            <v>100.67100000000001</v>
          </cell>
          <cell r="AB285">
            <v>0.52173913043478259</v>
          </cell>
          <cell r="AD285">
            <v>70.469700000000003</v>
          </cell>
          <cell r="AE285">
            <v>70.469700000000003</v>
          </cell>
          <cell r="AF285">
            <v>0.3</v>
          </cell>
          <cell r="AG285">
            <v>0.31677018633540366</v>
          </cell>
          <cell r="AH285">
            <v>18</v>
          </cell>
          <cell r="AL285" t="str">
            <v>CROSSFIT</v>
          </cell>
          <cell r="AM285">
            <v>707600</v>
          </cell>
          <cell r="AN285" t="str">
            <v>Cette "boule" en fonte utilisée dans les exercices de Crossfit mais aussi dans la préparation aux sports de combat, vous permettra de travailler efficacement et de manière harmonieuse chaque groupe musculaire.</v>
          </cell>
          <cell r="AO285" t="str">
            <v>http://www.leaderfit-equipement.com/images/eboutique/20140902141342.jpg</v>
          </cell>
          <cell r="AP285">
            <v>0.2</v>
          </cell>
        </row>
        <row r="286">
          <cell r="B286">
            <v>3651</v>
          </cell>
          <cell r="C286" t="str">
            <v>Kettlebell color 20kg</v>
          </cell>
          <cell r="D286" t="str">
            <v>KETTLEBELL COLOR 20KG</v>
          </cell>
          <cell r="E286" t="str">
            <v>AMAYA</v>
          </cell>
          <cell r="F286" t="str">
            <v>PC</v>
          </cell>
          <cell r="H286">
            <v>48.23</v>
          </cell>
          <cell r="I286">
            <v>53.053000000000004</v>
          </cell>
          <cell r="J286">
            <v>0.1</v>
          </cell>
          <cell r="K286">
            <v>110.92899999999999</v>
          </cell>
          <cell r="AB286">
            <v>0.52173913043478248</v>
          </cell>
          <cell r="AD286">
            <v>77.650299999999987</v>
          </cell>
          <cell r="AE286">
            <v>77.650299999999987</v>
          </cell>
          <cell r="AF286">
            <v>0.3</v>
          </cell>
          <cell r="AG286">
            <v>0.31677018633540355</v>
          </cell>
          <cell r="AH286">
            <v>20</v>
          </cell>
          <cell r="AL286" t="str">
            <v>CROSSFIT</v>
          </cell>
          <cell r="AM286">
            <v>707600</v>
          </cell>
          <cell r="AN286" t="str">
            <v>Cette "boule" en fonte utilisée dans les exercices de Crossfit mais aussi dans la préparation aux sports de combat, vous permettra de travailler efficacement et de manière harmonieuse chaque groupe musculaire.</v>
          </cell>
          <cell r="AO286" t="str">
            <v>http://www.leaderfit-equipement.com/images/eboutique/20140902141342.jpg</v>
          </cell>
          <cell r="AP286">
            <v>0.2</v>
          </cell>
        </row>
        <row r="287">
          <cell r="B287">
            <v>3652</v>
          </cell>
          <cell r="C287" t="str">
            <v>Kettlebell color 22kg</v>
          </cell>
          <cell r="D287" t="str">
            <v>KETTLEBELL COLOR 22KG</v>
          </cell>
          <cell r="E287" t="str">
            <v>AMAYA</v>
          </cell>
          <cell r="F287" t="str">
            <v>PC</v>
          </cell>
          <cell r="H287">
            <v>55.27</v>
          </cell>
          <cell r="I287">
            <v>60.797000000000011</v>
          </cell>
          <cell r="J287">
            <v>0.1</v>
          </cell>
          <cell r="K287">
            <v>127.121</v>
          </cell>
          <cell r="AB287">
            <v>0.52173913043478248</v>
          </cell>
          <cell r="AD287">
            <v>88.984699999999989</v>
          </cell>
          <cell r="AE287">
            <v>88.984699999999989</v>
          </cell>
          <cell r="AF287">
            <v>0.3</v>
          </cell>
          <cell r="AG287">
            <v>0.31677018633540355</v>
          </cell>
          <cell r="AH287">
            <v>22</v>
          </cell>
          <cell r="AL287" t="str">
            <v>CROSSFIT</v>
          </cell>
          <cell r="AM287">
            <v>707600</v>
          </cell>
          <cell r="AN287" t="str">
            <v>Cette "boule" en fonte utilisée dans les exercices de Crossfit mais aussi dans la préparation aux sports de combat, vous permettra de travailler efficacement et de manière harmonieuse chaque groupe musculaire.</v>
          </cell>
          <cell r="AO287" t="str">
            <v>http://www.leaderfit-equipement.com/images/eboutique/20140902141342.jpg</v>
          </cell>
          <cell r="AP287">
            <v>0.2</v>
          </cell>
        </row>
        <row r="288">
          <cell r="B288">
            <v>3653</v>
          </cell>
          <cell r="C288" t="str">
            <v>Kettlebell color 24kg</v>
          </cell>
          <cell r="D288" t="str">
            <v>KETTLEBELL COLOR 24KG</v>
          </cell>
          <cell r="E288" t="str">
            <v>AMAYA</v>
          </cell>
          <cell r="F288" t="str">
            <v>PC</v>
          </cell>
          <cell r="H288">
            <v>56.93</v>
          </cell>
          <cell r="I288">
            <v>62.623000000000005</v>
          </cell>
          <cell r="J288">
            <v>0.1</v>
          </cell>
          <cell r="K288">
            <v>130.93899999999999</v>
          </cell>
          <cell r="AB288">
            <v>0.52173913043478248</v>
          </cell>
          <cell r="AD288">
            <v>91.657299999999992</v>
          </cell>
          <cell r="AE288">
            <v>91.657299999999992</v>
          </cell>
          <cell r="AF288">
            <v>0.3</v>
          </cell>
          <cell r="AG288">
            <v>0.31677018633540366</v>
          </cell>
          <cell r="AH288">
            <v>24</v>
          </cell>
          <cell r="AL288" t="str">
            <v>CROSSFIT</v>
          </cell>
          <cell r="AM288">
            <v>707600</v>
          </cell>
          <cell r="AN288" t="str">
            <v>Cette "boule" en fonte utilisée dans les exercices de Crossfit mais aussi dans la préparation aux sports de combat, vous permettra de travailler efficacement et de manière harmonieuse chaque groupe musculaire.</v>
          </cell>
          <cell r="AO288" t="str">
            <v>http://www.leaderfit-equipement.com/images/eboutique/20140902141342.jpg</v>
          </cell>
          <cell r="AP288">
            <v>0.2</v>
          </cell>
        </row>
        <row r="289">
          <cell r="B289">
            <v>3654</v>
          </cell>
          <cell r="C289" t="str">
            <v>Kettlebell color 26kg</v>
          </cell>
          <cell r="D289" t="str">
            <v>KETTLEBELL COLOR 26KG</v>
          </cell>
          <cell r="E289" t="str">
            <v>AMAYA</v>
          </cell>
          <cell r="F289" t="str">
            <v>PC</v>
          </cell>
          <cell r="H289">
            <v>61.38</v>
          </cell>
          <cell r="I289">
            <v>67.518000000000015</v>
          </cell>
          <cell r="J289">
            <v>0.1</v>
          </cell>
          <cell r="K289">
            <v>141.17400000000001</v>
          </cell>
          <cell r="AB289">
            <v>0.52173913043478248</v>
          </cell>
          <cell r="AD289">
            <v>98.821799999999996</v>
          </cell>
          <cell r="AE289">
            <v>98.821799999999996</v>
          </cell>
          <cell r="AF289">
            <v>0.3</v>
          </cell>
          <cell r="AG289">
            <v>0.31677018633540355</v>
          </cell>
          <cell r="AH289">
            <v>26</v>
          </cell>
          <cell r="AL289" t="str">
            <v>CROSSFIT</v>
          </cell>
          <cell r="AM289">
            <v>707600</v>
          </cell>
          <cell r="AN289" t="str">
            <v>Cette "boule" en fonte utilisée dans les exercices de Crossfit mais aussi dans la préparation aux sports de combat, vous permettra de travailler efficacement et de manière harmonieuse chaque groupe musculaire.</v>
          </cell>
          <cell r="AO289" t="str">
            <v>http://www.leaderfit-equipement.com/images/eboutique/20140902141342.jpg</v>
          </cell>
          <cell r="AP289">
            <v>0.2</v>
          </cell>
        </row>
        <row r="290">
          <cell r="B290">
            <v>3655</v>
          </cell>
          <cell r="C290" t="str">
            <v>Kettlebell color 28kg</v>
          </cell>
          <cell r="D290" t="str">
            <v>KETTLEBELL COLOR 28KG</v>
          </cell>
          <cell r="E290" t="str">
            <v>AMAYA</v>
          </cell>
          <cell r="F290" t="str">
            <v>PC</v>
          </cell>
          <cell r="H290">
            <v>65.84</v>
          </cell>
          <cell r="I290">
            <v>72.424000000000007</v>
          </cell>
          <cell r="J290">
            <v>0.1</v>
          </cell>
          <cell r="K290">
            <v>151.43199999999999</v>
          </cell>
          <cell r="AB290">
            <v>0.52173913043478248</v>
          </cell>
          <cell r="AD290">
            <v>106.00239999999998</v>
          </cell>
          <cell r="AE290">
            <v>106.00239999999998</v>
          </cell>
          <cell r="AF290">
            <v>0.3</v>
          </cell>
          <cell r="AG290">
            <v>0.31677018633540355</v>
          </cell>
          <cell r="AH290">
            <v>28</v>
          </cell>
          <cell r="AL290" t="str">
            <v>CROSSFIT</v>
          </cell>
          <cell r="AM290">
            <v>707600</v>
          </cell>
          <cell r="AN290" t="str">
            <v>Cette "boule" en fonte utilisée dans les exercices de Crossfit mais aussi dans la préparation aux sports de combat, vous permettra de travailler efficacement et de manière harmonieuse chaque groupe musculaire.</v>
          </cell>
          <cell r="AO290" t="str">
            <v>http://www.leaderfit-equipement.com/images/eboutique/20140902141342.jpg</v>
          </cell>
          <cell r="AP290">
            <v>0.2</v>
          </cell>
        </row>
        <row r="291">
          <cell r="B291">
            <v>3656</v>
          </cell>
          <cell r="C291" t="str">
            <v>Kettlebell color 32kg</v>
          </cell>
          <cell r="D291" t="str">
            <v>KETTLEBELL COLOR 32KG</v>
          </cell>
          <cell r="E291" t="str">
            <v>AMAYA</v>
          </cell>
          <cell r="F291" t="str">
            <v>PC</v>
          </cell>
          <cell r="H291">
            <v>69.61</v>
          </cell>
          <cell r="I291">
            <v>76.571000000000012</v>
          </cell>
          <cell r="J291">
            <v>0.1</v>
          </cell>
          <cell r="K291">
            <v>160.10299999999998</v>
          </cell>
          <cell r="AB291">
            <v>0.52173913043478248</v>
          </cell>
          <cell r="AD291">
            <v>112.07209999999998</v>
          </cell>
          <cell r="AE291">
            <v>112.07209999999998</v>
          </cell>
          <cell r="AF291">
            <v>0.3</v>
          </cell>
          <cell r="AG291">
            <v>0.31677018633540344</v>
          </cell>
          <cell r="AH291">
            <v>32</v>
          </cell>
          <cell r="AL291" t="str">
            <v>CROSSFIT</v>
          </cell>
          <cell r="AM291">
            <v>707600</v>
          </cell>
          <cell r="AN291" t="str">
            <v>Cette "boule" en fonte utilisée dans les exercices de Crossfit mais aussi dans la préparation aux sports de combat, vous permettra de travailler efficacement et de manière harmonieuse chaque groupe musculaire.</v>
          </cell>
          <cell r="AO291" t="str">
            <v>http://www.leaderfit-equipement.com/images/eboutique/20140902141342.jpg</v>
          </cell>
          <cell r="AP291">
            <v>0.2</v>
          </cell>
        </row>
        <row r="292">
          <cell r="B292">
            <v>3657</v>
          </cell>
          <cell r="C292" t="str">
            <v>Kettlebell color 36kg</v>
          </cell>
          <cell r="D292" t="str">
            <v>KETTLEBELL COLOR 36KG</v>
          </cell>
          <cell r="E292" t="str">
            <v>AMAYA</v>
          </cell>
          <cell r="F292" t="str">
            <v>PC</v>
          </cell>
          <cell r="H292">
            <v>83.66</v>
          </cell>
          <cell r="I292">
            <v>92.02600000000001</v>
          </cell>
          <cell r="J292">
            <v>0.1</v>
          </cell>
          <cell r="K292">
            <v>192.41799999999998</v>
          </cell>
          <cell r="AB292">
            <v>0.52173913043478248</v>
          </cell>
          <cell r="AD292">
            <v>134.69259999999997</v>
          </cell>
          <cell r="AE292">
            <v>134.69259999999997</v>
          </cell>
          <cell r="AF292">
            <v>0.3</v>
          </cell>
          <cell r="AG292">
            <v>0.31677018633540355</v>
          </cell>
          <cell r="AH292">
            <v>36</v>
          </cell>
          <cell r="AL292" t="str">
            <v>CROSSFIT</v>
          </cell>
          <cell r="AM292">
            <v>707600</v>
          </cell>
          <cell r="AN292" t="str">
            <v>Cette "boule" en fonte utilisée dans les exercices de Crossfit mais aussi dans la préparation aux sports de combat, vous permettra de travailler efficacement et de manière harmonieuse chaque groupe musculaire.</v>
          </cell>
          <cell r="AO292" t="str">
            <v>http://www.leaderfit-equipement.com/images/eboutique/20140902141342.jpg</v>
          </cell>
          <cell r="AP292">
            <v>0.2</v>
          </cell>
        </row>
        <row r="293">
          <cell r="B293">
            <v>3658</v>
          </cell>
          <cell r="C293" t="str">
            <v>Kettlebell color 40kg</v>
          </cell>
          <cell r="D293" t="str">
            <v>KETTLEBELL COLOR 40KG</v>
          </cell>
          <cell r="E293" t="str">
            <v>AMAYA</v>
          </cell>
          <cell r="F293" t="str">
            <v>PC</v>
          </cell>
          <cell r="H293">
            <v>125.64</v>
          </cell>
          <cell r="I293">
            <v>138.20400000000001</v>
          </cell>
          <cell r="J293">
            <v>0.1</v>
          </cell>
          <cell r="K293">
            <v>288.97199999999998</v>
          </cell>
          <cell r="AB293">
            <v>0.52173913043478248</v>
          </cell>
          <cell r="AD293">
            <v>202.28039999999999</v>
          </cell>
          <cell r="AE293">
            <v>202.28039999999999</v>
          </cell>
          <cell r="AF293">
            <v>0.3</v>
          </cell>
          <cell r="AG293">
            <v>0.31677018633540366</v>
          </cell>
          <cell r="AH293">
            <v>40</v>
          </cell>
          <cell r="AL293" t="str">
            <v>CROSSFIT</v>
          </cell>
          <cell r="AM293">
            <v>707600</v>
          </cell>
          <cell r="AN293" t="str">
            <v>Cette "boule" en fonte utilisée dans les exercices de Crossfit mais aussi dans la préparation aux sports de combat, vous permettra de travailler efficacement et de manière harmonieuse chaque groupe musculaire.</v>
          </cell>
          <cell r="AO293" t="str">
            <v>http://www.leaderfit-equipement.com/images/eboutique/20140902141342.jpg</v>
          </cell>
          <cell r="AP293">
            <v>0.2</v>
          </cell>
        </row>
        <row r="294">
          <cell r="B294">
            <v>3659</v>
          </cell>
          <cell r="C294" t="str">
            <v>Kettlebell color 44kg</v>
          </cell>
          <cell r="D294" t="str">
            <v>KETTLEBELL COLOR 44KG</v>
          </cell>
          <cell r="E294" t="str">
            <v>AMAYA</v>
          </cell>
          <cell r="F294" t="str">
            <v>PC</v>
          </cell>
          <cell r="H294">
            <v>183.71</v>
          </cell>
          <cell r="I294">
            <v>202.08100000000002</v>
          </cell>
          <cell r="J294">
            <v>0.1</v>
          </cell>
          <cell r="K294">
            <v>422.53299999999996</v>
          </cell>
          <cell r="AB294">
            <v>0.52173913043478248</v>
          </cell>
          <cell r="AD294">
            <v>295.77309999999994</v>
          </cell>
          <cell r="AE294">
            <v>295.77309999999994</v>
          </cell>
          <cell r="AF294">
            <v>0.3</v>
          </cell>
          <cell r="AG294">
            <v>0.31677018633540355</v>
          </cell>
          <cell r="AH294">
            <v>44</v>
          </cell>
          <cell r="AL294" t="str">
            <v>CROSSFIT</v>
          </cell>
          <cell r="AM294">
            <v>707600</v>
          </cell>
          <cell r="AN294" t="str">
            <v>Cette "boule" en fonte utilisée dans les exercices de Crossfit mais aussi dans la préparation aux sports de combat, vous permettra de travailler efficacement et de manière harmonieuse chaque groupe musculaire.</v>
          </cell>
          <cell r="AO294" t="str">
            <v>http://www.leaderfit-equipement.com/images/eboutique/20140902141342.jpg</v>
          </cell>
          <cell r="AP294">
            <v>0.2</v>
          </cell>
        </row>
        <row r="295">
          <cell r="B295">
            <v>3660</v>
          </cell>
          <cell r="C295" t="str">
            <v>Kettlebell color 48kg</v>
          </cell>
          <cell r="D295" t="str">
            <v>KETTLEBELL COLOR 48KG</v>
          </cell>
          <cell r="E295" t="str">
            <v>AMAYA</v>
          </cell>
          <cell r="F295" t="str">
            <v>PC</v>
          </cell>
          <cell r="H295">
            <v>214.04</v>
          </cell>
          <cell r="I295">
            <v>235.44400000000002</v>
          </cell>
          <cell r="J295">
            <v>0.1</v>
          </cell>
          <cell r="K295">
            <v>492.29199999999992</v>
          </cell>
          <cell r="AB295">
            <v>0.52173913043478248</v>
          </cell>
          <cell r="AD295">
            <v>344.60439999999994</v>
          </cell>
          <cell r="AE295">
            <v>344.60439999999994</v>
          </cell>
          <cell r="AF295">
            <v>0.3</v>
          </cell>
          <cell r="AG295">
            <v>0.31677018633540355</v>
          </cell>
          <cell r="AH295">
            <v>48</v>
          </cell>
          <cell r="AL295" t="str">
            <v>CROSSFIT</v>
          </cell>
          <cell r="AM295">
            <v>707600</v>
          </cell>
          <cell r="AN295" t="str">
            <v>Cette "boule" en fonte utilisée dans les exercices de Crossfit mais aussi dans la préparation aux sports de combat, vous permettra de travailler efficacement et de manière harmonieuse chaque groupe musculaire.</v>
          </cell>
          <cell r="AO295" t="str">
            <v>http://www.leaderfit-equipement.com/images/eboutique/20140902141342.jpg</v>
          </cell>
          <cell r="AP295">
            <v>0.2</v>
          </cell>
        </row>
        <row r="296">
          <cell r="B296">
            <v>3393</v>
          </cell>
          <cell r="C296" t="str">
            <v>Kettlebell color 8kg</v>
          </cell>
          <cell r="D296" t="str">
            <v>KETTLEBELL COLOR 8KG</v>
          </cell>
          <cell r="E296" t="str">
            <v>AMAYA</v>
          </cell>
          <cell r="F296" t="str">
            <v>PC</v>
          </cell>
          <cell r="H296">
            <v>19.2</v>
          </cell>
          <cell r="I296">
            <v>21.12</v>
          </cell>
          <cell r="J296">
            <v>0.1</v>
          </cell>
          <cell r="K296">
            <v>44.16</v>
          </cell>
          <cell r="AB296">
            <v>0.52173913043478248</v>
          </cell>
          <cell r="AD296">
            <v>30.911999999999995</v>
          </cell>
          <cell r="AE296">
            <v>30.911999999999995</v>
          </cell>
          <cell r="AF296">
            <v>0.3</v>
          </cell>
          <cell r="AG296">
            <v>0.31677018633540355</v>
          </cell>
          <cell r="AH296">
            <v>8</v>
          </cell>
          <cell r="AL296" t="str">
            <v>CROSSFIT</v>
          </cell>
          <cell r="AM296">
            <v>707600</v>
          </cell>
          <cell r="AN296" t="str">
            <v>Cette "boule" en fonte utilisée dans les exercices de Crossfit mais aussi dans la préparation aux sports de combat, vous permettra de travailler efficacement et de manière harmonieuse chaque groupe musculaire.</v>
          </cell>
          <cell r="AO296" t="str">
            <v>http://www.leaderfit-equipement.com/images/eboutique/20140902141342.jpg</v>
          </cell>
          <cell r="AP296">
            <v>0.2</v>
          </cell>
        </row>
        <row r="297">
          <cell r="B297">
            <v>3705</v>
          </cell>
          <cell r="C297" t="str">
            <v>KETTLEBELL STORAGE</v>
          </cell>
          <cell r="D297" t="str">
            <v>KETTLEBELL STORAGE</v>
          </cell>
          <cell r="E297" t="str">
            <v>RISING</v>
          </cell>
          <cell r="F297" t="str">
            <v>PC</v>
          </cell>
          <cell r="G297">
            <v>45</v>
          </cell>
          <cell r="H297">
            <v>39.823008849557525</v>
          </cell>
          <cell r="I297">
            <v>45.796460176991147</v>
          </cell>
          <cell r="J297">
            <v>0.15</v>
          </cell>
          <cell r="K297">
            <v>91.425574999999981</v>
          </cell>
          <cell r="AB297">
            <v>0.49908480010116252</v>
          </cell>
          <cell r="AD297">
            <v>68.569181249999986</v>
          </cell>
          <cell r="AE297">
            <v>68.569181249999986</v>
          </cell>
          <cell r="AF297">
            <v>0.25</v>
          </cell>
          <cell r="AG297">
            <v>0.33211306680155006</v>
          </cell>
          <cell r="AH297">
            <v>3.5</v>
          </cell>
          <cell r="AL297" t="str">
            <v>CROSSFIT</v>
          </cell>
          <cell r="AM297">
            <v>707600</v>
          </cell>
          <cell r="AN297" t="str">
            <v>Rack de rangement pour 4 à 6 kettlebells à accrocher à la cage functional training.</v>
          </cell>
          <cell r="AO297" t="str">
            <v>http://www.leaderfit-equipement.com/images/eboutique/20140827092216.jpg</v>
          </cell>
          <cell r="AP297">
            <v>0.2</v>
          </cell>
        </row>
        <row r="298">
          <cell r="B298">
            <v>3536</v>
          </cell>
          <cell r="C298" t="str">
            <v>Kit cablage sono</v>
          </cell>
          <cell r="D298" t="str">
            <v>Kit cablage sono</v>
          </cell>
          <cell r="E298" t="str">
            <v>MUSIC STOCK</v>
          </cell>
          <cell r="F298" t="str">
            <v>SET</v>
          </cell>
          <cell r="H298">
            <v>34.65</v>
          </cell>
          <cell r="I298">
            <v>34.65</v>
          </cell>
          <cell r="J298">
            <v>0</v>
          </cell>
          <cell r="K298">
            <v>38.5</v>
          </cell>
          <cell r="AB298">
            <v>0.10000000000000009</v>
          </cell>
          <cell r="AD298">
            <v>38.5</v>
          </cell>
          <cell r="AE298">
            <v>38.5</v>
          </cell>
          <cell r="AF298">
            <v>0</v>
          </cell>
          <cell r="AG298">
            <v>0.10000000000000009</v>
          </cell>
          <cell r="AH298">
            <v>2</v>
          </cell>
          <cell r="AL298" t="str">
            <v>SONORISATION</v>
          </cell>
          <cell r="AM298">
            <v>707600</v>
          </cell>
          <cell r="AN298" t="str">
            <v>Kit indispensable pour l'utilisation d'une sono.</v>
          </cell>
          <cell r="AO298" t="str">
            <v>http://www.leaderfit-equipement.com/images/eboutique/20140902154121.jpg</v>
          </cell>
          <cell r="AP298">
            <v>0.2</v>
          </cell>
        </row>
        <row r="299">
          <cell r="B299">
            <v>2322</v>
          </cell>
          <cell r="C299" t="str">
            <v>KIT DE PARCOURS</v>
          </cell>
          <cell r="D299" t="str">
            <v>ADJUSTABLE CONE HURDLES</v>
          </cell>
          <cell r="E299" t="str">
            <v>AMAYA</v>
          </cell>
          <cell r="F299" t="str">
            <v>SET</v>
          </cell>
          <cell r="H299">
            <v>10.42</v>
          </cell>
          <cell r="I299">
            <v>11.462000000000002</v>
          </cell>
          <cell r="J299">
            <v>0.1</v>
          </cell>
          <cell r="K299">
            <v>21.74</v>
          </cell>
          <cell r="L299">
            <v>20.65</v>
          </cell>
          <cell r="M299">
            <v>44.493946731234857</v>
          </cell>
          <cell r="AB299">
            <v>0.47276908923643046</v>
          </cell>
          <cell r="AD299">
            <v>16.305</v>
          </cell>
          <cell r="AE299">
            <v>16.305</v>
          </cell>
          <cell r="AF299">
            <v>0.25</v>
          </cell>
          <cell r="AG299">
            <v>0.29702545231524058</v>
          </cell>
          <cell r="AH299">
            <v>1</v>
          </cell>
          <cell r="AL299" t="str">
            <v>PERSONAL TRAINER</v>
          </cell>
          <cell r="AM299">
            <v>707600</v>
          </cell>
          <cell r="AN299" t="str">
            <v>Kit de parcours composé de deux cônes, deux supports et une barre d'obstacle. Permet la réalisation de parcours d'entraînement et de circuit outdoor.</v>
          </cell>
          <cell r="AO299" t="str">
            <v>http://www.leaderfit-equipement.com/images/eboutique/20130821164803.jpg</v>
          </cell>
          <cell r="AP299">
            <v>0.2</v>
          </cell>
        </row>
        <row r="300">
          <cell r="B300">
            <v>1655</v>
          </cell>
          <cell r="C300" t="str">
            <v>KIT EQUILIBRE</v>
          </cell>
          <cell r="D300" t="str">
            <v>KIT EQUILIBRE</v>
          </cell>
          <cell r="E300" t="str">
            <v>AMAYA</v>
          </cell>
          <cell r="F300" t="str">
            <v>SET</v>
          </cell>
          <cell r="H300">
            <v>10.84</v>
          </cell>
          <cell r="I300">
            <v>11.924000000000001</v>
          </cell>
          <cell r="J300">
            <v>0.1</v>
          </cell>
          <cell r="K300">
            <v>34.200000000000003</v>
          </cell>
          <cell r="AB300">
            <v>0.651345029239766</v>
          </cell>
          <cell r="AD300">
            <v>20.52</v>
          </cell>
          <cell r="AE300">
            <v>20.52</v>
          </cell>
          <cell r="AF300">
            <v>0.4</v>
          </cell>
          <cell r="AG300">
            <v>0.41890838206627667</v>
          </cell>
          <cell r="AH300">
            <v>2</v>
          </cell>
          <cell r="AL300" t="str">
            <v>PILATES BIEN ETRE</v>
          </cell>
          <cell r="AM300">
            <v>707600</v>
          </cell>
          <cell r="AN300" t="str">
            <v>Découvrez le Kit équilibre qui regroupe des outils efficaces pour le travail de l'équilibre et de la proprioception. Il se compose d'une base à picots et d'un bloc de proprioception._x000D_Conseillé dans le cadre de la rééducation ou de la préparation physique.</v>
          </cell>
          <cell r="AO300" t="str">
            <v>http://www.leaderfit-equipement.com/images/eboutique/1655.jpg</v>
          </cell>
          <cell r="AP300">
            <v>0.2</v>
          </cell>
        </row>
        <row r="301">
          <cell r="B301">
            <v>2312</v>
          </cell>
          <cell r="C301" t="str">
            <v>KIT PUMP 20KG (ORANGE/VERT/JAUNE)</v>
          </cell>
          <cell r="D301" t="str">
            <v>PUMP SET COLOR 20KG</v>
          </cell>
          <cell r="E301" t="str">
            <v>WOHLSTAND</v>
          </cell>
          <cell r="F301" t="str">
            <v>SET</v>
          </cell>
          <cell r="G301">
            <v>26.3</v>
          </cell>
          <cell r="H301">
            <v>23.274336283185843</v>
          </cell>
          <cell r="I301">
            <v>26.765486725663717</v>
          </cell>
          <cell r="J301">
            <v>0.15</v>
          </cell>
          <cell r="K301">
            <v>64.05</v>
          </cell>
          <cell r="P301">
            <v>57.91</v>
          </cell>
          <cell r="Q301">
            <v>53.780889784728515</v>
          </cell>
          <cell r="X301">
            <v>54.43</v>
          </cell>
          <cell r="Y301">
            <v>50.825855730913617</v>
          </cell>
          <cell r="AB301">
            <v>0.58211574198807625</v>
          </cell>
          <cell r="AD301">
            <v>41.6325</v>
          </cell>
          <cell r="AE301">
            <v>41.6325</v>
          </cell>
          <cell r="AF301">
            <v>0.35</v>
          </cell>
          <cell r="AG301">
            <v>0.35710114152011729</v>
          </cell>
          <cell r="AH301">
            <v>20</v>
          </cell>
          <cell r="AJ301" t="str">
            <v>Orange/Vert/Jaune</v>
          </cell>
          <cell r="AL301" t="str">
            <v>FITNESS</v>
          </cell>
          <cell r="AM301">
            <v>707600</v>
          </cell>
          <cell r="AN301" t="str">
            <v>Kit de pump de 17,5kg, poids de couleur très tendance, en caoutchouc de forme octogonale donc fixes quand posés sur la barre, au sol. Barre en caoutchouc, anti glisse et lavable à l’eau.</v>
          </cell>
          <cell r="AO301" t="str">
            <v>http://www.leaderfit-equipement.com/images/eboutique/20140901155125.jpg</v>
          </cell>
          <cell r="AP301">
            <v>0.2</v>
          </cell>
        </row>
        <row r="302">
          <cell r="B302">
            <v>3537</v>
          </cell>
          <cell r="C302" t="str">
            <v>Kit pump 20kg noir</v>
          </cell>
          <cell r="D302" t="str">
            <v>PUMP SET BLACK 20KG</v>
          </cell>
          <cell r="E302" t="str">
            <v>WOHLSTAND</v>
          </cell>
          <cell r="F302" t="str">
            <v>SET</v>
          </cell>
          <cell r="G302">
            <v>25.4</v>
          </cell>
          <cell r="H302">
            <v>22.477876106194692</v>
          </cell>
          <cell r="I302">
            <v>25.849557522123895</v>
          </cell>
          <cell r="J302">
            <v>0.15</v>
          </cell>
          <cell r="K302">
            <v>64.05</v>
          </cell>
          <cell r="AB302">
            <v>0.59641596374513828</v>
          </cell>
          <cell r="AD302">
            <v>41.6325</v>
          </cell>
          <cell r="AE302">
            <v>41.6325</v>
          </cell>
          <cell r="AF302">
            <v>0.35</v>
          </cell>
          <cell r="AG302">
            <v>0.37910148268482813</v>
          </cell>
          <cell r="AH302">
            <v>20</v>
          </cell>
          <cell r="AJ302" t="str">
            <v>Noir</v>
          </cell>
          <cell r="AL302" t="str">
            <v>FITNESS</v>
          </cell>
          <cell r="AM302">
            <v>707600</v>
          </cell>
          <cell r="AN302" t="str">
            <v>_x000D_Le kit de pump 20kg se compose d'une barre en caoutchouc, anti-glisse et lavable à l'eau, et de poids de couleur en caoutchouc de forme octogonale.</v>
          </cell>
          <cell r="AO302" t="str">
            <v>http://www.leaderfit-equipement.com/images/eboutique/20140901154134.jpg</v>
          </cell>
          <cell r="AP302">
            <v>0.2</v>
          </cell>
        </row>
        <row r="303">
          <cell r="B303">
            <v>2903</v>
          </cell>
          <cell r="C303" t="str">
            <v>Kit pump 8,5kg couleur</v>
          </cell>
          <cell r="D303" t="str">
            <v>PUMP SET COLOR 8,5KG</v>
          </cell>
          <cell r="E303" t="str">
            <v>WOHLSTAND</v>
          </cell>
          <cell r="F303" t="str">
            <v>SET</v>
          </cell>
          <cell r="G303">
            <v>14.6</v>
          </cell>
          <cell r="H303">
            <v>12.920353982300886</v>
          </cell>
          <cell r="I303">
            <v>14.858407079646017</v>
          </cell>
          <cell r="J303">
            <v>0.15</v>
          </cell>
          <cell r="K303">
            <v>41.56</v>
          </cell>
          <cell r="AB303">
            <v>0.64248298653402269</v>
          </cell>
          <cell r="AC303" t="str">
            <v>x</v>
          </cell>
          <cell r="AD303">
            <v>21.08</v>
          </cell>
          <cell r="AE303">
            <v>24.936</v>
          </cell>
          <cell r="AF303">
            <v>0.4</v>
          </cell>
          <cell r="AG303">
            <v>0.40413831089003782</v>
          </cell>
          <cell r="AH303">
            <v>8.5</v>
          </cell>
          <cell r="AJ303" t="str">
            <v>Jaune/Vert</v>
          </cell>
          <cell r="AL303" t="str">
            <v>FITNESS</v>
          </cell>
          <cell r="AM303">
            <v>707600</v>
          </cell>
          <cell r="AN303" t="str">
            <v xml:space="preserve">Kit de pump de 8,5kg composé de disques en caoutchouc de forme octogonale les rendant ainsi fixes lorsqu'ils sont posés au sol. La barre est en caoutchouc, anti-glisse et lavable à l'eau._x000D_Idéal pour sculpter, renforcer et tonifier votre corps rapidement. </v>
          </cell>
          <cell r="AO303" t="str">
            <v>http://www.leaderfit-equipement.com/images/eboutique/20140901160057.jpg</v>
          </cell>
          <cell r="AP303">
            <v>0.2</v>
          </cell>
        </row>
        <row r="304">
          <cell r="B304">
            <v>3668</v>
          </cell>
          <cell r="C304" t="str">
            <v>L-TRAIN S1</v>
          </cell>
          <cell r="D304" t="str">
            <v>L-TRAIN S1</v>
          </cell>
          <cell r="E304" t="str">
            <v>PULSE FITNESS</v>
          </cell>
          <cell r="F304" t="str">
            <v>PC</v>
          </cell>
          <cell r="G304">
            <v>3011.15</v>
          </cell>
          <cell r="H304">
            <v>2664.7345132743367</v>
          </cell>
          <cell r="I304">
            <v>2664.7345132743367</v>
          </cell>
          <cell r="J304">
            <v>0</v>
          </cell>
          <cell r="K304">
            <v>4000</v>
          </cell>
          <cell r="AB304">
            <v>0.33381637168141587</v>
          </cell>
          <cell r="AD304">
            <v>3400</v>
          </cell>
          <cell r="AE304">
            <v>3400</v>
          </cell>
          <cell r="AF304">
            <v>0.15</v>
          </cell>
          <cell r="AG304">
            <v>0.21625455491931278</v>
          </cell>
          <cell r="AI304" t="str">
            <v>109x124x159cm</v>
          </cell>
          <cell r="AL304" t="str">
            <v>CARDIO TRAINING</v>
          </cell>
          <cell r="AM304">
            <v>707100</v>
          </cell>
          <cell r="AN304" t="str">
            <v xml:space="preserve">Un nouveau produit révolutionnaire made in Pulse fitness, à travers un mouvement unique, novateur et puissant. Des résultats prouvés : un max de calories brûlés en peu de temps._x000D__x000D_La série une est la plus simple d'utilisation. Elle est le produit d'entrée </v>
          </cell>
          <cell r="AO304" t="str">
            <v>http://www.leaderfit-equipement.com/images/eboutique/20140902165633.jpg</v>
          </cell>
          <cell r="AP304">
            <v>0.2</v>
          </cell>
        </row>
        <row r="305">
          <cell r="B305">
            <v>3669</v>
          </cell>
          <cell r="C305" t="str">
            <v>L-TRAIN S2</v>
          </cell>
          <cell r="D305" t="str">
            <v>L-TRAIN S2</v>
          </cell>
          <cell r="E305" t="str">
            <v>PULSE FITNESS</v>
          </cell>
          <cell r="F305" t="str">
            <v>PC</v>
          </cell>
          <cell r="G305">
            <v>3298.85</v>
          </cell>
          <cell r="H305">
            <v>2919.3362831858408</v>
          </cell>
          <cell r="I305">
            <v>2919.3362831858408</v>
          </cell>
          <cell r="J305">
            <v>0</v>
          </cell>
          <cell r="K305">
            <v>4412</v>
          </cell>
          <cell r="AB305">
            <v>0.3383190654610515</v>
          </cell>
          <cell r="AD305">
            <v>3750.2</v>
          </cell>
          <cell r="AE305">
            <v>3750.2</v>
          </cell>
          <cell r="AF305">
            <v>0.15</v>
          </cell>
          <cell r="AG305">
            <v>0.22155184171888409</v>
          </cell>
          <cell r="AI305" t="str">
            <v>124x61x147cm</v>
          </cell>
          <cell r="AL305" t="str">
            <v>CARDIO TRAINING</v>
          </cell>
          <cell r="AM305">
            <v>707100</v>
          </cell>
          <cell r="AN305" t="str">
            <v>Un nouveau produit révolutionnaire made in Pulse fitness, à travers un mouvement unique, novateur et puissant.Des résultats prouvés : un max de calories brûlés en peu de temps._x000D__x000D_Offrant tous les hauts niveaux de performance liés aux produits Pulse, la Sér</v>
          </cell>
          <cell r="AO305" t="str">
            <v>http://www.leaderfit-equipement.com/images/eboutique/20140902170818.jpg</v>
          </cell>
          <cell r="AP305">
            <v>0.2</v>
          </cell>
        </row>
        <row r="306">
          <cell r="B306">
            <v>3670</v>
          </cell>
          <cell r="C306" t="str">
            <v>L-TRAIN S3</v>
          </cell>
          <cell r="D306" t="str">
            <v>L-TRAIN S3</v>
          </cell>
          <cell r="E306" t="str">
            <v>PULSE FITNESS</v>
          </cell>
          <cell r="F306" t="str">
            <v>PC</v>
          </cell>
          <cell r="G306">
            <v>4486.5200000000004</v>
          </cell>
          <cell r="H306">
            <v>3970.3716814159297</v>
          </cell>
          <cell r="I306">
            <v>3970.3716814159297</v>
          </cell>
          <cell r="J306">
            <v>0</v>
          </cell>
          <cell r="K306">
            <v>6195</v>
          </cell>
          <cell r="AB306">
            <v>0.35910061639775148</v>
          </cell>
          <cell r="AD306">
            <v>5265.75</v>
          </cell>
          <cell r="AE306">
            <v>5265.75</v>
          </cell>
          <cell r="AF306">
            <v>0.15</v>
          </cell>
          <cell r="AG306">
            <v>0.24600072517382521</v>
          </cell>
          <cell r="AI306" t="str">
            <v>124x61x147cm</v>
          </cell>
          <cell r="AL306" t="str">
            <v>CARDIO TRAINING</v>
          </cell>
          <cell r="AM306">
            <v>707100</v>
          </cell>
          <cell r="AN306" t="str">
            <v>Un nouveau produit révolutionnaire made in Pulse fitness, à travers un mouvement unique, novateur et puissant.Des résultats prouvés : un max de calories brûlés en peu de temps._x000D__x000D_Conçue dès le début pour motiver, entraîner et augmenter l’engagement de l’ut</v>
          </cell>
          <cell r="AO306" t="str">
            <v>http://www.leaderfit-equipement.com/images/eboutique/20140902171134.jpg</v>
          </cell>
          <cell r="AP306">
            <v>0.2</v>
          </cell>
        </row>
        <row r="307">
          <cell r="B307">
            <v>1636</v>
          </cell>
          <cell r="C307" t="str">
            <v>LADDER BARREL</v>
          </cell>
          <cell r="D307" t="str">
            <v>BARRIL ESCALERA BASE ACERO</v>
          </cell>
          <cell r="E307" t="str">
            <v>ELINA</v>
          </cell>
          <cell r="F307" t="str">
            <v>PC</v>
          </cell>
          <cell r="H307">
            <v>586.5</v>
          </cell>
          <cell r="I307">
            <v>586.5</v>
          </cell>
          <cell r="J307">
            <v>0</v>
          </cell>
          <cell r="K307">
            <v>1117.07</v>
          </cell>
          <cell r="AB307">
            <v>0.47496575863643276</v>
          </cell>
          <cell r="AD307">
            <v>837.80250000000001</v>
          </cell>
          <cell r="AE307">
            <v>837.80250000000001</v>
          </cell>
          <cell r="AF307">
            <v>0.25</v>
          </cell>
          <cell r="AG307">
            <v>0.29995434484857708</v>
          </cell>
          <cell r="AI307" t="str">
            <v>120x60x100cm</v>
          </cell>
          <cell r="AL307" t="str">
            <v>PILATES BIEN ETRE</v>
          </cell>
          <cell r="AM307">
            <v>707100</v>
          </cell>
          <cell r="AN307" t="str">
            <v>Le Ladder Barrel, véritable outil Pilates, permet de renforcer tout le corps, de mobiliser la colonne vertébrale en extension, en flexion vers l'avant et latérale, et de travailler les étirements et l’équilibre._x000D_Il permet d’apporter une multitude de varia</v>
          </cell>
          <cell r="AO307" t="str">
            <v>http://www.leaderfit-equipement.com/images/eboutique/1636.jpg</v>
          </cell>
          <cell r="AP307">
            <v>0.2</v>
          </cell>
        </row>
        <row r="308">
          <cell r="B308">
            <v>3662</v>
          </cell>
          <cell r="C308" t="str">
            <v>Lat pull down CORE</v>
          </cell>
          <cell r="D308" t="str">
            <v>Lat pull down CORE</v>
          </cell>
          <cell r="E308" t="str">
            <v>PULSE FITNESS</v>
          </cell>
          <cell r="F308" t="str">
            <v>PC</v>
          </cell>
          <cell r="G308">
            <v>1398.6</v>
          </cell>
          <cell r="H308">
            <v>1237.6991150442477</v>
          </cell>
          <cell r="I308">
            <v>1237.6991150442477</v>
          </cell>
          <cell r="J308">
            <v>0</v>
          </cell>
          <cell r="K308">
            <v>2687.95</v>
          </cell>
          <cell r="AB308">
            <v>0.53953789503366956</v>
          </cell>
          <cell r="AD308">
            <v>1881.5649999999998</v>
          </cell>
          <cell r="AE308">
            <v>1881.5649999999998</v>
          </cell>
          <cell r="AF308">
            <v>0.3</v>
          </cell>
          <cell r="AG308">
            <v>0.3421969929052423</v>
          </cell>
          <cell r="AH308">
            <v>173</v>
          </cell>
          <cell r="AI308" t="str">
            <v>193,7 _ 137 _ 171,1 cm</v>
          </cell>
          <cell r="AL308" t="str">
            <v>MUSCULATION</v>
          </cell>
          <cell r="AM308">
            <v>707100</v>
          </cell>
          <cell r="AP308">
            <v>0.2</v>
          </cell>
        </row>
        <row r="309">
          <cell r="B309">
            <v>3663</v>
          </cell>
          <cell r="C309" t="str">
            <v>Lat pull down EVOLVE</v>
          </cell>
          <cell r="D309" t="str">
            <v>Lat pull down EVOLVE</v>
          </cell>
          <cell r="E309" t="str">
            <v>PULSE FITNESS</v>
          </cell>
          <cell r="F309" t="str">
            <v>PC</v>
          </cell>
          <cell r="G309">
            <v>1933.05</v>
          </cell>
          <cell r="H309">
            <v>1710.6637168141594</v>
          </cell>
          <cell r="I309">
            <v>1710.6637168141594</v>
          </cell>
          <cell r="J309">
            <v>0</v>
          </cell>
          <cell r="K309">
            <v>2634</v>
          </cell>
          <cell r="AB309">
            <v>0.35054528594754764</v>
          </cell>
          <cell r="AD309">
            <v>2238.9</v>
          </cell>
          <cell r="AE309">
            <v>2238.9</v>
          </cell>
          <cell r="AF309">
            <v>0.15</v>
          </cell>
          <cell r="AG309">
            <v>0.23593563052652666</v>
          </cell>
          <cell r="AH309">
            <v>295</v>
          </cell>
          <cell r="AI309" t="str">
            <v>145 _ 97 _ 230 cm</v>
          </cell>
          <cell r="AL309" t="str">
            <v>MUSCULATION</v>
          </cell>
          <cell r="AM309">
            <v>707100</v>
          </cell>
          <cell r="AN309" t="str">
            <v>Système de poulie + Barre multi-grip + Position ergonomiqe + Rouleaux rembourrés + Anti-glisse</v>
          </cell>
          <cell r="AO309" t="str">
            <v>http://www.leaderfit-equipement.com/images/eboutique/20140902152700.jpg</v>
          </cell>
          <cell r="AP309">
            <v>0.2</v>
          </cell>
        </row>
        <row r="310">
          <cell r="B310">
            <v>3664</v>
          </cell>
          <cell r="C310" t="str">
            <v>Lateral deltoid EVOLVE</v>
          </cell>
          <cell r="D310" t="str">
            <v>Lateral deltoid EVOLVE</v>
          </cell>
          <cell r="E310" t="str">
            <v>PULSE FITNESS</v>
          </cell>
          <cell r="F310" t="str">
            <v>PC</v>
          </cell>
          <cell r="G310">
            <v>2208.15</v>
          </cell>
          <cell r="H310">
            <v>1954.1150442477879</v>
          </cell>
          <cell r="I310">
            <v>1954.1150442477879</v>
          </cell>
          <cell r="J310">
            <v>0</v>
          </cell>
          <cell r="K310">
            <v>3010</v>
          </cell>
          <cell r="AB310">
            <v>0.35079234410372495</v>
          </cell>
          <cell r="AD310">
            <v>2558.5</v>
          </cell>
          <cell r="AE310">
            <v>2558.5</v>
          </cell>
          <cell r="AF310">
            <v>0.15</v>
          </cell>
          <cell r="AG310">
            <v>0.23622628718085292</v>
          </cell>
          <cell r="AH310">
            <v>250</v>
          </cell>
          <cell r="AI310" t="str">
            <v>126,5 _ 103 _ 150cm</v>
          </cell>
          <cell r="AL310" t="str">
            <v>MUSCULATION</v>
          </cell>
          <cell r="AM310">
            <v>707100</v>
          </cell>
          <cell r="AN310" t="str">
            <v>Bras indépendants + Poids contrebalancier + Siège ergonomique</v>
          </cell>
          <cell r="AO310" t="str">
            <v>http://www.leaderfit-equipement.com/images/eboutique/20140902153407.jpg</v>
          </cell>
          <cell r="AP310">
            <v>0.2</v>
          </cell>
        </row>
        <row r="311">
          <cell r="B311">
            <v>3841</v>
          </cell>
          <cell r="C311" t="str">
            <v>Lecteur CD MIPRO</v>
          </cell>
          <cell r="D311" t="str">
            <v>Lecteur CD MIPRO</v>
          </cell>
          <cell r="E311" t="str">
            <v>MUSIC STOCK</v>
          </cell>
          <cell r="F311" t="str">
            <v>PC</v>
          </cell>
          <cell r="H311">
            <v>212.12</v>
          </cell>
          <cell r="I311">
            <v>212.12</v>
          </cell>
          <cell r="J311">
            <v>0</v>
          </cell>
          <cell r="K311">
            <v>233.33</v>
          </cell>
          <cell r="AB311">
            <v>9.0901298589979862E-2</v>
          </cell>
          <cell r="AD311">
            <v>233.33</v>
          </cell>
          <cell r="AE311">
            <v>233.33</v>
          </cell>
          <cell r="AF311">
            <v>0</v>
          </cell>
          <cell r="AG311">
            <v>9.0901298589979862E-2</v>
          </cell>
          <cell r="AL311" t="str">
            <v>SONORISATION</v>
          </cell>
          <cell r="AM311">
            <v>707600</v>
          </cell>
          <cell r="AN311" t="str">
            <v>_x000D_lecteur-CD/USB anti-choc à encastrer pour MA705/707/708</v>
          </cell>
          <cell r="AO311" t="str">
            <v>http://www.leaderfit-equipement.com/images/eboutique/20140903111829.jpg</v>
          </cell>
          <cell r="AP311">
            <v>0.2</v>
          </cell>
        </row>
        <row r="312">
          <cell r="B312">
            <v>2621</v>
          </cell>
          <cell r="C312" t="str">
            <v>Lecteur CD MP103USB</v>
          </cell>
          <cell r="D312" t="str">
            <v>Lecteur CD MP103USB</v>
          </cell>
          <cell r="E312" t="str">
            <v>MUSIC STOCK</v>
          </cell>
          <cell r="F312" t="str">
            <v>PC</v>
          </cell>
          <cell r="H312">
            <v>166.5</v>
          </cell>
          <cell r="I312">
            <v>166.5</v>
          </cell>
          <cell r="J312">
            <v>0</v>
          </cell>
          <cell r="K312">
            <v>185</v>
          </cell>
          <cell r="AB312">
            <v>9.9999999999999978E-2</v>
          </cell>
          <cell r="AD312">
            <v>185</v>
          </cell>
          <cell r="AE312">
            <v>185</v>
          </cell>
          <cell r="AF312">
            <v>0</v>
          </cell>
          <cell r="AG312">
            <v>9.9999999999999978E-2</v>
          </cell>
          <cell r="AH312">
            <v>6</v>
          </cell>
          <cell r="AI312" t="str">
            <v>270x482x91mm</v>
          </cell>
          <cell r="AL312" t="str">
            <v>SONORISATION</v>
          </cell>
          <cell r="AM312">
            <v>707600</v>
          </cell>
          <cell r="AN312" t="str">
            <v>_x000D_Lecteur CD MP3/USB Numark MP103USB, de niveau professionnel.</v>
          </cell>
          <cell r="AO312" t="str">
            <v>http://www.leaderfit-equipement.com/images/eboutique/20130823172123.jpg</v>
          </cell>
          <cell r="AP312">
            <v>0.2</v>
          </cell>
        </row>
        <row r="313">
          <cell r="B313">
            <v>3665</v>
          </cell>
          <cell r="C313" t="str">
            <v>Leg extension EVOLVE</v>
          </cell>
          <cell r="D313" t="str">
            <v>Leg extension EVOLVE</v>
          </cell>
          <cell r="E313" t="str">
            <v>PULSE FITNESS</v>
          </cell>
          <cell r="F313" t="str">
            <v>PC</v>
          </cell>
          <cell r="G313">
            <v>2331</v>
          </cell>
          <cell r="H313">
            <v>2062.8318584070798</v>
          </cell>
          <cell r="I313">
            <v>2062.8318584070798</v>
          </cell>
          <cell r="J313">
            <v>0</v>
          </cell>
          <cell r="K313">
            <v>3177</v>
          </cell>
          <cell r="AB313">
            <v>0.35069818747022985</v>
          </cell>
          <cell r="AD313">
            <v>2700.45</v>
          </cell>
          <cell r="AE313">
            <v>2700.45</v>
          </cell>
          <cell r="AF313">
            <v>0.15</v>
          </cell>
          <cell r="AG313">
            <v>0.23611551467085856</v>
          </cell>
          <cell r="AH313">
            <v>132</v>
          </cell>
          <cell r="AI313" t="str">
            <v>126,5 _ 103 _ 150 cm</v>
          </cell>
          <cell r="AL313" t="str">
            <v>MUSCULATION</v>
          </cell>
          <cell r="AM313">
            <v>707100</v>
          </cell>
          <cell r="AN313" t="str">
            <v>Poids contrebalancier + Système  de came + Levier d'ajustement à poignée simple</v>
          </cell>
          <cell r="AO313" t="str">
            <v>http://www.leaderfit-equipement.com/images/eboutique/20140902154112.jpg</v>
          </cell>
          <cell r="AP313">
            <v>0.2</v>
          </cell>
        </row>
        <row r="314">
          <cell r="B314">
            <v>3559</v>
          </cell>
          <cell r="C314" t="str">
            <v>LF SUSPENSION TRAINER</v>
          </cell>
          <cell r="D314" t="str">
            <v>SUSPENSION SYSTEM</v>
          </cell>
          <cell r="E314" t="str">
            <v>RISING</v>
          </cell>
          <cell r="F314" t="str">
            <v>SET</v>
          </cell>
          <cell r="G314">
            <v>18.5</v>
          </cell>
          <cell r="H314">
            <v>16.371681415929206</v>
          </cell>
          <cell r="I314">
            <v>18.827433628318587</v>
          </cell>
          <cell r="J314">
            <v>0.15</v>
          </cell>
          <cell r="K314">
            <v>50.35275</v>
          </cell>
          <cell r="AB314">
            <v>0.626089267650355</v>
          </cell>
          <cell r="AD314">
            <v>32.729287499999998</v>
          </cell>
          <cell r="AE314">
            <v>32.729287499999998</v>
          </cell>
          <cell r="AF314">
            <v>0.35</v>
          </cell>
          <cell r="AG314">
            <v>0.42475271946208459</v>
          </cell>
          <cell r="AH314">
            <v>1.1000000000000001</v>
          </cell>
          <cell r="AI314" t="str">
            <v xml:space="preserve"> : 120cm</v>
          </cell>
          <cell r="AL314" t="str">
            <v>CROSSFIT</v>
          </cell>
          <cell r="AM314">
            <v>707600</v>
          </cell>
          <cell r="AN314" t="str">
            <v>Sangle de suspension avec système d’accroche réglable, fonctionnel, résistant et confortable. Ce système utilise le poids du corps et la gravité pour un renforcement musculaire total. Possibilité d’utiliser la partie inférieure séparément.</v>
          </cell>
          <cell r="AO314" t="str">
            <v>http://www.leaderfit-equipement.com/images/eboutique/20140822145528.jpg</v>
          </cell>
          <cell r="AP314">
            <v>0.2</v>
          </cell>
        </row>
        <row r="315">
          <cell r="B315">
            <v>2470</v>
          </cell>
          <cell r="C315" t="str">
            <v>LIVRE 100% CROSS-TRAINIG</v>
          </cell>
          <cell r="D315" t="str">
            <v>LIVRE 100% CROSS-TRAINIG</v>
          </cell>
          <cell r="E315" t="str">
            <v>AMPHORA</v>
          </cell>
          <cell r="F315" t="str">
            <v>PC</v>
          </cell>
          <cell r="H315">
            <v>14.48</v>
          </cell>
          <cell r="I315">
            <v>15.204000000000001</v>
          </cell>
          <cell r="J315">
            <v>0.05</v>
          </cell>
          <cell r="K315">
            <v>22.27</v>
          </cell>
          <cell r="AB315">
            <v>0.31728783116299952</v>
          </cell>
          <cell r="AD315">
            <v>18.929500000000001</v>
          </cell>
          <cell r="AE315">
            <v>18.929500000000001</v>
          </cell>
          <cell r="AF315">
            <v>0.15</v>
          </cell>
          <cell r="AG315">
            <v>0.19680921313294064</v>
          </cell>
          <cell r="AH315">
            <v>0.51</v>
          </cell>
          <cell r="AL315" t="str">
            <v>MEDIATHEQUE</v>
          </cell>
          <cell r="AM315">
            <v>707500</v>
          </cell>
          <cell r="AN315" t="str">
            <v>100% Cross-Training est le premier livre entièrement consacré à la culture cross-training et à l’entraînement croisé des qualités physiques._x000D__x000D_Le cross-training croise différentes activités pour le travail de l'endurance, l'explosivité, la force, la puissa</v>
          </cell>
          <cell r="AO315" t="str">
            <v>http://www.leaderfit-equipement.com/images/eboutique/20130821122444.jpg</v>
          </cell>
          <cell r="AP315">
            <v>5.5E-2</v>
          </cell>
        </row>
        <row r="316">
          <cell r="B316">
            <v>1428</v>
          </cell>
          <cell r="C316" t="str">
            <v>LIVRE ABDOMINAUX ARRETEZ LE MASSACRE</v>
          </cell>
          <cell r="D316" t="str">
            <v>LIVRE ABDOMINAUX ARRETEZ LE MASSACRE</v>
          </cell>
          <cell r="E316" t="str">
            <v>DE GASQUET</v>
          </cell>
          <cell r="F316" t="str">
            <v>PC</v>
          </cell>
          <cell r="H316">
            <v>8.69</v>
          </cell>
          <cell r="I316">
            <v>9.1244999999999994</v>
          </cell>
          <cell r="J316">
            <v>0.05</v>
          </cell>
          <cell r="K316">
            <v>12.54</v>
          </cell>
          <cell r="AB316">
            <v>0.27236842105263159</v>
          </cell>
          <cell r="AD316">
            <v>11.286</v>
          </cell>
          <cell r="AE316">
            <v>11.286</v>
          </cell>
          <cell r="AF316">
            <v>0.1</v>
          </cell>
          <cell r="AG316">
            <v>0.19152046783625731</v>
          </cell>
          <cell r="AH316">
            <v>0.33</v>
          </cell>
          <cell r="AL316" t="str">
            <v>MEDIATHEQUE</v>
          </cell>
          <cell r="AM316">
            <v>707500</v>
          </cell>
          <cell r="AN316" t="str">
            <v>Abdominaux arrêtez le massacre propose la découverte de la célèbre méthode De Gasquet pour l'abdologie._x000D_Bernadette de Gasquet offre un programme basé sur des fondamentaux (renforcement du transverse), des exercices de plusieurs niveaux et quelques cas par</v>
          </cell>
          <cell r="AO316" t="str">
            <v>http://www.leaderfit-equipement.com/images/eboutique/1428.jpg</v>
          </cell>
          <cell r="AP316">
            <v>5.5E-2</v>
          </cell>
        </row>
        <row r="317">
          <cell r="B317">
            <v>2427</v>
          </cell>
          <cell r="C317" t="str">
            <v>LIVRE APPRENDRE L'ANATOMIE MUSCULAIRE FONCTIONNELL</v>
          </cell>
          <cell r="D317" t="str">
            <v>LIVRE APPRENDRE L'ANATOMIE MUSCULAIRE FONCTIONNELL</v>
          </cell>
          <cell r="E317" t="str">
            <v>VIGOT</v>
          </cell>
          <cell r="F317" t="str">
            <v>PC</v>
          </cell>
          <cell r="H317">
            <v>9.9499999999999993</v>
          </cell>
          <cell r="I317">
            <v>10.4475</v>
          </cell>
          <cell r="J317">
            <v>0.05</v>
          </cell>
          <cell r="K317">
            <v>15.07</v>
          </cell>
          <cell r="AB317">
            <v>0.30673523556735238</v>
          </cell>
          <cell r="AD317">
            <v>12.8095</v>
          </cell>
          <cell r="AE317">
            <v>12.8095</v>
          </cell>
          <cell r="AF317">
            <v>0.15</v>
          </cell>
          <cell r="AG317">
            <v>0.18439439478512043</v>
          </cell>
          <cell r="AH317">
            <v>0.33</v>
          </cell>
          <cell r="AL317" t="str">
            <v>MEDIATHEQUE</v>
          </cell>
          <cell r="AM317">
            <v>707500</v>
          </cell>
          <cell r="AN317" t="str">
            <v>Toutes les bases pour maîtriser et comprendre l'anatomie musculaire fonctionnelle._x000D_Livre interactif avec questions/réponses et illustrations explicatives, découpé en 10 chapitres correspondant à chaque partie du corps._x000D__x000D_Chaque chapitre est décomposé en si</v>
          </cell>
          <cell r="AO317" t="str">
            <v>http://www.leaderfit-equipement.com/images/eboutique/20140902174050.jpg</v>
          </cell>
          <cell r="AP317">
            <v>5.5E-2</v>
          </cell>
        </row>
        <row r="318">
          <cell r="B318">
            <v>1551</v>
          </cell>
          <cell r="C318" t="str">
            <v>LIVRE ENTRAINEMENT AVEC UN ELASTIQUE</v>
          </cell>
          <cell r="D318" t="str">
            <v>LIVRE ENTRAINEMENT AVEC UN ELASTIQUE</v>
          </cell>
          <cell r="E318" t="str">
            <v>AMPHORA</v>
          </cell>
          <cell r="F318" t="str">
            <v>PC</v>
          </cell>
          <cell r="H318">
            <v>12.94</v>
          </cell>
          <cell r="I318">
            <v>13.587</v>
          </cell>
          <cell r="J318">
            <v>0.05</v>
          </cell>
          <cell r="K318">
            <v>19.91</v>
          </cell>
          <cell r="AB318">
            <v>0.31757910597689609</v>
          </cell>
          <cell r="AD318">
            <v>16.923500000000001</v>
          </cell>
          <cell r="AE318">
            <v>16.923500000000001</v>
          </cell>
          <cell r="AF318">
            <v>0.15</v>
          </cell>
          <cell r="AG318">
            <v>0.19715188938458361</v>
          </cell>
          <cell r="AH318">
            <v>0.6</v>
          </cell>
          <cell r="AL318" t="str">
            <v>MEDIATHEQUE</v>
          </cell>
          <cell r="AM318">
            <v>707500</v>
          </cell>
          <cell r="AN318" t="str">
            <v>Entraînement avec élastique, livre proposant des exercices et un programme de renforcement musculaire en douceur. Nouvelle édition._x000D__x000D_Pour la remise en forme et la reprise d’une activité physique, l'entretien musculaire, l'amélioration de l'explosivité, la</v>
          </cell>
          <cell r="AO318" t="str">
            <v>http://www.leaderfit-equipement.com/images/eboutique/1551.jpg</v>
          </cell>
          <cell r="AP318">
            <v>5.5E-2</v>
          </cell>
        </row>
        <row r="319">
          <cell r="B319">
            <v>3540</v>
          </cell>
          <cell r="C319" t="str">
            <v>Livre Entrainement avec un swiss ball</v>
          </cell>
          <cell r="D319" t="str">
            <v>Livre Entrainement avec un swiss ball</v>
          </cell>
          <cell r="E319" t="str">
            <v>AMPHORA</v>
          </cell>
          <cell r="F319" t="str">
            <v>PC</v>
          </cell>
          <cell r="H319">
            <v>14.11</v>
          </cell>
          <cell r="I319">
            <v>14.8155</v>
          </cell>
          <cell r="J319">
            <v>0.05</v>
          </cell>
          <cell r="K319">
            <v>21.71</v>
          </cell>
          <cell r="AB319">
            <v>0.31757254721326578</v>
          </cell>
          <cell r="AD319">
            <v>18.453500000000002</v>
          </cell>
          <cell r="AE319">
            <v>18.453500000000002</v>
          </cell>
          <cell r="AF319">
            <v>0.15</v>
          </cell>
          <cell r="AG319">
            <v>0.19714417319207744</v>
          </cell>
          <cell r="AH319">
            <v>0.5</v>
          </cell>
          <cell r="AL319" t="str">
            <v>MEDIATHEQUE</v>
          </cell>
          <cell r="AM319">
            <v>707500</v>
          </cell>
          <cell r="AN319" t="str">
            <v xml:space="preserve">Reposant sur le principe d’équilibre, le Swiss Ball présente de multiples bénéfices et sera votre partenaire d’entraînement idéal pour votre santé, votre bien-être ou dans le cadre de votre préparation physique : soulagement des douleurs, amélioration de </v>
          </cell>
          <cell r="AO319" t="str">
            <v>http://www.leaderfit-equipement.com/images/eboutique/20140902160601.jpg</v>
          </cell>
          <cell r="AP319">
            <v>5.5E-2</v>
          </cell>
        </row>
        <row r="320">
          <cell r="B320">
            <v>1553</v>
          </cell>
          <cell r="C320" t="str">
            <v>LIVRE ETIREMENT &amp; RENFORCEMENT MUSCULAIRE</v>
          </cell>
          <cell r="D320" t="str">
            <v>LIVRE ETIREMENT &amp; RENFORCEMENT MUSCULAIRE</v>
          </cell>
          <cell r="E320" t="str">
            <v>AMPHORA</v>
          </cell>
          <cell r="F320" t="str">
            <v>PC</v>
          </cell>
          <cell r="H320">
            <v>14.48</v>
          </cell>
          <cell r="I320">
            <v>15.204000000000001</v>
          </cell>
          <cell r="J320">
            <v>0.05</v>
          </cell>
          <cell r="K320">
            <v>22.27</v>
          </cell>
          <cell r="AB320">
            <v>0.31728783116299952</v>
          </cell>
          <cell r="AD320">
            <v>18.929500000000001</v>
          </cell>
          <cell r="AE320">
            <v>18.929500000000001</v>
          </cell>
          <cell r="AF320">
            <v>0.15</v>
          </cell>
          <cell r="AG320">
            <v>0.19680921313294064</v>
          </cell>
          <cell r="AH320">
            <v>0.6</v>
          </cell>
          <cell r="AL320" t="str">
            <v>MEDIATHEQUE</v>
          </cell>
          <cell r="AM320">
            <v>707500</v>
          </cell>
          <cell r="AN320" t="str">
            <v>Etirement et renforcement musculaire, déjà vendu à plus de 80 000 exemplaires._x000D__x000D_Ouvrage de référence, aussi bien pour les personnes soucieuses d’entretenir leur forme, pour les sportifs souhaitant organiser leur préparation physique, que pour les encadran</v>
          </cell>
          <cell r="AO320" t="str">
            <v>http://www.leaderfit-equipement.com/images/eboutique/20130515103835.JPG</v>
          </cell>
          <cell r="AP320">
            <v>5.5E-2</v>
          </cell>
        </row>
        <row r="321">
          <cell r="B321">
            <v>1555</v>
          </cell>
          <cell r="C321" t="str">
            <v>LIVRE FITNESS</v>
          </cell>
          <cell r="D321" t="str">
            <v>LIVRE FITNESS</v>
          </cell>
          <cell r="E321" t="str">
            <v>VIGOT</v>
          </cell>
          <cell r="F321" t="str">
            <v>PC</v>
          </cell>
          <cell r="H321">
            <v>13.7</v>
          </cell>
          <cell r="I321">
            <v>14.385</v>
          </cell>
          <cell r="J321">
            <v>0.05</v>
          </cell>
          <cell r="K321">
            <v>20.76</v>
          </cell>
          <cell r="AB321">
            <v>0.30708092485549143</v>
          </cell>
          <cell r="AD321">
            <v>17.646000000000001</v>
          </cell>
          <cell r="AE321">
            <v>17.646000000000001</v>
          </cell>
          <cell r="AF321">
            <v>0.15</v>
          </cell>
          <cell r="AG321">
            <v>0.18480108806528395</v>
          </cell>
          <cell r="AH321">
            <v>0.6</v>
          </cell>
          <cell r="AL321" t="str">
            <v>MEDIATHEQUE</v>
          </cell>
          <cell r="AM321">
            <v>707500</v>
          </cell>
          <cell r="AN321" t="str">
            <v>Le livre Fitness est le guide de référence du fitness, écrit par Jean-Pierre Clémenceau, avec des dessins anatomiques de Frédéric Delavier._x000D_Code couleur par partie du corps, pour cibler les exercices qui permettront de remodeler les parties voulues._x000D_Conse</v>
          </cell>
          <cell r="AO321" t="str">
            <v>http://www.leaderfit-equipement.com/images/eboutique/1555.jpg</v>
          </cell>
          <cell r="AP321">
            <v>5.5E-2</v>
          </cell>
        </row>
        <row r="322">
          <cell r="B322">
            <v>3541</v>
          </cell>
          <cell r="C322" t="str">
            <v>Livre Gainage</v>
          </cell>
          <cell r="D322" t="str">
            <v>Livre Gainage</v>
          </cell>
          <cell r="E322" t="str">
            <v>AMPHORA</v>
          </cell>
          <cell r="F322" t="str">
            <v>PC</v>
          </cell>
          <cell r="H322">
            <v>15.34</v>
          </cell>
          <cell r="I322">
            <v>16.106999999999999</v>
          </cell>
          <cell r="J322">
            <v>0.05</v>
          </cell>
          <cell r="K322">
            <v>23.6</v>
          </cell>
          <cell r="AB322">
            <v>0.31750000000000012</v>
          </cell>
          <cell r="AD322">
            <v>20.060000000000002</v>
          </cell>
          <cell r="AE322">
            <v>20.060000000000002</v>
          </cell>
          <cell r="AF322">
            <v>0.15</v>
          </cell>
          <cell r="AG322">
            <v>0.19705882352941184</v>
          </cell>
          <cell r="AH322">
            <v>0.6</v>
          </cell>
          <cell r="AL322" t="str">
            <v>MEDIATHEQUE</v>
          </cell>
          <cell r="AM322">
            <v>707500</v>
          </cell>
          <cell r="AN322" t="str">
            <v>Le gainage est un des domaines du renforcement musculaire qui consiste à améliorer la rigidité et le maintien de l’architecture du corps humain. Son utilité est unanimement reconnue, aussi bien pour l’optimisation de la performance que pour la préservatio</v>
          </cell>
          <cell r="AO322" t="str">
            <v>http://www.leaderfit-equipement.com/images/eboutique/20140902161720.jpg</v>
          </cell>
          <cell r="AP322">
            <v>5.5E-2</v>
          </cell>
        </row>
        <row r="323">
          <cell r="B323">
            <v>1567</v>
          </cell>
          <cell r="C323" t="str">
            <v>LIVRE GUIDE DE LA MUSCULATION</v>
          </cell>
          <cell r="D323" t="str">
            <v>LIVRE GUIDE DE LA MUSCULATION</v>
          </cell>
          <cell r="E323" t="str">
            <v>VIGOT</v>
          </cell>
          <cell r="F323" t="str">
            <v>PC</v>
          </cell>
          <cell r="H323">
            <v>13.7</v>
          </cell>
          <cell r="I323">
            <v>14.385</v>
          </cell>
          <cell r="J323">
            <v>0.05</v>
          </cell>
          <cell r="K323">
            <v>20.76</v>
          </cell>
          <cell r="AB323">
            <v>0.30708092485549143</v>
          </cell>
          <cell r="AD323">
            <v>17.646000000000001</v>
          </cell>
          <cell r="AE323">
            <v>17.646000000000001</v>
          </cell>
          <cell r="AF323">
            <v>0.15</v>
          </cell>
          <cell r="AG323">
            <v>0.18480108806528395</v>
          </cell>
          <cell r="AH323">
            <v>0.6</v>
          </cell>
          <cell r="AL323" t="str">
            <v>MEDIATHEQUE</v>
          </cell>
          <cell r="AM323">
            <v>707500</v>
          </cell>
          <cell r="AN323" t="str">
            <v xml:space="preserve">Le Guide des mouvements de musculation est le livre de référence de la musculation._x000D_Dessins anatomiques de grande qualité pour visualiser les groupes musculaires sollicités._x000D_Construction de séances d'entraînement, adaptation de l'effort en fonction de sa </v>
          </cell>
          <cell r="AO323" t="str">
            <v>http://www.leaderfit-equipement.com/images/eboutique/1567.jpg</v>
          </cell>
          <cell r="AP323">
            <v>5.5E-2</v>
          </cell>
        </row>
        <row r="324">
          <cell r="B324">
            <v>3545</v>
          </cell>
          <cell r="C324" t="str">
            <v>Livre guide des tractions</v>
          </cell>
          <cell r="D324" t="str">
            <v>Livre guide des tractions</v>
          </cell>
          <cell r="E324" t="str">
            <v>VIGOT</v>
          </cell>
          <cell r="F324" t="str">
            <v>PC</v>
          </cell>
          <cell r="H324">
            <v>11.89</v>
          </cell>
          <cell r="I324">
            <v>12.484500000000001</v>
          </cell>
          <cell r="J324">
            <v>0.05</v>
          </cell>
          <cell r="K324">
            <v>18.010000000000002</v>
          </cell>
          <cell r="AB324">
            <v>0.30680177679067189</v>
          </cell>
          <cell r="AD324">
            <v>15.3085</v>
          </cell>
          <cell r="AE324">
            <v>15.3085</v>
          </cell>
          <cell r="AF324">
            <v>0.15</v>
          </cell>
          <cell r="AG324">
            <v>0.18447267857726102</v>
          </cell>
          <cell r="AH324">
            <v>0.6</v>
          </cell>
          <cell r="AL324" t="str">
            <v>MEDIATHEQUE</v>
          </cell>
          <cell r="AM324">
            <v>707500</v>
          </cell>
          <cell r="AN324" t="str">
            <v>Plus de 30 exercices et programmes pour augmenter ses performances en fonction de ses objectifs, de ses capacités et du sport pratiqué.</v>
          </cell>
          <cell r="AO324" t="str">
            <v>http://www.leaderfit-equipement.com/images/eboutique/20150127123059.jpg</v>
          </cell>
          <cell r="AP324">
            <v>5.5E-2</v>
          </cell>
        </row>
        <row r="325">
          <cell r="B325">
            <v>1626</v>
          </cell>
          <cell r="C325" t="str">
            <v>LIVRE INITIATION AU SHIATSU</v>
          </cell>
          <cell r="D325" t="str">
            <v>LIVRE INITIATION AU SHIATSU</v>
          </cell>
          <cell r="E325" t="str">
            <v>CHIRON</v>
          </cell>
          <cell r="F325" t="str">
            <v>PC</v>
          </cell>
          <cell r="H325">
            <v>13.55</v>
          </cell>
          <cell r="I325">
            <v>14.227500000000001</v>
          </cell>
          <cell r="J325">
            <v>0.05</v>
          </cell>
          <cell r="K325">
            <v>20.85</v>
          </cell>
          <cell r="AB325">
            <v>0.3176258992805755</v>
          </cell>
          <cell r="AD325">
            <v>17.7225</v>
          </cell>
          <cell r="AE325">
            <v>17.7225</v>
          </cell>
          <cell r="AF325">
            <v>0.15</v>
          </cell>
          <cell r="AG325">
            <v>0.19720694033008879</v>
          </cell>
          <cell r="AH325">
            <v>0.5</v>
          </cell>
          <cell r="AL325" t="str">
            <v>MEDIATHEQUE</v>
          </cell>
          <cell r="AM325">
            <v>707500</v>
          </cell>
          <cell r="AN325" t="str">
            <v>Initiation au shiatsu traditionnel propose une découverte du massage shiatsu, thérapie manuelle asiatique renommée basée sur une technique de digipression._x000D_Fondements, principes de base et fonctionnement, à l'aide de 300 photos et dessins._x000D_Détail des cara</v>
          </cell>
          <cell r="AO325" t="str">
            <v>http://www.leaderfit-equipement.com/images/eboutique/1626.jpg</v>
          </cell>
          <cell r="AP325">
            <v>5.5E-2</v>
          </cell>
        </row>
        <row r="326">
          <cell r="B326">
            <v>3542</v>
          </cell>
          <cell r="C326" t="str">
            <v>Livre L'anatomie appliquée à l'exercice musculaire</v>
          </cell>
          <cell r="D326" t="str">
            <v>Livre L'anatomie appliquée à l'exercice musculaire</v>
          </cell>
          <cell r="E326" t="str">
            <v>AMPHORA</v>
          </cell>
          <cell r="F326" t="str">
            <v>PC</v>
          </cell>
          <cell r="H326">
            <v>18.45</v>
          </cell>
          <cell r="I326">
            <v>19.372499999999999</v>
          </cell>
          <cell r="J326">
            <v>0.05</v>
          </cell>
          <cell r="K326">
            <v>28.39</v>
          </cell>
          <cell r="AB326">
            <v>0.31762944698837625</v>
          </cell>
          <cell r="AD326">
            <v>24.131499999999999</v>
          </cell>
          <cell r="AE326">
            <v>24.131499999999999</v>
          </cell>
          <cell r="AF326">
            <v>0.15</v>
          </cell>
          <cell r="AG326">
            <v>0.19721111410397196</v>
          </cell>
          <cell r="AH326">
            <v>0.7</v>
          </cell>
          <cell r="AL326" t="str">
            <v>MEDIATHEQUE</v>
          </cell>
          <cell r="AM326">
            <v>707500</v>
          </cell>
          <cell r="AN326" t="str">
            <v xml:space="preserve">_x000D_Présentation claire et détaillée de l'ensemble des connaissances indispensables pour un travail musculaire cohérent et efficace. </v>
          </cell>
          <cell r="AO326" t="str">
            <v>http://www.leaderfit-equipement.com/images/eboutique/20150127123217.jpg</v>
          </cell>
          <cell r="AP326">
            <v>5.5E-2</v>
          </cell>
        </row>
        <row r="327">
          <cell r="B327">
            <v>2444</v>
          </cell>
          <cell r="C327" t="str">
            <v>LIVRE LA BIBLE DE LA PREPARATION DU SPORTIF</v>
          </cell>
          <cell r="D327" t="str">
            <v>LIVRE LA BIBLE DE LA PREPARATION DU SPORTIF</v>
          </cell>
          <cell r="E327" t="str">
            <v>AMPHORA</v>
          </cell>
          <cell r="F327" t="str">
            <v>PC</v>
          </cell>
          <cell r="H327">
            <v>23.1</v>
          </cell>
          <cell r="I327">
            <v>24.255000000000003</v>
          </cell>
          <cell r="J327">
            <v>0.05</v>
          </cell>
          <cell r="K327">
            <v>35.549999999999997</v>
          </cell>
          <cell r="AB327">
            <v>0.31772151898734169</v>
          </cell>
          <cell r="AD327">
            <v>30.217499999999998</v>
          </cell>
          <cell r="AE327">
            <v>30.217499999999998</v>
          </cell>
          <cell r="AF327">
            <v>0.15</v>
          </cell>
          <cell r="AG327">
            <v>0.19731943410275488</v>
          </cell>
          <cell r="AH327">
            <v>1.2</v>
          </cell>
          <cell r="AL327" t="str">
            <v>MEDIATHEQUE</v>
          </cell>
          <cell r="AM327">
            <v>707500</v>
          </cell>
          <cell r="AN327" t="str">
            <v>La bible de la préparation physique détaille les dernières avancées scientifiques et pratiques sur l’optimisation de la préparation physique sportive._x000D__x000D_Chaque chapitre traite d’une composante essentielle de la préparation physique: endurance spécifique, p</v>
          </cell>
          <cell r="AO327" t="str">
            <v>http://www.leaderfit-equipement.com/images/eboutique/20130820113933.jpg</v>
          </cell>
          <cell r="AP327">
            <v>5.5E-2</v>
          </cell>
        </row>
        <row r="328">
          <cell r="B328">
            <v>2446</v>
          </cell>
          <cell r="C328" t="str">
            <v>LIVRE LA NUTRITION DU SPORTIF</v>
          </cell>
          <cell r="D328" t="str">
            <v>LIVRE LA NUTRITION DU SPORTIF</v>
          </cell>
          <cell r="E328" t="str">
            <v>CHIRON</v>
          </cell>
          <cell r="F328" t="str">
            <v>PC</v>
          </cell>
          <cell r="H328">
            <v>17.25</v>
          </cell>
          <cell r="I328">
            <v>18.112500000000001</v>
          </cell>
          <cell r="J328">
            <v>0.05</v>
          </cell>
          <cell r="K328">
            <v>26.54</v>
          </cell>
          <cell r="AB328">
            <v>0.31753956292388841</v>
          </cell>
          <cell r="AD328">
            <v>22.558999999999997</v>
          </cell>
          <cell r="AE328">
            <v>22.558999999999997</v>
          </cell>
          <cell r="AF328">
            <v>0.15</v>
          </cell>
          <cell r="AG328">
            <v>0.19710536814575097</v>
          </cell>
          <cell r="AH328">
            <v>1</v>
          </cell>
          <cell r="AL328" t="str">
            <v>MEDIATHEQUE</v>
          </cell>
          <cell r="AM328">
            <v>707500</v>
          </cell>
          <cell r="AN328" t="str">
            <v xml:space="preserve">La nutrition du sportif révèle les apports des aliments dans la cadre d'une activité sportive._x000D_Véritable bible de la nutrition du sportif, on trouve dans ce livre les aspects généraux de l’équilibre alimentaire au quotidien, en fonction du sport pratiqué </v>
          </cell>
          <cell r="AO328" t="str">
            <v>http://www.leaderfit-equipement.com/images/eboutique/20130820114626.jpg</v>
          </cell>
          <cell r="AP328">
            <v>5.5E-2</v>
          </cell>
        </row>
        <row r="329">
          <cell r="B329">
            <v>2468</v>
          </cell>
          <cell r="C329" t="str">
            <v>LIVRE LA PLIOMETRIE</v>
          </cell>
          <cell r="D329" t="str">
            <v>LIVRE LA PLIOMETRIE</v>
          </cell>
          <cell r="E329" t="str">
            <v>CHIRON</v>
          </cell>
          <cell r="F329" t="str">
            <v>PC</v>
          </cell>
          <cell r="H329">
            <v>17.25</v>
          </cell>
          <cell r="I329">
            <v>18.112500000000001</v>
          </cell>
          <cell r="J329">
            <v>0.05</v>
          </cell>
          <cell r="K329">
            <v>26.54</v>
          </cell>
          <cell r="AB329">
            <v>0.31753956292388841</v>
          </cell>
          <cell r="AD329">
            <v>22.558999999999997</v>
          </cell>
          <cell r="AE329">
            <v>22.558999999999997</v>
          </cell>
          <cell r="AF329">
            <v>0.15</v>
          </cell>
          <cell r="AG329">
            <v>0.19710536814575097</v>
          </cell>
          <cell r="AH329">
            <v>0.6</v>
          </cell>
          <cell r="AL329" t="str">
            <v>MEDIATHEQUE</v>
          </cell>
          <cell r="AM329">
            <v>707500</v>
          </cell>
          <cell r="AN329" t="str">
            <v>Méthode scientifique de préparation physique, la pliométrie se définit comme l’utilisation de l’énergie emmagasinée par les éléments élastiques des muscles pendant une contraction excentrique, immédiatement suivie d’une contraction concentrique, dans le b</v>
          </cell>
          <cell r="AO329" t="str">
            <v>http://www.leaderfit-equipement.com/images/eboutique/liste20130821152232.jpg</v>
          </cell>
          <cell r="AP329">
            <v>5.5E-2</v>
          </cell>
        </row>
        <row r="330">
          <cell r="B330">
            <v>2469</v>
          </cell>
          <cell r="C330" t="str">
            <v>LIVRE LE KETTLEBELL</v>
          </cell>
          <cell r="D330" t="str">
            <v>LIVRE LE KETTLEBELL</v>
          </cell>
          <cell r="E330" t="str">
            <v>AMPHORA</v>
          </cell>
          <cell r="F330" t="str">
            <v>PC</v>
          </cell>
          <cell r="H330">
            <v>15.37</v>
          </cell>
          <cell r="I330">
            <v>16.138500000000001</v>
          </cell>
          <cell r="J330">
            <v>0.05</v>
          </cell>
          <cell r="K330">
            <v>23.65</v>
          </cell>
          <cell r="AB330">
            <v>0.31761099365750523</v>
          </cell>
          <cell r="AD330">
            <v>20.102499999999999</v>
          </cell>
          <cell r="AE330">
            <v>20.102499999999999</v>
          </cell>
          <cell r="AF330">
            <v>0.15</v>
          </cell>
          <cell r="AG330">
            <v>0.19718940430294729</v>
          </cell>
          <cell r="AH330">
            <v>0.6</v>
          </cell>
          <cell r="AL330" t="str">
            <v>MEDIATHEQUE</v>
          </cell>
          <cell r="AM330">
            <v>707500</v>
          </cell>
          <cell r="AN330" t="str">
            <v>L'objectif du livre Kettlebell est de comprendre les bienfaits des kettlebells, et de présenter la méthode russe de développement athlétique._x000D__x000D_Les kettlebells sollicitent simultanément plusieurs chaînes musculaires et permettent de développer la force fon</v>
          </cell>
          <cell r="AO330" t="str">
            <v>http://www.leaderfit-equipement.com/images/eboutique/20130821140552.jpg</v>
          </cell>
          <cell r="AP330">
            <v>5.5E-2</v>
          </cell>
        </row>
        <row r="331">
          <cell r="B331">
            <v>3539</v>
          </cell>
          <cell r="C331" t="str">
            <v>Livre Medecine ball</v>
          </cell>
          <cell r="D331" t="str">
            <v>Livre Medecine ball</v>
          </cell>
          <cell r="E331" t="str">
            <v>ADVERBUM</v>
          </cell>
          <cell r="F331" t="str">
            <v>PC</v>
          </cell>
          <cell r="H331">
            <v>10.8</v>
          </cell>
          <cell r="I331">
            <v>11.340000000000002</v>
          </cell>
          <cell r="J331">
            <v>0.05</v>
          </cell>
          <cell r="K331">
            <v>17.420000000000002</v>
          </cell>
          <cell r="AB331">
            <v>0.34902411021814006</v>
          </cell>
          <cell r="AD331">
            <v>14.807</v>
          </cell>
          <cell r="AE331">
            <v>14.807</v>
          </cell>
          <cell r="AF331">
            <v>0.15</v>
          </cell>
          <cell r="AG331">
            <v>0.23414601202134122</v>
          </cell>
          <cell r="AH331">
            <v>0.3</v>
          </cell>
          <cell r="AL331" t="str">
            <v>MEDIATHEQUE</v>
          </cell>
          <cell r="AM331">
            <v>707500</v>
          </cell>
          <cell r="AN331" t="str">
            <v>Écrit dans un langage clair et simple, illustré d'environ deux cents schémas, cet ouvrage aborde tous les aspects du medecine ball et le perfectionnement physique qui s'y attache.</v>
          </cell>
          <cell r="AO331" t="str">
            <v>http://www.leaderfit-equipement.com/images/eboutique/20140902165817.jpg</v>
          </cell>
          <cell r="AP331">
            <v>5.5E-2</v>
          </cell>
        </row>
        <row r="332">
          <cell r="B332">
            <v>3543</v>
          </cell>
          <cell r="C332" t="str">
            <v>Livre Méthode de musculation Lafay</v>
          </cell>
          <cell r="D332" t="str">
            <v>Livre Méthode de musculation Lafay</v>
          </cell>
          <cell r="E332" t="str">
            <v>AMPHORA</v>
          </cell>
          <cell r="F332" t="str">
            <v>PC</v>
          </cell>
          <cell r="H332">
            <v>14.48</v>
          </cell>
          <cell r="I332">
            <v>15.204000000000001</v>
          </cell>
          <cell r="J332">
            <v>0.05</v>
          </cell>
          <cell r="K332">
            <v>22.27</v>
          </cell>
          <cell r="AB332">
            <v>0.31728783116299952</v>
          </cell>
          <cell r="AD332">
            <v>18.929500000000001</v>
          </cell>
          <cell r="AE332">
            <v>18.929500000000001</v>
          </cell>
          <cell r="AF332">
            <v>0.15</v>
          </cell>
          <cell r="AG332">
            <v>0.19680921313294064</v>
          </cell>
          <cell r="AL332" t="str">
            <v>MEDIATHEQUE</v>
          </cell>
          <cell r="AM332">
            <v>707500</v>
          </cell>
          <cell r="AN332" t="str">
            <v>_x000D_110 exercices qui vous permettront de vous muscler en tout lieu et à tout moment. Ils ne nécéssitent aucun matériel de musculation.</v>
          </cell>
          <cell r="AO332" t="str">
            <v>http://www.leaderfit-equipement.com/images/eboutique/20140902173402.jpg</v>
          </cell>
          <cell r="AP332">
            <v>5.5E-2</v>
          </cell>
        </row>
        <row r="333">
          <cell r="B333">
            <v>3546</v>
          </cell>
          <cell r="C333" t="str">
            <v>Livre méthode delavier de musculation vol2</v>
          </cell>
          <cell r="D333" t="str">
            <v>Livre méthode delavier de musculation vol2</v>
          </cell>
          <cell r="E333" t="str">
            <v>VIGOT</v>
          </cell>
          <cell r="F333" t="str">
            <v>PC</v>
          </cell>
          <cell r="H333">
            <v>16.2</v>
          </cell>
          <cell r="I333">
            <v>17.010000000000002</v>
          </cell>
          <cell r="J333">
            <v>0.05</v>
          </cell>
          <cell r="K333">
            <v>24.55</v>
          </cell>
          <cell r="AB333">
            <v>0.30712830957230142</v>
          </cell>
          <cell r="AD333">
            <v>20.8675</v>
          </cell>
          <cell r="AE333">
            <v>20.8675</v>
          </cell>
          <cell r="AF333">
            <v>0.15</v>
          </cell>
          <cell r="AG333">
            <v>0.18485683479094273</v>
          </cell>
          <cell r="AH333">
            <v>1.2</v>
          </cell>
          <cell r="AL333" t="str">
            <v>MEDIATHEQUE</v>
          </cell>
          <cell r="AM333">
            <v>707500</v>
          </cell>
          <cell r="AP333">
            <v>5.5E-2</v>
          </cell>
        </row>
        <row r="334">
          <cell r="B334">
            <v>2491</v>
          </cell>
          <cell r="C334" t="str">
            <v>LIVRE METHODE IMPACT</v>
          </cell>
          <cell r="D334" t="str">
            <v>LIVRE METHODE IMPACT</v>
          </cell>
          <cell r="E334" t="str">
            <v>AMPHORA</v>
          </cell>
          <cell r="F334" t="str">
            <v>PC</v>
          </cell>
          <cell r="H334">
            <v>14.66</v>
          </cell>
          <cell r="I334">
            <v>15.393000000000001</v>
          </cell>
          <cell r="J334">
            <v>0.05</v>
          </cell>
          <cell r="K334">
            <v>22.56</v>
          </cell>
          <cell r="AB334">
            <v>0.31768617021276591</v>
          </cell>
          <cell r="AD334">
            <v>19.175999999999998</v>
          </cell>
          <cell r="AE334">
            <v>19.175999999999998</v>
          </cell>
          <cell r="AF334">
            <v>0.15</v>
          </cell>
          <cell r="AG334">
            <v>0.19727784730913633</v>
          </cell>
          <cell r="AH334">
            <v>0.6</v>
          </cell>
          <cell r="AL334" t="str">
            <v>MEDIATHEQUE</v>
          </cell>
          <cell r="AM334">
            <v>707500</v>
          </cell>
          <cell r="AN334" t="str">
            <v>Méthode Impact, première méthode française d’entraînement issue de la culture «Cross-Training»._x000D_Mise au point par des spécialistes de la préparation physique._x000D_Travail d'un à plusieurs groupes musculaires, dans une même séance, sur quatre modes de recrutem</v>
          </cell>
          <cell r="AO334" t="str">
            <v>http://www.leaderfit-equipement.com/images/eboutique/20130821105847.jpg</v>
          </cell>
          <cell r="AP334">
            <v>5.5E-2</v>
          </cell>
        </row>
        <row r="335">
          <cell r="B335">
            <v>1502</v>
          </cell>
          <cell r="C335" t="str">
            <v>LIVRE MOTRICITE SPORTIVE : DEVELOP DES CAPACITES</v>
          </cell>
          <cell r="D335" t="str">
            <v>LIVRE MOTRICITE SPORTIVE : DEVELOP DES CAPACITES</v>
          </cell>
          <cell r="E335" t="str">
            <v>AMPHORA</v>
          </cell>
          <cell r="F335" t="str">
            <v>PC</v>
          </cell>
          <cell r="H335">
            <v>20.02</v>
          </cell>
          <cell r="I335">
            <v>21.021000000000001</v>
          </cell>
          <cell r="J335">
            <v>0.05</v>
          </cell>
          <cell r="K335">
            <v>30.81</v>
          </cell>
          <cell r="AB335">
            <v>0.31772151898734169</v>
          </cell>
          <cell r="AD335">
            <v>26.188499999999998</v>
          </cell>
          <cell r="AE335">
            <v>26.188499999999998</v>
          </cell>
          <cell r="AF335">
            <v>0.15</v>
          </cell>
          <cell r="AG335">
            <v>0.19731943410275488</v>
          </cell>
          <cell r="AH335">
            <v>0.6</v>
          </cell>
          <cell r="AL335" t="str">
            <v>MEDIATHEQUE</v>
          </cell>
          <cell r="AM335">
            <v>707500</v>
          </cell>
          <cell r="AN335" t="str">
            <v>La motricité sportive concerne toutes les fonctions corporelles assurées par l'appareil locomoteur, à l'origine de l'ensemble des déplacements et mouvements réalisés par le sportif._x000D__x000D_Jacques Piasenta, entraîneur d'athlétisme français le plus titré de l'hi</v>
          </cell>
          <cell r="AO335" t="str">
            <v>http://www.leaderfit-equipement.com/images/eboutique/1502.jpg</v>
          </cell>
          <cell r="AP335">
            <v>5.5E-2</v>
          </cell>
        </row>
        <row r="336">
          <cell r="B336">
            <v>1569</v>
          </cell>
          <cell r="C336" t="str">
            <v>LIVRE PERINEE ARRETONS LE MASSACRE</v>
          </cell>
          <cell r="D336" t="str">
            <v>LIVRE PERINEE ARRETONS LE MASSACRE</v>
          </cell>
          <cell r="E336" t="str">
            <v>DE GASQUET</v>
          </cell>
          <cell r="F336" t="str">
            <v>PC</v>
          </cell>
          <cell r="H336">
            <v>11.21</v>
          </cell>
          <cell r="I336">
            <v>11.770500000000002</v>
          </cell>
          <cell r="J336">
            <v>0.05</v>
          </cell>
          <cell r="K336">
            <v>12.54</v>
          </cell>
          <cell r="AB336">
            <v>6.1363636363636176E-2</v>
          </cell>
          <cell r="AD336">
            <v>12.54</v>
          </cell>
          <cell r="AE336">
            <v>12.54</v>
          </cell>
          <cell r="AF336">
            <v>0</v>
          </cell>
          <cell r="AG336">
            <v>6.1363636363636176E-2</v>
          </cell>
          <cell r="AL336" t="str">
            <v>MEDIATHEQUE</v>
          </cell>
          <cell r="AM336">
            <v>707500</v>
          </cell>
          <cell r="AN336" t="str">
            <v>Périnée arrêtons le massacre propose l'application à la rééducation périnéale de la célèbre méthode De Gasquet, déjà testée pour l'abdologie._x000D_Conseils pratiques pour prévenir ou régler des problèmes liés à un périnée abimé ou fonctionnant difficilement.</v>
          </cell>
          <cell r="AO336" t="str">
            <v>http://www.leaderfit-equipement.com/images/eboutique/1569.jpg</v>
          </cell>
          <cell r="AP336">
            <v>5.5E-2</v>
          </cell>
        </row>
        <row r="337">
          <cell r="B337">
            <v>1681</v>
          </cell>
          <cell r="C337" t="str">
            <v>LIVRE PILATES ANATOMIE ET MOUVEMENTS</v>
          </cell>
          <cell r="D337" t="str">
            <v>LIVRE PILATES ANATOMIE ET MOUVEMENTS</v>
          </cell>
          <cell r="E337" t="str">
            <v>VIGOT</v>
          </cell>
          <cell r="F337" t="str">
            <v>PC</v>
          </cell>
          <cell r="H337">
            <v>15.02</v>
          </cell>
          <cell r="I337">
            <v>15.771000000000001</v>
          </cell>
          <cell r="J337">
            <v>0.05</v>
          </cell>
          <cell r="K337">
            <v>22.75</v>
          </cell>
          <cell r="AB337">
            <v>0.30676923076923068</v>
          </cell>
          <cell r="AD337">
            <v>19.337499999999999</v>
          </cell>
          <cell r="AE337">
            <v>19.337499999999999</v>
          </cell>
          <cell r="AF337">
            <v>0.15</v>
          </cell>
          <cell r="AG337">
            <v>0.18443438914027144</v>
          </cell>
          <cell r="AL337" t="str">
            <v>MEDIATHEQUE</v>
          </cell>
          <cell r="AM337">
            <v>707500</v>
          </cell>
          <cell r="AN337" t="str">
            <v>Avec le livre Pilates, Anatomie et Mouvements, découvrez les bienfaits du Pilates et ses mouvements à travers des schémas anatomiques._x000D__x000D_Gagnez en équilibre et en souplesse en maîtrisant les mécanismes à l’œuvre dans chaque mouvement. Cet ouvrage vous prop</v>
          </cell>
          <cell r="AO337" t="str">
            <v>http://www.leaderfit-equipement.com/images/eboutique/1765.jpg</v>
          </cell>
          <cell r="AP337">
            <v>5.5E-2</v>
          </cell>
        </row>
        <row r="338">
          <cell r="B338">
            <v>1683</v>
          </cell>
          <cell r="C338" t="str">
            <v>LIVRE PILATES SANS RISQUE</v>
          </cell>
          <cell r="D338" t="str">
            <v>LIVRE PILATES SANS RISQUE</v>
          </cell>
          <cell r="E338" t="str">
            <v>ADVERBUM</v>
          </cell>
          <cell r="F338" t="str">
            <v>PC</v>
          </cell>
          <cell r="H338">
            <v>10.87</v>
          </cell>
          <cell r="I338">
            <v>11.413499999999999</v>
          </cell>
          <cell r="J338">
            <v>0.05</v>
          </cell>
          <cell r="K338">
            <v>17.54</v>
          </cell>
          <cell r="AB338">
            <v>0.34928734321550747</v>
          </cell>
          <cell r="AD338">
            <v>14.908999999999999</v>
          </cell>
          <cell r="AE338">
            <v>14.908999999999999</v>
          </cell>
          <cell r="AF338">
            <v>0.15</v>
          </cell>
          <cell r="AG338">
            <v>0.23445569790059695</v>
          </cell>
          <cell r="AH338">
            <v>0.4</v>
          </cell>
          <cell r="AL338" t="str">
            <v>MEDIATHEQUE</v>
          </cell>
          <cell r="AM338">
            <v>707500</v>
          </cell>
          <cell r="AN338" t="str">
            <v>Le livre Pilates sans risque propose, à partir de 8 mouvements, en particulier ceux du Reformer, de faire le lien entre l'anatomie et les exercices du Pilates._x000D_Il observe ainsi la structure du corps, souligne les risques et indique les préventions possibl</v>
          </cell>
          <cell r="AO338" t="str">
            <v>http://www.leaderfit-equipement.com/images/eboutique/1683.jpg</v>
          </cell>
          <cell r="AP338">
            <v>5.5E-2</v>
          </cell>
        </row>
        <row r="339">
          <cell r="B339">
            <v>1637</v>
          </cell>
          <cell r="C339" t="str">
            <v>LIVRE RELAXATION + CD</v>
          </cell>
          <cell r="D339" t="str">
            <v>LIVRE RELAXATION + CD</v>
          </cell>
          <cell r="E339" t="str">
            <v>VIGOT</v>
          </cell>
          <cell r="F339" t="str">
            <v>PC</v>
          </cell>
          <cell r="H339">
            <v>13.7</v>
          </cell>
          <cell r="I339">
            <v>14.385</v>
          </cell>
          <cell r="J339">
            <v>0.05</v>
          </cell>
          <cell r="K339">
            <v>20.76</v>
          </cell>
          <cell r="AB339">
            <v>0.30708092485549143</v>
          </cell>
          <cell r="AD339">
            <v>17.646000000000001</v>
          </cell>
          <cell r="AE339">
            <v>17.646000000000001</v>
          </cell>
          <cell r="AF339">
            <v>0.15</v>
          </cell>
          <cell r="AG339">
            <v>0.18480108806528395</v>
          </cell>
          <cell r="AH339">
            <v>0.3</v>
          </cell>
          <cell r="AL339" t="str">
            <v>MEDIATHEQUE</v>
          </cell>
          <cell r="AM339">
            <v>707500</v>
          </cell>
          <cell r="AN339" t="str">
            <v>Les bases de la relaxation dans un livre, avec un CD d'exercices pour illustrer son propos._x000D_Technique de relaxation progressive, basée sur l’alternance tension/relâchement._x000D_Recommandée pour le soulagement des tensions physiques et mentales, le renforcemen</v>
          </cell>
          <cell r="AO339" t="str">
            <v>http://www.leaderfit-equipement.com/images/eboutique/1637.jpg</v>
          </cell>
          <cell r="AP339">
            <v>5.5E-2</v>
          </cell>
        </row>
        <row r="340">
          <cell r="B340">
            <v>3544</v>
          </cell>
          <cell r="C340" t="str">
            <v>Livre Sangles de suspension</v>
          </cell>
          <cell r="D340" t="str">
            <v>Livre Sangles de suspension</v>
          </cell>
          <cell r="E340" t="str">
            <v>AMPHORA</v>
          </cell>
          <cell r="F340" t="str">
            <v>PC</v>
          </cell>
          <cell r="H340">
            <v>16.940000000000001</v>
          </cell>
          <cell r="I340">
            <v>17.787000000000003</v>
          </cell>
          <cell r="J340">
            <v>0.05</v>
          </cell>
          <cell r="K340">
            <v>26.07</v>
          </cell>
          <cell r="AB340">
            <v>0.31772151898734169</v>
          </cell>
          <cell r="AD340">
            <v>22.159500000000001</v>
          </cell>
          <cell r="AE340">
            <v>22.159500000000001</v>
          </cell>
          <cell r="AF340">
            <v>0.15</v>
          </cell>
          <cell r="AG340">
            <v>0.19731943410275499</v>
          </cell>
          <cell r="AH340">
            <v>0.7</v>
          </cell>
          <cell r="AL340" t="str">
            <v>MEDIATHEQUE</v>
          </cell>
          <cell r="AM340">
            <v>707500</v>
          </cell>
          <cell r="AN340" t="str">
            <v>Exercices variés pour concevoir vos propres séances et nombreux programmes "clé en main" adaptés à vos objectifs.</v>
          </cell>
          <cell r="AO340" t="str">
            <v>http://www.leaderfit-equipement.com/images/eboutique/20140902171706.jpg</v>
          </cell>
          <cell r="AP340">
            <v>5.5E-2</v>
          </cell>
        </row>
        <row r="341">
          <cell r="B341">
            <v>1742</v>
          </cell>
          <cell r="C341" t="str">
            <v>LIVRE STRECH POSTURAL</v>
          </cell>
          <cell r="D341" t="str">
            <v>LIVRE STRECH POSTURAL</v>
          </cell>
          <cell r="E341" t="str">
            <v>ADVERBUM</v>
          </cell>
          <cell r="F341" t="str">
            <v>PC</v>
          </cell>
          <cell r="H341">
            <v>8.52</v>
          </cell>
          <cell r="I341">
            <v>8.9459999999999997</v>
          </cell>
          <cell r="J341">
            <v>0.05</v>
          </cell>
          <cell r="K341">
            <v>13.74</v>
          </cell>
          <cell r="AB341">
            <v>0.34890829694323144</v>
          </cell>
          <cell r="AD341">
            <v>11.679</v>
          </cell>
          <cell r="AE341">
            <v>11.679</v>
          </cell>
          <cell r="AF341">
            <v>0.15</v>
          </cell>
          <cell r="AG341">
            <v>0.23400976110968408</v>
          </cell>
          <cell r="AH341">
            <v>0.2</v>
          </cell>
          <cell r="AL341" t="str">
            <v>MEDIATHEQUE</v>
          </cell>
          <cell r="AM341">
            <v>707500</v>
          </cell>
          <cell r="AN341" t="str">
            <v>_x000D_Le livre Stretching postural propose une alternance de postures toniques et lourdes, jalonnées par une petite respiration spécifique sans cesse contrôlée.</v>
          </cell>
          <cell r="AO341" t="str">
            <v>http://www.leaderfit-equipement.com/images/eboutique/1742.jpg</v>
          </cell>
          <cell r="AP341">
            <v>5.5E-2</v>
          </cell>
        </row>
        <row r="342">
          <cell r="B342">
            <v>1743</v>
          </cell>
          <cell r="C342" t="str">
            <v>LIVRE STRECHING GLOBAL ACTIF</v>
          </cell>
          <cell r="D342" t="str">
            <v>LIVRE STRECHING GLOBAL ACTIF</v>
          </cell>
          <cell r="E342" t="str">
            <v>ADVERBUM</v>
          </cell>
          <cell r="F342" t="str">
            <v>PC</v>
          </cell>
          <cell r="H342">
            <v>9.99</v>
          </cell>
          <cell r="I342">
            <v>10.489500000000001</v>
          </cell>
          <cell r="J342">
            <v>0.05</v>
          </cell>
          <cell r="K342">
            <v>16.12</v>
          </cell>
          <cell r="AB342">
            <v>0.34928660049627791</v>
          </cell>
          <cell r="AD342">
            <v>13.702</v>
          </cell>
          <cell r="AE342">
            <v>13.702</v>
          </cell>
          <cell r="AF342">
            <v>0.15</v>
          </cell>
          <cell r="AG342">
            <v>0.23445482411326801</v>
          </cell>
          <cell r="AH342">
            <v>0.2</v>
          </cell>
          <cell r="AL342" t="str">
            <v>MEDIATHEQUE</v>
          </cell>
          <cell r="AM342">
            <v>707500</v>
          </cell>
          <cell r="AN342" t="str">
            <v xml:space="preserve">Le livre Stretching global actif met en lumière la globalité des étirements, la contraction isométrique qui les accompagne, la participation constante de la respiration et les postures d'allongement des muscles spinaux. Autant de révolutions apportées au </v>
          </cell>
          <cell r="AO342" t="str">
            <v>http://www.leaderfit-equipement.com/images/eboutique/1743.jpg</v>
          </cell>
          <cell r="AP342">
            <v>5.5E-2</v>
          </cell>
        </row>
        <row r="343">
          <cell r="B343">
            <v>1765</v>
          </cell>
          <cell r="C343" t="str">
            <v>LIVRE YOGA ANATOMIE ET MOUVEMENTS</v>
          </cell>
          <cell r="D343" t="str">
            <v>LIVRE YOGA ANATOMIE ET MOUVEMENTS</v>
          </cell>
          <cell r="E343" t="str">
            <v>VIGOT</v>
          </cell>
          <cell r="F343" t="str">
            <v>PC</v>
          </cell>
          <cell r="H343">
            <v>14.39</v>
          </cell>
          <cell r="I343">
            <v>15.109500000000001</v>
          </cell>
          <cell r="J343">
            <v>0.05</v>
          </cell>
          <cell r="K343">
            <v>21.8</v>
          </cell>
          <cell r="AB343">
            <v>0.30690366972477068</v>
          </cell>
          <cell r="AD343">
            <v>18.53</v>
          </cell>
          <cell r="AE343">
            <v>18.53</v>
          </cell>
          <cell r="AF343">
            <v>0.15</v>
          </cell>
          <cell r="AG343">
            <v>0.18459255261737728</v>
          </cell>
          <cell r="AH343">
            <v>0.6</v>
          </cell>
          <cell r="AL343" t="str">
            <v>MEDIATHEQUE</v>
          </cell>
          <cell r="AM343">
            <v>707500</v>
          </cell>
          <cell r="AN343" t="str">
            <v>Yoga anatomie et mouvements détaille les mécanismes qui rentrent en action dans le cadre d'exercices yoga pour améliorer progressivement sa souplesse et sa force._x000D_Illustrations en couleur détaillées/schémas anatomiques, approche pédagogique._x000D_Fondements, p</v>
          </cell>
          <cell r="AO343" t="str">
            <v>http://www.leaderfit-equipement.com/images/eboutique/20130819160533.jpg</v>
          </cell>
          <cell r="AP343">
            <v>5.5E-2</v>
          </cell>
        </row>
        <row r="344">
          <cell r="B344">
            <v>2867</v>
          </cell>
          <cell r="C344" t="str">
            <v>LIVRE YOGA PILATES + CD</v>
          </cell>
          <cell r="D344" t="str">
            <v>LIVRE YOGA PILATES + CD</v>
          </cell>
          <cell r="E344" t="str">
            <v>VIGOT</v>
          </cell>
          <cell r="F344" t="str">
            <v>PC</v>
          </cell>
          <cell r="H344">
            <v>14.08</v>
          </cell>
          <cell r="I344">
            <v>14.784000000000001</v>
          </cell>
          <cell r="J344">
            <v>0.05</v>
          </cell>
          <cell r="K344">
            <v>21.33</v>
          </cell>
          <cell r="AB344">
            <v>0.30689170182841063</v>
          </cell>
          <cell r="AD344">
            <v>18.130499999999998</v>
          </cell>
          <cell r="AE344">
            <v>18.130499999999998</v>
          </cell>
          <cell r="AF344">
            <v>0.15</v>
          </cell>
          <cell r="AG344">
            <v>0.18457847273930661</v>
          </cell>
          <cell r="AH344">
            <v>0.3</v>
          </cell>
          <cell r="AL344" t="str">
            <v>MEDIATHEQUE</v>
          </cell>
          <cell r="AM344">
            <v>707500</v>
          </cell>
          <cell r="AN344" t="str">
            <v>Dans le livre Yoga Pilates, découvrez la puissance physique et le bien-être mental que procure l'association du yoga et de la méthode Pilates._x000D_Travail sur la silhouette et la posture avec le Pilates, apaisement du mental et assouplissement du corps avec l</v>
          </cell>
          <cell r="AO344" t="str">
            <v>http://www.leaderfit-equipement.com/images/eboutique/liste20131107144736.jpg</v>
          </cell>
          <cell r="AP344">
            <v>5.5E-2</v>
          </cell>
        </row>
        <row r="345">
          <cell r="B345">
            <v>3666</v>
          </cell>
          <cell r="C345" t="str">
            <v>Long pull EVOLVE</v>
          </cell>
          <cell r="D345" t="str">
            <v>Long pull EVOLVE</v>
          </cell>
          <cell r="E345" t="str">
            <v>PULSE FITNESS</v>
          </cell>
          <cell r="F345" t="str">
            <v>PC</v>
          </cell>
          <cell r="G345">
            <v>1793.4</v>
          </cell>
          <cell r="H345">
            <v>1587.0796460176994</v>
          </cell>
          <cell r="I345">
            <v>1587.0796460176994</v>
          </cell>
          <cell r="J345">
            <v>0</v>
          </cell>
          <cell r="K345">
            <v>2445</v>
          </cell>
          <cell r="AB345">
            <v>0.35088767034040924</v>
          </cell>
          <cell r="AD345">
            <v>2078.25</v>
          </cell>
          <cell r="AE345">
            <v>2078.25</v>
          </cell>
          <cell r="AF345">
            <v>0.15</v>
          </cell>
          <cell r="AG345">
            <v>0.23633843569459911</v>
          </cell>
          <cell r="AH345">
            <v>132</v>
          </cell>
          <cell r="AI345" t="str">
            <v>182 _ 161 _ 214 cm</v>
          </cell>
          <cell r="AL345" t="str">
            <v>MUSCULATION</v>
          </cell>
          <cell r="AM345">
            <v>707100</v>
          </cell>
          <cell r="AN345" t="str">
            <v>Barre de tirage ergonomique + Repose-pieds solide 2 positions + 100kg de charge</v>
          </cell>
          <cell r="AO345" t="str">
            <v>http://www.leaderfit-equipement.com/images/eboutique/20140902173010.jpg</v>
          </cell>
          <cell r="AP345">
            <v>0.2</v>
          </cell>
        </row>
        <row r="346">
          <cell r="B346">
            <v>3667</v>
          </cell>
          <cell r="C346" t="str">
            <v>Lower back extension EVOLVE</v>
          </cell>
          <cell r="D346" t="str">
            <v>Lower back extension EVOLVE</v>
          </cell>
          <cell r="E346" t="str">
            <v>PULSE FITNESS</v>
          </cell>
          <cell r="F346" t="str">
            <v>PC</v>
          </cell>
          <cell r="G346">
            <v>2040.15</v>
          </cell>
          <cell r="H346">
            <v>1805.4424778761065</v>
          </cell>
          <cell r="I346">
            <v>1805.4424778761065</v>
          </cell>
          <cell r="J346">
            <v>0</v>
          </cell>
          <cell r="K346">
            <v>2781</v>
          </cell>
          <cell r="AB346">
            <v>0.35079378717148268</v>
          </cell>
          <cell r="AD346">
            <v>2363.85</v>
          </cell>
          <cell r="AE346">
            <v>2363.85</v>
          </cell>
          <cell r="AF346">
            <v>0.15</v>
          </cell>
          <cell r="AG346">
            <v>0.23622798490762675</v>
          </cell>
          <cell r="AH346">
            <v>266</v>
          </cell>
          <cell r="AI346" t="str">
            <v>123.7x97x150cm</v>
          </cell>
          <cell r="AL346" t="str">
            <v>MUSCULATION</v>
          </cell>
          <cell r="AM346">
            <v>707100</v>
          </cell>
          <cell r="AN346" t="str">
            <v>_x000D_Machine de musculation guidée pour le renforcement du bas du dos. + résistance variable + poignées néoprène + repose-chevilles ergonomique</v>
          </cell>
          <cell r="AO346" t="str">
            <v>http://www.leaderfit-equipement.com/images/eboutique/20140903095849.jpg</v>
          </cell>
          <cell r="AP346">
            <v>0.2</v>
          </cell>
        </row>
        <row r="347">
          <cell r="B347">
            <v>2358</v>
          </cell>
          <cell r="C347" t="str">
            <v xml:space="preserve">MANCHON MOUSSE </v>
          </cell>
          <cell r="D347" t="str">
            <v xml:space="preserve">MANCHON MOUSSE </v>
          </cell>
          <cell r="E347" t="str">
            <v>WOHLSTAND</v>
          </cell>
          <cell r="F347" t="str">
            <v>PC</v>
          </cell>
          <cell r="G347">
            <v>3.1</v>
          </cell>
          <cell r="H347">
            <v>2.7433628318584073</v>
          </cell>
          <cell r="I347">
            <v>3.1548672566371683</v>
          </cell>
          <cell r="J347">
            <v>0.15</v>
          </cell>
          <cell r="K347">
            <v>20.07</v>
          </cell>
          <cell r="AB347">
            <v>0.8428068133215163</v>
          </cell>
          <cell r="AD347">
            <v>9.0314999999999994</v>
          </cell>
          <cell r="AE347">
            <v>9.0314999999999994</v>
          </cell>
          <cell r="AF347">
            <v>0.55000000000000004</v>
          </cell>
          <cell r="AG347">
            <v>0.65068180738114734</v>
          </cell>
          <cell r="AH347">
            <v>0.25</v>
          </cell>
          <cell r="AI347" t="str">
            <v>Longueur: 40cm</v>
          </cell>
          <cell r="AL347" t="str">
            <v>MUSCULATION</v>
          </cell>
          <cell r="AM347">
            <v>707600</v>
          </cell>
          <cell r="AN347" t="str">
            <v xml:space="preserve">Manchon pour barre de musculation en mousse, étudié pour le confort de la nuque des pratiquants de squat. </v>
          </cell>
          <cell r="AO347" t="str">
            <v>http://www.leaderfit-equipement.com/images/eboutique/20130820170449.jpg</v>
          </cell>
          <cell r="AP347">
            <v>0.2</v>
          </cell>
        </row>
        <row r="348">
          <cell r="B348">
            <v>3012</v>
          </cell>
          <cell r="C348" t="str">
            <v>Mannequin de frappe</v>
          </cell>
          <cell r="D348" t="str">
            <v>Mannequin de frappe</v>
          </cell>
          <cell r="E348" t="str">
            <v>AMAYA</v>
          </cell>
          <cell r="F348" t="str">
            <v>PC</v>
          </cell>
          <cell r="H348">
            <v>148.5</v>
          </cell>
          <cell r="I348">
            <v>163.35000000000002</v>
          </cell>
          <cell r="J348">
            <v>0.1</v>
          </cell>
          <cell r="K348">
            <v>330</v>
          </cell>
          <cell r="AB348">
            <v>0.50499999999999989</v>
          </cell>
          <cell r="AD348">
            <v>247.5</v>
          </cell>
          <cell r="AE348">
            <v>247.5</v>
          </cell>
          <cell r="AF348">
            <v>0.25</v>
          </cell>
          <cell r="AG348">
            <v>0.33999999999999986</v>
          </cell>
          <cell r="AH348">
            <v>30</v>
          </cell>
          <cell r="AL348" t="str">
            <v>FITNESS</v>
          </cell>
          <cell r="AM348">
            <v>707600</v>
          </cell>
          <cell r="AN348" t="str">
            <v>_x000D_Sac avec base à remplir d’eau ou de sable.  Idéal pour l’entrainement des jambes et des poings.</v>
          </cell>
          <cell r="AO348" t="str">
            <v>http://www.leaderfit-equipement.com/images/eboutique/20140903101610.jpg</v>
          </cell>
          <cell r="AP348">
            <v>0.2</v>
          </cell>
        </row>
        <row r="349">
          <cell r="B349">
            <v>3671</v>
          </cell>
          <cell r="C349" t="str">
            <v>Max rack AX1001</v>
          </cell>
          <cell r="D349" t="str">
            <v>Max rack AX1001</v>
          </cell>
          <cell r="E349" t="str">
            <v>RISING</v>
          </cell>
          <cell r="F349" t="str">
            <v>PC</v>
          </cell>
          <cell r="G349">
            <v>690</v>
          </cell>
          <cell r="H349">
            <v>610.6194690265487</v>
          </cell>
          <cell r="I349">
            <v>702.21238938053091</v>
          </cell>
          <cell r="J349">
            <v>0.15</v>
          </cell>
          <cell r="K349">
            <v>2088.1297499999996</v>
          </cell>
          <cell r="AB349">
            <v>0.66371228158569595</v>
          </cell>
          <cell r="AD349">
            <v>1252.8778499999996</v>
          </cell>
          <cell r="AE349">
            <v>1252.8778499999996</v>
          </cell>
          <cell r="AF349">
            <v>0.4</v>
          </cell>
          <cell r="AG349">
            <v>0.43952046930949329</v>
          </cell>
          <cell r="AH349">
            <v>200</v>
          </cell>
          <cell r="AI349" t="str">
            <v>180x145x240cm</v>
          </cell>
          <cell r="AL349" t="str">
            <v>CROSSFIT</v>
          </cell>
          <cell r="AM349">
            <v>707600</v>
          </cell>
          <cell r="AN349" t="str">
            <v>Combinaison entre entraînement avec barre et la sécurité d’une machine semiguidée. Vendu avec accesoires de tirage._x000D_Concept unique de haute qualité !!</v>
          </cell>
          <cell r="AO349" t="str">
            <v>http://www.leaderfit-equipement.com/images/eboutique/20140903102622.jpg</v>
          </cell>
          <cell r="AP349">
            <v>0.2</v>
          </cell>
        </row>
        <row r="350">
          <cell r="B350">
            <v>1639</v>
          </cell>
          <cell r="C350" t="str">
            <v>MEDECINE BALL 1KG</v>
          </cell>
          <cell r="D350" t="str">
            <v>MEDECINE BALL 1KG</v>
          </cell>
          <cell r="E350" t="str">
            <v>RISING</v>
          </cell>
          <cell r="F350" t="str">
            <v>PC</v>
          </cell>
          <cell r="H350">
            <v>8.14</v>
          </cell>
          <cell r="I350">
            <v>9.3610000000000007</v>
          </cell>
          <cell r="J350">
            <v>0.15</v>
          </cell>
          <cell r="K350">
            <v>13.63</v>
          </cell>
          <cell r="AB350">
            <v>0.31320616287600878</v>
          </cell>
          <cell r="AD350">
            <v>11.5855</v>
          </cell>
          <cell r="AE350">
            <v>11.5855</v>
          </cell>
          <cell r="AF350">
            <v>0.15</v>
          </cell>
          <cell r="AG350">
            <v>0.19200725044236322</v>
          </cell>
          <cell r="AH350">
            <v>1</v>
          </cell>
          <cell r="AL350" t="str">
            <v>CROSSFIT</v>
          </cell>
          <cell r="AM350">
            <v>707600</v>
          </cell>
          <cell r="AN350" t="str">
            <v>Medecine ball pour les entraînements intérieurs et extérieurs, cardio-vasculaires et d’endurance._x000D_Utilisation également pour les sports collectifs, le coaching et la rééducation._x000D_Ballon lesté en caoutchouc pour une meilleure prise en main.</v>
          </cell>
          <cell r="AO350" t="str">
            <v>http://www.leaderfit-equipement.com/images/eboutique/20150128095748.jpg</v>
          </cell>
          <cell r="AP350">
            <v>0.2</v>
          </cell>
        </row>
        <row r="351">
          <cell r="B351">
            <v>1640</v>
          </cell>
          <cell r="C351" t="str">
            <v>MEDECINE BALL 2KG</v>
          </cell>
          <cell r="D351" t="str">
            <v>MEDECINE BALL 2KG</v>
          </cell>
          <cell r="E351" t="str">
            <v>RISING</v>
          </cell>
          <cell r="F351" t="str">
            <v>PC</v>
          </cell>
          <cell r="H351">
            <v>10.79</v>
          </cell>
          <cell r="I351">
            <v>12.408499999999998</v>
          </cell>
          <cell r="J351">
            <v>0.15</v>
          </cell>
          <cell r="K351">
            <v>17.39</v>
          </cell>
          <cell r="AB351">
            <v>0.28645773433007493</v>
          </cell>
          <cell r="AD351">
            <v>14.781499999999999</v>
          </cell>
          <cell r="AE351">
            <v>14.781499999999999</v>
          </cell>
          <cell r="AF351">
            <v>0.15</v>
          </cell>
          <cell r="AG351">
            <v>0.16053851097655858</v>
          </cell>
          <cell r="AH351">
            <v>2</v>
          </cell>
          <cell r="AL351" t="str">
            <v>CROSSFIT</v>
          </cell>
          <cell r="AM351">
            <v>707600</v>
          </cell>
          <cell r="AN351" t="str">
            <v>Medecine ball pour les entraînements intérieurs et extérieurs, cardio-vasculaires et d’endurance._x000D_Utilisation également pour les sports collectifs, le coaching et la rééducation._x000D_Ballon lesté en caoutchouc pour une meilleure prise en main.</v>
          </cell>
          <cell r="AO351" t="str">
            <v>http://www.leaderfit-equipement.com/images/eboutique/20150128095748.jpg</v>
          </cell>
          <cell r="AP351">
            <v>0.2</v>
          </cell>
        </row>
        <row r="352">
          <cell r="B352">
            <v>1641</v>
          </cell>
          <cell r="C352" t="str">
            <v>MEDECINE BALL 3KG</v>
          </cell>
          <cell r="D352" t="str">
            <v>MEDECINE BALL 3KG</v>
          </cell>
          <cell r="E352" t="str">
            <v>RISING</v>
          </cell>
          <cell r="F352" t="str">
            <v>PC</v>
          </cell>
          <cell r="H352">
            <v>14.33</v>
          </cell>
          <cell r="I352">
            <v>16.479499999999998</v>
          </cell>
          <cell r="J352">
            <v>0.15</v>
          </cell>
          <cell r="K352">
            <v>24.58</v>
          </cell>
          <cell r="AB352">
            <v>0.32955655004068352</v>
          </cell>
          <cell r="AD352">
            <v>20.892999999999997</v>
          </cell>
          <cell r="AE352">
            <v>20.892999999999997</v>
          </cell>
          <cell r="AF352">
            <v>0.15</v>
          </cell>
          <cell r="AG352">
            <v>0.21124300004786289</v>
          </cell>
          <cell r="AH352">
            <v>3</v>
          </cell>
          <cell r="AL352" t="str">
            <v>CROSSFIT</v>
          </cell>
          <cell r="AM352">
            <v>707600</v>
          </cell>
          <cell r="AN352" t="str">
            <v>Medecine ball pour les entraînements intérieurs et extérieurs, cardio-vasculaires et d’endurance._x000D_Utilisation également pour les sports collectifs, le coaching et la rééducation._x000D_Ballon lesté en caoutchouc pour une meilleure prise en main.</v>
          </cell>
          <cell r="AO352" t="str">
            <v>http://www.leaderfit-equipement.com/images/eboutique/20150128095748.jpg</v>
          </cell>
          <cell r="AP352">
            <v>0.2</v>
          </cell>
        </row>
        <row r="353">
          <cell r="B353">
            <v>1642</v>
          </cell>
          <cell r="C353" t="str">
            <v>MEDECINE BALL 4KG</v>
          </cell>
          <cell r="D353" t="str">
            <v>MEDECINE BALL 4KG</v>
          </cell>
          <cell r="E353" t="str">
            <v>RISING</v>
          </cell>
          <cell r="F353" t="str">
            <v>PC</v>
          </cell>
          <cell r="H353">
            <v>18.53</v>
          </cell>
          <cell r="I353">
            <v>21.3095</v>
          </cell>
          <cell r="J353">
            <v>0.15</v>
          </cell>
          <cell r="K353">
            <v>31.44</v>
          </cell>
          <cell r="AB353">
            <v>0.32221692111959288</v>
          </cell>
          <cell r="AD353">
            <v>26.724</v>
          </cell>
          <cell r="AE353">
            <v>26.724</v>
          </cell>
          <cell r="AF353">
            <v>0.15</v>
          </cell>
          <cell r="AG353">
            <v>0.20260814249363868</v>
          </cell>
          <cell r="AH353">
            <v>4</v>
          </cell>
          <cell r="AL353" t="str">
            <v>CROSSFIT</v>
          </cell>
          <cell r="AM353">
            <v>707600</v>
          </cell>
          <cell r="AN353" t="str">
            <v>Medecine ball pour les entraînements intérieurs et extérieurs, cardio-vasculaires et d’endurance._x000D_Utilisation également pour les sports collectifs, le coaching et la rééducation._x000D_Ballon lesté en caoutchouc pour une meilleure prise en main.</v>
          </cell>
          <cell r="AO353" t="str">
            <v>http://www.leaderfit-equipement.com/images/eboutique/20150128095748.jpg</v>
          </cell>
          <cell r="AP353">
            <v>0.2</v>
          </cell>
        </row>
        <row r="354">
          <cell r="B354">
            <v>1643</v>
          </cell>
          <cell r="C354" t="str">
            <v>MEDECINE BALL 5KG</v>
          </cell>
          <cell r="D354" t="str">
            <v>MEDECINE BALL 5KG</v>
          </cell>
          <cell r="E354" t="str">
            <v>RISING</v>
          </cell>
          <cell r="F354" t="str">
            <v>PC</v>
          </cell>
          <cell r="H354">
            <v>23.93</v>
          </cell>
          <cell r="I354">
            <v>27.519499999999997</v>
          </cell>
          <cell r="J354">
            <v>0.15</v>
          </cell>
          <cell r="K354">
            <v>40.22</v>
          </cell>
          <cell r="AB354">
            <v>0.31577573346593735</v>
          </cell>
          <cell r="AD354">
            <v>34.186999999999998</v>
          </cell>
          <cell r="AE354">
            <v>34.186999999999998</v>
          </cell>
          <cell r="AF354">
            <v>0.15</v>
          </cell>
          <cell r="AG354">
            <v>0.19503027466580869</v>
          </cell>
          <cell r="AH354">
            <v>5</v>
          </cell>
          <cell r="AL354" t="str">
            <v>CROSSFIT</v>
          </cell>
          <cell r="AM354">
            <v>707600</v>
          </cell>
          <cell r="AN354" t="str">
            <v>Medecine ball pour les entraînements intérieurs et extérieurs, cardio-vasculaires et d’endurance._x000D_Utilisation également pour les sports collectifs, le coaching et la rééducation._x000D_Ballon lesté en caoutchouc pour une meilleure prise en main.</v>
          </cell>
          <cell r="AO354" t="str">
            <v>http://www.leaderfit-equipement.com/images/eboutique/20150128095748.jpg</v>
          </cell>
          <cell r="AP354">
            <v>0.2</v>
          </cell>
        </row>
        <row r="355">
          <cell r="B355">
            <v>2630</v>
          </cell>
          <cell r="C355" t="str">
            <v>Micro PRODIPE UHF</v>
          </cell>
          <cell r="D355" t="str">
            <v>Micro PRODIPE UHF</v>
          </cell>
          <cell r="E355" t="str">
            <v>MUSIC STOCK</v>
          </cell>
          <cell r="F355" t="str">
            <v>PC</v>
          </cell>
          <cell r="H355">
            <v>112.12</v>
          </cell>
          <cell r="I355">
            <v>112.12</v>
          </cell>
          <cell r="J355">
            <v>0</v>
          </cell>
          <cell r="K355">
            <v>124.58</v>
          </cell>
          <cell r="AB355">
            <v>0.10001605394124258</v>
          </cell>
          <cell r="AD355">
            <v>124.58</v>
          </cell>
          <cell r="AE355">
            <v>124.58</v>
          </cell>
          <cell r="AF355">
            <v>0</v>
          </cell>
          <cell r="AG355">
            <v>0.10001605394124258</v>
          </cell>
          <cell r="AH355">
            <v>2.5</v>
          </cell>
          <cell r="AL355" t="str">
            <v>SONORISATION</v>
          </cell>
          <cell r="AM355">
            <v>707600</v>
          </cell>
          <cell r="AN355" t="str">
            <v>Micro PRODIPE UHF HEADSET 100, micro serre-tête sans fil incluant un transmetteur, un micro et un récepteur._x000D_Cellule spécialement conçue pour le chant et la voix. Poids ultra-léger.</v>
          </cell>
          <cell r="AO355" t="str">
            <v>http://www.leaderfit-equipement.com/images/eboutique/20130827164716.jpg</v>
          </cell>
          <cell r="AP355">
            <v>0.2</v>
          </cell>
        </row>
        <row r="356">
          <cell r="B356">
            <v>2628</v>
          </cell>
          <cell r="C356" t="str">
            <v>Micro SAMSON SW7AVSCE</v>
          </cell>
          <cell r="D356" t="str">
            <v>Micro SAMSON SW7AVSCE</v>
          </cell>
          <cell r="E356" t="str">
            <v>MUSIC STOCK</v>
          </cell>
          <cell r="F356" t="str">
            <v>PC</v>
          </cell>
          <cell r="H356">
            <v>314.10000000000002</v>
          </cell>
          <cell r="I356">
            <v>314.10000000000002</v>
          </cell>
          <cell r="J356">
            <v>0</v>
          </cell>
          <cell r="K356">
            <v>349</v>
          </cell>
          <cell r="AB356">
            <v>9.9999999999999978E-2</v>
          </cell>
          <cell r="AD356">
            <v>349</v>
          </cell>
          <cell r="AE356">
            <v>349</v>
          </cell>
          <cell r="AF356">
            <v>0</v>
          </cell>
          <cell r="AG356">
            <v>9.9999999999999978E-2</v>
          </cell>
          <cell r="AH356">
            <v>2</v>
          </cell>
          <cell r="AL356" t="str">
            <v>SONORISATION</v>
          </cell>
          <cell r="AM356">
            <v>707600</v>
          </cell>
          <cell r="AN356" t="str">
            <v>Système sans fil dédié au chant et au fitness / sport en salle. Le système AirLine UHF Performance réunit le AH1, émetteur serre-tête poids plume et un micro casque QV10e Samson.</v>
          </cell>
          <cell r="AO356" t="str">
            <v>http://www.leaderfit-equipement.com/images/eboutique/20130827163815.jpg</v>
          </cell>
          <cell r="AP356">
            <v>0.2</v>
          </cell>
        </row>
        <row r="357">
          <cell r="B357">
            <v>2629</v>
          </cell>
          <cell r="C357" t="str">
            <v>Micro SHURE BLX14E-PG30</v>
          </cell>
          <cell r="D357" t="str">
            <v>Micro SHURE BLX14E-PG30</v>
          </cell>
          <cell r="E357" t="str">
            <v>MUSIC STOCK</v>
          </cell>
          <cell r="F357" t="str">
            <v>PC</v>
          </cell>
          <cell r="H357">
            <v>207.74</v>
          </cell>
          <cell r="I357">
            <v>207.74</v>
          </cell>
          <cell r="J357">
            <v>0</v>
          </cell>
          <cell r="K357">
            <v>230.83</v>
          </cell>
          <cell r="AB357">
            <v>0.10003032534765843</v>
          </cell>
          <cell r="AD357">
            <v>230.83</v>
          </cell>
          <cell r="AE357">
            <v>230.83</v>
          </cell>
          <cell r="AF357">
            <v>0</v>
          </cell>
          <cell r="AG357">
            <v>0.10003032534765843</v>
          </cell>
          <cell r="AH357">
            <v>1.5</v>
          </cell>
          <cell r="AL357" t="str">
            <v>SONORISATION</v>
          </cell>
          <cell r="AM357">
            <v>707600</v>
          </cell>
          <cell r="AN357" t="str">
            <v>Le PG30TQG est un microphone serre-tête à condensateur robuste pour usage avec des systèmes sans fil Shure. Ce casque, confortable, offre une liberté de mouvement maximum. A ce prix, vous bénéficiez de la technologie Shure PG Wireless analogique de la gam</v>
          </cell>
          <cell r="AO357" t="str">
            <v>http://www.leaderfit-equipement.com/images/eboutique/20140903104326.jpg</v>
          </cell>
          <cell r="AP357">
            <v>0.2</v>
          </cell>
        </row>
        <row r="358">
          <cell r="B358">
            <v>2326</v>
          </cell>
          <cell r="C358" t="str">
            <v>Mini-band extra-strong</v>
          </cell>
          <cell r="D358" t="str">
            <v>Mini-band extra-strong</v>
          </cell>
          <cell r="E358" t="str">
            <v>AMAYA</v>
          </cell>
          <cell r="F358" t="str">
            <v>PC</v>
          </cell>
          <cell r="H358">
            <v>1.35</v>
          </cell>
          <cell r="I358">
            <v>1.4850000000000003</v>
          </cell>
          <cell r="J358">
            <v>0.1</v>
          </cell>
          <cell r="K358">
            <v>14</v>
          </cell>
          <cell r="AB358">
            <v>0.89392857142857141</v>
          </cell>
          <cell r="AD358">
            <v>6.2999999999999989</v>
          </cell>
          <cell r="AE358">
            <v>6.2999999999999989</v>
          </cell>
          <cell r="AF358">
            <v>0.55000000000000004</v>
          </cell>
          <cell r="AG358">
            <v>0.76428571428571423</v>
          </cell>
          <cell r="AH358">
            <v>0.03</v>
          </cell>
          <cell r="AK358" t="str">
            <v>Extra-strong</v>
          </cell>
          <cell r="AL358" t="str">
            <v>PERSONAL TRAINER</v>
          </cell>
          <cell r="AM358">
            <v>707600</v>
          </cell>
          <cell r="AN358" t="str">
            <v>Bande élastique pour réaliser des exercices d'échauffement dynamique. _x000D_Vous permet de réaliser des pas latéraux, extensions de jambes ou exercices d'équilibre selon 4 niveaux de résistance.</v>
          </cell>
          <cell r="AO358" t="str">
            <v>http://www.leaderfit-equipement.com/images/eboutique/20130821162556.jpg</v>
          </cell>
          <cell r="AP358">
            <v>0.2</v>
          </cell>
        </row>
        <row r="359">
          <cell r="B359">
            <v>2323</v>
          </cell>
          <cell r="C359" t="str">
            <v>Mini-band light</v>
          </cell>
          <cell r="D359" t="str">
            <v>Mini-band light</v>
          </cell>
          <cell r="E359" t="str">
            <v>AMAYA</v>
          </cell>
          <cell r="F359" t="str">
            <v>PC</v>
          </cell>
          <cell r="H359">
            <v>1.1299999999999999</v>
          </cell>
          <cell r="I359">
            <v>1.2429999999999999</v>
          </cell>
          <cell r="J359">
            <v>0.1</v>
          </cell>
          <cell r="K359">
            <v>9.9499999999999993</v>
          </cell>
          <cell r="AB359">
            <v>0.87507537688442216</v>
          </cell>
          <cell r="AD359">
            <v>4.4774999999999991</v>
          </cell>
          <cell r="AE359">
            <v>4.4774999999999991</v>
          </cell>
          <cell r="AF359">
            <v>0.55000000000000004</v>
          </cell>
          <cell r="AG359">
            <v>0.7223897264098269</v>
          </cell>
          <cell r="AH359">
            <v>0.02</v>
          </cell>
          <cell r="AK359" t="str">
            <v>Light</v>
          </cell>
          <cell r="AL359" t="str">
            <v>PERSONAL TRAINER</v>
          </cell>
          <cell r="AM359">
            <v>707600</v>
          </cell>
          <cell r="AN359" t="str">
            <v>Bande élastique pour réaliser des exercices d'échauffement dynamique. _x000D_Vous permet de réaliser des pas latéraux, extensions de jambes ou exercices d'équilibre selon 4 niveaux de résistance.</v>
          </cell>
          <cell r="AO359" t="str">
            <v>http://www.leaderfit-equipement.com/images/eboutique/20130821162556.jpg</v>
          </cell>
          <cell r="AP359">
            <v>0.2</v>
          </cell>
        </row>
        <row r="360">
          <cell r="B360">
            <v>2324</v>
          </cell>
          <cell r="C360" t="str">
            <v>Mini-band medium</v>
          </cell>
          <cell r="D360" t="str">
            <v>Mini-band medium</v>
          </cell>
          <cell r="E360" t="str">
            <v>AMAYA</v>
          </cell>
          <cell r="F360" t="str">
            <v>PC</v>
          </cell>
          <cell r="H360">
            <v>1.2</v>
          </cell>
          <cell r="I360">
            <v>1.32</v>
          </cell>
          <cell r="J360">
            <v>0.1</v>
          </cell>
          <cell r="K360">
            <v>10.75</v>
          </cell>
          <cell r="AB360">
            <v>0.87720930232558136</v>
          </cell>
          <cell r="AD360">
            <v>4.8374999999999995</v>
          </cell>
          <cell r="AE360">
            <v>4.8374999999999995</v>
          </cell>
          <cell r="AF360">
            <v>0.55000000000000004</v>
          </cell>
          <cell r="AG360">
            <v>0.72713178294573644</v>
          </cell>
          <cell r="AH360">
            <v>0.02</v>
          </cell>
          <cell r="AK360" t="str">
            <v>Medium</v>
          </cell>
          <cell r="AL360" t="str">
            <v>PERSONAL TRAINER</v>
          </cell>
          <cell r="AM360">
            <v>707600</v>
          </cell>
          <cell r="AN360" t="str">
            <v>Bande élastique pour réaliser des exercices d'échauffement dynamique. _x000D_Vous permet de réaliser des pas latéraux, extensions de jambes ou exercices d'équilibre selon 4 niveaux de résistance.</v>
          </cell>
          <cell r="AO360" t="str">
            <v>http://www.leaderfit-equipement.com/images/eboutique/20130821162556.jpg</v>
          </cell>
          <cell r="AP360">
            <v>0.2</v>
          </cell>
        </row>
        <row r="361">
          <cell r="B361">
            <v>2325</v>
          </cell>
          <cell r="C361" t="str">
            <v>Mini-band strong</v>
          </cell>
          <cell r="D361" t="str">
            <v>Mini-band strong</v>
          </cell>
          <cell r="E361" t="str">
            <v>AMAYA</v>
          </cell>
          <cell r="F361" t="str">
            <v>PC</v>
          </cell>
          <cell r="H361">
            <v>1.28</v>
          </cell>
          <cell r="I361">
            <v>1.4080000000000001</v>
          </cell>
          <cell r="J361">
            <v>0.1</v>
          </cell>
          <cell r="K361">
            <v>13.25</v>
          </cell>
          <cell r="AB361">
            <v>0.89373584905660375</v>
          </cell>
          <cell r="AD361">
            <v>5.9624999999999995</v>
          </cell>
          <cell r="AE361">
            <v>5.9624999999999995</v>
          </cell>
          <cell r="AF361">
            <v>0.55000000000000004</v>
          </cell>
          <cell r="AG361">
            <v>0.76385744234800834</v>
          </cell>
          <cell r="AH361">
            <v>0.02</v>
          </cell>
          <cell r="AK361" t="str">
            <v>Strong</v>
          </cell>
          <cell r="AL361" t="str">
            <v>PERSONAL TRAINER</v>
          </cell>
          <cell r="AM361">
            <v>707600</v>
          </cell>
          <cell r="AN361" t="str">
            <v>Bande élastique pour réaliser des exercices d'échauffement dynamique. _x000D_Vous permet de réaliser des pas latéraux, extensions de jambes ou exercices d'équilibre selon 4 niveaux de résistance.</v>
          </cell>
          <cell r="AO361" t="str">
            <v>http://www.leaderfit-equipement.com/images/eboutique/20130821162556.jpg</v>
          </cell>
          <cell r="AP361">
            <v>0.2</v>
          </cell>
        </row>
        <row r="362">
          <cell r="B362">
            <v>3547</v>
          </cell>
          <cell r="C362" t="str">
            <v>Monkey bar 1080mm</v>
          </cell>
          <cell r="D362" t="str">
            <v>Monkey bar 1080mm</v>
          </cell>
          <cell r="E362" t="str">
            <v>RISING</v>
          </cell>
          <cell r="F362" t="str">
            <v>PR</v>
          </cell>
          <cell r="G362">
            <v>38.5</v>
          </cell>
          <cell r="H362">
            <v>34.070796460176993</v>
          </cell>
          <cell r="I362">
            <v>39.181415929203538</v>
          </cell>
          <cell r="J362">
            <v>0.15</v>
          </cell>
          <cell r="K362">
            <v>80</v>
          </cell>
          <cell r="AB362">
            <v>0.51023230088495575</v>
          </cell>
          <cell r="AD362">
            <v>60</v>
          </cell>
          <cell r="AE362">
            <v>60</v>
          </cell>
          <cell r="AF362">
            <v>0.25</v>
          </cell>
          <cell r="AG362">
            <v>0.346976401179941</v>
          </cell>
          <cell r="AH362">
            <v>10</v>
          </cell>
          <cell r="AI362" t="str">
            <v>Tube Ø 32mm, épaisseur 5mm</v>
          </cell>
          <cell r="AL362" t="str">
            <v>CROSSFIT</v>
          </cell>
          <cell r="AM362">
            <v>707600</v>
          </cell>
          <cell r="AN362" t="str">
            <v>Barre centrale pour structure crossfit</v>
          </cell>
          <cell r="AO362" t="str">
            <v>http://www.leaderfit-equipement.com/images/eboutique/20140903165601.jpg</v>
          </cell>
          <cell r="AP362">
            <v>0.2</v>
          </cell>
        </row>
        <row r="363">
          <cell r="B363">
            <v>3548</v>
          </cell>
          <cell r="C363" t="str">
            <v>Monkey bar 1800mm</v>
          </cell>
          <cell r="D363" t="str">
            <v>Monkey bar 1800mm</v>
          </cell>
          <cell r="E363" t="str">
            <v>RISING</v>
          </cell>
          <cell r="F363" t="str">
            <v>PR</v>
          </cell>
          <cell r="G363">
            <v>51.5</v>
          </cell>
          <cell r="H363">
            <v>45.575221238938056</v>
          </cell>
          <cell r="I363">
            <v>52.411504424778762</v>
          </cell>
          <cell r="J363">
            <v>0.15</v>
          </cell>
          <cell r="K363">
            <v>95</v>
          </cell>
          <cell r="AB363">
            <v>0.44829995342338147</v>
          </cell>
          <cell r="AD363">
            <v>71.25</v>
          </cell>
          <cell r="AE363">
            <v>71.25</v>
          </cell>
          <cell r="AF363">
            <v>0.25</v>
          </cell>
          <cell r="AG363">
            <v>0.26439993789784189</v>
          </cell>
          <cell r="AH363">
            <v>14</v>
          </cell>
          <cell r="AI363" t="str">
            <v>Tube Ø 32mm, épaisseur 5mm</v>
          </cell>
          <cell r="AL363" t="str">
            <v>CROSSFIT</v>
          </cell>
          <cell r="AM363">
            <v>707600</v>
          </cell>
          <cell r="AN363" t="str">
            <v>Barre centrale pour structure crossfit</v>
          </cell>
          <cell r="AO363" t="str">
            <v>http://www.leaderfit-equipement.com/images/eboutique/20140903165601.jpg</v>
          </cell>
          <cell r="AP363">
            <v>0.2</v>
          </cell>
        </row>
        <row r="364">
          <cell r="B364">
            <v>3549</v>
          </cell>
          <cell r="C364" t="str">
            <v>Monkey rack 1080mm</v>
          </cell>
          <cell r="D364" t="str">
            <v>Monkey rack 1080mm</v>
          </cell>
          <cell r="E364" t="str">
            <v>RISING</v>
          </cell>
          <cell r="F364" t="str">
            <v>PC</v>
          </cell>
          <cell r="G364">
            <v>91</v>
          </cell>
          <cell r="H364">
            <v>80.530973451327441</v>
          </cell>
          <cell r="I364">
            <v>92.610619469026545</v>
          </cell>
          <cell r="J364">
            <v>0.15</v>
          </cell>
          <cell r="K364">
            <v>196.70749999999998</v>
          </cell>
          <cell r="AB364">
            <v>0.52919629668911172</v>
          </cell>
          <cell r="AD364">
            <v>137.69524999999999</v>
          </cell>
          <cell r="AE364">
            <v>137.69524999999999</v>
          </cell>
          <cell r="AF364">
            <v>0.3</v>
          </cell>
          <cell r="AG364">
            <v>0.32742328098444529</v>
          </cell>
          <cell r="AH364">
            <v>18</v>
          </cell>
          <cell r="AI364" t="str">
            <v>1080mm</v>
          </cell>
          <cell r="AL364" t="str">
            <v>CROSSFIT</v>
          </cell>
          <cell r="AM364">
            <v>707600</v>
          </cell>
          <cell r="AN364" t="str">
            <v>Échelle de traction frontale ou latérale</v>
          </cell>
          <cell r="AO364" t="str">
            <v>http://www.leaderfit-equipement.com/images/eboutique/20140904100844.jpg</v>
          </cell>
          <cell r="AP364">
            <v>0.2</v>
          </cell>
        </row>
        <row r="365">
          <cell r="B365">
            <v>3550</v>
          </cell>
          <cell r="C365" t="str">
            <v>Monkey rack 1800mm</v>
          </cell>
          <cell r="D365" t="str">
            <v>Monkey rack 1800mm</v>
          </cell>
          <cell r="E365" t="str">
            <v>RISING</v>
          </cell>
          <cell r="F365" t="str">
            <v>PC</v>
          </cell>
          <cell r="G365">
            <v>107</v>
          </cell>
          <cell r="H365">
            <v>94.690265486725679</v>
          </cell>
          <cell r="I365">
            <v>108.89380530973452</v>
          </cell>
          <cell r="J365">
            <v>0.15</v>
          </cell>
          <cell r="K365">
            <v>231.29374999999999</v>
          </cell>
          <cell r="AB365">
            <v>0.52919693978010851</v>
          </cell>
          <cell r="AD365">
            <v>161.90562499999999</v>
          </cell>
          <cell r="AE365">
            <v>161.90562499999999</v>
          </cell>
          <cell r="AF365">
            <v>0.3</v>
          </cell>
          <cell r="AG365">
            <v>0.32742419968586933</v>
          </cell>
          <cell r="AH365">
            <v>28.6</v>
          </cell>
          <cell r="AI365" t="str">
            <v>1800mm</v>
          </cell>
          <cell r="AL365" t="str">
            <v>CROSSFIT</v>
          </cell>
          <cell r="AM365">
            <v>707600</v>
          </cell>
          <cell r="AN365" t="str">
            <v>Échelle de traction frontale ou latérale</v>
          </cell>
          <cell r="AO365" t="str">
            <v>http://www.leaderfit-equipement.com/images/eboutique/20140904100844.jpg</v>
          </cell>
          <cell r="AP365">
            <v>0.2</v>
          </cell>
        </row>
        <row r="366">
          <cell r="B366">
            <v>3676</v>
          </cell>
          <cell r="C366" t="str">
            <v xml:space="preserve">Multi pulley </v>
          </cell>
          <cell r="D366" t="str">
            <v xml:space="preserve">Multi pulley </v>
          </cell>
          <cell r="E366" t="str">
            <v>PULSE FITNESS</v>
          </cell>
          <cell r="F366" t="str">
            <v>PC</v>
          </cell>
          <cell r="G366">
            <v>2125.1999999999998</v>
          </cell>
          <cell r="H366">
            <v>1880.7079646017698</v>
          </cell>
          <cell r="I366">
            <v>1880.7079646017698</v>
          </cell>
          <cell r="J366">
            <v>0</v>
          </cell>
          <cell r="K366">
            <v>2904</v>
          </cell>
          <cell r="AB366">
            <v>0.35237329042638776</v>
          </cell>
          <cell r="AD366">
            <v>2468.4</v>
          </cell>
          <cell r="AE366">
            <v>2468.4</v>
          </cell>
          <cell r="AF366">
            <v>0.15</v>
          </cell>
          <cell r="AG366">
            <v>0.23808622403104451</v>
          </cell>
          <cell r="AH366">
            <v>289</v>
          </cell>
          <cell r="AI366" t="str">
            <v>65 _ 116 _ 242cm</v>
          </cell>
          <cell r="AL366" t="str">
            <v>MUSCULATION</v>
          </cell>
          <cell r="AM366">
            <v>707100</v>
          </cell>
          <cell r="AN366" t="str">
            <v>Poulie pivotable et ajustable + Poignées ajustables + Travail en tirage</v>
          </cell>
          <cell r="AO366" t="str">
            <v>http://www.leaderfit-equipement.com/images/eboutique/20140908143325.jpg</v>
          </cell>
          <cell r="AP366">
            <v>0.2</v>
          </cell>
        </row>
        <row r="367">
          <cell r="B367">
            <v>3421</v>
          </cell>
          <cell r="C367" t="str">
            <v>MULTI-GRIP CHIN-UP</v>
          </cell>
          <cell r="D367" t="str">
            <v>MULTI-GRIP CHIN-UP</v>
          </cell>
          <cell r="E367" t="str">
            <v>RISING</v>
          </cell>
          <cell r="F367" t="str">
            <v>PC</v>
          </cell>
          <cell r="G367">
            <v>40</v>
          </cell>
          <cell r="H367">
            <v>35.398230088495581</v>
          </cell>
          <cell r="I367">
            <v>40.707964601769916</v>
          </cell>
          <cell r="J367">
            <v>0.15</v>
          </cell>
          <cell r="K367">
            <v>115</v>
          </cell>
          <cell r="AB367">
            <v>0.64601769911504414</v>
          </cell>
          <cell r="AD367">
            <v>69</v>
          </cell>
          <cell r="AE367">
            <v>69</v>
          </cell>
          <cell r="AF367">
            <v>0.4</v>
          </cell>
          <cell r="AG367">
            <v>0.41002949852507364</v>
          </cell>
          <cell r="AH367">
            <v>22</v>
          </cell>
          <cell r="AL367" t="str">
            <v>CROSSFIT</v>
          </cell>
          <cell r="AM367">
            <v>707600</v>
          </cell>
          <cell r="AN367" t="str">
            <v>Barre de traction multiple. Prévue pour un montage mural.</v>
          </cell>
          <cell r="AO367" t="str">
            <v>http://www.leaderfit-equipement.com/images/eboutique/20140908145256.jpg</v>
          </cell>
          <cell r="AP367">
            <v>0.2</v>
          </cell>
        </row>
        <row r="368">
          <cell r="B368">
            <v>3677</v>
          </cell>
          <cell r="C368" t="str">
            <v>Multi-hip EVOLVE</v>
          </cell>
          <cell r="D368" t="str">
            <v>Multi-hip EVOLVE</v>
          </cell>
          <cell r="E368" t="str">
            <v>PULSE FITNESS</v>
          </cell>
          <cell r="F368" t="str">
            <v>PC</v>
          </cell>
          <cell r="G368">
            <v>2408.6999999999998</v>
          </cell>
          <cell r="H368">
            <v>2131.5929203539822</v>
          </cell>
          <cell r="I368">
            <v>2131.5929203539822</v>
          </cell>
          <cell r="J368">
            <v>0</v>
          </cell>
          <cell r="K368">
            <v>3193</v>
          </cell>
          <cell r="AB368">
            <v>0.33241687430191602</v>
          </cell>
          <cell r="AD368">
            <v>2714.0499999999997</v>
          </cell>
          <cell r="AE368">
            <v>2714.0499999999997</v>
          </cell>
          <cell r="AF368">
            <v>0.15</v>
          </cell>
          <cell r="AG368">
            <v>0.21460808741401871</v>
          </cell>
          <cell r="AH368">
            <v>320</v>
          </cell>
          <cell r="AI368" t="str">
            <v>116 _ 117 _ 166</v>
          </cell>
          <cell r="AL368" t="str">
            <v>MUSCULATION</v>
          </cell>
          <cell r="AM368">
            <v>707100</v>
          </cell>
          <cell r="AN368" t="str">
            <v>Poids contrebalancier + Point de pivot ajustable + Plateforme ajustable pour différentes tailles d'utilisateurs</v>
          </cell>
          <cell r="AO368" t="str">
            <v>http://www.leaderfit-equipement.com/images/eboutique/20140908151242.jpg</v>
          </cell>
          <cell r="AP368">
            <v>0.2</v>
          </cell>
        </row>
        <row r="369">
          <cell r="B369">
            <v>3678</v>
          </cell>
          <cell r="C369" t="str">
            <v>OLYMPIC DECLINE BENCH PRESS ORIGIN</v>
          </cell>
          <cell r="D369" t="str">
            <v>OLYMPIC DECLINE BENCH PRESS ORIGIN</v>
          </cell>
          <cell r="E369" t="str">
            <v>PULSE FITNESS</v>
          </cell>
          <cell r="F369" t="str">
            <v>PC</v>
          </cell>
          <cell r="G369">
            <v>960.33</v>
          </cell>
          <cell r="H369">
            <v>849.84955752212397</v>
          </cell>
          <cell r="I369">
            <v>849.84955752212397</v>
          </cell>
          <cell r="J369">
            <v>0</v>
          </cell>
          <cell r="K369">
            <v>1311</v>
          </cell>
          <cell r="AB369">
            <v>0.35175472347664072</v>
          </cell>
          <cell r="AD369">
            <v>1114.3499999999999</v>
          </cell>
          <cell r="AE369">
            <v>1114.3499999999999</v>
          </cell>
          <cell r="AF369">
            <v>0.15</v>
          </cell>
          <cell r="AG369">
            <v>0.23735849820781263</v>
          </cell>
          <cell r="AH369">
            <v>81</v>
          </cell>
          <cell r="AI369" t="str">
            <v>190 _ 161 _ 106cm</v>
          </cell>
          <cell r="AL369" t="str">
            <v>MUSCULATION</v>
          </cell>
          <cell r="AM369">
            <v>707100</v>
          </cell>
          <cell r="AN369" t="str">
            <v>Grâce à sa position déclinée, le banc olympique d'exercice vous garantira un entraînement en développement musculaire optimal. Rack de rangement à disque intégré.</v>
          </cell>
          <cell r="AO369" t="str">
            <v>http://www.leaderfit-equipement.com/images/eboutique/20140908153123.jpg</v>
          </cell>
          <cell r="AP369">
            <v>0.2</v>
          </cell>
        </row>
        <row r="370">
          <cell r="B370">
            <v>3679</v>
          </cell>
          <cell r="C370" t="str">
            <v>OLYMPIC HORIZONTAL BENCH PRESS ORIGIN</v>
          </cell>
          <cell r="D370" t="str">
            <v>OLYMPIC HORIZONTAL BENCH PRESS ORIGIN</v>
          </cell>
          <cell r="E370" t="str">
            <v>PULSE FITNESS</v>
          </cell>
          <cell r="F370" t="str">
            <v>PC</v>
          </cell>
          <cell r="G370">
            <v>727.65</v>
          </cell>
          <cell r="H370">
            <v>643.93805309734512</v>
          </cell>
          <cell r="I370">
            <v>643.93805309734512</v>
          </cell>
          <cell r="J370">
            <v>0</v>
          </cell>
          <cell r="K370">
            <v>996</v>
          </cell>
          <cell r="AB370">
            <v>0.35347585030387041</v>
          </cell>
          <cell r="AD370">
            <v>846.6</v>
          </cell>
          <cell r="AE370">
            <v>846.6</v>
          </cell>
          <cell r="AF370">
            <v>0.15</v>
          </cell>
          <cell r="AG370">
            <v>0.239383353298671</v>
          </cell>
          <cell r="AH370">
            <v>75</v>
          </cell>
          <cell r="AI370" t="str">
            <v>195 _ 161 _ 112cm</v>
          </cell>
          <cell r="AL370" t="str">
            <v>MUSCULATION</v>
          </cell>
          <cell r="AM370">
            <v>707100</v>
          </cell>
          <cell r="AN370" t="str">
            <v>_x000D_Le banc d'exercices repensé ! Conçu ergonomiquement pour la meilleure exécution possible des mouvements. Ce banc d'exercices horizontal est un des plus surs et des plus efficaces sur le marché.</v>
          </cell>
          <cell r="AO370" t="str">
            <v>http://www.leaderfit-equipement.com/images/eboutique/20140908154345.jpg</v>
          </cell>
          <cell r="AP370">
            <v>0.2</v>
          </cell>
        </row>
        <row r="371">
          <cell r="B371">
            <v>3680</v>
          </cell>
          <cell r="C371" t="str">
            <v>OLYMPIC INCLINE BENCH PRESS ORIGIN</v>
          </cell>
          <cell r="D371" t="str">
            <v>OLYMPIC INCLINE BENCH PRESS ORIGIN</v>
          </cell>
          <cell r="E371" t="str">
            <v>PULSE FITNESS</v>
          </cell>
          <cell r="F371" t="str">
            <v>PC</v>
          </cell>
          <cell r="G371">
            <v>848.82</v>
          </cell>
          <cell r="H371">
            <v>751.16814159292051</v>
          </cell>
          <cell r="I371">
            <v>751.16814159292051</v>
          </cell>
          <cell r="J371">
            <v>0</v>
          </cell>
          <cell r="K371">
            <v>1159</v>
          </cell>
          <cell r="AB371">
            <v>0.35188253529515057</v>
          </cell>
          <cell r="AD371">
            <v>985.15</v>
          </cell>
          <cell r="AE371">
            <v>985.15</v>
          </cell>
          <cell r="AF371">
            <v>0.15</v>
          </cell>
          <cell r="AG371">
            <v>0.2375088650531183</v>
          </cell>
          <cell r="AH371">
            <v>79</v>
          </cell>
          <cell r="AI371" t="str">
            <v>180 _ 161 _ 126cm</v>
          </cell>
          <cell r="AL371" t="str">
            <v>MUSCULATION</v>
          </cell>
          <cell r="AM371">
            <v>707100</v>
          </cell>
          <cell r="AN371" t="str">
            <v>Différent du banc d'exercices standard, Pulse a développé le banc d'exercices olympique incliné. Il permet à l'utilisateur de se concentrer sur différents muscles avec une assurance de stabilité…</v>
          </cell>
          <cell r="AO371" t="str">
            <v>http://www.leaderfit-equipement.com/images/eboutique/20140908155355.jpg</v>
          </cell>
          <cell r="AP371">
            <v>0.2</v>
          </cell>
        </row>
        <row r="372">
          <cell r="B372">
            <v>3675</v>
          </cell>
          <cell r="C372" t="str">
            <v>OLYMPIC MULTI SQUAT RACK ORIGIN</v>
          </cell>
          <cell r="D372" t="str">
            <v>OLYMPIC MULTI SQUAT RACK ORIGIN</v>
          </cell>
          <cell r="E372" t="str">
            <v>PULSE FITNESS</v>
          </cell>
          <cell r="F372" t="str">
            <v>PC</v>
          </cell>
          <cell r="G372">
            <v>1303.26</v>
          </cell>
          <cell r="H372">
            <v>1153.3274336283187</v>
          </cell>
          <cell r="I372">
            <v>1153.3274336283187</v>
          </cell>
          <cell r="J372">
            <v>0</v>
          </cell>
          <cell r="K372">
            <v>1778</v>
          </cell>
          <cell r="AB372">
            <v>0.35133440178384778</v>
          </cell>
          <cell r="AD372">
            <v>1511.3</v>
          </cell>
          <cell r="AE372">
            <v>1511.3</v>
          </cell>
          <cell r="AF372">
            <v>0.15</v>
          </cell>
          <cell r="AG372">
            <v>0.23686400209864444</v>
          </cell>
          <cell r="AH372">
            <v>132</v>
          </cell>
          <cell r="AI372" t="str">
            <v>182 _ 161 _ 214cm</v>
          </cell>
          <cell r="AL372" t="str">
            <v>MUSCULATION</v>
          </cell>
          <cell r="AM372">
            <v>707100</v>
          </cell>
          <cell r="AN372" t="str">
            <v>_x000D_Cette machine fournit un centre multi-usage de levage de poids. Combiné au banc, ce rack peut être utilisé pour produire n'importe quel exercice et la barre de soutien assure une sécurité primordiale.</v>
          </cell>
          <cell r="AO372" t="str">
            <v>http://www.leaderfit-equipement.com/images/eboutique/20140908142625.jpg</v>
          </cell>
          <cell r="AP372">
            <v>0.2</v>
          </cell>
        </row>
        <row r="373">
          <cell r="B373">
            <v>3681</v>
          </cell>
          <cell r="C373" t="str">
            <v>OLYMPIC VERTICAL BENCH PRESS ORIGIN</v>
          </cell>
          <cell r="D373" t="str">
            <v>OLYMPIC VERTICAL BENCH PRESS ORIGIN</v>
          </cell>
          <cell r="E373" t="str">
            <v>PULSE FITNESS</v>
          </cell>
          <cell r="F373" t="str">
            <v>PC</v>
          </cell>
          <cell r="G373">
            <v>1200.3599999999999</v>
          </cell>
          <cell r="H373">
            <v>1062.2654867256638</v>
          </cell>
          <cell r="I373">
            <v>1062.2654867256638</v>
          </cell>
          <cell r="J373">
            <v>0</v>
          </cell>
          <cell r="K373">
            <v>1638</v>
          </cell>
          <cell r="AB373">
            <v>0.35148627184025405</v>
          </cell>
          <cell r="AD373">
            <v>1392.3</v>
          </cell>
          <cell r="AE373">
            <v>1392.3</v>
          </cell>
          <cell r="AF373">
            <v>0.15</v>
          </cell>
          <cell r="AG373">
            <v>0.23704267275324009</v>
          </cell>
          <cell r="AH373">
            <v>86</v>
          </cell>
          <cell r="AI373" t="str">
            <v>147 _ 161 _ 158cm</v>
          </cell>
          <cell r="AL373" t="str">
            <v>MUSCULATION</v>
          </cell>
          <cell r="AM373">
            <v>707100</v>
          </cell>
          <cell r="AN373" t="str">
            <v>Cette machine assure un exercice sûr et efficace. Complet avec les repose-pieds surélevés pour l'observateur et la barre de soutien de sécurité, l'utilisateur peut être confiant dans ses exercices et dans la réussite de ses objectifs.</v>
          </cell>
          <cell r="AO373" t="str">
            <v>http://www.leaderfit-equipement.com/images/eboutique/20140908160536.jpg</v>
          </cell>
          <cell r="AP373">
            <v>0.2</v>
          </cell>
        </row>
        <row r="374">
          <cell r="B374">
            <v>3422</v>
          </cell>
          <cell r="C374" t="str">
            <v>OVERPASS 1080mm</v>
          </cell>
          <cell r="D374" t="str">
            <v>OVERPASS 1080mm</v>
          </cell>
          <cell r="E374" t="str">
            <v>RISING</v>
          </cell>
          <cell r="F374" t="str">
            <v>PR</v>
          </cell>
          <cell r="G374">
            <v>94</v>
          </cell>
          <cell r="H374">
            <v>83.185840707964616</v>
          </cell>
          <cell r="I374">
            <v>95.663716814159301</v>
          </cell>
          <cell r="J374">
            <v>0.15</v>
          </cell>
          <cell r="K374">
            <v>190</v>
          </cell>
          <cell r="AB374">
            <v>0.49650675360968788</v>
          </cell>
          <cell r="AD374">
            <v>142.5</v>
          </cell>
          <cell r="AE374">
            <v>142.5</v>
          </cell>
          <cell r="AF374">
            <v>0.25</v>
          </cell>
          <cell r="AG374">
            <v>0.32867567147958388</v>
          </cell>
          <cell r="AH374">
            <v>11</v>
          </cell>
          <cell r="AI374" t="str">
            <v>Tube Ø 50mm, épaisseur 3mm</v>
          </cell>
          <cell r="AL374" t="str">
            <v>CROSSFIT</v>
          </cell>
          <cell r="AM374">
            <v>707600</v>
          </cell>
          <cell r="AN374" t="str">
            <v>Barre de traction simple et barre de liaison</v>
          </cell>
          <cell r="AO374" t="str">
            <v>http://www.leaderfit-equipement.com/images/eboutique/20140904102517.jpg</v>
          </cell>
          <cell r="AP374">
            <v>0.2</v>
          </cell>
        </row>
        <row r="375">
          <cell r="B375">
            <v>3423</v>
          </cell>
          <cell r="C375" t="str">
            <v>OVERPASS1800mm</v>
          </cell>
          <cell r="D375" t="str">
            <v>OVERPASS1800mm</v>
          </cell>
          <cell r="E375" t="str">
            <v>RISING</v>
          </cell>
          <cell r="F375" t="str">
            <v>PR</v>
          </cell>
          <cell r="G375">
            <v>106</v>
          </cell>
          <cell r="H375">
            <v>93.805309734513287</v>
          </cell>
          <cell r="I375">
            <v>107.87610619469027</v>
          </cell>
          <cell r="J375">
            <v>0.15</v>
          </cell>
          <cell r="K375">
            <v>210</v>
          </cell>
          <cell r="AB375">
            <v>0.48630425621576068</v>
          </cell>
          <cell r="AD375">
            <v>157.5</v>
          </cell>
          <cell r="AE375">
            <v>157.5</v>
          </cell>
          <cell r="AF375">
            <v>0.25</v>
          </cell>
          <cell r="AG375">
            <v>0.31507234162101416</v>
          </cell>
          <cell r="AH375">
            <v>13</v>
          </cell>
          <cell r="AI375" t="str">
            <v>Tube Ø 50mm, épaisseur 3mm</v>
          </cell>
          <cell r="AL375" t="str">
            <v>CROSSFIT</v>
          </cell>
          <cell r="AM375">
            <v>707600</v>
          </cell>
          <cell r="AN375" t="str">
            <v>Barre de traction simple et barre de liaison</v>
          </cell>
          <cell r="AO375" t="str">
            <v>http://www.leaderfit-equipement.com/images/eboutique/20140904102517.jpg</v>
          </cell>
          <cell r="AP375">
            <v>0.2</v>
          </cell>
        </row>
        <row r="376">
          <cell r="B376">
            <v>3452</v>
          </cell>
          <cell r="C376" t="str">
            <v>Pack cage crossfit FULL</v>
          </cell>
          <cell r="D376" t="str">
            <v>Pack cage crossfit FULL</v>
          </cell>
          <cell r="E376" t="str">
            <v>RISING</v>
          </cell>
          <cell r="F376" t="str">
            <v>SET</v>
          </cell>
          <cell r="H376">
            <v>0</v>
          </cell>
          <cell r="I376">
            <v>0</v>
          </cell>
          <cell r="J376">
            <v>0.15</v>
          </cell>
          <cell r="K376">
            <v>0</v>
          </cell>
          <cell r="AB376" t="e">
            <v>#DIV/0!</v>
          </cell>
          <cell r="AD376" t="e">
            <v>#DIV/0!</v>
          </cell>
          <cell r="AE376" t="e">
            <v>#DIV/0!</v>
          </cell>
          <cell r="AF376" t="e">
            <v>#DIV/0!</v>
          </cell>
          <cell r="AG376" t="e">
            <v>#DIV/0!</v>
          </cell>
          <cell r="AL376" t="str">
            <v>CROSSFIT</v>
          </cell>
          <cell r="AM376">
            <v>707600</v>
          </cell>
          <cell r="AP376">
            <v>0.2</v>
          </cell>
        </row>
        <row r="377">
          <cell r="B377">
            <v>3451</v>
          </cell>
          <cell r="C377" t="str">
            <v>Pack cage crossfit FUNCTIONAL</v>
          </cell>
          <cell r="D377" t="str">
            <v>Pack cage crossfit FUNCTIONAL</v>
          </cell>
          <cell r="E377" t="str">
            <v>RISING</v>
          </cell>
          <cell r="F377" t="str">
            <v>SET</v>
          </cell>
          <cell r="H377">
            <v>0</v>
          </cell>
          <cell r="I377">
            <v>0</v>
          </cell>
          <cell r="J377">
            <v>0.15</v>
          </cell>
          <cell r="K377">
            <v>0</v>
          </cell>
          <cell r="AB377" t="e">
            <v>#DIV/0!</v>
          </cell>
          <cell r="AD377" t="e">
            <v>#DIV/0!</v>
          </cell>
          <cell r="AE377" t="e">
            <v>#DIV/0!</v>
          </cell>
          <cell r="AF377" t="e">
            <v>#DIV/0!</v>
          </cell>
          <cell r="AG377" t="e">
            <v>#DIV/0!</v>
          </cell>
          <cell r="AL377" t="str">
            <v>CROSSFIT</v>
          </cell>
          <cell r="AM377">
            <v>707600</v>
          </cell>
          <cell r="AP377">
            <v>0.2</v>
          </cell>
        </row>
        <row r="378">
          <cell r="B378">
            <v>3450</v>
          </cell>
          <cell r="C378" t="str">
            <v>Pack cage crossfit POWER</v>
          </cell>
          <cell r="D378" t="str">
            <v>Pack cage crossfit POWER</v>
          </cell>
          <cell r="E378" t="str">
            <v>RISING</v>
          </cell>
          <cell r="F378" t="str">
            <v>SET</v>
          </cell>
          <cell r="H378">
            <v>0</v>
          </cell>
          <cell r="I378">
            <v>0</v>
          </cell>
          <cell r="J378">
            <v>0.15</v>
          </cell>
          <cell r="K378">
            <v>0</v>
          </cell>
          <cell r="AB378" t="e">
            <v>#DIV/0!</v>
          </cell>
          <cell r="AD378" t="e">
            <v>#DIV/0!</v>
          </cell>
          <cell r="AE378" t="e">
            <v>#DIV/0!</v>
          </cell>
          <cell r="AF378" t="e">
            <v>#DIV/0!</v>
          </cell>
          <cell r="AG378" t="e">
            <v>#DIV/0!</v>
          </cell>
          <cell r="AL378" t="str">
            <v>CROSSFIT</v>
          </cell>
          <cell r="AM378">
            <v>707600</v>
          </cell>
          <cell r="AO378" t="str">
            <v>http://www.leaderfit-equipement.com/images/eboutique/20150123171451.jpg</v>
          </cell>
          <cell r="AP378">
            <v>0.2</v>
          </cell>
        </row>
        <row r="379">
          <cell r="B379">
            <v>3874</v>
          </cell>
          <cell r="C379" t="str">
            <v>Pack Chaussettes LFPilates (10+1)</v>
          </cell>
          <cell r="D379" t="str">
            <v>Pack Chaussettes LFPilates (10+1)</v>
          </cell>
          <cell r="F379" t="str">
            <v>SET</v>
          </cell>
          <cell r="H379">
            <v>11.71</v>
          </cell>
          <cell r="I379">
            <v>13.4665</v>
          </cell>
          <cell r="J379">
            <v>0.15</v>
          </cell>
          <cell r="K379">
            <v>83.3</v>
          </cell>
          <cell r="AB379">
            <v>0.83833733493397355</v>
          </cell>
          <cell r="AD379">
            <v>37.484999999999992</v>
          </cell>
          <cell r="AE379">
            <v>37.484999999999992</v>
          </cell>
          <cell r="AF379">
            <v>0.55000000000000004</v>
          </cell>
          <cell r="AG379">
            <v>0.64074963318660783</v>
          </cell>
          <cell r="AL379" t="str">
            <v>PILATES BIEN ETRE</v>
          </cell>
          <cell r="AM379">
            <v>707600</v>
          </cell>
          <cell r="AN379" t="str">
            <v>Chaussettes LF'Pilates, pour la pratique du Pilates en toute sécurité ! _x000D_Ces chaussettes Pilates vous garantissent une meilleure stabilité grâce à leur surface antidérapante.</v>
          </cell>
          <cell r="AO379" t="str">
            <v>http://www.leaderfit-equipement.com/images/eboutique/20150123103023.jpg</v>
          </cell>
          <cell r="AP379">
            <v>0.2</v>
          </cell>
        </row>
        <row r="380">
          <cell r="B380">
            <v>1668</v>
          </cell>
          <cell r="C380" t="str">
            <v>PACK CLUB</v>
          </cell>
          <cell r="D380" t="str">
            <v>PACK CLUB</v>
          </cell>
          <cell r="F380" t="str">
            <v>SET</v>
          </cell>
          <cell r="H380">
            <v>160.6</v>
          </cell>
          <cell r="I380">
            <v>184.68999999999997</v>
          </cell>
          <cell r="J380">
            <v>0.15</v>
          </cell>
          <cell r="K380">
            <v>423.49416999999994</v>
          </cell>
          <cell r="AB380">
            <v>0.56389010030527698</v>
          </cell>
          <cell r="AD380">
            <v>296.44591899999995</v>
          </cell>
          <cell r="AE380">
            <v>296.44591899999995</v>
          </cell>
          <cell r="AF380">
            <v>0.3</v>
          </cell>
          <cell r="AG380">
            <v>0.37698585757896708</v>
          </cell>
          <cell r="AL380" t="str">
            <v>PILATES BIEN ETRE</v>
          </cell>
          <cell r="AM380">
            <v>707600</v>
          </cell>
          <cell r="AN380" t="str">
            <v>Tout pour votre club à travers le Pack Club, complet pour vos cours collectifs Pilates et Fitness : 10 foam roller, 10 ballons 65cm, 10 Pilates ring</v>
          </cell>
          <cell r="AO380" t="str">
            <v>http://www.leaderfit-equipement.com/images/eboutique/1669.jpg</v>
          </cell>
          <cell r="AP380">
            <v>0.2</v>
          </cell>
        </row>
        <row r="381">
          <cell r="B381">
            <v>1663</v>
          </cell>
          <cell r="C381" t="str">
            <v>PACK DVD COURS PILATES</v>
          </cell>
          <cell r="D381" t="str">
            <v>PACK DVD COURS PILATES</v>
          </cell>
          <cell r="F381" t="str">
            <v>SET</v>
          </cell>
          <cell r="H381">
            <v>5.04</v>
          </cell>
          <cell r="I381">
            <v>5.2920000000000007</v>
          </cell>
          <cell r="J381">
            <v>0.05</v>
          </cell>
          <cell r="K381">
            <v>42.49</v>
          </cell>
          <cell r="AB381">
            <v>0.87545304777594724</v>
          </cell>
          <cell r="AD381">
            <v>19.1205</v>
          </cell>
          <cell r="AE381">
            <v>19.1205</v>
          </cell>
          <cell r="AF381">
            <v>0.55000000000000004</v>
          </cell>
          <cell r="AG381">
            <v>0.72322899505766058</v>
          </cell>
          <cell r="AH381">
            <v>0.25</v>
          </cell>
          <cell r="AL381" t="str">
            <v>MEDIATHEQUE</v>
          </cell>
          <cell r="AM381">
            <v>707700</v>
          </cell>
          <cell r="AN381" t="str">
            <v>Découvrez la méthode Pilates à travers ce Pack de 3 DVD de cours, reprenant les 35 mouvements de la méthode Pilates ainsi que ses variations sur le petit matériel. Ce pack comprend le DVD de Matwork II, Matwork III, Petit matériel.</v>
          </cell>
          <cell r="AO381" t="str">
            <v>http://www.leaderfit-equipement.com/images/eboutique/20141009163849.jpg</v>
          </cell>
          <cell r="AP381">
            <v>0.2</v>
          </cell>
        </row>
        <row r="382">
          <cell r="B382">
            <v>1664</v>
          </cell>
          <cell r="C382" t="str">
            <v>PACK DVD FORMATION PILATES</v>
          </cell>
          <cell r="D382" t="str">
            <v>PACK DVD FORMATION PILATES</v>
          </cell>
          <cell r="F382" t="str">
            <v>SET</v>
          </cell>
          <cell r="H382">
            <v>12.18</v>
          </cell>
          <cell r="I382">
            <v>12.789</v>
          </cell>
          <cell r="J382">
            <v>0.05</v>
          </cell>
          <cell r="K382">
            <v>156</v>
          </cell>
          <cell r="AB382">
            <v>0.91801923076923075</v>
          </cell>
          <cell r="AD382">
            <v>62.400000000000006</v>
          </cell>
          <cell r="AE382">
            <v>62.400000000000006</v>
          </cell>
          <cell r="AF382">
            <v>0.6</v>
          </cell>
          <cell r="AG382">
            <v>0.795048076923077</v>
          </cell>
          <cell r="AH382">
            <v>0.6</v>
          </cell>
          <cell r="AL382" t="str">
            <v>MEDIATHEQUE</v>
          </cell>
          <cell r="AM382">
            <v>707700</v>
          </cell>
          <cell r="AN382" t="str">
            <v>Pour vous perfectionner en Pilates, découvrez le Pack 4 DVD Formation Pilates reprenant les 35 mouvements de la méthode Pilates ainsi que ses variations sur le petit matériel, au travers des DVD formation Matwork I, formation Matwork II, formation Matwork</v>
          </cell>
          <cell r="AO382" t="str">
            <v>http://www.leaderfit-equipement.com/images/eboutique/20130531164238.jpg</v>
          </cell>
          <cell r="AP382">
            <v>0.2</v>
          </cell>
        </row>
        <row r="383">
          <cell r="B383">
            <v>3832</v>
          </cell>
          <cell r="C383" t="str">
            <v>Pack espalier  + suspension</v>
          </cell>
          <cell r="D383" t="str">
            <v>Pack espalier  + suspension</v>
          </cell>
          <cell r="E383" t="str">
            <v>AMAYA</v>
          </cell>
          <cell r="F383" t="str">
            <v>SET</v>
          </cell>
          <cell r="H383">
            <v>145.25</v>
          </cell>
          <cell r="I383">
            <v>167.03749999999999</v>
          </cell>
          <cell r="J383">
            <v>0.15</v>
          </cell>
          <cell r="K383">
            <v>313</v>
          </cell>
          <cell r="AB383">
            <v>0.46633386581469649</v>
          </cell>
          <cell r="AD383">
            <v>234.75</v>
          </cell>
          <cell r="AE383">
            <v>234.75</v>
          </cell>
          <cell r="AF383">
            <v>0.25</v>
          </cell>
          <cell r="AG383">
            <v>0.28844515441959528</v>
          </cell>
          <cell r="AL383" t="str">
            <v>CROSSFIT</v>
          </cell>
          <cell r="AM383">
            <v>707600</v>
          </cell>
          <cell r="AN383" t="str">
            <v>Ce pack comprend un espalier simple en bois et métal avec une sangle de suspension. Idéal pour du coaching en renforcement musculaire.</v>
          </cell>
          <cell r="AO383" t="str">
            <v>http://www.leaderfit-equipement.com/images/eboutique/20140904151850.jpg</v>
          </cell>
          <cell r="AP383">
            <v>0.2</v>
          </cell>
        </row>
        <row r="384">
          <cell r="B384">
            <v>3567</v>
          </cell>
          <cell r="C384" t="str">
            <v>pack filet + ballon paille</v>
          </cell>
          <cell r="D384" t="str">
            <v>pack filet + ballon paille</v>
          </cell>
          <cell r="F384" t="str">
            <v>SET</v>
          </cell>
          <cell r="H384">
            <v>12.62</v>
          </cell>
          <cell r="I384">
            <v>13.882</v>
          </cell>
          <cell r="J384">
            <v>0.1</v>
          </cell>
          <cell r="K384">
            <v>62.2</v>
          </cell>
          <cell r="AB384">
            <v>0.77681672025723469</v>
          </cell>
          <cell r="AD384">
            <v>31.1</v>
          </cell>
          <cell r="AE384">
            <v>31.1</v>
          </cell>
          <cell r="AF384">
            <v>0.5</v>
          </cell>
          <cell r="AG384">
            <v>0.5536334405144695</v>
          </cell>
          <cell r="AL384" t="str">
            <v>PILATES BIEN ETRE</v>
          </cell>
          <cell r="AM384">
            <v>707600</v>
          </cell>
          <cell r="AN384" t="str">
            <v>Pack 20 ballons pailles + filet de transport</v>
          </cell>
          <cell r="AO384" t="str">
            <v>http://www.leaderfit-equipement.com/images/eboutique/20140903173106.jpg</v>
          </cell>
          <cell r="AP384">
            <v>0.2</v>
          </cell>
        </row>
        <row r="385">
          <cell r="B385">
            <v>3568</v>
          </cell>
          <cell r="C385" t="str">
            <v>pack maxrack + accessoires + rack</v>
          </cell>
          <cell r="D385" t="str">
            <v>pack maxrack + accessoires + rack</v>
          </cell>
          <cell r="F385" t="str">
            <v>SET</v>
          </cell>
          <cell r="H385">
            <v>0</v>
          </cell>
          <cell r="I385">
            <v>0</v>
          </cell>
          <cell r="J385">
            <v>0.15</v>
          </cell>
          <cell r="K385">
            <v>0</v>
          </cell>
          <cell r="AB385" t="e">
            <v>#DIV/0!</v>
          </cell>
          <cell r="AD385" t="e">
            <v>#DIV/0!</v>
          </cell>
          <cell r="AE385" t="e">
            <v>#DIV/0!</v>
          </cell>
          <cell r="AF385" t="e">
            <v>#DIV/0!</v>
          </cell>
          <cell r="AG385" t="e">
            <v>#DIV/0!</v>
          </cell>
          <cell r="AL385" t="str">
            <v>MUSCULATION</v>
          </cell>
          <cell r="AM385">
            <v>707100</v>
          </cell>
          <cell r="AP385">
            <v>0.2</v>
          </cell>
        </row>
        <row r="386">
          <cell r="B386">
            <v>3570</v>
          </cell>
          <cell r="C386" t="str">
            <v>Pack portique + suspension</v>
          </cell>
          <cell r="D386" t="str">
            <v>Pack portique + suspension</v>
          </cell>
          <cell r="E386" t="str">
            <v>AMAYA</v>
          </cell>
          <cell r="F386" t="str">
            <v>SET</v>
          </cell>
          <cell r="H386">
            <v>612.85</v>
          </cell>
          <cell r="I386">
            <v>674.1350000000001</v>
          </cell>
          <cell r="J386">
            <v>0.1</v>
          </cell>
          <cell r="K386">
            <v>1248.58</v>
          </cell>
          <cell r="AB386">
            <v>0.46007864934565657</v>
          </cell>
          <cell r="AD386">
            <v>936.43499999999995</v>
          </cell>
          <cell r="AE386">
            <v>936.43499999999995</v>
          </cell>
          <cell r="AF386">
            <v>0.25</v>
          </cell>
          <cell r="AG386">
            <v>0.28010486579420868</v>
          </cell>
          <cell r="AL386" t="str">
            <v>CROSSFIT</v>
          </cell>
          <cell r="AM386">
            <v>707100</v>
          </cell>
          <cell r="AN386" t="str">
            <v>PORTIQUE 4M soit 8 postes + 8 SANGLES LF'SUSPENSION dont 4 OFFERTES Pack complet pour un cours de suspension training Possibilité de faire le pack rack pour les autres tailles de portiques</v>
          </cell>
          <cell r="AO386" t="str">
            <v>http://www.leaderfit-equipement.com/images/eboutique/20140924151856.jpg</v>
          </cell>
          <cell r="AP386">
            <v>0.2</v>
          </cell>
        </row>
        <row r="387">
          <cell r="B387">
            <v>2442</v>
          </cell>
          <cell r="C387" t="str">
            <v>pack rack + 10 kits couleurs</v>
          </cell>
          <cell r="D387" t="str">
            <v xml:space="preserve">pack rack + 10 kits </v>
          </cell>
          <cell r="E387" t="str">
            <v>WOHLSTAND</v>
          </cell>
          <cell r="F387" t="str">
            <v>SET</v>
          </cell>
          <cell r="G387">
            <v>323.83999999999997</v>
          </cell>
          <cell r="H387">
            <v>309.60000000000002</v>
          </cell>
          <cell r="I387">
            <v>356.04</v>
          </cell>
          <cell r="J387">
            <v>0.15</v>
          </cell>
          <cell r="K387">
            <v>678</v>
          </cell>
          <cell r="AB387">
            <v>0.47486725663716811</v>
          </cell>
          <cell r="AD387">
            <v>474.59999999999997</v>
          </cell>
          <cell r="AE387">
            <v>474.59999999999997</v>
          </cell>
          <cell r="AF387">
            <v>0.3</v>
          </cell>
          <cell r="AG387">
            <v>0.24981036662452583</v>
          </cell>
          <cell r="AH387">
            <v>220</v>
          </cell>
          <cell r="AL387" t="str">
            <v>FITNESS</v>
          </cell>
          <cell r="AM387">
            <v>707600</v>
          </cell>
          <cell r="AN387" t="str">
            <v>Disques de pump couleur en caoutchouc de forme octogonale les rendant fixes lorsqu'ils sont posés au sol. Barre en caoutchouc, antiglisse et lavable à l'eau.</v>
          </cell>
          <cell r="AO387" t="str">
            <v>http://www.leaderfit-equipement.com/images/eboutique/20140904154626.jpg</v>
          </cell>
          <cell r="AP387">
            <v>0.2</v>
          </cell>
        </row>
        <row r="388">
          <cell r="B388">
            <v>2442</v>
          </cell>
          <cell r="C388" t="str">
            <v>pack rack + 10 kits noirs</v>
          </cell>
          <cell r="D388" t="str">
            <v xml:space="preserve">pack rack + 10 kits </v>
          </cell>
          <cell r="E388" t="str">
            <v>WOHLSTAND</v>
          </cell>
          <cell r="F388" t="str">
            <v>SET</v>
          </cell>
          <cell r="G388">
            <v>314.83999999999997</v>
          </cell>
          <cell r="H388">
            <v>278.6194690265487</v>
          </cell>
          <cell r="I388">
            <v>320.41238938053095</v>
          </cell>
          <cell r="J388">
            <v>0.15</v>
          </cell>
          <cell r="K388">
            <v>678</v>
          </cell>
          <cell r="AB388">
            <v>0.52741535489597202</v>
          </cell>
          <cell r="AD388">
            <v>474.59999999999997</v>
          </cell>
          <cell r="AE388">
            <v>474.59999999999997</v>
          </cell>
          <cell r="AF388">
            <v>0.3</v>
          </cell>
          <cell r="AG388">
            <v>0.32487907842281716</v>
          </cell>
          <cell r="AH388">
            <v>220</v>
          </cell>
          <cell r="AL388" t="str">
            <v>FITNESS</v>
          </cell>
          <cell r="AM388">
            <v>707600</v>
          </cell>
          <cell r="AN388" t="str">
            <v>Disques de pump couleur en caoutchouc de forme octogonale les rendant fixes lorsqu'ils sont posés au sol. Barre en caoutchouc, antiglisse et lavable à l'eau.</v>
          </cell>
          <cell r="AO388" t="str">
            <v>http://www.leaderfit-equipement.com/images/eboutique/20140904154626.jpg</v>
          </cell>
          <cell r="AP388">
            <v>0.2</v>
          </cell>
        </row>
        <row r="389">
          <cell r="B389">
            <v>3088</v>
          </cell>
          <cell r="C389" t="str">
            <v>pack rack + 15 paires</v>
          </cell>
          <cell r="D389" t="str">
            <v>pack rack + 15 paires</v>
          </cell>
          <cell r="E389" t="str">
            <v>WOHLSTAND</v>
          </cell>
          <cell r="F389" t="str">
            <v>SET</v>
          </cell>
          <cell r="H389">
            <v>1199.1199999999999</v>
          </cell>
          <cell r="I389">
            <v>1378.9879999999998</v>
          </cell>
          <cell r="J389">
            <v>0.15</v>
          </cell>
          <cell r="K389">
            <v>2428.1999999999998</v>
          </cell>
          <cell r="AB389">
            <v>0.4320945556379211</v>
          </cell>
          <cell r="AD389">
            <v>1821.1499999999999</v>
          </cell>
          <cell r="AE389">
            <v>1821.1499999999999</v>
          </cell>
          <cell r="AF389">
            <v>0.25</v>
          </cell>
          <cell r="AG389">
            <v>0.24279274085056146</v>
          </cell>
          <cell r="AH389">
            <v>929</v>
          </cell>
          <cell r="AL389" t="str">
            <v>MUSCULATION</v>
          </cell>
          <cell r="AM389">
            <v>707600</v>
          </cell>
          <cell r="AN389" t="str">
            <v>Disques de pump couleur en caoutchouc de forme octogonale les rendant fixes lorsqu'ils sont posés au sol. Barre en caoutchouc, antiglisse et lavable à l'eau.</v>
          </cell>
          <cell r="AO389" t="str">
            <v>http://www.leaderfit-equipement.com/images/eboutique/20140909101505.jpg</v>
          </cell>
          <cell r="AP389">
            <v>0.2</v>
          </cell>
        </row>
        <row r="390">
          <cell r="B390">
            <v>2443</v>
          </cell>
          <cell r="C390" t="str">
            <v>Pack rack + AB-MXR</v>
          </cell>
          <cell r="D390" t="str">
            <v>Pack rack + AB-MXR</v>
          </cell>
          <cell r="F390" t="str">
            <v>SET</v>
          </cell>
          <cell r="H390">
            <v>416.63</v>
          </cell>
          <cell r="I390">
            <v>479.12449999999995</v>
          </cell>
          <cell r="J390">
            <v>0.15</v>
          </cell>
          <cell r="K390">
            <v>545.25</v>
          </cell>
          <cell r="AB390">
            <v>0.12127556166895925</v>
          </cell>
          <cell r="AD390">
            <v>545.25</v>
          </cell>
          <cell r="AE390">
            <v>545.25</v>
          </cell>
          <cell r="AF390">
            <v>0</v>
          </cell>
          <cell r="AG390">
            <v>0.12127556166895925</v>
          </cell>
          <cell r="AL390" t="str">
            <v>PERSONAL TRAINER</v>
          </cell>
          <cell r="AM390">
            <v>707600</v>
          </cell>
          <cell r="AN390"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390" t="str">
            <v>http://www.leaderfit-equipement.com/images/eboutique/20150123162656.jpg</v>
          </cell>
          <cell r="AP390">
            <v>0.2</v>
          </cell>
        </row>
        <row r="391">
          <cell r="B391">
            <v>2015</v>
          </cell>
          <cell r="C391" t="str">
            <v>pack rack + accessoires</v>
          </cell>
          <cell r="D391" t="str">
            <v>pack rack + accessoires</v>
          </cell>
          <cell r="F391" t="str">
            <v>SET</v>
          </cell>
          <cell r="H391">
            <v>130.86000000000001</v>
          </cell>
          <cell r="I391">
            <v>150.489</v>
          </cell>
          <cell r="J391">
            <v>0.15</v>
          </cell>
          <cell r="K391">
            <v>318.77</v>
          </cell>
          <cell r="AB391">
            <v>0.52790726856354109</v>
          </cell>
          <cell r="AD391">
            <v>223.13899999999998</v>
          </cell>
          <cell r="AE391">
            <v>223.13899999999998</v>
          </cell>
          <cell r="AF391">
            <v>0.3</v>
          </cell>
          <cell r="AG391">
            <v>0.32558181223363003</v>
          </cell>
          <cell r="AL391" t="str">
            <v>MUSCULATION</v>
          </cell>
          <cell r="AM391">
            <v>707600</v>
          </cell>
          <cell r="AN391" t="str">
            <v>_x000D_Ce pack comprend le rack de rangement avec tous les accessoires de charge utiles à la pratique de la musculation</v>
          </cell>
          <cell r="AO391" t="str">
            <v>http://www.leaderfit-equipement.com/images/eboutique/2015.jpg</v>
          </cell>
          <cell r="AP391">
            <v>0.2</v>
          </cell>
        </row>
        <row r="392">
          <cell r="B392">
            <v>2428</v>
          </cell>
          <cell r="C392" t="str">
            <v>pack rack + ballons</v>
          </cell>
          <cell r="D392" t="str">
            <v>pack rack + ballons</v>
          </cell>
          <cell r="F392" t="str">
            <v>SET</v>
          </cell>
          <cell r="H392">
            <v>85.89</v>
          </cell>
          <cell r="I392">
            <v>98.773499999999999</v>
          </cell>
          <cell r="J392">
            <v>0.15</v>
          </cell>
          <cell r="K392">
            <v>175</v>
          </cell>
          <cell r="AB392">
            <v>0.43557999999999997</v>
          </cell>
          <cell r="AD392">
            <v>131.25</v>
          </cell>
          <cell r="AE392">
            <v>131.25</v>
          </cell>
          <cell r="AF392">
            <v>0.25</v>
          </cell>
          <cell r="AG392">
            <v>0.24743999999999999</v>
          </cell>
          <cell r="AL392" t="str">
            <v>PILATES BIEN ETRE</v>
          </cell>
          <cell r="AM392">
            <v>707600</v>
          </cell>
          <cell r="AN392" t="str">
            <v>Le Pack 9 ballons + rack réglable, regroupe 9 ballons fitness 65cm ainsi qu'un rack de rangement.</v>
          </cell>
          <cell r="AO392" t="str">
            <v>http://www.leaderfit-equipement.com/images/eboutique/20130819144507.jpg</v>
          </cell>
          <cell r="AP392">
            <v>0.2</v>
          </cell>
        </row>
        <row r="393">
          <cell r="B393">
            <v>3571</v>
          </cell>
          <cell r="C393" t="str">
            <v>pack rack + barres mural</v>
          </cell>
          <cell r="D393" t="str">
            <v>pack rack + barres mural</v>
          </cell>
          <cell r="F393" t="str">
            <v>SET</v>
          </cell>
          <cell r="H393">
            <v>162.91999999999999</v>
          </cell>
          <cell r="I393">
            <v>187.35799999999998</v>
          </cell>
          <cell r="J393">
            <v>0.15</v>
          </cell>
          <cell r="K393">
            <v>624.70000000000005</v>
          </cell>
          <cell r="AB393">
            <v>0.70008323995517863</v>
          </cell>
          <cell r="AD393">
            <v>343.58500000000004</v>
          </cell>
          <cell r="AE393">
            <v>343.58500000000004</v>
          </cell>
          <cell r="AF393">
            <v>0.45</v>
          </cell>
          <cell r="AG393">
            <v>0.45469679991850642</v>
          </cell>
          <cell r="AL393" t="str">
            <v>MUSCULATION</v>
          </cell>
          <cell r="AM393">
            <v>707600</v>
          </cell>
          <cell r="AN393" t="str">
            <v>_x000D_Ce pack comprend : • 2 barres droites 150cm • 2 barres droites 220cm • 2 barres curl • 1 rack à fixer au mur</v>
          </cell>
          <cell r="AO393" t="str">
            <v>http://www.leaderfit-equipement.com/images/eboutique/20140909113247.jpg</v>
          </cell>
          <cell r="AP393">
            <v>0.2</v>
          </cell>
        </row>
        <row r="394">
          <cell r="B394">
            <v>3801</v>
          </cell>
          <cell r="C394" t="str">
            <v xml:space="preserve">pack rack + barres vertical </v>
          </cell>
          <cell r="D394" t="str">
            <v xml:space="preserve">pack rack + barres vertical </v>
          </cell>
          <cell r="F394" t="str">
            <v>SET</v>
          </cell>
          <cell r="H394">
            <v>187.78</v>
          </cell>
          <cell r="I394">
            <v>215.94699999999997</v>
          </cell>
          <cell r="J394">
            <v>0.15</v>
          </cell>
          <cell r="K394">
            <v>644.71</v>
          </cell>
          <cell r="AB394">
            <v>0.66504785097175478</v>
          </cell>
          <cell r="AD394">
            <v>386.82600000000002</v>
          </cell>
          <cell r="AE394">
            <v>386.82600000000002</v>
          </cell>
          <cell r="AF394">
            <v>0.4</v>
          </cell>
          <cell r="AG394">
            <v>0.44174641828625805</v>
          </cell>
          <cell r="AH394">
            <v>101</v>
          </cell>
          <cell r="AL394" t="str">
            <v>MUSCULATION</v>
          </cell>
          <cell r="AM394">
            <v>707600</v>
          </cell>
          <cell r="AN394" t="str">
            <v>_x000D_Ce pack comprend : • 2 barres droites 150cm • 2 barres droites 220cm • 2 barres curl • 1 rack idéal pour gain de place qui permet le rangement de 6 barres de musculation de manière verticale</v>
          </cell>
          <cell r="AO394" t="str">
            <v>http://www.leaderfit-equipement.com/images/eboutique/20140909112524.jpg</v>
          </cell>
          <cell r="AP394">
            <v>0.2</v>
          </cell>
        </row>
        <row r="395">
          <cell r="B395">
            <v>2465</v>
          </cell>
          <cell r="C395" t="str">
            <v>pack rack + dômes trainer</v>
          </cell>
          <cell r="D395" t="str">
            <v>pack rack + dômes trainer</v>
          </cell>
          <cell r="F395" t="str">
            <v>SET</v>
          </cell>
          <cell r="H395">
            <v>383.41</v>
          </cell>
          <cell r="I395">
            <v>440.92149999999998</v>
          </cell>
          <cell r="J395">
            <v>0.15</v>
          </cell>
          <cell r="K395">
            <v>890.34</v>
          </cell>
          <cell r="AB395">
            <v>0.50477177258126116</v>
          </cell>
          <cell r="AD395">
            <v>667.755</v>
          </cell>
          <cell r="AE395">
            <v>667.755</v>
          </cell>
          <cell r="AF395">
            <v>0.25</v>
          </cell>
          <cell r="AG395">
            <v>0.33969569677501477</v>
          </cell>
          <cell r="AL395" t="str">
            <v>FITNESS</v>
          </cell>
          <cell r="AM395">
            <v>707600</v>
          </cell>
          <cell r="AN395" t="str">
            <v>_x000D_Pack 8 dôme trainers + rack, pour cours collectifs, comprend 8 dôme trainers et leur rack de rangement sur roulettes.</v>
          </cell>
          <cell r="AO395" t="str">
            <v>http://www.leaderfit-equipement.com/images/eboutique/20130820103600.jpg</v>
          </cell>
          <cell r="AP395">
            <v>0.2</v>
          </cell>
        </row>
        <row r="396">
          <cell r="B396">
            <v>2426</v>
          </cell>
          <cell r="C396" t="str">
            <v>pack rack + foam roller</v>
          </cell>
          <cell r="D396" t="str">
            <v>pack rack + foam roller</v>
          </cell>
          <cell r="F396" t="str">
            <v>SET</v>
          </cell>
          <cell r="H396">
            <v>59.46</v>
          </cell>
          <cell r="I396">
            <v>68.378999999999991</v>
          </cell>
          <cell r="J396">
            <v>0.15</v>
          </cell>
          <cell r="K396">
            <v>115</v>
          </cell>
          <cell r="AB396">
            <v>0.40540000000000009</v>
          </cell>
          <cell r="AD396">
            <v>92</v>
          </cell>
          <cell r="AE396">
            <v>92</v>
          </cell>
          <cell r="AF396">
            <v>0.2</v>
          </cell>
          <cell r="AG396">
            <v>0.25675000000000014</v>
          </cell>
          <cell r="AL396" t="str">
            <v>PILATES BIEN ETRE</v>
          </cell>
          <cell r="AM396">
            <v>707600</v>
          </cell>
          <cell r="AN396" t="str">
            <v>_x000D_Le Pack foam rollers regroupe 5 foam rollers classiques bleus pour les exercices de Pilates, ainsi qu'un rack de rangement en mousse rigide.</v>
          </cell>
          <cell r="AO396" t="str">
            <v>http://www.leaderfit-equipement.com/images/eboutique/20130819114620.jpg</v>
          </cell>
          <cell r="AP396">
            <v>0.2</v>
          </cell>
        </row>
        <row r="397">
          <cell r="B397">
            <v>2306</v>
          </cell>
          <cell r="C397" t="str">
            <v>pack rack + haltères fitness</v>
          </cell>
          <cell r="D397" t="str">
            <v>pack rack + haltères fitness</v>
          </cell>
          <cell r="F397" t="str">
            <v>SET</v>
          </cell>
          <cell r="H397">
            <v>257.92</v>
          </cell>
          <cell r="I397">
            <v>296.608</v>
          </cell>
          <cell r="J397">
            <v>0.15</v>
          </cell>
          <cell r="K397">
            <v>599</v>
          </cell>
          <cell r="AB397">
            <v>0.50482804674457427</v>
          </cell>
          <cell r="AD397">
            <v>449.25</v>
          </cell>
          <cell r="AE397">
            <v>449.25</v>
          </cell>
          <cell r="AF397">
            <v>0.25</v>
          </cell>
          <cell r="AG397">
            <v>0.33977072899276572</v>
          </cell>
          <cell r="AL397" t="str">
            <v>MUSCULATION</v>
          </cell>
          <cell r="AM397">
            <v>707600</v>
          </cell>
          <cell r="AN397" t="str">
            <v>Le Pack série haltères fitness + rack est une offre exclusive, se composant d'un rack petit et pratique ainsi que d'une série d'haltères fitness idéales pour l'animation d'un cours collectif de 10-15 personnes.</v>
          </cell>
          <cell r="AO397" t="str">
            <v>http://www.leaderfit-equipement.com/images/eboutique/20131125123118.jpg</v>
          </cell>
          <cell r="AP397">
            <v>0.2</v>
          </cell>
        </row>
        <row r="398">
          <cell r="B398">
            <v>2682</v>
          </cell>
          <cell r="C398" t="str">
            <v>Pack rack + kettlebell large</v>
          </cell>
          <cell r="D398" t="str">
            <v>Pack rack + kettlebell</v>
          </cell>
          <cell r="F398" t="str">
            <v>SET</v>
          </cell>
          <cell r="H398">
            <v>525.09</v>
          </cell>
          <cell r="I398">
            <v>603.85349999999994</v>
          </cell>
          <cell r="J398">
            <v>0.15</v>
          </cell>
          <cell r="K398">
            <v>1251.58</v>
          </cell>
          <cell r="AB398">
            <v>0.51752704581409104</v>
          </cell>
          <cell r="AD398">
            <v>876.10599999999988</v>
          </cell>
          <cell r="AE398">
            <v>876.10599999999988</v>
          </cell>
          <cell r="AF398">
            <v>0.3</v>
          </cell>
          <cell r="AG398">
            <v>0.31075292259155851</v>
          </cell>
          <cell r="AH398">
            <v>355</v>
          </cell>
          <cell r="AL398" t="str">
            <v>CROSSFIT</v>
          </cell>
          <cell r="AM398">
            <v>707600</v>
          </cell>
          <cell r="AN398" t="str">
            <v>Utilisé dans les exercices de crossfit mais aussi dans les préparation aux sports de combat, le kettlebell vous permet de travailler efficacement et de manière harmonieuse chaque groupe musculaire._x000D_Le rack kettlebell, sur 2 étages, peut contenir jusqu'à 1</v>
          </cell>
          <cell r="AO398" t="str">
            <v>http://www.leaderfit-equipement.com/images/eboutique/20140909120525.jpg</v>
          </cell>
          <cell r="AP398">
            <v>0.2</v>
          </cell>
        </row>
        <row r="399">
          <cell r="B399">
            <v>3933</v>
          </cell>
          <cell r="C399" t="str">
            <v>Pack rack + kettlebell small</v>
          </cell>
          <cell r="D399" t="str">
            <v>Pack rack + kettlebell</v>
          </cell>
          <cell r="F399" t="str">
            <v>SET</v>
          </cell>
          <cell r="H399">
            <v>166.72</v>
          </cell>
          <cell r="I399">
            <v>191.72799999999998</v>
          </cell>
          <cell r="J399">
            <v>0.15</v>
          </cell>
          <cell r="K399">
            <v>338.88</v>
          </cell>
          <cell r="AB399">
            <v>0.43423040604343721</v>
          </cell>
          <cell r="AD399">
            <v>237.21599999999998</v>
          </cell>
          <cell r="AE399">
            <v>237.21599999999998</v>
          </cell>
          <cell r="AF399">
            <v>0.3</v>
          </cell>
          <cell r="AG399">
            <v>0.19175772291919602</v>
          </cell>
          <cell r="AH399">
            <v>355</v>
          </cell>
          <cell r="AL399" t="str">
            <v>CROSSFIT</v>
          </cell>
          <cell r="AM399">
            <v>707600</v>
          </cell>
          <cell r="AN399" t="str">
            <v>Utilisé dans les exercices de crossfit mais aussi dans les préparation aux sports de combat, le kettlebell vous permet de travailler efficacement et de manière harmonieuse chaque groupe musculaire._x000D_Le rack kettlebell, sur 2 étages, peut contenir jusqu'à 1</v>
          </cell>
          <cell r="AO399" t="str">
            <v>http://www.leaderfit-equipement.com/images/eboutique/20140909120525.jpg</v>
          </cell>
          <cell r="AP399">
            <v>0.2</v>
          </cell>
        </row>
        <row r="400">
          <cell r="B400">
            <v>2461</v>
          </cell>
          <cell r="C400" t="str">
            <v>Pack rack + medecine ball</v>
          </cell>
          <cell r="D400" t="str">
            <v>Pack rack + medecine ball</v>
          </cell>
          <cell r="F400" t="str">
            <v>SET</v>
          </cell>
          <cell r="H400">
            <v>100.98</v>
          </cell>
          <cell r="I400">
            <v>116.127</v>
          </cell>
          <cell r="J400">
            <v>0.15</v>
          </cell>
          <cell r="K400">
            <v>170.9</v>
          </cell>
          <cell r="AB400">
            <v>0.32049736688121711</v>
          </cell>
          <cell r="AD400">
            <v>145.26500000000001</v>
          </cell>
          <cell r="AE400">
            <v>145.26500000000001</v>
          </cell>
          <cell r="AF400">
            <v>0.15</v>
          </cell>
          <cell r="AG400">
            <v>0.20058513750731433</v>
          </cell>
          <cell r="AL400" t="str">
            <v>CROSSFIT</v>
          </cell>
          <cell r="AM400">
            <v>707600</v>
          </cell>
          <cell r="AN400" t="str">
            <v>Medecine ball pour les entraînements intérieurs et extérieurs, cardio-vasculaires et d’endurance._x000D_Utilisation également pour les sports collectifs, le coaching et la rééducation._x000D_Ballon lesté en caoutchouc pour une meilleure prise en main._x000D_Rack 6 medecine</v>
          </cell>
          <cell r="AO400" t="str">
            <v>http://www.leaderfit-equipement.com/images/eboutique/20150122165416.jpg</v>
          </cell>
          <cell r="AP400">
            <v>0.2</v>
          </cell>
        </row>
        <row r="401">
          <cell r="B401">
            <v>3094</v>
          </cell>
          <cell r="C401" t="str">
            <v>Pack rack + power bag</v>
          </cell>
          <cell r="D401" t="str">
            <v>Pack rack + power bag</v>
          </cell>
          <cell r="F401" t="str">
            <v>SET</v>
          </cell>
          <cell r="H401">
            <v>138.22</v>
          </cell>
          <cell r="I401">
            <v>158.95299999999997</v>
          </cell>
          <cell r="J401">
            <v>0.15</v>
          </cell>
          <cell r="K401">
            <v>430.64</v>
          </cell>
          <cell r="AB401">
            <v>0.63089123165521088</v>
          </cell>
          <cell r="AD401">
            <v>279.916</v>
          </cell>
          <cell r="AE401">
            <v>279.916</v>
          </cell>
          <cell r="AF401">
            <v>0.35</v>
          </cell>
          <cell r="AG401">
            <v>0.43214035639263215</v>
          </cell>
          <cell r="AH401">
            <v>90.5</v>
          </cell>
          <cell r="AL401" t="str">
            <v>CROSSFIT</v>
          </cell>
          <cell r="AM401">
            <v>707600</v>
          </cell>
          <cell r="AN401" t="str">
            <v>Sac d’entraînement rempli de sable permettant de faire des mouvements explosifs en toute sécurité, des variations de hauteur et des mouvements de force et d’endurance._x000D_Rack pouvant contenir jusqu'à 5 power bag</v>
          </cell>
          <cell r="AO401" t="str">
            <v>http://www.leaderfit-equipement.com/images/eboutique/20140909123251.jpg</v>
          </cell>
          <cell r="AP401">
            <v>0.2</v>
          </cell>
        </row>
        <row r="402">
          <cell r="B402">
            <v>3575</v>
          </cell>
          <cell r="C402" t="str">
            <v>Pack rack + soft medecine ball</v>
          </cell>
          <cell r="D402" t="str">
            <v>Pack rack + soft medecine ball</v>
          </cell>
          <cell r="F402" t="str">
            <v>SET</v>
          </cell>
          <cell r="H402">
            <v>139.62</v>
          </cell>
          <cell r="I402">
            <v>160.56299999999999</v>
          </cell>
          <cell r="J402">
            <v>0.15</v>
          </cell>
          <cell r="K402">
            <v>240</v>
          </cell>
          <cell r="AB402">
            <v>0.3309875000000001</v>
          </cell>
          <cell r="AD402">
            <v>204</v>
          </cell>
          <cell r="AE402">
            <v>204</v>
          </cell>
          <cell r="AF402">
            <v>0.15</v>
          </cell>
          <cell r="AG402">
            <v>0.21292647058823533</v>
          </cell>
          <cell r="AL402" t="str">
            <v>CROSSFIT</v>
          </cell>
          <cell r="AM402">
            <v>707600</v>
          </cell>
          <cell r="AN402" t="str">
            <v>Soft medecine ball, combiné rassemblant les fonctionnalités d'un ballon et d'un medecine ball._x000D_Travail d'amorti dans les échanges grâce au lest, meilleure absorption des chocs._x000D_Permet de travailler tous les groupes musculaires de manière ludique, mais aus</v>
          </cell>
          <cell r="AO402" t="str">
            <v>http://www.leaderfit-equipement.com/images/eboutique/20150122165629.jpg</v>
          </cell>
          <cell r="AP402">
            <v>0.2</v>
          </cell>
        </row>
        <row r="403">
          <cell r="B403">
            <v>3015</v>
          </cell>
          <cell r="C403" t="str">
            <v>pack rack + tapis</v>
          </cell>
          <cell r="D403" t="str">
            <v>pack rack + tapis</v>
          </cell>
          <cell r="F403" t="str">
            <v>SET</v>
          </cell>
          <cell r="H403">
            <v>268.75</v>
          </cell>
          <cell r="I403">
            <v>309.0625</v>
          </cell>
          <cell r="J403">
            <v>0.15</v>
          </cell>
          <cell r="K403">
            <v>500</v>
          </cell>
          <cell r="AB403">
            <v>0.38187499999999996</v>
          </cell>
          <cell r="AD403">
            <v>400</v>
          </cell>
          <cell r="AE403">
            <v>400</v>
          </cell>
          <cell r="AF403">
            <v>0.2</v>
          </cell>
          <cell r="AG403">
            <v>0.22734374999999996</v>
          </cell>
          <cell r="AL403" t="str">
            <v>FITNESS</v>
          </cell>
          <cell r="AM403">
            <v>707600</v>
          </cell>
          <cell r="AN403" t="str">
            <v>Tapis extra confort et résistant grâce à sa grande densité et sa large épaisseur._x000D__x000D_Le rack tapis roulant est un chariot acier muni de 4 broches réglables en largeur, et de 4 roulettes pivotantes pour faciliter le stockage et le déplacement de vos tapis._x000D_P</v>
          </cell>
          <cell r="AO403" t="str">
            <v>http://www.leaderfit-equipement.com/images/eboutique/20150123115818.jpg</v>
          </cell>
          <cell r="AP403">
            <v>0.2</v>
          </cell>
        </row>
        <row r="404">
          <cell r="B404">
            <v>2488</v>
          </cell>
          <cell r="C404" t="str">
            <v>pack rack +10 paires</v>
          </cell>
          <cell r="D404" t="str">
            <v>pack rack +10 paires</v>
          </cell>
          <cell r="F404" t="str">
            <v>SET</v>
          </cell>
          <cell r="H404">
            <v>476.32</v>
          </cell>
          <cell r="I404">
            <v>547.76799999999992</v>
          </cell>
          <cell r="J404">
            <v>0.15</v>
          </cell>
          <cell r="K404">
            <v>792.9</v>
          </cell>
          <cell r="AB404">
            <v>0.30915878420986265</v>
          </cell>
          <cell r="AD404">
            <v>673.96499999999992</v>
          </cell>
          <cell r="AE404">
            <v>673.96499999999992</v>
          </cell>
          <cell r="AF404">
            <v>0.15</v>
          </cell>
          <cell r="AG404">
            <v>0.18724562848219128</v>
          </cell>
          <cell r="AL404" t="str">
            <v>MUSCULATION</v>
          </cell>
          <cell r="AM404">
            <v>707600</v>
          </cell>
          <cell r="AN404" t="str">
            <v>_x000D_Haltères avec poignées en acier, poids en caoutchouc de forme hexagonale pour éviter de rouler. Rack de rangement sur 2 niveaux pour 10 à 15 paires d'haltères.</v>
          </cell>
          <cell r="AO404" t="str">
            <v>http://www.leaderfit-equipement.com/images/eboutique/20140909102544.jpg</v>
          </cell>
          <cell r="AP404">
            <v>0.2</v>
          </cell>
        </row>
        <row r="405">
          <cell r="B405">
            <v>3932</v>
          </cell>
          <cell r="C405" t="str">
            <v>pack rack gris + 20 kits couleurs</v>
          </cell>
          <cell r="D405" t="str">
            <v>pack rack + 20 kits</v>
          </cell>
          <cell r="E405" t="str">
            <v>WOHLSTAND</v>
          </cell>
          <cell r="F405" t="str">
            <v>SET</v>
          </cell>
          <cell r="G405">
            <v>607</v>
          </cell>
          <cell r="H405">
            <v>537.16814159292039</v>
          </cell>
          <cell r="I405">
            <v>617.74336283185835</v>
          </cell>
          <cell r="J405">
            <v>0.15</v>
          </cell>
          <cell r="K405">
            <v>1350</v>
          </cell>
          <cell r="AB405">
            <v>0.542412323828253</v>
          </cell>
          <cell r="AD405">
            <v>944.99999999999989</v>
          </cell>
          <cell r="AE405">
            <v>944.99999999999989</v>
          </cell>
          <cell r="AF405">
            <v>0.3</v>
          </cell>
          <cell r="AG405">
            <v>0.34630331975464712</v>
          </cell>
          <cell r="AL405" t="str">
            <v>FITNESS</v>
          </cell>
          <cell r="AM405">
            <v>707600</v>
          </cell>
          <cell r="AN405" t="str">
            <v>Disques de pump couleur en caoutchouc de forme octogonale les rendant fixes lorsqu'ils sont posés au sol. Barre en caoutchouc, antiglisse et lavable à l'eau.</v>
          </cell>
          <cell r="AO405" t="str">
            <v>Pas d'image dispo</v>
          </cell>
          <cell r="AP405">
            <v>0.2</v>
          </cell>
        </row>
        <row r="406">
          <cell r="B406">
            <v>3937</v>
          </cell>
          <cell r="C406" t="str">
            <v>pack rack gris + 20 kits noirs</v>
          </cell>
          <cell r="D406" t="str">
            <v>pack rack + 20 kits</v>
          </cell>
          <cell r="E406" t="str">
            <v>WOHLSTAND</v>
          </cell>
          <cell r="F406" t="str">
            <v>SET</v>
          </cell>
          <cell r="G406">
            <v>589</v>
          </cell>
          <cell r="H406">
            <v>521.2389380530974</v>
          </cell>
          <cell r="I406">
            <v>599.42477876106193</v>
          </cell>
          <cell r="J406">
            <v>0.15</v>
          </cell>
          <cell r="K406">
            <v>1350</v>
          </cell>
          <cell r="AB406">
            <v>0.55598164536217642</v>
          </cell>
          <cell r="AD406">
            <v>944.99999999999989</v>
          </cell>
          <cell r="AE406">
            <v>944.99999999999989</v>
          </cell>
          <cell r="AF406">
            <v>0.3</v>
          </cell>
          <cell r="AG406">
            <v>0.365688064803109</v>
          </cell>
          <cell r="AL406" t="str">
            <v>FITNESS</v>
          </cell>
          <cell r="AM406">
            <v>707600</v>
          </cell>
          <cell r="AN406" t="str">
            <v>Disques de pump couleur en caoutchouc de forme octogonale les rendant fixes lorsqu'ils sont posés au sol. Barre en caoutchouc, antiglisse et lavable à l'eau.</v>
          </cell>
          <cell r="AO406" t="str">
            <v>Pas d'image dispo</v>
          </cell>
          <cell r="AP406">
            <v>0.2</v>
          </cell>
        </row>
        <row r="407">
          <cell r="B407">
            <v>3936</v>
          </cell>
          <cell r="C407" t="str">
            <v>pack rack mural + 10 tapis</v>
          </cell>
          <cell r="D407" t="str">
            <v>pack rack + tapis</v>
          </cell>
          <cell r="F407" t="str">
            <v>SET</v>
          </cell>
          <cell r="H407">
            <v>121.35000000000001</v>
          </cell>
          <cell r="I407">
            <v>139.55250000000001</v>
          </cell>
          <cell r="J407">
            <v>0.15</v>
          </cell>
          <cell r="K407">
            <v>250</v>
          </cell>
          <cell r="AB407">
            <v>0.44179000000000002</v>
          </cell>
          <cell r="AD407">
            <v>200</v>
          </cell>
          <cell r="AE407">
            <v>200</v>
          </cell>
          <cell r="AF407">
            <v>0.2</v>
          </cell>
          <cell r="AG407">
            <v>0.30223749999999994</v>
          </cell>
          <cell r="AL407" t="str">
            <v>FITNESS</v>
          </cell>
          <cell r="AM407">
            <v>707600</v>
          </cell>
          <cell r="AN407" t="str">
            <v>Tapis extra confort et résistant grâce à sa grande densité et sa large épaisseur._x000D__x000D_Le rack tapis roulant est un chariot acier muni de 4 broches réglables en largeur, et de 4 roulettes pivotantes pour faciliter le stockage et le déplacement de vos tapis._x000D_P</v>
          </cell>
          <cell r="AO407" t="str">
            <v>http://www.leaderfit-equipement.com/images/eboutique/20150123115818.jpg</v>
          </cell>
          <cell r="AP407">
            <v>0.2</v>
          </cell>
        </row>
        <row r="408">
          <cell r="B408">
            <v>3938</v>
          </cell>
          <cell r="C408" t="str">
            <v>pack rack noir + 20 kits couleurs</v>
          </cell>
          <cell r="D408" t="str">
            <v>pack rack + 20 kits</v>
          </cell>
          <cell r="E408" t="str">
            <v>WOHLSTAND</v>
          </cell>
          <cell r="F408" t="str">
            <v>SET</v>
          </cell>
          <cell r="G408">
            <v>660.9</v>
          </cell>
          <cell r="H408">
            <v>592.45000000000005</v>
          </cell>
          <cell r="I408">
            <v>681.3175</v>
          </cell>
          <cell r="J408">
            <v>0.15</v>
          </cell>
          <cell r="K408">
            <v>1401</v>
          </cell>
          <cell r="AB408">
            <v>0.51369200571020701</v>
          </cell>
          <cell r="AD408">
            <v>980.69999999999993</v>
          </cell>
          <cell r="AE408">
            <v>980.69999999999993</v>
          </cell>
          <cell r="AF408">
            <v>0.3</v>
          </cell>
          <cell r="AG408">
            <v>0.30527429387172422</v>
          </cell>
          <cell r="AL408" t="str">
            <v>FITNESS</v>
          </cell>
          <cell r="AM408">
            <v>707600</v>
          </cell>
          <cell r="AN408" t="str">
            <v>Disques de pump couleur en caoutchouc de forme octogonale les rendant fixes lorsqu'ils sont posés au sol. Barre en caoutchouc, antiglisse et lavable à l'eau.</v>
          </cell>
          <cell r="AO408" t="str">
            <v>Pas d'image dispo</v>
          </cell>
          <cell r="AP408">
            <v>0.2</v>
          </cell>
        </row>
        <row r="409">
          <cell r="B409">
            <v>3939</v>
          </cell>
          <cell r="C409" t="str">
            <v>pack rack noir + 20 kits noirs</v>
          </cell>
          <cell r="D409" t="str">
            <v>pack rack + 20 kits</v>
          </cell>
          <cell r="E409" t="str">
            <v>WOHLSTAND</v>
          </cell>
          <cell r="F409" t="str">
            <v>SET</v>
          </cell>
          <cell r="G409">
            <v>642.9</v>
          </cell>
          <cell r="H409">
            <v>568.93805309734512</v>
          </cell>
          <cell r="I409">
            <v>654.27876106194685</v>
          </cell>
          <cell r="J409">
            <v>0.15</v>
          </cell>
          <cell r="K409">
            <v>1401</v>
          </cell>
          <cell r="AB409">
            <v>0.53299160523772526</v>
          </cell>
          <cell r="AD409">
            <v>980.69999999999993</v>
          </cell>
          <cell r="AE409">
            <v>980.69999999999993</v>
          </cell>
          <cell r="AF409">
            <v>0.3</v>
          </cell>
          <cell r="AG409">
            <v>0.33284515033960749</v>
          </cell>
          <cell r="AL409" t="str">
            <v>FITNESS</v>
          </cell>
          <cell r="AM409">
            <v>707600</v>
          </cell>
          <cell r="AN409" t="str">
            <v>Disques de pump couleur en caoutchouc de forme octogonale les rendant fixes lorsqu'ils sont posés au sol. Barre en caoutchouc, antiglisse et lavable à l'eau.</v>
          </cell>
          <cell r="AO409" t="str">
            <v>Pas d'image dispo</v>
          </cell>
          <cell r="AP409">
            <v>0.2</v>
          </cell>
        </row>
        <row r="410">
          <cell r="B410">
            <v>2620</v>
          </cell>
          <cell r="C410" t="str">
            <v>PACK SONORISATION POUR SALLE</v>
          </cell>
          <cell r="D410" t="str">
            <v>PACK SONORISATION POUR SALLE</v>
          </cell>
          <cell r="E410" t="str">
            <v>MUSIC STOCK</v>
          </cell>
          <cell r="F410" t="str">
            <v>SET</v>
          </cell>
          <cell r="H410">
            <v>1058.29</v>
          </cell>
          <cell r="I410">
            <v>1058.29</v>
          </cell>
          <cell r="J410">
            <v>0</v>
          </cell>
          <cell r="K410">
            <v>1164.1199999999999</v>
          </cell>
          <cell r="AB410">
            <v>9.0909871834518707E-2</v>
          </cell>
          <cell r="AD410">
            <v>1164.1199999999999</v>
          </cell>
          <cell r="AE410">
            <v>1164.1199999999999</v>
          </cell>
          <cell r="AF410">
            <v>0</v>
          </cell>
          <cell r="AG410">
            <v>9.0909871834518707E-2</v>
          </cell>
          <cell r="AH410">
            <v>63</v>
          </cell>
          <cell r="AL410" t="str">
            <v>SONORISATION</v>
          </cell>
          <cell r="AM410">
            <v>707600</v>
          </cell>
          <cell r="AN410" t="str">
            <v>Pack sonorisation pour salle complet, avec enceintes, table de mixage, lecteur CD, ampli de puissance et rack abs</v>
          </cell>
          <cell r="AO410" t="str">
            <v>http://www.leaderfit-equipement.com/images/eboutique/20130823170115.jpg</v>
          </cell>
          <cell r="AP410">
            <v>0.2</v>
          </cell>
        </row>
        <row r="411">
          <cell r="B411">
            <v>1676</v>
          </cell>
          <cell r="C411" t="str">
            <v>PACKAGE PILATES GRAVITY</v>
          </cell>
          <cell r="D411" t="str">
            <v>PACKAGE PILATES GRAVITY</v>
          </cell>
          <cell r="E411" t="str">
            <v>TOTAL GYM</v>
          </cell>
          <cell r="F411" t="str">
            <v>SET</v>
          </cell>
          <cell r="G411">
            <v>344.3</v>
          </cell>
          <cell r="H411">
            <v>304.69026548672571</v>
          </cell>
          <cell r="I411">
            <v>350.39380530973455</v>
          </cell>
          <cell r="J411">
            <v>0.15</v>
          </cell>
          <cell r="K411">
            <v>624.86</v>
          </cell>
          <cell r="AB411">
            <v>0.43924430222812383</v>
          </cell>
          <cell r="AD411">
            <v>499.88800000000003</v>
          </cell>
          <cell r="AE411">
            <v>499.88800000000003</v>
          </cell>
          <cell r="AF411">
            <v>0.2</v>
          </cell>
          <cell r="AG411">
            <v>0.29905537778515479</v>
          </cell>
          <cell r="AH411">
            <v>10</v>
          </cell>
          <cell r="AL411" t="str">
            <v>PILATES BIEN ETRE</v>
          </cell>
          <cell r="AM411">
            <v>707600</v>
          </cell>
          <cell r="AN411" t="str">
            <v xml:space="preserve">Dans le Package Pilates Gravity, on retrouve:_x000D_Banc pour biceps :_x000D_Se fixe au sommet du chariot coulissant. Réglage de la hauteur et de l’inclinaison._x000D_Barre de presse :_x000D_Travail des épaules, des pectoraux et du dos avec la prise large et travail des triceps </v>
          </cell>
          <cell r="AO411" t="str">
            <v>http://www.leaderfit-equipement.com/images/eboutique/20130531163008.jpg</v>
          </cell>
          <cell r="AP411">
            <v>0.2</v>
          </cell>
        </row>
        <row r="412">
          <cell r="B412">
            <v>2368</v>
          </cell>
          <cell r="C412" t="str">
            <v>PALME DE MAIN BLEU</v>
          </cell>
          <cell r="D412" t="str">
            <v>PALME DE MAIN BLEU</v>
          </cell>
          <cell r="F412" t="str">
            <v>PR</v>
          </cell>
          <cell r="H412">
            <v>1.73</v>
          </cell>
          <cell r="I412">
            <v>1.903</v>
          </cell>
          <cell r="J412">
            <v>0.1</v>
          </cell>
          <cell r="K412">
            <v>6.52</v>
          </cell>
          <cell r="L412">
            <v>5.85</v>
          </cell>
          <cell r="M412">
            <v>67.470085470085479</v>
          </cell>
          <cell r="P412">
            <v>5.52</v>
          </cell>
          <cell r="Q412">
            <v>65.525362318840578</v>
          </cell>
          <cell r="AB412">
            <v>0.70812883435582819</v>
          </cell>
          <cell r="AD412">
            <v>3.5859999999999999</v>
          </cell>
          <cell r="AE412">
            <v>3.5859999999999999</v>
          </cell>
          <cell r="AF412">
            <v>0.45</v>
          </cell>
          <cell r="AG412">
            <v>0.46932515337423308</v>
          </cell>
          <cell r="AH412">
            <v>0.02</v>
          </cell>
          <cell r="AJ412" t="str">
            <v>Bleu</v>
          </cell>
          <cell r="AL412" t="str">
            <v>AQUAFITNESS</v>
          </cell>
          <cell r="AM412">
            <v>707600</v>
          </cell>
          <cell r="AN412" t="str">
            <v>Véritables paddles d'entraînement pour un travail de musculation, les palmes de main renforcent les bras. Ils sont munis d'attaches pour maintenir les mains efficacement.</v>
          </cell>
          <cell r="AO412" t="str">
            <v>http://www.leaderfit-equipement.com/images/eboutique/20130821111740.jpg</v>
          </cell>
          <cell r="AP412">
            <v>0.2</v>
          </cell>
        </row>
        <row r="413">
          <cell r="B413">
            <v>2367</v>
          </cell>
          <cell r="C413" t="str">
            <v>PALME DE MAIN ROSE</v>
          </cell>
          <cell r="D413" t="str">
            <v>PALME DE MAIN ROSE</v>
          </cell>
          <cell r="F413" t="str">
            <v>PR</v>
          </cell>
          <cell r="H413">
            <v>1.73</v>
          </cell>
          <cell r="I413">
            <v>1.903</v>
          </cell>
          <cell r="J413">
            <v>0.1</v>
          </cell>
          <cell r="K413">
            <v>6.52</v>
          </cell>
          <cell r="L413">
            <v>5.85</v>
          </cell>
          <cell r="M413">
            <v>67.470085470085479</v>
          </cell>
          <cell r="P413">
            <v>5.52</v>
          </cell>
          <cell r="Q413">
            <v>65.525362318840578</v>
          </cell>
          <cell r="AB413">
            <v>0.70812883435582819</v>
          </cell>
          <cell r="AD413">
            <v>3.5859999999999999</v>
          </cell>
          <cell r="AE413">
            <v>3.5859999999999999</v>
          </cell>
          <cell r="AF413">
            <v>0.45</v>
          </cell>
          <cell r="AG413">
            <v>0.46932515337423308</v>
          </cell>
          <cell r="AH413">
            <v>0.02</v>
          </cell>
          <cell r="AJ413" t="str">
            <v>Rose</v>
          </cell>
          <cell r="AL413" t="str">
            <v>AQUAFITNESS</v>
          </cell>
          <cell r="AM413">
            <v>707600</v>
          </cell>
          <cell r="AN413" t="str">
            <v>Véritables paddles d'entraînement pour un travail de musculation, les palmes de main renforcent les bras. Ils sont munis d'attaches pour maintenir les mains efficacement.</v>
          </cell>
          <cell r="AO413" t="str">
            <v>http://www.leaderfit-equipement.com/images/eboutique/20130821111703.jpg</v>
          </cell>
          <cell r="AP413">
            <v>0.2</v>
          </cell>
        </row>
        <row r="414">
          <cell r="B414">
            <v>2439</v>
          </cell>
          <cell r="C414" t="str">
            <v>PAO</v>
          </cell>
          <cell r="D414" t="str">
            <v>PAO</v>
          </cell>
          <cell r="E414" t="str">
            <v>METAL BOXE</v>
          </cell>
          <cell r="F414" t="str">
            <v>PC</v>
          </cell>
          <cell r="H414">
            <v>20.02</v>
          </cell>
          <cell r="I414">
            <v>22.022000000000002</v>
          </cell>
          <cell r="J414">
            <v>0.1</v>
          </cell>
          <cell r="K414">
            <v>30.1</v>
          </cell>
          <cell r="AB414">
            <v>0.26837209302325582</v>
          </cell>
          <cell r="AD414">
            <v>27.090000000000003</v>
          </cell>
          <cell r="AE414">
            <v>27.090000000000003</v>
          </cell>
          <cell r="AF414">
            <v>0.1</v>
          </cell>
          <cell r="AG414">
            <v>0.18708010335917313</v>
          </cell>
          <cell r="AH414">
            <v>1.2</v>
          </cell>
          <cell r="AI414" t="str">
            <v>40x20x10cm</v>
          </cell>
          <cell r="AL414" t="str">
            <v>FITNESS</v>
          </cell>
          <cell r="AM414">
            <v>707600</v>
          </cell>
          <cell r="AN414" t="str">
            <v>_x000D_PAO de boxe, bouclier de frappe avec ouverture latérale de décompression. Maintien sur l'avant-bras par 2 larges bandes velcro et une poignée.</v>
          </cell>
          <cell r="AO414" t="str">
            <v>http://www.leaderfit-equipement.com/images/eboutique/20130829103633.jpg</v>
          </cell>
          <cell r="AP414">
            <v>0.2</v>
          </cell>
        </row>
        <row r="415">
          <cell r="B415">
            <v>1677</v>
          </cell>
          <cell r="C415" t="str">
            <v>PARACHUTE DE RESISTANCE</v>
          </cell>
          <cell r="D415" t="str">
            <v>PARACHUTE 140CM</v>
          </cell>
          <cell r="E415" t="str">
            <v>AMAYA</v>
          </cell>
          <cell r="F415" t="str">
            <v>PC</v>
          </cell>
          <cell r="H415">
            <v>8.25</v>
          </cell>
          <cell r="I415">
            <v>9.0750000000000011</v>
          </cell>
          <cell r="J415">
            <v>0.1</v>
          </cell>
          <cell r="K415">
            <v>20.65</v>
          </cell>
          <cell r="AB415">
            <v>0.56053268765133168</v>
          </cell>
          <cell r="AD415">
            <v>14.454999999999998</v>
          </cell>
          <cell r="AE415">
            <v>14.454999999999998</v>
          </cell>
          <cell r="AF415">
            <v>0.3</v>
          </cell>
          <cell r="AG415">
            <v>0.37218955378761664</v>
          </cell>
          <cell r="AH415">
            <v>0.8</v>
          </cell>
          <cell r="AL415" t="str">
            <v>PERSONAL TRAINER</v>
          </cell>
          <cell r="AM415">
            <v>707600</v>
          </cell>
          <cell r="AN415" t="str">
            <v>Le parachute de résistance taille permet un travail de renforcement et de vitesse par charge naturelle (air). Fixation sur ceinture.</v>
          </cell>
          <cell r="AO415" t="str">
            <v>http://www.leaderfit-equipement.com/images/eboutique/20140822171036.jpg</v>
          </cell>
          <cell r="AP415">
            <v>0.2</v>
          </cell>
        </row>
        <row r="416">
          <cell r="B416">
            <v>2021</v>
          </cell>
          <cell r="C416" t="str">
            <v>PARRELLELS BAR</v>
          </cell>
          <cell r="D416" t="str">
            <v>PARRELLELS BAR</v>
          </cell>
          <cell r="E416" t="str">
            <v>AMAYA</v>
          </cell>
          <cell r="F416" t="str">
            <v>PR</v>
          </cell>
          <cell r="H416">
            <v>35.630000000000003</v>
          </cell>
          <cell r="I416">
            <v>39.193000000000005</v>
          </cell>
          <cell r="J416">
            <v>0.1</v>
          </cell>
          <cell r="K416">
            <v>88.63</v>
          </cell>
          <cell r="L416">
            <v>84.2</v>
          </cell>
          <cell r="M416">
            <v>53.452494061757719</v>
          </cell>
          <cell r="P416">
            <v>79.77</v>
          </cell>
          <cell r="Q416">
            <v>50.867494045380461</v>
          </cell>
          <cell r="AB416">
            <v>0.55779081575087441</v>
          </cell>
          <cell r="AD416">
            <v>62.04099999999999</v>
          </cell>
          <cell r="AE416">
            <v>62.04099999999999</v>
          </cell>
          <cell r="AF416">
            <v>0.3</v>
          </cell>
          <cell r="AG416">
            <v>0.36827259392982037</v>
          </cell>
          <cell r="AH416">
            <v>3</v>
          </cell>
          <cell r="AI416" t="str">
            <v>50x65x70cm</v>
          </cell>
          <cell r="AL416" t="str">
            <v>CROSSFIT</v>
          </cell>
          <cell r="AM416">
            <v>707600</v>
          </cell>
          <cell r="AN416" t="str">
            <v>La parallel bar propose un travail polyvalent du corps: bras, poitrine, dos et muscles du tronc, tout cela grâce à l'utilisation du poids de son corps comme résistance._x000D_Cette barre est aussi utilisée pour des exercices d'étirement._x000D_Augmentation de la forc</v>
          </cell>
          <cell r="AO416" t="str">
            <v>http://www.leaderfit-equipement.com/images/eboutique/20140822164302.jpg</v>
          </cell>
          <cell r="AP416">
            <v>0.2</v>
          </cell>
        </row>
        <row r="417">
          <cell r="B417">
            <v>2441</v>
          </cell>
          <cell r="C417" t="str">
            <v>PATTE D'OURS</v>
          </cell>
          <cell r="D417" t="str">
            <v>PATTE D'OURS</v>
          </cell>
          <cell r="E417" t="str">
            <v>METAL BOXE</v>
          </cell>
          <cell r="F417" t="str">
            <v>PC</v>
          </cell>
          <cell r="H417">
            <v>13.58</v>
          </cell>
          <cell r="I417">
            <v>14.938000000000001</v>
          </cell>
          <cell r="J417">
            <v>0.1</v>
          </cell>
          <cell r="K417">
            <v>24.25</v>
          </cell>
          <cell r="AB417">
            <v>0.38400000000000001</v>
          </cell>
          <cell r="AD417">
            <v>19.400000000000002</v>
          </cell>
          <cell r="AE417">
            <v>19.400000000000002</v>
          </cell>
          <cell r="AF417">
            <v>0.2</v>
          </cell>
          <cell r="AG417">
            <v>0.23000000000000009</v>
          </cell>
          <cell r="AH417">
            <v>0.7</v>
          </cell>
          <cell r="AL417" t="str">
            <v>FITNESS</v>
          </cell>
          <cell r="AM417">
            <v>707600</v>
          </cell>
          <cell r="AN417" t="str">
            <v>Pattes d'ours classiques pour tout type de boxe, serrage au poignet par velcro. Vendues par paire.</v>
          </cell>
          <cell r="AO417" t="str">
            <v>http://www.leaderfit-equipement.com/images/eboutique/20130829103451.jpg</v>
          </cell>
          <cell r="AP417">
            <v>0.2</v>
          </cell>
        </row>
        <row r="418">
          <cell r="B418">
            <v>3682</v>
          </cell>
          <cell r="C418" t="str">
            <v>Peck deck EVOLVE</v>
          </cell>
          <cell r="D418" t="str">
            <v>Peck deck EVOLVE</v>
          </cell>
          <cell r="E418" t="str">
            <v>PULSE FITNESS</v>
          </cell>
          <cell r="F418" t="str">
            <v>PC</v>
          </cell>
          <cell r="G418">
            <v>2337.3000000000002</v>
          </cell>
          <cell r="H418">
            <v>2068.4070796460182</v>
          </cell>
          <cell r="I418">
            <v>2068.4070796460182</v>
          </cell>
          <cell r="J418">
            <v>0</v>
          </cell>
          <cell r="K418">
            <v>3186</v>
          </cell>
          <cell r="AB418">
            <v>0.35078246087695597</v>
          </cell>
          <cell r="AD418">
            <v>2708.1</v>
          </cell>
          <cell r="AE418">
            <v>2708.1</v>
          </cell>
          <cell r="AF418">
            <v>0.15</v>
          </cell>
          <cell r="AG418">
            <v>0.23621465985524226</v>
          </cell>
          <cell r="AH418">
            <v>300</v>
          </cell>
          <cell r="AI418" t="str">
            <v>144,5 _ 140 _ 181,5cm</v>
          </cell>
          <cell r="AL418" t="str">
            <v>MUSCULATION</v>
          </cell>
          <cell r="AM418">
            <v>707100</v>
          </cell>
          <cell r="AN418" t="str">
            <v>Bras indépendants + Résistance variable + Régulateur de charge + Siège réglable 10 hauteurs</v>
          </cell>
          <cell r="AO418" t="str">
            <v>http://www.leaderfit-equipement.com/images/eboutique/20140908164903.jpg</v>
          </cell>
          <cell r="AP418">
            <v>0.2</v>
          </cell>
        </row>
        <row r="419">
          <cell r="B419">
            <v>3553</v>
          </cell>
          <cell r="C419" t="str">
            <v>Perche de nage</v>
          </cell>
          <cell r="D419" t="str">
            <v>Perche de nage</v>
          </cell>
          <cell r="E419" t="str">
            <v>TENREV</v>
          </cell>
          <cell r="F419" t="str">
            <v>SET</v>
          </cell>
          <cell r="H419">
            <v>44.5</v>
          </cell>
          <cell r="I419">
            <v>48.95</v>
          </cell>
          <cell r="J419">
            <v>0.1</v>
          </cell>
          <cell r="K419">
            <v>146.85000000000002</v>
          </cell>
          <cell r="AB419">
            <v>0.66666666666666674</v>
          </cell>
          <cell r="AD419">
            <v>88.110000000000014</v>
          </cell>
          <cell r="AE419">
            <v>88.110000000000014</v>
          </cell>
          <cell r="AF419">
            <v>0.4</v>
          </cell>
          <cell r="AG419">
            <v>0.44444444444444453</v>
          </cell>
          <cell r="AH419">
            <v>10</v>
          </cell>
          <cell r="AI419" t="str">
            <v>Manche téléscopique de 85 à 375cm</v>
          </cell>
          <cell r="AL419" t="str">
            <v>AQUAFITNESS</v>
          </cell>
          <cell r="AM419">
            <v>707600</v>
          </cell>
          <cell r="AN419" t="str">
            <v>Permet de nager sur place dans une piscine. Elle est idéale pour les_x000D_sportifs car elle leur permet de s’entraîner et pour la santé, elle facilite_x000D_la ré-éducation voire donne l’accés à la nage en toute sécurité.</v>
          </cell>
          <cell r="AO419" t="str">
            <v>http://www.leaderfit-equipement.com/images/eboutique/20140904152714.jpg</v>
          </cell>
          <cell r="AP419">
            <v>0.2</v>
          </cell>
        </row>
        <row r="420">
          <cell r="B420">
            <v>2625</v>
          </cell>
          <cell r="C420" t="str">
            <v>PIED SUPPORT ENCEINTE</v>
          </cell>
          <cell r="D420" t="str">
            <v>PIED SUPPORT ENCEINTE</v>
          </cell>
          <cell r="E420" t="str">
            <v>MUSIC STOCK</v>
          </cell>
          <cell r="F420" t="str">
            <v>PC</v>
          </cell>
          <cell r="H420">
            <v>45.6</v>
          </cell>
          <cell r="I420">
            <v>45.6</v>
          </cell>
          <cell r="J420">
            <v>0</v>
          </cell>
          <cell r="K420">
            <v>50.16</v>
          </cell>
          <cell r="AB420">
            <v>9.0909090909090828E-2</v>
          </cell>
          <cell r="AD420">
            <v>50.16</v>
          </cell>
          <cell r="AE420">
            <v>50.16</v>
          </cell>
          <cell r="AF420">
            <v>0</v>
          </cell>
          <cell r="AG420">
            <v>9.0909090909090828E-2</v>
          </cell>
          <cell r="AH420">
            <v>2.5</v>
          </cell>
          <cell r="AI420" t="str">
            <v>Hauteur réglable de 125 à 220cm</v>
          </cell>
          <cell r="AL420" t="str">
            <v>SONORISATION</v>
          </cell>
          <cell r="AM420">
            <v>707600</v>
          </cell>
          <cell r="AN420" t="str">
            <v>_x000D_Pied d'enceinte, vendu par paire, hauteur réglable.</v>
          </cell>
          <cell r="AO420" t="str">
            <v>http://www.leaderfit-equipement.com/images/eboutique/20130827165751.jpg</v>
          </cell>
          <cell r="AP420">
            <v>0.2</v>
          </cell>
        </row>
        <row r="421">
          <cell r="B421">
            <v>3684</v>
          </cell>
          <cell r="C421" t="str">
            <v>Pilates half roller short top 45 cm</v>
          </cell>
          <cell r="D421" t="str">
            <v>Pilates half roller short top 45 cm</v>
          </cell>
          <cell r="E421" t="str">
            <v>K-WELL</v>
          </cell>
          <cell r="F421" t="str">
            <v>PC</v>
          </cell>
          <cell r="H421">
            <v>13.2</v>
          </cell>
          <cell r="I421">
            <v>15.839999999999998</v>
          </cell>
          <cell r="J421">
            <v>0.2</v>
          </cell>
          <cell r="K421">
            <v>22.5</v>
          </cell>
          <cell r="AB421">
            <v>0.29600000000000004</v>
          </cell>
          <cell r="AD421">
            <v>19.125</v>
          </cell>
          <cell r="AE421">
            <v>19.125</v>
          </cell>
          <cell r="AF421">
            <v>0.15</v>
          </cell>
          <cell r="AG421">
            <v>0.17176470588235304</v>
          </cell>
          <cell r="AH421">
            <v>0.55000000000000004</v>
          </cell>
          <cell r="AI421" t="str">
            <v>45 _ 15 _ 7,5cm</v>
          </cell>
          <cell r="AL421" t="str">
            <v>PILATES BIEN ETRE</v>
          </cell>
          <cell r="AM421">
            <v>707600</v>
          </cell>
          <cell r="AN421" t="str">
            <v>Rouleau en mousse pour la pratique des exercices Pilates. Mousse très compacte pour plus de confort. Léger et très résistant. Revêtement antidérapant lavable.</v>
          </cell>
          <cell r="AO421" t="str">
            <v>http://www.leaderfit-equipement.com/images/eboutique/20140909093041.jpg</v>
          </cell>
          <cell r="AP421">
            <v>0.2</v>
          </cell>
        </row>
        <row r="422">
          <cell r="B422">
            <v>3683</v>
          </cell>
          <cell r="C422" t="str">
            <v>Pilates half roller short top 50*150*75</v>
          </cell>
          <cell r="D422" t="str">
            <v>Pilates half roller short top 50*150*75</v>
          </cell>
          <cell r="E422" t="str">
            <v>K-WELL</v>
          </cell>
          <cell r="F422" t="str">
            <v>PC</v>
          </cell>
          <cell r="H422">
            <v>12</v>
          </cell>
          <cell r="I422">
            <v>14.399999999999999</v>
          </cell>
          <cell r="J422">
            <v>0.2</v>
          </cell>
          <cell r="K422">
            <v>25</v>
          </cell>
          <cell r="AB422">
            <v>0.42400000000000004</v>
          </cell>
          <cell r="AD422">
            <v>20</v>
          </cell>
          <cell r="AE422">
            <v>20</v>
          </cell>
          <cell r="AF422">
            <v>0.2</v>
          </cell>
          <cell r="AG422">
            <v>0.28000000000000003</v>
          </cell>
          <cell r="AH422">
            <v>0.35</v>
          </cell>
          <cell r="AI422" t="str">
            <v>50 _ 15 _ 7,5cm</v>
          </cell>
          <cell r="AL422" t="str">
            <v>PILATES BIEN ETRE</v>
          </cell>
          <cell r="AM422">
            <v>707600</v>
          </cell>
          <cell r="AN422" t="str">
            <v>_x000D_Rouleau en mousse pour la pratique des exercices Pilates. Mousse très compacte pour plus de confort. Léger et très résistant. Revêtement antidérapant lavable.</v>
          </cell>
          <cell r="AO422" t="str">
            <v>http://www.leaderfit-equipement.com/images/eboutique/20140909092956.jpg</v>
          </cell>
          <cell r="AP422">
            <v>0.2</v>
          </cell>
        </row>
        <row r="423">
          <cell r="B423">
            <v>3685</v>
          </cell>
          <cell r="C423" t="str">
            <v>Pilates half roller top 100 cm</v>
          </cell>
          <cell r="D423" t="str">
            <v>Pilates half roller top 100 cm</v>
          </cell>
          <cell r="E423" t="str">
            <v>K-WELL</v>
          </cell>
          <cell r="F423" t="str">
            <v>PC</v>
          </cell>
          <cell r="H423">
            <v>15.5</v>
          </cell>
          <cell r="I423">
            <v>18.599999999999998</v>
          </cell>
          <cell r="J423">
            <v>0.2</v>
          </cell>
          <cell r="K423">
            <v>34</v>
          </cell>
          <cell r="AB423">
            <v>0.45294117647058829</v>
          </cell>
          <cell r="AD423">
            <v>25.5</v>
          </cell>
          <cell r="AE423">
            <v>25.5</v>
          </cell>
          <cell r="AF423">
            <v>0.25</v>
          </cell>
          <cell r="AG423">
            <v>0.27058823529411768</v>
          </cell>
          <cell r="AH423">
            <v>0.7</v>
          </cell>
          <cell r="AI423" t="str">
            <v>100 _ 15 _ 7,5cm</v>
          </cell>
          <cell r="AL423" t="str">
            <v>PILATES BIEN ETRE</v>
          </cell>
          <cell r="AM423">
            <v>707600</v>
          </cell>
          <cell r="AN423" t="str">
            <v>_x000D_Rouleau en mousse pour la pratique des exercices Pilates. Mousse très compacte pour plus de confort. Léger et très résistant. Revêtement antidérapant lavable.</v>
          </cell>
          <cell r="AO423" t="str">
            <v>http://www.leaderfit-equipement.com/images/eboutique/20140909093100.jpg</v>
          </cell>
          <cell r="AP423">
            <v>0.2</v>
          </cell>
        </row>
        <row r="424">
          <cell r="B424">
            <v>3686</v>
          </cell>
          <cell r="C424" t="str">
            <v>Pilates half roller top 90 cm</v>
          </cell>
          <cell r="D424" t="str">
            <v>Pilates half roller top 90 cm</v>
          </cell>
          <cell r="E424" t="str">
            <v>K-WELL</v>
          </cell>
          <cell r="F424" t="str">
            <v>PC</v>
          </cell>
          <cell r="H424">
            <v>17.899999999999999</v>
          </cell>
          <cell r="I424">
            <v>21.479999999999997</v>
          </cell>
          <cell r="J424">
            <v>0.2</v>
          </cell>
          <cell r="K424">
            <v>29</v>
          </cell>
          <cell r="AB424">
            <v>0.2593103448275863</v>
          </cell>
          <cell r="AD424">
            <v>26.1</v>
          </cell>
          <cell r="AE424">
            <v>26.1</v>
          </cell>
          <cell r="AF424">
            <v>0.1</v>
          </cell>
          <cell r="AG424">
            <v>0.17701149425287377</v>
          </cell>
          <cell r="AH424">
            <v>0.9</v>
          </cell>
          <cell r="AI424" t="str">
            <v>90 _ 15 _ 7,5cm</v>
          </cell>
          <cell r="AL424" t="str">
            <v>PILATES BIEN ETRE</v>
          </cell>
          <cell r="AM424">
            <v>707600</v>
          </cell>
          <cell r="AN424" t="str">
            <v>_x000D_Rouleau en mousse pour la pratique des exercices Pilates. Mousse très compacte pour plus de confort. Léger et très résistant. Revêtement antidérapant lavable.</v>
          </cell>
          <cell r="AO424" t="str">
            <v>http://www.leaderfit-equipement.com/images/eboutique/20140909093957.jpg</v>
          </cell>
          <cell r="AP424">
            <v>0.2</v>
          </cell>
        </row>
        <row r="425">
          <cell r="B425">
            <v>1682</v>
          </cell>
          <cell r="C425" t="str">
            <v>PILATES RING LF</v>
          </cell>
          <cell r="D425" t="str">
            <v>PILATES RING</v>
          </cell>
          <cell r="E425" t="str">
            <v>RISING</v>
          </cell>
          <cell r="F425" t="str">
            <v>PC</v>
          </cell>
          <cell r="G425">
            <v>2.95</v>
          </cell>
          <cell r="H425">
            <v>2.610619469026549</v>
          </cell>
          <cell r="I425">
            <v>3.002212389380531</v>
          </cell>
          <cell r="J425">
            <v>0.15</v>
          </cell>
          <cell r="K425">
            <v>14.21</v>
          </cell>
          <cell r="L425">
            <v>12.79</v>
          </cell>
          <cell r="M425">
            <v>76.526877330879344</v>
          </cell>
          <cell r="P425">
            <v>12.12</v>
          </cell>
          <cell r="Q425">
            <v>75.229270714682073</v>
          </cell>
          <cell r="T425">
            <v>11.37</v>
          </cell>
          <cell r="U425">
            <v>73.595317595597777</v>
          </cell>
          <cell r="AB425">
            <v>0.78872537724274938</v>
          </cell>
          <cell r="AD425">
            <v>7.1050000000000004</v>
          </cell>
          <cell r="AE425">
            <v>7.1050000000000004</v>
          </cell>
          <cell r="AF425">
            <v>0.5</v>
          </cell>
          <cell r="AG425">
            <v>0.57745075448549876</v>
          </cell>
          <cell r="AH425">
            <v>0.45</v>
          </cell>
          <cell r="AI425" t="str">
            <v>Diamètre intérieur : 34cm, Diamètre extérieur : 37cm</v>
          </cell>
          <cell r="AL425" t="str">
            <v>PILATES BIEN ETRE</v>
          </cell>
          <cell r="AM425">
            <v>707600</v>
          </cell>
          <cell r="AN425" t="str">
            <v>Adapté pour un public débutant ou confirmé, le Pilates ring classique renforce les muscles profonds du corps et peut être utilisé en renforcement musculaire et en Pilates, aussi bien en cours collectifs qu’en coaching._x000D_Cet anneau de résistance souple perm</v>
          </cell>
          <cell r="AO425" t="str">
            <v>http://www.leaderfit-equipement.com/images/eboutique/20130604111452.jpg</v>
          </cell>
          <cell r="AP425">
            <v>0.2</v>
          </cell>
        </row>
        <row r="426">
          <cell r="B426">
            <v>3687</v>
          </cell>
          <cell r="C426" t="str">
            <v xml:space="preserve">Pilates roller top 100H </v>
          </cell>
          <cell r="D426" t="str">
            <v xml:space="preserve">Pilates roller top 100H </v>
          </cell>
          <cell r="E426" t="str">
            <v>K-WELL</v>
          </cell>
          <cell r="F426" t="str">
            <v>PC</v>
          </cell>
          <cell r="H426">
            <v>21.2</v>
          </cell>
          <cell r="I426">
            <v>25.439999999999998</v>
          </cell>
          <cell r="J426">
            <v>0.2</v>
          </cell>
          <cell r="K426">
            <v>42</v>
          </cell>
          <cell r="AB426">
            <v>0.39428571428571435</v>
          </cell>
          <cell r="AD426">
            <v>33.6</v>
          </cell>
          <cell r="AE426">
            <v>33.6</v>
          </cell>
          <cell r="AF426">
            <v>0.2</v>
          </cell>
          <cell r="AG426">
            <v>0.24285714285714299</v>
          </cell>
          <cell r="AH426">
            <v>1.1000000000000001</v>
          </cell>
          <cell r="AI426" t="str">
            <v>100 _ 15 _ 15cm</v>
          </cell>
          <cell r="AL426" t="str">
            <v>PILATES BIEN ETRE</v>
          </cell>
          <cell r="AM426">
            <v>707600</v>
          </cell>
          <cell r="AN426" t="str">
            <v>_x000D_Rouleau en mousse pour la pratique des exercices Pilates. Mousse très compacte pour plus de confort. Léger et très résistant. Revêtement antidérapant lavable.</v>
          </cell>
          <cell r="AO426" t="str">
            <v>http://www.leaderfit-equipement.com/images/eboutique/20140909094421.jpg</v>
          </cell>
          <cell r="AP426">
            <v>0.2</v>
          </cell>
        </row>
        <row r="427">
          <cell r="B427">
            <v>3688</v>
          </cell>
          <cell r="C427" t="str">
            <v>Pilates roller top 90L</v>
          </cell>
          <cell r="D427" t="str">
            <v>Pilates roller top 90L</v>
          </cell>
          <cell r="E427" t="str">
            <v>K-WELL</v>
          </cell>
          <cell r="F427" t="str">
            <v>PC</v>
          </cell>
          <cell r="H427">
            <v>25</v>
          </cell>
          <cell r="I427">
            <v>30</v>
          </cell>
          <cell r="J427">
            <v>0.2</v>
          </cell>
          <cell r="K427">
            <v>39</v>
          </cell>
          <cell r="AB427">
            <v>0.23076923076923073</v>
          </cell>
          <cell r="AD427">
            <v>35.1</v>
          </cell>
          <cell r="AE427">
            <v>35.1</v>
          </cell>
          <cell r="AF427">
            <v>0.1</v>
          </cell>
          <cell r="AG427">
            <v>0.14529914529914534</v>
          </cell>
          <cell r="AH427">
            <v>1.8</v>
          </cell>
          <cell r="AI427" t="str">
            <v>90x15x15cm</v>
          </cell>
          <cell r="AL427" t="str">
            <v>PILATES BIEN ETRE</v>
          </cell>
          <cell r="AM427">
            <v>707600</v>
          </cell>
          <cell r="AN427" t="str">
            <v>_x000D_Rouleau en mousse pour la pratique des exercices Pilates. Mousse très compacte pour plus de confort. Léger et très résistant. Revêtement antidérapant lavable.</v>
          </cell>
          <cell r="AO427" t="str">
            <v>http://www.leaderfit-equipement.com/images/eboutique/20140829101313.jpg</v>
          </cell>
          <cell r="AP427">
            <v>0.2</v>
          </cell>
        </row>
        <row r="428">
          <cell r="B428">
            <v>1684</v>
          </cell>
          <cell r="C428" t="str">
            <v xml:space="preserve">PINCES METAL STOP DISQUE </v>
          </cell>
          <cell r="D428" t="str">
            <v>COLLARS FOR OLYMPIC BAR</v>
          </cell>
          <cell r="E428" t="str">
            <v>WOHLSTAND</v>
          </cell>
          <cell r="F428" t="str">
            <v>PR</v>
          </cell>
          <cell r="G428">
            <v>1.3</v>
          </cell>
          <cell r="H428">
            <v>1.1504424778761064</v>
          </cell>
          <cell r="I428">
            <v>1.3230088495575223</v>
          </cell>
          <cell r="J428">
            <v>0.15</v>
          </cell>
          <cell r="K428">
            <v>4</v>
          </cell>
          <cell r="AB428">
            <v>0.66924778761061943</v>
          </cell>
          <cell r="AD428">
            <v>2.4</v>
          </cell>
          <cell r="AE428">
            <v>2.4</v>
          </cell>
          <cell r="AF428">
            <v>0.4</v>
          </cell>
          <cell r="AG428">
            <v>0.44874631268436571</v>
          </cell>
          <cell r="AH428">
            <v>5.0000000000000001E-3</v>
          </cell>
          <cell r="AI428" t="str">
            <v>Diamètre: 51mm</v>
          </cell>
          <cell r="AL428" t="str">
            <v>MUSCULATION</v>
          </cell>
          <cell r="AM428">
            <v>707600</v>
          </cell>
          <cell r="AN428" t="str">
            <v>_x000D_Pinces stop disque, clips permettant de stopper les disques olympiques sur les barres de musculation.</v>
          </cell>
          <cell r="AO428" t="str">
            <v>http://www.leaderfit-equipement.com/images/eboutique/20150127162712.jpg</v>
          </cell>
          <cell r="AP428">
            <v>0.2</v>
          </cell>
        </row>
        <row r="429">
          <cell r="B429">
            <v>2371</v>
          </cell>
          <cell r="C429" t="str">
            <v xml:space="preserve">PLANCHE </v>
          </cell>
          <cell r="D429" t="str">
            <v xml:space="preserve">PLANCHE </v>
          </cell>
          <cell r="E429" t="str">
            <v>TENREV</v>
          </cell>
          <cell r="F429" t="str">
            <v>PC</v>
          </cell>
          <cell r="H429">
            <v>3.15</v>
          </cell>
          <cell r="I429">
            <v>3.4650000000000003</v>
          </cell>
          <cell r="J429">
            <v>0.1</v>
          </cell>
          <cell r="K429">
            <v>8.7799999999999994</v>
          </cell>
          <cell r="L429">
            <v>8.2799999999999994</v>
          </cell>
          <cell r="M429">
            <v>58.152173913043477</v>
          </cell>
          <cell r="P429">
            <v>7.86</v>
          </cell>
          <cell r="Q429">
            <v>55.916030534351137</v>
          </cell>
          <cell r="AB429">
            <v>0.60535307517084269</v>
          </cell>
          <cell r="AD429">
            <v>5.7069999999999999</v>
          </cell>
          <cell r="AE429">
            <v>5.7069999999999999</v>
          </cell>
          <cell r="AF429">
            <v>0.35</v>
          </cell>
          <cell r="AG429">
            <v>0.39285088487821962</v>
          </cell>
          <cell r="AH429">
            <v>0.5</v>
          </cell>
          <cell r="AL429" t="str">
            <v>AQUAFITNESS</v>
          </cell>
          <cell r="AM429">
            <v>707600</v>
          </cell>
          <cell r="AN429" t="str">
            <v>_x000D_La planche est l'outil idéal pour le travail du bas du corps. Sa forme profilée avec deux poignées permet de mieux tenir la planche.</v>
          </cell>
          <cell r="AO429" t="str">
            <v>http://www.leaderfit-equipement.com/images/eboutique/20130821112144.jpg</v>
          </cell>
          <cell r="AP429">
            <v>0.2</v>
          </cell>
        </row>
        <row r="430">
          <cell r="B430">
            <v>3704</v>
          </cell>
          <cell r="C430" t="str">
            <v>PLATE STORAGE SLEVVE</v>
          </cell>
          <cell r="D430" t="str">
            <v>PLATE STORAGE SLEVVE</v>
          </cell>
          <cell r="E430" t="str">
            <v>RISING</v>
          </cell>
          <cell r="F430" t="str">
            <v>PC</v>
          </cell>
          <cell r="G430">
            <v>16.75</v>
          </cell>
          <cell r="H430">
            <v>14.823008849557523</v>
          </cell>
          <cell r="I430">
            <v>17.04646017699115</v>
          </cell>
          <cell r="J430">
            <v>0.15</v>
          </cell>
          <cell r="K430">
            <v>36.196249999999999</v>
          </cell>
          <cell r="AB430">
            <v>0.52905452423963384</v>
          </cell>
          <cell r="AD430">
            <v>25.337374999999998</v>
          </cell>
          <cell r="AE430">
            <v>25.337374999999998</v>
          </cell>
          <cell r="AF430">
            <v>0.3</v>
          </cell>
          <cell r="AG430">
            <v>0.32722074891376274</v>
          </cell>
          <cell r="AH430">
            <v>6</v>
          </cell>
          <cell r="AL430" t="str">
            <v>CROSSFIT</v>
          </cell>
          <cell r="AM430">
            <v>707600</v>
          </cell>
          <cell r="AN430" t="str">
            <v>Barre de rangement pour disques à accrocher à la cage functional training. Peut contenir jusqu’ à 4 disques.</v>
          </cell>
          <cell r="AO430" t="str">
            <v>http://www.leaderfit-equipement.com/images/eboutique/20140827094030.jpg</v>
          </cell>
          <cell r="AP430">
            <v>0.2</v>
          </cell>
        </row>
        <row r="431">
          <cell r="B431">
            <v>1685</v>
          </cell>
          <cell r="C431" t="str">
            <v>PLOTS DE VITESSE PAR 48</v>
          </cell>
          <cell r="D431" t="str">
            <v>HALF CONES</v>
          </cell>
          <cell r="E431" t="str">
            <v>AMAYA</v>
          </cell>
          <cell r="F431" t="str">
            <v>LOT DE 48</v>
          </cell>
          <cell r="H431">
            <v>14.31</v>
          </cell>
          <cell r="I431">
            <v>15.741000000000001</v>
          </cell>
          <cell r="J431">
            <v>0.1</v>
          </cell>
          <cell r="K431">
            <v>28.85</v>
          </cell>
          <cell r="AB431">
            <v>0.45438474870017331</v>
          </cell>
          <cell r="AD431">
            <v>21.637500000000003</v>
          </cell>
          <cell r="AE431">
            <v>21.637500000000003</v>
          </cell>
          <cell r="AF431">
            <v>0.25</v>
          </cell>
          <cell r="AG431">
            <v>0.27251299826689779</v>
          </cell>
          <cell r="AH431">
            <v>2.2999999999999998</v>
          </cell>
          <cell r="AL431" t="str">
            <v>PERSONAL TRAINER</v>
          </cell>
          <cell r="AM431">
            <v>707600</v>
          </cell>
          <cell r="AN431" t="str">
            <v>Set 48 plots de vitesse, avec des plots très souples et légers pour les sports en salle et outdoor. Outil indispensable de coaching collectif ou individuel, notamment pour délimiter la zone d'entraînement.</v>
          </cell>
          <cell r="AO431" t="str">
            <v>http://www.leaderfit-equipement.com/images/eboutique/20130603134034.jpg</v>
          </cell>
          <cell r="AP431">
            <v>0.2</v>
          </cell>
        </row>
        <row r="432">
          <cell r="B432">
            <v>2577</v>
          </cell>
          <cell r="C432" t="str">
            <v>PLOTS LESTES</v>
          </cell>
          <cell r="D432" t="str">
            <v>PLOTS LESTES</v>
          </cell>
          <cell r="E432" t="str">
            <v>AMAYA</v>
          </cell>
          <cell r="F432" t="str">
            <v>PC</v>
          </cell>
          <cell r="H432">
            <v>6.9</v>
          </cell>
          <cell r="I432">
            <v>7.5900000000000007</v>
          </cell>
          <cell r="J432">
            <v>0.1</v>
          </cell>
          <cell r="K432">
            <v>16.39</v>
          </cell>
          <cell r="AB432">
            <v>0.53691275167785224</v>
          </cell>
          <cell r="AD432">
            <v>11.472999999999999</v>
          </cell>
          <cell r="AE432">
            <v>11.472999999999999</v>
          </cell>
          <cell r="AF432">
            <v>0.3</v>
          </cell>
          <cell r="AG432">
            <v>0.33844678811121753</v>
          </cell>
          <cell r="AH432">
            <v>0.3</v>
          </cell>
          <cell r="AL432" t="str">
            <v>PERSONAL TRAINER</v>
          </cell>
          <cell r="AM432">
            <v>707600</v>
          </cell>
          <cell r="AN432" t="str">
            <v>Plots lestés 3kg pour la construction d'un kit d'obstacle dans le cadre d'une séance d'entraînement.</v>
          </cell>
          <cell r="AO432" t="str">
            <v>http://www.leaderfit-equipement.com/images/eboutique/20130603134034.jpg</v>
          </cell>
          <cell r="AP432">
            <v>0.2</v>
          </cell>
        </row>
        <row r="433">
          <cell r="B433">
            <v>3689</v>
          </cell>
          <cell r="C433" t="str">
            <v>PLYO PLATFORM</v>
          </cell>
          <cell r="D433" t="str">
            <v>PLYO PLATFORM</v>
          </cell>
          <cell r="E433" t="str">
            <v>RISING</v>
          </cell>
          <cell r="F433" t="str">
            <v>PC</v>
          </cell>
          <cell r="G433">
            <v>63</v>
          </cell>
          <cell r="H433">
            <v>55.752212389380539</v>
          </cell>
          <cell r="I433">
            <v>64.115044247787608</v>
          </cell>
          <cell r="J433">
            <v>0.15</v>
          </cell>
          <cell r="K433">
            <v>125.26719999999999</v>
          </cell>
          <cell r="AB433">
            <v>0.48817372586129792</v>
          </cell>
          <cell r="AD433">
            <v>93.950399999999988</v>
          </cell>
          <cell r="AE433">
            <v>93.950399999999988</v>
          </cell>
          <cell r="AF433">
            <v>0.25</v>
          </cell>
          <cell r="AG433">
            <v>0.31756496781506394</v>
          </cell>
          <cell r="AH433">
            <v>16</v>
          </cell>
          <cell r="AL433" t="str">
            <v>CROSSFIT</v>
          </cell>
          <cell r="AM433">
            <v>707600</v>
          </cell>
          <cell r="AN433" t="str">
            <v>Plate-forme avec une seule fixation pour un travail pliométrique, à accrocher à la cage functional training.</v>
          </cell>
          <cell r="AO433" t="str">
            <v>http://www.leaderfit-equipement.com/images/eboutique/20140827153229.jpg</v>
          </cell>
          <cell r="AP433">
            <v>0.2</v>
          </cell>
        </row>
        <row r="434">
          <cell r="B434">
            <v>2467</v>
          </cell>
          <cell r="C434" t="str">
            <v>PLYOBOX  45,8 CM</v>
          </cell>
          <cell r="D434" t="str">
            <v>PLYOBOX  45,8 CM</v>
          </cell>
          <cell r="E434" t="str">
            <v>AMAYA</v>
          </cell>
          <cell r="F434" t="str">
            <v>PC</v>
          </cell>
          <cell r="H434">
            <v>179.85</v>
          </cell>
          <cell r="I434">
            <v>197.83500000000001</v>
          </cell>
          <cell r="J434">
            <v>0.1</v>
          </cell>
          <cell r="K434">
            <v>299.33</v>
          </cell>
          <cell r="AB434">
            <v>0.33907393178097744</v>
          </cell>
          <cell r="AD434">
            <v>254.43049999999997</v>
          </cell>
          <cell r="AE434">
            <v>254.43049999999997</v>
          </cell>
          <cell r="AF434">
            <v>0.15</v>
          </cell>
          <cell r="AG434">
            <v>0.22243991974232635</v>
          </cell>
          <cell r="AH434">
            <v>13</v>
          </cell>
          <cell r="AI434" t="str">
            <v>45,8cm</v>
          </cell>
          <cell r="AL434" t="str">
            <v>CROSSFIT</v>
          </cell>
          <cell r="AM434">
            <v>707600</v>
          </cell>
          <cell r="AO434" t="str">
            <v>http://www.leaderfit-equipement.com/images/eboutique/20140822162630.jpg</v>
          </cell>
          <cell r="AP434">
            <v>0.2</v>
          </cell>
        </row>
        <row r="435">
          <cell r="B435">
            <v>2348</v>
          </cell>
          <cell r="C435" t="str">
            <v>PLYOBOX  61 CM</v>
          </cell>
          <cell r="D435" t="str">
            <v>PLYOBOX  61 CM</v>
          </cell>
          <cell r="E435" t="str">
            <v>AMAYA</v>
          </cell>
          <cell r="F435" t="str">
            <v>PC</v>
          </cell>
          <cell r="H435">
            <v>231</v>
          </cell>
          <cell r="I435">
            <v>254.10000000000002</v>
          </cell>
          <cell r="J435">
            <v>0.1</v>
          </cell>
          <cell r="K435">
            <v>386.29</v>
          </cell>
          <cell r="AB435">
            <v>0.34220404359419088</v>
          </cell>
          <cell r="AD435">
            <v>328.34649999999999</v>
          </cell>
          <cell r="AE435">
            <v>328.34649999999999</v>
          </cell>
          <cell r="AF435">
            <v>0.15</v>
          </cell>
          <cell r="AG435">
            <v>0.22612240422845975</v>
          </cell>
          <cell r="AH435">
            <v>15</v>
          </cell>
          <cell r="AI435" t="str">
            <v>61cm</v>
          </cell>
          <cell r="AL435" t="str">
            <v>CROSSFIT</v>
          </cell>
          <cell r="AM435">
            <v>707600</v>
          </cell>
          <cell r="AO435" t="str">
            <v>http://www.leaderfit-equipement.com/images/eboutique/20140822162630.jpg</v>
          </cell>
          <cell r="AP435">
            <v>0.2</v>
          </cell>
        </row>
        <row r="436">
          <cell r="B436">
            <v>2466</v>
          </cell>
          <cell r="C436" t="str">
            <v>PLYOBOX 30,5 CM</v>
          </cell>
          <cell r="D436" t="str">
            <v>PLYOBOX 30,5 CM</v>
          </cell>
          <cell r="E436" t="str">
            <v>AMAYA</v>
          </cell>
          <cell r="F436" t="str">
            <v>PC</v>
          </cell>
          <cell r="H436">
            <v>118.8</v>
          </cell>
          <cell r="I436">
            <v>130.68</v>
          </cell>
          <cell r="J436">
            <v>0.1</v>
          </cell>
          <cell r="K436">
            <v>197.32</v>
          </cell>
          <cell r="AB436">
            <v>0.33772552199472927</v>
          </cell>
          <cell r="AD436">
            <v>167.72199999999998</v>
          </cell>
          <cell r="AE436">
            <v>167.72199999999998</v>
          </cell>
          <cell r="AF436">
            <v>0.15</v>
          </cell>
          <cell r="AG436">
            <v>0.22085355528791673</v>
          </cell>
          <cell r="AH436">
            <v>10</v>
          </cell>
          <cell r="AI436" t="str">
            <v>30,5cm</v>
          </cell>
          <cell r="AL436" t="str">
            <v>CROSSFIT</v>
          </cell>
          <cell r="AM436">
            <v>707600</v>
          </cell>
          <cell r="AO436" t="str">
            <v>http://www.leaderfit-equipement.com/images/eboutique/20140822162630.jpg</v>
          </cell>
          <cell r="AP436">
            <v>0.2</v>
          </cell>
        </row>
        <row r="437">
          <cell r="B437">
            <v>3554</v>
          </cell>
          <cell r="C437" t="str">
            <v>Plyobox set</v>
          </cell>
          <cell r="D437" t="str">
            <v>PLYOBOX SET</v>
          </cell>
          <cell r="E437" t="str">
            <v>AMAYA</v>
          </cell>
          <cell r="F437" t="str">
            <v>SET</v>
          </cell>
          <cell r="H437">
            <v>134.91999999999999</v>
          </cell>
          <cell r="I437">
            <v>148.41200000000001</v>
          </cell>
          <cell r="J437">
            <v>0.1</v>
          </cell>
          <cell r="K437">
            <v>250</v>
          </cell>
          <cell r="AB437">
            <v>0.40635199999999994</v>
          </cell>
          <cell r="AD437">
            <v>200</v>
          </cell>
          <cell r="AE437">
            <v>200</v>
          </cell>
          <cell r="AF437">
            <v>0.2</v>
          </cell>
          <cell r="AG437">
            <v>0.25793999999999995</v>
          </cell>
          <cell r="AH437">
            <v>35</v>
          </cell>
          <cell r="AL437" t="str">
            <v>CROSSFIT</v>
          </cell>
          <cell r="AM437">
            <v>707600</v>
          </cell>
          <cell r="AN437" t="str">
            <v>Set de 3 plyobox en métal avec revêtement anti-dérapant pour créer un parcours de plyométrie.</v>
          </cell>
          <cell r="AO437" t="str">
            <v>http://www.leaderfit-equipement.com/images/eboutique/20140822162630.jpg</v>
          </cell>
          <cell r="AP437">
            <v>0.2</v>
          </cell>
        </row>
        <row r="438">
          <cell r="B438">
            <v>3690</v>
          </cell>
          <cell r="C438" t="str">
            <v>PLYOMETRIC BOX BOARD</v>
          </cell>
          <cell r="D438" t="str">
            <v>PLYOMETRIC BOX BOARD</v>
          </cell>
          <cell r="E438" t="str">
            <v>RISING</v>
          </cell>
          <cell r="F438" t="str">
            <v>PC</v>
          </cell>
          <cell r="G438">
            <v>80</v>
          </cell>
          <cell r="H438">
            <v>70.796460176991161</v>
          </cell>
          <cell r="I438">
            <v>81.415929203539832</v>
          </cell>
          <cell r="J438">
            <v>0.15</v>
          </cell>
          <cell r="K438">
            <v>170</v>
          </cell>
          <cell r="AB438">
            <v>0.52108276939094211</v>
          </cell>
          <cell r="AD438">
            <v>118.99999999999999</v>
          </cell>
          <cell r="AE438">
            <v>118.99999999999999</v>
          </cell>
          <cell r="AF438">
            <v>0.3</v>
          </cell>
          <cell r="AG438">
            <v>0.31583252770134584</v>
          </cell>
          <cell r="AH438">
            <v>1.9</v>
          </cell>
          <cell r="AI438" t="str">
            <v>1080mm</v>
          </cell>
          <cell r="AL438" t="str">
            <v>CROSSFIT</v>
          </cell>
          <cell r="AM438">
            <v>707600</v>
          </cell>
          <cell r="AN438" t="str">
            <v>Plate-forme avec deux fixations pour un travail pliométrique</v>
          </cell>
          <cell r="AO438" t="str">
            <v>http://www.leaderfit-equipement.com/images/eboutique/20140827151806.jpg</v>
          </cell>
          <cell r="AP438">
            <v>0.2</v>
          </cell>
        </row>
        <row r="439">
          <cell r="B439">
            <v>1686</v>
          </cell>
          <cell r="C439" t="str">
            <v>POIGNEE DE TIRAGE</v>
          </cell>
          <cell r="D439" t="str">
            <v>3 - SINGLE GRIP HANDLE</v>
          </cell>
          <cell r="E439" t="str">
            <v>WOHLSTAND</v>
          </cell>
          <cell r="F439" t="str">
            <v>PC</v>
          </cell>
          <cell r="G439">
            <v>4.8</v>
          </cell>
          <cell r="H439">
            <v>4.2477876106194694</v>
          </cell>
          <cell r="I439">
            <v>4.8849557522123899</v>
          </cell>
          <cell r="J439">
            <v>0.15</v>
          </cell>
          <cell r="K439">
            <v>11.71</v>
          </cell>
          <cell r="AB439">
            <v>0.5828389622363459</v>
          </cell>
          <cell r="AD439">
            <v>7.6115000000000004</v>
          </cell>
          <cell r="AE439">
            <v>7.6115000000000004</v>
          </cell>
          <cell r="AF439">
            <v>0.35</v>
          </cell>
          <cell r="AG439">
            <v>0.35821378805591675</v>
          </cell>
          <cell r="AH439">
            <v>0.9</v>
          </cell>
          <cell r="AI439" t="str">
            <v>14cm</v>
          </cell>
          <cell r="AL439" t="str">
            <v>MUSCULATION</v>
          </cell>
          <cell r="AM439">
            <v>707600</v>
          </cell>
          <cell r="AN439" t="str">
            <v>Poignée de tirage, accessoire de tirage pour la musculation._x000D_Travail des biceps, des pectoraux et des triceps, poignées avec renforts._x000D_Complémentaire dans l'utilisation d'appareils à charge guidée. Idéale pour le travail à la poulie.</v>
          </cell>
          <cell r="AO439" t="str">
            <v>http://www.leaderfit-equipement.com/images/eboutique/20130607143022.jpg</v>
          </cell>
          <cell r="AP439">
            <v>0.2</v>
          </cell>
        </row>
        <row r="440">
          <cell r="B440">
            <v>1688</v>
          </cell>
          <cell r="C440" t="str">
            <v>PORTIQUE SANGLES 2M</v>
          </cell>
          <cell r="D440" t="str">
            <v>PORTIQUE SANGLES 2M</v>
          </cell>
          <cell r="E440" t="str">
            <v>AMAYA</v>
          </cell>
          <cell r="F440" t="str">
            <v>PC</v>
          </cell>
          <cell r="H440">
            <v>426.94</v>
          </cell>
          <cell r="I440">
            <v>469.63400000000001</v>
          </cell>
          <cell r="J440">
            <v>0.1</v>
          </cell>
          <cell r="K440">
            <v>1068.56</v>
          </cell>
          <cell r="AB440">
            <v>0.56049824062289433</v>
          </cell>
          <cell r="AD440">
            <v>747.99199999999996</v>
          </cell>
          <cell r="AE440">
            <v>747.99199999999996</v>
          </cell>
          <cell r="AF440">
            <v>0.3</v>
          </cell>
          <cell r="AG440">
            <v>0.3721403437469919</v>
          </cell>
          <cell r="AH440">
            <v>95</v>
          </cell>
          <cell r="AI440" t="str">
            <v>2m</v>
          </cell>
          <cell r="AL440" t="str">
            <v>CROSSFIT</v>
          </cell>
          <cell r="AM440">
            <v>707100</v>
          </cell>
          <cell r="AN440" t="str">
            <v>_x000D_PORTIQUE 4M soit 8 postes + 8 SANGLES LF'SUSPENSION dont 4 OFFERTES Pack complet pour un cours de suspension training Possibilité de faire le pack rack pour les autres tailles de portiques</v>
          </cell>
          <cell r="AO440" t="str">
            <v>http://www.leaderfit-equipement.com/images/eboutique/20140827150811.jpg</v>
          </cell>
          <cell r="AP440">
            <v>0.2</v>
          </cell>
        </row>
        <row r="441">
          <cell r="B441">
            <v>1689</v>
          </cell>
          <cell r="C441" t="str">
            <v>PORTIQUE SANGLES 3M</v>
          </cell>
          <cell r="D441" t="str">
            <v>PORTIQUE SANGLES 3M</v>
          </cell>
          <cell r="E441" t="str">
            <v>AMAYA</v>
          </cell>
          <cell r="F441" t="str">
            <v>PC</v>
          </cell>
          <cell r="H441">
            <v>512.33000000000004</v>
          </cell>
          <cell r="I441">
            <v>563.5630000000001</v>
          </cell>
          <cell r="J441">
            <v>0.1</v>
          </cell>
          <cell r="K441">
            <v>1228.26</v>
          </cell>
          <cell r="AB441">
            <v>0.54116962206698904</v>
          </cell>
          <cell r="AD441">
            <v>859.78199999999993</v>
          </cell>
          <cell r="AE441">
            <v>859.78199999999993</v>
          </cell>
          <cell r="AF441">
            <v>0.3</v>
          </cell>
          <cell r="AG441">
            <v>0.34452803152426992</v>
          </cell>
          <cell r="AH441">
            <v>142.5</v>
          </cell>
          <cell r="AI441" t="str">
            <v>3m</v>
          </cell>
          <cell r="AL441" t="str">
            <v>CROSSFIT</v>
          </cell>
          <cell r="AM441">
            <v>707100</v>
          </cell>
          <cell r="AN441" t="str">
            <v>_x000D_PORTIQUE 4M soit 8 postes + 8 SANGLES LF'SUSPENSION dont 4 OFFERTES Pack complet pour un cours de suspension training Possibilité de faire le pack rack pour les autres tailles de portiques</v>
          </cell>
          <cell r="AO441" t="str">
            <v>http://www.leaderfit-equipement.com/images/eboutique/20140827150811.jpg</v>
          </cell>
          <cell r="AP441">
            <v>0.2</v>
          </cell>
        </row>
        <row r="442">
          <cell r="B442">
            <v>1690</v>
          </cell>
          <cell r="C442" t="str">
            <v>PORTIQUE SANGLES 4M</v>
          </cell>
          <cell r="D442" t="str">
            <v>PORTIQUE SANGLES 4M</v>
          </cell>
          <cell r="E442" t="str">
            <v>AMAYA</v>
          </cell>
          <cell r="F442" t="str">
            <v>PC</v>
          </cell>
          <cell r="H442">
            <v>597.71</v>
          </cell>
          <cell r="I442">
            <v>657.48100000000011</v>
          </cell>
          <cell r="J442">
            <v>0.1</v>
          </cell>
          <cell r="K442">
            <v>1398.36</v>
          </cell>
          <cell r="AB442">
            <v>0.52981993192024934</v>
          </cell>
          <cell r="AD442">
            <v>978.85199999999986</v>
          </cell>
          <cell r="AE442">
            <v>978.85199999999986</v>
          </cell>
          <cell r="AF442">
            <v>0.3</v>
          </cell>
          <cell r="AG442">
            <v>0.32831418845749893</v>
          </cell>
          <cell r="AH442">
            <v>190</v>
          </cell>
          <cell r="AI442" t="str">
            <v>4m</v>
          </cell>
          <cell r="AL442" t="str">
            <v>CROSSFIT</v>
          </cell>
          <cell r="AM442">
            <v>707100</v>
          </cell>
          <cell r="AN442" t="str">
            <v>_x000D_PORTIQUE 4M soit 8 postes + 8 SANGLES LF'SUSPENSION dont 4 OFFERTES Pack complet pour un cours de suspension training Possibilité de faire le pack rack pour les autres tailles de portiques</v>
          </cell>
          <cell r="AO442" t="str">
            <v>http://www.leaderfit-equipement.com/images/eboutique/20140827150811.jpg</v>
          </cell>
          <cell r="AP442">
            <v>0.2</v>
          </cell>
        </row>
        <row r="443">
          <cell r="B443">
            <v>1691</v>
          </cell>
          <cell r="C443" t="str">
            <v>PORTIQUE SANGLES 5M</v>
          </cell>
          <cell r="D443" t="str">
            <v>PORTIQUE SANGLES 5M</v>
          </cell>
          <cell r="E443" t="str">
            <v>AMAYA</v>
          </cell>
          <cell r="F443" t="str">
            <v>PC</v>
          </cell>
          <cell r="H443">
            <v>683.1</v>
          </cell>
          <cell r="I443">
            <v>751.41000000000008</v>
          </cell>
          <cell r="J443">
            <v>0.1</v>
          </cell>
          <cell r="K443">
            <v>1598.66</v>
          </cell>
          <cell r="AB443">
            <v>0.52997510414972537</v>
          </cell>
          <cell r="AD443">
            <v>1119.0619999999999</v>
          </cell>
          <cell r="AE443">
            <v>1119.0619999999999</v>
          </cell>
          <cell r="AF443">
            <v>0.3</v>
          </cell>
          <cell r="AG443">
            <v>0.3285358630710361</v>
          </cell>
          <cell r="AH443">
            <v>237.5</v>
          </cell>
          <cell r="AI443" t="str">
            <v>5m</v>
          </cell>
          <cell r="AL443" t="str">
            <v>CROSSFIT</v>
          </cell>
          <cell r="AM443">
            <v>707100</v>
          </cell>
          <cell r="AN443" t="str">
            <v>_x000D_PORTIQUE 4M soit 8 postes + 8 SANGLES LF'SUSPENSION dont 4 OFFERTES Pack complet pour un cours de suspension training Possibilité de faire le pack rack pour les autres tailles de portiques</v>
          </cell>
          <cell r="AO443" t="str">
            <v>http://www.leaderfit-equipement.com/images/eboutique/20140827150811.jpg</v>
          </cell>
          <cell r="AP443">
            <v>0.2</v>
          </cell>
        </row>
        <row r="444">
          <cell r="B444">
            <v>1692</v>
          </cell>
          <cell r="C444" t="str">
            <v>PORTIQUE SANGLES 6M</v>
          </cell>
          <cell r="D444" t="str">
            <v>PORTIQUE SANGLES 6M</v>
          </cell>
          <cell r="E444" t="str">
            <v>AMAYA</v>
          </cell>
          <cell r="F444" t="str">
            <v>PC</v>
          </cell>
          <cell r="H444">
            <v>768.49</v>
          </cell>
          <cell r="I444">
            <v>845.33900000000006</v>
          </cell>
          <cell r="J444">
            <v>0.1</v>
          </cell>
          <cell r="K444">
            <v>1798.49</v>
          </cell>
          <cell r="AB444">
            <v>0.52997292172878363</v>
          </cell>
          <cell r="AD444">
            <v>1258.943</v>
          </cell>
          <cell r="AE444">
            <v>1258.943</v>
          </cell>
          <cell r="AF444">
            <v>0.3</v>
          </cell>
          <cell r="AG444">
            <v>0.32853274532683363</v>
          </cell>
          <cell r="AH444">
            <v>285</v>
          </cell>
          <cell r="AI444" t="str">
            <v>6m</v>
          </cell>
          <cell r="AL444" t="str">
            <v>CROSSFIT</v>
          </cell>
          <cell r="AM444">
            <v>707100</v>
          </cell>
          <cell r="AN444" t="str">
            <v>_x000D_PORTIQUE 4M soit 8 postes + 8 SANGLES LF'SUSPENSION dont 4 OFFERTES Pack complet pour un cours de suspension training Possibilité de faire le pack rack pour les autres tailles de portiques</v>
          </cell>
          <cell r="AO444" t="str">
            <v>http://www.leaderfit-equipement.com/images/eboutique/20140827150811.jpg</v>
          </cell>
          <cell r="AP444">
            <v>0.2</v>
          </cell>
        </row>
        <row r="445">
          <cell r="B445">
            <v>3692</v>
          </cell>
          <cell r="C445" t="str">
            <v>Power bag 10kg</v>
          </cell>
          <cell r="D445" t="str">
            <v>POWER BAG 10KG</v>
          </cell>
          <cell r="E445" t="str">
            <v>RISING</v>
          </cell>
          <cell r="F445" t="str">
            <v>PC</v>
          </cell>
          <cell r="G445">
            <v>17</v>
          </cell>
          <cell r="H445">
            <v>15.044247787610621</v>
          </cell>
          <cell r="I445">
            <v>17.300884955752213</v>
          </cell>
          <cell r="J445">
            <v>0.15</v>
          </cell>
          <cell r="K445">
            <v>58.78799999999999</v>
          </cell>
          <cell r="AB445">
            <v>0.70570720290276556</v>
          </cell>
          <cell r="AD445">
            <v>32.333399999999997</v>
          </cell>
          <cell r="AE445">
            <v>32.333399999999997</v>
          </cell>
          <cell r="AF445">
            <v>0.45</v>
          </cell>
          <cell r="AG445">
            <v>0.46492218709593747</v>
          </cell>
          <cell r="AH445">
            <v>10</v>
          </cell>
          <cell r="AL445" t="str">
            <v>CROSSFIT</v>
          </cell>
          <cell r="AM445">
            <v>707600</v>
          </cell>
          <cell r="AN445" t="str">
            <v>Sac d’entraînement rempli de sable permettant de faire des mouvements explosifs en toute sécurité, des variations de hauteur et des mouvements de force et d’endurance.</v>
          </cell>
          <cell r="AO445" t="str">
            <v>http://www.leaderfit-equipement.com/images/eboutique/20140822163911.jpg</v>
          </cell>
          <cell r="AP445">
            <v>0.2</v>
          </cell>
        </row>
        <row r="446">
          <cell r="B446">
            <v>3693</v>
          </cell>
          <cell r="C446" t="str">
            <v>Power bag 15kg</v>
          </cell>
          <cell r="D446" t="str">
            <v>POWER BAG 15KG</v>
          </cell>
          <cell r="E446" t="str">
            <v>RISING</v>
          </cell>
          <cell r="F446" t="str">
            <v>PC</v>
          </cell>
          <cell r="G446">
            <v>20.5</v>
          </cell>
          <cell r="H446">
            <v>18.141592920353983</v>
          </cell>
          <cell r="I446">
            <v>20.862831858407077</v>
          </cell>
          <cell r="J446">
            <v>0.15</v>
          </cell>
          <cell r="K446">
            <v>70.885999999999996</v>
          </cell>
          <cell r="AB446">
            <v>0.70568473523111641</v>
          </cell>
          <cell r="AD446">
            <v>38.987299999999998</v>
          </cell>
          <cell r="AE446">
            <v>38.987299999999998</v>
          </cell>
          <cell r="AF446">
            <v>0.45</v>
          </cell>
          <cell r="AG446">
            <v>0.46488133678384813</v>
          </cell>
          <cell r="AH446">
            <v>15</v>
          </cell>
          <cell r="AL446" t="str">
            <v>CROSSFIT</v>
          </cell>
          <cell r="AM446">
            <v>707600</v>
          </cell>
          <cell r="AN446" t="str">
            <v>Sac d’entraînement rempli de sable permettant de faire des mouvements explosifs en toute sécurité, des variations de hauteur et des mouvements de force et d’endurance.</v>
          </cell>
          <cell r="AO446" t="str">
            <v>http://www.leaderfit-equipement.com/images/eboutique/20140822163911.jpg</v>
          </cell>
          <cell r="AP446">
            <v>0.2</v>
          </cell>
        </row>
        <row r="447">
          <cell r="B447">
            <v>3694</v>
          </cell>
          <cell r="C447" t="str">
            <v>Power bag 20kg</v>
          </cell>
          <cell r="D447" t="str">
            <v>POWER BAG 20KG</v>
          </cell>
          <cell r="E447" t="str">
            <v>RISING</v>
          </cell>
          <cell r="F447" t="str">
            <v>PC</v>
          </cell>
          <cell r="G447">
            <v>24</v>
          </cell>
          <cell r="H447">
            <v>21.238938053097346</v>
          </cell>
          <cell r="I447">
            <v>24.424778761061948</v>
          </cell>
          <cell r="J447">
            <v>0.15</v>
          </cell>
          <cell r="K447">
            <v>82.983999999999995</v>
          </cell>
          <cell r="AB447">
            <v>0.70566881855463759</v>
          </cell>
          <cell r="AD447">
            <v>45.641199999999998</v>
          </cell>
          <cell r="AE447">
            <v>45.641199999999998</v>
          </cell>
          <cell r="AF447">
            <v>0.45</v>
          </cell>
          <cell r="AG447">
            <v>0.46485239737206852</v>
          </cell>
          <cell r="AH447">
            <v>20</v>
          </cell>
          <cell r="AL447" t="str">
            <v>CROSSFIT</v>
          </cell>
          <cell r="AM447">
            <v>707600</v>
          </cell>
          <cell r="AN447" t="str">
            <v>Sac d’entraînement rempli de sable permettant de faire des mouvements explosifs en toute sécurité, des variations de hauteur et des mouvements de force et d’endurance.</v>
          </cell>
          <cell r="AO447" t="str">
            <v>http://www.leaderfit-equipement.com/images/eboutique/20140822163911.jpg</v>
          </cell>
          <cell r="AP447">
            <v>0.2</v>
          </cell>
        </row>
        <row r="448">
          <cell r="B448">
            <v>3695</v>
          </cell>
          <cell r="C448" t="str">
            <v>Power bag 25kg</v>
          </cell>
          <cell r="D448" t="str">
            <v>POWER BAG 25KG</v>
          </cell>
          <cell r="E448" t="str">
            <v>RISING</v>
          </cell>
          <cell r="F448" t="str">
            <v>PC</v>
          </cell>
          <cell r="G448">
            <v>27.5</v>
          </cell>
          <cell r="H448">
            <v>24.33628318584071</v>
          </cell>
          <cell r="I448">
            <v>27.986725663716815</v>
          </cell>
          <cell r="J448">
            <v>0.15</v>
          </cell>
          <cell r="K448">
            <v>95.081999999999994</v>
          </cell>
          <cell r="AB448">
            <v>0.70565695227575342</v>
          </cell>
          <cell r="AD448">
            <v>52.295099999999998</v>
          </cell>
          <cell r="AE448">
            <v>52.295099999999998</v>
          </cell>
          <cell r="AF448">
            <v>0.45</v>
          </cell>
          <cell r="AG448">
            <v>0.46483082231955164</v>
          </cell>
          <cell r="AH448">
            <v>25</v>
          </cell>
          <cell r="AL448" t="str">
            <v>CROSSFIT</v>
          </cell>
          <cell r="AM448">
            <v>707600</v>
          </cell>
          <cell r="AN448" t="str">
            <v>Sac d’entraînement rempli de sable permettant de faire des mouvements explosifs en toute sécurité, des variations de hauteur et des mouvements de force et d’endurance.</v>
          </cell>
          <cell r="AO448" t="str">
            <v>http://www.leaderfit-equipement.com/images/eboutique/20140822163911.jpg</v>
          </cell>
          <cell r="AP448">
            <v>0.2</v>
          </cell>
        </row>
        <row r="449">
          <cell r="B449">
            <v>3691</v>
          </cell>
          <cell r="C449" t="str">
            <v>Power bag 5kg</v>
          </cell>
          <cell r="D449" t="str">
            <v>POWER BAG 5KG</v>
          </cell>
          <cell r="E449" t="str">
            <v>RISING</v>
          </cell>
          <cell r="F449" t="str">
            <v>PC</v>
          </cell>
          <cell r="G449">
            <v>13.5</v>
          </cell>
          <cell r="H449">
            <v>11.946902654867257</v>
          </cell>
          <cell r="I449">
            <v>13.738938053097344</v>
          </cell>
          <cell r="J449">
            <v>0.15</v>
          </cell>
          <cell r="K449">
            <v>46.69</v>
          </cell>
          <cell r="AB449">
            <v>0.70574131391952566</v>
          </cell>
          <cell r="AD449">
            <v>25.679500000000001</v>
          </cell>
          <cell r="AE449">
            <v>25.679500000000001</v>
          </cell>
          <cell r="AF449">
            <v>0.45</v>
          </cell>
          <cell r="AG449">
            <v>0.46498420712641042</v>
          </cell>
          <cell r="AH449">
            <v>5</v>
          </cell>
          <cell r="AL449" t="str">
            <v>CROSSFIT</v>
          </cell>
          <cell r="AM449">
            <v>707600</v>
          </cell>
          <cell r="AN449" t="str">
            <v>Sac d’entraînement rempli de sable permettant de faire des mouvements explosifs en toute sécurité, des variations de hauteur et des mouvements de force et d’endurance.</v>
          </cell>
          <cell r="AO449" t="str">
            <v>http://www.leaderfit-equipement.com/images/eboutique/20140822163911.jpg</v>
          </cell>
          <cell r="AP449">
            <v>0.2</v>
          </cell>
        </row>
        <row r="450">
          <cell r="B450">
            <v>3696</v>
          </cell>
          <cell r="C450" t="str">
            <v xml:space="preserve">Power band  light </v>
          </cell>
          <cell r="D450" t="str">
            <v>POWER BAND Light</v>
          </cell>
          <cell r="E450" t="str">
            <v>RISING</v>
          </cell>
          <cell r="F450" t="str">
            <v>PC</v>
          </cell>
          <cell r="G450">
            <v>4.0999999999999996</v>
          </cell>
          <cell r="H450">
            <v>3.6283185840707963</v>
          </cell>
          <cell r="I450">
            <v>4.1725663716814152</v>
          </cell>
          <cell r="J450">
            <v>0.15</v>
          </cell>
          <cell r="K450">
            <v>28.335999999999999</v>
          </cell>
          <cell r="AB450">
            <v>0.85274681071141245</v>
          </cell>
          <cell r="AD450">
            <v>12.751199999999997</v>
          </cell>
          <cell r="AE450">
            <v>12.751199999999997</v>
          </cell>
          <cell r="AF450">
            <v>0.55000000000000004</v>
          </cell>
          <cell r="AG450">
            <v>0.67277069046980542</v>
          </cell>
          <cell r="AH450">
            <v>0.2</v>
          </cell>
          <cell r="AK450" t="str">
            <v>Light</v>
          </cell>
          <cell r="AL450" t="str">
            <v>CROSSFIT</v>
          </cell>
          <cell r="AM450">
            <v>707600</v>
          </cell>
          <cell r="AN450" t="str">
            <v>Élastique de résistance. En latex très résistant, il peut être utilisé seul ou avec une barre. Vendu par lot de 3 :  EXTRA LIGHT / LIGHT / MEDIUM MEDIUM / STRONG / EXTRA STRONG</v>
          </cell>
          <cell r="AO450" t="str">
            <v>http://www.leaderfit-equipement.com/images/eboutique/20150107103425.jpg</v>
          </cell>
          <cell r="AP450">
            <v>0.2</v>
          </cell>
        </row>
        <row r="451">
          <cell r="B451">
            <v>3697</v>
          </cell>
          <cell r="C451" t="str">
            <v xml:space="preserve">Power band extra light </v>
          </cell>
          <cell r="D451" t="str">
            <v>POWER BAND Extra Light</v>
          </cell>
          <cell r="E451" t="str">
            <v>RISING</v>
          </cell>
          <cell r="F451" t="str">
            <v>PC</v>
          </cell>
          <cell r="G451">
            <v>2.4500000000000002</v>
          </cell>
          <cell r="H451">
            <v>2.1681415929203545</v>
          </cell>
          <cell r="I451">
            <v>2.4933628318584073</v>
          </cell>
          <cell r="J451">
            <v>0.15</v>
          </cell>
          <cell r="K451">
            <v>16.928000000000001</v>
          </cell>
          <cell r="AB451">
            <v>0.85270777222008465</v>
          </cell>
          <cell r="AD451">
            <v>7.6175999999999995</v>
          </cell>
          <cell r="AE451">
            <v>7.6175999999999995</v>
          </cell>
          <cell r="AF451">
            <v>0.55000000000000004</v>
          </cell>
          <cell r="AG451">
            <v>0.6726839382668548</v>
          </cell>
          <cell r="AH451">
            <v>0.11</v>
          </cell>
          <cell r="AK451" t="str">
            <v>Extra-light</v>
          </cell>
          <cell r="AL451" t="str">
            <v>CROSSFIT</v>
          </cell>
          <cell r="AM451">
            <v>707600</v>
          </cell>
          <cell r="AN451" t="str">
            <v>Élastique de résistance. En latex très résistant, il peut être utilisé seul ou avec une barre. Vendu par lot de 3 :  EXTRA LIGHT / LIGHT / MEDIUM MEDIUM / STRONG / EXTRA STRONG</v>
          </cell>
          <cell r="AO451" t="str">
            <v>http://www.leaderfit-equipement.com/images/eboutique/20150107103425.jpg</v>
          </cell>
          <cell r="AP451">
            <v>0.2</v>
          </cell>
        </row>
        <row r="452">
          <cell r="B452">
            <v>3698</v>
          </cell>
          <cell r="C452" t="str">
            <v>Power band extra strong</v>
          </cell>
          <cell r="D452" t="str">
            <v>POWER BAND Medium</v>
          </cell>
          <cell r="E452" t="str">
            <v>RISING</v>
          </cell>
          <cell r="F452" t="str">
            <v>PC</v>
          </cell>
          <cell r="G452">
            <v>12.2</v>
          </cell>
          <cell r="H452">
            <v>10.79646017699115</v>
          </cell>
          <cell r="I452">
            <v>12.415929203539822</v>
          </cell>
          <cell r="J452">
            <v>0.15</v>
          </cell>
          <cell r="K452">
            <v>84.36399999999999</v>
          </cell>
          <cell r="AB452">
            <v>0.85282905974657641</v>
          </cell>
          <cell r="AD452">
            <v>37.963799999999992</v>
          </cell>
          <cell r="AE452">
            <v>37.963799999999992</v>
          </cell>
          <cell r="AF452">
            <v>0.55000000000000004</v>
          </cell>
          <cell r="AG452">
            <v>0.67295346610350326</v>
          </cell>
          <cell r="AH452">
            <v>0.6</v>
          </cell>
          <cell r="AK452" t="str">
            <v>Extra-strong</v>
          </cell>
          <cell r="AL452" t="str">
            <v>CROSSFIT</v>
          </cell>
          <cell r="AM452">
            <v>707600</v>
          </cell>
          <cell r="AN452" t="str">
            <v>Élastique de résistance. En latex très résistant, il peut être utilisé seul ou avec une barre. Vendu par lot de 3 :  EXTRA LIGHT / LIGHT / MEDIUM MEDIUM / STRONG / EXTRA STRONG</v>
          </cell>
          <cell r="AO452" t="str">
            <v>http://www.leaderfit-equipement.com/images/eboutique/20150107103455.jpg</v>
          </cell>
          <cell r="AP452">
            <v>0.2</v>
          </cell>
        </row>
        <row r="453">
          <cell r="B453">
            <v>3699</v>
          </cell>
          <cell r="C453" t="str">
            <v>Power band medium</v>
          </cell>
          <cell r="D453" t="str">
            <v>POWER BAND Strong</v>
          </cell>
          <cell r="E453" t="str">
            <v>RISING</v>
          </cell>
          <cell r="F453" t="str">
            <v>PC</v>
          </cell>
          <cell r="G453">
            <v>6</v>
          </cell>
          <cell r="H453">
            <v>5.3097345132743365</v>
          </cell>
          <cell r="I453">
            <v>6.1061946902654869</v>
          </cell>
          <cell r="J453">
            <v>0.15</v>
          </cell>
          <cell r="K453">
            <v>41.491999999999997</v>
          </cell>
          <cell r="AB453">
            <v>0.85283440927731879</v>
          </cell>
          <cell r="AD453">
            <v>18.671399999999998</v>
          </cell>
          <cell r="AE453">
            <v>18.671399999999998</v>
          </cell>
          <cell r="AF453">
            <v>0.55000000000000004</v>
          </cell>
          <cell r="AG453">
            <v>0.67296535394959744</v>
          </cell>
          <cell r="AH453">
            <v>0.28999999999999998</v>
          </cell>
          <cell r="AK453" t="str">
            <v>Medium</v>
          </cell>
          <cell r="AL453" t="str">
            <v>CROSSFIT</v>
          </cell>
          <cell r="AM453">
            <v>707600</v>
          </cell>
          <cell r="AN453" t="str">
            <v>Élastique de résistance. En latex très résistant, il peut être utilisé seul ou avec une barre. Vendu par lot de 3 :  EXTRA LIGHT / LIGHT / MEDIUM MEDIUM / STRONG / EXTRA STRONG</v>
          </cell>
          <cell r="AO453" t="str">
            <v>http://www.leaderfit-equipement.com/images/eboutique/20150107103425.jpg</v>
          </cell>
          <cell r="AP453">
            <v>0.2</v>
          </cell>
        </row>
        <row r="454">
          <cell r="B454">
            <v>3552</v>
          </cell>
          <cell r="C454" t="str">
            <v>Power band pegs</v>
          </cell>
          <cell r="D454" t="str">
            <v>Power band pegs</v>
          </cell>
          <cell r="E454" t="str">
            <v>RISING</v>
          </cell>
          <cell r="F454" t="str">
            <v>SET</v>
          </cell>
          <cell r="G454">
            <v>28.5</v>
          </cell>
          <cell r="H454">
            <v>25.221238938053101</v>
          </cell>
          <cell r="I454">
            <v>29.004424778761063</v>
          </cell>
          <cell r="J454">
            <v>0.15</v>
          </cell>
          <cell r="K454">
            <v>68</v>
          </cell>
          <cell r="AB454">
            <v>0.57346434148880787</v>
          </cell>
          <cell r="AD454">
            <v>47.599999999999994</v>
          </cell>
          <cell r="AE454">
            <v>47.599999999999994</v>
          </cell>
          <cell r="AF454">
            <v>0.3</v>
          </cell>
          <cell r="AG454">
            <v>0.39066334498401123</v>
          </cell>
          <cell r="AH454">
            <v>5.53</v>
          </cell>
          <cell r="AL454" t="str">
            <v>CROSSFIT</v>
          </cell>
          <cell r="AM454">
            <v>707600</v>
          </cell>
          <cell r="AN454" t="str">
            <v>Multi-poignées servant de point d'accroche pour divers outils : powerband, élastique, …</v>
          </cell>
          <cell r="AO454" t="str">
            <v>http://www.leaderfit-equipement.com/images/eboutique/20150128103113.jpg</v>
          </cell>
          <cell r="AP454">
            <v>0.2</v>
          </cell>
        </row>
        <row r="455">
          <cell r="B455">
            <v>3959</v>
          </cell>
          <cell r="C455" t="str">
            <v xml:space="preserve">Power band SET Extra Light/Light/Medium </v>
          </cell>
          <cell r="D455" t="str">
            <v>POWER BAND Light</v>
          </cell>
          <cell r="E455" t="str">
            <v>RISING</v>
          </cell>
          <cell r="F455" t="str">
            <v>PC</v>
          </cell>
          <cell r="G455">
            <v>4.0999999999999996</v>
          </cell>
          <cell r="H455">
            <v>11.11</v>
          </cell>
          <cell r="I455">
            <v>12.776499999999999</v>
          </cell>
          <cell r="J455">
            <v>0.15</v>
          </cell>
          <cell r="K455">
            <v>43.2</v>
          </cell>
          <cell r="AB455">
            <v>0.70424768518518521</v>
          </cell>
          <cell r="AD455">
            <v>23.760000000000005</v>
          </cell>
          <cell r="AE455">
            <v>23.760000000000005</v>
          </cell>
          <cell r="AF455">
            <v>0.45</v>
          </cell>
          <cell r="AG455">
            <v>0.46226851851851869</v>
          </cell>
          <cell r="AH455">
            <v>0.2</v>
          </cell>
          <cell r="AK455" t="str">
            <v>Light</v>
          </cell>
          <cell r="AL455" t="str">
            <v>CROSSFIT</v>
          </cell>
          <cell r="AM455">
            <v>707600</v>
          </cell>
          <cell r="AN455" t="str">
            <v>Élastique de résistance. En latex très résistant, il peut être utilisé seul ou avec une barre. Vendu par lot de 3 :  EXTRA LIGHT / LIGHT / MEDIUM MEDIUM / STRONG / EXTRA STRONG</v>
          </cell>
          <cell r="AO455" t="str">
            <v>http://www.leaderfit-equipement.com/images/eboutique/20150107103425.jpg</v>
          </cell>
          <cell r="AP455">
            <v>0.2</v>
          </cell>
        </row>
        <row r="456">
          <cell r="B456">
            <v>3957</v>
          </cell>
          <cell r="C456" t="str">
            <v xml:space="preserve">Power band SET Medium/Strong/Extra strong </v>
          </cell>
          <cell r="D456" t="str">
            <v>POWER BAND Light</v>
          </cell>
          <cell r="E456" t="str">
            <v>RISING</v>
          </cell>
          <cell r="F456" t="str">
            <v>PC</v>
          </cell>
          <cell r="G456">
            <v>4.0999999999999996</v>
          </cell>
          <cell r="H456">
            <v>23.36</v>
          </cell>
          <cell r="I456">
            <v>26.863999999999997</v>
          </cell>
          <cell r="J456">
            <v>0.15</v>
          </cell>
          <cell r="K456">
            <v>73</v>
          </cell>
          <cell r="AB456">
            <v>0.63200000000000012</v>
          </cell>
          <cell r="AD456">
            <v>40.150000000000006</v>
          </cell>
          <cell r="AE456">
            <v>40.150000000000006</v>
          </cell>
          <cell r="AF456">
            <v>0.45</v>
          </cell>
          <cell r="AG456">
            <v>0.33090909090909104</v>
          </cell>
          <cell r="AH456">
            <v>0.2</v>
          </cell>
          <cell r="AK456" t="str">
            <v>Light</v>
          </cell>
          <cell r="AL456" t="str">
            <v>CROSSFIT</v>
          </cell>
          <cell r="AM456">
            <v>707600</v>
          </cell>
          <cell r="AN456" t="str">
            <v>Élastique de résistance. En latex très résistant, il peut être utilisé seul ou avec une barre. Vendu par lot de 3 :  EXTRA LIGHT / LIGHT / MEDIUM MEDIUM / STRONG / EXTRA STRONG</v>
          </cell>
          <cell r="AO456" t="str">
            <v>http://www.leaderfit-equipement.com/images/eboutique/20150107103425.jpg</v>
          </cell>
          <cell r="AP456">
            <v>0.2</v>
          </cell>
        </row>
        <row r="457">
          <cell r="B457">
            <v>3700</v>
          </cell>
          <cell r="C457" t="str">
            <v>Power band strong</v>
          </cell>
          <cell r="D457" t="str">
            <v>POWER BAND Extra Strong</v>
          </cell>
          <cell r="E457" t="str">
            <v>RISING</v>
          </cell>
          <cell r="F457" t="str">
            <v>PC</v>
          </cell>
          <cell r="G457">
            <v>8.1999999999999993</v>
          </cell>
          <cell r="H457">
            <v>7.2566371681415927</v>
          </cell>
          <cell r="I457">
            <v>8.3451327433628304</v>
          </cell>
          <cell r="J457">
            <v>0.15</v>
          </cell>
          <cell r="K457">
            <v>56.671999999999997</v>
          </cell>
          <cell r="AB457">
            <v>0.85274681071141245</v>
          </cell>
          <cell r="AD457">
            <v>25.502399999999994</v>
          </cell>
          <cell r="AE457">
            <v>25.502399999999994</v>
          </cell>
          <cell r="AF457">
            <v>0.55000000000000004</v>
          </cell>
          <cell r="AG457">
            <v>0.67277069046980542</v>
          </cell>
          <cell r="AH457">
            <v>0.41</v>
          </cell>
          <cell r="AK457" t="str">
            <v>Strong</v>
          </cell>
          <cell r="AL457" t="str">
            <v>CROSSFIT</v>
          </cell>
          <cell r="AM457">
            <v>707600</v>
          </cell>
          <cell r="AN457" t="str">
            <v>Élastique de résistance. En latex très résistant, il peut être utilisé seul ou avec une barre. Vendu par lot de 3 :  EXTRA LIGHT / LIGHT / MEDIUM MEDIUM / STRONG / EXTRA STRONG</v>
          </cell>
          <cell r="AO457" t="str">
            <v>http://www.leaderfit-equipement.com/images/eboutique/20150107103455.jpg</v>
          </cell>
          <cell r="AP457">
            <v>0.2</v>
          </cell>
        </row>
        <row r="458">
          <cell r="B458">
            <v>3701</v>
          </cell>
          <cell r="C458" t="str">
            <v>PREACHER CURL BENCH ORIGIN</v>
          </cell>
          <cell r="D458" t="str">
            <v>PREACHER CURL BENCH ORIGIN</v>
          </cell>
          <cell r="E458" t="str">
            <v>PULSE FITNESS</v>
          </cell>
          <cell r="F458" t="str">
            <v>PC</v>
          </cell>
          <cell r="G458">
            <v>511.35</v>
          </cell>
          <cell r="H458">
            <v>452.52212389380537</v>
          </cell>
          <cell r="I458">
            <v>452.52212389380537</v>
          </cell>
          <cell r="J458">
            <v>0</v>
          </cell>
          <cell r="K458">
            <v>780</v>
          </cell>
          <cell r="AB458">
            <v>0.41984343090537768</v>
          </cell>
          <cell r="AD458">
            <v>624</v>
          </cell>
          <cell r="AE458">
            <v>624</v>
          </cell>
          <cell r="AF458">
            <v>0.2</v>
          </cell>
          <cell r="AG458">
            <v>0.27480428863172213</v>
          </cell>
          <cell r="AH458">
            <v>51</v>
          </cell>
          <cell r="AI458" t="str">
            <v>93x87x101cm</v>
          </cell>
          <cell r="AL458" t="str">
            <v>MUSCULATION</v>
          </cell>
          <cell r="AM458">
            <v>707100</v>
          </cell>
          <cell r="AN458" t="str">
            <v>Ce banc Curl Preacher est élaboré de manière ergonomique avec un siège intégré ajustable, assurant confort et stabilité._x000D_+ position ergonomique_x000D_+ revêtement haute résistance_x000D_+ rangement disques intégré_x000D_+ positions multiples_x000D_+ sur roulettes_x000D_+ confort &amp; séc</v>
          </cell>
          <cell r="AO458" t="str">
            <v>http://www.leaderfit-equipement.com/images/eboutique/20140827123406.jpg</v>
          </cell>
          <cell r="AP458">
            <v>0.2</v>
          </cell>
        </row>
        <row r="459">
          <cell r="B459">
            <v>1696</v>
          </cell>
          <cell r="C459" t="str">
            <v>PRESS BALL</v>
          </cell>
          <cell r="D459" t="str">
            <v>PRESS BALL</v>
          </cell>
          <cell r="E459" t="str">
            <v>AMAYA</v>
          </cell>
          <cell r="F459" t="str">
            <v>PC</v>
          </cell>
          <cell r="H459">
            <v>0.62</v>
          </cell>
          <cell r="I459">
            <v>0.68200000000000005</v>
          </cell>
          <cell r="J459">
            <v>0.1</v>
          </cell>
          <cell r="K459">
            <v>3.81</v>
          </cell>
          <cell r="AB459">
            <v>0.82099737532808392</v>
          </cell>
          <cell r="AD459">
            <v>1.7144999999999999</v>
          </cell>
          <cell r="AE459">
            <v>1.7144999999999999</v>
          </cell>
          <cell r="AF459">
            <v>0.55000000000000004</v>
          </cell>
          <cell r="AG459">
            <v>0.60221638961796442</v>
          </cell>
          <cell r="AH459">
            <v>5.0000000000000001E-3</v>
          </cell>
          <cell r="AL459" t="str">
            <v>PILATES BIEN ETRE</v>
          </cell>
          <cell r="AM459">
            <v>707600</v>
          </cell>
          <cell r="AN459" t="str">
            <v>Press ball, balle antistress, utilisée pour la rééducation de la main, afin de retrouver force, coordination et souplesse.</v>
          </cell>
          <cell r="AO459" t="str">
            <v>http://www.leaderfit-equipement.com/images/eboutique/liste20130607150352.jpg</v>
          </cell>
          <cell r="AP459">
            <v>0.2</v>
          </cell>
        </row>
        <row r="460">
          <cell r="B460">
            <v>2364</v>
          </cell>
          <cell r="C460" t="str">
            <v>PULLBOY BLEU</v>
          </cell>
          <cell r="D460" t="str">
            <v>EVA SWIMMING</v>
          </cell>
          <cell r="E460" t="str">
            <v>AMAYA</v>
          </cell>
          <cell r="F460" t="str">
            <v>PC</v>
          </cell>
          <cell r="H460">
            <v>1.9</v>
          </cell>
          <cell r="I460">
            <v>2.09</v>
          </cell>
          <cell r="J460">
            <v>0.1</v>
          </cell>
          <cell r="K460">
            <v>5.0199999999999996</v>
          </cell>
          <cell r="AB460">
            <v>0.58366533864541825</v>
          </cell>
          <cell r="AD460">
            <v>3.2629999999999999</v>
          </cell>
          <cell r="AE460">
            <v>3.2629999999999999</v>
          </cell>
          <cell r="AF460">
            <v>0.35</v>
          </cell>
          <cell r="AG460">
            <v>0.35948513637756663</v>
          </cell>
          <cell r="AH460">
            <v>0.08</v>
          </cell>
          <cell r="AJ460" t="str">
            <v>Bleu</v>
          </cell>
          <cell r="AL460" t="str">
            <v>AQUAFITNESS</v>
          </cell>
          <cell r="AM460">
            <v>707600</v>
          </cell>
          <cell r="AN460" t="str">
            <v>Flotteur en mousse haute densité pour assurer une flottaison optimale. Le Pull boy se fixe entre les jambes pour un travail efficace des bras.</v>
          </cell>
          <cell r="AO460" t="str">
            <v>http://www.leaderfit-equipement.com/images/eboutique/liste20130821110514.jpg</v>
          </cell>
          <cell r="AP460">
            <v>0.2</v>
          </cell>
        </row>
        <row r="461">
          <cell r="B461">
            <v>3703</v>
          </cell>
          <cell r="C461" t="str">
            <v>PUNCHING BAG RACK</v>
          </cell>
          <cell r="D461" t="str">
            <v>PUNCHING BAG RACK</v>
          </cell>
          <cell r="E461" t="str">
            <v>RISING</v>
          </cell>
          <cell r="F461" t="str">
            <v>PC</v>
          </cell>
          <cell r="G461">
            <v>30</v>
          </cell>
          <cell r="H461">
            <v>26.548672566371685</v>
          </cell>
          <cell r="I461">
            <v>30.530973451327437</v>
          </cell>
          <cell r="J461">
            <v>0.15</v>
          </cell>
          <cell r="K461">
            <v>55</v>
          </cell>
          <cell r="AB461">
            <v>0.44489139179404658</v>
          </cell>
          <cell r="AD461">
            <v>41.25</v>
          </cell>
          <cell r="AE461">
            <v>41.25</v>
          </cell>
          <cell r="AF461">
            <v>0.25</v>
          </cell>
          <cell r="AG461">
            <v>0.25985518905872884</v>
          </cell>
          <cell r="AH461">
            <v>8</v>
          </cell>
          <cell r="AL461" t="str">
            <v>CROSSFIT</v>
          </cell>
          <cell r="AM461">
            <v>707600</v>
          </cell>
          <cell r="AN461" t="str">
            <v>Potence à accrocher à la cage functional training pour suspendre un sac de frappe. Structure métallique très résistante.</v>
          </cell>
          <cell r="AO461" t="str">
            <v>http://www.leaderfit-equipement.com/images/eboutique/20140827122221.jpg</v>
          </cell>
          <cell r="AP461">
            <v>0.2</v>
          </cell>
        </row>
        <row r="462">
          <cell r="B462">
            <v>3707</v>
          </cell>
          <cell r="C462" t="str">
            <v>R-CYCLE S1</v>
          </cell>
          <cell r="D462" t="str">
            <v>R-CYCLE S1</v>
          </cell>
          <cell r="E462" t="str">
            <v>PULSE FITNESS</v>
          </cell>
          <cell r="F462" t="str">
            <v>PC</v>
          </cell>
          <cell r="G462">
            <v>2359.46</v>
          </cell>
          <cell r="H462">
            <v>2088.0176991150443</v>
          </cell>
          <cell r="I462">
            <v>2088.0176991150443</v>
          </cell>
          <cell r="J462">
            <v>0</v>
          </cell>
          <cell r="K462">
            <v>3273</v>
          </cell>
          <cell r="AB462">
            <v>0.36204775462418448</v>
          </cell>
          <cell r="AD462">
            <v>2618.4</v>
          </cell>
          <cell r="AE462">
            <v>2618.4</v>
          </cell>
          <cell r="AF462">
            <v>0.2</v>
          </cell>
          <cell r="AG462">
            <v>0.2025596932802306</v>
          </cell>
          <cell r="AH462">
            <v>86</v>
          </cell>
          <cell r="AI462" t="str">
            <v>124x61x147cm</v>
          </cell>
          <cell r="AL462" t="str">
            <v>CARDIO TRAINING</v>
          </cell>
          <cell r="AM462">
            <v>707100</v>
          </cell>
          <cell r="AN462" t="str">
            <v>Cycle couché élégant _x000D_Accessible : design permet une emjaber très basse  _x000D_Confort : siège avec contour ergonomique_x000D_Facile : réglages faciles_x000D__x000D_La série une est la plus simple d'utilisation. Elle est le produit d'entrée de gamme de qualité.</v>
          </cell>
          <cell r="AO462" t="str">
            <v>http://www.leaderfit-equipement.com/images/eboutique/20140902163434.jpg</v>
          </cell>
          <cell r="AP462">
            <v>0.2</v>
          </cell>
        </row>
        <row r="463">
          <cell r="B463">
            <v>3708</v>
          </cell>
          <cell r="C463" t="str">
            <v>R-CYCLE S2</v>
          </cell>
          <cell r="D463" t="str">
            <v>R-CYCLE S2</v>
          </cell>
          <cell r="E463" t="str">
            <v>PULSE FITNESS</v>
          </cell>
          <cell r="F463" t="str">
            <v>PC</v>
          </cell>
          <cell r="G463">
            <v>2647.16</v>
          </cell>
          <cell r="H463">
            <v>2342.6194690265488</v>
          </cell>
          <cell r="I463">
            <v>2342.6194690265488</v>
          </cell>
          <cell r="J463">
            <v>0</v>
          </cell>
          <cell r="K463">
            <v>3685</v>
          </cell>
          <cell r="AB463">
            <v>0.36428236932793789</v>
          </cell>
          <cell r="AD463">
            <v>2948</v>
          </cell>
          <cell r="AE463">
            <v>2948</v>
          </cell>
          <cell r="AF463">
            <v>0.2</v>
          </cell>
          <cell r="AG463">
            <v>0.20535296165992234</v>
          </cell>
          <cell r="AH463">
            <v>86</v>
          </cell>
          <cell r="AI463" t="str">
            <v>124x61x147cm</v>
          </cell>
          <cell r="AL463" t="str">
            <v>CARDIO TRAINING</v>
          </cell>
          <cell r="AM463">
            <v>707100</v>
          </cell>
          <cell r="AN463" t="str">
            <v xml:space="preserve">Cycle couché élégant _x000D_Accessible : design permet une emjaber très basse  _x000D_Confort : siège avec contour ergonomique _x000D_Facile : réglages faciles_x000D__x000D_Offrant tous les hauts niveaux de performance liés aux produits Pulse, la Série 2 vient complèter la gamme avec </v>
          </cell>
          <cell r="AO463" t="str">
            <v>http://www.leaderfit-equipement.com/images/eboutique/20140902163532.jpg</v>
          </cell>
          <cell r="AP463">
            <v>0.2</v>
          </cell>
        </row>
        <row r="464">
          <cell r="B464">
            <v>3709</v>
          </cell>
          <cell r="C464" t="str">
            <v>R-CYCLE S3</v>
          </cell>
          <cell r="D464" t="str">
            <v>R-CYCLE S3</v>
          </cell>
          <cell r="E464" t="str">
            <v>PULSE FITNESS</v>
          </cell>
          <cell r="F464" t="str">
            <v>PC</v>
          </cell>
          <cell r="G464">
            <v>3819.08</v>
          </cell>
          <cell r="H464">
            <v>3379.7168141592924</v>
          </cell>
          <cell r="I464">
            <v>3379.7168141592924</v>
          </cell>
          <cell r="J464">
            <v>0</v>
          </cell>
          <cell r="K464">
            <v>5470</v>
          </cell>
          <cell r="AB464">
            <v>0.38213586578440728</v>
          </cell>
          <cell r="AD464">
            <v>4376</v>
          </cell>
          <cell r="AE464">
            <v>4376</v>
          </cell>
          <cell r="AF464">
            <v>0.2</v>
          </cell>
          <cell r="AG464">
            <v>0.22766983223050907</v>
          </cell>
          <cell r="AH464">
            <v>95</v>
          </cell>
          <cell r="AI464" t="str">
            <v>124x61x183cm</v>
          </cell>
          <cell r="AL464" t="str">
            <v>CARDIO TRAINING</v>
          </cell>
          <cell r="AM464">
            <v>707100</v>
          </cell>
          <cell r="AN464" t="str">
            <v>Cycle couché élégant _x000D_Accessible : design permet une emjaber très basse  _x000D_Confort : siège avec contour ergonomique _x000D_Facile : réglages faciles_x000D__x000D_Conçue dès le début pour motiver, entraîner et augmenter l’engagement de l’utilisateur, la Série 3 vient complèt</v>
          </cell>
          <cell r="AO464" t="str">
            <v>http://www.leaderfit-equipement.com/images/eboutique/20140902163821.jpg</v>
          </cell>
          <cell r="AP464">
            <v>0.2</v>
          </cell>
        </row>
        <row r="465">
          <cell r="B465">
            <v>1697</v>
          </cell>
          <cell r="C465" t="str">
            <v>RACK 10 KITS PUMP</v>
          </cell>
          <cell r="D465" t="str">
            <v>RACK FOR 10 KITS PUMP</v>
          </cell>
          <cell r="E465" t="str">
            <v>TOP ASIA</v>
          </cell>
          <cell r="F465" t="str">
            <v>PC</v>
          </cell>
          <cell r="G465">
            <v>60.84</v>
          </cell>
          <cell r="H465">
            <v>53.840707964601776</v>
          </cell>
          <cell r="I465">
            <v>61.916814159292038</v>
          </cell>
          <cell r="J465">
            <v>0.15</v>
          </cell>
          <cell r="K465">
            <v>214.72</v>
          </cell>
          <cell r="AB465">
            <v>0.71163927831924356</v>
          </cell>
          <cell r="AD465">
            <v>118.096</v>
          </cell>
          <cell r="AE465">
            <v>118.096</v>
          </cell>
          <cell r="AF465">
            <v>0.45</v>
          </cell>
          <cell r="AG465">
            <v>0.47570777876226089</v>
          </cell>
          <cell r="AH465">
            <v>20</v>
          </cell>
          <cell r="AI465" t="str">
            <v>90x75cm</v>
          </cell>
          <cell r="AL465" t="str">
            <v>FITNESS</v>
          </cell>
          <cell r="AM465">
            <v>707600</v>
          </cell>
          <cell r="AN465" t="str">
            <v>Rack 10 kits pump, rangement pour vos barres et disques, vendu vide.</v>
          </cell>
          <cell r="AO465" t="str">
            <v>http://www.leaderfit-equipement.com/images/eboutique/20150127103839.jpg</v>
          </cell>
          <cell r="AP465">
            <v>0.2</v>
          </cell>
        </row>
        <row r="466">
          <cell r="B466">
            <v>1699</v>
          </cell>
          <cell r="C466" t="str">
            <v>RACK 20 KITS PUMP GRIS</v>
          </cell>
          <cell r="D466" t="str">
            <v>RACK FOR 20 KITS PUMP GREY</v>
          </cell>
          <cell r="E466" t="str">
            <v>WOHLSTAND</v>
          </cell>
          <cell r="F466" t="str">
            <v>PC</v>
          </cell>
          <cell r="G466">
            <v>81.2</v>
          </cell>
          <cell r="H466">
            <v>71.858407079646028</v>
          </cell>
          <cell r="I466">
            <v>82.637168141592923</v>
          </cell>
          <cell r="J466">
            <v>0.15</v>
          </cell>
          <cell r="K466">
            <v>300</v>
          </cell>
          <cell r="AB466">
            <v>0.72454277286135693</v>
          </cell>
          <cell r="AD466">
            <v>186.25</v>
          </cell>
          <cell r="AE466">
            <v>165</v>
          </cell>
          <cell r="AF466">
            <v>0.45</v>
          </cell>
          <cell r="AG466">
            <v>0.49916867792973985</v>
          </cell>
          <cell r="AH466">
            <v>48</v>
          </cell>
          <cell r="AJ466" t="str">
            <v>Gris</v>
          </cell>
          <cell r="AL466" t="str">
            <v>FITNESS</v>
          </cell>
          <cell r="AM466">
            <v>707600</v>
          </cell>
          <cell r="AN466" t="str">
            <v>Rack 20 kits pump, rangement pour vos barres et disques, vendu vide.</v>
          </cell>
          <cell r="AO466" t="str">
            <v>http://www.leaderfit-equipement.com/images/eboutique/20150122120810.jpg</v>
          </cell>
          <cell r="AP466">
            <v>0.2</v>
          </cell>
        </row>
        <row r="467">
          <cell r="B467">
            <v>2904</v>
          </cell>
          <cell r="C467" t="str">
            <v>RACK 20 KITS PUMP NOIR</v>
          </cell>
          <cell r="D467" t="str">
            <v>RACK FOR 20 KITS PUMP BLACK</v>
          </cell>
          <cell r="E467" t="str">
            <v>WOHLSTAND</v>
          </cell>
          <cell r="F467" t="str">
            <v>PC</v>
          </cell>
          <cell r="G467">
            <v>134.9</v>
          </cell>
          <cell r="H467">
            <v>119.38053097345134</v>
          </cell>
          <cell r="I467">
            <v>137.28761061946904</v>
          </cell>
          <cell r="J467">
            <v>0.15</v>
          </cell>
          <cell r="K467">
            <v>450</v>
          </cell>
          <cell r="AB467">
            <v>0.69491642084562444</v>
          </cell>
          <cell r="AD467">
            <v>270</v>
          </cell>
          <cell r="AE467">
            <v>270</v>
          </cell>
          <cell r="AF467">
            <v>0.4</v>
          </cell>
          <cell r="AG467">
            <v>0.49152736807604058</v>
          </cell>
          <cell r="AH467">
            <v>99</v>
          </cell>
          <cell r="AI467" t="str">
            <v>169x87x210cm</v>
          </cell>
          <cell r="AJ467" t="str">
            <v>Noir</v>
          </cell>
          <cell r="AL467" t="str">
            <v>FITNESS</v>
          </cell>
          <cell r="AM467">
            <v>707600</v>
          </cell>
          <cell r="AN467" t="str">
            <v>Rack 20 kits pump, rangement pour vos barres et disques, vendu vide.</v>
          </cell>
          <cell r="AO467" t="str">
            <v>http://www.leaderfit-equipement.com/images/eboutique/20140827114349.jpg</v>
          </cell>
          <cell r="AP467">
            <v>0.2</v>
          </cell>
        </row>
        <row r="468">
          <cell r="B468">
            <v>2228</v>
          </cell>
          <cell r="C468" t="str">
            <v>RACK AB MXR</v>
          </cell>
          <cell r="D468" t="str">
            <v>RACK AB MXR</v>
          </cell>
          <cell r="E468" t="str">
            <v>KABBANI</v>
          </cell>
          <cell r="F468" t="str">
            <v>PC</v>
          </cell>
          <cell r="H468">
            <v>232</v>
          </cell>
          <cell r="I468">
            <v>266.79999999999995</v>
          </cell>
          <cell r="J468">
            <v>0.15</v>
          </cell>
          <cell r="K468">
            <v>341.04</v>
          </cell>
          <cell r="AB468">
            <v>0.2176870748299321</v>
          </cell>
          <cell r="AD468">
            <v>306.93600000000004</v>
          </cell>
          <cell r="AE468">
            <v>306.93600000000004</v>
          </cell>
          <cell r="AF468">
            <v>0.1</v>
          </cell>
          <cell r="AG468">
            <v>0.1307634164777024</v>
          </cell>
          <cell r="AH468">
            <v>39</v>
          </cell>
          <cell r="AL468" t="str">
            <v>TRAINING</v>
          </cell>
          <cell r="AM468">
            <v>707600</v>
          </cell>
          <cell r="AN468" t="str">
            <v>Présentoir pouvant contenir jusqu'à 5 AB-MXR</v>
          </cell>
          <cell r="AO468" t="str">
            <v>http://www.leaderfit-equipement.com/images/eboutique/20150123172010.jpg</v>
          </cell>
          <cell r="AP468">
            <v>0.2</v>
          </cell>
        </row>
        <row r="469">
          <cell r="B469">
            <v>1718</v>
          </cell>
          <cell r="C469" t="str">
            <v>RACK ACCESSOIRES MAX RACK</v>
          </cell>
          <cell r="D469" t="str">
            <v>RACK FOR ACCESSORIES</v>
          </cell>
          <cell r="E469" t="str">
            <v>WOHLSTAND</v>
          </cell>
          <cell r="F469" t="str">
            <v>PC</v>
          </cell>
          <cell r="G469">
            <v>69.900000000000006</v>
          </cell>
          <cell r="H469">
            <v>61.858407079646028</v>
          </cell>
          <cell r="I469">
            <v>71.137168141592923</v>
          </cell>
          <cell r="J469">
            <v>0.15</v>
          </cell>
          <cell r="K469">
            <v>132</v>
          </cell>
          <cell r="AB469">
            <v>0.46108205953338699</v>
          </cell>
          <cell r="AD469">
            <v>99</v>
          </cell>
          <cell r="AE469">
            <v>99</v>
          </cell>
          <cell r="AF469">
            <v>0.25</v>
          </cell>
          <cell r="AG469">
            <v>0.28144274604451591</v>
          </cell>
          <cell r="AH469">
            <v>16</v>
          </cell>
          <cell r="AI469" t="str">
            <v>488x438x120cm</v>
          </cell>
          <cell r="AL469" t="str">
            <v>MUSCULATION</v>
          </cell>
          <cell r="AM469">
            <v>707600</v>
          </cell>
          <cell r="AN469" t="str">
            <v>Rack accessoires, arbre de rangement pour accessoires de charge utiles à la pratique de la musculation.</v>
          </cell>
          <cell r="AO469" t="str">
            <v>http://www.leaderfit-equipement.com/images/eboutique/liste20130607143733.jpg</v>
          </cell>
          <cell r="AP469">
            <v>0.2</v>
          </cell>
        </row>
        <row r="470">
          <cell r="B470">
            <v>2905</v>
          </cell>
          <cell r="C470" t="str">
            <v>Rack barres</v>
          </cell>
          <cell r="D470" t="str">
            <v>WALL BAR RACK</v>
          </cell>
          <cell r="E470" t="str">
            <v>WOHLSTAND</v>
          </cell>
          <cell r="F470" t="str">
            <v>PC</v>
          </cell>
          <cell r="G470">
            <v>111.2</v>
          </cell>
          <cell r="H470">
            <v>98.407079646017706</v>
          </cell>
          <cell r="I470">
            <v>113.16814159292035</v>
          </cell>
          <cell r="J470">
            <v>0.15</v>
          </cell>
          <cell r="AB470" t="e">
            <v>#DIV/0!</v>
          </cell>
          <cell r="AD470">
            <v>262.95999999999998</v>
          </cell>
          <cell r="AE470">
            <v>0</v>
          </cell>
          <cell r="AG470" t="e">
            <v>#DIV/0!</v>
          </cell>
          <cell r="AH470">
            <v>7</v>
          </cell>
          <cell r="AI470" t="str">
            <v>880x1110cm</v>
          </cell>
          <cell r="AL470" t="str">
            <v>MUSCULATION</v>
          </cell>
          <cell r="AM470">
            <v>707600</v>
          </cell>
          <cell r="AN470" t="str">
            <v>Rack à fixer au mur, permettant un grand gain de place. Rangement jusqu'à 6 barres de musculation.</v>
          </cell>
          <cell r="AO470" t="str">
            <v>http://www.leaderfit-equipement.com/images/eboutique/20140827113407.jpg</v>
          </cell>
          <cell r="AP470">
            <v>0.2</v>
          </cell>
        </row>
        <row r="471">
          <cell r="B471">
            <v>3555</v>
          </cell>
          <cell r="C471" t="str">
            <v>Rack barres mural</v>
          </cell>
          <cell r="D471" t="str">
            <v>WALL BAR RACK</v>
          </cell>
          <cell r="E471" t="str">
            <v>TOP ASIA</v>
          </cell>
          <cell r="F471" t="str">
            <v>PR</v>
          </cell>
          <cell r="G471">
            <v>8.5</v>
          </cell>
          <cell r="H471">
            <v>7.5221238938053103</v>
          </cell>
          <cell r="I471">
            <v>8.6504424778761067</v>
          </cell>
          <cell r="J471">
            <v>0.15</v>
          </cell>
          <cell r="K471">
            <v>73.484999999999985</v>
          </cell>
          <cell r="AB471">
            <v>0.8822828811611062</v>
          </cell>
          <cell r="AD471">
            <v>33.068249999999992</v>
          </cell>
          <cell r="AE471">
            <v>33.068249999999992</v>
          </cell>
          <cell r="AF471">
            <v>0.55000000000000004</v>
          </cell>
          <cell r="AG471">
            <v>0.73840640258023604</v>
          </cell>
          <cell r="AH471">
            <v>7</v>
          </cell>
          <cell r="AI471" t="str">
            <v>880x1110cm</v>
          </cell>
          <cell r="AL471" t="str">
            <v>MUSCULATION</v>
          </cell>
          <cell r="AM471">
            <v>707600</v>
          </cell>
          <cell r="AN471" t="str">
            <v>Rack à fixer au mur, permettant un grand gain de place. Rangement jusqu'à 6 barres de musculation.</v>
          </cell>
          <cell r="AO471" t="str">
            <v>http://www.leaderfit-equipement.com/images/eboutique/20140827113407.jpg</v>
          </cell>
          <cell r="AP471">
            <v>0.2</v>
          </cell>
        </row>
        <row r="472">
          <cell r="B472">
            <v>3398</v>
          </cell>
          <cell r="C472" t="str">
            <v>Rack barres vertical</v>
          </cell>
          <cell r="D472" t="str">
            <v xml:space="preserve">RACK FOR BARBELL  </v>
          </cell>
          <cell r="E472" t="str">
            <v>TOP ASIA</v>
          </cell>
          <cell r="F472" t="str">
            <v>PC</v>
          </cell>
          <cell r="G472">
            <v>37.950000000000003</v>
          </cell>
          <cell r="H472">
            <v>33.584070796460182</v>
          </cell>
          <cell r="I472">
            <v>38.621681415929203</v>
          </cell>
          <cell r="J472">
            <v>0.15</v>
          </cell>
          <cell r="K472">
            <v>128.79999999999998</v>
          </cell>
          <cell r="AB472">
            <v>0.7001422250316055</v>
          </cell>
          <cell r="AD472">
            <v>70.84</v>
          </cell>
          <cell r="AE472">
            <v>70.84</v>
          </cell>
          <cell r="AF472">
            <v>0.45</v>
          </cell>
          <cell r="AG472">
            <v>0.45480404551201015</v>
          </cell>
          <cell r="AH472">
            <v>14.8</v>
          </cell>
          <cell r="AI472" t="str">
            <v>1200x690x305mm</v>
          </cell>
          <cell r="AL472" t="str">
            <v>MUSCULATION</v>
          </cell>
          <cell r="AM472">
            <v>707600</v>
          </cell>
          <cell r="AN472" t="str">
            <v>_x000D_Ideal pour gain de place, ce rack permet le rangement de 6 barres de musculation de manière verticale.</v>
          </cell>
          <cell r="AO472" t="str">
            <v>http://www.leaderfit-equipement.com/images/eboutique/20140827112756.jpg</v>
          </cell>
          <cell r="AP472">
            <v>0.2</v>
          </cell>
        </row>
        <row r="473">
          <cell r="B473">
            <v>1705</v>
          </cell>
          <cell r="C473" t="str">
            <v xml:space="preserve">Rack Disques </v>
          </cell>
          <cell r="D473" t="str">
            <v xml:space="preserve">RACK FOR PLATE </v>
          </cell>
          <cell r="E473" t="str">
            <v>WOHLSTAND</v>
          </cell>
          <cell r="F473" t="str">
            <v>PC</v>
          </cell>
          <cell r="G473">
            <v>53.6</v>
          </cell>
          <cell r="H473">
            <v>47.433628318584077</v>
          </cell>
          <cell r="I473">
            <v>54.548672566371685</v>
          </cell>
          <cell r="J473">
            <v>0.15</v>
          </cell>
          <cell r="K473">
            <v>231.72499999999997</v>
          </cell>
          <cell r="AB473">
            <v>0.76459737807154304</v>
          </cell>
          <cell r="AD473">
            <v>115.86249999999998</v>
          </cell>
          <cell r="AE473">
            <v>115.86249999999998</v>
          </cell>
          <cell r="AF473">
            <v>0.5</v>
          </cell>
          <cell r="AG473">
            <v>0.52919475614308609</v>
          </cell>
          <cell r="AH473">
            <v>16.5</v>
          </cell>
          <cell r="AI473" t="str">
            <v xml:space="preserve"> 608x495x974cm</v>
          </cell>
          <cell r="AL473" t="str">
            <v>MUSCULATION</v>
          </cell>
          <cell r="AM473">
            <v>707600</v>
          </cell>
          <cell r="AN473" t="str">
            <v>Rack à disques, rangement à 8 branches pour disques olympiques lestés de musculation, permettant le rangement de 24 disques environ.</v>
          </cell>
          <cell r="AO473" t="str">
            <v>http://www.leaderfit-equipement.com/images/eboutique/20140827112142.jpg</v>
          </cell>
          <cell r="AP473">
            <v>0.2</v>
          </cell>
        </row>
        <row r="474">
          <cell r="B474">
            <v>1717</v>
          </cell>
          <cell r="C474" t="str">
            <v>Rack Disques &amp; barres</v>
          </cell>
          <cell r="D474" t="str">
            <v>RACK FOR BARBELL AND PLATE</v>
          </cell>
          <cell r="E474" t="str">
            <v>WOHLSTAND</v>
          </cell>
          <cell r="F474" t="str">
            <v>PC</v>
          </cell>
          <cell r="G474">
            <v>32</v>
          </cell>
          <cell r="H474">
            <v>28.318584070796462</v>
          </cell>
          <cell r="I474">
            <v>32.56637168141593</v>
          </cell>
          <cell r="J474">
            <v>0.15</v>
          </cell>
          <cell r="K474">
            <v>331.2</v>
          </cell>
          <cell r="AB474">
            <v>0.90167158308751227</v>
          </cell>
          <cell r="AD474">
            <v>132.47999999999999</v>
          </cell>
          <cell r="AE474">
            <v>132.47999999999999</v>
          </cell>
          <cell r="AF474">
            <v>0.6</v>
          </cell>
          <cell r="AG474">
            <v>0.75417895771878074</v>
          </cell>
          <cell r="AH474">
            <v>27</v>
          </cell>
          <cell r="AI474" t="str">
            <v xml:space="preserve">708x480x960cm </v>
          </cell>
          <cell r="AL474" t="str">
            <v>MUSCULATION</v>
          </cell>
          <cell r="AM474">
            <v>707600</v>
          </cell>
          <cell r="AN474" t="str">
            <v>_x000D_Rack de rangement 2 en 1 ! Ideal pour un gain de place. Rack à 6 branches pour le rangement des disques et 6 cyclindres creux pour le rangement des barres.</v>
          </cell>
          <cell r="AO474" t="str">
            <v>http://www.leaderfit-equipement.com/images/eboutique/20140827111718.jpg</v>
          </cell>
          <cell r="AP474">
            <v>0.2</v>
          </cell>
        </row>
        <row r="475">
          <cell r="B475">
            <v>1709</v>
          </cell>
          <cell r="C475" t="str">
            <v>RACK DOMES TRAINER</v>
          </cell>
          <cell r="D475" t="str">
            <v>RACK DOME TRAINER</v>
          </cell>
          <cell r="E475" t="str">
            <v>EVA FOAM</v>
          </cell>
          <cell r="F475" t="str">
            <v>PC</v>
          </cell>
          <cell r="H475">
            <v>73.95</v>
          </cell>
          <cell r="I475">
            <v>85.04249999999999</v>
          </cell>
          <cell r="J475">
            <v>0.15</v>
          </cell>
          <cell r="K475">
            <v>157.94</v>
          </cell>
          <cell r="AB475">
            <v>0.46155185513486141</v>
          </cell>
          <cell r="AD475">
            <v>118.455</v>
          </cell>
          <cell r="AE475">
            <v>118.455</v>
          </cell>
          <cell r="AF475">
            <v>0.25</v>
          </cell>
          <cell r="AG475">
            <v>0.28206914017981521</v>
          </cell>
          <cell r="AH475">
            <v>30</v>
          </cell>
          <cell r="AI475" t="str">
            <v>150x100x40cm</v>
          </cell>
          <cell r="AL475" t="str">
            <v>FITNESS</v>
          </cell>
          <cell r="AM475">
            <v>707600</v>
          </cell>
          <cell r="AN475" t="str">
            <v>Rack dôme trainers, sur roulettes, pouvant contenir jusqu'à 8 dôme trainers.</v>
          </cell>
          <cell r="AO475" t="str">
            <v>http://www.leaderfit-equipement.com/images/eboutique/20130603161915.jpg</v>
          </cell>
          <cell r="AP475">
            <v>0.2</v>
          </cell>
        </row>
        <row r="476">
          <cell r="B476">
            <v>1710</v>
          </cell>
          <cell r="C476" t="str">
            <v>RACK FOAM ROLLER</v>
          </cell>
          <cell r="D476" t="str">
            <v>RACK FOAM ROLLER</v>
          </cell>
          <cell r="E476" t="str">
            <v>EVA FOAM</v>
          </cell>
          <cell r="F476" t="str">
            <v>PC</v>
          </cell>
          <cell r="H476">
            <v>5.7</v>
          </cell>
          <cell r="I476">
            <v>6.5549999999999997</v>
          </cell>
          <cell r="J476">
            <v>0.15</v>
          </cell>
          <cell r="K476">
            <v>17.100000000000001</v>
          </cell>
          <cell r="AB476">
            <v>0.6166666666666667</v>
          </cell>
          <cell r="AD476">
            <v>11.115000000000002</v>
          </cell>
          <cell r="AE476">
            <v>11.115000000000002</v>
          </cell>
          <cell r="AF476">
            <v>0.35</v>
          </cell>
          <cell r="AG476">
            <v>0.41025641025641035</v>
          </cell>
          <cell r="AH476">
            <v>0.2</v>
          </cell>
          <cell r="AI476" t="str">
            <v>97x19,5x6 cm</v>
          </cell>
          <cell r="AL476" t="str">
            <v>PILATES BIEN ETRE</v>
          </cell>
          <cell r="AM476">
            <v>707600</v>
          </cell>
          <cell r="AN476" t="str">
            <v>Rack de rangement en mousse rigide pour 5 foam rollers. Facilite le rangement et permet une optimisation de la place.</v>
          </cell>
          <cell r="AO476" t="str">
            <v>http://www.leaderfit-equipement.com/images/eboutique/20130531150908.jpg</v>
          </cell>
          <cell r="AP476">
            <v>0.2</v>
          </cell>
        </row>
        <row r="477">
          <cell r="B477">
            <v>3579</v>
          </cell>
          <cell r="C477" t="str">
            <v>Rack GATOR</v>
          </cell>
          <cell r="D477" t="str">
            <v>Rack GATOR</v>
          </cell>
          <cell r="E477" t="str">
            <v>MUSIC STOCK</v>
          </cell>
          <cell r="F477" t="str">
            <v>PC</v>
          </cell>
          <cell r="H477">
            <v>80.239999999999995</v>
          </cell>
          <cell r="I477">
            <v>80.239999999999995</v>
          </cell>
          <cell r="J477">
            <v>0</v>
          </cell>
          <cell r="K477">
            <v>89.16</v>
          </cell>
          <cell r="AB477">
            <v>0.10004486316733963</v>
          </cell>
          <cell r="AD477">
            <v>89.16</v>
          </cell>
          <cell r="AE477">
            <v>89.16</v>
          </cell>
          <cell r="AF477">
            <v>0</v>
          </cell>
          <cell r="AG477">
            <v>0.10004486316733963</v>
          </cell>
          <cell r="AH477">
            <v>6</v>
          </cell>
          <cell r="AI477" t="str">
            <v>34 _ 55 _ 56cm</v>
          </cell>
          <cell r="AL477" t="str">
            <v>SONORISATION</v>
          </cell>
          <cell r="AM477">
            <v>707600</v>
          </cell>
          <cell r="AN477" t="str">
            <v>Le rack Gator GR6L s'ouvre dans toute sa largeur et sa hauteur en face avant et en face arrière. Fabrication en polyethylene moulé haute résistance. Serrure antivol à clé.</v>
          </cell>
          <cell r="AO477" t="str">
            <v>http://www.leaderfit-equipement.com/images/eboutique/20140909162122.jpg</v>
          </cell>
          <cell r="AP477">
            <v>0.2</v>
          </cell>
        </row>
        <row r="478">
          <cell r="B478">
            <v>1704</v>
          </cell>
          <cell r="C478" t="str">
            <v>RACK GYMBALL</v>
          </cell>
          <cell r="D478" t="str">
            <v>RACK GYMBALL</v>
          </cell>
          <cell r="E478" t="str">
            <v>TOP ASIA</v>
          </cell>
          <cell r="F478" t="str">
            <v>PC</v>
          </cell>
          <cell r="G478">
            <v>43.33</v>
          </cell>
          <cell r="H478">
            <v>38.345132743362832</v>
          </cell>
          <cell r="I478">
            <v>44.09690265486725</v>
          </cell>
          <cell r="J478">
            <v>0.15</v>
          </cell>
          <cell r="K478">
            <v>120.4</v>
          </cell>
          <cell r="AB478">
            <v>0.63374665569047139</v>
          </cell>
          <cell r="AD478">
            <v>78.260000000000005</v>
          </cell>
          <cell r="AE478">
            <v>78.260000000000005</v>
          </cell>
          <cell r="AF478">
            <v>0.35</v>
          </cell>
          <cell r="AG478">
            <v>0.43653331644687898</v>
          </cell>
          <cell r="AH478">
            <v>11</v>
          </cell>
          <cell r="AI478" t="str">
            <v>185x130cm</v>
          </cell>
          <cell r="AL478" t="str">
            <v>PILATES BIEN ETRE</v>
          </cell>
          <cell r="AM478">
            <v>707600</v>
          </cell>
          <cell r="AN478" t="str">
            <v>Rack vertical permettant de ranger 9 ballons.</v>
          </cell>
          <cell r="AO478" t="str">
            <v>http://www.leaderfit-equipement.com/images/eboutique/liste20130819143450.jpg</v>
          </cell>
          <cell r="AP478">
            <v>0.2</v>
          </cell>
        </row>
        <row r="479">
          <cell r="B479">
            <v>3777</v>
          </cell>
          <cell r="C479" t="str">
            <v>Rack Haltères 10 à 15 paires</v>
          </cell>
          <cell r="D479" t="str">
            <v>HEXAGONAL DUMBELL RACK</v>
          </cell>
          <cell r="E479" t="str">
            <v>WOHLSTAND</v>
          </cell>
          <cell r="F479" t="str">
            <v>PC</v>
          </cell>
          <cell r="G479">
            <v>164</v>
          </cell>
          <cell r="H479">
            <v>145.13274336283186</v>
          </cell>
          <cell r="I479">
            <v>166.90265486725662</v>
          </cell>
          <cell r="J479">
            <v>0.15</v>
          </cell>
          <cell r="K479">
            <v>392</v>
          </cell>
          <cell r="AB479">
            <v>0.57422792125699851</v>
          </cell>
          <cell r="AD479">
            <v>274.39999999999998</v>
          </cell>
          <cell r="AE479">
            <v>274.39999999999998</v>
          </cell>
          <cell r="AF479">
            <v>0.3</v>
          </cell>
          <cell r="AG479">
            <v>0.39175417322428341</v>
          </cell>
          <cell r="AH479">
            <v>95</v>
          </cell>
          <cell r="AI479" t="str">
            <v>235x845x95.7cm</v>
          </cell>
          <cell r="AL479" t="str">
            <v>MUSCULATION</v>
          </cell>
          <cell r="AM479">
            <v>707600</v>
          </cell>
          <cell r="AN479" t="str">
            <v>Rack haltères 10 à 15 paires, rangement sur 2 niveaux pour 10 à 15 paires d’haltères.</v>
          </cell>
          <cell r="AO479" t="str">
            <v>http://www.leaderfit-equipement.com/images/eboutique/20140827110948.jpg</v>
          </cell>
          <cell r="AP479">
            <v>0.2</v>
          </cell>
        </row>
        <row r="480">
          <cell r="B480">
            <v>2239</v>
          </cell>
          <cell r="C480" t="str">
            <v>RACK HALTERES FITNESS ROULANT</v>
          </cell>
          <cell r="D480" t="str">
            <v>RACK VINYL DIPPING DUMBBELL</v>
          </cell>
          <cell r="E480" t="str">
            <v>WOHLSTAND</v>
          </cell>
          <cell r="F480" t="str">
            <v>PC</v>
          </cell>
          <cell r="G480">
            <v>76.8</v>
          </cell>
          <cell r="H480">
            <v>67.964601769911511</v>
          </cell>
          <cell r="I480">
            <v>78.159292035398238</v>
          </cell>
          <cell r="J480">
            <v>0.15</v>
          </cell>
          <cell r="K480">
            <v>209</v>
          </cell>
          <cell r="AB480">
            <v>0.6260320955244103</v>
          </cell>
          <cell r="AD480">
            <v>135.85</v>
          </cell>
          <cell r="AE480">
            <v>135.85</v>
          </cell>
          <cell r="AF480">
            <v>0.35</v>
          </cell>
          <cell r="AG480">
            <v>0.42466476234524664</v>
          </cell>
          <cell r="AH480">
            <v>27</v>
          </cell>
          <cell r="AI480" t="str">
            <v>118x96x62cm</v>
          </cell>
          <cell r="AL480" t="str">
            <v>FITNESS</v>
          </cell>
          <cell r="AM480">
            <v>707600</v>
          </cell>
          <cell r="AN480" t="str">
            <v>_x000D_Facile à déplacer grâce à ses 4 roulettes, ce rack haltères fitness roulant peut contenir jusqu'à 49 paires d'haltères fitness (selon les poids et les formes).</v>
          </cell>
          <cell r="AO480" t="str">
            <v>http://www.leaderfit-equipement.com/images/eboutique/20140827120424.jpg</v>
          </cell>
          <cell r="AP480">
            <v>0.2</v>
          </cell>
        </row>
        <row r="481">
          <cell r="B481">
            <v>2981</v>
          </cell>
          <cell r="C481" t="str">
            <v>RACK KETTLEBELL LARGE</v>
          </cell>
          <cell r="D481" t="str">
            <v>RACK KETTLEBELL</v>
          </cell>
          <cell r="E481" t="str">
            <v>AMAYA</v>
          </cell>
          <cell r="F481" t="str">
            <v>PC</v>
          </cell>
          <cell r="H481">
            <v>119.25</v>
          </cell>
          <cell r="I481">
            <v>131.17500000000001</v>
          </cell>
          <cell r="J481">
            <v>0.1</v>
          </cell>
          <cell r="K481">
            <v>280</v>
          </cell>
          <cell r="AB481">
            <v>0.53151785714285715</v>
          </cell>
          <cell r="AD481">
            <v>196</v>
          </cell>
          <cell r="AE481">
            <v>196</v>
          </cell>
          <cell r="AF481">
            <v>0.3</v>
          </cell>
          <cell r="AG481">
            <v>0.33073979591836733</v>
          </cell>
          <cell r="AH481">
            <v>25.5</v>
          </cell>
          <cell r="AI481" t="str">
            <v>72x50x150cm</v>
          </cell>
          <cell r="AL481" t="str">
            <v>CROSSFIT</v>
          </cell>
          <cell r="AM481">
            <v>707600</v>
          </cell>
          <cell r="AN481" t="str">
            <v>Rack kettlebell, sur 2 étages, pouvant contenir jusqu'à 9 kettlebells (en fonction des poids)</v>
          </cell>
          <cell r="AO481" t="str">
            <v>http://www.leaderfit-equipement.com/images/eboutique/20150122174014.jpg</v>
          </cell>
          <cell r="AP481">
            <v>0.2</v>
          </cell>
        </row>
        <row r="482">
          <cell r="B482">
            <v>1713</v>
          </cell>
          <cell r="C482" t="str">
            <v>RACK KETTLEBELL SMALL</v>
          </cell>
          <cell r="D482" t="str">
            <v>RACK KETTLEBELL</v>
          </cell>
          <cell r="E482" t="str">
            <v>WOHLSTAND</v>
          </cell>
          <cell r="F482" t="str">
            <v>PC</v>
          </cell>
          <cell r="G482">
            <v>48.4</v>
          </cell>
          <cell r="H482">
            <v>42.83185840707965</v>
          </cell>
          <cell r="I482">
            <v>49.256637168141594</v>
          </cell>
          <cell r="J482">
            <v>0.15</v>
          </cell>
          <cell r="K482">
            <v>110</v>
          </cell>
          <cell r="AB482">
            <v>0.55221238938053097</v>
          </cell>
          <cell r="AD482">
            <v>77</v>
          </cell>
          <cell r="AE482">
            <v>77</v>
          </cell>
          <cell r="AF482">
            <v>0.3</v>
          </cell>
          <cell r="AG482">
            <v>0.36030341340075855</v>
          </cell>
          <cell r="AH482">
            <v>25.5</v>
          </cell>
          <cell r="AI482" t="str">
            <v>80x60x75cm_</v>
          </cell>
          <cell r="AL482" t="str">
            <v>CROSSFIT</v>
          </cell>
          <cell r="AM482">
            <v>707600</v>
          </cell>
          <cell r="AN482" t="str">
            <v>Rack kettlebell, sur 2 étages, pouvant contenir jusqu'à 9 kettlebells (en fonction des poids)</v>
          </cell>
          <cell r="AO482" t="str">
            <v>http://www.leaderfit-equipement.com/images/eboutique/20150122174014.jpg</v>
          </cell>
          <cell r="AP482">
            <v>0.2</v>
          </cell>
        </row>
        <row r="483">
          <cell r="B483">
            <v>2345</v>
          </cell>
          <cell r="C483" t="str">
            <v>RACK MEDECIN BALL 5</v>
          </cell>
          <cell r="D483" t="str">
            <v>RACK 5 MEDECINE BALL</v>
          </cell>
          <cell r="E483" t="str">
            <v>WOHLSTAND</v>
          </cell>
          <cell r="F483" t="str">
            <v>PC</v>
          </cell>
          <cell r="G483">
            <v>24.2</v>
          </cell>
          <cell r="H483">
            <v>21.415929203539825</v>
          </cell>
          <cell r="I483">
            <v>24.628318584070797</v>
          </cell>
          <cell r="J483">
            <v>0.15</v>
          </cell>
          <cell r="K483">
            <v>87.79</v>
          </cell>
          <cell r="AB483">
            <v>0.71946328073731869</v>
          </cell>
          <cell r="AD483">
            <v>48.284500000000008</v>
          </cell>
          <cell r="AE483">
            <v>48.284500000000008</v>
          </cell>
          <cell r="AF483">
            <v>0.45</v>
          </cell>
          <cell r="AG483">
            <v>0.48993323770421582</v>
          </cell>
          <cell r="AH483">
            <v>7</v>
          </cell>
          <cell r="AI483" t="str">
            <v>160x30x30cm</v>
          </cell>
          <cell r="AL483" t="str">
            <v>CROSSFIT</v>
          </cell>
          <cell r="AM483">
            <v>707600</v>
          </cell>
          <cell r="AN483" t="str">
            <v>Rack 5 medecine balls pouvant contenir jusqu'à 5 medecine ball. Tiges arrondies permettant la retenue des ballons lestés.</v>
          </cell>
          <cell r="AO483" t="str">
            <v>http://www.leaderfit-equipement.com/images/eboutique/20150122170103.jpg</v>
          </cell>
          <cell r="AP483">
            <v>0.2</v>
          </cell>
        </row>
        <row r="484">
          <cell r="B484">
            <v>1716</v>
          </cell>
          <cell r="C484" t="str">
            <v>Rack mural tapis</v>
          </cell>
          <cell r="D484" t="str">
            <v>WALL MAT RACK</v>
          </cell>
          <cell r="E484" t="str">
            <v>SVELTUS</v>
          </cell>
          <cell r="F484" t="str">
            <v>PC</v>
          </cell>
          <cell r="H484">
            <v>16.45</v>
          </cell>
          <cell r="I484">
            <v>18.917499999999997</v>
          </cell>
          <cell r="J484">
            <v>0.15</v>
          </cell>
          <cell r="K484">
            <v>24.95</v>
          </cell>
          <cell r="AB484">
            <v>0.24178356713426863</v>
          </cell>
          <cell r="AD484">
            <v>14.969999999999999</v>
          </cell>
          <cell r="AE484">
            <v>14.969999999999999</v>
          </cell>
          <cell r="AF484">
            <v>0.4</v>
          </cell>
          <cell r="AG484">
            <v>-0.26369405477621899</v>
          </cell>
          <cell r="AH484">
            <v>18</v>
          </cell>
          <cell r="AI484" t="str">
            <v>50x58x190cm</v>
          </cell>
          <cell r="AL484" t="str">
            <v>FITNESS</v>
          </cell>
          <cell r="AM484">
            <v>707600</v>
          </cell>
          <cell r="AN484" t="str">
            <v>Rangement pour tapis qui se fixe au mur.  Robuste, il permet de ranger jusqu’à 10 tapis (quantité variable selon l'épaisseur du tapis). Tiges fixes.</v>
          </cell>
          <cell r="AO484" t="str">
            <v>http://www.leaderfit-equipement.com/images/eboutique/20140827102944.jpg</v>
          </cell>
          <cell r="AP484">
            <v>0.2</v>
          </cell>
        </row>
        <row r="485">
          <cell r="B485">
            <v>2347</v>
          </cell>
          <cell r="C485" t="str">
            <v>Rack Power bag</v>
          </cell>
          <cell r="D485" t="str">
            <v>POWER BAG RACK</v>
          </cell>
          <cell r="E485" t="str">
            <v>WOHLSTAND</v>
          </cell>
          <cell r="F485" t="str">
            <v>PC</v>
          </cell>
          <cell r="G485">
            <v>57.4</v>
          </cell>
          <cell r="H485">
            <v>50.796460176991154</v>
          </cell>
          <cell r="I485">
            <v>58.415929203539825</v>
          </cell>
          <cell r="J485">
            <v>0.15</v>
          </cell>
          <cell r="K485">
            <v>124.05624999999999</v>
          </cell>
          <cell r="AB485">
            <v>0.52911740276253849</v>
          </cell>
          <cell r="AD485">
            <v>86.83937499999999</v>
          </cell>
          <cell r="AE485">
            <v>86.83937499999999</v>
          </cell>
          <cell r="AF485">
            <v>0.3</v>
          </cell>
          <cell r="AG485">
            <v>0.32731057537505504</v>
          </cell>
          <cell r="AH485">
            <v>15.5</v>
          </cell>
          <cell r="AL485" t="str">
            <v>CROSSFIT</v>
          </cell>
          <cell r="AM485">
            <v>707600</v>
          </cell>
          <cell r="AN485" t="str">
            <v>Rack pouvant contenir jusqu'à 5 power bag ou 5 soft medecine ball</v>
          </cell>
          <cell r="AO485" t="str">
            <v>http://www.leaderfit-equipement.com/images/eboutique/20140827120835.jpg</v>
          </cell>
          <cell r="AP485">
            <v>0.2</v>
          </cell>
        </row>
        <row r="486">
          <cell r="B486">
            <v>1719</v>
          </cell>
          <cell r="C486" t="str">
            <v>RACK TAPIS ROULANT</v>
          </cell>
          <cell r="D486" t="str">
            <v>EXERCISE MAT RACK W/WHEELS</v>
          </cell>
          <cell r="E486" t="str">
            <v>WOHLSTAND</v>
          </cell>
          <cell r="F486" t="str">
            <v>PC</v>
          </cell>
          <cell r="G486">
            <v>44.45</v>
          </cell>
          <cell r="H486">
            <v>39.336283185840713</v>
          </cell>
          <cell r="I486">
            <v>45.236725663716818</v>
          </cell>
          <cell r="J486">
            <v>0.15</v>
          </cell>
          <cell r="K486">
            <v>85.28</v>
          </cell>
          <cell r="AB486">
            <v>0.46955059024722301</v>
          </cell>
          <cell r="AC486" t="str">
            <v>x</v>
          </cell>
          <cell r="AD486">
            <v>62.27</v>
          </cell>
          <cell r="AE486">
            <v>63.96</v>
          </cell>
          <cell r="AF486">
            <v>0.25</v>
          </cell>
          <cell r="AG486">
            <v>0.29273412032963075</v>
          </cell>
          <cell r="AH486">
            <v>19</v>
          </cell>
          <cell r="AI486" t="str">
            <v>190x60x35cm</v>
          </cell>
          <cell r="AL486" t="str">
            <v>FITNESS</v>
          </cell>
          <cell r="AM486">
            <v>707600</v>
          </cell>
          <cell r="AN486" t="str">
            <v>Le rack tapis roulant est un chariot acier muni de 4 broches réglables en largeur, et de 4 roulettes pivotantes pour faciliter le stockage et le déplacement de vos tapis._x000D_Poignées sur le côté facilitant le transport.</v>
          </cell>
          <cell r="AO486" t="str">
            <v>http://www.leaderfit-equipement.com/images/eboutique/20140827121047.jpg</v>
          </cell>
          <cell r="AP486">
            <v>0.2</v>
          </cell>
        </row>
        <row r="487">
          <cell r="B487">
            <v>1722</v>
          </cell>
          <cell r="C487" t="str">
            <v>REFORMER</v>
          </cell>
          <cell r="D487" t="str">
            <v>REFORMER</v>
          </cell>
          <cell r="E487" t="str">
            <v>ELINA</v>
          </cell>
          <cell r="F487" t="str">
            <v>PC</v>
          </cell>
          <cell r="H487">
            <v>1606.5</v>
          </cell>
          <cell r="I487">
            <v>1606.5</v>
          </cell>
          <cell r="J487">
            <v>0</v>
          </cell>
          <cell r="K487">
            <v>3102.01</v>
          </cell>
          <cell r="AB487">
            <v>0.4821099867505263</v>
          </cell>
          <cell r="AD487">
            <v>2481.6080000000002</v>
          </cell>
          <cell r="AE487">
            <v>2481.6080000000002</v>
          </cell>
          <cell r="AF487">
            <v>0.2</v>
          </cell>
          <cell r="AG487">
            <v>0.35263748343815793</v>
          </cell>
          <cell r="AH487">
            <v>88</v>
          </cell>
          <cell r="AI487" t="str">
            <v>Longueur : 235cm / Largeur : 61cm / Hauteur : 33cm</v>
          </cell>
          <cell r="AL487" t="str">
            <v>PILATES BIEN ETRE</v>
          </cell>
          <cell r="AM487">
            <v>707100</v>
          </cell>
          <cell r="AN487" t="str">
            <v>Le Reformer propose un entraînement complet de tout le corps sur un chariot mobile nécessitant un engagement important des abdominaux. Il permet l’amélioration de la force et de la souplesse ainsi que le travail de mobilité de la colonne vertébrale._x000D_Varié</v>
          </cell>
          <cell r="AO487" t="str">
            <v>http://www.leaderfit-equipement.com/images/eboutique/20130531153727.jpg</v>
          </cell>
          <cell r="AP487">
            <v>0.2</v>
          </cell>
        </row>
        <row r="488">
          <cell r="B488">
            <v>2429</v>
          </cell>
          <cell r="C488" t="str">
            <v>REFORMER ALUMINIUM</v>
          </cell>
          <cell r="D488" t="str">
            <v>REFORMER DE ALUMINO</v>
          </cell>
          <cell r="E488" t="str">
            <v>ELINA</v>
          </cell>
          <cell r="F488" t="str">
            <v>PC</v>
          </cell>
          <cell r="H488">
            <v>1946.5</v>
          </cell>
          <cell r="I488">
            <v>1946.5</v>
          </cell>
          <cell r="J488">
            <v>0</v>
          </cell>
          <cell r="K488">
            <v>3292.65</v>
          </cell>
          <cell r="AB488">
            <v>0.40883482908903168</v>
          </cell>
          <cell r="AD488">
            <v>2963.3850000000002</v>
          </cell>
          <cell r="AE488">
            <v>2963.3850000000002</v>
          </cell>
          <cell r="AF488">
            <v>0.1</v>
          </cell>
          <cell r="AG488">
            <v>0.34314981009892409</v>
          </cell>
          <cell r="AH488">
            <v>67</v>
          </cell>
          <cell r="AI488" t="str">
            <v>237x58x38cm</v>
          </cell>
          <cell r="AL488" t="str">
            <v>PILATES BIEN ETRE</v>
          </cell>
          <cell r="AM488">
            <v>707100</v>
          </cell>
          <cell r="AN488" t="str">
            <v>Reformer moderne, léger et pliable ! Machine pour l'entraînement complet de tout le corps. Variation de l'intensité des exercices grâce à ses ressorts à résistance : light, medium ou strong.</v>
          </cell>
          <cell r="AO488" t="str">
            <v>http://www.leaderfit-equipement.com/images/eboutique/20130819150254.jpg</v>
          </cell>
          <cell r="AP488">
            <v>0.2</v>
          </cell>
        </row>
        <row r="489">
          <cell r="B489">
            <v>1723</v>
          </cell>
          <cell r="C489" t="str">
            <v>REFORMER AVEC TOUR</v>
          </cell>
          <cell r="D489" t="str">
            <v>REFORMER CON TORRE</v>
          </cell>
          <cell r="E489" t="str">
            <v>ELINA</v>
          </cell>
          <cell r="F489" t="str">
            <v>PC</v>
          </cell>
          <cell r="H489">
            <v>1946.5</v>
          </cell>
          <cell r="I489">
            <v>1946.5</v>
          </cell>
          <cell r="J489">
            <v>0</v>
          </cell>
          <cell r="K489">
            <v>4020.07</v>
          </cell>
          <cell r="AB489">
            <v>0.51580445116627327</v>
          </cell>
          <cell r="AD489">
            <v>3015.0525000000002</v>
          </cell>
          <cell r="AE489">
            <v>3015.0525000000002</v>
          </cell>
          <cell r="AF489">
            <v>0.25</v>
          </cell>
          <cell r="AG489">
            <v>0.35440593488836436</v>
          </cell>
          <cell r="AH489">
            <v>110</v>
          </cell>
          <cell r="AI489" t="str">
            <v>Tour : 218cm / Longueur : 235cm / Largeur : 61cm / Hauteur : 33cm</v>
          </cell>
          <cell r="AL489" t="str">
            <v>PILATES BIEN ETRE</v>
          </cell>
          <cell r="AM489">
            <v>707100</v>
          </cell>
          <cell r="AN489" t="str">
            <v>Le Reformer avec tour est une machine complète permettant encore plus de mouvements qu’un Reformer classique, et favorisant le travail à 2, une personne sur le chariot et une personne au niveau de la tour, debout, assise ou allongée._x000D_L'appareil a la capac</v>
          </cell>
          <cell r="AO489" t="str">
            <v>http://www.leaderfit-equipement.com/images/eboutique/20130531154400.jpg</v>
          </cell>
          <cell r="AP489">
            <v>0.2</v>
          </cell>
        </row>
        <row r="490">
          <cell r="B490">
            <v>3711</v>
          </cell>
          <cell r="C490" t="str">
            <v>Rotary torso EVOLVE</v>
          </cell>
          <cell r="D490" t="str">
            <v>Rotary torso EVOLVE</v>
          </cell>
          <cell r="E490" t="str">
            <v>PULSE FITNESS</v>
          </cell>
          <cell r="F490" t="str">
            <v>PC</v>
          </cell>
          <cell r="G490">
            <v>2154.6</v>
          </cell>
          <cell r="H490">
            <v>1906.7256637168143</v>
          </cell>
          <cell r="I490">
            <v>1906.7256637168143</v>
          </cell>
          <cell r="J490">
            <v>0</v>
          </cell>
          <cell r="K490">
            <v>2937</v>
          </cell>
          <cell r="AB490">
            <v>0.35079139812161586</v>
          </cell>
          <cell r="AD490">
            <v>2496.4499999999998</v>
          </cell>
          <cell r="AE490">
            <v>2496.4499999999998</v>
          </cell>
          <cell r="AF490">
            <v>0.15</v>
          </cell>
          <cell r="AG490">
            <v>0.23622517426072442</v>
          </cell>
          <cell r="AH490">
            <v>266</v>
          </cell>
          <cell r="AI490" t="str">
            <v>133x148x208cm</v>
          </cell>
          <cell r="AL490" t="str">
            <v>MUSCULATION</v>
          </cell>
          <cell r="AM490">
            <v>707100</v>
          </cell>
          <cell r="AN490" t="str">
            <v>Machine guidée de musculation pour le renforcement musculaire de la sangle abdominal et des muscles du bas du dos. + bras rotatif ajustable  + 100kgs de poids  + siège ergonomique</v>
          </cell>
          <cell r="AO490" t="str">
            <v>http://www.leaderfit-equipement.com/images/eboutique/20140826171530.jpg</v>
          </cell>
          <cell r="AP490">
            <v>0.2</v>
          </cell>
        </row>
        <row r="491">
          <cell r="B491">
            <v>3480</v>
          </cell>
          <cell r="C491" t="str">
            <v>ROTATIONAL CORE</v>
          </cell>
          <cell r="D491" t="str">
            <v>ROTATIONAL CORE</v>
          </cell>
          <cell r="E491" t="str">
            <v>RISING</v>
          </cell>
          <cell r="F491" t="str">
            <v>PC</v>
          </cell>
          <cell r="G491">
            <v>22</v>
          </cell>
          <cell r="H491">
            <v>19.469026548672566</v>
          </cell>
          <cell r="I491">
            <v>22.389380530973451</v>
          </cell>
          <cell r="J491">
            <v>0.15</v>
          </cell>
          <cell r="K491">
            <v>45.650399999999991</v>
          </cell>
          <cell r="AB491">
            <v>0.50954689266745845</v>
          </cell>
          <cell r="AD491">
            <v>34.237799999999993</v>
          </cell>
          <cell r="AE491">
            <v>34.237799999999993</v>
          </cell>
          <cell r="AF491">
            <v>0.25</v>
          </cell>
          <cell r="AG491">
            <v>0.34606252355661127</v>
          </cell>
          <cell r="AH491">
            <v>3.53</v>
          </cell>
          <cell r="AI491" t="str">
            <v>Tube Ø 50mm</v>
          </cell>
          <cell r="AL491" t="str">
            <v>CROSSFIT</v>
          </cell>
          <cell r="AM491">
            <v>707600</v>
          </cell>
          <cell r="AN491" t="str">
            <v>Système rotatif pour barre à accrocher à la cage functional training. Permet des mouvements de soulevés verticaux et latéraux.</v>
          </cell>
          <cell r="AO491" t="str">
            <v>http://www.leaderfit-equipement.com/images/eboutique/20140826170431.jpg</v>
          </cell>
          <cell r="AP491">
            <v>0.2</v>
          </cell>
        </row>
        <row r="492">
          <cell r="B492">
            <v>2578</v>
          </cell>
          <cell r="C492" t="str">
            <v>ROTULE MULTIFONCTION PAR 6</v>
          </cell>
          <cell r="D492" t="str">
            <v>ROTULE MULTIFONCTION PAR 6</v>
          </cell>
          <cell r="E492" t="str">
            <v>AMAYA</v>
          </cell>
          <cell r="F492" t="str">
            <v>LOT DE 6</v>
          </cell>
          <cell r="H492">
            <v>3.49</v>
          </cell>
          <cell r="I492">
            <v>3.8390000000000004</v>
          </cell>
          <cell r="J492">
            <v>0.1</v>
          </cell>
          <cell r="K492">
            <v>10.029999999999999</v>
          </cell>
          <cell r="L492" t="str">
            <v xml:space="preserve">  </v>
          </cell>
          <cell r="AB492">
            <v>0.61724825523429705</v>
          </cell>
          <cell r="AD492">
            <v>6.5194999999999999</v>
          </cell>
          <cell r="AE492">
            <v>6.5194999999999999</v>
          </cell>
          <cell r="AF492">
            <v>0.35</v>
          </cell>
          <cell r="AG492">
            <v>0.41115116189891854</v>
          </cell>
          <cell r="AH492">
            <v>0.4</v>
          </cell>
          <cell r="AL492" t="str">
            <v>PERSONAL TRAINER</v>
          </cell>
          <cell r="AM492">
            <v>707600</v>
          </cell>
          <cell r="AN492" t="str">
            <v>Rotules pour jalons, fixations pour kit d'obstacle dans des parcours d'entraînement ou des circuits outdoor.</v>
          </cell>
          <cell r="AO492" t="str">
            <v>http://www.leaderfit-equipement.com/images/eboutique/20130821163706.jpg</v>
          </cell>
          <cell r="AP492">
            <v>0.2</v>
          </cell>
        </row>
        <row r="493">
          <cell r="B493">
            <v>3712</v>
          </cell>
          <cell r="C493" t="str">
            <v>Rumble roller</v>
          </cell>
          <cell r="D493" t="str">
            <v>RUMBLE ROLLER</v>
          </cell>
          <cell r="E493" t="str">
            <v>WOHLSTAND</v>
          </cell>
          <cell r="F493" t="str">
            <v>PC</v>
          </cell>
          <cell r="G493">
            <v>6.1</v>
          </cell>
          <cell r="H493">
            <v>5.3982300884955752</v>
          </cell>
          <cell r="I493">
            <v>6.2079646017699108</v>
          </cell>
          <cell r="J493">
            <v>0.15</v>
          </cell>
          <cell r="K493">
            <v>25</v>
          </cell>
          <cell r="AB493">
            <v>0.75168141592920357</v>
          </cell>
          <cell r="AD493">
            <v>12.5</v>
          </cell>
          <cell r="AE493">
            <v>12.5</v>
          </cell>
          <cell r="AF493">
            <v>0.5</v>
          </cell>
          <cell r="AG493">
            <v>0.50336283185840713</v>
          </cell>
          <cell r="AH493">
            <v>0.75</v>
          </cell>
          <cell r="AI493" t="str">
            <v>33x14cm</v>
          </cell>
          <cell r="AL493" t="str">
            <v>CROSSFIT</v>
          </cell>
          <cell r="AM493">
            <v>707600</v>
          </cell>
          <cell r="AN493" t="str">
            <v>Excellent pour les auto-massages. Très bon outil pour la rééducation, il améliore l’équilibre, la conscience du corps et la coordination. Assez solide pour être utilisé par les adultes et les enfants._x000D_Permet de diminuer la douleur et de se débarrasser des</v>
          </cell>
          <cell r="AO493" t="str">
            <v>http://www.leaderfit-equipement.com/images/eboutique/20140826165212.jpg</v>
          </cell>
          <cell r="AP493">
            <v>0.2</v>
          </cell>
        </row>
        <row r="494">
          <cell r="B494">
            <v>3713</v>
          </cell>
          <cell r="C494" t="str">
            <v>RUN S1</v>
          </cell>
          <cell r="D494" t="str">
            <v>RUN S1</v>
          </cell>
          <cell r="E494" t="str">
            <v>PULSE FITNESS</v>
          </cell>
          <cell r="F494" t="str">
            <v>PC</v>
          </cell>
          <cell r="G494">
            <v>3984.86</v>
          </cell>
          <cell r="H494">
            <v>3526.4247787610625</v>
          </cell>
          <cell r="I494">
            <v>3526.4247787610625</v>
          </cell>
          <cell r="J494">
            <v>0</v>
          </cell>
          <cell r="K494">
            <v>5729</v>
          </cell>
          <cell r="AB494">
            <v>0.38446067747232282</v>
          </cell>
          <cell r="AD494">
            <v>4583.2</v>
          </cell>
          <cell r="AE494">
            <v>4583.2</v>
          </cell>
          <cell r="AF494">
            <v>0.2</v>
          </cell>
          <cell r="AG494">
            <v>0.23057584684040355</v>
          </cell>
          <cell r="AH494">
            <v>240</v>
          </cell>
          <cell r="AI494" t="str">
            <v>214x88x160cm</v>
          </cell>
          <cell r="AL494" t="str">
            <v>CARDIO TRAINING</v>
          </cell>
          <cell r="AM494">
            <v>707100</v>
          </cell>
          <cell r="AN494" t="str">
            <v>Découvrez la haute technologie de la gamme fusion de Pulse Fitness._x000D_&gt; Pratique : ajustement de vitesse et d'élévation sans interrompre votre séance d'entraînement._x000D_&gt; Sécurité : arrêt d'urgence avec système magnétique_x000D_&gt; Durabilité : faible besoin de mainte</v>
          </cell>
          <cell r="AO494" t="str">
            <v>http://www.leaderfit-equipement.com/images/eboutique/20140902160918.jpg</v>
          </cell>
          <cell r="AP494">
            <v>0.2</v>
          </cell>
        </row>
        <row r="495">
          <cell r="B495">
            <v>3714</v>
          </cell>
          <cell r="C495" t="str">
            <v>RUN S2</v>
          </cell>
          <cell r="D495" t="str">
            <v>RUN S2</v>
          </cell>
          <cell r="E495" t="str">
            <v>PULSE FITNESS</v>
          </cell>
          <cell r="F495" t="str">
            <v>PC</v>
          </cell>
          <cell r="G495">
            <v>4272.5600000000004</v>
          </cell>
          <cell r="H495">
            <v>3781.0265486725671</v>
          </cell>
          <cell r="I495">
            <v>3781.0265486725671</v>
          </cell>
          <cell r="J495">
            <v>0</v>
          </cell>
          <cell r="K495">
            <v>6160</v>
          </cell>
          <cell r="AB495">
            <v>0.38619698885185605</v>
          </cell>
          <cell r="AD495">
            <v>4928</v>
          </cell>
          <cell r="AE495">
            <v>4928</v>
          </cell>
          <cell r="AF495">
            <v>0.2</v>
          </cell>
          <cell r="AG495">
            <v>0.23274623606482003</v>
          </cell>
          <cell r="AH495">
            <v>240</v>
          </cell>
          <cell r="AI495" t="str">
            <v>214x88x160cm</v>
          </cell>
          <cell r="AL495" t="str">
            <v>CARDIO TRAINING</v>
          </cell>
          <cell r="AM495">
            <v>707100</v>
          </cell>
          <cell r="AN495" t="str">
            <v>Découvrez la haute technologie de la gamme fusion de Pulse Fitness._x000D_&gt; Pratique : ajustement de vitesse et d'élévation sans interrompre votre séance d'entraînement._x000D_&gt; Sécurité : arrêt d'urgence avec système magnétique_x000D_&gt; Durabilité : faible besoin de mainte</v>
          </cell>
          <cell r="AO495" t="str">
            <v>http://www.leaderfit-equipement.com/images/eboutique/20140902161626.jpg</v>
          </cell>
          <cell r="AP495">
            <v>0.2</v>
          </cell>
        </row>
        <row r="496">
          <cell r="B496">
            <v>3715</v>
          </cell>
          <cell r="C496" t="str">
            <v>RUN S3</v>
          </cell>
          <cell r="D496" t="str">
            <v>RUN S3</v>
          </cell>
          <cell r="E496" t="str">
            <v>PULSE FITNESS</v>
          </cell>
          <cell r="F496" t="str">
            <v>PC</v>
          </cell>
          <cell r="G496">
            <v>5460.23</v>
          </cell>
          <cell r="H496">
            <v>4832.0619469026551</v>
          </cell>
          <cell r="I496">
            <v>4832.0619469026551</v>
          </cell>
          <cell r="J496">
            <v>0</v>
          </cell>
          <cell r="K496">
            <v>8032</v>
          </cell>
          <cell r="AB496">
            <v>0.39839866198921126</v>
          </cell>
          <cell r="AD496">
            <v>6425.6</v>
          </cell>
          <cell r="AE496">
            <v>6425.6</v>
          </cell>
          <cell r="AF496">
            <v>0.2</v>
          </cell>
          <cell r="AG496">
            <v>0.24799832748651418</v>
          </cell>
          <cell r="AH496">
            <v>249</v>
          </cell>
          <cell r="AI496" t="str">
            <v>214x195x249cm</v>
          </cell>
          <cell r="AL496" t="str">
            <v>CARDIO TRAINING</v>
          </cell>
          <cell r="AM496">
            <v>707100</v>
          </cell>
          <cell r="AN496" t="str">
            <v>Découvrez la haute technologie de la gamme fusion de Pulse Fitness._x000D_&gt; Pratique : ajustement de vitesse et d'élévation sans interrompre votre séance d'entraînement._x000D_&gt; Sécurité : arrêt d'urgence avec système magnétique_x000D_&gt; Durabilité : faible besoin de mainte</v>
          </cell>
          <cell r="AO496" t="str">
            <v>http://www.leaderfit-equipement.com/images/eboutique/20140902161659.jpg</v>
          </cell>
          <cell r="AP496">
            <v>0.2</v>
          </cell>
        </row>
        <row r="497">
          <cell r="B497">
            <v>2596</v>
          </cell>
          <cell r="C497" t="str">
            <v>SAC DE FRAPPE 120CM SYNTHETIC</v>
          </cell>
          <cell r="D497" t="str">
            <v>SAC DE FRAPPE 120CM SYNTHETIC</v>
          </cell>
          <cell r="E497" t="str">
            <v>METAL BOXE</v>
          </cell>
          <cell r="F497" t="str">
            <v>PC</v>
          </cell>
          <cell r="H497">
            <v>59.93</v>
          </cell>
          <cell r="I497">
            <v>65.923000000000002</v>
          </cell>
          <cell r="J497">
            <v>0.1</v>
          </cell>
          <cell r="K497">
            <v>106.67</v>
          </cell>
          <cell r="AB497">
            <v>0.38199118777538199</v>
          </cell>
          <cell r="AD497">
            <v>85.336000000000013</v>
          </cell>
          <cell r="AE497">
            <v>85.336000000000013</v>
          </cell>
          <cell r="AF497">
            <v>0.2</v>
          </cell>
          <cell r="AG497">
            <v>0.22748898471922763</v>
          </cell>
          <cell r="AH497">
            <v>35</v>
          </cell>
          <cell r="AL497" t="str">
            <v>FITNESS</v>
          </cell>
          <cell r="AM497">
            <v>707600</v>
          </cell>
          <cell r="AN497" t="str">
            <v>Sac de frappe pour la boxe, en cuir, d'un rapport qualité/prix exceptionnel, livré plein._x000D_Idéal pour les salles et les gros frappeurs, pour un usage intensif.</v>
          </cell>
          <cell r="AO497" t="str">
            <v>http://www.leaderfit-equipement.com/images/eboutique/20140826153422.jpg</v>
          </cell>
          <cell r="AP497">
            <v>0.2</v>
          </cell>
        </row>
        <row r="498">
          <cell r="B498">
            <v>3557</v>
          </cell>
          <cell r="C498" t="str">
            <v>Sac de frappe 150cm synthétic</v>
          </cell>
          <cell r="D498" t="str">
            <v>Sac de frappe 150cm synthétic</v>
          </cell>
          <cell r="E498" t="str">
            <v>METAL BOXE</v>
          </cell>
          <cell r="F498" t="str">
            <v>PC</v>
          </cell>
          <cell r="H498">
            <v>64.86</v>
          </cell>
          <cell r="I498">
            <v>71.346000000000004</v>
          </cell>
          <cell r="J498">
            <v>0.1</v>
          </cell>
          <cell r="K498">
            <v>115.83</v>
          </cell>
          <cell r="AB498">
            <v>0.38404558404558398</v>
          </cell>
          <cell r="AD498">
            <v>92.664000000000001</v>
          </cell>
          <cell r="AE498">
            <v>92.664000000000001</v>
          </cell>
          <cell r="AF498">
            <v>0.2</v>
          </cell>
          <cell r="AG498">
            <v>0.23005698005698005</v>
          </cell>
          <cell r="AH498">
            <v>48</v>
          </cell>
          <cell r="AL498" t="str">
            <v>FITNESS</v>
          </cell>
          <cell r="AM498">
            <v>707600</v>
          </cell>
          <cell r="AN498" t="str">
            <v>Sac de frappe pour la boxe, en cuir, d'un rapport qualité/prix exceptionnel, livré plein._x000D_Idéal pour les salles et les gros frappeurs, pour un usage intensif.</v>
          </cell>
          <cell r="AO498" t="str">
            <v>http://www.leaderfit-equipement.com/images/eboutique/liste20130829102655.jpg</v>
          </cell>
          <cell r="AP498">
            <v>0.2</v>
          </cell>
        </row>
        <row r="499">
          <cell r="B499">
            <v>3556</v>
          </cell>
          <cell r="C499" t="str">
            <v>Sac de frappe 180cm cuir</v>
          </cell>
          <cell r="D499" t="str">
            <v>Sac de frappe 180cm cuir</v>
          </cell>
          <cell r="E499" t="str">
            <v>METAL BOXE</v>
          </cell>
          <cell r="F499" t="str">
            <v>PC</v>
          </cell>
          <cell r="H499">
            <v>130.19999999999999</v>
          </cell>
          <cell r="I499">
            <v>143.22</v>
          </cell>
          <cell r="J499">
            <v>0.1</v>
          </cell>
          <cell r="K499">
            <v>232.5</v>
          </cell>
          <cell r="AB499">
            <v>0.38400000000000001</v>
          </cell>
          <cell r="AD499">
            <v>186</v>
          </cell>
          <cell r="AE499">
            <v>186</v>
          </cell>
          <cell r="AF499">
            <v>0.2</v>
          </cell>
          <cell r="AG499">
            <v>0.22999999999999998</v>
          </cell>
          <cell r="AH499">
            <v>90</v>
          </cell>
          <cell r="AL499" t="str">
            <v>FITNESS</v>
          </cell>
          <cell r="AM499">
            <v>707600</v>
          </cell>
          <cell r="AN499" t="str">
            <v>Sac de frappe pour la boxe, en cuir, d'un rapport qualité/prix exceptionnel, livré plein._x000D_Idéal pour les salles et les gros frappeurs, pour un usage intensif.</v>
          </cell>
          <cell r="AO499" t="str">
            <v>http://www.leaderfit-equipement.com/images/eboutique/liste20130829102655.jpg</v>
          </cell>
          <cell r="AP499">
            <v>0.2</v>
          </cell>
        </row>
        <row r="500">
          <cell r="B500">
            <v>2595</v>
          </cell>
          <cell r="C500" t="str">
            <v>SAC DE FRAPPE 180CM SYNTHETIC</v>
          </cell>
          <cell r="D500" t="str">
            <v>SAC DE FRAPPE 180CM SYNTHETIC</v>
          </cell>
          <cell r="E500" t="str">
            <v>METAL BOXE</v>
          </cell>
          <cell r="F500" t="str">
            <v>PC</v>
          </cell>
          <cell r="H500">
            <v>74.2</v>
          </cell>
          <cell r="I500">
            <v>81.62</v>
          </cell>
          <cell r="J500">
            <v>0.1</v>
          </cell>
          <cell r="K500">
            <v>233.28</v>
          </cell>
          <cell r="AB500">
            <v>0.65012002743484221</v>
          </cell>
          <cell r="AD500">
            <v>139.96799999999999</v>
          </cell>
          <cell r="AE500">
            <v>139.96799999999999</v>
          </cell>
          <cell r="AF500">
            <v>0.4</v>
          </cell>
          <cell r="AG500">
            <v>0.41686671239140372</v>
          </cell>
          <cell r="AH500">
            <v>70</v>
          </cell>
          <cell r="AL500" t="str">
            <v>FITNESS</v>
          </cell>
          <cell r="AM500">
            <v>707600</v>
          </cell>
          <cell r="AN500" t="str">
            <v>Sac de frappe pour la boxe, en cuir, d'un rapport qualité/prix exceptionnel, livré plein._x000D_Idéal pour les salles et les gros frappeurs, pour un usage intensif.</v>
          </cell>
          <cell r="AO500" t="str">
            <v>http://www.leaderfit-equipement.com/images/eboutique/20140826153422.jpg</v>
          </cell>
          <cell r="AP500">
            <v>0.2</v>
          </cell>
        </row>
        <row r="501">
          <cell r="B501">
            <v>1733</v>
          </cell>
          <cell r="C501" t="str">
            <v>SANGLES YOGA</v>
          </cell>
          <cell r="D501" t="str">
            <v>SANGLES YOGA</v>
          </cell>
          <cell r="F501" t="str">
            <v>PC</v>
          </cell>
          <cell r="H501">
            <v>3.15</v>
          </cell>
          <cell r="I501">
            <v>3.6224999999999996</v>
          </cell>
          <cell r="J501">
            <v>0.15</v>
          </cell>
          <cell r="K501">
            <v>10</v>
          </cell>
          <cell r="AB501">
            <v>0.63775000000000004</v>
          </cell>
          <cell r="AD501">
            <v>6.5</v>
          </cell>
          <cell r="AE501">
            <v>6.5</v>
          </cell>
          <cell r="AF501">
            <v>0.35</v>
          </cell>
          <cell r="AG501">
            <v>0.44269230769230772</v>
          </cell>
          <cell r="AH501">
            <v>0.03</v>
          </cell>
          <cell r="AI501" t="str">
            <v>183x3,8cm</v>
          </cell>
          <cell r="AL501" t="str">
            <v>PILATES BIEN ETRE</v>
          </cell>
          <cell r="AM501">
            <v>707600</v>
          </cell>
          <cell r="AN501" t="str">
            <v>Outil complémentaire à l'exécution de certaines postures de yoga! Sangle yoga en coton avec une épaisseur large pour plus de confort._x000D_Cette sangle permet d'accéder aux membres difficiles à saisir._x000D_Elle permet aussi d’ajuster votre posture en réglant facil</v>
          </cell>
          <cell r="AO501" t="str">
            <v>http://www.leaderfit-equipement.com/images/eboutique/20140826152737.jpg</v>
          </cell>
          <cell r="AP501">
            <v>0.2</v>
          </cell>
        </row>
        <row r="502">
          <cell r="B502">
            <v>3716</v>
          </cell>
          <cell r="C502" t="str">
            <v>Seated calf CORE</v>
          </cell>
          <cell r="D502" t="str">
            <v>Seated calf CORE</v>
          </cell>
          <cell r="E502" t="str">
            <v>PULSE FITNESS</v>
          </cell>
          <cell r="F502" t="str">
            <v>PC</v>
          </cell>
          <cell r="G502">
            <v>476.7</v>
          </cell>
          <cell r="H502">
            <v>421.85840707964604</v>
          </cell>
          <cell r="I502">
            <v>421.85840707964604</v>
          </cell>
          <cell r="J502">
            <v>0</v>
          </cell>
          <cell r="K502">
            <v>1041.3499999999999</v>
          </cell>
          <cell r="AB502">
            <v>0.5948927766076284</v>
          </cell>
          <cell r="AD502">
            <v>676.87749999999994</v>
          </cell>
          <cell r="AE502">
            <v>676.87749999999994</v>
          </cell>
          <cell r="AF502">
            <v>0.35</v>
          </cell>
          <cell r="AG502">
            <v>0.37675811785788993</v>
          </cell>
          <cell r="AH502">
            <v>54.7</v>
          </cell>
          <cell r="AI502" t="str">
            <v>146.9x76x89cm</v>
          </cell>
          <cell r="AL502" t="str">
            <v>MUSCULATION</v>
          </cell>
          <cell r="AM502">
            <v>707100</v>
          </cell>
          <cell r="AP502">
            <v>0.2</v>
          </cell>
        </row>
        <row r="503">
          <cell r="B503">
            <v>3717</v>
          </cell>
          <cell r="C503" t="str">
            <v>Seated calf EVOLVE</v>
          </cell>
          <cell r="D503" t="str">
            <v>Seated calf EVOLVE</v>
          </cell>
          <cell r="E503" t="str">
            <v>PULSE FITNESS</v>
          </cell>
          <cell r="F503" t="str">
            <v>PC</v>
          </cell>
          <cell r="G503">
            <v>2205</v>
          </cell>
          <cell r="H503">
            <v>1951.3274336283187</v>
          </cell>
          <cell r="I503">
            <v>1951.3274336283187</v>
          </cell>
          <cell r="J503">
            <v>0</v>
          </cell>
          <cell r="K503">
            <v>3007</v>
          </cell>
          <cell r="AB503">
            <v>0.35107168818479595</v>
          </cell>
          <cell r="AD503">
            <v>2555.9499999999998</v>
          </cell>
          <cell r="AE503">
            <v>2555.9499999999998</v>
          </cell>
          <cell r="AF503">
            <v>0.15</v>
          </cell>
          <cell r="AG503">
            <v>0.2365549272762304</v>
          </cell>
          <cell r="AH503">
            <v>280</v>
          </cell>
          <cell r="AI503" t="str">
            <v>129x107x150cm</v>
          </cell>
          <cell r="AL503" t="str">
            <v>MUSCULATION</v>
          </cell>
          <cell r="AM503">
            <v>707100</v>
          </cell>
          <cell r="AN503" t="str">
            <v>Machine de musculation guidée, permet de travailler le bas du corps, spécifiquement les mollets. + poids contrebalancier + 100kgs de poids  + système de poulie en acier renforcé</v>
          </cell>
          <cell r="AO503" t="str">
            <v>http://www.leaderfit-equipement.com/images/eboutique/20140826152318.jpg</v>
          </cell>
          <cell r="AP503">
            <v>0.2</v>
          </cell>
        </row>
        <row r="504">
          <cell r="B504">
            <v>3718</v>
          </cell>
          <cell r="C504" t="str">
            <v>Seated lat pulldown EVOLVE</v>
          </cell>
          <cell r="D504" t="str">
            <v>Seated lat pulldown EVOLVE</v>
          </cell>
          <cell r="E504" t="str">
            <v>PULSE FITNESS</v>
          </cell>
          <cell r="F504" t="str">
            <v>PC</v>
          </cell>
          <cell r="G504">
            <v>2277.4499999999998</v>
          </cell>
          <cell r="H504">
            <v>2015.4424778761063</v>
          </cell>
          <cell r="I504">
            <v>2015.4424778761063</v>
          </cell>
          <cell r="J504">
            <v>0</v>
          </cell>
          <cell r="K504">
            <v>3104</v>
          </cell>
          <cell r="AB504">
            <v>0.35069507800383171</v>
          </cell>
          <cell r="AD504">
            <v>2638.4</v>
          </cell>
          <cell r="AE504">
            <v>2638.4</v>
          </cell>
          <cell r="AF504">
            <v>0.15</v>
          </cell>
          <cell r="AG504">
            <v>0.23611185647509614</v>
          </cell>
          <cell r="AH504">
            <v>295</v>
          </cell>
          <cell r="AI504" t="str">
            <v>145x97x230cm</v>
          </cell>
          <cell r="AL504" t="str">
            <v>MUSCULATION</v>
          </cell>
          <cell r="AM504">
            <v>707100</v>
          </cell>
          <cell r="AN504" t="str">
            <v>Machine guidée de tirage pour le travail de renforcement musculaire du haut du corps. + système de poulie  + barre multi-grip  + position ergonomique + rouleaux rembourrés  + anti-glisse</v>
          </cell>
          <cell r="AO504" t="str">
            <v>http://www.leaderfit-equipement.com/images/eboutique/20140826150050.jpg</v>
          </cell>
          <cell r="AP504">
            <v>0.2</v>
          </cell>
        </row>
        <row r="505">
          <cell r="B505">
            <v>3719</v>
          </cell>
          <cell r="C505" t="str">
            <v>Seated leg curl EVOLVE</v>
          </cell>
          <cell r="D505" t="str">
            <v>Seated leg curl EVOLVE</v>
          </cell>
          <cell r="E505" t="str">
            <v>PULSE FITNESS</v>
          </cell>
          <cell r="F505" t="str">
            <v>PC</v>
          </cell>
          <cell r="G505">
            <v>2339.4</v>
          </cell>
          <cell r="H505">
            <v>2070.2654867256638</v>
          </cell>
          <cell r="I505">
            <v>2070.2654867256638</v>
          </cell>
          <cell r="J505">
            <v>0</v>
          </cell>
          <cell r="K505">
            <v>3190</v>
          </cell>
          <cell r="AB505">
            <v>0.35101395400449409</v>
          </cell>
          <cell r="AD505">
            <v>2711.5</v>
          </cell>
          <cell r="AE505">
            <v>2711.5</v>
          </cell>
          <cell r="AF505">
            <v>0.15</v>
          </cell>
          <cell r="AG505">
            <v>0.23648700471116957</v>
          </cell>
          <cell r="AH505">
            <v>295</v>
          </cell>
          <cell r="AI505" t="str">
            <v>109x96x105cm</v>
          </cell>
          <cell r="AL505" t="str">
            <v>MUSCULATION</v>
          </cell>
          <cell r="AM505">
            <v>707100</v>
          </cell>
          <cell r="AN505" t="str">
            <v>Machine de musculation pour le travail de renforcement musculaire du bas du corps._x000D_+ système de came _x000D_+ levier d’ajustement _x000D_+ siège à gaz assisté _x000D_+ plateau rembourré double-pivotant</v>
          </cell>
          <cell r="AO505" t="str">
            <v>http://www.leaderfit-equipement.com/images/eboutique/20140826144845.jpg</v>
          </cell>
          <cell r="AP505">
            <v>0.2</v>
          </cell>
        </row>
        <row r="506">
          <cell r="B506">
            <v>3720</v>
          </cell>
          <cell r="C506" t="str">
            <v>Seated leg press CORE</v>
          </cell>
          <cell r="D506" t="str">
            <v>Seated leg press CORE</v>
          </cell>
          <cell r="E506" t="str">
            <v>PULSE FITNESS</v>
          </cell>
          <cell r="F506" t="str">
            <v>PC</v>
          </cell>
          <cell r="G506">
            <v>1526.7</v>
          </cell>
          <cell r="H506">
            <v>1351.0619469026551</v>
          </cell>
          <cell r="I506">
            <v>1351.0619469026551</v>
          </cell>
          <cell r="J506">
            <v>0</v>
          </cell>
          <cell r="K506">
            <v>2917.27</v>
          </cell>
          <cell r="AB506">
            <v>0.53687456186686355</v>
          </cell>
          <cell r="AD506">
            <v>2042.0889999999999</v>
          </cell>
          <cell r="AE506">
            <v>2042.0889999999999</v>
          </cell>
          <cell r="AF506">
            <v>0.3</v>
          </cell>
          <cell r="AG506">
            <v>0.33839223123837636</v>
          </cell>
          <cell r="AH506">
            <v>189</v>
          </cell>
          <cell r="AI506" t="str">
            <v>22,6x142x141,9cm</v>
          </cell>
          <cell r="AL506" t="str">
            <v>MUSCULATION</v>
          </cell>
          <cell r="AM506">
            <v>707100</v>
          </cell>
          <cell r="AP506">
            <v>0.2</v>
          </cell>
        </row>
        <row r="507">
          <cell r="B507">
            <v>3721</v>
          </cell>
          <cell r="C507" t="str">
            <v>Seated leg press EVOLVE</v>
          </cell>
          <cell r="D507" t="str">
            <v>Seated leg press EVOLVE</v>
          </cell>
          <cell r="E507" t="str">
            <v>PULSE FITNESS</v>
          </cell>
          <cell r="F507" t="str">
            <v>PC</v>
          </cell>
          <cell r="G507">
            <v>3515.4</v>
          </cell>
          <cell r="H507">
            <v>3110.9734513274338</v>
          </cell>
          <cell r="I507">
            <v>3110.9734513274338</v>
          </cell>
          <cell r="J507">
            <v>0</v>
          </cell>
          <cell r="K507">
            <v>4662</v>
          </cell>
          <cell r="AB507">
            <v>0.33269552738579278</v>
          </cell>
          <cell r="AD507">
            <v>3962.7</v>
          </cell>
          <cell r="AE507">
            <v>3962.7</v>
          </cell>
          <cell r="AF507">
            <v>0.15</v>
          </cell>
          <cell r="AG507">
            <v>0.21493591457152095</v>
          </cell>
          <cell r="AH507">
            <v>486</v>
          </cell>
          <cell r="AI507" t="str">
            <v>210x105x180cm</v>
          </cell>
          <cell r="AL507" t="str">
            <v>MUSCULATION</v>
          </cell>
          <cell r="AM507">
            <v>707100</v>
          </cell>
          <cell r="AN507" t="str">
            <v>Machine de musculation guidée pour le renforcement musculaire du haut du corps. Travail de presse pour les jambes. + poids jusqu'à 200kg + position ergonomique + siège absorbant les chocs</v>
          </cell>
          <cell r="AO507" t="str">
            <v>http://www.leaderfit-equipement.com/images/eboutique/20140826144845.jpg</v>
          </cell>
          <cell r="AP507">
            <v>0.2</v>
          </cell>
        </row>
        <row r="508">
          <cell r="B508">
            <v>3722</v>
          </cell>
          <cell r="C508" t="str">
            <v>Seated row CORE</v>
          </cell>
          <cell r="D508" t="str">
            <v>Seated row CORE</v>
          </cell>
          <cell r="E508" t="str">
            <v>PULSE FITNESS</v>
          </cell>
          <cell r="F508" t="str">
            <v>PC</v>
          </cell>
          <cell r="G508">
            <v>1392.3</v>
          </cell>
          <cell r="H508">
            <v>1232.1238938053098</v>
          </cell>
          <cell r="I508">
            <v>1232.1238938053098</v>
          </cell>
          <cell r="J508">
            <v>0</v>
          </cell>
          <cell r="K508">
            <v>2676.27</v>
          </cell>
          <cell r="AB508">
            <v>0.53961151385872508</v>
          </cell>
          <cell r="AD508">
            <v>1873.3889999999999</v>
          </cell>
          <cell r="AE508">
            <v>1873.3889999999999</v>
          </cell>
          <cell r="AF508">
            <v>0.3</v>
          </cell>
          <cell r="AG508">
            <v>0.34230216265532154</v>
          </cell>
          <cell r="AH508">
            <v>162</v>
          </cell>
          <cell r="AI508" t="str">
            <v>181.5x150x133.4cm</v>
          </cell>
          <cell r="AL508" t="str">
            <v>MUSCULATION</v>
          </cell>
          <cell r="AM508">
            <v>707100</v>
          </cell>
          <cell r="AP508">
            <v>0.2</v>
          </cell>
        </row>
        <row r="509">
          <cell r="B509">
            <v>3723</v>
          </cell>
          <cell r="C509" t="str">
            <v>Seated row EVOLVE</v>
          </cell>
          <cell r="D509" t="str">
            <v>Seated row EVOLVE</v>
          </cell>
          <cell r="E509" t="str">
            <v>PULSE FITNESS</v>
          </cell>
          <cell r="F509" t="str">
            <v>PC</v>
          </cell>
          <cell r="G509">
            <v>2312.1</v>
          </cell>
          <cell r="H509">
            <v>2046.1061946902655</v>
          </cell>
          <cell r="I509">
            <v>2046.1061946902655</v>
          </cell>
          <cell r="J509">
            <v>0</v>
          </cell>
          <cell r="K509">
            <v>3064</v>
          </cell>
          <cell r="AB509">
            <v>0.33221077196792903</v>
          </cell>
          <cell r="AD509">
            <v>2604.4</v>
          </cell>
          <cell r="AE509">
            <v>2604.4</v>
          </cell>
          <cell r="AF509">
            <v>0.15</v>
          </cell>
          <cell r="AG509">
            <v>0.2143656140799165</v>
          </cell>
          <cell r="AH509">
            <v>296</v>
          </cell>
          <cell r="AI509" t="str">
            <v>166x199x172cm</v>
          </cell>
          <cell r="AL509" t="str">
            <v>MUSCULATION</v>
          </cell>
          <cell r="AM509">
            <v>707100</v>
          </cell>
          <cell r="AN509" t="str">
            <v>_x000D_Machine guidée pour le travail du haut du corps. + axe convergent  + poignées rotatives ergonomiques  + support rembourré pour poitrine</v>
          </cell>
          <cell r="AO509" t="str">
            <v>http://www.leaderfit-equipement.com/images/eboutique/20140826115057.jpg</v>
          </cell>
          <cell r="AP509">
            <v>0.2</v>
          </cell>
        </row>
        <row r="510">
          <cell r="B510">
            <v>3558</v>
          </cell>
          <cell r="C510" t="str">
            <v>série AB-MXR</v>
          </cell>
          <cell r="D510" t="str">
            <v>série AB-MXR</v>
          </cell>
          <cell r="E510" t="str">
            <v>KABBANI</v>
          </cell>
          <cell r="F510" t="str">
            <v>SET</v>
          </cell>
          <cell r="H510">
            <v>173.03</v>
          </cell>
          <cell r="I510">
            <v>198.9845</v>
          </cell>
          <cell r="J510">
            <v>0.15</v>
          </cell>
          <cell r="K510">
            <v>295.25</v>
          </cell>
          <cell r="AB510">
            <v>0.32604741744284504</v>
          </cell>
          <cell r="AD510">
            <v>250.96250000000001</v>
          </cell>
          <cell r="AE510">
            <v>250.96250000000001</v>
          </cell>
          <cell r="AF510">
            <v>0.15</v>
          </cell>
          <cell r="AG510">
            <v>0.20711460875628829</v>
          </cell>
          <cell r="AL510" t="str">
            <v>TRAINING</v>
          </cell>
          <cell r="AM510">
            <v>707600</v>
          </cell>
          <cell r="AN510" t="str">
            <v>L'AB MXR ou Abdominal Maximiser est un outil unique qui vous garantit la protection des cervicales pour la pratique des abdominaux._x000D_Son utilisation est très large puisqu'il sert aussi de support lesté pour les mouvements de renforcement musculaire._x000D_Très u</v>
          </cell>
          <cell r="AO510" t="str">
            <v>http://www.leaderfit-equipement.com/images/eboutique/20140821165538.jpg</v>
          </cell>
          <cell r="AP510">
            <v>0.2</v>
          </cell>
        </row>
        <row r="511">
          <cell r="B511">
            <v>1735</v>
          </cell>
          <cell r="C511" t="str">
            <v>série disques ronds</v>
          </cell>
          <cell r="D511" t="str">
            <v>série disques ronds</v>
          </cell>
          <cell r="F511" t="str">
            <v>SET</v>
          </cell>
          <cell r="G511">
            <v>115.78</v>
          </cell>
          <cell r="H511">
            <v>102.46</v>
          </cell>
          <cell r="I511">
            <v>117.82899999999998</v>
          </cell>
          <cell r="J511">
            <v>0.15</v>
          </cell>
          <cell r="K511">
            <v>274.58999999999997</v>
          </cell>
          <cell r="AB511">
            <v>0.57089114680068476</v>
          </cell>
          <cell r="AD511">
            <v>164.75399999999999</v>
          </cell>
          <cell r="AE511">
            <v>164.75399999999999</v>
          </cell>
          <cell r="AF511">
            <v>0.4</v>
          </cell>
          <cell r="AG511">
            <v>0.28481857800114119</v>
          </cell>
          <cell r="AL511" t="str">
            <v>MUSCULATION</v>
          </cell>
          <cell r="AM511">
            <v>707600</v>
          </cell>
          <cell r="AN511" t="str">
            <v>Set disques noir à poignées, regroupant une série de 6 disques noirs de 1,25kg à 20kg, vendus par paire._x000D_Disque en revêtement caoutchouc avec poignées, pour une meilleure prise en main._x000D_Anneau central en acier pour une insertion rapide et facile.</v>
          </cell>
          <cell r="AO511" t="str">
            <v>http://www.leaderfit-equipement.com/images/eboutique/20140901171155.jpg</v>
          </cell>
          <cell r="AP511">
            <v>0.2</v>
          </cell>
        </row>
        <row r="512">
          <cell r="B512">
            <v>3725</v>
          </cell>
          <cell r="C512" t="str">
            <v>série fitness tube</v>
          </cell>
          <cell r="D512" t="str">
            <v>série fitness tube</v>
          </cell>
          <cell r="F512" t="str">
            <v>SET</v>
          </cell>
          <cell r="H512">
            <v>5.16</v>
          </cell>
          <cell r="I512">
            <v>5.9339999999999993</v>
          </cell>
          <cell r="J512">
            <v>0.15</v>
          </cell>
          <cell r="K512">
            <v>18.060000000000002</v>
          </cell>
          <cell r="AB512">
            <v>0.67142857142857149</v>
          </cell>
          <cell r="AD512">
            <v>10.836</v>
          </cell>
          <cell r="AE512">
            <v>10.836</v>
          </cell>
          <cell r="AF512">
            <v>0.4</v>
          </cell>
          <cell r="AG512">
            <v>0.45238095238095244</v>
          </cell>
          <cell r="AL512" t="str">
            <v>FITNESS</v>
          </cell>
          <cell r="AM512">
            <v>707600</v>
          </cell>
          <cell r="AN512" t="str">
            <v>Dans les cours de renforcement musculaire, le Fitness Tube crée une résistance idéale en fonction du modèle choisi._x000D_Il se présente sous la forme d'un élastique avec poignées, et est utilisé pour le renforcement des bras, des jambes, du dos, de la poitrine</v>
          </cell>
          <cell r="AO512" t="str">
            <v>http://www.leaderfit-equipement.com/images/eboutique/20140909165009.jpg</v>
          </cell>
          <cell r="AP512">
            <v>0.2</v>
          </cell>
        </row>
        <row r="513">
          <cell r="B513">
            <v>3727</v>
          </cell>
          <cell r="C513" t="str">
            <v>série fitness tube pro</v>
          </cell>
          <cell r="D513" t="str">
            <v>série fitness tube pro</v>
          </cell>
          <cell r="F513" t="str">
            <v>SET</v>
          </cell>
          <cell r="H513">
            <v>15.76</v>
          </cell>
          <cell r="I513">
            <v>18.123999999999999</v>
          </cell>
          <cell r="J513">
            <v>0.15</v>
          </cell>
          <cell r="K513">
            <v>39.51</v>
          </cell>
          <cell r="AB513">
            <v>0.54128068843330801</v>
          </cell>
          <cell r="AD513">
            <v>27.656999999999996</v>
          </cell>
          <cell r="AE513">
            <v>27.656999999999996</v>
          </cell>
          <cell r="AF513">
            <v>0.3</v>
          </cell>
          <cell r="AG513">
            <v>0.34468669776186855</v>
          </cell>
          <cell r="AL513" t="str">
            <v>FITNESS</v>
          </cell>
          <cell r="AM513">
            <v>707600</v>
          </cell>
          <cell r="AN513" t="str">
            <v>Fitness tube pro avec une résistance élastique de haute qualité._x000D_Possibilité de l'attacher à une cage ou un espalier pour une résistance efficace et un travail de renforcement encore plus complet.</v>
          </cell>
          <cell r="AO513" t="str">
            <v>http://www.leaderfit-equipement.com/images/eboutique/20140909165009.jpg</v>
          </cell>
          <cell r="AP513">
            <v>0.2</v>
          </cell>
        </row>
        <row r="514">
          <cell r="B514">
            <v>3728</v>
          </cell>
          <cell r="C514" t="str">
            <v>Série haie d'obstacle</v>
          </cell>
          <cell r="D514" t="str">
            <v>Série haie d'obstacle</v>
          </cell>
          <cell r="F514" t="str">
            <v>SET</v>
          </cell>
          <cell r="H514">
            <v>11.71</v>
          </cell>
          <cell r="I514">
            <v>13.4665</v>
          </cell>
          <cell r="J514">
            <v>0.15</v>
          </cell>
          <cell r="K514">
            <v>23.39</v>
          </cell>
          <cell r="AB514">
            <v>0.42426250534416421</v>
          </cell>
          <cell r="AD514">
            <v>18.712</v>
          </cell>
          <cell r="AE514">
            <v>18.712</v>
          </cell>
          <cell r="AF514">
            <v>0.2</v>
          </cell>
          <cell r="AG514">
            <v>0.28032813168020521</v>
          </cell>
          <cell r="AL514" t="str">
            <v>PERSONAL TRAINER</v>
          </cell>
          <cell r="AM514">
            <v>707600</v>
          </cell>
          <cell r="AN514" t="str">
            <v>Haies d'obstacle pour un travail d'entraînement et de préparation physique des sportifs. Utilisée aussi pour le coaching ou le functional training en salle ou en extérieur.</v>
          </cell>
          <cell r="AO514" t="str">
            <v>http://www.leaderfit-equipement.com/images/eboutique/20140909170313.jpg</v>
          </cell>
          <cell r="AP514">
            <v>0.2</v>
          </cell>
        </row>
        <row r="515">
          <cell r="B515">
            <v>2305</v>
          </cell>
          <cell r="C515" t="str">
            <v>série haltères fitness</v>
          </cell>
          <cell r="D515" t="str">
            <v>série haltères fitness</v>
          </cell>
          <cell r="F515" t="str">
            <v>SET</v>
          </cell>
          <cell r="H515">
            <v>30.3</v>
          </cell>
          <cell r="I515">
            <v>34.844999999999999</v>
          </cell>
          <cell r="J515">
            <v>0.15</v>
          </cell>
          <cell r="K515">
            <v>75</v>
          </cell>
          <cell r="AB515">
            <v>0.5354000000000001</v>
          </cell>
          <cell r="AD515">
            <v>52.5</v>
          </cell>
          <cell r="AE515">
            <v>52.5</v>
          </cell>
          <cell r="AF515">
            <v>0.3</v>
          </cell>
          <cell r="AG515">
            <v>0.3362857142857143</v>
          </cell>
          <cell r="AL515" t="str">
            <v>MUSCULATION</v>
          </cell>
          <cell r="AM515">
            <v>707600</v>
          </cell>
          <cell r="AN515" t="str">
            <v>Série haltères fitness 0,5kg à 5kg, pour cours collectifs, 6 paires d'haltères fitness vinyles, différents coloris selon le poids. Outils indispensables pour les cours de renforcement musculaire._x000D_Enrobées de vinyle, elles sont maniables, lisses et agréabl</v>
          </cell>
          <cell r="AO515" t="str">
            <v>http://www.leaderfit-equipement.com/images/eboutique/20140909171902.jpg</v>
          </cell>
          <cell r="AP515">
            <v>0.2</v>
          </cell>
        </row>
        <row r="516">
          <cell r="B516">
            <v>3802</v>
          </cell>
          <cell r="C516" t="str">
            <v>Série kettlebell couleur</v>
          </cell>
          <cell r="D516" t="str">
            <v>Série kettlebell couleur</v>
          </cell>
          <cell r="F516" t="str">
            <v>SET</v>
          </cell>
          <cell r="H516">
            <v>1319.41</v>
          </cell>
          <cell r="I516">
            <v>1517.3215</v>
          </cell>
          <cell r="J516">
            <v>0.15</v>
          </cell>
          <cell r="K516">
            <v>2374.9299999999998</v>
          </cell>
          <cell r="AB516">
            <v>0.36110895900089679</v>
          </cell>
          <cell r="AD516">
            <v>1899.944</v>
          </cell>
          <cell r="AE516">
            <v>1899.944</v>
          </cell>
          <cell r="AF516">
            <v>0.2</v>
          </cell>
          <cell r="AG516">
            <v>0.20138619875112107</v>
          </cell>
          <cell r="AL516" t="str">
            <v>CROSSFIT</v>
          </cell>
          <cell r="AM516">
            <v>707600</v>
          </cell>
          <cell r="AN516" t="str">
            <v>Cette "boule" en fonte utilisée dans les exercices de Crossfit mais aussi dans la préparation aux sports de combat, vous permettra de travailler efficacement et de manière harmonieuse chaque groupe musculaire.</v>
          </cell>
          <cell r="AP516">
            <v>0.2</v>
          </cell>
        </row>
        <row r="517">
          <cell r="B517">
            <v>2464</v>
          </cell>
          <cell r="C517" t="str">
            <v>Série kettlebell noir</v>
          </cell>
          <cell r="D517" t="str">
            <v>Série kettlebell noir</v>
          </cell>
          <cell r="F517" t="str">
            <v>SET</v>
          </cell>
          <cell r="H517">
            <v>397</v>
          </cell>
          <cell r="I517">
            <v>456.54999999999995</v>
          </cell>
          <cell r="J517">
            <v>0.15</v>
          </cell>
          <cell r="K517">
            <v>1003.06</v>
          </cell>
          <cell r="AB517">
            <v>0.54484278108986506</v>
          </cell>
          <cell r="AD517">
            <v>702.14199999999994</v>
          </cell>
          <cell r="AE517">
            <v>702.14199999999994</v>
          </cell>
          <cell r="AF517">
            <v>0.3</v>
          </cell>
          <cell r="AG517">
            <v>0.34977540155694997</v>
          </cell>
          <cell r="AL517" t="str">
            <v>CROSSFIT</v>
          </cell>
          <cell r="AM517">
            <v>707600</v>
          </cell>
          <cell r="AN517" t="str">
            <v>Le kettlebell se compose d'une poignée chromée et d'une base revêtue de caoutchouc noir pour protéger vos sols._x000D_Utilisé pour de multiples activités comme l’athlétisme, le rugby et l'entraînement de l'armée, il est tout aussi utile pour la préparation phys</v>
          </cell>
          <cell r="AO517" t="str">
            <v>http://www.leaderfit-equipement.com/images/eboutique/20140826105134.jpg</v>
          </cell>
          <cell r="AP517">
            <v>0.2</v>
          </cell>
        </row>
        <row r="518">
          <cell r="B518">
            <v>2460</v>
          </cell>
          <cell r="C518" t="str">
            <v>série medecine ball</v>
          </cell>
          <cell r="D518" t="str">
            <v>série medecine ball</v>
          </cell>
          <cell r="F518" t="str">
            <v>SET</v>
          </cell>
          <cell r="H518">
            <v>79.52</v>
          </cell>
          <cell r="I518">
            <v>91.447999999999993</v>
          </cell>
          <cell r="J518">
            <v>0.15</v>
          </cell>
          <cell r="K518">
            <v>120.89</v>
          </cell>
          <cell r="AB518">
            <v>0.24354371742906777</v>
          </cell>
          <cell r="AD518">
            <v>108.801</v>
          </cell>
          <cell r="AE518">
            <v>108.801</v>
          </cell>
          <cell r="AF518">
            <v>0.1</v>
          </cell>
          <cell r="AG518">
            <v>0.15949301936563087</v>
          </cell>
          <cell r="AL518" t="str">
            <v>CROSSFIT</v>
          </cell>
          <cell r="AM518">
            <v>707600</v>
          </cell>
          <cell r="AN518" t="str">
            <v>_x000D_Une série complète pour adapté la difficulté des exercices en fonction des mouvements, des objectifs ou encore de public particulier.</v>
          </cell>
          <cell r="AO518" t="str">
            <v>http://www.leaderfit-equipement.com/images/eboutique/20150128100433.jpg</v>
          </cell>
          <cell r="AP518">
            <v>0.2</v>
          </cell>
        </row>
        <row r="519">
          <cell r="B519">
            <v>3730</v>
          </cell>
          <cell r="C519" t="str">
            <v>Série power bag</v>
          </cell>
          <cell r="D519" t="str">
            <v>Série power bag</v>
          </cell>
          <cell r="F519" t="str">
            <v>SET</v>
          </cell>
          <cell r="H519">
            <v>88.6</v>
          </cell>
          <cell r="I519">
            <v>101.88999999999999</v>
          </cell>
          <cell r="J519">
            <v>0.15</v>
          </cell>
          <cell r="K519">
            <v>318.99</v>
          </cell>
          <cell r="AB519">
            <v>0.6805855982946174</v>
          </cell>
          <cell r="AD519">
            <v>191.39400000000001</v>
          </cell>
          <cell r="AE519">
            <v>191.39400000000001</v>
          </cell>
          <cell r="AF519">
            <v>0.4</v>
          </cell>
          <cell r="AG519">
            <v>0.46764266382436237</v>
          </cell>
          <cell r="AL519" t="str">
            <v>CROSSFIT</v>
          </cell>
          <cell r="AM519">
            <v>707600</v>
          </cell>
          <cell r="AN519" t="str">
            <v>_x000D_Sac d’entraînement rempli de sable permettant de faire des mouvements explosifs en toute sécurité, des variations de hauteur et des mouvements de force et d’endurance.</v>
          </cell>
          <cell r="AO519" t="str">
            <v>http://www.leaderfit-equipement.com/images/eboutique/20140909172828.jpg</v>
          </cell>
          <cell r="AP519">
            <v>0.2</v>
          </cell>
        </row>
        <row r="520">
          <cell r="B520">
            <v>3731</v>
          </cell>
          <cell r="C520" t="str">
            <v>Série power band</v>
          </cell>
          <cell r="D520" t="str">
            <v>Série power band</v>
          </cell>
          <cell r="E520" t="str">
            <v>RISING</v>
          </cell>
          <cell r="F520" t="str">
            <v>SET</v>
          </cell>
          <cell r="H520">
            <v>24.76</v>
          </cell>
          <cell r="I520">
            <v>28.474</v>
          </cell>
          <cell r="J520">
            <v>0.15</v>
          </cell>
          <cell r="K520">
            <v>148.56</v>
          </cell>
          <cell r="AB520">
            <v>0.80833333333333335</v>
          </cell>
          <cell r="AD520">
            <v>66.85199999999999</v>
          </cell>
          <cell r="AE520">
            <v>66.85199999999999</v>
          </cell>
          <cell r="AF520">
            <v>0.55000000000000004</v>
          </cell>
          <cell r="AG520">
            <v>0.57407407407407396</v>
          </cell>
          <cell r="AL520" t="str">
            <v>CROSSFIT</v>
          </cell>
          <cell r="AM520">
            <v>707600</v>
          </cell>
          <cell r="AN520" t="str">
            <v>_x000D_Élastique de résistance. En latex très résistant, il peut être utilisé seul ou avec une barre.</v>
          </cell>
          <cell r="AO520" t="str">
            <v>http://www.leaderfit-equipement.com/images/eboutique/20140909173333.jpg</v>
          </cell>
          <cell r="AP520">
            <v>0.2</v>
          </cell>
        </row>
        <row r="521">
          <cell r="B521">
            <v>3732</v>
          </cell>
          <cell r="C521" t="str">
            <v>série slamball</v>
          </cell>
          <cell r="D521" t="str">
            <v>série slamball</v>
          </cell>
          <cell r="E521" t="str">
            <v>RISING</v>
          </cell>
          <cell r="F521" t="str">
            <v>SET</v>
          </cell>
          <cell r="H521">
            <v>30.14</v>
          </cell>
          <cell r="I521">
            <v>34.661000000000001</v>
          </cell>
          <cell r="J521">
            <v>0.15</v>
          </cell>
          <cell r="K521">
            <v>120.41</v>
          </cell>
          <cell r="AB521">
            <v>0.71214184868366415</v>
          </cell>
          <cell r="AD521">
            <v>66.225499999999997</v>
          </cell>
          <cell r="AE521">
            <v>66.225499999999997</v>
          </cell>
          <cell r="AF521">
            <v>0.45</v>
          </cell>
          <cell r="AG521">
            <v>0.47662154306120752</v>
          </cell>
          <cell r="AL521" t="str">
            <v>CROSSFIT</v>
          </cell>
          <cell r="AM521">
            <v>707600</v>
          </cell>
          <cell r="AN521" t="str">
            <v>Balles lestées en caoutchouc pour travail fonctionnel sans rebond. Idéales pour un exercices de force en jetant la balle au sol.</v>
          </cell>
          <cell r="AO521" t="str">
            <v>http://www.leaderfit-equipement.com/images/eboutique/20150122141513.jpg</v>
          </cell>
          <cell r="AP521">
            <v>0.2</v>
          </cell>
        </row>
        <row r="522">
          <cell r="B522">
            <v>3733</v>
          </cell>
          <cell r="C522" t="str">
            <v>série soft medecine ball</v>
          </cell>
          <cell r="D522" t="str">
            <v>série soft medecine ball</v>
          </cell>
          <cell r="F522" t="str">
            <v>SET</v>
          </cell>
          <cell r="H522">
            <v>89.96</v>
          </cell>
          <cell r="I522">
            <v>103.45399999999998</v>
          </cell>
          <cell r="J522">
            <v>0.15</v>
          </cell>
          <cell r="K522">
            <v>160.61000000000001</v>
          </cell>
          <cell r="AB522">
            <v>0.35586825228815155</v>
          </cell>
          <cell r="AD522">
            <v>136.51850000000002</v>
          </cell>
          <cell r="AE522">
            <v>136.51850000000002</v>
          </cell>
          <cell r="AF522">
            <v>0.15</v>
          </cell>
          <cell r="AG522">
            <v>0.24219794386841365</v>
          </cell>
          <cell r="AL522" t="str">
            <v>CROSSFIT</v>
          </cell>
          <cell r="AM522">
            <v>707600</v>
          </cell>
          <cell r="AN522" t="str">
            <v>Soft medecine ball, combiné rassemblant les fonctionnalités d'un ballon et d'un medecine ball._x000D_Travail d'amorti dans les échanges grâce au lest, meilleure absorption des chocs._x000D_Permet de travailler tous les groupes musculaires de manière ludique, mais aus</v>
          </cell>
          <cell r="AO522" t="str">
            <v>http://www.leaderfit-equipement.com/images/eboutique/20140910095004.jpg</v>
          </cell>
          <cell r="AP522">
            <v>0.2</v>
          </cell>
        </row>
        <row r="523">
          <cell r="B523">
            <v>3734</v>
          </cell>
          <cell r="C523" t="str">
            <v>séries disques bumper crossfit</v>
          </cell>
          <cell r="D523" t="str">
            <v>séries disques bumper crossfit</v>
          </cell>
          <cell r="F523" t="str">
            <v>SET</v>
          </cell>
          <cell r="G523">
            <v>487.9</v>
          </cell>
          <cell r="H523">
            <v>431.76</v>
          </cell>
          <cell r="I523">
            <v>496.52399999999994</v>
          </cell>
          <cell r="J523">
            <v>0.15</v>
          </cell>
          <cell r="K523">
            <v>882.9</v>
          </cell>
          <cell r="AB523">
            <v>0.4376214746856949</v>
          </cell>
          <cell r="AD523">
            <v>662.17499999999995</v>
          </cell>
          <cell r="AE523">
            <v>662.17499999999995</v>
          </cell>
          <cell r="AF523">
            <v>0.25</v>
          </cell>
          <cell r="AG523">
            <v>0.25016196624759324</v>
          </cell>
          <cell r="AH523">
            <v>80</v>
          </cell>
          <cell r="AL523" t="str">
            <v>CROSSFIT</v>
          </cell>
          <cell r="AM523">
            <v>707600</v>
          </cell>
          <cell r="AN523" t="str">
            <v>Série de disques de compétition résistants aux chocs. Idéal pour les lancer au sol.</v>
          </cell>
          <cell r="AO523" t="str">
            <v>http://www.leaderfit-equipement.com/images/eboutique/20150122153110.jpg</v>
          </cell>
          <cell r="AP523">
            <v>0.2</v>
          </cell>
        </row>
        <row r="524">
          <cell r="B524">
            <v>3735</v>
          </cell>
          <cell r="C524" t="str">
            <v>SHAP HANDLE</v>
          </cell>
          <cell r="D524" t="str">
            <v>SHAP HANDLE</v>
          </cell>
          <cell r="E524" t="str">
            <v>RISING</v>
          </cell>
          <cell r="F524" t="str">
            <v>PC</v>
          </cell>
          <cell r="H524">
            <v>15.03</v>
          </cell>
          <cell r="I524">
            <v>17.284499999999998</v>
          </cell>
          <cell r="J524">
            <v>0.15</v>
          </cell>
          <cell r="K524">
            <v>34.568999999999996</v>
          </cell>
          <cell r="AB524">
            <v>0.5</v>
          </cell>
          <cell r="AD524">
            <v>25.926749999999998</v>
          </cell>
          <cell r="AE524">
            <v>25.926749999999998</v>
          </cell>
          <cell r="AF524">
            <v>0.25</v>
          </cell>
          <cell r="AG524">
            <v>0.33333333333333337</v>
          </cell>
          <cell r="AH524">
            <v>1.25</v>
          </cell>
          <cell r="AL524" t="str">
            <v>CROSSFIT</v>
          </cell>
          <cell r="AM524">
            <v>707600</v>
          </cell>
          <cell r="AN524" t="str">
            <v>Poignée d’accroche pour divers outils : corde, sangle de suspension, élastique de résistance…</v>
          </cell>
          <cell r="AO524" t="str">
            <v>http://www.leaderfit-equipement.com/images/eboutique/20140826100510.jpg</v>
          </cell>
          <cell r="AP524">
            <v>0.2</v>
          </cell>
        </row>
        <row r="525">
          <cell r="B525">
            <v>3736</v>
          </cell>
          <cell r="C525" t="str">
            <v>Shoulder press CORE</v>
          </cell>
          <cell r="D525" t="str">
            <v>Shoulder press CORE</v>
          </cell>
          <cell r="E525" t="str">
            <v>PULSE FITNESS</v>
          </cell>
          <cell r="F525" t="str">
            <v>PC</v>
          </cell>
          <cell r="G525">
            <v>1402.8</v>
          </cell>
          <cell r="H525">
            <v>1241.4159292035399</v>
          </cell>
          <cell r="I525">
            <v>1241.4159292035399</v>
          </cell>
          <cell r="J525">
            <v>0</v>
          </cell>
          <cell r="K525">
            <v>2156.38</v>
          </cell>
          <cell r="AB525">
            <v>0.42430558194588164</v>
          </cell>
          <cell r="AD525">
            <v>1725.1040000000003</v>
          </cell>
          <cell r="AE525">
            <v>1725.1040000000003</v>
          </cell>
          <cell r="AF525">
            <v>0.2</v>
          </cell>
          <cell r="AG525">
            <v>0.28038197743235205</v>
          </cell>
          <cell r="AH525">
            <v>162</v>
          </cell>
          <cell r="AI525" t="str">
            <v>181.5x150x133.4cm</v>
          </cell>
          <cell r="AL525" t="str">
            <v>MUSCULATION</v>
          </cell>
          <cell r="AM525">
            <v>707100</v>
          </cell>
          <cell r="AP525">
            <v>0.2</v>
          </cell>
        </row>
        <row r="526">
          <cell r="B526">
            <v>3737</v>
          </cell>
          <cell r="C526" t="str">
            <v>Shoulder press EVOLVE</v>
          </cell>
          <cell r="D526" t="str">
            <v>Shoulder press EVOLVE</v>
          </cell>
          <cell r="E526" t="str">
            <v>PULSE FITNESS</v>
          </cell>
          <cell r="F526" t="str">
            <v>PC</v>
          </cell>
          <cell r="G526">
            <v>2303.6999999999998</v>
          </cell>
          <cell r="H526">
            <v>2038.6725663716813</v>
          </cell>
          <cell r="I526">
            <v>2038.6725663716813</v>
          </cell>
          <cell r="J526">
            <v>0</v>
          </cell>
          <cell r="K526">
            <v>3141</v>
          </cell>
          <cell r="AB526">
            <v>0.35094792538310049</v>
          </cell>
          <cell r="AD526">
            <v>2669.85</v>
          </cell>
          <cell r="AE526">
            <v>2669.85</v>
          </cell>
          <cell r="AF526">
            <v>0.15</v>
          </cell>
          <cell r="AG526">
            <v>0.23640932398011816</v>
          </cell>
          <cell r="AH526">
            <v>306</v>
          </cell>
          <cell r="AL526" t="str">
            <v>MUSCULATION</v>
          </cell>
          <cell r="AM526">
            <v>707100</v>
          </cell>
          <cell r="AN526" t="str">
            <v>Machine de presse pour épaule + axe convergent  + positions de préhension multiples  + poids contrebalancier</v>
          </cell>
          <cell r="AO526" t="str">
            <v>http://www.leaderfit-equipement.com/images/eboutique/20140826094811.jpg</v>
          </cell>
          <cell r="AP526">
            <v>0.2</v>
          </cell>
        </row>
        <row r="527">
          <cell r="B527">
            <v>3741</v>
          </cell>
          <cell r="C527" t="str">
            <v>Slamball 10kg</v>
          </cell>
          <cell r="D527" t="str">
            <v>SLAMBALL 10KG</v>
          </cell>
          <cell r="E527" t="str">
            <v>RISING</v>
          </cell>
          <cell r="F527" t="str">
            <v>PC</v>
          </cell>
          <cell r="G527">
            <v>7.8</v>
          </cell>
          <cell r="H527">
            <v>6.9026548672566372</v>
          </cell>
          <cell r="I527">
            <v>7.938053097345132</v>
          </cell>
          <cell r="J527">
            <v>0.15</v>
          </cell>
          <cell r="K527">
            <v>31.673300000000001</v>
          </cell>
          <cell r="AB527">
            <v>0.74937713792547256</v>
          </cell>
          <cell r="AD527">
            <v>15.836650000000001</v>
          </cell>
          <cell r="AE527">
            <v>15.836650000000001</v>
          </cell>
          <cell r="AF527">
            <v>0.5</v>
          </cell>
          <cell r="AG527">
            <v>0.49875427585094501</v>
          </cell>
          <cell r="AH527">
            <v>10</v>
          </cell>
          <cell r="AL527" t="str">
            <v>CROSSFIT</v>
          </cell>
          <cell r="AM527">
            <v>707600</v>
          </cell>
          <cell r="AN527" t="str">
            <v>Balles lestées en caoutchouc pour travail fonctionnel sans rebond. Idéales pour un exercices de force en jetant la balle au sol.</v>
          </cell>
          <cell r="AO527" t="str">
            <v>http://www.leaderfit-equipement.com/images/eboutique/20150122140356.jpg</v>
          </cell>
          <cell r="AP527">
            <v>0.2</v>
          </cell>
        </row>
        <row r="528">
          <cell r="B528">
            <v>3742</v>
          </cell>
          <cell r="C528" t="str">
            <v>Slamball 15kg</v>
          </cell>
          <cell r="D528" t="str">
            <v>SLAMBALL 15KG</v>
          </cell>
          <cell r="E528" t="str">
            <v>RISING</v>
          </cell>
          <cell r="F528" t="str">
            <v>PC</v>
          </cell>
          <cell r="G528">
            <v>11.8</v>
          </cell>
          <cell r="H528">
            <v>10.442477876106196</v>
          </cell>
          <cell r="I528">
            <v>12.008849557522124</v>
          </cell>
          <cell r="J528">
            <v>0.15</v>
          </cell>
          <cell r="K528">
            <v>47.94234999999999</v>
          </cell>
          <cell r="AB528">
            <v>0.74951479104545093</v>
          </cell>
          <cell r="AD528">
            <v>23.971174999999995</v>
          </cell>
          <cell r="AE528">
            <v>23.971174999999995</v>
          </cell>
          <cell r="AF528">
            <v>0.5</v>
          </cell>
          <cell r="AG528">
            <v>0.49902958209090187</v>
          </cell>
          <cell r="AH528">
            <v>15</v>
          </cell>
          <cell r="AL528" t="str">
            <v>CROSSFIT</v>
          </cell>
          <cell r="AM528">
            <v>707600</v>
          </cell>
          <cell r="AN528" t="str">
            <v>Balles lestées en caoutchouc pour travail fonctionnel sans rebond. Idéales pour un exercices de force en jetant la balle au sol.</v>
          </cell>
          <cell r="AO528" t="str">
            <v>http://www.leaderfit-equipement.com/images/eboutique/20150122140356.jpg</v>
          </cell>
          <cell r="AP528">
            <v>0.2</v>
          </cell>
        </row>
        <row r="529">
          <cell r="B529">
            <v>3738</v>
          </cell>
          <cell r="C529" t="str">
            <v>Slamball 4kg</v>
          </cell>
          <cell r="D529" t="str">
            <v>SLAMBALL 4KG</v>
          </cell>
          <cell r="E529" t="str">
            <v>RISING</v>
          </cell>
          <cell r="F529" t="str">
            <v>PC</v>
          </cell>
          <cell r="G529">
            <v>4</v>
          </cell>
          <cell r="H529">
            <v>3.5398230088495577</v>
          </cell>
          <cell r="I529">
            <v>4.0707964601769913</v>
          </cell>
          <cell r="J529">
            <v>0.15</v>
          </cell>
          <cell r="K529">
            <v>16.215</v>
          </cell>
          <cell r="AB529">
            <v>0.74894872277662716</v>
          </cell>
          <cell r="AD529">
            <v>8.1074999999999999</v>
          </cell>
          <cell r="AE529">
            <v>8.1074999999999999</v>
          </cell>
          <cell r="AF529">
            <v>0.5</v>
          </cell>
          <cell r="AG529">
            <v>0.49789744555325421</v>
          </cell>
          <cell r="AH529">
            <v>4</v>
          </cell>
          <cell r="AL529" t="str">
            <v>CROSSFIT</v>
          </cell>
          <cell r="AM529">
            <v>707600</v>
          </cell>
          <cell r="AN529" t="str">
            <v>Balles lestées en caoutchouc pour travail fonctionnel sans rebond. Idéales pour un exercices de force en jetant la balle au sol.</v>
          </cell>
          <cell r="AO529" t="str">
            <v>http://www.leaderfit-equipement.com/images/eboutique/20150122140356.jpg</v>
          </cell>
          <cell r="AP529">
            <v>0.2</v>
          </cell>
        </row>
        <row r="530">
          <cell r="B530">
            <v>3739</v>
          </cell>
          <cell r="C530" t="str">
            <v>Slamball 6kg</v>
          </cell>
          <cell r="D530" t="str">
            <v>SLAMBALL 6KG</v>
          </cell>
          <cell r="E530" t="str">
            <v>RISING</v>
          </cell>
          <cell r="F530" t="str">
            <v>PC</v>
          </cell>
          <cell r="G530">
            <v>5</v>
          </cell>
          <cell r="H530">
            <v>4.4247787610619476</v>
          </cell>
          <cell r="I530">
            <v>5.0884955752212395</v>
          </cell>
          <cell r="J530">
            <v>0.15</v>
          </cell>
          <cell r="K530">
            <v>20.268750000000001</v>
          </cell>
          <cell r="AB530">
            <v>0.74894872277662716</v>
          </cell>
          <cell r="AD530">
            <v>10.134375</v>
          </cell>
          <cell r="AE530">
            <v>10.134375</v>
          </cell>
          <cell r="AF530">
            <v>0.5</v>
          </cell>
          <cell r="AG530">
            <v>0.49789744555325421</v>
          </cell>
          <cell r="AH530">
            <v>6</v>
          </cell>
          <cell r="AL530" t="str">
            <v>CROSSFIT</v>
          </cell>
          <cell r="AM530">
            <v>707600</v>
          </cell>
          <cell r="AN530" t="str">
            <v>Balles lestées en caoutchouc pour travail fonctionnel sans rebond. Idéales pour un exercices de force en jetant la balle au sol.</v>
          </cell>
          <cell r="AO530" t="str">
            <v>http://www.leaderfit-equipement.com/images/eboutique/20150122140356.jpg</v>
          </cell>
          <cell r="AP530">
            <v>0.2</v>
          </cell>
        </row>
        <row r="531">
          <cell r="B531">
            <v>3740</v>
          </cell>
          <cell r="C531" t="str">
            <v>Slamball 8kg</v>
          </cell>
          <cell r="D531" t="str">
            <v>SLAMBALL 8KG</v>
          </cell>
          <cell r="E531" t="str">
            <v>RISING</v>
          </cell>
          <cell r="F531" t="str">
            <v>PC</v>
          </cell>
          <cell r="G531">
            <v>6.3</v>
          </cell>
          <cell r="H531">
            <v>5.5752212389380533</v>
          </cell>
          <cell r="I531">
            <v>6.4115044247787605</v>
          </cell>
          <cell r="J531">
            <v>0.15</v>
          </cell>
          <cell r="K531">
            <v>25.565650000000002</v>
          </cell>
          <cell r="AB531">
            <v>0.74921410467644045</v>
          </cell>
          <cell r="AD531">
            <v>12.782825000000001</v>
          </cell>
          <cell r="AE531">
            <v>12.782825000000001</v>
          </cell>
          <cell r="AF531">
            <v>0.5</v>
          </cell>
          <cell r="AG531">
            <v>0.4984282093528809</v>
          </cell>
          <cell r="AH531">
            <v>8</v>
          </cell>
          <cell r="AL531" t="str">
            <v>CROSSFIT</v>
          </cell>
          <cell r="AM531">
            <v>707600</v>
          </cell>
          <cell r="AN531" t="str">
            <v>Balles lestées en caoutchouc pour travail fonctionnel sans rebond. Idéales pour un exercices de force en jetant la balle au sol.</v>
          </cell>
          <cell r="AO531" t="str">
            <v>http://www.leaderfit-equipement.com/images/eboutique/20150122140356.jpg</v>
          </cell>
          <cell r="AP531">
            <v>0.2</v>
          </cell>
        </row>
        <row r="532">
          <cell r="B532">
            <v>3418</v>
          </cell>
          <cell r="C532" t="str">
            <v>SLIDING PULL UP SYSTEM</v>
          </cell>
          <cell r="D532" t="str">
            <v>SLIDING PULL UP SYSTEM</v>
          </cell>
          <cell r="E532" t="str">
            <v>RISING</v>
          </cell>
          <cell r="F532" t="str">
            <v>PC</v>
          </cell>
          <cell r="G532">
            <v>135</v>
          </cell>
          <cell r="H532">
            <v>119.46902654867257</v>
          </cell>
          <cell r="I532">
            <v>137.38938053097345</v>
          </cell>
          <cell r="J532">
            <v>0.15</v>
          </cell>
          <cell r="K532">
            <v>291.8125</v>
          </cell>
          <cell r="AB532">
            <v>0.52918610227124119</v>
          </cell>
          <cell r="AD532">
            <v>204.26874999999998</v>
          </cell>
          <cell r="AE532">
            <v>204.26874999999998</v>
          </cell>
          <cell r="AF532">
            <v>0.3</v>
          </cell>
          <cell r="AG532">
            <v>0.3274087175303444</v>
          </cell>
          <cell r="AH532">
            <v>24.6</v>
          </cell>
          <cell r="AL532" t="str">
            <v>CROSSFIT</v>
          </cell>
          <cell r="AM532">
            <v>707600</v>
          </cell>
          <cell r="AN532" t="str">
            <v>Barre de traction à accrocher sur la cage functional training avec système de poignées coulissantes pour un travail latéral.</v>
          </cell>
          <cell r="AO532" t="str">
            <v>http://www.leaderfit-equipement.com/images/eboutique/20140825170337.jpg</v>
          </cell>
          <cell r="AP532">
            <v>0.2</v>
          </cell>
        </row>
        <row r="533">
          <cell r="B533">
            <v>3743</v>
          </cell>
          <cell r="C533" t="str">
            <v>Sling bridge</v>
          </cell>
          <cell r="D533" t="str">
            <v>Sling bridge</v>
          </cell>
          <cell r="E533" t="str">
            <v>RISING</v>
          </cell>
          <cell r="F533" t="str">
            <v>SET</v>
          </cell>
          <cell r="G533">
            <v>77</v>
          </cell>
          <cell r="H533">
            <v>68.141592920353986</v>
          </cell>
          <cell r="I533">
            <v>78.362831858407077</v>
          </cell>
          <cell r="J533">
            <v>0.15</v>
          </cell>
          <cell r="K533">
            <v>186.55799999999999</v>
          </cell>
          <cell r="AB533">
            <v>0.57995458860833049</v>
          </cell>
          <cell r="AD533">
            <v>121.2627</v>
          </cell>
          <cell r="AE533">
            <v>121.2627</v>
          </cell>
          <cell r="AF533">
            <v>0.35</v>
          </cell>
          <cell r="AG533">
            <v>0.35377629016666234</v>
          </cell>
          <cell r="AH533">
            <v>12</v>
          </cell>
          <cell r="AL533" t="str">
            <v>CROSSFIT</v>
          </cell>
          <cell r="AM533">
            <v>707600</v>
          </cell>
          <cell r="AN533" t="str">
            <v>Système de soutien pour barre afin de garantir des mouvements en toute sécurité, à accrocher à la cage functional training.</v>
          </cell>
          <cell r="AO533" t="str">
            <v>http://www.leaderfit-equipement.com/images/eboutique/20140825170337.jpg</v>
          </cell>
          <cell r="AP533">
            <v>0.2</v>
          </cell>
        </row>
        <row r="534">
          <cell r="B534">
            <v>3581</v>
          </cell>
          <cell r="C534" t="str">
            <v>Socle étanche</v>
          </cell>
          <cell r="D534" t="str">
            <v>Socle étanche</v>
          </cell>
          <cell r="E534" t="str">
            <v>TENREV</v>
          </cell>
          <cell r="F534" t="str">
            <v>PC</v>
          </cell>
          <cell r="H534">
            <v>29.84</v>
          </cell>
          <cell r="I534">
            <v>32.824000000000005</v>
          </cell>
          <cell r="J534">
            <v>0.1</v>
          </cell>
          <cell r="K534">
            <v>98.472000000000008</v>
          </cell>
          <cell r="AB534">
            <v>0.66666666666666663</v>
          </cell>
          <cell r="AD534">
            <v>59.083200000000005</v>
          </cell>
          <cell r="AE534">
            <v>59.083200000000005</v>
          </cell>
          <cell r="AF534">
            <v>0.4</v>
          </cell>
          <cell r="AG534">
            <v>0.44444444444444442</v>
          </cell>
          <cell r="AH534">
            <v>2</v>
          </cell>
          <cell r="AL534" t="str">
            <v>AQUAFITNESS</v>
          </cell>
          <cell r="AM534">
            <v>707600</v>
          </cell>
          <cell r="AN534" t="str">
            <v>_x000D_Pour une utilisation de la perche en toute sécurité, le socle permet de surélever la pêche pour empêcher une usrure de la piscine.</v>
          </cell>
          <cell r="AO534" t="str">
            <v>http://www.leaderfit-equipement.com/images/eboutique/20140911095150.jpg</v>
          </cell>
          <cell r="AP534">
            <v>0.2</v>
          </cell>
        </row>
        <row r="535">
          <cell r="B535">
            <v>2342</v>
          </cell>
          <cell r="C535" t="str">
            <v>SOFT MEDECINE BALL 3KG</v>
          </cell>
          <cell r="D535" t="str">
            <v>SOFT MEDECINE BALL 3KG</v>
          </cell>
          <cell r="E535" t="str">
            <v>AMAYA</v>
          </cell>
          <cell r="F535" t="str">
            <v>PC</v>
          </cell>
          <cell r="H535">
            <v>26.12</v>
          </cell>
          <cell r="I535">
            <v>28.732000000000003</v>
          </cell>
          <cell r="J535">
            <v>0.1</v>
          </cell>
          <cell r="K535">
            <v>57.69</v>
          </cell>
          <cell r="AB535">
            <v>0.50195874501646731</v>
          </cell>
          <cell r="AD535">
            <v>43.267499999999998</v>
          </cell>
          <cell r="AE535">
            <v>43.267499999999998</v>
          </cell>
          <cell r="AF535">
            <v>0.25</v>
          </cell>
          <cell r="AG535">
            <v>0.33594499335528971</v>
          </cell>
          <cell r="AH535">
            <v>3</v>
          </cell>
          <cell r="AL535" t="str">
            <v>CROSSFIT</v>
          </cell>
          <cell r="AM535">
            <v>707600</v>
          </cell>
          <cell r="AN535" t="str">
            <v>Soft medecine ball, combiné rassemblant les fonctionnalités d'un ballon et d'un medecine ball._x000D_Travail d'amorti dans les échanges grâce au lest, meilleure absorption des chocs._x000D_Permet de travailler tous les groupes musculaires de manière ludique, mais aus</v>
          </cell>
          <cell r="AO535" t="str">
            <v>http://www.leaderfit-equipement.com/images/eboutique/liste20130603150159.jpg</v>
          </cell>
          <cell r="AP535">
            <v>0.2</v>
          </cell>
        </row>
        <row r="536">
          <cell r="B536">
            <v>2343</v>
          </cell>
          <cell r="C536" t="str">
            <v>SOFT MEDECINE BALL 6KG</v>
          </cell>
          <cell r="D536" t="str">
            <v>SOFT MEDECINE BALL 6KG</v>
          </cell>
          <cell r="E536" t="str">
            <v>AMAYA</v>
          </cell>
          <cell r="F536" t="str">
            <v>PC</v>
          </cell>
          <cell r="H536">
            <v>29.18</v>
          </cell>
          <cell r="I536">
            <v>32.097999999999999</v>
          </cell>
          <cell r="J536">
            <v>0.1</v>
          </cell>
          <cell r="K536">
            <v>64.38</v>
          </cell>
          <cell r="AB536">
            <v>0.50142901522211858</v>
          </cell>
          <cell r="AD536">
            <v>48.284999999999997</v>
          </cell>
          <cell r="AE536">
            <v>48.284999999999997</v>
          </cell>
          <cell r="AF536">
            <v>0.25</v>
          </cell>
          <cell r="AG536">
            <v>0.33523868696282488</v>
          </cell>
          <cell r="AH536">
            <v>6</v>
          </cell>
          <cell r="AL536" t="str">
            <v>CROSSFIT</v>
          </cell>
          <cell r="AM536">
            <v>707600</v>
          </cell>
          <cell r="AN536" t="str">
            <v>Soft medecine ball, combiné rassemblant les fonctionnalités d'un ballon et d'un medecine ball._x000D_Travail d'amorti dans les échanges grâce au lest, meilleure absorption des chocs._x000D_Permet de travailler tous les groupes musculaires de manière ludique, mais aus</v>
          </cell>
          <cell r="AO536" t="str">
            <v>http://www.leaderfit-equipement.com/images/eboutique/liste20130603150159.jpg</v>
          </cell>
          <cell r="AP536">
            <v>0.2</v>
          </cell>
        </row>
        <row r="537">
          <cell r="B537">
            <v>2344</v>
          </cell>
          <cell r="C537" t="str">
            <v>SOFT MEDECINE BALL 9KG</v>
          </cell>
          <cell r="D537" t="str">
            <v>SOFT MEDECINE BALL 9KG</v>
          </cell>
          <cell r="E537" t="str">
            <v>AMAYA</v>
          </cell>
          <cell r="F537" t="str">
            <v>PC</v>
          </cell>
          <cell r="H537">
            <v>30.38</v>
          </cell>
          <cell r="I537">
            <v>33.417999999999999</v>
          </cell>
          <cell r="J537">
            <v>0.1</v>
          </cell>
          <cell r="K537">
            <v>66.89</v>
          </cell>
          <cell r="AB537">
            <v>0.50040364777993718</v>
          </cell>
          <cell r="AD537">
            <v>50.167500000000004</v>
          </cell>
          <cell r="AE537">
            <v>50.167500000000004</v>
          </cell>
          <cell r="AF537">
            <v>0.25</v>
          </cell>
          <cell r="AG537">
            <v>0.33387153037324968</v>
          </cell>
          <cell r="AH537">
            <v>9</v>
          </cell>
          <cell r="AL537" t="str">
            <v>CROSSFIT</v>
          </cell>
          <cell r="AM537">
            <v>707600</v>
          </cell>
          <cell r="AN537" t="str">
            <v>Soft medecine ball, combiné rassemblant les fonctionnalités d'un ballon et d'un medecine ball._x000D_Travail d'amorti dans les échanges grâce au lest, meilleure absorption des chocs._x000D_Permet de travailler tous les groupes musculaires de manière ludique, mais aus</v>
          </cell>
          <cell r="AO537" t="str">
            <v>http://www.leaderfit-equipement.com/images/eboutique/liste20130603150159.jpg</v>
          </cell>
          <cell r="AP537">
            <v>0.2</v>
          </cell>
        </row>
        <row r="538">
          <cell r="B538">
            <v>3729</v>
          </cell>
          <cell r="C538" t="str">
            <v>SOFT PLYOBOX SET</v>
          </cell>
          <cell r="D538" t="str">
            <v>SOFT PLYOBOX SET</v>
          </cell>
          <cell r="E538" t="str">
            <v>WOHLSTAND</v>
          </cell>
          <cell r="F538" t="str">
            <v>SET</v>
          </cell>
          <cell r="H538">
            <v>181</v>
          </cell>
          <cell r="I538">
            <v>208.14999999999998</v>
          </cell>
          <cell r="J538">
            <v>0.15</v>
          </cell>
          <cell r="K538">
            <v>528.66999999999996</v>
          </cell>
          <cell r="AB538">
            <v>0.60627612688444588</v>
          </cell>
          <cell r="AD538">
            <v>343.63549999999998</v>
          </cell>
          <cell r="AE538">
            <v>343.63549999999998</v>
          </cell>
          <cell r="AF538">
            <v>0.35</v>
          </cell>
          <cell r="AG538">
            <v>0.39427096443760912</v>
          </cell>
          <cell r="AH538">
            <v>35</v>
          </cell>
          <cell r="AL538" t="str">
            <v>CROSSFIT</v>
          </cell>
          <cell r="AM538">
            <v>707600</v>
          </cell>
          <cell r="AN538" t="str">
            <v>Set de plate-forme de ploymétrie avec un revêtement en vinyle très résistant. Permet le travail de la détente et l’explosivité en toute sécurité grâce à son intérieur en mousse EVA.</v>
          </cell>
          <cell r="AO538" t="str">
            <v>http://www.leaderfit-equipement.com/images/eboutique/20150122152214.jpg</v>
          </cell>
          <cell r="AP538">
            <v>0.2</v>
          </cell>
        </row>
        <row r="539">
          <cell r="B539">
            <v>1736</v>
          </cell>
          <cell r="C539" t="str">
            <v>SPINE CORRECTOR</v>
          </cell>
          <cell r="D539" t="str">
            <v>SPINE CORRECTOR</v>
          </cell>
          <cell r="E539" t="str">
            <v>ELINA</v>
          </cell>
          <cell r="F539" t="str">
            <v>PC</v>
          </cell>
          <cell r="H539">
            <v>178.5</v>
          </cell>
          <cell r="I539">
            <v>178.5</v>
          </cell>
          <cell r="J539">
            <v>0</v>
          </cell>
          <cell r="K539">
            <v>284.27999999999997</v>
          </cell>
          <cell r="AB539">
            <v>0.37209793161671589</v>
          </cell>
          <cell r="AD539">
            <v>255.85199999999998</v>
          </cell>
          <cell r="AE539">
            <v>255.85199999999998</v>
          </cell>
          <cell r="AF539">
            <v>0.1</v>
          </cell>
          <cell r="AG539">
            <v>0.30233103512968429</v>
          </cell>
          <cell r="AH539">
            <v>12</v>
          </cell>
          <cell r="AI539" t="str">
            <v>79x45x32cm</v>
          </cell>
          <cell r="AL539" t="str">
            <v>PILATES BIEN ETRE</v>
          </cell>
          <cell r="AM539">
            <v>707100</v>
          </cell>
          <cell r="AN539" t="str">
            <v xml:space="preserve">Le Spine corrector améliore la mobilité de la colonne vertébrale, renforce tout le corps et facilite une multitude de mouvements Pilates au sol._x000D_Excellent pour les personnes manquant de mobilité au niveau des hanches grâce à sa marche rehaussée. Idéal en </v>
          </cell>
          <cell r="AO539" t="str">
            <v>http://www.leaderfit-equipement.com/images/eboutique/20130531154800.jpg</v>
          </cell>
          <cell r="AP539">
            <v>0.2</v>
          </cell>
        </row>
        <row r="540">
          <cell r="B540">
            <v>3779</v>
          </cell>
          <cell r="C540" t="str">
            <v>SPOTTER ARMS</v>
          </cell>
          <cell r="D540" t="str">
            <v>SPOTTER ARMS</v>
          </cell>
          <cell r="E540" t="str">
            <v>RISING</v>
          </cell>
          <cell r="F540" t="str">
            <v>PR</v>
          </cell>
          <cell r="G540">
            <v>67.5</v>
          </cell>
          <cell r="H540">
            <v>59.734513274336287</v>
          </cell>
          <cell r="I540">
            <v>68.694690265486727</v>
          </cell>
          <cell r="J540">
            <v>0.15</v>
          </cell>
          <cell r="K540">
            <v>149.25</v>
          </cell>
          <cell r="AB540">
            <v>0.53973406857295325</v>
          </cell>
          <cell r="AD540">
            <v>104.47499999999999</v>
          </cell>
          <cell r="AE540">
            <v>104.47499999999999</v>
          </cell>
          <cell r="AF540">
            <v>0.3</v>
          </cell>
          <cell r="AG540">
            <v>0.34247724081850461</v>
          </cell>
          <cell r="AH540">
            <v>13</v>
          </cell>
          <cell r="AL540" t="str">
            <v>CROSSFIT</v>
          </cell>
          <cell r="AM540">
            <v>707600</v>
          </cell>
          <cell r="AN540" t="str">
            <v>Repose barre sécuritaire pour squats à accrocher sur la cage functional training. Vendus par paire.</v>
          </cell>
          <cell r="AO540" t="str">
            <v>http://www.leaderfit-equipement.com/images/eboutique/20140826101051.jpg</v>
          </cell>
          <cell r="AP540">
            <v>0.2</v>
          </cell>
        </row>
        <row r="541">
          <cell r="B541">
            <v>1737</v>
          </cell>
          <cell r="C541" t="str">
            <v>STABILITY CHAIR</v>
          </cell>
          <cell r="D541" t="str">
            <v>SILLA COMBO BASE ACERO</v>
          </cell>
          <cell r="E541" t="str">
            <v>ELINA</v>
          </cell>
          <cell r="F541" t="str">
            <v>PC</v>
          </cell>
          <cell r="H541">
            <v>671.5</v>
          </cell>
          <cell r="I541">
            <v>671.5</v>
          </cell>
          <cell r="J541">
            <v>0</v>
          </cell>
          <cell r="K541">
            <v>1266.72</v>
          </cell>
          <cell r="AB541">
            <v>0.46989074144246556</v>
          </cell>
          <cell r="AD541">
            <v>1076.712</v>
          </cell>
          <cell r="AE541">
            <v>1076.712</v>
          </cell>
          <cell r="AF541">
            <v>0.15</v>
          </cell>
          <cell r="AG541">
            <v>0.37634204875584187</v>
          </cell>
          <cell r="AH541">
            <v>37</v>
          </cell>
          <cell r="AI541" t="str">
            <v>Barres amovibles et réglables en 3 hauteurs: 127/119/111cm, Siège: 61x35cm, Base: 77x61cm</v>
          </cell>
          <cell r="AL541" t="str">
            <v>PILATES BIEN ETRE</v>
          </cell>
          <cell r="AM541">
            <v>707100</v>
          </cell>
          <cell r="AN541" t="str">
            <v xml:space="preserve">Véritable chaise de travail, le Stability Chair permet dans un espace réduit de renforcer tout le corps, de mobiliser les hanches et de stabiliser le bassin et le buste._x000D_La plupart des mouvements ne peuvent s’effectuer que sur le Stability Chair, grâce à </v>
          </cell>
          <cell r="AO541" t="str">
            <v>http://www.leaderfit-equipement.com/images/eboutique/20130531155749.jpg</v>
          </cell>
          <cell r="AP541">
            <v>0.2</v>
          </cell>
        </row>
        <row r="542">
          <cell r="B542">
            <v>3745</v>
          </cell>
          <cell r="C542" t="str">
            <v>Station 1</v>
          </cell>
          <cell r="D542" t="str">
            <v>Station 1</v>
          </cell>
          <cell r="E542" t="str">
            <v>RISING</v>
          </cell>
          <cell r="F542" t="str">
            <v>SET</v>
          </cell>
          <cell r="G542">
            <v>458</v>
          </cell>
          <cell r="H542">
            <v>396.02</v>
          </cell>
          <cell r="I542">
            <v>455.42299999999994</v>
          </cell>
          <cell r="J542">
            <v>0.15</v>
          </cell>
          <cell r="K542">
            <v>885</v>
          </cell>
          <cell r="AB542">
            <v>0.48539774011299441</v>
          </cell>
          <cell r="AD542">
            <v>663.75</v>
          </cell>
          <cell r="AE542">
            <v>663.75</v>
          </cell>
          <cell r="AF542">
            <v>0.25</v>
          </cell>
          <cell r="AG542">
            <v>0.31386365348399259</v>
          </cell>
          <cell r="AH542">
            <v>144</v>
          </cell>
          <cell r="AI542" t="str">
            <v xml:space="preserve">280 x  124 x 124 cm </v>
          </cell>
          <cell r="AL542" t="str">
            <v>CROSSFIT</v>
          </cell>
          <cell r="AM542">
            <v>707100</v>
          </cell>
          <cell r="AN542" t="str">
            <v>Cage functional training composée de : • 4 Upright Tube - 2742mm • 2 Overpass - 1080mm • 2 Double Chin-up Bar - 1080mm</v>
          </cell>
          <cell r="AO542" t="str">
            <v>http://www.leaderfit-equipement.com/images/eboutique/20140822160323.jpg</v>
          </cell>
          <cell r="AP542">
            <v>0.2</v>
          </cell>
        </row>
        <row r="543">
          <cell r="B543">
            <v>3746</v>
          </cell>
          <cell r="C543" t="str">
            <v>Station 2</v>
          </cell>
          <cell r="D543" t="str">
            <v>Station 2</v>
          </cell>
          <cell r="E543" t="str">
            <v>RISING</v>
          </cell>
          <cell r="F543" t="str">
            <v>SET</v>
          </cell>
          <cell r="G543">
            <v>470</v>
          </cell>
          <cell r="H543">
            <v>406.39</v>
          </cell>
          <cell r="I543">
            <v>467.34849999999994</v>
          </cell>
          <cell r="J543">
            <v>0.15</v>
          </cell>
          <cell r="K543">
            <v>905</v>
          </cell>
          <cell r="AB543">
            <v>0.48359281767955808</v>
          </cell>
          <cell r="AD543">
            <v>678.75</v>
          </cell>
          <cell r="AE543">
            <v>678.75</v>
          </cell>
          <cell r="AF543">
            <v>0.25</v>
          </cell>
          <cell r="AG543">
            <v>0.31145709023941082</v>
          </cell>
          <cell r="AH543">
            <v>151</v>
          </cell>
          <cell r="AI543" t="str">
            <v>280 x  196 x 124 cm</v>
          </cell>
          <cell r="AL543" t="str">
            <v>CROSSFIT</v>
          </cell>
          <cell r="AM543">
            <v>707100</v>
          </cell>
          <cell r="AN543" t="str">
            <v>Cage functional training composée de : • 4 Upright Tube - 2742mm • 2 Overpass - 1800mm • 2 Double Chin-up Bar - 1080mm</v>
          </cell>
          <cell r="AO543" t="str">
            <v>http://www.leaderfit-equipement.com/images/eboutique/20140822160158.jpg</v>
          </cell>
          <cell r="AP543">
            <v>0.2</v>
          </cell>
        </row>
        <row r="544">
          <cell r="B544">
            <v>3747</v>
          </cell>
          <cell r="C544" t="str">
            <v>Station 3</v>
          </cell>
          <cell r="D544" t="str">
            <v>Station 3</v>
          </cell>
          <cell r="E544" t="str">
            <v>RISING</v>
          </cell>
          <cell r="F544" t="str">
            <v>SET</v>
          </cell>
          <cell r="G544">
            <v>462.25</v>
          </cell>
          <cell r="H544">
            <v>399.69</v>
          </cell>
          <cell r="I544">
            <v>459.64349999999996</v>
          </cell>
          <cell r="J544">
            <v>0.15</v>
          </cell>
          <cell r="K544">
            <v>905</v>
          </cell>
          <cell r="AB544">
            <v>0.49210662983425424</v>
          </cell>
          <cell r="AD544">
            <v>678.75</v>
          </cell>
          <cell r="AE544">
            <v>678.75</v>
          </cell>
          <cell r="AF544">
            <v>0.25</v>
          </cell>
          <cell r="AG544">
            <v>0.32280883977900554</v>
          </cell>
          <cell r="AH544">
            <v>184</v>
          </cell>
          <cell r="AI544" t="str">
            <v xml:space="preserve"> 274 x  124 x 124 cm</v>
          </cell>
          <cell r="AL544" t="str">
            <v>CROSSFIT</v>
          </cell>
          <cell r="AM544">
            <v>707100</v>
          </cell>
          <cell r="AN544" t="str">
            <v>Cage functional training composée de : • 4 Upright Tube - 2742mm • 2 Crossbar - 1080mm • 5 Monkey bar - 1080mm</v>
          </cell>
          <cell r="AO544" t="str">
            <v>http://www.leaderfit-equipement.com/images/eboutique/20140822155603.jpg</v>
          </cell>
          <cell r="AP544">
            <v>0.2</v>
          </cell>
        </row>
        <row r="545">
          <cell r="B545">
            <v>3748</v>
          </cell>
          <cell r="C545" t="str">
            <v>Station 4</v>
          </cell>
          <cell r="D545" t="str">
            <v>Station 4</v>
          </cell>
          <cell r="E545" t="str">
            <v>RISING</v>
          </cell>
          <cell r="F545" t="str">
            <v>SET</v>
          </cell>
          <cell r="G545">
            <v>537</v>
          </cell>
          <cell r="H545">
            <v>464.32</v>
          </cell>
          <cell r="I545">
            <v>533.96799999999996</v>
          </cell>
          <cell r="J545">
            <v>0.15</v>
          </cell>
          <cell r="K545">
            <v>1070</v>
          </cell>
          <cell r="AB545">
            <v>0.50096448598130849</v>
          </cell>
          <cell r="AD545">
            <v>802.5</v>
          </cell>
          <cell r="AE545">
            <v>802.5</v>
          </cell>
          <cell r="AF545">
            <v>0.25</v>
          </cell>
          <cell r="AG545">
            <v>0.33461931464174455</v>
          </cell>
          <cell r="AH545">
            <v>202</v>
          </cell>
          <cell r="AI545" t="str">
            <v>274 x 196 x 184 cm</v>
          </cell>
          <cell r="AL545" t="str">
            <v>CROSSFIT</v>
          </cell>
          <cell r="AM545">
            <v>707100</v>
          </cell>
          <cell r="AN545" t="str">
            <v>Cage functional training composée de : • 4 Upright Tube - 2742mm • 2 Triangular crosses - 1080mm • 2 Double Chin-up bar - 1080mm</v>
          </cell>
          <cell r="AO545" t="str">
            <v>http://www.leaderfit-equipement.com/images/eboutique/20140822155040.jpg</v>
          </cell>
          <cell r="AP545">
            <v>0.2</v>
          </cell>
        </row>
        <row r="546">
          <cell r="B546">
            <v>3749</v>
          </cell>
          <cell r="C546" t="str">
            <v>Station 5</v>
          </cell>
          <cell r="D546" t="str">
            <v>Station 5</v>
          </cell>
          <cell r="E546" t="str">
            <v>RISING</v>
          </cell>
          <cell r="F546" t="str">
            <v>SET</v>
          </cell>
          <cell r="G546">
            <v>1717.25</v>
          </cell>
          <cell r="H546">
            <v>1484.84</v>
          </cell>
          <cell r="I546">
            <v>1707.5659999999998</v>
          </cell>
          <cell r="J546">
            <v>0.15</v>
          </cell>
          <cell r="K546">
            <v>3350</v>
          </cell>
          <cell r="AB546">
            <v>0.49027880597014928</v>
          </cell>
          <cell r="AD546">
            <v>2512.5</v>
          </cell>
          <cell r="AE546">
            <v>2512.5</v>
          </cell>
          <cell r="AF546">
            <v>0.25</v>
          </cell>
          <cell r="AG546">
            <v>0.32037174129353241</v>
          </cell>
          <cell r="AH546">
            <v>728</v>
          </cell>
          <cell r="AI546" t="str">
            <v>376 x  428 x 196 cm</v>
          </cell>
          <cell r="AL546" t="str">
            <v>CROSSFIT</v>
          </cell>
          <cell r="AM546">
            <v>707100</v>
          </cell>
          <cell r="AN546" t="str">
            <v>Cage functional training complète composée de :_x000D_• 4 Upright Tube - 2742mm_x000D_• 4 Upright Tube - 3685mm _x000D_• 2 Elevation Cross bar - 1552mm_x000D_• 2 Elevation Cross bar - 2119mm_x000D_• 4 Monkey Bar - 1080mm_x000D_• 15 Monkey Bar - 1800mm_x000D_• 2 Cross bar -1800mm_x000D_• 4 Cross bar - 1</v>
          </cell>
          <cell r="AO546" t="str">
            <v>http://www.leaderfit-equipement.com/images/eboutique/20140822154459.jpg</v>
          </cell>
          <cell r="AP546">
            <v>0.2</v>
          </cell>
        </row>
        <row r="547">
          <cell r="B547">
            <v>3750</v>
          </cell>
          <cell r="C547" t="str">
            <v>Station 6</v>
          </cell>
          <cell r="D547" t="str">
            <v>Station 6</v>
          </cell>
          <cell r="E547" t="str">
            <v>RISING</v>
          </cell>
          <cell r="F547" t="str">
            <v>SET</v>
          </cell>
          <cell r="G547">
            <v>1200.95</v>
          </cell>
          <cell r="H547">
            <v>1038.42</v>
          </cell>
          <cell r="I547">
            <v>1194.183</v>
          </cell>
          <cell r="J547">
            <v>0.15</v>
          </cell>
          <cell r="K547">
            <v>2250</v>
          </cell>
          <cell r="AB547">
            <v>0.469252</v>
          </cell>
          <cell r="AD547">
            <v>1687.5</v>
          </cell>
          <cell r="AE547">
            <v>1687.5</v>
          </cell>
          <cell r="AF547">
            <v>0.25</v>
          </cell>
          <cell r="AG547">
            <v>0.29233600000000004</v>
          </cell>
          <cell r="AH547">
            <v>486</v>
          </cell>
          <cell r="AI547" t="str">
            <v>344 x  357,5 x 281,5 cm</v>
          </cell>
          <cell r="AL547" t="str">
            <v>CROSSFIT</v>
          </cell>
          <cell r="AM547">
            <v>707100</v>
          </cell>
          <cell r="AN547" t="str">
            <v>Station de functional training octogonale composée de :_x000D_• 8 Upright Tube - 2742mm _x000D_• 4 Elevation Cross bar - 1215mm _x000D_• 11 Monkey Bar - 1080mm_x000D_• 1 Monkey Rack - 1080mm _x000D_• 2 Cross bar - 2815mm_x000D_• 2 Overpasss - 1080mm</v>
          </cell>
          <cell r="AO547" t="str">
            <v>http://www.leaderfit-equipement.com/images/eboutique/20140822153117.jpg</v>
          </cell>
          <cell r="AP547">
            <v>0.2</v>
          </cell>
        </row>
        <row r="548">
          <cell r="B548">
            <v>3751</v>
          </cell>
          <cell r="C548" t="str">
            <v>Station 7</v>
          </cell>
          <cell r="D548" t="str">
            <v>Station 7</v>
          </cell>
          <cell r="E548" t="str">
            <v>RISING</v>
          </cell>
          <cell r="F548" t="str">
            <v>SET</v>
          </cell>
          <cell r="G548">
            <v>384.25</v>
          </cell>
          <cell r="H548">
            <v>332.25</v>
          </cell>
          <cell r="I548">
            <v>382.08749999999998</v>
          </cell>
          <cell r="J548">
            <v>0.15</v>
          </cell>
          <cell r="K548">
            <v>750</v>
          </cell>
          <cell r="AB548">
            <v>0.49055000000000004</v>
          </cell>
          <cell r="AD548">
            <v>562.5</v>
          </cell>
          <cell r="AE548">
            <v>562.5</v>
          </cell>
          <cell r="AF548">
            <v>0.25</v>
          </cell>
          <cell r="AG548">
            <v>0.32073333333333343</v>
          </cell>
          <cell r="AH548">
            <v>149</v>
          </cell>
          <cell r="AI548" t="str">
            <v>274 x  196 x 116 cm</v>
          </cell>
          <cell r="AL548" t="str">
            <v>CROSSFIT</v>
          </cell>
          <cell r="AM548">
            <v>707100</v>
          </cell>
          <cell r="AN548" t="str">
            <v>Cage functional training murale composée de : • 2 Upright Tube - 2742mm • 5 Monkey Bar - 1080mm  • 1 Cross bar - 1800mm • 2 Overpasss - 1080mm</v>
          </cell>
          <cell r="AO548" t="str">
            <v>http://www.leaderfit-equipement.com/images/eboutique/20140822152359.jpg</v>
          </cell>
          <cell r="AP548">
            <v>0.2</v>
          </cell>
        </row>
        <row r="549">
          <cell r="B549">
            <v>3752</v>
          </cell>
          <cell r="C549" t="str">
            <v>STEP  S1</v>
          </cell>
          <cell r="D549" t="str">
            <v>STEP  S1</v>
          </cell>
          <cell r="E549" t="str">
            <v>PULSE FITNESS</v>
          </cell>
          <cell r="F549" t="str">
            <v>PC</v>
          </cell>
          <cell r="G549">
            <v>2691.49</v>
          </cell>
          <cell r="H549">
            <v>2381.8495575221241</v>
          </cell>
          <cell r="I549">
            <v>2381.8495575221241</v>
          </cell>
          <cell r="J549">
            <v>0</v>
          </cell>
          <cell r="K549">
            <v>3570</v>
          </cell>
          <cell r="AB549">
            <v>0.33281524999380274</v>
          </cell>
          <cell r="AD549">
            <v>3034.5</v>
          </cell>
          <cell r="AE549">
            <v>3034.5</v>
          </cell>
          <cell r="AF549">
            <v>0.15</v>
          </cell>
          <cell r="AG549">
            <v>0.21507676469859149</v>
          </cell>
          <cell r="AH549">
            <v>100</v>
          </cell>
          <cell r="AI549" t="str">
            <v>114 _ 73 _ 176cm</v>
          </cell>
          <cell r="AL549" t="str">
            <v>CARDIO TRAINING</v>
          </cell>
          <cell r="AM549">
            <v>707100</v>
          </cell>
          <cell r="AN549" t="str">
            <v>Le Step Pulse Fitness permet un entraînement plus efficace pour les muscles du bas du corps par rapport aux steppers traditionnels. Produit de haute qualité et de haute fiabilité, il réunit performance et haute technologie pour s'adapter au mieux aux beso</v>
          </cell>
          <cell r="AO549" t="str">
            <v>http://www.leaderfit-equipement.com/images/eboutique/20140910160327.jpg</v>
          </cell>
          <cell r="AP549">
            <v>0.2</v>
          </cell>
        </row>
        <row r="550">
          <cell r="B550">
            <v>3753</v>
          </cell>
          <cell r="C550" t="str">
            <v>STEP  S2</v>
          </cell>
          <cell r="D550" t="str">
            <v>STEP  S2</v>
          </cell>
          <cell r="E550" t="str">
            <v>PULSE FITNESS</v>
          </cell>
          <cell r="F550" t="str">
            <v>PC</v>
          </cell>
          <cell r="G550">
            <v>2979.19</v>
          </cell>
          <cell r="H550">
            <v>2636.4513274336286</v>
          </cell>
          <cell r="I550">
            <v>2636.4513274336286</v>
          </cell>
          <cell r="J550">
            <v>0</v>
          </cell>
          <cell r="K550">
            <v>3982</v>
          </cell>
          <cell r="AB550">
            <v>0.33790775303022891</v>
          </cell>
          <cell r="AD550">
            <v>3384.7</v>
          </cell>
          <cell r="AE550">
            <v>3384.7</v>
          </cell>
          <cell r="AF550">
            <v>0.15</v>
          </cell>
          <cell r="AG550">
            <v>0.22106794474144564</v>
          </cell>
          <cell r="AH550">
            <v>100</v>
          </cell>
          <cell r="AI550" t="str">
            <v>114 _ 73 _ 176cm</v>
          </cell>
          <cell r="AL550" t="str">
            <v>CARDIO TRAINING</v>
          </cell>
          <cell r="AM550">
            <v>707100</v>
          </cell>
          <cell r="AN550" t="str">
            <v>Le Step Pulse Fitness permet un entraînement plus efficace pour les muscles du bas du corps par rapport aux steppers traditionnels. Produit de haute qualité et de haute fiabilité, il réunit performance et haute technologie pour s'adapter au mieux aux beso</v>
          </cell>
          <cell r="AO550" t="str">
            <v>http://www.leaderfit-equipement.com/images/eboutique/20140910160855.jpg</v>
          </cell>
          <cell r="AP550">
            <v>0.2</v>
          </cell>
        </row>
        <row r="551">
          <cell r="B551">
            <v>3754</v>
          </cell>
          <cell r="C551" t="str">
            <v>STEP  S3</v>
          </cell>
          <cell r="D551" t="str">
            <v>STEP  S3</v>
          </cell>
          <cell r="E551" t="str">
            <v>PULSE FITNESS</v>
          </cell>
          <cell r="F551" t="str">
            <v>PC</v>
          </cell>
          <cell r="G551">
            <v>4166.8599999999997</v>
          </cell>
          <cell r="H551">
            <v>3687.4867256637167</v>
          </cell>
          <cell r="I551">
            <v>3687.4867256637167</v>
          </cell>
          <cell r="J551">
            <v>0</v>
          </cell>
          <cell r="K551">
            <v>5765</v>
          </cell>
          <cell r="AB551">
            <v>0.36036656970273773</v>
          </cell>
          <cell r="AD551">
            <v>4612</v>
          </cell>
          <cell r="AE551">
            <v>4612</v>
          </cell>
          <cell r="AF551">
            <v>0.2</v>
          </cell>
          <cell r="AG551">
            <v>0.20045821212842219</v>
          </cell>
          <cell r="AH551">
            <v>129</v>
          </cell>
          <cell r="AI551" t="str">
            <v>114 _ 73 _ 212cm</v>
          </cell>
          <cell r="AL551" t="str">
            <v>CARDIO TRAINING</v>
          </cell>
          <cell r="AM551">
            <v>707100</v>
          </cell>
          <cell r="AN551" t="str">
            <v>Le Step Pulse Fitness permet un entraînement plus efficace pour les muscles du bas du corps par rapport aux steppers traditionnels. Produit de haute qualité et de haute fiabilité, il réunit performance et haute technologie pour s'adapter au mieux aux beso</v>
          </cell>
          <cell r="AO551" t="str">
            <v>http://www.leaderfit-equipement.com/images/eboutique/20140910161234.jpg</v>
          </cell>
          <cell r="AP551">
            <v>0.2</v>
          </cell>
        </row>
        <row r="552">
          <cell r="B552">
            <v>2310</v>
          </cell>
          <cell r="C552" t="str">
            <v>STEP CLUB avec plots</v>
          </cell>
          <cell r="D552" t="str">
            <v>AEROBIC STEP W/ PLOTS</v>
          </cell>
          <cell r="E552" t="str">
            <v>WOHLSTAND</v>
          </cell>
          <cell r="F552" t="str">
            <v>PC</v>
          </cell>
          <cell r="G552">
            <v>17.739999999999998</v>
          </cell>
          <cell r="H552">
            <v>15.699115044247788</v>
          </cell>
          <cell r="I552">
            <v>18.053982300884954</v>
          </cell>
          <cell r="J552">
            <v>0.15</v>
          </cell>
          <cell r="K552">
            <v>68.56</v>
          </cell>
          <cell r="P552">
            <v>65.13</v>
          </cell>
          <cell r="Q552">
            <v>72.280082449124905</v>
          </cell>
          <cell r="X552">
            <v>61.71</v>
          </cell>
          <cell r="Y552">
            <v>70.743830334005906</v>
          </cell>
          <cell r="Z552">
            <v>58.28</v>
          </cell>
          <cell r="AA552">
            <v>69.021993306649009</v>
          </cell>
          <cell r="AB552">
            <v>0.73666886959035949</v>
          </cell>
          <cell r="AD552">
            <v>37.708000000000006</v>
          </cell>
          <cell r="AE552">
            <v>37.708000000000006</v>
          </cell>
          <cell r="AF552">
            <v>0.45</v>
          </cell>
          <cell r="AG552">
            <v>0.52121612652792648</v>
          </cell>
          <cell r="AH552">
            <v>9.5</v>
          </cell>
          <cell r="AI552" t="str">
            <v>109x41cm</v>
          </cell>
          <cell r="AL552" t="str">
            <v>FITNESS</v>
          </cell>
          <cell r="AM552">
            <v>707600</v>
          </cell>
          <cell r="AN552" t="str">
            <v>Peu encombrant et léger, ce step club avec plots possède une surface et un socle antidérapants.</v>
          </cell>
          <cell r="AO552" t="str">
            <v>http://www.leaderfit-equipement.com/images/eboutique/20130820104532.jpg</v>
          </cell>
          <cell r="AP552">
            <v>0.2</v>
          </cell>
        </row>
        <row r="553">
          <cell r="B553">
            <v>2687</v>
          </cell>
          <cell r="C553" t="str">
            <v>STEP CLUB sans plots</v>
          </cell>
          <cell r="D553" t="str">
            <v>AEROBIC STEP W/O PLOTS</v>
          </cell>
          <cell r="E553" t="str">
            <v>WOHLSTAND</v>
          </cell>
          <cell r="F553" t="str">
            <v>PC</v>
          </cell>
          <cell r="G553">
            <v>10</v>
          </cell>
          <cell r="H553">
            <v>8.8495575221238951</v>
          </cell>
          <cell r="I553">
            <v>10.176991150442479</v>
          </cell>
          <cell r="J553">
            <v>0.15</v>
          </cell>
          <cell r="K553">
            <v>48</v>
          </cell>
          <cell r="P553">
            <v>45</v>
          </cell>
          <cell r="Q553">
            <v>77.384464110127823</v>
          </cell>
          <cell r="X553">
            <v>42</v>
          </cell>
          <cell r="Y553">
            <v>75.769068689422667</v>
          </cell>
          <cell r="Z553">
            <v>38</v>
          </cell>
          <cell r="AA553">
            <v>73.218444340940849</v>
          </cell>
          <cell r="AB553">
            <v>0.78797935103244832</v>
          </cell>
          <cell r="AD553">
            <v>24</v>
          </cell>
          <cell r="AE553">
            <v>24</v>
          </cell>
          <cell r="AF553">
            <v>0.5</v>
          </cell>
          <cell r="AG553">
            <v>0.57595870206489663</v>
          </cell>
          <cell r="AH553">
            <v>4.5</v>
          </cell>
          <cell r="AI553" t="str">
            <v>109x41cm</v>
          </cell>
          <cell r="AL553" t="str">
            <v>FITNESS</v>
          </cell>
          <cell r="AM553">
            <v>707600</v>
          </cell>
          <cell r="AN553" t="str">
            <v>Peu encombrant et léger, ce step club sans plots possède une surface antidérapante. Step sans socle.</v>
          </cell>
          <cell r="AO553" t="str">
            <v>http://www.leaderfit-equipement.com/images/eboutique/20130820104843.jpg</v>
          </cell>
          <cell r="AP553">
            <v>0.2</v>
          </cell>
        </row>
        <row r="554">
          <cell r="B554">
            <v>1738</v>
          </cell>
          <cell r="C554" t="str">
            <v xml:space="preserve">STEP LF </v>
          </cell>
          <cell r="D554" t="str">
            <v>AEROBIC STEP W/ PLOTS</v>
          </cell>
          <cell r="E554" t="str">
            <v>TOP ASIA</v>
          </cell>
          <cell r="F554" t="str">
            <v>PC</v>
          </cell>
          <cell r="G554">
            <v>31.5</v>
          </cell>
          <cell r="H554">
            <v>27.876106194690269</v>
          </cell>
          <cell r="I554">
            <v>32.057522123893804</v>
          </cell>
          <cell r="J554">
            <v>0.15</v>
          </cell>
          <cell r="K554">
            <v>73</v>
          </cell>
          <cell r="P554">
            <v>64.260000000000005</v>
          </cell>
          <cell r="Q554">
            <v>50.112788478223152</v>
          </cell>
          <cell r="X554">
            <v>58.42</v>
          </cell>
          <cell r="Y554">
            <v>45.125775207302624</v>
          </cell>
          <cell r="Z554">
            <v>58.28</v>
          </cell>
          <cell r="AA554">
            <v>44.993956547882966</v>
          </cell>
          <cell r="AB554">
            <v>0.56085586131652321</v>
          </cell>
          <cell r="AD554">
            <v>47.45</v>
          </cell>
          <cell r="AE554">
            <v>47.45</v>
          </cell>
          <cell r="AF554">
            <v>0.35</v>
          </cell>
          <cell r="AG554">
            <v>0.32439363279465117</v>
          </cell>
          <cell r="AH554">
            <v>9.5</v>
          </cell>
          <cell r="AI554" t="str">
            <v>109x41cm</v>
          </cell>
          <cell r="AL554" t="str">
            <v>FITNESS</v>
          </cell>
          <cell r="AM554">
            <v>707600</v>
          </cell>
          <cell r="AN554" t="str">
            <v>Peu encombrant et léger, ce step club avec plots possède une surface et un socle antidérapants.</v>
          </cell>
          <cell r="AO554" t="str">
            <v>http://www.leaderfit-equipement.com/images/eboutique/20130820104532.jpg</v>
          </cell>
          <cell r="AP554">
            <v>0.2</v>
          </cell>
        </row>
        <row r="555">
          <cell r="B555">
            <v>1740</v>
          </cell>
          <cell r="C555" t="str">
            <v>STEP REEBOK</v>
          </cell>
          <cell r="D555" t="str">
            <v>STEP REEBOK BLEU</v>
          </cell>
          <cell r="E555" t="str">
            <v>RFE</v>
          </cell>
          <cell r="F555" t="str">
            <v>PC</v>
          </cell>
          <cell r="G555">
            <v>45</v>
          </cell>
          <cell r="H555">
            <v>39.823008849557525</v>
          </cell>
          <cell r="I555">
            <v>45.796460176991147</v>
          </cell>
          <cell r="J555">
            <v>0.15</v>
          </cell>
          <cell r="K555">
            <v>78</v>
          </cell>
          <cell r="Z555">
            <v>71</v>
          </cell>
          <cell r="AA555">
            <v>35.497943412688528</v>
          </cell>
          <cell r="AB555">
            <v>0.41286589516678018</v>
          </cell>
          <cell r="AD555">
            <v>63</v>
          </cell>
          <cell r="AE555">
            <v>63</v>
          </cell>
          <cell r="AF555">
            <v>0.15</v>
          </cell>
          <cell r="AG555">
            <v>0.2730720606826802</v>
          </cell>
          <cell r="AH555">
            <v>7.5</v>
          </cell>
          <cell r="AI555" t="str">
            <v>90x35cm</v>
          </cell>
          <cell r="AJ555" t="str">
            <v>Bleu</v>
          </cell>
          <cell r="AL555" t="str">
            <v>FITNESS</v>
          </cell>
          <cell r="AM555">
            <v>707600</v>
          </cell>
          <cell r="AN555" t="str">
            <v>_x000D_Step Reebok avec surface et socle antidérapants, pour une utilisation en toute sécurité.</v>
          </cell>
          <cell r="AO555" t="str">
            <v>http://www.leaderfit-equipement.com/images/eboutique/20150122142100.jpg</v>
          </cell>
          <cell r="AP555">
            <v>0.2</v>
          </cell>
        </row>
        <row r="556">
          <cell r="B556">
            <v>3399</v>
          </cell>
          <cell r="C556" t="str">
            <v>SUPINE BOARD</v>
          </cell>
          <cell r="D556" t="str">
            <v>SUPINE BOARD</v>
          </cell>
          <cell r="E556" t="str">
            <v>RISING</v>
          </cell>
          <cell r="F556" t="str">
            <v>PC</v>
          </cell>
          <cell r="G556">
            <v>89.5</v>
          </cell>
          <cell r="H556">
            <v>79.203539823008853</v>
          </cell>
          <cell r="I556">
            <v>91.084070796460168</v>
          </cell>
          <cell r="J556">
            <v>0.15</v>
          </cell>
          <cell r="K556">
            <v>185.72039999999998</v>
          </cell>
          <cell r="AB556">
            <v>0.50956345777598921</v>
          </cell>
          <cell r="AD556">
            <v>139.2903</v>
          </cell>
          <cell r="AE556">
            <v>139.2903</v>
          </cell>
          <cell r="AF556">
            <v>0.25</v>
          </cell>
          <cell r="AG556">
            <v>0.34608461036798566</v>
          </cell>
          <cell r="AH556">
            <v>15</v>
          </cell>
          <cell r="AL556" t="str">
            <v>CROSSFIT</v>
          </cell>
          <cell r="AM556">
            <v>707600</v>
          </cell>
          <cell r="AN556" t="str">
            <v>Banc à abdominaux à accrocher à la cage functional training. Idéal pour le crunch.</v>
          </cell>
          <cell r="AO556" t="str">
            <v>http://www.leaderfit-equipement.com/images/eboutique/20140822152359.jpg</v>
          </cell>
          <cell r="AP556">
            <v>0.2</v>
          </cell>
        </row>
        <row r="557">
          <cell r="B557">
            <v>2624</v>
          </cell>
          <cell r="C557" t="str">
            <v>SUPPORT ENCEINTE MURAL</v>
          </cell>
          <cell r="D557" t="str">
            <v>SUPPORT ENCEINTE MURAL</v>
          </cell>
          <cell r="E557" t="str">
            <v>MUSIC STOCK</v>
          </cell>
          <cell r="F557" t="str">
            <v>PC</v>
          </cell>
          <cell r="H557">
            <v>40.15</v>
          </cell>
          <cell r="I557">
            <v>40.15</v>
          </cell>
          <cell r="J557">
            <v>0</v>
          </cell>
          <cell r="K557">
            <v>44.17</v>
          </cell>
          <cell r="AB557">
            <v>9.1011999094408047E-2</v>
          </cell>
          <cell r="AD557">
            <v>44.17</v>
          </cell>
          <cell r="AE557">
            <v>44.17</v>
          </cell>
          <cell r="AF557">
            <v>0</v>
          </cell>
          <cell r="AG557">
            <v>9.1011999094408047E-2</v>
          </cell>
          <cell r="AH557">
            <v>2.2999999999999998</v>
          </cell>
          <cell r="AI557" t="str">
            <v>Longueur bras: 260mm, Charge max: 40kg</v>
          </cell>
          <cell r="AL557" t="str">
            <v>SONORISATION</v>
          </cell>
          <cell r="AM557">
            <v>707600</v>
          </cell>
          <cell r="AN557" t="str">
            <v>Enceinte Bose New Generation, format compact, version réduite ou développée, son à 180 degrés. Le son reste homogène même au fond de la salle.</v>
          </cell>
          <cell r="AO557" t="str">
            <v>http://www.leaderfit-equipement.com/images/eboutique/20130823171856.jpg</v>
          </cell>
          <cell r="AP557">
            <v>0.2</v>
          </cell>
        </row>
        <row r="558">
          <cell r="B558">
            <v>2623</v>
          </cell>
          <cell r="C558" t="str">
            <v>Table de mixage NXS10.4</v>
          </cell>
          <cell r="D558" t="str">
            <v>Table de mixage NXS10.4</v>
          </cell>
          <cell r="E558" t="str">
            <v>MUSIC STOCK</v>
          </cell>
          <cell r="F558" t="str">
            <v>PC</v>
          </cell>
          <cell r="H558">
            <v>143.18</v>
          </cell>
          <cell r="I558">
            <v>143.18</v>
          </cell>
          <cell r="J558">
            <v>0</v>
          </cell>
          <cell r="K558">
            <v>157.5</v>
          </cell>
          <cell r="AB558">
            <v>9.0920634920634846E-2</v>
          </cell>
          <cell r="AD558">
            <v>157.5</v>
          </cell>
          <cell r="AE558">
            <v>157.5</v>
          </cell>
          <cell r="AF558">
            <v>0</v>
          </cell>
          <cell r="AG558">
            <v>9.0920634920634846E-2</v>
          </cell>
          <cell r="AI558" t="str">
            <v>483x88x183,5mm</v>
          </cell>
          <cell r="AL558" t="str">
            <v>SONORISATION</v>
          </cell>
          <cell r="AM558">
            <v>707600</v>
          </cell>
          <cell r="AN558" t="str">
            <v>_x000D_Mixeur LD System 622 pour les cours de fitness avec 6 entrées ligne et 2 entrées micro.</v>
          </cell>
          <cell r="AO558" t="str">
            <v>http://www.leaderfit-equipement.com/images/eboutique/20150122144643.jpg</v>
          </cell>
          <cell r="AP558">
            <v>0.2</v>
          </cell>
        </row>
        <row r="559">
          <cell r="B559">
            <v>3560</v>
          </cell>
          <cell r="C559" t="str">
            <v>Tapis 100x9,5cm gris/noir</v>
          </cell>
          <cell r="D559" t="str">
            <v>EXERCISE MAT 1M GREY/BLACK</v>
          </cell>
          <cell r="E559" t="str">
            <v>AZUNI</v>
          </cell>
          <cell r="F559" t="str">
            <v>PC</v>
          </cell>
          <cell r="G559">
            <v>7.09</v>
          </cell>
          <cell r="H559">
            <v>6.2743362831858409</v>
          </cell>
          <cell r="I559">
            <v>7.2154867256637161</v>
          </cell>
          <cell r="J559">
            <v>0.15</v>
          </cell>
          <cell r="K559">
            <v>20</v>
          </cell>
          <cell r="P559">
            <v>18</v>
          </cell>
          <cell r="Q559">
            <v>59.913962635201578</v>
          </cell>
          <cell r="X559">
            <v>17</v>
          </cell>
          <cell r="Y559">
            <v>57.555960437272262</v>
          </cell>
          <cell r="AB559">
            <v>0.63922566371681422</v>
          </cell>
          <cell r="AD559">
            <v>11</v>
          </cell>
          <cell r="AE559">
            <v>11</v>
          </cell>
          <cell r="AF559">
            <v>0.45</v>
          </cell>
          <cell r="AG559">
            <v>0.34404666130329853</v>
          </cell>
          <cell r="AH559">
            <v>1</v>
          </cell>
          <cell r="AI559" t="str">
            <v>100x9.5cm</v>
          </cell>
          <cell r="AJ559" t="str">
            <v>Gris/noir</v>
          </cell>
          <cell r="AL559" t="str">
            <v>FITNESS</v>
          </cell>
          <cell r="AM559">
            <v>707600</v>
          </cell>
          <cell r="AN559" t="str">
            <v>_x000D_Tapis de gym à utiliser sur toutes ses faces. Noir ou gris, il conviendra parfaitement pour les cours de renforcement musculaire ou de méthodes douces. Il dispose de deux oeillets permettant un rangement facile sur un rack.</v>
          </cell>
          <cell r="AO559" t="str">
            <v>http://www.leaderfit-equipement.com/images/eboutique/20140822144747.jpg</v>
          </cell>
          <cell r="AP559">
            <v>0.2</v>
          </cell>
        </row>
        <row r="560">
          <cell r="B560">
            <v>1744</v>
          </cell>
          <cell r="C560" t="str">
            <v>TAPIS 140X1,6 BLEU</v>
          </cell>
          <cell r="D560" t="str">
            <v>EXERCISE MAT 140x60x1.6cm BLUE</v>
          </cell>
          <cell r="E560" t="str">
            <v>AZUNI</v>
          </cell>
          <cell r="F560" t="str">
            <v>PC</v>
          </cell>
          <cell r="G560">
            <v>11.85</v>
          </cell>
          <cell r="H560">
            <v>10.486725663716815</v>
          </cell>
          <cell r="I560">
            <v>12.059734513274336</v>
          </cell>
          <cell r="J560">
            <v>0.15</v>
          </cell>
          <cell r="K560">
            <v>25</v>
          </cell>
          <cell r="P560">
            <v>23.75</v>
          </cell>
          <cell r="Q560">
            <v>49.222170470423848</v>
          </cell>
          <cell r="X560">
            <v>22.5</v>
          </cell>
          <cell r="Y560">
            <v>46.401179941002951</v>
          </cell>
          <cell r="AB560">
            <v>0.51761061946902664</v>
          </cell>
          <cell r="AC560" t="str">
            <v>x</v>
          </cell>
          <cell r="AD560">
            <v>14.65</v>
          </cell>
          <cell r="AE560">
            <v>17.5</v>
          </cell>
          <cell r="AF560">
            <v>0.3</v>
          </cell>
          <cell r="AG560">
            <v>0.31087231352718081</v>
          </cell>
          <cell r="AH560">
            <v>2</v>
          </cell>
          <cell r="AI560" t="str">
            <v>140x60x1.6cm</v>
          </cell>
          <cell r="AJ560" t="str">
            <v>Bleu</v>
          </cell>
          <cell r="AL560" t="str">
            <v>FITNESS</v>
          </cell>
          <cell r="AM560">
            <v>707600</v>
          </cell>
          <cell r="AN560" t="str">
            <v>_x000D_Tapis extra confort et résistant grâce à sa grande densité et sa large épaisseur.</v>
          </cell>
          <cell r="AO560" t="str">
            <v>http://www.leaderfit-equipement.com/images/eboutique/20140822123146.jpg</v>
          </cell>
          <cell r="AP560">
            <v>0.2</v>
          </cell>
        </row>
        <row r="561">
          <cell r="B561">
            <v>1745</v>
          </cell>
          <cell r="C561" t="str">
            <v>TAPIS 140X1,6 NOIR</v>
          </cell>
          <cell r="D561" t="str">
            <v>EXERCISE MAT 180x60x1.6cm BLUE</v>
          </cell>
          <cell r="E561" t="str">
            <v>AZUNI</v>
          </cell>
          <cell r="F561" t="str">
            <v>PC</v>
          </cell>
          <cell r="G561">
            <v>11.85</v>
          </cell>
          <cell r="H561">
            <v>10.486725663716815</v>
          </cell>
          <cell r="I561">
            <v>12.059734513274336</v>
          </cell>
          <cell r="J561">
            <v>0.15</v>
          </cell>
          <cell r="K561">
            <v>25</v>
          </cell>
          <cell r="P561">
            <v>23.75</v>
          </cell>
          <cell r="Q561">
            <v>49.222170470423848</v>
          </cell>
          <cell r="X561">
            <v>22.5</v>
          </cell>
          <cell r="Y561">
            <v>46.401179941002951</v>
          </cell>
          <cell r="AB561">
            <v>0.51761061946902664</v>
          </cell>
          <cell r="AD561">
            <v>16.09</v>
          </cell>
          <cell r="AE561">
            <v>17.5</v>
          </cell>
          <cell r="AF561">
            <v>0.3</v>
          </cell>
          <cell r="AG561">
            <v>0.31087231352718081</v>
          </cell>
          <cell r="AH561">
            <v>2</v>
          </cell>
          <cell r="AI561" t="str">
            <v>140x60x1.6cm</v>
          </cell>
          <cell r="AJ561" t="str">
            <v>Noir</v>
          </cell>
          <cell r="AL561" t="str">
            <v>FITNESS</v>
          </cell>
          <cell r="AM561">
            <v>707600</v>
          </cell>
          <cell r="AN561" t="str">
            <v>_x000D_Tapis extra confort et résistant grâce à sa grande densité et sa large épaisseur.</v>
          </cell>
          <cell r="AO561" t="str">
            <v>http://www.leaderfit-equipement.com/images/eboutique/20140822142306.jpg</v>
          </cell>
          <cell r="AP561">
            <v>0.2</v>
          </cell>
        </row>
        <row r="562">
          <cell r="B562">
            <v>1748</v>
          </cell>
          <cell r="C562" t="str">
            <v>TAPIS 180X1,5 BLEU</v>
          </cell>
          <cell r="D562" t="str">
            <v>EXERCISE MAT 140x60x1.6cm BLUE</v>
          </cell>
          <cell r="E562" t="str">
            <v>IRONMASTER</v>
          </cell>
          <cell r="F562" t="str">
            <v>PC</v>
          </cell>
          <cell r="G562">
            <v>5.44</v>
          </cell>
          <cell r="H562">
            <v>4.8141592920353986</v>
          </cell>
          <cell r="I562">
            <v>5.5362831858407082</v>
          </cell>
          <cell r="J562">
            <v>0.15</v>
          </cell>
          <cell r="K562">
            <v>19.23</v>
          </cell>
          <cell r="P562">
            <v>23.75</v>
          </cell>
          <cell r="Q562">
            <v>76.689333954354908</v>
          </cell>
          <cell r="X562">
            <v>22.5</v>
          </cell>
          <cell r="Y562">
            <v>75.394296951819072</v>
          </cell>
          <cell r="AB562">
            <v>0.71210175840661938</v>
          </cell>
          <cell r="AC562" t="str">
            <v>x</v>
          </cell>
          <cell r="AD562">
            <v>11.538</v>
          </cell>
          <cell r="AE562">
            <v>11.538</v>
          </cell>
          <cell r="AF562">
            <v>0.4</v>
          </cell>
          <cell r="AG562">
            <v>0.52016959734436574</v>
          </cell>
          <cell r="AH562">
            <v>2</v>
          </cell>
          <cell r="AI562" t="str">
            <v>180x60x1.5cm</v>
          </cell>
          <cell r="AJ562" t="str">
            <v>Bleu</v>
          </cell>
          <cell r="AL562" t="str">
            <v>FITNESS</v>
          </cell>
          <cell r="AM562">
            <v>707600</v>
          </cell>
          <cell r="AN562" t="str">
            <v>_x000D_Tapis extra confort et résistant grâce à sa grande densité et sa large épaisseur.</v>
          </cell>
          <cell r="AO562" t="str">
            <v>http://www.leaderfit-equipement.com/images/eboutique/20140822123146.jpg</v>
          </cell>
          <cell r="AP562">
            <v>0.2</v>
          </cell>
        </row>
        <row r="563">
          <cell r="B563">
            <v>1749</v>
          </cell>
          <cell r="C563" t="str">
            <v>TAPIS 180X1,5 NOIR</v>
          </cell>
          <cell r="D563" t="str">
            <v>EXERCISE MAT 180x60x1.6cm BLUE</v>
          </cell>
          <cell r="E563" t="str">
            <v>IRONMASTER</v>
          </cell>
          <cell r="F563" t="str">
            <v>PC</v>
          </cell>
          <cell r="G563">
            <v>5.44</v>
          </cell>
          <cell r="H563">
            <v>4.8141592920353986</v>
          </cell>
          <cell r="I563">
            <v>5.5362831858407082</v>
          </cell>
          <cell r="J563">
            <v>0.15</v>
          </cell>
          <cell r="K563">
            <v>19.23</v>
          </cell>
          <cell r="P563">
            <v>23.75</v>
          </cell>
          <cell r="Q563">
            <v>76.689333954354908</v>
          </cell>
          <cell r="X563">
            <v>22.5</v>
          </cell>
          <cell r="Y563">
            <v>75.394296951819072</v>
          </cell>
          <cell r="AB563">
            <v>0.71210175840661938</v>
          </cell>
          <cell r="AD563">
            <v>11.538</v>
          </cell>
          <cell r="AE563">
            <v>11.538</v>
          </cell>
          <cell r="AF563">
            <v>0.4</v>
          </cell>
          <cell r="AG563">
            <v>0.52016959734436574</v>
          </cell>
          <cell r="AH563">
            <v>2</v>
          </cell>
          <cell r="AI563" t="str">
            <v>180x60x1.5cm</v>
          </cell>
          <cell r="AJ563" t="str">
            <v>Noir</v>
          </cell>
          <cell r="AL563" t="str">
            <v>FITNESS</v>
          </cell>
          <cell r="AM563">
            <v>707600</v>
          </cell>
          <cell r="AN563" t="str">
            <v>_x000D_Tapis extra confort et résistant grâce à sa grande densité et sa large épaisseur.</v>
          </cell>
          <cell r="AO563" t="str">
            <v>http://www.leaderfit-equipement.com/images/eboutique/20140822142306.jpg</v>
          </cell>
          <cell r="AP563">
            <v>0.2</v>
          </cell>
        </row>
        <row r="564">
          <cell r="B564">
            <v>1750</v>
          </cell>
          <cell r="C564" t="str">
            <v xml:space="preserve">TAPIS YOGA </v>
          </cell>
          <cell r="D564" t="str">
            <v xml:space="preserve">TAPIS YOGA </v>
          </cell>
          <cell r="E564" t="str">
            <v>AMAYA</v>
          </cell>
          <cell r="F564" t="str">
            <v>PC</v>
          </cell>
          <cell r="H564">
            <v>6.83</v>
          </cell>
          <cell r="I564">
            <v>7.5130000000000008</v>
          </cell>
          <cell r="J564">
            <v>0.1</v>
          </cell>
          <cell r="K564">
            <v>18.782500000000002</v>
          </cell>
          <cell r="AB564">
            <v>0.60000000000000009</v>
          </cell>
          <cell r="AD564">
            <v>12.208625000000001</v>
          </cell>
          <cell r="AE564">
            <v>12.208625000000001</v>
          </cell>
          <cell r="AF564">
            <v>0.35</v>
          </cell>
          <cell r="AG564">
            <v>0.38461538461538458</v>
          </cell>
          <cell r="AH564">
            <v>1</v>
          </cell>
          <cell r="AI564" t="str">
            <v>180x60x0,6cm</v>
          </cell>
          <cell r="AL564" t="str">
            <v>PILATES BIEN ETRE</v>
          </cell>
          <cell r="AM564">
            <v>707600</v>
          </cell>
          <cell r="AN564" t="str">
            <v>Tapis de yoga extra confort et eco-friendly !</v>
          </cell>
          <cell r="AO564" t="str">
            <v>http://www.leaderfit-equipement.com/images/eboutique/20140822121702.jpg</v>
          </cell>
          <cell r="AP564">
            <v>0.2</v>
          </cell>
        </row>
        <row r="565">
          <cell r="B565">
            <v>2023</v>
          </cell>
          <cell r="C565" t="str">
            <v>TF SUSPENSION TRAINER</v>
          </cell>
          <cell r="D565" t="str">
            <v>TF SUSPENSION TRAINER</v>
          </cell>
          <cell r="E565" t="str">
            <v>AMAYA</v>
          </cell>
          <cell r="F565" t="str">
            <v>SET</v>
          </cell>
          <cell r="H565">
            <v>25.88</v>
          </cell>
          <cell r="I565">
            <v>28.468</v>
          </cell>
          <cell r="J565">
            <v>0.1</v>
          </cell>
          <cell r="K565">
            <v>100.25</v>
          </cell>
          <cell r="L565">
            <v>95.23</v>
          </cell>
          <cell r="M565">
            <v>70.106059015016271</v>
          </cell>
          <cell r="P565">
            <v>90.23</v>
          </cell>
          <cell r="Q565">
            <v>68.449517898703306</v>
          </cell>
          <cell r="AB565">
            <v>0.71602992518703235</v>
          </cell>
          <cell r="AD565">
            <v>55.137500000000003</v>
          </cell>
          <cell r="AE565">
            <v>55.137500000000003</v>
          </cell>
          <cell r="AF565">
            <v>0.45</v>
          </cell>
          <cell r="AG565">
            <v>0.48369077306733166</v>
          </cell>
          <cell r="AH565">
            <v>1.7</v>
          </cell>
          <cell r="AL565" t="str">
            <v>CROSSFIT</v>
          </cell>
          <cell r="AM565">
            <v>707600</v>
          </cell>
          <cell r="AN565" t="str">
            <v>TF suspension trainer, pour un entraînement de functional training._x000D_Convient à tous les types d'exercices de suspension, sangles réglables sur espalier._x000D_Pour les activités intérieures et extérieures._x000D_Les sangles inférieures peuvent être utilisées séparéme</v>
          </cell>
          <cell r="AO565" t="str">
            <v>http://www.leaderfit-equipement.com/images/eboutique/20140822120522.jpg</v>
          </cell>
          <cell r="AP565">
            <v>0.2</v>
          </cell>
        </row>
        <row r="566">
          <cell r="B566">
            <v>3561</v>
          </cell>
          <cell r="C566" t="str">
            <v>Timer</v>
          </cell>
          <cell r="D566" t="str">
            <v>TIMER</v>
          </cell>
          <cell r="E566" t="str">
            <v>RISING</v>
          </cell>
          <cell r="F566" t="str">
            <v>PC</v>
          </cell>
          <cell r="G566">
            <v>81</v>
          </cell>
          <cell r="H566">
            <v>71.681415929203553</v>
          </cell>
          <cell r="I566">
            <v>82.433628318584084</v>
          </cell>
          <cell r="J566">
            <v>0.15</v>
          </cell>
          <cell r="K566">
            <v>280.14</v>
          </cell>
          <cell r="AB566">
            <v>0.70574131391952566</v>
          </cell>
          <cell r="AD566">
            <v>154.077</v>
          </cell>
          <cell r="AE566">
            <v>154.077</v>
          </cell>
          <cell r="AF566">
            <v>0.45</v>
          </cell>
          <cell r="AG566">
            <v>0.46498420712641031</v>
          </cell>
          <cell r="AH566">
            <v>3</v>
          </cell>
          <cell r="AL566" t="str">
            <v>CROSSFIT</v>
          </cell>
          <cell r="AM566">
            <v>707600</v>
          </cell>
          <cell r="AN566" t="str">
            <v xml:space="preserve">Chronomètre digital pour entraînement crossfit. </v>
          </cell>
          <cell r="AO566" t="str">
            <v>http://www.leaderfit-equipement.com/images/eboutique/20140822120110.jpg</v>
          </cell>
          <cell r="AP566">
            <v>0.2</v>
          </cell>
        </row>
        <row r="567">
          <cell r="B567">
            <v>2327</v>
          </cell>
          <cell r="C567" t="str">
            <v>Traineau à lestées</v>
          </cell>
          <cell r="D567" t="str">
            <v>SLED</v>
          </cell>
          <cell r="E567" t="str">
            <v>RISING</v>
          </cell>
          <cell r="F567" t="str">
            <v>SET</v>
          </cell>
          <cell r="G567">
            <v>68</v>
          </cell>
          <cell r="H567">
            <v>60.176991150442483</v>
          </cell>
          <cell r="I567">
            <v>69.203539823008853</v>
          </cell>
          <cell r="J567">
            <v>0.15</v>
          </cell>
          <cell r="K567">
            <v>169.53242499999999</v>
          </cell>
          <cell r="AB567">
            <v>0.59179761734070135</v>
          </cell>
          <cell r="AD567">
            <v>110.19607624999999</v>
          </cell>
          <cell r="AE567">
            <v>110.19607624999999</v>
          </cell>
          <cell r="AF567">
            <v>0.35</v>
          </cell>
          <cell r="AG567">
            <v>0.37199633437030966</v>
          </cell>
          <cell r="AH567">
            <v>25.8</v>
          </cell>
          <cell r="AL567" t="str">
            <v>CROSSFIT</v>
          </cell>
          <cell r="AM567">
            <v>707600</v>
          </cell>
          <cell r="AN567" t="str">
            <v>_x000D_Traineau lestable avec disques. Permet la traction des hanches et du buste ainsi que l’entraînement de la vitesse.</v>
          </cell>
          <cell r="AO567" t="str">
            <v>http://www.leaderfit-equipement.com/images/eboutique/20140822115612.jpg</v>
          </cell>
          <cell r="AP567">
            <v>0.2</v>
          </cell>
        </row>
        <row r="568">
          <cell r="B568">
            <v>3562</v>
          </cell>
          <cell r="C568" t="str">
            <v>TRAMPOLINE CROSSFIT CAGE</v>
          </cell>
          <cell r="D568" t="str">
            <v>TRAMPOLINE CROSSFIT CAGE</v>
          </cell>
          <cell r="E568" t="str">
            <v>RISING</v>
          </cell>
          <cell r="F568" t="str">
            <v>PC</v>
          </cell>
          <cell r="G568">
            <v>80</v>
          </cell>
          <cell r="H568">
            <v>70.796460176991161</v>
          </cell>
          <cell r="I568">
            <v>81.415929203539832</v>
          </cell>
          <cell r="J568">
            <v>0.15</v>
          </cell>
          <cell r="K568">
            <v>183.30712499999998</v>
          </cell>
          <cell r="AB568">
            <v>0.55584962011956796</v>
          </cell>
          <cell r="AD568">
            <v>128.31498749999997</v>
          </cell>
          <cell r="AE568">
            <v>128.31498749999997</v>
          </cell>
          <cell r="AF568">
            <v>0.3</v>
          </cell>
          <cell r="AG568">
            <v>0.3654994573136684</v>
          </cell>
          <cell r="AH568">
            <v>22</v>
          </cell>
          <cell r="AL568" t="str">
            <v>CROSSFIT</v>
          </cell>
          <cell r="AM568">
            <v>707600</v>
          </cell>
          <cell r="AN568" t="str">
            <v>Outil pour réaliser des mouvements avec le medecine ball. Une multitude d’exercices possibles, combinant entraînement cardio-vasculaire, endurance, agilité et coordination.</v>
          </cell>
          <cell r="AO568" t="str">
            <v>http://www.leaderfit-equipement.com/images/eboutique/20140822114704.jpg</v>
          </cell>
          <cell r="AP568">
            <v>0.2</v>
          </cell>
        </row>
        <row r="569">
          <cell r="B569">
            <v>1517</v>
          </cell>
          <cell r="C569" t="str">
            <v>TRIANGLE DE TIRAGE</v>
          </cell>
          <cell r="D569" t="str">
            <v>9 - TRICEPS PRESS DOWN BAR</v>
          </cell>
          <cell r="E569" t="str">
            <v>WOHLSTAND</v>
          </cell>
          <cell r="F569" t="str">
            <v>PC</v>
          </cell>
          <cell r="G569">
            <v>7.2</v>
          </cell>
          <cell r="H569">
            <v>6.3716814159292046</v>
          </cell>
          <cell r="I569">
            <v>7.3274336283185848</v>
          </cell>
          <cell r="J569">
            <v>0.15</v>
          </cell>
          <cell r="K569">
            <v>19.23</v>
          </cell>
          <cell r="AB569">
            <v>0.61895820965581982</v>
          </cell>
          <cell r="AD569">
            <v>12.499500000000001</v>
          </cell>
          <cell r="AE569">
            <v>12.499500000000001</v>
          </cell>
          <cell r="AF569">
            <v>0.35</v>
          </cell>
          <cell r="AG569">
            <v>0.41378186100895364</v>
          </cell>
          <cell r="AH569">
            <v>1.8</v>
          </cell>
          <cell r="AI569" t="str">
            <v>36cm</v>
          </cell>
          <cell r="AL569" t="str">
            <v>MUSCULATION</v>
          </cell>
          <cell r="AM569">
            <v>707600</v>
          </cell>
          <cell r="AN569" t="str">
            <v>Triangle de tirage, accessoire de tirage pour la musculation. Travail profond des muscles du dos. Complémentaire dans l'utilisation d'appareils à charge guidée. Idéal pour le travail à la poulie.</v>
          </cell>
          <cell r="AO569" t="str">
            <v>http://www.leaderfit-equipement.com/images/eboutique/20130607143206.jpg</v>
          </cell>
          <cell r="AP569">
            <v>0.2</v>
          </cell>
        </row>
        <row r="570">
          <cell r="B570">
            <v>1518</v>
          </cell>
          <cell r="C570" t="str">
            <v>TRIANGLE DE TIRAGE AVEC POIGNEES</v>
          </cell>
          <cell r="D570" t="str">
            <v>2 - REVOLVING LOW PULLEY BAR</v>
          </cell>
          <cell r="E570" t="str">
            <v>WOHLSTAND</v>
          </cell>
          <cell r="F570" t="str">
            <v>PC</v>
          </cell>
          <cell r="G570">
            <v>5.16</v>
          </cell>
          <cell r="H570">
            <v>4.5663716814159301</v>
          </cell>
          <cell r="I570">
            <v>5.2513274336283189</v>
          </cell>
          <cell r="J570">
            <v>0.15</v>
          </cell>
          <cell r="K570">
            <v>15.89</v>
          </cell>
          <cell r="AB570">
            <v>0.66951998529714796</v>
          </cell>
          <cell r="AD570">
            <v>9.5340000000000007</v>
          </cell>
          <cell r="AE570">
            <v>9.5340000000000007</v>
          </cell>
          <cell r="AF570">
            <v>0.4</v>
          </cell>
          <cell r="AG570">
            <v>0.4491999754952466</v>
          </cell>
          <cell r="AH570">
            <v>2</v>
          </cell>
          <cell r="AI570" t="str">
            <v>13cm</v>
          </cell>
          <cell r="AL570" t="str">
            <v>MUSCULATION</v>
          </cell>
          <cell r="AM570">
            <v>707600</v>
          </cell>
          <cell r="AN570" t="str">
            <v>Triangle de tirage avec poignées, accessoire de tirage pour la musculation._x000D_Travail profond des muscles du dos, poignées avec renforts._x000D_Complémentaire dans l'utilisation d'appareils à charge guidée. Idéal pour le travail à la poulie.</v>
          </cell>
          <cell r="AO570" t="str">
            <v>http://www.leaderfit-equipement.com/images/eboutique/20130607143525.jpg</v>
          </cell>
          <cell r="AP570">
            <v>0.2</v>
          </cell>
        </row>
        <row r="571">
          <cell r="B571">
            <v>3424</v>
          </cell>
          <cell r="C571" t="str">
            <v>TRIANGULAR CROSSES 1800mm</v>
          </cell>
          <cell r="D571" t="str">
            <v>TRIANGULAR CROSSES 1800mm</v>
          </cell>
          <cell r="E571" t="str">
            <v>RISING</v>
          </cell>
          <cell r="F571" t="str">
            <v>PC</v>
          </cell>
          <cell r="G571">
            <v>86.5</v>
          </cell>
          <cell r="H571">
            <v>76.548672566371692</v>
          </cell>
          <cell r="I571">
            <v>88.030973451327441</v>
          </cell>
          <cell r="J571">
            <v>0.15</v>
          </cell>
          <cell r="K571">
            <v>381.43</v>
          </cell>
          <cell r="AB571">
            <v>0.76920805009745585</v>
          </cell>
          <cell r="AD571">
            <v>190.715</v>
          </cell>
          <cell r="AE571">
            <v>190.715</v>
          </cell>
          <cell r="AF571">
            <v>0.5</v>
          </cell>
          <cell r="AG571">
            <v>0.5384161001949116</v>
          </cell>
          <cell r="AH571">
            <v>42</v>
          </cell>
          <cell r="AI571" t="str">
            <v>1800mm</v>
          </cell>
          <cell r="AL571" t="str">
            <v>CROSSFIT</v>
          </cell>
          <cell r="AM571">
            <v>707600</v>
          </cell>
          <cell r="AN571" t="str">
            <v>Utilisation pour les tractions et support de fixation pour accessoires functional training</v>
          </cell>
          <cell r="AO571" t="str">
            <v>http://www.leaderfit-equipement.com/images/eboutique/20140822114226.jpg</v>
          </cell>
          <cell r="AP571">
            <v>0.2</v>
          </cell>
        </row>
        <row r="572">
          <cell r="B572">
            <v>3755</v>
          </cell>
          <cell r="C572" t="str">
            <v>Triceps press EVOLVE</v>
          </cell>
          <cell r="D572" t="str">
            <v>Triceps press EVOLVE</v>
          </cell>
          <cell r="E572" t="str">
            <v>PULSE FITNESS</v>
          </cell>
          <cell r="F572" t="str">
            <v>PC</v>
          </cell>
          <cell r="G572">
            <v>2396.1</v>
          </cell>
          <cell r="H572">
            <v>2120.4424778761063</v>
          </cell>
          <cell r="I572">
            <v>2120.4424778761063</v>
          </cell>
          <cell r="J572">
            <v>0</v>
          </cell>
          <cell r="K572">
            <v>3177</v>
          </cell>
          <cell r="AB572">
            <v>0.33256453324642543</v>
          </cell>
          <cell r="AD572">
            <v>2700.45</v>
          </cell>
          <cell r="AE572">
            <v>2700.45</v>
          </cell>
          <cell r="AF572">
            <v>0.15</v>
          </cell>
          <cell r="AG572">
            <v>0.21478180381932399</v>
          </cell>
          <cell r="AH572">
            <v>286</v>
          </cell>
          <cell r="AI572" t="str">
            <v>140x155x150cm</v>
          </cell>
          <cell r="AL572" t="str">
            <v>MUSCULATION</v>
          </cell>
          <cell r="AM572">
            <v>707100</v>
          </cell>
          <cell r="AN572" t="str">
            <v>Machine à charge guidée pour les exercices de press travaillant les triceps. _x000D_+ siège à poignée simple réglable avec soutien pour le dos_x000D_+ réglable 10 hauteurs _x000D_+ système de came</v>
          </cell>
          <cell r="AO572" t="str">
            <v>http://www.leaderfit-equipement.com/images/eboutique/20140822112733.jpg</v>
          </cell>
          <cell r="AP572">
            <v>0.2</v>
          </cell>
        </row>
        <row r="573">
          <cell r="B573">
            <v>1761</v>
          </cell>
          <cell r="C573" t="str">
            <v xml:space="preserve">TWIST BALL MEDIUM </v>
          </cell>
          <cell r="D573" t="str">
            <v xml:space="preserve">TWIST BALL MEDIUM </v>
          </cell>
          <cell r="E573" t="str">
            <v>AMAYA</v>
          </cell>
          <cell r="F573" t="str">
            <v>PC</v>
          </cell>
          <cell r="H573">
            <v>1.95</v>
          </cell>
          <cell r="I573">
            <v>2.145</v>
          </cell>
          <cell r="J573">
            <v>0.1</v>
          </cell>
          <cell r="K573">
            <v>4.0999999999999996</v>
          </cell>
          <cell r="AB573">
            <v>0.47682926829268291</v>
          </cell>
          <cell r="AD573">
            <v>3.0749999999999997</v>
          </cell>
          <cell r="AE573">
            <v>3.0749999999999997</v>
          </cell>
          <cell r="AF573">
            <v>0.25</v>
          </cell>
          <cell r="AG573">
            <v>0.30243902439024384</v>
          </cell>
          <cell r="AH573">
            <v>0.04</v>
          </cell>
          <cell r="AK573" t="str">
            <v>Medium</v>
          </cell>
          <cell r="AL573" t="str">
            <v>PILATES BIEN ETRE</v>
          </cell>
          <cell r="AM573">
            <v>707600</v>
          </cell>
          <cell r="AN573" t="str">
            <v>Twist ball, balle en forme de cacahuète permettant de rééduquer les 2 poignets en même temps.</v>
          </cell>
          <cell r="AO573" t="str">
            <v>http://www.leaderfit-equipement.com/images/eboutique/liste20130607150021.jpg</v>
          </cell>
          <cell r="AP573">
            <v>0.2</v>
          </cell>
        </row>
        <row r="574">
          <cell r="B574">
            <v>1762</v>
          </cell>
          <cell r="C574" t="str">
            <v xml:space="preserve">TWIST BALL STRONG </v>
          </cell>
          <cell r="D574" t="str">
            <v xml:space="preserve">TWIST BALL STRONG </v>
          </cell>
          <cell r="E574" t="str">
            <v>AMAYA</v>
          </cell>
          <cell r="F574" t="str">
            <v>PC</v>
          </cell>
          <cell r="H574">
            <v>2.0699999999999998</v>
          </cell>
          <cell r="I574">
            <v>2.2770000000000001</v>
          </cell>
          <cell r="J574">
            <v>0.1</v>
          </cell>
          <cell r="K574">
            <v>4.26</v>
          </cell>
          <cell r="AB574">
            <v>0.46549295774647881</v>
          </cell>
          <cell r="AD574">
            <v>3.1949999999999998</v>
          </cell>
          <cell r="AE574">
            <v>3.1949999999999998</v>
          </cell>
          <cell r="AF574">
            <v>0.25</v>
          </cell>
          <cell r="AG574">
            <v>0.28732394366197178</v>
          </cell>
          <cell r="AH574">
            <v>0.05</v>
          </cell>
          <cell r="AK574" t="str">
            <v>Strong</v>
          </cell>
          <cell r="AL574" t="str">
            <v>PILATES BIEN ETRE</v>
          </cell>
          <cell r="AM574">
            <v>707600</v>
          </cell>
          <cell r="AN574" t="str">
            <v>Twist ball, balle en forme de cacahuète permettant de rééduquer les 2 poignets en même temps.</v>
          </cell>
          <cell r="AO574" t="str">
            <v>http://www.leaderfit-equipement.com/images/eboutique/liste20130607150021.jpg</v>
          </cell>
          <cell r="AP574">
            <v>0.2</v>
          </cell>
        </row>
        <row r="575">
          <cell r="B575">
            <v>3756</v>
          </cell>
          <cell r="C575" t="str">
            <v>U-CYCLE S1</v>
          </cell>
          <cell r="D575" t="str">
            <v>U-CYCLE S1</v>
          </cell>
          <cell r="E575" t="str">
            <v>PULSE FITNESS</v>
          </cell>
          <cell r="F575" t="str">
            <v>PC</v>
          </cell>
          <cell r="G575">
            <v>2049.4299999999998</v>
          </cell>
          <cell r="H575">
            <v>1813.6548672566371</v>
          </cell>
          <cell r="I575">
            <v>1813.6548672566371</v>
          </cell>
          <cell r="J575">
            <v>0</v>
          </cell>
          <cell r="K575">
            <v>2809</v>
          </cell>
          <cell r="AB575">
            <v>0.3543414498908376</v>
          </cell>
          <cell r="AD575">
            <v>2387.65</v>
          </cell>
          <cell r="AE575">
            <v>2387.65</v>
          </cell>
          <cell r="AF575">
            <v>0.15</v>
          </cell>
          <cell r="AG575">
            <v>0.24040170575392661</v>
          </cell>
          <cell r="AH575">
            <v>101</v>
          </cell>
          <cell r="AI575" t="str">
            <v>168 _ 69 _ 121cm</v>
          </cell>
          <cell r="AL575" t="str">
            <v>CARDIO TRAINING</v>
          </cell>
          <cell r="AM575">
            <v>707100</v>
          </cell>
          <cell r="AN575" t="str">
            <v>Doté d'un guidon élégant et d'un siège réglable, l'U-Cycle de Pulse Fitness permet une expérience d'entraînement exaltante._x000D__x000D_La série une est la plus simple d'utilisation. Elle est le produit d'entrée de gamme de qualité.</v>
          </cell>
          <cell r="AO575" t="str">
            <v>http://www.leaderfit-equipement.com/images/eboutique/20140910164734.jpg</v>
          </cell>
          <cell r="AP575">
            <v>0.2</v>
          </cell>
        </row>
        <row r="576">
          <cell r="B576">
            <v>3757</v>
          </cell>
          <cell r="C576" t="str">
            <v>U-CYCLE S2</v>
          </cell>
          <cell r="D576" t="str">
            <v>U-CYCLE S2</v>
          </cell>
          <cell r="E576" t="str">
            <v>PULSE FITNESS</v>
          </cell>
          <cell r="F576" t="str">
            <v>PC</v>
          </cell>
          <cell r="G576">
            <v>2337.13</v>
          </cell>
          <cell r="H576">
            <v>2068.2566371681419</v>
          </cell>
          <cell r="I576">
            <v>2068.2566371681419</v>
          </cell>
          <cell r="J576">
            <v>0</v>
          </cell>
          <cell r="K576">
            <v>3221</v>
          </cell>
          <cell r="AB576">
            <v>0.35788368917474644</v>
          </cell>
          <cell r="AD576">
            <v>2737.85</v>
          </cell>
          <cell r="AE576">
            <v>2737.85</v>
          </cell>
          <cell r="AF576">
            <v>0.15</v>
          </cell>
          <cell r="AG576">
            <v>0.24456904608793695</v>
          </cell>
          <cell r="AH576">
            <v>101</v>
          </cell>
          <cell r="AI576" t="str">
            <v>168 _ 69 _ 121cm</v>
          </cell>
          <cell r="AL576" t="str">
            <v>CARDIO TRAINING</v>
          </cell>
          <cell r="AM576">
            <v>707100</v>
          </cell>
          <cell r="AN576" t="str">
            <v>Doté d'un guidon élégant et d'un siège réglable, l'U-Cycle de Pulse Fitness permet une expérience d'entraînement exaltante._x000D__x000D_Offrant tous les hauts niveaux de performance liés aux produits Pulse, la Série 2 vient complèter la gamme avec sa TV sans fil, le</v>
          </cell>
          <cell r="AO576" t="str">
            <v>http://www.leaderfit-equipement.com/images/eboutique/20140910165530.jpg</v>
          </cell>
          <cell r="AP576">
            <v>0.2</v>
          </cell>
        </row>
        <row r="577">
          <cell r="B577">
            <v>3758</v>
          </cell>
          <cell r="C577" t="str">
            <v>U-CYCLE S3</v>
          </cell>
          <cell r="D577" t="str">
            <v>U-CYCLE S3</v>
          </cell>
          <cell r="E577" t="str">
            <v>PULSE FITNESS</v>
          </cell>
          <cell r="F577" t="str">
            <v>PC</v>
          </cell>
          <cell r="G577">
            <v>3524.81</v>
          </cell>
          <cell r="H577">
            <v>3119.3008849557523</v>
          </cell>
          <cell r="I577">
            <v>3119.3008849557523</v>
          </cell>
          <cell r="J577">
            <v>0</v>
          </cell>
          <cell r="K577">
            <v>5005</v>
          </cell>
          <cell r="AB577">
            <v>0.37676305994890069</v>
          </cell>
          <cell r="AD577">
            <v>4004</v>
          </cell>
          <cell r="AE577">
            <v>4004</v>
          </cell>
          <cell r="AF577">
            <v>0.2</v>
          </cell>
          <cell r="AG577">
            <v>0.22095382493612581</v>
          </cell>
          <cell r="AH577">
            <v>110</v>
          </cell>
          <cell r="AI577" t="str">
            <v>168 _ 69 _ 157cm</v>
          </cell>
          <cell r="AL577" t="str">
            <v>CARDIO TRAINING</v>
          </cell>
          <cell r="AM577">
            <v>707100</v>
          </cell>
          <cell r="AN577" t="str">
            <v xml:space="preserve">Doté d'un guidon élégant et d'un siège réglable, l'U-Cycle de Pulse Fitness permet une expérience d'entraînement exaltante._x000D__x000D_Conçue dès le début pour motiver, entraîner et augmenter l’engagement de l’utilisateur, la Série 3 vient complèter la gamme grâce </v>
          </cell>
          <cell r="AO577" t="str">
            <v>http://www.leaderfit-equipement.com/images/eboutique/20140910173819.jpg</v>
          </cell>
          <cell r="AP577">
            <v>0.2</v>
          </cell>
        </row>
        <row r="578">
          <cell r="B578">
            <v>3759</v>
          </cell>
          <cell r="C578" t="str">
            <v>UPRIGHT TUBE 2742mm</v>
          </cell>
          <cell r="D578" t="str">
            <v>UPRIGHT TUBE 2742mm</v>
          </cell>
          <cell r="E578" t="str">
            <v>RISING</v>
          </cell>
          <cell r="F578" t="str">
            <v>PR</v>
          </cell>
          <cell r="G578">
            <v>150</v>
          </cell>
          <cell r="H578">
            <v>132.74336283185841</v>
          </cell>
          <cell r="I578">
            <v>152.65486725663715</v>
          </cell>
          <cell r="J578">
            <v>0.15</v>
          </cell>
          <cell r="K578">
            <v>298.30309999999997</v>
          </cell>
          <cell r="AB578">
            <v>0.4882558469669368</v>
          </cell>
          <cell r="AD578">
            <v>223.72732499999998</v>
          </cell>
          <cell r="AE578">
            <v>223.72732499999998</v>
          </cell>
          <cell r="AF578">
            <v>0.25</v>
          </cell>
          <cell r="AG578">
            <v>0.31767446262258237</v>
          </cell>
          <cell r="AH578">
            <v>25</v>
          </cell>
          <cell r="AI578" t="str">
            <v>274,2cm</v>
          </cell>
          <cell r="AL578" t="str">
            <v>CROSSFIT</v>
          </cell>
          <cell r="AM578">
            <v>707600</v>
          </cell>
          <cell r="AN578" t="str">
            <v>Poteaux de structure Vendus par paire.</v>
          </cell>
          <cell r="AO578" t="str">
            <v>http://www.leaderfit-equipement.com/images/eboutique/20140822110336.jpg</v>
          </cell>
          <cell r="AP578">
            <v>0.2</v>
          </cell>
        </row>
        <row r="579">
          <cell r="B579">
            <v>3760</v>
          </cell>
          <cell r="C579" t="str">
            <v>UPRIGHT TUBE 3685mm</v>
          </cell>
          <cell r="D579" t="str">
            <v>UPRIGHT TUBE 3685mm</v>
          </cell>
          <cell r="E579" t="str">
            <v>RISING</v>
          </cell>
          <cell r="F579" t="str">
            <v>PR</v>
          </cell>
          <cell r="G579">
            <v>180</v>
          </cell>
          <cell r="H579">
            <v>159.2920353982301</v>
          </cell>
          <cell r="I579">
            <v>183.18584070796459</v>
          </cell>
          <cell r="J579">
            <v>0.15</v>
          </cell>
          <cell r="K579">
            <v>373.4831999999999</v>
          </cell>
          <cell r="AB579">
            <v>0.50952053343238823</v>
          </cell>
          <cell r="AD579">
            <v>280.11239999999992</v>
          </cell>
          <cell r="AE579">
            <v>280.11239999999992</v>
          </cell>
          <cell r="AF579">
            <v>0.25</v>
          </cell>
          <cell r="AG579">
            <v>0.34602737790985105</v>
          </cell>
          <cell r="AH579">
            <v>29</v>
          </cell>
          <cell r="AI579" t="str">
            <v>368,5cm</v>
          </cell>
          <cell r="AL579" t="str">
            <v>CROSSFIT</v>
          </cell>
          <cell r="AM579">
            <v>707600</v>
          </cell>
          <cell r="AN579" t="str">
            <v>Poteaux de structure Vendus par paire.</v>
          </cell>
          <cell r="AO579" t="str">
            <v>http://www.leaderfit-equipement.com/images/eboutique/20140822110336.jpg</v>
          </cell>
          <cell r="AP579">
            <v>0.2</v>
          </cell>
        </row>
        <row r="580">
          <cell r="B580">
            <v>3876</v>
          </cell>
          <cell r="C580" t="str">
            <v>VELO BODYTONE EOLOX</v>
          </cell>
          <cell r="D580" t="str">
            <v>VELO BODYTONE EOLOX</v>
          </cell>
          <cell r="E580" t="str">
            <v>BODYTONE</v>
          </cell>
          <cell r="F580" t="str">
            <v>PC</v>
          </cell>
          <cell r="H580">
            <v>667.5</v>
          </cell>
          <cell r="I580">
            <v>767.62499999999989</v>
          </cell>
          <cell r="J580">
            <v>0.15</v>
          </cell>
          <cell r="K580">
            <v>1295</v>
          </cell>
          <cell r="AB580">
            <v>0.40723938223938227</v>
          </cell>
          <cell r="AD580">
            <v>1295</v>
          </cell>
          <cell r="AE580">
            <v>1295</v>
          </cell>
          <cell r="AF580">
            <v>0</v>
          </cell>
          <cell r="AG580">
            <v>0.40723938223938227</v>
          </cell>
          <cell r="AH580">
            <v>52</v>
          </cell>
          <cell r="AL580" t="str">
            <v>CARDIO TRAINING</v>
          </cell>
          <cell r="AM580">
            <v>707100</v>
          </cell>
          <cell r="AN580" t="str">
            <v>Le Bodytone Eolox possède 7 niveaux de réglagles numérotés pour la selle et le guidon. De plus il assure un freinage propre et sec grâce à son patin de frein double. Le Bodytone Eolox offre des perfirmances et garanti force et stabilité. Pour la sécurité,</v>
          </cell>
          <cell r="AO580" t="str">
            <v>http://www.leaderfit-equipement.com/images/eboutique/20141113105524.jpg</v>
          </cell>
          <cell r="AP580">
            <v>0.2</v>
          </cell>
        </row>
        <row r="581">
          <cell r="B581">
            <v>3875</v>
          </cell>
          <cell r="C581" t="str">
            <v>VELO BODYTONE GIRO</v>
          </cell>
          <cell r="D581" t="str">
            <v>VELO BODYTONE GIRO</v>
          </cell>
          <cell r="E581" t="str">
            <v>BODYTONE</v>
          </cell>
          <cell r="F581" t="str">
            <v>PC</v>
          </cell>
          <cell r="H581">
            <v>462.5</v>
          </cell>
          <cell r="I581">
            <v>531.875</v>
          </cell>
          <cell r="J581">
            <v>0.15</v>
          </cell>
          <cell r="K581">
            <v>895</v>
          </cell>
          <cell r="AB581">
            <v>0.40572625698324027</v>
          </cell>
          <cell r="AD581">
            <v>895</v>
          </cell>
          <cell r="AE581">
            <v>895</v>
          </cell>
          <cell r="AF581">
            <v>0</v>
          </cell>
          <cell r="AG581">
            <v>0.40572625698324027</v>
          </cell>
          <cell r="AH581">
            <v>55</v>
          </cell>
          <cell r="AL581" t="str">
            <v>CARDIO TRAINING</v>
          </cell>
          <cell r="AM581">
            <v>707100</v>
          </cell>
          <cell r="AN581" t="str">
            <v>Le Bodytone Giro assure la stabilité grâce à ses 4 niveaux de réglagles numérotés pour la selle et le guidon. Le siège est ergonomique et rembourré._x000D_Pour la sécurité, ce Bodytone est équipé d'un système de freinage permettant d'ajuster l'effort._x000D__x000D_Le Bodyt</v>
          </cell>
          <cell r="AO581" t="str">
            <v>http://www.leaderfit-equipement.com/images/eboutique/20141113110341.jpg</v>
          </cell>
          <cell r="AP581">
            <v>0.2</v>
          </cell>
        </row>
        <row r="582">
          <cell r="B582">
            <v>3877</v>
          </cell>
          <cell r="C582" t="str">
            <v>VELO BODYTONE MONSTER</v>
          </cell>
          <cell r="D582" t="str">
            <v>VELO BODYTONE MONSTER</v>
          </cell>
          <cell r="E582" t="str">
            <v>BODYTONE</v>
          </cell>
          <cell r="F582" t="str">
            <v>PC</v>
          </cell>
          <cell r="H582">
            <v>770</v>
          </cell>
          <cell r="I582">
            <v>885.49999999999989</v>
          </cell>
          <cell r="J582">
            <v>0.15</v>
          </cell>
          <cell r="K582">
            <v>1495</v>
          </cell>
          <cell r="AB582">
            <v>0.4076923076923078</v>
          </cell>
          <cell r="AD582">
            <v>1495</v>
          </cell>
          <cell r="AE582">
            <v>1495</v>
          </cell>
          <cell r="AF582">
            <v>0</v>
          </cell>
          <cell r="AG582">
            <v>0.4076923076923078</v>
          </cell>
          <cell r="AH582">
            <v>50</v>
          </cell>
          <cell r="AL582" t="str">
            <v>CARDIO TRAINING</v>
          </cell>
          <cell r="AM582">
            <v>707100</v>
          </cell>
          <cell r="AN582" t="str">
            <v>Solide et puissant, le Bodytone Monster garanti force et stabilité. Bénéficiez de 7 niveaux de réglagles numérotés pour la selle et le guidon. Les poignées sont ergonomiques et les pédales mixtes._x000D_Pour la sécurité, ce Bodytone est équipé d'un frein d'urge</v>
          </cell>
          <cell r="AO582" t="str">
            <v>http://www.leaderfit-equipement.com/images/eboutique/20141113102718.jpg</v>
          </cell>
          <cell r="AP582">
            <v>0.2</v>
          </cell>
        </row>
        <row r="583">
          <cell r="B583">
            <v>3761</v>
          </cell>
          <cell r="C583" t="str">
            <v>VERTICAL BENCH ORIGIN</v>
          </cell>
          <cell r="D583" t="str">
            <v>VERTICAL BENCH ORIGIN</v>
          </cell>
          <cell r="E583" t="str">
            <v>PULSE FITNESS</v>
          </cell>
          <cell r="F583" t="str">
            <v>PC</v>
          </cell>
          <cell r="G583">
            <v>325.5</v>
          </cell>
          <cell r="H583">
            <v>288.05309734513276</v>
          </cell>
          <cell r="I583">
            <v>288.05309734513276</v>
          </cell>
          <cell r="J583">
            <v>0</v>
          </cell>
          <cell r="K583">
            <v>415</v>
          </cell>
          <cell r="AB583">
            <v>0.30589615097558376</v>
          </cell>
          <cell r="AD583">
            <v>352.75</v>
          </cell>
          <cell r="AE583">
            <v>352.75</v>
          </cell>
          <cell r="AF583">
            <v>0.15</v>
          </cell>
          <cell r="AG583">
            <v>0.18340723644186319</v>
          </cell>
          <cell r="AH583">
            <v>29</v>
          </cell>
          <cell r="AI583" t="str">
            <v>125x53x49cm</v>
          </cell>
          <cell r="AL583" t="str">
            <v>MUSCULATION</v>
          </cell>
          <cell r="AM583">
            <v>707100</v>
          </cell>
          <cell r="AN583" t="str">
            <v>Le banc vertical a été conçu pour s’adapter à toutes les tailles et poids d’utilisateurs, tout en offrant un banc stable et sûr, capable de résister à la rigueur des exercices quotidiens._x000D_+ position ergonomique_x000D_+ revêtement haute résistance_x000D_+ rangement di</v>
          </cell>
          <cell r="AO583" t="str">
            <v>http://www.leaderfit-equipement.com/images/eboutique/20140822113309.jpg</v>
          </cell>
          <cell r="AP583">
            <v>0.2</v>
          </cell>
        </row>
        <row r="584">
          <cell r="B584">
            <v>3762</v>
          </cell>
          <cell r="C584" t="str">
            <v>Vestiaire 2 casiers 1col.</v>
          </cell>
          <cell r="D584" t="str">
            <v>Vestiaire 2 casiers 1col.</v>
          </cell>
          <cell r="E584" t="str">
            <v>AXESS</v>
          </cell>
          <cell r="F584" t="str">
            <v>PC</v>
          </cell>
          <cell r="H584">
            <v>93.75</v>
          </cell>
          <cell r="I584">
            <v>93.75</v>
          </cell>
          <cell r="J584">
            <v>0</v>
          </cell>
          <cell r="K584">
            <v>174</v>
          </cell>
          <cell r="AB584">
            <v>0.46120689655172409</v>
          </cell>
          <cell r="AD584">
            <v>130.5</v>
          </cell>
          <cell r="AE584">
            <v>130.5</v>
          </cell>
          <cell r="AF584">
            <v>0.25</v>
          </cell>
          <cell r="AG584">
            <v>0.2816091954022989</v>
          </cell>
          <cell r="AH584">
            <v>22.6</v>
          </cell>
          <cell r="AI584" t="str">
            <v>315 x 500 x 1800cm</v>
          </cell>
          <cell r="AL584" t="str">
            <v>EQUIPEMENT CLUB</v>
          </cell>
          <cell r="AM584">
            <v>707600</v>
          </cell>
          <cell r="AN584" t="str">
            <v>_x000D_Vestiaire monobloc 2 cases superposées en structure métallique soudée, 1 colonne.</v>
          </cell>
          <cell r="AO584" t="str">
            <v>http://www.leaderfit-equipement.com/images/eboutique/20140821172219.jpg</v>
          </cell>
          <cell r="AP584">
            <v>0.2</v>
          </cell>
        </row>
        <row r="585">
          <cell r="B585">
            <v>3763</v>
          </cell>
          <cell r="C585" t="str">
            <v>Vestiaire 2 casiers 2col.</v>
          </cell>
          <cell r="D585" t="str">
            <v>Vestiaire 2 casiers 2col.</v>
          </cell>
          <cell r="E585" t="str">
            <v>AXESS</v>
          </cell>
          <cell r="F585" t="str">
            <v>PC</v>
          </cell>
          <cell r="H585">
            <v>129.75</v>
          </cell>
          <cell r="I585">
            <v>129.75</v>
          </cell>
          <cell r="J585">
            <v>0</v>
          </cell>
          <cell r="K585">
            <v>300</v>
          </cell>
          <cell r="AB585">
            <v>0.5675</v>
          </cell>
          <cell r="AD585">
            <v>210</v>
          </cell>
          <cell r="AE585">
            <v>210</v>
          </cell>
          <cell r="AF585">
            <v>0.3</v>
          </cell>
          <cell r="AG585">
            <v>0.38214285714285712</v>
          </cell>
          <cell r="AH585">
            <v>37</v>
          </cell>
          <cell r="AI585" t="str">
            <v>600 x 500 x 1800cm</v>
          </cell>
          <cell r="AL585" t="str">
            <v>EQUIPEMENT CLUB</v>
          </cell>
          <cell r="AM585">
            <v>707600</v>
          </cell>
          <cell r="AN585" t="str">
            <v>_x000D_Vestiaire monobloc 2 cases superposées en structure métallique soudée, 2 colonnes.</v>
          </cell>
          <cell r="AO585" t="str">
            <v>http://www.leaderfit-equipement.com/images/eboutique/20140821171916.jpg</v>
          </cell>
          <cell r="AP585">
            <v>0.2</v>
          </cell>
        </row>
        <row r="586">
          <cell r="B586">
            <v>3764</v>
          </cell>
          <cell r="C586" t="str">
            <v>Vestiaire 2 casiers 3col.</v>
          </cell>
          <cell r="D586" t="str">
            <v>Vestiaire 2 casiers 3col.</v>
          </cell>
          <cell r="E586" t="str">
            <v>AXESS</v>
          </cell>
          <cell r="F586" t="str">
            <v>PC</v>
          </cell>
          <cell r="H586">
            <v>180.95</v>
          </cell>
          <cell r="I586">
            <v>180.95</v>
          </cell>
          <cell r="J586">
            <v>0</v>
          </cell>
          <cell r="K586">
            <v>450</v>
          </cell>
          <cell r="AB586">
            <v>0.59788888888888891</v>
          </cell>
          <cell r="AD586">
            <v>292.5</v>
          </cell>
          <cell r="AE586">
            <v>292.5</v>
          </cell>
          <cell r="AF586">
            <v>0.35</v>
          </cell>
          <cell r="AG586">
            <v>0.38136752136752139</v>
          </cell>
          <cell r="AH586">
            <v>54.5</v>
          </cell>
          <cell r="AI586" t="str">
            <v>900 x 500 x 1800cm</v>
          </cell>
          <cell r="AL586" t="str">
            <v>EQUIPEMENT CLUB</v>
          </cell>
          <cell r="AM586">
            <v>707600</v>
          </cell>
          <cell r="AN586" t="str">
            <v>_x000D_Vestiaire monobloc 2 cases superposées en structure métallique soudée, 3 colonnes.</v>
          </cell>
          <cell r="AO586" t="str">
            <v>http://www.leaderfit-equipement.com/images/eboutique/20140821171637.jpg</v>
          </cell>
          <cell r="AP586">
            <v>0.2</v>
          </cell>
        </row>
        <row r="587">
          <cell r="B587">
            <v>3765</v>
          </cell>
          <cell r="C587" t="str">
            <v>Vestiaire 2 casiers 4col.</v>
          </cell>
          <cell r="D587" t="str">
            <v>Vestiaire 2 casiers 4col.</v>
          </cell>
          <cell r="E587" t="str">
            <v>AXESS</v>
          </cell>
          <cell r="F587" t="str">
            <v>PC</v>
          </cell>
          <cell r="H587">
            <v>254.25</v>
          </cell>
          <cell r="I587">
            <v>254.25</v>
          </cell>
          <cell r="J587">
            <v>0</v>
          </cell>
          <cell r="K587">
            <v>640</v>
          </cell>
          <cell r="AB587">
            <v>0.60273437500000004</v>
          </cell>
          <cell r="AD587">
            <v>416</v>
          </cell>
          <cell r="AE587">
            <v>416</v>
          </cell>
          <cell r="AF587">
            <v>0.35</v>
          </cell>
          <cell r="AG587">
            <v>0.38882211538461542</v>
          </cell>
          <cell r="AH587">
            <v>66.599999999999994</v>
          </cell>
          <cell r="AI587" t="str">
            <v>1170 x 500 x 1800cm</v>
          </cell>
          <cell r="AL587" t="str">
            <v>EQUIPEMENT CLUB</v>
          </cell>
          <cell r="AM587">
            <v>707600</v>
          </cell>
          <cell r="AN587" t="str">
            <v>Vestiaire monobloc 2 cases superposées en structure métallique soudée, 4 colonnes.</v>
          </cell>
          <cell r="AO587" t="str">
            <v>http://www.leaderfit-equipement.com/images/eboutique/20140821171324.jpg</v>
          </cell>
          <cell r="AP587">
            <v>0.2</v>
          </cell>
        </row>
        <row r="588">
          <cell r="B588">
            <v>3766</v>
          </cell>
          <cell r="C588" t="str">
            <v>Vestiaire 3 casiers 1col.</v>
          </cell>
          <cell r="D588" t="str">
            <v>Vestiaire 3 casiers 1col.</v>
          </cell>
          <cell r="E588" t="str">
            <v>AXESS</v>
          </cell>
          <cell r="F588" t="str">
            <v>PC</v>
          </cell>
          <cell r="H588">
            <v>111.75</v>
          </cell>
          <cell r="I588">
            <v>111.75</v>
          </cell>
          <cell r="J588">
            <v>0</v>
          </cell>
          <cell r="K588">
            <v>280</v>
          </cell>
          <cell r="AB588">
            <v>0.60089285714285712</v>
          </cell>
          <cell r="AD588">
            <v>182</v>
          </cell>
          <cell r="AE588">
            <v>182</v>
          </cell>
          <cell r="AF588">
            <v>0.35</v>
          </cell>
          <cell r="AG588">
            <v>0.38598901098901095</v>
          </cell>
          <cell r="AH588">
            <v>24.5</v>
          </cell>
          <cell r="AI588" t="str">
            <v>315 x 500 x 1800cm</v>
          </cell>
          <cell r="AL588" t="str">
            <v>EQUIPEMENT CLUB</v>
          </cell>
          <cell r="AM588">
            <v>707600</v>
          </cell>
          <cell r="AN588" t="str">
            <v>Vestiaire construction monobloc robuste en métal soudé, 3 casiers 1 colonne.</v>
          </cell>
          <cell r="AO588" t="str">
            <v>http://www.leaderfit-equipement.com/images/eboutique/20140821170535.jpg</v>
          </cell>
          <cell r="AP588">
            <v>0.2</v>
          </cell>
        </row>
        <row r="589">
          <cell r="B589">
            <v>3767</v>
          </cell>
          <cell r="C589" t="str">
            <v>Vestiaire 3 casiers 2col.</v>
          </cell>
          <cell r="D589" t="str">
            <v>Vestiaire 3 casiers 2col.</v>
          </cell>
          <cell r="E589" t="str">
            <v>AXESS</v>
          </cell>
          <cell r="F589" t="str">
            <v>PC</v>
          </cell>
          <cell r="H589">
            <v>179.25</v>
          </cell>
          <cell r="I589">
            <v>179.25</v>
          </cell>
          <cell r="J589">
            <v>0</v>
          </cell>
          <cell r="K589">
            <v>450</v>
          </cell>
          <cell r="AB589">
            <v>0.60166666666666668</v>
          </cell>
          <cell r="AD589">
            <v>292.5</v>
          </cell>
          <cell r="AE589">
            <v>292.5</v>
          </cell>
          <cell r="AF589">
            <v>0.35</v>
          </cell>
          <cell r="AG589">
            <v>0.38717948717948714</v>
          </cell>
          <cell r="AH589">
            <v>40.299999999999997</v>
          </cell>
          <cell r="AI589" t="str">
            <v>600 x 500 x 1800cm</v>
          </cell>
          <cell r="AL589" t="str">
            <v>EQUIPEMENT CLUB</v>
          </cell>
          <cell r="AM589">
            <v>707600</v>
          </cell>
          <cell r="AN589" t="str">
            <v>Vestiaire construction monobloc robuste en métal soudé, 3 casiers 2 colonnes.</v>
          </cell>
          <cell r="AO589" t="str">
            <v>http://www.leaderfit-equipement.com/images/eboutique/20140821170240.jpg</v>
          </cell>
          <cell r="AP589">
            <v>0.2</v>
          </cell>
        </row>
        <row r="590">
          <cell r="B590">
            <v>3768</v>
          </cell>
          <cell r="C590" t="str">
            <v>Vestiaire 3 casiers 3col.</v>
          </cell>
          <cell r="D590" t="str">
            <v>Vestiaire 3 casiers 3col.</v>
          </cell>
          <cell r="E590" t="str">
            <v>AXESS</v>
          </cell>
          <cell r="F590" t="str">
            <v>PC</v>
          </cell>
          <cell r="H590">
            <v>254.25</v>
          </cell>
          <cell r="I590">
            <v>254.25</v>
          </cell>
          <cell r="J590">
            <v>0</v>
          </cell>
          <cell r="K590">
            <v>640</v>
          </cell>
          <cell r="AB590">
            <v>0.60273437500000004</v>
          </cell>
          <cell r="AD590">
            <v>416</v>
          </cell>
          <cell r="AE590">
            <v>416</v>
          </cell>
          <cell r="AF590">
            <v>0.35</v>
          </cell>
          <cell r="AG590">
            <v>0.38882211538461542</v>
          </cell>
          <cell r="AH590">
            <v>58.3</v>
          </cell>
          <cell r="AI590" t="str">
            <v>900 x 500 x 1800cm</v>
          </cell>
          <cell r="AL590" t="str">
            <v>EQUIPEMENT CLUB</v>
          </cell>
          <cell r="AM590">
            <v>707600</v>
          </cell>
          <cell r="AN590" t="str">
            <v>Vestiaire construction monobloc robuste en métal soudé, 3 casiers 3 colonnes.</v>
          </cell>
          <cell r="AO590" t="str">
            <v>http://www.leaderfit-equipement.com/images/eboutique/20140821165840.jpg</v>
          </cell>
          <cell r="AP590">
            <v>0.2</v>
          </cell>
        </row>
        <row r="591">
          <cell r="B591">
            <v>3769</v>
          </cell>
          <cell r="C591" t="str">
            <v>Vestiaire 3 casiers 4col.</v>
          </cell>
          <cell r="D591" t="str">
            <v>Vestiaire 3 casiers 4col.</v>
          </cell>
          <cell r="E591" t="str">
            <v>AXESS</v>
          </cell>
          <cell r="F591" t="str">
            <v>PC</v>
          </cell>
          <cell r="H591">
            <v>333.75</v>
          </cell>
          <cell r="I591">
            <v>333.75</v>
          </cell>
          <cell r="J591">
            <v>0</v>
          </cell>
          <cell r="K591">
            <v>840</v>
          </cell>
          <cell r="AB591">
            <v>0.6026785714285714</v>
          </cell>
          <cell r="AD591">
            <v>546</v>
          </cell>
          <cell r="AE591">
            <v>546</v>
          </cell>
          <cell r="AF591">
            <v>0.35</v>
          </cell>
          <cell r="AG591">
            <v>0.38873626373626369</v>
          </cell>
          <cell r="AH591">
            <v>72.3</v>
          </cell>
          <cell r="AI591" t="str">
            <v>1170 x 500 x 1800cm</v>
          </cell>
          <cell r="AL591" t="str">
            <v>EQUIPEMENT CLUB</v>
          </cell>
          <cell r="AM591">
            <v>707600</v>
          </cell>
          <cell r="AN591" t="str">
            <v>Vestiaire construction monobloc robuste en métal soudé, 3 casiers 4 colonnes.</v>
          </cell>
          <cell r="AO591" t="str">
            <v>http://www.leaderfit-equipement.com/images/eboutique/20140821165012.jpg</v>
          </cell>
          <cell r="AP591">
            <v>0.2</v>
          </cell>
        </row>
        <row r="592">
          <cell r="B592">
            <v>3770</v>
          </cell>
          <cell r="C592" t="str">
            <v>Vestiaire monobloc 1col.</v>
          </cell>
          <cell r="D592" t="str">
            <v>Vestiaire monobloc 1col.</v>
          </cell>
          <cell r="E592" t="str">
            <v>AXESS</v>
          </cell>
          <cell r="F592" t="str">
            <v>PC</v>
          </cell>
          <cell r="H592">
            <v>72</v>
          </cell>
          <cell r="I592">
            <v>72</v>
          </cell>
          <cell r="J592">
            <v>0</v>
          </cell>
          <cell r="K592">
            <v>205</v>
          </cell>
          <cell r="AB592">
            <v>0.64878048780487807</v>
          </cell>
          <cell r="AD592">
            <v>123</v>
          </cell>
          <cell r="AE592">
            <v>123</v>
          </cell>
          <cell r="AF592">
            <v>0.4</v>
          </cell>
          <cell r="AG592">
            <v>0.41463414634146345</v>
          </cell>
          <cell r="AH592">
            <v>21</v>
          </cell>
          <cell r="AI592" t="str">
            <v>270 x 500 x 1800cm</v>
          </cell>
          <cell r="AL592" t="str">
            <v>EQUIPEMENT CLUB</v>
          </cell>
          <cell r="AM592">
            <v>707600</v>
          </cell>
          <cell r="AN592" t="str">
            <v>Vestiaire construction monobloc robuste en métal soudé, 1 colonne.</v>
          </cell>
          <cell r="AO592" t="str">
            <v>http://www.leaderfit-equipement.com/images/eboutique/20140821165240.jpg</v>
          </cell>
          <cell r="AP592">
            <v>0.2</v>
          </cell>
        </row>
        <row r="593">
          <cell r="B593">
            <v>3771</v>
          </cell>
          <cell r="C593" t="str">
            <v>Vestiaire monobloc 2col.</v>
          </cell>
          <cell r="D593" t="str">
            <v>Vestiaire monobloc 2col.</v>
          </cell>
          <cell r="E593" t="str">
            <v>AXESS</v>
          </cell>
          <cell r="F593" t="str">
            <v>PC</v>
          </cell>
          <cell r="H593">
            <v>100.3</v>
          </cell>
          <cell r="I593">
            <v>100.3</v>
          </cell>
          <cell r="J593">
            <v>0</v>
          </cell>
          <cell r="K593">
            <v>264</v>
          </cell>
          <cell r="AB593">
            <v>0.62007575757575761</v>
          </cell>
          <cell r="AD593">
            <v>171.6</v>
          </cell>
          <cell r="AE593">
            <v>171.6</v>
          </cell>
          <cell r="AF593">
            <v>0.35</v>
          </cell>
          <cell r="AG593">
            <v>0.41550116550116545</v>
          </cell>
          <cell r="AH593">
            <v>31.3</v>
          </cell>
          <cell r="AI593" t="str">
            <v>500 x 500 x 1800cm</v>
          </cell>
          <cell r="AL593" t="str">
            <v>EQUIPEMENT CLUB</v>
          </cell>
          <cell r="AM593">
            <v>707600</v>
          </cell>
          <cell r="AN593" t="str">
            <v>Vestiaire construction monobloc robuste en métal soudé, 2 colonnes.</v>
          </cell>
          <cell r="AO593" t="str">
            <v>http://www.leaderfit-equipement.com/images/eboutique/20140821163854.jpg</v>
          </cell>
          <cell r="AP593">
            <v>0.2</v>
          </cell>
        </row>
        <row r="594">
          <cell r="B594">
            <v>3772</v>
          </cell>
          <cell r="C594" t="str">
            <v>Vestiaire monobloc 3col.</v>
          </cell>
          <cell r="D594" t="str">
            <v>Vestiaire monobloc 3col.</v>
          </cell>
          <cell r="E594" t="str">
            <v>AXESS</v>
          </cell>
          <cell r="F594" t="str">
            <v>PC</v>
          </cell>
          <cell r="H594">
            <v>144.5</v>
          </cell>
          <cell r="I594">
            <v>144.5</v>
          </cell>
          <cell r="J594">
            <v>0</v>
          </cell>
          <cell r="K594">
            <v>371</v>
          </cell>
          <cell r="AB594">
            <v>0.61051212938005395</v>
          </cell>
          <cell r="AD594">
            <v>241.15</v>
          </cell>
          <cell r="AE594">
            <v>241.15</v>
          </cell>
          <cell r="AF594">
            <v>0.35</v>
          </cell>
          <cell r="AG594">
            <v>0.40078789135392912</v>
          </cell>
          <cell r="AH594">
            <v>42.4</v>
          </cell>
          <cell r="AI594" t="str">
            <v>740 x 500 x 1800cm</v>
          </cell>
          <cell r="AL594" t="str">
            <v>EQUIPEMENT CLUB</v>
          </cell>
          <cell r="AM594">
            <v>707600</v>
          </cell>
          <cell r="AN594" t="str">
            <v>Vestiaire construction monobloc robuste en métal soudé, 3 colonnes.</v>
          </cell>
          <cell r="AO594" t="str">
            <v>http://www.leaderfit-equipement.com/images/eboutique/20140821163304.jpg</v>
          </cell>
          <cell r="AP594">
            <v>0.2</v>
          </cell>
        </row>
        <row r="595">
          <cell r="B595">
            <v>3773</v>
          </cell>
          <cell r="C595" t="str">
            <v>Vestiaire monobloc 4col.</v>
          </cell>
          <cell r="D595" t="str">
            <v>Vestiaire monobloc 4col.</v>
          </cell>
          <cell r="E595" t="str">
            <v>AXESS</v>
          </cell>
          <cell r="F595" t="str">
            <v>PC</v>
          </cell>
          <cell r="H595">
            <v>184.8</v>
          </cell>
          <cell r="I595">
            <v>184.8</v>
          </cell>
          <cell r="J595">
            <v>0</v>
          </cell>
          <cell r="K595">
            <v>470</v>
          </cell>
          <cell r="AB595">
            <v>0.60680851063829788</v>
          </cell>
          <cell r="AD595">
            <v>305.5</v>
          </cell>
          <cell r="AE595">
            <v>305.5</v>
          </cell>
          <cell r="AF595">
            <v>0.35</v>
          </cell>
          <cell r="AG595">
            <v>0.39509001636661212</v>
          </cell>
          <cell r="AH595">
            <v>54.6</v>
          </cell>
          <cell r="AI595" t="str">
            <v>970 x 500 x 1800cm</v>
          </cell>
          <cell r="AL595" t="str">
            <v>EQUIPEMENT CLUB</v>
          </cell>
          <cell r="AM595">
            <v>707600</v>
          </cell>
          <cell r="AN595" t="str">
            <v>Vestiaire construction monobloc robuste en métal soudé, 4 colonnes.</v>
          </cell>
          <cell r="AO595" t="str">
            <v>http://www.leaderfit-equipement.com/images/eboutique/20140821160600.jpg</v>
          </cell>
          <cell r="AP595">
            <v>0.2</v>
          </cell>
        </row>
        <row r="596">
          <cell r="B596">
            <v>3706</v>
          </cell>
          <cell r="C596" t="str">
            <v>WALL BALL STORAGE</v>
          </cell>
          <cell r="D596" t="str">
            <v>WALL BALL STORAGE</v>
          </cell>
          <cell r="E596" t="str">
            <v>RISING</v>
          </cell>
          <cell r="F596" t="str">
            <v>PC</v>
          </cell>
          <cell r="G596">
            <v>58</v>
          </cell>
          <cell r="H596">
            <v>51.327433628318587</v>
          </cell>
          <cell r="I596">
            <v>59.026548672566371</v>
          </cell>
          <cell r="J596">
            <v>0.15</v>
          </cell>
          <cell r="K596">
            <v>100.28</v>
          </cell>
          <cell r="AB596">
            <v>0.41138264187708051</v>
          </cell>
          <cell r="AD596">
            <v>80.224000000000004</v>
          </cell>
          <cell r="AE596">
            <v>80.224000000000004</v>
          </cell>
          <cell r="AF596">
            <v>0.2</v>
          </cell>
          <cell r="AG596">
            <v>0.26422830234635064</v>
          </cell>
          <cell r="AH596">
            <v>12</v>
          </cell>
          <cell r="AL596" t="str">
            <v>CROSSFIT</v>
          </cell>
          <cell r="AM596">
            <v>707600</v>
          </cell>
          <cell r="AN596" t="str">
            <v>Rack de rangement pour balles Jusqu’à 3 wallballs à accrocher à la cage Upright tube 3685mm</v>
          </cell>
          <cell r="AO596" t="str">
            <v>http://www.leaderfit-equipement.com/images/eboutique/20140827091726.jpg</v>
          </cell>
          <cell r="AP596">
            <v>0.2</v>
          </cell>
        </row>
        <row r="597">
          <cell r="B597">
            <v>3478</v>
          </cell>
          <cell r="C597" t="str">
            <v>wall ball target</v>
          </cell>
          <cell r="D597" t="str">
            <v>wall ball target</v>
          </cell>
          <cell r="E597" t="str">
            <v>RISING</v>
          </cell>
          <cell r="F597" t="str">
            <v>PC</v>
          </cell>
          <cell r="G597">
            <v>55</v>
          </cell>
          <cell r="H597">
            <v>48.67256637168142</v>
          </cell>
          <cell r="I597">
            <v>55.973451327433629</v>
          </cell>
          <cell r="J597">
            <v>0.15</v>
          </cell>
          <cell r="K597">
            <v>118.88124999999999</v>
          </cell>
          <cell r="AB597">
            <v>0.52916501696076013</v>
          </cell>
          <cell r="AD597">
            <v>83.216874999999987</v>
          </cell>
          <cell r="AE597">
            <v>83.216874999999987</v>
          </cell>
          <cell r="AF597">
            <v>0.3</v>
          </cell>
          <cell r="AG597">
            <v>0.32737859565822869</v>
          </cell>
          <cell r="AH597">
            <v>15</v>
          </cell>
          <cell r="AL597" t="str">
            <v>CROSSFIT</v>
          </cell>
          <cell r="AM597">
            <v>707600</v>
          </cell>
          <cell r="AN597" t="str">
            <v>Cible pour entraînements fonctionnels, à accrocher à la cage functional training.</v>
          </cell>
          <cell r="AO597" t="str">
            <v>http://www.leaderfit-equipement.com/images/eboutique/20140822110826.jpg</v>
          </cell>
          <cell r="AP597">
            <v>0.2</v>
          </cell>
        </row>
        <row r="598">
          <cell r="B598">
            <v>2622</v>
          </cell>
          <cell r="C598" t="str">
            <v>Wharfedale Titan 12</v>
          </cell>
          <cell r="D598" t="str">
            <v>Wharfedale Titan 12</v>
          </cell>
          <cell r="E598" t="str">
            <v>MUSIC STOCK</v>
          </cell>
          <cell r="F598" t="str">
            <v>PC</v>
          </cell>
          <cell r="H598">
            <v>315</v>
          </cell>
          <cell r="I598">
            <v>315</v>
          </cell>
          <cell r="J598">
            <v>0</v>
          </cell>
          <cell r="K598">
            <v>350</v>
          </cell>
          <cell r="AB598">
            <v>9.9999999999999978E-2</v>
          </cell>
          <cell r="AD598">
            <v>350</v>
          </cell>
          <cell r="AE598">
            <v>350</v>
          </cell>
          <cell r="AF598">
            <v>0</v>
          </cell>
          <cell r="AG598">
            <v>9.9999999999999978E-2</v>
          </cell>
          <cell r="AL598" t="str">
            <v>SONORISATION</v>
          </cell>
          <cell r="AM598">
            <v>707600</v>
          </cell>
          <cell r="AO598" t="str">
            <v>http://www.leaderfit-equipement.com/images/eboutique/20140902153542.jpg</v>
          </cell>
          <cell r="AP598">
            <v>0.2</v>
          </cell>
        </row>
        <row r="599">
          <cell r="B599">
            <v>3774</v>
          </cell>
          <cell r="C599" t="str">
            <v>X-TRAIN S1</v>
          </cell>
          <cell r="D599" t="str">
            <v>X-TRAIN S1</v>
          </cell>
          <cell r="E599" t="str">
            <v>PULSE FITNESS</v>
          </cell>
          <cell r="F599" t="str">
            <v>PC</v>
          </cell>
          <cell r="G599">
            <v>3250.07</v>
          </cell>
          <cell r="H599">
            <v>2876.1681415929206</v>
          </cell>
          <cell r="I599">
            <v>2876.1681415929206</v>
          </cell>
          <cell r="J599">
            <v>0</v>
          </cell>
          <cell r="K599">
            <v>4529.4799999999996</v>
          </cell>
          <cell r="AB599">
            <v>0.36501140493104711</v>
          </cell>
          <cell r="AD599">
            <v>3623.5839999999998</v>
          </cell>
          <cell r="AE599">
            <v>3623.5839999999998</v>
          </cell>
          <cell r="AF599">
            <v>0.2</v>
          </cell>
          <cell r="AG599">
            <v>0.20626425616380883</v>
          </cell>
          <cell r="AH599">
            <v>160</v>
          </cell>
          <cell r="AI599" t="str">
            <v>227 _ 75 _ 161cm</v>
          </cell>
          <cell r="AL599" t="str">
            <v>CARDIO TRAINING</v>
          </cell>
          <cell r="AM599">
            <v>707100</v>
          </cell>
          <cell r="AN599" t="str">
            <v>Le X-TRAIN de Pulse Fitness est polyvalent et permet un entraînement de tout le corps. Adapté pour les débutants, cet appareil est contemporain et doté de haute technologie._x000D__x000D_La série une est la plus simple d'utilisation. Elle est le produit d'entrée de g</v>
          </cell>
          <cell r="AO599" t="str">
            <v>http://www.leaderfit-equipement.com/images/eboutique/20140910172726.jpg</v>
          </cell>
          <cell r="AP599">
            <v>0.2</v>
          </cell>
        </row>
        <row r="600">
          <cell r="B600">
            <v>3775</v>
          </cell>
          <cell r="C600" t="str">
            <v>X-TRAIN S2</v>
          </cell>
          <cell r="D600" t="str">
            <v>X-TRAIN S2</v>
          </cell>
          <cell r="E600" t="str">
            <v>PULSE FITNESS</v>
          </cell>
          <cell r="F600" t="str">
            <v>PC</v>
          </cell>
          <cell r="G600">
            <v>3537.77</v>
          </cell>
          <cell r="H600">
            <v>3130.7699115044252</v>
          </cell>
          <cell r="I600">
            <v>3130.7699115044252</v>
          </cell>
          <cell r="J600">
            <v>0</v>
          </cell>
          <cell r="K600">
            <v>4944.13</v>
          </cell>
          <cell r="AB600">
            <v>0.36677030913337128</v>
          </cell>
          <cell r="AD600">
            <v>3955.3040000000001</v>
          </cell>
          <cell r="AE600">
            <v>3955.3040000000001</v>
          </cell>
          <cell r="AF600">
            <v>0.2</v>
          </cell>
          <cell r="AG600">
            <v>0.20846288641671407</v>
          </cell>
          <cell r="AH600">
            <v>160</v>
          </cell>
          <cell r="AI600" t="str">
            <v>227 _ 75 _ 161cm</v>
          </cell>
          <cell r="AL600" t="str">
            <v>CARDIO TRAINING</v>
          </cell>
          <cell r="AM600">
            <v>707100</v>
          </cell>
          <cell r="AN600" t="str">
            <v xml:space="preserve">Le X-TRAIN de Pulse Fitness est polyvalent et permet un entraînement de tout le corps. Adapté pour les débutants, cet appareil est contemporain et doté de haute technologie._x000D__x000D_Offrant tous les hauts niveaux de performance liés aux produits Pulse, la Série </v>
          </cell>
          <cell r="AO600" t="str">
            <v>http://www.leaderfit-equipement.com/images/eboutique/20140910172803.jpg</v>
          </cell>
          <cell r="AP600">
            <v>0.2</v>
          </cell>
        </row>
        <row r="601">
          <cell r="B601">
            <v>3776</v>
          </cell>
          <cell r="C601" t="str">
            <v>X-TRAIN S3</v>
          </cell>
          <cell r="D601" t="str">
            <v>X-TRAIN S3</v>
          </cell>
          <cell r="E601" t="str">
            <v>PULSE FITNESS</v>
          </cell>
          <cell r="F601" t="str">
            <v>PC</v>
          </cell>
          <cell r="G601">
            <v>4725.4399999999996</v>
          </cell>
          <cell r="H601">
            <v>4181.8053097345137</v>
          </cell>
          <cell r="I601">
            <v>4181.8053097345137</v>
          </cell>
          <cell r="J601">
            <v>0</v>
          </cell>
          <cell r="K601">
            <v>6739.38</v>
          </cell>
          <cell r="AB601">
            <v>0.37949702943972385</v>
          </cell>
          <cell r="AD601">
            <v>5391.5040000000008</v>
          </cell>
          <cell r="AE601">
            <v>5391.5040000000008</v>
          </cell>
          <cell r="AF601">
            <v>0.2</v>
          </cell>
          <cell r="AG601">
            <v>0.22437128679965501</v>
          </cell>
          <cell r="AH601">
            <v>169</v>
          </cell>
          <cell r="AI601" t="str">
            <v>227 _ 75 _ 197cm</v>
          </cell>
          <cell r="AL601" t="str">
            <v>CARDIO TRAINING</v>
          </cell>
          <cell r="AM601">
            <v>707100</v>
          </cell>
          <cell r="AN601" t="str">
            <v>Le X-TRAIN de Pulse Fitness est polyvalent et permet un entraînement de tout le corps. Adapté pour les débutants, cet appareil est contemporain et doté de haute technologie._x000D__x000D_Conçue dès le début pour motiver, entraîner et augmenter l’engagement de l’utili</v>
          </cell>
          <cell r="AO601" t="str">
            <v>http://www.leaderfit-equipement.com/images/eboutique/20140910173205.jpg</v>
          </cell>
          <cell r="AP601">
            <v>0.2</v>
          </cell>
        </row>
        <row r="602">
          <cell r="B602">
            <v>1731</v>
          </cell>
          <cell r="C602" t="str">
            <v>XT SUSPENSION TRAINER</v>
          </cell>
          <cell r="D602" t="str">
            <v>XT SUSPENSION TRAINER</v>
          </cell>
          <cell r="E602" t="str">
            <v>AMAYA</v>
          </cell>
          <cell r="F602" t="str">
            <v>SET</v>
          </cell>
          <cell r="H602">
            <v>34.28</v>
          </cell>
          <cell r="I602">
            <v>37.708000000000006</v>
          </cell>
          <cell r="J602">
            <v>0.1</v>
          </cell>
          <cell r="K602">
            <v>100.25</v>
          </cell>
          <cell r="L602">
            <v>95.23</v>
          </cell>
          <cell r="M602">
            <v>60.403234274913366</v>
          </cell>
          <cell r="P602">
            <v>90.23</v>
          </cell>
          <cell r="Q602">
            <v>58.209021389781661</v>
          </cell>
          <cell r="AB602">
            <v>0.62386034912718191</v>
          </cell>
          <cell r="AD602">
            <v>65.162500000000009</v>
          </cell>
          <cell r="AE602">
            <v>65.162500000000009</v>
          </cell>
          <cell r="AF602">
            <v>0.35</v>
          </cell>
          <cell r="AG602">
            <v>0.42132361404181851</v>
          </cell>
          <cell r="AH602">
            <v>1.3</v>
          </cell>
          <cell r="AI602" t="str">
            <v>140cm</v>
          </cell>
          <cell r="AL602" t="str">
            <v>CROSSFIT</v>
          </cell>
          <cell r="AM602">
            <v>707600</v>
          </cell>
          <cell r="AN602" t="str">
            <v xml:space="preserve">Entraînement fonctionnel en suspension. Le XT suspension trainer permet de développer la force, l'équilibre, la coordination et la souplesse grâce à l'instabilité produite par sa poulie. </v>
          </cell>
          <cell r="AO602" t="str">
            <v>http://www.leaderfit-equipement.com/images/eboutique/20130603152618.jpg</v>
          </cell>
          <cell r="AP602">
            <v>0.2</v>
          </cell>
        </row>
      </sheetData>
      <sheetData sheetId="1">
        <row r="3">
          <cell r="B3">
            <v>3397</v>
          </cell>
        </row>
      </sheetData>
      <sheetData sheetId="2"/>
      <sheetData sheetId="3"/>
      <sheetData sheetId="4"/>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1"/>
      <sheetName val="PRIX LF' 2015-2016"/>
    </sheetNames>
    <sheetDataSet>
      <sheetData sheetId="0" refreshError="1"/>
      <sheetData sheetId="1">
        <row r="4">
          <cell r="A4">
            <v>3397</v>
          </cell>
          <cell r="B4" t="str">
            <v xml:space="preserve">AS5001 </v>
          </cell>
          <cell r="C4" t="str">
            <v>RISING</v>
          </cell>
          <cell r="D4" t="str">
            <v>AB SLINGS</v>
          </cell>
          <cell r="E4" t="str">
            <v>AB SLINGS</v>
          </cell>
          <cell r="F4" t="str">
            <v>PAIRE</v>
          </cell>
          <cell r="G4">
            <v>6.6</v>
          </cell>
          <cell r="H4">
            <v>6.1111111111111107</v>
          </cell>
          <cell r="I4">
            <v>0.15</v>
          </cell>
          <cell r="J4">
            <v>7.0277777777777768</v>
          </cell>
          <cell r="K4">
            <v>7.03</v>
          </cell>
          <cell r="L4">
            <v>30</v>
          </cell>
          <cell r="M4">
            <v>0.76574074074074083</v>
          </cell>
          <cell r="N4">
            <v>36</v>
          </cell>
          <cell r="O4">
            <v>18</v>
          </cell>
          <cell r="P4">
            <v>-0.4</v>
          </cell>
          <cell r="Q4">
            <v>0.60956790123456794</v>
          </cell>
          <cell r="R4">
            <v>19.9998</v>
          </cell>
          <cell r="S4">
            <v>18</v>
          </cell>
          <cell r="T4">
            <v>0.6</v>
          </cell>
        </row>
        <row r="5">
          <cell r="A5">
            <v>1725</v>
          </cell>
          <cell r="B5" t="str">
            <v>1212-63</v>
          </cell>
          <cell r="C5" t="str">
            <v>WOHLSTAND</v>
          </cell>
          <cell r="D5" t="str">
            <v>AB WHEEL</v>
          </cell>
          <cell r="E5" t="str">
            <v>AB WHEEL</v>
          </cell>
          <cell r="F5" t="str">
            <v>PIÈCE</v>
          </cell>
          <cell r="G5">
            <v>2</v>
          </cell>
          <cell r="H5">
            <v>1.8518518518518516</v>
          </cell>
          <cell r="I5">
            <v>0.15</v>
          </cell>
          <cell r="J5">
            <v>2.1296296296296293</v>
          </cell>
          <cell r="K5">
            <v>2.13</v>
          </cell>
          <cell r="L5">
            <v>8.3000000000000007</v>
          </cell>
          <cell r="M5">
            <v>0.74341811691209281</v>
          </cell>
          <cell r="N5">
            <v>9.9600000000000009</v>
          </cell>
          <cell r="O5">
            <v>4.1500000000000004</v>
          </cell>
          <cell r="P5">
            <v>-0.5</v>
          </cell>
          <cell r="Q5">
            <v>0.48683623382418573</v>
          </cell>
          <cell r="R5">
            <v>4.611065</v>
          </cell>
          <cell r="S5">
            <v>4.1399999999999997</v>
          </cell>
          <cell r="T5">
            <v>0.5</v>
          </cell>
        </row>
        <row r="6">
          <cell r="A6">
            <v>2025</v>
          </cell>
          <cell r="B6" t="str">
            <v>1212-61</v>
          </cell>
          <cell r="C6" t="str">
            <v>WOHLSTAND</v>
          </cell>
          <cell r="D6" t="str">
            <v xml:space="preserve">AB WHEEL PRO </v>
          </cell>
          <cell r="E6" t="str">
            <v xml:space="preserve">AB WHEEL PRO </v>
          </cell>
          <cell r="F6" t="str">
            <v>PIÈCE</v>
          </cell>
          <cell r="G6">
            <v>13</v>
          </cell>
          <cell r="H6">
            <v>12.037037037037036</v>
          </cell>
          <cell r="I6">
            <v>0.15</v>
          </cell>
          <cell r="J6">
            <v>13.84259259259259</v>
          </cell>
          <cell r="K6">
            <v>13.84</v>
          </cell>
          <cell r="L6">
            <v>37</v>
          </cell>
          <cell r="M6">
            <v>0.62587587587587601</v>
          </cell>
          <cell r="N6">
            <v>44.4</v>
          </cell>
          <cell r="O6">
            <v>29.5</v>
          </cell>
          <cell r="P6">
            <v>-0.20270270270270271</v>
          </cell>
          <cell r="Q6">
            <v>0.53075957313245459</v>
          </cell>
          <cell r="R6">
            <v>32.777450000000002</v>
          </cell>
          <cell r="S6">
            <v>22.2</v>
          </cell>
          <cell r="T6">
            <v>2.95</v>
          </cell>
        </row>
        <row r="7">
          <cell r="A7">
            <v>2980</v>
          </cell>
          <cell r="B7" t="str">
            <v xml:space="preserve">AM1000 </v>
          </cell>
          <cell r="C7" t="str">
            <v>RISING</v>
          </cell>
          <cell r="D7" t="str">
            <v>AB-MAT</v>
          </cell>
          <cell r="E7" t="str">
            <v>AB-MAT</v>
          </cell>
          <cell r="F7" t="str">
            <v>PIÈCE</v>
          </cell>
          <cell r="G7">
            <v>4</v>
          </cell>
          <cell r="H7">
            <v>3.7037037037037033</v>
          </cell>
          <cell r="I7">
            <v>0.15</v>
          </cell>
          <cell r="J7">
            <v>4.2592592592592586</v>
          </cell>
          <cell r="K7">
            <v>4.26</v>
          </cell>
          <cell r="L7">
            <v>20</v>
          </cell>
          <cell r="M7">
            <v>0.78703703703703709</v>
          </cell>
          <cell r="N7">
            <v>24</v>
          </cell>
          <cell r="O7">
            <v>12.5</v>
          </cell>
          <cell r="P7">
            <v>-0.375</v>
          </cell>
          <cell r="Q7">
            <v>0.65925925925925932</v>
          </cell>
          <cell r="R7">
            <v>13.88875</v>
          </cell>
          <cell r="S7">
            <v>8.25</v>
          </cell>
          <cell r="T7">
            <v>1</v>
          </cell>
        </row>
        <row r="8">
          <cell r="A8">
            <v>2016</v>
          </cell>
          <cell r="B8">
            <v>0</v>
          </cell>
          <cell r="C8" t="str">
            <v>KABBANI</v>
          </cell>
          <cell r="D8" t="str">
            <v>AB-MXR 1KG</v>
          </cell>
          <cell r="E8" t="str">
            <v>AB-MXR 1KG</v>
          </cell>
          <cell r="F8" t="str">
            <v>PIÈCE</v>
          </cell>
          <cell r="G8">
            <v>0</v>
          </cell>
          <cell r="H8">
            <v>26.04</v>
          </cell>
          <cell r="I8">
            <v>0.15</v>
          </cell>
          <cell r="J8">
            <v>29.945999999999998</v>
          </cell>
          <cell r="K8">
            <v>29.95</v>
          </cell>
          <cell r="L8">
            <v>43.5</v>
          </cell>
          <cell r="M8">
            <v>0.31158620689655181</v>
          </cell>
          <cell r="N8">
            <v>52.199999999999996</v>
          </cell>
          <cell r="O8">
            <v>37</v>
          </cell>
          <cell r="P8">
            <v>-0.14942528735632185</v>
          </cell>
          <cell r="Q8">
            <v>0.19064864864864872</v>
          </cell>
          <cell r="R8">
            <v>41.110700000000001</v>
          </cell>
          <cell r="S8">
            <v>36.622500000000002</v>
          </cell>
          <cell r="T8">
            <v>1</v>
          </cell>
        </row>
        <row r="9">
          <cell r="A9">
            <v>2017</v>
          </cell>
          <cell r="B9">
            <v>0</v>
          </cell>
          <cell r="C9" t="str">
            <v>KABBANI</v>
          </cell>
          <cell r="D9" t="str">
            <v>AB-MXR 2KG</v>
          </cell>
          <cell r="E9" t="str">
            <v>AB-MXR 2KG</v>
          </cell>
          <cell r="F9" t="str">
            <v>PIÈCE</v>
          </cell>
          <cell r="G9">
            <v>0</v>
          </cell>
          <cell r="H9">
            <v>28.77</v>
          </cell>
          <cell r="I9">
            <v>0.15</v>
          </cell>
          <cell r="J9">
            <v>33.085499999999996</v>
          </cell>
          <cell r="K9">
            <v>33.090000000000003</v>
          </cell>
          <cell r="L9">
            <v>48</v>
          </cell>
          <cell r="M9">
            <v>0.31071875000000004</v>
          </cell>
          <cell r="N9">
            <v>57.599999999999994</v>
          </cell>
          <cell r="O9">
            <v>41</v>
          </cell>
          <cell r="P9">
            <v>-0.14583333333333334</v>
          </cell>
          <cell r="Q9">
            <v>0.19303658536585377</v>
          </cell>
          <cell r="R9">
            <v>45.555099999999996</v>
          </cell>
          <cell r="S9">
            <v>40.447499999999998</v>
          </cell>
          <cell r="T9">
            <v>2</v>
          </cell>
        </row>
        <row r="10">
          <cell r="A10">
            <v>2018</v>
          </cell>
          <cell r="B10">
            <v>0</v>
          </cell>
          <cell r="C10" t="str">
            <v>KABBANI</v>
          </cell>
          <cell r="D10" t="str">
            <v>AB-MXR 3KG</v>
          </cell>
          <cell r="E10" t="str">
            <v>AB-MXR 3KG</v>
          </cell>
          <cell r="F10" t="str">
            <v>PIÈCE</v>
          </cell>
          <cell r="G10">
            <v>0</v>
          </cell>
          <cell r="H10">
            <v>31.52</v>
          </cell>
          <cell r="I10">
            <v>0.15</v>
          </cell>
          <cell r="J10">
            <v>36.247999999999998</v>
          </cell>
          <cell r="K10">
            <v>36.25</v>
          </cell>
          <cell r="L10">
            <v>52.5</v>
          </cell>
          <cell r="M10">
            <v>0.30956190476190482</v>
          </cell>
          <cell r="N10">
            <v>63</v>
          </cell>
          <cell r="O10">
            <v>44.5</v>
          </cell>
          <cell r="P10">
            <v>-0.15238095238095239</v>
          </cell>
          <cell r="Q10">
            <v>0.1854382022471911</v>
          </cell>
          <cell r="R10">
            <v>49.443950000000001</v>
          </cell>
          <cell r="S10">
            <v>44.272500000000001</v>
          </cell>
          <cell r="T10">
            <v>3</v>
          </cell>
        </row>
        <row r="11">
          <cell r="A11">
            <v>2019</v>
          </cell>
          <cell r="B11">
            <v>0</v>
          </cell>
          <cell r="C11" t="str">
            <v>KABBANI</v>
          </cell>
          <cell r="D11" t="str">
            <v>AB-MXR 4KG</v>
          </cell>
          <cell r="E11" t="str">
            <v>AB-MXR 4KG</v>
          </cell>
          <cell r="F11" t="str">
            <v>PIÈCE</v>
          </cell>
          <cell r="G11">
            <v>0</v>
          </cell>
          <cell r="H11">
            <v>38.380000000000003</v>
          </cell>
          <cell r="I11">
            <v>0.15</v>
          </cell>
          <cell r="J11">
            <v>44.137</v>
          </cell>
          <cell r="K11">
            <v>44.14</v>
          </cell>
          <cell r="L11">
            <v>64</v>
          </cell>
          <cell r="M11">
            <v>0.31035937499999999</v>
          </cell>
          <cell r="N11">
            <v>76.8</v>
          </cell>
          <cell r="O11">
            <v>54.5</v>
          </cell>
          <cell r="P11">
            <v>-0.1484375</v>
          </cell>
          <cell r="Q11">
            <v>0.19014678899082571</v>
          </cell>
          <cell r="R11">
            <v>60.554949999999998</v>
          </cell>
          <cell r="S11">
            <v>53.932499999999997</v>
          </cell>
          <cell r="T11">
            <v>4</v>
          </cell>
        </row>
        <row r="12">
          <cell r="A12">
            <v>2020</v>
          </cell>
          <cell r="B12">
            <v>0</v>
          </cell>
          <cell r="C12" t="str">
            <v>KABBANI</v>
          </cell>
          <cell r="D12" t="str">
            <v>AB-MXR 5KG</v>
          </cell>
          <cell r="E12" t="str">
            <v>AB-MXR 5KG</v>
          </cell>
          <cell r="F12" t="str">
            <v>PIÈCE</v>
          </cell>
          <cell r="G12">
            <v>0</v>
          </cell>
          <cell r="H12">
            <v>41.11</v>
          </cell>
          <cell r="I12">
            <v>0.15</v>
          </cell>
          <cell r="J12">
            <v>47.276499999999999</v>
          </cell>
          <cell r="K12">
            <v>47.28</v>
          </cell>
          <cell r="L12">
            <v>69</v>
          </cell>
          <cell r="M12">
            <v>0.3148333333333333</v>
          </cell>
          <cell r="N12">
            <v>82.8</v>
          </cell>
          <cell r="O12">
            <v>58.5</v>
          </cell>
          <cell r="P12">
            <v>-0.15217391304347827</v>
          </cell>
          <cell r="Q12">
            <v>0.19185470085470091</v>
          </cell>
          <cell r="R12">
            <v>64.999349999999993</v>
          </cell>
          <cell r="S12">
            <v>57.817500000000003</v>
          </cell>
          <cell r="T12">
            <v>5</v>
          </cell>
        </row>
        <row r="13">
          <cell r="A13">
            <v>5000</v>
          </cell>
          <cell r="B13" t="str">
            <v>E40</v>
          </cell>
          <cell r="C13" t="str">
            <v>BODY TONE</v>
          </cell>
          <cell r="D13" t="str">
            <v>ABDOMINAL CRUNCH - E40</v>
          </cell>
          <cell r="F13" t="str">
            <v>PIÈCE</v>
          </cell>
          <cell r="G13">
            <v>1295</v>
          </cell>
          <cell r="H13">
            <v>1199.0740740740739</v>
          </cell>
          <cell r="I13">
            <v>0.1</v>
          </cell>
          <cell r="J13">
            <v>1318.9814814814813</v>
          </cell>
          <cell r="K13">
            <v>1318.98</v>
          </cell>
          <cell r="L13">
            <v>2885</v>
          </cell>
          <cell r="M13">
            <v>0.54281404454714688</v>
          </cell>
          <cell r="N13">
            <v>3462</v>
          </cell>
          <cell r="O13">
            <v>2019.5</v>
          </cell>
          <cell r="P13">
            <v>-0.3</v>
          </cell>
          <cell r="Q13">
            <v>0.34687720649592413</v>
          </cell>
          <cell r="R13">
            <v>2243.86645</v>
          </cell>
          <cell r="S13" t="str">
            <v/>
          </cell>
          <cell r="T13">
            <v>225</v>
          </cell>
        </row>
        <row r="14">
          <cell r="A14">
            <v>5019</v>
          </cell>
          <cell r="B14" t="str">
            <v>EB11</v>
          </cell>
          <cell r="C14" t="str">
            <v>BODY TONE</v>
          </cell>
          <cell r="D14" t="str">
            <v>ABDOMINALS BENCH</v>
          </cell>
          <cell r="F14" t="str">
            <v>PIÈCE</v>
          </cell>
          <cell r="G14">
            <v>299</v>
          </cell>
          <cell r="H14">
            <v>276.85185185185185</v>
          </cell>
          <cell r="I14">
            <v>0.1</v>
          </cell>
          <cell r="J14">
            <v>304.53703703703707</v>
          </cell>
          <cell r="K14">
            <v>304.54000000000002</v>
          </cell>
          <cell r="L14">
            <v>745</v>
          </cell>
          <cell r="M14">
            <v>0.59122545364156098</v>
          </cell>
          <cell r="N14">
            <v>894</v>
          </cell>
          <cell r="O14">
            <v>521.5</v>
          </cell>
          <cell r="P14">
            <v>-0.3</v>
          </cell>
          <cell r="Q14">
            <v>0.41603636234508712</v>
          </cell>
          <cell r="R14">
            <v>579.43864999999994</v>
          </cell>
          <cell r="S14" t="str">
            <v/>
          </cell>
          <cell r="T14">
            <v>48</v>
          </cell>
        </row>
        <row r="15">
          <cell r="A15">
            <v>5001</v>
          </cell>
          <cell r="B15" t="str">
            <v>E57</v>
          </cell>
          <cell r="C15" t="str">
            <v>BODY TONE</v>
          </cell>
          <cell r="D15" t="str">
            <v>ABDUCTOR/ADUCTOR - E57</v>
          </cell>
          <cell r="F15" t="str">
            <v>PIÈCE</v>
          </cell>
          <cell r="G15">
            <v>1190</v>
          </cell>
          <cell r="H15">
            <v>1101.8518518518517</v>
          </cell>
          <cell r="I15">
            <v>0.1</v>
          </cell>
          <cell r="J15">
            <v>1212.037037037037</v>
          </cell>
          <cell r="K15">
            <v>1212.04</v>
          </cell>
          <cell r="L15">
            <v>2980</v>
          </cell>
          <cell r="M15">
            <v>0.5932761620681084</v>
          </cell>
          <cell r="N15">
            <v>3576</v>
          </cell>
          <cell r="O15">
            <v>2086</v>
          </cell>
          <cell r="P15">
            <v>-0.3</v>
          </cell>
          <cell r="Q15">
            <v>0.41896594581158342</v>
          </cell>
          <cell r="R15">
            <v>2317.7545999999998</v>
          </cell>
          <cell r="S15" t="str">
            <v/>
          </cell>
          <cell r="T15">
            <v>194</v>
          </cell>
        </row>
        <row r="16">
          <cell r="A16">
            <v>5051</v>
          </cell>
          <cell r="B16" t="str">
            <v>V57</v>
          </cell>
          <cell r="C16" t="str">
            <v>BODY TONE</v>
          </cell>
          <cell r="D16" t="str">
            <v>ABDUCTOR/ADUCTOR - V57</v>
          </cell>
          <cell r="F16" t="str">
            <v>PIÈCE</v>
          </cell>
          <cell r="G16">
            <v>825</v>
          </cell>
          <cell r="H16">
            <v>763.8888888888888</v>
          </cell>
          <cell r="I16">
            <v>0.1</v>
          </cell>
          <cell r="J16">
            <v>840.27777777777771</v>
          </cell>
          <cell r="K16">
            <v>840.28</v>
          </cell>
          <cell r="L16">
            <v>2075</v>
          </cell>
          <cell r="M16">
            <v>0.59504685408299873</v>
          </cell>
          <cell r="N16">
            <v>2490</v>
          </cell>
          <cell r="O16">
            <v>1452.5</v>
          </cell>
          <cell r="P16">
            <v>-0.3</v>
          </cell>
          <cell r="Q16">
            <v>0.42149550583285522</v>
          </cell>
          <cell r="R16">
            <v>1613.87275</v>
          </cell>
          <cell r="S16" t="str">
            <v/>
          </cell>
          <cell r="T16">
            <v>212</v>
          </cell>
        </row>
        <row r="17">
          <cell r="A17">
            <v>2626</v>
          </cell>
          <cell r="B17">
            <v>0</v>
          </cell>
          <cell r="C17" t="str">
            <v>MUSIC STOCK</v>
          </cell>
          <cell r="D17" t="str">
            <v>AMPLIFICATEUR LD SYSTEM XS700</v>
          </cell>
          <cell r="E17" t="str">
            <v>AMPLIFICATEUR PEAVY PV 900</v>
          </cell>
          <cell r="F17" t="str">
            <v>PIÈCE</v>
          </cell>
          <cell r="H17">
            <v>269.10000000000002</v>
          </cell>
          <cell r="I17">
            <v>0</v>
          </cell>
          <cell r="J17">
            <v>269.10000000000002</v>
          </cell>
          <cell r="K17">
            <v>269.10000000000002</v>
          </cell>
          <cell r="L17">
            <v>299</v>
          </cell>
          <cell r="M17">
            <v>9.9999999999999978E-2</v>
          </cell>
          <cell r="N17">
            <v>358.8</v>
          </cell>
          <cell r="O17">
            <v>299</v>
          </cell>
          <cell r="P17">
            <v>0</v>
          </cell>
          <cell r="Q17">
            <v>9.9999999999999978E-2</v>
          </cell>
          <cell r="R17">
            <v>332.21890000000002</v>
          </cell>
          <cell r="S17">
            <v>385</v>
          </cell>
          <cell r="T17">
            <v>3.3</v>
          </cell>
        </row>
        <row r="18">
          <cell r="A18">
            <v>1897</v>
          </cell>
          <cell r="C18" t="str">
            <v>TLM</v>
          </cell>
          <cell r="D18" t="str">
            <v>ANGLE D'ACCES POUR DALLE PUZZLE</v>
          </cell>
          <cell r="F18" t="str">
            <v>PIÈCE</v>
          </cell>
          <cell r="H18">
            <v>7</v>
          </cell>
          <cell r="J18">
            <v>7</v>
          </cell>
          <cell r="K18">
            <v>7</v>
          </cell>
          <cell r="L18">
            <v>17.5</v>
          </cell>
          <cell r="M18">
            <v>0.6</v>
          </cell>
          <cell r="N18">
            <v>21</v>
          </cell>
          <cell r="O18">
            <v>14</v>
          </cell>
          <cell r="P18">
            <v>-0.2</v>
          </cell>
          <cell r="Q18">
            <v>0.5</v>
          </cell>
          <cell r="R18">
            <v>15.555399999999999</v>
          </cell>
          <cell r="S18" t="str">
            <v/>
          </cell>
          <cell r="T18">
            <v>2</v>
          </cell>
        </row>
        <row r="19">
          <cell r="A19">
            <v>1430</v>
          </cell>
          <cell r="B19">
            <v>0</v>
          </cell>
          <cell r="C19" t="str">
            <v>WOHLSTAND</v>
          </cell>
          <cell r="D19" t="str">
            <v xml:space="preserve">ANNEAU BALLONS FITNESS </v>
          </cell>
          <cell r="E19" t="str">
            <v>GYM BALL STACKER</v>
          </cell>
          <cell r="F19" t="str">
            <v>LOT DE 3</v>
          </cell>
          <cell r="G19">
            <v>4.5</v>
          </cell>
          <cell r="H19">
            <v>4.1666666666666661</v>
          </cell>
          <cell r="I19">
            <v>0.15</v>
          </cell>
          <cell r="J19">
            <v>4.7916666666666652</v>
          </cell>
          <cell r="K19">
            <v>4.79</v>
          </cell>
          <cell r="L19">
            <v>10</v>
          </cell>
          <cell r="M19">
            <v>0.52083333333333348</v>
          </cell>
          <cell r="N19">
            <v>12</v>
          </cell>
          <cell r="O19">
            <v>8.5</v>
          </cell>
          <cell r="P19">
            <v>-0.15</v>
          </cell>
          <cell r="Q19">
            <v>0.4362745098039218</v>
          </cell>
          <cell r="R19">
            <v>9.44435</v>
          </cell>
          <cell r="S19">
            <v>7.5224999999999991</v>
          </cell>
          <cell r="T19">
            <v>0.15</v>
          </cell>
        </row>
        <row r="20">
          <cell r="A20">
            <v>1431</v>
          </cell>
          <cell r="B20">
            <v>550609</v>
          </cell>
          <cell r="C20" t="str">
            <v>AMAYA</v>
          </cell>
          <cell r="D20" t="str">
            <v>ANNEAU D'APPUI (LOT DE 12)</v>
          </cell>
          <cell r="E20" t="str">
            <v>FLAT RING</v>
          </cell>
          <cell r="F20" t="str">
            <v>LOT DE 12</v>
          </cell>
          <cell r="H20">
            <v>19.200000000000003</v>
          </cell>
          <cell r="I20">
            <v>0.1</v>
          </cell>
          <cell r="J20">
            <v>21.120000000000005</v>
          </cell>
          <cell r="K20">
            <v>21.12</v>
          </cell>
          <cell r="L20">
            <v>40.5</v>
          </cell>
          <cell r="M20">
            <v>0.47851851851851845</v>
          </cell>
          <cell r="N20">
            <v>48.6</v>
          </cell>
          <cell r="O20">
            <v>35</v>
          </cell>
          <cell r="P20">
            <v>-0.13580246913580246</v>
          </cell>
          <cell r="Q20">
            <v>0.39657142857142846</v>
          </cell>
          <cell r="R20">
            <v>38.888500000000001</v>
          </cell>
          <cell r="S20">
            <v>28.349999999999998</v>
          </cell>
          <cell r="T20">
            <v>1.25</v>
          </cell>
        </row>
        <row r="21">
          <cell r="A21">
            <v>2341</v>
          </cell>
          <cell r="B21" t="str">
            <v xml:space="preserve">RS1001ABS </v>
          </cell>
          <cell r="C21" t="str">
            <v>RISING</v>
          </cell>
          <cell r="D21" t="str">
            <v>ANNEAUX DE SUSPENSION</v>
          </cell>
          <cell r="E21" t="str">
            <v>WOODEN RING</v>
          </cell>
          <cell r="F21" t="str">
            <v>PAIRE</v>
          </cell>
          <cell r="G21">
            <v>10.5</v>
          </cell>
          <cell r="H21">
            <v>9.7222222222222214</v>
          </cell>
          <cell r="I21">
            <v>0.15</v>
          </cell>
          <cell r="J21">
            <v>11.180555555555554</v>
          </cell>
          <cell r="K21">
            <v>11.18</v>
          </cell>
          <cell r="L21">
            <v>29</v>
          </cell>
          <cell r="M21">
            <v>0.61446360153256707</v>
          </cell>
          <cell r="N21">
            <v>34.799999999999997</v>
          </cell>
          <cell r="O21">
            <v>20</v>
          </cell>
          <cell r="P21">
            <v>-0.31034482758620691</v>
          </cell>
          <cell r="Q21">
            <v>0.44097222222222232</v>
          </cell>
          <cell r="R21">
            <v>22.222000000000001</v>
          </cell>
          <cell r="S21">
            <v>21.450000000000003</v>
          </cell>
          <cell r="T21">
            <v>1.1000000000000001</v>
          </cell>
        </row>
        <row r="22">
          <cell r="A22">
            <v>4008</v>
          </cell>
          <cell r="C22" t="str">
            <v>WOHLSTAND</v>
          </cell>
          <cell r="D22" t="str">
            <v>ANNEAUX DE SUSPENSION BOIS</v>
          </cell>
          <cell r="F22" t="str">
            <v>PAIRE</v>
          </cell>
          <cell r="G22">
            <v>11.68</v>
          </cell>
          <cell r="H22">
            <v>10.814814814814813</v>
          </cell>
          <cell r="I22">
            <v>0.15</v>
          </cell>
          <cell r="J22">
            <v>12.437037037037035</v>
          </cell>
          <cell r="K22">
            <v>12.44</v>
          </cell>
          <cell r="L22">
            <v>39</v>
          </cell>
          <cell r="M22">
            <v>0.68110161443494777</v>
          </cell>
          <cell r="N22">
            <v>46.8</v>
          </cell>
          <cell r="O22">
            <v>27</v>
          </cell>
          <cell r="P22">
            <v>-0.30769230769230771</v>
          </cell>
          <cell r="Q22">
            <v>0.53936899862825793</v>
          </cell>
          <cell r="R22">
            <v>29.999700000000001</v>
          </cell>
          <cell r="S22" t="str">
            <v/>
          </cell>
          <cell r="T22">
            <v>1.1000000000000001</v>
          </cell>
        </row>
        <row r="23">
          <cell r="A23">
            <v>4086</v>
          </cell>
          <cell r="B23" t="str">
            <v>WX-WR3</v>
          </cell>
          <cell r="C23" t="str">
            <v>WATERFLEX</v>
          </cell>
          <cell r="D23" t="str">
            <v>AQUABIKE WR3</v>
          </cell>
          <cell r="F23" t="str">
            <v>PIÈCE</v>
          </cell>
          <cell r="H23">
            <v>577</v>
          </cell>
          <cell r="J23">
            <v>577</v>
          </cell>
          <cell r="K23">
            <v>577</v>
          </cell>
          <cell r="L23">
            <v>829.5</v>
          </cell>
          <cell r="M23">
            <v>0.30440024110910191</v>
          </cell>
          <cell r="N23">
            <v>995.4</v>
          </cell>
          <cell r="O23">
            <v>790</v>
          </cell>
          <cell r="P23">
            <v>-4.7619047619047616E-2</v>
          </cell>
          <cell r="Q23">
            <v>0.26962025316455696</v>
          </cell>
          <cell r="R23">
            <v>877.76900000000001</v>
          </cell>
          <cell r="S23" t="str">
            <v/>
          </cell>
          <cell r="T23">
            <v>18.5</v>
          </cell>
        </row>
        <row r="24">
          <cell r="A24">
            <v>4017</v>
          </cell>
          <cell r="B24" t="str">
            <v>WX-WR4</v>
          </cell>
          <cell r="C24" t="str">
            <v>WATERFLEX</v>
          </cell>
          <cell r="D24" t="str">
            <v>AQUABIKE WR4</v>
          </cell>
          <cell r="F24" t="str">
            <v>PIÈCE</v>
          </cell>
          <cell r="H24">
            <v>754</v>
          </cell>
          <cell r="J24">
            <v>754</v>
          </cell>
          <cell r="K24">
            <v>754</v>
          </cell>
          <cell r="L24">
            <v>1181.25</v>
          </cell>
          <cell r="M24">
            <v>0.36169312169312173</v>
          </cell>
          <cell r="N24">
            <v>1417.5</v>
          </cell>
          <cell r="O24">
            <v>1125</v>
          </cell>
          <cell r="P24">
            <v>-4.7619047619047616E-2</v>
          </cell>
          <cell r="Q24">
            <v>0.32977777777777773</v>
          </cell>
          <cell r="R24">
            <v>1249.9875</v>
          </cell>
          <cell r="S24" t="str">
            <v/>
          </cell>
          <cell r="T24">
            <v>22.6</v>
          </cell>
        </row>
        <row r="25">
          <cell r="A25">
            <v>4087</v>
          </cell>
          <cell r="B25" t="str">
            <v>WX-WR5</v>
          </cell>
          <cell r="C25" t="str">
            <v>WATERFLEX</v>
          </cell>
          <cell r="D25" t="str">
            <v>AQUABIKE WR5</v>
          </cell>
          <cell r="F25" t="str">
            <v>PIÈCE</v>
          </cell>
          <cell r="H25">
            <v>931</v>
          </cell>
          <cell r="J25">
            <v>931</v>
          </cell>
          <cell r="K25">
            <v>931</v>
          </cell>
          <cell r="L25">
            <v>1459.5</v>
          </cell>
          <cell r="M25">
            <v>0.36211031175059949</v>
          </cell>
          <cell r="N25">
            <v>1751.3999999999999</v>
          </cell>
          <cell r="O25">
            <v>1390</v>
          </cell>
          <cell r="P25">
            <v>-4.7619047619047616E-2</v>
          </cell>
          <cell r="Q25">
            <v>0.33021582733812949</v>
          </cell>
          <cell r="R25">
            <v>1544.4289999999999</v>
          </cell>
          <cell r="S25" t="str">
            <v/>
          </cell>
          <cell r="T25">
            <v>22.9</v>
          </cell>
        </row>
        <row r="26">
          <cell r="A26">
            <v>1435</v>
          </cell>
          <cell r="B26" t="str">
            <v>ELN 450040</v>
          </cell>
          <cell r="C26" t="str">
            <v>ELINA</v>
          </cell>
          <cell r="D26" t="str">
            <v>ARC BARREL</v>
          </cell>
          <cell r="E26" t="str">
            <v>HOLLOW ARC</v>
          </cell>
          <cell r="F26" t="str">
            <v>PIÈCE</v>
          </cell>
          <cell r="G26">
            <v>0</v>
          </cell>
          <cell r="H26">
            <v>85</v>
          </cell>
          <cell r="I26">
            <v>0.1</v>
          </cell>
          <cell r="J26">
            <v>93.500000000000014</v>
          </cell>
          <cell r="K26">
            <v>93.5</v>
          </cell>
          <cell r="L26">
            <v>200.7</v>
          </cell>
          <cell r="M26">
            <v>0.53413054309915287</v>
          </cell>
          <cell r="N26">
            <v>240.83999999999997</v>
          </cell>
          <cell r="O26">
            <v>160</v>
          </cell>
          <cell r="P26">
            <v>-0.20279023418036868</v>
          </cell>
          <cell r="Q26">
            <v>0.41562499999999991</v>
          </cell>
          <cell r="R26">
            <v>177.77600000000001</v>
          </cell>
          <cell r="S26">
            <v>160.55200000000002</v>
          </cell>
          <cell r="T26">
            <v>8</v>
          </cell>
        </row>
        <row r="27">
          <cell r="A27">
            <v>5037</v>
          </cell>
          <cell r="B27" t="str">
            <v>EB12</v>
          </cell>
          <cell r="C27" t="str">
            <v>BODY TONE</v>
          </cell>
          <cell r="D27" t="str">
            <v>AUXILIARY PLATFORM</v>
          </cell>
          <cell r="F27" t="str">
            <v>PIÈCE</v>
          </cell>
          <cell r="G27">
            <v>99</v>
          </cell>
          <cell r="H27">
            <v>91.666666666666657</v>
          </cell>
          <cell r="I27">
            <v>0.1</v>
          </cell>
          <cell r="J27">
            <v>100.83333333333333</v>
          </cell>
          <cell r="K27">
            <v>100.83</v>
          </cell>
          <cell r="L27">
            <v>180</v>
          </cell>
          <cell r="M27">
            <v>0.43981481481481488</v>
          </cell>
          <cell r="N27">
            <v>216</v>
          </cell>
          <cell r="O27">
            <v>144</v>
          </cell>
          <cell r="P27">
            <v>-0.2</v>
          </cell>
          <cell r="Q27">
            <v>0.2997685185185186</v>
          </cell>
          <cell r="R27">
            <v>159.9984</v>
          </cell>
          <cell r="S27" t="str">
            <v/>
          </cell>
          <cell r="T27">
            <v>6</v>
          </cell>
        </row>
        <row r="28">
          <cell r="A28">
            <v>2365</v>
          </cell>
          <cell r="C28" t="str">
            <v>WOHLSTAND</v>
          </cell>
          <cell r="D28" t="str">
            <v>BAGUES STOP DISQUES 30MM</v>
          </cell>
          <cell r="F28" t="str">
            <v>PAIRE</v>
          </cell>
          <cell r="G28">
            <v>1.6</v>
          </cell>
          <cell r="H28">
            <v>1.4814814814814814</v>
          </cell>
          <cell r="I28">
            <v>0.15</v>
          </cell>
          <cell r="J28">
            <v>1.7037037037037035</v>
          </cell>
          <cell r="K28">
            <v>1.7</v>
          </cell>
          <cell r="L28">
            <v>7.9</v>
          </cell>
          <cell r="M28">
            <v>0.78434130332864516</v>
          </cell>
          <cell r="N28">
            <v>9.48</v>
          </cell>
          <cell r="O28">
            <v>5</v>
          </cell>
          <cell r="P28">
            <v>-0.36708860759493672</v>
          </cell>
          <cell r="Q28">
            <v>0.65925925925925932</v>
          </cell>
          <cell r="R28">
            <v>5.5555000000000003</v>
          </cell>
          <cell r="S28" t="str">
            <v/>
          </cell>
          <cell r="T28">
            <v>0.45</v>
          </cell>
        </row>
        <row r="29">
          <cell r="A29">
            <v>2363</v>
          </cell>
          <cell r="B29" t="str">
            <v>1110-24</v>
          </cell>
          <cell r="C29" t="str">
            <v>WOHLSTAND</v>
          </cell>
          <cell r="D29" t="str">
            <v>BAGUES STOP DISQUES 50MM</v>
          </cell>
          <cell r="E29" t="str">
            <v>RING FOR OLYMPIC BARS</v>
          </cell>
          <cell r="F29" t="str">
            <v>PAIRE</v>
          </cell>
          <cell r="G29">
            <v>3.4</v>
          </cell>
          <cell r="H29">
            <v>3.1481481481481479</v>
          </cell>
          <cell r="I29">
            <v>0.15</v>
          </cell>
          <cell r="J29">
            <v>3.6203703703703698</v>
          </cell>
          <cell r="K29">
            <v>3.62</v>
          </cell>
          <cell r="L29">
            <v>15</v>
          </cell>
          <cell r="M29">
            <v>0.75864197530864197</v>
          </cell>
          <cell r="N29">
            <v>18</v>
          </cell>
          <cell r="O29">
            <v>10</v>
          </cell>
          <cell r="P29">
            <v>-0.33333333333333331</v>
          </cell>
          <cell r="Q29">
            <v>0.63796296296296306</v>
          </cell>
          <cell r="R29">
            <v>11.111000000000001</v>
          </cell>
          <cell r="S29">
            <v>6</v>
          </cell>
          <cell r="T29">
            <v>0.35</v>
          </cell>
        </row>
        <row r="30">
          <cell r="A30">
            <v>1436</v>
          </cell>
          <cell r="B30" t="str">
            <v>1226-06</v>
          </cell>
          <cell r="C30" t="str">
            <v>WOHLSTAND</v>
          </cell>
          <cell r="D30" t="str">
            <v xml:space="preserve">BALANCE BOARD </v>
          </cell>
          <cell r="E30" t="str">
            <v>WOODEN BALANCE BOARD</v>
          </cell>
          <cell r="F30" t="str">
            <v>PIÈCE</v>
          </cell>
          <cell r="G30">
            <v>4.5999999999999996</v>
          </cell>
          <cell r="H30">
            <v>4.2592592592592586</v>
          </cell>
          <cell r="I30">
            <v>0.15</v>
          </cell>
          <cell r="J30">
            <v>4.898148148148147</v>
          </cell>
          <cell r="K30">
            <v>4.9000000000000004</v>
          </cell>
          <cell r="L30">
            <v>16</v>
          </cell>
          <cell r="M30">
            <v>0.69386574074074081</v>
          </cell>
          <cell r="N30">
            <v>19.2</v>
          </cell>
          <cell r="O30">
            <v>10.45</v>
          </cell>
          <cell r="P30">
            <v>-0.34687500000000004</v>
          </cell>
          <cell r="Q30">
            <v>0.53127768917242602</v>
          </cell>
          <cell r="R30">
            <v>11.610994999999999</v>
          </cell>
          <cell r="S30">
            <v>10.45</v>
          </cell>
          <cell r="T30">
            <v>1.35</v>
          </cell>
        </row>
        <row r="31">
          <cell r="A31">
            <v>1437</v>
          </cell>
          <cell r="B31">
            <v>0</v>
          </cell>
          <cell r="C31" t="str">
            <v>AZUNI</v>
          </cell>
          <cell r="D31" t="str">
            <v>BALLE A REACTION</v>
          </cell>
          <cell r="E31" t="str">
            <v>REACTION BALL 7CM</v>
          </cell>
          <cell r="F31" t="str">
            <v>PIÈCE</v>
          </cell>
          <cell r="G31">
            <v>1.01</v>
          </cell>
          <cell r="H31">
            <v>0.93518518518518512</v>
          </cell>
          <cell r="I31">
            <v>0.15</v>
          </cell>
          <cell r="J31">
            <v>1.0754629629629628</v>
          </cell>
          <cell r="K31">
            <v>1.08</v>
          </cell>
          <cell r="L31">
            <v>3.1</v>
          </cell>
          <cell r="M31">
            <v>0.65307646356033455</v>
          </cell>
          <cell r="N31">
            <v>3.7199999999999998</v>
          </cell>
          <cell r="O31">
            <v>1.85</v>
          </cell>
          <cell r="P31">
            <v>-0.40322580645161288</v>
          </cell>
          <cell r="Q31">
            <v>0.41866866866866881</v>
          </cell>
          <cell r="R31">
            <v>2.0555349999999999</v>
          </cell>
          <cell r="S31">
            <v>1.8539999999999999</v>
          </cell>
          <cell r="T31">
            <v>0.06</v>
          </cell>
        </row>
        <row r="32">
          <cell r="A32">
            <v>1438</v>
          </cell>
          <cell r="B32" t="str">
            <v>1211-46</v>
          </cell>
          <cell r="C32" t="str">
            <v>WOHLSTAND</v>
          </cell>
          <cell r="D32" t="str">
            <v xml:space="preserve">BALLE PICOTS </v>
          </cell>
          <cell r="E32" t="str">
            <v>MASSAGE BALLS 8CM</v>
          </cell>
          <cell r="F32" t="str">
            <v>PIÈCE</v>
          </cell>
          <cell r="G32">
            <v>0.43</v>
          </cell>
          <cell r="H32">
            <v>0.39814814814814814</v>
          </cell>
          <cell r="I32">
            <v>0.15</v>
          </cell>
          <cell r="J32">
            <v>0.45787037037037032</v>
          </cell>
          <cell r="K32">
            <v>0.46</v>
          </cell>
          <cell r="L32">
            <v>1.9</v>
          </cell>
          <cell r="M32">
            <v>0.75901559454191037</v>
          </cell>
          <cell r="N32">
            <v>2.2799999999999998</v>
          </cell>
          <cell r="O32">
            <v>0.95</v>
          </cell>
          <cell r="P32">
            <v>-0.5</v>
          </cell>
          <cell r="Q32">
            <v>0.51803118908382073</v>
          </cell>
          <cell r="R32">
            <v>1.055545</v>
          </cell>
          <cell r="S32">
            <v>0.95</v>
          </cell>
          <cell r="T32">
            <v>0.08</v>
          </cell>
        </row>
        <row r="33">
          <cell r="A33">
            <v>1439</v>
          </cell>
          <cell r="B33" t="str">
            <v>YB2112</v>
          </cell>
          <cell r="C33" t="str">
            <v>RISING</v>
          </cell>
          <cell r="D33" t="str">
            <v>BALLES LESTEES 0,5KG BLEU</v>
          </cell>
          <cell r="E33" t="str">
            <v>WEIGHTED BALL 0,5Kgs BLUE</v>
          </cell>
          <cell r="F33" t="str">
            <v>PAIRE</v>
          </cell>
          <cell r="G33">
            <v>2.08</v>
          </cell>
          <cell r="H33">
            <v>1.9259259259259258</v>
          </cell>
          <cell r="I33">
            <v>0.15</v>
          </cell>
          <cell r="J33">
            <v>2.2148148148148143</v>
          </cell>
          <cell r="K33">
            <v>2.21</v>
          </cell>
          <cell r="L33">
            <v>5.7</v>
          </cell>
          <cell r="M33">
            <v>0.61143599740090981</v>
          </cell>
          <cell r="N33">
            <v>6.84</v>
          </cell>
          <cell r="O33">
            <v>3.7</v>
          </cell>
          <cell r="P33">
            <v>-0.35087719298245612</v>
          </cell>
          <cell r="Q33">
            <v>0.40140140140140157</v>
          </cell>
          <cell r="R33">
            <v>4.1110699999999998</v>
          </cell>
          <cell r="S33">
            <v>3.14</v>
          </cell>
          <cell r="T33">
            <v>1</v>
          </cell>
        </row>
        <row r="34">
          <cell r="A34">
            <v>1442</v>
          </cell>
          <cell r="B34" t="str">
            <v>YB2112</v>
          </cell>
          <cell r="C34" t="str">
            <v>RISING</v>
          </cell>
          <cell r="D34" t="str">
            <v xml:space="preserve">BALLES LESTEES 0,5KG GRIS </v>
          </cell>
          <cell r="E34" t="str">
            <v>WEIGHTED BALL 0,5Kgs GREY</v>
          </cell>
          <cell r="F34" t="str">
            <v>PAIRE</v>
          </cell>
          <cell r="G34">
            <v>2.08</v>
          </cell>
          <cell r="H34">
            <v>1.9259259259259258</v>
          </cell>
          <cell r="I34">
            <v>0.15</v>
          </cell>
          <cell r="J34">
            <v>2.2148148148148143</v>
          </cell>
          <cell r="K34">
            <v>2.21</v>
          </cell>
          <cell r="L34">
            <v>5.7</v>
          </cell>
          <cell r="M34">
            <v>0.61143599740090981</v>
          </cell>
          <cell r="N34">
            <v>6.84</v>
          </cell>
          <cell r="O34">
            <v>3.7</v>
          </cell>
          <cell r="P34">
            <v>-0.35087719298245612</v>
          </cell>
          <cell r="Q34">
            <v>0.40140140140140157</v>
          </cell>
          <cell r="R34">
            <v>4.1110699999999998</v>
          </cell>
          <cell r="S34">
            <v>3.14</v>
          </cell>
          <cell r="T34">
            <v>1</v>
          </cell>
        </row>
        <row r="35">
          <cell r="A35">
            <v>1440</v>
          </cell>
          <cell r="B35" t="str">
            <v>1226-51</v>
          </cell>
          <cell r="C35" t="str">
            <v>RISING</v>
          </cell>
          <cell r="D35" t="str">
            <v xml:space="preserve">BALLES LESTEES 1,5KG BLEU </v>
          </cell>
          <cell r="E35" t="str">
            <v>WEIGHTED BALL 1,5Kgs BLUE</v>
          </cell>
          <cell r="F35" t="str">
            <v>PAIRE</v>
          </cell>
          <cell r="G35">
            <v>2.8</v>
          </cell>
          <cell r="H35">
            <v>2.5925925925925921</v>
          </cell>
          <cell r="I35">
            <v>0.15</v>
          </cell>
          <cell r="J35">
            <v>2.9814814814814805</v>
          </cell>
          <cell r="K35">
            <v>2.98</v>
          </cell>
          <cell r="L35">
            <v>7.7</v>
          </cell>
          <cell r="M35">
            <v>0.61279461279461289</v>
          </cell>
          <cell r="N35">
            <v>9.24</v>
          </cell>
          <cell r="O35">
            <v>5</v>
          </cell>
          <cell r="P35">
            <v>-0.35064935064935066</v>
          </cell>
          <cell r="Q35">
            <v>0.4037037037037039</v>
          </cell>
          <cell r="R35">
            <v>5.5555000000000003</v>
          </cell>
          <cell r="S35">
            <v>3.9750000000000001</v>
          </cell>
          <cell r="T35">
            <v>3</v>
          </cell>
        </row>
        <row r="36">
          <cell r="A36">
            <v>1443</v>
          </cell>
          <cell r="B36" t="str">
            <v>1226-51</v>
          </cell>
          <cell r="C36" t="str">
            <v>RISING</v>
          </cell>
          <cell r="D36" t="str">
            <v>BALLES LESTEES 1,5KG GRIS</v>
          </cell>
          <cell r="E36" t="str">
            <v>WEIGHTED BALL 1,5Kgs GREY</v>
          </cell>
          <cell r="F36" t="str">
            <v>PAIRE</v>
          </cell>
          <cell r="G36">
            <v>2.8</v>
          </cell>
          <cell r="H36">
            <v>2.5925925925925921</v>
          </cell>
          <cell r="I36">
            <v>0.15</v>
          </cell>
          <cell r="J36">
            <v>2.9814814814814805</v>
          </cell>
          <cell r="K36">
            <v>2.98</v>
          </cell>
          <cell r="L36">
            <v>7.7</v>
          </cell>
          <cell r="M36">
            <v>0.61279461279461289</v>
          </cell>
          <cell r="N36">
            <v>9.24</v>
          </cell>
          <cell r="O36">
            <v>5</v>
          </cell>
          <cell r="P36">
            <v>-0.35064935064935066</v>
          </cell>
          <cell r="Q36">
            <v>0.4037037037037039</v>
          </cell>
          <cell r="R36">
            <v>5.5555000000000003</v>
          </cell>
          <cell r="S36">
            <v>3.9750000000000001</v>
          </cell>
          <cell r="T36">
            <v>3</v>
          </cell>
        </row>
        <row r="37">
          <cell r="A37">
            <v>1441</v>
          </cell>
          <cell r="B37" t="str">
            <v>1226-51</v>
          </cell>
          <cell r="C37" t="str">
            <v>RISING</v>
          </cell>
          <cell r="D37" t="str">
            <v>BALLES LESTEES 1KG BLEU</v>
          </cell>
          <cell r="E37" t="str">
            <v>WEIGHTED BALL 1Kg BLUE</v>
          </cell>
          <cell r="F37" t="str">
            <v>PAIRE</v>
          </cell>
          <cell r="G37">
            <v>2.4</v>
          </cell>
          <cell r="H37">
            <v>2.2222222222222219</v>
          </cell>
          <cell r="I37">
            <v>0.15</v>
          </cell>
          <cell r="J37">
            <v>2.5555555555555549</v>
          </cell>
          <cell r="K37">
            <v>2.56</v>
          </cell>
          <cell r="L37">
            <v>6.7</v>
          </cell>
          <cell r="M37">
            <v>0.61857379767827547</v>
          </cell>
          <cell r="N37">
            <v>8.0399999999999991</v>
          </cell>
          <cell r="O37">
            <v>4.3499999999999996</v>
          </cell>
          <cell r="P37">
            <v>-0.35074626865671649</v>
          </cell>
          <cell r="Q37">
            <v>0.41251596424010228</v>
          </cell>
          <cell r="R37">
            <v>4.8332849999999992</v>
          </cell>
          <cell r="S37">
            <v>3.56</v>
          </cell>
          <cell r="T37">
            <v>2</v>
          </cell>
        </row>
        <row r="38">
          <cell r="A38">
            <v>1444</v>
          </cell>
          <cell r="B38" t="str">
            <v>1226-51</v>
          </cell>
          <cell r="C38" t="str">
            <v>RISING</v>
          </cell>
          <cell r="D38" t="str">
            <v>BALLES LESTEES 1KG GRIS</v>
          </cell>
          <cell r="E38" t="str">
            <v>WEIGHTED BALL 1Kg GREY</v>
          </cell>
          <cell r="F38" t="str">
            <v>PAIRE</v>
          </cell>
          <cell r="G38">
            <v>2.4</v>
          </cell>
          <cell r="H38">
            <v>2.2222222222222219</v>
          </cell>
          <cell r="I38">
            <v>0.15</v>
          </cell>
          <cell r="J38">
            <v>2.5555555555555549</v>
          </cell>
          <cell r="K38">
            <v>2.56</v>
          </cell>
          <cell r="L38">
            <v>6.7</v>
          </cell>
          <cell r="M38">
            <v>0.61857379767827547</v>
          </cell>
          <cell r="N38">
            <v>8.0399999999999991</v>
          </cell>
          <cell r="O38">
            <v>4.3499999999999996</v>
          </cell>
          <cell r="P38">
            <v>-0.35074626865671649</v>
          </cell>
          <cell r="Q38">
            <v>0.41251596424010228</v>
          </cell>
          <cell r="R38">
            <v>4.8332849999999992</v>
          </cell>
          <cell r="S38">
            <v>3.56</v>
          </cell>
          <cell r="T38">
            <v>2</v>
          </cell>
        </row>
        <row r="39">
          <cell r="A39">
            <v>1929</v>
          </cell>
          <cell r="B39" t="str">
            <v>1226-51</v>
          </cell>
          <cell r="C39" t="str">
            <v>RISING</v>
          </cell>
          <cell r="D39" t="str">
            <v xml:space="preserve">BALLES LESTEES 1KG ROSE </v>
          </cell>
          <cell r="E39" t="str">
            <v>WEIGHTED BALL 1Kg PINK</v>
          </cell>
          <cell r="F39" t="str">
            <v>PAIRE</v>
          </cell>
          <cell r="G39">
            <v>2.4</v>
          </cell>
          <cell r="H39">
            <v>2.2222222222222219</v>
          </cell>
          <cell r="I39">
            <v>0.15</v>
          </cell>
          <cell r="J39">
            <v>2.5555555555555549</v>
          </cell>
          <cell r="K39">
            <v>2.56</v>
          </cell>
          <cell r="L39">
            <v>6.7</v>
          </cell>
          <cell r="M39">
            <v>0.61857379767827547</v>
          </cell>
          <cell r="N39">
            <v>8.0399999999999991</v>
          </cell>
          <cell r="O39">
            <v>4.3499999999999996</v>
          </cell>
          <cell r="P39">
            <v>-0.35074626865671649</v>
          </cell>
          <cell r="Q39">
            <v>0.41251596424010228</v>
          </cell>
          <cell r="R39">
            <v>4.8332849999999992</v>
          </cell>
          <cell r="S39">
            <v>3.56</v>
          </cell>
          <cell r="T39">
            <v>2</v>
          </cell>
        </row>
        <row r="40">
          <cell r="A40">
            <v>1572</v>
          </cell>
          <cell r="B40">
            <v>0</v>
          </cell>
          <cell r="C40" t="str">
            <v>RISING</v>
          </cell>
          <cell r="D40" t="str">
            <v>BALLON FITNESS  65CM GRIS</v>
          </cell>
          <cell r="E40" t="str">
            <v>BALLON FITNESS  65CM GRIS</v>
          </cell>
          <cell r="F40" t="str">
            <v>PIÈCE</v>
          </cell>
          <cell r="G40">
            <v>3.25</v>
          </cell>
          <cell r="H40">
            <v>3.0092592592592591</v>
          </cell>
          <cell r="I40">
            <v>0.15</v>
          </cell>
          <cell r="J40">
            <v>3.4606481481481475</v>
          </cell>
          <cell r="K40">
            <v>3.46</v>
          </cell>
          <cell r="L40">
            <v>11.5</v>
          </cell>
          <cell r="M40">
            <v>0.69907407407407418</v>
          </cell>
          <cell r="N40">
            <v>13.799999999999999</v>
          </cell>
          <cell r="O40">
            <v>7.45</v>
          </cell>
          <cell r="P40">
            <v>-0.35217391304347823</v>
          </cell>
          <cell r="Q40">
            <v>0.53548347004722852</v>
          </cell>
          <cell r="R40">
            <v>8.2776949999999996</v>
          </cell>
          <cell r="S40">
            <v>7.3384999999999998</v>
          </cell>
          <cell r="T40">
            <v>1</v>
          </cell>
        </row>
        <row r="41">
          <cell r="A41">
            <v>3212</v>
          </cell>
          <cell r="B41">
            <v>0</v>
          </cell>
          <cell r="C41" t="str">
            <v>RISING</v>
          </cell>
          <cell r="D41" t="str">
            <v>BALLON FITNESS 55CM BLEU</v>
          </cell>
          <cell r="E41" t="str">
            <v>GYM BALL 55CM</v>
          </cell>
          <cell r="F41" t="str">
            <v>PIÈCE</v>
          </cell>
          <cell r="G41">
            <v>2.7</v>
          </cell>
          <cell r="H41">
            <v>2.5</v>
          </cell>
          <cell r="I41">
            <v>0.15</v>
          </cell>
          <cell r="J41">
            <v>2.875</v>
          </cell>
          <cell r="K41">
            <v>2.88</v>
          </cell>
          <cell r="L41">
            <v>10.5</v>
          </cell>
          <cell r="M41">
            <v>0.72619047619047616</v>
          </cell>
          <cell r="N41">
            <v>12.6</v>
          </cell>
          <cell r="O41">
            <v>6.8</v>
          </cell>
          <cell r="P41">
            <v>-0.35238095238095241</v>
          </cell>
          <cell r="Q41">
            <v>0.57720588235294112</v>
          </cell>
          <cell r="R41">
            <v>7.5554799999999993</v>
          </cell>
          <cell r="S41">
            <v>7.0134999999999996</v>
          </cell>
          <cell r="T41">
            <v>1</v>
          </cell>
        </row>
        <row r="42">
          <cell r="A42">
            <v>2666</v>
          </cell>
          <cell r="B42">
            <v>0</v>
          </cell>
          <cell r="C42" t="str">
            <v>RISING</v>
          </cell>
          <cell r="D42" t="str">
            <v>BALLON FITNESS 55CM GRIS</v>
          </cell>
          <cell r="E42" t="str">
            <v>BALLON FITNESS 55CM GRIS</v>
          </cell>
          <cell r="F42" t="str">
            <v>PIÈCE</v>
          </cell>
          <cell r="G42">
            <v>2.7</v>
          </cell>
          <cell r="H42">
            <v>2.5</v>
          </cell>
          <cell r="I42">
            <v>0.15</v>
          </cell>
          <cell r="J42">
            <v>2.875</v>
          </cell>
          <cell r="K42">
            <v>2.88</v>
          </cell>
          <cell r="L42">
            <v>10.5</v>
          </cell>
          <cell r="M42">
            <v>0.72619047619047616</v>
          </cell>
          <cell r="N42">
            <v>12.6</v>
          </cell>
          <cell r="O42">
            <v>6.8</v>
          </cell>
          <cell r="P42">
            <v>-0.35238095238095241</v>
          </cell>
          <cell r="Q42">
            <v>0.57720588235294112</v>
          </cell>
          <cell r="R42">
            <v>7.5554799999999993</v>
          </cell>
          <cell r="S42">
            <v>7.0134999999999996</v>
          </cell>
          <cell r="T42">
            <v>1</v>
          </cell>
        </row>
        <row r="43">
          <cell r="A43">
            <v>1571</v>
          </cell>
          <cell r="B43">
            <v>0</v>
          </cell>
          <cell r="C43" t="str">
            <v>RISING</v>
          </cell>
          <cell r="D43" t="str">
            <v>BALLON FITNESS 65CM BLEU</v>
          </cell>
          <cell r="E43" t="str">
            <v>GYM BALL 65CM</v>
          </cell>
          <cell r="F43" t="str">
            <v>PIÈCE</v>
          </cell>
          <cell r="G43">
            <v>3.25</v>
          </cell>
          <cell r="H43">
            <v>3.0092592592592591</v>
          </cell>
          <cell r="I43">
            <v>0.15</v>
          </cell>
          <cell r="J43">
            <v>3.4606481481481475</v>
          </cell>
          <cell r="K43">
            <v>3.46</v>
          </cell>
          <cell r="L43">
            <v>11.5</v>
          </cell>
          <cell r="M43">
            <v>0.69907407407407418</v>
          </cell>
          <cell r="N43">
            <v>13.799999999999999</v>
          </cell>
          <cell r="O43">
            <v>7.45</v>
          </cell>
          <cell r="P43">
            <v>-0.35217391304347823</v>
          </cell>
          <cell r="Q43">
            <v>0.53548347004722852</v>
          </cell>
          <cell r="R43">
            <v>8.2776949999999996</v>
          </cell>
          <cell r="S43">
            <v>7.3384999999999998</v>
          </cell>
          <cell r="T43">
            <v>1</v>
          </cell>
        </row>
        <row r="44">
          <cell r="A44">
            <v>1574</v>
          </cell>
          <cell r="B44">
            <v>0</v>
          </cell>
          <cell r="C44" t="str">
            <v>RISING</v>
          </cell>
          <cell r="D44" t="str">
            <v xml:space="preserve">BALLON FITNESS 75CM </v>
          </cell>
          <cell r="E44" t="str">
            <v>GYM BALL 75CM</v>
          </cell>
          <cell r="F44" t="str">
            <v>PIÈCE</v>
          </cell>
          <cell r="G44">
            <v>3.9</v>
          </cell>
          <cell r="H44">
            <v>3.6111111111111107</v>
          </cell>
          <cell r="I44">
            <v>0.15</v>
          </cell>
          <cell r="J44">
            <v>4.1527777777777768</v>
          </cell>
          <cell r="K44">
            <v>4.1500000000000004</v>
          </cell>
          <cell r="L44">
            <v>12.5</v>
          </cell>
          <cell r="M44">
            <v>0.6677777777777778</v>
          </cell>
          <cell r="N44">
            <v>15</v>
          </cell>
          <cell r="O44">
            <v>8.15</v>
          </cell>
          <cell r="P44">
            <v>-0.34799999999999998</v>
          </cell>
          <cell r="Q44">
            <v>0.4904567143830949</v>
          </cell>
          <cell r="R44">
            <v>9.0554649999999999</v>
          </cell>
          <cell r="S44">
            <v>8.1509999999999998</v>
          </cell>
          <cell r="T44">
            <v>1</v>
          </cell>
        </row>
        <row r="45">
          <cell r="A45">
            <v>1445</v>
          </cell>
          <cell r="B45" t="str">
            <v>1225-30</v>
          </cell>
          <cell r="C45" t="str">
            <v>AZUNI</v>
          </cell>
          <cell r="D45" t="str">
            <v>BALLON PAILLE BLEU</v>
          </cell>
          <cell r="E45" t="str">
            <v>BALLON PAILLE VIOLET</v>
          </cell>
          <cell r="F45" t="str">
            <v>PIÈCE</v>
          </cell>
          <cell r="G45">
            <v>1.33</v>
          </cell>
          <cell r="H45">
            <v>1.2314814814814814</v>
          </cell>
          <cell r="I45">
            <v>0.15</v>
          </cell>
          <cell r="J45">
            <v>1.4162037037037034</v>
          </cell>
          <cell r="K45">
            <v>1.42</v>
          </cell>
          <cell r="L45">
            <v>3.5</v>
          </cell>
          <cell r="M45">
            <v>0.59537037037037044</v>
          </cell>
          <cell r="N45">
            <v>4.2</v>
          </cell>
          <cell r="O45">
            <v>2.4500000000000002</v>
          </cell>
          <cell r="P45">
            <v>-0.29999999999999993</v>
          </cell>
          <cell r="Q45">
            <v>0.42195767195767209</v>
          </cell>
          <cell r="R45">
            <v>2.7221950000000001</v>
          </cell>
          <cell r="S45">
            <v>2.1255000000000002</v>
          </cell>
          <cell r="T45">
            <v>0.3</v>
          </cell>
        </row>
        <row r="46">
          <cell r="A46">
            <v>1446</v>
          </cell>
          <cell r="B46">
            <v>0</v>
          </cell>
          <cell r="C46" t="str">
            <v>AZUNI</v>
          </cell>
          <cell r="D46" t="str">
            <v>BALLON PAILLE ROSE</v>
          </cell>
          <cell r="E46" t="str">
            <v>BALLON PAILLE ROSE</v>
          </cell>
          <cell r="F46" t="str">
            <v>PIÈCE</v>
          </cell>
          <cell r="G46">
            <v>1.33</v>
          </cell>
          <cell r="H46">
            <v>1.2314814814814814</v>
          </cell>
          <cell r="I46">
            <v>0.15</v>
          </cell>
          <cell r="J46">
            <v>1.4162037037037034</v>
          </cell>
          <cell r="K46">
            <v>1.42</v>
          </cell>
          <cell r="L46">
            <v>3.5</v>
          </cell>
          <cell r="M46">
            <v>0.59537037037037044</v>
          </cell>
          <cell r="N46">
            <v>4.2</v>
          </cell>
          <cell r="O46">
            <v>2.4500000000000002</v>
          </cell>
          <cell r="P46">
            <v>-0.29999999999999993</v>
          </cell>
          <cell r="Q46">
            <v>0.42195767195767209</v>
          </cell>
          <cell r="R46">
            <v>2.7221950000000001</v>
          </cell>
          <cell r="S46">
            <v>2.1255000000000002</v>
          </cell>
          <cell r="T46">
            <v>0.3</v>
          </cell>
        </row>
        <row r="47">
          <cell r="A47">
            <v>1447</v>
          </cell>
          <cell r="B47" t="str">
            <v>1225-30</v>
          </cell>
          <cell r="C47" t="str">
            <v>AZUNI</v>
          </cell>
          <cell r="D47" t="str">
            <v>BALLON PAILLE VIOLET</v>
          </cell>
          <cell r="E47" t="str">
            <v>AEROBIC BALL 20CM</v>
          </cell>
          <cell r="F47" t="str">
            <v>PIÈCE</v>
          </cell>
          <cell r="G47">
            <v>1.33</v>
          </cell>
          <cell r="H47">
            <v>1.2314814814814814</v>
          </cell>
          <cell r="I47">
            <v>0.15</v>
          </cell>
          <cell r="J47">
            <v>1.4162037037037034</v>
          </cell>
          <cell r="K47">
            <v>1.42</v>
          </cell>
          <cell r="L47">
            <v>3.5</v>
          </cell>
          <cell r="M47">
            <v>0.59537037037037044</v>
          </cell>
          <cell r="N47">
            <v>4.2</v>
          </cell>
          <cell r="O47">
            <v>2.4500000000000002</v>
          </cell>
          <cell r="P47">
            <v>-0.29999999999999993</v>
          </cell>
          <cell r="Q47">
            <v>0.42195767195767209</v>
          </cell>
          <cell r="R47">
            <v>2.7221950000000001</v>
          </cell>
          <cell r="S47">
            <v>2.1255000000000002</v>
          </cell>
          <cell r="T47">
            <v>0.3</v>
          </cell>
        </row>
        <row r="48">
          <cell r="A48">
            <v>4014</v>
          </cell>
          <cell r="B48">
            <v>550810</v>
          </cell>
          <cell r="C48" t="str">
            <v>AMAYA</v>
          </cell>
          <cell r="D48" t="str">
            <v>BANC DE MUSCULATION</v>
          </cell>
          <cell r="F48" t="str">
            <v>PIÈCE</v>
          </cell>
          <cell r="H48">
            <v>50.775000000000006</v>
          </cell>
          <cell r="I48">
            <v>0.1</v>
          </cell>
          <cell r="J48">
            <v>55.852500000000013</v>
          </cell>
          <cell r="K48">
            <v>55.85</v>
          </cell>
          <cell r="L48">
            <v>128</v>
          </cell>
          <cell r="M48">
            <v>0.56365234374999984</v>
          </cell>
          <cell r="N48">
            <v>153.6</v>
          </cell>
          <cell r="O48">
            <v>96</v>
          </cell>
          <cell r="P48">
            <v>-0.25</v>
          </cell>
          <cell r="Q48">
            <v>0.4182031249999999</v>
          </cell>
          <cell r="R48">
            <v>106.6656</v>
          </cell>
          <cell r="S48" t="str">
            <v/>
          </cell>
          <cell r="T48">
            <v>25</v>
          </cell>
        </row>
        <row r="49">
          <cell r="A49">
            <v>3616</v>
          </cell>
          <cell r="B49" t="str">
            <v>14.2638.03</v>
          </cell>
          <cell r="C49" t="str">
            <v>AXESS</v>
          </cell>
          <cell r="D49" t="str">
            <v>BANC PENDERIE DOUBLE FACE 1,6M</v>
          </cell>
          <cell r="E49" t="str">
            <v>Banc penderie double face 1,6M</v>
          </cell>
          <cell r="F49" t="str">
            <v>PIÈCE</v>
          </cell>
          <cell r="H49">
            <v>264</v>
          </cell>
          <cell r="I49">
            <v>0</v>
          </cell>
          <cell r="J49">
            <v>264</v>
          </cell>
          <cell r="K49">
            <v>264</v>
          </cell>
          <cell r="L49">
            <v>520</v>
          </cell>
          <cell r="M49">
            <v>0.49230769230769234</v>
          </cell>
          <cell r="N49">
            <v>624</v>
          </cell>
          <cell r="O49">
            <v>440</v>
          </cell>
          <cell r="P49">
            <v>-0.15384615384615385</v>
          </cell>
          <cell r="Q49">
            <v>0.4</v>
          </cell>
          <cell r="R49">
            <v>488.88400000000001</v>
          </cell>
          <cell r="S49">
            <v>390</v>
          </cell>
          <cell r="T49">
            <v>55</v>
          </cell>
        </row>
        <row r="50">
          <cell r="A50">
            <v>3617</v>
          </cell>
          <cell r="B50" t="str">
            <v>14.2638.05</v>
          </cell>
          <cell r="C50" t="str">
            <v>AXESS</v>
          </cell>
          <cell r="D50" t="str">
            <v>BANC PENDERIE DOUBLE FACE 2M</v>
          </cell>
          <cell r="E50" t="str">
            <v>Banc penderie double face 2M</v>
          </cell>
          <cell r="F50" t="str">
            <v>PIÈCE</v>
          </cell>
          <cell r="H50">
            <v>292</v>
          </cell>
          <cell r="I50">
            <v>0</v>
          </cell>
          <cell r="J50">
            <v>292</v>
          </cell>
          <cell r="K50">
            <v>292</v>
          </cell>
          <cell r="L50">
            <v>550</v>
          </cell>
          <cell r="M50">
            <v>0.46909090909090911</v>
          </cell>
          <cell r="N50">
            <v>660</v>
          </cell>
          <cell r="O50">
            <v>470</v>
          </cell>
          <cell r="P50">
            <v>-0.14545454545454545</v>
          </cell>
          <cell r="Q50">
            <v>0.37872340425531914</v>
          </cell>
          <cell r="R50">
            <v>522.21699999999998</v>
          </cell>
          <cell r="S50">
            <v>412.5</v>
          </cell>
          <cell r="T50">
            <v>64.2</v>
          </cell>
        </row>
        <row r="51">
          <cell r="A51">
            <v>3618</v>
          </cell>
          <cell r="B51" t="str">
            <v>14.2631.03</v>
          </cell>
          <cell r="C51" t="str">
            <v>AXESS</v>
          </cell>
          <cell r="D51" t="str">
            <v>BANC PENDERIE SIMPLE FACE 1,6M</v>
          </cell>
          <cell r="E51" t="str">
            <v>Banc penderie simple face 1,6M</v>
          </cell>
          <cell r="F51" t="str">
            <v>PIÈCE</v>
          </cell>
          <cell r="G51">
            <v>0</v>
          </cell>
          <cell r="H51">
            <v>160.30000000000001</v>
          </cell>
          <cell r="I51">
            <v>0</v>
          </cell>
          <cell r="J51">
            <v>160.30000000000001</v>
          </cell>
          <cell r="K51">
            <v>160.30000000000001</v>
          </cell>
          <cell r="L51">
            <v>305</v>
          </cell>
          <cell r="M51">
            <v>0.47442622950819668</v>
          </cell>
          <cell r="N51">
            <v>366</v>
          </cell>
          <cell r="O51">
            <v>260</v>
          </cell>
          <cell r="P51">
            <v>-0.14754098360655737</v>
          </cell>
          <cell r="Q51">
            <v>0.38346153846153841</v>
          </cell>
          <cell r="R51">
            <v>288.88599999999997</v>
          </cell>
          <cell r="S51">
            <v>228.75</v>
          </cell>
          <cell r="T51">
            <v>35</v>
          </cell>
        </row>
        <row r="52">
          <cell r="A52">
            <v>3619</v>
          </cell>
          <cell r="B52" t="str">
            <v>14.2631.05</v>
          </cell>
          <cell r="C52" t="str">
            <v>AXESS</v>
          </cell>
          <cell r="D52" t="str">
            <v>BANC PENDERIE SIMPLE FACE 2M</v>
          </cell>
          <cell r="E52" t="str">
            <v>Banc penderie simple face 2M</v>
          </cell>
          <cell r="F52" t="str">
            <v>PIÈCE</v>
          </cell>
          <cell r="G52">
            <v>0</v>
          </cell>
          <cell r="H52">
            <v>174.3</v>
          </cell>
          <cell r="I52">
            <v>0</v>
          </cell>
          <cell r="J52">
            <v>174.3</v>
          </cell>
          <cell r="K52">
            <v>174.3</v>
          </cell>
          <cell r="L52">
            <v>315</v>
          </cell>
          <cell r="M52">
            <v>0.44666666666666666</v>
          </cell>
          <cell r="N52">
            <v>378</v>
          </cell>
          <cell r="O52">
            <v>269</v>
          </cell>
          <cell r="P52">
            <v>-0.14603174603174604</v>
          </cell>
          <cell r="Q52">
            <v>0.3520446096654275</v>
          </cell>
          <cell r="R52">
            <v>298.88589999999999</v>
          </cell>
          <cell r="S52">
            <v>236.25</v>
          </cell>
          <cell r="T52">
            <v>39.1</v>
          </cell>
        </row>
        <row r="53">
          <cell r="A53">
            <v>3827</v>
          </cell>
          <cell r="B53" t="str">
            <v>14.2633.07</v>
          </cell>
          <cell r="C53" t="str">
            <v>AXESS</v>
          </cell>
          <cell r="D53" t="str">
            <v>BANC VESTIAIRE 1,2M</v>
          </cell>
          <cell r="E53" t="str">
            <v>Banc vestiaire 1,2M</v>
          </cell>
          <cell r="F53" t="str">
            <v>PIÈCE</v>
          </cell>
          <cell r="G53">
            <v>0</v>
          </cell>
          <cell r="H53">
            <v>66.599999999999994</v>
          </cell>
          <cell r="I53">
            <v>0</v>
          </cell>
          <cell r="J53">
            <v>66.599999999999994</v>
          </cell>
          <cell r="K53">
            <v>66.599999999999994</v>
          </cell>
          <cell r="L53">
            <v>159</v>
          </cell>
          <cell r="M53">
            <v>0.58113207547169821</v>
          </cell>
          <cell r="N53">
            <v>190.79999999999998</v>
          </cell>
          <cell r="O53">
            <v>127</v>
          </cell>
          <cell r="P53">
            <v>-0.20125786163522014</v>
          </cell>
          <cell r="Q53">
            <v>0.47559055118110238</v>
          </cell>
          <cell r="R53">
            <v>141.1097</v>
          </cell>
          <cell r="S53">
            <v>103.35000000000001</v>
          </cell>
          <cell r="T53">
            <v>11.7</v>
          </cell>
        </row>
        <row r="54">
          <cell r="A54">
            <v>3620</v>
          </cell>
          <cell r="B54" t="str">
            <v>14.2633.09</v>
          </cell>
          <cell r="C54" t="str">
            <v>AXESS</v>
          </cell>
          <cell r="D54" t="str">
            <v>BANC VESTIAIRE 1,5M</v>
          </cell>
          <cell r="E54" t="str">
            <v>Banc vestiaire 1,5M</v>
          </cell>
          <cell r="F54" t="str">
            <v>PIÈCE</v>
          </cell>
          <cell r="G54">
            <v>0</v>
          </cell>
          <cell r="H54">
            <v>73.150000000000006</v>
          </cell>
          <cell r="I54">
            <v>0</v>
          </cell>
          <cell r="J54">
            <v>73.150000000000006</v>
          </cell>
          <cell r="K54">
            <v>73.150000000000006</v>
          </cell>
          <cell r="L54">
            <v>169</v>
          </cell>
          <cell r="M54">
            <v>0.5671597633136094</v>
          </cell>
          <cell r="N54">
            <v>202.79999999999998</v>
          </cell>
          <cell r="O54">
            <v>136</v>
          </cell>
          <cell r="P54">
            <v>-0.19526627218934911</v>
          </cell>
          <cell r="Q54">
            <v>0.46213235294117638</v>
          </cell>
          <cell r="R54">
            <v>151.1096</v>
          </cell>
          <cell r="S54">
            <v>118.3</v>
          </cell>
          <cell r="T54">
            <v>15.1</v>
          </cell>
        </row>
        <row r="55">
          <cell r="A55">
            <v>3621</v>
          </cell>
          <cell r="B55" t="str">
            <v>14.2633.12</v>
          </cell>
          <cell r="C55" t="str">
            <v>AXESS</v>
          </cell>
          <cell r="D55" t="str">
            <v>BANC VESTIAIRE 2M</v>
          </cell>
          <cell r="E55" t="str">
            <v>Banc vestiaire 2M</v>
          </cell>
          <cell r="F55" t="str">
            <v>PIÈCE</v>
          </cell>
          <cell r="G55">
            <v>0</v>
          </cell>
          <cell r="H55">
            <v>89.1</v>
          </cell>
          <cell r="I55">
            <v>0</v>
          </cell>
          <cell r="J55">
            <v>89.1</v>
          </cell>
          <cell r="K55">
            <v>89.1</v>
          </cell>
          <cell r="L55">
            <v>180</v>
          </cell>
          <cell r="M55">
            <v>0.505</v>
          </cell>
          <cell r="N55">
            <v>216</v>
          </cell>
          <cell r="O55">
            <v>144</v>
          </cell>
          <cell r="P55">
            <v>-0.2</v>
          </cell>
          <cell r="Q55">
            <v>0.38125000000000009</v>
          </cell>
          <cell r="R55">
            <v>159.9984</v>
          </cell>
          <cell r="S55">
            <v>135</v>
          </cell>
          <cell r="T55">
            <v>18.2</v>
          </cell>
        </row>
        <row r="56">
          <cell r="A56">
            <v>1548</v>
          </cell>
          <cell r="B56">
            <v>0</v>
          </cell>
          <cell r="C56" t="str">
            <v>WOHLSTAND</v>
          </cell>
          <cell r="D56" t="str">
            <v>BANDE LATEX (LOT DE 3)</v>
          </cell>
          <cell r="E56" t="str">
            <v>BANDE LATEX (LOT DE 3)</v>
          </cell>
          <cell r="F56" t="str">
            <v>LOT DE 3</v>
          </cell>
          <cell r="G56">
            <v>3.73</v>
          </cell>
          <cell r="H56">
            <v>3.4537037037037033</v>
          </cell>
          <cell r="I56">
            <v>0.15</v>
          </cell>
          <cell r="J56">
            <v>3.9717592592592585</v>
          </cell>
          <cell r="K56">
            <v>3.97</v>
          </cell>
          <cell r="L56">
            <v>9.1999999999999993</v>
          </cell>
          <cell r="M56">
            <v>0.56828703703703709</v>
          </cell>
          <cell r="N56">
            <v>11.04</v>
          </cell>
          <cell r="O56">
            <v>5.95</v>
          </cell>
          <cell r="P56">
            <v>-0.35326086956521729</v>
          </cell>
          <cell r="Q56">
            <v>0.33247743541861208</v>
          </cell>
          <cell r="R56">
            <v>6.6110449999999998</v>
          </cell>
          <cell r="S56">
            <v>5.9799999999999995</v>
          </cell>
          <cell r="T56">
            <v>0.27</v>
          </cell>
        </row>
        <row r="57">
          <cell r="A57">
            <v>1726</v>
          </cell>
          <cell r="B57">
            <v>0</v>
          </cell>
          <cell r="C57" t="str">
            <v>WOHLSTAND</v>
          </cell>
          <cell r="D57" t="str">
            <v>BANDE LATEX ROULEAU LIGHT 25M</v>
          </cell>
          <cell r="E57" t="str">
            <v>ELASTIC BAND ROLLER Light</v>
          </cell>
          <cell r="F57" t="str">
            <v>PIÈCE</v>
          </cell>
          <cell r="G57">
            <v>9.76</v>
          </cell>
          <cell r="H57">
            <v>9.0370370370370363</v>
          </cell>
          <cell r="I57">
            <v>0.15</v>
          </cell>
          <cell r="J57">
            <v>10.392592592592591</v>
          </cell>
          <cell r="K57">
            <v>10.39</v>
          </cell>
          <cell r="L57">
            <v>35</v>
          </cell>
          <cell r="M57">
            <v>0.70306878306878318</v>
          </cell>
          <cell r="N57">
            <v>42</v>
          </cell>
          <cell r="O57">
            <v>29.8</v>
          </cell>
          <cell r="P57">
            <v>-0.14857142857142855</v>
          </cell>
          <cell r="Q57">
            <v>0.6512552821277654</v>
          </cell>
          <cell r="R57">
            <v>33.110779999999998</v>
          </cell>
          <cell r="S57">
            <v>18.544899999999998</v>
          </cell>
          <cell r="T57">
            <v>1.2</v>
          </cell>
        </row>
        <row r="58">
          <cell r="A58">
            <v>1727</v>
          </cell>
          <cell r="B58">
            <v>0</v>
          </cell>
          <cell r="C58" t="str">
            <v>WOHLSTAND</v>
          </cell>
          <cell r="D58" t="str">
            <v>BANDE LATEX ROULEAU MEDIUM 25M</v>
          </cell>
          <cell r="E58" t="str">
            <v>ELASTIC BAND ROLLER Medium</v>
          </cell>
          <cell r="F58" t="str">
            <v>PIÈCE</v>
          </cell>
          <cell r="G58">
            <v>12.96</v>
          </cell>
          <cell r="H58">
            <v>12</v>
          </cell>
          <cell r="I58">
            <v>0.15</v>
          </cell>
          <cell r="J58">
            <v>13.799999999999999</v>
          </cell>
          <cell r="K58">
            <v>13.8</v>
          </cell>
          <cell r="L58">
            <v>37.5</v>
          </cell>
          <cell r="M58">
            <v>0.63200000000000001</v>
          </cell>
          <cell r="N58">
            <v>45</v>
          </cell>
          <cell r="O58">
            <v>32</v>
          </cell>
          <cell r="P58">
            <v>-0.14666666666666667</v>
          </cell>
          <cell r="Q58">
            <v>0.56875000000000009</v>
          </cell>
          <cell r="R58">
            <v>35.555199999999999</v>
          </cell>
          <cell r="S58">
            <v>24.642199999999999</v>
          </cell>
          <cell r="T58">
            <v>1.3</v>
          </cell>
        </row>
        <row r="59">
          <cell r="A59">
            <v>3491</v>
          </cell>
          <cell r="B59">
            <v>0</v>
          </cell>
          <cell r="C59" t="str">
            <v>WOHLSTAND</v>
          </cell>
          <cell r="D59" t="str">
            <v>BANDE LATEX ROULEAU STRONG 25M</v>
          </cell>
          <cell r="E59" t="str">
            <v>ELASTIC BAND ROLLER Strong</v>
          </cell>
          <cell r="F59" t="str">
            <v>PIÈCE</v>
          </cell>
          <cell r="G59">
            <v>16.7</v>
          </cell>
          <cell r="H59">
            <v>15.462962962962962</v>
          </cell>
          <cell r="I59">
            <v>0.15</v>
          </cell>
          <cell r="J59">
            <v>17.782407407407405</v>
          </cell>
          <cell r="K59">
            <v>17.78</v>
          </cell>
          <cell r="L59">
            <v>40</v>
          </cell>
          <cell r="M59">
            <v>0.55543981481481486</v>
          </cell>
          <cell r="N59">
            <v>48</v>
          </cell>
          <cell r="O59">
            <v>34.200000000000003</v>
          </cell>
          <cell r="P59">
            <v>-0.14499999999999993</v>
          </cell>
          <cell r="Q59">
            <v>0.48004656703487125</v>
          </cell>
          <cell r="R59">
            <v>37.99962</v>
          </cell>
          <cell r="S59">
            <v>27.830000000000002</v>
          </cell>
          <cell r="T59">
            <v>1.7</v>
          </cell>
        </row>
        <row r="60">
          <cell r="A60">
            <v>2902</v>
          </cell>
          <cell r="B60" t="str">
            <v>1241-40</v>
          </cell>
          <cell r="C60" t="str">
            <v>WOHLSTAND</v>
          </cell>
          <cell r="D60" t="str">
            <v>BANDES LESTEES CHEVILLE 2X0,5KG</v>
          </cell>
          <cell r="E60" t="str">
            <v>BANDES LESTEES CHEVILLE 2X0,5KG</v>
          </cell>
          <cell r="F60" t="str">
            <v>PAIRE</v>
          </cell>
          <cell r="G60">
            <v>2.2599999999999998</v>
          </cell>
          <cell r="H60">
            <v>2.0925925925925921</v>
          </cell>
          <cell r="I60">
            <v>0.15</v>
          </cell>
          <cell r="J60">
            <v>2.4064814814814808</v>
          </cell>
          <cell r="K60">
            <v>2.41</v>
          </cell>
          <cell r="L60">
            <v>6</v>
          </cell>
          <cell r="M60">
            <v>0.59891975308641987</v>
          </cell>
          <cell r="N60">
            <v>7.1999999999999993</v>
          </cell>
          <cell r="O60">
            <v>4.5</v>
          </cell>
          <cell r="P60">
            <v>-0.25</v>
          </cell>
          <cell r="Q60">
            <v>0.46522633744855979</v>
          </cell>
          <cell r="R60">
            <v>4.9999500000000001</v>
          </cell>
          <cell r="S60">
            <v>4.9280000000000008</v>
          </cell>
          <cell r="T60">
            <v>1</v>
          </cell>
        </row>
        <row r="61">
          <cell r="A61">
            <v>1450</v>
          </cell>
          <cell r="B61" t="str">
            <v>1241-40</v>
          </cell>
          <cell r="C61" t="str">
            <v>WOHLSTAND</v>
          </cell>
          <cell r="D61" t="str">
            <v>BANDES LESTEES CHEVILLE 2X1KG</v>
          </cell>
          <cell r="E61" t="str">
            <v>ANKLE WEIGHT 0,5Kg</v>
          </cell>
          <cell r="F61" t="str">
            <v>PAIRE</v>
          </cell>
          <cell r="G61">
            <v>3.08</v>
          </cell>
          <cell r="H61">
            <v>2.8518518518518516</v>
          </cell>
          <cell r="I61">
            <v>0.15</v>
          </cell>
          <cell r="J61">
            <v>3.2796296296296292</v>
          </cell>
          <cell r="K61">
            <v>3.28</v>
          </cell>
          <cell r="L61">
            <v>8.5</v>
          </cell>
          <cell r="M61">
            <v>0.6141612200435731</v>
          </cell>
          <cell r="N61">
            <v>10.199999999999999</v>
          </cell>
          <cell r="O61">
            <v>5.95</v>
          </cell>
          <cell r="P61">
            <v>-0.3</v>
          </cell>
          <cell r="Q61">
            <v>0.44880174291939001</v>
          </cell>
          <cell r="R61">
            <v>6.6110449999999998</v>
          </cell>
          <cell r="S61">
            <v>6.1159999999999997</v>
          </cell>
          <cell r="T61">
            <v>2</v>
          </cell>
        </row>
        <row r="62">
          <cell r="A62">
            <v>1451</v>
          </cell>
          <cell r="B62" t="str">
            <v>1241-40</v>
          </cell>
          <cell r="C62" t="str">
            <v>WOHLSTAND</v>
          </cell>
          <cell r="D62" t="str">
            <v>BANDES LESTEES POIGNET 2X0,5KG</v>
          </cell>
          <cell r="E62" t="str">
            <v>ANKLE WEIGHT 1Kg</v>
          </cell>
          <cell r="F62" t="str">
            <v>PAIRE</v>
          </cell>
          <cell r="G62">
            <v>2.4</v>
          </cell>
          <cell r="H62">
            <v>2.2222222222222219</v>
          </cell>
          <cell r="I62">
            <v>0.15</v>
          </cell>
          <cell r="J62">
            <v>2.5555555555555549</v>
          </cell>
          <cell r="K62">
            <v>2.56</v>
          </cell>
          <cell r="L62">
            <v>5.5</v>
          </cell>
          <cell r="M62">
            <v>0.53535353535353547</v>
          </cell>
          <cell r="N62">
            <v>6.6</v>
          </cell>
          <cell r="O62">
            <v>4.95</v>
          </cell>
          <cell r="P62">
            <v>-9.9999999999999964E-2</v>
          </cell>
          <cell r="Q62">
            <v>0.48372615039281719</v>
          </cell>
          <cell r="R62">
            <v>5.4999450000000003</v>
          </cell>
          <cell r="S62">
            <v>5.0599999999999996</v>
          </cell>
          <cell r="T62">
            <v>1</v>
          </cell>
        </row>
        <row r="63">
          <cell r="A63">
            <v>4037</v>
          </cell>
          <cell r="B63">
            <v>610065</v>
          </cell>
          <cell r="C63" t="str">
            <v>AMAYA</v>
          </cell>
          <cell r="D63" t="str">
            <v>BANDES LESTEES POIGNET/CHEVILLE 0,5KG</v>
          </cell>
          <cell r="F63" t="str">
            <v>PAIRE</v>
          </cell>
          <cell r="H63">
            <v>3.2266666666666675</v>
          </cell>
          <cell r="I63">
            <v>0.1</v>
          </cell>
          <cell r="J63">
            <v>3.5493333333333346</v>
          </cell>
          <cell r="K63">
            <v>3.55</v>
          </cell>
          <cell r="L63">
            <v>7.9</v>
          </cell>
          <cell r="M63">
            <v>0.55071729957805893</v>
          </cell>
          <cell r="N63">
            <v>9.48</v>
          </cell>
          <cell r="O63">
            <v>6.3</v>
          </cell>
          <cell r="P63">
            <v>-0.20253164556962031</v>
          </cell>
          <cell r="Q63">
            <v>0.43661375661375645</v>
          </cell>
          <cell r="R63">
            <v>6.99993</v>
          </cell>
          <cell r="S63" t="str">
            <v/>
          </cell>
          <cell r="T63">
            <v>1</v>
          </cell>
        </row>
        <row r="64">
          <cell r="A64">
            <v>4039</v>
          </cell>
          <cell r="B64">
            <v>610067</v>
          </cell>
          <cell r="C64" t="str">
            <v>AMAYA</v>
          </cell>
          <cell r="D64" t="str">
            <v>BANDES LESTEES POIGNET/CHEVILLE 1,5KG</v>
          </cell>
          <cell r="F64" t="str">
            <v>PAIRE</v>
          </cell>
          <cell r="H64">
            <v>5.3625000000000007</v>
          </cell>
          <cell r="I64">
            <v>0.1</v>
          </cell>
          <cell r="J64">
            <v>5.8987500000000015</v>
          </cell>
          <cell r="K64">
            <v>5.9</v>
          </cell>
          <cell r="L64">
            <v>13</v>
          </cell>
          <cell r="M64">
            <v>0.5462499999999999</v>
          </cell>
          <cell r="N64">
            <v>15.6</v>
          </cell>
          <cell r="O64">
            <v>10.4</v>
          </cell>
          <cell r="P64">
            <v>-0.19999999999999998</v>
          </cell>
          <cell r="Q64">
            <v>0.43281249999999982</v>
          </cell>
          <cell r="R64">
            <v>11.555440000000001</v>
          </cell>
          <cell r="S64" t="str">
            <v/>
          </cell>
          <cell r="T64">
            <v>3</v>
          </cell>
        </row>
        <row r="65">
          <cell r="A65">
            <v>4038</v>
          </cell>
          <cell r="B65">
            <v>610066</v>
          </cell>
          <cell r="C65" t="str">
            <v>AMAYA</v>
          </cell>
          <cell r="D65" t="str">
            <v>BANDES LESTEES POIGNET/CHEVILLE 1KG</v>
          </cell>
          <cell r="F65" t="str">
            <v>PAIRE</v>
          </cell>
          <cell r="H65">
            <v>4.5</v>
          </cell>
          <cell r="I65">
            <v>0.1</v>
          </cell>
          <cell r="J65">
            <v>4.95</v>
          </cell>
          <cell r="K65">
            <v>4.95</v>
          </cell>
          <cell r="L65">
            <v>11</v>
          </cell>
          <cell r="M65">
            <v>0.55000000000000004</v>
          </cell>
          <cell r="N65">
            <v>13.2</v>
          </cell>
          <cell r="O65">
            <v>8.8000000000000007</v>
          </cell>
          <cell r="P65">
            <v>-0.19999999999999993</v>
          </cell>
          <cell r="Q65">
            <v>0.4375</v>
          </cell>
          <cell r="R65">
            <v>9.7776800000000001</v>
          </cell>
          <cell r="S65" t="str">
            <v/>
          </cell>
          <cell r="T65">
            <v>2</v>
          </cell>
        </row>
        <row r="66">
          <cell r="A66">
            <v>4040</v>
          </cell>
          <cell r="B66">
            <v>610068</v>
          </cell>
          <cell r="C66" t="str">
            <v>AMAYA</v>
          </cell>
          <cell r="D66" t="str">
            <v>BANDES LESTEES POIGNET/CHEVILLE 2KG</v>
          </cell>
          <cell r="F66" t="str">
            <v>PAIRE</v>
          </cell>
          <cell r="H66">
            <v>6.9750000000000005</v>
          </cell>
          <cell r="I66">
            <v>0.1</v>
          </cell>
          <cell r="J66">
            <v>7.6725000000000012</v>
          </cell>
          <cell r="K66">
            <v>7.67</v>
          </cell>
          <cell r="L66">
            <v>17</v>
          </cell>
          <cell r="M66">
            <v>0.54867647058823521</v>
          </cell>
          <cell r="N66">
            <v>20.399999999999999</v>
          </cell>
          <cell r="O66">
            <v>13.6</v>
          </cell>
          <cell r="P66">
            <v>-0.2</v>
          </cell>
          <cell r="Q66">
            <v>0.43584558823529407</v>
          </cell>
          <cell r="R66">
            <v>15.110959999999999</v>
          </cell>
          <cell r="S66" t="str">
            <v/>
          </cell>
          <cell r="T66">
            <v>4</v>
          </cell>
        </row>
        <row r="67">
          <cell r="A67">
            <v>3408</v>
          </cell>
          <cell r="B67" t="str">
            <v>OB86</v>
          </cell>
          <cell r="C67" t="str">
            <v>WOHLSTAND</v>
          </cell>
          <cell r="D67" t="str">
            <v>BARRE CROSSFIT  OLYMPIQUE 28MM</v>
          </cell>
          <cell r="E67" t="str">
            <v>MEN CROSSFIT BAR</v>
          </cell>
          <cell r="F67" t="str">
            <v>PIÈCE</v>
          </cell>
          <cell r="G67">
            <v>58.9</v>
          </cell>
          <cell r="H67">
            <v>54.537037037037031</v>
          </cell>
          <cell r="I67">
            <v>0.15</v>
          </cell>
          <cell r="J67">
            <v>62.717592592592581</v>
          </cell>
          <cell r="K67">
            <v>62.72</v>
          </cell>
          <cell r="L67">
            <v>190</v>
          </cell>
          <cell r="M67">
            <v>0.6699074074074074</v>
          </cell>
          <cell r="N67">
            <v>228</v>
          </cell>
          <cell r="O67">
            <v>150</v>
          </cell>
          <cell r="P67">
            <v>-0.21052631578947367</v>
          </cell>
          <cell r="Q67">
            <v>0.5818827160493828</v>
          </cell>
          <cell r="R67">
            <v>166.66499999999999</v>
          </cell>
          <cell r="S67">
            <v>102.843</v>
          </cell>
          <cell r="T67">
            <v>21</v>
          </cell>
        </row>
        <row r="68">
          <cell r="A68">
            <v>3407</v>
          </cell>
          <cell r="B68" t="str">
            <v>OB86</v>
          </cell>
          <cell r="C68" t="str">
            <v>WOHLSTAND</v>
          </cell>
          <cell r="D68" t="str">
            <v>BARRE CROSSFIT OLYMPIQUE 25MM</v>
          </cell>
          <cell r="E68" t="str">
            <v>WOMEN CROSSFIT BAR</v>
          </cell>
          <cell r="F68" t="str">
            <v>PIÈCE</v>
          </cell>
          <cell r="G68">
            <v>69.599999999999994</v>
          </cell>
          <cell r="H68">
            <v>64.444444444444429</v>
          </cell>
          <cell r="I68">
            <v>0.15</v>
          </cell>
          <cell r="J68">
            <v>74.111111111111086</v>
          </cell>
          <cell r="K68">
            <v>74.11</v>
          </cell>
          <cell r="L68">
            <v>160</v>
          </cell>
          <cell r="M68">
            <v>0.53680555555555576</v>
          </cell>
          <cell r="N68">
            <v>192</v>
          </cell>
          <cell r="O68">
            <v>140</v>
          </cell>
          <cell r="P68">
            <v>-0.125</v>
          </cell>
          <cell r="Q68">
            <v>0.47063492063492085</v>
          </cell>
          <cell r="R68">
            <v>155.554</v>
          </cell>
          <cell r="S68">
            <v>103.40200000000002</v>
          </cell>
          <cell r="T68">
            <v>18</v>
          </cell>
        </row>
        <row r="69">
          <cell r="A69">
            <v>1452</v>
          </cell>
          <cell r="B69" t="str">
            <v>1114-23</v>
          </cell>
          <cell r="C69" t="str">
            <v>WOHLSTAND</v>
          </cell>
          <cell r="D69" t="str">
            <v>BARRE CURL EZ 120CM</v>
          </cell>
          <cell r="E69" t="str">
            <v>BARRE CURL EZ 120CM</v>
          </cell>
          <cell r="F69" t="str">
            <v>PIÈCE</v>
          </cell>
          <cell r="G69">
            <v>21.9</v>
          </cell>
          <cell r="H69">
            <v>20.277777777777775</v>
          </cell>
          <cell r="I69">
            <v>0.15</v>
          </cell>
          <cell r="J69">
            <v>23.319444444444439</v>
          </cell>
          <cell r="K69">
            <v>23.32</v>
          </cell>
          <cell r="L69">
            <v>64</v>
          </cell>
          <cell r="M69">
            <v>0.63563368055555558</v>
          </cell>
          <cell r="N69">
            <v>76.8</v>
          </cell>
          <cell r="O69">
            <v>51</v>
          </cell>
          <cell r="P69">
            <v>-0.203125</v>
          </cell>
          <cell r="Q69">
            <v>0.54275599128540319</v>
          </cell>
          <cell r="R69">
            <v>56.6661</v>
          </cell>
          <cell r="S69">
            <v>38.525999999999996</v>
          </cell>
          <cell r="T69">
            <v>10</v>
          </cell>
        </row>
        <row r="70">
          <cell r="A70">
            <v>2450</v>
          </cell>
          <cell r="B70">
            <v>410700</v>
          </cell>
          <cell r="C70" t="str">
            <v>AMAYA</v>
          </cell>
          <cell r="D70" t="str">
            <v>BARRE D'OBSTACLE 1,2M</v>
          </cell>
          <cell r="E70" t="str">
            <v>BARRE D'OBSTACLE 1,2M</v>
          </cell>
          <cell r="F70" t="str">
            <v>PIÈCE</v>
          </cell>
          <cell r="G70">
            <v>0</v>
          </cell>
          <cell r="H70">
            <v>1.6875</v>
          </cell>
          <cell r="I70">
            <v>0.1</v>
          </cell>
          <cell r="J70">
            <v>1.8562500000000002</v>
          </cell>
          <cell r="K70">
            <v>1.86</v>
          </cell>
          <cell r="L70">
            <v>3.1</v>
          </cell>
          <cell r="M70">
            <v>0.40120967741935476</v>
          </cell>
          <cell r="N70">
            <v>3.7199999999999998</v>
          </cell>
          <cell r="O70">
            <v>2.8</v>
          </cell>
          <cell r="P70">
            <v>-9.6774193548387177E-2</v>
          </cell>
          <cell r="Q70">
            <v>0.33705357142857129</v>
          </cell>
          <cell r="R70">
            <v>3.1110799999999998</v>
          </cell>
          <cell r="S70">
            <v>2.2719999999999998</v>
          </cell>
          <cell r="T70">
            <v>0.35</v>
          </cell>
        </row>
        <row r="71">
          <cell r="A71">
            <v>2451</v>
          </cell>
          <cell r="B71">
            <v>410800</v>
          </cell>
          <cell r="C71" t="str">
            <v>AMAYA</v>
          </cell>
          <cell r="D71" t="str">
            <v>BARRE D'OBSTACLE 1,6M</v>
          </cell>
          <cell r="E71" t="str">
            <v>BARRE D'OBSTACLE 1,6M</v>
          </cell>
          <cell r="F71" t="str">
            <v>PIÈCE</v>
          </cell>
          <cell r="G71">
            <v>0</v>
          </cell>
          <cell r="H71">
            <v>2.25</v>
          </cell>
          <cell r="I71">
            <v>0.1</v>
          </cell>
          <cell r="J71">
            <v>2.4750000000000001</v>
          </cell>
          <cell r="K71">
            <v>2.48</v>
          </cell>
          <cell r="L71">
            <v>4.0999999999999996</v>
          </cell>
          <cell r="M71">
            <v>0.39634146341463405</v>
          </cell>
          <cell r="N71">
            <v>4.919999999999999</v>
          </cell>
          <cell r="O71">
            <v>3.7</v>
          </cell>
          <cell r="P71">
            <v>-9.7560975609755976E-2</v>
          </cell>
          <cell r="Q71">
            <v>0.33108108108108114</v>
          </cell>
          <cell r="R71">
            <v>4.1110699999999998</v>
          </cell>
          <cell r="S71">
            <v>2.72</v>
          </cell>
          <cell r="T71">
            <v>0.25</v>
          </cell>
        </row>
        <row r="72">
          <cell r="A72">
            <v>2333</v>
          </cell>
          <cell r="B72">
            <v>410600</v>
          </cell>
          <cell r="C72" t="str">
            <v>AMAYA</v>
          </cell>
          <cell r="D72" t="str">
            <v>BARRE D'OBSTACLE 1M</v>
          </cell>
          <cell r="E72" t="str">
            <v>BARRE D'OBSTACLE 1M</v>
          </cell>
          <cell r="F72" t="str">
            <v>PIÈCE</v>
          </cell>
          <cell r="G72">
            <v>0</v>
          </cell>
          <cell r="H72">
            <v>1.4249999999999998</v>
          </cell>
          <cell r="I72">
            <v>0.1</v>
          </cell>
          <cell r="J72">
            <v>1.5674999999999999</v>
          </cell>
          <cell r="K72">
            <v>1.57</v>
          </cell>
          <cell r="L72">
            <v>2.6</v>
          </cell>
          <cell r="M72">
            <v>0.39711538461538465</v>
          </cell>
          <cell r="N72">
            <v>3.12</v>
          </cell>
          <cell r="O72">
            <v>2.35</v>
          </cell>
          <cell r="P72">
            <v>-9.6153846153846145E-2</v>
          </cell>
          <cell r="Q72">
            <v>0.33297872340425538</v>
          </cell>
          <cell r="R72">
            <v>2.6110850000000001</v>
          </cell>
          <cell r="S72">
            <v>2.0720000000000001</v>
          </cell>
          <cell r="T72">
            <v>0.15</v>
          </cell>
        </row>
        <row r="73">
          <cell r="A73">
            <v>1519</v>
          </cell>
          <cell r="B73">
            <v>0</v>
          </cell>
          <cell r="C73" t="str">
            <v>BODY TONE</v>
          </cell>
          <cell r="D73" t="str">
            <v>BARRE DE TRICEPS EN V</v>
          </cell>
          <cell r="E73" t="str">
            <v>7 - REVOLVING PRESS DOWN BAR</v>
          </cell>
          <cell r="F73" t="str">
            <v>PIÈCE</v>
          </cell>
          <cell r="G73">
            <v>18</v>
          </cell>
          <cell r="H73">
            <v>16.666666666666664</v>
          </cell>
          <cell r="I73">
            <v>0.1</v>
          </cell>
          <cell r="J73">
            <v>18.333333333333332</v>
          </cell>
          <cell r="K73">
            <v>18.329999999999998</v>
          </cell>
          <cell r="L73">
            <v>27.9</v>
          </cell>
          <cell r="M73">
            <v>0.34289127837514932</v>
          </cell>
          <cell r="N73">
            <v>33.479999999999997</v>
          </cell>
          <cell r="O73">
            <v>18.399999999999999</v>
          </cell>
          <cell r="P73">
            <v>-0.34050179211469533</v>
          </cell>
          <cell r="Q73">
            <v>3.6231884057971175E-3</v>
          </cell>
          <cell r="R73">
            <v>20.444239999999997</v>
          </cell>
          <cell r="S73">
            <v>16.757999999999999</v>
          </cell>
          <cell r="T73">
            <v>2.8</v>
          </cell>
        </row>
        <row r="74">
          <cell r="A74">
            <v>1456</v>
          </cell>
          <cell r="B74">
            <v>0</v>
          </cell>
          <cell r="C74" t="str">
            <v>HELISPORTS</v>
          </cell>
          <cell r="D74" t="str">
            <v>BARRE DROITE DE TIRAGE DORSAL</v>
          </cell>
          <cell r="E74" t="str">
            <v>Kroon RHMA-03 Lat Pulley Barre 120cm</v>
          </cell>
          <cell r="F74" t="str">
            <v>PIÈCE</v>
          </cell>
          <cell r="H74">
            <v>17.68</v>
          </cell>
          <cell r="I74">
            <v>0.1</v>
          </cell>
          <cell r="J74">
            <v>19.448</v>
          </cell>
          <cell r="K74">
            <v>19.45</v>
          </cell>
          <cell r="L74">
            <v>39</v>
          </cell>
          <cell r="M74">
            <v>0.5013333333333333</v>
          </cell>
          <cell r="N74">
            <v>46.8</v>
          </cell>
          <cell r="O74">
            <v>35</v>
          </cell>
          <cell r="P74">
            <v>-0.10256410256410256</v>
          </cell>
          <cell r="Q74">
            <v>0.44434285714285715</v>
          </cell>
          <cell r="R74">
            <v>38.888500000000001</v>
          </cell>
          <cell r="S74">
            <v>23.367500000000003</v>
          </cell>
          <cell r="T74">
            <v>5.35</v>
          </cell>
        </row>
        <row r="75">
          <cell r="A75">
            <v>2300</v>
          </cell>
          <cell r="B75">
            <v>610000</v>
          </cell>
          <cell r="C75" t="str">
            <v>AMAYA</v>
          </cell>
          <cell r="D75" t="str">
            <v>BARRE LESTEE 2</v>
          </cell>
          <cell r="F75" t="str">
            <v>PIÈCE</v>
          </cell>
          <cell r="H75">
            <v>7.4624999999999995</v>
          </cell>
          <cell r="I75">
            <v>0.1</v>
          </cell>
          <cell r="J75">
            <v>8.2087500000000002</v>
          </cell>
          <cell r="K75">
            <v>8.2100000000000009</v>
          </cell>
          <cell r="L75">
            <v>16.5</v>
          </cell>
          <cell r="M75">
            <v>0.50249999999999995</v>
          </cell>
          <cell r="N75">
            <v>19.8</v>
          </cell>
          <cell r="O75">
            <v>12.4</v>
          </cell>
          <cell r="P75">
            <v>-0.24848484848484848</v>
          </cell>
          <cell r="Q75">
            <v>0.33800403225806452</v>
          </cell>
          <cell r="R75">
            <v>13.77764</v>
          </cell>
          <cell r="S75" t="str">
            <v/>
          </cell>
          <cell r="T75">
            <v>2</v>
          </cell>
        </row>
        <row r="76">
          <cell r="A76">
            <v>2301</v>
          </cell>
          <cell r="B76">
            <v>610001</v>
          </cell>
          <cell r="C76" t="str">
            <v>AMAYA</v>
          </cell>
          <cell r="D76" t="str">
            <v>BARRE LESTEE 3</v>
          </cell>
          <cell r="F76" t="str">
            <v>PIÈCE</v>
          </cell>
          <cell r="H76">
            <v>9.1875</v>
          </cell>
          <cell r="I76">
            <v>0.1</v>
          </cell>
          <cell r="J76">
            <v>10.106250000000001</v>
          </cell>
          <cell r="K76">
            <v>10.11</v>
          </cell>
          <cell r="L76">
            <v>20.2</v>
          </cell>
          <cell r="M76">
            <v>0.49969059405940586</v>
          </cell>
          <cell r="N76">
            <v>24.24</v>
          </cell>
          <cell r="O76">
            <v>15.2</v>
          </cell>
          <cell r="P76">
            <v>-0.24752475247524752</v>
          </cell>
          <cell r="Q76">
            <v>0.33511513157894723</v>
          </cell>
          <cell r="R76">
            <v>16.888719999999999</v>
          </cell>
          <cell r="S76" t="str">
            <v/>
          </cell>
          <cell r="T76">
            <v>3</v>
          </cell>
        </row>
        <row r="77">
          <cell r="A77">
            <v>2302</v>
          </cell>
          <cell r="B77">
            <v>610002</v>
          </cell>
          <cell r="C77" t="str">
            <v>AMAYA</v>
          </cell>
          <cell r="D77" t="str">
            <v>BARRE LESTEE 4</v>
          </cell>
          <cell r="F77" t="str">
            <v>PIÈCE</v>
          </cell>
          <cell r="H77">
            <v>10.27471739130435</v>
          </cell>
          <cell r="I77">
            <v>0.1</v>
          </cell>
          <cell r="J77">
            <v>11.302189130434785</v>
          </cell>
          <cell r="K77">
            <v>11.3</v>
          </cell>
          <cell r="L77">
            <v>22.5</v>
          </cell>
          <cell r="M77">
            <v>0.49768048309178736</v>
          </cell>
          <cell r="N77">
            <v>27</v>
          </cell>
          <cell r="O77">
            <v>16.899999999999999</v>
          </cell>
          <cell r="P77">
            <v>-0.24888888888888897</v>
          </cell>
          <cell r="Q77">
            <v>0.33123141240030851</v>
          </cell>
          <cell r="R77">
            <v>18.777589999999996</v>
          </cell>
          <cell r="S77" t="str">
            <v/>
          </cell>
          <cell r="T77">
            <v>4</v>
          </cell>
        </row>
        <row r="78">
          <cell r="A78">
            <v>2303</v>
          </cell>
          <cell r="B78">
            <v>610003</v>
          </cell>
          <cell r="C78" t="str">
            <v>AMAYA</v>
          </cell>
          <cell r="D78" t="str">
            <v>BARRE LESTEE 5</v>
          </cell>
          <cell r="F78" t="str">
            <v>PIÈCE</v>
          </cell>
          <cell r="H78">
            <v>11.925000000000001</v>
          </cell>
          <cell r="I78">
            <v>0.1</v>
          </cell>
          <cell r="J78">
            <v>13.117500000000001</v>
          </cell>
          <cell r="K78">
            <v>13.12</v>
          </cell>
          <cell r="L78">
            <v>26</v>
          </cell>
          <cell r="M78">
            <v>0.49548076923076922</v>
          </cell>
          <cell r="N78">
            <v>31.2</v>
          </cell>
          <cell r="O78">
            <v>19.600000000000001</v>
          </cell>
          <cell r="P78">
            <v>-0.24615384615384611</v>
          </cell>
          <cell r="Q78">
            <v>0.33073979591836733</v>
          </cell>
          <cell r="R78">
            <v>21.777560000000001</v>
          </cell>
          <cell r="S78" t="str">
            <v/>
          </cell>
          <cell r="T78">
            <v>5</v>
          </cell>
        </row>
        <row r="79">
          <cell r="A79">
            <v>2337</v>
          </cell>
          <cell r="B79">
            <v>610004</v>
          </cell>
          <cell r="C79" t="str">
            <v>AMAYA</v>
          </cell>
          <cell r="D79" t="str">
            <v>BARRE LESTEE 6</v>
          </cell>
          <cell r="F79" t="str">
            <v>PIÈCE</v>
          </cell>
          <cell r="H79">
            <v>13.424999999999999</v>
          </cell>
          <cell r="I79">
            <v>0.1</v>
          </cell>
          <cell r="J79">
            <v>14.7675</v>
          </cell>
          <cell r="K79">
            <v>14.77</v>
          </cell>
          <cell r="L79">
            <v>29.5</v>
          </cell>
          <cell r="M79">
            <v>0.49940677966101699</v>
          </cell>
          <cell r="N79">
            <v>35.4</v>
          </cell>
          <cell r="O79">
            <v>22.2</v>
          </cell>
          <cell r="P79">
            <v>-0.24745762711864408</v>
          </cell>
          <cell r="Q79">
            <v>0.33479729729729724</v>
          </cell>
          <cell r="R79">
            <v>24.666419999999999</v>
          </cell>
          <cell r="S79" t="str">
            <v/>
          </cell>
          <cell r="T79">
            <v>6</v>
          </cell>
        </row>
        <row r="80">
          <cell r="A80">
            <v>2338</v>
          </cell>
          <cell r="B80">
            <v>610005</v>
          </cell>
          <cell r="C80" t="str">
            <v>AMAYA</v>
          </cell>
          <cell r="D80" t="str">
            <v>BARRE LESTEE 7</v>
          </cell>
          <cell r="F80" t="str">
            <v>PIÈCE</v>
          </cell>
          <cell r="H80">
            <v>14.924999999999999</v>
          </cell>
          <cell r="I80">
            <v>0.1</v>
          </cell>
          <cell r="J80">
            <v>16.4175</v>
          </cell>
          <cell r="K80">
            <v>16.420000000000002</v>
          </cell>
          <cell r="L80">
            <v>33</v>
          </cell>
          <cell r="M80">
            <v>0.50249999999999995</v>
          </cell>
          <cell r="N80">
            <v>39.6</v>
          </cell>
          <cell r="O80">
            <v>24.9</v>
          </cell>
          <cell r="P80">
            <v>-0.24545454545454551</v>
          </cell>
          <cell r="Q80">
            <v>0.34066265060240963</v>
          </cell>
          <cell r="R80">
            <v>27.666389999999996</v>
          </cell>
          <cell r="S80" t="str">
            <v/>
          </cell>
          <cell r="T80">
            <v>7</v>
          </cell>
        </row>
        <row r="81">
          <cell r="A81">
            <v>1458</v>
          </cell>
          <cell r="B81" t="str">
            <v>1114-22</v>
          </cell>
          <cell r="C81" t="str">
            <v>WOHLSTAND</v>
          </cell>
          <cell r="D81" t="str">
            <v xml:space="preserve">BARRE LYRE TRICEPS </v>
          </cell>
          <cell r="E81" t="str">
            <v>OLYMPIC TRICEPS BAR</v>
          </cell>
          <cell r="F81" t="str">
            <v>PIÈCE</v>
          </cell>
          <cell r="G81">
            <v>27.6</v>
          </cell>
          <cell r="H81">
            <v>25.555555555555554</v>
          </cell>
          <cell r="I81">
            <v>0.15</v>
          </cell>
          <cell r="J81">
            <v>29.388888888888886</v>
          </cell>
          <cell r="K81">
            <v>29.39</v>
          </cell>
          <cell r="L81">
            <v>75</v>
          </cell>
          <cell r="M81">
            <v>0.60814814814814822</v>
          </cell>
          <cell r="N81">
            <v>90</v>
          </cell>
          <cell r="O81">
            <v>60</v>
          </cell>
          <cell r="P81">
            <v>-0.2</v>
          </cell>
          <cell r="Q81">
            <v>0.5101851851851853</v>
          </cell>
          <cell r="R81">
            <v>66.665999999999997</v>
          </cell>
          <cell r="S81">
            <v>48.236499999999999</v>
          </cell>
          <cell r="T81">
            <v>14</v>
          </cell>
        </row>
        <row r="82">
          <cell r="A82">
            <v>2986</v>
          </cell>
          <cell r="B82" t="str">
            <v>1114-25</v>
          </cell>
          <cell r="C82" t="str">
            <v>WOHLSTAND</v>
          </cell>
          <cell r="D82" t="str">
            <v>BARRE OLYMPIQUE DROITE 1,50M</v>
          </cell>
          <cell r="E82" t="str">
            <v>STRAIGHT OLYMPIC BAR 1,50M</v>
          </cell>
          <cell r="F82" t="str">
            <v>PIÈCE</v>
          </cell>
          <cell r="G82">
            <v>26.7</v>
          </cell>
          <cell r="H82">
            <v>24.722222222222221</v>
          </cell>
          <cell r="I82">
            <v>0.15</v>
          </cell>
          <cell r="J82">
            <v>28.430555555555554</v>
          </cell>
          <cell r="K82">
            <v>28.43</v>
          </cell>
          <cell r="L82">
            <v>103</v>
          </cell>
          <cell r="M82">
            <v>0.72397518878101397</v>
          </cell>
          <cell r="N82">
            <v>123.6</v>
          </cell>
          <cell r="O82">
            <v>72</v>
          </cell>
          <cell r="P82">
            <v>-0.30097087378640774</v>
          </cell>
          <cell r="Q82">
            <v>0.60513117283950613</v>
          </cell>
          <cell r="R82">
            <v>79.999200000000002</v>
          </cell>
          <cell r="S82">
            <v>57.122999999999998</v>
          </cell>
          <cell r="T82">
            <v>13</v>
          </cell>
        </row>
        <row r="83">
          <cell r="A83">
            <v>1453</v>
          </cell>
          <cell r="B83" t="str">
            <v>1114-27</v>
          </cell>
          <cell r="C83" t="str">
            <v>WOHLSTAND</v>
          </cell>
          <cell r="D83" t="str">
            <v>BARRE OLYMPIQUE DROITE 2,20M</v>
          </cell>
          <cell r="E83" t="str">
            <v>STRAIGHT OLYMPIC BAR 2,20M</v>
          </cell>
          <cell r="F83" t="str">
            <v>PIÈCE</v>
          </cell>
          <cell r="G83">
            <v>36.97</v>
          </cell>
          <cell r="H83">
            <v>34.231481481481481</v>
          </cell>
          <cell r="I83">
            <v>0.15</v>
          </cell>
          <cell r="J83">
            <v>39.366203703703697</v>
          </cell>
          <cell r="K83">
            <v>39.369999999999997</v>
          </cell>
          <cell r="L83">
            <v>150</v>
          </cell>
          <cell r="M83">
            <v>0.73755864197530863</v>
          </cell>
          <cell r="N83">
            <v>180</v>
          </cell>
          <cell r="O83">
            <v>82</v>
          </cell>
          <cell r="P83">
            <v>-0.45333333333333331</v>
          </cell>
          <cell r="Q83">
            <v>0.5199243450767842</v>
          </cell>
          <cell r="R83">
            <v>91.110199999999992</v>
          </cell>
          <cell r="S83">
            <v>87.753599999999992</v>
          </cell>
          <cell r="T83">
            <v>20</v>
          </cell>
        </row>
        <row r="84">
          <cell r="A84">
            <v>1457</v>
          </cell>
          <cell r="B84">
            <v>0</v>
          </cell>
          <cell r="C84" t="str">
            <v>HELISPORTS</v>
          </cell>
          <cell r="D84" t="str">
            <v>BARRE ROWING BICEPS TRICEPS</v>
          </cell>
          <cell r="E84" t="str">
            <v>Kroon RHMA-02 Barre droite</v>
          </cell>
          <cell r="F84" t="str">
            <v>PIÈCE</v>
          </cell>
          <cell r="H84">
            <v>8.32</v>
          </cell>
          <cell r="I84">
            <v>0.1</v>
          </cell>
          <cell r="J84">
            <v>9.152000000000001</v>
          </cell>
          <cell r="K84">
            <v>9.15</v>
          </cell>
          <cell r="L84">
            <v>19.5</v>
          </cell>
          <cell r="M84">
            <v>0.53066666666666662</v>
          </cell>
          <cell r="N84">
            <v>23.4</v>
          </cell>
          <cell r="O84">
            <v>16.5</v>
          </cell>
          <cell r="P84">
            <v>-0.15384615384615385</v>
          </cell>
          <cell r="Q84">
            <v>0.44533333333333325</v>
          </cell>
          <cell r="R84">
            <v>18.33315</v>
          </cell>
          <cell r="S84">
            <v>11.9535</v>
          </cell>
          <cell r="T84">
            <v>2.2999999999999998</v>
          </cell>
        </row>
        <row r="85">
          <cell r="A85">
            <v>1459</v>
          </cell>
          <cell r="B85">
            <v>0</v>
          </cell>
          <cell r="C85" t="str">
            <v>HELISPORTS</v>
          </cell>
          <cell r="D85" t="str">
            <v>BARRE ROWING DE TIRAGE DORSAL</v>
          </cell>
          <cell r="E85" t="str">
            <v>Kroon MB-09 Lat-Pull Pull Barre</v>
          </cell>
          <cell r="F85" t="str">
            <v>PIÈCE</v>
          </cell>
          <cell r="H85">
            <v>18.46</v>
          </cell>
          <cell r="I85">
            <v>0.1</v>
          </cell>
          <cell r="J85">
            <v>20.306000000000001</v>
          </cell>
          <cell r="K85">
            <v>20.309999999999999</v>
          </cell>
          <cell r="L85">
            <v>38</v>
          </cell>
          <cell r="M85">
            <v>0.4656315789473684</v>
          </cell>
          <cell r="N85">
            <v>45.6</v>
          </cell>
          <cell r="O85">
            <v>36.5</v>
          </cell>
          <cell r="P85">
            <v>-3.9473684210526314E-2</v>
          </cell>
          <cell r="Q85">
            <v>0.44367123287671228</v>
          </cell>
          <cell r="R85">
            <v>40.555149999999998</v>
          </cell>
          <cell r="S85">
            <v>26.599999999999998</v>
          </cell>
          <cell r="T85">
            <v>5.6</v>
          </cell>
        </row>
        <row r="86">
          <cell r="A86">
            <v>1460</v>
          </cell>
          <cell r="B86" t="str">
            <v>MS3213</v>
          </cell>
          <cell r="C86" t="str">
            <v>RISING</v>
          </cell>
          <cell r="D86" t="str">
            <v>BASE A PICOTS</v>
          </cell>
          <cell r="E86" t="str">
            <v>MASSAGE CUSHION</v>
          </cell>
          <cell r="F86" t="str">
            <v>PIÈCE</v>
          </cell>
          <cell r="G86">
            <v>3.2</v>
          </cell>
          <cell r="H86">
            <v>2.9629629629629628</v>
          </cell>
          <cell r="I86">
            <v>0.15</v>
          </cell>
          <cell r="J86">
            <v>3.407407407407407</v>
          </cell>
          <cell r="K86">
            <v>3.41</v>
          </cell>
          <cell r="L86">
            <v>11</v>
          </cell>
          <cell r="M86">
            <v>0.69023569023569031</v>
          </cell>
          <cell r="N86">
            <v>13.2</v>
          </cell>
          <cell r="O86">
            <v>8.25</v>
          </cell>
          <cell r="P86">
            <v>-0.25</v>
          </cell>
          <cell r="Q86">
            <v>0.58698092031425375</v>
          </cell>
          <cell r="R86">
            <v>9.1665749999999999</v>
          </cell>
          <cell r="S86">
            <v>6.440500000000001</v>
          </cell>
          <cell r="T86">
            <v>1</v>
          </cell>
        </row>
        <row r="87">
          <cell r="A87">
            <v>1461</v>
          </cell>
          <cell r="B87">
            <v>0</v>
          </cell>
          <cell r="C87" t="str">
            <v>SKYLINE</v>
          </cell>
          <cell r="D87" t="str">
            <v>BATONS DE BOIS 120CM PAR 10</v>
          </cell>
          <cell r="E87" t="str">
            <v>BATONS DE BOIS PAR 10</v>
          </cell>
          <cell r="F87" t="str">
            <v>LOT DE 10</v>
          </cell>
          <cell r="G87">
            <v>2.85</v>
          </cell>
          <cell r="H87">
            <v>2.6388888888888888</v>
          </cell>
          <cell r="I87">
            <v>0.15</v>
          </cell>
          <cell r="J87">
            <v>3.0347222222222219</v>
          </cell>
          <cell r="K87">
            <v>3.03</v>
          </cell>
          <cell r="L87">
            <v>23</v>
          </cell>
          <cell r="M87">
            <v>0.86805555555555558</v>
          </cell>
          <cell r="N87">
            <v>27.599999999999998</v>
          </cell>
          <cell r="O87">
            <v>15</v>
          </cell>
          <cell r="P87">
            <v>-0.34782608695652173</v>
          </cell>
          <cell r="Q87">
            <v>0.79768518518518516</v>
          </cell>
          <cell r="R87">
            <v>16.666499999999999</v>
          </cell>
          <cell r="S87">
            <v>10.404</v>
          </cell>
          <cell r="T87">
            <v>2.75</v>
          </cell>
        </row>
        <row r="88">
          <cell r="A88">
            <v>1468</v>
          </cell>
          <cell r="B88">
            <v>0</v>
          </cell>
          <cell r="C88" t="str">
            <v>SKYLINE</v>
          </cell>
          <cell r="D88" t="str">
            <v>BATONS DE BOIS 140CM PAR 10</v>
          </cell>
          <cell r="E88" t="str">
            <v>BATONS DE BOIS PAR 10</v>
          </cell>
          <cell r="F88" t="str">
            <v>LOT DE 10</v>
          </cell>
          <cell r="G88">
            <v>5.24</v>
          </cell>
          <cell r="H88">
            <v>4.8518518518518521</v>
          </cell>
          <cell r="I88">
            <v>0.15</v>
          </cell>
          <cell r="J88">
            <v>5.5796296296296291</v>
          </cell>
          <cell r="K88">
            <v>5.58</v>
          </cell>
          <cell r="L88">
            <v>29</v>
          </cell>
          <cell r="M88">
            <v>0.80759897828863347</v>
          </cell>
          <cell r="N88">
            <v>34.799999999999997</v>
          </cell>
          <cell r="O88">
            <v>20.2</v>
          </cell>
          <cell r="P88">
            <v>-0.30344827586206902</v>
          </cell>
          <cell r="Q88">
            <v>0.72378071140447386</v>
          </cell>
          <cell r="R88">
            <v>22.444219999999998</v>
          </cell>
          <cell r="S88">
            <v>14.685</v>
          </cell>
          <cell r="T88">
            <v>3</v>
          </cell>
        </row>
        <row r="89">
          <cell r="A89">
            <v>5002</v>
          </cell>
          <cell r="B89" t="str">
            <v>E30</v>
          </cell>
          <cell r="C89" t="str">
            <v>BODY TONE</v>
          </cell>
          <cell r="D89" t="str">
            <v>BICEPS - E30</v>
          </cell>
          <cell r="F89" t="str">
            <v>PIÈCE</v>
          </cell>
          <cell r="G89">
            <v>1095</v>
          </cell>
          <cell r="H89">
            <v>1013.8888888888888</v>
          </cell>
          <cell r="I89">
            <v>0.1</v>
          </cell>
          <cell r="J89">
            <v>1115.2777777777778</v>
          </cell>
          <cell r="K89">
            <v>1115.28</v>
          </cell>
          <cell r="L89">
            <v>2785</v>
          </cell>
          <cell r="M89">
            <v>0.59954119289846397</v>
          </cell>
          <cell r="N89">
            <v>3342</v>
          </cell>
          <cell r="O89">
            <v>1949.5</v>
          </cell>
          <cell r="P89">
            <v>-0.3</v>
          </cell>
          <cell r="Q89">
            <v>0.4279159898549485</v>
          </cell>
          <cell r="R89">
            <v>2166.0894499999999</v>
          </cell>
          <cell r="S89" t="str">
            <v/>
          </cell>
          <cell r="T89">
            <v>190</v>
          </cell>
        </row>
        <row r="90">
          <cell r="A90">
            <v>5048</v>
          </cell>
          <cell r="B90" t="str">
            <v>V30</v>
          </cell>
          <cell r="C90" t="str">
            <v>BODY TONE</v>
          </cell>
          <cell r="D90" t="str">
            <v>BICEPS &amp; TRICEPS - V30</v>
          </cell>
          <cell r="F90" t="str">
            <v>PIÈCE</v>
          </cell>
          <cell r="G90">
            <v>825</v>
          </cell>
          <cell r="H90">
            <v>763.8888888888888</v>
          </cell>
          <cell r="I90">
            <v>0.1</v>
          </cell>
          <cell r="J90">
            <v>840.27777777777771</v>
          </cell>
          <cell r="K90">
            <v>840.28</v>
          </cell>
          <cell r="L90">
            <v>2075</v>
          </cell>
          <cell r="M90">
            <v>0.59504685408299873</v>
          </cell>
          <cell r="N90">
            <v>2490</v>
          </cell>
          <cell r="O90">
            <v>1452.5</v>
          </cell>
          <cell r="P90">
            <v>-0.3</v>
          </cell>
          <cell r="Q90">
            <v>0.42149550583285522</v>
          </cell>
          <cell r="R90">
            <v>1613.87275</v>
          </cell>
          <cell r="S90" t="str">
            <v/>
          </cell>
          <cell r="T90">
            <v>191</v>
          </cell>
        </row>
        <row r="91">
          <cell r="A91">
            <v>1462</v>
          </cell>
          <cell r="B91">
            <v>0</v>
          </cell>
          <cell r="C91" t="str">
            <v>WOHLSTAND</v>
          </cell>
          <cell r="D91" t="str">
            <v>BLOC PROPRIOCEPTION</v>
          </cell>
          <cell r="E91" t="str">
            <v>BALANCE PAD</v>
          </cell>
          <cell r="F91" t="str">
            <v>PIÈCE</v>
          </cell>
          <cell r="G91">
            <v>10.210000000000001</v>
          </cell>
          <cell r="H91">
            <v>9.4537037037037042</v>
          </cell>
          <cell r="I91">
            <v>0.15</v>
          </cell>
          <cell r="J91">
            <v>10.871759259259258</v>
          </cell>
          <cell r="K91">
            <v>10.87</v>
          </cell>
          <cell r="L91">
            <v>32</v>
          </cell>
          <cell r="M91">
            <v>0.66025752314814823</v>
          </cell>
          <cell r="N91">
            <v>38.4</v>
          </cell>
          <cell r="O91">
            <v>22.4</v>
          </cell>
          <cell r="P91">
            <v>-0.30000000000000004</v>
          </cell>
          <cell r="Q91">
            <v>0.51465360449735442</v>
          </cell>
          <cell r="R91">
            <v>24.888639999999999</v>
          </cell>
          <cell r="S91">
            <v>19.367999999999999</v>
          </cell>
          <cell r="T91">
            <v>0.85</v>
          </cell>
        </row>
        <row r="92">
          <cell r="A92">
            <v>1463</v>
          </cell>
          <cell r="B92">
            <v>0</v>
          </cell>
          <cell r="C92" t="str">
            <v>WOHLSTAND</v>
          </cell>
          <cell r="D92" t="str">
            <v>BLOC YOGA</v>
          </cell>
          <cell r="E92" t="str">
            <v>YOGA BLOCK BLUE</v>
          </cell>
          <cell r="F92" t="str">
            <v>PIÈCE</v>
          </cell>
          <cell r="G92">
            <v>3.74</v>
          </cell>
          <cell r="H92">
            <v>3.4629629629629628</v>
          </cell>
          <cell r="I92">
            <v>0.15</v>
          </cell>
          <cell r="J92">
            <v>3.9824074074074067</v>
          </cell>
          <cell r="K92">
            <v>3.98</v>
          </cell>
          <cell r="L92">
            <v>5.05</v>
          </cell>
          <cell r="M92">
            <v>0.21140447378071148</v>
          </cell>
          <cell r="N92">
            <v>6.06</v>
          </cell>
          <cell r="O92">
            <v>4.3</v>
          </cell>
          <cell r="P92">
            <v>-0.14851485148514851</v>
          </cell>
          <cell r="Q92">
            <v>7.3858742463393745E-2</v>
          </cell>
          <cell r="R92">
            <v>4.77773</v>
          </cell>
          <cell r="S92">
            <v>4.2669999999999995</v>
          </cell>
          <cell r="T92">
            <v>0.3</v>
          </cell>
        </row>
        <row r="93">
          <cell r="A93">
            <v>1477</v>
          </cell>
          <cell r="B93">
            <v>550565</v>
          </cell>
          <cell r="C93" t="str">
            <v>AMAYA</v>
          </cell>
          <cell r="D93" t="str">
            <v>BOULES D'EQUILIBRE PAR 6</v>
          </cell>
          <cell r="F93" t="str">
            <v>LOT DE 6</v>
          </cell>
          <cell r="H93">
            <v>13.799999999999999</v>
          </cell>
          <cell r="I93">
            <v>0.1</v>
          </cell>
          <cell r="J93">
            <v>15.18</v>
          </cell>
          <cell r="K93">
            <v>15.18</v>
          </cell>
          <cell r="L93">
            <v>38</v>
          </cell>
          <cell r="M93">
            <v>0.60052631578947369</v>
          </cell>
          <cell r="N93">
            <v>45.6</v>
          </cell>
          <cell r="O93">
            <v>28.5</v>
          </cell>
          <cell r="P93">
            <v>-0.25</v>
          </cell>
          <cell r="Q93">
            <v>0.46736842105263154</v>
          </cell>
          <cell r="R93">
            <v>31.666349999999998</v>
          </cell>
          <cell r="S93" t="str">
            <v/>
          </cell>
          <cell r="T93">
            <v>2</v>
          </cell>
        </row>
        <row r="94">
          <cell r="A94">
            <v>1479</v>
          </cell>
          <cell r="B94" t="str">
            <v>1232-40</v>
          </cell>
          <cell r="C94" t="str">
            <v>WOHLSTAND</v>
          </cell>
          <cell r="D94" t="str">
            <v xml:space="preserve">BRIQUES YOGA </v>
          </cell>
          <cell r="E94" t="str">
            <v>YOGA BRICK</v>
          </cell>
          <cell r="F94" t="str">
            <v>PAIRE</v>
          </cell>
          <cell r="G94">
            <v>1.98</v>
          </cell>
          <cell r="H94">
            <v>1.8333333333333333</v>
          </cell>
          <cell r="I94">
            <v>0.15</v>
          </cell>
          <cell r="J94">
            <v>2.1083333333333329</v>
          </cell>
          <cell r="K94">
            <v>2.11</v>
          </cell>
          <cell r="L94">
            <v>5</v>
          </cell>
          <cell r="M94">
            <v>0.57833333333333337</v>
          </cell>
          <cell r="N94">
            <v>6</v>
          </cell>
          <cell r="O94">
            <v>3.5</v>
          </cell>
          <cell r="P94">
            <v>-0.3</v>
          </cell>
          <cell r="Q94">
            <v>0.39761904761904776</v>
          </cell>
          <cell r="R94">
            <v>3.8888499999999997</v>
          </cell>
          <cell r="S94">
            <v>4.0199999999999996</v>
          </cell>
          <cell r="T94">
            <v>0.02</v>
          </cell>
        </row>
        <row r="95">
          <cell r="A95">
            <v>4006</v>
          </cell>
          <cell r="B95">
            <v>650636</v>
          </cell>
          <cell r="C95" t="str">
            <v>AMAYA</v>
          </cell>
          <cell r="D95" t="str">
            <v>BULGARIAN BAG 12KG</v>
          </cell>
          <cell r="F95" t="str">
            <v>PIÈCE</v>
          </cell>
          <cell r="H95">
            <v>26.809489051094893</v>
          </cell>
          <cell r="I95">
            <v>0.1</v>
          </cell>
          <cell r="J95">
            <v>29.490437956204385</v>
          </cell>
          <cell r="K95">
            <v>29.49</v>
          </cell>
          <cell r="L95">
            <v>49</v>
          </cell>
          <cell r="M95">
            <v>0.39815432742440027</v>
          </cell>
          <cell r="N95">
            <v>58.8</v>
          </cell>
          <cell r="O95">
            <v>45.5</v>
          </cell>
          <cell r="P95">
            <v>-7.1428571428571425E-2</v>
          </cell>
          <cell r="Q95">
            <v>0.35185850645704653</v>
          </cell>
          <cell r="R95">
            <v>50.555050000000001</v>
          </cell>
          <cell r="S95" t="str">
            <v/>
          </cell>
          <cell r="T95">
            <v>12</v>
          </cell>
        </row>
        <row r="96">
          <cell r="A96">
            <v>3582</v>
          </cell>
          <cell r="B96">
            <v>650637</v>
          </cell>
          <cell r="C96" t="str">
            <v>AMAYA</v>
          </cell>
          <cell r="D96" t="str">
            <v>BULGARIAN BAG 17KG</v>
          </cell>
          <cell r="F96" t="str">
            <v>PIÈCE</v>
          </cell>
          <cell r="H96">
            <v>31.275000000000002</v>
          </cell>
          <cell r="I96">
            <v>0.1</v>
          </cell>
          <cell r="J96">
            <v>34.402500000000003</v>
          </cell>
          <cell r="K96">
            <v>34.4</v>
          </cell>
          <cell r="L96">
            <v>57</v>
          </cell>
          <cell r="M96">
            <v>0.39644736842105255</v>
          </cell>
          <cell r="N96">
            <v>68.399999999999991</v>
          </cell>
          <cell r="O96">
            <v>53</v>
          </cell>
          <cell r="P96">
            <v>-7.0175438596491224E-2</v>
          </cell>
          <cell r="Q96">
            <v>0.35089622641509433</v>
          </cell>
          <cell r="R96">
            <v>58.888300000000001</v>
          </cell>
          <cell r="S96" t="str">
            <v/>
          </cell>
          <cell r="T96">
            <v>17</v>
          </cell>
        </row>
        <row r="97">
          <cell r="A97">
            <v>4026</v>
          </cell>
          <cell r="B97">
            <v>650638</v>
          </cell>
          <cell r="C97" t="str">
            <v>AMAYA</v>
          </cell>
          <cell r="D97" t="str">
            <v>BULGARIAN BAG 22KG</v>
          </cell>
          <cell r="F97" t="str">
            <v>PIÈCE</v>
          </cell>
          <cell r="H97">
            <v>35.325000000000003</v>
          </cell>
          <cell r="I97">
            <v>0.1</v>
          </cell>
          <cell r="J97">
            <v>38.857500000000009</v>
          </cell>
          <cell r="K97">
            <v>38.86</v>
          </cell>
          <cell r="L97">
            <v>65</v>
          </cell>
          <cell r="M97">
            <v>0.40219230769230752</v>
          </cell>
          <cell r="N97">
            <v>78</v>
          </cell>
          <cell r="O97">
            <v>60</v>
          </cell>
          <cell r="P97">
            <v>-7.6923076923076927E-2</v>
          </cell>
          <cell r="Q97">
            <v>0.35237499999999988</v>
          </cell>
          <cell r="R97">
            <v>66.665999999999997</v>
          </cell>
          <cell r="S97" t="str">
            <v/>
          </cell>
          <cell r="T97">
            <v>22</v>
          </cell>
        </row>
        <row r="98">
          <cell r="A98">
            <v>3583</v>
          </cell>
          <cell r="B98">
            <v>650635</v>
          </cell>
          <cell r="C98" t="str">
            <v>AMAYA</v>
          </cell>
          <cell r="D98" t="str">
            <v>BULGARIAN BAG 8KG</v>
          </cell>
          <cell r="F98" t="str">
            <v>PIÈCE</v>
          </cell>
          <cell r="H98">
            <v>24.637500000000003</v>
          </cell>
          <cell r="I98">
            <v>0.1</v>
          </cell>
          <cell r="J98">
            <v>27.101250000000004</v>
          </cell>
          <cell r="K98">
            <v>27.1</v>
          </cell>
          <cell r="L98">
            <v>45</v>
          </cell>
          <cell r="M98">
            <v>0.39774999999999994</v>
          </cell>
          <cell r="N98">
            <v>54</v>
          </cell>
          <cell r="O98">
            <v>42</v>
          </cell>
          <cell r="P98">
            <v>-6.6666666666666666E-2</v>
          </cell>
          <cell r="Q98">
            <v>0.35473214285714272</v>
          </cell>
          <cell r="R98">
            <v>46.666199999999996</v>
          </cell>
          <cell r="S98" t="str">
            <v/>
          </cell>
          <cell r="T98">
            <v>8</v>
          </cell>
        </row>
        <row r="99">
          <cell r="A99">
            <v>5007</v>
          </cell>
          <cell r="B99" t="str">
            <v>E02</v>
          </cell>
          <cell r="C99" t="str">
            <v>BODY TONE</v>
          </cell>
          <cell r="D99" t="str">
            <v>BUTTERFLY 95KG - E02</v>
          </cell>
          <cell r="F99" t="str">
            <v>PIÈCE</v>
          </cell>
          <cell r="G99">
            <v>1295</v>
          </cell>
          <cell r="H99">
            <v>1199.0740740740739</v>
          </cell>
          <cell r="I99">
            <v>0.1</v>
          </cell>
          <cell r="J99">
            <v>1318.9814814814813</v>
          </cell>
          <cell r="K99">
            <v>1318.98</v>
          </cell>
          <cell r="L99">
            <v>2980</v>
          </cell>
          <cell r="M99">
            <v>0.55738876460352982</v>
          </cell>
          <cell r="N99">
            <v>3576</v>
          </cell>
          <cell r="O99">
            <v>2086</v>
          </cell>
          <cell r="P99">
            <v>-0.3</v>
          </cell>
          <cell r="Q99">
            <v>0.36769823514789968</v>
          </cell>
          <cell r="R99">
            <v>2317.7545999999998</v>
          </cell>
          <cell r="S99" t="str">
            <v/>
          </cell>
          <cell r="T99">
            <v>221</v>
          </cell>
        </row>
        <row r="100">
          <cell r="A100">
            <v>1480</v>
          </cell>
          <cell r="B100" t="str">
            <v>ELN 300002</v>
          </cell>
          <cell r="C100" t="str">
            <v>ELINA</v>
          </cell>
          <cell r="D100" t="str">
            <v xml:space="preserve">CADILLAC </v>
          </cell>
          <cell r="E100" t="str">
            <v>CADILLAC  DE MADERA</v>
          </cell>
          <cell r="F100" t="str">
            <v>PIÈCE</v>
          </cell>
          <cell r="G100">
            <v>0</v>
          </cell>
          <cell r="H100">
            <v>1946.5</v>
          </cell>
          <cell r="I100">
            <v>0.1</v>
          </cell>
          <cell r="J100">
            <v>2141.15</v>
          </cell>
          <cell r="K100">
            <v>2141.15</v>
          </cell>
          <cell r="L100">
            <v>3250</v>
          </cell>
          <cell r="M100">
            <v>0.34118461538461531</v>
          </cell>
          <cell r="N100">
            <v>3900</v>
          </cell>
          <cell r="O100">
            <v>2790</v>
          </cell>
          <cell r="P100">
            <v>-0.14153846153846153</v>
          </cell>
          <cell r="Q100">
            <v>0.23256272401433686</v>
          </cell>
          <cell r="R100">
            <v>3099.9690000000001</v>
          </cell>
          <cell r="S100">
            <v>1945.482</v>
          </cell>
          <cell r="T100">
            <v>100</v>
          </cell>
        </row>
        <row r="101">
          <cell r="A101">
            <v>1481</v>
          </cell>
          <cell r="B101" t="str">
            <v>ELN 300001</v>
          </cell>
          <cell r="C101" t="str">
            <v>ELINA</v>
          </cell>
          <cell r="D101" t="str">
            <v>CADILLAC COMBO</v>
          </cell>
          <cell r="E101" t="str">
            <v>CADILLAC - REFORMER DE MADERA. COMBO</v>
          </cell>
          <cell r="F101" t="str">
            <v>PIÈCE</v>
          </cell>
          <cell r="G101">
            <v>0</v>
          </cell>
          <cell r="H101">
            <v>2286.5</v>
          </cell>
          <cell r="I101">
            <v>0.1</v>
          </cell>
          <cell r="J101">
            <v>2515.15</v>
          </cell>
          <cell r="K101">
            <v>2515.15</v>
          </cell>
          <cell r="L101">
            <v>3800</v>
          </cell>
          <cell r="M101">
            <v>0.33811842105263157</v>
          </cell>
          <cell r="N101">
            <v>4560</v>
          </cell>
          <cell r="O101">
            <v>3250</v>
          </cell>
          <cell r="P101">
            <v>-0.14473684210526316</v>
          </cell>
          <cell r="Q101">
            <v>0.22610769230769223</v>
          </cell>
          <cell r="R101">
            <v>3611.0749999999998</v>
          </cell>
          <cell r="S101">
            <v>3444.8160000000007</v>
          </cell>
          <cell r="T101">
            <v>110</v>
          </cell>
        </row>
        <row r="102">
          <cell r="A102">
            <v>3459</v>
          </cell>
          <cell r="B102">
            <v>0</v>
          </cell>
          <cell r="C102" t="str">
            <v>RISING</v>
          </cell>
          <cell r="D102" t="str">
            <v>CAGE CROSSFIT BASIC</v>
          </cell>
          <cell r="E102" t="str">
            <v>Cage crossfit BASIC</v>
          </cell>
          <cell r="F102" t="str">
            <v>SET</v>
          </cell>
          <cell r="G102">
            <v>1148.75</v>
          </cell>
          <cell r="H102">
            <v>1063.6574074074074</v>
          </cell>
          <cell r="I102">
            <v>0.15</v>
          </cell>
          <cell r="J102">
            <v>1223.2060185185185</v>
          </cell>
          <cell r="K102">
            <v>1223.21</v>
          </cell>
          <cell r="L102">
            <v>2400</v>
          </cell>
          <cell r="M102">
            <v>0.49033082561728392</v>
          </cell>
          <cell r="N102">
            <v>2880</v>
          </cell>
          <cell r="O102">
            <v>1900</v>
          </cell>
          <cell r="P102">
            <v>-0.20833333333333334</v>
          </cell>
          <cell r="Q102">
            <v>0.35620735867446396</v>
          </cell>
          <cell r="R102">
            <v>2111.09</v>
          </cell>
          <cell r="S102">
            <v>1650</v>
          </cell>
          <cell r="T102">
            <v>482</v>
          </cell>
        </row>
        <row r="103">
          <cell r="A103">
            <v>3457</v>
          </cell>
          <cell r="B103">
            <v>0</v>
          </cell>
          <cell r="C103" t="str">
            <v>RISING</v>
          </cell>
          <cell r="D103" t="str">
            <v>CAGE CROSSFIT FUNCTIONAL</v>
          </cell>
          <cell r="E103" t="str">
            <v>Cage crossfit FUNCTIONAL</v>
          </cell>
          <cell r="F103" t="str">
            <v>SET</v>
          </cell>
          <cell r="G103">
            <v>2114.1999999999998</v>
          </cell>
          <cell r="H103">
            <v>1957.5925925925924</v>
          </cell>
          <cell r="I103">
            <v>0.15</v>
          </cell>
          <cell r="J103">
            <v>2251.2314814814808</v>
          </cell>
          <cell r="K103">
            <v>2251.23</v>
          </cell>
          <cell r="L103">
            <v>4400</v>
          </cell>
          <cell r="M103">
            <v>0.48835648148148159</v>
          </cell>
          <cell r="N103">
            <v>5280</v>
          </cell>
          <cell r="O103">
            <v>3500</v>
          </cell>
          <cell r="P103">
            <v>-0.20454545454545456</v>
          </cell>
          <cell r="Q103">
            <v>0.35679100529100549</v>
          </cell>
          <cell r="R103">
            <v>3888.85</v>
          </cell>
          <cell r="S103">
            <v>2981.25</v>
          </cell>
          <cell r="T103">
            <v>825</v>
          </cell>
        </row>
        <row r="104">
          <cell r="A104">
            <v>3458</v>
          </cell>
          <cell r="B104">
            <v>0</v>
          </cell>
          <cell r="C104" t="str">
            <v>RISING</v>
          </cell>
          <cell r="D104" t="str">
            <v>CAGE CROSSFIT POWER</v>
          </cell>
          <cell r="E104" t="str">
            <v>Cage crossfit POWER</v>
          </cell>
          <cell r="F104" t="str">
            <v>SET</v>
          </cell>
          <cell r="G104">
            <v>2072</v>
          </cell>
          <cell r="H104">
            <v>1918.5185185185185</v>
          </cell>
          <cell r="I104">
            <v>0.15</v>
          </cell>
          <cell r="J104">
            <v>2206.2962962962961</v>
          </cell>
          <cell r="K104">
            <v>2206.3000000000002</v>
          </cell>
          <cell r="L104">
            <v>3500</v>
          </cell>
          <cell r="M104">
            <v>0.36962962962962964</v>
          </cell>
          <cell r="N104">
            <v>4200</v>
          </cell>
          <cell r="O104">
            <v>2800</v>
          </cell>
          <cell r="P104">
            <v>-0.2</v>
          </cell>
          <cell r="Q104">
            <v>0.21203703703703713</v>
          </cell>
          <cell r="R104">
            <v>3111.08</v>
          </cell>
          <cell r="S104">
            <v>2925</v>
          </cell>
          <cell r="T104">
            <v>895</v>
          </cell>
        </row>
        <row r="105">
          <cell r="A105">
            <v>3453</v>
          </cell>
          <cell r="B105">
            <v>0</v>
          </cell>
          <cell r="C105" t="str">
            <v>RISING</v>
          </cell>
          <cell r="D105" t="str">
            <v>CAGE MURALE CROSSFIT BASIC</v>
          </cell>
          <cell r="E105" t="str">
            <v>CAGE MURALE CROSSFIT BASIC</v>
          </cell>
          <cell r="F105" t="str">
            <v>SET</v>
          </cell>
          <cell r="G105">
            <v>908.75</v>
          </cell>
          <cell r="H105">
            <v>841.43518518518511</v>
          </cell>
          <cell r="I105">
            <v>0.15</v>
          </cell>
          <cell r="J105">
            <v>967.65046296296282</v>
          </cell>
          <cell r="K105">
            <v>967.65</v>
          </cell>
          <cell r="L105">
            <v>1900</v>
          </cell>
          <cell r="M105">
            <v>0.49071028265107219</v>
          </cell>
          <cell r="N105">
            <v>2280</v>
          </cell>
          <cell r="O105">
            <v>1500</v>
          </cell>
          <cell r="P105">
            <v>-0.21052631578947367</v>
          </cell>
          <cell r="Q105">
            <v>0.35489969135802479</v>
          </cell>
          <cell r="R105">
            <v>1666.6499999999999</v>
          </cell>
          <cell r="S105">
            <v>1192</v>
          </cell>
          <cell r="T105">
            <v>471</v>
          </cell>
        </row>
        <row r="106">
          <cell r="A106">
            <v>3454</v>
          </cell>
          <cell r="B106">
            <v>0</v>
          </cell>
          <cell r="C106" t="str">
            <v>RISING</v>
          </cell>
          <cell r="D106" t="str">
            <v>CAGE MURALE CROSSFIT FUNCTIONAL</v>
          </cell>
          <cell r="E106" t="str">
            <v>CAGE MURALE CROSSFIT FUNCTIONAL</v>
          </cell>
          <cell r="F106" t="str">
            <v>SET</v>
          </cell>
          <cell r="G106">
            <v>1609</v>
          </cell>
          <cell r="H106">
            <v>1489.8148148148148</v>
          </cell>
          <cell r="I106">
            <v>0.15</v>
          </cell>
          <cell r="J106">
            <v>1713.287037037037</v>
          </cell>
          <cell r="K106">
            <v>1713.29</v>
          </cell>
          <cell r="L106">
            <v>3300</v>
          </cell>
          <cell r="M106">
            <v>0.48082210998877672</v>
          </cell>
          <cell r="N106">
            <v>3960</v>
          </cell>
          <cell r="O106">
            <v>2650</v>
          </cell>
          <cell r="P106">
            <v>-0.19696969696969696</v>
          </cell>
          <cell r="Q106">
            <v>0.35347658979734453</v>
          </cell>
          <cell r="R106">
            <v>2944.415</v>
          </cell>
          <cell r="S106">
            <v>2306.5</v>
          </cell>
          <cell r="T106">
            <v>646</v>
          </cell>
        </row>
        <row r="107">
          <cell r="A107">
            <v>1484</v>
          </cell>
          <cell r="B107">
            <v>0</v>
          </cell>
          <cell r="C107" t="str">
            <v>IRONMASTER</v>
          </cell>
          <cell r="D107" t="str">
            <v>CEINTURE DE MAINTIEN</v>
          </cell>
          <cell r="E107" t="str">
            <v>CEINTURE DE MAINTIEN</v>
          </cell>
          <cell r="F107" t="str">
            <v>PIÈCE</v>
          </cell>
          <cell r="G107">
            <v>12.58</v>
          </cell>
          <cell r="H107">
            <v>11.648148148148147</v>
          </cell>
          <cell r="I107">
            <v>0.15</v>
          </cell>
          <cell r="J107">
            <v>13.395370370370369</v>
          </cell>
          <cell r="K107">
            <v>13.4</v>
          </cell>
          <cell r="L107">
            <v>25</v>
          </cell>
          <cell r="M107">
            <v>0.46418518518518526</v>
          </cell>
          <cell r="N107">
            <v>30</v>
          </cell>
          <cell r="O107">
            <v>20</v>
          </cell>
          <cell r="P107">
            <v>-0.2</v>
          </cell>
          <cell r="Q107">
            <v>0.33023148148148151</v>
          </cell>
          <cell r="R107">
            <v>22.222000000000001</v>
          </cell>
          <cell r="S107">
            <v>14.04</v>
          </cell>
          <cell r="T107">
            <v>0.5</v>
          </cell>
        </row>
        <row r="108">
          <cell r="A108">
            <v>2370</v>
          </cell>
          <cell r="B108">
            <v>660965</v>
          </cell>
          <cell r="C108" t="str">
            <v>AMAYA</v>
          </cell>
          <cell r="D108" t="str">
            <v>CEINTURE FLOTTANTE LARGE</v>
          </cell>
          <cell r="E108" t="str">
            <v>CEINTURE FLOTTANTE LARGE</v>
          </cell>
          <cell r="F108" t="str">
            <v>PIÈCE</v>
          </cell>
          <cell r="G108">
            <v>0</v>
          </cell>
          <cell r="H108">
            <v>8.3999999999999986</v>
          </cell>
          <cell r="I108">
            <v>0.1</v>
          </cell>
          <cell r="J108">
            <v>9.2399999999999984</v>
          </cell>
          <cell r="K108">
            <v>9.24</v>
          </cell>
          <cell r="L108">
            <v>20.7</v>
          </cell>
          <cell r="M108">
            <v>0.55362318840579716</v>
          </cell>
          <cell r="N108">
            <v>24.84</v>
          </cell>
          <cell r="O108">
            <v>16.600000000000001</v>
          </cell>
          <cell r="P108">
            <v>-0.19806763285024145</v>
          </cell>
          <cell r="Q108">
            <v>0.44337349397590375</v>
          </cell>
          <cell r="R108">
            <v>18.44426</v>
          </cell>
          <cell r="S108">
            <v>14.559999999999999</v>
          </cell>
          <cell r="T108">
            <v>0.3</v>
          </cell>
        </row>
        <row r="109">
          <cell r="A109">
            <v>2369</v>
          </cell>
          <cell r="B109">
            <v>660967</v>
          </cell>
          <cell r="C109" t="str">
            <v>AMAYA</v>
          </cell>
          <cell r="D109" t="str">
            <v>CEINTURE FLOTTANTE SMALL</v>
          </cell>
          <cell r="E109" t="str">
            <v>EVA FLOAT</v>
          </cell>
          <cell r="F109" t="str">
            <v>PIÈCE</v>
          </cell>
          <cell r="G109">
            <v>0</v>
          </cell>
          <cell r="H109">
            <v>6.7124999999999995</v>
          </cell>
          <cell r="I109">
            <v>0.1</v>
          </cell>
          <cell r="J109">
            <v>7.38375</v>
          </cell>
          <cell r="K109">
            <v>7.38</v>
          </cell>
          <cell r="L109">
            <v>16.5</v>
          </cell>
          <cell r="M109">
            <v>0.55249999999999999</v>
          </cell>
          <cell r="N109">
            <v>19.8</v>
          </cell>
          <cell r="O109">
            <v>13.2</v>
          </cell>
          <cell r="P109">
            <v>-0.20000000000000004</v>
          </cell>
          <cell r="Q109">
            <v>0.44062499999999993</v>
          </cell>
          <cell r="R109">
            <v>14.666519999999998</v>
          </cell>
          <cell r="S109">
            <v>11.549999999999999</v>
          </cell>
          <cell r="T109">
            <v>0.3</v>
          </cell>
        </row>
        <row r="110">
          <cell r="A110">
            <v>4004</v>
          </cell>
          <cell r="B110">
            <v>550820</v>
          </cell>
          <cell r="C110" t="str">
            <v>AMAYA</v>
          </cell>
          <cell r="D110" t="str">
            <v>CHANDELLES A SQUAT</v>
          </cell>
          <cell r="F110" t="str">
            <v>PIÈCE</v>
          </cell>
          <cell r="H110">
            <v>96.711576923076905</v>
          </cell>
          <cell r="I110">
            <v>0.1</v>
          </cell>
          <cell r="J110">
            <v>106.38273461538461</v>
          </cell>
          <cell r="K110">
            <v>106.38</v>
          </cell>
          <cell r="L110">
            <v>195</v>
          </cell>
          <cell r="M110">
            <v>0.45444751479289947</v>
          </cell>
          <cell r="N110">
            <v>234</v>
          </cell>
          <cell r="O110">
            <v>139</v>
          </cell>
          <cell r="P110">
            <v>-0.28717948717948716</v>
          </cell>
          <cell r="Q110">
            <v>0.23465658550083013</v>
          </cell>
          <cell r="R110">
            <v>154.44290000000001</v>
          </cell>
          <cell r="S110" t="str">
            <v/>
          </cell>
          <cell r="T110">
            <v>30</v>
          </cell>
        </row>
        <row r="111">
          <cell r="A111">
            <v>3931</v>
          </cell>
          <cell r="B111">
            <v>0</v>
          </cell>
          <cell r="C111" t="str">
            <v>AKKUA</v>
          </cell>
          <cell r="D111" t="str">
            <v>CHAUSSETTES GRIS/ROSE M</v>
          </cell>
          <cell r="E111" t="str">
            <v>CHAUSSETTES S AKKUA</v>
          </cell>
          <cell r="F111" t="str">
            <v>PAIRE</v>
          </cell>
          <cell r="G111">
            <v>0</v>
          </cell>
          <cell r="H111">
            <v>10.17</v>
          </cell>
          <cell r="I111">
            <v>0</v>
          </cell>
          <cell r="J111">
            <v>10.17</v>
          </cell>
          <cell r="K111">
            <v>10.17</v>
          </cell>
          <cell r="L111">
            <v>18.399999999999999</v>
          </cell>
          <cell r="M111">
            <v>0.44728260869565217</v>
          </cell>
          <cell r="N111">
            <v>22.08</v>
          </cell>
          <cell r="O111">
            <v>14.8</v>
          </cell>
          <cell r="P111">
            <v>-0.19565217391304338</v>
          </cell>
          <cell r="Q111">
            <v>0.31283783783783792</v>
          </cell>
          <cell r="R111">
            <v>16.444279999999999</v>
          </cell>
          <cell r="S111">
            <v>13.799999999999999</v>
          </cell>
          <cell r="T111">
            <v>7.0000000000000007E-2</v>
          </cell>
        </row>
        <row r="112">
          <cell r="A112">
            <v>3930</v>
          </cell>
          <cell r="B112">
            <v>0</v>
          </cell>
          <cell r="C112" t="str">
            <v>AKKUA</v>
          </cell>
          <cell r="D112" t="str">
            <v>CHAUSSETTES GRIS/ROSE S</v>
          </cell>
          <cell r="E112" t="str">
            <v>CHAUSSETTES S AKKUA</v>
          </cell>
          <cell r="F112" t="str">
            <v>PAIRE</v>
          </cell>
          <cell r="G112">
            <v>0</v>
          </cell>
          <cell r="H112">
            <v>10.17</v>
          </cell>
          <cell r="I112">
            <v>0</v>
          </cell>
          <cell r="J112">
            <v>10.17</v>
          </cell>
          <cell r="K112">
            <v>10.17</v>
          </cell>
          <cell r="L112">
            <v>18.399999999999999</v>
          </cell>
          <cell r="M112">
            <v>0.44728260869565217</v>
          </cell>
          <cell r="N112">
            <v>22.08</v>
          </cell>
          <cell r="O112">
            <v>14.8</v>
          </cell>
          <cell r="P112">
            <v>-0.19565217391304338</v>
          </cell>
          <cell r="Q112">
            <v>0.31283783783783792</v>
          </cell>
          <cell r="R112">
            <v>16.444279999999999</v>
          </cell>
          <cell r="S112">
            <v>13.799999999999999</v>
          </cell>
          <cell r="T112">
            <v>7.0000000000000007E-2</v>
          </cell>
        </row>
        <row r="113">
          <cell r="A113">
            <v>2496</v>
          </cell>
          <cell r="B113">
            <v>0</v>
          </cell>
          <cell r="D113" t="str">
            <v>CHAUSSETTES L</v>
          </cell>
          <cell r="E113" t="str">
            <v>CHAUSSETTES L</v>
          </cell>
          <cell r="F113" t="str">
            <v>PAIRE</v>
          </cell>
          <cell r="G113">
            <v>0</v>
          </cell>
          <cell r="H113">
            <v>0.59</v>
          </cell>
          <cell r="I113">
            <v>0.15</v>
          </cell>
          <cell r="J113">
            <v>0.67849999999999988</v>
          </cell>
          <cell r="K113">
            <v>0.68</v>
          </cell>
          <cell r="L113">
            <v>5</v>
          </cell>
          <cell r="M113">
            <v>0.86430000000000007</v>
          </cell>
          <cell r="N113">
            <v>6</v>
          </cell>
          <cell r="O113">
            <v>3</v>
          </cell>
          <cell r="P113">
            <v>-0.4</v>
          </cell>
          <cell r="Q113">
            <v>0.77383333333333337</v>
          </cell>
          <cell r="R113">
            <v>3.3332999999999999</v>
          </cell>
          <cell r="S113">
            <v>3.3320000000000003</v>
          </cell>
          <cell r="T113">
            <v>0.05</v>
          </cell>
        </row>
        <row r="114">
          <cell r="A114">
            <v>1485</v>
          </cell>
          <cell r="B114">
            <v>0</v>
          </cell>
          <cell r="C114" t="str">
            <v>AKKUA</v>
          </cell>
          <cell r="D114" t="str">
            <v>CHAUSSETTES L AKKUA</v>
          </cell>
          <cell r="E114" t="str">
            <v>CHAUSSETTES L AKKUA</v>
          </cell>
          <cell r="F114" t="str">
            <v>PAIRE</v>
          </cell>
          <cell r="G114">
            <v>0</v>
          </cell>
          <cell r="H114">
            <v>10.17</v>
          </cell>
          <cell r="I114">
            <v>0</v>
          </cell>
          <cell r="J114">
            <v>10.17</v>
          </cell>
          <cell r="K114">
            <v>10.17</v>
          </cell>
          <cell r="L114">
            <v>18.399999999999999</v>
          </cell>
          <cell r="M114">
            <v>0.44728260869565217</v>
          </cell>
          <cell r="N114">
            <v>22.08</v>
          </cell>
          <cell r="O114">
            <v>14.8</v>
          </cell>
          <cell r="P114">
            <v>-0.19565217391304338</v>
          </cell>
          <cell r="Q114">
            <v>0.31283783783783792</v>
          </cell>
          <cell r="R114">
            <v>16.444279999999999</v>
          </cell>
          <cell r="S114">
            <v>13.799999999999999</v>
          </cell>
          <cell r="T114">
            <v>0.08</v>
          </cell>
        </row>
        <row r="115">
          <cell r="A115">
            <v>2495</v>
          </cell>
          <cell r="B115">
            <v>0</v>
          </cell>
          <cell r="D115" t="str">
            <v>CHAUSSETTES M</v>
          </cell>
          <cell r="E115" t="str">
            <v>CHAUSSETTES M</v>
          </cell>
          <cell r="F115" t="str">
            <v>PAIRE</v>
          </cell>
          <cell r="G115">
            <v>0</v>
          </cell>
          <cell r="H115">
            <v>0.59</v>
          </cell>
          <cell r="I115">
            <v>0.15</v>
          </cell>
          <cell r="J115">
            <v>0.67849999999999988</v>
          </cell>
          <cell r="K115">
            <v>0.68</v>
          </cell>
          <cell r="L115">
            <v>5</v>
          </cell>
          <cell r="M115">
            <v>0.86430000000000007</v>
          </cell>
          <cell r="N115">
            <v>6</v>
          </cell>
          <cell r="O115">
            <v>3</v>
          </cell>
          <cell r="P115">
            <v>-0.4</v>
          </cell>
          <cell r="Q115">
            <v>0.77383333333333337</v>
          </cell>
          <cell r="R115">
            <v>3.3332999999999999</v>
          </cell>
          <cell r="S115">
            <v>3.3320000000000003</v>
          </cell>
          <cell r="T115">
            <v>0.04</v>
          </cell>
        </row>
        <row r="116">
          <cell r="A116">
            <v>1486</v>
          </cell>
          <cell r="B116">
            <v>0</v>
          </cell>
          <cell r="C116" t="str">
            <v>AKKUA</v>
          </cell>
          <cell r="D116" t="str">
            <v>CHAUSSETTES M AKKUA</v>
          </cell>
          <cell r="E116" t="str">
            <v>CHAUSSETTES M AKKUA</v>
          </cell>
          <cell r="F116" t="str">
            <v>PAIRE</v>
          </cell>
          <cell r="G116">
            <v>0</v>
          </cell>
          <cell r="H116">
            <v>10.17</v>
          </cell>
          <cell r="I116">
            <v>0</v>
          </cell>
          <cell r="J116">
            <v>10.17</v>
          </cell>
          <cell r="K116">
            <v>10.17</v>
          </cell>
          <cell r="L116">
            <v>18.399999999999999</v>
          </cell>
          <cell r="M116">
            <v>0.44728260869565217</v>
          </cell>
          <cell r="N116">
            <v>22.08</v>
          </cell>
          <cell r="O116">
            <v>14.8</v>
          </cell>
          <cell r="P116">
            <v>-0.19565217391304338</v>
          </cell>
          <cell r="Q116">
            <v>0.31283783783783792</v>
          </cell>
          <cell r="R116">
            <v>16.444279999999999</v>
          </cell>
          <cell r="S116">
            <v>13.799999999999999</v>
          </cell>
          <cell r="T116">
            <v>7.0000000000000007E-2</v>
          </cell>
        </row>
        <row r="117">
          <cell r="A117">
            <v>2494</v>
          </cell>
          <cell r="B117">
            <v>0</v>
          </cell>
          <cell r="D117" t="str">
            <v>CHAUSSETTES S</v>
          </cell>
          <cell r="E117" t="str">
            <v>CHAUSSETTES S</v>
          </cell>
          <cell r="F117" t="str">
            <v>PAIRE</v>
          </cell>
          <cell r="G117">
            <v>0</v>
          </cell>
          <cell r="H117">
            <v>0.59</v>
          </cell>
          <cell r="I117">
            <v>0.15</v>
          </cell>
          <cell r="J117">
            <v>0.67849999999999988</v>
          </cell>
          <cell r="K117">
            <v>0.68</v>
          </cell>
          <cell r="L117">
            <v>5</v>
          </cell>
          <cell r="M117">
            <v>0.86430000000000007</v>
          </cell>
          <cell r="N117">
            <v>6</v>
          </cell>
          <cell r="O117">
            <v>3</v>
          </cell>
          <cell r="P117">
            <v>-0.4</v>
          </cell>
          <cell r="Q117">
            <v>0.77383333333333337</v>
          </cell>
          <cell r="R117">
            <v>3.3332999999999999</v>
          </cell>
          <cell r="S117">
            <v>3.3320000000000003</v>
          </cell>
          <cell r="T117">
            <v>0.04</v>
          </cell>
        </row>
        <row r="118">
          <cell r="A118">
            <v>1487</v>
          </cell>
          <cell r="B118">
            <v>0</v>
          </cell>
          <cell r="C118" t="str">
            <v>AKKUA</v>
          </cell>
          <cell r="D118" t="str">
            <v>CHAUSSETTES S AKKUA</v>
          </cell>
          <cell r="E118" t="str">
            <v>CHAUSSETTES S AKKUA</v>
          </cell>
          <cell r="F118" t="str">
            <v>PAIRE</v>
          </cell>
          <cell r="G118">
            <v>0</v>
          </cell>
          <cell r="H118">
            <v>10.17</v>
          </cell>
          <cell r="I118">
            <v>0</v>
          </cell>
          <cell r="J118">
            <v>10.17</v>
          </cell>
          <cell r="K118">
            <v>10.17</v>
          </cell>
          <cell r="L118">
            <v>18.399999999999999</v>
          </cell>
          <cell r="M118">
            <v>0.44728260869565217</v>
          </cell>
          <cell r="N118">
            <v>22.08</v>
          </cell>
          <cell r="O118">
            <v>14.8</v>
          </cell>
          <cell r="P118">
            <v>-0.19565217391304338</v>
          </cell>
          <cell r="Q118">
            <v>0.31283783783783792</v>
          </cell>
          <cell r="R118">
            <v>16.444279999999999</v>
          </cell>
          <cell r="S118">
            <v>13.799999999999999</v>
          </cell>
          <cell r="T118">
            <v>7.0000000000000007E-2</v>
          </cell>
        </row>
        <row r="119">
          <cell r="A119">
            <v>5027</v>
          </cell>
          <cell r="B119" t="str">
            <v>E32</v>
          </cell>
          <cell r="C119" t="str">
            <v>BODY TONE</v>
          </cell>
          <cell r="D119" t="str">
            <v>CHEST AND TRICEPS - E32</v>
          </cell>
          <cell r="F119" t="str">
            <v>PIÈCE</v>
          </cell>
          <cell r="G119">
            <v>1295</v>
          </cell>
          <cell r="H119">
            <v>1199.0740740740739</v>
          </cell>
          <cell r="I119">
            <v>0.1</v>
          </cell>
          <cell r="J119">
            <v>1318.9814814814813</v>
          </cell>
          <cell r="K119">
            <v>1318.98</v>
          </cell>
          <cell r="L119">
            <v>2990</v>
          </cell>
          <cell r="M119">
            <v>0.55886906973863504</v>
          </cell>
          <cell r="N119">
            <v>3588</v>
          </cell>
          <cell r="O119">
            <v>2093</v>
          </cell>
          <cell r="P119">
            <v>-0.3</v>
          </cell>
          <cell r="Q119">
            <v>0.36981295676947856</v>
          </cell>
          <cell r="R119">
            <v>2325.5322999999999</v>
          </cell>
          <cell r="S119" t="str">
            <v/>
          </cell>
          <cell r="T119">
            <v>234</v>
          </cell>
        </row>
        <row r="120">
          <cell r="A120">
            <v>5044</v>
          </cell>
          <cell r="B120" t="str">
            <v>V01</v>
          </cell>
          <cell r="C120" t="str">
            <v>BODY TONE</v>
          </cell>
          <cell r="D120" t="str">
            <v>CHEST PRESS - V01</v>
          </cell>
          <cell r="F120" t="str">
            <v>PIÈCE</v>
          </cell>
          <cell r="G120">
            <v>825</v>
          </cell>
          <cell r="H120">
            <v>763.8888888888888</v>
          </cell>
          <cell r="I120">
            <v>0.1</v>
          </cell>
          <cell r="J120">
            <v>840.27777777777771</v>
          </cell>
          <cell r="K120">
            <v>840.28</v>
          </cell>
          <cell r="L120">
            <v>2075</v>
          </cell>
          <cell r="M120">
            <v>0.59504685408299873</v>
          </cell>
          <cell r="N120">
            <v>2490</v>
          </cell>
          <cell r="O120">
            <v>1452.5</v>
          </cell>
          <cell r="P120">
            <v>-0.3</v>
          </cell>
          <cell r="Q120">
            <v>0.42149550583285522</v>
          </cell>
          <cell r="R120">
            <v>1613.87275</v>
          </cell>
          <cell r="S120" t="str">
            <v/>
          </cell>
          <cell r="T120">
            <v>183</v>
          </cell>
        </row>
        <row r="121">
          <cell r="A121">
            <v>5021</v>
          </cell>
          <cell r="B121" t="str">
            <v>E01</v>
          </cell>
          <cell r="C121" t="str">
            <v>BODY TONE</v>
          </cell>
          <cell r="D121" t="str">
            <v>CHEST PRESS 95KG - E01</v>
          </cell>
          <cell r="F121" t="str">
            <v>PIÈCE</v>
          </cell>
          <cell r="G121">
            <v>1275</v>
          </cell>
          <cell r="H121">
            <v>1180.5555555555554</v>
          </cell>
          <cell r="I121">
            <v>0.1</v>
          </cell>
          <cell r="J121">
            <v>1298.6111111111111</v>
          </cell>
          <cell r="K121">
            <v>1298.6099999999999</v>
          </cell>
          <cell r="L121">
            <v>2980</v>
          </cell>
          <cell r="M121">
            <v>0.56422445935868759</v>
          </cell>
          <cell r="N121">
            <v>3576</v>
          </cell>
          <cell r="O121">
            <v>2086</v>
          </cell>
          <cell r="P121">
            <v>-0.3</v>
          </cell>
          <cell r="Q121">
            <v>0.37746351336955364</v>
          </cell>
          <cell r="R121">
            <v>2317.7545999999998</v>
          </cell>
          <cell r="S121" t="str">
            <v/>
          </cell>
          <cell r="T121">
            <v>217</v>
          </cell>
        </row>
        <row r="122">
          <cell r="A122">
            <v>3415</v>
          </cell>
          <cell r="B122" t="str">
            <v xml:space="preserve">CF1002 G2 </v>
          </cell>
          <cell r="C122" t="str">
            <v>RISING</v>
          </cell>
          <cell r="D122" t="str">
            <v>CHIN-UP BAR 1172MM</v>
          </cell>
          <cell r="E122" t="str">
            <v>CHIN-UP BAR 1172mm</v>
          </cell>
          <cell r="F122" t="str">
            <v>PIÈCE</v>
          </cell>
          <cell r="G122">
            <v>28.5</v>
          </cell>
          <cell r="H122">
            <v>26.388888888888886</v>
          </cell>
          <cell r="I122">
            <v>0.15</v>
          </cell>
          <cell r="J122">
            <v>30.347222222222218</v>
          </cell>
          <cell r="K122">
            <v>30.35</v>
          </cell>
          <cell r="L122">
            <v>55</v>
          </cell>
          <cell r="M122">
            <v>0.44823232323232332</v>
          </cell>
          <cell r="N122">
            <v>66</v>
          </cell>
          <cell r="O122">
            <v>48</v>
          </cell>
          <cell r="P122">
            <v>-0.12727272727272726</v>
          </cell>
          <cell r="Q122">
            <v>0.36776620370370383</v>
          </cell>
          <cell r="R122">
            <v>53.332799999999999</v>
          </cell>
          <cell r="S122">
            <v>37.94</v>
          </cell>
          <cell r="T122">
            <v>7</v>
          </cell>
        </row>
        <row r="123">
          <cell r="A123">
            <v>3416</v>
          </cell>
          <cell r="B123" t="str">
            <v xml:space="preserve">CF1002 G1 </v>
          </cell>
          <cell r="C123" t="str">
            <v>RISING</v>
          </cell>
          <cell r="D123" t="str">
            <v>CHIN-UP BAR 1200MM</v>
          </cell>
          <cell r="E123" t="str">
            <v>CHIN-UP BAR 1200mm</v>
          </cell>
          <cell r="F123" t="str">
            <v>PIÈCE</v>
          </cell>
          <cell r="G123">
            <v>24</v>
          </cell>
          <cell r="H123">
            <v>22.222222222222221</v>
          </cell>
          <cell r="I123">
            <v>0.15</v>
          </cell>
          <cell r="J123">
            <v>25.555555555555554</v>
          </cell>
          <cell r="K123">
            <v>25.56</v>
          </cell>
          <cell r="L123">
            <v>52</v>
          </cell>
          <cell r="M123">
            <v>0.50854700854700852</v>
          </cell>
          <cell r="N123">
            <v>62.4</v>
          </cell>
          <cell r="O123">
            <v>44</v>
          </cell>
          <cell r="P123">
            <v>-0.15384615384615385</v>
          </cell>
          <cell r="Q123">
            <v>0.41919191919191923</v>
          </cell>
          <cell r="R123">
            <v>48.888399999999997</v>
          </cell>
          <cell r="S123">
            <v>36.308999999999997</v>
          </cell>
          <cell r="T123">
            <v>7</v>
          </cell>
        </row>
        <row r="124">
          <cell r="A124">
            <v>3417</v>
          </cell>
          <cell r="B124" t="str">
            <v xml:space="preserve">CF1002 G3 </v>
          </cell>
          <cell r="C124" t="str">
            <v>RISING</v>
          </cell>
          <cell r="D124" t="str">
            <v>CHIN-UP BAR 1250MM</v>
          </cell>
          <cell r="E124" t="str">
            <v>CHIN-UP BAR 1250mm</v>
          </cell>
          <cell r="F124" t="str">
            <v>PIÈCE</v>
          </cell>
          <cell r="G124">
            <v>26.5</v>
          </cell>
          <cell r="H124">
            <v>24.537037037037035</v>
          </cell>
          <cell r="I124">
            <v>0.15</v>
          </cell>
          <cell r="J124">
            <v>28.217592592592588</v>
          </cell>
          <cell r="K124">
            <v>28.22</v>
          </cell>
          <cell r="L124">
            <v>57</v>
          </cell>
          <cell r="M124">
            <v>0.5049545159194283</v>
          </cell>
          <cell r="N124">
            <v>68.399999999999991</v>
          </cell>
          <cell r="O124">
            <v>49</v>
          </cell>
          <cell r="P124">
            <v>-0.14035087719298245</v>
          </cell>
          <cell r="Q124">
            <v>0.42413076341647782</v>
          </cell>
          <cell r="R124">
            <v>54.443899999999999</v>
          </cell>
          <cell r="S124">
            <v>40.088999999999999</v>
          </cell>
          <cell r="T124">
            <v>8</v>
          </cell>
        </row>
        <row r="125">
          <cell r="A125">
            <v>3414</v>
          </cell>
          <cell r="B125" t="str">
            <v xml:space="preserve">PU1207C </v>
          </cell>
          <cell r="C125" t="str">
            <v>RISING</v>
          </cell>
          <cell r="D125" t="str">
            <v>CHIN-UP RACK</v>
          </cell>
          <cell r="E125" t="str">
            <v>CHIN-UP RACK</v>
          </cell>
          <cell r="F125" t="str">
            <v>PIÈCE</v>
          </cell>
          <cell r="G125">
            <v>30</v>
          </cell>
          <cell r="H125">
            <v>27.777777777777775</v>
          </cell>
          <cell r="I125">
            <v>0.15</v>
          </cell>
          <cell r="J125">
            <v>31.944444444444439</v>
          </cell>
          <cell r="K125">
            <v>31.94</v>
          </cell>
          <cell r="L125">
            <v>84.9</v>
          </cell>
          <cell r="M125">
            <v>0.62374034812197365</v>
          </cell>
          <cell r="N125">
            <v>101.88000000000001</v>
          </cell>
          <cell r="O125">
            <v>54.9</v>
          </cell>
          <cell r="P125">
            <v>-0.35335689045936403</v>
          </cell>
          <cell r="Q125">
            <v>0.41813398097551113</v>
          </cell>
          <cell r="R125">
            <v>60.999389999999998</v>
          </cell>
          <cell r="S125">
            <v>50.93760000000001</v>
          </cell>
          <cell r="T125">
            <v>18</v>
          </cell>
        </row>
        <row r="126">
          <cell r="A126">
            <v>3314</v>
          </cell>
          <cell r="B126">
            <v>0</v>
          </cell>
          <cell r="C126" t="str">
            <v>TOTAL GYM</v>
          </cell>
          <cell r="D126" t="str">
            <v>CIRCUIT COMPLET ELEVATE - 5 MACHINES</v>
          </cell>
          <cell r="E126" t="str">
            <v>circuit complet elevate</v>
          </cell>
          <cell r="F126" t="str">
            <v>SET</v>
          </cell>
          <cell r="G126">
            <v>4936.25</v>
          </cell>
          <cell r="H126">
            <v>4570.6018518518513</v>
          </cell>
          <cell r="I126">
            <v>0.15</v>
          </cell>
          <cell r="J126">
            <v>5256.1921296296287</v>
          </cell>
          <cell r="K126">
            <v>5256.19</v>
          </cell>
          <cell r="L126">
            <v>8639.7999999999993</v>
          </cell>
          <cell r="M126">
            <v>0.3916303468101543</v>
          </cell>
          <cell r="N126">
            <v>10367.759999999998</v>
          </cell>
          <cell r="O126">
            <v>7775.85</v>
          </cell>
          <cell r="P126">
            <v>-9.9996527697400278E-2</v>
          </cell>
          <cell r="Q126">
            <v>0.32403632662286075</v>
          </cell>
          <cell r="R126">
            <v>8639.746935000001</v>
          </cell>
          <cell r="S126">
            <v>4327.1324999999997</v>
          </cell>
          <cell r="T126">
            <v>212.7</v>
          </cell>
        </row>
        <row r="127">
          <cell r="A127">
            <v>2230</v>
          </cell>
          <cell r="B127" t="str">
            <v xml:space="preserve">AF4001 </v>
          </cell>
          <cell r="C127" t="str">
            <v>RISING</v>
          </cell>
          <cell r="D127" t="str">
            <v>COMMERCIAL BENCH CROSSFIT</v>
          </cell>
          <cell r="E127" t="str">
            <v>COMMERCIAL BENCH CROSSFIT</v>
          </cell>
          <cell r="F127" t="str">
            <v>PIÈCE</v>
          </cell>
          <cell r="G127">
            <v>143</v>
          </cell>
          <cell r="H127">
            <v>132.40740740740739</v>
          </cell>
          <cell r="I127">
            <v>0.15</v>
          </cell>
          <cell r="J127">
            <v>152.26851851851848</v>
          </cell>
          <cell r="K127">
            <v>152.27000000000001</v>
          </cell>
          <cell r="L127">
            <v>320</v>
          </cell>
          <cell r="M127">
            <v>0.52416087962962976</v>
          </cell>
          <cell r="N127">
            <v>384</v>
          </cell>
          <cell r="O127">
            <v>257</v>
          </cell>
          <cell r="P127">
            <v>-0.19687499999999999</v>
          </cell>
          <cell r="Q127">
            <v>0.40751549214584248</v>
          </cell>
          <cell r="R127">
            <v>285.55270000000002</v>
          </cell>
          <cell r="S127">
            <v>253.14573375000001</v>
          </cell>
          <cell r="T127">
            <v>34</v>
          </cell>
        </row>
        <row r="128">
          <cell r="A128">
            <v>2586</v>
          </cell>
          <cell r="B128">
            <v>432499</v>
          </cell>
          <cell r="C128" t="str">
            <v>AMAYA</v>
          </cell>
          <cell r="D128" t="str">
            <v>CONE MULTIFONCTION (COULEUR SUIVANT ARRIVAGE)</v>
          </cell>
          <cell r="E128" t="str">
            <v>CONE MULTIFONCTION (couleur suivant arrivage)</v>
          </cell>
          <cell r="F128" t="str">
            <v>PIÈCE</v>
          </cell>
          <cell r="G128">
            <v>0</v>
          </cell>
          <cell r="H128">
            <v>3.9000000000000004</v>
          </cell>
          <cell r="I128">
            <v>0.1</v>
          </cell>
          <cell r="J128">
            <v>4.2900000000000009</v>
          </cell>
          <cell r="K128">
            <v>4.29</v>
          </cell>
          <cell r="L128">
            <v>8.6</v>
          </cell>
          <cell r="M128">
            <v>0.50116279069767433</v>
          </cell>
          <cell r="N128">
            <v>10.319999999999999</v>
          </cell>
          <cell r="O128">
            <v>6.45</v>
          </cell>
          <cell r="P128">
            <v>-0.24999999999999994</v>
          </cell>
          <cell r="Q128">
            <v>0.33488372093023244</v>
          </cell>
          <cell r="R128">
            <v>7.166595</v>
          </cell>
          <cell r="S128">
            <v>3.6399999999999997</v>
          </cell>
          <cell r="T128">
            <v>0.51</v>
          </cell>
        </row>
        <row r="129">
          <cell r="A129">
            <v>4009</v>
          </cell>
          <cell r="B129">
            <v>609271</v>
          </cell>
          <cell r="C129" t="str">
            <v>AMAYA</v>
          </cell>
          <cell r="D129" t="str">
            <v>CORDE A GRIMPER 6M</v>
          </cell>
          <cell r="F129" t="str">
            <v>PIÈCE</v>
          </cell>
          <cell r="H129">
            <v>37.950000000000003</v>
          </cell>
          <cell r="I129">
            <v>0.1</v>
          </cell>
          <cell r="J129">
            <v>41.745000000000005</v>
          </cell>
          <cell r="K129">
            <v>41.75</v>
          </cell>
          <cell r="L129">
            <v>85</v>
          </cell>
          <cell r="M129">
            <v>0.50888235294117634</v>
          </cell>
          <cell r="N129">
            <v>102</v>
          </cell>
          <cell r="O129">
            <v>70</v>
          </cell>
          <cell r="P129">
            <v>-0.17647058823529413</v>
          </cell>
          <cell r="Q129">
            <v>0.40364285714285708</v>
          </cell>
          <cell r="R129">
            <v>77.777000000000001</v>
          </cell>
          <cell r="S129" t="str">
            <v/>
          </cell>
          <cell r="T129">
            <v>8</v>
          </cell>
        </row>
        <row r="130">
          <cell r="A130">
            <v>4036</v>
          </cell>
          <cell r="B130">
            <v>609940</v>
          </cell>
          <cell r="C130" t="str">
            <v>AMAYA</v>
          </cell>
          <cell r="D130" t="str">
            <v>CORDE A SAUTER LESTEE</v>
          </cell>
          <cell r="F130" t="str">
            <v>PIÈCE</v>
          </cell>
          <cell r="H130">
            <v>3.7125000000000004</v>
          </cell>
          <cell r="I130">
            <v>0.1</v>
          </cell>
          <cell r="J130">
            <v>4.0837500000000011</v>
          </cell>
          <cell r="K130">
            <v>4.08</v>
          </cell>
          <cell r="L130">
            <v>15</v>
          </cell>
          <cell r="M130">
            <v>0.7277499999999999</v>
          </cell>
          <cell r="N130">
            <v>18</v>
          </cell>
          <cell r="O130">
            <v>10.5</v>
          </cell>
          <cell r="P130">
            <v>-0.3</v>
          </cell>
          <cell r="Q130">
            <v>0.61107142857142849</v>
          </cell>
          <cell r="R130">
            <v>11.666549999999999</v>
          </cell>
          <cell r="S130" t="str">
            <v/>
          </cell>
          <cell r="T130">
            <v>0.5</v>
          </cell>
        </row>
        <row r="131">
          <cell r="A131">
            <v>1492</v>
          </cell>
          <cell r="B131" t="str">
            <v>1216-11</v>
          </cell>
          <cell r="C131" t="str">
            <v>WOHLSTAND</v>
          </cell>
          <cell r="D131" t="str">
            <v>CORDE A SAUTER ORANGE</v>
          </cell>
          <cell r="E131" t="str">
            <v>CORDE A SAUTER ORANGE</v>
          </cell>
          <cell r="F131" t="str">
            <v>PIÈCE</v>
          </cell>
          <cell r="G131">
            <v>0.33</v>
          </cell>
          <cell r="H131">
            <v>0.30555555555555552</v>
          </cell>
          <cell r="I131">
            <v>0.15</v>
          </cell>
          <cell r="J131">
            <v>0.35138888888888881</v>
          </cell>
          <cell r="K131">
            <v>0.35</v>
          </cell>
          <cell r="L131">
            <v>3.5</v>
          </cell>
          <cell r="M131">
            <v>0.89960317460317463</v>
          </cell>
          <cell r="N131">
            <v>4.2</v>
          </cell>
          <cell r="O131">
            <v>1.74</v>
          </cell>
          <cell r="P131">
            <v>-0.50285714285714289</v>
          </cell>
          <cell r="Q131">
            <v>0.7980523627075351</v>
          </cell>
          <cell r="R131">
            <v>1.933314</v>
          </cell>
          <cell r="S131">
            <v>1.6719999999999999</v>
          </cell>
          <cell r="T131">
            <v>0.08</v>
          </cell>
        </row>
        <row r="132">
          <cell r="A132">
            <v>4000</v>
          </cell>
          <cell r="B132">
            <v>609943</v>
          </cell>
          <cell r="C132" t="str">
            <v>AMAYA</v>
          </cell>
          <cell r="D132" t="str">
            <v>CORDE A SAUTER PRO</v>
          </cell>
          <cell r="F132" t="str">
            <v>PIÈCE</v>
          </cell>
          <cell r="H132">
            <v>6.9750000000000005</v>
          </cell>
          <cell r="I132">
            <v>0.1</v>
          </cell>
          <cell r="J132">
            <v>7.6725000000000012</v>
          </cell>
          <cell r="K132">
            <v>7.67</v>
          </cell>
          <cell r="L132">
            <v>15.9</v>
          </cell>
          <cell r="M132">
            <v>0.51745283018867916</v>
          </cell>
          <cell r="N132">
            <v>19.079999999999998</v>
          </cell>
          <cell r="O132">
            <v>12.7</v>
          </cell>
          <cell r="P132">
            <v>-0.20125786163522019</v>
          </cell>
          <cell r="Q132">
            <v>0.39586614173228329</v>
          </cell>
          <cell r="R132">
            <v>14.110969999999998</v>
          </cell>
          <cell r="S132" t="str">
            <v/>
          </cell>
          <cell r="T132">
            <v>0.23</v>
          </cell>
        </row>
        <row r="133">
          <cell r="A133">
            <v>1493</v>
          </cell>
          <cell r="B133" t="str">
            <v>1216-11</v>
          </cell>
          <cell r="C133" t="str">
            <v>WOHLSTAND</v>
          </cell>
          <cell r="D133" t="str">
            <v>CORDE A SAUTER VERT</v>
          </cell>
          <cell r="E133" t="str">
            <v>CORDE A SAUTER VERT</v>
          </cell>
          <cell r="F133" t="str">
            <v>PIÈCE</v>
          </cell>
          <cell r="G133">
            <v>0.33</v>
          </cell>
          <cell r="H133">
            <v>0.30555555555555552</v>
          </cell>
          <cell r="I133">
            <v>0.15</v>
          </cell>
          <cell r="J133">
            <v>0.35138888888888881</v>
          </cell>
          <cell r="K133">
            <v>0.35</v>
          </cell>
          <cell r="L133">
            <v>3.5</v>
          </cell>
          <cell r="M133">
            <v>0.89960317460317463</v>
          </cell>
          <cell r="N133">
            <v>4.2</v>
          </cell>
          <cell r="O133">
            <v>1.74</v>
          </cell>
          <cell r="P133">
            <v>-0.50285714285714289</v>
          </cell>
          <cell r="Q133">
            <v>0.7980523627075351</v>
          </cell>
          <cell r="R133">
            <v>1.933314</v>
          </cell>
          <cell r="S133">
            <v>1.6719999999999999</v>
          </cell>
          <cell r="T133">
            <v>0.08</v>
          </cell>
        </row>
        <row r="134">
          <cell r="A134">
            <v>1494</v>
          </cell>
          <cell r="B134" t="str">
            <v>1216-11</v>
          </cell>
          <cell r="C134" t="str">
            <v>WOHLSTAND</v>
          </cell>
          <cell r="D134" t="str">
            <v>CORDE A SAUTER VIOLET</v>
          </cell>
          <cell r="E134" t="str">
            <v>CORDE A SAUTER VIOLET</v>
          </cell>
          <cell r="F134" t="str">
            <v>PIÈCE</v>
          </cell>
          <cell r="G134">
            <v>0.33</v>
          </cell>
          <cell r="H134">
            <v>0.30555555555555552</v>
          </cell>
          <cell r="I134">
            <v>0.15</v>
          </cell>
          <cell r="J134">
            <v>0.35138888888888881</v>
          </cell>
          <cell r="K134">
            <v>0.35</v>
          </cell>
          <cell r="L134">
            <v>3.5</v>
          </cell>
          <cell r="M134">
            <v>0.89960317460317463</v>
          </cell>
          <cell r="N134">
            <v>4.2</v>
          </cell>
          <cell r="O134">
            <v>1.74</v>
          </cell>
          <cell r="P134">
            <v>-0.50285714285714289</v>
          </cell>
          <cell r="Q134">
            <v>0.7980523627075351</v>
          </cell>
          <cell r="R134">
            <v>1.933314</v>
          </cell>
          <cell r="S134">
            <v>1.6719999999999999</v>
          </cell>
          <cell r="T134">
            <v>0.08</v>
          </cell>
        </row>
        <row r="135">
          <cell r="A135">
            <v>3479</v>
          </cell>
          <cell r="B135" t="str">
            <v xml:space="preserve">SRP002 </v>
          </cell>
          <cell r="C135" t="str">
            <v>RISING</v>
          </cell>
          <cell r="D135" t="str">
            <v>CORDE D'OSCILLATION 38MM</v>
          </cell>
          <cell r="E135" t="str">
            <v>BATTLE ROPE ø38MM</v>
          </cell>
          <cell r="F135" t="str">
            <v>PIÈCE</v>
          </cell>
          <cell r="G135">
            <v>42</v>
          </cell>
          <cell r="H135">
            <v>38.888888888888886</v>
          </cell>
          <cell r="I135">
            <v>0.15</v>
          </cell>
          <cell r="J135">
            <v>44.722222222222214</v>
          </cell>
          <cell r="K135">
            <v>44.72</v>
          </cell>
          <cell r="L135">
            <v>129</v>
          </cell>
          <cell r="M135">
            <v>0.65331610680447894</v>
          </cell>
          <cell r="N135">
            <v>154.79999999999998</v>
          </cell>
          <cell r="O135">
            <v>97</v>
          </cell>
          <cell r="P135">
            <v>-0.24806201550387597</v>
          </cell>
          <cell r="Q135">
            <v>0.53894616265750295</v>
          </cell>
          <cell r="R135">
            <v>107.77669999999999</v>
          </cell>
          <cell r="S135">
            <v>81.73</v>
          </cell>
          <cell r="T135">
            <v>12.6</v>
          </cell>
        </row>
        <row r="136">
          <cell r="A136">
            <v>1496</v>
          </cell>
          <cell r="B136" t="str">
            <v xml:space="preserve">SRP002 </v>
          </cell>
          <cell r="C136" t="str">
            <v>RISING</v>
          </cell>
          <cell r="D136" t="str">
            <v>CORDE D'OSCILLATION 50MM</v>
          </cell>
          <cell r="E136" t="str">
            <v>BATTLE ROPE ø50MM</v>
          </cell>
          <cell r="F136" t="str">
            <v>PIÈCE</v>
          </cell>
          <cell r="G136">
            <v>72</v>
          </cell>
          <cell r="H136">
            <v>66.666666666666657</v>
          </cell>
          <cell r="I136">
            <v>0.15</v>
          </cell>
          <cell r="J136">
            <v>76.666666666666643</v>
          </cell>
          <cell r="K136">
            <v>76.67</v>
          </cell>
          <cell r="L136">
            <v>159</v>
          </cell>
          <cell r="M136">
            <v>0.51781970649895193</v>
          </cell>
          <cell r="N136">
            <v>190.79999999999998</v>
          </cell>
          <cell r="O136">
            <v>127</v>
          </cell>
          <cell r="P136">
            <v>-0.20125786163522014</v>
          </cell>
          <cell r="Q136">
            <v>0.39632545931758545</v>
          </cell>
          <cell r="R136">
            <v>141.1097</v>
          </cell>
          <cell r="S136">
            <v>114.7445</v>
          </cell>
          <cell r="T136">
            <v>18</v>
          </cell>
        </row>
        <row r="137">
          <cell r="A137">
            <v>1491</v>
          </cell>
          <cell r="B137" t="str">
            <v>TA-4401</v>
          </cell>
          <cell r="C137" t="str">
            <v>TOP ASIA</v>
          </cell>
          <cell r="D137" t="str">
            <v>CORDE DE TIRAGE</v>
          </cell>
          <cell r="E137" t="str">
            <v>1 - TRICEPS ROPE WITH RUBBER ENDS</v>
          </cell>
          <cell r="F137" t="str">
            <v>PIÈCE</v>
          </cell>
          <cell r="G137">
            <v>4.2300000000000004</v>
          </cell>
          <cell r="H137">
            <v>3.916666666666667</v>
          </cell>
          <cell r="I137">
            <v>0.15</v>
          </cell>
          <cell r="J137">
            <v>4.5041666666666664</v>
          </cell>
          <cell r="K137">
            <v>4.5</v>
          </cell>
          <cell r="L137">
            <v>11.2</v>
          </cell>
          <cell r="M137">
            <v>0.59784226190476186</v>
          </cell>
          <cell r="N137">
            <v>13.44</v>
          </cell>
          <cell r="O137">
            <v>9</v>
          </cell>
          <cell r="P137">
            <v>-0.19642857142857137</v>
          </cell>
          <cell r="Q137">
            <v>0.49953703703703711</v>
          </cell>
          <cell r="R137">
            <v>9.9999000000000002</v>
          </cell>
          <cell r="S137">
            <v>9.1959999999999997</v>
          </cell>
          <cell r="T137">
            <v>0.85</v>
          </cell>
        </row>
        <row r="138">
          <cell r="A138">
            <v>3998</v>
          </cell>
          <cell r="B138">
            <v>609941</v>
          </cell>
          <cell r="C138" t="str">
            <v>AMAYA</v>
          </cell>
          <cell r="D138" t="str">
            <v>CORDE DE VITESSE</v>
          </cell>
          <cell r="E138">
            <v>0</v>
          </cell>
          <cell r="F138" t="str">
            <v>PIÈCE</v>
          </cell>
          <cell r="G138">
            <v>0</v>
          </cell>
          <cell r="H138">
            <v>2.8499999999999996</v>
          </cell>
          <cell r="I138">
            <v>0.1</v>
          </cell>
          <cell r="J138">
            <v>3.1349999999999998</v>
          </cell>
          <cell r="K138">
            <v>3.14</v>
          </cell>
          <cell r="L138">
            <v>9</v>
          </cell>
          <cell r="M138">
            <v>0.65166666666666662</v>
          </cell>
          <cell r="N138">
            <v>10.799999999999999</v>
          </cell>
          <cell r="O138">
            <v>6.3</v>
          </cell>
          <cell r="P138">
            <v>-0.30000000000000004</v>
          </cell>
          <cell r="Q138">
            <v>0.50238095238095237</v>
          </cell>
          <cell r="R138">
            <v>6.99993</v>
          </cell>
          <cell r="S138">
            <v>5.7365000000000004</v>
          </cell>
          <cell r="T138">
            <v>0.2</v>
          </cell>
        </row>
        <row r="139">
          <cell r="A139">
            <v>2332</v>
          </cell>
          <cell r="B139" t="str">
            <v>1102-51</v>
          </cell>
          <cell r="C139" t="str">
            <v>WOHLSTAND</v>
          </cell>
          <cell r="D139" t="str">
            <v>CORE PLATE</v>
          </cell>
          <cell r="E139" t="str">
            <v>CORE PLATE</v>
          </cell>
          <cell r="F139" t="str">
            <v>PIÈCE</v>
          </cell>
          <cell r="G139">
            <v>56.8</v>
          </cell>
          <cell r="H139">
            <v>52.592592592592588</v>
          </cell>
          <cell r="I139">
            <v>0.15</v>
          </cell>
          <cell r="J139">
            <v>60.481481481481474</v>
          </cell>
          <cell r="K139">
            <v>60.48</v>
          </cell>
          <cell r="L139">
            <v>115</v>
          </cell>
          <cell r="M139">
            <v>0.47407407407407409</v>
          </cell>
          <cell r="N139">
            <v>138</v>
          </cell>
          <cell r="O139">
            <v>102</v>
          </cell>
          <cell r="P139">
            <v>-0.11304347826086956</v>
          </cell>
          <cell r="Q139">
            <v>0.40704429920116203</v>
          </cell>
          <cell r="R139">
            <v>113.3322</v>
          </cell>
          <cell r="S139">
            <v>102.09599999999999</v>
          </cell>
          <cell r="T139">
            <v>24.5</v>
          </cell>
        </row>
        <row r="140">
          <cell r="A140">
            <v>3220</v>
          </cell>
          <cell r="C140" t="str">
            <v>TOTAL GYM</v>
          </cell>
          <cell r="D140" t="str">
            <v>CORE TRAINER</v>
          </cell>
          <cell r="F140" t="str">
            <v>PIÈCE</v>
          </cell>
          <cell r="G140">
            <v>712.25</v>
          </cell>
          <cell r="H140">
            <v>659.49074074074065</v>
          </cell>
          <cell r="I140">
            <v>0.15</v>
          </cell>
          <cell r="J140">
            <v>758.41435185185173</v>
          </cell>
          <cell r="K140">
            <v>758.41</v>
          </cell>
          <cell r="L140">
            <v>1292.6500000000001</v>
          </cell>
          <cell r="M140">
            <v>0.41328716059888471</v>
          </cell>
          <cell r="N140">
            <v>1551.18</v>
          </cell>
          <cell r="O140">
            <v>1163.4000000000001</v>
          </cell>
          <cell r="P140">
            <v>-9.9988395930839746E-2</v>
          </cell>
          <cell r="Q140">
            <v>0.34810525025627326</v>
          </cell>
          <cell r="R140">
            <v>1292.65374</v>
          </cell>
          <cell r="S140" t="str">
            <v/>
          </cell>
          <cell r="T140">
            <v>43.2</v>
          </cell>
        </row>
        <row r="141">
          <cell r="A141">
            <v>1895</v>
          </cell>
          <cell r="C141" t="str">
            <v>TLM</v>
          </cell>
          <cell r="D141" t="str">
            <v>CREATION DE LOGO POUR DALLE PUZZLE</v>
          </cell>
          <cell r="F141" t="str">
            <v>PIÈCE</v>
          </cell>
          <cell r="H141">
            <v>90</v>
          </cell>
          <cell r="J141">
            <v>90</v>
          </cell>
          <cell r="K141">
            <v>90</v>
          </cell>
          <cell r="L141">
            <v>128</v>
          </cell>
          <cell r="M141">
            <v>0.296875</v>
          </cell>
          <cell r="N141">
            <v>153.6</v>
          </cell>
          <cell r="O141">
            <v>112</v>
          </cell>
          <cell r="P141">
            <v>-0.125</v>
          </cell>
          <cell r="Q141">
            <v>0.1964285714285714</v>
          </cell>
          <cell r="R141">
            <v>124.44319999999999</v>
          </cell>
          <cell r="S141" t="str">
            <v/>
          </cell>
          <cell r="T141">
            <v>0</v>
          </cell>
        </row>
        <row r="142">
          <cell r="A142">
            <v>3410</v>
          </cell>
          <cell r="B142" t="str">
            <v xml:space="preserve">CF1002 E2 </v>
          </cell>
          <cell r="C142" t="str">
            <v>RISING</v>
          </cell>
          <cell r="D142" t="str">
            <v>CROSS BAR 1080MM</v>
          </cell>
          <cell r="E142" t="str">
            <v>CROSS BAR 1080mm</v>
          </cell>
          <cell r="F142" t="str">
            <v>PAIRE</v>
          </cell>
          <cell r="G142">
            <v>66</v>
          </cell>
          <cell r="H142">
            <v>61.111111111111107</v>
          </cell>
          <cell r="I142">
            <v>0.15</v>
          </cell>
          <cell r="J142">
            <v>70.277777777777771</v>
          </cell>
          <cell r="K142">
            <v>70.28</v>
          </cell>
          <cell r="L142">
            <v>180</v>
          </cell>
          <cell r="M142">
            <v>0.60956790123456794</v>
          </cell>
          <cell r="N142">
            <v>216</v>
          </cell>
          <cell r="O142">
            <v>126</v>
          </cell>
          <cell r="P142">
            <v>-0.3</v>
          </cell>
          <cell r="Q142">
            <v>0.44223985890652562</v>
          </cell>
          <cell r="R142">
            <v>139.99860000000001</v>
          </cell>
          <cell r="S142">
            <v>130.91399999999999</v>
          </cell>
          <cell r="T142">
            <v>17</v>
          </cell>
        </row>
        <row r="143">
          <cell r="A143">
            <v>3411</v>
          </cell>
          <cell r="B143" t="str">
            <v xml:space="preserve">CF1002 E1 </v>
          </cell>
          <cell r="C143" t="str">
            <v>RISING</v>
          </cell>
          <cell r="D143" t="str">
            <v>CROSS BAR 1800MM</v>
          </cell>
          <cell r="E143" t="str">
            <v>CROSS BAR 1800mm</v>
          </cell>
          <cell r="F143" t="str">
            <v>PAIRE</v>
          </cell>
          <cell r="G143">
            <v>88</v>
          </cell>
          <cell r="H143">
            <v>81.481481481481481</v>
          </cell>
          <cell r="I143">
            <v>0.15</v>
          </cell>
          <cell r="J143">
            <v>93.703703703703695</v>
          </cell>
          <cell r="K143">
            <v>93.7</v>
          </cell>
          <cell r="L143">
            <v>230</v>
          </cell>
          <cell r="M143">
            <v>0.59259259259259256</v>
          </cell>
          <cell r="N143">
            <v>276</v>
          </cell>
          <cell r="O143">
            <v>162</v>
          </cell>
          <cell r="P143">
            <v>-0.29565217391304349</v>
          </cell>
          <cell r="Q143">
            <v>0.42158207590306362</v>
          </cell>
          <cell r="R143">
            <v>179.9982</v>
          </cell>
          <cell r="S143">
            <v>145.15199999999999</v>
          </cell>
          <cell r="T143">
            <v>27</v>
          </cell>
        </row>
        <row r="144">
          <cell r="A144">
            <v>3820</v>
          </cell>
          <cell r="B144" t="str">
            <v xml:space="preserve">CF1002 E3 </v>
          </cell>
          <cell r="C144" t="str">
            <v>RISING</v>
          </cell>
          <cell r="D144" t="str">
            <v>CROSS BAR 2815MM</v>
          </cell>
          <cell r="E144" t="str">
            <v>CROSS BAR 2815mm</v>
          </cell>
          <cell r="F144" t="str">
            <v>PAIRE</v>
          </cell>
          <cell r="G144">
            <v>115.2</v>
          </cell>
          <cell r="H144">
            <v>106.66666666666666</v>
          </cell>
          <cell r="I144">
            <v>0.15</v>
          </cell>
          <cell r="J144">
            <v>122.66666666666664</v>
          </cell>
          <cell r="K144">
            <v>122.67</v>
          </cell>
          <cell r="L144">
            <v>290</v>
          </cell>
          <cell r="M144">
            <v>0.57701149425287368</v>
          </cell>
          <cell r="N144">
            <v>348</v>
          </cell>
          <cell r="O144">
            <v>203</v>
          </cell>
          <cell r="P144">
            <v>-0.3</v>
          </cell>
          <cell r="Q144">
            <v>0.39573070607553373</v>
          </cell>
          <cell r="R144">
            <v>225.55330000000001</v>
          </cell>
          <cell r="S144">
            <v>174.31399999999999</v>
          </cell>
          <cell r="T144">
            <v>40</v>
          </cell>
        </row>
        <row r="145">
          <cell r="A145">
            <v>5036</v>
          </cell>
          <cell r="B145" t="str">
            <v>EC10</v>
          </cell>
          <cell r="C145" t="str">
            <v>BODY TONE</v>
          </cell>
          <cell r="D145" t="str">
            <v>CROSS OVER 10 STATIONS</v>
          </cell>
          <cell r="F145" t="str">
            <v>PIÈCE</v>
          </cell>
          <cell r="G145">
            <v>6995</v>
          </cell>
          <cell r="H145">
            <v>6476.8518518518513</v>
          </cell>
          <cell r="I145">
            <v>0.1</v>
          </cell>
          <cell r="J145">
            <v>7124.5370370370374</v>
          </cell>
          <cell r="K145">
            <v>7124.54</v>
          </cell>
          <cell r="L145">
            <v>14990</v>
          </cell>
          <cell r="M145">
            <v>0.52471400686877667</v>
          </cell>
          <cell r="N145">
            <v>17988</v>
          </cell>
          <cell r="O145">
            <v>10493</v>
          </cell>
          <cell r="P145">
            <v>-0.3</v>
          </cell>
          <cell r="Q145">
            <v>0.32102000981253809</v>
          </cell>
          <cell r="R145">
            <v>11658.772300000001</v>
          </cell>
          <cell r="S145" t="str">
            <v/>
          </cell>
          <cell r="T145">
            <v>1473</v>
          </cell>
        </row>
        <row r="146">
          <cell r="A146">
            <v>5033</v>
          </cell>
          <cell r="B146" t="str">
            <v>EC02</v>
          </cell>
          <cell r="C146" t="str">
            <v>BODY TONE</v>
          </cell>
          <cell r="D146" t="str">
            <v>CROSS OVER 2 STATIONS</v>
          </cell>
          <cell r="F146" t="str">
            <v>PIÈCE</v>
          </cell>
          <cell r="G146">
            <v>1995</v>
          </cell>
          <cell r="H146">
            <v>1847.2222222222222</v>
          </cell>
          <cell r="I146">
            <v>0.1</v>
          </cell>
          <cell r="J146">
            <v>2031.9444444444446</v>
          </cell>
          <cell r="K146">
            <v>2031.94</v>
          </cell>
          <cell r="L146">
            <v>4590</v>
          </cell>
          <cell r="M146">
            <v>0.55731057855240862</v>
          </cell>
          <cell r="N146">
            <v>5508</v>
          </cell>
          <cell r="O146">
            <v>3213</v>
          </cell>
          <cell r="P146">
            <v>-0.3</v>
          </cell>
          <cell r="Q146">
            <v>0.36758654078915509</v>
          </cell>
          <cell r="R146">
            <v>3569.9643000000001</v>
          </cell>
          <cell r="S146" t="str">
            <v/>
          </cell>
          <cell r="T146">
            <v>315</v>
          </cell>
        </row>
        <row r="147">
          <cell r="A147">
            <v>5034</v>
          </cell>
          <cell r="B147" t="str">
            <v>EC03</v>
          </cell>
          <cell r="C147" t="str">
            <v>BODY TONE</v>
          </cell>
          <cell r="D147" t="str">
            <v>CROSS OVER 3 STATIONS</v>
          </cell>
          <cell r="F147" t="str">
            <v>PIÈCE</v>
          </cell>
          <cell r="G147">
            <v>2750</v>
          </cell>
          <cell r="H147">
            <v>2546.2962962962961</v>
          </cell>
          <cell r="I147">
            <v>0.1</v>
          </cell>
          <cell r="J147">
            <v>2800.9259259259261</v>
          </cell>
          <cell r="K147">
            <v>2800.93</v>
          </cell>
          <cell r="L147">
            <v>7500</v>
          </cell>
          <cell r="M147">
            <v>0.62654320987654311</v>
          </cell>
          <cell r="N147">
            <v>9000</v>
          </cell>
          <cell r="O147">
            <v>5250</v>
          </cell>
          <cell r="P147">
            <v>-0.3</v>
          </cell>
          <cell r="Q147">
            <v>0.4664902998236331</v>
          </cell>
          <cell r="R147">
            <v>5833.2749999999996</v>
          </cell>
          <cell r="S147" t="str">
            <v/>
          </cell>
          <cell r="T147">
            <v>543</v>
          </cell>
        </row>
        <row r="148">
          <cell r="A148">
            <v>5035</v>
          </cell>
          <cell r="B148" t="str">
            <v>EC07</v>
          </cell>
          <cell r="C148" t="str">
            <v>BODY TONE</v>
          </cell>
          <cell r="D148" t="str">
            <v>CROSS OVER 7 STATIONS</v>
          </cell>
          <cell r="F148" t="str">
            <v>PIÈCE</v>
          </cell>
          <cell r="G148">
            <v>4745</v>
          </cell>
          <cell r="H148">
            <v>4393.5185185185182</v>
          </cell>
          <cell r="I148">
            <v>0.1</v>
          </cell>
          <cell r="J148">
            <v>4832.8703703703704</v>
          </cell>
          <cell r="K148">
            <v>4832.87</v>
          </cell>
          <cell r="L148">
            <v>9875</v>
          </cell>
          <cell r="M148">
            <v>0.51059540553211447</v>
          </cell>
          <cell r="N148">
            <v>11850</v>
          </cell>
          <cell r="O148">
            <v>6912.5</v>
          </cell>
          <cell r="P148">
            <v>-0.3</v>
          </cell>
          <cell r="Q148">
            <v>0.30085057933159198</v>
          </cell>
          <cell r="R148">
            <v>7680.4787500000002</v>
          </cell>
          <cell r="S148" t="str">
            <v/>
          </cell>
          <cell r="T148">
            <v>945</v>
          </cell>
        </row>
        <row r="149">
          <cell r="A149">
            <v>1892</v>
          </cell>
          <cell r="C149" t="str">
            <v>PLANET CAOUTCHOUC</v>
          </cell>
          <cell r="D149" t="str">
            <v>DALLE 1X1M - 25MM GRIS</v>
          </cell>
          <cell r="F149" t="str">
            <v>PIÈCE</v>
          </cell>
          <cell r="H149">
            <v>23</v>
          </cell>
          <cell r="J149">
            <v>23</v>
          </cell>
          <cell r="K149">
            <v>23</v>
          </cell>
          <cell r="L149">
            <v>57</v>
          </cell>
          <cell r="M149">
            <v>0.59649122807017552</v>
          </cell>
          <cell r="N149">
            <v>68.399999999999991</v>
          </cell>
          <cell r="O149">
            <v>40</v>
          </cell>
          <cell r="P149">
            <v>-0.2982456140350877</v>
          </cell>
          <cell r="Q149">
            <v>0.42500000000000004</v>
          </cell>
          <cell r="R149">
            <v>44.444000000000003</v>
          </cell>
          <cell r="S149" t="str">
            <v/>
          </cell>
          <cell r="T149">
            <v>17</v>
          </cell>
        </row>
        <row r="150">
          <cell r="A150">
            <v>1889</v>
          </cell>
          <cell r="C150" t="str">
            <v>PLANET CAOUTCHOUC</v>
          </cell>
          <cell r="D150" t="str">
            <v>DALLE 1X1M - 25MM NOIR</v>
          </cell>
          <cell r="F150" t="str">
            <v>PIÈCE</v>
          </cell>
          <cell r="H150">
            <v>23</v>
          </cell>
          <cell r="J150">
            <v>23</v>
          </cell>
          <cell r="K150">
            <v>23</v>
          </cell>
          <cell r="L150">
            <v>57</v>
          </cell>
          <cell r="M150">
            <v>0.59649122807017552</v>
          </cell>
          <cell r="N150">
            <v>68.399999999999991</v>
          </cell>
          <cell r="O150">
            <v>40</v>
          </cell>
          <cell r="P150">
            <v>-0.2982456140350877</v>
          </cell>
          <cell r="Q150">
            <v>0.42500000000000004</v>
          </cell>
          <cell r="R150">
            <v>44.444000000000003</v>
          </cell>
          <cell r="S150" t="str">
            <v/>
          </cell>
          <cell r="T150">
            <v>17</v>
          </cell>
        </row>
        <row r="151">
          <cell r="A151">
            <v>1890</v>
          </cell>
          <cell r="C151" t="str">
            <v>PLANET CAOUTCHOUC</v>
          </cell>
          <cell r="D151" t="str">
            <v>DALLE 1X1M - 25MM ROUGE</v>
          </cell>
          <cell r="F151" t="str">
            <v>PIÈCE</v>
          </cell>
          <cell r="H151">
            <v>23</v>
          </cell>
          <cell r="J151">
            <v>23</v>
          </cell>
          <cell r="K151">
            <v>23</v>
          </cell>
          <cell r="L151">
            <v>57</v>
          </cell>
          <cell r="M151">
            <v>0.59649122807017552</v>
          </cell>
          <cell r="N151">
            <v>68.399999999999991</v>
          </cell>
          <cell r="O151">
            <v>40</v>
          </cell>
          <cell r="P151">
            <v>-0.2982456140350877</v>
          </cell>
          <cell r="Q151">
            <v>0.42500000000000004</v>
          </cell>
          <cell r="R151">
            <v>44.444000000000003</v>
          </cell>
          <cell r="S151" t="str">
            <v/>
          </cell>
          <cell r="T151">
            <v>17</v>
          </cell>
        </row>
        <row r="152">
          <cell r="A152">
            <v>1891</v>
          </cell>
          <cell r="C152" t="str">
            <v>PLANET CAOUTCHOUC</v>
          </cell>
          <cell r="D152" t="str">
            <v>DALLE 1X1M - 25MM VERT</v>
          </cell>
          <cell r="F152" t="str">
            <v>PIÈCE</v>
          </cell>
          <cell r="H152">
            <v>23</v>
          </cell>
          <cell r="J152">
            <v>23</v>
          </cell>
          <cell r="K152">
            <v>23</v>
          </cell>
          <cell r="L152">
            <v>57</v>
          </cell>
          <cell r="M152">
            <v>0.59649122807017552</v>
          </cell>
          <cell r="N152">
            <v>68.399999999999991</v>
          </cell>
          <cell r="O152">
            <v>40</v>
          </cell>
          <cell r="P152">
            <v>-0.2982456140350877</v>
          </cell>
          <cell r="Q152">
            <v>0.42500000000000004</v>
          </cell>
          <cell r="R152">
            <v>44.444000000000003</v>
          </cell>
          <cell r="S152" t="str">
            <v/>
          </cell>
          <cell r="T152">
            <v>17</v>
          </cell>
        </row>
        <row r="153">
          <cell r="A153">
            <v>1886</v>
          </cell>
          <cell r="C153" t="str">
            <v>PLANET CAOUTCHOUC</v>
          </cell>
          <cell r="D153" t="str">
            <v>DALLE 1X1M - 45MM GRIS</v>
          </cell>
          <cell r="F153" t="str">
            <v>PIÈCE</v>
          </cell>
          <cell r="H153">
            <v>35</v>
          </cell>
          <cell r="J153">
            <v>35</v>
          </cell>
          <cell r="K153">
            <v>35</v>
          </cell>
          <cell r="L153">
            <v>80</v>
          </cell>
          <cell r="M153">
            <v>0.5625</v>
          </cell>
          <cell r="N153">
            <v>96</v>
          </cell>
          <cell r="O153">
            <v>56</v>
          </cell>
          <cell r="P153">
            <v>-0.3</v>
          </cell>
          <cell r="Q153">
            <v>0.375</v>
          </cell>
          <cell r="R153">
            <v>62.221599999999995</v>
          </cell>
          <cell r="S153" t="str">
            <v/>
          </cell>
          <cell r="T153">
            <v>28</v>
          </cell>
        </row>
        <row r="154">
          <cell r="A154">
            <v>2372</v>
          </cell>
          <cell r="C154" t="str">
            <v>PLANET CAOUTCHOUC</v>
          </cell>
          <cell r="D154" t="str">
            <v>DALLE 1X1M - 45MM NOIR</v>
          </cell>
          <cell r="F154" t="str">
            <v>PIÈCE</v>
          </cell>
          <cell r="H154">
            <v>31</v>
          </cell>
          <cell r="J154">
            <v>31</v>
          </cell>
          <cell r="K154">
            <v>31</v>
          </cell>
          <cell r="L154">
            <v>80</v>
          </cell>
          <cell r="M154">
            <v>0.61250000000000004</v>
          </cell>
          <cell r="N154">
            <v>96</v>
          </cell>
          <cell r="O154">
            <v>56</v>
          </cell>
          <cell r="P154">
            <v>-0.3</v>
          </cell>
          <cell r="Q154">
            <v>0.4464285714285714</v>
          </cell>
          <cell r="R154">
            <v>62.221599999999995</v>
          </cell>
          <cell r="S154" t="str">
            <v/>
          </cell>
          <cell r="T154">
            <v>28</v>
          </cell>
        </row>
        <row r="155">
          <cell r="A155">
            <v>1887</v>
          </cell>
          <cell r="C155" t="str">
            <v>PLANET CAOUTCHOUC</v>
          </cell>
          <cell r="D155" t="str">
            <v>DALLE 1X1M - 45MM ROUGE</v>
          </cell>
          <cell r="F155" t="str">
            <v>PIÈCE</v>
          </cell>
          <cell r="H155">
            <v>31</v>
          </cell>
          <cell r="J155">
            <v>31</v>
          </cell>
          <cell r="K155">
            <v>31</v>
          </cell>
          <cell r="L155">
            <v>80</v>
          </cell>
          <cell r="M155">
            <v>0.61250000000000004</v>
          </cell>
          <cell r="N155">
            <v>96</v>
          </cell>
          <cell r="O155">
            <v>56</v>
          </cell>
          <cell r="P155">
            <v>-0.3</v>
          </cell>
          <cell r="Q155">
            <v>0.4464285714285714</v>
          </cell>
          <cell r="R155">
            <v>62.221599999999995</v>
          </cell>
          <cell r="S155" t="str">
            <v/>
          </cell>
          <cell r="T155">
            <v>28</v>
          </cell>
        </row>
        <row r="156">
          <cell r="A156">
            <v>1888</v>
          </cell>
          <cell r="C156" t="str">
            <v>PLANET CAOUTCHOUC</v>
          </cell>
          <cell r="D156" t="str">
            <v>DALLE 1X1M - 45MM VERT</v>
          </cell>
          <cell r="F156" t="str">
            <v>PIÈCE</v>
          </cell>
          <cell r="H156">
            <v>31</v>
          </cell>
          <cell r="J156">
            <v>31</v>
          </cell>
          <cell r="K156">
            <v>31</v>
          </cell>
          <cell r="L156">
            <v>80</v>
          </cell>
          <cell r="M156">
            <v>0.61250000000000004</v>
          </cell>
          <cell r="N156">
            <v>96</v>
          </cell>
          <cell r="O156">
            <v>56</v>
          </cell>
          <cell r="P156">
            <v>-0.3</v>
          </cell>
          <cell r="Q156">
            <v>0.4464285714285714</v>
          </cell>
          <cell r="R156">
            <v>62.221599999999995</v>
          </cell>
          <cell r="S156" t="str">
            <v/>
          </cell>
          <cell r="T156">
            <v>28</v>
          </cell>
        </row>
        <row r="157">
          <cell r="A157">
            <v>3630</v>
          </cell>
          <cell r="B157" t="str">
            <v>CSP140630</v>
          </cell>
          <cell r="C157" t="str">
            <v>CSP</v>
          </cell>
          <cell r="D157" t="str">
            <v>DALLE EN ROULEAU CHINE</v>
          </cell>
          <cell r="E157" t="str">
            <v>RUBBER FLOOR ROLL</v>
          </cell>
          <cell r="F157" t="str">
            <v>PIÈCE</v>
          </cell>
          <cell r="G157">
            <v>148.75</v>
          </cell>
          <cell r="H157">
            <v>137.73148148148147</v>
          </cell>
          <cell r="I157">
            <v>0.15</v>
          </cell>
          <cell r="J157">
            <v>158.39120370370367</v>
          </cell>
          <cell r="K157">
            <v>158.38999999999999</v>
          </cell>
          <cell r="L157">
            <v>399</v>
          </cell>
          <cell r="M157">
            <v>0.60302956465237179</v>
          </cell>
          <cell r="N157">
            <v>478.79999999999995</v>
          </cell>
          <cell r="O157">
            <v>340</v>
          </cell>
          <cell r="P157">
            <v>-0.14786967418546365</v>
          </cell>
          <cell r="Q157">
            <v>0.5341435185185186</v>
          </cell>
          <cell r="R157">
            <v>377.774</v>
          </cell>
          <cell r="S157">
            <v>240.35000000000002</v>
          </cell>
          <cell r="T157">
            <v>102</v>
          </cell>
        </row>
        <row r="158">
          <cell r="A158">
            <v>1893</v>
          </cell>
          <cell r="C158" t="str">
            <v>TLM</v>
          </cell>
          <cell r="D158" t="str">
            <v>DALLE PUZZLE 50*50CM</v>
          </cell>
          <cell r="F158" t="str">
            <v>PIÈCE</v>
          </cell>
          <cell r="H158">
            <v>8.75</v>
          </cell>
          <cell r="J158">
            <v>8.75</v>
          </cell>
          <cell r="K158">
            <v>8.75</v>
          </cell>
          <cell r="L158">
            <v>22</v>
          </cell>
          <cell r="M158">
            <v>0.60227272727272729</v>
          </cell>
          <cell r="N158">
            <v>26.4</v>
          </cell>
          <cell r="O158">
            <v>17.5</v>
          </cell>
          <cell r="P158">
            <v>-0.20454545454545456</v>
          </cell>
          <cell r="Q158">
            <v>0.5</v>
          </cell>
          <cell r="R158">
            <v>19.44425</v>
          </cell>
          <cell r="S158" t="str">
            <v/>
          </cell>
          <cell r="T158">
            <v>2.2000000000000002</v>
          </cell>
        </row>
        <row r="159">
          <cell r="A159">
            <v>1894</v>
          </cell>
          <cell r="C159" t="str">
            <v>TLM</v>
          </cell>
          <cell r="D159" t="str">
            <v>DALLE PUZZLE LOGOTÉ 50*50CM</v>
          </cell>
          <cell r="F159" t="str">
            <v>PIÈCE</v>
          </cell>
          <cell r="H159">
            <v>25</v>
          </cell>
          <cell r="J159">
            <v>25</v>
          </cell>
          <cell r="K159">
            <v>25</v>
          </cell>
          <cell r="L159">
            <v>35.5</v>
          </cell>
          <cell r="M159">
            <v>0.29577464788732399</v>
          </cell>
          <cell r="N159">
            <v>42.6</v>
          </cell>
          <cell r="O159">
            <v>31.25</v>
          </cell>
          <cell r="P159">
            <v>-0.11971830985915492</v>
          </cell>
          <cell r="Q159">
            <v>0.19999999999999996</v>
          </cell>
          <cell r="R159">
            <v>34.721874999999997</v>
          </cell>
          <cell r="S159" t="str">
            <v/>
          </cell>
          <cell r="T159">
            <v>2.2000000000000002</v>
          </cell>
        </row>
        <row r="160">
          <cell r="A160">
            <v>3112</v>
          </cell>
          <cell r="C160" t="str">
            <v>JTB STORE</v>
          </cell>
          <cell r="D160" t="str">
            <v>DEBARDEUR COSTINA</v>
          </cell>
          <cell r="F160" t="str">
            <v>PIÈCE</v>
          </cell>
          <cell r="H160">
            <v>17.5</v>
          </cell>
          <cell r="J160">
            <v>17.5</v>
          </cell>
          <cell r="L160">
            <v>25</v>
          </cell>
          <cell r="M160">
            <v>0.30000000000000004</v>
          </cell>
          <cell r="N160">
            <v>30</v>
          </cell>
          <cell r="O160">
            <v>25</v>
          </cell>
          <cell r="R160">
            <v>27.7775</v>
          </cell>
          <cell r="S160" t="str">
            <v/>
          </cell>
          <cell r="T160">
            <v>0.3</v>
          </cell>
        </row>
        <row r="161">
          <cell r="A161">
            <v>5040</v>
          </cell>
          <cell r="B161" t="str">
            <v>EB10</v>
          </cell>
          <cell r="C161" t="str">
            <v>BODY TONE</v>
          </cell>
          <cell r="D161" t="str">
            <v>DEEP AND KNEE RAISE BENCH</v>
          </cell>
          <cell r="F161" t="str">
            <v>PIÈCE</v>
          </cell>
          <cell r="G161">
            <v>295</v>
          </cell>
          <cell r="H161">
            <v>273.14814814814815</v>
          </cell>
          <cell r="I161">
            <v>0.1</v>
          </cell>
          <cell r="J161">
            <v>300.46296296296299</v>
          </cell>
          <cell r="K161">
            <v>300.45999999999998</v>
          </cell>
          <cell r="L161">
            <v>635</v>
          </cell>
          <cell r="M161">
            <v>0.52682997958588507</v>
          </cell>
          <cell r="N161">
            <v>762</v>
          </cell>
          <cell r="O161">
            <v>444.5</v>
          </cell>
          <cell r="P161">
            <v>-0.3</v>
          </cell>
          <cell r="Q161">
            <v>0.32404282797983575</v>
          </cell>
          <cell r="R161">
            <v>493.88394999999997</v>
          </cell>
          <cell r="S161" t="str">
            <v/>
          </cell>
          <cell r="T161">
            <v>50</v>
          </cell>
        </row>
        <row r="162">
          <cell r="A162">
            <v>3484</v>
          </cell>
          <cell r="B162" t="str">
            <v>CF1001 G</v>
          </cell>
          <cell r="C162" t="str">
            <v>RISING</v>
          </cell>
          <cell r="D162" t="str">
            <v>DIPS BARS</v>
          </cell>
          <cell r="E162" t="str">
            <v>DIPS BARS</v>
          </cell>
          <cell r="F162" t="str">
            <v>PAIRE</v>
          </cell>
          <cell r="G162">
            <v>53</v>
          </cell>
          <cell r="H162">
            <v>49.074074074074069</v>
          </cell>
          <cell r="I162">
            <v>0.15</v>
          </cell>
          <cell r="J162">
            <v>56.435185185185176</v>
          </cell>
          <cell r="K162">
            <v>56.44</v>
          </cell>
          <cell r="L162">
            <v>120</v>
          </cell>
          <cell r="M162">
            <v>0.52970679012345689</v>
          </cell>
          <cell r="N162">
            <v>144</v>
          </cell>
          <cell r="O162">
            <v>89.9</v>
          </cell>
          <cell r="P162">
            <v>-0.2508333333333333</v>
          </cell>
          <cell r="Q162">
            <v>0.37224488114365772</v>
          </cell>
          <cell r="R162">
            <v>99.887889999999999</v>
          </cell>
          <cell r="S162">
            <v>75.596400000000003</v>
          </cell>
          <cell r="T162">
            <v>8.6</v>
          </cell>
        </row>
        <row r="163">
          <cell r="A163">
            <v>3483</v>
          </cell>
          <cell r="B163" t="str">
            <v xml:space="preserve">CF1001 M </v>
          </cell>
          <cell r="C163" t="str">
            <v>RISING</v>
          </cell>
          <cell r="D163" t="str">
            <v>DIPS HORN</v>
          </cell>
          <cell r="E163" t="str">
            <v>DIPS HORN</v>
          </cell>
          <cell r="F163" t="str">
            <v>PIÈCE</v>
          </cell>
          <cell r="G163">
            <v>44</v>
          </cell>
          <cell r="H163">
            <v>40.74074074074074</v>
          </cell>
          <cell r="I163">
            <v>0.15</v>
          </cell>
          <cell r="J163">
            <v>46.851851851851848</v>
          </cell>
          <cell r="K163">
            <v>46.85</v>
          </cell>
          <cell r="L163">
            <v>99</v>
          </cell>
          <cell r="M163">
            <v>0.52674897119341568</v>
          </cell>
          <cell r="N163">
            <v>118.8</v>
          </cell>
          <cell r="O163">
            <v>74.900000000000006</v>
          </cell>
          <cell r="P163">
            <v>-0.24343434343434336</v>
          </cell>
          <cell r="Q163">
            <v>0.37447460811946809</v>
          </cell>
          <cell r="R163">
            <v>83.22139</v>
          </cell>
          <cell r="S163">
            <v>66.573499999999996</v>
          </cell>
          <cell r="T163">
            <v>10</v>
          </cell>
        </row>
        <row r="164">
          <cell r="A164">
            <v>3792</v>
          </cell>
          <cell r="B164">
            <v>550651</v>
          </cell>
          <cell r="C164" t="str">
            <v>AMAYA</v>
          </cell>
          <cell r="D164" t="str">
            <v>DISQUE BUMPER ECO 10KG</v>
          </cell>
          <cell r="F164" t="str">
            <v>PIÈCE</v>
          </cell>
          <cell r="H164">
            <v>20.83</v>
          </cell>
          <cell r="I164">
            <v>0.1</v>
          </cell>
          <cell r="J164">
            <v>22.913</v>
          </cell>
          <cell r="K164">
            <v>22.91</v>
          </cell>
          <cell r="L164">
            <v>34</v>
          </cell>
          <cell r="M164">
            <v>0.32608823529411768</v>
          </cell>
          <cell r="N164">
            <v>40.799999999999997</v>
          </cell>
          <cell r="O164">
            <v>29</v>
          </cell>
          <cell r="P164">
            <v>-0.14705882352941177</v>
          </cell>
          <cell r="Q164">
            <v>0.2098965517241379</v>
          </cell>
          <cell r="R164">
            <v>32.221899999999998</v>
          </cell>
          <cell r="S164" t="str">
            <v/>
          </cell>
          <cell r="T164">
            <v>10</v>
          </cell>
        </row>
        <row r="165">
          <cell r="A165">
            <v>3793</v>
          </cell>
          <cell r="B165">
            <v>550652</v>
          </cell>
          <cell r="C165" t="str">
            <v>AMAYA</v>
          </cell>
          <cell r="D165" t="str">
            <v>DISQUE BUMPER ECO 15KG</v>
          </cell>
          <cell r="F165" t="str">
            <v>PIÈCE</v>
          </cell>
          <cell r="H165">
            <v>25.53</v>
          </cell>
          <cell r="I165">
            <v>0.1</v>
          </cell>
          <cell r="J165">
            <v>28.083000000000002</v>
          </cell>
          <cell r="K165">
            <v>28.08</v>
          </cell>
          <cell r="L165">
            <v>51</v>
          </cell>
          <cell r="M165">
            <v>0.44935294117647051</v>
          </cell>
          <cell r="N165">
            <v>61.199999999999996</v>
          </cell>
          <cell r="O165">
            <v>43.5</v>
          </cell>
          <cell r="P165">
            <v>-0.14705882352941177</v>
          </cell>
          <cell r="Q165">
            <v>0.35441379310344823</v>
          </cell>
          <cell r="R165">
            <v>48.332850000000001</v>
          </cell>
          <cell r="S165" t="str">
            <v/>
          </cell>
          <cell r="T165">
            <v>15</v>
          </cell>
        </row>
        <row r="166">
          <cell r="A166">
            <v>3794</v>
          </cell>
          <cell r="B166">
            <v>550653</v>
          </cell>
          <cell r="C166" t="str">
            <v>AMAYA</v>
          </cell>
          <cell r="D166" t="str">
            <v>DISQUE BUMPER ECO 20KG</v>
          </cell>
          <cell r="F166" t="str">
            <v>PIÈCE</v>
          </cell>
          <cell r="H166">
            <v>42.08</v>
          </cell>
          <cell r="I166">
            <v>0.1</v>
          </cell>
          <cell r="J166">
            <v>46.288000000000004</v>
          </cell>
          <cell r="K166">
            <v>46.29</v>
          </cell>
          <cell r="L166">
            <v>68</v>
          </cell>
          <cell r="M166">
            <v>0.31929411764705873</v>
          </cell>
          <cell r="N166">
            <v>81.599999999999994</v>
          </cell>
          <cell r="O166">
            <v>58</v>
          </cell>
          <cell r="P166">
            <v>-0.14705882352941177</v>
          </cell>
          <cell r="Q166">
            <v>0.20193103448275851</v>
          </cell>
          <cell r="R166">
            <v>64.443799999999996</v>
          </cell>
          <cell r="S166" t="str">
            <v/>
          </cell>
          <cell r="T166">
            <v>20</v>
          </cell>
        </row>
        <row r="167">
          <cell r="A167">
            <v>3795</v>
          </cell>
          <cell r="B167">
            <v>550654</v>
          </cell>
          <cell r="C167" t="str">
            <v>AMAYA</v>
          </cell>
          <cell r="D167" t="str">
            <v>DISQUE BUMPER ECO 25KG</v>
          </cell>
          <cell r="F167" t="str">
            <v>PIÈCE</v>
          </cell>
          <cell r="H167">
            <v>53.04</v>
          </cell>
          <cell r="I167">
            <v>0.1</v>
          </cell>
          <cell r="J167">
            <v>58.344000000000001</v>
          </cell>
          <cell r="K167">
            <v>58.34</v>
          </cell>
          <cell r="L167">
            <v>85</v>
          </cell>
          <cell r="M167">
            <v>0.31359999999999999</v>
          </cell>
          <cell r="N167">
            <v>102</v>
          </cell>
          <cell r="O167">
            <v>72.5</v>
          </cell>
          <cell r="P167">
            <v>-0.14705882352941177</v>
          </cell>
          <cell r="Q167">
            <v>0.19525517241379309</v>
          </cell>
          <cell r="R167">
            <v>80.554749999999999</v>
          </cell>
          <cell r="S167" t="str">
            <v/>
          </cell>
          <cell r="T167">
            <v>25</v>
          </cell>
        </row>
        <row r="168">
          <cell r="A168">
            <v>3791</v>
          </cell>
          <cell r="B168">
            <v>550650</v>
          </cell>
          <cell r="C168" t="str">
            <v>AMAYA</v>
          </cell>
          <cell r="D168" t="str">
            <v>DISQUE BUMPER ECO 5KG</v>
          </cell>
          <cell r="F168" t="str">
            <v>PIÈCE</v>
          </cell>
          <cell r="H168">
            <v>11.48</v>
          </cell>
          <cell r="I168">
            <v>0.1</v>
          </cell>
          <cell r="J168">
            <v>12.628000000000002</v>
          </cell>
          <cell r="K168">
            <v>12.63</v>
          </cell>
          <cell r="L168">
            <v>17</v>
          </cell>
          <cell r="M168">
            <v>0.25717647058823523</v>
          </cell>
          <cell r="N168">
            <v>20.399999999999999</v>
          </cell>
          <cell r="O168">
            <v>14.5</v>
          </cell>
          <cell r="P168">
            <v>-0.14705882352941177</v>
          </cell>
          <cell r="Q168">
            <v>0.12910344827586195</v>
          </cell>
          <cell r="R168">
            <v>16.110949999999999</v>
          </cell>
          <cell r="S168" t="str">
            <v/>
          </cell>
          <cell r="T168">
            <v>5</v>
          </cell>
        </row>
        <row r="169">
          <cell r="A169">
            <v>2313</v>
          </cell>
          <cell r="B169" t="str">
            <v>1123-60</v>
          </cell>
          <cell r="C169" t="str">
            <v>WOHLSTAND</v>
          </cell>
          <cell r="D169" t="str">
            <v>DISQUE PUMP 1,25KG ROUGE</v>
          </cell>
          <cell r="E169" t="str">
            <v>PLATE FOR PUMP 1,25Kg</v>
          </cell>
          <cell r="F169" t="str">
            <v>PIÈCE</v>
          </cell>
          <cell r="G169">
            <v>1.48</v>
          </cell>
          <cell r="H169">
            <v>1.3703703703703702</v>
          </cell>
          <cell r="I169">
            <v>0.15</v>
          </cell>
          <cell r="J169">
            <v>1.5759259259259257</v>
          </cell>
          <cell r="K169">
            <v>1.58</v>
          </cell>
          <cell r="L169">
            <v>3.76</v>
          </cell>
          <cell r="M169">
            <v>0.58087076438140273</v>
          </cell>
          <cell r="N169">
            <v>4.5119999999999996</v>
          </cell>
          <cell r="O169">
            <v>2.65</v>
          </cell>
          <cell r="P169">
            <v>-0.29521276595744678</v>
          </cell>
          <cell r="Q169">
            <v>0.40531097134870731</v>
          </cell>
          <cell r="R169">
            <v>2.9444149999999998</v>
          </cell>
          <cell r="S169">
            <v>2.4180000000000001</v>
          </cell>
          <cell r="T169">
            <v>1.25</v>
          </cell>
        </row>
        <row r="170">
          <cell r="A170">
            <v>2316</v>
          </cell>
          <cell r="C170" t="str">
            <v>WOHLSTAND</v>
          </cell>
          <cell r="D170" t="str">
            <v>DISQUE PUMP 10KG BLEU</v>
          </cell>
          <cell r="F170" t="str">
            <v>PIÈCE</v>
          </cell>
          <cell r="G170">
            <v>11.8</v>
          </cell>
          <cell r="H170">
            <v>10.925925925925926</v>
          </cell>
          <cell r="I170">
            <v>0.15</v>
          </cell>
          <cell r="J170">
            <v>12.564814814814813</v>
          </cell>
          <cell r="K170">
            <v>12.56</v>
          </cell>
          <cell r="L170">
            <v>30</v>
          </cell>
          <cell r="M170">
            <v>0.58117283950617282</v>
          </cell>
          <cell r="N170">
            <v>36</v>
          </cell>
          <cell r="O170">
            <v>21</v>
          </cell>
          <cell r="P170">
            <v>-0.3</v>
          </cell>
          <cell r="Q170">
            <v>0.40167548500881844</v>
          </cell>
          <cell r="R170">
            <v>23.333099999999998</v>
          </cell>
          <cell r="S170" t="str">
            <v/>
          </cell>
          <cell r="T170">
            <v>10</v>
          </cell>
        </row>
        <row r="171">
          <cell r="A171">
            <v>2314</v>
          </cell>
          <cell r="B171" t="str">
            <v>1123-60</v>
          </cell>
          <cell r="C171" t="str">
            <v>WOHLSTAND</v>
          </cell>
          <cell r="D171" t="str">
            <v>DISQUE PUMP 2,5KG JAUNE</v>
          </cell>
          <cell r="E171" t="str">
            <v>PLATE FOR PUMP 2,5Kgs</v>
          </cell>
          <cell r="F171" t="str">
            <v>PIÈCE</v>
          </cell>
          <cell r="G171">
            <v>2.95</v>
          </cell>
          <cell r="H171">
            <v>2.7314814814814814</v>
          </cell>
          <cell r="I171">
            <v>0.15</v>
          </cell>
          <cell r="J171">
            <v>3.1412037037037033</v>
          </cell>
          <cell r="K171">
            <v>3.14</v>
          </cell>
          <cell r="L171">
            <v>7.53</v>
          </cell>
          <cell r="M171">
            <v>0.582841473611726</v>
          </cell>
          <cell r="N171">
            <v>9.0359999999999996</v>
          </cell>
          <cell r="O171">
            <v>5.3</v>
          </cell>
          <cell r="P171">
            <v>-0.29614873837981415</v>
          </cell>
          <cell r="Q171">
            <v>0.40732005590496168</v>
          </cell>
          <cell r="R171">
            <v>5.8888299999999996</v>
          </cell>
          <cell r="S171">
            <v>4.8945000000000007</v>
          </cell>
          <cell r="T171">
            <v>2.5</v>
          </cell>
        </row>
        <row r="172">
          <cell r="A172">
            <v>2315</v>
          </cell>
          <cell r="B172" t="str">
            <v>1123-60</v>
          </cell>
          <cell r="C172" t="str">
            <v>WOHLSTAND</v>
          </cell>
          <cell r="D172" t="str">
            <v>DISQUE PUMP 5KG VERT</v>
          </cell>
          <cell r="E172" t="str">
            <v>PLATE FOR PUMP 5Kgs</v>
          </cell>
          <cell r="F172" t="str">
            <v>PIÈCE</v>
          </cell>
          <cell r="G172">
            <v>5.9</v>
          </cell>
          <cell r="H172">
            <v>5.4629629629629628</v>
          </cell>
          <cell r="I172">
            <v>0.15</v>
          </cell>
          <cell r="J172">
            <v>6.2824074074074066</v>
          </cell>
          <cell r="K172">
            <v>6.28</v>
          </cell>
          <cell r="L172">
            <v>15.05</v>
          </cell>
          <cell r="M172">
            <v>0.58256429186661751</v>
          </cell>
          <cell r="N172">
            <v>18.059999999999999</v>
          </cell>
          <cell r="O172">
            <v>10.6</v>
          </cell>
          <cell r="P172">
            <v>-0.29568106312292364</v>
          </cell>
          <cell r="Q172">
            <v>0.40732005590496168</v>
          </cell>
          <cell r="R172">
            <v>11.777659999999999</v>
          </cell>
          <cell r="S172">
            <v>9.7825000000000006</v>
          </cell>
          <cell r="T172">
            <v>5</v>
          </cell>
        </row>
        <row r="173">
          <cell r="A173">
            <v>3485</v>
          </cell>
          <cell r="B173" t="str">
            <v>TCA-C3011</v>
          </cell>
          <cell r="C173" t="str">
            <v>TOP ASIA</v>
          </cell>
          <cell r="D173" t="str">
            <v>DISQUES BUMPER CROSSFIT 10KG VERT</v>
          </cell>
          <cell r="E173" t="str">
            <v>BUMPER PLATE 10KGS</v>
          </cell>
          <cell r="F173" t="str">
            <v>PIÈCE</v>
          </cell>
          <cell r="G173">
            <v>17.8</v>
          </cell>
          <cell r="H173">
            <v>16.481481481481481</v>
          </cell>
          <cell r="I173">
            <v>0.15</v>
          </cell>
          <cell r="J173">
            <v>18.953703703703702</v>
          </cell>
          <cell r="K173">
            <v>18.95</v>
          </cell>
          <cell r="L173">
            <v>65.5</v>
          </cell>
          <cell r="M173">
            <v>0.71063047780605038</v>
          </cell>
          <cell r="N173">
            <v>78.599999999999994</v>
          </cell>
          <cell r="O173">
            <v>56</v>
          </cell>
          <cell r="P173">
            <v>-0.14503816793893129</v>
          </cell>
          <cell r="Q173">
            <v>0.66154100529100535</v>
          </cell>
          <cell r="R173">
            <v>62.221599999999995</v>
          </cell>
          <cell r="S173">
            <v>101.55000000000001</v>
          </cell>
          <cell r="T173">
            <v>20</v>
          </cell>
        </row>
        <row r="174">
          <cell r="A174">
            <v>3486</v>
          </cell>
          <cell r="B174" t="str">
            <v>TCA-C3011</v>
          </cell>
          <cell r="C174" t="str">
            <v>TOP ASIA</v>
          </cell>
          <cell r="D174" t="str">
            <v>DISQUES BUMPER CROSSFIT 15KG JAUNE</v>
          </cell>
          <cell r="E174" t="str">
            <v>BUMPER PLATE 15KGS</v>
          </cell>
          <cell r="F174" t="str">
            <v>PIÈCE</v>
          </cell>
          <cell r="G174">
            <v>23.7</v>
          </cell>
          <cell r="H174">
            <v>21.944444444444443</v>
          </cell>
          <cell r="I174">
            <v>0.15</v>
          </cell>
          <cell r="J174">
            <v>25.236111111111107</v>
          </cell>
          <cell r="K174">
            <v>25.24</v>
          </cell>
          <cell r="L174">
            <v>87</v>
          </cell>
          <cell r="M174">
            <v>0.70992975734355057</v>
          </cell>
          <cell r="N174">
            <v>104.39999999999999</v>
          </cell>
          <cell r="O174">
            <v>74</v>
          </cell>
          <cell r="P174">
            <v>-0.14942528735632185</v>
          </cell>
          <cell r="Q174">
            <v>0.6589714714714715</v>
          </cell>
          <cell r="R174">
            <v>82.221400000000003</v>
          </cell>
          <cell r="S174">
            <v>135.21</v>
          </cell>
          <cell r="T174">
            <v>30</v>
          </cell>
        </row>
        <row r="175">
          <cell r="A175">
            <v>3487</v>
          </cell>
          <cell r="B175" t="str">
            <v>TCA-C3011</v>
          </cell>
          <cell r="C175" t="str">
            <v>TOP ASIA</v>
          </cell>
          <cell r="D175" t="str">
            <v>DISQUES BUMPER CROSSFIT 20KG BLEU</v>
          </cell>
          <cell r="E175" t="str">
            <v>BUMPER PLATE 20KGS</v>
          </cell>
          <cell r="F175" t="str">
            <v>PIÈCE</v>
          </cell>
          <cell r="G175">
            <v>31.6</v>
          </cell>
          <cell r="H175">
            <v>29.25925925925926</v>
          </cell>
          <cell r="I175">
            <v>0.15</v>
          </cell>
          <cell r="J175">
            <v>33.648148148148145</v>
          </cell>
          <cell r="K175">
            <v>33.65</v>
          </cell>
          <cell r="L175">
            <v>116</v>
          </cell>
          <cell r="M175">
            <v>0.70992975734355046</v>
          </cell>
          <cell r="N175">
            <v>139.19999999999999</v>
          </cell>
          <cell r="O175">
            <v>99</v>
          </cell>
          <cell r="P175">
            <v>-0.14655172413793102</v>
          </cell>
          <cell r="Q175">
            <v>0.66011971567527128</v>
          </cell>
          <cell r="R175">
            <v>109.99889999999999</v>
          </cell>
          <cell r="S175">
            <v>180.67500000000001</v>
          </cell>
          <cell r="T175">
            <v>40</v>
          </cell>
        </row>
        <row r="176">
          <cell r="A176">
            <v>3488</v>
          </cell>
          <cell r="B176" t="str">
            <v>TCA-C3011</v>
          </cell>
          <cell r="C176" t="str">
            <v>TOP ASIA</v>
          </cell>
          <cell r="D176" t="str">
            <v>DISQUES BUMPER CROSSFIT 25KG ROUGE</v>
          </cell>
          <cell r="E176" t="str">
            <v>BUMPER PLATE 25KGS</v>
          </cell>
          <cell r="F176" t="str">
            <v>PIÈCE</v>
          </cell>
          <cell r="G176">
            <v>39.5</v>
          </cell>
          <cell r="H176">
            <v>36.574074074074069</v>
          </cell>
          <cell r="I176">
            <v>0.15</v>
          </cell>
          <cell r="J176">
            <v>42.060185185185176</v>
          </cell>
          <cell r="K176">
            <v>42.06</v>
          </cell>
          <cell r="L176">
            <v>145</v>
          </cell>
          <cell r="M176">
            <v>0.70992975734355057</v>
          </cell>
          <cell r="N176">
            <v>174</v>
          </cell>
          <cell r="O176">
            <v>123</v>
          </cell>
          <cell r="P176">
            <v>-0.15172413793103448</v>
          </cell>
          <cell r="Q176">
            <v>0.65804727491719373</v>
          </cell>
          <cell r="R176">
            <v>136.6653</v>
          </cell>
          <cell r="S176">
            <v>225.39</v>
          </cell>
          <cell r="T176">
            <v>50</v>
          </cell>
        </row>
        <row r="177">
          <cell r="A177">
            <v>3489</v>
          </cell>
          <cell r="B177" t="str">
            <v>TCA-C3011</v>
          </cell>
          <cell r="C177" t="str">
            <v>TOP ASIA</v>
          </cell>
          <cell r="D177" t="str">
            <v>DISQUES BUMPER CROSSFIT 5KG NOIR</v>
          </cell>
          <cell r="E177" t="str">
            <v>BUMPER PLATE 5KGS</v>
          </cell>
          <cell r="F177" t="str">
            <v>PIÈCE</v>
          </cell>
          <cell r="G177">
            <v>9.375</v>
          </cell>
          <cell r="H177">
            <v>8.6805555555555554</v>
          </cell>
          <cell r="I177">
            <v>0.15</v>
          </cell>
          <cell r="J177">
            <v>9.9826388888888875</v>
          </cell>
          <cell r="K177">
            <v>9.98</v>
          </cell>
          <cell r="L177">
            <v>35.5</v>
          </cell>
          <cell r="M177">
            <v>0.71879890453834117</v>
          </cell>
          <cell r="N177">
            <v>42.6</v>
          </cell>
          <cell r="O177">
            <v>30</v>
          </cell>
          <cell r="P177">
            <v>-0.15492957746478872</v>
          </cell>
          <cell r="Q177">
            <v>0.66724537037037046</v>
          </cell>
          <cell r="R177">
            <v>33.332999999999998</v>
          </cell>
          <cell r="S177">
            <v>53.474999999999994</v>
          </cell>
          <cell r="T177">
            <v>10</v>
          </cell>
        </row>
        <row r="178">
          <cell r="A178">
            <v>1508</v>
          </cell>
          <cell r="B178">
            <v>609615</v>
          </cell>
          <cell r="C178" t="str">
            <v>AMAYA</v>
          </cell>
          <cell r="D178" t="str">
            <v>DISQUES NOIRS A POIGNEES 1,25 KG ROND</v>
          </cell>
          <cell r="E178" t="str">
            <v>BLACK OLYMPIC PLATE W/STEEL RING 1,25Kg</v>
          </cell>
          <cell r="F178" t="str">
            <v>PIÈCE</v>
          </cell>
          <cell r="H178">
            <v>1.6350000000000002</v>
          </cell>
          <cell r="I178">
            <v>0.1</v>
          </cell>
          <cell r="J178">
            <v>1.7985000000000004</v>
          </cell>
          <cell r="K178">
            <v>1.8</v>
          </cell>
          <cell r="L178">
            <v>4.05</v>
          </cell>
          <cell r="M178">
            <v>0.55592592592592582</v>
          </cell>
          <cell r="N178">
            <v>4.8599999999999994</v>
          </cell>
          <cell r="O178">
            <v>3.05</v>
          </cell>
          <cell r="P178">
            <v>-0.24691358024691359</v>
          </cell>
          <cell r="Q178">
            <v>0.41032786885245887</v>
          </cell>
          <cell r="R178">
            <v>3.388855</v>
          </cell>
          <cell r="S178">
            <v>4.8</v>
          </cell>
          <cell r="T178">
            <v>2.5</v>
          </cell>
        </row>
        <row r="179">
          <cell r="A179">
            <v>1509</v>
          </cell>
          <cell r="B179">
            <v>609618</v>
          </cell>
          <cell r="C179" t="str">
            <v>AMAYA</v>
          </cell>
          <cell r="D179" t="str">
            <v>DISQUES NOIRS A POIGNEES 10 KG ROND</v>
          </cell>
          <cell r="E179" t="str">
            <v>BLACK OLYMPIC PLATE W/STEEL RING 10Kgs</v>
          </cell>
          <cell r="F179" t="str">
            <v>PIÈCE</v>
          </cell>
          <cell r="H179">
            <v>12.914999999999999</v>
          </cell>
          <cell r="I179">
            <v>0.1</v>
          </cell>
          <cell r="J179">
            <v>14.2065</v>
          </cell>
          <cell r="K179">
            <v>14.21</v>
          </cell>
          <cell r="L179">
            <v>33.1</v>
          </cell>
          <cell r="M179">
            <v>0.57080060422960721</v>
          </cell>
          <cell r="N179">
            <v>39.72</v>
          </cell>
          <cell r="O179">
            <v>24.8</v>
          </cell>
          <cell r="P179">
            <v>-0.25075528700906347</v>
          </cell>
          <cell r="Q179">
            <v>0.4271572580645161</v>
          </cell>
          <cell r="R179">
            <v>27.55528</v>
          </cell>
          <cell r="S179">
            <v>39.72</v>
          </cell>
          <cell r="T179">
            <v>20</v>
          </cell>
        </row>
        <row r="180">
          <cell r="A180">
            <v>1510</v>
          </cell>
          <cell r="B180">
            <v>609619</v>
          </cell>
          <cell r="C180" t="str">
            <v>AMAYA</v>
          </cell>
          <cell r="D180" t="str">
            <v>DISQUES NOIRS A POIGNEES 15 KG ROND</v>
          </cell>
          <cell r="E180" t="str">
            <v>BLACK OLYMPIC PLATE W/STEEL RING 15Kgs</v>
          </cell>
          <cell r="F180" t="str">
            <v>PIÈCE</v>
          </cell>
          <cell r="H180">
            <v>19.41</v>
          </cell>
          <cell r="I180">
            <v>0.1</v>
          </cell>
          <cell r="J180">
            <v>21.351000000000003</v>
          </cell>
          <cell r="K180">
            <v>21.35</v>
          </cell>
          <cell r="L180">
            <v>49.7</v>
          </cell>
          <cell r="M180">
            <v>0.57040241448692153</v>
          </cell>
          <cell r="N180">
            <v>59.64</v>
          </cell>
          <cell r="O180">
            <v>37.5</v>
          </cell>
          <cell r="P180">
            <v>-0.24547283702213285</v>
          </cell>
          <cell r="Q180">
            <v>0.43063999999999991</v>
          </cell>
          <cell r="R180">
            <v>41.666249999999998</v>
          </cell>
          <cell r="S180">
            <v>59.64</v>
          </cell>
          <cell r="T180">
            <v>30</v>
          </cell>
        </row>
        <row r="181">
          <cell r="A181">
            <v>1511</v>
          </cell>
          <cell r="B181">
            <v>609616</v>
          </cell>
          <cell r="C181" t="str">
            <v>AMAYA</v>
          </cell>
          <cell r="D181" t="str">
            <v>DISQUES NOIRS A POIGNEES 2,5 KG ROND</v>
          </cell>
          <cell r="E181" t="str">
            <v>BLACK OLYMPIC PLATE W/STEEL RING 2,5Kgs</v>
          </cell>
          <cell r="F181" t="str">
            <v>PIÈCE</v>
          </cell>
          <cell r="H181">
            <v>3.24</v>
          </cell>
          <cell r="I181">
            <v>0.1</v>
          </cell>
          <cell r="J181">
            <v>3.5640000000000005</v>
          </cell>
          <cell r="K181">
            <v>3.56</v>
          </cell>
          <cell r="L181">
            <v>8.25</v>
          </cell>
          <cell r="M181">
            <v>0.56799999999999995</v>
          </cell>
          <cell r="N181">
            <v>9.9</v>
          </cell>
          <cell r="O181">
            <v>6.15</v>
          </cell>
          <cell r="P181">
            <v>-0.25454545454545452</v>
          </cell>
          <cell r="Q181">
            <v>0.42048780487804871</v>
          </cell>
          <cell r="R181">
            <v>6.8332649999999999</v>
          </cell>
          <cell r="S181">
            <v>9.9600000000000009</v>
          </cell>
          <cell r="T181">
            <v>5</v>
          </cell>
        </row>
        <row r="182">
          <cell r="A182">
            <v>1512</v>
          </cell>
          <cell r="B182">
            <v>609620</v>
          </cell>
          <cell r="C182" t="str">
            <v>AMAYA</v>
          </cell>
          <cell r="D182" t="str">
            <v>DISQUES NOIRS A POIGNEES 20 KG ROND</v>
          </cell>
          <cell r="E182" t="str">
            <v>BLACK OLYMPIC PLATE W/STEEL RING 20Kgs</v>
          </cell>
          <cell r="F182" t="str">
            <v>PIÈCE</v>
          </cell>
          <cell r="H182">
            <v>25.755000000000003</v>
          </cell>
          <cell r="I182">
            <v>0.1</v>
          </cell>
          <cell r="J182">
            <v>28.330500000000004</v>
          </cell>
          <cell r="K182">
            <v>28.33</v>
          </cell>
          <cell r="L182">
            <v>66.349999999999994</v>
          </cell>
          <cell r="M182">
            <v>0.57301431801055003</v>
          </cell>
          <cell r="N182">
            <v>79.61999999999999</v>
          </cell>
          <cell r="O182">
            <v>50</v>
          </cell>
          <cell r="P182">
            <v>-0.24642049736247168</v>
          </cell>
          <cell r="Q182">
            <v>0.43338999999999994</v>
          </cell>
          <cell r="R182">
            <v>55.555</v>
          </cell>
          <cell r="S182">
            <v>79.919999999999987</v>
          </cell>
          <cell r="T182">
            <v>40</v>
          </cell>
        </row>
        <row r="183">
          <cell r="A183">
            <v>1513</v>
          </cell>
          <cell r="B183">
            <v>609617</v>
          </cell>
          <cell r="C183" t="str">
            <v>AMAYA</v>
          </cell>
          <cell r="D183" t="str">
            <v>DISQUES NOIRS A POIGNEES 5 KG ROND</v>
          </cell>
          <cell r="E183" t="str">
            <v>BLACK OLYMPIC PLATE W/STEEL RING 5Kgs</v>
          </cell>
          <cell r="F183" t="str">
            <v>PIÈCE</v>
          </cell>
          <cell r="H183">
            <v>6.51</v>
          </cell>
          <cell r="I183">
            <v>0.1</v>
          </cell>
          <cell r="J183">
            <v>7.1610000000000005</v>
          </cell>
          <cell r="K183">
            <v>7.16</v>
          </cell>
          <cell r="L183">
            <v>16.55</v>
          </cell>
          <cell r="M183">
            <v>0.56731117824773414</v>
          </cell>
          <cell r="N183">
            <v>19.86</v>
          </cell>
          <cell r="O183">
            <v>12.4</v>
          </cell>
          <cell r="P183">
            <v>-0.25075528700906347</v>
          </cell>
          <cell r="Q183">
            <v>0.42249999999999999</v>
          </cell>
          <cell r="R183">
            <v>13.77764</v>
          </cell>
          <cell r="S183">
            <v>19.920000000000002</v>
          </cell>
          <cell r="T183">
            <v>10</v>
          </cell>
        </row>
        <row r="184">
          <cell r="A184">
            <v>1515</v>
          </cell>
          <cell r="B184">
            <v>610054</v>
          </cell>
          <cell r="C184" t="str">
            <v>AMAYA</v>
          </cell>
          <cell r="D184" t="str">
            <v>DOME TRAINER BLEU</v>
          </cell>
          <cell r="E184" t="str">
            <v>BALANCE TRAINER</v>
          </cell>
          <cell r="F184" t="str">
            <v>PIÈCE</v>
          </cell>
          <cell r="H184">
            <v>51.636375000000001</v>
          </cell>
          <cell r="I184">
            <v>0.1</v>
          </cell>
          <cell r="J184">
            <v>56.800012500000008</v>
          </cell>
          <cell r="K184">
            <v>56.8</v>
          </cell>
          <cell r="L184">
            <v>99</v>
          </cell>
          <cell r="M184">
            <v>0.42626249999999988</v>
          </cell>
          <cell r="N184">
            <v>118.8</v>
          </cell>
          <cell r="O184">
            <v>89.1</v>
          </cell>
          <cell r="P184">
            <v>-0.10000000000000006</v>
          </cell>
          <cell r="Q184">
            <v>0.3625138888888888</v>
          </cell>
          <cell r="R184">
            <v>98.999009999999998</v>
          </cell>
          <cell r="S184">
            <v>57.480500000000006</v>
          </cell>
          <cell r="T184">
            <v>10</v>
          </cell>
        </row>
        <row r="185">
          <cell r="A185">
            <v>3631</v>
          </cell>
          <cell r="B185">
            <v>0</v>
          </cell>
          <cell r="C185" t="str">
            <v>AZUNI</v>
          </cell>
          <cell r="D185" t="str">
            <v>DÔME TRAINER ROSE</v>
          </cell>
          <cell r="E185" t="str">
            <v>Dôme trainer pink</v>
          </cell>
          <cell r="F185" t="str">
            <v>PIÈCE</v>
          </cell>
          <cell r="G185">
            <v>28.51</v>
          </cell>
          <cell r="H185">
            <v>26.398148148148149</v>
          </cell>
          <cell r="I185">
            <v>0.15</v>
          </cell>
          <cell r="J185">
            <v>30.357870370370367</v>
          </cell>
          <cell r="K185">
            <v>30.36</v>
          </cell>
          <cell r="L185">
            <v>89</v>
          </cell>
          <cell r="M185">
            <v>0.65890033291718686</v>
          </cell>
          <cell r="N185">
            <v>106.8</v>
          </cell>
          <cell r="O185">
            <v>62.3</v>
          </cell>
          <cell r="P185">
            <v>-0.30000000000000004</v>
          </cell>
          <cell r="Q185">
            <v>0.51271476131026694</v>
          </cell>
          <cell r="R185">
            <v>69.221530000000001</v>
          </cell>
          <cell r="S185">
            <v>57.480500000000006</v>
          </cell>
          <cell r="T185">
            <v>7</v>
          </cell>
        </row>
        <row r="186">
          <cell r="A186">
            <v>3419</v>
          </cell>
          <cell r="B186" t="str">
            <v>CF1001 B2</v>
          </cell>
          <cell r="C186" t="str">
            <v>RISING</v>
          </cell>
          <cell r="D186" t="str">
            <v>DOUBLE CHIN-UP BAR 1080MM</v>
          </cell>
          <cell r="E186" t="str">
            <v>DOUBLE CHIN-UP BAR 1080mm</v>
          </cell>
          <cell r="F186" t="str">
            <v>PIÈCE</v>
          </cell>
          <cell r="G186">
            <v>32</v>
          </cell>
          <cell r="H186">
            <v>29.629629629629626</v>
          </cell>
          <cell r="I186">
            <v>0.15</v>
          </cell>
          <cell r="J186">
            <v>34.074074074074069</v>
          </cell>
          <cell r="K186">
            <v>34.07</v>
          </cell>
          <cell r="L186">
            <v>110</v>
          </cell>
          <cell r="M186">
            <v>0.69023569023569031</v>
          </cell>
          <cell r="N186">
            <v>132</v>
          </cell>
          <cell r="O186">
            <v>70</v>
          </cell>
          <cell r="P186">
            <v>-0.36363636363636365</v>
          </cell>
          <cell r="Q186">
            <v>0.51322751322751325</v>
          </cell>
          <cell r="R186">
            <v>77.777000000000001</v>
          </cell>
          <cell r="S186">
            <v>68.458500000000001</v>
          </cell>
          <cell r="T186">
            <v>9</v>
          </cell>
        </row>
        <row r="187">
          <cell r="A187">
            <v>3420</v>
          </cell>
          <cell r="B187" t="str">
            <v>CF1001 B1</v>
          </cell>
          <cell r="C187" t="str">
            <v>RISING</v>
          </cell>
          <cell r="D187" t="str">
            <v>DOUBLE CHIN-UP BAR 1800MM</v>
          </cell>
          <cell r="E187" t="str">
            <v>DOUBLE CHIN-UP BAR 1800mm</v>
          </cell>
          <cell r="F187" t="str">
            <v>PIÈCE</v>
          </cell>
          <cell r="G187">
            <v>39</v>
          </cell>
          <cell r="H187">
            <v>36.111111111111107</v>
          </cell>
          <cell r="I187">
            <v>0.15</v>
          </cell>
          <cell r="J187">
            <v>41.527777777777771</v>
          </cell>
          <cell r="K187">
            <v>41.53</v>
          </cell>
          <cell r="L187">
            <v>135</v>
          </cell>
          <cell r="M187">
            <v>0.6923868312757202</v>
          </cell>
          <cell r="N187">
            <v>162</v>
          </cell>
          <cell r="O187">
            <v>84</v>
          </cell>
          <cell r="P187">
            <v>-0.37777777777777777</v>
          </cell>
          <cell r="Q187">
            <v>0.50562169312169325</v>
          </cell>
          <cell r="R187">
            <v>93.332399999999993</v>
          </cell>
          <cell r="S187">
            <v>83.432249999999996</v>
          </cell>
          <cell r="T187">
            <v>12.5</v>
          </cell>
        </row>
        <row r="188">
          <cell r="A188">
            <v>4033</v>
          </cell>
          <cell r="B188">
            <v>609210</v>
          </cell>
          <cell r="C188" t="str">
            <v>AMAYA</v>
          </cell>
          <cell r="D188" t="str">
            <v>DOUBLE ELASTIQUE RESISTANCE POIGNET/CHEVILLE</v>
          </cell>
          <cell r="F188" t="str">
            <v>PIÈCE</v>
          </cell>
          <cell r="H188">
            <v>13.350000000000001</v>
          </cell>
          <cell r="I188">
            <v>0.1</v>
          </cell>
          <cell r="J188">
            <v>14.685000000000002</v>
          </cell>
          <cell r="K188">
            <v>14.69</v>
          </cell>
          <cell r="L188">
            <v>29.5</v>
          </cell>
          <cell r="M188">
            <v>0.50220338983050838</v>
          </cell>
          <cell r="N188">
            <v>35.4</v>
          </cell>
          <cell r="O188">
            <v>23.5</v>
          </cell>
          <cell r="P188">
            <v>-0.20338983050847459</v>
          </cell>
          <cell r="Q188">
            <v>0.37510638297872334</v>
          </cell>
          <cell r="R188">
            <v>26.110849999999999</v>
          </cell>
          <cell r="S188" t="str">
            <v/>
          </cell>
          <cell r="T188">
            <v>1</v>
          </cell>
        </row>
        <row r="189">
          <cell r="A189">
            <v>1521</v>
          </cell>
          <cell r="B189">
            <v>0</v>
          </cell>
          <cell r="C189" t="str">
            <v>HELISPORTS</v>
          </cell>
          <cell r="D189" t="str">
            <v>DOUBLE POIGNEE ROWING DE TIRAGE DORSAL 40CM</v>
          </cell>
          <cell r="E189" t="str">
            <v>Kroon Poignée pour rameur MB-11</v>
          </cell>
          <cell r="F189" t="str">
            <v>PIÈCE</v>
          </cell>
          <cell r="H189">
            <v>13.46</v>
          </cell>
          <cell r="I189">
            <v>0.1</v>
          </cell>
          <cell r="J189">
            <v>14.806000000000003</v>
          </cell>
          <cell r="K189">
            <v>14.81</v>
          </cell>
          <cell r="L189">
            <v>35</v>
          </cell>
          <cell r="M189">
            <v>0.57697142857142847</v>
          </cell>
          <cell r="N189">
            <v>42</v>
          </cell>
          <cell r="O189">
            <v>26.4</v>
          </cell>
          <cell r="P189">
            <v>-0.24571428571428575</v>
          </cell>
          <cell r="Q189">
            <v>0.43916666666666648</v>
          </cell>
          <cell r="R189">
            <v>29.333039999999997</v>
          </cell>
          <cell r="S189">
            <v>24.96</v>
          </cell>
          <cell r="T189">
            <v>3.75</v>
          </cell>
        </row>
        <row r="190">
          <cell r="A190">
            <v>1520</v>
          </cell>
          <cell r="B190">
            <v>0</v>
          </cell>
          <cell r="C190" t="str">
            <v>HELISPORTS</v>
          </cell>
          <cell r="D190" t="str">
            <v>DOUBLE POIGNEES DE TIRAGE BICEPS-TRICEPS</v>
          </cell>
          <cell r="E190" t="str">
            <v>Kroon MB-07 Barre Triceps</v>
          </cell>
          <cell r="F190" t="str">
            <v>PIÈCE</v>
          </cell>
          <cell r="H190">
            <v>9.49</v>
          </cell>
          <cell r="I190">
            <v>0.1</v>
          </cell>
          <cell r="J190">
            <v>10.439000000000002</v>
          </cell>
          <cell r="K190">
            <v>10.44</v>
          </cell>
          <cell r="L190">
            <v>26</v>
          </cell>
          <cell r="M190">
            <v>0.59849999999999992</v>
          </cell>
          <cell r="N190">
            <v>31.2</v>
          </cell>
          <cell r="O190">
            <v>18.8</v>
          </cell>
          <cell r="P190">
            <v>-0.27692307692307688</v>
          </cell>
          <cell r="Q190">
            <v>0.44473404255319138</v>
          </cell>
          <cell r="R190">
            <v>20.888680000000001</v>
          </cell>
          <cell r="S190">
            <v>16.001999999999999</v>
          </cell>
          <cell r="T190">
            <v>3.1</v>
          </cell>
        </row>
        <row r="191">
          <cell r="A191">
            <v>1523</v>
          </cell>
          <cell r="B191">
            <v>0</v>
          </cell>
          <cell r="C191" t="str">
            <v>TV TOURS</v>
          </cell>
          <cell r="D191" t="str">
            <v>DVD COURS MATWORK I</v>
          </cell>
          <cell r="E191" t="str">
            <v>DVD COURS MATWORK I</v>
          </cell>
          <cell r="F191" t="str">
            <v>PIÈCE</v>
          </cell>
          <cell r="H191">
            <v>1.6</v>
          </cell>
          <cell r="I191">
            <v>0.05</v>
          </cell>
          <cell r="J191">
            <v>1.6800000000000002</v>
          </cell>
          <cell r="K191">
            <v>1.68</v>
          </cell>
          <cell r="L191">
            <v>16.72</v>
          </cell>
          <cell r="M191">
            <v>0.8995215311004785</v>
          </cell>
          <cell r="N191">
            <v>20.063999999999997</v>
          </cell>
          <cell r="O191">
            <v>8.36</v>
          </cell>
          <cell r="P191">
            <v>-0.5</v>
          </cell>
          <cell r="Q191">
            <v>0.79904306220095689</v>
          </cell>
          <cell r="R191">
            <v>9.2887959999999996</v>
          </cell>
          <cell r="S191">
            <v>7.5239999999999991</v>
          </cell>
          <cell r="T191">
            <v>0.09</v>
          </cell>
        </row>
        <row r="192">
          <cell r="A192">
            <v>1524</v>
          </cell>
          <cell r="B192">
            <v>0</v>
          </cell>
          <cell r="C192" t="str">
            <v>TV TOURS</v>
          </cell>
          <cell r="D192" t="str">
            <v>DVD COURS MATWORK II</v>
          </cell>
          <cell r="E192" t="str">
            <v>DVD COURS MATWORK II</v>
          </cell>
          <cell r="F192" t="str">
            <v>PIÈCE</v>
          </cell>
          <cell r="H192">
            <v>1.6</v>
          </cell>
          <cell r="I192">
            <v>0.05</v>
          </cell>
          <cell r="J192">
            <v>1.6800000000000002</v>
          </cell>
          <cell r="K192">
            <v>1.68</v>
          </cell>
          <cell r="L192">
            <v>16.72</v>
          </cell>
          <cell r="M192">
            <v>0.8995215311004785</v>
          </cell>
          <cell r="N192">
            <v>20.063999999999997</v>
          </cell>
          <cell r="O192">
            <v>8.36</v>
          </cell>
          <cell r="P192">
            <v>-0.5</v>
          </cell>
          <cell r="Q192">
            <v>0.79904306220095689</v>
          </cell>
          <cell r="R192">
            <v>9.2887959999999996</v>
          </cell>
          <cell r="S192">
            <v>7.5239999999999991</v>
          </cell>
          <cell r="T192">
            <v>0.09</v>
          </cell>
        </row>
        <row r="193">
          <cell r="A193">
            <v>1525</v>
          </cell>
          <cell r="B193">
            <v>0</v>
          </cell>
          <cell r="C193" t="str">
            <v>TV TOURS</v>
          </cell>
          <cell r="D193" t="str">
            <v>DVD COURS MATWORK III</v>
          </cell>
          <cell r="E193" t="str">
            <v>DVD COURS MATWORK III</v>
          </cell>
          <cell r="F193" t="str">
            <v>PIÈCE</v>
          </cell>
          <cell r="H193">
            <v>1.6</v>
          </cell>
          <cell r="I193">
            <v>0.05</v>
          </cell>
          <cell r="J193">
            <v>1.6800000000000002</v>
          </cell>
          <cell r="K193">
            <v>1.68</v>
          </cell>
          <cell r="L193">
            <v>16.72</v>
          </cell>
          <cell r="M193">
            <v>0.8995215311004785</v>
          </cell>
          <cell r="N193">
            <v>20.063999999999997</v>
          </cell>
          <cell r="O193">
            <v>8.36</v>
          </cell>
          <cell r="P193">
            <v>-0.5</v>
          </cell>
          <cell r="Q193">
            <v>0.79904306220095689</v>
          </cell>
          <cell r="R193">
            <v>9.2887959999999996</v>
          </cell>
          <cell r="S193">
            <v>7.5239999999999991</v>
          </cell>
          <cell r="T193">
            <v>0.09</v>
          </cell>
        </row>
        <row r="194">
          <cell r="A194">
            <v>1526</v>
          </cell>
          <cell r="B194">
            <v>0</v>
          </cell>
          <cell r="C194" t="str">
            <v>TV TOURS</v>
          </cell>
          <cell r="D194" t="str">
            <v>DVD COURS PETIT MATERIEL</v>
          </cell>
          <cell r="E194" t="str">
            <v>DVD COURS PETIT MATERIEL</v>
          </cell>
          <cell r="F194" t="str">
            <v>PIÈCE</v>
          </cell>
          <cell r="H194">
            <v>1.6</v>
          </cell>
          <cell r="I194">
            <v>0.05</v>
          </cell>
          <cell r="J194">
            <v>1.6800000000000002</v>
          </cell>
          <cell r="K194">
            <v>1.68</v>
          </cell>
          <cell r="L194">
            <v>16.72</v>
          </cell>
          <cell r="M194">
            <v>0.8995215311004785</v>
          </cell>
          <cell r="N194">
            <v>20.063999999999997</v>
          </cell>
          <cell r="O194">
            <v>8.36</v>
          </cell>
          <cell r="P194">
            <v>-0.5</v>
          </cell>
          <cell r="Q194">
            <v>0.79904306220095689</v>
          </cell>
          <cell r="R194">
            <v>9.2887959999999996</v>
          </cell>
          <cell r="S194">
            <v>7.5239999999999991</v>
          </cell>
          <cell r="T194">
            <v>0.09</v>
          </cell>
        </row>
        <row r="195">
          <cell r="A195">
            <v>1527</v>
          </cell>
          <cell r="B195">
            <v>0</v>
          </cell>
          <cell r="C195" t="str">
            <v>TV TOURS</v>
          </cell>
          <cell r="D195" t="str">
            <v>DVD FORMATION BARREL</v>
          </cell>
          <cell r="E195" t="str">
            <v>DVD FORMATION BARREL</v>
          </cell>
          <cell r="F195" t="str">
            <v>PIÈCE</v>
          </cell>
          <cell r="G195">
            <v>0</v>
          </cell>
          <cell r="H195">
            <v>3.92</v>
          </cell>
          <cell r="I195">
            <v>0.05</v>
          </cell>
          <cell r="J195">
            <v>4.1159999999999997</v>
          </cell>
          <cell r="K195">
            <v>4.12</v>
          </cell>
          <cell r="L195">
            <v>33.450000000000003</v>
          </cell>
          <cell r="M195">
            <v>0.87695067264573989</v>
          </cell>
          <cell r="N195">
            <v>40.14</v>
          </cell>
          <cell r="O195">
            <v>16.725000000000001</v>
          </cell>
          <cell r="P195">
            <v>-0.5</v>
          </cell>
          <cell r="Q195">
            <v>0.7539013452914799</v>
          </cell>
          <cell r="R195">
            <v>18.583147500000003</v>
          </cell>
          <cell r="S195">
            <v>15.0525</v>
          </cell>
          <cell r="T195">
            <v>0.09</v>
          </cell>
        </row>
        <row r="196">
          <cell r="A196">
            <v>1528</v>
          </cell>
          <cell r="B196">
            <v>0</v>
          </cell>
          <cell r="C196" t="str">
            <v>TV TOURS</v>
          </cell>
          <cell r="D196" t="str">
            <v>DVD FORMATION MATWORK I</v>
          </cell>
          <cell r="E196" t="str">
            <v>DVD FORMATION MATWORK I</v>
          </cell>
          <cell r="F196" t="str">
            <v>PIÈCE</v>
          </cell>
          <cell r="G196">
            <v>0</v>
          </cell>
          <cell r="H196">
            <v>1.65</v>
          </cell>
          <cell r="I196">
            <v>0.05</v>
          </cell>
          <cell r="J196">
            <v>1.7324999999999999</v>
          </cell>
          <cell r="K196">
            <v>1.73</v>
          </cell>
          <cell r="L196">
            <v>25.08</v>
          </cell>
          <cell r="M196">
            <v>0.93092105263157898</v>
          </cell>
          <cell r="N196">
            <v>30.095999999999997</v>
          </cell>
          <cell r="O196">
            <v>12.54</v>
          </cell>
          <cell r="P196">
            <v>-0.5</v>
          </cell>
          <cell r="Q196">
            <v>0.86184210526315785</v>
          </cell>
          <cell r="R196">
            <v>13.933193999999999</v>
          </cell>
          <cell r="S196">
            <v>10.032</v>
          </cell>
          <cell r="T196">
            <v>0.09</v>
          </cell>
        </row>
        <row r="197">
          <cell r="A197">
            <v>1529</v>
          </cell>
          <cell r="B197">
            <v>0</v>
          </cell>
          <cell r="C197" t="str">
            <v>TV TOURS</v>
          </cell>
          <cell r="D197" t="str">
            <v>DVD FORMATION MATWORK II</v>
          </cell>
          <cell r="E197" t="str">
            <v>DVD FORMATION MATWORK II</v>
          </cell>
          <cell r="F197" t="str">
            <v>PIÈCE</v>
          </cell>
          <cell r="G197">
            <v>0</v>
          </cell>
          <cell r="H197">
            <v>1.65</v>
          </cell>
          <cell r="I197">
            <v>0.05</v>
          </cell>
          <cell r="J197">
            <v>1.7324999999999999</v>
          </cell>
          <cell r="K197">
            <v>1.73</v>
          </cell>
          <cell r="L197">
            <v>25.08</v>
          </cell>
          <cell r="M197">
            <v>0.93092105263157898</v>
          </cell>
          <cell r="N197">
            <v>30.095999999999997</v>
          </cell>
          <cell r="O197">
            <v>12.54</v>
          </cell>
          <cell r="P197">
            <v>-0.5</v>
          </cell>
          <cell r="Q197">
            <v>0.86184210526315785</v>
          </cell>
          <cell r="R197">
            <v>13.933193999999999</v>
          </cell>
          <cell r="S197">
            <v>10.032</v>
          </cell>
          <cell r="T197">
            <v>0.09</v>
          </cell>
        </row>
        <row r="198">
          <cell r="A198">
            <v>1530</v>
          </cell>
          <cell r="B198">
            <v>0</v>
          </cell>
          <cell r="C198" t="str">
            <v>TV TOURS</v>
          </cell>
          <cell r="D198" t="str">
            <v>DVD FORMATION MATWORK III</v>
          </cell>
          <cell r="E198" t="str">
            <v>DVD FORMATION MATWORK III</v>
          </cell>
          <cell r="F198" t="str">
            <v>PIÈCE</v>
          </cell>
          <cell r="G198">
            <v>0</v>
          </cell>
          <cell r="H198">
            <v>1.66</v>
          </cell>
          <cell r="I198">
            <v>0.05</v>
          </cell>
          <cell r="J198">
            <v>1.7429999999999999</v>
          </cell>
          <cell r="K198">
            <v>1.74</v>
          </cell>
          <cell r="L198">
            <v>25.08</v>
          </cell>
          <cell r="M198">
            <v>0.93050239234449761</v>
          </cell>
          <cell r="N198">
            <v>30.095999999999997</v>
          </cell>
          <cell r="O198">
            <v>12.54</v>
          </cell>
          <cell r="P198">
            <v>-0.5</v>
          </cell>
          <cell r="Q198">
            <v>0.86100478468899522</v>
          </cell>
          <cell r="R198">
            <v>13.933193999999999</v>
          </cell>
          <cell r="S198">
            <v>10.032</v>
          </cell>
          <cell r="T198">
            <v>0.09</v>
          </cell>
        </row>
        <row r="199">
          <cell r="A199">
            <v>1531</v>
          </cell>
          <cell r="B199">
            <v>0</v>
          </cell>
          <cell r="C199" t="str">
            <v>TV TOURS</v>
          </cell>
          <cell r="D199" t="str">
            <v>DVD FORMATION PETIT MATERIEL</v>
          </cell>
          <cell r="E199" t="str">
            <v>DVD FORMATION PETIT MATERIEL</v>
          </cell>
          <cell r="F199" t="str">
            <v>PIÈCE</v>
          </cell>
          <cell r="G199">
            <v>0</v>
          </cell>
          <cell r="H199">
            <v>1.66</v>
          </cell>
          <cell r="I199">
            <v>0.05</v>
          </cell>
          <cell r="J199">
            <v>1.7429999999999999</v>
          </cell>
          <cell r="K199">
            <v>1.74</v>
          </cell>
          <cell r="L199">
            <v>33.450000000000003</v>
          </cell>
          <cell r="M199">
            <v>0.9478923766816143</v>
          </cell>
          <cell r="N199">
            <v>40.14</v>
          </cell>
          <cell r="O199">
            <v>16.725000000000001</v>
          </cell>
          <cell r="P199">
            <v>-0.5</v>
          </cell>
          <cell r="Q199">
            <v>0.89578475336322871</v>
          </cell>
          <cell r="R199">
            <v>18.583147500000003</v>
          </cell>
          <cell r="S199">
            <v>13.375999999999999</v>
          </cell>
          <cell r="T199">
            <v>0.09</v>
          </cell>
        </row>
        <row r="200">
          <cell r="A200">
            <v>1532</v>
          </cell>
          <cell r="B200">
            <v>0</v>
          </cell>
          <cell r="C200" t="str">
            <v>TV TOURS</v>
          </cell>
          <cell r="D200" t="str">
            <v>DVD FORMATION REFORMER</v>
          </cell>
          <cell r="E200" t="str">
            <v>DVD FORMATION REFORMER</v>
          </cell>
          <cell r="F200" t="str">
            <v>PIÈCE</v>
          </cell>
          <cell r="G200">
            <v>0</v>
          </cell>
          <cell r="H200">
            <v>2.93</v>
          </cell>
          <cell r="I200">
            <v>0.05</v>
          </cell>
          <cell r="J200">
            <v>3.0765000000000002</v>
          </cell>
          <cell r="K200">
            <v>3.08</v>
          </cell>
          <cell r="L200">
            <v>33.450000000000003</v>
          </cell>
          <cell r="M200">
            <v>0.90802690582959644</v>
          </cell>
          <cell r="N200">
            <v>40.14</v>
          </cell>
          <cell r="O200">
            <v>16.725000000000001</v>
          </cell>
          <cell r="P200">
            <v>-0.5</v>
          </cell>
          <cell r="Q200">
            <v>0.81605381165919288</v>
          </cell>
          <cell r="R200">
            <v>18.583147500000003</v>
          </cell>
          <cell r="S200">
            <v>13.380000000000003</v>
          </cell>
          <cell r="T200">
            <v>0.09</v>
          </cell>
        </row>
        <row r="201">
          <cell r="A201">
            <v>1533</v>
          </cell>
          <cell r="B201">
            <v>0</v>
          </cell>
          <cell r="C201" t="str">
            <v>TV TOURS</v>
          </cell>
          <cell r="D201" t="str">
            <v>DVD FORMATION STABITITY</v>
          </cell>
          <cell r="E201" t="str">
            <v>DVD FORMATION STABITITY</v>
          </cell>
          <cell r="F201" t="str">
            <v>PIÈCE</v>
          </cell>
          <cell r="G201">
            <v>0</v>
          </cell>
          <cell r="H201">
            <v>3.93</v>
          </cell>
          <cell r="I201">
            <v>0.05</v>
          </cell>
          <cell r="J201">
            <v>4.1265000000000001</v>
          </cell>
          <cell r="K201">
            <v>4.13</v>
          </cell>
          <cell r="L201">
            <v>33.450000000000003</v>
          </cell>
          <cell r="M201">
            <v>0.87663677130044848</v>
          </cell>
          <cell r="N201">
            <v>40.14</v>
          </cell>
          <cell r="O201">
            <v>16.725000000000001</v>
          </cell>
          <cell r="P201">
            <v>-0.5</v>
          </cell>
          <cell r="Q201">
            <v>0.75327354260089685</v>
          </cell>
          <cell r="R201">
            <v>18.583147500000003</v>
          </cell>
          <cell r="S201">
            <v>15.0525</v>
          </cell>
          <cell r="T201">
            <v>0.09</v>
          </cell>
        </row>
        <row r="202">
          <cell r="A202">
            <v>1543</v>
          </cell>
          <cell r="C202" t="str">
            <v>WOHLSTAND</v>
          </cell>
          <cell r="D202" t="str">
            <v>ECHELLE DE VITESSE</v>
          </cell>
          <cell r="E202" t="str">
            <v>ADJUSTABLE AGILITY LADDER 4M</v>
          </cell>
          <cell r="F202" t="str">
            <v>PIÈCE</v>
          </cell>
          <cell r="G202">
            <v>6.72</v>
          </cell>
          <cell r="H202">
            <v>6.2222222222222214</v>
          </cell>
          <cell r="I202">
            <v>0.1</v>
          </cell>
          <cell r="J202">
            <v>6.8444444444444441</v>
          </cell>
          <cell r="K202">
            <v>6.84</v>
          </cell>
          <cell r="L202">
            <v>28</v>
          </cell>
          <cell r="M202">
            <v>0.75555555555555554</v>
          </cell>
          <cell r="N202">
            <v>33.6</v>
          </cell>
          <cell r="O202">
            <v>16.899999999999999</v>
          </cell>
          <cell r="P202">
            <v>-0.39642857142857146</v>
          </cell>
          <cell r="Q202">
            <v>0.59500328731097962</v>
          </cell>
          <cell r="R202">
            <v>18.777589999999996</v>
          </cell>
          <cell r="S202">
            <v>12.793499999999998</v>
          </cell>
          <cell r="T202">
            <v>1.1000000000000001</v>
          </cell>
        </row>
        <row r="203">
          <cell r="A203">
            <v>1544</v>
          </cell>
          <cell r="B203">
            <v>550590</v>
          </cell>
          <cell r="C203" t="str">
            <v>AMAYA</v>
          </cell>
          <cell r="D203" t="str">
            <v>ELASTIBAND 10KG AMA ORANGE</v>
          </cell>
          <cell r="E203" t="str">
            <v>ELASTIBAND 10KG AMA ORANGE</v>
          </cell>
          <cell r="F203" t="str">
            <v>PIÈCE</v>
          </cell>
          <cell r="G203">
            <v>0</v>
          </cell>
          <cell r="H203">
            <v>2.0999999999999996</v>
          </cell>
          <cell r="I203">
            <v>0.1</v>
          </cell>
          <cell r="J203">
            <v>2.3099999999999996</v>
          </cell>
          <cell r="K203">
            <v>2.31</v>
          </cell>
          <cell r="L203">
            <v>8.5</v>
          </cell>
          <cell r="M203">
            <v>0.72823529411764709</v>
          </cell>
          <cell r="N203">
            <v>10.199999999999999</v>
          </cell>
          <cell r="O203">
            <v>5.0999999999999996</v>
          </cell>
          <cell r="P203">
            <v>-0.4</v>
          </cell>
          <cell r="Q203">
            <v>0.54705882352941182</v>
          </cell>
          <cell r="R203">
            <v>5.6666099999999995</v>
          </cell>
          <cell r="S203">
            <v>5.0999999999999996</v>
          </cell>
          <cell r="T203">
            <v>0.04</v>
          </cell>
        </row>
        <row r="204">
          <cell r="A204">
            <v>1545</v>
          </cell>
          <cell r="B204">
            <v>550591</v>
          </cell>
          <cell r="C204" t="str">
            <v>AMAYA</v>
          </cell>
          <cell r="D204" t="str">
            <v>ELASTIBAND 15G AMA VERT</v>
          </cell>
          <cell r="E204" t="str">
            <v>ELASTIBAND 15G AMA VERT</v>
          </cell>
          <cell r="F204" t="str">
            <v>PIÈCE</v>
          </cell>
          <cell r="G204">
            <v>0</v>
          </cell>
          <cell r="H204">
            <v>3.3000000000000003</v>
          </cell>
          <cell r="I204">
            <v>0.1</v>
          </cell>
          <cell r="J204">
            <v>3.6300000000000008</v>
          </cell>
          <cell r="K204">
            <v>3.63</v>
          </cell>
          <cell r="L204">
            <v>10.75</v>
          </cell>
          <cell r="M204">
            <v>0.66232558139534881</v>
          </cell>
          <cell r="N204">
            <v>12.9</v>
          </cell>
          <cell r="O204">
            <v>6.45</v>
          </cell>
          <cell r="P204">
            <v>-0.39999999999999997</v>
          </cell>
          <cell r="Q204">
            <v>0.43720930232558131</v>
          </cell>
          <cell r="R204">
            <v>7.166595</v>
          </cell>
          <cell r="S204">
            <v>6.45</v>
          </cell>
          <cell r="T204">
            <v>0.06</v>
          </cell>
        </row>
        <row r="205">
          <cell r="A205">
            <v>1546</v>
          </cell>
          <cell r="B205">
            <v>550592</v>
          </cell>
          <cell r="C205" t="str">
            <v>AMAYA</v>
          </cell>
          <cell r="D205" t="str">
            <v>ELASTIBAND 20KG AMA BLEU</v>
          </cell>
          <cell r="E205" t="str">
            <v>ELASTIBAND 20KG AMA BLEU</v>
          </cell>
          <cell r="F205" t="str">
            <v>PIÈCE</v>
          </cell>
          <cell r="G205">
            <v>0</v>
          </cell>
          <cell r="H205">
            <v>3.75</v>
          </cell>
          <cell r="I205">
            <v>0.1</v>
          </cell>
          <cell r="J205">
            <v>4.125</v>
          </cell>
          <cell r="K205">
            <v>4.13</v>
          </cell>
          <cell r="L205">
            <v>13.25</v>
          </cell>
          <cell r="M205">
            <v>0.68867924528301883</v>
          </cell>
          <cell r="N205">
            <v>15.899999999999999</v>
          </cell>
          <cell r="O205">
            <v>7.95</v>
          </cell>
          <cell r="P205">
            <v>-0.39999999999999997</v>
          </cell>
          <cell r="Q205">
            <v>0.48113207547169812</v>
          </cell>
          <cell r="R205">
            <v>8.8332449999999998</v>
          </cell>
          <cell r="S205">
            <v>7.9499999999999993</v>
          </cell>
          <cell r="T205">
            <v>0.1</v>
          </cell>
        </row>
        <row r="206">
          <cell r="A206">
            <v>4034</v>
          </cell>
          <cell r="B206">
            <v>609880</v>
          </cell>
          <cell r="C206" t="str">
            <v>AMAYA</v>
          </cell>
          <cell r="D206" t="str">
            <v>ELASTIQUE DE RESISTANCE DEUX POIGNETS/DEUX CHEVILLES MEDIUM</v>
          </cell>
          <cell r="F206" t="str">
            <v>PIÈCE</v>
          </cell>
          <cell r="H206">
            <v>26.771999999999998</v>
          </cell>
          <cell r="I206">
            <v>0.1</v>
          </cell>
          <cell r="J206">
            <v>29.449200000000001</v>
          </cell>
          <cell r="K206">
            <v>29.45</v>
          </cell>
          <cell r="L206">
            <v>59</v>
          </cell>
          <cell r="M206">
            <v>0.50086101694915253</v>
          </cell>
          <cell r="N206">
            <v>70.8</v>
          </cell>
          <cell r="O206">
            <v>47</v>
          </cell>
          <cell r="P206">
            <v>-0.20338983050847459</v>
          </cell>
          <cell r="Q206">
            <v>0.37342127659574464</v>
          </cell>
          <cell r="R206">
            <v>52.221699999999998</v>
          </cell>
          <cell r="S206" t="str">
            <v/>
          </cell>
          <cell r="T206">
            <v>1</v>
          </cell>
        </row>
        <row r="207">
          <cell r="A207">
            <v>4035</v>
          </cell>
          <cell r="B207">
            <v>609881</v>
          </cell>
          <cell r="C207" t="str">
            <v>AMAYA</v>
          </cell>
          <cell r="D207" t="str">
            <v>ELASTIQUE DE RESISTANCE DEUX POIGNETS/DEUX CHEVILLES STRONG</v>
          </cell>
          <cell r="F207" t="str">
            <v>PIÈCE</v>
          </cell>
          <cell r="H207">
            <v>28.987499999999997</v>
          </cell>
          <cell r="I207">
            <v>0.1</v>
          </cell>
          <cell r="J207">
            <v>31.88625</v>
          </cell>
          <cell r="K207">
            <v>31.89</v>
          </cell>
          <cell r="L207">
            <v>64</v>
          </cell>
          <cell r="M207">
            <v>0.50177734374999994</v>
          </cell>
          <cell r="N207">
            <v>76.8</v>
          </cell>
          <cell r="O207">
            <v>51</v>
          </cell>
          <cell r="P207">
            <v>-0.203125</v>
          </cell>
          <cell r="Q207">
            <v>0.37477941176470586</v>
          </cell>
          <cell r="R207">
            <v>56.6661</v>
          </cell>
          <cell r="S207" t="str">
            <v/>
          </cell>
          <cell r="T207">
            <v>1</v>
          </cell>
        </row>
        <row r="208">
          <cell r="A208">
            <v>1547</v>
          </cell>
          <cell r="B208">
            <v>609200</v>
          </cell>
          <cell r="C208" t="str">
            <v>AMAYA</v>
          </cell>
          <cell r="D208" t="str">
            <v>ELASTIQUE DE RESISTANCE POIGNEE/CHEVILLE</v>
          </cell>
          <cell r="E208" t="str">
            <v>ELASTIQUE DE RESISTANCE POIGNEE/CHEVILLE</v>
          </cell>
          <cell r="F208" t="str">
            <v>PIÈCE</v>
          </cell>
          <cell r="G208">
            <v>0</v>
          </cell>
          <cell r="H208">
            <v>8.25</v>
          </cell>
          <cell r="I208">
            <v>0.1</v>
          </cell>
          <cell r="J208">
            <v>9.0750000000000011</v>
          </cell>
          <cell r="K208">
            <v>9.08</v>
          </cell>
          <cell r="L208">
            <v>20</v>
          </cell>
          <cell r="M208">
            <v>0.5462499999999999</v>
          </cell>
          <cell r="N208">
            <v>24</v>
          </cell>
          <cell r="O208">
            <v>15</v>
          </cell>
          <cell r="P208">
            <v>-0.25</v>
          </cell>
          <cell r="Q208">
            <v>0.39499999999999991</v>
          </cell>
          <cell r="R208">
            <v>16.666499999999999</v>
          </cell>
          <cell r="S208">
            <v>17.556000000000001</v>
          </cell>
          <cell r="T208">
            <v>0.66</v>
          </cell>
        </row>
        <row r="209">
          <cell r="A209">
            <v>1549</v>
          </cell>
          <cell r="B209">
            <v>609202</v>
          </cell>
          <cell r="C209" t="str">
            <v>AMAYA</v>
          </cell>
          <cell r="D209" t="str">
            <v>ELASTIQUE DE RESISTANCE TAILLE</v>
          </cell>
          <cell r="E209" t="str">
            <v>ELASTIQUE DE RESISTANCE TAILLE</v>
          </cell>
          <cell r="F209" t="str">
            <v>PIÈCE</v>
          </cell>
          <cell r="G209">
            <v>0</v>
          </cell>
          <cell r="H209">
            <v>29.700000000000003</v>
          </cell>
          <cell r="I209">
            <v>0.1</v>
          </cell>
          <cell r="J209">
            <v>32.670000000000009</v>
          </cell>
          <cell r="K209">
            <v>32.67</v>
          </cell>
          <cell r="L209">
            <v>55</v>
          </cell>
          <cell r="M209">
            <v>0.40599999999999981</v>
          </cell>
          <cell r="N209">
            <v>66</v>
          </cell>
          <cell r="O209">
            <v>49.5</v>
          </cell>
          <cell r="P209">
            <v>-0.1</v>
          </cell>
          <cell r="Q209">
            <v>0.33999999999999986</v>
          </cell>
          <cell r="R209">
            <v>54.999449999999996</v>
          </cell>
          <cell r="S209">
            <v>41.472000000000008</v>
          </cell>
          <cell r="T209">
            <v>0.68</v>
          </cell>
        </row>
        <row r="210">
          <cell r="A210">
            <v>2317</v>
          </cell>
          <cell r="B210">
            <v>609216</v>
          </cell>
          <cell r="C210" t="str">
            <v>AMAYA</v>
          </cell>
          <cell r="D210" t="str">
            <v>ELASTIQUE DE RESISTANCE TRAVAIL SAUT</v>
          </cell>
          <cell r="E210" t="str">
            <v>ELASTIQUE DE RESISTANCE TRAVAIL SAUT</v>
          </cell>
          <cell r="F210" t="str">
            <v>PIÈCE</v>
          </cell>
          <cell r="G210">
            <v>0</v>
          </cell>
          <cell r="H210">
            <v>7.4250000000000007</v>
          </cell>
          <cell r="I210">
            <v>0.1</v>
          </cell>
          <cell r="J210">
            <v>8.1675000000000022</v>
          </cell>
          <cell r="K210">
            <v>8.17</v>
          </cell>
          <cell r="L210">
            <v>15.8</v>
          </cell>
          <cell r="M210">
            <v>0.48306962025316447</v>
          </cell>
          <cell r="N210">
            <v>18.96</v>
          </cell>
          <cell r="O210">
            <v>12.7</v>
          </cell>
          <cell r="P210">
            <v>-0.19620253164556969</v>
          </cell>
          <cell r="Q210">
            <v>0.3568897637795273</v>
          </cell>
          <cell r="R210">
            <v>14.110969999999998</v>
          </cell>
          <cell r="S210">
            <v>11.602500000000001</v>
          </cell>
          <cell r="T210">
            <v>0.67</v>
          </cell>
        </row>
        <row r="211">
          <cell r="A211">
            <v>3412</v>
          </cell>
          <cell r="B211" t="str">
            <v xml:space="preserve">CF1002 B1 </v>
          </cell>
          <cell r="C211" t="str">
            <v>RISING</v>
          </cell>
          <cell r="D211" t="str">
            <v>ELEVATION CROSS BAR 1552MM</v>
          </cell>
          <cell r="E211" t="str">
            <v>ELEVATION CROSS BAR 1552mm</v>
          </cell>
          <cell r="F211" t="str">
            <v>PAIRE</v>
          </cell>
          <cell r="G211">
            <v>72</v>
          </cell>
          <cell r="H211">
            <v>66.666666666666657</v>
          </cell>
          <cell r="I211">
            <v>0.15</v>
          </cell>
          <cell r="J211">
            <v>76.666666666666643</v>
          </cell>
          <cell r="K211">
            <v>76.67</v>
          </cell>
          <cell r="L211">
            <v>159</v>
          </cell>
          <cell r="M211">
            <v>0.51781970649895193</v>
          </cell>
          <cell r="N211">
            <v>190.79999999999998</v>
          </cell>
          <cell r="O211">
            <v>127</v>
          </cell>
          <cell r="P211">
            <v>-0.20125786163522014</v>
          </cell>
          <cell r="Q211">
            <v>0.39632545931758545</v>
          </cell>
          <cell r="R211">
            <v>141.1097</v>
          </cell>
          <cell r="S211">
            <v>108.93662499999999</v>
          </cell>
          <cell r="T211">
            <v>23</v>
          </cell>
        </row>
        <row r="212">
          <cell r="A212">
            <v>3413</v>
          </cell>
          <cell r="B212" t="str">
            <v>CF1002 B2</v>
          </cell>
          <cell r="C212" t="str">
            <v>RISING</v>
          </cell>
          <cell r="D212" t="str">
            <v>ELEVATION CROSS BAR 2119MM</v>
          </cell>
          <cell r="E212" t="str">
            <v>ELEVATION CROSS BAR 2119mm</v>
          </cell>
          <cell r="F212" t="str">
            <v>PAIRE</v>
          </cell>
          <cell r="G212">
            <v>90</v>
          </cell>
          <cell r="H212">
            <v>83.333333333333329</v>
          </cell>
          <cell r="I212">
            <v>0.15</v>
          </cell>
          <cell r="J212">
            <v>95.833333333333314</v>
          </cell>
          <cell r="K212">
            <v>95.83</v>
          </cell>
          <cell r="L212">
            <v>199</v>
          </cell>
          <cell r="M212">
            <v>0.51842546063651596</v>
          </cell>
          <cell r="N212">
            <v>238.79999999999998</v>
          </cell>
          <cell r="O212">
            <v>159</v>
          </cell>
          <cell r="P212">
            <v>-0.20100502512562815</v>
          </cell>
          <cell r="Q212">
            <v>0.39727463312368982</v>
          </cell>
          <cell r="R212">
            <v>176.66489999999999</v>
          </cell>
          <cell r="S212">
            <v>136.16574999999995</v>
          </cell>
          <cell r="T212">
            <v>30</v>
          </cell>
        </row>
        <row r="213">
          <cell r="A213">
            <v>3813</v>
          </cell>
          <cell r="B213" t="str">
            <v xml:space="preserve">CF1002 B3 </v>
          </cell>
          <cell r="C213" t="str">
            <v>RISING</v>
          </cell>
          <cell r="D213" t="str">
            <v>ELEVATION CROSS BAR TRANSVERSAL 1215MM</v>
          </cell>
          <cell r="E213" t="str">
            <v>ELEVATION CROSS BAR TRANSVERSAL 1215mm</v>
          </cell>
          <cell r="F213" t="str">
            <v>PAIRE</v>
          </cell>
          <cell r="G213">
            <v>44.5</v>
          </cell>
          <cell r="H213">
            <v>41.203703703703702</v>
          </cell>
          <cell r="I213">
            <v>0.15</v>
          </cell>
          <cell r="J213">
            <v>47.384259259259252</v>
          </cell>
          <cell r="K213">
            <v>47.38</v>
          </cell>
          <cell r="L213">
            <v>99</v>
          </cell>
          <cell r="M213">
            <v>0.52137111859334095</v>
          </cell>
          <cell r="N213">
            <v>118.8</v>
          </cell>
          <cell r="O213">
            <v>79</v>
          </cell>
          <cell r="P213">
            <v>-0.20202020202020202</v>
          </cell>
          <cell r="Q213">
            <v>0.40019924988279432</v>
          </cell>
          <cell r="R213">
            <v>87.776899999999998</v>
          </cell>
          <cell r="S213">
            <v>67.34</v>
          </cell>
          <cell r="T213">
            <v>12</v>
          </cell>
        </row>
        <row r="214">
          <cell r="A214">
            <v>4092</v>
          </cell>
          <cell r="B214" t="str">
            <v>WX-ELLY-01</v>
          </cell>
          <cell r="C214" t="str">
            <v>WATERFLEX</v>
          </cell>
          <cell r="D214" t="str">
            <v>ELLIPTIQUE AQUA</v>
          </cell>
          <cell r="F214" t="str">
            <v>PIÈCE</v>
          </cell>
          <cell r="H214">
            <v>931</v>
          </cell>
          <cell r="J214">
            <v>931</v>
          </cell>
          <cell r="K214">
            <v>931</v>
          </cell>
          <cell r="L214">
            <v>1459.5</v>
          </cell>
          <cell r="M214">
            <v>0.36211031175059949</v>
          </cell>
          <cell r="N214">
            <v>1751.3999999999999</v>
          </cell>
          <cell r="O214">
            <v>1390</v>
          </cell>
          <cell r="P214">
            <v>-4.7619047619047616E-2</v>
          </cell>
          <cell r="Q214">
            <v>0.33021582733812949</v>
          </cell>
          <cell r="R214">
            <v>1544.4289999999999</v>
          </cell>
          <cell r="S214" t="str">
            <v/>
          </cell>
          <cell r="T214">
            <v>26</v>
          </cell>
        </row>
        <row r="215">
          <cell r="A215">
            <v>5056</v>
          </cell>
          <cell r="B215" t="str">
            <v>NODUX</v>
          </cell>
          <cell r="C215" t="str">
            <v>BODY TONE</v>
          </cell>
          <cell r="D215" t="str">
            <v>ELLIPTIQUE NODUX</v>
          </cell>
          <cell r="F215" t="str">
            <v>PIÈCE</v>
          </cell>
          <cell r="G215">
            <v>1595</v>
          </cell>
          <cell r="H215">
            <v>1476.8518518518517</v>
          </cell>
          <cell r="I215">
            <v>0.1</v>
          </cell>
          <cell r="J215">
            <v>1624.537037037037</v>
          </cell>
          <cell r="K215">
            <v>1624.54</v>
          </cell>
          <cell r="L215">
            <v>4125</v>
          </cell>
          <cell r="M215">
            <v>0.60617283950617284</v>
          </cell>
          <cell r="N215">
            <v>4950</v>
          </cell>
          <cell r="O215">
            <v>2887.5</v>
          </cell>
          <cell r="P215">
            <v>-0.3</v>
          </cell>
          <cell r="Q215">
            <v>0.43738977072310403</v>
          </cell>
          <cell r="R215">
            <v>3208.30125</v>
          </cell>
          <cell r="S215" t="str">
            <v/>
          </cell>
          <cell r="T215">
            <v>120</v>
          </cell>
        </row>
        <row r="216">
          <cell r="A216">
            <v>3495</v>
          </cell>
          <cell r="B216">
            <v>0</v>
          </cell>
          <cell r="C216" t="str">
            <v>MUSIC STOCK</v>
          </cell>
          <cell r="D216" t="str">
            <v>ENCEINTE  ROADBOY65 + MICRO ET LECTEUR CD</v>
          </cell>
          <cell r="E216" t="str">
            <v>Enceinte  roadboy65</v>
          </cell>
          <cell r="F216" t="str">
            <v>PIÈCE</v>
          </cell>
          <cell r="H216">
            <v>449.24</v>
          </cell>
          <cell r="I216">
            <v>0</v>
          </cell>
          <cell r="J216">
            <v>449.24</v>
          </cell>
          <cell r="K216">
            <v>449.24</v>
          </cell>
          <cell r="L216">
            <v>499.16</v>
          </cell>
          <cell r="M216">
            <v>0.10000801346261723</v>
          </cell>
          <cell r="N216">
            <v>598.99199999999996</v>
          </cell>
          <cell r="O216">
            <v>499.16</v>
          </cell>
          <cell r="P216">
            <v>0</v>
          </cell>
          <cell r="Q216">
            <v>0.10000801346261723</v>
          </cell>
          <cell r="R216">
            <v>554.61667599999998</v>
          </cell>
          <cell r="S216">
            <v>115.83</v>
          </cell>
          <cell r="T216">
            <v>23</v>
          </cell>
        </row>
        <row r="217">
          <cell r="A217">
            <v>2627</v>
          </cell>
          <cell r="B217">
            <v>0</v>
          </cell>
          <cell r="C217" t="str">
            <v>MUSIC STOCK</v>
          </cell>
          <cell r="D217" t="str">
            <v>ENCEINTE BOSE L1 COMPACT</v>
          </cell>
          <cell r="E217" t="str">
            <v>ENCEINTE BOSE NOUVELLE GÉNÉRATION</v>
          </cell>
          <cell r="F217" t="str">
            <v>PIÈCE</v>
          </cell>
          <cell r="H217">
            <v>749.25</v>
          </cell>
          <cell r="I217">
            <v>0</v>
          </cell>
          <cell r="J217">
            <v>749.25</v>
          </cell>
          <cell r="K217">
            <v>749.25</v>
          </cell>
          <cell r="L217">
            <v>832.5</v>
          </cell>
          <cell r="M217">
            <v>9.9999999999999978E-2</v>
          </cell>
          <cell r="N217">
            <v>999</v>
          </cell>
          <cell r="O217">
            <v>832.5</v>
          </cell>
          <cell r="P217">
            <v>0</v>
          </cell>
          <cell r="Q217">
            <v>9.9999999999999978E-2</v>
          </cell>
          <cell r="R217">
            <v>924.99074999999993</v>
          </cell>
          <cell r="S217">
            <v>457.87500000000006</v>
          </cell>
          <cell r="T217">
            <v>10</v>
          </cell>
        </row>
        <row r="218">
          <cell r="A218">
            <v>3497</v>
          </cell>
          <cell r="B218">
            <v>0</v>
          </cell>
          <cell r="C218" t="str">
            <v>MUSIC STOCK</v>
          </cell>
          <cell r="D218" t="str">
            <v>ENCEINTE MIPRO 120W</v>
          </cell>
          <cell r="E218" t="str">
            <v>Enceinte MIPRO 120w</v>
          </cell>
          <cell r="F218" t="str">
            <v>PIÈCE</v>
          </cell>
          <cell r="G218">
            <v>0</v>
          </cell>
          <cell r="H218">
            <v>894.6</v>
          </cell>
          <cell r="I218">
            <v>0</v>
          </cell>
          <cell r="J218">
            <v>894.6</v>
          </cell>
          <cell r="K218">
            <v>894.6</v>
          </cell>
          <cell r="L218">
            <v>1244.17</v>
          </cell>
          <cell r="M218">
            <v>0.28096642741747513</v>
          </cell>
          <cell r="N218">
            <v>1493.0040000000001</v>
          </cell>
          <cell r="O218">
            <v>1244.17</v>
          </cell>
          <cell r="P218">
            <v>0</v>
          </cell>
          <cell r="Q218">
            <v>0.28096642741747513</v>
          </cell>
          <cell r="R218">
            <v>1382.397287</v>
          </cell>
          <cell r="S218">
            <v>912.5</v>
          </cell>
          <cell r="T218">
            <v>13</v>
          </cell>
        </row>
        <row r="219">
          <cell r="A219">
            <v>3499</v>
          </cell>
          <cell r="B219">
            <v>0</v>
          </cell>
          <cell r="C219" t="str">
            <v>MUSIC STOCK</v>
          </cell>
          <cell r="D219" t="str">
            <v>ENCEINTE MIPRO 50W</v>
          </cell>
          <cell r="E219" t="str">
            <v>Enceinte MIPRO 50w</v>
          </cell>
          <cell r="F219" t="str">
            <v>PIÈCE</v>
          </cell>
          <cell r="H219">
            <v>568.79999999999995</v>
          </cell>
          <cell r="I219">
            <v>0</v>
          </cell>
          <cell r="J219">
            <v>568.79999999999995</v>
          </cell>
          <cell r="K219">
            <v>568.79999999999995</v>
          </cell>
          <cell r="L219">
            <v>632</v>
          </cell>
          <cell r="M219">
            <v>0.10000000000000009</v>
          </cell>
          <cell r="N219">
            <v>758.4</v>
          </cell>
          <cell r="O219">
            <v>632</v>
          </cell>
          <cell r="P219">
            <v>0</v>
          </cell>
          <cell r="Q219">
            <v>0.10000000000000009</v>
          </cell>
          <cell r="R219">
            <v>702.21519999999998</v>
          </cell>
          <cell r="S219">
            <v>587.5</v>
          </cell>
          <cell r="T219">
            <v>15</v>
          </cell>
        </row>
        <row r="220">
          <cell r="A220">
            <v>3498</v>
          </cell>
          <cell r="B220">
            <v>0</v>
          </cell>
          <cell r="C220" t="str">
            <v>MUSIC STOCK</v>
          </cell>
          <cell r="D220" t="str">
            <v>ENCEINTE MIPRO 70W</v>
          </cell>
          <cell r="E220" t="str">
            <v>Enceinte MIPRO 70w</v>
          </cell>
          <cell r="F220" t="str">
            <v>PIÈCE</v>
          </cell>
          <cell r="G220">
            <v>0</v>
          </cell>
          <cell r="H220">
            <v>636.29999999999995</v>
          </cell>
          <cell r="I220">
            <v>0</v>
          </cell>
          <cell r="J220">
            <v>636.29999999999995</v>
          </cell>
          <cell r="K220">
            <v>636.29999999999995</v>
          </cell>
          <cell r="L220">
            <v>915</v>
          </cell>
          <cell r="M220">
            <v>0.30459016393442628</v>
          </cell>
          <cell r="N220">
            <v>1098</v>
          </cell>
          <cell r="O220">
            <v>915</v>
          </cell>
          <cell r="P220">
            <v>0</v>
          </cell>
          <cell r="Q220">
            <v>0.30459016393442628</v>
          </cell>
          <cell r="R220">
            <v>1016.6564999999999</v>
          </cell>
          <cell r="S220">
            <v>687.5</v>
          </cell>
          <cell r="T220">
            <v>18</v>
          </cell>
        </row>
        <row r="221">
          <cell r="A221">
            <v>3500</v>
          </cell>
          <cell r="B221">
            <v>0</v>
          </cell>
          <cell r="C221" t="str">
            <v>MUSIC STOCK</v>
          </cell>
          <cell r="D221" t="str">
            <v>ENCEINTE ROADBOY65</v>
          </cell>
          <cell r="E221" t="str">
            <v>Enceinte roadboy65 + micro et lecteur CD</v>
          </cell>
          <cell r="F221" t="str">
            <v>PIÈCE</v>
          </cell>
          <cell r="H221">
            <v>111.74</v>
          </cell>
          <cell r="I221">
            <v>0</v>
          </cell>
          <cell r="J221">
            <v>111.74</v>
          </cell>
          <cell r="K221">
            <v>111.74</v>
          </cell>
          <cell r="L221">
            <v>124.16</v>
          </cell>
          <cell r="M221">
            <v>0.10003221649484539</v>
          </cell>
          <cell r="N221">
            <v>148.99199999999999</v>
          </cell>
          <cell r="O221">
            <v>124.16</v>
          </cell>
          <cell r="P221">
            <v>0</v>
          </cell>
          <cell r="Q221">
            <v>0.10003221649484539</v>
          </cell>
          <cell r="R221">
            <v>137.95417599999999</v>
          </cell>
          <cell r="S221">
            <v>498.74399999999997</v>
          </cell>
          <cell r="T221">
            <v>5</v>
          </cell>
        </row>
        <row r="222">
          <cell r="A222">
            <v>2622</v>
          </cell>
          <cell r="B222">
            <v>0</v>
          </cell>
          <cell r="C222" t="str">
            <v>MUSIC STOCK</v>
          </cell>
          <cell r="D222" t="str">
            <v>ENCEINTE WHARFEDALE</v>
          </cell>
          <cell r="E222" t="str">
            <v>Wharfedale Titan 12</v>
          </cell>
          <cell r="F222" t="str">
            <v>PIÈCE</v>
          </cell>
          <cell r="H222">
            <v>360</v>
          </cell>
          <cell r="I222">
            <v>0</v>
          </cell>
          <cell r="J222">
            <v>360</v>
          </cell>
          <cell r="K222">
            <v>360</v>
          </cell>
          <cell r="L222">
            <v>400</v>
          </cell>
          <cell r="M222">
            <v>9.9999999999999978E-2</v>
          </cell>
          <cell r="N222">
            <v>480</v>
          </cell>
          <cell r="O222">
            <v>400</v>
          </cell>
          <cell r="P222">
            <v>0</v>
          </cell>
          <cell r="Q222">
            <v>9.9999999999999978E-2</v>
          </cell>
          <cell r="R222">
            <v>444.44</v>
          </cell>
          <cell r="S222">
            <v>350</v>
          </cell>
          <cell r="T222">
            <v>23</v>
          </cell>
        </row>
        <row r="223">
          <cell r="A223">
            <v>4047</v>
          </cell>
          <cell r="B223">
            <v>300055</v>
          </cell>
          <cell r="C223" t="str">
            <v>AMAYA</v>
          </cell>
          <cell r="D223" t="str">
            <v>ESPALIER BOIS DOUBLE</v>
          </cell>
          <cell r="F223" t="str">
            <v>PIÈCE</v>
          </cell>
          <cell r="H223">
            <v>199.99</v>
          </cell>
          <cell r="I223">
            <v>0.1</v>
          </cell>
          <cell r="J223">
            <v>219.98900000000003</v>
          </cell>
          <cell r="K223">
            <v>219.99</v>
          </cell>
          <cell r="L223">
            <v>380</v>
          </cell>
          <cell r="M223">
            <v>0.42108157894736831</v>
          </cell>
          <cell r="N223">
            <v>456</v>
          </cell>
          <cell r="O223">
            <v>322</v>
          </cell>
          <cell r="P223">
            <v>-0.15263157894736842</v>
          </cell>
          <cell r="Q223">
            <v>0.31680434782608691</v>
          </cell>
          <cell r="R223">
            <v>357.77420000000001</v>
          </cell>
          <cell r="S223" t="str">
            <v/>
          </cell>
          <cell r="T223">
            <v>50</v>
          </cell>
        </row>
        <row r="224">
          <cell r="A224">
            <v>4046</v>
          </cell>
          <cell r="B224">
            <v>300050</v>
          </cell>
          <cell r="C224" t="str">
            <v>AMAYA</v>
          </cell>
          <cell r="D224" t="str">
            <v>ESPALIER BOIS SIMPLE</v>
          </cell>
          <cell r="F224" t="str">
            <v>PIÈCE</v>
          </cell>
          <cell r="H224">
            <v>131.25</v>
          </cell>
          <cell r="I224">
            <v>0.1</v>
          </cell>
          <cell r="J224">
            <v>144.375</v>
          </cell>
          <cell r="K224">
            <v>144.38</v>
          </cell>
          <cell r="L224">
            <v>250</v>
          </cell>
          <cell r="M224">
            <v>0.42249999999999999</v>
          </cell>
          <cell r="N224">
            <v>300</v>
          </cell>
          <cell r="O224">
            <v>212</v>
          </cell>
          <cell r="P224">
            <v>-0.152</v>
          </cell>
          <cell r="Q224">
            <v>0.31898584905660377</v>
          </cell>
          <cell r="R224">
            <v>235.5532</v>
          </cell>
          <cell r="S224" t="str">
            <v/>
          </cell>
          <cell r="T224">
            <v>90</v>
          </cell>
        </row>
        <row r="225">
          <cell r="A225">
            <v>2349</v>
          </cell>
          <cell r="B225">
            <v>300060</v>
          </cell>
          <cell r="C225" t="str">
            <v>AMAYA</v>
          </cell>
          <cell r="D225" t="str">
            <v>ESPALIER BOIS/ALU</v>
          </cell>
          <cell r="E225" t="str">
            <v>ESPALIER SIMPLE</v>
          </cell>
          <cell r="F225" t="str">
            <v>PIÈCE</v>
          </cell>
          <cell r="G225">
            <v>0</v>
          </cell>
          <cell r="H225">
            <v>137.8125</v>
          </cell>
          <cell r="I225">
            <v>0.1</v>
          </cell>
          <cell r="J225">
            <v>151.59375</v>
          </cell>
          <cell r="K225">
            <v>151.59</v>
          </cell>
          <cell r="L225">
            <v>290</v>
          </cell>
          <cell r="M225">
            <v>0.47726293103448281</v>
          </cell>
          <cell r="N225">
            <v>348</v>
          </cell>
          <cell r="O225">
            <v>235</v>
          </cell>
          <cell r="P225">
            <v>-0.18965517241379309</v>
          </cell>
          <cell r="Q225">
            <v>0.35492021276595742</v>
          </cell>
          <cell r="R225">
            <v>261.10849999999999</v>
          </cell>
          <cell r="S225">
            <v>210</v>
          </cell>
          <cell r="T225">
            <v>36</v>
          </cell>
        </row>
        <row r="226">
          <cell r="A226">
            <v>1554</v>
          </cell>
          <cell r="B226">
            <v>0</v>
          </cell>
          <cell r="C226" t="str">
            <v>SVELTUS</v>
          </cell>
          <cell r="D226" t="str">
            <v>FILET BALLONS PAILLE</v>
          </cell>
          <cell r="E226" t="str">
            <v>FILET BALLONS PAILLE</v>
          </cell>
          <cell r="F226" t="str">
            <v>PIÈCE</v>
          </cell>
          <cell r="G226">
            <v>0</v>
          </cell>
          <cell r="H226">
            <v>4.4000000000000004</v>
          </cell>
          <cell r="I226">
            <v>0.1</v>
          </cell>
          <cell r="J226">
            <v>4.8400000000000007</v>
          </cell>
          <cell r="K226">
            <v>4.84</v>
          </cell>
          <cell r="L226">
            <v>9</v>
          </cell>
          <cell r="M226">
            <v>0.46222222222222209</v>
          </cell>
          <cell r="N226">
            <v>10.799999999999999</v>
          </cell>
          <cell r="O226">
            <v>7.5</v>
          </cell>
          <cell r="P226">
            <v>-0.16666666666666666</v>
          </cell>
          <cell r="Q226">
            <v>0.35466666666666657</v>
          </cell>
          <cell r="R226">
            <v>8.3332499999999996</v>
          </cell>
          <cell r="S226">
            <v>5.9490000000000007</v>
          </cell>
          <cell r="T226">
            <v>0.1</v>
          </cell>
        </row>
        <row r="227">
          <cell r="A227">
            <v>1835</v>
          </cell>
          <cell r="C227" t="str">
            <v>GIBBON</v>
          </cell>
          <cell r="D227" t="str">
            <v>FITNESS LINE GIBBON</v>
          </cell>
          <cell r="F227" t="str">
            <v>PIÈCE</v>
          </cell>
          <cell r="H227">
            <v>31.4</v>
          </cell>
          <cell r="I227">
            <v>0.1</v>
          </cell>
          <cell r="J227">
            <v>34.54</v>
          </cell>
          <cell r="K227">
            <v>34.54</v>
          </cell>
          <cell r="L227">
            <v>66.599999999999994</v>
          </cell>
          <cell r="M227">
            <v>0.48138138138138131</v>
          </cell>
          <cell r="N227">
            <v>79.919999999999987</v>
          </cell>
          <cell r="O227">
            <v>59.9</v>
          </cell>
          <cell r="P227">
            <v>-0.10060060060060054</v>
          </cell>
          <cell r="Q227">
            <v>0.42337228714524211</v>
          </cell>
          <cell r="R227">
            <v>66.55489</v>
          </cell>
          <cell r="S227" t="str">
            <v/>
          </cell>
          <cell r="T227">
            <v>3</v>
          </cell>
        </row>
        <row r="228">
          <cell r="A228">
            <v>2351</v>
          </cell>
          <cell r="B228" t="str">
            <v>1213-05</v>
          </cell>
          <cell r="C228" t="str">
            <v>WOHLSTAND</v>
          </cell>
          <cell r="D228" t="str">
            <v>FITNESS TUBE LIGHT ORANGE</v>
          </cell>
          <cell r="E228" t="str">
            <v>FITNESS TUBE Light</v>
          </cell>
          <cell r="F228" t="str">
            <v>PIÈCE</v>
          </cell>
          <cell r="G228">
            <v>1.78</v>
          </cell>
          <cell r="H228">
            <v>1.6481481481481481</v>
          </cell>
          <cell r="I228">
            <v>0.15</v>
          </cell>
          <cell r="J228">
            <v>1.8953703703703701</v>
          </cell>
          <cell r="K228">
            <v>1.9</v>
          </cell>
          <cell r="L228">
            <v>6.5</v>
          </cell>
          <cell r="M228">
            <v>0.7084045584045584</v>
          </cell>
          <cell r="N228">
            <v>7.8</v>
          </cell>
          <cell r="O228">
            <v>3.7</v>
          </cell>
          <cell r="P228">
            <v>-0.43076923076923074</v>
          </cell>
          <cell r="Q228">
            <v>0.48773773773773788</v>
          </cell>
          <cell r="R228">
            <v>4.1110699999999998</v>
          </cell>
          <cell r="S228">
            <v>3.6355000000000004</v>
          </cell>
          <cell r="T228">
            <v>0.15</v>
          </cell>
        </row>
        <row r="229">
          <cell r="A229">
            <v>2353</v>
          </cell>
          <cell r="B229" t="str">
            <v>1213-05</v>
          </cell>
          <cell r="C229" t="str">
            <v>WOHLSTAND</v>
          </cell>
          <cell r="D229" t="str">
            <v>FITNESS TUBE MEDIUM VERT</v>
          </cell>
          <cell r="E229" t="str">
            <v>FITNESS TUBE Medium</v>
          </cell>
          <cell r="F229" t="str">
            <v>PIÈCE</v>
          </cell>
          <cell r="G229">
            <v>1.92</v>
          </cell>
          <cell r="H229">
            <v>1.7777777777777777</v>
          </cell>
          <cell r="I229">
            <v>0.15</v>
          </cell>
          <cell r="J229">
            <v>2.0444444444444443</v>
          </cell>
          <cell r="K229">
            <v>2.04</v>
          </cell>
          <cell r="L229">
            <v>6.7</v>
          </cell>
          <cell r="M229">
            <v>0.69485903814262029</v>
          </cell>
          <cell r="N229">
            <v>8.0399999999999991</v>
          </cell>
          <cell r="O229">
            <v>4.0999999999999996</v>
          </cell>
          <cell r="P229">
            <v>-0.38805970149253738</v>
          </cell>
          <cell r="Q229">
            <v>0.50135501355013545</v>
          </cell>
          <cell r="R229">
            <v>4.5555099999999999</v>
          </cell>
          <cell r="S229">
            <v>3.7950000000000004</v>
          </cell>
          <cell r="T229">
            <v>0.15</v>
          </cell>
        </row>
        <row r="230">
          <cell r="A230">
            <v>4027</v>
          </cell>
          <cell r="B230">
            <v>609900</v>
          </cell>
          <cell r="C230" t="str">
            <v>AMAYA</v>
          </cell>
          <cell r="D230" t="str">
            <v>FITNESS TUBE NEOPRENE LIGHT</v>
          </cell>
          <cell r="F230" t="str">
            <v>PIÈCE</v>
          </cell>
          <cell r="H230">
            <v>2.5499999999999998</v>
          </cell>
          <cell r="I230">
            <v>0.1</v>
          </cell>
          <cell r="J230">
            <v>2.8050000000000002</v>
          </cell>
          <cell r="K230">
            <v>2.81</v>
          </cell>
          <cell r="L230">
            <v>7</v>
          </cell>
          <cell r="M230">
            <v>0.5992857142857142</v>
          </cell>
          <cell r="N230">
            <v>8.4</v>
          </cell>
          <cell r="O230">
            <v>4.9000000000000004</v>
          </cell>
          <cell r="P230">
            <v>-0.29999999999999993</v>
          </cell>
          <cell r="Q230">
            <v>0.42755102040816328</v>
          </cell>
          <cell r="R230">
            <v>5.4443900000000003</v>
          </cell>
          <cell r="S230" t="str">
            <v/>
          </cell>
          <cell r="T230">
            <v>0.15</v>
          </cell>
        </row>
        <row r="231">
          <cell r="A231">
            <v>4028</v>
          </cell>
          <cell r="B231">
            <v>609901</v>
          </cell>
          <cell r="C231" t="str">
            <v>AMAYA</v>
          </cell>
          <cell r="D231" t="str">
            <v>FITNESS TUBE NEOPRENE MEDIUM</v>
          </cell>
          <cell r="F231" t="str">
            <v>PIÈCE</v>
          </cell>
          <cell r="H231">
            <v>2.6624999999999996</v>
          </cell>
          <cell r="I231">
            <v>0.1</v>
          </cell>
          <cell r="J231">
            <v>2.92875</v>
          </cell>
          <cell r="K231">
            <v>2.93</v>
          </cell>
          <cell r="L231">
            <v>7.5</v>
          </cell>
          <cell r="M231">
            <v>0.60949999999999993</v>
          </cell>
          <cell r="N231">
            <v>9</v>
          </cell>
          <cell r="O231">
            <v>5.25</v>
          </cell>
          <cell r="P231">
            <v>-0.3</v>
          </cell>
          <cell r="Q231">
            <v>0.44214285714285717</v>
          </cell>
          <cell r="R231">
            <v>5.8332749999999995</v>
          </cell>
          <cell r="S231" t="str">
            <v/>
          </cell>
          <cell r="T231">
            <v>0.15</v>
          </cell>
        </row>
        <row r="232">
          <cell r="A232">
            <v>4029</v>
          </cell>
          <cell r="B232">
            <v>609902</v>
          </cell>
          <cell r="C232" t="str">
            <v>AMAYA</v>
          </cell>
          <cell r="D232" t="str">
            <v>FITNESS TUBE NEOPRENE STRONG</v>
          </cell>
          <cell r="F232" t="str">
            <v>PIÈCE</v>
          </cell>
          <cell r="H232">
            <v>2.8499999999999996</v>
          </cell>
          <cell r="I232">
            <v>0.1</v>
          </cell>
          <cell r="J232">
            <v>3.1349999999999998</v>
          </cell>
          <cell r="K232">
            <v>3.14</v>
          </cell>
          <cell r="L232">
            <v>8</v>
          </cell>
          <cell r="M232">
            <v>0.60812500000000003</v>
          </cell>
          <cell r="N232">
            <v>9.6</v>
          </cell>
          <cell r="O232">
            <v>5.6</v>
          </cell>
          <cell r="P232">
            <v>-0.30000000000000004</v>
          </cell>
          <cell r="Q232">
            <v>0.44017857142857142</v>
          </cell>
          <cell r="R232">
            <v>6.2221599999999997</v>
          </cell>
          <cell r="S232" t="str">
            <v/>
          </cell>
          <cell r="T232">
            <v>0.15</v>
          </cell>
        </row>
        <row r="233">
          <cell r="A233">
            <v>2632</v>
          </cell>
          <cell r="B233">
            <v>609640</v>
          </cell>
          <cell r="C233" t="str">
            <v>AMAYA</v>
          </cell>
          <cell r="D233" t="str">
            <v xml:space="preserve">FITNESS TUBE PRO LIGHT </v>
          </cell>
          <cell r="E233" t="str">
            <v xml:space="preserve">FITNESS TUBE PRO LIGHT </v>
          </cell>
          <cell r="F233" t="str">
            <v>PIÈCE</v>
          </cell>
          <cell r="G233">
            <v>0</v>
          </cell>
          <cell r="H233">
            <v>4.7249999999999996</v>
          </cell>
          <cell r="I233">
            <v>0.1</v>
          </cell>
          <cell r="J233">
            <v>5.1974999999999998</v>
          </cell>
          <cell r="K233">
            <v>5.2</v>
          </cell>
          <cell r="L233">
            <v>11</v>
          </cell>
          <cell r="M233">
            <v>0.52750000000000008</v>
          </cell>
          <cell r="N233">
            <v>13.2</v>
          </cell>
          <cell r="O233">
            <v>9.5</v>
          </cell>
          <cell r="P233">
            <v>-0.13636363636363635</v>
          </cell>
          <cell r="Q233">
            <v>0.45289473684210524</v>
          </cell>
          <cell r="R233">
            <v>10.55545</v>
          </cell>
          <cell r="S233">
            <v>8.9700000000000006</v>
          </cell>
          <cell r="T233">
            <v>0.27</v>
          </cell>
        </row>
        <row r="234">
          <cell r="A234">
            <v>2633</v>
          </cell>
          <cell r="B234">
            <v>609641</v>
          </cell>
          <cell r="C234" t="str">
            <v>AMAYA</v>
          </cell>
          <cell r="D234" t="str">
            <v xml:space="preserve">FITNESS TUBE PRO MEDIUM </v>
          </cell>
          <cell r="E234" t="str">
            <v xml:space="preserve">FITNESS TUBE PRO MEDIUM </v>
          </cell>
          <cell r="F234" t="str">
            <v>PIÈCE</v>
          </cell>
          <cell r="G234">
            <v>0</v>
          </cell>
          <cell r="H234">
            <v>5.0250000000000004</v>
          </cell>
          <cell r="I234">
            <v>0.1</v>
          </cell>
          <cell r="J234">
            <v>5.5275000000000007</v>
          </cell>
          <cell r="K234">
            <v>5.53</v>
          </cell>
          <cell r="L234">
            <v>12</v>
          </cell>
          <cell r="M234">
            <v>0.53937499999999994</v>
          </cell>
          <cell r="N234">
            <v>14.399999999999999</v>
          </cell>
          <cell r="O234">
            <v>10.3</v>
          </cell>
          <cell r="P234">
            <v>-0.14166666666666661</v>
          </cell>
          <cell r="Q234">
            <v>0.4633495145631068</v>
          </cell>
          <cell r="R234">
            <v>11.444330000000001</v>
          </cell>
          <cell r="S234">
            <v>9.509500000000001</v>
          </cell>
          <cell r="T234">
            <v>0.26</v>
          </cell>
        </row>
        <row r="235">
          <cell r="A235">
            <v>2634</v>
          </cell>
          <cell r="B235">
            <v>609642</v>
          </cell>
          <cell r="C235" t="str">
            <v>AMAYA</v>
          </cell>
          <cell r="D235" t="str">
            <v xml:space="preserve">FITNESS TUBE PRO STRONG </v>
          </cell>
          <cell r="E235" t="str">
            <v xml:space="preserve">FITNESS TUBE PRO STRONG </v>
          </cell>
          <cell r="F235" t="str">
            <v>PIÈCE</v>
          </cell>
          <cell r="G235">
            <v>0</v>
          </cell>
          <cell r="H235">
            <v>5.3249999999999993</v>
          </cell>
          <cell r="I235">
            <v>0.1</v>
          </cell>
          <cell r="J235">
            <v>5.8574999999999999</v>
          </cell>
          <cell r="K235">
            <v>5.86</v>
          </cell>
          <cell r="L235">
            <v>13</v>
          </cell>
          <cell r="M235">
            <v>0.5494230769230769</v>
          </cell>
          <cell r="N235">
            <v>15.6</v>
          </cell>
          <cell r="O235">
            <v>11.15</v>
          </cell>
          <cell r="P235">
            <v>-0.14230769230769227</v>
          </cell>
          <cell r="Q235">
            <v>0.47466367713004487</v>
          </cell>
          <cell r="R235">
            <v>12.388764999999999</v>
          </cell>
          <cell r="S235">
            <v>10.0555</v>
          </cell>
          <cell r="T235">
            <v>0.28999999999999998</v>
          </cell>
        </row>
        <row r="236">
          <cell r="A236">
            <v>1556</v>
          </cell>
          <cell r="B236" t="str">
            <v>1213-05</v>
          </cell>
          <cell r="C236" t="str">
            <v>WOHLSTAND</v>
          </cell>
          <cell r="D236" t="str">
            <v>FITNESS TUBE STRONG BLEU</v>
          </cell>
          <cell r="E236" t="str">
            <v>FITNESS TUBE Strong</v>
          </cell>
          <cell r="F236" t="str">
            <v>PIÈCE</v>
          </cell>
          <cell r="G236">
            <v>2.0299999999999998</v>
          </cell>
          <cell r="H236">
            <v>1.8796296296296293</v>
          </cell>
          <cell r="I236">
            <v>0.15</v>
          </cell>
          <cell r="J236">
            <v>2.1615740740740734</v>
          </cell>
          <cell r="K236">
            <v>2.16</v>
          </cell>
          <cell r="L236">
            <v>7</v>
          </cell>
          <cell r="M236">
            <v>0.69120370370370376</v>
          </cell>
          <cell r="N236">
            <v>8.4</v>
          </cell>
          <cell r="O236">
            <v>4.5</v>
          </cell>
          <cell r="P236">
            <v>-0.35714285714285715</v>
          </cell>
          <cell r="Q236">
            <v>0.51965020576131704</v>
          </cell>
          <cell r="R236">
            <v>4.9999500000000001</v>
          </cell>
          <cell r="S236">
            <v>4.125</v>
          </cell>
          <cell r="T236">
            <v>0.16</v>
          </cell>
        </row>
        <row r="237">
          <cell r="A237">
            <v>4024</v>
          </cell>
          <cell r="C237" t="str">
            <v>RISING</v>
          </cell>
          <cell r="D237" t="str">
            <v>FIXATION MURALE POUR CORDE</v>
          </cell>
          <cell r="F237" t="str">
            <v>PIÈCE</v>
          </cell>
          <cell r="G237">
            <v>2</v>
          </cell>
          <cell r="H237">
            <v>1.8518518518518516</v>
          </cell>
          <cell r="I237">
            <v>0.15</v>
          </cell>
          <cell r="J237">
            <v>2.1296296296296293</v>
          </cell>
          <cell r="K237">
            <v>2.13</v>
          </cell>
          <cell r="L237">
            <v>15</v>
          </cell>
          <cell r="M237">
            <v>0.85802469135802473</v>
          </cell>
          <cell r="N237">
            <v>18</v>
          </cell>
          <cell r="O237">
            <v>12</v>
          </cell>
          <cell r="P237">
            <v>-0.2</v>
          </cell>
          <cell r="Q237">
            <v>0.82253086419753085</v>
          </cell>
          <cell r="R237">
            <v>13.3332</v>
          </cell>
          <cell r="S237" t="str">
            <v/>
          </cell>
          <cell r="T237">
            <v>0.2</v>
          </cell>
        </row>
        <row r="238">
          <cell r="A238">
            <v>5012</v>
          </cell>
          <cell r="B238" t="str">
            <v>EB04</v>
          </cell>
          <cell r="C238" t="str">
            <v>BODY TONE</v>
          </cell>
          <cell r="D238" t="str">
            <v>FLAT BENCH</v>
          </cell>
          <cell r="F238" t="str">
            <v>PIÈCE</v>
          </cell>
          <cell r="G238">
            <v>175</v>
          </cell>
          <cell r="H238">
            <v>162.03703703703704</v>
          </cell>
          <cell r="I238">
            <v>0.1</v>
          </cell>
          <cell r="J238">
            <v>178.24074074074076</v>
          </cell>
          <cell r="K238">
            <v>178.24</v>
          </cell>
          <cell r="L238">
            <v>385</v>
          </cell>
          <cell r="M238">
            <v>0.53703703703703698</v>
          </cell>
          <cell r="N238">
            <v>462</v>
          </cell>
          <cell r="O238">
            <v>269.5</v>
          </cell>
          <cell r="P238">
            <v>-0.3</v>
          </cell>
          <cell r="Q238">
            <v>0.33862433862433849</v>
          </cell>
          <cell r="R238">
            <v>299.44144999999997</v>
          </cell>
          <cell r="S238" t="str">
            <v/>
          </cell>
          <cell r="T238">
            <v>24</v>
          </cell>
        </row>
        <row r="239">
          <cell r="A239">
            <v>3783</v>
          </cell>
          <cell r="C239" t="str">
            <v>FLE-XX</v>
          </cell>
          <cell r="D239" t="str">
            <v>FLE-XX BASIC - BACK ARCH</v>
          </cell>
          <cell r="F239" t="str">
            <v>PIÈCE</v>
          </cell>
          <cell r="H239">
            <v>600</v>
          </cell>
          <cell r="J239">
            <v>600</v>
          </cell>
          <cell r="K239">
            <v>600</v>
          </cell>
          <cell r="L239">
            <v>1091</v>
          </cell>
          <cell r="M239">
            <v>0.45004582951420713</v>
          </cell>
          <cell r="N239">
            <v>1309.2</v>
          </cell>
          <cell r="O239">
            <v>1091</v>
          </cell>
          <cell r="P239">
            <v>0</v>
          </cell>
          <cell r="Q239">
            <v>0.45004582951420713</v>
          </cell>
          <cell r="R239">
            <v>1212.2101</v>
          </cell>
          <cell r="S239" t="str">
            <v/>
          </cell>
          <cell r="T239">
            <v>100</v>
          </cell>
        </row>
        <row r="240">
          <cell r="A240">
            <v>3787</v>
          </cell>
          <cell r="C240" t="str">
            <v>FLE-XX</v>
          </cell>
          <cell r="D240" t="str">
            <v>FLE-XX BASIC - CHEST</v>
          </cell>
          <cell r="F240" t="str">
            <v>PIÈCE</v>
          </cell>
          <cell r="H240">
            <v>825</v>
          </cell>
          <cell r="J240">
            <v>825</v>
          </cell>
          <cell r="K240">
            <v>825</v>
          </cell>
          <cell r="L240">
            <v>1500</v>
          </cell>
          <cell r="M240">
            <v>0.44999999999999996</v>
          </cell>
          <cell r="N240">
            <v>1800</v>
          </cell>
          <cell r="O240">
            <v>1500</v>
          </cell>
          <cell r="P240">
            <v>0</v>
          </cell>
          <cell r="Q240">
            <v>0.44999999999999996</v>
          </cell>
          <cell r="R240">
            <v>1666.6499999999999</v>
          </cell>
          <cell r="S240" t="str">
            <v/>
          </cell>
          <cell r="T240">
            <v>100</v>
          </cell>
        </row>
        <row r="241">
          <cell r="A241">
            <v>3782</v>
          </cell>
          <cell r="C241" t="str">
            <v>FLE-XX</v>
          </cell>
          <cell r="D241" t="str">
            <v>FLE-XX BASIC - CIRCUIT COMPLET</v>
          </cell>
          <cell r="F241" t="str">
            <v>SET</v>
          </cell>
          <cell r="H241">
            <v>8850</v>
          </cell>
          <cell r="J241">
            <v>8850</v>
          </cell>
          <cell r="K241">
            <v>8850</v>
          </cell>
          <cell r="L241">
            <v>16091</v>
          </cell>
          <cell r="M241">
            <v>0.45000310732707727</v>
          </cell>
          <cell r="N241">
            <v>19309.2</v>
          </cell>
          <cell r="O241">
            <v>16091</v>
          </cell>
          <cell r="P241">
            <v>0</v>
          </cell>
          <cell r="Q241">
            <v>0.45000310732707727</v>
          </cell>
          <cell r="R241">
            <v>17878.7101</v>
          </cell>
          <cell r="S241" t="str">
            <v/>
          </cell>
          <cell r="T241">
            <v>100</v>
          </cell>
        </row>
        <row r="242">
          <cell r="A242">
            <v>3789</v>
          </cell>
          <cell r="C242" t="str">
            <v>FLE-XX</v>
          </cell>
          <cell r="D242" t="str">
            <v>FLE-XX BASIC - HIP</v>
          </cell>
          <cell r="F242" t="str">
            <v>PIÈCE</v>
          </cell>
          <cell r="H242">
            <v>675</v>
          </cell>
          <cell r="J242">
            <v>675</v>
          </cell>
          <cell r="K242">
            <v>675</v>
          </cell>
          <cell r="L242">
            <v>1227</v>
          </cell>
          <cell r="M242">
            <v>0.44987775061124691</v>
          </cell>
          <cell r="N242">
            <v>1472.3999999999999</v>
          </cell>
          <cell r="O242">
            <v>1227</v>
          </cell>
          <cell r="P242">
            <v>0</v>
          </cell>
          <cell r="Q242">
            <v>0.44987775061124691</v>
          </cell>
          <cell r="R242">
            <v>1363.3197</v>
          </cell>
          <cell r="S242" t="str">
            <v/>
          </cell>
          <cell r="T242">
            <v>100</v>
          </cell>
        </row>
        <row r="243">
          <cell r="A243">
            <v>3788</v>
          </cell>
          <cell r="C243" t="str">
            <v>FLE-XX</v>
          </cell>
          <cell r="D243" t="str">
            <v>FLE-XX BASIC - LEG CURL</v>
          </cell>
          <cell r="F243" t="str">
            <v>PIÈCE</v>
          </cell>
          <cell r="H243">
            <v>1100</v>
          </cell>
          <cell r="J243">
            <v>1100</v>
          </cell>
          <cell r="K243">
            <v>1100</v>
          </cell>
          <cell r="L243">
            <v>2000</v>
          </cell>
          <cell r="M243">
            <v>0.44999999999999996</v>
          </cell>
          <cell r="N243">
            <v>2400</v>
          </cell>
          <cell r="O243">
            <v>2000</v>
          </cell>
          <cell r="P243">
            <v>0</v>
          </cell>
          <cell r="Q243">
            <v>0.44999999999999996</v>
          </cell>
          <cell r="R243">
            <v>2222.1999999999998</v>
          </cell>
          <cell r="S243" t="str">
            <v/>
          </cell>
          <cell r="T243">
            <v>100</v>
          </cell>
        </row>
        <row r="244">
          <cell r="A244">
            <v>3790</v>
          </cell>
          <cell r="C244" t="str">
            <v>FLE-XX</v>
          </cell>
          <cell r="D244" t="str">
            <v>FLE-XX BASIC - LEG EXTENSION</v>
          </cell>
          <cell r="F244" t="str">
            <v>PIÈCE</v>
          </cell>
          <cell r="H244">
            <v>1050</v>
          </cell>
          <cell r="J244">
            <v>1050</v>
          </cell>
          <cell r="K244">
            <v>1050</v>
          </cell>
          <cell r="L244">
            <v>1909</v>
          </cell>
          <cell r="M244">
            <v>0.44997380827658462</v>
          </cell>
          <cell r="N244">
            <v>2290.7999999999997</v>
          </cell>
          <cell r="O244">
            <v>1909</v>
          </cell>
          <cell r="P244">
            <v>0</v>
          </cell>
          <cell r="Q244">
            <v>0.44997380827658462</v>
          </cell>
          <cell r="R244">
            <v>2121.0898999999999</v>
          </cell>
          <cell r="S244" t="str">
            <v/>
          </cell>
          <cell r="T244">
            <v>100</v>
          </cell>
        </row>
        <row r="245">
          <cell r="A245">
            <v>3785</v>
          </cell>
          <cell r="C245" t="str">
            <v>FLE-XX</v>
          </cell>
          <cell r="D245" t="str">
            <v>FLE-XX BASIC - MUSHROOM</v>
          </cell>
          <cell r="F245" t="str">
            <v>PIÈCE</v>
          </cell>
          <cell r="H245">
            <v>1025</v>
          </cell>
          <cell r="J245">
            <v>1025</v>
          </cell>
          <cell r="K245">
            <v>1025</v>
          </cell>
          <cell r="L245">
            <v>1864</v>
          </cell>
          <cell r="M245">
            <v>0.45010729613733902</v>
          </cell>
          <cell r="N245">
            <v>2236.7999999999997</v>
          </cell>
          <cell r="O245">
            <v>1864</v>
          </cell>
          <cell r="P245">
            <v>0</v>
          </cell>
          <cell r="Q245">
            <v>0.45010729613733902</v>
          </cell>
          <cell r="R245">
            <v>2071.0904</v>
          </cell>
          <cell r="S245" t="str">
            <v/>
          </cell>
          <cell r="T245">
            <v>100</v>
          </cell>
        </row>
        <row r="246">
          <cell r="A246">
            <v>3784</v>
          </cell>
          <cell r="C246" t="str">
            <v>FLE-XX</v>
          </cell>
          <cell r="D246" t="str">
            <v>FLE-XX BASIC - RABBIT</v>
          </cell>
          <cell r="F246" t="str">
            <v>PIÈCE</v>
          </cell>
          <cell r="H246">
            <v>1050</v>
          </cell>
          <cell r="J246">
            <v>1050</v>
          </cell>
          <cell r="K246">
            <v>1050</v>
          </cell>
          <cell r="L246">
            <v>1909</v>
          </cell>
          <cell r="M246">
            <v>0.44997380827658462</v>
          </cell>
          <cell r="N246">
            <v>2290.7999999999997</v>
          </cell>
          <cell r="O246">
            <v>1909</v>
          </cell>
          <cell r="P246">
            <v>0</v>
          </cell>
          <cell r="Q246">
            <v>0.44997380827658462</v>
          </cell>
          <cell r="R246">
            <v>2121.0898999999999</v>
          </cell>
          <cell r="S246" t="str">
            <v/>
          </cell>
          <cell r="T246">
            <v>100</v>
          </cell>
        </row>
        <row r="247">
          <cell r="A247">
            <v>3786</v>
          </cell>
          <cell r="C247" t="str">
            <v>FLE-XX</v>
          </cell>
          <cell r="D247" t="str">
            <v>FLE-XX BASIC - SPLIT</v>
          </cell>
          <cell r="F247" t="str">
            <v>PIÈCE</v>
          </cell>
          <cell r="H247">
            <v>875</v>
          </cell>
          <cell r="J247">
            <v>875</v>
          </cell>
          <cell r="K247">
            <v>875</v>
          </cell>
          <cell r="L247">
            <v>1591</v>
          </cell>
          <cell r="M247">
            <v>0.45003142677561281</v>
          </cell>
          <cell r="N247">
            <v>1909.1999999999998</v>
          </cell>
          <cell r="O247">
            <v>1591</v>
          </cell>
          <cell r="P247">
            <v>0</v>
          </cell>
          <cell r="Q247">
            <v>0.45003142677561281</v>
          </cell>
          <cell r="R247">
            <v>1767.7601</v>
          </cell>
          <cell r="S247" t="str">
            <v/>
          </cell>
          <cell r="T247">
            <v>100</v>
          </cell>
        </row>
        <row r="248">
          <cell r="A248">
            <v>3922</v>
          </cell>
          <cell r="B248" t="str">
            <v>Typ 8</v>
          </cell>
          <cell r="C248" t="str">
            <v>FLE-XX</v>
          </cell>
          <cell r="D248" t="str">
            <v>FLE-XX CLASSIC - BACK ARCH</v>
          </cell>
          <cell r="E248" t="str">
            <v>circuit complet FLE-XX</v>
          </cell>
          <cell r="F248" t="str">
            <v>PIÈCE</v>
          </cell>
          <cell r="G248">
            <v>0</v>
          </cell>
          <cell r="H248">
            <v>800</v>
          </cell>
          <cell r="J248">
            <v>800</v>
          </cell>
          <cell r="K248">
            <v>800</v>
          </cell>
          <cell r="L248">
            <v>1455</v>
          </cell>
          <cell r="M248">
            <v>0.45017182130584188</v>
          </cell>
          <cell r="N248">
            <v>1746</v>
          </cell>
          <cell r="O248">
            <v>1455</v>
          </cell>
          <cell r="P248">
            <v>0</v>
          </cell>
          <cell r="Q248">
            <v>0.45017182130584188</v>
          </cell>
          <cell r="R248">
            <v>1616.6505</v>
          </cell>
          <cell r="S248">
            <v>1350.9</v>
          </cell>
          <cell r="T248">
            <v>100</v>
          </cell>
        </row>
        <row r="249">
          <cell r="A249">
            <v>3926</v>
          </cell>
          <cell r="B249" t="str">
            <v>Typ 3</v>
          </cell>
          <cell r="C249" t="str">
            <v>FLE-XX</v>
          </cell>
          <cell r="D249" t="str">
            <v>FLE-XX CLASSIC - CHEST</v>
          </cell>
          <cell r="E249" t="str">
            <v>circuit complet FLE-XX</v>
          </cell>
          <cell r="F249" t="str">
            <v>PIÈCE</v>
          </cell>
          <cell r="G249">
            <v>0</v>
          </cell>
          <cell r="H249">
            <v>1475</v>
          </cell>
          <cell r="J249">
            <v>1475</v>
          </cell>
          <cell r="K249">
            <v>1475</v>
          </cell>
          <cell r="L249">
            <v>2682</v>
          </cell>
          <cell r="M249">
            <v>0.45003728560775536</v>
          </cell>
          <cell r="N249">
            <v>3218.4</v>
          </cell>
          <cell r="O249">
            <v>2682</v>
          </cell>
          <cell r="P249">
            <v>0</v>
          </cell>
          <cell r="Q249">
            <v>0.45003728560775536</v>
          </cell>
          <cell r="R249">
            <v>2979.9701999999997</v>
          </cell>
          <cell r="S249">
            <v>2757.6</v>
          </cell>
          <cell r="T249">
            <v>100</v>
          </cell>
        </row>
        <row r="250">
          <cell r="A250">
            <v>3392</v>
          </cell>
          <cell r="B250">
            <v>0</v>
          </cell>
          <cell r="C250" t="str">
            <v>FLE-XX</v>
          </cell>
          <cell r="D250" t="str">
            <v>FLE-XX CLASSIC - CIRCUIT COMPLET</v>
          </cell>
          <cell r="E250" t="str">
            <v>circuit complet FLE-XX</v>
          </cell>
          <cell r="F250" t="str">
            <v>SET</v>
          </cell>
          <cell r="G250">
            <v>0</v>
          </cell>
          <cell r="H250">
            <v>13100</v>
          </cell>
          <cell r="J250">
            <v>13100</v>
          </cell>
          <cell r="K250">
            <v>13100</v>
          </cell>
          <cell r="L250">
            <v>23818</v>
          </cell>
          <cell r="M250">
            <v>0.44999580149466789</v>
          </cell>
          <cell r="N250">
            <v>28581.599999999999</v>
          </cell>
          <cell r="O250">
            <v>23818</v>
          </cell>
          <cell r="P250">
            <v>0</v>
          </cell>
          <cell r="Q250">
            <v>0.44999580149466789</v>
          </cell>
          <cell r="R250">
            <v>26464.179799999998</v>
          </cell>
          <cell r="S250">
            <v>23400</v>
          </cell>
          <cell r="T250">
            <v>100</v>
          </cell>
        </row>
        <row r="251">
          <cell r="A251">
            <v>3928</v>
          </cell>
          <cell r="B251" t="str">
            <v>Typ 2</v>
          </cell>
          <cell r="C251" t="str">
            <v>FLE-XX</v>
          </cell>
          <cell r="D251" t="str">
            <v>FLE-XX CLASSIC - HIP</v>
          </cell>
          <cell r="E251" t="str">
            <v>circuit complet FLE-XX</v>
          </cell>
          <cell r="F251" t="str">
            <v>PIÈCE</v>
          </cell>
          <cell r="G251">
            <v>0</v>
          </cell>
          <cell r="H251">
            <v>1150</v>
          </cell>
          <cell r="J251">
            <v>1150</v>
          </cell>
          <cell r="K251">
            <v>1150</v>
          </cell>
          <cell r="L251">
            <v>2091</v>
          </cell>
          <cell r="M251">
            <v>0.45002391200382597</v>
          </cell>
          <cell r="N251">
            <v>2509.1999999999998</v>
          </cell>
          <cell r="O251">
            <v>2091</v>
          </cell>
          <cell r="P251">
            <v>0</v>
          </cell>
          <cell r="Q251">
            <v>0.45002391200382597</v>
          </cell>
          <cell r="R251">
            <v>2323.3101000000001</v>
          </cell>
          <cell r="S251">
            <v>2043.9</v>
          </cell>
          <cell r="T251">
            <v>100</v>
          </cell>
        </row>
        <row r="252">
          <cell r="A252">
            <v>3927</v>
          </cell>
          <cell r="B252" t="str">
            <v>Typ 6</v>
          </cell>
          <cell r="C252" t="str">
            <v>FLE-XX</v>
          </cell>
          <cell r="D252" t="str">
            <v>FLE-XX CLASSIC - LEG CURL</v>
          </cell>
          <cell r="E252" t="str">
            <v>circuit complet FLE-XX</v>
          </cell>
          <cell r="F252" t="str">
            <v>PIÈCE</v>
          </cell>
          <cell r="G252">
            <v>0</v>
          </cell>
          <cell r="H252">
            <v>1475</v>
          </cell>
          <cell r="J252">
            <v>1475</v>
          </cell>
          <cell r="K252">
            <v>1475</v>
          </cell>
          <cell r="L252">
            <v>2682</v>
          </cell>
          <cell r="M252">
            <v>0.45003728560775536</v>
          </cell>
          <cell r="N252">
            <v>3218.4</v>
          </cell>
          <cell r="O252">
            <v>2682</v>
          </cell>
          <cell r="P252">
            <v>0</v>
          </cell>
          <cell r="Q252">
            <v>0.45003728560775536</v>
          </cell>
          <cell r="R252">
            <v>2979.9701999999997</v>
          </cell>
          <cell r="S252">
            <v>2843.1</v>
          </cell>
          <cell r="T252">
            <v>100</v>
          </cell>
        </row>
        <row r="253">
          <cell r="A253">
            <v>3929</v>
          </cell>
          <cell r="B253" t="str">
            <v>Typ 5</v>
          </cell>
          <cell r="C253" t="str">
            <v>FLE-XX</v>
          </cell>
          <cell r="D253" t="str">
            <v>FLE-XX CLASSIC - LEG EXTENSION</v>
          </cell>
          <cell r="E253" t="str">
            <v>circuit complet FLE-XX</v>
          </cell>
          <cell r="F253" t="str">
            <v>PIÈCE</v>
          </cell>
          <cell r="G253">
            <v>0</v>
          </cell>
          <cell r="H253">
            <v>1475</v>
          </cell>
          <cell r="J253">
            <v>1475</v>
          </cell>
          <cell r="K253">
            <v>1475</v>
          </cell>
          <cell r="L253">
            <v>2682</v>
          </cell>
          <cell r="M253">
            <v>0.45003728560775536</v>
          </cell>
          <cell r="N253">
            <v>3218.4</v>
          </cell>
          <cell r="O253">
            <v>2682</v>
          </cell>
          <cell r="P253">
            <v>0</v>
          </cell>
          <cell r="Q253">
            <v>0.45003728560775536</v>
          </cell>
          <cell r="R253">
            <v>2979.9701999999997</v>
          </cell>
          <cell r="S253">
            <v>2121.3000000000002</v>
          </cell>
          <cell r="T253">
            <v>100</v>
          </cell>
        </row>
        <row r="254">
          <cell r="A254">
            <v>3924</v>
          </cell>
          <cell r="B254" t="str">
            <v>Typ 7</v>
          </cell>
          <cell r="C254" t="str">
            <v>FLE-XX</v>
          </cell>
          <cell r="D254" t="str">
            <v>FLE-XX CLASSIC - MUSHROOM</v>
          </cell>
          <cell r="E254" t="str">
            <v>circuit complet FLE-XX</v>
          </cell>
          <cell r="F254" t="str">
            <v>PIÈCE</v>
          </cell>
          <cell r="G254">
            <v>0</v>
          </cell>
          <cell r="H254">
            <v>1800</v>
          </cell>
          <cell r="J254">
            <v>1800</v>
          </cell>
          <cell r="K254">
            <v>1800</v>
          </cell>
          <cell r="L254">
            <v>3273</v>
          </cell>
          <cell r="M254">
            <v>0.45004582951420713</v>
          </cell>
          <cell r="N254">
            <v>3927.6</v>
          </cell>
          <cell r="O254">
            <v>3273</v>
          </cell>
          <cell r="P254">
            <v>0</v>
          </cell>
          <cell r="Q254">
            <v>0.45004582951420713</v>
          </cell>
          <cell r="R254">
            <v>3636.6302999999998</v>
          </cell>
          <cell r="S254">
            <v>3670.2000000000003</v>
          </cell>
          <cell r="T254">
            <v>100</v>
          </cell>
        </row>
        <row r="255">
          <cell r="A255">
            <v>3923</v>
          </cell>
          <cell r="B255" t="str">
            <v>Typ 4</v>
          </cell>
          <cell r="C255" t="str">
            <v>FLE-XX</v>
          </cell>
          <cell r="D255" t="str">
            <v>FLE-XX CLASSIC - RABBIT</v>
          </cell>
          <cell r="E255" t="str">
            <v>circuit complet FLE-XX</v>
          </cell>
          <cell r="F255" t="str">
            <v>PIÈCE</v>
          </cell>
          <cell r="G255">
            <v>0</v>
          </cell>
          <cell r="H255">
            <v>1800</v>
          </cell>
          <cell r="J255">
            <v>1800</v>
          </cell>
          <cell r="K255">
            <v>1800</v>
          </cell>
          <cell r="L255">
            <v>3273</v>
          </cell>
          <cell r="M255">
            <v>0.45004582951420713</v>
          </cell>
          <cell r="N255">
            <v>3927.6</v>
          </cell>
          <cell r="O255">
            <v>3273</v>
          </cell>
          <cell r="P255">
            <v>0</v>
          </cell>
          <cell r="Q255">
            <v>0.45004582951420713</v>
          </cell>
          <cell r="R255">
            <v>3636.6302999999998</v>
          </cell>
          <cell r="S255">
            <v>3415.5</v>
          </cell>
          <cell r="T255">
            <v>100</v>
          </cell>
        </row>
        <row r="256">
          <cell r="A256">
            <v>3925</v>
          </cell>
          <cell r="B256" t="str">
            <v>Typ 1</v>
          </cell>
          <cell r="C256" t="str">
            <v>FLE-XX</v>
          </cell>
          <cell r="D256" t="str">
            <v>FLE-XX CLASSIC - SPLIT</v>
          </cell>
          <cell r="E256" t="str">
            <v>circuit complet FLE-XX</v>
          </cell>
          <cell r="F256" t="str">
            <v>PIÈCE</v>
          </cell>
          <cell r="G256">
            <v>0</v>
          </cell>
          <cell r="H256">
            <v>1475</v>
          </cell>
          <cell r="J256">
            <v>1475</v>
          </cell>
          <cell r="K256">
            <v>1475</v>
          </cell>
          <cell r="L256">
            <v>2682</v>
          </cell>
          <cell r="M256">
            <v>0.45003728560775536</v>
          </cell>
          <cell r="N256">
            <v>3218.4</v>
          </cell>
          <cell r="O256">
            <v>2682</v>
          </cell>
          <cell r="P256">
            <v>0</v>
          </cell>
          <cell r="Q256">
            <v>0.45003728560775536</v>
          </cell>
          <cell r="R256">
            <v>2979.9701999999997</v>
          </cell>
          <cell r="S256">
            <v>2843.1</v>
          </cell>
          <cell r="T256">
            <v>100</v>
          </cell>
        </row>
        <row r="257">
          <cell r="A257">
            <v>2296</v>
          </cell>
          <cell r="B257" t="str">
            <v>1215-51</v>
          </cell>
          <cell r="C257" t="str">
            <v>WOHLSTAND</v>
          </cell>
          <cell r="D257" t="str">
            <v>FLEX BAR</v>
          </cell>
          <cell r="E257" t="str">
            <v>FLEX BAR</v>
          </cell>
          <cell r="F257" t="str">
            <v>PIÈCE</v>
          </cell>
          <cell r="G257">
            <v>5.22</v>
          </cell>
          <cell r="H257">
            <v>4.833333333333333</v>
          </cell>
          <cell r="I257">
            <v>0.15</v>
          </cell>
          <cell r="J257">
            <v>5.5583333333333327</v>
          </cell>
          <cell r="K257">
            <v>5.56</v>
          </cell>
          <cell r="L257">
            <v>19</v>
          </cell>
          <cell r="M257">
            <v>0.70745614035087723</v>
          </cell>
          <cell r="N257">
            <v>22.8</v>
          </cell>
          <cell r="O257">
            <v>11</v>
          </cell>
          <cell r="P257">
            <v>-0.42105263157894735</v>
          </cell>
          <cell r="Q257">
            <v>0.49469696969696975</v>
          </cell>
          <cell r="R257">
            <v>12.222099999999999</v>
          </cell>
          <cell r="S257">
            <v>9.9359999999999982</v>
          </cell>
          <cell r="T257">
            <v>0.65</v>
          </cell>
        </row>
        <row r="258">
          <cell r="A258">
            <v>1559</v>
          </cell>
          <cell r="B258" t="str">
            <v>1232-00</v>
          </cell>
          <cell r="C258" t="str">
            <v>WOHLSTAND</v>
          </cell>
          <cell r="D258" t="str">
            <v xml:space="preserve">FOAM ROLLER BASIQUE </v>
          </cell>
          <cell r="E258" t="str">
            <v>FOAM ROLLER WHITE</v>
          </cell>
          <cell r="F258" t="str">
            <v>PIÈCE</v>
          </cell>
          <cell r="G258">
            <v>5.65</v>
          </cell>
          <cell r="H258">
            <v>5.2314814814814818</v>
          </cell>
          <cell r="I258">
            <v>0.15</v>
          </cell>
          <cell r="J258">
            <v>6.0162037037037033</v>
          </cell>
          <cell r="K258">
            <v>6.02</v>
          </cell>
          <cell r="L258">
            <v>14.9</v>
          </cell>
          <cell r="M258">
            <v>0.59622793934874474</v>
          </cell>
          <cell r="N258">
            <v>17.88</v>
          </cell>
          <cell r="O258">
            <v>11.4</v>
          </cell>
          <cell r="P258">
            <v>-0.2348993288590604</v>
          </cell>
          <cell r="Q258">
            <v>0.47226283300844707</v>
          </cell>
          <cell r="R258">
            <v>12.666539999999999</v>
          </cell>
          <cell r="S258">
            <v>8.9700000000000006</v>
          </cell>
          <cell r="T258">
            <v>0.57999999999999996</v>
          </cell>
        </row>
        <row r="259">
          <cell r="A259">
            <v>1560</v>
          </cell>
          <cell r="B259">
            <v>0</v>
          </cell>
          <cell r="C259" t="str">
            <v>WOHLSTAND</v>
          </cell>
          <cell r="D259" t="str">
            <v>FOAM ROLLER CLASSIC BLEU</v>
          </cell>
          <cell r="E259" t="str">
            <v>FOAM ROLLER BLUE</v>
          </cell>
          <cell r="F259" t="str">
            <v>PIÈCE</v>
          </cell>
          <cell r="G259">
            <v>12.2</v>
          </cell>
          <cell r="H259">
            <v>11.296296296296294</v>
          </cell>
          <cell r="I259">
            <v>0.15</v>
          </cell>
          <cell r="J259">
            <v>12.990740740740737</v>
          </cell>
          <cell r="K259">
            <v>12.99</v>
          </cell>
          <cell r="L259">
            <v>25</v>
          </cell>
          <cell r="M259">
            <v>0.48037037037037056</v>
          </cell>
          <cell r="N259">
            <v>30</v>
          </cell>
          <cell r="O259">
            <v>21.25</v>
          </cell>
          <cell r="P259">
            <v>-0.15</v>
          </cell>
          <cell r="Q259">
            <v>0.38867102396514175</v>
          </cell>
          <cell r="R259">
            <v>23.610875</v>
          </cell>
          <cell r="S259">
            <v>16.934999999999999</v>
          </cell>
          <cell r="T259">
            <v>0.65</v>
          </cell>
        </row>
        <row r="260">
          <cell r="A260">
            <v>2366</v>
          </cell>
          <cell r="B260">
            <v>660915</v>
          </cell>
          <cell r="C260" t="str">
            <v>AMAYA</v>
          </cell>
          <cell r="D260" t="str">
            <v>FRITE AQUATIQUE</v>
          </cell>
          <cell r="E260" t="str">
            <v>FRITE AQUATIQUE</v>
          </cell>
          <cell r="F260" t="str">
            <v>LOT DE 10</v>
          </cell>
          <cell r="H260">
            <v>14.6</v>
          </cell>
          <cell r="I260">
            <v>0.1</v>
          </cell>
          <cell r="J260">
            <v>16.060000000000002</v>
          </cell>
          <cell r="K260">
            <v>16.059999999999999</v>
          </cell>
          <cell r="L260">
            <v>29.3</v>
          </cell>
          <cell r="M260">
            <v>0.45187713310580202</v>
          </cell>
          <cell r="N260">
            <v>35.159999999999997</v>
          </cell>
          <cell r="O260">
            <v>25</v>
          </cell>
          <cell r="P260">
            <v>-0.14675767918088739</v>
          </cell>
          <cell r="Q260">
            <v>0.35759999999999992</v>
          </cell>
          <cell r="R260">
            <v>27.7775</v>
          </cell>
          <cell r="S260">
            <v>2.1975000000000002</v>
          </cell>
          <cell r="T260">
            <v>0.05</v>
          </cell>
        </row>
        <row r="261">
          <cell r="A261">
            <v>3517</v>
          </cell>
          <cell r="B261">
            <v>0</v>
          </cell>
          <cell r="C261" t="str">
            <v>METAL BOXE</v>
          </cell>
          <cell r="D261" t="str">
            <v>GANT DE BOXE NOIR 10OZ</v>
          </cell>
          <cell r="E261" t="str">
            <v>GANT DE BOXE NOIR 10OZ</v>
          </cell>
          <cell r="F261" t="str">
            <v>PAIRE</v>
          </cell>
          <cell r="G261">
            <v>0</v>
          </cell>
          <cell r="H261">
            <v>14.56</v>
          </cell>
          <cell r="I261">
            <v>0.1</v>
          </cell>
          <cell r="J261">
            <v>16.016000000000002</v>
          </cell>
          <cell r="K261">
            <v>16.02</v>
          </cell>
          <cell r="L261">
            <v>22.75</v>
          </cell>
          <cell r="M261">
            <v>0.29599999999999993</v>
          </cell>
          <cell r="N261">
            <v>27.3</v>
          </cell>
          <cell r="O261">
            <v>21.67</v>
          </cell>
          <cell r="P261">
            <v>-4.74725274725274E-2</v>
          </cell>
          <cell r="Q261">
            <v>0.26091370558375637</v>
          </cell>
          <cell r="R261">
            <v>24.077537000000003</v>
          </cell>
          <cell r="S261">
            <v>16.663999999999998</v>
          </cell>
          <cell r="T261">
            <v>0.05</v>
          </cell>
        </row>
        <row r="262">
          <cell r="A262">
            <v>3518</v>
          </cell>
          <cell r="B262">
            <v>0</v>
          </cell>
          <cell r="C262" t="str">
            <v>METAL BOXE</v>
          </cell>
          <cell r="D262" t="str">
            <v>GANT DE BOXE NOIR 12OZ</v>
          </cell>
          <cell r="E262" t="str">
            <v>GANT DE BOXE NOIR 12OZ</v>
          </cell>
          <cell r="F262" t="str">
            <v>PAIRE</v>
          </cell>
          <cell r="G262">
            <v>0</v>
          </cell>
          <cell r="H262">
            <v>15.12</v>
          </cell>
          <cell r="I262">
            <v>0.1</v>
          </cell>
          <cell r="J262">
            <v>16.632000000000001</v>
          </cell>
          <cell r="K262">
            <v>16.63</v>
          </cell>
          <cell r="L262">
            <v>23.63</v>
          </cell>
          <cell r="M262">
            <v>0.29614896318239514</v>
          </cell>
          <cell r="N262">
            <v>28.355999999999998</v>
          </cell>
          <cell r="O262">
            <v>22.5</v>
          </cell>
          <cell r="P262">
            <v>-4.7820567075751122E-2</v>
          </cell>
          <cell r="Q262">
            <v>0.26079999999999992</v>
          </cell>
          <cell r="R262">
            <v>24.999749999999999</v>
          </cell>
          <cell r="S262">
            <v>17.336000000000002</v>
          </cell>
          <cell r="T262">
            <v>0.05</v>
          </cell>
        </row>
        <row r="263">
          <cell r="A263">
            <v>3519</v>
          </cell>
          <cell r="B263">
            <v>0</v>
          </cell>
          <cell r="C263" t="str">
            <v>METAL BOXE</v>
          </cell>
          <cell r="D263" t="str">
            <v>GANT DE BOXE NOIR 14OZ</v>
          </cell>
          <cell r="E263" t="str">
            <v>GANT DE BOXE NOIR 14OZ</v>
          </cell>
          <cell r="F263" t="str">
            <v>PAIRE</v>
          </cell>
          <cell r="G263">
            <v>0</v>
          </cell>
          <cell r="H263">
            <v>15.68</v>
          </cell>
          <cell r="I263">
            <v>0.1</v>
          </cell>
          <cell r="J263">
            <v>17.248000000000001</v>
          </cell>
          <cell r="K263">
            <v>17.25</v>
          </cell>
          <cell r="L263">
            <v>24.5</v>
          </cell>
          <cell r="M263">
            <v>0.29599999999999993</v>
          </cell>
          <cell r="N263">
            <v>29.4</v>
          </cell>
          <cell r="O263">
            <v>23.33</v>
          </cell>
          <cell r="P263">
            <v>-4.77551020408164E-2</v>
          </cell>
          <cell r="Q263">
            <v>0.26069438491213015</v>
          </cell>
          <cell r="R263">
            <v>25.921962999999998</v>
          </cell>
          <cell r="S263">
            <v>18.663999999999998</v>
          </cell>
          <cell r="T263">
            <v>0.05</v>
          </cell>
        </row>
        <row r="264">
          <cell r="A264">
            <v>3520</v>
          </cell>
          <cell r="B264">
            <v>0</v>
          </cell>
          <cell r="C264" t="str">
            <v>METAL BOXE</v>
          </cell>
          <cell r="D264" t="str">
            <v>GANT DE BOXE NOIR 8OZ</v>
          </cell>
          <cell r="E264" t="str">
            <v>GANT DE BOXE NOIR 8OZ</v>
          </cell>
          <cell r="F264" t="str">
            <v>PAIRE</v>
          </cell>
          <cell r="H264">
            <v>14</v>
          </cell>
          <cell r="I264">
            <v>0.1</v>
          </cell>
          <cell r="J264">
            <v>15.400000000000002</v>
          </cell>
          <cell r="K264">
            <v>15.4</v>
          </cell>
          <cell r="L264">
            <v>21.87</v>
          </cell>
          <cell r="M264">
            <v>0.29583904892546864</v>
          </cell>
          <cell r="N264">
            <v>26.244</v>
          </cell>
          <cell r="O264">
            <v>20.83</v>
          </cell>
          <cell r="P264">
            <v>-4.7553726566072367E-2</v>
          </cell>
          <cell r="Q264">
            <v>0.26068170907345156</v>
          </cell>
          <cell r="R264">
            <v>23.144212999999997</v>
          </cell>
          <cell r="S264">
            <v>16</v>
          </cell>
          <cell r="T264">
            <v>0.05</v>
          </cell>
        </row>
        <row r="265">
          <cell r="A265">
            <v>3521</v>
          </cell>
          <cell r="B265">
            <v>0</v>
          </cell>
          <cell r="C265" t="str">
            <v>METAL BOXE</v>
          </cell>
          <cell r="D265" t="str">
            <v>GANT DE BOXE ROUGE 10OZ</v>
          </cell>
          <cell r="E265" t="str">
            <v>GANT DE BOXE ROUGE 10OZ</v>
          </cell>
          <cell r="F265" t="str">
            <v>PAIRE</v>
          </cell>
          <cell r="G265">
            <v>0</v>
          </cell>
          <cell r="H265">
            <v>14.56</v>
          </cell>
          <cell r="I265">
            <v>0.1</v>
          </cell>
          <cell r="J265">
            <v>16.016000000000002</v>
          </cell>
          <cell r="K265">
            <v>16.02</v>
          </cell>
          <cell r="L265">
            <v>22.75</v>
          </cell>
          <cell r="M265">
            <v>0.29599999999999993</v>
          </cell>
          <cell r="N265">
            <v>27.3</v>
          </cell>
          <cell r="O265">
            <v>21.67</v>
          </cell>
          <cell r="P265">
            <v>-4.74725274725274E-2</v>
          </cell>
          <cell r="Q265">
            <v>0.26091370558375637</v>
          </cell>
          <cell r="R265">
            <v>24.077537000000003</v>
          </cell>
          <cell r="S265">
            <v>16.663999999999998</v>
          </cell>
          <cell r="T265">
            <v>0.05</v>
          </cell>
        </row>
        <row r="266">
          <cell r="A266">
            <v>3522</v>
          </cell>
          <cell r="B266">
            <v>0</v>
          </cell>
          <cell r="C266" t="str">
            <v>METAL BOXE</v>
          </cell>
          <cell r="D266" t="str">
            <v>GANT DE BOXE ROUGE 12OZ</v>
          </cell>
          <cell r="E266" t="str">
            <v>GANT DE BOXE ROUGE 12OZ</v>
          </cell>
          <cell r="F266" t="str">
            <v>PAIRE</v>
          </cell>
          <cell r="G266">
            <v>0</v>
          </cell>
          <cell r="H266">
            <v>15.12</v>
          </cell>
          <cell r="I266">
            <v>0.1</v>
          </cell>
          <cell r="J266">
            <v>16.632000000000001</v>
          </cell>
          <cell r="K266">
            <v>16.63</v>
          </cell>
          <cell r="L266">
            <v>23.63</v>
          </cell>
          <cell r="M266">
            <v>0.29614896318239514</v>
          </cell>
          <cell r="N266">
            <v>28.355999999999998</v>
          </cell>
          <cell r="O266">
            <v>22.5</v>
          </cell>
          <cell r="P266">
            <v>-4.7820567075751122E-2</v>
          </cell>
          <cell r="Q266">
            <v>0.26079999999999992</v>
          </cell>
          <cell r="R266">
            <v>24.999749999999999</v>
          </cell>
          <cell r="S266">
            <v>17.336000000000002</v>
          </cell>
          <cell r="T266">
            <v>0.05</v>
          </cell>
        </row>
        <row r="267">
          <cell r="A267">
            <v>3523</v>
          </cell>
          <cell r="B267">
            <v>0</v>
          </cell>
          <cell r="C267" t="str">
            <v>METAL BOXE</v>
          </cell>
          <cell r="D267" t="str">
            <v>GANT DE BOXE ROUGE 14OZ</v>
          </cell>
          <cell r="E267" t="str">
            <v>GANT DE BOXE ROUGE 14OZ</v>
          </cell>
          <cell r="F267" t="str">
            <v>PAIRE</v>
          </cell>
          <cell r="G267">
            <v>0</v>
          </cell>
          <cell r="H267">
            <v>15.68</v>
          </cell>
          <cell r="I267">
            <v>0.1</v>
          </cell>
          <cell r="J267">
            <v>17.248000000000001</v>
          </cell>
          <cell r="K267">
            <v>17.25</v>
          </cell>
          <cell r="L267">
            <v>24.5</v>
          </cell>
          <cell r="M267">
            <v>0.29599999999999993</v>
          </cell>
          <cell r="N267">
            <v>29.4</v>
          </cell>
          <cell r="O267">
            <v>23.33</v>
          </cell>
          <cell r="P267">
            <v>-4.77551020408164E-2</v>
          </cell>
          <cell r="Q267">
            <v>0.26069438491213015</v>
          </cell>
          <cell r="R267">
            <v>25.921962999999998</v>
          </cell>
          <cell r="S267">
            <v>18.663999999999998</v>
          </cell>
          <cell r="T267">
            <v>0.05</v>
          </cell>
        </row>
        <row r="268">
          <cell r="A268">
            <v>3524</v>
          </cell>
          <cell r="B268">
            <v>0</v>
          </cell>
          <cell r="C268" t="str">
            <v>METAL BOXE</v>
          </cell>
          <cell r="D268" t="str">
            <v>GANT DE BOXE ROUGE 8OZ</v>
          </cell>
          <cell r="E268" t="str">
            <v>GANT DE BOXE ROUGE 8OZ</v>
          </cell>
          <cell r="F268" t="str">
            <v>PAIRE</v>
          </cell>
          <cell r="G268">
            <v>0</v>
          </cell>
          <cell r="H268">
            <v>14</v>
          </cell>
          <cell r="I268">
            <v>0.1</v>
          </cell>
          <cell r="J268">
            <v>15.400000000000002</v>
          </cell>
          <cell r="K268">
            <v>15.4</v>
          </cell>
          <cell r="L268">
            <v>21.87</v>
          </cell>
          <cell r="M268">
            <v>0.29583904892546864</v>
          </cell>
          <cell r="N268">
            <v>26.244</v>
          </cell>
          <cell r="O268">
            <v>20.83</v>
          </cell>
          <cell r="P268">
            <v>-4.7553726566072367E-2</v>
          </cell>
          <cell r="Q268">
            <v>0.26068170907345156</v>
          </cell>
          <cell r="R268">
            <v>23.144212999999997</v>
          </cell>
          <cell r="S268">
            <v>16</v>
          </cell>
          <cell r="T268">
            <v>0.05</v>
          </cell>
        </row>
        <row r="269">
          <cell r="A269">
            <v>2582</v>
          </cell>
          <cell r="B269">
            <v>0</v>
          </cell>
          <cell r="C269" t="str">
            <v>METAL BOXE</v>
          </cell>
          <cell r="D269" t="str">
            <v>GANT DE FRAPPE NOIR</v>
          </cell>
          <cell r="E269" t="str">
            <v>GANT DE FRAPPE NOIR</v>
          </cell>
          <cell r="F269" t="str">
            <v>PAIRE</v>
          </cell>
          <cell r="G269">
            <v>0</v>
          </cell>
          <cell r="H269">
            <v>13.16</v>
          </cell>
          <cell r="I269">
            <v>0.1</v>
          </cell>
          <cell r="J269">
            <v>14.476000000000001</v>
          </cell>
          <cell r="K269">
            <v>14.48</v>
          </cell>
          <cell r="L269">
            <v>20.56</v>
          </cell>
          <cell r="M269">
            <v>0.29591439688715948</v>
          </cell>
          <cell r="N269">
            <v>24.671999999999997</v>
          </cell>
          <cell r="O269">
            <v>19.579999999999998</v>
          </cell>
          <cell r="P269">
            <v>-4.7665369649805472E-2</v>
          </cell>
          <cell r="Q269">
            <v>0.26067415730337062</v>
          </cell>
          <cell r="R269">
            <v>21.755337999999998</v>
          </cell>
          <cell r="S269">
            <v>15.048</v>
          </cell>
          <cell r="T269">
            <v>0.28000000000000003</v>
          </cell>
        </row>
        <row r="270">
          <cell r="A270">
            <v>2581</v>
          </cell>
          <cell r="B270">
            <v>0</v>
          </cell>
          <cell r="C270" t="str">
            <v>METAL BOXE</v>
          </cell>
          <cell r="D270" t="str">
            <v>GANT DE FRAPPE ROSE</v>
          </cell>
          <cell r="E270" t="str">
            <v>GANT DE FRAPPE ROSE</v>
          </cell>
          <cell r="F270" t="str">
            <v>PAIRE</v>
          </cell>
          <cell r="G270">
            <v>0</v>
          </cell>
          <cell r="H270">
            <v>13.16</v>
          </cell>
          <cell r="I270">
            <v>0.1</v>
          </cell>
          <cell r="J270">
            <v>14.476000000000001</v>
          </cell>
          <cell r="K270">
            <v>14.48</v>
          </cell>
          <cell r="L270">
            <v>20.56</v>
          </cell>
          <cell r="M270">
            <v>0.29591439688715948</v>
          </cell>
          <cell r="N270">
            <v>24.671999999999997</v>
          </cell>
          <cell r="O270">
            <v>19.579999999999998</v>
          </cell>
          <cell r="P270">
            <v>-4.7665369649805472E-2</v>
          </cell>
          <cell r="Q270">
            <v>0.26067415730337062</v>
          </cell>
          <cell r="R270">
            <v>21.755337999999998</v>
          </cell>
          <cell r="S270">
            <v>15.048</v>
          </cell>
          <cell r="T270">
            <v>0.25</v>
          </cell>
        </row>
        <row r="271">
          <cell r="A271">
            <v>2597</v>
          </cell>
          <cell r="B271">
            <v>0</v>
          </cell>
          <cell r="C271" t="str">
            <v>METAL BOXE</v>
          </cell>
          <cell r="D271" t="str">
            <v>GANT MMA SENIOR</v>
          </cell>
          <cell r="E271" t="str">
            <v>GANT MMA SENIOR</v>
          </cell>
          <cell r="F271" t="str">
            <v>PAIRE</v>
          </cell>
          <cell r="G271">
            <v>0</v>
          </cell>
          <cell r="H271">
            <v>16.8</v>
          </cell>
          <cell r="I271">
            <v>0.1</v>
          </cell>
          <cell r="J271">
            <v>18.480000000000004</v>
          </cell>
          <cell r="K271">
            <v>18.48</v>
          </cell>
          <cell r="L271">
            <v>26.25</v>
          </cell>
          <cell r="M271">
            <v>0.29599999999999982</v>
          </cell>
          <cell r="N271">
            <v>31.5</v>
          </cell>
          <cell r="O271">
            <v>25</v>
          </cell>
          <cell r="P271">
            <v>-4.7619047619047616E-2</v>
          </cell>
          <cell r="Q271">
            <v>0.26079999999999981</v>
          </cell>
          <cell r="R271">
            <v>27.7775</v>
          </cell>
          <cell r="S271">
            <v>19.400000000000002</v>
          </cell>
          <cell r="T271">
            <v>0.25</v>
          </cell>
        </row>
        <row r="272">
          <cell r="A272">
            <v>2447</v>
          </cell>
          <cell r="B272">
            <v>609204</v>
          </cell>
          <cell r="C272" t="str">
            <v>AMAYA</v>
          </cell>
          <cell r="D272" t="str">
            <v>GILET DE RESISTANCE LIGHT</v>
          </cell>
          <cell r="E272" t="str">
            <v>GILET DE RESISTANCE LIGHT</v>
          </cell>
          <cell r="F272" t="str">
            <v>PIÈCE</v>
          </cell>
          <cell r="G272">
            <v>0</v>
          </cell>
          <cell r="H272">
            <v>41.25</v>
          </cell>
          <cell r="I272">
            <v>0.1</v>
          </cell>
          <cell r="J272">
            <v>45.375000000000007</v>
          </cell>
          <cell r="K272">
            <v>45.38</v>
          </cell>
          <cell r="L272">
            <v>69.900000000000006</v>
          </cell>
          <cell r="M272">
            <v>0.35085836909871237</v>
          </cell>
          <cell r="N272">
            <v>83.88000000000001</v>
          </cell>
          <cell r="O272">
            <v>65</v>
          </cell>
          <cell r="P272">
            <v>-7.0100143061516532E-2</v>
          </cell>
          <cell r="Q272">
            <v>0.30192307692307685</v>
          </cell>
          <cell r="R272">
            <v>72.221499999999992</v>
          </cell>
          <cell r="S272">
            <v>58.633000000000003</v>
          </cell>
          <cell r="T272">
            <v>1</v>
          </cell>
        </row>
        <row r="273">
          <cell r="A273">
            <v>2448</v>
          </cell>
          <cell r="B273">
            <v>609206</v>
          </cell>
          <cell r="C273" t="str">
            <v>AMAYA</v>
          </cell>
          <cell r="D273" t="str">
            <v>GILET DE RESISTANCE MEDIUM</v>
          </cell>
          <cell r="E273" t="str">
            <v>GILET DE RESISTANCE MEDIUM</v>
          </cell>
          <cell r="F273" t="str">
            <v>PIÈCE</v>
          </cell>
          <cell r="G273">
            <v>0</v>
          </cell>
          <cell r="H273">
            <v>55.087500000000006</v>
          </cell>
          <cell r="I273">
            <v>0.1</v>
          </cell>
          <cell r="J273">
            <v>60.596250000000012</v>
          </cell>
          <cell r="K273">
            <v>60.6</v>
          </cell>
          <cell r="L273">
            <v>93.2</v>
          </cell>
          <cell r="M273">
            <v>0.3498256437768239</v>
          </cell>
          <cell r="N273">
            <v>111.84</v>
          </cell>
          <cell r="O273">
            <v>87</v>
          </cell>
          <cell r="P273">
            <v>-6.6523605150214618E-2</v>
          </cell>
          <cell r="Q273">
            <v>0.30349137931034464</v>
          </cell>
          <cell r="R273">
            <v>96.665700000000001</v>
          </cell>
          <cell r="S273">
            <v>77.468999999999994</v>
          </cell>
          <cell r="T273">
            <v>1</v>
          </cell>
        </row>
        <row r="274">
          <cell r="A274">
            <v>2321</v>
          </cell>
          <cell r="B274">
            <v>609208</v>
          </cell>
          <cell r="C274" t="str">
            <v>AMAYA</v>
          </cell>
          <cell r="D274" t="str">
            <v>GILET DE RESISTANCE STRONG</v>
          </cell>
          <cell r="E274" t="str">
            <v>GILET DE RESISTANCE STRONG</v>
          </cell>
          <cell r="F274" t="str">
            <v>PIÈCE</v>
          </cell>
          <cell r="G274">
            <v>0</v>
          </cell>
          <cell r="H274">
            <v>66.074999999999989</v>
          </cell>
          <cell r="I274">
            <v>0.1</v>
          </cell>
          <cell r="J274">
            <v>72.68249999999999</v>
          </cell>
          <cell r="K274">
            <v>72.680000000000007</v>
          </cell>
          <cell r="L274">
            <v>111</v>
          </cell>
          <cell r="M274">
            <v>0.34520270270270281</v>
          </cell>
          <cell r="N274">
            <v>133.19999999999999</v>
          </cell>
          <cell r="O274">
            <v>103.5</v>
          </cell>
          <cell r="P274">
            <v>-6.7567567567567571E-2</v>
          </cell>
          <cell r="Q274">
            <v>0.29775362318840592</v>
          </cell>
          <cell r="R274">
            <v>114.99885</v>
          </cell>
          <cell r="S274">
            <v>91.680999999999997</v>
          </cell>
          <cell r="T274">
            <v>1</v>
          </cell>
        </row>
        <row r="275">
          <cell r="A275">
            <v>2331</v>
          </cell>
          <cell r="B275">
            <v>550555</v>
          </cell>
          <cell r="C275" t="str">
            <v>AMAYA</v>
          </cell>
          <cell r="D275" t="str">
            <v>GILET LESTÉ 10KG</v>
          </cell>
          <cell r="E275" t="str">
            <v>WEIGHTED VEST 10Kgs</v>
          </cell>
          <cell r="F275" t="str">
            <v>PIÈCE</v>
          </cell>
          <cell r="G275">
            <v>0</v>
          </cell>
          <cell r="H275">
            <v>41.65</v>
          </cell>
          <cell r="I275">
            <v>0.1</v>
          </cell>
          <cell r="J275">
            <v>45.815000000000005</v>
          </cell>
          <cell r="K275">
            <v>45.82</v>
          </cell>
          <cell r="L275">
            <v>75</v>
          </cell>
          <cell r="M275">
            <v>0.38913333333333322</v>
          </cell>
          <cell r="N275">
            <v>90</v>
          </cell>
          <cell r="O275">
            <v>67.5</v>
          </cell>
          <cell r="P275">
            <v>-0.1</v>
          </cell>
          <cell r="Q275">
            <v>0.32125925925925913</v>
          </cell>
          <cell r="R275">
            <v>74.999250000000004</v>
          </cell>
          <cell r="S275">
            <v>55.807499999999997</v>
          </cell>
          <cell r="T275">
            <v>10</v>
          </cell>
        </row>
        <row r="276">
          <cell r="A276">
            <v>4044</v>
          </cell>
          <cell r="B276">
            <v>550556</v>
          </cell>
          <cell r="C276" t="str">
            <v>AMAYA</v>
          </cell>
          <cell r="D276" t="str">
            <v>GILET LESTÉ 20KG</v>
          </cell>
          <cell r="F276" t="str">
            <v>PIÈCE</v>
          </cell>
          <cell r="H276">
            <v>45.05</v>
          </cell>
          <cell r="I276">
            <v>0.1</v>
          </cell>
          <cell r="J276">
            <v>49.555</v>
          </cell>
          <cell r="K276">
            <v>49.56</v>
          </cell>
          <cell r="L276">
            <v>85</v>
          </cell>
          <cell r="M276">
            <v>0.41700000000000004</v>
          </cell>
          <cell r="N276">
            <v>102</v>
          </cell>
          <cell r="O276">
            <v>76.5</v>
          </cell>
          <cell r="P276">
            <v>-0.1</v>
          </cell>
          <cell r="Q276">
            <v>0.35222222222222221</v>
          </cell>
          <cell r="R276">
            <v>84.99915</v>
          </cell>
          <cell r="S276" t="str">
            <v/>
          </cell>
          <cell r="T276">
            <v>20</v>
          </cell>
        </row>
        <row r="277">
          <cell r="A277">
            <v>4043</v>
          </cell>
          <cell r="B277">
            <v>550554</v>
          </cell>
          <cell r="C277" t="str">
            <v>AMAYA</v>
          </cell>
          <cell r="D277" t="str">
            <v>GILET LESTE NEOPRENE 10KG</v>
          </cell>
          <cell r="F277" t="str">
            <v>PIÈCE</v>
          </cell>
          <cell r="H277">
            <v>26.55</v>
          </cell>
          <cell r="I277">
            <v>0.1</v>
          </cell>
          <cell r="J277">
            <v>29.205000000000002</v>
          </cell>
          <cell r="K277">
            <v>29.21</v>
          </cell>
          <cell r="L277">
            <v>59</v>
          </cell>
          <cell r="M277">
            <v>0.50499999999999989</v>
          </cell>
          <cell r="N277">
            <v>70.8</v>
          </cell>
          <cell r="O277">
            <v>50</v>
          </cell>
          <cell r="P277">
            <v>-0.15254237288135594</v>
          </cell>
          <cell r="Q277">
            <v>0.41589999999999994</v>
          </cell>
          <cell r="R277">
            <v>55.555</v>
          </cell>
          <cell r="S277" t="str">
            <v/>
          </cell>
          <cell r="T277">
            <v>10</v>
          </cell>
        </row>
        <row r="278">
          <cell r="A278">
            <v>4041</v>
          </cell>
          <cell r="B278">
            <v>550552</v>
          </cell>
          <cell r="C278" t="str">
            <v>AMAYA</v>
          </cell>
          <cell r="D278" t="str">
            <v>GILET LESTE NEOPRENE 5KG</v>
          </cell>
          <cell r="F278" t="str">
            <v>PIÈCE</v>
          </cell>
          <cell r="H278">
            <v>22.86</v>
          </cell>
          <cell r="I278">
            <v>0.1</v>
          </cell>
          <cell r="J278">
            <v>25.146000000000001</v>
          </cell>
          <cell r="K278">
            <v>25.15</v>
          </cell>
          <cell r="L278">
            <v>40</v>
          </cell>
          <cell r="M278">
            <v>0.37134999999999996</v>
          </cell>
          <cell r="N278">
            <v>48</v>
          </cell>
          <cell r="O278">
            <v>34</v>
          </cell>
          <cell r="P278">
            <v>-0.15</v>
          </cell>
          <cell r="Q278">
            <v>0.26041176470588234</v>
          </cell>
          <cell r="R278">
            <v>37.7774</v>
          </cell>
          <cell r="S278" t="str">
            <v/>
          </cell>
          <cell r="T278">
            <v>5</v>
          </cell>
        </row>
        <row r="279">
          <cell r="A279">
            <v>4042</v>
          </cell>
          <cell r="B279">
            <v>550553</v>
          </cell>
          <cell r="C279" t="str">
            <v>AMAYA</v>
          </cell>
          <cell r="D279" t="str">
            <v>GILET LESTE NEOPRENE 7KG</v>
          </cell>
          <cell r="F279" t="str">
            <v>PIÈCE</v>
          </cell>
          <cell r="H279">
            <v>27.97</v>
          </cell>
          <cell r="I279">
            <v>0.1</v>
          </cell>
          <cell r="J279">
            <v>30.766999999999999</v>
          </cell>
          <cell r="K279">
            <v>30.77</v>
          </cell>
          <cell r="L279">
            <v>49</v>
          </cell>
          <cell r="M279">
            <v>0.37210204081632658</v>
          </cell>
          <cell r="N279">
            <v>58.8</v>
          </cell>
          <cell r="O279">
            <v>41.5</v>
          </cell>
          <cell r="P279">
            <v>-0.15306122448979592</v>
          </cell>
          <cell r="Q279">
            <v>0.25862650602409643</v>
          </cell>
          <cell r="R279">
            <v>46.11065</v>
          </cell>
          <cell r="S279" t="str">
            <v/>
          </cell>
          <cell r="T279">
            <v>7</v>
          </cell>
        </row>
        <row r="280">
          <cell r="A280">
            <v>5029</v>
          </cell>
          <cell r="B280" t="str">
            <v>E51</v>
          </cell>
          <cell r="C280" t="str">
            <v>BODY TONE</v>
          </cell>
          <cell r="D280" t="str">
            <v>GLUTE - E51</v>
          </cell>
          <cell r="F280" t="str">
            <v>PIÈCE</v>
          </cell>
          <cell r="G280">
            <v>1065</v>
          </cell>
          <cell r="H280">
            <v>986.11111111111109</v>
          </cell>
          <cell r="I280">
            <v>0.1</v>
          </cell>
          <cell r="J280">
            <v>1084.7222222222222</v>
          </cell>
          <cell r="K280">
            <v>1084.72</v>
          </cell>
          <cell r="L280">
            <v>2695</v>
          </cell>
          <cell r="M280">
            <v>0.5975056689342404</v>
          </cell>
          <cell r="N280">
            <v>3234</v>
          </cell>
          <cell r="O280">
            <v>1886.5</v>
          </cell>
          <cell r="P280">
            <v>-0.3</v>
          </cell>
          <cell r="Q280">
            <v>0.42500809847748622</v>
          </cell>
          <cell r="R280">
            <v>2096.09015</v>
          </cell>
          <cell r="S280" t="str">
            <v/>
          </cell>
          <cell r="T280">
            <v>177</v>
          </cell>
        </row>
        <row r="281">
          <cell r="A281">
            <v>3525</v>
          </cell>
          <cell r="B281" t="str">
            <v xml:space="preserve">CF1001 W2 </v>
          </cell>
          <cell r="C281" t="str">
            <v>RISING</v>
          </cell>
          <cell r="D281" t="str">
            <v>GLUTE HAM</v>
          </cell>
          <cell r="E281" t="str">
            <v>Glute ham</v>
          </cell>
          <cell r="F281" t="str">
            <v>PIÈCE</v>
          </cell>
          <cell r="G281">
            <v>146</v>
          </cell>
          <cell r="H281">
            <v>135.18518518518519</v>
          </cell>
          <cell r="I281">
            <v>0.15</v>
          </cell>
          <cell r="J281">
            <v>155.46296296296296</v>
          </cell>
          <cell r="K281">
            <v>155.46</v>
          </cell>
          <cell r="L281">
            <v>299</v>
          </cell>
          <cell r="M281">
            <v>0.48005698005698005</v>
          </cell>
          <cell r="N281">
            <v>358.8</v>
          </cell>
          <cell r="O281">
            <v>248</v>
          </cell>
          <cell r="P281">
            <v>-0.1705685618729097</v>
          </cell>
          <cell r="Q281">
            <v>0.37313321385902032</v>
          </cell>
          <cell r="R281">
            <v>275.55279999999999</v>
          </cell>
          <cell r="S281">
            <v>219.64976999999993</v>
          </cell>
          <cell r="T281">
            <v>26</v>
          </cell>
        </row>
        <row r="282">
          <cell r="A282">
            <v>1564</v>
          </cell>
          <cell r="B282">
            <v>0</v>
          </cell>
          <cell r="C282" t="str">
            <v>TOTAL GYM</v>
          </cell>
          <cell r="D282" t="str">
            <v>GRAVITY GTS</v>
          </cell>
          <cell r="E282" t="str">
            <v>GRAVITY GTS</v>
          </cell>
          <cell r="F282" t="str">
            <v>PIÈCE</v>
          </cell>
          <cell r="G282">
            <v>2035</v>
          </cell>
          <cell r="H282">
            <v>1884.2592592592591</v>
          </cell>
          <cell r="I282">
            <v>0.08</v>
          </cell>
          <cell r="J282">
            <v>2035</v>
          </cell>
          <cell r="K282">
            <v>2035</v>
          </cell>
          <cell r="L282">
            <v>3598.71</v>
          </cell>
          <cell r="M282">
            <v>0.43451959174259669</v>
          </cell>
          <cell r="N282">
            <v>4318.4520000000002</v>
          </cell>
          <cell r="O282">
            <v>3250</v>
          </cell>
          <cell r="P282">
            <v>-9.6898610891124878E-2</v>
          </cell>
          <cell r="Q282">
            <v>0.37384615384615383</v>
          </cell>
          <cell r="R282">
            <v>3611.0749999999998</v>
          </cell>
          <cell r="S282">
            <v>2878.4</v>
          </cell>
          <cell r="T282">
            <v>96</v>
          </cell>
        </row>
        <row r="283">
          <cell r="A283">
            <v>3641</v>
          </cell>
          <cell r="B283" t="str">
            <v xml:space="preserve">CF1002 J2 </v>
          </cell>
          <cell r="C283" t="str">
            <v>RISING</v>
          </cell>
          <cell r="D283" t="str">
            <v>GRIPBALL</v>
          </cell>
          <cell r="E283" t="str">
            <v>Gripball</v>
          </cell>
          <cell r="F283" t="str">
            <v>PIÈCE</v>
          </cell>
          <cell r="G283">
            <v>4.5</v>
          </cell>
          <cell r="H283">
            <v>4.1666666666666661</v>
          </cell>
          <cell r="I283">
            <v>0.15</v>
          </cell>
          <cell r="J283">
            <v>4.7916666666666652</v>
          </cell>
          <cell r="K283">
            <v>4.79</v>
          </cell>
          <cell r="L283">
            <v>9</v>
          </cell>
          <cell r="M283">
            <v>0.46759259259259278</v>
          </cell>
          <cell r="N283">
            <v>10.799999999999999</v>
          </cell>
          <cell r="O283">
            <v>7.2</v>
          </cell>
          <cell r="P283">
            <v>-0.19999999999999998</v>
          </cell>
          <cell r="Q283">
            <v>0.33449074074074092</v>
          </cell>
          <cell r="R283">
            <v>7.9999200000000004</v>
          </cell>
          <cell r="S283">
            <v>6.1515999999999993</v>
          </cell>
          <cell r="T283">
            <v>0.5</v>
          </cell>
        </row>
        <row r="284">
          <cell r="A284">
            <v>1576</v>
          </cell>
          <cell r="B284">
            <v>642000</v>
          </cell>
          <cell r="C284" t="str">
            <v>AMAYA</v>
          </cell>
          <cell r="D284" t="str">
            <v>HAIE 15CM</v>
          </cell>
          <cell r="E284" t="str">
            <v>JUMP HURDLE 15CM</v>
          </cell>
          <cell r="F284" t="str">
            <v>PIÈCE</v>
          </cell>
          <cell r="G284">
            <v>0</v>
          </cell>
          <cell r="H284">
            <v>3.0749999999999997</v>
          </cell>
          <cell r="I284">
            <v>0.1</v>
          </cell>
          <cell r="J284">
            <v>3.3824999999999998</v>
          </cell>
          <cell r="K284">
            <v>3.38</v>
          </cell>
          <cell r="L284">
            <v>6.61</v>
          </cell>
          <cell r="M284">
            <v>0.48827534039334342</v>
          </cell>
          <cell r="N284">
            <v>7.9320000000000004</v>
          </cell>
          <cell r="O284">
            <v>5.95</v>
          </cell>
          <cell r="P284">
            <v>-9.9848714069591546E-2</v>
          </cell>
          <cell r="Q284">
            <v>0.43151260504201683</v>
          </cell>
          <cell r="R284">
            <v>6.6110449999999998</v>
          </cell>
          <cell r="S284">
            <v>4.9575000000000005</v>
          </cell>
          <cell r="T284">
            <v>0.22</v>
          </cell>
        </row>
        <row r="285">
          <cell r="A285">
            <v>1577</v>
          </cell>
          <cell r="B285">
            <v>642005</v>
          </cell>
          <cell r="C285" t="str">
            <v>AMAYA</v>
          </cell>
          <cell r="D285" t="str">
            <v>HAIE 30CM</v>
          </cell>
          <cell r="E285" t="str">
            <v>JUMP HURDLE 30CM</v>
          </cell>
          <cell r="F285" t="str">
            <v>PIÈCE</v>
          </cell>
          <cell r="G285">
            <v>0</v>
          </cell>
          <cell r="H285">
            <v>3.6367346938775515</v>
          </cell>
          <cell r="I285">
            <v>0.1</v>
          </cell>
          <cell r="J285">
            <v>4.0004081632653072</v>
          </cell>
          <cell r="K285">
            <v>4</v>
          </cell>
          <cell r="L285">
            <v>7.44</v>
          </cell>
          <cell r="M285">
            <v>0.46231073074391038</v>
          </cell>
          <cell r="N285">
            <v>8.9280000000000008</v>
          </cell>
          <cell r="O285">
            <v>6.7</v>
          </cell>
          <cell r="P285">
            <v>-9.9462365591397872E-2</v>
          </cell>
          <cell r="Q285">
            <v>0.40292415473652132</v>
          </cell>
          <cell r="R285">
            <v>7.4443700000000002</v>
          </cell>
          <cell r="S285">
            <v>5.58</v>
          </cell>
          <cell r="T285">
            <v>0.28000000000000003</v>
          </cell>
        </row>
        <row r="286">
          <cell r="A286">
            <v>1578</v>
          </cell>
          <cell r="B286">
            <v>642010</v>
          </cell>
          <cell r="C286" t="str">
            <v>AMAYA</v>
          </cell>
          <cell r="D286" t="str">
            <v>HAIE 50CM</v>
          </cell>
          <cell r="E286" t="str">
            <v>JUMP HURDLE 50CM</v>
          </cell>
          <cell r="F286" t="str">
            <v>PIÈCE</v>
          </cell>
          <cell r="G286">
            <v>0</v>
          </cell>
          <cell r="H286">
            <v>4.4632653061224499</v>
          </cell>
          <cell r="I286">
            <v>0.1</v>
          </cell>
          <cell r="J286">
            <v>4.9095918367346956</v>
          </cell>
          <cell r="K286">
            <v>4.91</v>
          </cell>
          <cell r="L286">
            <v>10.87</v>
          </cell>
          <cell r="M286">
            <v>0.54833561759570415</v>
          </cell>
          <cell r="N286">
            <v>13.043999999999999</v>
          </cell>
          <cell r="O286">
            <v>9.8000000000000007</v>
          </cell>
          <cell r="P286">
            <v>-9.8436062557497567E-2</v>
          </cell>
          <cell r="Q286">
            <v>0.49902124114952084</v>
          </cell>
          <cell r="R286">
            <v>10.888780000000001</v>
          </cell>
          <cell r="S286">
            <v>8.1524999999999999</v>
          </cell>
          <cell r="T286">
            <v>0.36</v>
          </cell>
        </row>
        <row r="287">
          <cell r="A287">
            <v>2066</v>
          </cell>
          <cell r="B287" t="str">
            <v>TA-2208</v>
          </cell>
          <cell r="C287" t="str">
            <v>TOP ASIA</v>
          </cell>
          <cell r="D287" t="str">
            <v xml:space="preserve">HALTERES CAOUTCHOUC HEXAGONALES 10 KG </v>
          </cell>
          <cell r="E287" t="str">
            <v>HEXAGONAL RUBBER DUMBBELL 1KG</v>
          </cell>
          <cell r="F287" t="str">
            <v>PIÈCE</v>
          </cell>
          <cell r="G287">
            <v>11.399999999999999</v>
          </cell>
          <cell r="H287">
            <v>10.555555555555554</v>
          </cell>
          <cell r="I287">
            <v>0.15</v>
          </cell>
          <cell r="J287">
            <v>12.138888888888886</v>
          </cell>
          <cell r="K287">
            <v>12.14</v>
          </cell>
          <cell r="L287">
            <v>26</v>
          </cell>
          <cell r="M287">
            <v>0.53311965811965822</v>
          </cell>
          <cell r="N287">
            <v>31.2</v>
          </cell>
          <cell r="O287">
            <v>20.9</v>
          </cell>
          <cell r="P287">
            <v>-0.19615384615384621</v>
          </cell>
          <cell r="Q287">
            <v>0.41919191919191934</v>
          </cell>
          <cell r="R287">
            <v>23.221989999999998</v>
          </cell>
          <cell r="S287">
            <v>17.198999999999998</v>
          </cell>
          <cell r="T287">
            <v>10</v>
          </cell>
        </row>
        <row r="288">
          <cell r="A288">
            <v>1589</v>
          </cell>
          <cell r="B288" t="str">
            <v>TA-2208</v>
          </cell>
          <cell r="C288" t="str">
            <v>TOP ASIA</v>
          </cell>
          <cell r="D288" t="str">
            <v xml:space="preserve">HALTERES CAOUTCHOUC HEXAGONALES 12,5 KG </v>
          </cell>
          <cell r="E288" t="str">
            <v>HEXAGONAL RUBBER DUMBBELL 2KG</v>
          </cell>
          <cell r="F288" t="str">
            <v>PIÈCE</v>
          </cell>
          <cell r="G288">
            <v>14.249999999999998</v>
          </cell>
          <cell r="H288">
            <v>13.194444444444441</v>
          </cell>
          <cell r="I288">
            <v>0.15</v>
          </cell>
          <cell r="J288">
            <v>15.173611111111105</v>
          </cell>
          <cell r="K288">
            <v>15.17</v>
          </cell>
          <cell r="L288">
            <v>32.5</v>
          </cell>
          <cell r="M288">
            <v>0.53311965811965822</v>
          </cell>
          <cell r="N288">
            <v>39</v>
          </cell>
          <cell r="O288">
            <v>26</v>
          </cell>
          <cell r="P288">
            <v>-0.2</v>
          </cell>
          <cell r="Q288">
            <v>0.41639957264957284</v>
          </cell>
          <cell r="R288">
            <v>28.8886</v>
          </cell>
          <cell r="S288">
            <v>22.6352175</v>
          </cell>
          <cell r="T288">
            <v>12.5</v>
          </cell>
        </row>
        <row r="289">
          <cell r="A289">
            <v>1590</v>
          </cell>
          <cell r="B289" t="str">
            <v>TA-2208</v>
          </cell>
          <cell r="C289" t="str">
            <v>TOP ASIA</v>
          </cell>
          <cell r="D289" t="str">
            <v xml:space="preserve">HALTERES CAOUTCHOUC HEXAGONALES 15 KG </v>
          </cell>
          <cell r="E289" t="str">
            <v>HEXAGONAL RUBBER DUMBBELL 4KG</v>
          </cell>
          <cell r="F289" t="str">
            <v>PIÈCE</v>
          </cell>
          <cell r="G289">
            <v>17.099999999999998</v>
          </cell>
          <cell r="H289">
            <v>15.83333333333333</v>
          </cell>
          <cell r="I289">
            <v>0.15</v>
          </cell>
          <cell r="J289">
            <v>18.208333333333329</v>
          </cell>
          <cell r="K289">
            <v>18.21</v>
          </cell>
          <cell r="L289">
            <v>39</v>
          </cell>
          <cell r="M289">
            <v>0.53311965811965822</v>
          </cell>
          <cell r="N289">
            <v>46.8</v>
          </cell>
          <cell r="O289">
            <v>31.2</v>
          </cell>
          <cell r="P289">
            <v>-0.2</v>
          </cell>
          <cell r="Q289">
            <v>0.41639957264957284</v>
          </cell>
          <cell r="R289">
            <v>34.666319999999999</v>
          </cell>
          <cell r="S289">
            <v>27.152947499999996</v>
          </cell>
          <cell r="T289">
            <v>15</v>
          </cell>
        </row>
        <row r="290">
          <cell r="A290">
            <v>1591</v>
          </cell>
          <cell r="B290" t="str">
            <v>TA-2208</v>
          </cell>
          <cell r="C290" t="str">
            <v>TOP ASIA</v>
          </cell>
          <cell r="D290" t="str">
            <v xml:space="preserve">HALTERES CAOUTCHOUC HEXAGONALES 17,5 KG </v>
          </cell>
          <cell r="E290" t="str">
            <v>HEXAGONAL RUBBER DUMBBELL 6KG</v>
          </cell>
          <cell r="F290" t="str">
            <v>PIÈCE</v>
          </cell>
          <cell r="G290">
            <v>19.95</v>
          </cell>
          <cell r="H290">
            <v>18.472222222222221</v>
          </cell>
          <cell r="I290">
            <v>0.15</v>
          </cell>
          <cell r="J290">
            <v>21.243055555555554</v>
          </cell>
          <cell r="K290">
            <v>21.24</v>
          </cell>
          <cell r="L290">
            <v>45.5</v>
          </cell>
          <cell r="M290">
            <v>0.53311965811965822</v>
          </cell>
          <cell r="N290">
            <v>54.6</v>
          </cell>
          <cell r="O290">
            <v>36.6</v>
          </cell>
          <cell r="P290">
            <v>-0.19560439560439558</v>
          </cell>
          <cell r="Q290">
            <v>0.41958864602307233</v>
          </cell>
          <cell r="R290">
            <v>40.666260000000001</v>
          </cell>
          <cell r="S290">
            <v>31.689</v>
          </cell>
          <cell r="T290">
            <v>17.5</v>
          </cell>
        </row>
        <row r="291">
          <cell r="A291">
            <v>2057</v>
          </cell>
          <cell r="B291" t="str">
            <v>TA-2208</v>
          </cell>
          <cell r="C291" t="str">
            <v>TOP ASIA</v>
          </cell>
          <cell r="D291" t="str">
            <v xml:space="preserve">HALTERES CAOUTCHOUC HEXAGONALES 1KG </v>
          </cell>
          <cell r="E291" t="str">
            <v>HEXAGONAL RUBBER DUMBBELL 8KG</v>
          </cell>
          <cell r="F291" t="str">
            <v>PIÈCE</v>
          </cell>
          <cell r="G291">
            <v>1.1399999999999999</v>
          </cell>
          <cell r="H291">
            <v>1.0555555555555554</v>
          </cell>
          <cell r="I291">
            <v>0.15</v>
          </cell>
          <cell r="J291">
            <v>1.2138888888888886</v>
          </cell>
          <cell r="K291">
            <v>1.21</v>
          </cell>
          <cell r="L291">
            <v>2.6</v>
          </cell>
          <cell r="M291">
            <v>0.53311965811965822</v>
          </cell>
          <cell r="N291">
            <v>3.12</v>
          </cell>
          <cell r="O291">
            <v>2.0699999999999998</v>
          </cell>
          <cell r="P291">
            <v>-0.20384615384615393</v>
          </cell>
          <cell r="Q291">
            <v>0.41358024691358031</v>
          </cell>
          <cell r="R291">
            <v>2.2999769999999997</v>
          </cell>
          <cell r="S291">
            <v>1.7219999999999995</v>
          </cell>
          <cell r="T291">
            <v>1</v>
          </cell>
        </row>
        <row r="292">
          <cell r="A292">
            <v>1592</v>
          </cell>
          <cell r="B292" t="str">
            <v>TA-2208</v>
          </cell>
          <cell r="C292" t="str">
            <v>TOP ASIA</v>
          </cell>
          <cell r="D292" t="str">
            <v xml:space="preserve">HALTERES CAOUTCHOUC HEXAGONALES 20 KG </v>
          </cell>
          <cell r="E292" t="str">
            <v>HEXAGONAL RUBBER DUMBBELL 10KG</v>
          </cell>
          <cell r="F292" t="str">
            <v>PIÈCE</v>
          </cell>
          <cell r="G292">
            <v>22.799999999999997</v>
          </cell>
          <cell r="H292">
            <v>21.111111111111107</v>
          </cell>
          <cell r="I292">
            <v>0.15</v>
          </cell>
          <cell r="J292">
            <v>24.277777777777771</v>
          </cell>
          <cell r="K292">
            <v>24.28</v>
          </cell>
          <cell r="L292">
            <v>52</v>
          </cell>
          <cell r="M292">
            <v>0.53311965811965822</v>
          </cell>
          <cell r="N292">
            <v>62.4</v>
          </cell>
          <cell r="O292">
            <v>41.8</v>
          </cell>
          <cell r="P292">
            <v>-0.19615384615384621</v>
          </cell>
          <cell r="Q292">
            <v>0.41919191919191934</v>
          </cell>
          <cell r="R292">
            <v>46.443979999999996</v>
          </cell>
          <cell r="S292">
            <v>36.203999999999994</v>
          </cell>
          <cell r="T292">
            <v>20</v>
          </cell>
        </row>
        <row r="293">
          <cell r="A293">
            <v>1593</v>
          </cell>
          <cell r="B293" t="str">
            <v>TA-2208</v>
          </cell>
          <cell r="C293" t="str">
            <v>TOP ASIA</v>
          </cell>
          <cell r="D293" t="str">
            <v xml:space="preserve">HALTERES CAOUTCHOUC HEXAGONALES 22,5 KG </v>
          </cell>
          <cell r="E293" t="str">
            <v>HEXAGONAL RUBBER DUMBBELL 12,5KG</v>
          </cell>
          <cell r="F293" t="str">
            <v>PIÈCE</v>
          </cell>
          <cell r="G293">
            <v>25.65</v>
          </cell>
          <cell r="H293">
            <v>23.749999999999996</v>
          </cell>
          <cell r="I293">
            <v>0.15</v>
          </cell>
          <cell r="J293">
            <v>27.312499999999993</v>
          </cell>
          <cell r="K293">
            <v>27.31</v>
          </cell>
          <cell r="L293">
            <v>58.5</v>
          </cell>
          <cell r="M293">
            <v>0.53311965811965822</v>
          </cell>
          <cell r="N293">
            <v>70.2</v>
          </cell>
          <cell r="O293">
            <v>47.05</v>
          </cell>
          <cell r="P293">
            <v>-0.19572649572649578</v>
          </cell>
          <cell r="Q293">
            <v>0.41950053134962817</v>
          </cell>
          <cell r="R293">
            <v>52.277254999999997</v>
          </cell>
          <cell r="S293">
            <v>40.739999999999995</v>
          </cell>
          <cell r="T293">
            <v>22.5</v>
          </cell>
        </row>
        <row r="294">
          <cell r="A294">
            <v>1594</v>
          </cell>
          <cell r="B294" t="str">
            <v>TA-2208</v>
          </cell>
          <cell r="C294" t="str">
            <v>TOP ASIA</v>
          </cell>
          <cell r="D294" t="str">
            <v xml:space="preserve">HALTERES CAOUTCHOUC HEXAGONALES 25 KG </v>
          </cell>
          <cell r="E294" t="str">
            <v>HEXAGONAL RUBBER DUMBBELL 15KG</v>
          </cell>
          <cell r="F294" t="str">
            <v>PIÈCE</v>
          </cell>
          <cell r="G294">
            <v>28.499999999999996</v>
          </cell>
          <cell r="H294">
            <v>26.388888888888882</v>
          </cell>
          <cell r="I294">
            <v>0.15</v>
          </cell>
          <cell r="J294">
            <v>30.347222222222211</v>
          </cell>
          <cell r="K294">
            <v>30.35</v>
          </cell>
          <cell r="L294">
            <v>65</v>
          </cell>
          <cell r="M294">
            <v>0.53311965811965822</v>
          </cell>
          <cell r="N294">
            <v>78</v>
          </cell>
          <cell r="O294">
            <v>52.3</v>
          </cell>
          <cell r="P294">
            <v>-0.19538461538461543</v>
          </cell>
          <cell r="Q294">
            <v>0.41974718504355235</v>
          </cell>
          <cell r="R294">
            <v>58.110529999999997</v>
          </cell>
          <cell r="S294">
            <v>45.275999999999989</v>
          </cell>
          <cell r="T294">
            <v>25</v>
          </cell>
        </row>
        <row r="295">
          <cell r="A295">
            <v>1595</v>
          </cell>
          <cell r="B295" t="str">
            <v>TA-2208</v>
          </cell>
          <cell r="C295" t="str">
            <v>TOP ASIA</v>
          </cell>
          <cell r="D295" t="str">
            <v xml:space="preserve">HALTERES CAOUTCHOUC HEXAGONALES 27,5 KG </v>
          </cell>
          <cell r="E295" t="str">
            <v>HEXAGONAL RUBBER DUMBBELL 17,5KG</v>
          </cell>
          <cell r="F295" t="str">
            <v>PIÈCE</v>
          </cell>
          <cell r="G295">
            <v>31.349999999999998</v>
          </cell>
          <cell r="H295">
            <v>29.027777777777775</v>
          </cell>
          <cell r="I295">
            <v>0.15</v>
          </cell>
          <cell r="J295">
            <v>33.381944444444436</v>
          </cell>
          <cell r="K295">
            <v>33.380000000000003</v>
          </cell>
          <cell r="L295">
            <v>71.5</v>
          </cell>
          <cell r="M295">
            <v>0.53311965811965822</v>
          </cell>
          <cell r="N295">
            <v>85.8</v>
          </cell>
          <cell r="O295">
            <v>57.5</v>
          </cell>
          <cell r="P295">
            <v>-0.19580419580419581</v>
          </cell>
          <cell r="Q295">
            <v>0.41944444444444462</v>
          </cell>
          <cell r="R295">
            <v>63.888249999999999</v>
          </cell>
          <cell r="S295">
            <v>49.802025</v>
          </cell>
          <cell r="T295">
            <v>27.5</v>
          </cell>
        </row>
        <row r="296">
          <cell r="A296">
            <v>2058</v>
          </cell>
          <cell r="B296" t="str">
            <v>TA-2208</v>
          </cell>
          <cell r="C296" t="str">
            <v>TOP ASIA</v>
          </cell>
          <cell r="D296" t="str">
            <v xml:space="preserve">HALTERES CAOUTCHOUC HEXAGONALES 2KG </v>
          </cell>
          <cell r="E296" t="str">
            <v>HEXAGONAL RUBBER DUMBBELL 20KG</v>
          </cell>
          <cell r="F296" t="str">
            <v>PIÈCE</v>
          </cell>
          <cell r="G296">
            <v>2.2799999999999998</v>
          </cell>
          <cell r="H296">
            <v>2.1111111111111107</v>
          </cell>
          <cell r="I296">
            <v>0.15</v>
          </cell>
          <cell r="J296">
            <v>2.4277777777777771</v>
          </cell>
          <cell r="K296">
            <v>2.4300000000000002</v>
          </cell>
          <cell r="L296">
            <v>5.2</v>
          </cell>
          <cell r="M296">
            <v>0.53311965811965822</v>
          </cell>
          <cell r="N296">
            <v>6.24</v>
          </cell>
          <cell r="O296">
            <v>4.1500000000000004</v>
          </cell>
          <cell r="P296">
            <v>-0.20192307692307687</v>
          </cell>
          <cell r="Q296">
            <v>0.41499330655957178</v>
          </cell>
          <cell r="R296">
            <v>4.611065</v>
          </cell>
          <cell r="S296">
            <v>3.4439999999999991</v>
          </cell>
          <cell r="T296">
            <v>2</v>
          </cell>
        </row>
        <row r="297">
          <cell r="A297">
            <v>1596</v>
          </cell>
          <cell r="B297" t="str">
            <v>TA-2208</v>
          </cell>
          <cell r="C297" t="str">
            <v>TOP ASIA</v>
          </cell>
          <cell r="D297" t="str">
            <v xml:space="preserve">HALTERES CAOUTCHOUC HEXAGONALES 30 KG </v>
          </cell>
          <cell r="E297" t="str">
            <v>HEXAGONAL RUBBER DUMBBELL 22,5KG</v>
          </cell>
          <cell r="F297" t="str">
            <v>PIÈCE</v>
          </cell>
          <cell r="G297">
            <v>34.199999999999996</v>
          </cell>
          <cell r="H297">
            <v>31.666666666666661</v>
          </cell>
          <cell r="I297">
            <v>0.15</v>
          </cell>
          <cell r="J297">
            <v>36.416666666666657</v>
          </cell>
          <cell r="K297">
            <v>36.42</v>
          </cell>
          <cell r="L297">
            <v>78</v>
          </cell>
          <cell r="M297">
            <v>0.53311965811965822</v>
          </cell>
          <cell r="N297">
            <v>93.6</v>
          </cell>
          <cell r="O297">
            <v>62.7</v>
          </cell>
          <cell r="P297">
            <v>-0.19615384615384612</v>
          </cell>
          <cell r="Q297">
            <v>0.41919191919191934</v>
          </cell>
          <cell r="R297">
            <v>69.665970000000002</v>
          </cell>
          <cell r="S297">
            <v>54.319754999999994</v>
          </cell>
          <cell r="T297">
            <v>30</v>
          </cell>
        </row>
        <row r="298">
          <cell r="A298">
            <v>1597</v>
          </cell>
          <cell r="B298" t="str">
            <v>TA-2208</v>
          </cell>
          <cell r="C298" t="str">
            <v>TOP ASIA</v>
          </cell>
          <cell r="D298" t="str">
            <v xml:space="preserve">HALTERES CAOUTCHOUC HEXAGONALES 32,5 KG </v>
          </cell>
          <cell r="E298" t="str">
            <v>HEXAGONAL RUBBER DUMBBELL 25KG</v>
          </cell>
          <cell r="F298" t="str">
            <v>PIÈCE</v>
          </cell>
          <cell r="G298">
            <v>37.049999999999997</v>
          </cell>
          <cell r="H298">
            <v>34.30555555555555</v>
          </cell>
          <cell r="I298">
            <v>0.15</v>
          </cell>
          <cell r="J298">
            <v>39.451388888888879</v>
          </cell>
          <cell r="K298">
            <v>39.450000000000003</v>
          </cell>
          <cell r="L298">
            <v>84.5</v>
          </cell>
          <cell r="M298">
            <v>0.53311965811965822</v>
          </cell>
          <cell r="N298">
            <v>101.39999999999999</v>
          </cell>
          <cell r="O298">
            <v>68</v>
          </cell>
          <cell r="P298">
            <v>-0.19526627218934911</v>
          </cell>
          <cell r="Q298">
            <v>0.4198325163398694</v>
          </cell>
          <cell r="R298">
            <v>75.5548</v>
          </cell>
          <cell r="S298">
            <v>58.849612499999999</v>
          </cell>
          <cell r="T298">
            <v>32.5</v>
          </cell>
        </row>
        <row r="299">
          <cell r="A299">
            <v>1598</v>
          </cell>
          <cell r="B299" t="str">
            <v>TA-2208</v>
          </cell>
          <cell r="C299" t="str">
            <v>TOP ASIA</v>
          </cell>
          <cell r="D299" t="str">
            <v xml:space="preserve">HALTERES CAOUTCHOUC HEXAGONALES 35 KG </v>
          </cell>
          <cell r="E299" t="str">
            <v>HEXAGONAL RUBBER DUMBBELL 27,5KG</v>
          </cell>
          <cell r="F299" t="str">
            <v>PIÈCE</v>
          </cell>
          <cell r="G299">
            <v>39.9</v>
          </cell>
          <cell r="H299">
            <v>36.944444444444443</v>
          </cell>
          <cell r="I299">
            <v>0.15</v>
          </cell>
          <cell r="J299">
            <v>42.486111111111107</v>
          </cell>
          <cell r="K299">
            <v>42.49</v>
          </cell>
          <cell r="L299">
            <v>91</v>
          </cell>
          <cell r="M299">
            <v>0.53311965811965822</v>
          </cell>
          <cell r="N299">
            <v>109.2</v>
          </cell>
          <cell r="O299">
            <v>73.2</v>
          </cell>
          <cell r="P299">
            <v>-0.19560439560439558</v>
          </cell>
          <cell r="Q299">
            <v>0.41958864602307233</v>
          </cell>
          <cell r="R299">
            <v>81.332520000000002</v>
          </cell>
          <cell r="S299">
            <v>60.353999999999992</v>
          </cell>
          <cell r="T299">
            <v>35</v>
          </cell>
        </row>
        <row r="300">
          <cell r="A300">
            <v>2484</v>
          </cell>
          <cell r="B300" t="str">
            <v>TA-2208</v>
          </cell>
          <cell r="C300" t="str">
            <v>TOP ASIA</v>
          </cell>
          <cell r="D300" t="str">
            <v xml:space="preserve">HALTERES CAOUTCHOUC HEXAGONALES 37,5 KG </v>
          </cell>
          <cell r="E300" t="str">
            <v>HEXAGONAL RUBBER DUMBBELL 30KG</v>
          </cell>
          <cell r="F300" t="str">
            <v>PIÈCE</v>
          </cell>
          <cell r="G300">
            <v>42.749999999999993</v>
          </cell>
          <cell r="H300">
            <v>39.583333333333321</v>
          </cell>
          <cell r="I300">
            <v>0.15</v>
          </cell>
          <cell r="J300">
            <v>45.520833333333314</v>
          </cell>
          <cell r="K300">
            <v>45.52</v>
          </cell>
          <cell r="L300">
            <v>97.5</v>
          </cell>
          <cell r="M300">
            <v>0.53311965811965834</v>
          </cell>
          <cell r="N300">
            <v>117</v>
          </cell>
          <cell r="O300">
            <v>78.400000000000006</v>
          </cell>
          <cell r="P300">
            <v>-0.19589743589743583</v>
          </cell>
          <cell r="Q300">
            <v>0.41937712585034037</v>
          </cell>
          <cell r="R300">
            <v>87.110240000000005</v>
          </cell>
          <cell r="S300">
            <v>67.073999999999998</v>
          </cell>
          <cell r="T300">
            <v>37.5</v>
          </cell>
        </row>
        <row r="301">
          <cell r="A301">
            <v>2068</v>
          </cell>
          <cell r="B301" t="str">
            <v>TA-2208</v>
          </cell>
          <cell r="C301" t="str">
            <v>TOP ASIA</v>
          </cell>
          <cell r="D301" t="str">
            <v xml:space="preserve">HALTERES CAOUTCHOUC HEXAGONALES 40 KG </v>
          </cell>
          <cell r="E301" t="str">
            <v>HEXAGONAL RUBBER DUMBBELL 32,5KG</v>
          </cell>
          <cell r="F301" t="str">
            <v>PIÈCE</v>
          </cell>
          <cell r="G301">
            <v>45.599999999999994</v>
          </cell>
          <cell r="H301">
            <v>42.222222222222214</v>
          </cell>
          <cell r="I301">
            <v>0.15</v>
          </cell>
          <cell r="J301">
            <v>48.555555555555543</v>
          </cell>
          <cell r="K301">
            <v>48.56</v>
          </cell>
          <cell r="L301">
            <v>104</v>
          </cell>
          <cell r="M301">
            <v>0.53311965811965822</v>
          </cell>
          <cell r="N301">
            <v>124.8</v>
          </cell>
          <cell r="O301">
            <v>83.7</v>
          </cell>
          <cell r="P301">
            <v>-0.19519230769230766</v>
          </cell>
          <cell r="Q301">
            <v>0.41988583565644511</v>
          </cell>
          <cell r="R301">
            <v>92.999070000000003</v>
          </cell>
          <cell r="S301">
            <v>71.551199999999994</v>
          </cell>
          <cell r="T301">
            <v>40</v>
          </cell>
        </row>
        <row r="302">
          <cell r="A302">
            <v>2485</v>
          </cell>
          <cell r="B302" t="str">
            <v>TA-2208</v>
          </cell>
          <cell r="C302" t="str">
            <v>TOP ASIA</v>
          </cell>
          <cell r="D302" t="str">
            <v xml:space="preserve">HALTERES CAOUTCHOUC HEXAGONALES 42,5 KG </v>
          </cell>
          <cell r="E302" t="str">
            <v>HEXAGONAL RUBBER DUMBBELL 35KG</v>
          </cell>
          <cell r="F302" t="str">
            <v>PIÈCE</v>
          </cell>
          <cell r="G302">
            <v>48.449999999999996</v>
          </cell>
          <cell r="H302">
            <v>44.861111111111107</v>
          </cell>
          <cell r="I302">
            <v>0.15</v>
          </cell>
          <cell r="J302">
            <v>51.590277777777771</v>
          </cell>
          <cell r="K302">
            <v>51.59</v>
          </cell>
          <cell r="L302">
            <v>110.5</v>
          </cell>
          <cell r="M302">
            <v>0.53311965811965822</v>
          </cell>
          <cell r="N302">
            <v>132.6</v>
          </cell>
          <cell r="O302">
            <v>88.9</v>
          </cell>
          <cell r="P302">
            <v>-0.19547511312217189</v>
          </cell>
          <cell r="Q302">
            <v>0.41968191476065497</v>
          </cell>
          <cell r="R302">
            <v>98.776790000000005</v>
          </cell>
          <cell r="S302">
            <v>76.026300000000006</v>
          </cell>
          <cell r="T302">
            <v>42.5</v>
          </cell>
        </row>
        <row r="303">
          <cell r="A303">
            <v>2071</v>
          </cell>
          <cell r="B303" t="str">
            <v>TA-2208</v>
          </cell>
          <cell r="C303" t="str">
            <v>TOP ASIA</v>
          </cell>
          <cell r="D303" t="str">
            <v xml:space="preserve">HALTERES CAOUTCHOUC HEXAGONALES 45 KG </v>
          </cell>
          <cell r="E303" t="str">
            <v>HEXAGONAL RUBBER DUMBBELL 37,5KG</v>
          </cell>
          <cell r="F303" t="str">
            <v>PIÈCE</v>
          </cell>
          <cell r="G303">
            <v>51.3</v>
          </cell>
          <cell r="H303">
            <v>47.499999999999993</v>
          </cell>
          <cell r="I303">
            <v>0.15</v>
          </cell>
          <cell r="J303">
            <v>54.624999999999986</v>
          </cell>
          <cell r="K303">
            <v>54.63</v>
          </cell>
          <cell r="L303">
            <v>117</v>
          </cell>
          <cell r="M303">
            <v>0.53311965811965822</v>
          </cell>
          <cell r="N303">
            <v>140.4</v>
          </cell>
          <cell r="O303">
            <v>94.1</v>
          </cell>
          <cell r="P303">
            <v>-0.19572649572649578</v>
          </cell>
          <cell r="Q303">
            <v>0.41950053134962817</v>
          </cell>
          <cell r="R303">
            <v>104.55450999999999</v>
          </cell>
          <cell r="S303">
            <v>80.486699999999985</v>
          </cell>
          <cell r="T303">
            <v>45</v>
          </cell>
        </row>
        <row r="304">
          <cell r="A304">
            <v>2486</v>
          </cell>
          <cell r="B304" t="str">
            <v>TA-2208</v>
          </cell>
          <cell r="C304" t="str">
            <v>TOP ASIA</v>
          </cell>
          <cell r="D304" t="str">
            <v xml:space="preserve">HALTERES CAOUTCHOUC HEXAGONALES 47,5 KG </v>
          </cell>
          <cell r="E304" t="str">
            <v>HEXAGONAL RUBBER DUMBBELL 40KG</v>
          </cell>
          <cell r="F304" t="str">
            <v>PIÈCE</v>
          </cell>
          <cell r="G304">
            <v>54.15</v>
          </cell>
          <cell r="H304">
            <v>50.138888888888886</v>
          </cell>
          <cell r="I304">
            <v>0.15</v>
          </cell>
          <cell r="J304">
            <v>57.659722222222214</v>
          </cell>
          <cell r="K304">
            <v>57.66</v>
          </cell>
          <cell r="L304">
            <v>123.5</v>
          </cell>
          <cell r="M304">
            <v>0.53311965811965822</v>
          </cell>
          <cell r="N304">
            <v>148.19999999999999</v>
          </cell>
          <cell r="O304">
            <v>99.4</v>
          </cell>
          <cell r="P304">
            <v>-0.19514170040485826</v>
          </cell>
          <cell r="Q304">
            <v>0.41992231164766392</v>
          </cell>
          <cell r="R304">
            <v>110.44334000000001</v>
          </cell>
          <cell r="S304">
            <v>84.961799999999997</v>
          </cell>
          <cell r="T304">
            <v>47.5</v>
          </cell>
        </row>
        <row r="305">
          <cell r="A305">
            <v>2059</v>
          </cell>
          <cell r="B305" t="str">
            <v>TA-2208</v>
          </cell>
          <cell r="C305" t="str">
            <v>TOP ASIA</v>
          </cell>
          <cell r="D305" t="str">
            <v xml:space="preserve">HALTERES CAOUTCHOUC HEXAGONALES 4KG </v>
          </cell>
          <cell r="E305" t="str">
            <v>HEXAGONAL RUBBER DUMBBELL 42,5KG</v>
          </cell>
          <cell r="F305" t="str">
            <v>PIÈCE</v>
          </cell>
          <cell r="G305">
            <v>4.5599999999999996</v>
          </cell>
          <cell r="H305">
            <v>4.2222222222222214</v>
          </cell>
          <cell r="I305">
            <v>0.15</v>
          </cell>
          <cell r="J305">
            <v>4.8555555555555543</v>
          </cell>
          <cell r="K305">
            <v>4.8600000000000003</v>
          </cell>
          <cell r="L305">
            <v>10.4</v>
          </cell>
          <cell r="M305">
            <v>0.53311965811965822</v>
          </cell>
          <cell r="N305">
            <v>12.48</v>
          </cell>
          <cell r="O305">
            <v>8.3000000000000007</v>
          </cell>
          <cell r="P305">
            <v>-0.20192307692307687</v>
          </cell>
          <cell r="Q305">
            <v>0.41499330655957178</v>
          </cell>
          <cell r="R305">
            <v>9.2221299999999999</v>
          </cell>
          <cell r="S305">
            <v>6.8879999999999981</v>
          </cell>
          <cell r="T305">
            <v>4</v>
          </cell>
        </row>
        <row r="306">
          <cell r="A306">
            <v>2074</v>
          </cell>
          <cell r="B306" t="str">
            <v>TA-2208</v>
          </cell>
          <cell r="C306" t="str">
            <v>TOP ASIA</v>
          </cell>
          <cell r="D306" t="str">
            <v xml:space="preserve">HALTERES CAOUTCHOUC HEXAGONALES 50 KG </v>
          </cell>
          <cell r="E306" t="str">
            <v>HEXAGONAL RUBBER DUMBBELL 45KG</v>
          </cell>
          <cell r="F306" t="str">
            <v>PIÈCE</v>
          </cell>
          <cell r="G306">
            <v>56.999999999999993</v>
          </cell>
          <cell r="H306">
            <v>52.777777777777764</v>
          </cell>
          <cell r="I306">
            <v>0.15</v>
          </cell>
          <cell r="J306">
            <v>60.694444444444422</v>
          </cell>
          <cell r="K306">
            <v>60.69</v>
          </cell>
          <cell r="L306">
            <v>130</v>
          </cell>
          <cell r="M306">
            <v>0.53311965811965822</v>
          </cell>
          <cell r="N306">
            <v>156</v>
          </cell>
          <cell r="O306">
            <v>104.6</v>
          </cell>
          <cell r="P306">
            <v>-0.19538461538461543</v>
          </cell>
          <cell r="Q306">
            <v>0.41974718504355235</v>
          </cell>
          <cell r="R306">
            <v>116.22105999999999</v>
          </cell>
          <cell r="S306">
            <v>89.439000000000007</v>
          </cell>
          <cell r="T306">
            <v>50</v>
          </cell>
        </row>
        <row r="307">
          <cell r="A307">
            <v>2062</v>
          </cell>
          <cell r="B307" t="str">
            <v>TA-2208</v>
          </cell>
          <cell r="C307" t="str">
            <v>TOP ASIA</v>
          </cell>
          <cell r="D307" t="str">
            <v xml:space="preserve">HALTERES CAOUTCHOUC HEXAGONALES 6 KG </v>
          </cell>
          <cell r="E307" t="str">
            <v>HEXAGONAL RUBBER DUMBBELL 47,5KG</v>
          </cell>
          <cell r="F307" t="str">
            <v>PIÈCE</v>
          </cell>
          <cell r="G307">
            <v>6.84</v>
          </cell>
          <cell r="H307">
            <v>6.333333333333333</v>
          </cell>
          <cell r="I307">
            <v>0.15</v>
          </cell>
          <cell r="J307">
            <v>7.2833333333333323</v>
          </cell>
          <cell r="K307">
            <v>7.28</v>
          </cell>
          <cell r="L307">
            <v>15.6</v>
          </cell>
          <cell r="M307">
            <v>0.53311965811965822</v>
          </cell>
          <cell r="N307">
            <v>18.72</v>
          </cell>
          <cell r="O307">
            <v>12.5</v>
          </cell>
          <cell r="P307">
            <v>-0.19871794871794871</v>
          </cell>
          <cell r="Q307">
            <v>0.41733333333333344</v>
          </cell>
          <cell r="R307">
            <v>13.88875</v>
          </cell>
          <cell r="S307">
            <v>10.311</v>
          </cell>
          <cell r="T307">
            <v>6</v>
          </cell>
        </row>
        <row r="308">
          <cell r="A308">
            <v>2064</v>
          </cell>
          <cell r="B308" t="str">
            <v>TA-2208</v>
          </cell>
          <cell r="C308" t="str">
            <v>TOP ASIA</v>
          </cell>
          <cell r="D308" t="str">
            <v xml:space="preserve">HALTERES CAOUTCHOUC HEXAGONALES 8 KG </v>
          </cell>
          <cell r="E308" t="str">
            <v>HEXAGONAL RUBBER DUMBBELL 50KG</v>
          </cell>
          <cell r="F308" t="str">
            <v>PIÈCE</v>
          </cell>
          <cell r="G308">
            <v>9.1199999999999992</v>
          </cell>
          <cell r="H308">
            <v>8.4444444444444429</v>
          </cell>
          <cell r="I308">
            <v>0.15</v>
          </cell>
          <cell r="J308">
            <v>9.7111111111111086</v>
          </cell>
          <cell r="K308">
            <v>9.7100000000000009</v>
          </cell>
          <cell r="L308">
            <v>20.8</v>
          </cell>
          <cell r="M308">
            <v>0.53311965811965822</v>
          </cell>
          <cell r="N308">
            <v>24.96</v>
          </cell>
          <cell r="O308">
            <v>16.600000000000001</v>
          </cell>
          <cell r="P308">
            <v>-0.20192307692307687</v>
          </cell>
          <cell r="Q308">
            <v>0.41499330655957178</v>
          </cell>
          <cell r="R308">
            <v>18.44426</v>
          </cell>
          <cell r="S308">
            <v>13.923</v>
          </cell>
          <cell r="T308">
            <v>8</v>
          </cell>
        </row>
        <row r="309">
          <cell r="A309">
            <v>4066</v>
          </cell>
          <cell r="B309" t="str">
            <v>MG10</v>
          </cell>
          <cell r="C309" t="str">
            <v>BODY TONE</v>
          </cell>
          <cell r="D309" t="str">
            <v>HALTERES RONDS 10KG</v>
          </cell>
          <cell r="F309" t="str">
            <v>PAIRE</v>
          </cell>
          <cell r="G309">
            <v>40</v>
          </cell>
          <cell r="H309">
            <v>37.037037037037038</v>
          </cell>
          <cell r="I309">
            <v>0.1</v>
          </cell>
          <cell r="J309">
            <v>40.740740740740748</v>
          </cell>
          <cell r="K309">
            <v>40.74</v>
          </cell>
          <cell r="L309">
            <v>80</v>
          </cell>
          <cell r="M309">
            <v>0.4907407407407407</v>
          </cell>
          <cell r="N309">
            <v>96</v>
          </cell>
          <cell r="O309">
            <v>56</v>
          </cell>
          <cell r="P309">
            <v>-0.3</v>
          </cell>
          <cell r="Q309">
            <v>0.27248677248677233</v>
          </cell>
          <cell r="R309">
            <v>62.221599999999995</v>
          </cell>
          <cell r="S309" t="str">
            <v/>
          </cell>
          <cell r="T309">
            <v>10</v>
          </cell>
        </row>
        <row r="310">
          <cell r="A310">
            <v>4067</v>
          </cell>
          <cell r="B310" t="str">
            <v>MG12</v>
          </cell>
          <cell r="C310" t="str">
            <v>BODY TONE</v>
          </cell>
          <cell r="D310" t="str">
            <v>HALTERES RONDS 12,5KG</v>
          </cell>
          <cell r="F310" t="str">
            <v>PAIRE</v>
          </cell>
          <cell r="G310">
            <v>50</v>
          </cell>
          <cell r="H310">
            <v>46.296296296296291</v>
          </cell>
          <cell r="I310">
            <v>0.1</v>
          </cell>
          <cell r="J310">
            <v>50.925925925925924</v>
          </cell>
          <cell r="K310">
            <v>50.93</v>
          </cell>
          <cell r="L310">
            <v>100</v>
          </cell>
          <cell r="M310">
            <v>0.49074074074074081</v>
          </cell>
          <cell r="N310">
            <v>120</v>
          </cell>
          <cell r="O310">
            <v>70</v>
          </cell>
          <cell r="P310">
            <v>-0.3</v>
          </cell>
          <cell r="Q310">
            <v>0.27248677248677255</v>
          </cell>
          <cell r="R310">
            <v>77.777000000000001</v>
          </cell>
          <cell r="S310" t="str">
            <v/>
          </cell>
          <cell r="T310">
            <v>12.5</v>
          </cell>
        </row>
        <row r="311">
          <cell r="A311">
            <v>4068</v>
          </cell>
          <cell r="B311" t="str">
            <v>MG15</v>
          </cell>
          <cell r="C311" t="str">
            <v>BODY TONE</v>
          </cell>
          <cell r="D311" t="str">
            <v>HALTERES RONDS 15KG</v>
          </cell>
          <cell r="F311" t="str">
            <v>PAIRE</v>
          </cell>
          <cell r="G311">
            <v>60</v>
          </cell>
          <cell r="H311">
            <v>55.55555555555555</v>
          </cell>
          <cell r="I311">
            <v>0.1</v>
          </cell>
          <cell r="J311">
            <v>61.111111111111107</v>
          </cell>
          <cell r="K311">
            <v>61.11</v>
          </cell>
          <cell r="L311">
            <v>120</v>
          </cell>
          <cell r="M311">
            <v>0.49074074074074081</v>
          </cell>
          <cell r="N311">
            <v>144</v>
          </cell>
          <cell r="O311">
            <v>84</v>
          </cell>
          <cell r="P311">
            <v>-0.3</v>
          </cell>
          <cell r="Q311">
            <v>0.27248677248677255</v>
          </cell>
          <cell r="R311">
            <v>93.332399999999993</v>
          </cell>
          <cell r="S311" t="str">
            <v/>
          </cell>
          <cell r="T311">
            <v>15</v>
          </cell>
        </row>
        <row r="312">
          <cell r="A312">
            <v>4069</v>
          </cell>
          <cell r="B312" t="str">
            <v>MG17,5</v>
          </cell>
          <cell r="C312" t="str">
            <v>BODY TONE</v>
          </cell>
          <cell r="D312" t="str">
            <v>HALTERES RONDS 17,5KG</v>
          </cell>
          <cell r="F312" t="str">
            <v>PAIRE</v>
          </cell>
          <cell r="G312">
            <v>70</v>
          </cell>
          <cell r="H312">
            <v>64.81481481481481</v>
          </cell>
          <cell r="I312">
            <v>0.1</v>
          </cell>
          <cell r="J312">
            <v>71.296296296296291</v>
          </cell>
          <cell r="K312">
            <v>71.3</v>
          </cell>
          <cell r="L312">
            <v>140</v>
          </cell>
          <cell r="M312">
            <v>0.49074074074074081</v>
          </cell>
          <cell r="N312">
            <v>168</v>
          </cell>
          <cell r="O312">
            <v>98</v>
          </cell>
          <cell r="P312">
            <v>-0.3</v>
          </cell>
          <cell r="Q312">
            <v>0.27248677248677255</v>
          </cell>
          <cell r="R312">
            <v>108.8878</v>
          </cell>
          <cell r="S312" t="str">
            <v/>
          </cell>
          <cell r="T312">
            <v>17.5</v>
          </cell>
        </row>
        <row r="313">
          <cell r="A313">
            <v>4063</v>
          </cell>
          <cell r="B313" t="str">
            <v>MG2</v>
          </cell>
          <cell r="C313" t="str">
            <v>BODY TONE</v>
          </cell>
          <cell r="D313" t="str">
            <v>HALTERES RONDS 2,5KG</v>
          </cell>
          <cell r="F313" t="str">
            <v>PAIRE</v>
          </cell>
          <cell r="G313">
            <v>10</v>
          </cell>
          <cell r="H313">
            <v>9.2592592592592595</v>
          </cell>
          <cell r="I313">
            <v>0.1</v>
          </cell>
          <cell r="J313">
            <v>10.185185185185187</v>
          </cell>
          <cell r="K313">
            <v>10.19</v>
          </cell>
          <cell r="L313">
            <v>20</v>
          </cell>
          <cell r="M313">
            <v>0.4907407407407407</v>
          </cell>
          <cell r="N313">
            <v>24</v>
          </cell>
          <cell r="O313">
            <v>14</v>
          </cell>
          <cell r="P313">
            <v>-0.3</v>
          </cell>
          <cell r="Q313">
            <v>0.27248677248677233</v>
          </cell>
          <cell r="R313">
            <v>15.555399999999999</v>
          </cell>
          <cell r="S313" t="str">
            <v/>
          </cell>
          <cell r="T313">
            <v>2.5</v>
          </cell>
        </row>
        <row r="314">
          <cell r="A314">
            <v>4070</v>
          </cell>
          <cell r="B314" t="str">
            <v>MG20</v>
          </cell>
          <cell r="C314" t="str">
            <v>BODY TONE</v>
          </cell>
          <cell r="D314" t="str">
            <v>HALTERES RONDS 20KG</v>
          </cell>
          <cell r="F314" t="str">
            <v>PAIRE</v>
          </cell>
          <cell r="G314">
            <v>80</v>
          </cell>
          <cell r="H314">
            <v>74.074074074074076</v>
          </cell>
          <cell r="I314">
            <v>0.1</v>
          </cell>
          <cell r="J314">
            <v>81.481481481481495</v>
          </cell>
          <cell r="K314">
            <v>81.48</v>
          </cell>
          <cell r="L314">
            <v>160</v>
          </cell>
          <cell r="M314">
            <v>0.4907407407407407</v>
          </cell>
          <cell r="N314">
            <v>192</v>
          </cell>
          <cell r="O314">
            <v>112</v>
          </cell>
          <cell r="P314">
            <v>-0.3</v>
          </cell>
          <cell r="Q314">
            <v>0.27248677248677233</v>
          </cell>
          <cell r="R314">
            <v>124.44319999999999</v>
          </cell>
          <cell r="S314" t="str">
            <v/>
          </cell>
          <cell r="T314">
            <v>20</v>
          </cell>
        </row>
        <row r="315">
          <cell r="A315">
            <v>4071</v>
          </cell>
          <cell r="B315" t="str">
            <v>MG22</v>
          </cell>
          <cell r="C315" t="str">
            <v>BODY TONE</v>
          </cell>
          <cell r="D315" t="str">
            <v>HALTERES RONDS 22,5KG</v>
          </cell>
          <cell r="F315" t="str">
            <v>PAIRE</v>
          </cell>
          <cell r="G315">
            <v>90</v>
          </cell>
          <cell r="H315">
            <v>83.333333333333329</v>
          </cell>
          <cell r="I315">
            <v>0.1</v>
          </cell>
          <cell r="J315">
            <v>91.666666666666671</v>
          </cell>
          <cell r="K315">
            <v>91.67</v>
          </cell>
          <cell r="L315">
            <v>180</v>
          </cell>
          <cell r="M315">
            <v>0.4907407407407407</v>
          </cell>
          <cell r="N315">
            <v>216</v>
          </cell>
          <cell r="O315">
            <v>126</v>
          </cell>
          <cell r="P315">
            <v>-0.3</v>
          </cell>
          <cell r="Q315">
            <v>0.27248677248677244</v>
          </cell>
          <cell r="R315">
            <v>139.99860000000001</v>
          </cell>
          <cell r="S315" t="str">
            <v/>
          </cell>
          <cell r="T315">
            <v>22.5</v>
          </cell>
        </row>
        <row r="316">
          <cell r="A316">
            <v>4072</v>
          </cell>
          <cell r="B316" t="str">
            <v>MG25</v>
          </cell>
          <cell r="C316" t="str">
            <v>BODY TONE</v>
          </cell>
          <cell r="D316" t="str">
            <v>HALTERES RONDS 25KG</v>
          </cell>
          <cell r="F316" t="str">
            <v>PAIRE</v>
          </cell>
          <cell r="G316">
            <v>100</v>
          </cell>
          <cell r="H316">
            <v>92.592592592592581</v>
          </cell>
          <cell r="I316">
            <v>0.1</v>
          </cell>
          <cell r="J316">
            <v>101.85185185185185</v>
          </cell>
          <cell r="K316">
            <v>101.85</v>
          </cell>
          <cell r="L316">
            <v>200</v>
          </cell>
          <cell r="M316">
            <v>0.49074074074074081</v>
          </cell>
          <cell r="N316">
            <v>240</v>
          </cell>
          <cell r="O316">
            <v>140</v>
          </cell>
          <cell r="P316">
            <v>-0.3</v>
          </cell>
          <cell r="Q316">
            <v>0.27248677248677255</v>
          </cell>
          <cell r="R316">
            <v>155.554</v>
          </cell>
          <cell r="S316" t="str">
            <v/>
          </cell>
          <cell r="T316">
            <v>25</v>
          </cell>
        </row>
        <row r="317">
          <cell r="A317">
            <v>4073</v>
          </cell>
          <cell r="B317" t="str">
            <v>MG27</v>
          </cell>
          <cell r="C317" t="str">
            <v>BODY TONE</v>
          </cell>
          <cell r="D317" t="str">
            <v>HALTERES RONDS 27,5KG</v>
          </cell>
          <cell r="F317" t="str">
            <v>PAIRE</v>
          </cell>
          <cell r="G317">
            <v>110</v>
          </cell>
          <cell r="H317">
            <v>101.85185185185185</v>
          </cell>
          <cell r="I317">
            <v>0.1</v>
          </cell>
          <cell r="J317">
            <v>112.03703703703704</v>
          </cell>
          <cell r="K317">
            <v>112.04</v>
          </cell>
          <cell r="L317">
            <v>220</v>
          </cell>
          <cell r="M317">
            <v>0.4907407407407407</v>
          </cell>
          <cell r="N317">
            <v>264</v>
          </cell>
          <cell r="O317">
            <v>154</v>
          </cell>
          <cell r="P317">
            <v>-0.3</v>
          </cell>
          <cell r="Q317">
            <v>0.27248677248677244</v>
          </cell>
          <cell r="R317">
            <v>171.10939999999999</v>
          </cell>
          <cell r="S317" t="str">
            <v/>
          </cell>
          <cell r="T317">
            <v>27.5</v>
          </cell>
        </row>
        <row r="318">
          <cell r="A318">
            <v>4074</v>
          </cell>
          <cell r="B318" t="str">
            <v>MG30</v>
          </cell>
          <cell r="C318" t="str">
            <v>BODY TONE</v>
          </cell>
          <cell r="D318" t="str">
            <v>HALTERES RONDS 30KG</v>
          </cell>
          <cell r="F318" t="str">
            <v>PAIRE</v>
          </cell>
          <cell r="G318">
            <v>120</v>
          </cell>
          <cell r="H318">
            <v>111.1111111111111</v>
          </cell>
          <cell r="I318">
            <v>0.1</v>
          </cell>
          <cell r="J318">
            <v>122.22222222222221</v>
          </cell>
          <cell r="K318">
            <v>122.22</v>
          </cell>
          <cell r="L318">
            <v>240</v>
          </cell>
          <cell r="M318">
            <v>0.49074074074074081</v>
          </cell>
          <cell r="N318">
            <v>288</v>
          </cell>
          <cell r="O318">
            <v>168</v>
          </cell>
          <cell r="P318">
            <v>-0.3</v>
          </cell>
          <cell r="Q318">
            <v>0.27248677248677255</v>
          </cell>
          <cell r="R318">
            <v>186.66479999999999</v>
          </cell>
          <cell r="S318" t="str">
            <v/>
          </cell>
          <cell r="T318">
            <v>30</v>
          </cell>
        </row>
        <row r="319">
          <cell r="A319">
            <v>4075</v>
          </cell>
          <cell r="B319" t="str">
            <v>MG32</v>
          </cell>
          <cell r="C319" t="str">
            <v>BODY TONE</v>
          </cell>
          <cell r="D319" t="str">
            <v>HALTERES RONDS 32,5KG</v>
          </cell>
          <cell r="F319" t="str">
            <v>PAIRE</v>
          </cell>
          <cell r="G319">
            <v>130</v>
          </cell>
          <cell r="H319">
            <v>120.37037037037037</v>
          </cell>
          <cell r="I319">
            <v>0.1</v>
          </cell>
          <cell r="J319">
            <v>132.40740740740742</v>
          </cell>
          <cell r="K319">
            <v>132.41</v>
          </cell>
          <cell r="L319">
            <v>260</v>
          </cell>
          <cell r="M319">
            <v>0.4907407407407407</v>
          </cell>
          <cell r="N319">
            <v>312</v>
          </cell>
          <cell r="O319">
            <v>182</v>
          </cell>
          <cell r="P319">
            <v>-0.3</v>
          </cell>
          <cell r="Q319">
            <v>0.27248677248677244</v>
          </cell>
          <cell r="R319">
            <v>202.22020000000001</v>
          </cell>
          <cell r="S319" t="str">
            <v/>
          </cell>
          <cell r="T319">
            <v>32.5</v>
          </cell>
        </row>
        <row r="320">
          <cell r="A320">
            <v>4076</v>
          </cell>
          <cell r="B320" t="str">
            <v>MG35</v>
          </cell>
          <cell r="C320" t="str">
            <v>BODY TONE</v>
          </cell>
          <cell r="D320" t="str">
            <v>HALTERES RONDS 35KG</v>
          </cell>
          <cell r="F320" t="str">
            <v>PAIRE</v>
          </cell>
          <cell r="G320">
            <v>140</v>
          </cell>
          <cell r="H320">
            <v>129.62962962962962</v>
          </cell>
          <cell r="I320">
            <v>0.1</v>
          </cell>
          <cell r="J320">
            <v>142.59259259259258</v>
          </cell>
          <cell r="K320">
            <v>142.59</v>
          </cell>
          <cell r="L320">
            <v>280</v>
          </cell>
          <cell r="M320">
            <v>0.49074074074074081</v>
          </cell>
          <cell r="N320">
            <v>336</v>
          </cell>
          <cell r="O320">
            <v>196</v>
          </cell>
          <cell r="P320">
            <v>-0.3</v>
          </cell>
          <cell r="Q320">
            <v>0.27248677248677255</v>
          </cell>
          <cell r="R320">
            <v>217.7756</v>
          </cell>
          <cell r="S320" t="str">
            <v/>
          </cell>
          <cell r="T320">
            <v>35</v>
          </cell>
        </row>
        <row r="321">
          <cell r="A321">
            <v>4077</v>
          </cell>
          <cell r="B321" t="str">
            <v>MG37</v>
          </cell>
          <cell r="C321" t="str">
            <v>BODY TONE</v>
          </cell>
          <cell r="D321" t="str">
            <v>HALTERES RONDS 37,5KG</v>
          </cell>
          <cell r="F321" t="str">
            <v>PAIRE</v>
          </cell>
          <cell r="G321">
            <v>150</v>
          </cell>
          <cell r="H321">
            <v>138.88888888888889</v>
          </cell>
          <cell r="I321">
            <v>0.1</v>
          </cell>
          <cell r="J321">
            <v>152.7777777777778</v>
          </cell>
          <cell r="K321">
            <v>152.78</v>
          </cell>
          <cell r="L321">
            <v>300</v>
          </cell>
          <cell r="M321">
            <v>0.4907407407407407</v>
          </cell>
          <cell r="N321">
            <v>360</v>
          </cell>
          <cell r="O321">
            <v>210</v>
          </cell>
          <cell r="P321">
            <v>-0.3</v>
          </cell>
          <cell r="Q321">
            <v>0.27248677248677233</v>
          </cell>
          <cell r="R321">
            <v>233.33099999999999</v>
          </cell>
          <cell r="S321" t="str">
            <v/>
          </cell>
          <cell r="T321">
            <v>37.5</v>
          </cell>
        </row>
        <row r="322">
          <cell r="A322">
            <v>4078</v>
          </cell>
          <cell r="B322" t="str">
            <v>MG40</v>
          </cell>
          <cell r="C322" t="str">
            <v>BODY TONE</v>
          </cell>
          <cell r="D322" t="str">
            <v>HALTERES RONDS 40KG</v>
          </cell>
          <cell r="F322" t="str">
            <v>PAIRE</v>
          </cell>
          <cell r="G322">
            <v>160</v>
          </cell>
          <cell r="H322">
            <v>148.14814814814815</v>
          </cell>
          <cell r="I322">
            <v>0.1</v>
          </cell>
          <cell r="J322">
            <v>162.96296296296299</v>
          </cell>
          <cell r="K322">
            <v>162.96</v>
          </cell>
          <cell r="L322">
            <v>320</v>
          </cell>
          <cell r="M322">
            <v>0.4907407407407407</v>
          </cell>
          <cell r="N322">
            <v>384</v>
          </cell>
          <cell r="O322">
            <v>224</v>
          </cell>
          <cell r="P322">
            <v>-0.3</v>
          </cell>
          <cell r="Q322">
            <v>0.27248677248677233</v>
          </cell>
          <cell r="R322">
            <v>248.88639999999998</v>
          </cell>
          <cell r="S322" t="str">
            <v/>
          </cell>
          <cell r="T322">
            <v>40</v>
          </cell>
        </row>
        <row r="323">
          <cell r="A323">
            <v>4079</v>
          </cell>
          <cell r="B323" t="str">
            <v>MG45</v>
          </cell>
          <cell r="C323" t="str">
            <v>BODY TONE</v>
          </cell>
          <cell r="D323" t="str">
            <v>HALTERES RONDS 45KG</v>
          </cell>
          <cell r="F323" t="str">
            <v>PAIRE</v>
          </cell>
          <cell r="G323">
            <v>180</v>
          </cell>
          <cell r="H323">
            <v>166.66666666666666</v>
          </cell>
          <cell r="I323">
            <v>0.1</v>
          </cell>
          <cell r="J323">
            <v>183.33333333333334</v>
          </cell>
          <cell r="K323">
            <v>183.33</v>
          </cell>
          <cell r="L323">
            <v>360</v>
          </cell>
          <cell r="M323">
            <v>0.4907407407407407</v>
          </cell>
          <cell r="N323">
            <v>432</v>
          </cell>
          <cell r="O323">
            <v>252</v>
          </cell>
          <cell r="P323">
            <v>-0.3</v>
          </cell>
          <cell r="Q323">
            <v>0.27248677248677244</v>
          </cell>
          <cell r="R323">
            <v>279.99720000000002</v>
          </cell>
          <cell r="S323" t="str">
            <v/>
          </cell>
          <cell r="T323">
            <v>45</v>
          </cell>
        </row>
        <row r="324">
          <cell r="A324">
            <v>4080</v>
          </cell>
          <cell r="B324" t="str">
            <v>MG50</v>
          </cell>
          <cell r="C324" t="str">
            <v>BODY TONE</v>
          </cell>
          <cell r="D324" t="str">
            <v>HALTERES RONDS 50KG</v>
          </cell>
          <cell r="F324" t="str">
            <v>PAIRE</v>
          </cell>
          <cell r="G324">
            <v>200</v>
          </cell>
          <cell r="H324">
            <v>185.18518518518516</v>
          </cell>
          <cell r="I324">
            <v>0.1</v>
          </cell>
          <cell r="J324">
            <v>203.7037037037037</v>
          </cell>
          <cell r="K324">
            <v>203.7</v>
          </cell>
          <cell r="L324">
            <v>400</v>
          </cell>
          <cell r="M324">
            <v>0.49074074074074081</v>
          </cell>
          <cell r="N324">
            <v>480</v>
          </cell>
          <cell r="O324">
            <v>280</v>
          </cell>
          <cell r="P324">
            <v>-0.3</v>
          </cell>
          <cell r="Q324">
            <v>0.27248677248677255</v>
          </cell>
          <cell r="R324">
            <v>311.108</v>
          </cell>
          <cell r="S324" t="str">
            <v/>
          </cell>
          <cell r="T324">
            <v>50</v>
          </cell>
        </row>
        <row r="325">
          <cell r="A325">
            <v>4064</v>
          </cell>
          <cell r="B325" t="str">
            <v>MG5</v>
          </cell>
          <cell r="C325" t="str">
            <v>BODY TONE</v>
          </cell>
          <cell r="D325" t="str">
            <v>HALTERES RONDS 5KG</v>
          </cell>
          <cell r="F325" t="str">
            <v>PAIRE</v>
          </cell>
          <cell r="G325">
            <v>20</v>
          </cell>
          <cell r="H325">
            <v>18.518518518518519</v>
          </cell>
          <cell r="I325">
            <v>0.1</v>
          </cell>
          <cell r="J325">
            <v>20.370370370370374</v>
          </cell>
          <cell r="K325">
            <v>20.37</v>
          </cell>
          <cell r="L325">
            <v>40</v>
          </cell>
          <cell r="M325">
            <v>0.4907407407407407</v>
          </cell>
          <cell r="N325">
            <v>48</v>
          </cell>
          <cell r="O325">
            <v>28</v>
          </cell>
          <cell r="P325">
            <v>-0.3</v>
          </cell>
          <cell r="Q325">
            <v>0.27248677248677233</v>
          </cell>
          <cell r="R325">
            <v>31.110799999999998</v>
          </cell>
          <cell r="S325" t="str">
            <v/>
          </cell>
          <cell r="T325">
            <v>5</v>
          </cell>
        </row>
        <row r="326">
          <cell r="A326">
            <v>4065</v>
          </cell>
          <cell r="B326" t="str">
            <v>MG7</v>
          </cell>
          <cell r="C326" t="str">
            <v>BODY TONE</v>
          </cell>
          <cell r="D326" t="str">
            <v>HALTERES RONDS 7,5KG</v>
          </cell>
          <cell r="F326" t="str">
            <v>PAIRE</v>
          </cell>
          <cell r="G326">
            <v>30</v>
          </cell>
          <cell r="H326">
            <v>27.777777777777775</v>
          </cell>
          <cell r="I326">
            <v>0.1</v>
          </cell>
          <cell r="J326">
            <v>30.555555555555554</v>
          </cell>
          <cell r="K326">
            <v>30.56</v>
          </cell>
          <cell r="L326">
            <v>60</v>
          </cell>
          <cell r="M326">
            <v>0.49074074074074081</v>
          </cell>
          <cell r="N326">
            <v>72</v>
          </cell>
          <cell r="O326">
            <v>42</v>
          </cell>
          <cell r="P326">
            <v>-0.3</v>
          </cell>
          <cell r="Q326">
            <v>0.27248677248677255</v>
          </cell>
          <cell r="R326">
            <v>46.666199999999996</v>
          </cell>
          <cell r="S326" t="str">
            <v/>
          </cell>
          <cell r="T326">
            <v>7.5</v>
          </cell>
        </row>
        <row r="327">
          <cell r="A327">
            <v>2993</v>
          </cell>
          <cell r="B327" t="str">
            <v>1134-00A</v>
          </cell>
          <cell r="C327" t="str">
            <v>WOHLSTAND</v>
          </cell>
          <cell r="D327" t="str">
            <v>HALTERES VINYLES 0,5 KG ROSE</v>
          </cell>
          <cell r="E327" t="str">
            <v>VINYL DIPPING DUMBBELL HEX 0,5Kg</v>
          </cell>
          <cell r="F327" t="str">
            <v>PAIRE</v>
          </cell>
          <cell r="G327">
            <v>1.08</v>
          </cell>
          <cell r="H327">
            <v>1</v>
          </cell>
          <cell r="I327">
            <v>0.15</v>
          </cell>
          <cell r="J327">
            <v>1.1499999999999999</v>
          </cell>
          <cell r="K327">
            <v>1.1499999999999999</v>
          </cell>
          <cell r="L327">
            <v>2.8</v>
          </cell>
          <cell r="M327">
            <v>0.5892857142857143</v>
          </cell>
          <cell r="N327">
            <v>3.36</v>
          </cell>
          <cell r="O327">
            <v>1.8</v>
          </cell>
          <cell r="P327">
            <v>-0.3571428571428571</v>
          </cell>
          <cell r="Q327">
            <v>0.36111111111111116</v>
          </cell>
          <cell r="R327">
            <v>1.9999800000000001</v>
          </cell>
          <cell r="S327">
            <v>2.2814999999999999</v>
          </cell>
          <cell r="T327">
            <v>1</v>
          </cell>
        </row>
        <row r="328">
          <cell r="A328">
            <v>1616</v>
          </cell>
          <cell r="B328" t="str">
            <v>1134-00A</v>
          </cell>
          <cell r="C328" t="str">
            <v>WOHLSTAND</v>
          </cell>
          <cell r="D328" t="str">
            <v>HALTERES VINYLES 1 KG BLEU</v>
          </cell>
          <cell r="E328" t="str">
            <v>VINYL DIPPING DUMBBELL HEX 1Kg</v>
          </cell>
          <cell r="F328" t="str">
            <v>PAIRE</v>
          </cell>
          <cell r="G328">
            <v>2.16</v>
          </cell>
          <cell r="H328">
            <v>2</v>
          </cell>
          <cell r="I328">
            <v>0.15</v>
          </cell>
          <cell r="J328">
            <v>2.2999999999999998</v>
          </cell>
          <cell r="K328">
            <v>2.2999999999999998</v>
          </cell>
          <cell r="L328">
            <v>4.4000000000000004</v>
          </cell>
          <cell r="M328">
            <v>0.4772727272727274</v>
          </cell>
          <cell r="N328">
            <v>5.28</v>
          </cell>
          <cell r="O328">
            <v>3.3</v>
          </cell>
          <cell r="P328">
            <v>-0.25000000000000011</v>
          </cell>
          <cell r="Q328">
            <v>0.30303030303030309</v>
          </cell>
          <cell r="R328">
            <v>3.6666299999999996</v>
          </cell>
          <cell r="S328">
            <v>3.9649999999999999</v>
          </cell>
          <cell r="T328">
            <v>2</v>
          </cell>
        </row>
        <row r="329">
          <cell r="A329">
            <v>2994</v>
          </cell>
          <cell r="B329" t="str">
            <v>1134-00A</v>
          </cell>
          <cell r="C329" t="str">
            <v>WOHLSTAND</v>
          </cell>
          <cell r="D329" t="str">
            <v>HALTERES VINYLES 2 KG JAUNE</v>
          </cell>
          <cell r="E329" t="str">
            <v>VINYL DIPPING DUMBBELL HEX 2Kg</v>
          </cell>
          <cell r="F329" t="str">
            <v>PAIRE</v>
          </cell>
          <cell r="G329">
            <v>4.32</v>
          </cell>
          <cell r="H329">
            <v>4</v>
          </cell>
          <cell r="I329">
            <v>0.15</v>
          </cell>
          <cell r="J329">
            <v>4.5999999999999996</v>
          </cell>
          <cell r="K329">
            <v>4.5999999999999996</v>
          </cell>
          <cell r="L329">
            <v>8.8000000000000007</v>
          </cell>
          <cell r="M329">
            <v>0.4772727272727274</v>
          </cell>
          <cell r="N329">
            <v>10.56</v>
          </cell>
          <cell r="O329">
            <v>6.3</v>
          </cell>
          <cell r="P329">
            <v>-0.28409090909090917</v>
          </cell>
          <cell r="Q329">
            <v>0.26984126984126988</v>
          </cell>
          <cell r="R329">
            <v>6.99993</v>
          </cell>
          <cell r="S329">
            <v>7.0655000000000001</v>
          </cell>
          <cell r="T329">
            <v>4</v>
          </cell>
        </row>
        <row r="330">
          <cell r="A330">
            <v>2995</v>
          </cell>
          <cell r="B330" t="str">
            <v>1134-00A</v>
          </cell>
          <cell r="C330" t="str">
            <v>WOHLSTAND</v>
          </cell>
          <cell r="D330" t="str">
            <v>HALTERES VINYLES 3 KG VERT</v>
          </cell>
          <cell r="E330" t="str">
            <v>VINYL DIPPING DUMBBELL HEX 3Kg</v>
          </cell>
          <cell r="F330" t="str">
            <v>PAIRE</v>
          </cell>
          <cell r="G330">
            <v>6.48</v>
          </cell>
          <cell r="H330">
            <v>6</v>
          </cell>
          <cell r="I330">
            <v>0.15</v>
          </cell>
          <cell r="J330">
            <v>6.8999999999999995</v>
          </cell>
          <cell r="K330">
            <v>6.9</v>
          </cell>
          <cell r="L330">
            <v>13.1</v>
          </cell>
          <cell r="M330">
            <v>0.47328244274809161</v>
          </cell>
          <cell r="N330">
            <v>15.719999999999999</v>
          </cell>
          <cell r="O330">
            <v>9.4</v>
          </cell>
          <cell r="P330">
            <v>-0.28244274809160302</v>
          </cell>
          <cell r="Q330">
            <v>0.26595744680851074</v>
          </cell>
          <cell r="R330">
            <v>10.44434</v>
          </cell>
          <cell r="S330">
            <v>10.491000000000001</v>
          </cell>
          <cell r="T330">
            <v>6</v>
          </cell>
        </row>
        <row r="331">
          <cell r="A331">
            <v>2996</v>
          </cell>
          <cell r="B331" t="str">
            <v>1134-00A</v>
          </cell>
          <cell r="C331" t="str">
            <v>WOHLSTAND</v>
          </cell>
          <cell r="D331" t="str">
            <v>HALTERES VINYLES 4 KG ORANGE</v>
          </cell>
          <cell r="E331" t="str">
            <v>VINYL DIPPING DUMBBELL HEX 4Kg</v>
          </cell>
          <cell r="F331" t="str">
            <v>PAIRE</v>
          </cell>
          <cell r="G331">
            <v>8.64</v>
          </cell>
          <cell r="H331">
            <v>8</v>
          </cell>
          <cell r="I331">
            <v>0.15</v>
          </cell>
          <cell r="J331">
            <v>9.1999999999999993</v>
          </cell>
          <cell r="K331">
            <v>9.1999999999999993</v>
          </cell>
          <cell r="L331">
            <v>17.5</v>
          </cell>
          <cell r="M331">
            <v>0.47428571428571431</v>
          </cell>
          <cell r="N331">
            <v>21</v>
          </cell>
          <cell r="O331">
            <v>12.6</v>
          </cell>
          <cell r="P331">
            <v>-0.28000000000000003</v>
          </cell>
          <cell r="Q331">
            <v>0.26984126984126988</v>
          </cell>
          <cell r="R331">
            <v>13.99986</v>
          </cell>
          <cell r="S331">
            <v>14.0205</v>
          </cell>
          <cell r="T331">
            <v>8</v>
          </cell>
        </row>
        <row r="332">
          <cell r="A332">
            <v>2997</v>
          </cell>
          <cell r="B332" t="str">
            <v>1134-00A</v>
          </cell>
          <cell r="C332" t="str">
            <v>WOHLSTAND</v>
          </cell>
          <cell r="D332" t="str">
            <v>HALTERES VINYLES 5 KG NOIR</v>
          </cell>
          <cell r="E332" t="str">
            <v>HALTERES VINYLES 5 KG NOIR</v>
          </cell>
          <cell r="F332" t="str">
            <v>PAIRE</v>
          </cell>
          <cell r="G332">
            <v>10.8</v>
          </cell>
          <cell r="H332">
            <v>10</v>
          </cell>
          <cell r="I332">
            <v>0.15</v>
          </cell>
          <cell r="J332">
            <v>11.5</v>
          </cell>
          <cell r="K332">
            <v>11.5</v>
          </cell>
          <cell r="L332">
            <v>22</v>
          </cell>
          <cell r="M332">
            <v>0.47727272727272729</v>
          </cell>
          <cell r="N332">
            <v>26.4</v>
          </cell>
          <cell r="O332">
            <v>15.7</v>
          </cell>
          <cell r="P332">
            <v>-0.28636363636363638</v>
          </cell>
          <cell r="Q332">
            <v>0.26751592356687892</v>
          </cell>
          <cell r="R332">
            <v>17.444269999999999</v>
          </cell>
          <cell r="S332">
            <v>18.1675</v>
          </cell>
          <cell r="T332">
            <v>10</v>
          </cell>
        </row>
        <row r="333">
          <cell r="A333">
            <v>2362</v>
          </cell>
          <cell r="B333">
            <v>0</v>
          </cell>
          <cell r="C333" t="str">
            <v>WOHLSTAND</v>
          </cell>
          <cell r="D333" t="str">
            <v>HEX BAR</v>
          </cell>
          <cell r="E333" t="str">
            <v>HEX BAR</v>
          </cell>
          <cell r="F333" t="str">
            <v>PIÈCE</v>
          </cell>
          <cell r="G333">
            <v>54.76</v>
          </cell>
          <cell r="H333">
            <v>50.703703703703695</v>
          </cell>
          <cell r="I333">
            <v>0.15</v>
          </cell>
          <cell r="J333">
            <v>58.309259259259242</v>
          </cell>
          <cell r="K333">
            <v>58.31</v>
          </cell>
          <cell r="L333">
            <v>130</v>
          </cell>
          <cell r="M333">
            <v>0.55146723646723661</v>
          </cell>
          <cell r="N333">
            <v>156</v>
          </cell>
          <cell r="O333">
            <v>104</v>
          </cell>
          <cell r="P333">
            <v>-0.2</v>
          </cell>
          <cell r="Q333">
            <v>0.43933404558404576</v>
          </cell>
          <cell r="R333">
            <v>115.5544</v>
          </cell>
          <cell r="S333">
            <v>86.957000000000008</v>
          </cell>
          <cell r="T333">
            <v>20.5</v>
          </cell>
        </row>
        <row r="334">
          <cell r="A334">
            <v>5004</v>
          </cell>
          <cell r="B334" t="str">
            <v>E11</v>
          </cell>
          <cell r="C334" t="str">
            <v>BODY TONE</v>
          </cell>
          <cell r="D334" t="str">
            <v>HIGH LAT PULLDOWN 95KG - E11</v>
          </cell>
          <cell r="F334" t="str">
            <v>PIÈCE</v>
          </cell>
          <cell r="G334">
            <v>1250</v>
          </cell>
          <cell r="H334">
            <v>1157.4074074074074</v>
          </cell>
          <cell r="I334">
            <v>0.1</v>
          </cell>
          <cell r="J334">
            <v>1273.1481481481483</v>
          </cell>
          <cell r="K334">
            <v>1273.1500000000001</v>
          </cell>
          <cell r="L334">
            <v>2580</v>
          </cell>
          <cell r="M334">
            <v>0.50653172552397352</v>
          </cell>
          <cell r="N334">
            <v>3096</v>
          </cell>
          <cell r="O334">
            <v>1806</v>
          </cell>
          <cell r="P334">
            <v>-0.3</v>
          </cell>
          <cell r="Q334">
            <v>0.29504532217710511</v>
          </cell>
          <cell r="R334">
            <v>2006.6466</v>
          </cell>
          <cell r="S334" t="str">
            <v/>
          </cell>
          <cell r="T334">
            <v>218</v>
          </cell>
        </row>
        <row r="335">
          <cell r="A335">
            <v>1625</v>
          </cell>
          <cell r="B335" t="str">
            <v>730G</v>
          </cell>
          <cell r="C335" t="str">
            <v>WOHLSTAND</v>
          </cell>
          <cell r="D335" t="str">
            <v>HOME TRAINER</v>
          </cell>
          <cell r="E335" t="str">
            <v>HORIZONTAL BENCH ORIGIN</v>
          </cell>
          <cell r="F335" t="str">
            <v>PIÈCE</v>
          </cell>
          <cell r="G335">
            <v>8.8800000000000008</v>
          </cell>
          <cell r="H335">
            <v>8.2222222222222232</v>
          </cell>
          <cell r="I335">
            <v>0.15</v>
          </cell>
          <cell r="J335">
            <v>9.4555555555555557</v>
          </cell>
          <cell r="K335">
            <v>9.4600000000000009</v>
          </cell>
          <cell r="L335">
            <v>29</v>
          </cell>
          <cell r="M335">
            <v>0.67394636015325671</v>
          </cell>
          <cell r="N335">
            <v>34.799999999999997</v>
          </cell>
          <cell r="O335">
            <v>21.8</v>
          </cell>
          <cell r="P335">
            <v>-0.24827586206896549</v>
          </cell>
          <cell r="Q335">
            <v>0.56625891946992868</v>
          </cell>
          <cell r="R335">
            <v>24.221979999999999</v>
          </cell>
          <cell r="S335">
            <v>0</v>
          </cell>
          <cell r="T335">
            <v>1.2</v>
          </cell>
        </row>
        <row r="336">
          <cell r="A336">
            <v>5014</v>
          </cell>
          <cell r="B336" t="str">
            <v>EB09</v>
          </cell>
          <cell r="C336" t="str">
            <v>BODY TONE</v>
          </cell>
          <cell r="D336" t="str">
            <v>HYPEREXTENSIONS BENCH</v>
          </cell>
          <cell r="F336" t="str">
            <v>PIÈCE</v>
          </cell>
          <cell r="G336">
            <v>315</v>
          </cell>
          <cell r="H336">
            <v>291.66666666666663</v>
          </cell>
          <cell r="I336">
            <v>0.1</v>
          </cell>
          <cell r="J336">
            <v>320.83333333333331</v>
          </cell>
          <cell r="K336">
            <v>320.83</v>
          </cell>
          <cell r="L336">
            <v>750</v>
          </cell>
          <cell r="M336">
            <v>0.57222222222222219</v>
          </cell>
          <cell r="N336">
            <v>900</v>
          </cell>
          <cell r="O336">
            <v>525</v>
          </cell>
          <cell r="P336">
            <v>-0.3</v>
          </cell>
          <cell r="Q336">
            <v>0.38888888888888895</v>
          </cell>
          <cell r="R336">
            <v>583.32749999999999</v>
          </cell>
          <cell r="S336" t="str">
            <v/>
          </cell>
          <cell r="T336">
            <v>50</v>
          </cell>
        </row>
        <row r="337">
          <cell r="A337">
            <v>5022</v>
          </cell>
          <cell r="B337" t="str">
            <v>E03</v>
          </cell>
          <cell r="C337" t="str">
            <v>BODY TONE</v>
          </cell>
          <cell r="D337" t="str">
            <v>INCLINE CHEST PRESS 95KG - E03</v>
          </cell>
          <cell r="F337" t="str">
            <v>PIÈCE</v>
          </cell>
          <cell r="G337">
            <v>1299</v>
          </cell>
          <cell r="H337">
            <v>1202.7777777777776</v>
          </cell>
          <cell r="I337">
            <v>0.1</v>
          </cell>
          <cell r="J337">
            <v>1323.0555555555554</v>
          </cell>
          <cell r="K337">
            <v>1323.06</v>
          </cell>
          <cell r="L337">
            <v>2980</v>
          </cell>
          <cell r="M337">
            <v>0.55602162565249813</v>
          </cell>
          <cell r="N337">
            <v>3576</v>
          </cell>
          <cell r="O337">
            <v>2086</v>
          </cell>
          <cell r="P337">
            <v>-0.3</v>
          </cell>
          <cell r="Q337">
            <v>0.36574517950356877</v>
          </cell>
          <cell r="R337">
            <v>2317.7545999999998</v>
          </cell>
          <cell r="S337" t="str">
            <v/>
          </cell>
          <cell r="T337">
            <v>209</v>
          </cell>
        </row>
        <row r="338">
          <cell r="A338">
            <v>2884</v>
          </cell>
          <cell r="B338" t="str">
            <v>CF1001 D1</v>
          </cell>
          <cell r="C338" t="str">
            <v>RISING</v>
          </cell>
          <cell r="D338" t="str">
            <v>J-HOOKS</v>
          </cell>
          <cell r="E338" t="str">
            <v>J-HOOKS</v>
          </cell>
          <cell r="F338" t="str">
            <v>PAIRE</v>
          </cell>
          <cell r="G338">
            <v>25</v>
          </cell>
          <cell r="H338">
            <v>23.148148148148145</v>
          </cell>
          <cell r="I338">
            <v>0.15</v>
          </cell>
          <cell r="J338">
            <v>26.620370370370367</v>
          </cell>
          <cell r="K338">
            <v>26.62</v>
          </cell>
          <cell r="L338">
            <v>50</v>
          </cell>
          <cell r="M338">
            <v>0.46759259259259267</v>
          </cell>
          <cell r="N338">
            <v>60</v>
          </cell>
          <cell r="O338">
            <v>42.5</v>
          </cell>
          <cell r="P338">
            <v>-0.15</v>
          </cell>
          <cell r="Q338">
            <v>0.3736383442265796</v>
          </cell>
          <cell r="R338">
            <v>47.22175</v>
          </cell>
          <cell r="S338">
            <v>36.75</v>
          </cell>
          <cell r="T338">
            <v>4</v>
          </cell>
        </row>
        <row r="339">
          <cell r="A339">
            <v>3226</v>
          </cell>
          <cell r="B339">
            <v>0</v>
          </cell>
          <cell r="C339" t="str">
            <v>TOTAL GYM</v>
          </cell>
          <cell r="D339" t="str">
            <v>JUMP TRAINER</v>
          </cell>
          <cell r="E339" t="str">
            <v>JUMP TRAINER</v>
          </cell>
          <cell r="F339" t="str">
            <v>PIÈCE</v>
          </cell>
          <cell r="G339">
            <v>1757.25</v>
          </cell>
          <cell r="H339">
            <v>1627.0833333333333</v>
          </cell>
          <cell r="I339">
            <v>0.08</v>
          </cell>
          <cell r="J339">
            <v>1757.25</v>
          </cell>
          <cell r="K339">
            <v>1757.25</v>
          </cell>
          <cell r="L339">
            <v>2870.28</v>
          </cell>
          <cell r="M339">
            <v>0.38777749905932524</v>
          </cell>
          <cell r="N339">
            <v>3444.3360000000002</v>
          </cell>
          <cell r="O339">
            <v>2583.25</v>
          </cell>
          <cell r="P339">
            <v>-0.10000069679613145</v>
          </cell>
          <cell r="Q339">
            <v>0.31975225007258301</v>
          </cell>
          <cell r="R339">
            <v>2870.2490749999997</v>
          </cell>
          <cell r="S339">
            <v>2400</v>
          </cell>
          <cell r="T339">
            <v>100</v>
          </cell>
        </row>
        <row r="340">
          <cell r="A340">
            <v>3535</v>
          </cell>
          <cell r="B340">
            <v>0</v>
          </cell>
          <cell r="C340" t="str">
            <v>K-WELL</v>
          </cell>
          <cell r="D340" t="str">
            <v>K-GLIDE</v>
          </cell>
          <cell r="E340" t="str">
            <v>K-GLIDE</v>
          </cell>
          <cell r="F340" t="str">
            <v>PAIRE</v>
          </cell>
          <cell r="G340">
            <v>0</v>
          </cell>
          <cell r="H340">
            <v>8</v>
          </cell>
          <cell r="I340">
            <v>0.2</v>
          </cell>
          <cell r="J340">
            <v>9.6</v>
          </cell>
          <cell r="K340">
            <v>9.6</v>
          </cell>
          <cell r="L340">
            <v>19.899999999999999</v>
          </cell>
          <cell r="M340">
            <v>0.51758793969849237</v>
          </cell>
          <cell r="N340">
            <v>23.88</v>
          </cell>
          <cell r="O340">
            <v>14.9</v>
          </cell>
          <cell r="P340">
            <v>-0.2512562814070351</v>
          </cell>
          <cell r="Q340">
            <v>0.35570469798657722</v>
          </cell>
          <cell r="R340">
            <v>16.555389999999999</v>
          </cell>
          <cell r="S340">
            <v>13.125</v>
          </cell>
          <cell r="T340">
            <v>0.35</v>
          </cell>
        </row>
        <row r="341">
          <cell r="A341">
            <v>2972</v>
          </cell>
          <cell r="B341" t="str">
            <v>1173-30B</v>
          </cell>
          <cell r="C341" t="str">
            <v>WOHLSTAND</v>
          </cell>
          <cell r="D341" t="str">
            <v>KETTLEBELL 10 KG</v>
          </cell>
          <cell r="E341" t="str">
            <v>KETTLEBELL 10KG</v>
          </cell>
          <cell r="F341" t="str">
            <v>PIÈCE</v>
          </cell>
          <cell r="G341">
            <v>14</v>
          </cell>
          <cell r="H341">
            <v>12.962962962962962</v>
          </cell>
          <cell r="I341">
            <v>0.15</v>
          </cell>
          <cell r="J341">
            <v>14.907407407407405</v>
          </cell>
          <cell r="K341">
            <v>14.91</v>
          </cell>
          <cell r="L341">
            <v>32</v>
          </cell>
          <cell r="M341">
            <v>0.5341435185185186</v>
          </cell>
          <cell r="N341">
            <v>38.4</v>
          </cell>
          <cell r="O341">
            <v>26</v>
          </cell>
          <cell r="P341">
            <v>-0.1875</v>
          </cell>
          <cell r="Q341">
            <v>0.42663817663817671</v>
          </cell>
          <cell r="R341">
            <v>28.8886</v>
          </cell>
          <cell r="S341">
            <v>23.712079999999993</v>
          </cell>
          <cell r="T341">
            <v>10</v>
          </cell>
        </row>
        <row r="342">
          <cell r="A342">
            <v>2973</v>
          </cell>
          <cell r="B342" t="str">
            <v>1173-30B</v>
          </cell>
          <cell r="C342" t="str">
            <v>WOHLSTAND</v>
          </cell>
          <cell r="D342" t="str">
            <v>KETTLEBELL 12 KG</v>
          </cell>
          <cell r="E342" t="str">
            <v>KETTLEBELL 12KG</v>
          </cell>
          <cell r="F342" t="str">
            <v>PIÈCE</v>
          </cell>
          <cell r="G342">
            <v>16.8</v>
          </cell>
          <cell r="H342">
            <v>15.555555555555555</v>
          </cell>
          <cell r="I342">
            <v>0.15</v>
          </cell>
          <cell r="J342">
            <v>17.888888888888886</v>
          </cell>
          <cell r="K342">
            <v>17.89</v>
          </cell>
          <cell r="L342">
            <v>38</v>
          </cell>
          <cell r="M342">
            <v>0.52923976608187151</v>
          </cell>
          <cell r="N342">
            <v>45.6</v>
          </cell>
          <cell r="O342">
            <v>31</v>
          </cell>
          <cell r="P342">
            <v>-0.18421052631578946</v>
          </cell>
          <cell r="Q342">
            <v>0.42293906810035853</v>
          </cell>
          <cell r="R342">
            <v>34.444099999999999</v>
          </cell>
          <cell r="S342">
            <v>28.468019999999996</v>
          </cell>
          <cell r="T342">
            <v>12</v>
          </cell>
        </row>
        <row r="343">
          <cell r="A343">
            <v>2974</v>
          </cell>
          <cell r="B343" t="str">
            <v>1173-30B</v>
          </cell>
          <cell r="C343" t="str">
            <v>WOHLSTAND</v>
          </cell>
          <cell r="D343" t="str">
            <v>KETTLEBELL 16 KG</v>
          </cell>
          <cell r="E343" t="str">
            <v>KETTLEBELL 16KG</v>
          </cell>
          <cell r="F343" t="str">
            <v>PIÈCE</v>
          </cell>
          <cell r="G343">
            <v>22.4</v>
          </cell>
          <cell r="H343">
            <v>20.740740740740737</v>
          </cell>
          <cell r="I343">
            <v>0.15</v>
          </cell>
          <cell r="J343">
            <v>23.851851851851844</v>
          </cell>
          <cell r="K343">
            <v>23.85</v>
          </cell>
          <cell r="L343">
            <v>51</v>
          </cell>
          <cell r="M343">
            <v>0.5323166303558462</v>
          </cell>
          <cell r="N343">
            <v>61.199999999999996</v>
          </cell>
          <cell r="O343">
            <v>42</v>
          </cell>
          <cell r="P343">
            <v>-0.17647058823529413</v>
          </cell>
          <cell r="Q343">
            <v>0.43209876543209891</v>
          </cell>
          <cell r="R343">
            <v>46.666199999999996</v>
          </cell>
          <cell r="S343">
            <v>37.957359999999994</v>
          </cell>
          <cell r="T343">
            <v>16</v>
          </cell>
        </row>
        <row r="344">
          <cell r="A344">
            <v>2975</v>
          </cell>
          <cell r="B344" t="str">
            <v>1173-30B</v>
          </cell>
          <cell r="C344" t="str">
            <v>WOHLSTAND</v>
          </cell>
          <cell r="D344" t="str">
            <v>KETTLEBELL 20 KG</v>
          </cell>
          <cell r="E344" t="str">
            <v>KETTLEBELL 20KG</v>
          </cell>
          <cell r="F344" t="str">
            <v>PIÈCE</v>
          </cell>
          <cell r="G344">
            <v>28</v>
          </cell>
          <cell r="H344">
            <v>25.925925925925924</v>
          </cell>
          <cell r="I344">
            <v>0.15</v>
          </cell>
          <cell r="J344">
            <v>29.81481481481481</v>
          </cell>
          <cell r="K344">
            <v>29.81</v>
          </cell>
          <cell r="L344">
            <v>59</v>
          </cell>
          <cell r="M344">
            <v>0.49466415568110489</v>
          </cell>
          <cell r="N344">
            <v>70.8</v>
          </cell>
          <cell r="O344">
            <v>48</v>
          </cell>
          <cell r="P344">
            <v>-0.1864406779661017</v>
          </cell>
          <cell r="Q344">
            <v>0.3788580246913581</v>
          </cell>
          <cell r="R344">
            <v>53.332799999999999</v>
          </cell>
          <cell r="S344">
            <v>47.446699999999993</v>
          </cell>
          <cell r="T344">
            <v>20</v>
          </cell>
        </row>
        <row r="345">
          <cell r="A345">
            <v>2976</v>
          </cell>
          <cell r="B345" t="str">
            <v>1173-30B</v>
          </cell>
          <cell r="C345" t="str">
            <v>WOHLSTAND</v>
          </cell>
          <cell r="D345" t="str">
            <v>KETTLEBELL 24 KG</v>
          </cell>
          <cell r="E345" t="str">
            <v>KETTLEBELL 24KG</v>
          </cell>
          <cell r="F345" t="str">
            <v>PIÈCE</v>
          </cell>
          <cell r="G345">
            <v>33.6</v>
          </cell>
          <cell r="H345">
            <v>31.111111111111111</v>
          </cell>
          <cell r="I345">
            <v>0.15</v>
          </cell>
          <cell r="J345">
            <v>35.777777777777771</v>
          </cell>
          <cell r="K345">
            <v>35.78</v>
          </cell>
          <cell r="L345">
            <v>70</v>
          </cell>
          <cell r="M345">
            <v>0.48888888888888893</v>
          </cell>
          <cell r="N345">
            <v>84</v>
          </cell>
          <cell r="O345">
            <v>57</v>
          </cell>
          <cell r="P345">
            <v>-0.18571428571428572</v>
          </cell>
          <cell r="Q345">
            <v>0.37231968810916194</v>
          </cell>
          <cell r="R345">
            <v>63.332699999999996</v>
          </cell>
          <cell r="S345">
            <v>56.936039999999991</v>
          </cell>
          <cell r="T345">
            <v>24</v>
          </cell>
        </row>
        <row r="346">
          <cell r="A346">
            <v>3529</v>
          </cell>
          <cell r="B346" t="str">
            <v>1173-30B</v>
          </cell>
          <cell r="C346" t="str">
            <v>WOHLSTAND</v>
          </cell>
          <cell r="D346" t="str">
            <v>KETTLEBELL 28 KG</v>
          </cell>
          <cell r="E346" t="str">
            <v>KETTLEBELL 28KG</v>
          </cell>
          <cell r="F346" t="str">
            <v>PIÈCE</v>
          </cell>
          <cell r="G346">
            <v>39.200000000000003</v>
          </cell>
          <cell r="H346">
            <v>36.296296296296298</v>
          </cell>
          <cell r="I346">
            <v>0.15</v>
          </cell>
          <cell r="J346">
            <v>41.74074074074074</v>
          </cell>
          <cell r="K346">
            <v>41.74</v>
          </cell>
          <cell r="L346">
            <v>82</v>
          </cell>
          <cell r="M346">
            <v>0.49096657633243002</v>
          </cell>
          <cell r="N346">
            <v>98.399999999999991</v>
          </cell>
          <cell r="O346">
            <v>67</v>
          </cell>
          <cell r="P346">
            <v>-0.18292682926829268</v>
          </cell>
          <cell r="Q346">
            <v>0.37700386954118292</v>
          </cell>
          <cell r="R346">
            <v>74.443699999999993</v>
          </cell>
          <cell r="S346">
            <v>66.42537999999999</v>
          </cell>
          <cell r="T346">
            <v>28</v>
          </cell>
        </row>
        <row r="347">
          <cell r="A347">
            <v>3530</v>
          </cell>
          <cell r="B347" t="str">
            <v>1173-30B</v>
          </cell>
          <cell r="C347" t="str">
            <v>WOHLSTAND</v>
          </cell>
          <cell r="D347" t="str">
            <v>KETTLEBELL 32 KG</v>
          </cell>
          <cell r="E347" t="str">
            <v>KETTLEBELL 32KG</v>
          </cell>
          <cell r="F347" t="str">
            <v>PIÈCE</v>
          </cell>
          <cell r="G347">
            <v>44.8</v>
          </cell>
          <cell r="H347">
            <v>41.481481481481474</v>
          </cell>
          <cell r="I347">
            <v>0.15</v>
          </cell>
          <cell r="J347">
            <v>47.703703703703688</v>
          </cell>
          <cell r="K347">
            <v>47.7</v>
          </cell>
          <cell r="L347">
            <v>93</v>
          </cell>
          <cell r="M347">
            <v>0.48705694942254096</v>
          </cell>
          <cell r="N347">
            <v>111.6</v>
          </cell>
          <cell r="O347">
            <v>77</v>
          </cell>
          <cell r="P347">
            <v>-0.17204301075268819</v>
          </cell>
          <cell r="Q347">
            <v>0.38047138047138063</v>
          </cell>
          <cell r="R347">
            <v>85.554699999999997</v>
          </cell>
          <cell r="S347">
            <v>75.914719999999988</v>
          </cell>
          <cell r="T347">
            <v>32</v>
          </cell>
        </row>
        <row r="348">
          <cell r="A348">
            <v>3531</v>
          </cell>
          <cell r="B348" t="str">
            <v>1173-30B</v>
          </cell>
          <cell r="C348" t="str">
            <v>WOHLSTAND</v>
          </cell>
          <cell r="D348" t="str">
            <v>KETTLEBELL 36 KG</v>
          </cell>
          <cell r="E348" t="str">
            <v>KETTLEBELL 36KG</v>
          </cell>
          <cell r="F348" t="str">
            <v>PIÈCE</v>
          </cell>
          <cell r="G348">
            <v>50.4</v>
          </cell>
          <cell r="H348">
            <v>46.666666666666664</v>
          </cell>
          <cell r="I348">
            <v>0.15</v>
          </cell>
          <cell r="J348">
            <v>53.666666666666657</v>
          </cell>
          <cell r="K348">
            <v>53.67</v>
          </cell>
          <cell r="L348">
            <v>105</v>
          </cell>
          <cell r="M348">
            <v>0.48888888888888893</v>
          </cell>
          <cell r="N348">
            <v>126</v>
          </cell>
          <cell r="O348">
            <v>86</v>
          </cell>
          <cell r="P348">
            <v>-0.18095238095238095</v>
          </cell>
          <cell r="Q348">
            <v>0.37596899224806213</v>
          </cell>
          <cell r="R348">
            <v>95.554599999999994</v>
          </cell>
          <cell r="S348">
            <v>85.404059999999987</v>
          </cell>
          <cell r="T348">
            <v>36</v>
          </cell>
        </row>
        <row r="349">
          <cell r="A349">
            <v>2969</v>
          </cell>
          <cell r="B349" t="str">
            <v>1173-30B</v>
          </cell>
          <cell r="C349" t="str">
            <v>WOHLSTAND</v>
          </cell>
          <cell r="D349" t="str">
            <v>KETTLEBELL 4 KG</v>
          </cell>
          <cell r="E349" t="str">
            <v>KETTLEBELL 4KG</v>
          </cell>
          <cell r="F349" t="str">
            <v>PIÈCE</v>
          </cell>
          <cell r="G349">
            <v>5.6</v>
          </cell>
          <cell r="H349">
            <v>5.1851851851851842</v>
          </cell>
          <cell r="I349">
            <v>0.15</v>
          </cell>
          <cell r="J349">
            <v>5.962962962962961</v>
          </cell>
          <cell r="K349">
            <v>5.96</v>
          </cell>
          <cell r="L349">
            <v>12.6</v>
          </cell>
          <cell r="M349">
            <v>0.52674897119341579</v>
          </cell>
          <cell r="N349">
            <v>15.12</v>
          </cell>
          <cell r="O349">
            <v>10.5</v>
          </cell>
          <cell r="P349">
            <v>-0.16666666666666663</v>
          </cell>
          <cell r="Q349">
            <v>0.43209876543209891</v>
          </cell>
          <cell r="R349">
            <v>11.666549999999999</v>
          </cell>
          <cell r="S349">
            <v>9.4893399999999986</v>
          </cell>
          <cell r="T349">
            <v>4</v>
          </cell>
        </row>
        <row r="350">
          <cell r="A350">
            <v>3532</v>
          </cell>
          <cell r="B350" t="str">
            <v>1173-30B</v>
          </cell>
          <cell r="C350" t="str">
            <v>WOHLSTAND</v>
          </cell>
          <cell r="D350" t="str">
            <v>KETTLEBELL 40 KG</v>
          </cell>
          <cell r="E350" t="str">
            <v>KETTLEBELL 40KG</v>
          </cell>
          <cell r="F350" t="str">
            <v>PIÈCE</v>
          </cell>
          <cell r="G350">
            <v>56</v>
          </cell>
          <cell r="H350">
            <v>51.851851851851848</v>
          </cell>
          <cell r="I350">
            <v>0.15</v>
          </cell>
          <cell r="J350">
            <v>59.629629629629619</v>
          </cell>
          <cell r="K350">
            <v>59.63</v>
          </cell>
          <cell r="L350">
            <v>111</v>
          </cell>
          <cell r="M350">
            <v>0.46279612946279625</v>
          </cell>
          <cell r="N350">
            <v>133.19999999999999</v>
          </cell>
          <cell r="O350">
            <v>88</v>
          </cell>
          <cell r="P350">
            <v>-0.2072072072072072</v>
          </cell>
          <cell r="Q350">
            <v>0.32239057239057256</v>
          </cell>
          <cell r="R350">
            <v>97.776799999999994</v>
          </cell>
          <cell r="S350">
            <v>94.893399999999986</v>
          </cell>
          <cell r="T350">
            <v>40</v>
          </cell>
        </row>
        <row r="351">
          <cell r="A351">
            <v>3533</v>
          </cell>
          <cell r="B351" t="str">
            <v>1173-30B</v>
          </cell>
          <cell r="C351" t="str">
            <v>WOHLSTAND</v>
          </cell>
          <cell r="D351" t="str">
            <v>KETTLEBELL 44 KG</v>
          </cell>
          <cell r="E351" t="str">
            <v>KETTLEBELL 44KG</v>
          </cell>
          <cell r="F351" t="str">
            <v>PIÈCE</v>
          </cell>
          <cell r="G351">
            <v>61</v>
          </cell>
          <cell r="H351">
            <v>56.481481481481481</v>
          </cell>
          <cell r="I351">
            <v>0.15</v>
          </cell>
          <cell r="J351">
            <v>64.953703703703695</v>
          </cell>
          <cell r="K351">
            <v>64.95</v>
          </cell>
          <cell r="L351">
            <v>121</v>
          </cell>
          <cell r="M351">
            <v>0.46319253137434968</v>
          </cell>
          <cell r="N351">
            <v>145.19999999999999</v>
          </cell>
          <cell r="O351">
            <v>97</v>
          </cell>
          <cell r="P351">
            <v>-0.19834710743801653</v>
          </cell>
          <cell r="Q351">
            <v>0.33037418862161139</v>
          </cell>
          <cell r="R351">
            <v>107.77669999999999</v>
          </cell>
          <cell r="S351">
            <v>104.38273999999997</v>
          </cell>
          <cell r="T351">
            <v>44</v>
          </cell>
        </row>
        <row r="352">
          <cell r="A352">
            <v>3534</v>
          </cell>
          <cell r="B352" t="str">
            <v>1173-30B</v>
          </cell>
          <cell r="C352" t="str">
            <v>WOHLSTAND</v>
          </cell>
          <cell r="D352" t="str">
            <v>KETTLEBELL 48 KG</v>
          </cell>
          <cell r="E352" t="str">
            <v>KETTLEBELL 48KG</v>
          </cell>
          <cell r="F352" t="str">
            <v>PIÈCE</v>
          </cell>
          <cell r="G352">
            <v>67.2</v>
          </cell>
          <cell r="H352">
            <v>62.222222222222221</v>
          </cell>
          <cell r="I352">
            <v>0.15</v>
          </cell>
          <cell r="J352">
            <v>71.555555555555543</v>
          </cell>
          <cell r="K352">
            <v>71.56</v>
          </cell>
          <cell r="L352">
            <v>133</v>
          </cell>
          <cell r="M352">
            <v>0.46198830409356739</v>
          </cell>
          <cell r="N352">
            <v>159.6</v>
          </cell>
          <cell r="O352">
            <v>105</v>
          </cell>
          <cell r="P352">
            <v>-0.21052631578947367</v>
          </cell>
          <cell r="Q352">
            <v>0.31851851851851865</v>
          </cell>
          <cell r="R352">
            <v>116.66549999999999</v>
          </cell>
          <cell r="S352">
            <v>113.87207999999998</v>
          </cell>
          <cell r="T352">
            <v>48</v>
          </cell>
        </row>
        <row r="353">
          <cell r="A353">
            <v>2970</v>
          </cell>
          <cell r="B353" t="str">
            <v>1173-30B</v>
          </cell>
          <cell r="C353" t="str">
            <v>WOHLSTAND</v>
          </cell>
          <cell r="D353" t="str">
            <v>KETTLEBELL 6KG</v>
          </cell>
          <cell r="E353" t="str">
            <v>KETTLEBELL 6KG</v>
          </cell>
          <cell r="F353" t="str">
            <v>PIÈCE</v>
          </cell>
          <cell r="G353">
            <v>8.4</v>
          </cell>
          <cell r="H353">
            <v>7.7777777777777777</v>
          </cell>
          <cell r="I353">
            <v>0.15</v>
          </cell>
          <cell r="J353">
            <v>8.9444444444444429</v>
          </cell>
          <cell r="K353">
            <v>8.94</v>
          </cell>
          <cell r="L353">
            <v>18.899999999999999</v>
          </cell>
          <cell r="M353">
            <v>0.52674897119341568</v>
          </cell>
          <cell r="N353">
            <v>22.679999999999996</v>
          </cell>
          <cell r="O353">
            <v>15.5</v>
          </cell>
          <cell r="P353">
            <v>-0.17989417989417983</v>
          </cell>
          <cell r="Q353">
            <v>0.42293906810035853</v>
          </cell>
          <cell r="R353">
            <v>17.222049999999999</v>
          </cell>
          <cell r="S353">
            <v>14.222739999999996</v>
          </cell>
          <cell r="T353">
            <v>6</v>
          </cell>
        </row>
        <row r="354">
          <cell r="A354">
            <v>2971</v>
          </cell>
          <cell r="B354" t="str">
            <v>1173-30B</v>
          </cell>
          <cell r="C354" t="str">
            <v>WOHLSTAND</v>
          </cell>
          <cell r="D354" t="str">
            <v>KETTLEBELL 8 KG</v>
          </cell>
          <cell r="E354" t="str">
            <v>KETTLEBELL 8KG</v>
          </cell>
          <cell r="F354" t="str">
            <v>PIÈCE</v>
          </cell>
          <cell r="G354">
            <v>11.2</v>
          </cell>
          <cell r="H354">
            <v>10.370370370370368</v>
          </cell>
          <cell r="I354">
            <v>0.15</v>
          </cell>
          <cell r="J354">
            <v>11.925925925925922</v>
          </cell>
          <cell r="K354">
            <v>11.93</v>
          </cell>
          <cell r="L354">
            <v>25.2</v>
          </cell>
          <cell r="M354">
            <v>0.52674897119341579</v>
          </cell>
          <cell r="N354">
            <v>30.24</v>
          </cell>
          <cell r="O354">
            <v>21</v>
          </cell>
          <cell r="P354">
            <v>-0.16666666666666663</v>
          </cell>
          <cell r="Q354">
            <v>0.43209876543209891</v>
          </cell>
          <cell r="R354">
            <v>23.333099999999998</v>
          </cell>
          <cell r="S354">
            <v>18.978679999999997</v>
          </cell>
          <cell r="T354">
            <v>8</v>
          </cell>
        </row>
        <row r="355">
          <cell r="A355">
            <v>3586</v>
          </cell>
          <cell r="B355">
            <v>609582</v>
          </cell>
          <cell r="C355" t="str">
            <v>AMAYA</v>
          </cell>
          <cell r="D355" t="str">
            <v>KETTLEBELL CAST IRON 10 KG</v>
          </cell>
          <cell r="F355" t="str">
            <v>PIÈCE</v>
          </cell>
          <cell r="H355">
            <v>12</v>
          </cell>
          <cell r="I355">
            <v>0.1</v>
          </cell>
          <cell r="J355">
            <v>13.200000000000001</v>
          </cell>
          <cell r="K355">
            <v>13.2</v>
          </cell>
          <cell r="L355">
            <v>22</v>
          </cell>
          <cell r="M355">
            <v>0.39999999999999991</v>
          </cell>
          <cell r="N355">
            <v>26.4</v>
          </cell>
          <cell r="O355">
            <v>19.8</v>
          </cell>
          <cell r="P355">
            <v>-9.9999999999999964E-2</v>
          </cell>
          <cell r="Q355">
            <v>0.33333333333333326</v>
          </cell>
          <cell r="R355">
            <v>21.999780000000001</v>
          </cell>
          <cell r="S355" t="str">
            <v/>
          </cell>
          <cell r="T355">
            <v>10</v>
          </cell>
        </row>
        <row r="356">
          <cell r="A356">
            <v>3587</v>
          </cell>
          <cell r="B356">
            <v>609583</v>
          </cell>
          <cell r="C356" t="str">
            <v>AMAYA</v>
          </cell>
          <cell r="D356" t="str">
            <v>KETTLEBELL CAST IRON 12 KG</v>
          </cell>
          <cell r="F356" t="str">
            <v>PIÈCE</v>
          </cell>
          <cell r="H356">
            <v>14.399999999999999</v>
          </cell>
          <cell r="I356">
            <v>0.1</v>
          </cell>
          <cell r="J356">
            <v>15.84</v>
          </cell>
          <cell r="K356">
            <v>15.84</v>
          </cell>
          <cell r="L356">
            <v>26.5</v>
          </cell>
          <cell r="M356">
            <v>0.40226415094339618</v>
          </cell>
          <cell r="N356">
            <v>31.799999999999997</v>
          </cell>
          <cell r="O356">
            <v>23.85</v>
          </cell>
          <cell r="P356">
            <v>-9.999999999999995E-2</v>
          </cell>
          <cell r="Q356">
            <v>0.33584905660377362</v>
          </cell>
          <cell r="R356">
            <v>26.499735000000001</v>
          </cell>
          <cell r="S356" t="str">
            <v/>
          </cell>
          <cell r="T356">
            <v>12</v>
          </cell>
        </row>
        <row r="357">
          <cell r="A357">
            <v>3588</v>
          </cell>
          <cell r="B357">
            <v>609584</v>
          </cell>
          <cell r="C357" t="str">
            <v>AMAYA</v>
          </cell>
          <cell r="D357" t="str">
            <v>KETTLEBELL CAST IRON 16 KG</v>
          </cell>
          <cell r="F357" t="str">
            <v>PIÈCE</v>
          </cell>
          <cell r="H357">
            <v>19.200000000000003</v>
          </cell>
          <cell r="I357">
            <v>0.1</v>
          </cell>
          <cell r="J357">
            <v>21.120000000000005</v>
          </cell>
          <cell r="K357">
            <v>21.12</v>
          </cell>
          <cell r="L357">
            <v>35</v>
          </cell>
          <cell r="M357">
            <v>0.39657142857142846</v>
          </cell>
          <cell r="N357">
            <v>42</v>
          </cell>
          <cell r="O357">
            <v>31.5</v>
          </cell>
          <cell r="P357">
            <v>-0.1</v>
          </cell>
          <cell r="Q357">
            <v>0.32952380952380933</v>
          </cell>
          <cell r="R357">
            <v>34.999650000000003</v>
          </cell>
          <cell r="S357" t="str">
            <v/>
          </cell>
          <cell r="T357">
            <v>16</v>
          </cell>
        </row>
        <row r="358">
          <cell r="A358">
            <v>3589</v>
          </cell>
          <cell r="B358">
            <v>609585</v>
          </cell>
          <cell r="C358" t="str">
            <v>AMAYA</v>
          </cell>
          <cell r="D358" t="str">
            <v>KETTLEBELL CAST IRON 20 KG</v>
          </cell>
          <cell r="F358" t="str">
            <v>PIÈCE</v>
          </cell>
          <cell r="H358">
            <v>24</v>
          </cell>
          <cell r="I358">
            <v>0.1</v>
          </cell>
          <cell r="J358">
            <v>26.400000000000002</v>
          </cell>
          <cell r="K358">
            <v>26.4</v>
          </cell>
          <cell r="L358">
            <v>44</v>
          </cell>
          <cell r="M358">
            <v>0.39999999999999991</v>
          </cell>
          <cell r="N358">
            <v>52.8</v>
          </cell>
          <cell r="O358">
            <v>39.6</v>
          </cell>
          <cell r="P358">
            <v>-9.9999999999999964E-2</v>
          </cell>
          <cell r="Q358">
            <v>0.33333333333333326</v>
          </cell>
          <cell r="R358">
            <v>43.999560000000002</v>
          </cell>
          <cell r="S358" t="str">
            <v/>
          </cell>
          <cell r="T358">
            <v>20</v>
          </cell>
        </row>
        <row r="359">
          <cell r="A359">
            <v>3590</v>
          </cell>
          <cell r="B359">
            <v>609586</v>
          </cell>
          <cell r="C359" t="str">
            <v>AMAYA</v>
          </cell>
          <cell r="D359" t="str">
            <v>KETTLEBELL CAST IRON 24 KG</v>
          </cell>
          <cell r="F359" t="str">
            <v>PIÈCE</v>
          </cell>
          <cell r="H359">
            <v>28.837500000000002</v>
          </cell>
          <cell r="I359">
            <v>0.1</v>
          </cell>
          <cell r="J359">
            <v>31.721250000000005</v>
          </cell>
          <cell r="K359">
            <v>31.72</v>
          </cell>
          <cell r="L359">
            <v>53</v>
          </cell>
          <cell r="M359">
            <v>0.40148584905660367</v>
          </cell>
          <cell r="N359">
            <v>63.599999999999994</v>
          </cell>
          <cell r="O359">
            <v>47.7</v>
          </cell>
          <cell r="P359">
            <v>-9.999999999999995E-2</v>
          </cell>
          <cell r="Q359">
            <v>0.33498427672955966</v>
          </cell>
          <cell r="R359">
            <v>52.999470000000002</v>
          </cell>
          <cell r="S359" t="str">
            <v/>
          </cell>
          <cell r="T359">
            <v>24</v>
          </cell>
        </row>
        <row r="360">
          <cell r="A360">
            <v>3591</v>
          </cell>
          <cell r="B360">
            <v>609587</v>
          </cell>
          <cell r="C360" t="str">
            <v>AMAYA</v>
          </cell>
          <cell r="D360" t="str">
            <v>KETTLEBELL CAST IRON 28 KG</v>
          </cell>
          <cell r="F360" t="str">
            <v>PIÈCE</v>
          </cell>
          <cell r="H360">
            <v>33.637500000000003</v>
          </cell>
          <cell r="I360">
            <v>0.1</v>
          </cell>
          <cell r="J360">
            <v>37.001250000000006</v>
          </cell>
          <cell r="K360">
            <v>37</v>
          </cell>
          <cell r="L360">
            <v>62</v>
          </cell>
          <cell r="M360">
            <v>0.4032056451612902</v>
          </cell>
          <cell r="N360">
            <v>74.399999999999991</v>
          </cell>
          <cell r="O360">
            <v>55.8</v>
          </cell>
          <cell r="P360">
            <v>-0.10000000000000005</v>
          </cell>
          <cell r="Q360">
            <v>0.33689516129032249</v>
          </cell>
          <cell r="R360">
            <v>61.999379999999995</v>
          </cell>
          <cell r="S360" t="str">
            <v/>
          </cell>
          <cell r="T360">
            <v>28</v>
          </cell>
        </row>
        <row r="361">
          <cell r="A361">
            <v>3592</v>
          </cell>
          <cell r="B361">
            <v>609588</v>
          </cell>
          <cell r="C361" t="str">
            <v>AMAYA</v>
          </cell>
          <cell r="D361" t="str">
            <v>KETTLEBELL CAST IRON 32 KG</v>
          </cell>
          <cell r="F361" t="str">
            <v>PIÈCE</v>
          </cell>
          <cell r="H361">
            <v>38.435294117647061</v>
          </cell>
          <cell r="I361">
            <v>0.1</v>
          </cell>
          <cell r="J361">
            <v>42.278823529411767</v>
          </cell>
          <cell r="K361">
            <v>42.28</v>
          </cell>
          <cell r="L361">
            <v>70</v>
          </cell>
          <cell r="M361">
            <v>0.39601680672268902</v>
          </cell>
          <cell r="N361">
            <v>84</v>
          </cell>
          <cell r="O361">
            <v>63</v>
          </cell>
          <cell r="P361">
            <v>-0.1</v>
          </cell>
          <cell r="Q361">
            <v>0.32890756302521007</v>
          </cell>
          <cell r="R361">
            <v>69.999300000000005</v>
          </cell>
          <cell r="S361" t="str">
            <v/>
          </cell>
          <cell r="T361">
            <v>32</v>
          </cell>
        </row>
        <row r="362">
          <cell r="A362">
            <v>3584</v>
          </cell>
          <cell r="B362">
            <v>609580</v>
          </cell>
          <cell r="C362" t="str">
            <v>AMAYA</v>
          </cell>
          <cell r="D362" t="str">
            <v>KETTLEBELL CAST IRON 4 KG</v>
          </cell>
          <cell r="F362" t="str">
            <v>PIÈCE</v>
          </cell>
          <cell r="H362">
            <v>4.8000000000000007</v>
          </cell>
          <cell r="I362">
            <v>0.1</v>
          </cell>
          <cell r="J362">
            <v>5.2800000000000011</v>
          </cell>
          <cell r="K362">
            <v>5.28</v>
          </cell>
          <cell r="L362">
            <v>8.8000000000000007</v>
          </cell>
          <cell r="M362">
            <v>0.39999999999999991</v>
          </cell>
          <cell r="N362">
            <v>10.56</v>
          </cell>
          <cell r="O362">
            <v>7.9</v>
          </cell>
          <cell r="P362">
            <v>-0.10227272727272731</v>
          </cell>
          <cell r="Q362">
            <v>0.33164556962025304</v>
          </cell>
          <cell r="R362">
            <v>8.7776899999999998</v>
          </cell>
          <cell r="S362" t="str">
            <v/>
          </cell>
          <cell r="T362">
            <v>4</v>
          </cell>
        </row>
        <row r="363">
          <cell r="A363">
            <v>3585</v>
          </cell>
          <cell r="B363">
            <v>609581</v>
          </cell>
          <cell r="C363" t="str">
            <v>AMAYA</v>
          </cell>
          <cell r="D363" t="str">
            <v>KETTLEBELL CAST IRON 8 KG</v>
          </cell>
          <cell r="F363" t="str">
            <v>PIÈCE</v>
          </cell>
          <cell r="H363">
            <v>9.6000000000000014</v>
          </cell>
          <cell r="I363">
            <v>0.1</v>
          </cell>
          <cell r="J363">
            <v>10.560000000000002</v>
          </cell>
          <cell r="K363">
            <v>10.56</v>
          </cell>
          <cell r="L363">
            <v>17.7</v>
          </cell>
          <cell r="M363">
            <v>0.40338983050847443</v>
          </cell>
          <cell r="N363">
            <v>21.24</v>
          </cell>
          <cell r="O363">
            <v>16</v>
          </cell>
          <cell r="P363">
            <v>-9.6045197740112956E-2</v>
          </cell>
          <cell r="Q363">
            <v>0.33999999999999986</v>
          </cell>
          <cell r="R363">
            <v>17.7776</v>
          </cell>
          <cell r="S363" t="str">
            <v/>
          </cell>
          <cell r="T363">
            <v>8</v>
          </cell>
        </row>
        <row r="364">
          <cell r="A364">
            <v>3394</v>
          </cell>
          <cell r="B364">
            <v>550662</v>
          </cell>
          <cell r="C364" t="str">
            <v>AMAYA</v>
          </cell>
          <cell r="D364" t="str">
            <v>KETTLEBELL COLOR 10KG</v>
          </cell>
          <cell r="E364" t="str">
            <v>KETTLEBELL COLOR 10KG</v>
          </cell>
          <cell r="F364" t="str">
            <v>PIÈCE</v>
          </cell>
          <cell r="G364">
            <v>0</v>
          </cell>
          <cell r="H364">
            <v>24.09</v>
          </cell>
          <cell r="I364">
            <v>0.1</v>
          </cell>
          <cell r="J364">
            <v>26.499000000000002</v>
          </cell>
          <cell r="K364">
            <v>26.5</v>
          </cell>
          <cell r="L364">
            <v>37</v>
          </cell>
          <cell r="M364">
            <v>0.28381081081081072</v>
          </cell>
          <cell r="N364">
            <v>44.4</v>
          </cell>
          <cell r="O364">
            <v>33</v>
          </cell>
          <cell r="P364">
            <v>-0.10810810810810811</v>
          </cell>
          <cell r="Q364">
            <v>0.19699999999999995</v>
          </cell>
          <cell r="R364">
            <v>36.6663</v>
          </cell>
          <cell r="S364">
            <v>38.076499999999996</v>
          </cell>
          <cell r="T364">
            <v>10</v>
          </cell>
        </row>
        <row r="365">
          <cell r="A365">
            <v>3395</v>
          </cell>
          <cell r="B365">
            <v>550664</v>
          </cell>
          <cell r="C365" t="str">
            <v>AMAYA</v>
          </cell>
          <cell r="D365" t="str">
            <v>KETTLEBELL COLOR 12KG</v>
          </cell>
          <cell r="E365" t="str">
            <v>KETTLEBELL COLOR 12KG</v>
          </cell>
          <cell r="F365" t="str">
            <v>PIÈCE</v>
          </cell>
          <cell r="G365">
            <v>0</v>
          </cell>
          <cell r="H365">
            <v>29.16</v>
          </cell>
          <cell r="I365">
            <v>0.1</v>
          </cell>
          <cell r="J365">
            <v>32.076000000000001</v>
          </cell>
          <cell r="K365">
            <v>32.08</v>
          </cell>
          <cell r="L365">
            <v>43.5</v>
          </cell>
          <cell r="M365">
            <v>0.26262068965517238</v>
          </cell>
          <cell r="N365">
            <v>52.199999999999996</v>
          </cell>
          <cell r="O365">
            <v>39</v>
          </cell>
          <cell r="P365">
            <v>-0.10344827586206896</v>
          </cell>
          <cell r="Q365">
            <v>0.17753846153846153</v>
          </cell>
          <cell r="R365">
            <v>43.332900000000002</v>
          </cell>
          <cell r="S365">
            <v>44.902899999999988</v>
          </cell>
          <cell r="T365">
            <v>12</v>
          </cell>
        </row>
        <row r="366">
          <cell r="A366">
            <v>3648</v>
          </cell>
          <cell r="B366">
            <v>550666</v>
          </cell>
          <cell r="C366" t="str">
            <v>AMAYA</v>
          </cell>
          <cell r="D366" t="str">
            <v>KETTLEBELL COLOR 14KG</v>
          </cell>
          <cell r="E366" t="str">
            <v>KETTLEBELL COLOR 14KG</v>
          </cell>
          <cell r="F366" t="str">
            <v>PIÈCE</v>
          </cell>
          <cell r="G366">
            <v>0</v>
          </cell>
          <cell r="H366">
            <v>33.409999999999997</v>
          </cell>
          <cell r="I366">
            <v>0.1</v>
          </cell>
          <cell r="J366">
            <v>36.750999999999998</v>
          </cell>
          <cell r="K366">
            <v>36.75</v>
          </cell>
          <cell r="L366">
            <v>50</v>
          </cell>
          <cell r="M366">
            <v>0.26497999999999999</v>
          </cell>
          <cell r="N366">
            <v>60</v>
          </cell>
          <cell r="O366">
            <v>45</v>
          </cell>
          <cell r="P366">
            <v>-0.1</v>
          </cell>
          <cell r="Q366">
            <v>0.1833111111111112</v>
          </cell>
          <cell r="R366">
            <v>49.999499999999998</v>
          </cell>
          <cell r="S366">
            <v>51.745399999999997</v>
          </cell>
          <cell r="T366">
            <v>14</v>
          </cell>
        </row>
        <row r="367">
          <cell r="A367">
            <v>3649</v>
          </cell>
          <cell r="B367">
            <v>550668</v>
          </cell>
          <cell r="C367" t="str">
            <v>AMAYA</v>
          </cell>
          <cell r="D367" t="str">
            <v>KETTLEBELL COLOR 16KG</v>
          </cell>
          <cell r="E367" t="str">
            <v>KETTLEBELL COLOR 16KG</v>
          </cell>
          <cell r="F367" t="str">
            <v>PIÈCE</v>
          </cell>
          <cell r="G367">
            <v>0</v>
          </cell>
          <cell r="H367">
            <v>37.83</v>
          </cell>
          <cell r="I367">
            <v>0.1</v>
          </cell>
          <cell r="J367">
            <v>41.613</v>
          </cell>
          <cell r="K367">
            <v>41.61</v>
          </cell>
          <cell r="L367">
            <v>57</v>
          </cell>
          <cell r="M367">
            <v>0.2699473684210526</v>
          </cell>
          <cell r="N367">
            <v>68.399999999999991</v>
          </cell>
          <cell r="O367">
            <v>50.5</v>
          </cell>
          <cell r="P367">
            <v>-0.11403508771929824</v>
          </cell>
          <cell r="Q367">
            <v>0.17598019801980203</v>
          </cell>
          <cell r="R367">
            <v>56.110549999999996</v>
          </cell>
          <cell r="S367">
            <v>58.523499999999991</v>
          </cell>
          <cell r="T367">
            <v>16</v>
          </cell>
        </row>
        <row r="368">
          <cell r="A368">
            <v>3650</v>
          </cell>
          <cell r="B368">
            <v>550670</v>
          </cell>
          <cell r="C368" t="str">
            <v>AMAYA</v>
          </cell>
          <cell r="D368" t="str">
            <v>KETTLEBELL COLOR 18KG</v>
          </cell>
          <cell r="E368" t="str">
            <v>KETTLEBELL COLOR 18KG</v>
          </cell>
          <cell r="F368" t="str">
            <v>PIÈCE</v>
          </cell>
          <cell r="G368">
            <v>0</v>
          </cell>
          <cell r="H368">
            <v>42.16</v>
          </cell>
          <cell r="I368">
            <v>0.1</v>
          </cell>
          <cell r="J368">
            <v>46.375999999999998</v>
          </cell>
          <cell r="K368">
            <v>46.38</v>
          </cell>
          <cell r="L368">
            <v>63</v>
          </cell>
          <cell r="M368">
            <v>0.26387301587301593</v>
          </cell>
          <cell r="N368">
            <v>75.599999999999994</v>
          </cell>
          <cell r="O368">
            <v>56</v>
          </cell>
          <cell r="P368">
            <v>-0.1111111111111111</v>
          </cell>
          <cell r="Q368">
            <v>0.17185714285714293</v>
          </cell>
          <cell r="R368">
            <v>62.221599999999995</v>
          </cell>
          <cell r="S368">
            <v>70.469700000000003</v>
          </cell>
          <cell r="T368">
            <v>18</v>
          </cell>
        </row>
        <row r="369">
          <cell r="A369">
            <v>3651</v>
          </cell>
          <cell r="B369">
            <v>550672</v>
          </cell>
          <cell r="C369" t="str">
            <v>AMAYA</v>
          </cell>
          <cell r="D369" t="str">
            <v>KETTLEBELL COLOR 20KG</v>
          </cell>
          <cell r="E369" t="str">
            <v>KETTLEBELL COLOR 20KG</v>
          </cell>
          <cell r="F369" t="str">
            <v>PIÈCE</v>
          </cell>
          <cell r="G369">
            <v>0</v>
          </cell>
          <cell r="H369">
            <v>46.5</v>
          </cell>
          <cell r="I369">
            <v>0.1</v>
          </cell>
          <cell r="J369">
            <v>51.150000000000006</v>
          </cell>
          <cell r="K369">
            <v>51.15</v>
          </cell>
          <cell r="L369">
            <v>70</v>
          </cell>
          <cell r="M369">
            <v>0.26928571428571424</v>
          </cell>
          <cell r="N369">
            <v>84</v>
          </cell>
          <cell r="O369">
            <v>62</v>
          </cell>
          <cell r="P369">
            <v>-0.11428571428571428</v>
          </cell>
          <cell r="Q369">
            <v>0.17499999999999993</v>
          </cell>
          <cell r="R369">
            <v>68.888199999999998</v>
          </cell>
          <cell r="S369">
            <v>77.650299999999987</v>
          </cell>
          <cell r="T369">
            <v>20</v>
          </cell>
        </row>
        <row r="370">
          <cell r="A370">
            <v>3652</v>
          </cell>
          <cell r="B370">
            <v>550674</v>
          </cell>
          <cell r="C370" t="str">
            <v>AMAYA</v>
          </cell>
          <cell r="D370" t="str">
            <v>KETTLEBELL COLOR 22KG</v>
          </cell>
          <cell r="E370" t="str">
            <v>KETTLEBELL COLOR 22KG</v>
          </cell>
          <cell r="F370" t="str">
            <v>PIÈCE</v>
          </cell>
          <cell r="G370">
            <v>0</v>
          </cell>
          <cell r="H370">
            <v>50.83</v>
          </cell>
          <cell r="I370">
            <v>0.1</v>
          </cell>
          <cell r="J370">
            <v>55.913000000000004</v>
          </cell>
          <cell r="K370">
            <v>55.91</v>
          </cell>
          <cell r="L370">
            <v>76</v>
          </cell>
          <cell r="M370">
            <v>0.26430263157894729</v>
          </cell>
          <cell r="N370">
            <v>91.2</v>
          </cell>
          <cell r="O370">
            <v>68</v>
          </cell>
          <cell r="P370">
            <v>-0.10526315789473684</v>
          </cell>
          <cell r="Q370">
            <v>0.17774999999999996</v>
          </cell>
          <cell r="R370">
            <v>75.5548</v>
          </cell>
          <cell r="S370">
            <v>88.984699999999989</v>
          </cell>
          <cell r="T370">
            <v>22</v>
          </cell>
        </row>
        <row r="371">
          <cell r="A371">
            <v>3653</v>
          </cell>
          <cell r="B371">
            <v>550676</v>
          </cell>
          <cell r="C371" t="str">
            <v>AMAYA</v>
          </cell>
          <cell r="D371" t="str">
            <v>KETTLEBELL COLOR 24KG</v>
          </cell>
          <cell r="E371" t="str">
            <v>KETTLEBELL COLOR 24KG</v>
          </cell>
          <cell r="F371" t="str">
            <v>PIÈCE</v>
          </cell>
          <cell r="G371">
            <v>0</v>
          </cell>
          <cell r="H371">
            <v>55.04</v>
          </cell>
          <cell r="I371">
            <v>0.1</v>
          </cell>
          <cell r="J371">
            <v>60.544000000000004</v>
          </cell>
          <cell r="K371">
            <v>60.54</v>
          </cell>
          <cell r="L371">
            <v>83</v>
          </cell>
          <cell r="M371">
            <v>0.27055421686746983</v>
          </cell>
          <cell r="N371">
            <v>99.6</v>
          </cell>
          <cell r="O371">
            <v>74</v>
          </cell>
          <cell r="P371">
            <v>-0.10843373493975904</v>
          </cell>
          <cell r="Q371">
            <v>0.1818378378378378</v>
          </cell>
          <cell r="R371">
            <v>82.221400000000003</v>
          </cell>
          <cell r="S371">
            <v>91.657299999999992</v>
          </cell>
          <cell r="T371">
            <v>24</v>
          </cell>
        </row>
        <row r="372">
          <cell r="A372">
            <v>3654</v>
          </cell>
          <cell r="B372">
            <v>550678</v>
          </cell>
          <cell r="C372" t="str">
            <v>AMAYA</v>
          </cell>
          <cell r="D372" t="str">
            <v>KETTLEBELL COLOR 26KG</v>
          </cell>
          <cell r="E372" t="str">
            <v>KETTLEBELL COLOR 26KG</v>
          </cell>
          <cell r="F372" t="str">
            <v>PIÈCE</v>
          </cell>
          <cell r="G372">
            <v>0</v>
          </cell>
          <cell r="H372">
            <v>59.46</v>
          </cell>
          <cell r="I372">
            <v>0.1</v>
          </cell>
          <cell r="J372">
            <v>65.406000000000006</v>
          </cell>
          <cell r="K372">
            <v>65.41</v>
          </cell>
          <cell r="L372">
            <v>89</v>
          </cell>
          <cell r="M372">
            <v>0.26510112359550553</v>
          </cell>
          <cell r="N372">
            <v>106.8</v>
          </cell>
          <cell r="O372">
            <v>80</v>
          </cell>
          <cell r="P372">
            <v>-0.10112359550561797</v>
          </cell>
          <cell r="Q372">
            <v>0.18242499999999995</v>
          </cell>
          <cell r="R372">
            <v>88.888000000000005</v>
          </cell>
          <cell r="S372">
            <v>98.821799999999996</v>
          </cell>
          <cell r="T372">
            <v>26</v>
          </cell>
        </row>
        <row r="373">
          <cell r="A373">
            <v>3655</v>
          </cell>
          <cell r="B373">
            <v>550680</v>
          </cell>
          <cell r="C373" t="str">
            <v>AMAYA</v>
          </cell>
          <cell r="D373" t="str">
            <v>KETTLEBELL COLOR 28KG</v>
          </cell>
          <cell r="E373" t="str">
            <v>KETTLEBELL COLOR 28KG</v>
          </cell>
          <cell r="F373" t="str">
            <v>PIÈCE</v>
          </cell>
          <cell r="G373">
            <v>0</v>
          </cell>
          <cell r="H373">
            <v>63.88</v>
          </cell>
          <cell r="I373">
            <v>0.1</v>
          </cell>
          <cell r="J373">
            <v>70.268000000000015</v>
          </cell>
          <cell r="K373">
            <v>70.27</v>
          </cell>
          <cell r="L373">
            <v>96</v>
          </cell>
          <cell r="M373">
            <v>0.26804166666666651</v>
          </cell>
          <cell r="N373">
            <v>115.19999999999999</v>
          </cell>
          <cell r="O373">
            <v>86</v>
          </cell>
          <cell r="P373">
            <v>-0.10416666666666667</v>
          </cell>
          <cell r="Q373">
            <v>0.18293023255813934</v>
          </cell>
          <cell r="R373">
            <v>95.554599999999994</v>
          </cell>
          <cell r="S373">
            <v>106.00239999999998</v>
          </cell>
          <cell r="T373">
            <v>28</v>
          </cell>
        </row>
        <row r="374">
          <cell r="A374">
            <v>3656</v>
          </cell>
          <cell r="B374">
            <v>550682</v>
          </cell>
          <cell r="C374" t="str">
            <v>AMAYA</v>
          </cell>
          <cell r="D374" t="str">
            <v>KETTLEBELL COLOR 32KG</v>
          </cell>
          <cell r="E374" t="str">
            <v>KETTLEBELL COLOR 32KG</v>
          </cell>
          <cell r="F374" t="str">
            <v>PIÈCE</v>
          </cell>
          <cell r="G374">
            <v>0</v>
          </cell>
          <cell r="H374">
            <v>72.59</v>
          </cell>
          <cell r="I374">
            <v>0.1</v>
          </cell>
          <cell r="J374">
            <v>79.849000000000004</v>
          </cell>
          <cell r="K374">
            <v>79.849999999999994</v>
          </cell>
          <cell r="L374">
            <v>119</v>
          </cell>
          <cell r="M374">
            <v>0.32899999999999996</v>
          </cell>
          <cell r="N374">
            <v>142.79999999999998</v>
          </cell>
          <cell r="O374">
            <v>106</v>
          </cell>
          <cell r="P374">
            <v>-0.1092436974789916</v>
          </cell>
          <cell r="Q374">
            <v>0.24670754716981125</v>
          </cell>
          <cell r="R374">
            <v>117.7766</v>
          </cell>
          <cell r="S374">
            <v>112.07209999999998</v>
          </cell>
          <cell r="T374">
            <v>32</v>
          </cell>
        </row>
        <row r="375">
          <cell r="A375">
            <v>3657</v>
          </cell>
          <cell r="B375">
            <v>550684</v>
          </cell>
          <cell r="C375" t="str">
            <v>AMAYA</v>
          </cell>
          <cell r="D375" t="str">
            <v>KETTLEBELL COLOR 36KG</v>
          </cell>
          <cell r="E375" t="str">
            <v>KETTLEBELL COLOR 36KG</v>
          </cell>
          <cell r="F375" t="str">
            <v>PIÈCE</v>
          </cell>
          <cell r="G375">
            <v>0</v>
          </cell>
          <cell r="H375">
            <v>82.88</v>
          </cell>
          <cell r="I375">
            <v>0.1</v>
          </cell>
          <cell r="J375">
            <v>91.168000000000006</v>
          </cell>
          <cell r="K375">
            <v>91.17</v>
          </cell>
          <cell r="L375">
            <v>123</v>
          </cell>
          <cell r="M375">
            <v>0.25879674796747965</v>
          </cell>
          <cell r="N375">
            <v>147.6</v>
          </cell>
          <cell r="O375">
            <v>109</v>
          </cell>
          <cell r="P375">
            <v>-0.11382113821138211</v>
          </cell>
          <cell r="Q375">
            <v>0.16359633027522935</v>
          </cell>
          <cell r="R375">
            <v>121.1099</v>
          </cell>
          <cell r="S375">
            <v>134.69259999999997</v>
          </cell>
          <cell r="T375">
            <v>36</v>
          </cell>
        </row>
        <row r="376">
          <cell r="A376">
            <v>3658</v>
          </cell>
          <cell r="B376">
            <v>550686</v>
          </cell>
          <cell r="C376" t="str">
            <v>AMAYA</v>
          </cell>
          <cell r="D376" t="str">
            <v>KETTLEBELL COLOR 40KG</v>
          </cell>
          <cell r="E376" t="str">
            <v>KETTLEBELL COLOR 40KG</v>
          </cell>
          <cell r="F376" t="str">
            <v>PIÈCE</v>
          </cell>
          <cell r="G376">
            <v>0</v>
          </cell>
          <cell r="H376">
            <v>112.2</v>
          </cell>
          <cell r="I376">
            <v>0.1</v>
          </cell>
          <cell r="J376">
            <v>123.42000000000002</v>
          </cell>
          <cell r="K376">
            <v>123.42</v>
          </cell>
          <cell r="L376">
            <v>185</v>
          </cell>
          <cell r="M376">
            <v>0.33286486486486477</v>
          </cell>
          <cell r="N376">
            <v>222</v>
          </cell>
          <cell r="O376">
            <v>163</v>
          </cell>
          <cell r="P376">
            <v>-0.11891891891891893</v>
          </cell>
          <cell r="Q376">
            <v>0.24282208588957044</v>
          </cell>
          <cell r="R376">
            <v>181.10929999999999</v>
          </cell>
          <cell r="S376">
            <v>202.28039999999999</v>
          </cell>
          <cell r="T376">
            <v>40</v>
          </cell>
        </row>
        <row r="377">
          <cell r="A377">
            <v>3659</v>
          </cell>
          <cell r="B377">
            <v>550688</v>
          </cell>
          <cell r="C377" t="str">
            <v>AMAYA</v>
          </cell>
          <cell r="D377" t="str">
            <v>KETTLEBELL COLOR 44KG</v>
          </cell>
          <cell r="E377" t="str">
            <v>KETTLEBELL COLOR 44KG</v>
          </cell>
          <cell r="F377" t="str">
            <v>PIÈCE</v>
          </cell>
          <cell r="G377">
            <v>0</v>
          </cell>
          <cell r="H377">
            <v>176.89</v>
          </cell>
          <cell r="I377">
            <v>0.1</v>
          </cell>
          <cell r="J377">
            <v>194.57900000000001</v>
          </cell>
          <cell r="K377">
            <v>194.58</v>
          </cell>
          <cell r="L377">
            <v>267</v>
          </cell>
          <cell r="M377">
            <v>0.27123970037453182</v>
          </cell>
          <cell r="N377">
            <v>320.39999999999998</v>
          </cell>
          <cell r="O377">
            <v>240</v>
          </cell>
          <cell r="P377">
            <v>-0.10112359550561797</v>
          </cell>
          <cell r="Q377">
            <v>0.18925416666666661</v>
          </cell>
          <cell r="R377">
            <v>266.66399999999999</v>
          </cell>
          <cell r="S377">
            <v>295.77309999999994</v>
          </cell>
          <cell r="T377">
            <v>44</v>
          </cell>
        </row>
        <row r="378">
          <cell r="A378">
            <v>3660</v>
          </cell>
          <cell r="B378">
            <v>550690</v>
          </cell>
          <cell r="C378" t="str">
            <v>AMAYA</v>
          </cell>
          <cell r="D378" t="str">
            <v>KETTLEBELL COLOR 48KG</v>
          </cell>
          <cell r="E378" t="str">
            <v>KETTLEBELL COLOR 48KG</v>
          </cell>
          <cell r="F378" t="str">
            <v>PIÈCE</v>
          </cell>
          <cell r="G378">
            <v>0</v>
          </cell>
          <cell r="H378">
            <v>205.19</v>
          </cell>
          <cell r="I378">
            <v>0.1</v>
          </cell>
          <cell r="J378">
            <v>225.709</v>
          </cell>
          <cell r="K378">
            <v>225.71</v>
          </cell>
          <cell r="L378">
            <v>312</v>
          </cell>
          <cell r="M378">
            <v>0.27657371794871799</v>
          </cell>
          <cell r="N378">
            <v>374.4</v>
          </cell>
          <cell r="O378">
            <v>278</v>
          </cell>
          <cell r="P378">
            <v>-0.10897435897435898</v>
          </cell>
          <cell r="Q378">
            <v>0.18809712230215825</v>
          </cell>
          <cell r="R378">
            <v>308.88580000000002</v>
          </cell>
          <cell r="S378">
            <v>344.60439999999994</v>
          </cell>
          <cell r="T378">
            <v>48</v>
          </cell>
        </row>
        <row r="379">
          <cell r="A379">
            <v>3393</v>
          </cell>
          <cell r="B379">
            <v>550660</v>
          </cell>
          <cell r="C379" t="str">
            <v>AMAYA</v>
          </cell>
          <cell r="D379" t="str">
            <v>KETTLEBELL COLOR 8KG</v>
          </cell>
          <cell r="E379" t="str">
            <v>KETTLEBELL COLOR 8KG</v>
          </cell>
          <cell r="F379" t="str">
            <v>PIÈCE</v>
          </cell>
          <cell r="G379">
            <v>0</v>
          </cell>
          <cell r="H379">
            <v>19.510000000000002</v>
          </cell>
          <cell r="I379">
            <v>0.1</v>
          </cell>
          <cell r="J379">
            <v>21.461000000000002</v>
          </cell>
          <cell r="K379">
            <v>21.46</v>
          </cell>
          <cell r="L379">
            <v>30.5</v>
          </cell>
          <cell r="M379">
            <v>0.29636065573770487</v>
          </cell>
          <cell r="N379">
            <v>36.6</v>
          </cell>
          <cell r="O379">
            <v>27.3</v>
          </cell>
          <cell r="P379">
            <v>-0.10491803278688522</v>
          </cell>
          <cell r="Q379">
            <v>0.21388278388278381</v>
          </cell>
          <cell r="R379">
            <v>30.333030000000001</v>
          </cell>
          <cell r="S379">
            <v>30.911999999999995</v>
          </cell>
          <cell r="T379">
            <v>8</v>
          </cell>
        </row>
        <row r="380">
          <cell r="A380">
            <v>3705</v>
          </cell>
          <cell r="B380" t="str">
            <v xml:space="preserve">CF1001 R3 </v>
          </cell>
          <cell r="C380" t="str">
            <v>RISING</v>
          </cell>
          <cell r="D380" t="str">
            <v>KETTLEBELL STORAGE</v>
          </cell>
          <cell r="E380" t="str">
            <v>KETTLEBELL STORAGE</v>
          </cell>
          <cell r="F380" t="str">
            <v>PIÈCE</v>
          </cell>
          <cell r="G380">
            <v>45</v>
          </cell>
          <cell r="H380">
            <v>41.666666666666664</v>
          </cell>
          <cell r="I380">
            <v>0.15</v>
          </cell>
          <cell r="J380">
            <v>47.916666666666657</v>
          </cell>
          <cell r="K380">
            <v>47.92</v>
          </cell>
          <cell r="L380">
            <v>91</v>
          </cell>
          <cell r="M380">
            <v>0.47344322344322354</v>
          </cell>
          <cell r="N380">
            <v>109.2</v>
          </cell>
          <cell r="O380">
            <v>77</v>
          </cell>
          <cell r="P380">
            <v>-0.15384615384615385</v>
          </cell>
          <cell r="Q380">
            <v>0.37770562770562788</v>
          </cell>
          <cell r="R380">
            <v>85.554699999999997</v>
          </cell>
          <cell r="S380">
            <v>68.569181249999986</v>
          </cell>
          <cell r="T380">
            <v>3.5</v>
          </cell>
        </row>
        <row r="381">
          <cell r="A381">
            <v>3536</v>
          </cell>
          <cell r="B381">
            <v>0</v>
          </cell>
          <cell r="C381" t="str">
            <v>MUSIC STOCK</v>
          </cell>
          <cell r="D381" t="str">
            <v>KIT CABLE</v>
          </cell>
          <cell r="E381" t="str">
            <v>Kit cablage sono</v>
          </cell>
          <cell r="F381" t="str">
            <v>SET</v>
          </cell>
          <cell r="H381">
            <v>37.799999999999997</v>
          </cell>
          <cell r="I381">
            <v>0</v>
          </cell>
          <cell r="J381">
            <v>37.799999999999997</v>
          </cell>
          <cell r="K381">
            <v>37.799999999999997</v>
          </cell>
          <cell r="L381">
            <v>42</v>
          </cell>
          <cell r="M381">
            <v>0.10000000000000009</v>
          </cell>
          <cell r="N381">
            <v>50.4</v>
          </cell>
          <cell r="O381">
            <v>42</v>
          </cell>
          <cell r="P381">
            <v>0</v>
          </cell>
          <cell r="Q381">
            <v>0.10000000000000009</v>
          </cell>
          <cell r="R381">
            <v>46.666199999999996</v>
          </cell>
          <cell r="S381">
            <v>38.5</v>
          </cell>
          <cell r="T381">
            <v>2</v>
          </cell>
        </row>
        <row r="382">
          <cell r="A382">
            <v>2322</v>
          </cell>
          <cell r="B382">
            <v>642045</v>
          </cell>
          <cell r="C382" t="str">
            <v>AMAYA</v>
          </cell>
          <cell r="D382" t="str">
            <v>KIT DE PARCOURS</v>
          </cell>
          <cell r="E382" t="str">
            <v>ADJUSTABLE CONE HURDLES</v>
          </cell>
          <cell r="F382" t="str">
            <v>SET</v>
          </cell>
          <cell r="G382">
            <v>0</v>
          </cell>
          <cell r="H382">
            <v>10.6875</v>
          </cell>
          <cell r="I382">
            <v>0.1</v>
          </cell>
          <cell r="J382">
            <v>11.756250000000001</v>
          </cell>
          <cell r="K382">
            <v>11.76</v>
          </cell>
          <cell r="L382">
            <v>22.5</v>
          </cell>
          <cell r="M382">
            <v>0.47749999999999992</v>
          </cell>
          <cell r="N382">
            <v>27</v>
          </cell>
          <cell r="O382">
            <v>19.2</v>
          </cell>
          <cell r="P382">
            <v>-0.1466666666666667</v>
          </cell>
          <cell r="Q382">
            <v>0.38769531249999989</v>
          </cell>
          <cell r="R382">
            <v>21.333119999999997</v>
          </cell>
          <cell r="S382">
            <v>16.305</v>
          </cell>
          <cell r="T382">
            <v>1</v>
          </cell>
        </row>
        <row r="383">
          <cell r="A383">
            <v>1655</v>
          </cell>
          <cell r="D383" t="str">
            <v>PACK EQUILIBRE</v>
          </cell>
          <cell r="E383" t="str">
            <v>KIT EQUILIBRE</v>
          </cell>
          <cell r="F383" t="str">
            <v>SET</v>
          </cell>
          <cell r="G383">
            <v>13.41</v>
          </cell>
          <cell r="H383">
            <v>12.416666666666666</v>
          </cell>
          <cell r="I383">
            <v>0.1</v>
          </cell>
          <cell r="J383">
            <v>13.658333333333333</v>
          </cell>
          <cell r="K383">
            <v>13.66</v>
          </cell>
          <cell r="L383">
            <v>43</v>
          </cell>
          <cell r="M383">
            <v>0.68236434108527133</v>
          </cell>
          <cell r="N383">
            <v>51.6</v>
          </cell>
          <cell r="O383">
            <v>32.65</v>
          </cell>
          <cell r="P383">
            <v>-0.24069767441860468</v>
          </cell>
          <cell r="Q383">
            <v>0.58167432363450744</v>
          </cell>
          <cell r="R383">
            <v>36.277414999999998</v>
          </cell>
          <cell r="S383">
            <v>20.52</v>
          </cell>
          <cell r="T383">
            <v>1.85</v>
          </cell>
        </row>
        <row r="384">
          <cell r="A384">
            <v>2312</v>
          </cell>
          <cell r="B384">
            <v>0</v>
          </cell>
          <cell r="C384" t="str">
            <v>WOHLSTAND</v>
          </cell>
          <cell r="D384" t="str">
            <v>KIT PUMP 20KG (ORANGE/VERT/JAUNE)</v>
          </cell>
          <cell r="E384" t="str">
            <v>PUMP SET COLOR 20KG</v>
          </cell>
          <cell r="F384" t="str">
            <v>SET</v>
          </cell>
          <cell r="G384">
            <v>27.2</v>
          </cell>
          <cell r="H384">
            <v>25.185185185185183</v>
          </cell>
          <cell r="I384">
            <v>0.15</v>
          </cell>
          <cell r="J384">
            <v>28.962962962962958</v>
          </cell>
          <cell r="K384">
            <v>28.96</v>
          </cell>
          <cell r="L384">
            <v>64.05</v>
          </cell>
          <cell r="M384">
            <v>0.54780697950096857</v>
          </cell>
          <cell r="N384">
            <v>76.86</v>
          </cell>
          <cell r="O384">
            <v>49</v>
          </cell>
          <cell r="P384">
            <v>-0.23497267759562837</v>
          </cell>
          <cell r="Q384">
            <v>0.40891912320483759</v>
          </cell>
          <cell r="R384">
            <v>54.443899999999999</v>
          </cell>
          <cell r="S384">
            <v>41.6325</v>
          </cell>
          <cell r="T384">
            <v>20</v>
          </cell>
        </row>
        <row r="385">
          <cell r="A385">
            <v>3537</v>
          </cell>
          <cell r="B385">
            <v>0</v>
          </cell>
          <cell r="C385" t="str">
            <v>WOHLSTAND</v>
          </cell>
          <cell r="D385" t="str">
            <v>KIT PUMP 20KG NOIR</v>
          </cell>
          <cell r="E385" t="str">
            <v>PUMP SET BLACK 20KG</v>
          </cell>
          <cell r="F385" t="str">
            <v>SET</v>
          </cell>
          <cell r="G385">
            <v>26</v>
          </cell>
          <cell r="H385">
            <v>24.074074074074073</v>
          </cell>
          <cell r="I385">
            <v>0.15</v>
          </cell>
          <cell r="J385">
            <v>27.68518518518518</v>
          </cell>
          <cell r="K385">
            <v>27.69</v>
          </cell>
          <cell r="L385">
            <v>64.05</v>
          </cell>
          <cell r="M385">
            <v>0.56775667158180831</v>
          </cell>
          <cell r="N385">
            <v>76.86</v>
          </cell>
          <cell r="O385">
            <v>49</v>
          </cell>
          <cell r="P385">
            <v>-0.23497267759562837</v>
          </cell>
          <cell r="Q385">
            <v>0.43499622071050659</v>
          </cell>
          <cell r="R385">
            <v>54.443899999999999</v>
          </cell>
          <cell r="S385">
            <v>41.6325</v>
          </cell>
          <cell r="T385">
            <v>20</v>
          </cell>
        </row>
        <row r="386">
          <cell r="A386">
            <v>2903</v>
          </cell>
          <cell r="B386">
            <v>0</v>
          </cell>
          <cell r="C386" t="str">
            <v>WOHLSTAND</v>
          </cell>
          <cell r="D386" t="str">
            <v>KIT PUMP 8,5KG COULEUR</v>
          </cell>
          <cell r="E386" t="str">
            <v>PUMP SET COLOR 8,5KG</v>
          </cell>
          <cell r="F386" t="str">
            <v>SET</v>
          </cell>
          <cell r="G386">
            <v>14.6</v>
          </cell>
          <cell r="H386">
            <v>13.518518518518517</v>
          </cell>
          <cell r="I386">
            <v>0.15</v>
          </cell>
          <cell r="J386">
            <v>15.546296296296294</v>
          </cell>
          <cell r="K386">
            <v>15.55</v>
          </cell>
          <cell r="L386">
            <v>36</v>
          </cell>
          <cell r="M386">
            <v>0.56815843621399176</v>
          </cell>
          <cell r="N386">
            <v>43.199999999999996</v>
          </cell>
          <cell r="O386">
            <v>25.3</v>
          </cell>
          <cell r="P386">
            <v>-0.29722222222222222</v>
          </cell>
          <cell r="Q386">
            <v>0.3855218855218856</v>
          </cell>
          <cell r="R386">
            <v>28.11083</v>
          </cell>
          <cell r="S386">
            <v>24.936</v>
          </cell>
          <cell r="T386">
            <v>8.5</v>
          </cell>
        </row>
        <row r="387">
          <cell r="A387">
            <v>1636</v>
          </cell>
          <cell r="B387" t="str">
            <v>ELN 450010</v>
          </cell>
          <cell r="C387" t="str">
            <v>ELINA</v>
          </cell>
          <cell r="D387" t="str">
            <v>LADDER BARREL</v>
          </cell>
          <cell r="E387" t="str">
            <v>BARRIL ESCALERA BASE ACERO</v>
          </cell>
          <cell r="F387" t="str">
            <v>PIÈCE</v>
          </cell>
          <cell r="G387">
            <v>0</v>
          </cell>
          <cell r="H387">
            <v>671.5</v>
          </cell>
          <cell r="I387">
            <v>0.1</v>
          </cell>
          <cell r="J387">
            <v>738.65000000000009</v>
          </cell>
          <cell r="K387">
            <v>738.65</v>
          </cell>
          <cell r="L387">
            <v>1120</v>
          </cell>
          <cell r="M387">
            <v>0.34049107142857138</v>
          </cell>
          <cell r="N387">
            <v>1344</v>
          </cell>
          <cell r="O387">
            <v>896</v>
          </cell>
          <cell r="P387">
            <v>-0.2</v>
          </cell>
          <cell r="Q387">
            <v>0.17561383928571417</v>
          </cell>
          <cell r="R387">
            <v>995.54559999999992</v>
          </cell>
          <cell r="S387">
            <v>837.80250000000001</v>
          </cell>
          <cell r="T387">
            <v>35</v>
          </cell>
        </row>
        <row r="388">
          <cell r="A388">
            <v>5045</v>
          </cell>
          <cell r="B388" t="str">
            <v>V16</v>
          </cell>
          <cell r="C388" t="str">
            <v>BODY TONE</v>
          </cell>
          <cell r="D388" t="str">
            <v>LAT PULLDOWN &amp; ROW - V16</v>
          </cell>
          <cell r="F388" t="str">
            <v>PIÈCE</v>
          </cell>
          <cell r="G388">
            <v>825</v>
          </cell>
          <cell r="H388">
            <v>763.8888888888888</v>
          </cell>
          <cell r="I388">
            <v>0.1</v>
          </cell>
          <cell r="J388">
            <v>840.27777777777771</v>
          </cell>
          <cell r="K388">
            <v>840.28</v>
          </cell>
          <cell r="L388">
            <v>2075</v>
          </cell>
          <cell r="M388">
            <v>0.59504685408299873</v>
          </cell>
          <cell r="N388">
            <v>2490</v>
          </cell>
          <cell r="O388">
            <v>1452.5</v>
          </cell>
          <cell r="P388">
            <v>-0.3</v>
          </cell>
          <cell r="Q388">
            <v>0.42149550583285522</v>
          </cell>
          <cell r="R388">
            <v>1613.87275</v>
          </cell>
          <cell r="S388" t="str">
            <v/>
          </cell>
          <cell r="T388">
            <v>186</v>
          </cell>
        </row>
        <row r="389">
          <cell r="A389">
            <v>5023</v>
          </cell>
          <cell r="B389" t="str">
            <v>E14</v>
          </cell>
          <cell r="C389" t="str">
            <v>BODY TONE</v>
          </cell>
          <cell r="D389" t="str">
            <v>LAT PULLDOWN 95KG - E14</v>
          </cell>
          <cell r="F389" t="str">
            <v>PIÈCE</v>
          </cell>
          <cell r="G389">
            <v>1295</v>
          </cell>
          <cell r="H389">
            <v>1199.0740740740739</v>
          </cell>
          <cell r="I389">
            <v>0.1</v>
          </cell>
          <cell r="J389">
            <v>1318.9814814814813</v>
          </cell>
          <cell r="K389">
            <v>1318.98</v>
          </cell>
          <cell r="L389">
            <v>2985</v>
          </cell>
          <cell r="M389">
            <v>0.55813015695762769</v>
          </cell>
          <cell r="N389">
            <v>3582</v>
          </cell>
          <cell r="O389">
            <v>2089.5</v>
          </cell>
          <cell r="P389">
            <v>-0.3</v>
          </cell>
          <cell r="Q389">
            <v>0.36875736708232532</v>
          </cell>
          <cell r="R389">
            <v>2321.64345</v>
          </cell>
          <cell r="S389" t="str">
            <v/>
          </cell>
          <cell r="T389">
            <v>216</v>
          </cell>
        </row>
        <row r="390">
          <cell r="A390">
            <v>5026</v>
          </cell>
          <cell r="B390" t="str">
            <v>E24</v>
          </cell>
          <cell r="C390" t="str">
            <v>BODY TONE</v>
          </cell>
          <cell r="D390" t="str">
            <v>LATERAL RAISE - E24</v>
          </cell>
          <cell r="F390" t="str">
            <v>PIÈCE</v>
          </cell>
          <cell r="G390">
            <v>1150</v>
          </cell>
          <cell r="H390">
            <v>1064.8148148148148</v>
          </cell>
          <cell r="I390">
            <v>0.1</v>
          </cell>
          <cell r="J390">
            <v>1171.2962962962963</v>
          </cell>
          <cell r="K390">
            <v>1171.3</v>
          </cell>
          <cell r="L390">
            <v>2910</v>
          </cell>
          <cell r="M390">
            <v>0.5974926816851216</v>
          </cell>
          <cell r="N390">
            <v>3492</v>
          </cell>
          <cell r="O390">
            <v>2037</v>
          </cell>
          <cell r="P390">
            <v>-0.3</v>
          </cell>
          <cell r="Q390">
            <v>0.42498954526445931</v>
          </cell>
          <cell r="R390">
            <v>2263.3107</v>
          </cell>
          <cell r="S390" t="str">
            <v/>
          </cell>
          <cell r="T390">
            <v>173</v>
          </cell>
        </row>
        <row r="391">
          <cell r="A391">
            <v>2621</v>
          </cell>
          <cell r="B391">
            <v>0</v>
          </cell>
          <cell r="C391" t="str">
            <v>MUSIC STOCK</v>
          </cell>
          <cell r="D391" t="str">
            <v>LECTEUR CD USB-MP3 NUMARK</v>
          </cell>
          <cell r="E391" t="str">
            <v>Lecteur CD MP103USB</v>
          </cell>
          <cell r="F391" t="str">
            <v>PIÈCE</v>
          </cell>
          <cell r="H391">
            <v>190.5</v>
          </cell>
          <cell r="I391">
            <v>0</v>
          </cell>
          <cell r="J391">
            <v>190.5</v>
          </cell>
          <cell r="K391">
            <v>190.5</v>
          </cell>
          <cell r="L391">
            <v>211.67</v>
          </cell>
          <cell r="M391">
            <v>0.10001417300514948</v>
          </cell>
          <cell r="N391">
            <v>254.00399999999996</v>
          </cell>
          <cell r="O391">
            <v>211.67</v>
          </cell>
          <cell r="P391">
            <v>0</v>
          </cell>
          <cell r="Q391">
            <v>0.10001417300514948</v>
          </cell>
          <cell r="R391">
            <v>235.18653699999999</v>
          </cell>
          <cell r="S391">
            <v>185</v>
          </cell>
          <cell r="T391">
            <v>6</v>
          </cell>
        </row>
        <row r="392">
          <cell r="A392">
            <v>5005</v>
          </cell>
          <cell r="B392" t="str">
            <v>E52</v>
          </cell>
          <cell r="C392" t="str">
            <v>BODY TONE</v>
          </cell>
          <cell r="D392" t="str">
            <v>LEG EXTENSIONS - E52</v>
          </cell>
          <cell r="F392" t="str">
            <v>PIÈCE</v>
          </cell>
          <cell r="G392">
            <v>1275</v>
          </cell>
          <cell r="H392">
            <v>1180.5555555555554</v>
          </cell>
          <cell r="I392">
            <v>0.1</v>
          </cell>
          <cell r="J392">
            <v>1298.6111111111111</v>
          </cell>
          <cell r="K392">
            <v>1298.6099999999999</v>
          </cell>
          <cell r="L392">
            <v>2985</v>
          </cell>
          <cell r="M392">
            <v>0.56495440163781874</v>
          </cell>
          <cell r="N392">
            <v>3582</v>
          </cell>
          <cell r="O392">
            <v>2089.5</v>
          </cell>
          <cell r="P392">
            <v>-0.3</v>
          </cell>
          <cell r="Q392">
            <v>0.37850628805402675</v>
          </cell>
          <cell r="R392">
            <v>2321.64345</v>
          </cell>
          <cell r="S392" t="str">
            <v/>
          </cell>
          <cell r="T392">
            <v>224</v>
          </cell>
        </row>
        <row r="393">
          <cell r="A393">
            <v>5049</v>
          </cell>
          <cell r="B393" t="str">
            <v>V52</v>
          </cell>
          <cell r="C393" t="str">
            <v>BODY TONE</v>
          </cell>
          <cell r="D393" t="str">
            <v>LEG EXTENSIONS</v>
          </cell>
          <cell r="F393" t="str">
            <v>PIÈCE</v>
          </cell>
          <cell r="G393">
            <v>825</v>
          </cell>
          <cell r="H393">
            <v>763.8888888888888</v>
          </cell>
          <cell r="I393">
            <v>0.1</v>
          </cell>
          <cell r="J393">
            <v>840.27777777777771</v>
          </cell>
          <cell r="K393">
            <v>840.28</v>
          </cell>
          <cell r="L393">
            <v>2075</v>
          </cell>
          <cell r="M393">
            <v>0.59504685408299873</v>
          </cell>
          <cell r="N393">
            <v>2490</v>
          </cell>
          <cell r="O393">
            <v>1452.5</v>
          </cell>
          <cell r="P393">
            <v>-0.3</v>
          </cell>
          <cell r="Q393">
            <v>0.42149550583285522</v>
          </cell>
          <cell r="R393">
            <v>1613.87275</v>
          </cell>
          <cell r="S393" t="str">
            <v/>
          </cell>
          <cell r="T393">
            <v>182</v>
          </cell>
        </row>
        <row r="394">
          <cell r="A394">
            <v>5009</v>
          </cell>
          <cell r="B394" t="str">
            <v>E59</v>
          </cell>
          <cell r="C394" t="str">
            <v>BODY TONE</v>
          </cell>
          <cell r="D394" t="str">
            <v>LEG PRESS - E59</v>
          </cell>
          <cell r="F394" t="str">
            <v>PIÈCE</v>
          </cell>
          <cell r="G394">
            <v>1495</v>
          </cell>
          <cell r="H394">
            <v>1384.2592592592591</v>
          </cell>
          <cell r="I394">
            <v>0.1</v>
          </cell>
          <cell r="J394">
            <v>1522.6851851851852</v>
          </cell>
          <cell r="K394">
            <v>1522.69</v>
          </cell>
          <cell r="L394">
            <v>3595</v>
          </cell>
          <cell r="M394">
            <v>0.57644362025446871</v>
          </cell>
          <cell r="N394">
            <v>4314</v>
          </cell>
          <cell r="O394">
            <v>2516.5</v>
          </cell>
          <cell r="P394">
            <v>-0.3</v>
          </cell>
          <cell r="Q394">
            <v>0.3949194575063838</v>
          </cell>
          <cell r="R394">
            <v>2796.0831499999999</v>
          </cell>
          <cell r="S394" t="str">
            <v/>
          </cell>
          <cell r="T394">
            <v>275</v>
          </cell>
        </row>
        <row r="395">
          <cell r="A395">
            <v>5053</v>
          </cell>
          <cell r="B395" t="str">
            <v>V59</v>
          </cell>
          <cell r="C395" t="str">
            <v>BODY TONE</v>
          </cell>
          <cell r="D395" t="str">
            <v>LEG PRESS - V59</v>
          </cell>
          <cell r="F395" t="str">
            <v>PIÈCE</v>
          </cell>
          <cell r="G395">
            <v>899</v>
          </cell>
          <cell r="H395">
            <v>832.40740740740739</v>
          </cell>
          <cell r="I395">
            <v>0.1</v>
          </cell>
          <cell r="J395">
            <v>915.64814814814815</v>
          </cell>
          <cell r="K395">
            <v>915.65</v>
          </cell>
          <cell r="L395">
            <v>2500</v>
          </cell>
          <cell r="M395">
            <v>0.63374074074074072</v>
          </cell>
          <cell r="N395">
            <v>3000</v>
          </cell>
          <cell r="O395">
            <v>1750</v>
          </cell>
          <cell r="P395">
            <v>-0.3</v>
          </cell>
          <cell r="Q395">
            <v>0.47677248677248674</v>
          </cell>
          <cell r="R395">
            <v>1944.425</v>
          </cell>
          <cell r="S395" t="str">
            <v/>
          </cell>
          <cell r="T395">
            <v>231</v>
          </cell>
        </row>
        <row r="396">
          <cell r="A396">
            <v>5043</v>
          </cell>
          <cell r="B396" t="str">
            <v>PE006</v>
          </cell>
          <cell r="C396" t="str">
            <v>BODY TONE</v>
          </cell>
          <cell r="D396" t="str">
            <v>LEG PRESS AND HACK SQUAT</v>
          </cell>
          <cell r="F396" t="str">
            <v>PIÈCE</v>
          </cell>
          <cell r="G396">
            <v>1125</v>
          </cell>
          <cell r="H396">
            <v>1041.6666666666665</v>
          </cell>
          <cell r="I396">
            <v>0.1</v>
          </cell>
          <cell r="J396">
            <v>1145.8333333333333</v>
          </cell>
          <cell r="K396">
            <v>1145.83</v>
          </cell>
          <cell r="L396">
            <v>2365</v>
          </cell>
          <cell r="M396">
            <v>0.51550387596899228</v>
          </cell>
          <cell r="N396">
            <v>2838</v>
          </cell>
          <cell r="O396">
            <v>1655.5</v>
          </cell>
          <cell r="P396">
            <v>-0.3</v>
          </cell>
          <cell r="Q396">
            <v>0.30786267995570327</v>
          </cell>
          <cell r="R396">
            <v>1839.42605</v>
          </cell>
          <cell r="S396" t="str">
            <v/>
          </cell>
          <cell r="T396">
            <v>157</v>
          </cell>
        </row>
        <row r="397">
          <cell r="A397">
            <v>3223</v>
          </cell>
          <cell r="C397" t="str">
            <v>TOTAL GYM</v>
          </cell>
          <cell r="D397" t="str">
            <v>LEG TRAINER</v>
          </cell>
          <cell r="F397" t="str">
            <v>PIÈCE</v>
          </cell>
          <cell r="G397">
            <v>712.25</v>
          </cell>
          <cell r="H397">
            <v>659.49074074074065</v>
          </cell>
          <cell r="I397">
            <v>0.15</v>
          </cell>
          <cell r="J397">
            <v>758.41435185185173</v>
          </cell>
          <cell r="K397">
            <v>758.41</v>
          </cell>
          <cell r="L397">
            <v>1292.6500000000001</v>
          </cell>
          <cell r="M397">
            <v>0.41328716059888471</v>
          </cell>
          <cell r="N397">
            <v>1551.18</v>
          </cell>
          <cell r="O397">
            <v>1163.4000000000001</v>
          </cell>
          <cell r="P397">
            <v>-9.9988395930839746E-2</v>
          </cell>
          <cell r="Q397">
            <v>0.34810525025627326</v>
          </cell>
          <cell r="R397">
            <v>1292.65374</v>
          </cell>
          <cell r="S397" t="str">
            <v/>
          </cell>
          <cell r="T397">
            <v>52</v>
          </cell>
        </row>
        <row r="398">
          <cell r="A398">
            <v>3119</v>
          </cell>
          <cell r="C398" t="str">
            <v>JTB STORE</v>
          </cell>
          <cell r="D398" t="str">
            <v>LEGGINGS</v>
          </cell>
          <cell r="F398" t="str">
            <v>PIÈCE</v>
          </cell>
          <cell r="H398">
            <v>14</v>
          </cell>
          <cell r="J398">
            <v>14</v>
          </cell>
          <cell r="L398">
            <v>20</v>
          </cell>
          <cell r="M398">
            <v>0.30000000000000004</v>
          </cell>
          <cell r="N398">
            <v>24</v>
          </cell>
          <cell r="O398">
            <v>20</v>
          </cell>
          <cell r="R398">
            <v>22.222000000000001</v>
          </cell>
          <cell r="S398" t="str">
            <v/>
          </cell>
          <cell r="T398">
            <v>0.3</v>
          </cell>
        </row>
        <row r="399">
          <cell r="A399">
            <v>3121</v>
          </cell>
          <cell r="C399" t="str">
            <v>JTB STORE</v>
          </cell>
          <cell r="D399" t="str">
            <v>LEGGINGS C</v>
          </cell>
          <cell r="F399" t="str">
            <v>PIÈCE</v>
          </cell>
          <cell r="H399">
            <v>21</v>
          </cell>
          <cell r="J399">
            <v>21</v>
          </cell>
          <cell r="L399">
            <v>30</v>
          </cell>
          <cell r="M399">
            <v>0.30000000000000004</v>
          </cell>
          <cell r="N399">
            <v>36</v>
          </cell>
          <cell r="O399">
            <v>30</v>
          </cell>
          <cell r="R399">
            <v>33.332999999999998</v>
          </cell>
          <cell r="S399" t="str">
            <v/>
          </cell>
          <cell r="T399">
            <v>0.3</v>
          </cell>
        </row>
        <row r="400">
          <cell r="A400">
            <v>3115</v>
          </cell>
          <cell r="C400" t="str">
            <v>JTB STORE</v>
          </cell>
          <cell r="D400" t="str">
            <v>LEGGINGS FANTASY</v>
          </cell>
          <cell r="F400" t="str">
            <v>PIÈCE</v>
          </cell>
          <cell r="H400">
            <v>21</v>
          </cell>
          <cell r="J400">
            <v>21</v>
          </cell>
          <cell r="L400">
            <v>30</v>
          </cell>
          <cell r="M400">
            <v>0.30000000000000004</v>
          </cell>
          <cell r="N400">
            <v>36</v>
          </cell>
          <cell r="O400">
            <v>30</v>
          </cell>
          <cell r="R400">
            <v>33.332999999999998</v>
          </cell>
          <cell r="S400" t="str">
            <v/>
          </cell>
          <cell r="T400">
            <v>0.3</v>
          </cell>
        </row>
        <row r="401">
          <cell r="A401">
            <v>3559</v>
          </cell>
          <cell r="B401" t="str">
            <v xml:space="preserve">CE6500B </v>
          </cell>
          <cell r="C401" t="str">
            <v>RISING</v>
          </cell>
          <cell r="D401" t="str">
            <v>LF SUSPENSION TRAINER</v>
          </cell>
          <cell r="E401" t="str">
            <v>SUSPENSION SYSTEM</v>
          </cell>
          <cell r="F401" t="str">
            <v>SET</v>
          </cell>
          <cell r="G401">
            <v>18.5</v>
          </cell>
          <cell r="H401">
            <v>17.12962962962963</v>
          </cell>
          <cell r="I401">
            <v>0.15</v>
          </cell>
          <cell r="J401">
            <v>19.699074074074073</v>
          </cell>
          <cell r="K401">
            <v>19.7</v>
          </cell>
          <cell r="L401">
            <v>49</v>
          </cell>
          <cell r="M401">
            <v>0.59797808012093734</v>
          </cell>
          <cell r="N401">
            <v>58.8</v>
          </cell>
          <cell r="O401">
            <v>39</v>
          </cell>
          <cell r="P401">
            <v>-0.20408163265306123</v>
          </cell>
          <cell r="Q401">
            <v>0.49489553656220331</v>
          </cell>
          <cell r="R401">
            <v>43.332900000000002</v>
          </cell>
          <cell r="S401">
            <v>32.729287499999998</v>
          </cell>
          <cell r="T401">
            <v>1.1000000000000001</v>
          </cell>
        </row>
        <row r="402">
          <cell r="A402">
            <v>2470</v>
          </cell>
          <cell r="B402">
            <v>0</v>
          </cell>
          <cell r="C402" t="str">
            <v>AMPHORA</v>
          </cell>
          <cell r="D402" t="str">
            <v>LIVRE 100% CROSS-TRAINIG</v>
          </cell>
          <cell r="E402" t="str">
            <v>LIVRE 100% CROSS-TRAINIG</v>
          </cell>
          <cell r="F402" t="str">
            <v>PIÈCE</v>
          </cell>
          <cell r="G402">
            <v>0</v>
          </cell>
          <cell r="H402">
            <v>14.48</v>
          </cell>
          <cell r="I402">
            <v>0.05</v>
          </cell>
          <cell r="J402">
            <v>15.204000000000001</v>
          </cell>
          <cell r="K402">
            <v>15.2</v>
          </cell>
          <cell r="L402">
            <v>22.27</v>
          </cell>
          <cell r="M402">
            <v>0.31728783116299952</v>
          </cell>
          <cell r="N402">
            <v>23.383500000000002</v>
          </cell>
          <cell r="O402">
            <v>22.27</v>
          </cell>
          <cell r="P402">
            <v>0</v>
          </cell>
          <cell r="Q402">
            <v>0.31728783116299952</v>
          </cell>
          <cell r="R402">
            <v>24.744197</v>
          </cell>
          <cell r="S402">
            <v>18.929500000000001</v>
          </cell>
          <cell r="T402">
            <v>0.51</v>
          </cell>
        </row>
        <row r="403">
          <cell r="A403">
            <v>1428</v>
          </cell>
          <cell r="B403">
            <v>0</v>
          </cell>
          <cell r="C403" t="str">
            <v>DE GASQUET</v>
          </cell>
          <cell r="D403" t="str">
            <v>LIVRE ABDOMINAUX ARRETEZ LE MASSACRE</v>
          </cell>
          <cell r="E403" t="str">
            <v>LIVRE ABDOMINAUX ARRETEZ LE MASSACRE</v>
          </cell>
          <cell r="F403" t="str">
            <v>PIÈCE</v>
          </cell>
          <cell r="G403">
            <v>0</v>
          </cell>
          <cell r="H403">
            <v>8.69</v>
          </cell>
          <cell r="I403">
            <v>0.05</v>
          </cell>
          <cell r="J403">
            <v>9.1244999999999994</v>
          </cell>
          <cell r="K403">
            <v>9.1199999999999992</v>
          </cell>
          <cell r="L403">
            <v>12.54</v>
          </cell>
          <cell r="M403">
            <v>0.27236842105263159</v>
          </cell>
          <cell r="N403">
            <v>13.167</v>
          </cell>
          <cell r="O403">
            <v>12.54</v>
          </cell>
          <cell r="P403">
            <v>0</v>
          </cell>
          <cell r="Q403">
            <v>0.27236842105263159</v>
          </cell>
          <cell r="R403">
            <v>13.933193999999999</v>
          </cell>
          <cell r="S403">
            <v>11.286</v>
          </cell>
          <cell r="T403">
            <v>0.33</v>
          </cell>
        </row>
        <row r="404">
          <cell r="A404">
            <v>2427</v>
          </cell>
          <cell r="B404">
            <v>0</v>
          </cell>
          <cell r="C404" t="str">
            <v>VIGOT</v>
          </cell>
          <cell r="D404" t="str">
            <v>LIVRE APPRENDRE L'ANATOMIE MUSCULAIRE FONCTIONNELL</v>
          </cell>
          <cell r="E404" t="str">
            <v>LIVRE APPRENDRE L'ANATOMIE MUSCULAIRE FONCTIONNELL</v>
          </cell>
          <cell r="F404" t="str">
            <v>PIÈCE</v>
          </cell>
          <cell r="G404">
            <v>0</v>
          </cell>
          <cell r="H404">
            <v>9.9499999999999993</v>
          </cell>
          <cell r="I404">
            <v>0.05</v>
          </cell>
          <cell r="J404">
            <v>10.4475</v>
          </cell>
          <cell r="K404">
            <v>10.45</v>
          </cell>
          <cell r="L404">
            <v>15.07</v>
          </cell>
          <cell r="M404">
            <v>0.30673523556735238</v>
          </cell>
          <cell r="N404">
            <v>15.823500000000001</v>
          </cell>
          <cell r="O404">
            <v>15.07</v>
          </cell>
          <cell r="P404">
            <v>0</v>
          </cell>
          <cell r="Q404">
            <v>0.30673523556735238</v>
          </cell>
          <cell r="R404">
            <v>16.744277</v>
          </cell>
          <cell r="S404">
            <v>12.8095</v>
          </cell>
          <cell r="T404">
            <v>0.33</v>
          </cell>
        </row>
        <row r="405">
          <cell r="A405">
            <v>1551</v>
          </cell>
          <cell r="B405">
            <v>0</v>
          </cell>
          <cell r="C405" t="str">
            <v>AMPHORA</v>
          </cell>
          <cell r="D405" t="str">
            <v>LIVRE ENTRAINEMENT AVEC UN ELASTIQUE</v>
          </cell>
          <cell r="E405" t="str">
            <v>LIVRE ENTRAINEMENT AVEC UN ELASTIQUE</v>
          </cell>
          <cell r="F405" t="str">
            <v>PIÈCE</v>
          </cell>
          <cell r="G405">
            <v>0</v>
          </cell>
          <cell r="H405">
            <v>12.94</v>
          </cell>
          <cell r="I405">
            <v>0.05</v>
          </cell>
          <cell r="J405">
            <v>13.587</v>
          </cell>
          <cell r="K405">
            <v>13.59</v>
          </cell>
          <cell r="L405">
            <v>19.91</v>
          </cell>
          <cell r="M405">
            <v>0.31757910597689609</v>
          </cell>
          <cell r="N405">
            <v>20.9055</v>
          </cell>
          <cell r="O405">
            <v>19.91</v>
          </cell>
          <cell r="P405">
            <v>0</v>
          </cell>
          <cell r="Q405">
            <v>0.31757910597689609</v>
          </cell>
          <cell r="R405">
            <v>22.122001000000001</v>
          </cell>
          <cell r="S405">
            <v>16.923500000000001</v>
          </cell>
          <cell r="T405">
            <v>0.6</v>
          </cell>
        </row>
        <row r="406">
          <cell r="A406">
            <v>3540</v>
          </cell>
          <cell r="B406">
            <v>0</v>
          </cell>
          <cell r="C406" t="str">
            <v>AMPHORA</v>
          </cell>
          <cell r="D406" t="str">
            <v>LIVRE ENTRAINEMENT AVEC UN SWISS BALL</v>
          </cell>
          <cell r="E406" t="str">
            <v>Livre Entrainement avec un swiss ball</v>
          </cell>
          <cell r="F406" t="str">
            <v>PIÈCE</v>
          </cell>
          <cell r="G406">
            <v>0</v>
          </cell>
          <cell r="H406">
            <v>14.11</v>
          </cell>
          <cell r="I406">
            <v>0.05</v>
          </cell>
          <cell r="J406">
            <v>14.8155</v>
          </cell>
          <cell r="K406">
            <v>14.82</v>
          </cell>
          <cell r="L406">
            <v>21.71</v>
          </cell>
          <cell r="M406">
            <v>0.31757254721326578</v>
          </cell>
          <cell r="N406">
            <v>22.795500000000001</v>
          </cell>
          <cell r="O406">
            <v>21.71</v>
          </cell>
          <cell r="P406">
            <v>0</v>
          </cell>
          <cell r="Q406">
            <v>0.31757254721326578</v>
          </cell>
          <cell r="R406">
            <v>24.121981000000002</v>
          </cell>
          <cell r="S406">
            <v>18.453500000000002</v>
          </cell>
          <cell r="T406">
            <v>0.5</v>
          </cell>
        </row>
        <row r="407">
          <cell r="A407">
            <v>1553</v>
          </cell>
          <cell r="B407">
            <v>0</v>
          </cell>
          <cell r="C407" t="str">
            <v>AMPHORA</v>
          </cell>
          <cell r="D407" t="str">
            <v>LIVRE ETIREMENT &amp; RENFORCEMENT MUSCULAIRE</v>
          </cell>
          <cell r="E407" t="str">
            <v>LIVRE ETIREMENT &amp; RENFORCEMENT MUSCULAIRE</v>
          </cell>
          <cell r="F407" t="str">
            <v>PIÈCE</v>
          </cell>
          <cell r="G407">
            <v>0</v>
          </cell>
          <cell r="H407">
            <v>14.48</v>
          </cell>
          <cell r="I407">
            <v>0.05</v>
          </cell>
          <cell r="J407">
            <v>15.204000000000001</v>
          </cell>
          <cell r="K407">
            <v>15.2</v>
          </cell>
          <cell r="L407">
            <v>22.27</v>
          </cell>
          <cell r="M407">
            <v>0.31728783116299952</v>
          </cell>
          <cell r="N407">
            <v>23.383500000000002</v>
          </cell>
          <cell r="O407">
            <v>22.27</v>
          </cell>
          <cell r="P407">
            <v>0</v>
          </cell>
          <cell r="Q407">
            <v>0.31728783116299952</v>
          </cell>
          <cell r="R407">
            <v>24.744197</v>
          </cell>
          <cell r="S407">
            <v>18.929500000000001</v>
          </cell>
          <cell r="T407">
            <v>0.6</v>
          </cell>
        </row>
        <row r="408">
          <cell r="A408">
            <v>1555</v>
          </cell>
          <cell r="B408">
            <v>0</v>
          </cell>
          <cell r="C408" t="str">
            <v>VIGOT</v>
          </cell>
          <cell r="D408" t="str">
            <v>LIVRE FITNESS</v>
          </cell>
          <cell r="E408" t="str">
            <v>LIVRE FITNESS</v>
          </cell>
          <cell r="F408" t="str">
            <v>PIÈCE</v>
          </cell>
          <cell r="G408">
            <v>0</v>
          </cell>
          <cell r="H408">
            <v>13.7</v>
          </cell>
          <cell r="I408">
            <v>0.05</v>
          </cell>
          <cell r="J408">
            <v>14.385</v>
          </cell>
          <cell r="K408">
            <v>14.39</v>
          </cell>
          <cell r="L408">
            <v>20.76</v>
          </cell>
          <cell r="M408">
            <v>0.30708092485549143</v>
          </cell>
          <cell r="N408">
            <v>21.798000000000002</v>
          </cell>
          <cell r="O408">
            <v>20.76</v>
          </cell>
          <cell r="P408">
            <v>0</v>
          </cell>
          <cell r="Q408">
            <v>0.30708092485549143</v>
          </cell>
          <cell r="R408">
            <v>23.066435999999999</v>
          </cell>
          <cell r="S408">
            <v>17.646000000000001</v>
          </cell>
          <cell r="T408">
            <v>0.6</v>
          </cell>
        </row>
        <row r="409">
          <cell r="A409">
            <v>3541</v>
          </cell>
          <cell r="B409">
            <v>0</v>
          </cell>
          <cell r="C409" t="str">
            <v>AMPHORA</v>
          </cell>
          <cell r="D409" t="str">
            <v>LIVRE GAINAGE</v>
          </cell>
          <cell r="E409" t="str">
            <v>Livre Gainage</v>
          </cell>
          <cell r="F409" t="str">
            <v>PIÈCE</v>
          </cell>
          <cell r="G409">
            <v>0</v>
          </cell>
          <cell r="H409">
            <v>15.34</v>
          </cell>
          <cell r="I409">
            <v>0.05</v>
          </cell>
          <cell r="J409">
            <v>16.106999999999999</v>
          </cell>
          <cell r="K409">
            <v>16.11</v>
          </cell>
          <cell r="L409">
            <v>23.6</v>
          </cell>
          <cell r="M409">
            <v>0.31750000000000012</v>
          </cell>
          <cell r="N409">
            <v>24.78</v>
          </cell>
          <cell r="O409">
            <v>23.6</v>
          </cell>
          <cell r="P409">
            <v>0</v>
          </cell>
          <cell r="Q409">
            <v>0.31750000000000012</v>
          </cell>
          <cell r="R409">
            <v>26.221959999999999</v>
          </cell>
          <cell r="S409">
            <v>20.060000000000002</v>
          </cell>
          <cell r="T409">
            <v>0.6</v>
          </cell>
        </row>
        <row r="410">
          <cell r="A410">
            <v>1567</v>
          </cell>
          <cell r="B410">
            <v>0</v>
          </cell>
          <cell r="C410" t="str">
            <v>VIGOT</v>
          </cell>
          <cell r="D410" t="str">
            <v>LIVRE GUIDE DE LA MUSCULATION</v>
          </cell>
          <cell r="E410" t="str">
            <v>LIVRE GUIDE DE LA MUSCULATION</v>
          </cell>
          <cell r="F410" t="str">
            <v>PIÈCE</v>
          </cell>
          <cell r="G410">
            <v>0</v>
          </cell>
          <cell r="H410">
            <v>13.7</v>
          </cell>
          <cell r="I410">
            <v>0.05</v>
          </cell>
          <cell r="J410">
            <v>14.385</v>
          </cell>
          <cell r="K410">
            <v>14.39</v>
          </cell>
          <cell r="L410">
            <v>20.76</v>
          </cell>
          <cell r="M410">
            <v>0.30708092485549143</v>
          </cell>
          <cell r="N410">
            <v>21.798000000000002</v>
          </cell>
          <cell r="O410">
            <v>20.76</v>
          </cell>
          <cell r="P410">
            <v>0</v>
          </cell>
          <cell r="Q410">
            <v>0.30708092485549143</v>
          </cell>
          <cell r="R410">
            <v>23.066435999999999</v>
          </cell>
          <cell r="S410">
            <v>17.646000000000001</v>
          </cell>
          <cell r="T410">
            <v>0.6</v>
          </cell>
        </row>
        <row r="411">
          <cell r="A411">
            <v>3545</v>
          </cell>
          <cell r="B411">
            <v>0</v>
          </cell>
          <cell r="C411" t="str">
            <v>VIGOT</v>
          </cell>
          <cell r="D411" t="str">
            <v>LIVRE GUIDE DES TRACTIONS</v>
          </cell>
          <cell r="E411" t="str">
            <v>Livre guide des tractions</v>
          </cell>
          <cell r="F411" t="str">
            <v>PIÈCE</v>
          </cell>
          <cell r="G411">
            <v>0</v>
          </cell>
          <cell r="H411">
            <v>11.89</v>
          </cell>
          <cell r="I411">
            <v>0.05</v>
          </cell>
          <cell r="J411">
            <v>12.484500000000001</v>
          </cell>
          <cell r="K411">
            <v>12.48</v>
          </cell>
          <cell r="L411">
            <v>18.010000000000002</v>
          </cell>
          <cell r="M411">
            <v>0.30680177679067189</v>
          </cell>
          <cell r="N411">
            <v>18.910500000000003</v>
          </cell>
          <cell r="O411">
            <v>18.010000000000002</v>
          </cell>
          <cell r="P411">
            <v>0</v>
          </cell>
          <cell r="Q411">
            <v>0.30680177679067189</v>
          </cell>
          <cell r="R411">
            <v>20.010911</v>
          </cell>
          <cell r="S411">
            <v>15.3085</v>
          </cell>
          <cell r="T411">
            <v>0.6</v>
          </cell>
        </row>
        <row r="412">
          <cell r="A412">
            <v>1626</v>
          </cell>
          <cell r="B412">
            <v>0</v>
          </cell>
          <cell r="C412" t="str">
            <v>CHIRON</v>
          </cell>
          <cell r="D412" t="str">
            <v>LIVRE INITIATION AU SHIATSU</v>
          </cell>
          <cell r="E412" t="str">
            <v>LIVRE INITIATION AU SHIATSU</v>
          </cell>
          <cell r="F412" t="str">
            <v>PIÈCE</v>
          </cell>
          <cell r="G412">
            <v>0</v>
          </cell>
          <cell r="H412">
            <v>13.55</v>
          </cell>
          <cell r="I412">
            <v>0.05</v>
          </cell>
          <cell r="J412">
            <v>14.227500000000001</v>
          </cell>
          <cell r="K412">
            <v>14.23</v>
          </cell>
          <cell r="L412">
            <v>20.85</v>
          </cell>
          <cell r="M412">
            <v>0.3176258992805755</v>
          </cell>
          <cell r="N412">
            <v>21.892500000000002</v>
          </cell>
          <cell r="O412">
            <v>20.85</v>
          </cell>
          <cell r="P412">
            <v>0</v>
          </cell>
          <cell r="Q412">
            <v>0.3176258992805755</v>
          </cell>
          <cell r="R412">
            <v>23.166435</v>
          </cell>
          <cell r="S412">
            <v>17.7225</v>
          </cell>
          <cell r="T412">
            <v>0.5</v>
          </cell>
        </row>
        <row r="413">
          <cell r="A413">
            <v>3542</v>
          </cell>
          <cell r="B413">
            <v>0</v>
          </cell>
          <cell r="C413" t="str">
            <v>AMPHORA</v>
          </cell>
          <cell r="D413" t="str">
            <v>LIVRE L'ANATOMIE APPLIQUÉE À L'EXERCICE MUSCULAIRE</v>
          </cell>
          <cell r="E413" t="str">
            <v>Livre L'anatomie appliquée à l'exercice musculaire</v>
          </cell>
          <cell r="F413" t="str">
            <v>PIÈCE</v>
          </cell>
          <cell r="G413">
            <v>0</v>
          </cell>
          <cell r="H413">
            <v>18.45</v>
          </cell>
          <cell r="I413">
            <v>0.05</v>
          </cell>
          <cell r="J413">
            <v>19.372499999999999</v>
          </cell>
          <cell r="K413">
            <v>19.37</v>
          </cell>
          <cell r="L413">
            <v>28.39</v>
          </cell>
          <cell r="M413">
            <v>0.31762944698837625</v>
          </cell>
          <cell r="N413">
            <v>29.809500000000003</v>
          </cell>
          <cell r="O413">
            <v>28.39</v>
          </cell>
          <cell r="P413">
            <v>0</v>
          </cell>
          <cell r="Q413">
            <v>0.31762944698837625</v>
          </cell>
          <cell r="R413">
            <v>31.544129000000002</v>
          </cell>
          <cell r="S413">
            <v>24.131499999999999</v>
          </cell>
          <cell r="T413">
            <v>0.7</v>
          </cell>
        </row>
        <row r="414">
          <cell r="A414">
            <v>2444</v>
          </cell>
          <cell r="B414">
            <v>0</v>
          </cell>
          <cell r="C414" t="str">
            <v>AMPHORA</v>
          </cell>
          <cell r="D414" t="str">
            <v>LIVRE LA BIBLE DE LA PREPARATION DU SPORTIF</v>
          </cell>
          <cell r="E414" t="str">
            <v>LIVRE LA BIBLE DE LA PREPARATION DU SPORTIF</v>
          </cell>
          <cell r="F414" t="str">
            <v>PIÈCE</v>
          </cell>
          <cell r="G414">
            <v>0</v>
          </cell>
          <cell r="H414">
            <v>23.1</v>
          </cell>
          <cell r="I414">
            <v>0.05</v>
          </cell>
          <cell r="J414">
            <v>24.255000000000003</v>
          </cell>
          <cell r="K414">
            <v>24.26</v>
          </cell>
          <cell r="L414">
            <v>35.549999999999997</v>
          </cell>
          <cell r="M414">
            <v>0.31772151898734169</v>
          </cell>
          <cell r="N414">
            <v>37.327500000000001</v>
          </cell>
          <cell r="O414">
            <v>35.549999999999997</v>
          </cell>
          <cell r="P414">
            <v>0</v>
          </cell>
          <cell r="Q414">
            <v>0.31772151898734169</v>
          </cell>
          <cell r="R414">
            <v>39.499604999999995</v>
          </cell>
          <cell r="S414">
            <v>30.217499999999998</v>
          </cell>
          <cell r="T414">
            <v>1.2</v>
          </cell>
        </row>
        <row r="415">
          <cell r="A415">
            <v>2446</v>
          </cell>
          <cell r="B415">
            <v>0</v>
          </cell>
          <cell r="C415" t="str">
            <v>CHIRON</v>
          </cell>
          <cell r="D415" t="str">
            <v>LIVRE LA NUTRITION DU SPORTIF</v>
          </cell>
          <cell r="E415" t="str">
            <v>LIVRE LA NUTRITION DU SPORTIF</v>
          </cell>
          <cell r="F415" t="str">
            <v>PIÈCE</v>
          </cell>
          <cell r="G415">
            <v>0</v>
          </cell>
          <cell r="H415">
            <v>17.25</v>
          </cell>
          <cell r="I415">
            <v>0.05</v>
          </cell>
          <cell r="J415">
            <v>18.112500000000001</v>
          </cell>
          <cell r="K415">
            <v>18.11</v>
          </cell>
          <cell r="L415">
            <v>26.54</v>
          </cell>
          <cell r="M415">
            <v>0.31753956292388841</v>
          </cell>
          <cell r="N415">
            <v>27.867000000000001</v>
          </cell>
          <cell r="O415">
            <v>26.54</v>
          </cell>
          <cell r="P415">
            <v>0</v>
          </cell>
          <cell r="Q415">
            <v>0.31753956292388841</v>
          </cell>
          <cell r="R415">
            <v>29.488593999999999</v>
          </cell>
          <cell r="S415">
            <v>22.558999999999997</v>
          </cell>
          <cell r="T415">
            <v>1</v>
          </cell>
        </row>
        <row r="416">
          <cell r="A416">
            <v>2468</v>
          </cell>
          <cell r="B416">
            <v>0</v>
          </cell>
          <cell r="C416" t="str">
            <v>CHIRON</v>
          </cell>
          <cell r="D416" t="str">
            <v>LIVRE LA PLIOMETRIE</v>
          </cell>
          <cell r="E416" t="str">
            <v>LIVRE LA PLIOMETRIE</v>
          </cell>
          <cell r="F416" t="str">
            <v>PIÈCE</v>
          </cell>
          <cell r="G416">
            <v>0</v>
          </cell>
          <cell r="H416">
            <v>17.25</v>
          </cell>
          <cell r="I416">
            <v>0.05</v>
          </cell>
          <cell r="J416">
            <v>18.112500000000001</v>
          </cell>
          <cell r="K416">
            <v>18.11</v>
          </cell>
          <cell r="L416">
            <v>26.54</v>
          </cell>
          <cell r="M416">
            <v>0.31753956292388841</v>
          </cell>
          <cell r="N416">
            <v>27.867000000000001</v>
          </cell>
          <cell r="O416">
            <v>26.54</v>
          </cell>
          <cell r="P416">
            <v>0</v>
          </cell>
          <cell r="Q416">
            <v>0.31753956292388841</v>
          </cell>
          <cell r="R416">
            <v>29.488593999999999</v>
          </cell>
          <cell r="S416">
            <v>22.558999999999997</v>
          </cell>
          <cell r="T416">
            <v>0.6</v>
          </cell>
        </row>
        <row r="417">
          <cell r="A417">
            <v>2469</v>
          </cell>
          <cell r="B417">
            <v>0</v>
          </cell>
          <cell r="C417" t="str">
            <v>AMPHORA</v>
          </cell>
          <cell r="D417" t="str">
            <v>LIVRE LE KETTLEBELL</v>
          </cell>
          <cell r="E417" t="str">
            <v>LIVRE LE KETTLEBELL</v>
          </cell>
          <cell r="F417" t="str">
            <v>PIÈCE</v>
          </cell>
          <cell r="G417">
            <v>0</v>
          </cell>
          <cell r="H417">
            <v>15.37</v>
          </cell>
          <cell r="I417">
            <v>0.05</v>
          </cell>
          <cell r="J417">
            <v>16.138500000000001</v>
          </cell>
          <cell r="K417">
            <v>16.14</v>
          </cell>
          <cell r="L417">
            <v>23.65</v>
          </cell>
          <cell r="M417">
            <v>0.31761099365750523</v>
          </cell>
          <cell r="N417">
            <v>24.8325</v>
          </cell>
          <cell r="O417">
            <v>23.65</v>
          </cell>
          <cell r="P417">
            <v>0</v>
          </cell>
          <cell r="Q417">
            <v>0.31761099365750523</v>
          </cell>
          <cell r="R417">
            <v>26.277514999999998</v>
          </cell>
          <cell r="S417">
            <v>20.102499999999999</v>
          </cell>
          <cell r="T417">
            <v>0.6</v>
          </cell>
        </row>
        <row r="418">
          <cell r="A418">
            <v>3539</v>
          </cell>
          <cell r="B418">
            <v>0</v>
          </cell>
          <cell r="C418" t="str">
            <v>ADVERBUM</v>
          </cell>
          <cell r="D418" t="str">
            <v>LIVRE MEDECINE BALL</v>
          </cell>
          <cell r="E418" t="str">
            <v>Livre Medecine ball</v>
          </cell>
          <cell r="F418" t="str">
            <v>PIÈCE</v>
          </cell>
          <cell r="G418">
            <v>0</v>
          </cell>
          <cell r="H418">
            <v>10.8</v>
          </cell>
          <cell r="I418">
            <v>0.05</v>
          </cell>
          <cell r="J418">
            <v>11.340000000000002</v>
          </cell>
          <cell r="K418">
            <v>11.34</v>
          </cell>
          <cell r="L418">
            <v>17.420000000000002</v>
          </cell>
          <cell r="M418">
            <v>0.34902411021814006</v>
          </cell>
          <cell r="N418">
            <v>18.291000000000004</v>
          </cell>
          <cell r="O418">
            <v>17.420000000000002</v>
          </cell>
          <cell r="P418">
            <v>0</v>
          </cell>
          <cell r="Q418">
            <v>0.34902411021814006</v>
          </cell>
          <cell r="R418">
            <v>19.355362000000003</v>
          </cell>
          <cell r="S418">
            <v>14.807</v>
          </cell>
          <cell r="T418">
            <v>0.3</v>
          </cell>
        </row>
        <row r="419">
          <cell r="A419">
            <v>3543</v>
          </cell>
          <cell r="B419">
            <v>0</v>
          </cell>
          <cell r="C419" t="str">
            <v>AMPHORA</v>
          </cell>
          <cell r="D419" t="str">
            <v>LIVRE MÉTHODE DE MUSCULATION LAFAY</v>
          </cell>
          <cell r="E419" t="str">
            <v>Livre Méthode de musculation Lafay</v>
          </cell>
          <cell r="F419" t="str">
            <v>PIÈCE</v>
          </cell>
          <cell r="G419">
            <v>0</v>
          </cell>
          <cell r="H419">
            <v>14.48</v>
          </cell>
          <cell r="I419">
            <v>0.05</v>
          </cell>
          <cell r="J419">
            <v>15.204000000000001</v>
          </cell>
          <cell r="K419">
            <v>15.2</v>
          </cell>
          <cell r="L419">
            <v>22.27</v>
          </cell>
          <cell r="M419">
            <v>0.31728783116299952</v>
          </cell>
          <cell r="N419">
            <v>23.383500000000002</v>
          </cell>
          <cell r="O419">
            <v>22.27</v>
          </cell>
          <cell r="P419">
            <v>0</v>
          </cell>
          <cell r="Q419">
            <v>0.31728783116299952</v>
          </cell>
          <cell r="R419">
            <v>24.744197</v>
          </cell>
          <cell r="S419">
            <v>18.929500000000001</v>
          </cell>
          <cell r="T419">
            <v>0.3</v>
          </cell>
        </row>
        <row r="420">
          <cell r="A420">
            <v>3546</v>
          </cell>
          <cell r="B420">
            <v>0</v>
          </cell>
          <cell r="C420" t="str">
            <v>VIGOT</v>
          </cell>
          <cell r="D420" t="str">
            <v>LIVRE MÉTHODE DELAVIER DE MUSCULATION VOL2</v>
          </cell>
          <cell r="E420" t="str">
            <v>Livre méthode delavier de musculation vol2</v>
          </cell>
          <cell r="F420" t="str">
            <v>PIÈCE</v>
          </cell>
          <cell r="G420">
            <v>0</v>
          </cell>
          <cell r="H420">
            <v>16.2</v>
          </cell>
          <cell r="I420">
            <v>0.05</v>
          </cell>
          <cell r="J420">
            <v>17.010000000000002</v>
          </cell>
          <cell r="K420">
            <v>17.010000000000002</v>
          </cell>
          <cell r="L420">
            <v>24.55</v>
          </cell>
          <cell r="M420">
            <v>0.30712830957230142</v>
          </cell>
          <cell r="N420">
            <v>25.777500000000003</v>
          </cell>
          <cell r="O420">
            <v>24.55</v>
          </cell>
          <cell r="P420">
            <v>0</v>
          </cell>
          <cell r="Q420">
            <v>0.30712830957230142</v>
          </cell>
          <cell r="R420">
            <v>27.277505000000001</v>
          </cell>
          <cell r="S420">
            <v>20.8675</v>
          </cell>
          <cell r="T420">
            <v>1.2</v>
          </cell>
        </row>
        <row r="421">
          <cell r="A421">
            <v>2491</v>
          </cell>
          <cell r="B421">
            <v>0</v>
          </cell>
          <cell r="C421" t="str">
            <v>AMPHORA</v>
          </cell>
          <cell r="D421" t="str">
            <v>LIVRE METHODE IMPACT</v>
          </cell>
          <cell r="E421" t="str">
            <v>LIVRE METHODE IMPACT</v>
          </cell>
          <cell r="F421" t="str">
            <v>PIÈCE</v>
          </cell>
          <cell r="G421">
            <v>0</v>
          </cell>
          <cell r="H421">
            <v>14.66</v>
          </cell>
          <cell r="I421">
            <v>0.05</v>
          </cell>
          <cell r="J421">
            <v>15.393000000000001</v>
          </cell>
          <cell r="K421">
            <v>15.39</v>
          </cell>
          <cell r="L421">
            <v>22.56</v>
          </cell>
          <cell r="M421">
            <v>0.31768617021276591</v>
          </cell>
          <cell r="N421">
            <v>23.687999999999999</v>
          </cell>
          <cell r="O421">
            <v>22.56</v>
          </cell>
          <cell r="P421">
            <v>0</v>
          </cell>
          <cell r="Q421">
            <v>0.31768617021276591</v>
          </cell>
          <cell r="R421">
            <v>25.066415999999997</v>
          </cell>
          <cell r="S421">
            <v>19.175999999999998</v>
          </cell>
          <cell r="T421">
            <v>0.6</v>
          </cell>
        </row>
        <row r="422">
          <cell r="A422">
            <v>1502</v>
          </cell>
          <cell r="B422">
            <v>0</v>
          </cell>
          <cell r="C422" t="str">
            <v>AMPHORA</v>
          </cell>
          <cell r="D422" t="str">
            <v>LIVRE MOTRICITE SPORTIVE : DEVELOP DES CAPACITES</v>
          </cell>
          <cell r="E422" t="str">
            <v>LIVRE MOTRICITE SPORTIVE : DEVELOP DES CAPACITES</v>
          </cell>
          <cell r="F422" t="str">
            <v>PIÈCE</v>
          </cell>
          <cell r="G422">
            <v>0</v>
          </cell>
          <cell r="H422">
            <v>20.02</v>
          </cell>
          <cell r="I422">
            <v>0.05</v>
          </cell>
          <cell r="J422">
            <v>21.021000000000001</v>
          </cell>
          <cell r="K422">
            <v>21.02</v>
          </cell>
          <cell r="L422">
            <v>30.81</v>
          </cell>
          <cell r="M422">
            <v>0.31772151898734169</v>
          </cell>
          <cell r="N422">
            <v>32.350499999999997</v>
          </cell>
          <cell r="O422">
            <v>30.81</v>
          </cell>
          <cell r="P422">
            <v>0</v>
          </cell>
          <cell r="Q422">
            <v>0.31772151898734169</v>
          </cell>
          <cell r="R422">
            <v>34.232990999999998</v>
          </cell>
          <cell r="S422">
            <v>26.188499999999998</v>
          </cell>
          <cell r="T422">
            <v>0.6</v>
          </cell>
        </row>
        <row r="423">
          <cell r="A423">
            <v>1569</v>
          </cell>
          <cell r="B423">
            <v>0</v>
          </cell>
          <cell r="C423" t="str">
            <v>DE GASQUET</v>
          </cell>
          <cell r="D423" t="str">
            <v>LIVRE PERINEE ARRETONS LE MASSACRE</v>
          </cell>
          <cell r="E423" t="str">
            <v>LIVRE PERINEE ARRETONS LE MASSACRE</v>
          </cell>
          <cell r="F423" t="str">
            <v>PIÈCE</v>
          </cell>
          <cell r="H423">
            <v>11.21</v>
          </cell>
          <cell r="I423">
            <v>0.05</v>
          </cell>
          <cell r="J423">
            <v>11.770500000000002</v>
          </cell>
          <cell r="K423">
            <v>11.77</v>
          </cell>
          <cell r="L423">
            <v>12.54</v>
          </cell>
          <cell r="M423">
            <v>6.1363636363636176E-2</v>
          </cell>
          <cell r="N423">
            <v>13.167</v>
          </cell>
          <cell r="O423">
            <v>12.54</v>
          </cell>
          <cell r="P423">
            <v>0</v>
          </cell>
          <cell r="Q423">
            <v>6.1363636363636176E-2</v>
          </cell>
          <cell r="R423">
            <v>13.933193999999999</v>
          </cell>
          <cell r="S423">
            <v>12.54</v>
          </cell>
          <cell r="T423">
            <v>0.6</v>
          </cell>
        </row>
        <row r="424">
          <cell r="A424">
            <v>1681</v>
          </cell>
          <cell r="B424">
            <v>0</v>
          </cell>
          <cell r="C424" t="str">
            <v>VIGOT</v>
          </cell>
          <cell r="D424" t="str">
            <v>LIVRE PILATES ANATOMIE ET MOUVEMENTS</v>
          </cell>
          <cell r="E424" t="str">
            <v>LIVRE PILATES ANATOMIE ET MOUVEMENTS</v>
          </cell>
          <cell r="F424" t="str">
            <v>PIÈCE</v>
          </cell>
          <cell r="G424">
            <v>0</v>
          </cell>
          <cell r="H424">
            <v>15.02</v>
          </cell>
          <cell r="I424">
            <v>0.05</v>
          </cell>
          <cell r="J424">
            <v>15.771000000000001</v>
          </cell>
          <cell r="K424">
            <v>15.77</v>
          </cell>
          <cell r="L424">
            <v>22.75</v>
          </cell>
          <cell r="M424">
            <v>0.30676923076923068</v>
          </cell>
          <cell r="N424">
            <v>23.887499999999999</v>
          </cell>
          <cell r="O424">
            <v>22.75</v>
          </cell>
          <cell r="P424">
            <v>0</v>
          </cell>
          <cell r="Q424">
            <v>0.30676923076923068</v>
          </cell>
          <cell r="R424">
            <v>25.277525000000001</v>
          </cell>
          <cell r="S424">
            <v>19.337499999999999</v>
          </cell>
          <cell r="T424">
            <v>0.6</v>
          </cell>
        </row>
        <row r="425">
          <cell r="A425">
            <v>1683</v>
          </cell>
          <cell r="B425">
            <v>0</v>
          </cell>
          <cell r="C425" t="str">
            <v>ADVERBUM</v>
          </cell>
          <cell r="D425" t="str">
            <v>LIVRE PILATES SANS RISQUE</v>
          </cell>
          <cell r="E425" t="str">
            <v>LIVRE PILATES SANS RISQUE</v>
          </cell>
          <cell r="F425" t="str">
            <v>PIÈCE</v>
          </cell>
          <cell r="G425">
            <v>0</v>
          </cell>
          <cell r="H425">
            <v>10.87</v>
          </cell>
          <cell r="I425">
            <v>0.05</v>
          </cell>
          <cell r="J425">
            <v>11.413499999999999</v>
          </cell>
          <cell r="K425">
            <v>11.41</v>
          </cell>
          <cell r="L425">
            <v>17.54</v>
          </cell>
          <cell r="M425">
            <v>0.34928734321550747</v>
          </cell>
          <cell r="N425">
            <v>18.417000000000002</v>
          </cell>
          <cell r="O425">
            <v>17.54</v>
          </cell>
          <cell r="P425">
            <v>0</v>
          </cell>
          <cell r="Q425">
            <v>0.34928734321550747</v>
          </cell>
          <cell r="R425">
            <v>19.488693999999999</v>
          </cell>
          <cell r="S425">
            <v>14.908999999999999</v>
          </cell>
          <cell r="T425">
            <v>0.4</v>
          </cell>
        </row>
        <row r="426">
          <cell r="A426">
            <v>1637</v>
          </cell>
          <cell r="B426">
            <v>0</v>
          </cell>
          <cell r="C426" t="str">
            <v>VIGOT</v>
          </cell>
          <cell r="D426" t="str">
            <v>LIVRE RELAXATION + CD</v>
          </cell>
          <cell r="E426" t="str">
            <v>LIVRE RELAXATION + CD</v>
          </cell>
          <cell r="F426" t="str">
            <v>PIÈCE</v>
          </cell>
          <cell r="G426">
            <v>0</v>
          </cell>
          <cell r="H426">
            <v>13.7</v>
          </cell>
          <cell r="I426">
            <v>0.05</v>
          </cell>
          <cell r="J426">
            <v>14.385</v>
          </cell>
          <cell r="K426">
            <v>14.39</v>
          </cell>
          <cell r="L426">
            <v>20.76</v>
          </cell>
          <cell r="M426">
            <v>0.30708092485549143</v>
          </cell>
          <cell r="N426">
            <v>21.798000000000002</v>
          </cell>
          <cell r="O426">
            <v>20.76</v>
          </cell>
          <cell r="P426">
            <v>0</v>
          </cell>
          <cell r="Q426">
            <v>0.30708092485549143</v>
          </cell>
          <cell r="R426">
            <v>23.066435999999999</v>
          </cell>
          <cell r="S426">
            <v>17.646000000000001</v>
          </cell>
          <cell r="T426">
            <v>0.3</v>
          </cell>
        </row>
        <row r="427">
          <cell r="A427">
            <v>3544</v>
          </cell>
          <cell r="B427">
            <v>0</v>
          </cell>
          <cell r="C427" t="str">
            <v>AMPHORA</v>
          </cell>
          <cell r="D427" t="str">
            <v>LIVRE SANGLES DE SUSPENSION</v>
          </cell>
          <cell r="E427" t="str">
            <v>Livre Sangles de suspension</v>
          </cell>
          <cell r="F427" t="str">
            <v>PIÈCE</v>
          </cell>
          <cell r="G427">
            <v>0</v>
          </cell>
          <cell r="H427">
            <v>16.940000000000001</v>
          </cell>
          <cell r="I427">
            <v>0.05</v>
          </cell>
          <cell r="J427">
            <v>17.787000000000003</v>
          </cell>
          <cell r="K427">
            <v>17.79</v>
          </cell>
          <cell r="L427">
            <v>26.07</v>
          </cell>
          <cell r="M427">
            <v>0.31772151898734169</v>
          </cell>
          <cell r="N427">
            <v>27.3735</v>
          </cell>
          <cell r="O427">
            <v>26.07</v>
          </cell>
          <cell r="P427">
            <v>0</v>
          </cell>
          <cell r="Q427">
            <v>0.31772151898734169</v>
          </cell>
          <cell r="R427">
            <v>28.966377000000001</v>
          </cell>
          <cell r="S427">
            <v>22.159500000000001</v>
          </cell>
          <cell r="T427">
            <v>0.7</v>
          </cell>
        </row>
        <row r="428">
          <cell r="A428">
            <v>1742</v>
          </cell>
          <cell r="B428">
            <v>0</v>
          </cell>
          <cell r="C428" t="str">
            <v>ADVERBUM</v>
          </cell>
          <cell r="D428" t="str">
            <v>LIVRE STRECH POSTURAL</v>
          </cell>
          <cell r="E428" t="str">
            <v>LIVRE STRECH POSTURAL</v>
          </cell>
          <cell r="F428" t="str">
            <v>PIÈCE</v>
          </cell>
          <cell r="G428">
            <v>0</v>
          </cell>
          <cell r="H428">
            <v>8.52</v>
          </cell>
          <cell r="I428">
            <v>0.05</v>
          </cell>
          <cell r="J428">
            <v>8.9459999999999997</v>
          </cell>
          <cell r="K428">
            <v>8.9499999999999993</v>
          </cell>
          <cell r="L428">
            <v>13.74</v>
          </cell>
          <cell r="M428">
            <v>0.34890829694323144</v>
          </cell>
          <cell r="N428">
            <v>14.427000000000001</v>
          </cell>
          <cell r="O428">
            <v>13.74</v>
          </cell>
          <cell r="P428">
            <v>0</v>
          </cell>
          <cell r="Q428">
            <v>0.34890829694323144</v>
          </cell>
          <cell r="R428">
            <v>15.266513999999999</v>
          </cell>
          <cell r="S428">
            <v>11.679</v>
          </cell>
          <cell r="T428">
            <v>0.2</v>
          </cell>
        </row>
        <row r="429">
          <cell r="A429">
            <v>1743</v>
          </cell>
          <cell r="B429">
            <v>0</v>
          </cell>
          <cell r="C429" t="str">
            <v>ADVERBUM</v>
          </cell>
          <cell r="D429" t="str">
            <v>LIVRE STRECHING GLOBAL ACTIF</v>
          </cell>
          <cell r="E429" t="str">
            <v>LIVRE STRECHING GLOBAL ACTIF</v>
          </cell>
          <cell r="F429" t="str">
            <v>PIÈCE</v>
          </cell>
          <cell r="G429">
            <v>0</v>
          </cell>
          <cell r="H429">
            <v>9.99</v>
          </cell>
          <cell r="I429">
            <v>0.05</v>
          </cell>
          <cell r="J429">
            <v>10.489500000000001</v>
          </cell>
          <cell r="K429">
            <v>10.49</v>
          </cell>
          <cell r="L429">
            <v>16.12</v>
          </cell>
          <cell r="M429">
            <v>0.34928660049627791</v>
          </cell>
          <cell r="N429">
            <v>16.926000000000002</v>
          </cell>
          <cell r="O429">
            <v>16.12</v>
          </cell>
          <cell r="P429">
            <v>0</v>
          </cell>
          <cell r="Q429">
            <v>0.34928660049627791</v>
          </cell>
          <cell r="R429">
            <v>17.910931999999999</v>
          </cell>
          <cell r="S429">
            <v>13.702</v>
          </cell>
          <cell r="T429">
            <v>0.2</v>
          </cell>
        </row>
        <row r="430">
          <cell r="A430">
            <v>1765</v>
          </cell>
          <cell r="B430">
            <v>0</v>
          </cell>
          <cell r="C430" t="str">
            <v>VIGOT</v>
          </cell>
          <cell r="D430" t="str">
            <v>LIVRE YOGA ANATOMIE ET MOUVEMENTS</v>
          </cell>
          <cell r="E430" t="str">
            <v>LIVRE YOGA ANATOMIE ET MOUVEMENTS</v>
          </cell>
          <cell r="F430" t="str">
            <v>PIÈCE</v>
          </cell>
          <cell r="G430">
            <v>0</v>
          </cell>
          <cell r="H430">
            <v>14.39</v>
          </cell>
          <cell r="I430">
            <v>0.05</v>
          </cell>
          <cell r="J430">
            <v>15.109500000000001</v>
          </cell>
          <cell r="K430">
            <v>15.11</v>
          </cell>
          <cell r="L430">
            <v>21.8</v>
          </cell>
          <cell r="M430">
            <v>0.30690366972477068</v>
          </cell>
          <cell r="N430">
            <v>22.89</v>
          </cell>
          <cell r="O430">
            <v>21.8</v>
          </cell>
          <cell r="P430">
            <v>0</v>
          </cell>
          <cell r="Q430">
            <v>0.30690366972477068</v>
          </cell>
          <cell r="R430">
            <v>24.221979999999999</v>
          </cell>
          <cell r="S430">
            <v>18.53</v>
          </cell>
          <cell r="T430">
            <v>0.6</v>
          </cell>
        </row>
        <row r="431">
          <cell r="A431">
            <v>2867</v>
          </cell>
          <cell r="B431">
            <v>0</v>
          </cell>
          <cell r="C431" t="str">
            <v>VIGOT</v>
          </cell>
          <cell r="D431" t="str">
            <v>LIVRE YOGA PILATES + CD</v>
          </cell>
          <cell r="E431" t="str">
            <v>LIVRE YOGA PILATES + CD</v>
          </cell>
          <cell r="F431" t="str">
            <v>PIÈCE</v>
          </cell>
          <cell r="G431">
            <v>0</v>
          </cell>
          <cell r="H431">
            <v>14.08</v>
          </cell>
          <cell r="I431">
            <v>0.05</v>
          </cell>
          <cell r="J431">
            <v>14.784000000000001</v>
          </cell>
          <cell r="K431">
            <v>14.78</v>
          </cell>
          <cell r="L431">
            <v>21.33</v>
          </cell>
          <cell r="M431">
            <v>0.30689170182841063</v>
          </cell>
          <cell r="N431">
            <v>22.3965</v>
          </cell>
          <cell r="O431">
            <v>21.33</v>
          </cell>
          <cell r="P431">
            <v>0</v>
          </cell>
          <cell r="Q431">
            <v>0.30689170182841063</v>
          </cell>
          <cell r="R431">
            <v>23.699762999999997</v>
          </cell>
          <cell r="S431">
            <v>18.130499999999998</v>
          </cell>
          <cell r="T431">
            <v>0.3</v>
          </cell>
        </row>
        <row r="432">
          <cell r="A432">
            <v>4002</v>
          </cell>
          <cell r="B432">
            <v>550830</v>
          </cell>
          <cell r="C432" t="str">
            <v>AMAYA</v>
          </cell>
          <cell r="D432" t="str">
            <v>LOG BAR</v>
          </cell>
          <cell r="F432" t="str">
            <v>PIÈCE</v>
          </cell>
          <cell r="H432">
            <v>94.912499999999994</v>
          </cell>
          <cell r="I432">
            <v>0.1</v>
          </cell>
          <cell r="J432">
            <v>104.40375</v>
          </cell>
          <cell r="K432">
            <v>104.4</v>
          </cell>
          <cell r="L432">
            <v>169</v>
          </cell>
          <cell r="M432">
            <v>0.38222633136094675</v>
          </cell>
          <cell r="N432">
            <v>202.79999999999998</v>
          </cell>
          <cell r="O432">
            <v>149</v>
          </cell>
          <cell r="P432">
            <v>-0.11834319526627218</v>
          </cell>
          <cell r="Q432">
            <v>0.29930369127516776</v>
          </cell>
          <cell r="R432">
            <v>165.5539</v>
          </cell>
          <cell r="S432" t="str">
            <v/>
          </cell>
          <cell r="T432">
            <v>35</v>
          </cell>
        </row>
        <row r="433">
          <cell r="A433">
            <v>3956</v>
          </cell>
          <cell r="C433" t="str">
            <v>RISING</v>
          </cell>
          <cell r="D433" t="str">
            <v>LOT POWER BAND LIGHT</v>
          </cell>
          <cell r="F433" t="str">
            <v>SET</v>
          </cell>
          <cell r="G433">
            <v>12.55</v>
          </cell>
          <cell r="H433">
            <v>11.62037037037037</v>
          </cell>
          <cell r="I433">
            <v>0.15</v>
          </cell>
          <cell r="J433">
            <v>13.363425925925926</v>
          </cell>
          <cell r="K433">
            <v>13.36</v>
          </cell>
          <cell r="L433">
            <v>45</v>
          </cell>
          <cell r="M433">
            <v>0.70303497942386839</v>
          </cell>
          <cell r="N433">
            <v>54</v>
          </cell>
          <cell r="O433">
            <v>31.5</v>
          </cell>
          <cell r="P433">
            <v>-0.3</v>
          </cell>
          <cell r="Q433">
            <v>0.57576425631981187</v>
          </cell>
          <cell r="R433">
            <v>34.999650000000003</v>
          </cell>
          <cell r="S433" t="str">
            <v/>
          </cell>
          <cell r="T433">
            <v>0.9</v>
          </cell>
        </row>
        <row r="434">
          <cell r="A434">
            <v>3957</v>
          </cell>
          <cell r="B434" t="str">
            <v xml:space="preserve">CE6501 </v>
          </cell>
          <cell r="C434" t="str">
            <v>RISING</v>
          </cell>
          <cell r="D434" t="str">
            <v>LOT POWER BAND STRONG</v>
          </cell>
          <cell r="E434" t="str">
            <v>POWER BAND Light</v>
          </cell>
          <cell r="F434" t="str">
            <v>SET</v>
          </cell>
          <cell r="G434">
            <v>26.4</v>
          </cell>
          <cell r="H434">
            <v>24.444444444444443</v>
          </cell>
          <cell r="I434">
            <v>0.15</v>
          </cell>
          <cell r="J434">
            <v>28.111111111111107</v>
          </cell>
          <cell r="K434">
            <v>28.11</v>
          </cell>
          <cell r="L434">
            <v>85</v>
          </cell>
          <cell r="M434">
            <v>0.66928104575163405</v>
          </cell>
          <cell r="N434">
            <v>102</v>
          </cell>
          <cell r="O434">
            <v>59.5</v>
          </cell>
          <cell r="P434">
            <v>-0.3</v>
          </cell>
          <cell r="Q434">
            <v>0.52754435107376296</v>
          </cell>
          <cell r="R434">
            <v>66.11045</v>
          </cell>
          <cell r="S434">
            <v>40.150000000000006</v>
          </cell>
          <cell r="T434">
            <v>1.3</v>
          </cell>
        </row>
        <row r="435">
          <cell r="A435">
            <v>5006</v>
          </cell>
          <cell r="B435" t="str">
            <v>E12</v>
          </cell>
          <cell r="C435" t="str">
            <v>BODY TONE</v>
          </cell>
          <cell r="D435" t="str">
            <v>LOW ROW 95KG - E12</v>
          </cell>
          <cell r="F435" t="str">
            <v>PIÈCE</v>
          </cell>
          <cell r="G435">
            <v>1200</v>
          </cell>
          <cell r="H435">
            <v>1111.1111111111111</v>
          </cell>
          <cell r="I435">
            <v>0.1</v>
          </cell>
          <cell r="J435">
            <v>1222.2222222222224</v>
          </cell>
          <cell r="K435">
            <v>1222.22</v>
          </cell>
          <cell r="L435">
            <v>2985</v>
          </cell>
          <cell r="M435">
            <v>0.59054531918853526</v>
          </cell>
          <cell r="N435">
            <v>3582</v>
          </cell>
          <cell r="O435">
            <v>2089.5</v>
          </cell>
          <cell r="P435">
            <v>-0.3</v>
          </cell>
          <cell r="Q435">
            <v>0.41506474169790741</v>
          </cell>
          <cell r="R435">
            <v>2321.64345</v>
          </cell>
          <cell r="S435" t="str">
            <v/>
          </cell>
          <cell r="T435">
            <v>243</v>
          </cell>
        </row>
        <row r="436">
          <cell r="A436">
            <v>4045</v>
          </cell>
          <cell r="B436">
            <v>609293</v>
          </cell>
          <cell r="C436" t="str">
            <v>AMAYA</v>
          </cell>
          <cell r="D436" t="str">
            <v>MAGNESIE (8 BLOCS DE 55G)</v>
          </cell>
          <cell r="F436" t="str">
            <v>SET</v>
          </cell>
          <cell r="H436">
            <v>8.3625000000000007</v>
          </cell>
          <cell r="I436">
            <v>0.1</v>
          </cell>
          <cell r="J436">
            <v>9.1987500000000022</v>
          </cell>
          <cell r="K436">
            <v>9.1999999999999993</v>
          </cell>
          <cell r="L436">
            <v>19</v>
          </cell>
          <cell r="M436">
            <v>0.51585526315789454</v>
          </cell>
          <cell r="N436">
            <v>22.8</v>
          </cell>
          <cell r="O436">
            <v>13.3</v>
          </cell>
          <cell r="P436">
            <v>-0.3</v>
          </cell>
          <cell r="Q436">
            <v>0.30836466165413523</v>
          </cell>
          <cell r="R436">
            <v>14.77763</v>
          </cell>
          <cell r="S436" t="str">
            <v/>
          </cell>
          <cell r="T436">
            <v>0.5</v>
          </cell>
        </row>
        <row r="437">
          <cell r="A437">
            <v>2358</v>
          </cell>
          <cell r="B437" t="str">
            <v>1103-61</v>
          </cell>
          <cell r="C437" t="str">
            <v>WOHLSTAND</v>
          </cell>
          <cell r="D437" t="str">
            <v xml:space="preserve">MANCHON MOUSSE </v>
          </cell>
          <cell r="E437" t="str">
            <v xml:space="preserve">MANCHON MOUSSE </v>
          </cell>
          <cell r="F437" t="str">
            <v>PIÈCE</v>
          </cell>
          <cell r="G437">
            <v>3.1</v>
          </cell>
          <cell r="H437">
            <v>2.8703703703703702</v>
          </cell>
          <cell r="I437">
            <v>0.15</v>
          </cell>
          <cell r="J437">
            <v>3.3009259259259256</v>
          </cell>
          <cell r="K437">
            <v>3.3</v>
          </cell>
          <cell r="L437">
            <v>13.5</v>
          </cell>
          <cell r="M437">
            <v>0.75548696844993146</v>
          </cell>
          <cell r="N437">
            <v>16.2</v>
          </cell>
          <cell r="O437">
            <v>9.4</v>
          </cell>
          <cell r="P437">
            <v>-0.3037037037037037</v>
          </cell>
          <cell r="Q437">
            <v>0.64883766745468874</v>
          </cell>
          <cell r="R437">
            <v>10.44434</v>
          </cell>
          <cell r="S437">
            <v>9.0314999999999994</v>
          </cell>
          <cell r="T437">
            <v>0.25</v>
          </cell>
        </row>
        <row r="438">
          <cell r="A438">
            <v>3012</v>
          </cell>
          <cell r="B438">
            <v>550024</v>
          </cell>
          <cell r="C438" t="str">
            <v>AMAYA</v>
          </cell>
          <cell r="D438" t="str">
            <v>MANNEQUIN DE FRAPPE</v>
          </cell>
          <cell r="E438" t="str">
            <v>Mannequin de frappe</v>
          </cell>
          <cell r="F438" t="str">
            <v>PIÈCE</v>
          </cell>
          <cell r="G438">
            <v>0</v>
          </cell>
          <cell r="H438">
            <v>153.75</v>
          </cell>
          <cell r="I438">
            <v>0.1</v>
          </cell>
          <cell r="J438">
            <v>169.125</v>
          </cell>
          <cell r="K438">
            <v>169.13</v>
          </cell>
          <cell r="L438">
            <v>310</v>
          </cell>
          <cell r="M438">
            <v>0.45443548387096777</v>
          </cell>
          <cell r="N438">
            <v>372</v>
          </cell>
          <cell r="O438">
            <v>248</v>
          </cell>
          <cell r="P438">
            <v>-0.2</v>
          </cell>
          <cell r="Q438">
            <v>0.31804435483870963</v>
          </cell>
          <cell r="R438">
            <v>275.55279999999999</v>
          </cell>
          <cell r="S438">
            <v>247.5</v>
          </cell>
          <cell r="T438">
            <v>30</v>
          </cell>
        </row>
        <row r="439">
          <cell r="A439">
            <v>4050</v>
          </cell>
          <cell r="C439" t="str">
            <v>HELISPORTS</v>
          </cell>
          <cell r="D439" t="str">
            <v>MARTEAU CROSSFIT 10</v>
          </cell>
          <cell r="E439" t="str">
            <v>Hastings Marteau de Crossfit 10kg</v>
          </cell>
          <cell r="F439" t="str">
            <v>PIÈCE</v>
          </cell>
          <cell r="H439">
            <v>30.55</v>
          </cell>
          <cell r="I439">
            <v>0.1</v>
          </cell>
          <cell r="J439">
            <v>33.605000000000004</v>
          </cell>
          <cell r="K439">
            <v>33.61</v>
          </cell>
          <cell r="L439">
            <v>60</v>
          </cell>
          <cell r="M439">
            <v>0.43991666666666662</v>
          </cell>
          <cell r="N439">
            <v>72</v>
          </cell>
          <cell r="O439">
            <v>55.5</v>
          </cell>
          <cell r="P439">
            <v>-7.4999999999999997E-2</v>
          </cell>
          <cell r="Q439">
            <v>0.39450450450450447</v>
          </cell>
          <cell r="R439">
            <v>61.666049999999998</v>
          </cell>
          <cell r="S439" t="str">
            <v/>
          </cell>
          <cell r="T439">
            <v>10</v>
          </cell>
        </row>
        <row r="440">
          <cell r="A440">
            <v>4048</v>
          </cell>
          <cell r="C440" t="str">
            <v>HELISPORTS</v>
          </cell>
          <cell r="D440" t="str">
            <v>MARTEAU CROSSFIT 6</v>
          </cell>
          <cell r="E440" t="str">
            <v>Hastings Marteau de Crossfit 6kg</v>
          </cell>
          <cell r="F440" t="str">
            <v>PIÈCE</v>
          </cell>
          <cell r="H440">
            <v>18.329999999999998</v>
          </cell>
          <cell r="I440">
            <v>0.1</v>
          </cell>
          <cell r="J440">
            <v>20.163</v>
          </cell>
          <cell r="K440">
            <v>20.16</v>
          </cell>
          <cell r="L440">
            <v>36</v>
          </cell>
          <cell r="M440">
            <v>0.43991666666666662</v>
          </cell>
          <cell r="N440">
            <v>43.199999999999996</v>
          </cell>
          <cell r="O440">
            <v>33.5</v>
          </cell>
          <cell r="P440">
            <v>-6.9444444444444448E-2</v>
          </cell>
          <cell r="Q440">
            <v>0.39811940298507464</v>
          </cell>
          <cell r="R440">
            <v>37.221849999999996</v>
          </cell>
          <cell r="S440" t="str">
            <v/>
          </cell>
          <cell r="T440">
            <v>6</v>
          </cell>
        </row>
        <row r="441">
          <cell r="A441">
            <v>4049</v>
          </cell>
          <cell r="C441" t="str">
            <v>HELISPORTS</v>
          </cell>
          <cell r="D441" t="str">
            <v>MARTEAU CROSSFIT 8</v>
          </cell>
          <cell r="E441" t="str">
            <v>Hastings Marteau de Crossfit 8kg</v>
          </cell>
          <cell r="F441" t="str">
            <v>PIÈCE</v>
          </cell>
          <cell r="H441">
            <v>24.44</v>
          </cell>
          <cell r="I441">
            <v>0.1</v>
          </cell>
          <cell r="J441">
            <v>26.884000000000004</v>
          </cell>
          <cell r="K441">
            <v>26.88</v>
          </cell>
          <cell r="L441">
            <v>48</v>
          </cell>
          <cell r="M441">
            <v>0.43991666666666662</v>
          </cell>
          <cell r="N441">
            <v>57.599999999999994</v>
          </cell>
          <cell r="O441">
            <v>44.5</v>
          </cell>
          <cell r="P441">
            <v>-7.2916666666666671E-2</v>
          </cell>
          <cell r="Q441">
            <v>0.39586516853932574</v>
          </cell>
          <cell r="R441">
            <v>49.443950000000001</v>
          </cell>
          <cell r="S441" t="str">
            <v/>
          </cell>
          <cell r="T441">
            <v>8</v>
          </cell>
        </row>
        <row r="442">
          <cell r="A442">
            <v>3671</v>
          </cell>
          <cell r="B442" t="str">
            <v xml:space="preserve">AX1001 </v>
          </cell>
          <cell r="C442" t="str">
            <v>RISING</v>
          </cell>
          <cell r="D442" t="str">
            <v>MAX RACK AX1001</v>
          </cell>
          <cell r="E442" t="str">
            <v>Max rack AX1001</v>
          </cell>
          <cell r="F442" t="str">
            <v>PIÈCE</v>
          </cell>
          <cell r="G442">
            <v>690</v>
          </cell>
          <cell r="H442">
            <v>638.8888888888888</v>
          </cell>
          <cell r="I442">
            <v>0.15</v>
          </cell>
          <cell r="J442">
            <v>734.72222222222206</v>
          </cell>
          <cell r="K442">
            <v>734.72</v>
          </cell>
          <cell r="L442">
            <v>1850</v>
          </cell>
          <cell r="M442">
            <v>0.60285285285285295</v>
          </cell>
          <cell r="N442">
            <v>2220</v>
          </cell>
          <cell r="O442">
            <v>1480</v>
          </cell>
          <cell r="P442">
            <v>-0.2</v>
          </cell>
          <cell r="Q442">
            <v>0.50356606606606613</v>
          </cell>
          <cell r="R442">
            <v>1644.4279999999999</v>
          </cell>
          <cell r="S442">
            <v>1252.8778499999996</v>
          </cell>
          <cell r="T442">
            <v>200</v>
          </cell>
        </row>
        <row r="443">
          <cell r="A443">
            <v>1639</v>
          </cell>
          <cell r="B443">
            <v>0</v>
          </cell>
          <cell r="C443" t="str">
            <v>RISING</v>
          </cell>
          <cell r="D443" t="str">
            <v>MEDECINE BALL 1KG</v>
          </cell>
          <cell r="E443" t="str">
            <v>MEDECINE BALL 1KG</v>
          </cell>
          <cell r="F443" t="str">
            <v>PIÈCE</v>
          </cell>
          <cell r="G443">
            <v>7</v>
          </cell>
          <cell r="H443">
            <v>6.481481481481481</v>
          </cell>
          <cell r="I443">
            <v>0.15</v>
          </cell>
          <cell r="J443">
            <v>7.4537037037037024</v>
          </cell>
          <cell r="K443">
            <v>7.45</v>
          </cell>
          <cell r="L443">
            <v>15</v>
          </cell>
          <cell r="M443">
            <v>0.50308641975308643</v>
          </cell>
          <cell r="N443">
            <v>18</v>
          </cell>
          <cell r="O443">
            <v>13</v>
          </cell>
          <cell r="P443">
            <v>-0.13333333333333333</v>
          </cell>
          <cell r="Q443">
            <v>0.42663817663817671</v>
          </cell>
          <cell r="R443">
            <v>14.4443</v>
          </cell>
          <cell r="S443">
            <v>11.5855</v>
          </cell>
          <cell r="T443">
            <v>1</v>
          </cell>
        </row>
        <row r="444">
          <cell r="A444">
            <v>1640</v>
          </cell>
          <cell r="B444">
            <v>0</v>
          </cell>
          <cell r="C444" t="str">
            <v>RISING</v>
          </cell>
          <cell r="D444" t="str">
            <v>MEDECINE BALL 2KG</v>
          </cell>
          <cell r="E444" t="str">
            <v>MEDECINE BALL 2KG</v>
          </cell>
          <cell r="F444" t="str">
            <v>PIÈCE</v>
          </cell>
          <cell r="G444">
            <v>8.3000000000000007</v>
          </cell>
          <cell r="H444">
            <v>7.6851851851851851</v>
          </cell>
          <cell r="I444">
            <v>0.15</v>
          </cell>
          <cell r="J444">
            <v>8.8379629629629619</v>
          </cell>
          <cell r="K444">
            <v>8.84</v>
          </cell>
          <cell r="L444">
            <v>20</v>
          </cell>
          <cell r="M444">
            <v>0.5581018518518519</v>
          </cell>
          <cell r="N444">
            <v>24</v>
          </cell>
          <cell r="O444">
            <v>16</v>
          </cell>
          <cell r="P444">
            <v>-0.2</v>
          </cell>
          <cell r="Q444">
            <v>0.44762731481481488</v>
          </cell>
          <cell r="R444">
            <v>17.7776</v>
          </cell>
          <cell r="S444">
            <v>14.781499999999999</v>
          </cell>
          <cell r="T444">
            <v>2</v>
          </cell>
        </row>
        <row r="445">
          <cell r="A445">
            <v>1641</v>
          </cell>
          <cell r="B445">
            <v>0</v>
          </cell>
          <cell r="C445" t="str">
            <v>RISING</v>
          </cell>
          <cell r="D445" t="str">
            <v>MEDECINE BALL 3KG</v>
          </cell>
          <cell r="E445" t="str">
            <v>MEDECINE BALL 3KG</v>
          </cell>
          <cell r="F445" t="str">
            <v>PIÈCE</v>
          </cell>
          <cell r="G445">
            <v>9.8000000000000007</v>
          </cell>
          <cell r="H445">
            <v>9.0740740740740744</v>
          </cell>
          <cell r="I445">
            <v>0.15</v>
          </cell>
          <cell r="J445">
            <v>10.435185185185185</v>
          </cell>
          <cell r="K445">
            <v>10.44</v>
          </cell>
          <cell r="L445">
            <v>25</v>
          </cell>
          <cell r="M445">
            <v>0.58259259259259255</v>
          </cell>
          <cell r="N445">
            <v>30</v>
          </cell>
          <cell r="O445">
            <v>19</v>
          </cell>
          <cell r="P445">
            <v>-0.24</v>
          </cell>
          <cell r="Q445">
            <v>0.45077972709551661</v>
          </cell>
          <cell r="R445">
            <v>21.110900000000001</v>
          </cell>
          <cell r="S445">
            <v>20.892999999999997</v>
          </cell>
          <cell r="T445">
            <v>3</v>
          </cell>
        </row>
        <row r="446">
          <cell r="A446">
            <v>1642</v>
          </cell>
          <cell r="B446">
            <v>0</v>
          </cell>
          <cell r="C446" t="str">
            <v>RISING</v>
          </cell>
          <cell r="D446" t="str">
            <v>MEDECINE BALL 4KG</v>
          </cell>
          <cell r="E446" t="str">
            <v>MEDECINE BALL 4KG</v>
          </cell>
          <cell r="F446" t="str">
            <v>PIÈCE</v>
          </cell>
          <cell r="G446">
            <v>11.08</v>
          </cell>
          <cell r="H446">
            <v>10.25925925925926</v>
          </cell>
          <cell r="I446">
            <v>0.15</v>
          </cell>
          <cell r="J446">
            <v>11.798148148148147</v>
          </cell>
          <cell r="K446">
            <v>11.8</v>
          </cell>
          <cell r="L446">
            <v>30</v>
          </cell>
          <cell r="M446">
            <v>0.60672839506172838</v>
          </cell>
          <cell r="N446">
            <v>36</v>
          </cell>
          <cell r="O446">
            <v>22</v>
          </cell>
          <cell r="P446">
            <v>-0.26666666666666666</v>
          </cell>
          <cell r="Q446">
            <v>0.46372053872053876</v>
          </cell>
          <cell r="R446">
            <v>24.444199999999999</v>
          </cell>
          <cell r="S446">
            <v>26.724</v>
          </cell>
          <cell r="T446">
            <v>4</v>
          </cell>
        </row>
        <row r="447">
          <cell r="A447">
            <v>1643</v>
          </cell>
          <cell r="B447">
            <v>0</v>
          </cell>
          <cell r="C447" t="str">
            <v>RISING</v>
          </cell>
          <cell r="D447" t="str">
            <v>MEDECINE BALL 5KG</v>
          </cell>
          <cell r="E447" t="str">
            <v>MEDECINE BALL 5KG</v>
          </cell>
          <cell r="F447" t="str">
            <v>PIÈCE</v>
          </cell>
          <cell r="G447">
            <v>12.5</v>
          </cell>
          <cell r="H447">
            <v>11.574074074074073</v>
          </cell>
          <cell r="I447">
            <v>0.15</v>
          </cell>
          <cell r="J447">
            <v>13.310185185185183</v>
          </cell>
          <cell r="K447">
            <v>13.31</v>
          </cell>
          <cell r="L447">
            <v>35</v>
          </cell>
          <cell r="M447">
            <v>0.61970899470899476</v>
          </cell>
          <cell r="N447">
            <v>42</v>
          </cell>
          <cell r="O447">
            <v>25</v>
          </cell>
          <cell r="P447">
            <v>-0.2857142857142857</v>
          </cell>
          <cell r="Q447">
            <v>0.46759259259259267</v>
          </cell>
          <cell r="R447">
            <v>27.7775</v>
          </cell>
          <cell r="S447">
            <v>34.186999999999998</v>
          </cell>
          <cell r="T447">
            <v>5</v>
          </cell>
        </row>
        <row r="448">
          <cell r="A448">
            <v>2630</v>
          </cell>
          <cell r="B448">
            <v>0</v>
          </cell>
          <cell r="C448" t="str">
            <v>MUSIC STOCK</v>
          </cell>
          <cell r="D448" t="str">
            <v>MICRO PRODIPE UHF</v>
          </cell>
          <cell r="E448" t="str">
            <v>Micro PRODIPE UHF</v>
          </cell>
          <cell r="F448" t="str">
            <v>PIÈCE</v>
          </cell>
          <cell r="H448">
            <v>126.75</v>
          </cell>
          <cell r="I448">
            <v>0</v>
          </cell>
          <cell r="J448">
            <v>126.75</v>
          </cell>
          <cell r="K448">
            <v>126.75</v>
          </cell>
          <cell r="L448">
            <v>140.83000000000001</v>
          </cell>
          <cell r="M448">
            <v>9.9978697720656151E-2</v>
          </cell>
          <cell r="N448">
            <v>168.99600000000001</v>
          </cell>
          <cell r="O448">
            <v>140.83000000000001</v>
          </cell>
          <cell r="P448">
            <v>0</v>
          </cell>
          <cell r="Q448">
            <v>9.9978697720656151E-2</v>
          </cell>
          <cell r="R448">
            <v>156.476213</v>
          </cell>
          <cell r="S448">
            <v>124.58</v>
          </cell>
          <cell r="T448">
            <v>2.5</v>
          </cell>
        </row>
        <row r="449">
          <cell r="A449">
            <v>2628</v>
          </cell>
          <cell r="B449">
            <v>0</v>
          </cell>
          <cell r="C449" t="str">
            <v>MUSIC STOCK</v>
          </cell>
          <cell r="D449" t="str">
            <v>MICRO SAMSON Airline 77</v>
          </cell>
          <cell r="E449" t="str">
            <v>Micro SAMSON SW7AVSCE</v>
          </cell>
          <cell r="F449" t="str">
            <v>PIÈCE</v>
          </cell>
          <cell r="G449">
            <v>0</v>
          </cell>
          <cell r="H449">
            <v>269.10000000000002</v>
          </cell>
          <cell r="I449">
            <v>0</v>
          </cell>
          <cell r="J449">
            <v>269.10000000000002</v>
          </cell>
          <cell r="K449">
            <v>269.10000000000002</v>
          </cell>
          <cell r="L449">
            <v>299</v>
          </cell>
          <cell r="M449">
            <v>9.9999999999999978E-2</v>
          </cell>
          <cell r="N449">
            <v>358.8</v>
          </cell>
          <cell r="O449">
            <v>299</v>
          </cell>
          <cell r="P449">
            <v>0</v>
          </cell>
          <cell r="Q449">
            <v>9.9999999999999978E-2</v>
          </cell>
          <cell r="R449">
            <v>332.21890000000002</v>
          </cell>
          <cell r="S449">
            <v>349</v>
          </cell>
          <cell r="T449">
            <v>2</v>
          </cell>
        </row>
        <row r="450">
          <cell r="A450">
            <v>2636</v>
          </cell>
          <cell r="C450" t="str">
            <v>MUSIC STOCK</v>
          </cell>
          <cell r="D450" t="str">
            <v>MICRO SHURE</v>
          </cell>
          <cell r="F450" t="str">
            <v>PIÈCE</v>
          </cell>
          <cell r="H450">
            <v>133.19999999999999</v>
          </cell>
          <cell r="J450">
            <v>133.19999999999999</v>
          </cell>
          <cell r="K450">
            <v>133.19999999999999</v>
          </cell>
          <cell r="L450">
            <v>148</v>
          </cell>
          <cell r="M450">
            <v>0.10000000000000009</v>
          </cell>
          <cell r="N450">
            <v>177.6</v>
          </cell>
          <cell r="O450">
            <v>148</v>
          </cell>
          <cell r="P450">
            <v>0</v>
          </cell>
          <cell r="Q450">
            <v>0.10000000000000009</v>
          </cell>
          <cell r="R450">
            <v>164.44280000000001</v>
          </cell>
          <cell r="S450" t="str">
            <v/>
          </cell>
          <cell r="T450">
            <v>0.3</v>
          </cell>
        </row>
        <row r="451">
          <cell r="A451">
            <v>2635</v>
          </cell>
          <cell r="C451" t="str">
            <v>MUSIC STOCK</v>
          </cell>
          <cell r="D451" t="str">
            <v>MICRO SHURE - Version double micros SHURE BLX188</v>
          </cell>
          <cell r="F451" t="str">
            <v>PIÈCE</v>
          </cell>
          <cell r="H451">
            <v>562.5</v>
          </cell>
          <cell r="J451">
            <v>562.5</v>
          </cell>
          <cell r="K451">
            <v>562.5</v>
          </cell>
          <cell r="L451">
            <v>625</v>
          </cell>
          <cell r="M451">
            <v>9.9999999999999978E-2</v>
          </cell>
          <cell r="N451">
            <v>750</v>
          </cell>
          <cell r="O451">
            <v>625</v>
          </cell>
          <cell r="P451">
            <v>0</v>
          </cell>
          <cell r="Q451">
            <v>9.9999999999999978E-2</v>
          </cell>
          <cell r="R451">
            <v>694.4375</v>
          </cell>
          <cell r="S451" t="str">
            <v/>
          </cell>
          <cell r="T451">
            <v>3</v>
          </cell>
        </row>
        <row r="452">
          <cell r="A452">
            <v>2629</v>
          </cell>
          <cell r="B452">
            <v>0</v>
          </cell>
          <cell r="C452" t="str">
            <v>MUSIC STOCK</v>
          </cell>
          <cell r="D452" t="str">
            <v>MICRO SHURE BLX14E-PG30</v>
          </cell>
          <cell r="E452" t="str">
            <v>Micro SHURE BLX14E-PG30</v>
          </cell>
          <cell r="F452" t="str">
            <v>PIÈCE</v>
          </cell>
          <cell r="G452">
            <v>0</v>
          </cell>
          <cell r="H452">
            <v>292.5</v>
          </cell>
          <cell r="I452">
            <v>0</v>
          </cell>
          <cell r="J452">
            <v>292.5</v>
          </cell>
          <cell r="K452">
            <v>292.5</v>
          </cell>
          <cell r="L452">
            <v>325</v>
          </cell>
          <cell r="M452">
            <v>9.9999999999999978E-2</v>
          </cell>
          <cell r="N452">
            <v>390</v>
          </cell>
          <cell r="O452">
            <v>325</v>
          </cell>
          <cell r="P452">
            <v>0</v>
          </cell>
          <cell r="Q452">
            <v>9.9999999999999978E-2</v>
          </cell>
          <cell r="R452">
            <v>361.10750000000002</v>
          </cell>
          <cell r="S452">
            <v>230.83</v>
          </cell>
          <cell r="T452">
            <v>1.5</v>
          </cell>
        </row>
        <row r="453">
          <cell r="A453">
            <v>2326</v>
          </cell>
          <cell r="B453">
            <v>609246</v>
          </cell>
          <cell r="C453" t="str">
            <v>AMAYA</v>
          </cell>
          <cell r="D453" t="str">
            <v>MINI-BAND EXTRA-STRONG</v>
          </cell>
          <cell r="E453" t="str">
            <v>Mini-band extra-strong</v>
          </cell>
          <cell r="F453" t="str">
            <v>PIÈCE</v>
          </cell>
          <cell r="G453">
            <v>0</v>
          </cell>
          <cell r="H453">
            <v>1.35</v>
          </cell>
          <cell r="I453">
            <v>0.1</v>
          </cell>
          <cell r="J453">
            <v>1.4850000000000003</v>
          </cell>
          <cell r="K453">
            <v>1.49</v>
          </cell>
          <cell r="L453">
            <v>3.7</v>
          </cell>
          <cell r="M453">
            <v>0.59864864864864864</v>
          </cell>
          <cell r="N453">
            <v>4.4400000000000004</v>
          </cell>
          <cell r="O453">
            <v>2.96</v>
          </cell>
          <cell r="P453">
            <v>-0.20000000000000004</v>
          </cell>
          <cell r="Q453">
            <v>0.49831081081081074</v>
          </cell>
          <cell r="R453">
            <v>3.288856</v>
          </cell>
          <cell r="S453">
            <v>6.2999999999999989</v>
          </cell>
          <cell r="T453">
            <v>0.03</v>
          </cell>
        </row>
        <row r="454">
          <cell r="A454">
            <v>2323</v>
          </cell>
          <cell r="B454">
            <v>609240</v>
          </cell>
          <cell r="C454" t="str">
            <v>AMAYA</v>
          </cell>
          <cell r="D454" t="str">
            <v>MINI-BAND LIGHT</v>
          </cell>
          <cell r="E454" t="str">
            <v>Mini-band light</v>
          </cell>
          <cell r="F454" t="str">
            <v>PIÈCE</v>
          </cell>
          <cell r="G454">
            <v>0</v>
          </cell>
          <cell r="H454">
            <v>1.125</v>
          </cell>
          <cell r="I454">
            <v>0.1</v>
          </cell>
          <cell r="J454">
            <v>1.2375</v>
          </cell>
          <cell r="K454">
            <v>1.24</v>
          </cell>
          <cell r="L454">
            <v>3.1</v>
          </cell>
          <cell r="M454">
            <v>0.60080645161290325</v>
          </cell>
          <cell r="N454">
            <v>3.7199999999999998</v>
          </cell>
          <cell r="O454">
            <v>2.48</v>
          </cell>
          <cell r="P454">
            <v>-0.20000000000000004</v>
          </cell>
          <cell r="Q454">
            <v>0.501008064516129</v>
          </cell>
          <cell r="R454">
            <v>2.755528</v>
          </cell>
          <cell r="S454">
            <v>4.4774999999999991</v>
          </cell>
          <cell r="T454">
            <v>0.02</v>
          </cell>
        </row>
        <row r="455">
          <cell r="A455">
            <v>2324</v>
          </cell>
          <cell r="B455">
            <v>609242</v>
          </cell>
          <cell r="C455" t="str">
            <v>AMAYA</v>
          </cell>
          <cell r="D455" t="str">
            <v>MINI-BAND MEDIUM</v>
          </cell>
          <cell r="E455" t="str">
            <v>Mini-band medium</v>
          </cell>
          <cell r="F455" t="str">
            <v>PIÈCE</v>
          </cell>
          <cell r="G455">
            <v>0</v>
          </cell>
          <cell r="H455">
            <v>1.2000000000000002</v>
          </cell>
          <cell r="I455">
            <v>0.1</v>
          </cell>
          <cell r="J455">
            <v>1.3200000000000003</v>
          </cell>
          <cell r="K455">
            <v>1.32</v>
          </cell>
          <cell r="L455">
            <v>3.3</v>
          </cell>
          <cell r="M455">
            <v>0.59999999999999987</v>
          </cell>
          <cell r="N455">
            <v>3.9599999999999995</v>
          </cell>
          <cell r="O455">
            <v>2.64</v>
          </cell>
          <cell r="P455">
            <v>-0.19999999999999993</v>
          </cell>
          <cell r="Q455">
            <v>0.49999999999999989</v>
          </cell>
          <cell r="R455">
            <v>2.9333040000000001</v>
          </cell>
          <cell r="S455">
            <v>4.8374999999999995</v>
          </cell>
          <cell r="T455">
            <v>0.02</v>
          </cell>
        </row>
        <row r="456">
          <cell r="A456">
            <v>2325</v>
          </cell>
          <cell r="B456">
            <v>609244</v>
          </cell>
          <cell r="C456" t="str">
            <v>AMAYA</v>
          </cell>
          <cell r="D456" t="str">
            <v>MINI-BAND STRONG</v>
          </cell>
          <cell r="E456" t="str">
            <v>Mini-band strong</v>
          </cell>
          <cell r="F456" t="str">
            <v>PIÈCE</v>
          </cell>
          <cell r="G456">
            <v>0</v>
          </cell>
          <cell r="H456">
            <v>1.2749999999999999</v>
          </cell>
          <cell r="I456">
            <v>0.1</v>
          </cell>
          <cell r="J456">
            <v>1.4025000000000001</v>
          </cell>
          <cell r="K456">
            <v>1.4</v>
          </cell>
          <cell r="L456">
            <v>3.5</v>
          </cell>
          <cell r="M456">
            <v>0.5992857142857142</v>
          </cell>
          <cell r="N456">
            <v>4.2</v>
          </cell>
          <cell r="O456">
            <v>2.8</v>
          </cell>
          <cell r="P456">
            <v>-0.20000000000000004</v>
          </cell>
          <cell r="Q456">
            <v>0.49910714285714275</v>
          </cell>
          <cell r="R456">
            <v>3.1110799999999998</v>
          </cell>
          <cell r="S456">
            <v>5.9624999999999995</v>
          </cell>
          <cell r="T456">
            <v>0.02</v>
          </cell>
        </row>
        <row r="457">
          <cell r="A457">
            <v>2623</v>
          </cell>
          <cell r="B457">
            <v>0</v>
          </cell>
          <cell r="C457" t="str">
            <v>MUSIC STOCK</v>
          </cell>
          <cell r="D457" t="str">
            <v>MIXEUR LD SYSTEM 622</v>
          </cell>
          <cell r="E457" t="str">
            <v>Table de mixage NXS10.4</v>
          </cell>
          <cell r="F457" t="str">
            <v>PIÈCE</v>
          </cell>
          <cell r="G457">
            <v>0</v>
          </cell>
          <cell r="H457">
            <v>171.75</v>
          </cell>
          <cell r="I457">
            <v>0</v>
          </cell>
          <cell r="J457">
            <v>171.75</v>
          </cell>
          <cell r="K457">
            <v>171.75</v>
          </cell>
          <cell r="L457">
            <v>190.83</v>
          </cell>
          <cell r="M457">
            <v>9.998427920138353E-2</v>
          </cell>
          <cell r="N457">
            <v>228.99600000000001</v>
          </cell>
          <cell r="O457">
            <v>190.83</v>
          </cell>
          <cell r="P457">
            <v>0</v>
          </cell>
          <cell r="Q457">
            <v>9.998427920138353E-2</v>
          </cell>
          <cell r="R457">
            <v>212.03121300000001</v>
          </cell>
          <cell r="S457">
            <v>157.5</v>
          </cell>
          <cell r="T457">
            <v>5</v>
          </cell>
        </row>
        <row r="458">
          <cell r="A458">
            <v>3547</v>
          </cell>
          <cell r="B458" t="str">
            <v xml:space="preserve">CF1002 C2 </v>
          </cell>
          <cell r="C458" t="str">
            <v>RISING</v>
          </cell>
          <cell r="D458" t="str">
            <v>MONKEY BAR 1080MM</v>
          </cell>
          <cell r="E458" t="str">
            <v>Monkey bar 1080mm</v>
          </cell>
          <cell r="F458" t="str">
            <v>PAIRE</v>
          </cell>
          <cell r="G458">
            <v>38.5</v>
          </cell>
          <cell r="H458">
            <v>35.648148148148145</v>
          </cell>
          <cell r="I458">
            <v>0.15</v>
          </cell>
          <cell r="J458">
            <v>40.995370370370367</v>
          </cell>
          <cell r="K458">
            <v>41</v>
          </cell>
          <cell r="L458">
            <v>80</v>
          </cell>
          <cell r="M458">
            <v>0.48755787037037046</v>
          </cell>
          <cell r="N458">
            <v>96</v>
          </cell>
          <cell r="O458">
            <v>65</v>
          </cell>
          <cell r="P458">
            <v>-0.1875</v>
          </cell>
          <cell r="Q458">
            <v>0.3693019943019944</v>
          </cell>
          <cell r="R458">
            <v>72.221499999999992</v>
          </cell>
          <cell r="S458">
            <v>60</v>
          </cell>
          <cell r="T458">
            <v>10</v>
          </cell>
        </row>
        <row r="459">
          <cell r="A459">
            <v>3548</v>
          </cell>
          <cell r="B459" t="str">
            <v xml:space="preserve">CF1002 C1 </v>
          </cell>
          <cell r="C459" t="str">
            <v>RISING</v>
          </cell>
          <cell r="D459" t="str">
            <v>MONKEY BAR 1800MM</v>
          </cell>
          <cell r="E459" t="str">
            <v>Monkey bar 1800mm</v>
          </cell>
          <cell r="F459" t="str">
            <v>PAIRE</v>
          </cell>
          <cell r="G459">
            <v>51.5</v>
          </cell>
          <cell r="H459">
            <v>47.685185185185183</v>
          </cell>
          <cell r="I459">
            <v>0.15</v>
          </cell>
          <cell r="J459">
            <v>54.837962962962955</v>
          </cell>
          <cell r="K459">
            <v>54.84</v>
          </cell>
          <cell r="L459">
            <v>95</v>
          </cell>
          <cell r="M459">
            <v>0.42275828460039</v>
          </cell>
          <cell r="N459">
            <v>114</v>
          </cell>
          <cell r="O459">
            <v>80</v>
          </cell>
          <cell r="P459">
            <v>-0.15789473684210525</v>
          </cell>
          <cell r="Q459">
            <v>0.31452546296296302</v>
          </cell>
          <cell r="R459">
            <v>88.888000000000005</v>
          </cell>
          <cell r="S459">
            <v>71.25</v>
          </cell>
          <cell r="T459">
            <v>14</v>
          </cell>
        </row>
        <row r="460">
          <cell r="A460">
            <v>3549</v>
          </cell>
          <cell r="B460" t="str">
            <v>CF1001 E1</v>
          </cell>
          <cell r="C460" t="str">
            <v>RISING</v>
          </cell>
          <cell r="D460" t="str">
            <v>MONKEY RACK 1080MM</v>
          </cell>
          <cell r="E460" t="str">
            <v>Monkey rack 1080mm</v>
          </cell>
          <cell r="F460" t="str">
            <v>PIÈCE</v>
          </cell>
          <cell r="G460">
            <v>91</v>
          </cell>
          <cell r="H460">
            <v>84.259259259259252</v>
          </cell>
          <cell r="I460">
            <v>0.15</v>
          </cell>
          <cell r="J460">
            <v>96.898148148148138</v>
          </cell>
          <cell r="K460">
            <v>96.9</v>
          </cell>
          <cell r="L460">
            <v>195</v>
          </cell>
          <cell r="M460">
            <v>0.50308641975308643</v>
          </cell>
          <cell r="N460">
            <v>234</v>
          </cell>
          <cell r="O460">
            <v>175</v>
          </cell>
          <cell r="P460">
            <v>-0.10256410256410256</v>
          </cell>
          <cell r="Q460">
            <v>0.4462962962962963</v>
          </cell>
          <cell r="R460">
            <v>194.4425</v>
          </cell>
          <cell r="S460">
            <v>137.69524999999999</v>
          </cell>
          <cell r="T460">
            <v>18</v>
          </cell>
        </row>
        <row r="461">
          <cell r="A461">
            <v>3550</v>
          </cell>
          <cell r="B461" t="str">
            <v>CF1001 E2</v>
          </cell>
          <cell r="C461" t="str">
            <v>RISING</v>
          </cell>
          <cell r="D461" t="str">
            <v>MONKEY RACK 1800MM</v>
          </cell>
          <cell r="E461" t="str">
            <v>Monkey rack 1800mm</v>
          </cell>
          <cell r="F461" t="str">
            <v>PIÈCE</v>
          </cell>
          <cell r="G461">
            <v>107</v>
          </cell>
          <cell r="H461">
            <v>99.074074074074062</v>
          </cell>
          <cell r="I461">
            <v>0.15</v>
          </cell>
          <cell r="J461">
            <v>113.93518518518516</v>
          </cell>
          <cell r="K461">
            <v>113.94</v>
          </cell>
          <cell r="L461">
            <v>205</v>
          </cell>
          <cell r="M461">
            <v>0.44421860885275533</v>
          </cell>
          <cell r="N461">
            <v>246</v>
          </cell>
          <cell r="O461">
            <v>185</v>
          </cell>
          <cell r="P461">
            <v>-9.7560975609756101E-2</v>
          </cell>
          <cell r="Q461">
            <v>0.38413413413413422</v>
          </cell>
          <cell r="R461">
            <v>205.55349999999999</v>
          </cell>
          <cell r="S461">
            <v>161.90562499999999</v>
          </cell>
          <cell r="T461">
            <v>28.6</v>
          </cell>
        </row>
        <row r="462">
          <cell r="A462">
            <v>3421</v>
          </cell>
          <cell r="B462" t="str">
            <v xml:space="preserve">PU1207R </v>
          </cell>
          <cell r="C462" t="str">
            <v>RISING</v>
          </cell>
          <cell r="D462" t="str">
            <v>MULTI-GRIP CHIN-UP</v>
          </cell>
          <cell r="E462" t="str">
            <v>MULTI-GRIP CHIN-UP</v>
          </cell>
          <cell r="F462" t="str">
            <v>PIÈCE</v>
          </cell>
          <cell r="G462">
            <v>40</v>
          </cell>
          <cell r="H462">
            <v>37.037037037037038</v>
          </cell>
          <cell r="I462">
            <v>0.15</v>
          </cell>
          <cell r="J462">
            <v>42.592592592592588</v>
          </cell>
          <cell r="K462">
            <v>42.59</v>
          </cell>
          <cell r="L462">
            <v>109</v>
          </cell>
          <cell r="M462">
            <v>0.60924226979272855</v>
          </cell>
          <cell r="N462">
            <v>130.79999999999998</v>
          </cell>
          <cell r="O462">
            <v>87</v>
          </cell>
          <cell r="P462">
            <v>-0.20183486238532111</v>
          </cell>
          <cell r="Q462">
            <v>0.51042997020008518</v>
          </cell>
          <cell r="R462">
            <v>96.665700000000001</v>
          </cell>
          <cell r="S462">
            <v>69</v>
          </cell>
          <cell r="T462">
            <v>22</v>
          </cell>
        </row>
        <row r="463">
          <cell r="A463">
            <v>5031</v>
          </cell>
          <cell r="B463" t="str">
            <v>E58</v>
          </cell>
          <cell r="C463" t="str">
            <v>BODY TONE</v>
          </cell>
          <cell r="D463" t="str">
            <v>MULTIHIP - E58</v>
          </cell>
          <cell r="F463" t="str">
            <v>PIÈCE</v>
          </cell>
          <cell r="G463">
            <v>1395</v>
          </cell>
          <cell r="H463">
            <v>1291.6666666666665</v>
          </cell>
          <cell r="I463">
            <v>0.1</v>
          </cell>
          <cell r="J463">
            <v>1420.8333333333333</v>
          </cell>
          <cell r="K463">
            <v>1420.83</v>
          </cell>
          <cell r="L463">
            <v>3085</v>
          </cell>
          <cell r="M463">
            <v>0.53943814154511083</v>
          </cell>
          <cell r="N463">
            <v>3702</v>
          </cell>
          <cell r="O463">
            <v>2159.5</v>
          </cell>
          <cell r="P463">
            <v>-0.3</v>
          </cell>
          <cell r="Q463">
            <v>0.34205448792158677</v>
          </cell>
          <cell r="R463">
            <v>2399.4204500000001</v>
          </cell>
          <cell r="S463" t="str">
            <v/>
          </cell>
          <cell r="T463">
            <v>217</v>
          </cell>
        </row>
        <row r="464">
          <cell r="A464">
            <v>5052</v>
          </cell>
          <cell r="B464" t="str">
            <v>V58</v>
          </cell>
          <cell r="C464" t="str">
            <v>BODY TONE</v>
          </cell>
          <cell r="D464" t="str">
            <v>MULTIHIP - V58</v>
          </cell>
          <cell r="F464" t="str">
            <v>PIÈCE</v>
          </cell>
          <cell r="G464">
            <v>825</v>
          </cell>
          <cell r="H464">
            <v>763.8888888888888</v>
          </cell>
          <cell r="I464">
            <v>0.1</v>
          </cell>
          <cell r="J464">
            <v>840.27777777777771</v>
          </cell>
          <cell r="K464">
            <v>840.28</v>
          </cell>
          <cell r="L464">
            <v>2075</v>
          </cell>
          <cell r="M464">
            <v>0.59504685408299873</v>
          </cell>
          <cell r="N464">
            <v>2490</v>
          </cell>
          <cell r="O464">
            <v>1452.5</v>
          </cell>
          <cell r="P464">
            <v>-0.3</v>
          </cell>
          <cell r="Q464">
            <v>0.42149550583285522</v>
          </cell>
          <cell r="R464">
            <v>1613.87275</v>
          </cell>
          <cell r="S464" t="str">
            <v/>
          </cell>
          <cell r="T464">
            <v>185</v>
          </cell>
        </row>
        <row r="465">
          <cell r="A465">
            <v>5020</v>
          </cell>
          <cell r="B465" t="str">
            <v>EB03</v>
          </cell>
          <cell r="C465" t="str">
            <v>BODY TONE</v>
          </cell>
          <cell r="D465" t="str">
            <v>MULTIPOSITION BENCH</v>
          </cell>
          <cell r="F465" t="str">
            <v>PIÈCE</v>
          </cell>
          <cell r="G465">
            <v>265</v>
          </cell>
          <cell r="H465">
            <v>245.37037037037035</v>
          </cell>
          <cell r="I465">
            <v>0.1</v>
          </cell>
          <cell r="J465">
            <v>269.90740740740739</v>
          </cell>
          <cell r="K465">
            <v>269.91000000000003</v>
          </cell>
          <cell r="L465">
            <v>625</v>
          </cell>
          <cell r="M465">
            <v>0.56814814814814818</v>
          </cell>
          <cell r="N465">
            <v>750</v>
          </cell>
          <cell r="O465">
            <v>437.5</v>
          </cell>
          <cell r="P465">
            <v>-0.3</v>
          </cell>
          <cell r="Q465">
            <v>0.38306878306878311</v>
          </cell>
          <cell r="R465">
            <v>486.10624999999999</v>
          </cell>
          <cell r="S465" t="str">
            <v/>
          </cell>
          <cell r="T465">
            <v>28</v>
          </cell>
        </row>
        <row r="466">
          <cell r="A466">
            <v>5017</v>
          </cell>
          <cell r="B466" t="str">
            <v>EB06</v>
          </cell>
          <cell r="C466" t="str">
            <v>BODY TONE</v>
          </cell>
          <cell r="D466" t="str">
            <v>OLYMPIC DECLINE BENCH PRESS</v>
          </cell>
          <cell r="F466" t="str">
            <v>PIÈCE</v>
          </cell>
          <cell r="G466">
            <v>460</v>
          </cell>
          <cell r="H466">
            <v>425.92592592592592</v>
          </cell>
          <cell r="I466">
            <v>0.1</v>
          </cell>
          <cell r="J466">
            <v>468.51851851851853</v>
          </cell>
          <cell r="K466">
            <v>468.52</v>
          </cell>
          <cell r="L466">
            <v>1175</v>
          </cell>
          <cell r="M466">
            <v>0.60126083530338847</v>
          </cell>
          <cell r="N466">
            <v>1410</v>
          </cell>
          <cell r="O466">
            <v>822.5</v>
          </cell>
          <cell r="P466">
            <v>-0.3</v>
          </cell>
          <cell r="Q466">
            <v>0.43037262186198355</v>
          </cell>
          <cell r="R466">
            <v>913.87974999999994</v>
          </cell>
          <cell r="S466" t="str">
            <v/>
          </cell>
          <cell r="T466">
            <v>70</v>
          </cell>
        </row>
        <row r="467">
          <cell r="A467">
            <v>5015</v>
          </cell>
          <cell r="B467" t="str">
            <v>EB08</v>
          </cell>
          <cell r="C467" t="str">
            <v>BODY TONE</v>
          </cell>
          <cell r="D467" t="str">
            <v>OLYMPIC FLAT BENCH</v>
          </cell>
          <cell r="F467" t="str">
            <v>PIÈCE</v>
          </cell>
          <cell r="G467">
            <v>425</v>
          </cell>
          <cell r="H467">
            <v>393.51851851851848</v>
          </cell>
          <cell r="I467">
            <v>0.1</v>
          </cell>
          <cell r="J467">
            <v>432.87037037037038</v>
          </cell>
          <cell r="K467">
            <v>432.87</v>
          </cell>
          <cell r="L467">
            <v>1150</v>
          </cell>
          <cell r="M467">
            <v>0.62359098228663445</v>
          </cell>
          <cell r="N467">
            <v>1380</v>
          </cell>
          <cell r="O467">
            <v>805</v>
          </cell>
          <cell r="P467">
            <v>-0.3</v>
          </cell>
          <cell r="Q467">
            <v>0.46227283183804924</v>
          </cell>
          <cell r="R467">
            <v>894.43549999999993</v>
          </cell>
          <cell r="S467" t="str">
            <v/>
          </cell>
          <cell r="T467">
            <v>55</v>
          </cell>
        </row>
        <row r="468">
          <cell r="A468">
            <v>5016</v>
          </cell>
          <cell r="B468" t="str">
            <v>EB07</v>
          </cell>
          <cell r="C468" t="str">
            <v>BODY TONE</v>
          </cell>
          <cell r="D468" t="str">
            <v>OLYMPIC INCLINE PRESS BENCH</v>
          </cell>
          <cell r="F468" t="str">
            <v>PIÈCE</v>
          </cell>
          <cell r="G468">
            <v>495</v>
          </cell>
          <cell r="H468">
            <v>458.33333333333331</v>
          </cell>
          <cell r="I468">
            <v>0.1</v>
          </cell>
          <cell r="J468">
            <v>504.16666666666669</v>
          </cell>
          <cell r="K468">
            <v>504.17</v>
          </cell>
          <cell r="L468">
            <v>1275</v>
          </cell>
          <cell r="M468">
            <v>0.60457516339869277</v>
          </cell>
          <cell r="N468">
            <v>1530</v>
          </cell>
          <cell r="O468">
            <v>892.5</v>
          </cell>
          <cell r="P468">
            <v>-0.3</v>
          </cell>
          <cell r="Q468">
            <v>0.43510737628384688</v>
          </cell>
          <cell r="R468">
            <v>991.65674999999999</v>
          </cell>
          <cell r="S468" t="str">
            <v/>
          </cell>
          <cell r="T468">
            <v>72</v>
          </cell>
        </row>
        <row r="469">
          <cell r="A469">
            <v>3422</v>
          </cell>
          <cell r="B469" t="str">
            <v>CF1001 C2</v>
          </cell>
          <cell r="C469" t="str">
            <v>RISING</v>
          </cell>
          <cell r="D469" t="str">
            <v>OVERPASS 1080MM</v>
          </cell>
          <cell r="E469" t="str">
            <v>OVERPASS 1080mm</v>
          </cell>
          <cell r="F469" t="str">
            <v>PAIRE</v>
          </cell>
          <cell r="G469">
            <v>94</v>
          </cell>
          <cell r="H469">
            <v>87.037037037037038</v>
          </cell>
          <cell r="I469">
            <v>0.15</v>
          </cell>
          <cell r="J469">
            <v>100.09259259259258</v>
          </cell>
          <cell r="K469">
            <v>100.09</v>
          </cell>
          <cell r="L469">
            <v>190</v>
          </cell>
          <cell r="M469">
            <v>0.47319688109161795</v>
          </cell>
          <cell r="N469">
            <v>228</v>
          </cell>
          <cell r="O469">
            <v>160</v>
          </cell>
          <cell r="P469">
            <v>-0.15789473684210525</v>
          </cell>
          <cell r="Q469">
            <v>0.37442129629629639</v>
          </cell>
          <cell r="R469">
            <v>177.77600000000001</v>
          </cell>
          <cell r="S469">
            <v>142.5</v>
          </cell>
          <cell r="T469">
            <v>11</v>
          </cell>
        </row>
        <row r="470">
          <cell r="A470">
            <v>3423</v>
          </cell>
          <cell r="B470" t="str">
            <v>CF1001 C1</v>
          </cell>
          <cell r="C470" t="str">
            <v>RISING</v>
          </cell>
          <cell r="D470" t="str">
            <v>OVERPASS1800MM</v>
          </cell>
          <cell r="E470" t="str">
            <v>OVERPASS1800mm</v>
          </cell>
          <cell r="F470" t="str">
            <v>PAIRE</v>
          </cell>
          <cell r="G470">
            <v>106</v>
          </cell>
          <cell r="H470">
            <v>98.148148148148138</v>
          </cell>
          <cell r="I470">
            <v>0.15</v>
          </cell>
          <cell r="J470">
            <v>112.87037037037035</v>
          </cell>
          <cell r="K470">
            <v>112.87</v>
          </cell>
          <cell r="L470">
            <v>215</v>
          </cell>
          <cell r="M470">
            <v>0.4750215331610681</v>
          </cell>
          <cell r="N470">
            <v>258</v>
          </cell>
          <cell r="O470">
            <v>180</v>
          </cell>
          <cell r="P470">
            <v>-0.16279069767441862</v>
          </cell>
          <cell r="Q470">
            <v>0.37294238683127579</v>
          </cell>
          <cell r="R470">
            <v>199.99799999999999</v>
          </cell>
          <cell r="S470">
            <v>157.5</v>
          </cell>
          <cell r="T470">
            <v>13</v>
          </cell>
        </row>
        <row r="471">
          <cell r="A471">
            <v>3934</v>
          </cell>
          <cell r="C471" t="str">
            <v>RISING</v>
          </cell>
          <cell r="D471" t="str">
            <v>PACK CAGE CROSSFIT POWER + ACCESSOIRES</v>
          </cell>
          <cell r="F471" t="str">
            <v>SET</v>
          </cell>
          <cell r="I471">
            <v>0.15</v>
          </cell>
          <cell r="J471">
            <v>0</v>
          </cell>
          <cell r="K471">
            <v>0</v>
          </cell>
          <cell r="L471">
            <v>5000</v>
          </cell>
          <cell r="M471">
            <v>1</v>
          </cell>
          <cell r="N471">
            <v>6000</v>
          </cell>
          <cell r="R471">
            <v>0</v>
          </cell>
          <cell r="S471" t="str">
            <v/>
          </cell>
        </row>
        <row r="472">
          <cell r="A472">
            <v>3874</v>
          </cell>
          <cell r="B472">
            <v>0</v>
          </cell>
          <cell r="D472" t="str">
            <v>PACK CHAUSSETTES LFPILATES (10+1)</v>
          </cell>
          <cell r="E472" t="str">
            <v>Pack Chaussettes LFPilates (10+1)</v>
          </cell>
          <cell r="F472" t="str">
            <v>SET</v>
          </cell>
          <cell r="G472">
            <v>0</v>
          </cell>
          <cell r="H472">
            <v>6.4899999999999993</v>
          </cell>
          <cell r="I472">
            <v>0.15</v>
          </cell>
          <cell r="J472">
            <v>7.4634999999999989</v>
          </cell>
          <cell r="K472">
            <v>7.46</v>
          </cell>
          <cell r="L472">
            <v>50</v>
          </cell>
          <cell r="M472">
            <v>0.85072999999999999</v>
          </cell>
          <cell r="N472">
            <v>60</v>
          </cell>
          <cell r="O472">
            <v>30</v>
          </cell>
          <cell r="P472">
            <v>-0.4</v>
          </cell>
          <cell r="Q472">
            <v>0.75121666666666664</v>
          </cell>
          <cell r="R472">
            <v>33.332999999999998</v>
          </cell>
          <cell r="S472">
            <v>37.484999999999992</v>
          </cell>
          <cell r="T472">
            <v>0.55000000000000004</v>
          </cell>
        </row>
        <row r="473">
          <cell r="A473">
            <v>3942</v>
          </cell>
          <cell r="B473">
            <v>0</v>
          </cell>
          <cell r="D473" t="str">
            <v>PACK CHAUSSETTES LFPILATES (20+2)</v>
          </cell>
          <cell r="E473" t="str">
            <v>Pack Chaussettes LFPilates (10+1)</v>
          </cell>
          <cell r="F473" t="str">
            <v>SET</v>
          </cell>
          <cell r="G473">
            <v>0</v>
          </cell>
          <cell r="H473">
            <v>12.979999999999999</v>
          </cell>
          <cell r="I473">
            <v>0.15</v>
          </cell>
          <cell r="J473">
            <v>14.926999999999998</v>
          </cell>
          <cell r="K473">
            <v>14.93</v>
          </cell>
          <cell r="L473">
            <v>100</v>
          </cell>
          <cell r="M473">
            <v>0.85072999999999999</v>
          </cell>
          <cell r="N473">
            <v>120</v>
          </cell>
          <cell r="O473">
            <v>60</v>
          </cell>
          <cell r="P473">
            <v>-0.4</v>
          </cell>
          <cell r="Q473">
            <v>0.75121666666666664</v>
          </cell>
          <cell r="R473">
            <v>66.665999999999997</v>
          </cell>
          <cell r="S473" t="str">
            <v/>
          </cell>
          <cell r="T473">
            <v>1.1000000000000001</v>
          </cell>
        </row>
        <row r="474">
          <cell r="A474">
            <v>3943</v>
          </cell>
          <cell r="B474">
            <v>0</v>
          </cell>
          <cell r="D474" t="str">
            <v>PACK CHAUSSETTES LFPILATES (50+5)</v>
          </cell>
          <cell r="E474" t="str">
            <v>Pack Chaussettes LFPilates (10+1)</v>
          </cell>
          <cell r="F474" t="str">
            <v>SET</v>
          </cell>
          <cell r="G474">
            <v>0</v>
          </cell>
          <cell r="H474">
            <v>32.449999999999996</v>
          </cell>
          <cell r="I474">
            <v>0.15</v>
          </cell>
          <cell r="J474">
            <v>37.317499999999995</v>
          </cell>
          <cell r="K474">
            <v>37.32</v>
          </cell>
          <cell r="L474">
            <v>250</v>
          </cell>
          <cell r="M474">
            <v>0.85072999999999999</v>
          </cell>
          <cell r="N474">
            <v>300</v>
          </cell>
          <cell r="O474">
            <v>150</v>
          </cell>
          <cell r="P474">
            <v>-0.4</v>
          </cell>
          <cell r="Q474">
            <v>0.75121666666666664</v>
          </cell>
          <cell r="R474">
            <v>166.66499999999999</v>
          </cell>
          <cell r="S474" t="str">
            <v/>
          </cell>
          <cell r="T474">
            <v>2.75</v>
          </cell>
        </row>
        <row r="475">
          <cell r="A475">
            <v>1668</v>
          </cell>
          <cell r="B475">
            <v>0</v>
          </cell>
          <cell r="D475" t="str">
            <v>PACK CLUB</v>
          </cell>
          <cell r="E475" t="str">
            <v>PACK CLUB</v>
          </cell>
          <cell r="F475" t="str">
            <v>SET</v>
          </cell>
          <cell r="G475">
            <v>210.6</v>
          </cell>
          <cell r="H475">
            <v>194.99999999999997</v>
          </cell>
          <cell r="I475">
            <v>0.15</v>
          </cell>
          <cell r="J475">
            <v>224.24999999999994</v>
          </cell>
          <cell r="K475">
            <v>224.25</v>
          </cell>
          <cell r="L475">
            <v>507</v>
          </cell>
          <cell r="M475">
            <v>0.55769230769230782</v>
          </cell>
          <cell r="N475">
            <v>608.4</v>
          </cell>
          <cell r="O475">
            <v>386</v>
          </cell>
          <cell r="P475">
            <v>-0.23865877712031558</v>
          </cell>
          <cell r="Q475">
            <v>0.41904145077720223</v>
          </cell>
          <cell r="R475">
            <v>428.88459999999998</v>
          </cell>
          <cell r="S475">
            <v>296.44591899999995</v>
          </cell>
          <cell r="T475">
            <v>21</v>
          </cell>
        </row>
        <row r="476">
          <cell r="A476">
            <v>1669</v>
          </cell>
          <cell r="B476">
            <v>0</v>
          </cell>
          <cell r="D476" t="str">
            <v>PACK COACH</v>
          </cell>
          <cell r="E476" t="str">
            <v>PACK CLUB</v>
          </cell>
          <cell r="F476" t="str">
            <v>SET</v>
          </cell>
          <cell r="G476">
            <v>26.725555555555559</v>
          </cell>
          <cell r="H476">
            <v>24.75</v>
          </cell>
          <cell r="I476">
            <v>0.15</v>
          </cell>
          <cell r="J476">
            <v>28.462499999999999</v>
          </cell>
          <cell r="K476">
            <v>28.46</v>
          </cell>
          <cell r="L476">
            <v>77.95</v>
          </cell>
          <cell r="M476">
            <v>0.63486209108402825</v>
          </cell>
          <cell r="N476">
            <v>93.54</v>
          </cell>
          <cell r="O476">
            <v>57.000000000000007</v>
          </cell>
          <cell r="P476">
            <v>-0.26876202694034629</v>
          </cell>
          <cell r="Q476">
            <v>0.50065789473684219</v>
          </cell>
          <cell r="R476">
            <v>63.33270000000001</v>
          </cell>
          <cell r="S476" t="str">
            <v/>
          </cell>
          <cell r="T476">
            <v>2.31</v>
          </cell>
        </row>
        <row r="477">
          <cell r="A477">
            <v>1663</v>
          </cell>
          <cell r="B477">
            <v>0</v>
          </cell>
          <cell r="D477" t="str">
            <v>PACK DVD COURS PILATES</v>
          </cell>
          <cell r="E477" t="str">
            <v>PACK DVD COURS PILATES</v>
          </cell>
          <cell r="F477" t="str">
            <v>SET</v>
          </cell>
          <cell r="G477">
            <v>0</v>
          </cell>
          <cell r="H477">
            <v>5.04</v>
          </cell>
          <cell r="I477">
            <v>0.05</v>
          </cell>
          <cell r="J477">
            <v>5.2920000000000007</v>
          </cell>
          <cell r="K477">
            <v>5.29</v>
          </cell>
          <cell r="L477">
            <v>42.49</v>
          </cell>
          <cell r="M477">
            <v>0.87545304777594724</v>
          </cell>
          <cell r="N477">
            <v>50.988</v>
          </cell>
          <cell r="O477">
            <v>22.56</v>
          </cell>
          <cell r="P477">
            <v>-0.46905154153918577</v>
          </cell>
          <cell r="Q477">
            <v>0.7654255319148936</v>
          </cell>
          <cell r="R477">
            <v>25.066415999999997</v>
          </cell>
          <cell r="S477">
            <v>19.1205</v>
          </cell>
          <cell r="T477">
            <v>0.25</v>
          </cell>
        </row>
        <row r="478">
          <cell r="A478">
            <v>1664</v>
          </cell>
          <cell r="B478">
            <v>0</v>
          </cell>
          <cell r="D478" t="str">
            <v>PACK DVD FORMATION PILATES</v>
          </cell>
          <cell r="E478" t="str">
            <v>PACK DVD FORMATION PILATES</v>
          </cell>
          <cell r="F478" t="str">
            <v>SET</v>
          </cell>
          <cell r="G478">
            <v>0</v>
          </cell>
          <cell r="H478">
            <v>12.18</v>
          </cell>
          <cell r="I478">
            <v>0.05</v>
          </cell>
          <cell r="J478">
            <v>12.789</v>
          </cell>
          <cell r="K478">
            <v>12.79</v>
          </cell>
          <cell r="L478">
            <v>156</v>
          </cell>
          <cell r="M478">
            <v>0.91801923076923075</v>
          </cell>
          <cell r="N478">
            <v>187.2</v>
          </cell>
          <cell r="O478">
            <v>43.47</v>
          </cell>
          <cell r="P478">
            <v>-0.72134615384615386</v>
          </cell>
          <cell r="Q478">
            <v>0.70579710144927543</v>
          </cell>
          <cell r="R478">
            <v>48.299516999999994</v>
          </cell>
          <cell r="S478">
            <v>62.400000000000006</v>
          </cell>
          <cell r="T478">
            <v>0.6</v>
          </cell>
        </row>
        <row r="479">
          <cell r="A479">
            <v>2380</v>
          </cell>
          <cell r="D479" t="str">
            <v>PACK ECO</v>
          </cell>
          <cell r="F479" t="str">
            <v>SET</v>
          </cell>
          <cell r="H479">
            <v>607.37</v>
          </cell>
          <cell r="I479">
            <v>0.1</v>
          </cell>
          <cell r="J479">
            <v>668.10700000000008</v>
          </cell>
          <cell r="K479">
            <v>668.11</v>
          </cell>
          <cell r="L479">
            <v>1784.7</v>
          </cell>
          <cell r="M479">
            <v>0.62564744775032222</v>
          </cell>
          <cell r="N479">
            <v>2141.64</v>
          </cell>
          <cell r="O479">
            <v>1481.84</v>
          </cell>
          <cell r="P479">
            <v>-0.16969798845744388</v>
          </cell>
          <cell r="Q479">
            <v>0.54913688387410242</v>
          </cell>
          <cell r="R479">
            <v>1646.4724239999998</v>
          </cell>
          <cell r="S479" t="str">
            <v/>
          </cell>
        </row>
        <row r="480">
          <cell r="A480">
            <v>2381</v>
          </cell>
          <cell r="D480" t="str">
            <v>PACK ECO +</v>
          </cell>
          <cell r="F480" t="str">
            <v>SET</v>
          </cell>
          <cell r="H480">
            <v>1020.29</v>
          </cell>
          <cell r="I480">
            <v>0.1</v>
          </cell>
          <cell r="J480">
            <v>1122.319</v>
          </cell>
          <cell r="K480">
            <v>1122.32</v>
          </cell>
          <cell r="L480">
            <v>2434.6999999999998</v>
          </cell>
          <cell r="M480">
            <v>0.53903191358278224</v>
          </cell>
          <cell r="N480">
            <v>2921.64</v>
          </cell>
          <cell r="O480">
            <v>2098.1799999999998</v>
          </cell>
          <cell r="P480">
            <v>-0.13821826097671172</v>
          </cell>
          <cell r="Q480">
            <v>0.46509879991230496</v>
          </cell>
          <cell r="R480">
            <v>2331.2877979999998</v>
          </cell>
          <cell r="S480" t="str">
            <v/>
          </cell>
        </row>
        <row r="481">
          <cell r="A481">
            <v>3832</v>
          </cell>
          <cell r="B481">
            <v>0</v>
          </cell>
          <cell r="C481" t="str">
            <v>AMAYA</v>
          </cell>
          <cell r="D481" t="str">
            <v>PACK ESPALIER  + SUSPENSION</v>
          </cell>
          <cell r="E481" t="str">
            <v>Pack espalier  + suspension</v>
          </cell>
          <cell r="F481" t="str">
            <v>SET</v>
          </cell>
          <cell r="H481">
            <v>154.94</v>
          </cell>
          <cell r="I481">
            <v>0.1</v>
          </cell>
          <cell r="J481">
            <v>170.434</v>
          </cell>
          <cell r="K481">
            <v>170.43</v>
          </cell>
          <cell r="L481">
            <v>332</v>
          </cell>
          <cell r="M481">
            <v>0.48664457831325303</v>
          </cell>
          <cell r="N481">
            <v>398.4</v>
          </cell>
          <cell r="O481">
            <v>274</v>
          </cell>
          <cell r="P481">
            <v>-0.1746987951807229</v>
          </cell>
          <cell r="Q481">
            <v>0.37797810218978101</v>
          </cell>
          <cell r="R481">
            <v>304.44139999999999</v>
          </cell>
          <cell r="S481">
            <v>234.75</v>
          </cell>
          <cell r="T481">
            <v>0</v>
          </cell>
        </row>
        <row r="482">
          <cell r="A482">
            <v>3567</v>
          </cell>
          <cell r="B482">
            <v>0</v>
          </cell>
          <cell r="D482" t="str">
            <v>PACK FILET + 10 BALLONS PAILLE BLEUS + 10 VIOLETS</v>
          </cell>
          <cell r="E482" t="str">
            <v>pack filet + ballon paille</v>
          </cell>
          <cell r="F482" t="str">
            <v>SET</v>
          </cell>
          <cell r="H482">
            <v>17.149999999999999</v>
          </cell>
          <cell r="I482">
            <v>0.1</v>
          </cell>
          <cell r="J482">
            <v>18.864999999999998</v>
          </cell>
          <cell r="K482">
            <v>18.87</v>
          </cell>
          <cell r="L482">
            <v>79</v>
          </cell>
          <cell r="M482">
            <v>0.76120253164556961</v>
          </cell>
          <cell r="N482">
            <v>94.8</v>
          </cell>
          <cell r="O482">
            <v>32</v>
          </cell>
          <cell r="P482">
            <v>-0.59493670886075944</v>
          </cell>
          <cell r="Q482">
            <v>0.41046875000000005</v>
          </cell>
          <cell r="R482">
            <v>35.555199999999999</v>
          </cell>
          <cell r="S482">
            <v>31.1</v>
          </cell>
          <cell r="T482">
            <v>0</v>
          </cell>
        </row>
        <row r="483">
          <cell r="A483" t="str">
            <v>3567B</v>
          </cell>
          <cell r="B483">
            <v>0</v>
          </cell>
          <cell r="D483" t="str">
            <v>PACK FILET + 20 BALLONS PAILLE BLEUS</v>
          </cell>
          <cell r="E483" t="str">
            <v>pack filet + ballon paille</v>
          </cell>
          <cell r="F483" t="str">
            <v>SET</v>
          </cell>
          <cell r="H483">
            <v>17.149999999999999</v>
          </cell>
          <cell r="I483">
            <v>0.1</v>
          </cell>
          <cell r="J483">
            <v>18.864999999999998</v>
          </cell>
          <cell r="K483">
            <v>18.87</v>
          </cell>
          <cell r="L483">
            <v>79</v>
          </cell>
          <cell r="M483">
            <v>0.76120253164556961</v>
          </cell>
          <cell r="N483">
            <v>94.8</v>
          </cell>
          <cell r="O483">
            <v>32</v>
          </cell>
          <cell r="P483">
            <v>-0.59493670886075944</v>
          </cell>
          <cell r="Q483">
            <v>0.41046875000000005</v>
          </cell>
          <cell r="R483">
            <v>35.555199999999999</v>
          </cell>
          <cell r="S483" t="str">
            <v/>
          </cell>
          <cell r="T483">
            <v>0</v>
          </cell>
        </row>
        <row r="484">
          <cell r="A484" t="str">
            <v>3567R</v>
          </cell>
          <cell r="B484">
            <v>0</v>
          </cell>
          <cell r="D484" t="str">
            <v>PACK FILET + 20 BALLONS PAILLE ROSE</v>
          </cell>
          <cell r="E484" t="str">
            <v>pack filet + ballon paille</v>
          </cell>
          <cell r="F484" t="str">
            <v>SET</v>
          </cell>
          <cell r="H484">
            <v>17.149999999999999</v>
          </cell>
          <cell r="I484">
            <v>0.1</v>
          </cell>
          <cell r="J484">
            <v>18.864999999999998</v>
          </cell>
          <cell r="K484">
            <v>18.87</v>
          </cell>
          <cell r="L484">
            <v>79</v>
          </cell>
          <cell r="M484">
            <v>0.76120253164556961</v>
          </cell>
          <cell r="N484">
            <v>94.8</v>
          </cell>
          <cell r="O484">
            <v>32</v>
          </cell>
          <cell r="P484">
            <v>-0.59493670886075944</v>
          </cell>
          <cell r="Q484">
            <v>0.41046875000000005</v>
          </cell>
          <cell r="R484">
            <v>35.555199999999999</v>
          </cell>
          <cell r="S484" t="str">
            <v/>
          </cell>
          <cell r="T484">
            <v>0</v>
          </cell>
        </row>
        <row r="485">
          <cell r="A485" t="str">
            <v>3567V</v>
          </cell>
          <cell r="B485">
            <v>0</v>
          </cell>
          <cell r="D485" t="str">
            <v>PACK FILET + 20 BALLONS PAILLE VIOLET</v>
          </cell>
          <cell r="E485" t="str">
            <v>pack filet + ballon paille</v>
          </cell>
          <cell r="F485" t="str">
            <v>SET</v>
          </cell>
          <cell r="H485">
            <v>17.149999999999999</v>
          </cell>
          <cell r="I485">
            <v>0.1</v>
          </cell>
          <cell r="J485">
            <v>18.864999999999998</v>
          </cell>
          <cell r="K485">
            <v>18.87</v>
          </cell>
          <cell r="L485">
            <v>79</v>
          </cell>
          <cell r="M485">
            <v>0.76120253164556961</v>
          </cell>
          <cell r="N485">
            <v>94.8</v>
          </cell>
          <cell r="O485">
            <v>32</v>
          </cell>
          <cell r="P485">
            <v>-0.59493670886075944</v>
          </cell>
          <cell r="Q485">
            <v>0.41046875000000005</v>
          </cell>
          <cell r="R485">
            <v>35.555199999999999</v>
          </cell>
          <cell r="S485" t="str">
            <v/>
          </cell>
          <cell r="T485">
            <v>0</v>
          </cell>
        </row>
        <row r="486">
          <cell r="A486">
            <v>3576</v>
          </cell>
          <cell r="B486">
            <v>0</v>
          </cell>
          <cell r="C486" t="str">
            <v>AMAYA</v>
          </cell>
          <cell r="D486" t="str">
            <v>PACK PORTIQUE 4M +8 SUSPENSIONS</v>
          </cell>
          <cell r="E486" t="str">
            <v>Pack portique + suspension</v>
          </cell>
          <cell r="F486" t="str">
            <v>SET</v>
          </cell>
          <cell r="G486">
            <v>0</v>
          </cell>
          <cell r="H486">
            <v>734.15</v>
          </cell>
          <cell r="I486">
            <v>0.1</v>
          </cell>
          <cell r="J486">
            <v>807.56500000000005</v>
          </cell>
          <cell r="K486">
            <v>807.57</v>
          </cell>
          <cell r="L486">
            <v>1536</v>
          </cell>
          <cell r="M486">
            <v>0.47424153645833333</v>
          </cell>
          <cell r="N486">
            <v>1843.1999999999998</v>
          </cell>
          <cell r="O486">
            <v>1322</v>
          </cell>
          <cell r="P486">
            <v>-0.13932291666666666</v>
          </cell>
          <cell r="Q486">
            <v>0.38913388804841142</v>
          </cell>
          <cell r="R486">
            <v>1468.8742</v>
          </cell>
          <cell r="S486" t="str">
            <v/>
          </cell>
          <cell r="T486">
            <v>0</v>
          </cell>
        </row>
        <row r="487">
          <cell r="A487">
            <v>2382</v>
          </cell>
          <cell r="D487" t="str">
            <v>PACK PRO</v>
          </cell>
          <cell r="F487" t="str">
            <v>SET</v>
          </cell>
          <cell r="H487">
            <v>605.70000000000005</v>
          </cell>
          <cell r="I487">
            <v>0.1</v>
          </cell>
          <cell r="J487">
            <v>666.2700000000001</v>
          </cell>
          <cell r="K487">
            <v>666.27</v>
          </cell>
          <cell r="L487">
            <v>1828.6</v>
          </cell>
          <cell r="M487">
            <v>0.63563928688614235</v>
          </cell>
          <cell r="N487">
            <v>2194.3199999999997</v>
          </cell>
          <cell r="O487">
            <v>1518.65</v>
          </cell>
          <cell r="P487">
            <v>-0.16950125779284689</v>
          </cell>
          <cell r="Q487">
            <v>0.56127481644881971</v>
          </cell>
          <cell r="R487">
            <v>1687.3720150000001</v>
          </cell>
          <cell r="S487" t="str">
            <v/>
          </cell>
        </row>
        <row r="488">
          <cell r="A488">
            <v>2383</v>
          </cell>
          <cell r="D488" t="str">
            <v>PACK PRO +</v>
          </cell>
          <cell r="F488" t="str">
            <v>SET</v>
          </cell>
          <cell r="H488">
            <v>872.80909090909086</v>
          </cell>
          <cell r="I488">
            <v>0.1</v>
          </cell>
          <cell r="J488">
            <v>960.09</v>
          </cell>
          <cell r="K488">
            <v>960.09</v>
          </cell>
          <cell r="L488">
            <v>2553.6</v>
          </cell>
          <cell r="M488">
            <v>0.62402490601503757</v>
          </cell>
          <cell r="N488">
            <v>3064.3199999999997</v>
          </cell>
          <cell r="O488">
            <v>1995.65</v>
          </cell>
          <cell r="P488">
            <v>-0.21849545739348364</v>
          </cell>
          <cell r="Q488">
            <v>0.51890862626212009</v>
          </cell>
          <cell r="R488">
            <v>2217.3667150000001</v>
          </cell>
          <cell r="S488" t="str">
            <v/>
          </cell>
        </row>
        <row r="489">
          <cell r="A489">
            <v>3940</v>
          </cell>
          <cell r="B489">
            <v>0</v>
          </cell>
          <cell r="C489" t="str">
            <v>WOHLSTAND</v>
          </cell>
          <cell r="D489" t="str">
            <v>PACK RACK + 10 KITS PUMP NOIR</v>
          </cell>
          <cell r="E489" t="str">
            <v xml:space="preserve">pack rack + 10 kits </v>
          </cell>
          <cell r="F489" t="str">
            <v>SET</v>
          </cell>
          <cell r="G489">
            <v>311.83999999999997</v>
          </cell>
          <cell r="H489">
            <v>288.74</v>
          </cell>
          <cell r="I489">
            <v>0.15</v>
          </cell>
          <cell r="J489">
            <v>332.05099999999999</v>
          </cell>
          <cell r="K489">
            <v>332.05</v>
          </cell>
          <cell r="L489">
            <v>810</v>
          </cell>
          <cell r="M489">
            <v>0.59006049382716053</v>
          </cell>
          <cell r="N489">
            <v>972</v>
          </cell>
          <cell r="O489">
            <v>626</v>
          </cell>
          <cell r="P489">
            <v>-0.2271604938271605</v>
          </cell>
          <cell r="Q489">
            <v>0.46956709265175722</v>
          </cell>
          <cell r="R489">
            <v>695.54859999999996</v>
          </cell>
          <cell r="S489" t="str">
            <v/>
          </cell>
          <cell r="T489">
            <v>220</v>
          </cell>
        </row>
        <row r="490">
          <cell r="A490">
            <v>2442</v>
          </cell>
          <cell r="B490">
            <v>0</v>
          </cell>
          <cell r="C490" t="str">
            <v>WOHLSTAND</v>
          </cell>
          <cell r="D490" t="str">
            <v>PACK RACK + 10 KITS PUMP COULEUR</v>
          </cell>
          <cell r="E490" t="str">
            <v xml:space="preserve">pack rack + 10 kits </v>
          </cell>
          <cell r="F490" t="str">
            <v>SET</v>
          </cell>
          <cell r="G490">
            <v>323.83999999999997</v>
          </cell>
          <cell r="H490">
            <v>299.85185185185179</v>
          </cell>
          <cell r="I490">
            <v>0.15</v>
          </cell>
          <cell r="J490">
            <v>344.82962962962955</v>
          </cell>
          <cell r="K490">
            <v>344.83</v>
          </cell>
          <cell r="L490">
            <v>810</v>
          </cell>
          <cell r="M490">
            <v>0.57428440786465496</v>
          </cell>
          <cell r="N490">
            <v>972</v>
          </cell>
          <cell r="O490">
            <v>626</v>
          </cell>
          <cell r="P490">
            <v>-0.2271604938271605</v>
          </cell>
          <cell r="Q490">
            <v>0.44915394627854699</v>
          </cell>
          <cell r="R490">
            <v>695.54859999999996</v>
          </cell>
          <cell r="S490">
            <v>474.59999999999997</v>
          </cell>
          <cell r="T490">
            <v>220</v>
          </cell>
        </row>
        <row r="491">
          <cell r="A491">
            <v>3088</v>
          </cell>
          <cell r="B491">
            <v>0</v>
          </cell>
          <cell r="C491" t="str">
            <v>WOHLSTAND</v>
          </cell>
          <cell r="D491" t="str">
            <v>PACK RACK + 15 PAIRES</v>
          </cell>
          <cell r="E491" t="str">
            <v>pack rack + 15 paires</v>
          </cell>
          <cell r="F491" t="str">
            <v>SET</v>
          </cell>
          <cell r="G491">
            <v>1190</v>
          </cell>
          <cell r="H491">
            <v>1101.8518518518517</v>
          </cell>
          <cell r="I491">
            <v>0.15</v>
          </cell>
          <cell r="J491">
            <v>1267.1296296296293</v>
          </cell>
          <cell r="K491">
            <v>1267.1300000000001</v>
          </cell>
          <cell r="L491">
            <v>2732</v>
          </cell>
          <cell r="M491">
            <v>0.53618974025269783</v>
          </cell>
          <cell r="N491">
            <v>3278.4</v>
          </cell>
          <cell r="O491">
            <v>942.92</v>
          </cell>
          <cell r="P491">
            <v>-0.65486090775988282</v>
          </cell>
          <cell r="Q491">
            <v>-0.34383577570698409</v>
          </cell>
          <cell r="R491">
            <v>1047.678412</v>
          </cell>
          <cell r="S491">
            <v>1821.1499999999999</v>
          </cell>
          <cell r="T491">
            <v>929</v>
          </cell>
        </row>
        <row r="492">
          <cell r="A492">
            <v>3932</v>
          </cell>
          <cell r="C492" t="str">
            <v>WOHLSTAND</v>
          </cell>
          <cell r="D492" t="str">
            <v>PACK RACK + 20 KITS PUMP COULEUR</v>
          </cell>
          <cell r="F492" t="str">
            <v>SET</v>
          </cell>
          <cell r="G492">
            <v>625.20000000000005</v>
          </cell>
          <cell r="H492">
            <v>578.88888888888891</v>
          </cell>
          <cell r="I492">
            <v>0.15</v>
          </cell>
          <cell r="J492">
            <v>665.72222222222217</v>
          </cell>
          <cell r="K492">
            <v>665.72</v>
          </cell>
          <cell r="L492">
            <v>1581</v>
          </cell>
          <cell r="M492">
            <v>0.57892332560264248</v>
          </cell>
          <cell r="N492">
            <v>1897.1999999999998</v>
          </cell>
          <cell r="O492">
            <v>1220</v>
          </cell>
          <cell r="P492">
            <v>-0.22833649588867805</v>
          </cell>
          <cell r="Q492">
            <v>0.45432604735883431</v>
          </cell>
          <cell r="R492">
            <v>1355.5419999999999</v>
          </cell>
          <cell r="S492">
            <v>944.99999999999989</v>
          </cell>
        </row>
        <row r="493">
          <cell r="A493">
            <v>3937</v>
          </cell>
          <cell r="C493" t="str">
            <v>WOHLSTAND</v>
          </cell>
          <cell r="D493" t="str">
            <v>PACK RACK + 20 KITS PUMP NOIR</v>
          </cell>
          <cell r="F493" t="str">
            <v>SET</v>
          </cell>
          <cell r="G493">
            <v>601.20000000000005</v>
          </cell>
          <cell r="H493">
            <v>556.66999999999996</v>
          </cell>
          <cell r="I493">
            <v>0.15</v>
          </cell>
          <cell r="J493">
            <v>640.17049999999995</v>
          </cell>
          <cell r="K493">
            <v>640.16999999999996</v>
          </cell>
          <cell r="L493">
            <v>1581</v>
          </cell>
          <cell r="M493">
            <v>0.59508507273877298</v>
          </cell>
          <cell r="N493">
            <v>1897.1999999999998</v>
          </cell>
          <cell r="O493">
            <v>1220</v>
          </cell>
          <cell r="P493">
            <v>-0.22833649588867805</v>
          </cell>
          <cell r="Q493">
            <v>0.47527008196721321</v>
          </cell>
          <cell r="R493">
            <v>1355.5419999999999</v>
          </cell>
          <cell r="S493">
            <v>944.99999999999989</v>
          </cell>
        </row>
        <row r="494">
          <cell r="A494">
            <v>2015</v>
          </cell>
          <cell r="B494">
            <v>0</v>
          </cell>
          <cell r="D494" t="str">
            <v>PACK RACK + ACCESSOIRES</v>
          </cell>
          <cell r="E494" t="str">
            <v>pack rack + accessoires</v>
          </cell>
          <cell r="F494" t="str">
            <v>SET</v>
          </cell>
          <cell r="G494">
            <v>0</v>
          </cell>
          <cell r="H494">
            <v>130.86000000000001</v>
          </cell>
          <cell r="I494">
            <v>0.15</v>
          </cell>
          <cell r="J494">
            <v>150.489</v>
          </cell>
          <cell r="K494">
            <v>150.49</v>
          </cell>
          <cell r="L494">
            <v>382</v>
          </cell>
          <cell r="M494">
            <v>0.60604973821989527</v>
          </cell>
          <cell r="N494">
            <v>458.4</v>
          </cell>
          <cell r="O494">
            <v>323.39999999999998</v>
          </cell>
          <cell r="P494">
            <v>-0.1534031413612566</v>
          </cell>
          <cell r="Q494">
            <v>0.53466604823747677</v>
          </cell>
          <cell r="R494">
            <v>359.32973999999996</v>
          </cell>
          <cell r="S494">
            <v>223.13899999999998</v>
          </cell>
          <cell r="T494">
            <v>0</v>
          </cell>
        </row>
        <row r="495">
          <cell r="A495">
            <v>2428</v>
          </cell>
          <cell r="B495">
            <v>0</v>
          </cell>
          <cell r="D495" t="str">
            <v>PACK RACK + 5 BALLONS BLEUS ET 4 GRIS</v>
          </cell>
          <cell r="E495" t="str">
            <v>pack rack + ballons</v>
          </cell>
          <cell r="F495" t="str">
            <v>SET</v>
          </cell>
          <cell r="G495">
            <v>72.58</v>
          </cell>
          <cell r="H495">
            <v>67.203703703703695</v>
          </cell>
          <cell r="I495">
            <v>0.15</v>
          </cell>
          <cell r="J495">
            <v>77.284259259259244</v>
          </cell>
          <cell r="K495">
            <v>77.28</v>
          </cell>
          <cell r="L495">
            <v>223.5</v>
          </cell>
          <cell r="M495">
            <v>0.65420913083105492</v>
          </cell>
          <cell r="N495">
            <v>268.2</v>
          </cell>
          <cell r="O495">
            <v>147.05000000000001</v>
          </cell>
          <cell r="P495">
            <v>-0.34205816554809837</v>
          </cell>
          <cell r="Q495">
            <v>0.47443550316722727</v>
          </cell>
          <cell r="R495">
            <v>163.38725500000001</v>
          </cell>
          <cell r="S495">
            <v>131.25</v>
          </cell>
          <cell r="T495">
            <v>0</v>
          </cell>
        </row>
        <row r="496">
          <cell r="A496" t="str">
            <v>2428B</v>
          </cell>
          <cell r="B496">
            <v>0</v>
          </cell>
          <cell r="D496" t="str">
            <v>PACK RACK + 9 BALLONS BLEUS</v>
          </cell>
          <cell r="E496" t="str">
            <v>pack rack + ballons</v>
          </cell>
          <cell r="F496" t="str">
            <v>SET</v>
          </cell>
          <cell r="G496">
            <v>72.58</v>
          </cell>
          <cell r="H496">
            <v>67.203703703703695</v>
          </cell>
          <cell r="I496">
            <v>0.15</v>
          </cell>
          <cell r="J496">
            <v>77.284259259259244</v>
          </cell>
          <cell r="K496">
            <v>77.28</v>
          </cell>
          <cell r="L496">
            <v>223.5</v>
          </cell>
          <cell r="M496">
            <v>0.65420913083105492</v>
          </cell>
          <cell r="N496">
            <v>268.2</v>
          </cell>
          <cell r="O496">
            <v>147.05000000000001</v>
          </cell>
          <cell r="P496">
            <v>-0.34205816554809837</v>
          </cell>
          <cell r="Q496">
            <v>0.47443550316722727</v>
          </cell>
          <cell r="R496">
            <v>163.38725500000001</v>
          </cell>
          <cell r="S496" t="str">
            <v/>
          </cell>
          <cell r="T496">
            <v>0</v>
          </cell>
        </row>
        <row r="497">
          <cell r="A497" t="str">
            <v>2428G</v>
          </cell>
          <cell r="B497">
            <v>0</v>
          </cell>
          <cell r="D497" t="str">
            <v>PACK RACK + 9 BALLONS GRIS</v>
          </cell>
          <cell r="E497" t="str">
            <v>pack rack + ballons</v>
          </cell>
          <cell r="F497" t="str">
            <v>SET</v>
          </cell>
          <cell r="G497">
            <v>72.58</v>
          </cell>
          <cell r="H497">
            <v>67.203703703703695</v>
          </cell>
          <cell r="I497">
            <v>0.15</v>
          </cell>
          <cell r="J497">
            <v>77.284259259259244</v>
          </cell>
          <cell r="K497">
            <v>77.28</v>
          </cell>
          <cell r="L497">
            <v>223.5</v>
          </cell>
          <cell r="M497">
            <v>0.65420913083105492</v>
          </cell>
          <cell r="N497">
            <v>268.2</v>
          </cell>
          <cell r="O497">
            <v>147.05000000000001</v>
          </cell>
          <cell r="P497">
            <v>-0.34205816554809837</v>
          </cell>
          <cell r="Q497">
            <v>0.47443550316722727</v>
          </cell>
          <cell r="R497">
            <v>163.38725500000001</v>
          </cell>
          <cell r="S497" t="str">
            <v/>
          </cell>
          <cell r="T497">
            <v>0</v>
          </cell>
        </row>
        <row r="498">
          <cell r="A498">
            <v>3571</v>
          </cell>
          <cell r="B498">
            <v>0</v>
          </cell>
          <cell r="D498" t="str">
            <v>PACK RACK + BARRES MURAL</v>
          </cell>
          <cell r="E498" t="str">
            <v>pack rack + barres mural</v>
          </cell>
          <cell r="F498" t="str">
            <v>SET</v>
          </cell>
          <cell r="G498">
            <v>179.64</v>
          </cell>
          <cell r="H498">
            <v>166.33333333333331</v>
          </cell>
          <cell r="I498">
            <v>0.15</v>
          </cell>
          <cell r="J498">
            <v>191.2833333333333</v>
          </cell>
          <cell r="K498">
            <v>191.28</v>
          </cell>
          <cell r="L498">
            <v>689</v>
          </cell>
          <cell r="M498">
            <v>0.72237542331881954</v>
          </cell>
          <cell r="N498">
            <v>826.8</v>
          </cell>
          <cell r="O498">
            <v>454</v>
          </cell>
          <cell r="P498">
            <v>-0.34107402031930334</v>
          </cell>
          <cell r="Q498">
            <v>0.57867107195301037</v>
          </cell>
          <cell r="R498">
            <v>504.43939999999998</v>
          </cell>
          <cell r="S498">
            <v>343.58500000000004</v>
          </cell>
          <cell r="T498">
            <v>0</v>
          </cell>
        </row>
        <row r="499">
          <cell r="A499">
            <v>3801</v>
          </cell>
          <cell r="B499">
            <v>0</v>
          </cell>
          <cell r="D499" t="str">
            <v xml:space="preserve">PACK RACK + BARRES VERTICAL </v>
          </cell>
          <cell r="E499" t="str">
            <v xml:space="preserve">pack rack + barres vertical </v>
          </cell>
          <cell r="F499" t="str">
            <v>SET</v>
          </cell>
          <cell r="G499">
            <v>209.05</v>
          </cell>
          <cell r="H499">
            <v>193.56481481481481</v>
          </cell>
          <cell r="I499">
            <v>0.15</v>
          </cell>
          <cell r="J499">
            <v>222.59953703703701</v>
          </cell>
          <cell r="K499">
            <v>222.6</v>
          </cell>
          <cell r="L499">
            <v>744</v>
          </cell>
          <cell r="M499">
            <v>0.70080707387495034</v>
          </cell>
          <cell r="N499">
            <v>892.8</v>
          </cell>
          <cell r="O499">
            <v>493</v>
          </cell>
          <cell r="P499">
            <v>-0.33736559139784944</v>
          </cell>
          <cell r="Q499">
            <v>0.54847964089850509</v>
          </cell>
          <cell r="R499">
            <v>547.77229999999997</v>
          </cell>
          <cell r="S499">
            <v>386.82600000000002</v>
          </cell>
          <cell r="T499">
            <v>101</v>
          </cell>
        </row>
        <row r="500">
          <cell r="A500">
            <v>2465</v>
          </cell>
          <cell r="B500">
            <v>0</v>
          </cell>
          <cell r="D500" t="str">
            <v>PACK RACK + DÔMES TRAINER BLEU</v>
          </cell>
          <cell r="E500" t="str">
            <v>pack rack + dômes trainer</v>
          </cell>
          <cell r="F500" t="str">
            <v>SET</v>
          </cell>
          <cell r="G500">
            <v>319.86</v>
          </cell>
          <cell r="H500">
            <v>296.16666666666669</v>
          </cell>
          <cell r="I500">
            <v>0.15</v>
          </cell>
          <cell r="J500">
            <v>340.59166666666664</v>
          </cell>
          <cell r="K500">
            <v>340.59</v>
          </cell>
          <cell r="L500">
            <v>955</v>
          </cell>
          <cell r="M500">
            <v>0.64335951134380465</v>
          </cell>
          <cell r="N500">
            <v>1146</v>
          </cell>
          <cell r="O500">
            <v>851.8</v>
          </cell>
          <cell r="P500">
            <v>-0.10806282722513094</v>
          </cell>
          <cell r="Q500">
            <v>0.6001506613446036</v>
          </cell>
          <cell r="R500">
            <v>946.43497999999988</v>
          </cell>
          <cell r="S500">
            <v>667.755</v>
          </cell>
          <cell r="T500">
            <v>0</v>
          </cell>
        </row>
        <row r="501">
          <cell r="A501" t="str">
            <v>2465R</v>
          </cell>
          <cell r="B501">
            <v>0</v>
          </cell>
          <cell r="D501" t="str">
            <v>PACK RACK + DÔMES TRAINER ROSE</v>
          </cell>
          <cell r="E501" t="str">
            <v>pack rack + dômes trainer</v>
          </cell>
          <cell r="F501" t="str">
            <v>SET</v>
          </cell>
          <cell r="G501">
            <v>319.86</v>
          </cell>
          <cell r="H501">
            <v>296.16666666666669</v>
          </cell>
          <cell r="I501">
            <v>0.15</v>
          </cell>
          <cell r="J501">
            <v>340.59166666666664</v>
          </cell>
          <cell r="K501">
            <v>340.59</v>
          </cell>
          <cell r="L501">
            <v>875</v>
          </cell>
          <cell r="M501">
            <v>0.61075238095238094</v>
          </cell>
          <cell r="N501">
            <v>1050</v>
          </cell>
          <cell r="O501">
            <v>637.4</v>
          </cell>
          <cell r="P501">
            <v>-0.27154285714285714</v>
          </cell>
          <cell r="Q501">
            <v>0.46565474322769584</v>
          </cell>
          <cell r="R501">
            <v>708.21513999999991</v>
          </cell>
          <cell r="S501" t="str">
            <v/>
          </cell>
          <cell r="T501">
            <v>0</v>
          </cell>
        </row>
        <row r="502">
          <cell r="A502">
            <v>2426</v>
          </cell>
          <cell r="B502">
            <v>0</v>
          </cell>
          <cell r="D502" t="str">
            <v>PACK RACK + FOAM ROLLER</v>
          </cell>
          <cell r="E502" t="str">
            <v>pack rack + foam roller</v>
          </cell>
          <cell r="F502" t="str">
            <v>SET</v>
          </cell>
          <cell r="G502">
            <v>69.27</v>
          </cell>
          <cell r="H502">
            <v>64.138888888888886</v>
          </cell>
          <cell r="I502">
            <v>0.15</v>
          </cell>
          <cell r="J502">
            <v>73.759722222222209</v>
          </cell>
          <cell r="K502">
            <v>73.760000000000005</v>
          </cell>
          <cell r="L502">
            <v>145</v>
          </cell>
          <cell r="M502">
            <v>0.49131226053639854</v>
          </cell>
          <cell r="N502">
            <v>174</v>
          </cell>
          <cell r="O502">
            <v>117.35</v>
          </cell>
          <cell r="P502">
            <v>-0.19068965517241382</v>
          </cell>
          <cell r="Q502">
            <v>0.37145528570752273</v>
          </cell>
          <cell r="R502">
            <v>130.387585</v>
          </cell>
          <cell r="S502">
            <v>92</v>
          </cell>
          <cell r="T502">
            <v>0</v>
          </cell>
        </row>
        <row r="503">
          <cell r="A503">
            <v>2306</v>
          </cell>
          <cell r="B503">
            <v>0</v>
          </cell>
          <cell r="D503" t="str">
            <v>PACK RACK + HALTÈRES FITNESS</v>
          </cell>
          <cell r="E503" t="str">
            <v>pack rack + haltères fitness</v>
          </cell>
          <cell r="F503" t="str">
            <v>SET</v>
          </cell>
          <cell r="G503">
            <v>269.04000000000002</v>
          </cell>
          <cell r="H503">
            <v>249.11111111111111</v>
          </cell>
          <cell r="I503">
            <v>0.15</v>
          </cell>
          <cell r="J503">
            <v>286.47777777777776</v>
          </cell>
          <cell r="K503">
            <v>286.48</v>
          </cell>
          <cell r="L503">
            <v>582.9</v>
          </cell>
          <cell r="M503">
            <v>0.50853014620384673</v>
          </cell>
          <cell r="N503">
            <v>699.4799999999999</v>
          </cell>
          <cell r="O503">
            <v>442.7</v>
          </cell>
          <cell r="P503">
            <v>-0.2405215302796363</v>
          </cell>
          <cell r="Q503">
            <v>0.35288507391511681</v>
          </cell>
          <cell r="R503">
            <v>491.88396999999998</v>
          </cell>
          <cell r="S503">
            <v>449.25</v>
          </cell>
          <cell r="T503">
            <v>0</v>
          </cell>
        </row>
        <row r="504">
          <cell r="A504">
            <v>3094</v>
          </cell>
          <cell r="B504">
            <v>0</v>
          </cell>
          <cell r="D504" t="str">
            <v>PACK RACK + POWER BAG</v>
          </cell>
          <cell r="E504" t="str">
            <v>Pack rack + power bag</v>
          </cell>
          <cell r="F504" t="str">
            <v>SET</v>
          </cell>
          <cell r="G504">
            <v>159.9</v>
          </cell>
          <cell r="H504">
            <v>148.05555555555554</v>
          </cell>
          <cell r="I504">
            <v>0.15</v>
          </cell>
          <cell r="J504">
            <v>170.26388888888886</v>
          </cell>
          <cell r="K504">
            <v>170.26</v>
          </cell>
          <cell r="L504">
            <v>440</v>
          </cell>
          <cell r="M504">
            <v>0.61303661616161631</v>
          </cell>
          <cell r="N504">
            <v>528</v>
          </cell>
          <cell r="O504">
            <v>335</v>
          </cell>
          <cell r="P504">
            <v>-0.23863636363636365</v>
          </cell>
          <cell r="Q504">
            <v>0.49174958540630187</v>
          </cell>
          <cell r="R504">
            <v>372.21850000000001</v>
          </cell>
          <cell r="S504">
            <v>279.916</v>
          </cell>
          <cell r="T504">
            <v>90.5</v>
          </cell>
        </row>
        <row r="505">
          <cell r="A505">
            <v>3575</v>
          </cell>
          <cell r="B505">
            <v>0</v>
          </cell>
          <cell r="D505" t="str">
            <v>PACK RACK + SOFT MEDECINE BALL</v>
          </cell>
          <cell r="E505" t="str">
            <v>Pack rack + soft medecine ball</v>
          </cell>
          <cell r="F505" t="str">
            <v>SET</v>
          </cell>
          <cell r="G505">
            <v>0</v>
          </cell>
          <cell r="H505">
            <v>139.62</v>
          </cell>
          <cell r="I505">
            <v>0.15</v>
          </cell>
          <cell r="J505">
            <v>160.56299999999999</v>
          </cell>
          <cell r="K505">
            <v>160.56</v>
          </cell>
          <cell r="L505">
            <v>290</v>
          </cell>
          <cell r="M505">
            <v>0.44633448275862075</v>
          </cell>
          <cell r="N505">
            <v>348</v>
          </cell>
          <cell r="O505">
            <v>250</v>
          </cell>
          <cell r="P505">
            <v>-0.13793103448275862</v>
          </cell>
          <cell r="Q505">
            <v>0.35774800000000007</v>
          </cell>
          <cell r="R505">
            <v>277.77499999999998</v>
          </cell>
          <cell r="S505">
            <v>204</v>
          </cell>
          <cell r="T505">
            <v>0</v>
          </cell>
        </row>
        <row r="506">
          <cell r="A506" t="str">
            <v>3015B</v>
          </cell>
          <cell r="B506">
            <v>0</v>
          </cell>
          <cell r="D506" t="str">
            <v>PACK RACK + 20 TAPIS BLEUS</v>
          </cell>
          <cell r="E506" t="str">
            <v>pack rack + tapis</v>
          </cell>
          <cell r="F506" t="str">
            <v>SET</v>
          </cell>
          <cell r="G506">
            <v>281.45</v>
          </cell>
          <cell r="H506">
            <v>260.60185185185185</v>
          </cell>
          <cell r="I506">
            <v>0.15</v>
          </cell>
          <cell r="J506">
            <v>299.69212962962962</v>
          </cell>
          <cell r="K506">
            <v>299.69</v>
          </cell>
          <cell r="L506">
            <v>595</v>
          </cell>
          <cell r="M506">
            <v>0.49631574852163085</v>
          </cell>
          <cell r="N506">
            <v>714</v>
          </cell>
          <cell r="O506">
            <v>474</v>
          </cell>
          <cell r="P506">
            <v>-0.20336134453781513</v>
          </cell>
          <cell r="Q506">
            <v>0.36773812314424126</v>
          </cell>
          <cell r="R506">
            <v>526.66139999999996</v>
          </cell>
          <cell r="S506" t="str">
            <v/>
          </cell>
          <cell r="T506">
            <v>0</v>
          </cell>
        </row>
        <row r="507">
          <cell r="A507" t="str">
            <v>3015N</v>
          </cell>
          <cell r="B507">
            <v>0</v>
          </cell>
          <cell r="D507" t="str">
            <v>PACK RACK + 20 TAPIS NOIRS</v>
          </cell>
          <cell r="E507" t="str">
            <v>pack rack + tapis</v>
          </cell>
          <cell r="F507" t="str">
            <v>SET</v>
          </cell>
          <cell r="G507">
            <v>281.45</v>
          </cell>
          <cell r="H507">
            <v>260.60185185185185</v>
          </cell>
          <cell r="I507">
            <v>0.15</v>
          </cell>
          <cell r="J507">
            <v>299.69212962962962</v>
          </cell>
          <cell r="K507">
            <v>299.69</v>
          </cell>
          <cell r="L507">
            <v>595</v>
          </cell>
          <cell r="M507">
            <v>0.49631574852163085</v>
          </cell>
          <cell r="N507">
            <v>714</v>
          </cell>
          <cell r="O507">
            <v>474</v>
          </cell>
          <cell r="P507">
            <v>-0.20336134453781513</v>
          </cell>
          <cell r="Q507">
            <v>0.36773812314424126</v>
          </cell>
          <cell r="R507">
            <v>526.66139999999996</v>
          </cell>
          <cell r="S507" t="str">
            <v/>
          </cell>
          <cell r="T507">
            <v>0</v>
          </cell>
        </row>
        <row r="508">
          <cell r="A508">
            <v>3015</v>
          </cell>
          <cell r="B508">
            <v>0</v>
          </cell>
          <cell r="D508" t="str">
            <v>PACK RACK + 10 TAPIS BLEUS + 10 TAPIS NOIRS</v>
          </cell>
          <cell r="E508" t="str">
            <v>pack rack + tapis</v>
          </cell>
          <cell r="F508" t="str">
            <v>SET</v>
          </cell>
          <cell r="G508">
            <v>281.45</v>
          </cell>
          <cell r="H508">
            <v>260.60185185185185</v>
          </cell>
          <cell r="I508">
            <v>0.15</v>
          </cell>
          <cell r="J508">
            <v>299.69212962962962</v>
          </cell>
          <cell r="K508">
            <v>299.69</v>
          </cell>
          <cell r="L508">
            <v>595</v>
          </cell>
          <cell r="M508">
            <v>0.49631574852163085</v>
          </cell>
          <cell r="N508">
            <v>714</v>
          </cell>
          <cell r="O508">
            <v>474</v>
          </cell>
          <cell r="P508">
            <v>-0.20336134453781513</v>
          </cell>
          <cell r="Q508">
            <v>0.36773812314424126</v>
          </cell>
          <cell r="R508">
            <v>526.66139999999996</v>
          </cell>
          <cell r="S508">
            <v>400</v>
          </cell>
          <cell r="T508">
            <v>0</v>
          </cell>
        </row>
        <row r="509">
          <cell r="A509">
            <v>2488</v>
          </cell>
          <cell r="B509">
            <v>0</v>
          </cell>
          <cell r="D509" t="str">
            <v>PACK RACK +10 PAIRES</v>
          </cell>
          <cell r="E509" t="str">
            <v>pack rack +10 paires</v>
          </cell>
          <cell r="F509" t="str">
            <v>SET</v>
          </cell>
          <cell r="G509">
            <v>382.88</v>
          </cell>
          <cell r="H509">
            <v>354.51851851851848</v>
          </cell>
          <cell r="I509">
            <v>0.15</v>
          </cell>
          <cell r="J509">
            <v>407.69629629629623</v>
          </cell>
          <cell r="K509">
            <v>407.7</v>
          </cell>
          <cell r="L509">
            <v>891.2</v>
          </cell>
          <cell r="M509">
            <v>0.54253108584347376</v>
          </cell>
          <cell r="N509">
            <v>1069.44</v>
          </cell>
          <cell r="O509">
            <v>695.24</v>
          </cell>
          <cell r="P509">
            <v>-0.21988330341113108</v>
          </cell>
          <cell r="Q509">
            <v>0.41358912563101058</v>
          </cell>
          <cell r="R509">
            <v>772.48116400000004</v>
          </cell>
          <cell r="S509">
            <v>673.96499999999992</v>
          </cell>
          <cell r="T509">
            <v>0</v>
          </cell>
        </row>
        <row r="510">
          <cell r="A510">
            <v>2440</v>
          </cell>
          <cell r="B510">
            <v>0</v>
          </cell>
          <cell r="D510" t="str">
            <v>PACK RACK 10 + 5 MEDECINE BALL</v>
          </cell>
          <cell r="E510" t="str">
            <v>Pack rack + medecine ball</v>
          </cell>
          <cell r="F510" t="str">
            <v>SET</v>
          </cell>
          <cell r="G510">
            <v>121.03999999999999</v>
          </cell>
          <cell r="H510">
            <v>112.07407407407406</v>
          </cell>
          <cell r="I510">
            <v>0.15</v>
          </cell>
          <cell r="J510">
            <v>128.88518518518515</v>
          </cell>
          <cell r="K510">
            <v>128.88999999999999</v>
          </cell>
          <cell r="L510">
            <v>400</v>
          </cell>
          <cell r="M510">
            <v>0.67778703703703713</v>
          </cell>
          <cell r="N510">
            <v>480</v>
          </cell>
          <cell r="O510">
            <v>223</v>
          </cell>
          <cell r="P510">
            <v>-0.4425</v>
          </cell>
          <cell r="Q510">
            <v>0.42203952831755542</v>
          </cell>
          <cell r="R510">
            <v>247.77529999999999</v>
          </cell>
          <cell r="S510" t="str">
            <v/>
          </cell>
          <cell r="T510">
            <v>0</v>
          </cell>
        </row>
        <row r="511">
          <cell r="A511">
            <v>2461</v>
          </cell>
          <cell r="B511">
            <v>0</v>
          </cell>
          <cell r="D511" t="str">
            <v>PACK RACK 5 + 5 MEDECINE BALL</v>
          </cell>
          <cell r="E511" t="str">
            <v>Pack rack + medecine ball</v>
          </cell>
          <cell r="F511" t="str">
            <v>SET</v>
          </cell>
          <cell r="G511">
            <v>72.88</v>
          </cell>
          <cell r="H511">
            <v>67.481481481481467</v>
          </cell>
          <cell r="I511">
            <v>0.15</v>
          </cell>
          <cell r="J511">
            <v>77.603703703703687</v>
          </cell>
          <cell r="K511">
            <v>77.599999999999994</v>
          </cell>
          <cell r="L511">
            <v>204</v>
          </cell>
          <cell r="M511">
            <v>0.61958968772694267</v>
          </cell>
          <cell r="N511">
            <v>244.79999999999998</v>
          </cell>
          <cell r="O511">
            <v>162</v>
          </cell>
          <cell r="P511">
            <v>-0.20588235294117646</v>
          </cell>
          <cell r="Q511">
            <v>0.52096479195244638</v>
          </cell>
          <cell r="R511">
            <v>179.9982</v>
          </cell>
          <cell r="S511">
            <v>145.26500000000001</v>
          </cell>
          <cell r="T511">
            <v>0</v>
          </cell>
        </row>
        <row r="512">
          <cell r="A512">
            <v>2682</v>
          </cell>
          <cell r="B512">
            <v>0</v>
          </cell>
          <cell r="D512" t="str">
            <v>PACK RACK LARGE + KETTLEBELL</v>
          </cell>
          <cell r="E512" t="str">
            <v>Pack rack + kettlebell</v>
          </cell>
          <cell r="F512" t="str">
            <v>SET</v>
          </cell>
          <cell r="G512">
            <v>580.06296296296296</v>
          </cell>
          <cell r="H512">
            <v>537.09533607681749</v>
          </cell>
          <cell r="I512">
            <v>0.15</v>
          </cell>
          <cell r="J512">
            <v>617.65963648834008</v>
          </cell>
          <cell r="K512">
            <v>617.66</v>
          </cell>
          <cell r="L512">
            <v>1231.7</v>
          </cell>
          <cell r="M512">
            <v>0.49853078144975238</v>
          </cell>
          <cell r="N512">
            <v>1478.04</v>
          </cell>
          <cell r="O512">
            <v>966</v>
          </cell>
          <cell r="P512">
            <v>-0.21571811317691</v>
          </cell>
          <cell r="Q512">
            <v>0.36060079038474113</v>
          </cell>
          <cell r="R512">
            <v>1073.3226</v>
          </cell>
          <cell r="S512">
            <v>876.10599999999988</v>
          </cell>
          <cell r="T512">
            <v>355</v>
          </cell>
        </row>
        <row r="513">
          <cell r="A513">
            <v>3936</v>
          </cell>
          <cell r="B513">
            <v>0</v>
          </cell>
          <cell r="C513" t="str">
            <v>WOHLSTAND</v>
          </cell>
          <cell r="D513" t="str">
            <v>PACK RACK MURAL +10 TAPIS BLEUS</v>
          </cell>
          <cell r="E513" t="str">
            <v>pack rack + tapis</v>
          </cell>
          <cell r="F513" t="str">
            <v>SET</v>
          </cell>
          <cell r="G513">
            <v>129</v>
          </cell>
          <cell r="H513">
            <v>119.44444444444444</v>
          </cell>
          <cell r="I513">
            <v>0.15</v>
          </cell>
          <cell r="J513">
            <v>137.36111111111109</v>
          </cell>
          <cell r="K513">
            <v>137.36000000000001</v>
          </cell>
          <cell r="L513">
            <v>275</v>
          </cell>
          <cell r="M513">
            <v>0.50050505050505056</v>
          </cell>
          <cell r="N513">
            <v>330</v>
          </cell>
          <cell r="O513">
            <v>219</v>
          </cell>
          <cell r="P513">
            <v>-0.20363636363636364</v>
          </cell>
          <cell r="Q513">
            <v>0.37278031456113658</v>
          </cell>
          <cell r="R513">
            <v>243.33089999999999</v>
          </cell>
          <cell r="S513">
            <v>200</v>
          </cell>
          <cell r="T513">
            <v>0</v>
          </cell>
        </row>
        <row r="514">
          <cell r="A514">
            <v>3935</v>
          </cell>
          <cell r="B514">
            <v>0</v>
          </cell>
          <cell r="C514" t="str">
            <v>WOHLSTAND</v>
          </cell>
          <cell r="D514" t="str">
            <v>PACK RACK MURAL + 10 TAPIS NOIRS</v>
          </cell>
          <cell r="E514" t="str">
            <v>pack rack + tapis</v>
          </cell>
          <cell r="F514" t="str">
            <v>SET</v>
          </cell>
          <cell r="G514">
            <v>129</v>
          </cell>
          <cell r="H514">
            <v>119.44444444444444</v>
          </cell>
          <cell r="I514">
            <v>0.15</v>
          </cell>
          <cell r="J514">
            <v>137.36111111111109</v>
          </cell>
          <cell r="K514">
            <v>137.36000000000001</v>
          </cell>
          <cell r="L514">
            <v>275</v>
          </cell>
          <cell r="M514">
            <v>0.50050505050505056</v>
          </cell>
          <cell r="N514">
            <v>330</v>
          </cell>
          <cell r="O514">
            <v>219</v>
          </cell>
          <cell r="P514">
            <v>-0.20363636363636364</v>
          </cell>
          <cell r="Q514">
            <v>0.37278031456113658</v>
          </cell>
          <cell r="R514">
            <v>243.33089999999999</v>
          </cell>
          <cell r="S514" t="str">
            <v/>
          </cell>
          <cell r="T514">
            <v>0</v>
          </cell>
        </row>
        <row r="515">
          <cell r="A515">
            <v>3933</v>
          </cell>
          <cell r="B515">
            <v>0</v>
          </cell>
          <cell r="D515" t="str">
            <v>PACK RACK SMALL + KETTLEBELL</v>
          </cell>
          <cell r="E515" t="str">
            <v>Pack rack + kettlebell</v>
          </cell>
          <cell r="F515" t="str">
            <v>SET</v>
          </cell>
          <cell r="G515">
            <v>188.4</v>
          </cell>
          <cell r="H515">
            <v>174.44444444444443</v>
          </cell>
          <cell r="I515">
            <v>0.15</v>
          </cell>
          <cell r="J515">
            <v>200.61111111111109</v>
          </cell>
          <cell r="K515">
            <v>200.61</v>
          </cell>
          <cell r="L515">
            <v>416.7</v>
          </cell>
          <cell r="M515">
            <v>0.51857184758552655</v>
          </cell>
          <cell r="N515">
            <v>500.03999999999996</v>
          </cell>
          <cell r="O515">
            <v>341</v>
          </cell>
          <cell r="P515">
            <v>-0.18166546676265896</v>
          </cell>
          <cell r="Q515">
            <v>0.41169762137504085</v>
          </cell>
          <cell r="R515">
            <v>378.88509999999997</v>
          </cell>
          <cell r="S515">
            <v>237.21599999999998</v>
          </cell>
          <cell r="T515">
            <v>355</v>
          </cell>
        </row>
        <row r="516">
          <cell r="A516">
            <v>2620</v>
          </cell>
          <cell r="B516">
            <v>0</v>
          </cell>
          <cell r="C516" t="str">
            <v>MUSIC STOCK</v>
          </cell>
          <cell r="D516" t="str">
            <v>PACK SONORISATION POUR SALLE</v>
          </cell>
          <cell r="E516" t="str">
            <v>PACK SONORISATION POUR SALLE</v>
          </cell>
          <cell r="F516" t="str">
            <v>SET</v>
          </cell>
          <cell r="G516">
            <v>0</v>
          </cell>
          <cell r="H516">
            <v>1144.8</v>
          </cell>
          <cell r="I516">
            <v>0</v>
          </cell>
          <cell r="J516">
            <v>1144.8</v>
          </cell>
          <cell r="K516">
            <v>1144.8</v>
          </cell>
          <cell r="L516">
            <v>1272</v>
          </cell>
          <cell r="M516">
            <v>0.10000000000000009</v>
          </cell>
          <cell r="N516">
            <v>1526.3999999999999</v>
          </cell>
          <cell r="O516">
            <v>1272</v>
          </cell>
          <cell r="P516">
            <v>0</v>
          </cell>
          <cell r="Q516">
            <v>0.10000000000000009</v>
          </cell>
          <cell r="R516">
            <v>1413.3191999999999</v>
          </cell>
          <cell r="S516">
            <v>1164.1199999999999</v>
          </cell>
          <cell r="T516">
            <v>63</v>
          </cell>
        </row>
        <row r="517">
          <cell r="A517">
            <v>1676</v>
          </cell>
          <cell r="B517">
            <v>0</v>
          </cell>
          <cell r="C517" t="str">
            <v>TOTAL GYM</v>
          </cell>
          <cell r="D517" t="str">
            <v>PACKAGE PILATES GRAVITY</v>
          </cell>
          <cell r="E517" t="str">
            <v>PACKAGE PILATES GRAVITY</v>
          </cell>
          <cell r="F517" t="str">
            <v>SET</v>
          </cell>
          <cell r="G517">
            <v>344.3</v>
          </cell>
          <cell r="H517">
            <v>318.7962962962963</v>
          </cell>
          <cell r="I517">
            <v>0.15</v>
          </cell>
          <cell r="J517">
            <v>366.6157407407407</v>
          </cell>
          <cell r="K517">
            <v>366.62</v>
          </cell>
          <cell r="L517">
            <v>624.86</v>
          </cell>
          <cell r="M517">
            <v>0.41328339029424077</v>
          </cell>
          <cell r="N517">
            <v>749.83199999999999</v>
          </cell>
          <cell r="O517">
            <v>560</v>
          </cell>
          <cell r="P517">
            <v>-0.10379925103223124</v>
          </cell>
          <cell r="Q517">
            <v>0.34532903439153451</v>
          </cell>
          <cell r="R517">
            <v>622.21600000000001</v>
          </cell>
          <cell r="S517">
            <v>499.88800000000003</v>
          </cell>
          <cell r="T517">
            <v>10</v>
          </cell>
        </row>
        <row r="518">
          <cell r="A518">
            <v>2368</v>
          </cell>
          <cell r="B518">
            <v>660990</v>
          </cell>
          <cell r="C518" t="str">
            <v>AMAYA</v>
          </cell>
          <cell r="D518" t="str">
            <v>PALME DE MAIN BLEU</v>
          </cell>
          <cell r="E518" t="str">
            <v>PALME DE MAIN BLEU</v>
          </cell>
          <cell r="F518" t="str">
            <v>PAIRE</v>
          </cell>
          <cell r="G518">
            <v>0</v>
          </cell>
          <cell r="H518">
            <v>2.4749999999999996</v>
          </cell>
          <cell r="I518">
            <v>0.1</v>
          </cell>
          <cell r="J518">
            <v>2.7224999999999997</v>
          </cell>
          <cell r="K518">
            <v>2.72</v>
          </cell>
          <cell r="L518">
            <v>6.5</v>
          </cell>
          <cell r="M518">
            <v>0.58115384615384613</v>
          </cell>
          <cell r="N518">
            <v>7.8</v>
          </cell>
          <cell r="O518">
            <v>4.9000000000000004</v>
          </cell>
          <cell r="P518">
            <v>-0.24615384615384611</v>
          </cell>
          <cell r="Q518">
            <v>0.44438775510204087</v>
          </cell>
          <cell r="R518">
            <v>5.4443900000000003</v>
          </cell>
          <cell r="S518">
            <v>3.5859999999999999</v>
          </cell>
          <cell r="T518">
            <v>0.02</v>
          </cell>
        </row>
        <row r="519">
          <cell r="A519">
            <v>2367</v>
          </cell>
          <cell r="B519">
            <v>660990</v>
          </cell>
          <cell r="C519" t="str">
            <v>AMAYA</v>
          </cell>
          <cell r="D519" t="str">
            <v>PALME DE MAIN ROSE</v>
          </cell>
          <cell r="E519" t="str">
            <v>PALME DE MAIN ROSE</v>
          </cell>
          <cell r="F519" t="str">
            <v>PAIRE</v>
          </cell>
          <cell r="G519">
            <v>0</v>
          </cell>
          <cell r="H519">
            <v>2.4749999999999996</v>
          </cell>
          <cell r="I519">
            <v>0.1</v>
          </cell>
          <cell r="J519">
            <v>2.7224999999999997</v>
          </cell>
          <cell r="K519">
            <v>2.72</v>
          </cell>
          <cell r="L519">
            <v>6.5</v>
          </cell>
          <cell r="M519">
            <v>0.58115384615384613</v>
          </cell>
          <cell r="N519">
            <v>7.8</v>
          </cell>
          <cell r="O519">
            <v>4.9000000000000004</v>
          </cell>
          <cell r="P519">
            <v>-0.24615384615384611</v>
          </cell>
          <cell r="Q519">
            <v>0.44438775510204087</v>
          </cell>
          <cell r="R519">
            <v>5.4443900000000003</v>
          </cell>
          <cell r="S519">
            <v>3.5859999999999999</v>
          </cell>
          <cell r="T519">
            <v>0.02</v>
          </cell>
        </row>
        <row r="520">
          <cell r="A520">
            <v>3118</v>
          </cell>
          <cell r="C520" t="str">
            <v>JTB STORE</v>
          </cell>
          <cell r="D520" t="str">
            <v>PANTALON CAVALLO</v>
          </cell>
          <cell r="F520" t="str">
            <v>PIÈCE</v>
          </cell>
          <cell r="H520">
            <v>38.5</v>
          </cell>
          <cell r="J520">
            <v>38.5</v>
          </cell>
          <cell r="L520">
            <v>55</v>
          </cell>
          <cell r="M520">
            <v>0.30000000000000004</v>
          </cell>
          <cell r="N520">
            <v>66</v>
          </cell>
          <cell r="O520">
            <v>55</v>
          </cell>
          <cell r="R520">
            <v>61.110500000000002</v>
          </cell>
          <cell r="S520" t="str">
            <v/>
          </cell>
          <cell r="T520">
            <v>0.3</v>
          </cell>
        </row>
        <row r="521">
          <cell r="A521">
            <v>3120</v>
          </cell>
          <cell r="C521" t="str">
            <v>JTB STORE</v>
          </cell>
          <cell r="D521" t="str">
            <v>PANTALON COSTINA</v>
          </cell>
          <cell r="F521" t="str">
            <v>PIÈCE</v>
          </cell>
          <cell r="H521">
            <v>24.5</v>
          </cell>
          <cell r="J521">
            <v>24.5</v>
          </cell>
          <cell r="L521">
            <v>35</v>
          </cell>
          <cell r="M521">
            <v>0.30000000000000004</v>
          </cell>
          <cell r="N521">
            <v>42</v>
          </cell>
          <cell r="O521">
            <v>35</v>
          </cell>
          <cell r="R521">
            <v>38.888500000000001</v>
          </cell>
          <cell r="S521" t="str">
            <v/>
          </cell>
          <cell r="T521">
            <v>0.3</v>
          </cell>
        </row>
        <row r="522">
          <cell r="A522">
            <v>3116</v>
          </cell>
          <cell r="C522" t="str">
            <v>JTB STORE</v>
          </cell>
          <cell r="D522" t="str">
            <v>PANTALON ERR</v>
          </cell>
          <cell r="F522" t="str">
            <v>PIÈCE</v>
          </cell>
          <cell r="H522">
            <v>17.5</v>
          </cell>
          <cell r="J522">
            <v>17.5</v>
          </cell>
          <cell r="L522">
            <v>25</v>
          </cell>
          <cell r="M522">
            <v>0.30000000000000004</v>
          </cell>
          <cell r="N522">
            <v>30</v>
          </cell>
          <cell r="O522">
            <v>25</v>
          </cell>
          <cell r="R522">
            <v>27.7775</v>
          </cell>
          <cell r="S522" t="str">
            <v/>
          </cell>
          <cell r="T522">
            <v>0.3</v>
          </cell>
        </row>
        <row r="523">
          <cell r="A523">
            <v>2439</v>
          </cell>
          <cell r="B523">
            <v>0</v>
          </cell>
          <cell r="C523" t="str">
            <v>METAL BOXE</v>
          </cell>
          <cell r="D523" t="str">
            <v>PAO</v>
          </cell>
          <cell r="E523" t="str">
            <v>PAO</v>
          </cell>
          <cell r="F523" t="str">
            <v>PIÈCE</v>
          </cell>
          <cell r="G523">
            <v>0</v>
          </cell>
          <cell r="H523">
            <v>21.84</v>
          </cell>
          <cell r="I523">
            <v>0.1</v>
          </cell>
          <cell r="J523">
            <v>24.024000000000001</v>
          </cell>
          <cell r="K523">
            <v>24.02</v>
          </cell>
          <cell r="L523">
            <v>34.130000000000003</v>
          </cell>
          <cell r="M523">
            <v>0.29610313507178443</v>
          </cell>
          <cell r="N523">
            <v>40.956000000000003</v>
          </cell>
          <cell r="O523">
            <v>32.5</v>
          </cell>
          <cell r="P523">
            <v>-4.7758570172868518E-2</v>
          </cell>
          <cell r="Q523">
            <v>0.26079999999999992</v>
          </cell>
          <cell r="R523">
            <v>36.110749999999996</v>
          </cell>
          <cell r="S523">
            <v>27.090000000000003</v>
          </cell>
          <cell r="T523">
            <v>1.2</v>
          </cell>
        </row>
        <row r="524">
          <cell r="A524">
            <v>1677</v>
          </cell>
          <cell r="B524">
            <v>642030</v>
          </cell>
          <cell r="C524" t="str">
            <v>AMAYA</v>
          </cell>
          <cell r="D524" t="str">
            <v>PARACHUTE DE RESISTANCE</v>
          </cell>
          <cell r="E524" t="str">
            <v>PARACHUTE 140CM</v>
          </cell>
          <cell r="F524" t="str">
            <v>PIÈCE</v>
          </cell>
          <cell r="G524">
            <v>0</v>
          </cell>
          <cell r="H524">
            <v>8.25</v>
          </cell>
          <cell r="I524">
            <v>0.1</v>
          </cell>
          <cell r="J524">
            <v>9.0750000000000011</v>
          </cell>
          <cell r="K524">
            <v>9.08</v>
          </cell>
          <cell r="L524">
            <v>20.9</v>
          </cell>
          <cell r="M524">
            <v>0.5657894736842104</v>
          </cell>
          <cell r="N524">
            <v>25.08</v>
          </cell>
          <cell r="O524">
            <v>16.8</v>
          </cell>
          <cell r="P524">
            <v>-0.19617224880382766</v>
          </cell>
          <cell r="Q524">
            <v>0.45982142857142849</v>
          </cell>
          <cell r="R524">
            <v>18.66648</v>
          </cell>
          <cell r="S524">
            <v>14.454999999999998</v>
          </cell>
          <cell r="T524">
            <v>0.8</v>
          </cell>
        </row>
        <row r="525">
          <cell r="A525">
            <v>2021</v>
          </cell>
          <cell r="B525">
            <v>609284</v>
          </cell>
          <cell r="C525" t="str">
            <v>AMAYA</v>
          </cell>
          <cell r="D525" t="str">
            <v>PARRELLELS BAR</v>
          </cell>
          <cell r="E525" t="str">
            <v>PARRELLELS BAR</v>
          </cell>
          <cell r="F525" t="str">
            <v>PAIRE</v>
          </cell>
          <cell r="G525">
            <v>0</v>
          </cell>
          <cell r="H525">
            <v>37.800000000000004</v>
          </cell>
          <cell r="I525">
            <v>0.1</v>
          </cell>
          <cell r="J525">
            <v>41.580000000000005</v>
          </cell>
          <cell r="K525">
            <v>41.58</v>
          </cell>
          <cell r="L525">
            <v>79</v>
          </cell>
          <cell r="M525">
            <v>0.47367088607594932</v>
          </cell>
          <cell r="N525">
            <v>94.8</v>
          </cell>
          <cell r="O525">
            <v>65</v>
          </cell>
          <cell r="P525">
            <v>-0.17721518987341772</v>
          </cell>
          <cell r="Q525">
            <v>0.36030769230769222</v>
          </cell>
          <cell r="R525">
            <v>72.221499999999992</v>
          </cell>
          <cell r="S525">
            <v>62.04099999999999</v>
          </cell>
          <cell r="T525">
            <v>3</v>
          </cell>
        </row>
        <row r="526">
          <cell r="A526">
            <v>2441</v>
          </cell>
          <cell r="B526">
            <v>0</v>
          </cell>
          <cell r="C526" t="str">
            <v>METAL BOXE</v>
          </cell>
          <cell r="D526" t="str">
            <v>PATTE D'OURS</v>
          </cell>
          <cell r="E526" t="str">
            <v>PATTE D'OURS</v>
          </cell>
          <cell r="F526" t="str">
            <v>PIÈCE</v>
          </cell>
          <cell r="G526">
            <v>0</v>
          </cell>
          <cell r="H526">
            <v>16.239999999999998</v>
          </cell>
          <cell r="I526">
            <v>0.1</v>
          </cell>
          <cell r="J526">
            <v>17.864000000000001</v>
          </cell>
          <cell r="K526">
            <v>17.86</v>
          </cell>
          <cell r="L526">
            <v>25.38</v>
          </cell>
          <cell r="M526">
            <v>0.29613869188337272</v>
          </cell>
          <cell r="N526">
            <v>30.455999999999996</v>
          </cell>
          <cell r="O526">
            <v>24.17</v>
          </cell>
          <cell r="P526">
            <v>-4.7675334909377358E-2</v>
          </cell>
          <cell r="Q526">
            <v>0.2609019445593711</v>
          </cell>
          <cell r="R526">
            <v>26.855287000000001</v>
          </cell>
          <cell r="S526">
            <v>19.400000000000002</v>
          </cell>
          <cell r="T526">
            <v>0.7</v>
          </cell>
        </row>
        <row r="527">
          <cell r="A527">
            <v>5047</v>
          </cell>
          <cell r="B527" t="str">
            <v>V23</v>
          </cell>
          <cell r="C527" t="str">
            <v>BODY TONE</v>
          </cell>
          <cell r="D527" t="str">
            <v>PEC FLY &amp; REAR DELT - V23</v>
          </cell>
          <cell r="F527" t="str">
            <v>PIÈCE</v>
          </cell>
          <cell r="G527">
            <v>825</v>
          </cell>
          <cell r="H527">
            <v>763.8888888888888</v>
          </cell>
          <cell r="I527">
            <v>0.1</v>
          </cell>
          <cell r="J527">
            <v>840.27777777777771</v>
          </cell>
          <cell r="K527">
            <v>840.28</v>
          </cell>
          <cell r="L527">
            <v>2075</v>
          </cell>
          <cell r="M527">
            <v>0.59504685408299873</v>
          </cell>
          <cell r="N527">
            <v>2490</v>
          </cell>
          <cell r="O527">
            <v>1452.5</v>
          </cell>
          <cell r="P527">
            <v>-0.3</v>
          </cell>
          <cell r="Q527">
            <v>0.42149550583285522</v>
          </cell>
          <cell r="R527">
            <v>1613.87275</v>
          </cell>
          <cell r="S527" t="str">
            <v/>
          </cell>
          <cell r="T527">
            <v>208</v>
          </cell>
        </row>
        <row r="528">
          <cell r="A528">
            <v>5025</v>
          </cell>
          <cell r="B528" t="str">
            <v>E23</v>
          </cell>
          <cell r="C528" t="str">
            <v>BODY TONE</v>
          </cell>
          <cell r="D528" t="str">
            <v>PEC FLY AND REAR DELT 95KG - E23</v>
          </cell>
          <cell r="F528" t="str">
            <v>PIÈCE</v>
          </cell>
          <cell r="G528">
            <v>1295</v>
          </cell>
          <cell r="H528">
            <v>1199.0740740740739</v>
          </cell>
          <cell r="I528">
            <v>0.1</v>
          </cell>
          <cell r="J528">
            <v>1318.9814814814813</v>
          </cell>
          <cell r="K528">
            <v>1318.98</v>
          </cell>
          <cell r="L528">
            <v>2985</v>
          </cell>
          <cell r="M528">
            <v>0.55813015695762769</v>
          </cell>
          <cell r="N528">
            <v>3582</v>
          </cell>
          <cell r="O528">
            <v>2089.5</v>
          </cell>
          <cell r="P528">
            <v>-0.3</v>
          </cell>
          <cell r="Q528">
            <v>0.36875736708232532</v>
          </cell>
          <cell r="R528">
            <v>2321.64345</v>
          </cell>
          <cell r="S528" t="str">
            <v/>
          </cell>
          <cell r="T528">
            <v>231</v>
          </cell>
        </row>
        <row r="529">
          <cell r="A529">
            <v>3553</v>
          </cell>
          <cell r="B529">
            <v>0</v>
          </cell>
          <cell r="C529" t="str">
            <v>TENREV</v>
          </cell>
          <cell r="D529" t="str">
            <v>PERCHE DE NAGE</v>
          </cell>
          <cell r="E529" t="str">
            <v>Perche de nage</v>
          </cell>
          <cell r="F529" t="str">
            <v>SET</v>
          </cell>
          <cell r="G529">
            <v>0</v>
          </cell>
          <cell r="H529">
            <v>44.5</v>
          </cell>
          <cell r="I529">
            <v>0.1</v>
          </cell>
          <cell r="J529">
            <v>48.95</v>
          </cell>
          <cell r="K529">
            <v>48.95</v>
          </cell>
          <cell r="L529">
            <v>121</v>
          </cell>
          <cell r="M529">
            <v>0.59545454545454546</v>
          </cell>
          <cell r="N529">
            <v>145.19999999999999</v>
          </cell>
          <cell r="O529">
            <v>97</v>
          </cell>
          <cell r="P529">
            <v>-0.19834710743801653</v>
          </cell>
          <cell r="Q529">
            <v>0.49536082474226806</v>
          </cell>
          <cell r="R529">
            <v>107.77669999999999</v>
          </cell>
          <cell r="S529">
            <v>88.110000000000014</v>
          </cell>
          <cell r="T529">
            <v>10</v>
          </cell>
        </row>
        <row r="530">
          <cell r="A530">
            <v>5032</v>
          </cell>
          <cell r="B530" t="str">
            <v>EC01</v>
          </cell>
          <cell r="C530" t="str">
            <v>BODY TONE</v>
          </cell>
          <cell r="D530" t="str">
            <v>PERSONAL TRAINER MACHINE - EC01</v>
          </cell>
          <cell r="F530" t="str">
            <v>PIÈCE</v>
          </cell>
          <cell r="G530">
            <v>1995</v>
          </cell>
          <cell r="H530">
            <v>1847.2222222222222</v>
          </cell>
          <cell r="I530">
            <v>0.1</v>
          </cell>
          <cell r="J530">
            <v>2031.9444444444446</v>
          </cell>
          <cell r="K530">
            <v>2031.94</v>
          </cell>
          <cell r="L530">
            <v>4310</v>
          </cell>
          <cell r="M530">
            <v>0.52855117298272747</v>
          </cell>
          <cell r="N530">
            <v>5172</v>
          </cell>
          <cell r="O530">
            <v>3017</v>
          </cell>
          <cell r="P530">
            <v>-0.3</v>
          </cell>
          <cell r="Q530">
            <v>0.32650167568961064</v>
          </cell>
          <cell r="R530">
            <v>3352.1887000000002</v>
          </cell>
          <cell r="S530" t="str">
            <v/>
          </cell>
          <cell r="T530">
            <v>306</v>
          </cell>
        </row>
        <row r="531">
          <cell r="A531">
            <v>2625</v>
          </cell>
          <cell r="B531">
            <v>0</v>
          </cell>
          <cell r="C531" t="str">
            <v>MUSIC STOCK</v>
          </cell>
          <cell r="D531" t="str">
            <v>PIED SUPPORT ENCEINTE</v>
          </cell>
          <cell r="E531" t="str">
            <v>PIED SUPPORT ENCEINTE</v>
          </cell>
          <cell r="F531" t="str">
            <v>PIÈCE</v>
          </cell>
          <cell r="G531">
            <v>0</v>
          </cell>
          <cell r="H531">
            <v>45</v>
          </cell>
          <cell r="I531">
            <v>0</v>
          </cell>
          <cell r="J531">
            <v>45</v>
          </cell>
          <cell r="K531">
            <v>45</v>
          </cell>
          <cell r="L531">
            <v>50</v>
          </cell>
          <cell r="M531">
            <v>9.9999999999999978E-2</v>
          </cell>
          <cell r="N531">
            <v>60</v>
          </cell>
          <cell r="O531">
            <v>50</v>
          </cell>
          <cell r="P531">
            <v>0</v>
          </cell>
          <cell r="Q531">
            <v>9.9999999999999978E-2</v>
          </cell>
          <cell r="R531">
            <v>55.555</v>
          </cell>
          <cell r="S531">
            <v>50.16</v>
          </cell>
          <cell r="T531">
            <v>2.5</v>
          </cell>
        </row>
        <row r="532">
          <cell r="A532">
            <v>1682</v>
          </cell>
          <cell r="B532" t="str">
            <v>HP3362</v>
          </cell>
          <cell r="C532" t="str">
            <v>RISING</v>
          </cell>
          <cell r="D532" t="str">
            <v>PILATES RING LF</v>
          </cell>
          <cell r="E532" t="str">
            <v>PILATES RING</v>
          </cell>
          <cell r="F532" t="str">
            <v>PIÈCE</v>
          </cell>
          <cell r="G532">
            <v>2.95</v>
          </cell>
          <cell r="H532">
            <v>2.7314814814814814</v>
          </cell>
          <cell r="I532">
            <v>0.15</v>
          </cell>
          <cell r="J532">
            <v>3.1412037037037033</v>
          </cell>
          <cell r="K532">
            <v>3.14</v>
          </cell>
          <cell r="L532">
            <v>14.2</v>
          </cell>
          <cell r="M532">
            <v>0.77878847157016173</v>
          </cell>
          <cell r="N532">
            <v>17.04</v>
          </cell>
          <cell r="O532">
            <v>9.9</v>
          </cell>
          <cell r="P532">
            <v>-0.30281690140845063</v>
          </cell>
          <cell r="Q532">
            <v>0.68270669659558547</v>
          </cell>
          <cell r="R532">
            <v>10.999890000000001</v>
          </cell>
          <cell r="S532">
            <v>7.1050000000000004</v>
          </cell>
          <cell r="T532">
            <v>0.45</v>
          </cell>
        </row>
        <row r="533">
          <cell r="A533">
            <v>1684</v>
          </cell>
          <cell r="B533" t="str">
            <v>1110-22</v>
          </cell>
          <cell r="C533" t="str">
            <v>WOHLSTAND</v>
          </cell>
          <cell r="D533" t="str">
            <v xml:space="preserve">PINCES METAL STOP DISQUE </v>
          </cell>
          <cell r="E533" t="str">
            <v>COLLARS FOR OLYMPIC BAR</v>
          </cell>
          <cell r="F533" t="str">
            <v>PAIRE</v>
          </cell>
          <cell r="G533">
            <v>1.3</v>
          </cell>
          <cell r="H533">
            <v>1.2037037037037037</v>
          </cell>
          <cell r="I533">
            <v>0.15</v>
          </cell>
          <cell r="J533">
            <v>1.3842592592592591</v>
          </cell>
          <cell r="K533">
            <v>1.38</v>
          </cell>
          <cell r="L533">
            <v>4</v>
          </cell>
          <cell r="M533">
            <v>0.65393518518518523</v>
          </cell>
          <cell r="N533">
            <v>4.8</v>
          </cell>
          <cell r="O533">
            <v>2.4</v>
          </cell>
          <cell r="P533">
            <v>-0.4</v>
          </cell>
          <cell r="Q533">
            <v>0.42322530864197538</v>
          </cell>
          <cell r="R533">
            <v>2.6666399999999997</v>
          </cell>
          <cell r="S533">
            <v>2.4</v>
          </cell>
          <cell r="T533">
            <v>5.0000000000000001E-3</v>
          </cell>
        </row>
        <row r="534">
          <cell r="A534">
            <v>2371</v>
          </cell>
          <cell r="B534">
            <v>0</v>
          </cell>
          <cell r="C534" t="str">
            <v>TENREV</v>
          </cell>
          <cell r="D534" t="str">
            <v xml:space="preserve">PLANCHE </v>
          </cell>
          <cell r="E534" t="str">
            <v xml:space="preserve">PLANCHE </v>
          </cell>
          <cell r="F534" t="str">
            <v>PIÈCE</v>
          </cell>
          <cell r="G534">
            <v>0</v>
          </cell>
          <cell r="H534">
            <v>3.1545454545454543</v>
          </cell>
          <cell r="I534">
            <v>0.1</v>
          </cell>
          <cell r="J534">
            <v>3.47</v>
          </cell>
          <cell r="K534">
            <v>3.47</v>
          </cell>
          <cell r="L534">
            <v>8.7799999999999994</v>
          </cell>
          <cell r="M534">
            <v>0.60478359908883816</v>
          </cell>
          <cell r="N534">
            <v>10.536</v>
          </cell>
          <cell r="O534">
            <v>6.9</v>
          </cell>
          <cell r="P534">
            <v>-0.21412300683371288</v>
          </cell>
          <cell r="Q534">
            <v>0.49710144927536226</v>
          </cell>
          <cell r="R534">
            <v>7.6665900000000002</v>
          </cell>
          <cell r="S534">
            <v>5.7069999999999999</v>
          </cell>
          <cell r="T534">
            <v>0.5</v>
          </cell>
        </row>
        <row r="535">
          <cell r="A535">
            <v>3704</v>
          </cell>
          <cell r="B535" t="str">
            <v xml:space="preserve">CF1001 H </v>
          </cell>
          <cell r="C535" t="str">
            <v>RISING</v>
          </cell>
          <cell r="D535" t="str">
            <v>PLATE STORAGE SLEVVE</v>
          </cell>
          <cell r="E535" t="str">
            <v>PLATE STORAGE SLEVVE</v>
          </cell>
          <cell r="F535" t="str">
            <v>PIÈCE</v>
          </cell>
          <cell r="G535">
            <v>16.75</v>
          </cell>
          <cell r="H535">
            <v>15.509259259259258</v>
          </cell>
          <cell r="I535">
            <v>0.15</v>
          </cell>
          <cell r="J535">
            <v>17.835648148148145</v>
          </cell>
          <cell r="K535">
            <v>17.84</v>
          </cell>
          <cell r="L535">
            <v>36.200000000000003</v>
          </cell>
          <cell r="M535">
            <v>0.5073025373439739</v>
          </cell>
          <cell r="N535">
            <v>43.440000000000005</v>
          </cell>
          <cell r="O535">
            <v>31</v>
          </cell>
          <cell r="P535">
            <v>-0.14364640883977908</v>
          </cell>
          <cell r="Q535">
            <v>0.42465651135005988</v>
          </cell>
          <cell r="R535">
            <v>34.444099999999999</v>
          </cell>
          <cell r="S535">
            <v>25.337374999999998</v>
          </cell>
          <cell r="T535">
            <v>6</v>
          </cell>
        </row>
        <row r="536">
          <cell r="A536">
            <v>1685</v>
          </cell>
          <cell r="B536">
            <v>432505</v>
          </cell>
          <cell r="C536" t="str">
            <v>AMAYA</v>
          </cell>
          <cell r="D536" t="str">
            <v>PLOTS DE VITESSE PAR 48</v>
          </cell>
          <cell r="E536" t="str">
            <v>HALF CONES</v>
          </cell>
          <cell r="F536" t="str">
            <v>LOT DE 48</v>
          </cell>
          <cell r="G536">
            <v>0</v>
          </cell>
          <cell r="H536">
            <v>15.08</v>
          </cell>
          <cell r="I536">
            <v>0.1</v>
          </cell>
          <cell r="J536">
            <v>16.588000000000001</v>
          </cell>
          <cell r="K536">
            <v>16.59</v>
          </cell>
          <cell r="L536">
            <v>29</v>
          </cell>
          <cell r="M536">
            <v>0.42799999999999994</v>
          </cell>
          <cell r="N536">
            <v>34.799999999999997</v>
          </cell>
          <cell r="O536">
            <v>24.7</v>
          </cell>
          <cell r="P536">
            <v>-0.14827586206896554</v>
          </cell>
          <cell r="Q536">
            <v>0.32842105263157884</v>
          </cell>
          <cell r="R536">
            <v>27.44417</v>
          </cell>
          <cell r="S536">
            <v>21.637500000000003</v>
          </cell>
          <cell r="T536">
            <v>2.2999999999999998</v>
          </cell>
        </row>
        <row r="537">
          <cell r="A537">
            <v>2577</v>
          </cell>
          <cell r="B537">
            <v>432504</v>
          </cell>
          <cell r="C537" t="str">
            <v>AMAYA</v>
          </cell>
          <cell r="D537" t="str">
            <v>PLOTS LESTES</v>
          </cell>
          <cell r="E537" t="str">
            <v>PLOTS LESTES</v>
          </cell>
          <cell r="F537" t="str">
            <v>PIÈCE</v>
          </cell>
          <cell r="G537">
            <v>0</v>
          </cell>
          <cell r="H537">
            <v>8.33</v>
          </cell>
          <cell r="I537">
            <v>0.1</v>
          </cell>
          <cell r="J537">
            <v>9.1630000000000003</v>
          </cell>
          <cell r="K537">
            <v>9.16</v>
          </cell>
          <cell r="L537">
            <v>15.1</v>
          </cell>
          <cell r="M537">
            <v>0.39317880794701987</v>
          </cell>
          <cell r="N537">
            <v>18.119999999999997</v>
          </cell>
          <cell r="O537">
            <v>14</v>
          </cell>
          <cell r="P537">
            <v>-7.2847682119205281E-2</v>
          </cell>
          <cell r="Q537">
            <v>0.34550000000000003</v>
          </cell>
          <cell r="R537">
            <v>15.555399999999999</v>
          </cell>
          <cell r="S537">
            <v>11.472999999999999</v>
          </cell>
          <cell r="T537">
            <v>1.8</v>
          </cell>
        </row>
        <row r="538">
          <cell r="A538">
            <v>3689</v>
          </cell>
          <cell r="B538" t="str">
            <v>CF1001 L2</v>
          </cell>
          <cell r="C538" t="str">
            <v>RISING</v>
          </cell>
          <cell r="D538" t="str">
            <v>PLYO PLATFORM</v>
          </cell>
          <cell r="E538" t="str">
            <v>PLYO PLATFORM</v>
          </cell>
          <cell r="F538" t="str">
            <v>PIÈCE</v>
          </cell>
          <cell r="G538">
            <v>63</v>
          </cell>
          <cell r="H538">
            <v>58.333333333333329</v>
          </cell>
          <cell r="I538">
            <v>0.15</v>
          </cell>
          <cell r="J538">
            <v>67.083333333333329</v>
          </cell>
          <cell r="K538">
            <v>67.08</v>
          </cell>
          <cell r="L538">
            <v>130</v>
          </cell>
          <cell r="M538">
            <v>0.48397435897435903</v>
          </cell>
          <cell r="N538">
            <v>156</v>
          </cell>
          <cell r="O538">
            <v>110</v>
          </cell>
          <cell r="P538">
            <v>-0.15384615384615385</v>
          </cell>
          <cell r="Q538">
            <v>0.39015151515151525</v>
          </cell>
          <cell r="R538">
            <v>122.221</v>
          </cell>
          <cell r="S538">
            <v>93.950399999999988</v>
          </cell>
          <cell r="T538">
            <v>16</v>
          </cell>
        </row>
        <row r="539">
          <cell r="A539">
            <v>4016</v>
          </cell>
          <cell r="B539">
            <v>550567</v>
          </cell>
          <cell r="C539" t="str">
            <v>AMAYA</v>
          </cell>
          <cell r="D539" t="str">
            <v>PLYOBOX BOIS 40/50/60 NOIR</v>
          </cell>
          <cell r="F539" t="str">
            <v>PIÈCE</v>
          </cell>
          <cell r="H539">
            <v>55.5</v>
          </cell>
          <cell r="I539">
            <v>0.1</v>
          </cell>
          <cell r="J539">
            <v>61.050000000000004</v>
          </cell>
          <cell r="K539">
            <v>61.05</v>
          </cell>
          <cell r="L539">
            <v>125</v>
          </cell>
          <cell r="M539">
            <v>0.51159999999999994</v>
          </cell>
          <cell r="N539">
            <v>150</v>
          </cell>
          <cell r="O539">
            <v>100</v>
          </cell>
          <cell r="P539">
            <v>-0.2</v>
          </cell>
          <cell r="Q539">
            <v>0.38949999999999996</v>
          </cell>
          <cell r="R539">
            <v>111.11</v>
          </cell>
          <cell r="S539" t="str">
            <v/>
          </cell>
          <cell r="T539">
            <v>23</v>
          </cell>
        </row>
        <row r="540">
          <cell r="A540">
            <v>4025</v>
          </cell>
          <cell r="B540">
            <v>550566</v>
          </cell>
          <cell r="C540" t="str">
            <v>AMAYA</v>
          </cell>
          <cell r="D540" t="str">
            <v>PLYOBOX BOIS 51/61/76</v>
          </cell>
          <cell r="F540" t="str">
            <v>PIÈCE</v>
          </cell>
          <cell r="H540">
            <v>57.974999999999994</v>
          </cell>
          <cell r="I540">
            <v>0.1</v>
          </cell>
          <cell r="J540">
            <v>63.772500000000001</v>
          </cell>
          <cell r="K540">
            <v>63.77</v>
          </cell>
          <cell r="L540">
            <v>130</v>
          </cell>
          <cell r="M540">
            <v>0.50944230769230769</v>
          </cell>
          <cell r="N540">
            <v>156</v>
          </cell>
          <cell r="O540">
            <v>110</v>
          </cell>
          <cell r="P540">
            <v>-0.15384615384615385</v>
          </cell>
          <cell r="Q540">
            <v>0.42025000000000001</v>
          </cell>
          <cell r="R540">
            <v>122.221</v>
          </cell>
          <cell r="S540" t="str">
            <v/>
          </cell>
          <cell r="T540">
            <v>24</v>
          </cell>
        </row>
        <row r="541">
          <cell r="A541">
            <v>3554</v>
          </cell>
          <cell r="B541">
            <v>550568</v>
          </cell>
          <cell r="C541" t="str">
            <v>AMAYA</v>
          </cell>
          <cell r="D541" t="str">
            <v>PLYOBOX SET</v>
          </cell>
          <cell r="E541" t="str">
            <v>PLYOBOX SET</v>
          </cell>
          <cell r="F541" t="str">
            <v>SET</v>
          </cell>
          <cell r="G541">
            <v>0</v>
          </cell>
          <cell r="H541">
            <v>116.25</v>
          </cell>
          <cell r="I541">
            <v>0.1</v>
          </cell>
          <cell r="J541">
            <v>127.87500000000001</v>
          </cell>
          <cell r="K541">
            <v>127.88</v>
          </cell>
          <cell r="L541">
            <v>255</v>
          </cell>
          <cell r="M541">
            <v>0.49852941176470578</v>
          </cell>
          <cell r="N541">
            <v>306</v>
          </cell>
          <cell r="O541">
            <v>205</v>
          </cell>
          <cell r="P541">
            <v>-0.19607843137254902</v>
          </cell>
          <cell r="Q541">
            <v>0.37621951219512184</v>
          </cell>
          <cell r="R541">
            <v>227.77549999999999</v>
          </cell>
          <cell r="S541">
            <v>200</v>
          </cell>
          <cell r="T541">
            <v>35</v>
          </cell>
        </row>
        <row r="542">
          <cell r="A542">
            <v>3690</v>
          </cell>
          <cell r="B542" t="str">
            <v>QT1005</v>
          </cell>
          <cell r="C542" t="str">
            <v>RISING</v>
          </cell>
          <cell r="D542" t="str">
            <v>PLYOMETRIC BOX BOARD</v>
          </cell>
          <cell r="E542" t="str">
            <v>PLYOMETRIC BOX BOARD</v>
          </cell>
          <cell r="F542" t="str">
            <v>PIÈCE</v>
          </cell>
          <cell r="G542">
            <v>80</v>
          </cell>
          <cell r="H542">
            <v>74.074074074074076</v>
          </cell>
          <cell r="I542">
            <v>0.15</v>
          </cell>
          <cell r="J542">
            <v>85.185185185185176</v>
          </cell>
          <cell r="K542">
            <v>85.19</v>
          </cell>
          <cell r="L542">
            <v>170</v>
          </cell>
          <cell r="M542">
            <v>0.49891067538126366</v>
          </cell>
          <cell r="N542">
            <v>204</v>
          </cell>
          <cell r="O542">
            <v>140</v>
          </cell>
          <cell r="P542">
            <v>-0.17647058823529413</v>
          </cell>
          <cell r="Q542">
            <v>0.39153439153439162</v>
          </cell>
          <cell r="R542">
            <v>155.554</v>
          </cell>
          <cell r="S542">
            <v>118.99999999999999</v>
          </cell>
          <cell r="T542">
            <v>1.9</v>
          </cell>
        </row>
        <row r="543">
          <cell r="A543">
            <v>1686</v>
          </cell>
          <cell r="B543">
            <v>0</v>
          </cell>
          <cell r="C543" t="str">
            <v>HELISPORTS</v>
          </cell>
          <cell r="D543" t="str">
            <v>POIGNEE DE TIRAGE</v>
          </cell>
          <cell r="E543" t="str">
            <v>Kroon MB-01 Single Poignée</v>
          </cell>
          <cell r="F543" t="str">
            <v>PIÈCE</v>
          </cell>
          <cell r="H543">
            <v>6.5</v>
          </cell>
          <cell r="I543">
            <v>0.1</v>
          </cell>
          <cell r="J543">
            <v>7.15</v>
          </cell>
          <cell r="K543">
            <v>7.15</v>
          </cell>
          <cell r="L543">
            <v>15</v>
          </cell>
          <cell r="M543">
            <v>0.52333333333333332</v>
          </cell>
          <cell r="N543">
            <v>18</v>
          </cell>
          <cell r="O543">
            <v>12.8</v>
          </cell>
          <cell r="P543">
            <v>-0.14666666666666661</v>
          </cell>
          <cell r="Q543">
            <v>0.44140625</v>
          </cell>
          <cell r="R543">
            <v>14.22208</v>
          </cell>
          <cell r="S543">
            <v>7.6115000000000004</v>
          </cell>
          <cell r="T543">
            <v>0.9</v>
          </cell>
        </row>
        <row r="544">
          <cell r="A544">
            <v>1688</v>
          </cell>
          <cell r="B544">
            <v>550702</v>
          </cell>
          <cell r="C544" t="str">
            <v>AMAYA</v>
          </cell>
          <cell r="D544" t="str">
            <v>PORTIQUE SANGLES 2M</v>
          </cell>
          <cell r="E544" t="str">
            <v>PORTIQUE SANGLES 2M</v>
          </cell>
          <cell r="F544" t="str">
            <v>PIÈCE</v>
          </cell>
          <cell r="G544">
            <v>0</v>
          </cell>
          <cell r="H544">
            <v>426.9375</v>
          </cell>
          <cell r="I544">
            <v>0.1</v>
          </cell>
          <cell r="J544">
            <v>469.63125000000002</v>
          </cell>
          <cell r="K544">
            <v>469.63</v>
          </cell>
          <cell r="L544">
            <v>860</v>
          </cell>
          <cell r="M544">
            <v>0.45391715116279063</v>
          </cell>
          <cell r="N544">
            <v>1032</v>
          </cell>
          <cell r="O544">
            <v>720</v>
          </cell>
          <cell r="P544">
            <v>-0.16279069767441862</v>
          </cell>
          <cell r="Q544">
            <v>0.34773437499999993</v>
          </cell>
          <cell r="R544">
            <v>799.99199999999996</v>
          </cell>
          <cell r="S544">
            <v>747.99199999999996</v>
          </cell>
          <cell r="T544">
            <v>95</v>
          </cell>
        </row>
        <row r="545">
          <cell r="A545">
            <v>1689</v>
          </cell>
          <cell r="B545">
            <v>550703</v>
          </cell>
          <cell r="C545" t="str">
            <v>AMAYA</v>
          </cell>
          <cell r="D545" t="str">
            <v>PORTIQUE SANGLES 3M</v>
          </cell>
          <cell r="E545" t="str">
            <v>PORTIQUE SANGLES 3M</v>
          </cell>
          <cell r="F545" t="str">
            <v>PIÈCE</v>
          </cell>
          <cell r="G545">
            <v>0</v>
          </cell>
          <cell r="H545">
            <v>512.32500000000005</v>
          </cell>
          <cell r="I545">
            <v>0.1</v>
          </cell>
          <cell r="J545">
            <v>563.55750000000012</v>
          </cell>
          <cell r="K545">
            <v>563.55999999999995</v>
          </cell>
          <cell r="L545">
            <v>1020</v>
          </cell>
          <cell r="M545">
            <v>0.44749264705882341</v>
          </cell>
          <cell r="N545">
            <v>1224</v>
          </cell>
          <cell r="O545">
            <v>870</v>
          </cell>
          <cell r="P545">
            <v>-0.14705882352941177</v>
          </cell>
          <cell r="Q545">
            <v>0.35223275862068948</v>
          </cell>
          <cell r="R545">
            <v>966.65699999999993</v>
          </cell>
          <cell r="S545">
            <v>859.78199999999993</v>
          </cell>
          <cell r="T545">
            <v>142.5</v>
          </cell>
        </row>
        <row r="546">
          <cell r="A546">
            <v>1690</v>
          </cell>
          <cell r="B546">
            <v>550704</v>
          </cell>
          <cell r="C546" t="str">
            <v>AMAYA</v>
          </cell>
          <cell r="D546" t="str">
            <v>PORTIQUE SANGLES 4M</v>
          </cell>
          <cell r="E546" t="str">
            <v>PORTIQUE SANGLES 4M</v>
          </cell>
          <cell r="F546" t="str">
            <v>PIÈCE</v>
          </cell>
          <cell r="H546">
            <v>597.71250000000009</v>
          </cell>
          <cell r="I546">
            <v>0.1</v>
          </cell>
          <cell r="J546">
            <v>657.4837500000001</v>
          </cell>
          <cell r="K546">
            <v>657.48</v>
          </cell>
          <cell r="L546">
            <v>1200</v>
          </cell>
          <cell r="M546">
            <v>0.45209687499999995</v>
          </cell>
          <cell r="N546">
            <v>1440</v>
          </cell>
          <cell r="O546">
            <v>1010</v>
          </cell>
          <cell r="P546">
            <v>-0.15833333333333333</v>
          </cell>
          <cell r="Q546">
            <v>0.34902599009900981</v>
          </cell>
          <cell r="R546">
            <v>1122.211</v>
          </cell>
          <cell r="S546">
            <v>978.85199999999986</v>
          </cell>
          <cell r="T546">
            <v>190</v>
          </cell>
        </row>
        <row r="547">
          <cell r="A547">
            <v>1691</v>
          </cell>
          <cell r="B547">
            <v>550705</v>
          </cell>
          <cell r="C547" t="str">
            <v>AMAYA</v>
          </cell>
          <cell r="D547" t="str">
            <v>PORTIQUE SANGLES 5M</v>
          </cell>
          <cell r="E547" t="str">
            <v>PORTIQUE SANGLES 5M</v>
          </cell>
          <cell r="F547" t="str">
            <v>PIÈCE</v>
          </cell>
          <cell r="G547">
            <v>0</v>
          </cell>
          <cell r="H547">
            <v>683.09999999999991</v>
          </cell>
          <cell r="I547">
            <v>0.1</v>
          </cell>
          <cell r="J547">
            <v>751.41</v>
          </cell>
          <cell r="K547">
            <v>751.41</v>
          </cell>
          <cell r="L547">
            <v>1370</v>
          </cell>
          <cell r="M547">
            <v>0.45152554744525553</v>
          </cell>
          <cell r="N547">
            <v>1644</v>
          </cell>
          <cell r="O547">
            <v>1150</v>
          </cell>
          <cell r="P547">
            <v>-0.16058394160583941</v>
          </cell>
          <cell r="Q547">
            <v>0.34660000000000002</v>
          </cell>
          <cell r="R547">
            <v>1277.7649999999999</v>
          </cell>
          <cell r="S547">
            <v>1119.0619999999999</v>
          </cell>
          <cell r="T547">
            <v>237.5</v>
          </cell>
        </row>
        <row r="548">
          <cell r="A548">
            <v>1692</v>
          </cell>
          <cell r="B548">
            <v>550706</v>
          </cell>
          <cell r="C548" t="str">
            <v>AMAYA</v>
          </cell>
          <cell r="D548" t="str">
            <v>PORTIQUE SANGLES 6M</v>
          </cell>
          <cell r="E548" t="str">
            <v>PORTIQUE SANGLES 6M</v>
          </cell>
          <cell r="F548" t="str">
            <v>PIÈCE</v>
          </cell>
          <cell r="G548">
            <v>0</v>
          </cell>
          <cell r="H548">
            <v>768.48750000000007</v>
          </cell>
          <cell r="I548">
            <v>0.1</v>
          </cell>
          <cell r="J548">
            <v>845.33625000000018</v>
          </cell>
          <cell r="K548">
            <v>845.34</v>
          </cell>
          <cell r="L548">
            <v>1540</v>
          </cell>
          <cell r="M548">
            <v>0.45108035714285699</v>
          </cell>
          <cell r="N548">
            <v>1848</v>
          </cell>
          <cell r="O548">
            <v>1300</v>
          </cell>
          <cell r="P548">
            <v>-0.15584415584415584</v>
          </cell>
          <cell r="Q548">
            <v>0.349741346153846</v>
          </cell>
          <cell r="R548">
            <v>1444.43</v>
          </cell>
          <cell r="S548">
            <v>1258.943</v>
          </cell>
          <cell r="T548">
            <v>285</v>
          </cell>
        </row>
        <row r="549">
          <cell r="A549">
            <v>3692</v>
          </cell>
          <cell r="B549" t="str">
            <v xml:space="preserve">SB4220 </v>
          </cell>
          <cell r="C549" t="str">
            <v>RISING</v>
          </cell>
          <cell r="D549" t="str">
            <v>POWER BAG 10KG</v>
          </cell>
          <cell r="E549" t="str">
            <v>POWER BAG 10KG</v>
          </cell>
          <cell r="F549" t="str">
            <v>PIÈCE</v>
          </cell>
          <cell r="G549">
            <v>17</v>
          </cell>
          <cell r="H549">
            <v>15.74074074074074</v>
          </cell>
          <cell r="I549">
            <v>0.15</v>
          </cell>
          <cell r="J549">
            <v>18.101851851851851</v>
          </cell>
          <cell r="K549">
            <v>18.100000000000001</v>
          </cell>
          <cell r="L549">
            <v>55</v>
          </cell>
          <cell r="M549">
            <v>0.67087542087542085</v>
          </cell>
          <cell r="N549">
            <v>66</v>
          </cell>
          <cell r="O549">
            <v>40</v>
          </cell>
          <cell r="P549">
            <v>-0.27272727272727271</v>
          </cell>
          <cell r="Q549">
            <v>0.54745370370370372</v>
          </cell>
          <cell r="R549">
            <v>44.444000000000003</v>
          </cell>
          <cell r="S549">
            <v>32.333399999999997</v>
          </cell>
          <cell r="T549">
            <v>10</v>
          </cell>
        </row>
        <row r="550">
          <cell r="A550">
            <v>3693</v>
          </cell>
          <cell r="B550" t="str">
            <v xml:space="preserve">SB4220 </v>
          </cell>
          <cell r="C550" t="str">
            <v>RISING</v>
          </cell>
          <cell r="D550" t="str">
            <v>POWER BAG 15KG</v>
          </cell>
          <cell r="E550" t="str">
            <v>POWER BAG 15KG</v>
          </cell>
          <cell r="F550" t="str">
            <v>PIÈCE</v>
          </cell>
          <cell r="G550">
            <v>20.5</v>
          </cell>
          <cell r="H550">
            <v>18.981481481481481</v>
          </cell>
          <cell r="I550">
            <v>0.15</v>
          </cell>
          <cell r="J550">
            <v>21.828703703703702</v>
          </cell>
          <cell r="K550">
            <v>21.83</v>
          </cell>
          <cell r="L550">
            <v>60</v>
          </cell>
          <cell r="M550">
            <v>0.63618827160493829</v>
          </cell>
          <cell r="N550">
            <v>72</v>
          </cell>
          <cell r="O550">
            <v>45</v>
          </cell>
          <cell r="P550">
            <v>-0.25</v>
          </cell>
          <cell r="Q550">
            <v>0.51491769547325106</v>
          </cell>
          <cell r="R550">
            <v>49.999499999999998</v>
          </cell>
          <cell r="S550">
            <v>38.987299999999998</v>
          </cell>
          <cell r="T550">
            <v>15</v>
          </cell>
        </row>
        <row r="551">
          <cell r="A551">
            <v>3694</v>
          </cell>
          <cell r="B551" t="str">
            <v xml:space="preserve">SB4220 </v>
          </cell>
          <cell r="C551" t="str">
            <v>RISING</v>
          </cell>
          <cell r="D551" t="str">
            <v>POWER BAG 20KG</v>
          </cell>
          <cell r="E551" t="str">
            <v>POWER BAG 20KG</v>
          </cell>
          <cell r="F551" t="str">
            <v>PIÈCE</v>
          </cell>
          <cell r="G551">
            <v>24</v>
          </cell>
          <cell r="H551">
            <v>22.222222222222221</v>
          </cell>
          <cell r="I551">
            <v>0.15</v>
          </cell>
          <cell r="J551">
            <v>25.555555555555554</v>
          </cell>
          <cell r="K551">
            <v>25.56</v>
          </cell>
          <cell r="L551">
            <v>65</v>
          </cell>
          <cell r="M551">
            <v>0.6068376068376069</v>
          </cell>
          <cell r="N551">
            <v>78</v>
          </cell>
          <cell r="O551">
            <v>50</v>
          </cell>
          <cell r="P551">
            <v>-0.23076923076923078</v>
          </cell>
          <cell r="Q551">
            <v>0.48888888888888893</v>
          </cell>
          <cell r="R551">
            <v>55.555</v>
          </cell>
          <cell r="S551">
            <v>45.641199999999998</v>
          </cell>
          <cell r="T551">
            <v>20</v>
          </cell>
        </row>
        <row r="552">
          <cell r="A552">
            <v>3695</v>
          </cell>
          <cell r="B552" t="str">
            <v xml:space="preserve">SB4220 </v>
          </cell>
          <cell r="C552" t="str">
            <v>RISING</v>
          </cell>
          <cell r="D552" t="str">
            <v>POWER BAG 25KG</v>
          </cell>
          <cell r="E552" t="str">
            <v>POWER BAG 25KG</v>
          </cell>
          <cell r="F552" t="str">
            <v>PIÈCE</v>
          </cell>
          <cell r="G552">
            <v>27.5</v>
          </cell>
          <cell r="H552">
            <v>25.462962962962962</v>
          </cell>
          <cell r="I552">
            <v>0.15</v>
          </cell>
          <cell r="J552">
            <v>29.282407407407405</v>
          </cell>
          <cell r="K552">
            <v>29.28</v>
          </cell>
          <cell r="L552">
            <v>70</v>
          </cell>
          <cell r="M552">
            <v>0.58167989417989419</v>
          </cell>
          <cell r="N552">
            <v>84</v>
          </cell>
          <cell r="O552">
            <v>55</v>
          </cell>
          <cell r="P552">
            <v>-0.21428571428571427</v>
          </cell>
          <cell r="Q552">
            <v>0.46759259259259267</v>
          </cell>
          <cell r="R552">
            <v>61.110500000000002</v>
          </cell>
          <cell r="S552">
            <v>52.295099999999998</v>
          </cell>
          <cell r="T552">
            <v>25</v>
          </cell>
        </row>
        <row r="553">
          <cell r="A553">
            <v>3691</v>
          </cell>
          <cell r="B553" t="str">
            <v xml:space="preserve">SB4220 </v>
          </cell>
          <cell r="C553" t="str">
            <v>RISING</v>
          </cell>
          <cell r="D553" t="str">
            <v>POWER BAG 5KG</v>
          </cell>
          <cell r="E553" t="str">
            <v>POWER BAG 5KG</v>
          </cell>
          <cell r="F553" t="str">
            <v>PIÈCE</v>
          </cell>
          <cell r="G553">
            <v>13.5</v>
          </cell>
          <cell r="H553">
            <v>12.5</v>
          </cell>
          <cell r="I553">
            <v>0.15</v>
          </cell>
          <cell r="J553">
            <v>14.374999999999998</v>
          </cell>
          <cell r="K553">
            <v>14.38</v>
          </cell>
          <cell r="L553">
            <v>50</v>
          </cell>
          <cell r="M553">
            <v>0.71250000000000002</v>
          </cell>
          <cell r="N553">
            <v>60</v>
          </cell>
          <cell r="O553">
            <v>35</v>
          </cell>
          <cell r="P553">
            <v>-0.3</v>
          </cell>
          <cell r="Q553">
            <v>0.58928571428571441</v>
          </cell>
          <cell r="R553">
            <v>38.888500000000001</v>
          </cell>
          <cell r="S553">
            <v>25.679500000000001</v>
          </cell>
          <cell r="T553">
            <v>5</v>
          </cell>
        </row>
        <row r="554">
          <cell r="A554">
            <v>3696</v>
          </cell>
          <cell r="B554" t="str">
            <v xml:space="preserve">CE6501 </v>
          </cell>
          <cell r="C554" t="str">
            <v>RISING</v>
          </cell>
          <cell r="D554" t="str">
            <v xml:space="preserve">POWER BAND  LIGHT </v>
          </cell>
          <cell r="E554" t="str">
            <v>POWER BAND Light</v>
          </cell>
          <cell r="F554" t="str">
            <v>PIÈCE</v>
          </cell>
          <cell r="G554">
            <v>4.0999999999999996</v>
          </cell>
          <cell r="H554">
            <v>3.7962962962962958</v>
          </cell>
          <cell r="I554">
            <v>0.15</v>
          </cell>
          <cell r="J554">
            <v>4.3657407407407396</v>
          </cell>
          <cell r="K554">
            <v>4.37</v>
          </cell>
          <cell r="L554">
            <v>28.34</v>
          </cell>
          <cell r="M554">
            <v>0.84595127943751802</v>
          </cell>
          <cell r="N554">
            <v>34.007999999999996</v>
          </cell>
          <cell r="O554">
            <v>12.75</v>
          </cell>
          <cell r="P554">
            <v>-0.55010585744530693</v>
          </cell>
          <cell r="Q554">
            <v>0.65758896151053015</v>
          </cell>
          <cell r="R554">
            <v>14.166525</v>
          </cell>
          <cell r="S554">
            <v>12.751199999999997</v>
          </cell>
          <cell r="T554">
            <v>0.2</v>
          </cell>
        </row>
        <row r="555">
          <cell r="A555">
            <v>3697</v>
          </cell>
          <cell r="B555" t="str">
            <v xml:space="preserve">CE6501 </v>
          </cell>
          <cell r="C555" t="str">
            <v>RISING</v>
          </cell>
          <cell r="D555" t="str">
            <v xml:space="preserve">POWER BAND EXTRA LIGHT </v>
          </cell>
          <cell r="E555" t="str">
            <v>POWER BAND Extra Light</v>
          </cell>
          <cell r="F555" t="str">
            <v>PIÈCE</v>
          </cell>
          <cell r="G555">
            <v>2.4500000000000002</v>
          </cell>
          <cell r="H555">
            <v>2.2685185185185186</v>
          </cell>
          <cell r="I555">
            <v>0.15</v>
          </cell>
          <cell r="J555">
            <v>2.6087962962962963</v>
          </cell>
          <cell r="K555">
            <v>2.61</v>
          </cell>
          <cell r="L555">
            <v>16.93</v>
          </cell>
          <cell r="M555">
            <v>0.84590689330795654</v>
          </cell>
          <cell r="N555">
            <v>20.315999999999999</v>
          </cell>
          <cell r="O555">
            <v>7.62</v>
          </cell>
          <cell r="P555">
            <v>-0.54991139988186644</v>
          </cell>
          <cell r="Q555">
            <v>0.65763828132594537</v>
          </cell>
          <cell r="R555">
            <v>8.4665820000000007</v>
          </cell>
          <cell r="S555">
            <v>7.6175999999999995</v>
          </cell>
          <cell r="T555">
            <v>0.11</v>
          </cell>
        </row>
        <row r="556">
          <cell r="A556">
            <v>3698</v>
          </cell>
          <cell r="B556" t="str">
            <v xml:space="preserve">CE6501 </v>
          </cell>
          <cell r="C556" t="str">
            <v>RISING</v>
          </cell>
          <cell r="D556" t="str">
            <v>POWER BAND EXTRA STRONG</v>
          </cell>
          <cell r="E556" t="str">
            <v>POWER BAND Medium</v>
          </cell>
          <cell r="F556" t="str">
            <v>PIÈCE</v>
          </cell>
          <cell r="G556">
            <v>12.2</v>
          </cell>
          <cell r="H556">
            <v>11.296296296296294</v>
          </cell>
          <cell r="I556">
            <v>0.15</v>
          </cell>
          <cell r="J556">
            <v>12.990740740740737</v>
          </cell>
          <cell r="K556">
            <v>12.99</v>
          </cell>
          <cell r="L556">
            <v>84.36</v>
          </cell>
          <cell r="M556">
            <v>0.84600828899074521</v>
          </cell>
          <cell r="N556">
            <v>101.232</v>
          </cell>
          <cell r="O556">
            <v>37.96</v>
          </cell>
          <cell r="P556">
            <v>-0.55002370791844479</v>
          </cell>
          <cell r="Q556">
            <v>0.65777816805214084</v>
          </cell>
          <cell r="R556">
            <v>42.177356000000003</v>
          </cell>
          <cell r="S556">
            <v>37.963799999999992</v>
          </cell>
          <cell r="T556">
            <v>0.6</v>
          </cell>
        </row>
        <row r="557">
          <cell r="A557">
            <v>3699</v>
          </cell>
          <cell r="B557" t="str">
            <v xml:space="preserve">CE6501 </v>
          </cell>
          <cell r="C557" t="str">
            <v>RISING</v>
          </cell>
          <cell r="D557" t="str">
            <v>POWER BAND MEDIUM</v>
          </cell>
          <cell r="E557" t="str">
            <v>POWER BAND Strong</v>
          </cell>
          <cell r="F557" t="str">
            <v>PIÈCE</v>
          </cell>
          <cell r="G557">
            <v>6</v>
          </cell>
          <cell r="H557">
            <v>5.5555555555555554</v>
          </cell>
          <cell r="I557">
            <v>0.15</v>
          </cell>
          <cell r="J557">
            <v>6.3888888888888884</v>
          </cell>
          <cell r="K557">
            <v>6.39</v>
          </cell>
          <cell r="L557">
            <v>41.49</v>
          </cell>
          <cell r="M557">
            <v>0.8460137650303956</v>
          </cell>
          <cell r="N557">
            <v>49.788000000000004</v>
          </cell>
          <cell r="O557">
            <v>18.670000000000002</v>
          </cell>
          <cell r="P557">
            <v>-0.55001205109664975</v>
          </cell>
          <cell r="Q557">
            <v>0.65779920252335899</v>
          </cell>
          <cell r="R557">
            <v>20.744237000000002</v>
          </cell>
          <cell r="S557">
            <v>18.671399999999998</v>
          </cell>
          <cell r="T557">
            <v>0.28999999999999998</v>
          </cell>
        </row>
        <row r="558">
          <cell r="A558">
            <v>3552</v>
          </cell>
          <cell r="B558" t="str">
            <v xml:space="preserve">CF1001 I </v>
          </cell>
          <cell r="C558" t="str">
            <v>RISING</v>
          </cell>
          <cell r="D558" t="str">
            <v>POWER BAND PEGS</v>
          </cell>
          <cell r="E558" t="str">
            <v>Power band pegs</v>
          </cell>
          <cell r="F558" t="str">
            <v>SET</v>
          </cell>
          <cell r="G558">
            <v>28.5</v>
          </cell>
          <cell r="H558">
            <v>26.388888888888886</v>
          </cell>
          <cell r="I558">
            <v>0.15</v>
          </cell>
          <cell r="J558">
            <v>30.347222222222218</v>
          </cell>
          <cell r="K558">
            <v>30.35</v>
          </cell>
          <cell r="L558">
            <v>65</v>
          </cell>
          <cell r="M558">
            <v>0.53311965811965822</v>
          </cell>
          <cell r="N558">
            <v>78</v>
          </cell>
          <cell r="O558">
            <v>52</v>
          </cell>
          <cell r="P558">
            <v>-0.2</v>
          </cell>
          <cell r="Q558">
            <v>0.41639957264957272</v>
          </cell>
          <cell r="R558">
            <v>57.777200000000001</v>
          </cell>
          <cell r="S558">
            <v>47.599999999999994</v>
          </cell>
          <cell r="T558">
            <v>5.53</v>
          </cell>
        </row>
        <row r="559">
          <cell r="A559">
            <v>3700</v>
          </cell>
          <cell r="B559" t="str">
            <v xml:space="preserve">CE6501 </v>
          </cell>
          <cell r="C559" t="str">
            <v>RISING</v>
          </cell>
          <cell r="D559" t="str">
            <v>POWER BAND STRONG</v>
          </cell>
          <cell r="E559" t="str">
            <v>POWER BAND Extra Strong</v>
          </cell>
          <cell r="F559" t="str">
            <v>PIÈCE</v>
          </cell>
          <cell r="G559">
            <v>8.1999999999999993</v>
          </cell>
          <cell r="H559">
            <v>7.5925925925925917</v>
          </cell>
          <cell r="I559">
            <v>0.15</v>
          </cell>
          <cell r="J559">
            <v>8.7314814814814792</v>
          </cell>
          <cell r="K559">
            <v>8.73</v>
          </cell>
          <cell r="L559">
            <v>56.67</v>
          </cell>
          <cell r="M559">
            <v>0.84592409596821105</v>
          </cell>
          <cell r="N559">
            <v>68.004000000000005</v>
          </cell>
          <cell r="O559">
            <v>25.5</v>
          </cell>
          <cell r="P559">
            <v>-0.55002646903123342</v>
          </cell>
          <cell r="Q559">
            <v>0.65758896151053015</v>
          </cell>
          <cell r="R559">
            <v>28.33305</v>
          </cell>
          <cell r="S559">
            <v>25.502399999999994</v>
          </cell>
          <cell r="T559">
            <v>0.41</v>
          </cell>
        </row>
        <row r="560">
          <cell r="A560">
            <v>4005</v>
          </cell>
          <cell r="B560">
            <v>550825</v>
          </cell>
          <cell r="C560" t="str">
            <v>AMAYA</v>
          </cell>
          <cell r="D560" t="str">
            <v>POWER RACK</v>
          </cell>
          <cell r="F560" t="str">
            <v>PIÈCE</v>
          </cell>
          <cell r="H560">
            <v>158.73750000000001</v>
          </cell>
          <cell r="I560">
            <v>0.1</v>
          </cell>
          <cell r="J560">
            <v>174.61125000000001</v>
          </cell>
          <cell r="K560">
            <v>174.61</v>
          </cell>
          <cell r="L560">
            <v>320</v>
          </cell>
          <cell r="M560">
            <v>0.45433984374999992</v>
          </cell>
          <cell r="N560">
            <v>384</v>
          </cell>
          <cell r="O560">
            <v>266</v>
          </cell>
          <cell r="P560">
            <v>-0.16875000000000001</v>
          </cell>
          <cell r="Q560">
            <v>0.34356672932330823</v>
          </cell>
          <cell r="R560">
            <v>295.55259999999998</v>
          </cell>
          <cell r="S560" t="str">
            <v/>
          </cell>
          <cell r="T560">
            <v>95</v>
          </cell>
        </row>
        <row r="561">
          <cell r="A561">
            <v>5018</v>
          </cell>
          <cell r="B561" t="str">
            <v>PE213</v>
          </cell>
          <cell r="C561" t="str">
            <v>BODY TONE</v>
          </cell>
          <cell r="D561" t="str">
            <v>POWER RACK</v>
          </cell>
          <cell r="F561" t="str">
            <v>PIÈCE</v>
          </cell>
          <cell r="G561">
            <v>375</v>
          </cell>
          <cell r="H561">
            <v>347.22222222222217</v>
          </cell>
          <cell r="I561">
            <v>0.1</v>
          </cell>
          <cell r="J561">
            <v>381.9444444444444</v>
          </cell>
          <cell r="K561">
            <v>381.94</v>
          </cell>
          <cell r="L561">
            <v>945</v>
          </cell>
          <cell r="M561">
            <v>0.59582598471487369</v>
          </cell>
          <cell r="N561">
            <v>1134</v>
          </cell>
          <cell r="O561">
            <v>661.5</v>
          </cell>
          <cell r="P561">
            <v>-0.3</v>
          </cell>
          <cell r="Q561">
            <v>0.42260854959267669</v>
          </cell>
          <cell r="R561">
            <v>734.99265000000003</v>
          </cell>
          <cell r="S561" t="str">
            <v/>
          </cell>
          <cell r="T561">
            <v>80</v>
          </cell>
        </row>
        <row r="562">
          <cell r="A562">
            <v>1696</v>
          </cell>
          <cell r="B562">
            <v>800436</v>
          </cell>
          <cell r="C562" t="str">
            <v>AMAYA</v>
          </cell>
          <cell r="D562" t="str">
            <v>PRESS BALL</v>
          </cell>
          <cell r="E562" t="str">
            <v>PRESS BALL</v>
          </cell>
          <cell r="F562" t="str">
            <v>PIÈCE</v>
          </cell>
          <cell r="G562">
            <v>0</v>
          </cell>
          <cell r="H562">
            <v>0.63749999999999996</v>
          </cell>
          <cell r="I562">
            <v>0.1</v>
          </cell>
          <cell r="J562">
            <v>0.70125000000000004</v>
          </cell>
          <cell r="K562">
            <v>0.7</v>
          </cell>
          <cell r="L562">
            <v>2.9</v>
          </cell>
          <cell r="M562">
            <v>0.75818965517241377</v>
          </cell>
          <cell r="N562">
            <v>3.48</v>
          </cell>
          <cell r="O562">
            <v>1.7</v>
          </cell>
          <cell r="P562">
            <v>-0.41379310344827586</v>
          </cell>
          <cell r="Q562">
            <v>0.58749999999999991</v>
          </cell>
          <cell r="R562">
            <v>1.8888699999999998</v>
          </cell>
          <cell r="S562">
            <v>1.7144999999999999</v>
          </cell>
          <cell r="T562">
            <v>5.0000000000000001E-3</v>
          </cell>
        </row>
        <row r="563">
          <cell r="A563">
            <v>3224</v>
          </cell>
          <cell r="C563" t="str">
            <v>TOTAL GYM</v>
          </cell>
          <cell r="D563" t="str">
            <v>PRESS TRAINER</v>
          </cell>
          <cell r="F563" t="str">
            <v>PIÈCE</v>
          </cell>
          <cell r="G563">
            <v>877.25</v>
          </cell>
          <cell r="H563">
            <v>812.26851851851848</v>
          </cell>
          <cell r="I563">
            <v>0.15</v>
          </cell>
          <cell r="J563">
            <v>934.10879629629619</v>
          </cell>
          <cell r="K563">
            <v>934.11</v>
          </cell>
          <cell r="L563">
            <v>1592.11</v>
          </cell>
          <cell r="M563">
            <v>0.41328878262413005</v>
          </cell>
          <cell r="N563">
            <v>1910.5319999999997</v>
          </cell>
          <cell r="O563">
            <v>1432.9</v>
          </cell>
          <cell r="P563">
            <v>-9.9999371902695047E-2</v>
          </cell>
          <cell r="Q563">
            <v>0.34809910231258556</v>
          </cell>
          <cell r="R563">
            <v>1592.09519</v>
          </cell>
          <cell r="S563" t="str">
            <v/>
          </cell>
          <cell r="T563">
            <v>60</v>
          </cell>
        </row>
        <row r="564">
          <cell r="A564">
            <v>5030</v>
          </cell>
          <cell r="B564" t="str">
            <v>E55</v>
          </cell>
          <cell r="C564" t="str">
            <v>BODY TONE</v>
          </cell>
          <cell r="D564" t="str">
            <v>PRONE LEG CURL - E55</v>
          </cell>
          <cell r="F564" t="str">
            <v>PIÈCE</v>
          </cell>
          <cell r="G564">
            <v>1290</v>
          </cell>
          <cell r="H564">
            <v>1194.4444444444443</v>
          </cell>
          <cell r="I564">
            <v>0.1</v>
          </cell>
          <cell r="J564">
            <v>1313.8888888888889</v>
          </cell>
          <cell r="K564">
            <v>1313.89</v>
          </cell>
          <cell r="L564">
            <v>2980</v>
          </cell>
          <cell r="M564">
            <v>0.55909768829231909</v>
          </cell>
          <cell r="N564">
            <v>3576</v>
          </cell>
          <cell r="O564">
            <v>2086</v>
          </cell>
          <cell r="P564">
            <v>-0.3</v>
          </cell>
          <cell r="Q564">
            <v>0.37013955470331306</v>
          </cell>
          <cell r="R564">
            <v>2317.7545999999998</v>
          </cell>
          <cell r="S564" t="str">
            <v/>
          </cell>
          <cell r="T564">
            <v>206</v>
          </cell>
        </row>
        <row r="565">
          <cell r="A565">
            <v>5050</v>
          </cell>
          <cell r="B565" t="str">
            <v>V55</v>
          </cell>
          <cell r="C565" t="str">
            <v>BODY TONE</v>
          </cell>
          <cell r="D565" t="str">
            <v>PRONE LEG CURL - V55</v>
          </cell>
          <cell r="F565" t="str">
            <v>PIÈCE</v>
          </cell>
          <cell r="G565">
            <v>825</v>
          </cell>
          <cell r="H565">
            <v>763.8888888888888</v>
          </cell>
          <cell r="I565">
            <v>0.1</v>
          </cell>
          <cell r="J565">
            <v>840.27777777777771</v>
          </cell>
          <cell r="K565">
            <v>840.28</v>
          </cell>
          <cell r="L565">
            <v>2075</v>
          </cell>
          <cell r="M565">
            <v>0.59504685408299873</v>
          </cell>
          <cell r="N565">
            <v>2490</v>
          </cell>
          <cell r="O565">
            <v>1452.5</v>
          </cell>
          <cell r="P565">
            <v>-0.3</v>
          </cell>
          <cell r="Q565">
            <v>0.42149550583285522</v>
          </cell>
          <cell r="R565">
            <v>1613.87275</v>
          </cell>
          <cell r="S565" t="str">
            <v/>
          </cell>
          <cell r="T565">
            <v>175</v>
          </cell>
        </row>
        <row r="566">
          <cell r="A566">
            <v>3225</v>
          </cell>
          <cell r="C566" t="str">
            <v>TOTAL GYM</v>
          </cell>
          <cell r="D566" t="str">
            <v>PULL UP TRAINER</v>
          </cell>
          <cell r="F566" t="str">
            <v>PIÈCE</v>
          </cell>
          <cell r="G566">
            <v>877.25</v>
          </cell>
          <cell r="H566">
            <v>812.26851851851848</v>
          </cell>
          <cell r="I566">
            <v>0.15</v>
          </cell>
          <cell r="J566">
            <v>934.10879629629619</v>
          </cell>
          <cell r="K566">
            <v>934.11</v>
          </cell>
          <cell r="L566">
            <v>1592.11</v>
          </cell>
          <cell r="M566">
            <v>0.41328878262413005</v>
          </cell>
          <cell r="N566">
            <v>1910.5319999999997</v>
          </cell>
          <cell r="O566">
            <v>1432.9</v>
          </cell>
          <cell r="P566">
            <v>-9.9999371902695047E-2</v>
          </cell>
          <cell r="Q566">
            <v>0.34809910231258556</v>
          </cell>
          <cell r="R566">
            <v>1592.09519</v>
          </cell>
          <cell r="S566" t="str">
            <v/>
          </cell>
          <cell r="T566">
            <v>62</v>
          </cell>
        </row>
        <row r="567">
          <cell r="A567">
            <v>2364</v>
          </cell>
          <cell r="B567">
            <v>660970</v>
          </cell>
          <cell r="C567" t="str">
            <v>AMAYA</v>
          </cell>
          <cell r="D567" t="str">
            <v>PULLBOY BLEU</v>
          </cell>
          <cell r="E567" t="str">
            <v>EVA SWIMMING</v>
          </cell>
          <cell r="F567" t="str">
            <v>PIÈCE</v>
          </cell>
          <cell r="G567">
            <v>0</v>
          </cell>
          <cell r="H567">
            <v>1.4249999999999998</v>
          </cell>
          <cell r="I567">
            <v>0.1</v>
          </cell>
          <cell r="J567">
            <v>1.5674999999999999</v>
          </cell>
          <cell r="K567">
            <v>1.57</v>
          </cell>
          <cell r="L567">
            <v>4</v>
          </cell>
          <cell r="M567">
            <v>0.60812500000000003</v>
          </cell>
          <cell r="N567">
            <v>4.8</v>
          </cell>
          <cell r="O567">
            <v>3.2</v>
          </cell>
          <cell r="P567">
            <v>-0.19999999999999996</v>
          </cell>
          <cell r="Q567">
            <v>0.51015625000000009</v>
          </cell>
          <cell r="R567">
            <v>3.55552</v>
          </cell>
          <cell r="S567">
            <v>3.2629999999999999</v>
          </cell>
          <cell r="T567">
            <v>0.08</v>
          </cell>
        </row>
        <row r="568">
          <cell r="A568">
            <v>3703</v>
          </cell>
          <cell r="B568" t="str">
            <v xml:space="preserve">CF1001 S1 </v>
          </cell>
          <cell r="C568" t="str">
            <v>RISING</v>
          </cell>
          <cell r="D568" t="str">
            <v>PUNCHING BAG RACK</v>
          </cell>
          <cell r="E568" t="str">
            <v>PUNCHING BAG RACK</v>
          </cell>
          <cell r="F568" t="str">
            <v>PIÈCE</v>
          </cell>
          <cell r="G568">
            <v>30</v>
          </cell>
          <cell r="H568">
            <v>27.777777777777775</v>
          </cell>
          <cell r="I568">
            <v>0.15</v>
          </cell>
          <cell r="J568">
            <v>31.944444444444439</v>
          </cell>
          <cell r="K568">
            <v>31.94</v>
          </cell>
          <cell r="L568">
            <v>61</v>
          </cell>
          <cell r="M568">
            <v>0.47632058287795997</v>
          </cell>
          <cell r="N568">
            <v>73.2</v>
          </cell>
          <cell r="O568">
            <v>51</v>
          </cell>
          <cell r="P568">
            <v>-0.16393442622950818</v>
          </cell>
          <cell r="Q568">
            <v>0.3736383442265796</v>
          </cell>
          <cell r="R568">
            <v>56.6661</v>
          </cell>
          <cell r="S568">
            <v>41.25</v>
          </cell>
          <cell r="T568">
            <v>8</v>
          </cell>
        </row>
        <row r="569">
          <cell r="A569">
            <v>1697</v>
          </cell>
          <cell r="B569">
            <v>0</v>
          </cell>
          <cell r="C569" t="str">
            <v>TOP ASIA</v>
          </cell>
          <cell r="D569" t="str">
            <v>RACK 10 KITS PUMP</v>
          </cell>
          <cell r="E569" t="str">
            <v>RACK FOR 10 KITS PUMP</v>
          </cell>
          <cell r="F569" t="str">
            <v>PIÈCE</v>
          </cell>
          <cell r="G569">
            <v>60.84</v>
          </cell>
          <cell r="H569">
            <v>56.333333333333336</v>
          </cell>
          <cell r="I569">
            <v>0.15</v>
          </cell>
          <cell r="J569">
            <v>64.783333333333331</v>
          </cell>
          <cell r="K569">
            <v>64.78</v>
          </cell>
          <cell r="L569">
            <v>170</v>
          </cell>
          <cell r="M569">
            <v>0.61892156862745096</v>
          </cell>
          <cell r="N569">
            <v>204</v>
          </cell>
          <cell r="O569">
            <v>136</v>
          </cell>
          <cell r="P569">
            <v>-0.2</v>
          </cell>
          <cell r="Q569">
            <v>0.52365196078431375</v>
          </cell>
          <cell r="R569">
            <v>151.1096</v>
          </cell>
          <cell r="S569">
            <v>118.096</v>
          </cell>
          <cell r="T569">
            <v>20</v>
          </cell>
        </row>
        <row r="570">
          <cell r="A570">
            <v>3917</v>
          </cell>
          <cell r="B570">
            <v>550548</v>
          </cell>
          <cell r="C570" t="str">
            <v>AMAYA</v>
          </cell>
          <cell r="D570" t="str">
            <v>RACK 10 MEDECINE BALL</v>
          </cell>
          <cell r="F570" t="str">
            <v>PIÈCE</v>
          </cell>
          <cell r="H570">
            <v>63.5625</v>
          </cell>
          <cell r="I570">
            <v>0.1</v>
          </cell>
          <cell r="J570">
            <v>69.918750000000003</v>
          </cell>
          <cell r="K570">
            <v>69.92</v>
          </cell>
          <cell r="L570">
            <v>150</v>
          </cell>
          <cell r="M570">
            <v>0.53387499999999999</v>
          </cell>
          <cell r="N570">
            <v>180</v>
          </cell>
          <cell r="O570">
            <v>128</v>
          </cell>
          <cell r="P570">
            <v>-0.14666666666666667</v>
          </cell>
          <cell r="Q570">
            <v>0.45375976562499998</v>
          </cell>
          <cell r="R570">
            <v>142.2208</v>
          </cell>
          <cell r="S570" t="str">
            <v/>
          </cell>
          <cell r="T570">
            <v>9</v>
          </cell>
        </row>
        <row r="571">
          <cell r="A571">
            <v>1699</v>
          </cell>
          <cell r="B571" t="str">
            <v>1101-16</v>
          </cell>
          <cell r="C571" t="str">
            <v>WOHLSTAND</v>
          </cell>
          <cell r="D571" t="str">
            <v>RACK 20 KITS PUMP GRIS</v>
          </cell>
          <cell r="E571" t="str">
            <v>RACK FOR 20 KITS PUMP GREY</v>
          </cell>
          <cell r="F571" t="str">
            <v>PIÈCE</v>
          </cell>
          <cell r="G571">
            <v>81.2</v>
          </cell>
          <cell r="H571">
            <v>75.185185185185176</v>
          </cell>
          <cell r="I571">
            <v>0.15</v>
          </cell>
          <cell r="J571">
            <v>86.462962962962948</v>
          </cell>
          <cell r="K571">
            <v>86.46</v>
          </cell>
          <cell r="L571">
            <v>300</v>
          </cell>
          <cell r="M571">
            <v>0.71179012345679016</v>
          </cell>
          <cell r="N571">
            <v>360</v>
          </cell>
          <cell r="O571">
            <v>240</v>
          </cell>
          <cell r="P571">
            <v>-0.2</v>
          </cell>
          <cell r="Q571">
            <v>0.63973765432098773</v>
          </cell>
          <cell r="R571">
            <v>266.66399999999999</v>
          </cell>
          <cell r="S571">
            <v>165</v>
          </cell>
          <cell r="T571">
            <v>48</v>
          </cell>
        </row>
        <row r="572">
          <cell r="A572">
            <v>2904</v>
          </cell>
          <cell r="B572" t="str">
            <v>1101-15</v>
          </cell>
          <cell r="C572" t="str">
            <v>WOHLSTAND</v>
          </cell>
          <cell r="D572" t="str">
            <v>RACK 20 KITS PUMP NOIR</v>
          </cell>
          <cell r="E572" t="str">
            <v>RACK FOR 20 KITS PUMP BLACK</v>
          </cell>
          <cell r="F572" t="str">
            <v>PIÈCE</v>
          </cell>
          <cell r="G572">
            <v>134.9</v>
          </cell>
          <cell r="H572">
            <v>124.9074074074074</v>
          </cell>
          <cell r="I572">
            <v>0.15</v>
          </cell>
          <cell r="J572">
            <v>143.6435185185185</v>
          </cell>
          <cell r="K572">
            <v>143.63999999999999</v>
          </cell>
          <cell r="L572">
            <v>450</v>
          </cell>
          <cell r="M572">
            <v>0.68079218106995887</v>
          </cell>
          <cell r="N572">
            <v>540</v>
          </cell>
          <cell r="O572">
            <v>270</v>
          </cell>
          <cell r="P572">
            <v>-0.4</v>
          </cell>
          <cell r="Q572">
            <v>0.46798696844993148</v>
          </cell>
          <cell r="R572">
            <v>299.99700000000001</v>
          </cell>
          <cell r="S572">
            <v>270</v>
          </cell>
          <cell r="T572">
            <v>99</v>
          </cell>
        </row>
        <row r="573">
          <cell r="A573">
            <v>2345</v>
          </cell>
          <cell r="B573">
            <v>0</v>
          </cell>
          <cell r="C573" t="str">
            <v>WOHLSTAND</v>
          </cell>
          <cell r="D573" t="str">
            <v>RACK 5 MEDECINE BALL</v>
          </cell>
          <cell r="E573" t="str">
            <v>RACK 5 MEDECINE BALL</v>
          </cell>
          <cell r="F573" t="str">
            <v>PIÈCE</v>
          </cell>
          <cell r="G573">
            <v>24.2</v>
          </cell>
          <cell r="H573">
            <v>22.407407407407405</v>
          </cell>
          <cell r="I573">
            <v>0.15</v>
          </cell>
          <cell r="J573">
            <v>25.768518518518512</v>
          </cell>
          <cell r="K573">
            <v>25.77</v>
          </cell>
          <cell r="L573">
            <v>79</v>
          </cell>
          <cell r="M573">
            <v>0.67381622128457574</v>
          </cell>
          <cell r="N573">
            <v>94.8</v>
          </cell>
          <cell r="O573">
            <v>67</v>
          </cell>
          <cell r="P573">
            <v>-0.15189873417721519</v>
          </cell>
          <cell r="Q573">
            <v>0.61539524599226103</v>
          </cell>
          <cell r="R573">
            <v>74.443699999999993</v>
          </cell>
          <cell r="S573">
            <v>48.284500000000008</v>
          </cell>
          <cell r="T573">
            <v>7</v>
          </cell>
        </row>
        <row r="574">
          <cell r="A574">
            <v>2228</v>
          </cell>
          <cell r="B574">
            <v>0</v>
          </cell>
          <cell r="C574" t="str">
            <v>KABBANI</v>
          </cell>
          <cell r="D574" t="str">
            <v>RACK AB MXR</v>
          </cell>
          <cell r="E574" t="str">
            <v>RACK AB MXR</v>
          </cell>
          <cell r="F574" t="str">
            <v>PIÈCE</v>
          </cell>
          <cell r="G574">
            <v>0</v>
          </cell>
          <cell r="H574">
            <v>232</v>
          </cell>
          <cell r="I574">
            <v>0.15</v>
          </cell>
          <cell r="J574">
            <v>266.79999999999995</v>
          </cell>
          <cell r="K574">
            <v>266.8</v>
          </cell>
          <cell r="L574">
            <v>341.04</v>
          </cell>
          <cell r="M574">
            <v>0.2176870748299321</v>
          </cell>
          <cell r="N574">
            <v>409.24799999999999</v>
          </cell>
          <cell r="O574">
            <v>306.94</v>
          </cell>
          <cell r="P574">
            <v>-9.9988271170537241E-2</v>
          </cell>
          <cell r="Q574">
            <v>0.1307747442496906</v>
          </cell>
          <cell r="R574">
            <v>341.04103399999997</v>
          </cell>
          <cell r="S574">
            <v>306.93600000000004</v>
          </cell>
          <cell r="T574">
            <v>39</v>
          </cell>
        </row>
        <row r="575">
          <cell r="A575">
            <v>1718</v>
          </cell>
          <cell r="B575">
            <v>0</v>
          </cell>
          <cell r="C575" t="str">
            <v>WOHLSTAND</v>
          </cell>
          <cell r="D575" t="str">
            <v>RACK ACCESSOIRES MAX RACK</v>
          </cell>
          <cell r="E575" t="str">
            <v>RACK FOR ACCESSORIES</v>
          </cell>
          <cell r="F575" t="str">
            <v>PIÈCE</v>
          </cell>
          <cell r="G575">
            <v>69.900000000000006</v>
          </cell>
          <cell r="H575">
            <v>64.722222222222229</v>
          </cell>
          <cell r="I575">
            <v>0.15</v>
          </cell>
          <cell r="J575">
            <v>74.430555555555557</v>
          </cell>
          <cell r="K575">
            <v>74.430000000000007</v>
          </cell>
          <cell r="L575">
            <v>132</v>
          </cell>
          <cell r="M575">
            <v>0.43613215488215484</v>
          </cell>
          <cell r="N575">
            <v>158.4</v>
          </cell>
          <cell r="O575">
            <v>119</v>
          </cell>
          <cell r="P575">
            <v>-9.8484848484848481E-2</v>
          </cell>
          <cell r="Q575">
            <v>0.37453314659197012</v>
          </cell>
          <cell r="R575">
            <v>132.2209</v>
          </cell>
          <cell r="S575">
            <v>99</v>
          </cell>
          <cell r="T575">
            <v>16</v>
          </cell>
        </row>
        <row r="576">
          <cell r="A576">
            <v>2304</v>
          </cell>
          <cell r="B576">
            <v>610047</v>
          </cell>
          <cell r="C576" t="str">
            <v>AMAYA</v>
          </cell>
          <cell r="D576" t="str">
            <v>RACK BARRES LESTEES</v>
          </cell>
          <cell r="F576" t="str">
            <v>PIÈCE</v>
          </cell>
          <cell r="H576">
            <v>85.199999999999989</v>
          </cell>
          <cell r="I576">
            <v>0.1</v>
          </cell>
          <cell r="J576">
            <v>93.72</v>
          </cell>
          <cell r="K576">
            <v>93.72</v>
          </cell>
          <cell r="L576">
            <v>190</v>
          </cell>
          <cell r="M576">
            <v>0.50673684210526315</v>
          </cell>
          <cell r="N576">
            <v>228</v>
          </cell>
          <cell r="O576">
            <v>152</v>
          </cell>
          <cell r="P576">
            <v>-0.2</v>
          </cell>
          <cell r="Q576">
            <v>0.383421052631579</v>
          </cell>
          <cell r="R576">
            <v>168.88720000000001</v>
          </cell>
          <cell r="S576" t="str">
            <v/>
          </cell>
          <cell r="T576">
            <v>15</v>
          </cell>
        </row>
        <row r="577">
          <cell r="A577">
            <v>3555</v>
          </cell>
          <cell r="B577" t="str">
            <v>TCA-C7006</v>
          </cell>
          <cell r="C577" t="str">
            <v>TOP ASIA</v>
          </cell>
          <cell r="D577" t="str">
            <v>RACK BARRES MURAL</v>
          </cell>
          <cell r="E577" t="str">
            <v>WALL BAR RACK</v>
          </cell>
          <cell r="F577" t="str">
            <v>PAIRE</v>
          </cell>
          <cell r="G577">
            <v>8.5</v>
          </cell>
          <cell r="H577">
            <v>7.8703703703703702</v>
          </cell>
          <cell r="I577">
            <v>0.15</v>
          </cell>
          <cell r="J577">
            <v>9.0509259259259256</v>
          </cell>
          <cell r="K577">
            <v>9.0500000000000007</v>
          </cell>
          <cell r="L577">
            <v>55</v>
          </cell>
          <cell r="M577">
            <v>0.83543771043771042</v>
          </cell>
          <cell r="N577">
            <v>66</v>
          </cell>
          <cell r="O577">
            <v>44</v>
          </cell>
          <cell r="P577">
            <v>-0.2</v>
          </cell>
          <cell r="Q577">
            <v>0.79429713804713808</v>
          </cell>
          <cell r="R577">
            <v>48.888399999999997</v>
          </cell>
          <cell r="S577">
            <v>33.068249999999992</v>
          </cell>
          <cell r="T577">
            <v>7</v>
          </cell>
        </row>
        <row r="578">
          <cell r="A578">
            <v>3398</v>
          </cell>
          <cell r="B578" t="str">
            <v>TCA-C7008</v>
          </cell>
          <cell r="C578" t="str">
            <v>TOP ASIA</v>
          </cell>
          <cell r="D578" t="str">
            <v>RACK BARRES VERTICAL</v>
          </cell>
          <cell r="E578" t="str">
            <v xml:space="preserve">RACK FOR BARBELL  </v>
          </cell>
          <cell r="F578" t="str">
            <v>PIÈCE</v>
          </cell>
          <cell r="G578">
            <v>37.950000000000003</v>
          </cell>
          <cell r="H578">
            <v>35.138888888888886</v>
          </cell>
          <cell r="I578">
            <v>0.15</v>
          </cell>
          <cell r="J578">
            <v>40.409722222222214</v>
          </cell>
          <cell r="K578">
            <v>40.409999999999997</v>
          </cell>
          <cell r="L578">
            <v>110</v>
          </cell>
          <cell r="M578">
            <v>0.63263888888888897</v>
          </cell>
          <cell r="N578">
            <v>132</v>
          </cell>
          <cell r="O578">
            <v>83</v>
          </cell>
          <cell r="P578">
            <v>-0.24545454545454545</v>
          </cell>
          <cell r="Q578">
            <v>0.51313587684069617</v>
          </cell>
          <cell r="R578">
            <v>92.221299999999999</v>
          </cell>
          <cell r="S578">
            <v>70.84</v>
          </cell>
          <cell r="T578">
            <v>14.8</v>
          </cell>
        </row>
        <row r="579">
          <cell r="A579">
            <v>1705</v>
          </cell>
          <cell r="B579" t="str">
            <v>1101-29</v>
          </cell>
          <cell r="C579" t="str">
            <v>WOHLSTAND</v>
          </cell>
          <cell r="D579" t="str">
            <v xml:space="preserve">RACK DISQUES </v>
          </cell>
          <cell r="E579" t="str">
            <v xml:space="preserve">RACK FOR PLATE </v>
          </cell>
          <cell r="F579" t="str">
            <v>PIÈCE</v>
          </cell>
          <cell r="G579">
            <v>53.6</v>
          </cell>
          <cell r="H579">
            <v>49.629629629629626</v>
          </cell>
          <cell r="I579">
            <v>0.15</v>
          </cell>
          <cell r="J579">
            <v>57.074074074074069</v>
          </cell>
          <cell r="K579">
            <v>57.07</v>
          </cell>
          <cell r="L579">
            <v>150</v>
          </cell>
          <cell r="M579">
            <v>0.61950617283950615</v>
          </cell>
          <cell r="N579">
            <v>180</v>
          </cell>
          <cell r="O579">
            <v>120</v>
          </cell>
          <cell r="P579">
            <v>-0.2</v>
          </cell>
          <cell r="Q579">
            <v>0.5243827160493828</v>
          </cell>
          <cell r="R579">
            <v>133.33199999999999</v>
          </cell>
          <cell r="S579">
            <v>115.86249999999998</v>
          </cell>
          <cell r="T579">
            <v>16.5</v>
          </cell>
        </row>
        <row r="580">
          <cell r="A580">
            <v>1717</v>
          </cell>
          <cell r="B580" t="str">
            <v>1101-23</v>
          </cell>
          <cell r="C580" t="str">
            <v>WOHLSTAND</v>
          </cell>
          <cell r="D580" t="str">
            <v>RACK DISQUES &amp; BARRES</v>
          </cell>
          <cell r="E580" t="str">
            <v>RACK FOR BARBELL AND PLATE</v>
          </cell>
          <cell r="F580" t="str">
            <v>PIÈCE</v>
          </cell>
          <cell r="G580">
            <v>32</v>
          </cell>
          <cell r="H580">
            <v>29.629629629629626</v>
          </cell>
          <cell r="I580">
            <v>0.15</v>
          </cell>
          <cell r="J580">
            <v>34.074074074074069</v>
          </cell>
          <cell r="K580">
            <v>34.07</v>
          </cell>
          <cell r="L580">
            <v>200</v>
          </cell>
          <cell r="M580">
            <v>0.82962962962962972</v>
          </cell>
          <cell r="N580">
            <v>240</v>
          </cell>
          <cell r="O580">
            <v>150</v>
          </cell>
          <cell r="P580">
            <v>-0.25</v>
          </cell>
          <cell r="Q580">
            <v>0.77283950617283947</v>
          </cell>
          <cell r="R580">
            <v>166.66499999999999</v>
          </cell>
          <cell r="S580">
            <v>132.47999999999999</v>
          </cell>
          <cell r="T580">
            <v>27</v>
          </cell>
        </row>
        <row r="581">
          <cell r="A581">
            <v>4015</v>
          </cell>
          <cell r="B581">
            <v>550840</v>
          </cell>
          <cell r="C581" t="str">
            <v>AMAYA</v>
          </cell>
          <cell r="D581" t="str">
            <v>RACK DISQUES BUMPER</v>
          </cell>
          <cell r="F581" t="str">
            <v>PIÈCE</v>
          </cell>
          <cell r="H581">
            <v>53.0625</v>
          </cell>
          <cell r="I581">
            <v>0.1</v>
          </cell>
          <cell r="J581">
            <v>58.368750000000006</v>
          </cell>
          <cell r="K581">
            <v>58.37</v>
          </cell>
          <cell r="L581">
            <v>130</v>
          </cell>
          <cell r="M581">
            <v>0.55100961538461535</v>
          </cell>
          <cell r="N581">
            <v>156</v>
          </cell>
          <cell r="O581">
            <v>98</v>
          </cell>
          <cell r="P581">
            <v>-0.24615384615384617</v>
          </cell>
          <cell r="Q581">
            <v>0.40440051020408152</v>
          </cell>
          <cell r="R581">
            <v>108.8878</v>
          </cell>
          <cell r="S581" t="str">
            <v/>
          </cell>
          <cell r="T581">
            <v>20</v>
          </cell>
        </row>
        <row r="582">
          <cell r="A582">
            <v>1709</v>
          </cell>
          <cell r="B582">
            <v>0</v>
          </cell>
          <cell r="C582" t="str">
            <v>EVA FOAM</v>
          </cell>
          <cell r="D582" t="str">
            <v>RACK DOMES TRAINER</v>
          </cell>
          <cell r="E582" t="str">
            <v>RACK DOME TRAINER</v>
          </cell>
          <cell r="F582" t="str">
            <v>PIÈCE</v>
          </cell>
          <cell r="G582">
            <v>0</v>
          </cell>
          <cell r="H582">
            <v>73.95</v>
          </cell>
          <cell r="I582">
            <v>0.15</v>
          </cell>
          <cell r="J582">
            <v>85.04249999999999</v>
          </cell>
          <cell r="K582">
            <v>85.04</v>
          </cell>
          <cell r="L582">
            <v>163</v>
          </cell>
          <cell r="M582">
            <v>0.47826687116564426</v>
          </cell>
          <cell r="N582">
            <v>195.6</v>
          </cell>
          <cell r="O582">
            <v>139</v>
          </cell>
          <cell r="P582">
            <v>-0.14723926380368099</v>
          </cell>
          <cell r="Q582">
            <v>0.3881834532374101</v>
          </cell>
          <cell r="R582">
            <v>154.44290000000001</v>
          </cell>
          <cell r="S582">
            <v>118.455</v>
          </cell>
          <cell r="T582">
            <v>30</v>
          </cell>
        </row>
        <row r="583">
          <cell r="A583">
            <v>1710</v>
          </cell>
          <cell r="B583">
            <v>0</v>
          </cell>
          <cell r="C583" t="str">
            <v>EVA FOAM</v>
          </cell>
          <cell r="D583" t="str">
            <v>RACK FOAM ROLLER</v>
          </cell>
          <cell r="E583" t="str">
            <v>RACK FOAM ROLLER</v>
          </cell>
          <cell r="F583" t="str">
            <v>PIÈCE</v>
          </cell>
          <cell r="G583">
            <v>0</v>
          </cell>
          <cell r="H583">
            <v>5.7</v>
          </cell>
          <cell r="I583">
            <v>0.15</v>
          </cell>
          <cell r="J583">
            <v>6.5549999999999997</v>
          </cell>
          <cell r="K583">
            <v>6.56</v>
          </cell>
          <cell r="L583">
            <v>20</v>
          </cell>
          <cell r="M583">
            <v>0.67225000000000001</v>
          </cell>
          <cell r="N583">
            <v>24</v>
          </cell>
          <cell r="O583">
            <v>11.1</v>
          </cell>
          <cell r="P583">
            <v>-0.44500000000000001</v>
          </cell>
          <cell r="Q583">
            <v>0.4094594594594595</v>
          </cell>
          <cell r="R583">
            <v>12.333209999999999</v>
          </cell>
          <cell r="S583">
            <v>11.115000000000002</v>
          </cell>
          <cell r="T583">
            <v>0.2</v>
          </cell>
        </row>
        <row r="584">
          <cell r="A584">
            <v>3579</v>
          </cell>
          <cell r="B584">
            <v>0</v>
          </cell>
          <cell r="C584" t="str">
            <v>MUSIC STOCK</v>
          </cell>
          <cell r="D584" t="str">
            <v>RACK GATOR</v>
          </cell>
          <cell r="E584" t="str">
            <v>Rack GATOR</v>
          </cell>
          <cell r="F584" t="str">
            <v>PIÈCE</v>
          </cell>
          <cell r="G584">
            <v>0</v>
          </cell>
          <cell r="H584">
            <v>107.55</v>
          </cell>
          <cell r="I584">
            <v>0</v>
          </cell>
          <cell r="J584">
            <v>107.55</v>
          </cell>
          <cell r="K584">
            <v>107.55</v>
          </cell>
          <cell r="L584">
            <v>119.5</v>
          </cell>
          <cell r="M584">
            <v>9.9999999999999978E-2</v>
          </cell>
          <cell r="N584">
            <v>143.4</v>
          </cell>
          <cell r="O584">
            <v>119.5</v>
          </cell>
          <cell r="P584">
            <v>0</v>
          </cell>
          <cell r="Q584">
            <v>9.9999999999999978E-2</v>
          </cell>
          <cell r="R584">
            <v>132.77645000000001</v>
          </cell>
          <cell r="S584">
            <v>89.16</v>
          </cell>
          <cell r="T584">
            <v>6</v>
          </cell>
        </row>
        <row r="585">
          <cell r="A585">
            <v>1704</v>
          </cell>
          <cell r="B585" t="str">
            <v>TA-3502</v>
          </cell>
          <cell r="C585" t="str">
            <v>TOP ASIA</v>
          </cell>
          <cell r="D585" t="str">
            <v>RACK GYMBALL</v>
          </cell>
          <cell r="E585" t="str">
            <v>RACK GYMBALL</v>
          </cell>
          <cell r="F585" t="str">
            <v>PIÈCE</v>
          </cell>
          <cell r="G585">
            <v>43.33</v>
          </cell>
          <cell r="H585">
            <v>40.120370370370367</v>
          </cell>
          <cell r="I585">
            <v>0.15</v>
          </cell>
          <cell r="J585">
            <v>46.138425925925915</v>
          </cell>
          <cell r="K585">
            <v>46.14</v>
          </cell>
          <cell r="L585">
            <v>120</v>
          </cell>
          <cell r="M585">
            <v>0.61551311728395075</v>
          </cell>
          <cell r="N585">
            <v>144</v>
          </cell>
          <cell r="O585">
            <v>80</v>
          </cell>
          <cell r="P585">
            <v>-0.33333333333333331</v>
          </cell>
          <cell r="Q585">
            <v>0.42326967592592601</v>
          </cell>
          <cell r="R585">
            <v>88.888000000000005</v>
          </cell>
          <cell r="S585">
            <v>78.260000000000005</v>
          </cell>
          <cell r="T585">
            <v>11</v>
          </cell>
        </row>
        <row r="586">
          <cell r="A586">
            <v>3777</v>
          </cell>
          <cell r="B586" t="str">
            <v>1101-31</v>
          </cell>
          <cell r="C586" t="str">
            <v>WOHLSTAND</v>
          </cell>
          <cell r="D586" t="str">
            <v>RACK HALTÈRES 10 À 15 PAIRES</v>
          </cell>
          <cell r="E586" t="str">
            <v>HEXAGONAL DUMBELL RACK</v>
          </cell>
          <cell r="F586" t="str">
            <v>PIÈCE</v>
          </cell>
          <cell r="G586">
            <v>164</v>
          </cell>
          <cell r="H586">
            <v>151.85185185185185</v>
          </cell>
          <cell r="I586">
            <v>0.15</v>
          </cell>
          <cell r="J586">
            <v>174.62962962962962</v>
          </cell>
          <cell r="K586">
            <v>174.63</v>
          </cell>
          <cell r="L586">
            <v>392</v>
          </cell>
          <cell r="M586">
            <v>0.55451625094482238</v>
          </cell>
          <cell r="N586">
            <v>470.4</v>
          </cell>
          <cell r="O586">
            <v>295</v>
          </cell>
          <cell r="P586">
            <v>-0.24744897959183673</v>
          </cell>
          <cell r="Q586">
            <v>0.4080351537978657</v>
          </cell>
          <cell r="R586">
            <v>327.77449999999999</v>
          </cell>
          <cell r="S586">
            <v>274.39999999999998</v>
          </cell>
          <cell r="T586">
            <v>95</v>
          </cell>
        </row>
        <row r="587">
          <cell r="A587">
            <v>2239</v>
          </cell>
          <cell r="B587" t="str">
            <v>1101-41</v>
          </cell>
          <cell r="C587" t="str">
            <v>WOHLSTAND</v>
          </cell>
          <cell r="D587" t="str">
            <v>RACK HALTERES FITNESS ROULANT</v>
          </cell>
          <cell r="E587" t="str">
            <v>RACK VINYL DIPPING DUMBBELL</v>
          </cell>
          <cell r="F587" t="str">
            <v>PIÈCE</v>
          </cell>
          <cell r="G587">
            <v>76.8</v>
          </cell>
          <cell r="H587">
            <v>71.1111111111111</v>
          </cell>
          <cell r="I587">
            <v>0.15</v>
          </cell>
          <cell r="J587">
            <v>81.777777777777757</v>
          </cell>
          <cell r="K587">
            <v>81.78</v>
          </cell>
          <cell r="L587">
            <v>189</v>
          </cell>
          <cell r="M587">
            <v>0.56731334509112297</v>
          </cell>
          <cell r="N587">
            <v>226.79999999999998</v>
          </cell>
          <cell r="O587">
            <v>160</v>
          </cell>
          <cell r="P587">
            <v>-0.15343915343915343</v>
          </cell>
          <cell r="Q587">
            <v>0.48888888888888904</v>
          </cell>
          <cell r="R587">
            <v>177.77600000000001</v>
          </cell>
          <cell r="S587">
            <v>135.85</v>
          </cell>
          <cell r="T587">
            <v>27</v>
          </cell>
        </row>
        <row r="588">
          <cell r="A588">
            <v>4084</v>
          </cell>
          <cell r="B588">
            <v>7012</v>
          </cell>
          <cell r="C588" t="str">
            <v>BODY TONE</v>
          </cell>
          <cell r="D588" t="str">
            <v>RACK HALTERES RONDS 12 PAIRES</v>
          </cell>
          <cell r="F588" t="str">
            <v>PIÈCE</v>
          </cell>
          <cell r="G588">
            <v>295</v>
          </cell>
          <cell r="H588">
            <v>273.14814814814815</v>
          </cell>
          <cell r="I588">
            <v>0.1</v>
          </cell>
          <cell r="J588">
            <v>300.46296296296299</v>
          </cell>
          <cell r="K588">
            <v>300.45999999999998</v>
          </cell>
          <cell r="L588">
            <v>780</v>
          </cell>
          <cell r="M588">
            <v>0.6147910731244064</v>
          </cell>
          <cell r="N588">
            <v>936</v>
          </cell>
          <cell r="O588">
            <v>546</v>
          </cell>
          <cell r="P588">
            <v>-0.3</v>
          </cell>
          <cell r="Q588">
            <v>0.44970153303486626</v>
          </cell>
          <cell r="R588">
            <v>606.66059999999993</v>
          </cell>
          <cell r="S588" t="str">
            <v/>
          </cell>
          <cell r="T588">
            <v>67</v>
          </cell>
        </row>
        <row r="589">
          <cell r="A589">
            <v>4085</v>
          </cell>
          <cell r="B589" t="str">
            <v>7012/1</v>
          </cell>
          <cell r="C589" t="str">
            <v>BODY TONE</v>
          </cell>
          <cell r="D589" t="str">
            <v>RACK HALTERES RONDS 6 PAIRES</v>
          </cell>
          <cell r="F589" t="str">
            <v>PIÈCE</v>
          </cell>
          <cell r="G589">
            <v>195</v>
          </cell>
          <cell r="H589">
            <v>180.55555555555554</v>
          </cell>
          <cell r="I589">
            <v>0.1</v>
          </cell>
          <cell r="J589">
            <v>198.61111111111111</v>
          </cell>
          <cell r="K589">
            <v>198.61</v>
          </cell>
          <cell r="L589">
            <v>510</v>
          </cell>
          <cell r="M589">
            <v>0.61056644880174293</v>
          </cell>
          <cell r="N589">
            <v>612</v>
          </cell>
          <cell r="O589">
            <v>357</v>
          </cell>
          <cell r="P589">
            <v>-0.3</v>
          </cell>
          <cell r="Q589">
            <v>0.44366635543106125</v>
          </cell>
          <cell r="R589">
            <v>396.66269999999997</v>
          </cell>
          <cell r="S589" t="str">
            <v/>
          </cell>
          <cell r="T589">
            <v>50</v>
          </cell>
        </row>
        <row r="590">
          <cell r="A590">
            <v>2981</v>
          </cell>
          <cell r="B590">
            <v>610029</v>
          </cell>
          <cell r="C590" t="str">
            <v>AMAYA</v>
          </cell>
          <cell r="D590" t="str">
            <v>RACK KETTLEBELL LARGE</v>
          </cell>
          <cell r="E590" t="str">
            <v>RACK KETTLEBELL</v>
          </cell>
          <cell r="F590" t="str">
            <v>PIÈCE</v>
          </cell>
          <cell r="G590">
            <v>0</v>
          </cell>
          <cell r="H590">
            <v>119.25</v>
          </cell>
          <cell r="I590">
            <v>0.1</v>
          </cell>
          <cell r="J590">
            <v>131.17500000000001</v>
          </cell>
          <cell r="K590">
            <v>131.18</v>
          </cell>
          <cell r="L590">
            <v>280</v>
          </cell>
          <cell r="M590">
            <v>0.53151785714285715</v>
          </cell>
          <cell r="N590">
            <v>336</v>
          </cell>
          <cell r="O590">
            <v>195</v>
          </cell>
          <cell r="P590">
            <v>-0.30357142857142855</v>
          </cell>
          <cell r="Q590">
            <v>0.3273076923076923</v>
          </cell>
          <cell r="R590">
            <v>216.6645</v>
          </cell>
          <cell r="S590">
            <v>196</v>
          </cell>
          <cell r="T590">
            <v>35</v>
          </cell>
        </row>
        <row r="591">
          <cell r="A591">
            <v>1713</v>
          </cell>
          <cell r="B591" t="str">
            <v>1101-63</v>
          </cell>
          <cell r="C591" t="str">
            <v>WOHLSTAND</v>
          </cell>
          <cell r="D591" t="str">
            <v>RACK KETTLEBELL SMALL</v>
          </cell>
          <cell r="E591" t="str">
            <v>RACK KETTLEBELL</v>
          </cell>
          <cell r="F591" t="str">
            <v>PIÈCE</v>
          </cell>
          <cell r="G591">
            <v>48.4</v>
          </cell>
          <cell r="H591">
            <v>44.81481481481481</v>
          </cell>
          <cell r="I591">
            <v>0.15</v>
          </cell>
          <cell r="J591">
            <v>51.537037037037024</v>
          </cell>
          <cell r="K591">
            <v>51.54</v>
          </cell>
          <cell r="L591">
            <v>110</v>
          </cell>
          <cell r="M591">
            <v>0.53148148148148167</v>
          </cell>
          <cell r="N591">
            <v>132</v>
          </cell>
          <cell r="O591">
            <v>90</v>
          </cell>
          <cell r="P591">
            <v>-0.18181818181818182</v>
          </cell>
          <cell r="Q591">
            <v>0.42736625514403304</v>
          </cell>
          <cell r="R591">
            <v>99.998999999999995</v>
          </cell>
          <cell r="S591">
            <v>77</v>
          </cell>
          <cell r="T591">
            <v>25.5</v>
          </cell>
        </row>
        <row r="592">
          <cell r="A592">
            <v>1716</v>
          </cell>
          <cell r="B592">
            <v>0</v>
          </cell>
          <cell r="C592" t="str">
            <v>WOHLSTAND</v>
          </cell>
          <cell r="D592" t="str">
            <v>RACK MURAL TAPIS</v>
          </cell>
          <cell r="E592" t="str">
            <v>WALL MAT RACK</v>
          </cell>
          <cell r="F592" t="str">
            <v>PIÈCE</v>
          </cell>
          <cell r="G592">
            <v>10.5</v>
          </cell>
          <cell r="H592">
            <v>9.7222222222222214</v>
          </cell>
          <cell r="I592">
            <v>0.15</v>
          </cell>
          <cell r="J592">
            <v>11.180555555555554</v>
          </cell>
          <cell r="K592">
            <v>11.18</v>
          </cell>
          <cell r="L592">
            <v>25</v>
          </cell>
          <cell r="M592">
            <v>0.55277777777777781</v>
          </cell>
          <cell r="N592">
            <v>30</v>
          </cell>
          <cell r="O592">
            <v>20</v>
          </cell>
          <cell r="P592">
            <v>-0.2</v>
          </cell>
          <cell r="Q592">
            <v>0.44097222222222232</v>
          </cell>
          <cell r="R592">
            <v>22.222000000000001</v>
          </cell>
          <cell r="S592">
            <v>14.969999999999999</v>
          </cell>
          <cell r="T592">
            <v>18</v>
          </cell>
        </row>
        <row r="593">
          <cell r="A593">
            <v>2347</v>
          </cell>
          <cell r="B593">
            <v>0</v>
          </cell>
          <cell r="C593" t="str">
            <v>WOHLSTAND</v>
          </cell>
          <cell r="D593" t="str">
            <v>RACK POWER BAG</v>
          </cell>
          <cell r="E593" t="str">
            <v>POWER BAG RACK</v>
          </cell>
          <cell r="F593" t="str">
            <v>PIÈCE</v>
          </cell>
          <cell r="G593">
            <v>57.4</v>
          </cell>
          <cell r="H593">
            <v>53.148148148148145</v>
          </cell>
          <cell r="I593">
            <v>0.15</v>
          </cell>
          <cell r="J593">
            <v>61.12037037037036</v>
          </cell>
          <cell r="K593">
            <v>61.12</v>
          </cell>
          <cell r="L593">
            <v>140</v>
          </cell>
          <cell r="M593">
            <v>0.563425925925926</v>
          </cell>
          <cell r="N593">
            <v>168</v>
          </cell>
          <cell r="O593">
            <v>115</v>
          </cell>
          <cell r="P593">
            <v>-0.17857142857142858</v>
          </cell>
          <cell r="Q593">
            <v>0.46851851851851867</v>
          </cell>
          <cell r="R593">
            <v>127.7765</v>
          </cell>
          <cell r="S593">
            <v>86.83937499999999</v>
          </cell>
          <cell r="T593">
            <v>15.5</v>
          </cell>
        </row>
        <row r="594">
          <cell r="A594">
            <v>1719</v>
          </cell>
          <cell r="B594">
            <v>0</v>
          </cell>
          <cell r="C594" t="str">
            <v>WOHLSTAND</v>
          </cell>
          <cell r="D594" t="str">
            <v>RACK TAPIS ROULANT</v>
          </cell>
          <cell r="E594" t="str">
            <v>EXERCISE MAT RACK W/WHEELS</v>
          </cell>
          <cell r="F594" t="str">
            <v>PIÈCE</v>
          </cell>
          <cell r="G594">
            <v>44.45</v>
          </cell>
          <cell r="H594">
            <v>41.157407407407405</v>
          </cell>
          <cell r="I594">
            <v>0.15</v>
          </cell>
          <cell r="J594">
            <v>47.331018518518512</v>
          </cell>
          <cell r="K594">
            <v>47.33</v>
          </cell>
          <cell r="L594">
            <v>95</v>
          </cell>
          <cell r="M594">
            <v>0.50177875243664727</v>
          </cell>
          <cell r="N594">
            <v>114</v>
          </cell>
          <cell r="O594">
            <v>76</v>
          </cell>
          <cell r="P594">
            <v>-0.2</v>
          </cell>
          <cell r="Q594">
            <v>0.37722344054580903</v>
          </cell>
          <cell r="R594">
            <v>84.443600000000004</v>
          </cell>
          <cell r="S594">
            <v>63.96</v>
          </cell>
          <cell r="T594">
            <v>19</v>
          </cell>
        </row>
        <row r="595">
          <cell r="A595">
            <v>3920</v>
          </cell>
          <cell r="C595" t="str">
            <v>CONCEPT 2</v>
          </cell>
          <cell r="D595" t="str">
            <v>RAMEUR CONCEPT 2 - MODELE D</v>
          </cell>
          <cell r="F595" t="str">
            <v>PIÈCE</v>
          </cell>
          <cell r="H595">
            <v>890</v>
          </cell>
          <cell r="J595">
            <v>890</v>
          </cell>
          <cell r="K595">
            <v>890</v>
          </cell>
          <cell r="L595">
            <v>1316</v>
          </cell>
          <cell r="M595">
            <v>0.32370820668693012</v>
          </cell>
          <cell r="N595">
            <v>1579.2</v>
          </cell>
          <cell r="O595">
            <v>1316</v>
          </cell>
          <cell r="P595">
            <v>0</v>
          </cell>
          <cell r="Q595">
            <v>0.32370820668693012</v>
          </cell>
          <cell r="R595">
            <v>1462.2076</v>
          </cell>
          <cell r="S595" t="str">
            <v/>
          </cell>
          <cell r="T595">
            <v>28</v>
          </cell>
        </row>
        <row r="596">
          <cell r="A596">
            <v>1896</v>
          </cell>
          <cell r="C596" t="str">
            <v>TLM</v>
          </cell>
          <cell r="D596" t="str">
            <v>RAMPE D'ACCES POUR DALLE PUZZLE</v>
          </cell>
          <cell r="F596" t="str">
            <v>PIÈCE</v>
          </cell>
          <cell r="H596">
            <v>10</v>
          </cell>
          <cell r="J596">
            <v>10</v>
          </cell>
          <cell r="K596">
            <v>10</v>
          </cell>
          <cell r="L596">
            <v>25</v>
          </cell>
          <cell r="M596">
            <v>0.6</v>
          </cell>
          <cell r="N596">
            <v>30</v>
          </cell>
          <cell r="O596">
            <v>20</v>
          </cell>
          <cell r="P596">
            <v>-0.2</v>
          </cell>
          <cell r="Q596">
            <v>0.5</v>
          </cell>
          <cell r="R596">
            <v>22.222000000000001</v>
          </cell>
          <cell r="S596" t="str">
            <v/>
          </cell>
          <cell r="T596">
            <v>2</v>
          </cell>
        </row>
        <row r="597">
          <cell r="A597">
            <v>4023</v>
          </cell>
          <cell r="C597" t="str">
            <v>RISING</v>
          </cell>
          <cell r="D597" t="str">
            <v>RANGEMENT MURAL POUR CORDE</v>
          </cell>
          <cell r="F597" t="str">
            <v>PIÈCE</v>
          </cell>
          <cell r="G597">
            <v>2.5</v>
          </cell>
          <cell r="H597">
            <v>2.3148148148148149</v>
          </cell>
          <cell r="I597">
            <v>0.15</v>
          </cell>
          <cell r="J597">
            <v>2.6620370370370368</v>
          </cell>
          <cell r="K597">
            <v>2.66</v>
          </cell>
          <cell r="L597">
            <v>25</v>
          </cell>
          <cell r="M597">
            <v>0.89351851851851849</v>
          </cell>
          <cell r="N597">
            <v>30</v>
          </cell>
          <cell r="O597">
            <v>20</v>
          </cell>
          <cell r="P597">
            <v>-0.2</v>
          </cell>
          <cell r="Q597">
            <v>0.86689814814814814</v>
          </cell>
          <cell r="R597">
            <v>22.222000000000001</v>
          </cell>
          <cell r="S597" t="str">
            <v/>
          </cell>
          <cell r="T597">
            <v>0.2</v>
          </cell>
        </row>
        <row r="598">
          <cell r="A598">
            <v>1722</v>
          </cell>
          <cell r="B598" t="str">
            <v>ELN 100002</v>
          </cell>
          <cell r="C598" t="str">
            <v>ELINA</v>
          </cell>
          <cell r="D598" t="str">
            <v>REFORMER</v>
          </cell>
          <cell r="E598" t="str">
            <v>REFORMER</v>
          </cell>
          <cell r="F598" t="str">
            <v>PIÈCE</v>
          </cell>
          <cell r="G598">
            <v>0</v>
          </cell>
          <cell r="H598">
            <v>1606.5</v>
          </cell>
          <cell r="I598">
            <v>0.1</v>
          </cell>
          <cell r="J598">
            <v>1767.15</v>
          </cell>
          <cell r="K598">
            <v>1767.15</v>
          </cell>
          <cell r="L598">
            <v>2900</v>
          </cell>
          <cell r="M598">
            <v>0.39063793103448274</v>
          </cell>
          <cell r="N598">
            <v>3480</v>
          </cell>
          <cell r="O598">
            <v>2300</v>
          </cell>
          <cell r="P598">
            <v>-0.20689655172413793</v>
          </cell>
          <cell r="Q598">
            <v>0.23167391304347817</v>
          </cell>
          <cell r="R598">
            <v>2555.5299999999997</v>
          </cell>
          <cell r="S598">
            <v>2481.6080000000002</v>
          </cell>
          <cell r="T598">
            <v>88</v>
          </cell>
        </row>
        <row r="599">
          <cell r="A599">
            <v>1723</v>
          </cell>
          <cell r="B599" t="str">
            <v>ELN 300004</v>
          </cell>
          <cell r="C599" t="str">
            <v>ELINA</v>
          </cell>
          <cell r="D599" t="str">
            <v>REFORMER AVEC TOUR</v>
          </cell>
          <cell r="E599" t="str">
            <v>REFORMER CON TORRE</v>
          </cell>
          <cell r="F599" t="str">
            <v>PIÈCE</v>
          </cell>
          <cell r="G599">
            <v>0</v>
          </cell>
          <cell r="H599">
            <v>1946.5</v>
          </cell>
          <cell r="I599">
            <v>0.1</v>
          </cell>
          <cell r="J599">
            <v>2141.15</v>
          </cell>
          <cell r="K599">
            <v>2141.15</v>
          </cell>
          <cell r="L599">
            <v>3550</v>
          </cell>
          <cell r="M599">
            <v>0.39685915492957746</v>
          </cell>
          <cell r="N599">
            <v>4260</v>
          </cell>
          <cell r="O599">
            <v>2800</v>
          </cell>
          <cell r="P599">
            <v>-0.21126760563380281</v>
          </cell>
          <cell r="Q599">
            <v>0.23530357142857139</v>
          </cell>
          <cell r="R599">
            <v>3111.08</v>
          </cell>
          <cell r="S599">
            <v>3015.0525000000002</v>
          </cell>
          <cell r="T599">
            <v>110</v>
          </cell>
        </row>
        <row r="600">
          <cell r="A600">
            <v>3480</v>
          </cell>
          <cell r="B600" t="str">
            <v xml:space="preserve">CF1001 Q1 </v>
          </cell>
          <cell r="C600" t="str">
            <v>RISING</v>
          </cell>
          <cell r="D600" t="str">
            <v>ROTATIONAL CORE</v>
          </cell>
          <cell r="E600" t="str">
            <v>ROTATIONAL CORE</v>
          </cell>
          <cell r="F600" t="str">
            <v>PIÈCE</v>
          </cell>
          <cell r="G600">
            <v>22</v>
          </cell>
          <cell r="H600">
            <v>20.37037037037037</v>
          </cell>
          <cell r="I600">
            <v>0.15</v>
          </cell>
          <cell r="J600">
            <v>23.425925925925924</v>
          </cell>
          <cell r="K600">
            <v>23.43</v>
          </cell>
          <cell r="L600">
            <v>45</v>
          </cell>
          <cell r="M600">
            <v>0.4794238683127573</v>
          </cell>
          <cell r="N600">
            <v>54</v>
          </cell>
          <cell r="O600">
            <v>37.5</v>
          </cell>
          <cell r="P600">
            <v>-0.16666666666666666</v>
          </cell>
          <cell r="Q600">
            <v>0.37530864197530867</v>
          </cell>
          <cell r="R600">
            <v>41.666249999999998</v>
          </cell>
          <cell r="S600">
            <v>34.237799999999993</v>
          </cell>
          <cell r="T600">
            <v>3.53</v>
          </cell>
        </row>
        <row r="601">
          <cell r="A601">
            <v>2578</v>
          </cell>
          <cell r="B601">
            <v>410901</v>
          </cell>
          <cell r="C601" t="str">
            <v>AMAYA</v>
          </cell>
          <cell r="D601" t="str">
            <v>ROTULE MULTIFONCTION PAR 6</v>
          </cell>
          <cell r="E601" t="str">
            <v>ROTULE MULTIFONCTION PAR 6</v>
          </cell>
          <cell r="F601" t="str">
            <v>LOT DE 6</v>
          </cell>
          <cell r="G601">
            <v>0</v>
          </cell>
          <cell r="H601">
            <v>3.4875000000000003</v>
          </cell>
          <cell r="I601">
            <v>0.1</v>
          </cell>
          <cell r="J601">
            <v>3.8362500000000006</v>
          </cell>
          <cell r="K601">
            <v>3.84</v>
          </cell>
          <cell r="L601">
            <v>10</v>
          </cell>
          <cell r="M601">
            <v>0.6163749999999999</v>
          </cell>
          <cell r="N601">
            <v>12</v>
          </cell>
          <cell r="O601">
            <v>8</v>
          </cell>
          <cell r="P601">
            <v>-0.2</v>
          </cell>
          <cell r="Q601">
            <v>0.52046874999999992</v>
          </cell>
          <cell r="R601">
            <v>8.8887999999999998</v>
          </cell>
          <cell r="S601">
            <v>6.5194999999999999</v>
          </cell>
          <cell r="T601">
            <v>0.4</v>
          </cell>
        </row>
        <row r="602">
          <cell r="A602">
            <v>3712</v>
          </cell>
          <cell r="B602">
            <v>0</v>
          </cell>
          <cell r="C602" t="str">
            <v>WOHLSTAND</v>
          </cell>
          <cell r="D602" t="str">
            <v>RUMBLE ROLLER</v>
          </cell>
          <cell r="E602" t="str">
            <v>RUMBLE ROLLER</v>
          </cell>
          <cell r="F602" t="str">
            <v>PIÈCE</v>
          </cell>
          <cell r="G602">
            <v>6.1</v>
          </cell>
          <cell r="H602">
            <v>5.648148148148147</v>
          </cell>
          <cell r="I602">
            <v>0.15</v>
          </cell>
          <cell r="J602">
            <v>6.4953703703703685</v>
          </cell>
          <cell r="K602">
            <v>6.5</v>
          </cell>
          <cell r="L602">
            <v>28.5</v>
          </cell>
          <cell r="M602">
            <v>0.7720922677063029</v>
          </cell>
          <cell r="N602">
            <v>34.199999999999996</v>
          </cell>
          <cell r="O602">
            <v>17</v>
          </cell>
          <cell r="P602">
            <v>-0.40350877192982454</v>
          </cell>
          <cell r="Q602">
            <v>0.61791938997821361</v>
          </cell>
          <cell r="R602">
            <v>18.8887</v>
          </cell>
          <cell r="S602">
            <v>12.5</v>
          </cell>
          <cell r="T602">
            <v>0.75</v>
          </cell>
        </row>
        <row r="603">
          <cell r="A603">
            <v>3565</v>
          </cell>
          <cell r="C603" t="str">
            <v>METAL BOXE</v>
          </cell>
          <cell r="D603" t="str">
            <v>SAC DE FRAPPE 120CM CUIR</v>
          </cell>
          <cell r="F603" t="str">
            <v>PIÈCE</v>
          </cell>
          <cell r="H603">
            <v>100.24</v>
          </cell>
          <cell r="I603">
            <v>0.1</v>
          </cell>
          <cell r="J603">
            <v>110.26400000000001</v>
          </cell>
          <cell r="K603">
            <v>110.26</v>
          </cell>
          <cell r="L603">
            <v>156.63</v>
          </cell>
          <cell r="M603">
            <v>0.29602247334482534</v>
          </cell>
          <cell r="N603">
            <v>187.95599999999999</v>
          </cell>
          <cell r="O603">
            <v>149.16999999999999</v>
          </cell>
          <cell r="P603">
            <v>-4.7628168294707326E-2</v>
          </cell>
          <cell r="Q603">
            <v>0.26081651806663531</v>
          </cell>
          <cell r="R603">
            <v>165.74278699999999</v>
          </cell>
          <cell r="S603" t="str">
            <v/>
          </cell>
          <cell r="T603">
            <v>45</v>
          </cell>
        </row>
        <row r="604">
          <cell r="A604">
            <v>2596</v>
          </cell>
          <cell r="B604">
            <v>0</v>
          </cell>
          <cell r="C604" t="str">
            <v>METAL BOXE</v>
          </cell>
          <cell r="D604" t="str">
            <v>SAC DE FRAPPE 120CM SYNTHETIC</v>
          </cell>
          <cell r="E604" t="str">
            <v>SAC DE FRAPPE 120CM SYNTHETIC</v>
          </cell>
          <cell r="F604" t="str">
            <v>PIÈCE</v>
          </cell>
          <cell r="G604">
            <v>0</v>
          </cell>
          <cell r="H604">
            <v>71.680000000000007</v>
          </cell>
          <cell r="I604">
            <v>0.1</v>
          </cell>
          <cell r="J604">
            <v>78.848000000000013</v>
          </cell>
          <cell r="K604">
            <v>78.849999999999994</v>
          </cell>
          <cell r="L604">
            <v>112</v>
          </cell>
          <cell r="M604">
            <v>0.29599999999999993</v>
          </cell>
          <cell r="N604">
            <v>134.4</v>
          </cell>
          <cell r="O604">
            <v>106.67</v>
          </cell>
          <cell r="P604">
            <v>-4.7589285714285702E-2</v>
          </cell>
          <cell r="Q604">
            <v>0.2608230992781474</v>
          </cell>
          <cell r="R604">
            <v>118.52103699999999</v>
          </cell>
          <cell r="S604">
            <v>85.336000000000013</v>
          </cell>
          <cell r="T604">
            <v>35</v>
          </cell>
        </row>
        <row r="605">
          <cell r="A605">
            <v>3557</v>
          </cell>
          <cell r="B605">
            <v>0</v>
          </cell>
          <cell r="C605" t="str">
            <v>METAL BOXE</v>
          </cell>
          <cell r="D605" t="str">
            <v>SAC DE FRAPPE 150CM SYNTHÉTIC</v>
          </cell>
          <cell r="E605" t="str">
            <v>Sac de frappe 150cm synthétic</v>
          </cell>
          <cell r="F605" t="str">
            <v>PIÈCE</v>
          </cell>
          <cell r="G605">
            <v>0</v>
          </cell>
          <cell r="H605">
            <v>77.83</v>
          </cell>
          <cell r="I605">
            <v>0.1</v>
          </cell>
          <cell r="J605">
            <v>85.613</v>
          </cell>
          <cell r="K605">
            <v>85.61</v>
          </cell>
          <cell r="L605">
            <v>121.62</v>
          </cell>
          <cell r="M605">
            <v>0.29606150304226286</v>
          </cell>
          <cell r="N605">
            <v>145.94399999999999</v>
          </cell>
          <cell r="O605">
            <v>115.83</v>
          </cell>
          <cell r="P605">
            <v>-4.760730143068579E-2</v>
          </cell>
          <cell r="Q605">
            <v>0.26087369420702755</v>
          </cell>
          <cell r="R605">
            <v>128.698713</v>
          </cell>
          <cell r="S605">
            <v>92.664000000000001</v>
          </cell>
          <cell r="T605">
            <v>48</v>
          </cell>
        </row>
        <row r="606">
          <cell r="A606">
            <v>3556</v>
          </cell>
          <cell r="B606">
            <v>0</v>
          </cell>
          <cell r="C606" t="str">
            <v>METAL BOXE</v>
          </cell>
          <cell r="D606" t="str">
            <v>SAC DE FRAPPE 180CM CUIR</v>
          </cell>
          <cell r="E606" t="str">
            <v>Sac de frappe 180cm cuir</v>
          </cell>
          <cell r="F606" t="str">
            <v>PIÈCE</v>
          </cell>
          <cell r="G606">
            <v>0</v>
          </cell>
          <cell r="H606">
            <v>156.24</v>
          </cell>
          <cell r="I606">
            <v>0.1</v>
          </cell>
          <cell r="J606">
            <v>171.86400000000003</v>
          </cell>
          <cell r="K606">
            <v>171.86</v>
          </cell>
          <cell r="L606">
            <v>244.13</v>
          </cell>
          <cell r="M606">
            <v>0.296014418547495</v>
          </cell>
          <cell r="N606">
            <v>292.95599999999996</v>
          </cell>
          <cell r="O606">
            <v>232.5</v>
          </cell>
          <cell r="P606">
            <v>-4.7638553229836546E-2</v>
          </cell>
          <cell r="Q606">
            <v>0.26079999999999981</v>
          </cell>
          <cell r="R606">
            <v>258.33074999999997</v>
          </cell>
          <cell r="S606">
            <v>186</v>
          </cell>
          <cell r="T606">
            <v>90</v>
          </cell>
        </row>
        <row r="607">
          <cell r="A607">
            <v>2595</v>
          </cell>
          <cell r="B607">
            <v>0</v>
          </cell>
          <cell r="C607" t="str">
            <v>METAL BOXE</v>
          </cell>
          <cell r="D607" t="str">
            <v>SAC DE FRAPPE 180CM SYNTHETIC</v>
          </cell>
          <cell r="E607" t="str">
            <v>SAC DE FRAPPE 180CM SYNTHETIC</v>
          </cell>
          <cell r="F607" t="str">
            <v>PIÈCE</v>
          </cell>
          <cell r="G607">
            <v>0</v>
          </cell>
          <cell r="H607">
            <v>89.04</v>
          </cell>
          <cell r="I607">
            <v>0.1</v>
          </cell>
          <cell r="J607">
            <v>97.944000000000017</v>
          </cell>
          <cell r="K607">
            <v>97.94</v>
          </cell>
          <cell r="L607">
            <v>139.13</v>
          </cell>
          <cell r="M607">
            <v>0.29602530007906258</v>
          </cell>
          <cell r="N607">
            <v>166.95599999999999</v>
          </cell>
          <cell r="O607">
            <v>132.5</v>
          </cell>
          <cell r="P607">
            <v>-4.7653273916480957E-2</v>
          </cell>
          <cell r="Q607">
            <v>0.26079999999999992</v>
          </cell>
          <cell r="R607">
            <v>147.22075000000001</v>
          </cell>
          <cell r="S607">
            <v>139.96799999999999</v>
          </cell>
          <cell r="T607">
            <v>70</v>
          </cell>
        </row>
        <row r="608">
          <cell r="A608">
            <v>1733</v>
          </cell>
          <cell r="B608">
            <v>610081</v>
          </cell>
          <cell r="C608" t="str">
            <v>AMAYA</v>
          </cell>
          <cell r="D608" t="str">
            <v>SANGLES YOGA</v>
          </cell>
          <cell r="E608" t="str">
            <v>SANGLES YOGA</v>
          </cell>
          <cell r="F608" t="str">
            <v>PIÈCE</v>
          </cell>
          <cell r="G608">
            <v>0</v>
          </cell>
          <cell r="H608">
            <v>3.1500000000000004</v>
          </cell>
          <cell r="I608">
            <v>0.1</v>
          </cell>
          <cell r="J608">
            <v>3.4650000000000007</v>
          </cell>
          <cell r="K608">
            <v>3.47</v>
          </cell>
          <cell r="L608">
            <v>8.6</v>
          </cell>
          <cell r="M608">
            <v>0.59709302325581382</v>
          </cell>
          <cell r="N608">
            <v>10.319999999999999</v>
          </cell>
          <cell r="O608">
            <v>6.5</v>
          </cell>
          <cell r="P608">
            <v>-0.24418604651162787</v>
          </cell>
          <cell r="Q608">
            <v>0.46692307692307677</v>
          </cell>
          <cell r="R608">
            <v>7.2221500000000001</v>
          </cell>
          <cell r="S608">
            <v>6.5</v>
          </cell>
          <cell r="T608">
            <v>0.03</v>
          </cell>
        </row>
        <row r="609">
          <cell r="A609">
            <v>5013</v>
          </cell>
          <cell r="B609" t="str">
            <v>EB02</v>
          </cell>
          <cell r="C609" t="str">
            <v>BODY TONE</v>
          </cell>
          <cell r="D609" t="str">
            <v>SCOTT BENCH</v>
          </cell>
          <cell r="F609" t="str">
            <v>PIÈCE</v>
          </cell>
          <cell r="G609">
            <v>250</v>
          </cell>
          <cell r="H609">
            <v>231.48148148148147</v>
          </cell>
          <cell r="I609">
            <v>0.1</v>
          </cell>
          <cell r="J609">
            <v>254.62962962962965</v>
          </cell>
          <cell r="K609">
            <v>254.63</v>
          </cell>
          <cell r="L609">
            <v>525</v>
          </cell>
          <cell r="M609">
            <v>0.5149911816578483</v>
          </cell>
          <cell r="N609">
            <v>630</v>
          </cell>
          <cell r="O609">
            <v>367.5</v>
          </cell>
          <cell r="P609">
            <v>-0.3</v>
          </cell>
          <cell r="Q609">
            <v>0.30713025951121187</v>
          </cell>
          <cell r="R609">
            <v>408.32925</v>
          </cell>
          <cell r="S609" t="str">
            <v/>
          </cell>
          <cell r="T609">
            <v>49</v>
          </cell>
        </row>
        <row r="610">
          <cell r="A610">
            <v>5039</v>
          </cell>
          <cell r="B610" t="str">
            <v>EB05</v>
          </cell>
          <cell r="C610" t="str">
            <v>BODY TONE</v>
          </cell>
          <cell r="D610" t="str">
            <v>SEATED CALF BENCH</v>
          </cell>
          <cell r="F610" t="str">
            <v>PIÈCE</v>
          </cell>
          <cell r="G610">
            <v>315</v>
          </cell>
          <cell r="H610">
            <v>291.66666666666663</v>
          </cell>
          <cell r="I610">
            <v>0.1</v>
          </cell>
          <cell r="J610">
            <v>320.83333333333331</v>
          </cell>
          <cell r="K610">
            <v>320.83</v>
          </cell>
          <cell r="L610">
            <v>640</v>
          </cell>
          <cell r="M610">
            <v>0.49869791666666674</v>
          </cell>
          <cell r="N610">
            <v>768</v>
          </cell>
          <cell r="O610">
            <v>448</v>
          </cell>
          <cell r="P610">
            <v>-0.3</v>
          </cell>
          <cell r="Q610">
            <v>0.28385416666666674</v>
          </cell>
          <cell r="R610">
            <v>497.77279999999996</v>
          </cell>
          <cell r="S610" t="str">
            <v/>
          </cell>
          <cell r="T610">
            <v>61</v>
          </cell>
        </row>
        <row r="611">
          <cell r="A611">
            <v>5008</v>
          </cell>
          <cell r="B611" t="str">
            <v>E53</v>
          </cell>
          <cell r="C611" t="str">
            <v>BODY TONE</v>
          </cell>
          <cell r="D611" t="str">
            <v>SEATED LEG CURL - E53</v>
          </cell>
          <cell r="F611" t="str">
            <v>PIÈCE</v>
          </cell>
          <cell r="G611">
            <v>1350</v>
          </cell>
          <cell r="H611">
            <v>1250</v>
          </cell>
          <cell r="I611">
            <v>0.1</v>
          </cell>
          <cell r="J611">
            <v>1375</v>
          </cell>
          <cell r="K611">
            <v>1375</v>
          </cell>
          <cell r="L611">
            <v>2985</v>
          </cell>
          <cell r="M611">
            <v>0.53936348408710222</v>
          </cell>
          <cell r="N611">
            <v>3582</v>
          </cell>
          <cell r="O611">
            <v>2089.5</v>
          </cell>
          <cell r="P611">
            <v>-0.3</v>
          </cell>
          <cell r="Q611">
            <v>0.34194783441014598</v>
          </cell>
          <cell r="R611">
            <v>2321.64345</v>
          </cell>
          <cell r="S611" t="str">
            <v/>
          </cell>
          <cell r="T611">
            <v>229</v>
          </cell>
        </row>
        <row r="612">
          <cell r="A612">
            <v>5024</v>
          </cell>
          <cell r="B612" t="str">
            <v>E15</v>
          </cell>
          <cell r="C612" t="str">
            <v>BODY TONE</v>
          </cell>
          <cell r="D612" t="str">
            <v>SEATED ROW 95KG - E15</v>
          </cell>
          <cell r="F612" t="str">
            <v>PIÈCE</v>
          </cell>
          <cell r="G612">
            <v>1295</v>
          </cell>
          <cell r="H612">
            <v>1199.0740740740739</v>
          </cell>
          <cell r="I612">
            <v>0.1</v>
          </cell>
          <cell r="J612">
            <v>1318.9814814814813</v>
          </cell>
          <cell r="K612">
            <v>1318.98</v>
          </cell>
          <cell r="L612">
            <v>2985</v>
          </cell>
          <cell r="M612">
            <v>0.55813015695762769</v>
          </cell>
          <cell r="N612">
            <v>3582</v>
          </cell>
          <cell r="O612">
            <v>2089.5</v>
          </cell>
          <cell r="P612">
            <v>-0.3</v>
          </cell>
          <cell r="Q612">
            <v>0.36875736708232532</v>
          </cell>
          <cell r="R612">
            <v>2321.64345</v>
          </cell>
          <cell r="S612" t="str">
            <v/>
          </cell>
          <cell r="T612">
            <v>215</v>
          </cell>
        </row>
        <row r="613">
          <cell r="A613">
            <v>3733</v>
          </cell>
          <cell r="C613" t="str">
            <v>AMAYA</v>
          </cell>
          <cell r="D613" t="str">
            <v>SÉRIE 3 SOFT MEDECINE BALL</v>
          </cell>
          <cell r="E613" t="str">
            <v>série soft medecine ball</v>
          </cell>
          <cell r="F613" t="str">
            <v>SET</v>
          </cell>
          <cell r="G613">
            <v>0</v>
          </cell>
          <cell r="H613">
            <v>74.81</v>
          </cell>
          <cell r="I613">
            <v>0.1</v>
          </cell>
          <cell r="J613">
            <v>82.291000000000011</v>
          </cell>
          <cell r="K613">
            <v>82.29</v>
          </cell>
          <cell r="L613">
            <v>150</v>
          </cell>
          <cell r="M613">
            <v>0.45139333333333331</v>
          </cell>
          <cell r="N613">
            <v>180</v>
          </cell>
          <cell r="O613">
            <v>135</v>
          </cell>
          <cell r="P613">
            <v>-0.1</v>
          </cell>
          <cell r="Q613">
            <v>0.39043703703703692</v>
          </cell>
          <cell r="R613">
            <v>149.99850000000001</v>
          </cell>
          <cell r="S613">
            <v>136.51850000000002</v>
          </cell>
          <cell r="T613">
            <v>0</v>
          </cell>
        </row>
        <row r="614">
          <cell r="A614">
            <v>3558</v>
          </cell>
          <cell r="B614">
            <v>0</v>
          </cell>
          <cell r="C614" t="str">
            <v>KABBANI</v>
          </cell>
          <cell r="D614" t="str">
            <v>SÉRIE AB-MXR</v>
          </cell>
          <cell r="E614" t="str">
            <v>série AB-MXR</v>
          </cell>
          <cell r="F614" t="str">
            <v>SET</v>
          </cell>
          <cell r="G614">
            <v>0</v>
          </cell>
          <cell r="H614">
            <v>173.03</v>
          </cell>
          <cell r="I614">
            <v>0.15</v>
          </cell>
          <cell r="J614">
            <v>198.9845</v>
          </cell>
          <cell r="K614">
            <v>198.98</v>
          </cell>
          <cell r="L614">
            <v>277</v>
          </cell>
          <cell r="M614">
            <v>0.28164440433213001</v>
          </cell>
          <cell r="N614">
            <v>332.4</v>
          </cell>
          <cell r="O614">
            <v>235.5</v>
          </cell>
          <cell r="P614">
            <v>-0.14981949458483754</v>
          </cell>
          <cell r="Q614">
            <v>0.15505520169851383</v>
          </cell>
          <cell r="R614">
            <v>261.66404999999997</v>
          </cell>
          <cell r="S614">
            <v>250.96250000000001</v>
          </cell>
          <cell r="T614">
            <v>0</v>
          </cell>
        </row>
        <row r="615">
          <cell r="A615">
            <v>1735</v>
          </cell>
          <cell r="B615">
            <v>0</v>
          </cell>
          <cell r="C615" t="str">
            <v>WOHLSTAND</v>
          </cell>
          <cell r="D615" t="str">
            <v>SÉRIE DISQUES RONDS</v>
          </cell>
          <cell r="E615" t="str">
            <v>série disques ronds</v>
          </cell>
          <cell r="F615" t="str">
            <v>SET</v>
          </cell>
          <cell r="G615">
            <v>57.89</v>
          </cell>
          <cell r="H615">
            <v>53.601851851851848</v>
          </cell>
          <cell r="I615">
            <v>0.15</v>
          </cell>
          <cell r="J615">
            <v>61.642129629629622</v>
          </cell>
          <cell r="K615">
            <v>61.64</v>
          </cell>
          <cell r="L615">
            <v>178</v>
          </cell>
          <cell r="M615">
            <v>0.65369590095713703</v>
          </cell>
          <cell r="N615">
            <v>213.6</v>
          </cell>
          <cell r="O615">
            <v>133.9</v>
          </cell>
          <cell r="P615">
            <v>-0.24775280898876401</v>
          </cell>
          <cell r="Q615">
            <v>0.53964055541725453</v>
          </cell>
          <cell r="R615">
            <v>148.77629000000002</v>
          </cell>
          <cell r="S615">
            <v>164.75399999999999</v>
          </cell>
          <cell r="T615">
            <v>0</v>
          </cell>
        </row>
        <row r="616">
          <cell r="A616">
            <v>3725</v>
          </cell>
          <cell r="B616">
            <v>0</v>
          </cell>
          <cell r="C616" t="str">
            <v>WOHLSTAND</v>
          </cell>
          <cell r="D616" t="str">
            <v>SÉRIE FITNESS TUBE</v>
          </cell>
          <cell r="E616" t="str">
            <v>série fitness tube</v>
          </cell>
          <cell r="F616" t="str">
            <v>SET</v>
          </cell>
          <cell r="G616">
            <v>5.73</v>
          </cell>
          <cell r="H616">
            <v>5.3055555555555554</v>
          </cell>
          <cell r="I616">
            <v>0.15</v>
          </cell>
          <cell r="J616">
            <v>6.1013888888888879</v>
          </cell>
          <cell r="K616">
            <v>6.1</v>
          </cell>
          <cell r="L616">
            <v>20.2</v>
          </cell>
          <cell r="M616">
            <v>0.69795104510451056</v>
          </cell>
          <cell r="N616">
            <v>24.24</v>
          </cell>
          <cell r="O616">
            <v>12.3</v>
          </cell>
          <cell r="P616">
            <v>-0.39108910891089105</v>
          </cell>
          <cell r="Q616">
            <v>0.50395212285456203</v>
          </cell>
          <cell r="R616">
            <v>13.66653</v>
          </cell>
          <cell r="S616">
            <v>10.836</v>
          </cell>
          <cell r="T616">
            <v>0</v>
          </cell>
        </row>
        <row r="617">
          <cell r="A617">
            <v>3727</v>
          </cell>
          <cell r="C617" t="str">
            <v>AMAYA</v>
          </cell>
          <cell r="D617" t="str">
            <v>SÉRIE FITNESS TUBE PRO</v>
          </cell>
          <cell r="E617" t="str">
            <v>série fitness tube pro</v>
          </cell>
          <cell r="F617" t="str">
            <v>SET</v>
          </cell>
          <cell r="G617">
            <v>0</v>
          </cell>
          <cell r="H617">
            <v>15.08</v>
          </cell>
          <cell r="I617">
            <v>0.1</v>
          </cell>
          <cell r="J617">
            <v>16.588000000000001</v>
          </cell>
          <cell r="K617">
            <v>16.59</v>
          </cell>
          <cell r="L617">
            <v>36</v>
          </cell>
          <cell r="M617">
            <v>0.53922222222222227</v>
          </cell>
          <cell r="N617">
            <v>43.199999999999996</v>
          </cell>
          <cell r="O617">
            <v>30.95</v>
          </cell>
          <cell r="P617">
            <v>-0.14027777777777781</v>
          </cell>
          <cell r="Q617">
            <v>0.46403877221324707</v>
          </cell>
          <cell r="R617">
            <v>34.388545000000001</v>
          </cell>
          <cell r="S617">
            <v>27.656999999999996</v>
          </cell>
          <cell r="T617">
            <v>0</v>
          </cell>
        </row>
        <row r="618">
          <cell r="A618">
            <v>3728</v>
          </cell>
          <cell r="C618" t="str">
            <v>AMAYA</v>
          </cell>
          <cell r="D618" t="str">
            <v>SÉRIE HAIE D'OBSTACLE</v>
          </cell>
          <cell r="E618" t="str">
            <v>Série haie d'obstacle</v>
          </cell>
          <cell r="F618" t="str">
            <v>SET</v>
          </cell>
          <cell r="G618">
            <v>0</v>
          </cell>
          <cell r="H618">
            <v>11.18</v>
          </cell>
          <cell r="I618">
            <v>0.1</v>
          </cell>
          <cell r="J618">
            <v>12.298</v>
          </cell>
          <cell r="K618">
            <v>12.3</v>
          </cell>
          <cell r="L618">
            <v>24.92</v>
          </cell>
          <cell r="M618">
            <v>0.50650080256821828</v>
          </cell>
          <cell r="N618">
            <v>29.904</v>
          </cell>
          <cell r="O618">
            <v>22.45</v>
          </cell>
          <cell r="P618">
            <v>-9.9117174959871684E-2</v>
          </cell>
          <cell r="Q618">
            <v>0.45220489977728284</v>
          </cell>
          <cell r="R618">
            <v>24.944194999999997</v>
          </cell>
          <cell r="S618">
            <v>18.712</v>
          </cell>
          <cell r="T618">
            <v>0</v>
          </cell>
        </row>
        <row r="619">
          <cell r="A619">
            <v>3593</v>
          </cell>
          <cell r="C619" t="str">
            <v>AMAYA</v>
          </cell>
          <cell r="D619" t="str">
            <v>SERIE KETTLEBELL CAST IRON</v>
          </cell>
          <cell r="F619" t="str">
            <v>SET</v>
          </cell>
          <cell r="H619">
            <v>184.91</v>
          </cell>
          <cell r="I619">
            <v>0.1</v>
          </cell>
          <cell r="J619">
            <v>203.40100000000001</v>
          </cell>
          <cell r="L619">
            <v>339</v>
          </cell>
          <cell r="M619">
            <v>0.39999705014749265</v>
          </cell>
          <cell r="N619">
            <v>406.8</v>
          </cell>
          <cell r="O619">
            <v>305.14999999999998</v>
          </cell>
          <cell r="P619">
            <v>-9.9852507374631333E-2</v>
          </cell>
          <cell r="Q619">
            <v>0.33343929215140089</v>
          </cell>
          <cell r="R619">
            <v>339.05216499999995</v>
          </cell>
          <cell r="S619" t="str">
            <v/>
          </cell>
        </row>
        <row r="620">
          <cell r="A620">
            <v>3802</v>
          </cell>
          <cell r="C620" t="str">
            <v>AMAYA</v>
          </cell>
          <cell r="D620" t="str">
            <v>SÉRIE KETTLEBELL COULEUR 8 - 48kgs</v>
          </cell>
          <cell r="E620" t="str">
            <v>Série kettlebell couleur</v>
          </cell>
          <cell r="F620" t="str">
            <v>SET</v>
          </cell>
          <cell r="G620">
            <v>0</v>
          </cell>
          <cell r="H620">
            <v>1222.78</v>
          </cell>
          <cell r="I620">
            <v>0.1</v>
          </cell>
          <cell r="J620">
            <v>1345.058</v>
          </cell>
          <cell r="K620">
            <v>1345.06</v>
          </cell>
          <cell r="L620">
            <v>1701</v>
          </cell>
          <cell r="M620">
            <v>0.20925455614344501</v>
          </cell>
          <cell r="N620">
            <v>2041.1999999999998</v>
          </cell>
          <cell r="O620">
            <v>1516.8</v>
          </cell>
          <cell r="P620">
            <v>-0.10828924162257499</v>
          </cell>
          <cell r="Q620">
            <v>0.11322652953586498</v>
          </cell>
          <cell r="R620">
            <v>1685.31648</v>
          </cell>
          <cell r="S620">
            <v>1899.944</v>
          </cell>
          <cell r="T620">
            <v>0</v>
          </cell>
        </row>
        <row r="621">
          <cell r="A621">
            <v>2464</v>
          </cell>
          <cell r="B621">
            <v>0</v>
          </cell>
          <cell r="C621" t="str">
            <v>WOHLSTAND</v>
          </cell>
          <cell r="D621" t="str">
            <v>SÉRIE KETTLEBELL NOIR</v>
          </cell>
          <cell r="E621" t="str">
            <v>Série kettlebell noir</v>
          </cell>
          <cell r="F621" t="str">
            <v>SET</v>
          </cell>
          <cell r="G621">
            <v>458.6</v>
          </cell>
          <cell r="H621">
            <v>424.62962962962962</v>
          </cell>
          <cell r="I621">
            <v>0.15</v>
          </cell>
          <cell r="J621">
            <v>488.32407407407402</v>
          </cell>
          <cell r="K621">
            <v>488.32</v>
          </cell>
          <cell r="L621">
            <v>951.7</v>
          </cell>
          <cell r="M621">
            <v>0.48689285061040877</v>
          </cell>
          <cell r="N621">
            <v>1142.04</v>
          </cell>
          <cell r="O621">
            <v>771</v>
          </cell>
          <cell r="P621">
            <v>-0.1898707575916781</v>
          </cell>
          <cell r="Q621">
            <v>0.36663544218667443</v>
          </cell>
          <cell r="R621">
            <v>856.65809999999999</v>
          </cell>
          <cell r="S621">
            <v>702.14199999999994</v>
          </cell>
          <cell r="T621">
            <v>0</v>
          </cell>
        </row>
        <row r="622">
          <cell r="A622">
            <v>2460</v>
          </cell>
          <cell r="B622">
            <v>0</v>
          </cell>
          <cell r="C622" t="str">
            <v>RISING</v>
          </cell>
          <cell r="D622" t="str">
            <v>SÉRIE MEDECINE BALL</v>
          </cell>
          <cell r="E622" t="str">
            <v>série medecine ball</v>
          </cell>
          <cell r="F622" t="str">
            <v>SET</v>
          </cell>
          <cell r="G622">
            <v>48.68</v>
          </cell>
          <cell r="H622">
            <v>45.074074074074069</v>
          </cell>
          <cell r="I622">
            <v>0.15</v>
          </cell>
          <cell r="J622">
            <v>51.835185185185175</v>
          </cell>
          <cell r="K622">
            <v>51.84</v>
          </cell>
          <cell r="L622">
            <v>125</v>
          </cell>
          <cell r="M622">
            <v>0.58531851851851857</v>
          </cell>
          <cell r="N622">
            <v>150</v>
          </cell>
          <cell r="O622">
            <v>95</v>
          </cell>
          <cell r="P622">
            <v>-0.24</v>
          </cell>
          <cell r="Q622">
            <v>0.45436647173489286</v>
          </cell>
          <cell r="R622">
            <v>105.5545</v>
          </cell>
          <cell r="S622">
            <v>108.801</v>
          </cell>
          <cell r="T622">
            <v>0</v>
          </cell>
        </row>
        <row r="623">
          <cell r="A623">
            <v>3730</v>
          </cell>
          <cell r="B623">
            <v>0</v>
          </cell>
          <cell r="C623" t="str">
            <v>RISING</v>
          </cell>
          <cell r="D623" t="str">
            <v>SERIE POWER BAG</v>
          </cell>
          <cell r="E623" t="str">
            <v>Série power bag</v>
          </cell>
          <cell r="F623" t="str">
            <v>SET</v>
          </cell>
          <cell r="G623">
            <v>102.5</v>
          </cell>
          <cell r="H623">
            <v>94.907407407407405</v>
          </cell>
          <cell r="I623">
            <v>0.15</v>
          </cell>
          <cell r="J623">
            <v>109.1435185185185</v>
          </cell>
          <cell r="K623">
            <v>109.14</v>
          </cell>
          <cell r="L623">
            <v>300</v>
          </cell>
          <cell r="M623">
            <v>0.63618827160493829</v>
          </cell>
          <cell r="N623">
            <v>360</v>
          </cell>
          <cell r="O623">
            <v>225</v>
          </cell>
          <cell r="P623">
            <v>-0.25</v>
          </cell>
          <cell r="Q623">
            <v>0.51491769547325106</v>
          </cell>
          <cell r="R623">
            <v>249.9975</v>
          </cell>
          <cell r="S623">
            <v>191.39400000000001</v>
          </cell>
          <cell r="T623">
            <v>0</v>
          </cell>
        </row>
        <row r="624">
          <cell r="A624">
            <v>3731</v>
          </cell>
          <cell r="B624">
            <v>0</v>
          </cell>
          <cell r="C624" t="str">
            <v>RISING</v>
          </cell>
          <cell r="D624" t="str">
            <v>SÉRIE POWER BAND</v>
          </cell>
          <cell r="E624" t="str">
            <v>Série power band</v>
          </cell>
          <cell r="F624" t="str">
            <v>SET</v>
          </cell>
          <cell r="G624">
            <v>32.950000000000003</v>
          </cell>
          <cell r="H624">
            <v>30.50925925925926</v>
          </cell>
          <cell r="I624">
            <v>0.15</v>
          </cell>
          <cell r="J624">
            <v>35.085648148148145</v>
          </cell>
          <cell r="K624">
            <v>35.090000000000003</v>
          </cell>
          <cell r="L624">
            <v>120</v>
          </cell>
          <cell r="M624">
            <v>0.70761959876543212</v>
          </cell>
          <cell r="N624">
            <v>144</v>
          </cell>
          <cell r="O624">
            <v>102.5</v>
          </cell>
          <cell r="P624">
            <v>-0.14583333333333334</v>
          </cell>
          <cell r="Q624">
            <v>0.6577009936766034</v>
          </cell>
          <cell r="R624">
            <v>113.88775</v>
          </cell>
          <cell r="S624">
            <v>66.85199999999999</v>
          </cell>
          <cell r="T624">
            <v>0</v>
          </cell>
        </row>
        <row r="625">
          <cell r="A625">
            <v>3732</v>
          </cell>
          <cell r="B625">
            <v>0</v>
          </cell>
          <cell r="C625" t="str">
            <v>RISING</v>
          </cell>
          <cell r="D625" t="str">
            <v>SÉRIE SLAMBALL</v>
          </cell>
          <cell r="E625" t="str">
            <v>série slamball</v>
          </cell>
          <cell r="F625" t="str">
            <v>SET</v>
          </cell>
          <cell r="G625">
            <v>34.9</v>
          </cell>
          <cell r="H625">
            <v>32.31481481481481</v>
          </cell>
          <cell r="I625">
            <v>0.15</v>
          </cell>
          <cell r="J625">
            <v>37.162037037037031</v>
          </cell>
          <cell r="K625">
            <v>37.159999999999997</v>
          </cell>
          <cell r="L625">
            <v>121.5</v>
          </cell>
          <cell r="M625">
            <v>0.69413961286389281</v>
          </cell>
          <cell r="N625">
            <v>145.79999999999998</v>
          </cell>
          <cell r="O625">
            <v>91.3</v>
          </cell>
          <cell r="P625">
            <v>-0.24855967078189303</v>
          </cell>
          <cell r="Q625">
            <v>0.59296783091963823</v>
          </cell>
          <cell r="R625">
            <v>101.44342999999999</v>
          </cell>
          <cell r="S625">
            <v>66.225499999999997</v>
          </cell>
          <cell r="T625">
            <v>0</v>
          </cell>
        </row>
        <row r="626">
          <cell r="A626">
            <v>4081</v>
          </cell>
          <cell r="C626" t="str">
            <v>BODY TONE</v>
          </cell>
          <cell r="D626" t="str">
            <v>SERIES HALTERE ROND 2,5KG A 30KG</v>
          </cell>
          <cell r="F626" t="str">
            <v>SET</v>
          </cell>
          <cell r="G626">
            <v>780</v>
          </cell>
          <cell r="H626">
            <v>722.22222222222217</v>
          </cell>
          <cell r="I626">
            <v>0.1</v>
          </cell>
          <cell r="J626">
            <v>794.44444444444446</v>
          </cell>
          <cell r="K626">
            <v>794.44</v>
          </cell>
          <cell r="L626">
            <v>1560</v>
          </cell>
          <cell r="M626">
            <v>0.4907407407407407</v>
          </cell>
          <cell r="N626">
            <v>1872</v>
          </cell>
          <cell r="O626">
            <v>1092</v>
          </cell>
          <cell r="P626">
            <v>-0.3</v>
          </cell>
          <cell r="Q626">
            <v>0.27248677248677244</v>
          </cell>
          <cell r="R626">
            <v>1213.3211999999999</v>
          </cell>
          <cell r="S626" t="str">
            <v/>
          </cell>
        </row>
        <row r="627">
          <cell r="A627">
            <v>4082</v>
          </cell>
          <cell r="C627" t="str">
            <v>BODY TONE</v>
          </cell>
          <cell r="D627" t="str">
            <v>SERIES HALTERE ROND 2,5KG A 40KG</v>
          </cell>
          <cell r="F627" t="str">
            <v>SET</v>
          </cell>
          <cell r="G627">
            <v>1360</v>
          </cell>
          <cell r="H627">
            <v>1259.2592592592591</v>
          </cell>
          <cell r="I627">
            <v>0.1</v>
          </cell>
          <cell r="J627">
            <v>1385.1851851851852</v>
          </cell>
          <cell r="K627">
            <v>1385.19</v>
          </cell>
          <cell r="L627">
            <v>2720</v>
          </cell>
          <cell r="M627">
            <v>0.4907407407407407</v>
          </cell>
          <cell r="N627">
            <v>3264</v>
          </cell>
          <cell r="O627">
            <v>1904</v>
          </cell>
          <cell r="P627">
            <v>-0.3</v>
          </cell>
          <cell r="Q627">
            <v>0.27248677248677244</v>
          </cell>
          <cell r="R627">
            <v>2115.5344</v>
          </cell>
          <cell r="S627" t="str">
            <v/>
          </cell>
        </row>
        <row r="628">
          <cell r="A628">
            <v>4083</v>
          </cell>
          <cell r="C628" t="str">
            <v>BODY TONE</v>
          </cell>
          <cell r="D628" t="str">
            <v>SERIES HALTERE ROND 2,5KG A 50KG</v>
          </cell>
          <cell r="F628" t="str">
            <v>SET</v>
          </cell>
          <cell r="G628">
            <v>1740</v>
          </cell>
          <cell r="H628">
            <v>1611.1111111111111</v>
          </cell>
          <cell r="I628">
            <v>0.1</v>
          </cell>
          <cell r="J628">
            <v>1772.2222222222224</v>
          </cell>
          <cell r="K628">
            <v>1772.22</v>
          </cell>
          <cell r="L628">
            <v>3480</v>
          </cell>
          <cell r="M628">
            <v>0.4907407407407407</v>
          </cell>
          <cell r="N628">
            <v>4176</v>
          </cell>
          <cell r="O628">
            <v>2436</v>
          </cell>
          <cell r="P628">
            <v>-0.3</v>
          </cell>
          <cell r="Q628">
            <v>0.27248677248677244</v>
          </cell>
          <cell r="R628">
            <v>2706.6396</v>
          </cell>
          <cell r="S628" t="str">
            <v/>
          </cell>
        </row>
        <row r="629">
          <cell r="A629">
            <v>1767</v>
          </cell>
          <cell r="C629" t="str">
            <v>AZUNI</v>
          </cell>
          <cell r="D629" t="str">
            <v>SET DE MASSAGE</v>
          </cell>
          <cell r="F629" t="str">
            <v>SET</v>
          </cell>
          <cell r="G629">
            <v>9.1300000000000008</v>
          </cell>
          <cell r="H629">
            <v>8.4537037037037042</v>
          </cell>
          <cell r="I629">
            <v>0.15</v>
          </cell>
          <cell r="J629">
            <v>9.7217592592592599</v>
          </cell>
          <cell r="K629">
            <v>9.7200000000000006</v>
          </cell>
          <cell r="L629">
            <v>39</v>
          </cell>
          <cell r="M629">
            <v>0.75072412155745494</v>
          </cell>
          <cell r="N629">
            <v>46.8</v>
          </cell>
          <cell r="O629">
            <v>23.5</v>
          </cell>
          <cell r="P629">
            <v>-0.39743589743589741</v>
          </cell>
          <cell r="Q629">
            <v>0.58630811662726556</v>
          </cell>
          <cell r="R629">
            <v>26.110849999999999</v>
          </cell>
          <cell r="S629" t="str">
            <v/>
          </cell>
          <cell r="T629">
            <v>1.2</v>
          </cell>
        </row>
        <row r="630">
          <cell r="A630">
            <v>3735</v>
          </cell>
          <cell r="B630" t="str">
            <v xml:space="preserve">CF1002 I1 </v>
          </cell>
          <cell r="C630" t="str">
            <v>RISING</v>
          </cell>
          <cell r="D630" t="str">
            <v>SHAP HANDLE</v>
          </cell>
          <cell r="E630" t="str">
            <v>SHAP HANDLE</v>
          </cell>
          <cell r="F630" t="str">
            <v>PIÈCE</v>
          </cell>
          <cell r="G630">
            <v>20</v>
          </cell>
          <cell r="H630">
            <v>18.518518518518519</v>
          </cell>
          <cell r="I630">
            <v>0.15</v>
          </cell>
          <cell r="J630">
            <v>21.296296296296294</v>
          </cell>
          <cell r="K630">
            <v>21.3</v>
          </cell>
          <cell r="L630">
            <v>34.5</v>
          </cell>
          <cell r="M630">
            <v>0.38271604938271608</v>
          </cell>
          <cell r="N630">
            <v>41.4</v>
          </cell>
          <cell r="O630">
            <v>29</v>
          </cell>
          <cell r="P630">
            <v>-0.15942028985507245</v>
          </cell>
          <cell r="Q630">
            <v>0.26564495530012777</v>
          </cell>
          <cell r="R630">
            <v>32.221899999999998</v>
          </cell>
          <cell r="S630">
            <v>25.926749999999998</v>
          </cell>
          <cell r="T630">
            <v>1.25</v>
          </cell>
        </row>
        <row r="631">
          <cell r="A631">
            <v>3122</v>
          </cell>
          <cell r="C631" t="str">
            <v>JTB STORE</v>
          </cell>
          <cell r="D631" t="str">
            <v>SHORT F</v>
          </cell>
          <cell r="F631" t="str">
            <v>PIÈCE</v>
          </cell>
          <cell r="H631">
            <v>14</v>
          </cell>
          <cell r="J631">
            <v>14</v>
          </cell>
          <cell r="L631">
            <v>20</v>
          </cell>
          <cell r="M631">
            <v>0.30000000000000004</v>
          </cell>
          <cell r="N631">
            <v>24</v>
          </cell>
          <cell r="O631">
            <v>20</v>
          </cell>
          <cell r="R631">
            <v>22.222000000000001</v>
          </cell>
          <cell r="S631" t="str">
            <v/>
          </cell>
          <cell r="T631">
            <v>0.3</v>
          </cell>
        </row>
        <row r="632">
          <cell r="A632">
            <v>3117</v>
          </cell>
          <cell r="C632" t="str">
            <v>JTB STORE</v>
          </cell>
          <cell r="D632" t="str">
            <v>SHORT PK</v>
          </cell>
          <cell r="F632" t="str">
            <v>PIÈCE</v>
          </cell>
          <cell r="H632">
            <v>21</v>
          </cell>
          <cell r="J632">
            <v>21</v>
          </cell>
          <cell r="L632">
            <v>30</v>
          </cell>
          <cell r="M632">
            <v>0.30000000000000004</v>
          </cell>
          <cell r="N632">
            <v>36</v>
          </cell>
          <cell r="O632">
            <v>30</v>
          </cell>
          <cell r="R632">
            <v>33.332999999999998</v>
          </cell>
          <cell r="S632" t="str">
            <v/>
          </cell>
          <cell r="T632">
            <v>0.3</v>
          </cell>
        </row>
        <row r="633">
          <cell r="A633">
            <v>5046</v>
          </cell>
          <cell r="B633" t="str">
            <v>V20</v>
          </cell>
          <cell r="C633" t="str">
            <v>BODY TONE</v>
          </cell>
          <cell r="D633" t="str">
            <v>SHOULDER PRESS - V20</v>
          </cell>
          <cell r="F633" t="str">
            <v>PIÈCE</v>
          </cell>
          <cell r="G633">
            <v>825</v>
          </cell>
          <cell r="H633">
            <v>763.8888888888888</v>
          </cell>
          <cell r="I633">
            <v>0.1</v>
          </cell>
          <cell r="J633">
            <v>840.27777777777771</v>
          </cell>
          <cell r="K633">
            <v>840.28</v>
          </cell>
          <cell r="L633">
            <v>2075</v>
          </cell>
          <cell r="M633">
            <v>0.59504685408299873</v>
          </cell>
          <cell r="N633">
            <v>2490</v>
          </cell>
          <cell r="O633">
            <v>1452.5</v>
          </cell>
          <cell r="P633">
            <v>-0.3</v>
          </cell>
          <cell r="Q633">
            <v>0.42149550583285522</v>
          </cell>
          <cell r="R633">
            <v>1613.87275</v>
          </cell>
          <cell r="S633" t="str">
            <v/>
          </cell>
          <cell r="T633">
            <v>90</v>
          </cell>
        </row>
        <row r="634">
          <cell r="A634">
            <v>5010</v>
          </cell>
          <cell r="B634" t="str">
            <v>E20</v>
          </cell>
          <cell r="C634" t="str">
            <v>BODY TONE</v>
          </cell>
          <cell r="D634" t="str">
            <v>SHOULDER PRESS 95KG - E20</v>
          </cell>
          <cell r="F634" t="str">
            <v>PIÈCE</v>
          </cell>
          <cell r="G634">
            <v>1395</v>
          </cell>
          <cell r="H634">
            <v>1291.6666666666665</v>
          </cell>
          <cell r="I634">
            <v>0.1</v>
          </cell>
          <cell r="J634">
            <v>1420.8333333333333</v>
          </cell>
          <cell r="K634">
            <v>1420.83</v>
          </cell>
          <cell r="L634">
            <v>3085</v>
          </cell>
          <cell r="M634">
            <v>0.53943814154511083</v>
          </cell>
          <cell r="N634">
            <v>3702</v>
          </cell>
          <cell r="O634">
            <v>2159.5</v>
          </cell>
          <cell r="P634">
            <v>-0.3</v>
          </cell>
          <cell r="Q634">
            <v>0.34205448792158677</v>
          </cell>
          <cell r="R634">
            <v>2399.4204500000001</v>
          </cell>
          <cell r="S634" t="str">
            <v/>
          </cell>
          <cell r="T634">
            <v>234</v>
          </cell>
        </row>
        <row r="635">
          <cell r="A635">
            <v>1834</v>
          </cell>
          <cell r="C635" t="str">
            <v>GIBBON</v>
          </cell>
          <cell r="D635" t="str">
            <v>SLACK RACK GIBBON</v>
          </cell>
          <cell r="F635" t="str">
            <v>PIÈCE</v>
          </cell>
          <cell r="H635">
            <v>160</v>
          </cell>
          <cell r="I635">
            <v>0.1</v>
          </cell>
          <cell r="J635">
            <v>176</v>
          </cell>
          <cell r="K635">
            <v>176</v>
          </cell>
          <cell r="L635">
            <v>358.3</v>
          </cell>
          <cell r="M635">
            <v>0.50879151548981305</v>
          </cell>
          <cell r="N635">
            <v>429.96</v>
          </cell>
          <cell r="O635">
            <v>306</v>
          </cell>
          <cell r="P635">
            <v>-0.14596706670387946</v>
          </cell>
          <cell r="Q635">
            <v>0.42483660130718959</v>
          </cell>
          <cell r="R635">
            <v>339.9966</v>
          </cell>
          <cell r="S635" t="str">
            <v/>
          </cell>
          <cell r="T635">
            <v>30</v>
          </cell>
        </row>
        <row r="636">
          <cell r="A636">
            <v>3741</v>
          </cell>
          <cell r="B636" t="str">
            <v xml:space="preserve">SBL001 </v>
          </cell>
          <cell r="C636" t="str">
            <v>RISING</v>
          </cell>
          <cell r="D636" t="str">
            <v>SLAMBALL 10KG</v>
          </cell>
          <cell r="E636" t="str">
            <v>SLAMBALL 10KG</v>
          </cell>
          <cell r="F636" t="str">
            <v>PIÈCE</v>
          </cell>
          <cell r="G636">
            <v>7.8</v>
          </cell>
          <cell r="H636">
            <v>7.2222222222222214</v>
          </cell>
          <cell r="I636">
            <v>0.15</v>
          </cell>
          <cell r="J636">
            <v>8.3055555555555536</v>
          </cell>
          <cell r="K636">
            <v>8.31</v>
          </cell>
          <cell r="L636">
            <v>27</v>
          </cell>
          <cell r="M636">
            <v>0.6923868312757202</v>
          </cell>
          <cell r="N636">
            <v>32.4</v>
          </cell>
          <cell r="O636">
            <v>20.2</v>
          </cell>
          <cell r="P636">
            <v>-0.25185185185185188</v>
          </cell>
          <cell r="Q636">
            <v>0.58883388338833886</v>
          </cell>
          <cell r="R636">
            <v>22.444219999999998</v>
          </cell>
          <cell r="S636">
            <v>15.836650000000001</v>
          </cell>
          <cell r="T636">
            <v>10</v>
          </cell>
        </row>
        <row r="637">
          <cell r="A637">
            <v>3742</v>
          </cell>
          <cell r="B637" t="str">
            <v xml:space="preserve">SBL001 </v>
          </cell>
          <cell r="C637" t="str">
            <v>RISING</v>
          </cell>
          <cell r="D637" t="str">
            <v>SLAMBALL 15KG</v>
          </cell>
          <cell r="E637" t="str">
            <v>SLAMBALL 15KG</v>
          </cell>
          <cell r="F637" t="str">
            <v>PIÈCE</v>
          </cell>
          <cell r="G637">
            <v>11.8</v>
          </cell>
          <cell r="H637">
            <v>10.925925925925926</v>
          </cell>
          <cell r="I637">
            <v>0.15</v>
          </cell>
          <cell r="J637">
            <v>12.564814814814813</v>
          </cell>
          <cell r="K637">
            <v>12.56</v>
          </cell>
          <cell r="L637">
            <v>41</v>
          </cell>
          <cell r="M637">
            <v>0.69354110207768749</v>
          </cell>
          <cell r="N637">
            <v>49.199999999999996</v>
          </cell>
          <cell r="O637">
            <v>30.9</v>
          </cell>
          <cell r="P637">
            <v>-0.24634146341463417</v>
          </cell>
          <cell r="Q637">
            <v>0.5933716888409446</v>
          </cell>
          <cell r="R637">
            <v>34.332989999999995</v>
          </cell>
          <cell r="S637">
            <v>23.971174999999995</v>
          </cell>
          <cell r="T637">
            <v>15</v>
          </cell>
        </row>
        <row r="638">
          <cell r="A638">
            <v>3738</v>
          </cell>
          <cell r="B638" t="str">
            <v xml:space="preserve">SBL001 </v>
          </cell>
          <cell r="C638" t="str">
            <v>RISING</v>
          </cell>
          <cell r="D638" t="str">
            <v>SLAMBALL 4KG</v>
          </cell>
          <cell r="E638" t="str">
            <v>SLAMBALL 4KG</v>
          </cell>
          <cell r="F638" t="str">
            <v>PIÈCE</v>
          </cell>
          <cell r="G638">
            <v>4</v>
          </cell>
          <cell r="H638">
            <v>3.7037037037037033</v>
          </cell>
          <cell r="I638">
            <v>0.15</v>
          </cell>
          <cell r="J638">
            <v>4.2592592592592586</v>
          </cell>
          <cell r="K638">
            <v>4.26</v>
          </cell>
          <cell r="L638">
            <v>14</v>
          </cell>
          <cell r="M638">
            <v>0.69576719576719581</v>
          </cell>
          <cell r="N638">
            <v>16.8</v>
          </cell>
          <cell r="O638">
            <v>10.5</v>
          </cell>
          <cell r="P638">
            <v>-0.25</v>
          </cell>
          <cell r="Q638">
            <v>0.59435626102292782</v>
          </cell>
          <cell r="R638">
            <v>11.666549999999999</v>
          </cell>
          <cell r="S638">
            <v>8.1074999999999999</v>
          </cell>
          <cell r="T638">
            <v>4</v>
          </cell>
        </row>
        <row r="639">
          <cell r="A639">
            <v>3739</v>
          </cell>
          <cell r="B639" t="str">
            <v xml:space="preserve">SBL001 </v>
          </cell>
          <cell r="C639" t="str">
            <v>RISING</v>
          </cell>
          <cell r="D639" t="str">
            <v>SLAMBALL 6KG</v>
          </cell>
          <cell r="E639" t="str">
            <v>SLAMBALL 6KG</v>
          </cell>
          <cell r="F639" t="str">
            <v>PIÈCE</v>
          </cell>
          <cell r="G639">
            <v>5</v>
          </cell>
          <cell r="H639">
            <v>4.6296296296296298</v>
          </cell>
          <cell r="I639">
            <v>0.15</v>
          </cell>
          <cell r="J639">
            <v>5.3240740740740735</v>
          </cell>
          <cell r="K639">
            <v>5.32</v>
          </cell>
          <cell r="L639">
            <v>17.5</v>
          </cell>
          <cell r="M639">
            <v>0.69576719576719581</v>
          </cell>
          <cell r="N639">
            <v>21</v>
          </cell>
          <cell r="O639">
            <v>13.2</v>
          </cell>
          <cell r="P639">
            <v>-0.24571428571428575</v>
          </cell>
          <cell r="Q639">
            <v>0.59666105499438837</v>
          </cell>
          <cell r="R639">
            <v>14.666519999999998</v>
          </cell>
          <cell r="S639">
            <v>10.134375</v>
          </cell>
          <cell r="T639">
            <v>6</v>
          </cell>
        </row>
        <row r="640">
          <cell r="A640">
            <v>3740</v>
          </cell>
          <cell r="B640" t="str">
            <v xml:space="preserve">SBL001 </v>
          </cell>
          <cell r="C640" t="str">
            <v>RISING</v>
          </cell>
          <cell r="D640" t="str">
            <v>SLAMBALL 8KG</v>
          </cell>
          <cell r="E640" t="str">
            <v>SLAMBALL 8KG</v>
          </cell>
          <cell r="F640" t="str">
            <v>PIÈCE</v>
          </cell>
          <cell r="G640">
            <v>6.3</v>
          </cell>
          <cell r="H640">
            <v>5.833333333333333</v>
          </cell>
          <cell r="I640">
            <v>0.15</v>
          </cell>
          <cell r="J640">
            <v>6.7083333333333321</v>
          </cell>
          <cell r="K640">
            <v>6.71</v>
          </cell>
          <cell r="L640">
            <v>22</v>
          </cell>
          <cell r="M640">
            <v>0.69507575757575757</v>
          </cell>
          <cell r="N640">
            <v>26.4</v>
          </cell>
          <cell r="O640">
            <v>16.5</v>
          </cell>
          <cell r="P640">
            <v>-0.25</v>
          </cell>
          <cell r="Q640">
            <v>0.59343434343434343</v>
          </cell>
          <cell r="R640">
            <v>18.33315</v>
          </cell>
          <cell r="S640">
            <v>12.782825000000001</v>
          </cell>
          <cell r="T640">
            <v>8</v>
          </cell>
        </row>
        <row r="641">
          <cell r="A641">
            <v>4013</v>
          </cell>
          <cell r="C641" t="str">
            <v>RISING</v>
          </cell>
          <cell r="D641" t="str">
            <v>SLIDER DISC</v>
          </cell>
          <cell r="F641" t="str">
            <v>PAIRE</v>
          </cell>
          <cell r="G641">
            <v>1.55</v>
          </cell>
          <cell r="H641">
            <v>1.4351851851851851</v>
          </cell>
          <cell r="I641">
            <v>0.15</v>
          </cell>
          <cell r="J641">
            <v>1.6504629629629628</v>
          </cell>
          <cell r="K641">
            <v>1.65</v>
          </cell>
          <cell r="L641">
            <v>6.9</v>
          </cell>
          <cell r="M641">
            <v>0.76080246913580252</v>
          </cell>
          <cell r="N641">
            <v>8.2799999999999994</v>
          </cell>
          <cell r="O641">
            <v>4.3</v>
          </cell>
          <cell r="P641">
            <v>-0.37681159420289861</v>
          </cell>
          <cell r="Q641">
            <v>0.61617140396210168</v>
          </cell>
          <cell r="R641">
            <v>4.77773</v>
          </cell>
          <cell r="S641" t="str">
            <v/>
          </cell>
          <cell r="T641">
            <v>0.1</v>
          </cell>
        </row>
        <row r="642">
          <cell r="A642">
            <v>3418</v>
          </cell>
          <cell r="B642" t="str">
            <v xml:space="preserve">CF1001 O1 </v>
          </cell>
          <cell r="C642" t="str">
            <v>RISING</v>
          </cell>
          <cell r="D642" t="str">
            <v>SLIDING PULL UP SYSTEM</v>
          </cell>
          <cell r="E642" t="str">
            <v>SLIDING PULL UP SYSTEM</v>
          </cell>
          <cell r="F642" t="str">
            <v>PIÈCE</v>
          </cell>
          <cell r="G642">
            <v>135</v>
          </cell>
          <cell r="H642">
            <v>124.99999999999999</v>
          </cell>
          <cell r="I642">
            <v>0.15</v>
          </cell>
          <cell r="J642">
            <v>143.74999999999997</v>
          </cell>
          <cell r="K642">
            <v>143.75</v>
          </cell>
          <cell r="L642">
            <v>290</v>
          </cell>
          <cell r="M642">
            <v>0.5043103448275863</v>
          </cell>
          <cell r="N642">
            <v>348</v>
          </cell>
          <cell r="O642">
            <v>247</v>
          </cell>
          <cell r="P642">
            <v>-0.14827586206896551</v>
          </cell>
          <cell r="Q642">
            <v>0.41801619433198389</v>
          </cell>
          <cell r="R642">
            <v>274.44169999999997</v>
          </cell>
          <cell r="S642">
            <v>204.26874999999998</v>
          </cell>
          <cell r="T642">
            <v>24.6</v>
          </cell>
        </row>
        <row r="643">
          <cell r="A643">
            <v>3743</v>
          </cell>
          <cell r="B643" t="str">
            <v xml:space="preserve">CF1001 N </v>
          </cell>
          <cell r="C643" t="str">
            <v>RISING</v>
          </cell>
          <cell r="D643" t="str">
            <v>SLING BRIDGE</v>
          </cell>
          <cell r="E643" t="str">
            <v>Sling bridge</v>
          </cell>
          <cell r="F643" t="str">
            <v>SET</v>
          </cell>
          <cell r="G643">
            <v>77</v>
          </cell>
          <cell r="H643">
            <v>71.296296296296291</v>
          </cell>
          <cell r="I643">
            <v>0.15</v>
          </cell>
          <cell r="J643">
            <v>81.990740740740733</v>
          </cell>
          <cell r="K643">
            <v>81.99</v>
          </cell>
          <cell r="L643">
            <v>185</v>
          </cell>
          <cell r="M643">
            <v>0.55680680680680683</v>
          </cell>
          <cell r="N643">
            <v>222</v>
          </cell>
          <cell r="O643">
            <v>158</v>
          </cell>
          <cell r="P643">
            <v>-0.14594594594594595</v>
          </cell>
          <cell r="Q643">
            <v>0.48107126113455234</v>
          </cell>
          <cell r="R643">
            <v>175.5538</v>
          </cell>
          <cell r="S643">
            <v>121.2627</v>
          </cell>
          <cell r="T643">
            <v>12</v>
          </cell>
        </row>
        <row r="644">
          <cell r="A644">
            <v>5011</v>
          </cell>
          <cell r="B644" t="str">
            <v>EB01</v>
          </cell>
          <cell r="C644" t="str">
            <v>BODY TONE</v>
          </cell>
          <cell r="D644" t="str">
            <v>SMITH</v>
          </cell>
          <cell r="F644" t="str">
            <v>PIÈCE</v>
          </cell>
          <cell r="G644">
            <v>1320</v>
          </cell>
          <cell r="H644">
            <v>1222.2222222222222</v>
          </cell>
          <cell r="I644">
            <v>0.1</v>
          </cell>
          <cell r="J644">
            <v>1344.4444444444446</v>
          </cell>
          <cell r="K644">
            <v>1344.44</v>
          </cell>
          <cell r="L644">
            <v>3495</v>
          </cell>
          <cell r="M644">
            <v>0.61532347798442211</v>
          </cell>
          <cell r="N644">
            <v>4194</v>
          </cell>
          <cell r="O644">
            <v>2446.5</v>
          </cell>
          <cell r="P644">
            <v>-0.3</v>
          </cell>
          <cell r="Q644">
            <v>0.45046211140631731</v>
          </cell>
          <cell r="R644">
            <v>2718.3061499999999</v>
          </cell>
          <cell r="S644" t="str">
            <v/>
          </cell>
          <cell r="T644">
            <v>90</v>
          </cell>
        </row>
        <row r="645">
          <cell r="A645">
            <v>3581</v>
          </cell>
          <cell r="B645">
            <v>0</v>
          </cell>
          <cell r="C645" t="str">
            <v>TENREV</v>
          </cell>
          <cell r="D645" t="str">
            <v>SOCLE ÉTANCHE</v>
          </cell>
          <cell r="E645" t="str">
            <v>Socle étanche</v>
          </cell>
          <cell r="F645" t="str">
            <v>PIÈCE</v>
          </cell>
          <cell r="G645">
            <v>0</v>
          </cell>
          <cell r="H645">
            <v>29.84</v>
          </cell>
          <cell r="I645">
            <v>0.1</v>
          </cell>
          <cell r="J645">
            <v>32.824000000000005</v>
          </cell>
          <cell r="K645">
            <v>32.82</v>
          </cell>
          <cell r="L645">
            <v>82</v>
          </cell>
          <cell r="M645">
            <v>0.5997073170731706</v>
          </cell>
          <cell r="N645">
            <v>98.399999999999991</v>
          </cell>
          <cell r="O645">
            <v>66</v>
          </cell>
          <cell r="P645">
            <v>-0.1951219512195122</v>
          </cell>
          <cell r="Q645">
            <v>0.5026666666666666</v>
          </cell>
          <cell r="R645">
            <v>73.332599999999999</v>
          </cell>
          <cell r="S645">
            <v>59.083200000000005</v>
          </cell>
          <cell r="T645">
            <v>2</v>
          </cell>
        </row>
        <row r="646">
          <cell r="A646">
            <v>2342</v>
          </cell>
          <cell r="B646">
            <v>550510</v>
          </cell>
          <cell r="C646" t="str">
            <v>AMAYA</v>
          </cell>
          <cell r="D646" t="str">
            <v>SOFT MEDECINE BALL 3KG</v>
          </cell>
          <cell r="E646" t="str">
            <v>SOFT MEDECINE BALL 3KG</v>
          </cell>
          <cell r="F646" t="str">
            <v>PIÈCE</v>
          </cell>
          <cell r="G646">
            <v>0</v>
          </cell>
          <cell r="H646">
            <v>22.539000000000001</v>
          </cell>
          <cell r="I646">
            <v>0.1</v>
          </cell>
          <cell r="J646">
            <v>24.792900000000003</v>
          </cell>
          <cell r="K646">
            <v>24.79</v>
          </cell>
          <cell r="L646">
            <v>45</v>
          </cell>
          <cell r="M646">
            <v>0.44904666666666659</v>
          </cell>
          <cell r="N646">
            <v>54</v>
          </cell>
          <cell r="O646">
            <v>40.5</v>
          </cell>
          <cell r="P646">
            <v>-0.1</v>
          </cell>
          <cell r="Q646">
            <v>0.38782962962962952</v>
          </cell>
          <cell r="R646">
            <v>44.999549999999999</v>
          </cell>
          <cell r="S646">
            <v>43.267499999999998</v>
          </cell>
          <cell r="T646">
            <v>3</v>
          </cell>
        </row>
        <row r="647">
          <cell r="A647">
            <v>2343</v>
          </cell>
          <cell r="B647">
            <v>550513</v>
          </cell>
          <cell r="C647" t="str">
            <v>AMAYA</v>
          </cell>
          <cell r="D647" t="str">
            <v>SOFT MEDECINE BALL 6KG</v>
          </cell>
          <cell r="E647" t="str">
            <v>SOFT MEDECINE BALL 6KG</v>
          </cell>
          <cell r="F647" t="str">
            <v>PIÈCE</v>
          </cell>
          <cell r="G647">
            <v>0</v>
          </cell>
          <cell r="H647">
            <v>25.125</v>
          </cell>
          <cell r="I647">
            <v>0.1</v>
          </cell>
          <cell r="J647">
            <v>27.637500000000003</v>
          </cell>
          <cell r="K647">
            <v>27.64</v>
          </cell>
          <cell r="L647">
            <v>50</v>
          </cell>
          <cell r="M647">
            <v>0.44724999999999993</v>
          </cell>
          <cell r="N647">
            <v>60</v>
          </cell>
          <cell r="O647">
            <v>45</v>
          </cell>
          <cell r="P647">
            <v>-0.1</v>
          </cell>
          <cell r="Q647">
            <v>0.38583333333333325</v>
          </cell>
          <cell r="R647">
            <v>49.999499999999998</v>
          </cell>
          <cell r="S647">
            <v>48.284999999999997</v>
          </cell>
          <cell r="T647">
            <v>6</v>
          </cell>
        </row>
        <row r="648">
          <cell r="A648">
            <v>2344</v>
          </cell>
          <cell r="B648">
            <v>550516</v>
          </cell>
          <cell r="C648" t="str">
            <v>AMAYA</v>
          </cell>
          <cell r="D648" t="str">
            <v>SOFT MEDECINE BALL 9KG</v>
          </cell>
          <cell r="E648" t="str">
            <v>SOFT MEDECINE BALL 9KG</v>
          </cell>
          <cell r="F648" t="str">
            <v>PIÈCE</v>
          </cell>
          <cell r="G648">
            <v>0</v>
          </cell>
          <cell r="H648">
            <v>27.150000000000002</v>
          </cell>
          <cell r="I648">
            <v>0.1</v>
          </cell>
          <cell r="J648">
            <v>29.865000000000006</v>
          </cell>
          <cell r="K648">
            <v>29.87</v>
          </cell>
          <cell r="L648">
            <v>55</v>
          </cell>
          <cell r="M648">
            <v>0.45699999999999985</v>
          </cell>
          <cell r="N648">
            <v>66</v>
          </cell>
          <cell r="O648">
            <v>49.5</v>
          </cell>
          <cell r="P648">
            <v>-0.1</v>
          </cell>
          <cell r="Q648">
            <v>0.3966666666666665</v>
          </cell>
          <cell r="R648">
            <v>54.999449999999996</v>
          </cell>
          <cell r="S648">
            <v>50.167500000000004</v>
          </cell>
          <cell r="T648">
            <v>9</v>
          </cell>
        </row>
        <row r="649">
          <cell r="A649">
            <v>3729</v>
          </cell>
          <cell r="B649">
            <v>0</v>
          </cell>
          <cell r="C649" t="str">
            <v>WOHLSTAND</v>
          </cell>
          <cell r="D649" t="str">
            <v>SOFT PLYOBOX SET</v>
          </cell>
          <cell r="E649" t="str">
            <v>SOFT PLYOBOX SET</v>
          </cell>
          <cell r="F649" t="str">
            <v>SET</v>
          </cell>
          <cell r="G649">
            <v>181</v>
          </cell>
          <cell r="H649">
            <v>167.59259259259258</v>
          </cell>
          <cell r="I649">
            <v>0.15</v>
          </cell>
          <cell r="J649">
            <v>192.73148148148147</v>
          </cell>
          <cell r="K649">
            <v>192.73</v>
          </cell>
          <cell r="L649">
            <v>540</v>
          </cell>
          <cell r="M649">
            <v>0.64308984910836764</v>
          </cell>
          <cell r="N649">
            <v>648</v>
          </cell>
          <cell r="O649">
            <v>405</v>
          </cell>
          <cell r="P649">
            <v>-0.25</v>
          </cell>
          <cell r="Q649">
            <v>0.52411979881115689</v>
          </cell>
          <cell r="R649">
            <v>449.99549999999999</v>
          </cell>
          <cell r="S649">
            <v>343.63549999999998</v>
          </cell>
          <cell r="T649">
            <v>35</v>
          </cell>
        </row>
        <row r="650">
          <cell r="A650">
            <v>1736</v>
          </cell>
          <cell r="B650" t="str">
            <v>ELN 450020</v>
          </cell>
          <cell r="C650" t="str">
            <v>ELINA</v>
          </cell>
          <cell r="D650" t="str">
            <v>SPINE CORRECTOR</v>
          </cell>
          <cell r="E650" t="str">
            <v>SPINE CORRECTOR</v>
          </cell>
          <cell r="F650" t="str">
            <v>PIÈCE</v>
          </cell>
          <cell r="G650">
            <v>0</v>
          </cell>
          <cell r="H650">
            <v>178.5</v>
          </cell>
          <cell r="I650">
            <v>0.1</v>
          </cell>
          <cell r="J650">
            <v>196.35000000000002</v>
          </cell>
          <cell r="K650">
            <v>196.35</v>
          </cell>
          <cell r="L650">
            <v>290</v>
          </cell>
          <cell r="M650">
            <v>0.32293103448275851</v>
          </cell>
          <cell r="N650">
            <v>348</v>
          </cell>
          <cell r="O650">
            <v>255.5</v>
          </cell>
          <cell r="P650">
            <v>-0.11896551724137931</v>
          </cell>
          <cell r="Q650">
            <v>0.23150684931506837</v>
          </cell>
          <cell r="R650">
            <v>283.88605000000001</v>
          </cell>
          <cell r="S650">
            <v>255.85199999999998</v>
          </cell>
          <cell r="T650">
            <v>12</v>
          </cell>
        </row>
        <row r="651">
          <cell r="A651">
            <v>3779</v>
          </cell>
          <cell r="B651" t="str">
            <v>CF1001 D2</v>
          </cell>
          <cell r="C651" t="str">
            <v>RISING</v>
          </cell>
          <cell r="D651" t="str">
            <v>SPOTTER ARMS</v>
          </cell>
          <cell r="E651" t="str">
            <v>SPOTTER ARMS</v>
          </cell>
          <cell r="F651" t="str">
            <v>PAIRE</v>
          </cell>
          <cell r="G651">
            <v>67.5</v>
          </cell>
          <cell r="H651">
            <v>62.499999999999993</v>
          </cell>
          <cell r="I651">
            <v>0.15</v>
          </cell>
          <cell r="J651">
            <v>71.874999999999986</v>
          </cell>
          <cell r="K651">
            <v>71.88</v>
          </cell>
          <cell r="L651">
            <v>145</v>
          </cell>
          <cell r="M651">
            <v>0.5043103448275863</v>
          </cell>
          <cell r="N651">
            <v>174</v>
          </cell>
          <cell r="O651">
            <v>123</v>
          </cell>
          <cell r="P651">
            <v>-0.15172413793103448</v>
          </cell>
          <cell r="Q651">
            <v>0.41565040650406515</v>
          </cell>
          <cell r="R651">
            <v>136.6653</v>
          </cell>
          <cell r="S651">
            <v>104.47499999999999</v>
          </cell>
          <cell r="T651">
            <v>13</v>
          </cell>
        </row>
        <row r="652">
          <cell r="A652">
            <v>5028</v>
          </cell>
          <cell r="B652" t="str">
            <v>E50</v>
          </cell>
          <cell r="C652" t="str">
            <v>BODY TONE</v>
          </cell>
          <cell r="D652" t="str">
            <v>SQUAT AND CALF - E50</v>
          </cell>
          <cell r="F652" t="str">
            <v>PIÈCE</v>
          </cell>
          <cell r="G652">
            <v>1295</v>
          </cell>
          <cell r="H652">
            <v>1199.0740740740739</v>
          </cell>
          <cell r="I652">
            <v>0.1</v>
          </cell>
          <cell r="J652">
            <v>1318.9814814814813</v>
          </cell>
          <cell r="K652">
            <v>1318.98</v>
          </cell>
          <cell r="L652">
            <v>2695</v>
          </cell>
          <cell r="M652">
            <v>0.51058201058201069</v>
          </cell>
          <cell r="N652">
            <v>3234</v>
          </cell>
          <cell r="O652">
            <v>1886.5</v>
          </cell>
          <cell r="P652">
            <v>-0.3</v>
          </cell>
          <cell r="Q652">
            <v>0.30083144368858661</v>
          </cell>
          <cell r="R652">
            <v>2096.09015</v>
          </cell>
          <cell r="S652" t="str">
            <v/>
          </cell>
          <cell r="T652">
            <v>230</v>
          </cell>
        </row>
        <row r="653">
          <cell r="A653">
            <v>4003</v>
          </cell>
          <cell r="B653">
            <v>550822</v>
          </cell>
          <cell r="C653" t="str">
            <v>AMAYA</v>
          </cell>
          <cell r="D653" t="str">
            <v>SQUAT RACK</v>
          </cell>
          <cell r="F653" t="str">
            <v>PIÈCE</v>
          </cell>
          <cell r="H653">
            <v>193.42499999999998</v>
          </cell>
          <cell r="I653">
            <v>0.1</v>
          </cell>
          <cell r="J653">
            <v>212.76750000000001</v>
          </cell>
          <cell r="K653">
            <v>212.77</v>
          </cell>
          <cell r="L653">
            <v>390</v>
          </cell>
          <cell r="M653">
            <v>0.45444230769230765</v>
          </cell>
          <cell r="N653">
            <v>468</v>
          </cell>
          <cell r="O653">
            <v>325</v>
          </cell>
          <cell r="P653">
            <v>-0.16666666666666666</v>
          </cell>
          <cell r="Q653">
            <v>0.34533076923076922</v>
          </cell>
          <cell r="R653">
            <v>361.10750000000002</v>
          </cell>
          <cell r="S653" t="str">
            <v/>
          </cell>
          <cell r="T653">
            <v>90</v>
          </cell>
        </row>
        <row r="654">
          <cell r="A654">
            <v>1737</v>
          </cell>
          <cell r="B654" t="str">
            <v>ELN 400010</v>
          </cell>
          <cell r="C654" t="str">
            <v>ELINA</v>
          </cell>
          <cell r="D654" t="str">
            <v>STABILITY CHAIR</v>
          </cell>
          <cell r="E654" t="str">
            <v>SILLA COMBO BASE ACERO</v>
          </cell>
          <cell r="F654" t="str">
            <v>PIÈCE</v>
          </cell>
          <cell r="G654">
            <v>0</v>
          </cell>
          <cell r="H654">
            <v>671.5</v>
          </cell>
          <cell r="I654">
            <v>0.1</v>
          </cell>
          <cell r="J654">
            <v>738.65000000000009</v>
          </cell>
          <cell r="K654">
            <v>738.65</v>
          </cell>
          <cell r="L654">
            <v>1260</v>
          </cell>
          <cell r="M654">
            <v>0.41376984126984118</v>
          </cell>
          <cell r="N654">
            <v>1512</v>
          </cell>
          <cell r="O654">
            <v>1040</v>
          </cell>
          <cell r="P654">
            <v>-0.17460317460317459</v>
          </cell>
          <cell r="Q654">
            <v>0.28975961538461525</v>
          </cell>
          <cell r="R654">
            <v>1155.5439999999999</v>
          </cell>
          <cell r="S654">
            <v>1076.712</v>
          </cell>
          <cell r="T654">
            <v>37</v>
          </cell>
        </row>
        <row r="655">
          <cell r="A655">
            <v>3745</v>
          </cell>
          <cell r="B655">
            <v>0</v>
          </cell>
          <cell r="C655" t="str">
            <v>RISING</v>
          </cell>
          <cell r="D655" t="str">
            <v>STATION 1</v>
          </cell>
          <cell r="E655" t="str">
            <v>Station 1</v>
          </cell>
          <cell r="F655" t="str">
            <v>SET</v>
          </cell>
          <cell r="G655">
            <v>458</v>
          </cell>
          <cell r="H655">
            <v>424.07407407407402</v>
          </cell>
          <cell r="I655">
            <v>0.15</v>
          </cell>
          <cell r="J655">
            <v>487.68518518518511</v>
          </cell>
          <cell r="K655">
            <v>487.69</v>
          </cell>
          <cell r="L655">
            <v>885</v>
          </cell>
          <cell r="M655">
            <v>0.448943293576062</v>
          </cell>
          <cell r="N655">
            <v>1062</v>
          </cell>
          <cell r="O655">
            <v>760</v>
          </cell>
          <cell r="P655">
            <v>-0.14124293785310735</v>
          </cell>
          <cell r="Q655">
            <v>0.35830896686159852</v>
          </cell>
          <cell r="R655">
            <v>844.43600000000004</v>
          </cell>
          <cell r="S655">
            <v>663.75</v>
          </cell>
          <cell r="T655">
            <v>144</v>
          </cell>
        </row>
        <row r="656">
          <cell r="A656">
            <v>3746</v>
          </cell>
          <cell r="B656">
            <v>0</v>
          </cell>
          <cell r="C656" t="str">
            <v>RISING</v>
          </cell>
          <cell r="D656" t="str">
            <v>STATION 2</v>
          </cell>
          <cell r="E656" t="str">
            <v>Station 2</v>
          </cell>
          <cell r="F656" t="str">
            <v>SET</v>
          </cell>
          <cell r="G656">
            <v>470</v>
          </cell>
          <cell r="H656">
            <v>435.18518518518516</v>
          </cell>
          <cell r="I656">
            <v>0.15</v>
          </cell>
          <cell r="J656">
            <v>500.46296296296288</v>
          </cell>
          <cell r="K656">
            <v>500.46</v>
          </cell>
          <cell r="L656">
            <v>905</v>
          </cell>
          <cell r="M656">
            <v>0.44700225086965428</v>
          </cell>
          <cell r="N656">
            <v>1086</v>
          </cell>
          <cell r="O656">
            <v>780</v>
          </cell>
          <cell r="P656">
            <v>-0.13812154696132597</v>
          </cell>
          <cell r="Q656">
            <v>0.35838081671415012</v>
          </cell>
          <cell r="R656">
            <v>866.65800000000002</v>
          </cell>
          <cell r="S656">
            <v>678.75</v>
          </cell>
          <cell r="T656">
            <v>151</v>
          </cell>
        </row>
        <row r="657">
          <cell r="A657">
            <v>3747</v>
          </cell>
          <cell r="B657">
            <v>0</v>
          </cell>
          <cell r="C657" t="str">
            <v>RISING</v>
          </cell>
          <cell r="D657" t="str">
            <v>STATION 3</v>
          </cell>
          <cell r="E657" t="str">
            <v>Station 3</v>
          </cell>
          <cell r="F657" t="str">
            <v>SET</v>
          </cell>
          <cell r="G657">
            <v>462.25</v>
          </cell>
          <cell r="H657">
            <v>428.00925925925924</v>
          </cell>
          <cell r="I657">
            <v>0.15</v>
          </cell>
          <cell r="J657">
            <v>492.2106481481481</v>
          </cell>
          <cell r="K657">
            <v>492.21</v>
          </cell>
          <cell r="L657">
            <v>905</v>
          </cell>
          <cell r="M657">
            <v>0.45612083077552701</v>
          </cell>
          <cell r="N657">
            <v>1086</v>
          </cell>
          <cell r="O657">
            <v>770</v>
          </cell>
          <cell r="P657">
            <v>-0.14917127071823205</v>
          </cell>
          <cell r="Q657">
            <v>0.36076539201539204</v>
          </cell>
          <cell r="R657">
            <v>855.54700000000003</v>
          </cell>
          <cell r="S657">
            <v>678.75</v>
          </cell>
          <cell r="T657">
            <v>184</v>
          </cell>
        </row>
        <row r="658">
          <cell r="A658">
            <v>3748</v>
          </cell>
          <cell r="B658">
            <v>0</v>
          </cell>
          <cell r="C658" t="str">
            <v>RISING</v>
          </cell>
          <cell r="D658" t="str">
            <v>STATION 4</v>
          </cell>
          <cell r="E658" t="str">
            <v>Station 4</v>
          </cell>
          <cell r="F658" t="str">
            <v>SET</v>
          </cell>
          <cell r="G658">
            <v>537</v>
          </cell>
          <cell r="H658">
            <v>497.22222222222217</v>
          </cell>
          <cell r="I658">
            <v>0.15</v>
          </cell>
          <cell r="J658">
            <v>571.80555555555543</v>
          </cell>
          <cell r="K658">
            <v>571.80999999999995</v>
          </cell>
          <cell r="L658">
            <v>1070</v>
          </cell>
          <cell r="M658">
            <v>0.46560228452751828</v>
          </cell>
          <cell r="N658">
            <v>1284</v>
          </cell>
          <cell r="O658">
            <v>890</v>
          </cell>
          <cell r="P658">
            <v>-0.16822429906542055</v>
          </cell>
          <cell r="Q658">
            <v>0.3575218476903872</v>
          </cell>
          <cell r="R658">
            <v>988.87900000000002</v>
          </cell>
          <cell r="S658">
            <v>802.5</v>
          </cell>
          <cell r="T658">
            <v>202</v>
          </cell>
        </row>
        <row r="659">
          <cell r="A659">
            <v>3749</v>
          </cell>
          <cell r="B659">
            <v>0</v>
          </cell>
          <cell r="C659" t="str">
            <v>RISING</v>
          </cell>
          <cell r="D659" t="str">
            <v>STATION 5</v>
          </cell>
          <cell r="E659" t="str">
            <v>Station 5</v>
          </cell>
          <cell r="F659" t="str">
            <v>SET</v>
          </cell>
          <cell r="G659">
            <v>1717.25</v>
          </cell>
          <cell r="H659">
            <v>1590.0462962962963</v>
          </cell>
          <cell r="I659">
            <v>0.15</v>
          </cell>
          <cell r="J659">
            <v>1828.5532407407406</v>
          </cell>
          <cell r="K659">
            <v>1828.55</v>
          </cell>
          <cell r="L659">
            <v>3350</v>
          </cell>
          <cell r="M659">
            <v>0.45416321171918195</v>
          </cell>
          <cell r="N659">
            <v>4020</v>
          </cell>
          <cell r="O659">
            <v>2850</v>
          </cell>
          <cell r="P659">
            <v>-0.14925373134328357</v>
          </cell>
          <cell r="Q659">
            <v>0.35840237166991551</v>
          </cell>
          <cell r="R659">
            <v>3166.6349999999998</v>
          </cell>
          <cell r="S659">
            <v>2512.5</v>
          </cell>
          <cell r="T659">
            <v>728</v>
          </cell>
        </row>
        <row r="660">
          <cell r="A660">
            <v>3750</v>
          </cell>
          <cell r="B660">
            <v>0</v>
          </cell>
          <cell r="C660" t="str">
            <v>RISING</v>
          </cell>
          <cell r="D660" t="str">
            <v>STATION 6</v>
          </cell>
          <cell r="E660" t="str">
            <v>Station 6</v>
          </cell>
          <cell r="F660" t="str">
            <v>SET</v>
          </cell>
          <cell r="G660">
            <v>1200.95</v>
          </cell>
          <cell r="H660">
            <v>1111.9907407407406</v>
          </cell>
          <cell r="I660">
            <v>0.15</v>
          </cell>
          <cell r="J660">
            <v>1278.7893518518517</v>
          </cell>
          <cell r="K660">
            <v>1278.79</v>
          </cell>
          <cell r="L660">
            <v>2250</v>
          </cell>
          <cell r="M660">
            <v>0.43164917695473259</v>
          </cell>
          <cell r="N660">
            <v>2700</v>
          </cell>
          <cell r="O660">
            <v>1990</v>
          </cell>
          <cell r="P660">
            <v>-0.11555555555555555</v>
          </cell>
          <cell r="Q660">
            <v>0.35739228550158209</v>
          </cell>
          <cell r="R660">
            <v>2211.0889999999999</v>
          </cell>
          <cell r="S660">
            <v>1687.5</v>
          </cell>
          <cell r="T660">
            <v>486</v>
          </cell>
        </row>
        <row r="661">
          <cell r="A661">
            <v>3751</v>
          </cell>
          <cell r="B661">
            <v>0</v>
          </cell>
          <cell r="C661" t="str">
            <v>RISING</v>
          </cell>
          <cell r="D661" t="str">
            <v>STATION 7</v>
          </cell>
          <cell r="E661" t="str">
            <v>Station 7</v>
          </cell>
          <cell r="F661" t="str">
            <v>SET</v>
          </cell>
          <cell r="G661">
            <v>384.25</v>
          </cell>
          <cell r="H661">
            <v>355.78703703703701</v>
          </cell>
          <cell r="I661">
            <v>0.15</v>
          </cell>
          <cell r="J661">
            <v>409.15509259259255</v>
          </cell>
          <cell r="K661">
            <v>409.16</v>
          </cell>
          <cell r="L661">
            <v>750</v>
          </cell>
          <cell r="M661">
            <v>0.45445987654320996</v>
          </cell>
          <cell r="N661">
            <v>900</v>
          </cell>
          <cell r="O661">
            <v>640</v>
          </cell>
          <cell r="P661">
            <v>-0.14666666666666667</v>
          </cell>
          <cell r="Q661">
            <v>0.36069516782407418</v>
          </cell>
          <cell r="R661">
            <v>711.10400000000004</v>
          </cell>
          <cell r="S661">
            <v>562.5</v>
          </cell>
          <cell r="T661">
            <v>149</v>
          </cell>
        </row>
        <row r="662">
          <cell r="A662">
            <v>2310</v>
          </cell>
          <cell r="B662" t="str">
            <v>1251-02</v>
          </cell>
          <cell r="C662" t="str">
            <v>WOHLSTAND</v>
          </cell>
          <cell r="D662" t="str">
            <v xml:space="preserve">STEP CLUB </v>
          </cell>
          <cell r="E662" t="str">
            <v>AEROBIC STEP W/ PLOTS</v>
          </cell>
          <cell r="F662" t="str">
            <v>PIÈCE</v>
          </cell>
          <cell r="G662">
            <v>17.739999999999998</v>
          </cell>
          <cell r="H662">
            <v>16.425925925925924</v>
          </cell>
          <cell r="I662">
            <v>0.15</v>
          </cell>
          <cell r="J662">
            <v>18.889814814814812</v>
          </cell>
          <cell r="K662">
            <v>18.89</v>
          </cell>
          <cell r="L662">
            <v>58</v>
          </cell>
          <cell r="M662">
            <v>0.67431353767560664</v>
          </cell>
          <cell r="N662">
            <v>69.599999999999994</v>
          </cell>
          <cell r="O662">
            <v>40.5</v>
          </cell>
          <cell r="P662">
            <v>-0.30172413793103448</v>
          </cell>
          <cell r="Q662">
            <v>0.53358481938728852</v>
          </cell>
          <cell r="R662">
            <v>44.999549999999999</v>
          </cell>
          <cell r="S662">
            <v>37.708000000000006</v>
          </cell>
          <cell r="T662">
            <v>9.5</v>
          </cell>
        </row>
        <row r="663">
          <cell r="A663">
            <v>1738</v>
          </cell>
          <cell r="B663" t="str">
            <v>1251-02</v>
          </cell>
          <cell r="C663" t="str">
            <v>TOP ASIA</v>
          </cell>
          <cell r="D663" t="str">
            <v>STEP LEADERFIT'</v>
          </cell>
          <cell r="E663" t="str">
            <v>AEROBIC STEP W/ PLOTS</v>
          </cell>
          <cell r="F663" t="str">
            <v>PIÈCE</v>
          </cell>
          <cell r="G663">
            <v>31.5</v>
          </cell>
          <cell r="H663">
            <v>29.166666666666664</v>
          </cell>
          <cell r="I663">
            <v>0.15</v>
          </cell>
          <cell r="J663">
            <v>33.541666666666664</v>
          </cell>
          <cell r="K663">
            <v>33.54</v>
          </cell>
          <cell r="L663">
            <v>64</v>
          </cell>
          <cell r="M663">
            <v>0.47591145833333337</v>
          </cell>
          <cell r="N663">
            <v>76.8</v>
          </cell>
          <cell r="O663">
            <v>51</v>
          </cell>
          <cell r="P663">
            <v>-0.203125</v>
          </cell>
          <cell r="Q663">
            <v>0.3423202614379085</v>
          </cell>
          <cell r="R663">
            <v>56.6661</v>
          </cell>
          <cell r="S663">
            <v>47.45</v>
          </cell>
          <cell r="T663">
            <v>7.5</v>
          </cell>
        </row>
        <row r="664">
          <cell r="A664">
            <v>1740</v>
          </cell>
          <cell r="B664">
            <v>0</v>
          </cell>
          <cell r="C664" t="str">
            <v>RFE</v>
          </cell>
          <cell r="D664" t="str">
            <v>STEP REEBOK BLEU</v>
          </cell>
          <cell r="E664" t="str">
            <v>STEP REEBOK BLEU</v>
          </cell>
          <cell r="F664" t="str">
            <v>PIÈCE</v>
          </cell>
          <cell r="G664">
            <v>45</v>
          </cell>
          <cell r="H664">
            <v>41.666666666666664</v>
          </cell>
          <cell r="I664">
            <v>0.15</v>
          </cell>
          <cell r="J664">
            <v>47.916666666666657</v>
          </cell>
          <cell r="K664">
            <v>47.92</v>
          </cell>
          <cell r="L664">
            <v>83</v>
          </cell>
          <cell r="M664">
            <v>0.42269076305220898</v>
          </cell>
          <cell r="N664">
            <v>99.6</v>
          </cell>
          <cell r="O664">
            <v>66</v>
          </cell>
          <cell r="P664">
            <v>-0.20481927710843373</v>
          </cell>
          <cell r="Q664">
            <v>0.27398989898989912</v>
          </cell>
          <cell r="R664">
            <v>73.332599999999999</v>
          </cell>
          <cell r="S664">
            <v>63</v>
          </cell>
          <cell r="T664">
            <v>7.5</v>
          </cell>
        </row>
        <row r="665">
          <cell r="A665">
            <v>2687</v>
          </cell>
          <cell r="B665" t="str">
            <v>1251-02</v>
          </cell>
          <cell r="C665" t="str">
            <v>WOHLSTAND</v>
          </cell>
          <cell r="D665" t="str">
            <v>STEP SANS PLOTS</v>
          </cell>
          <cell r="E665" t="str">
            <v>AEROBIC STEP W/O PLOTS</v>
          </cell>
          <cell r="F665" t="str">
            <v>PIÈCE</v>
          </cell>
          <cell r="G665">
            <v>10</v>
          </cell>
          <cell r="H665">
            <v>9.2592592592592595</v>
          </cell>
          <cell r="I665">
            <v>0.15</v>
          </cell>
          <cell r="J665">
            <v>10.648148148148147</v>
          </cell>
          <cell r="K665">
            <v>10.65</v>
          </cell>
          <cell r="L665">
            <v>35</v>
          </cell>
          <cell r="M665">
            <v>0.69576719576719581</v>
          </cell>
          <cell r="N665">
            <v>42</v>
          </cell>
          <cell r="O665">
            <v>22.5</v>
          </cell>
          <cell r="P665">
            <v>-0.35714285714285715</v>
          </cell>
          <cell r="Q665">
            <v>0.52674897119341568</v>
          </cell>
          <cell r="R665">
            <v>24.999749999999999</v>
          </cell>
          <cell r="S665">
            <v>24</v>
          </cell>
          <cell r="T665">
            <v>4.5</v>
          </cell>
        </row>
        <row r="666">
          <cell r="A666">
            <v>5059</v>
          </cell>
          <cell r="B666" t="str">
            <v>PEGASUS</v>
          </cell>
          <cell r="C666" t="str">
            <v>BODY TONE</v>
          </cell>
          <cell r="D666" t="str">
            <v>STEPPER PEGASUS</v>
          </cell>
          <cell r="F666" t="str">
            <v>PIÈCE</v>
          </cell>
          <cell r="G666">
            <v>1350</v>
          </cell>
          <cell r="H666">
            <v>1250</v>
          </cell>
          <cell r="I666">
            <v>0.1</v>
          </cell>
          <cell r="J666">
            <v>1375</v>
          </cell>
          <cell r="K666">
            <v>1375</v>
          </cell>
          <cell r="L666">
            <v>3395</v>
          </cell>
          <cell r="M666">
            <v>0.59499263622974963</v>
          </cell>
          <cell r="N666">
            <v>4074</v>
          </cell>
          <cell r="O666">
            <v>2376.5</v>
          </cell>
          <cell r="P666">
            <v>-0.3</v>
          </cell>
          <cell r="Q666">
            <v>0.42141805175678515</v>
          </cell>
          <cell r="R666">
            <v>2640.5291499999998</v>
          </cell>
          <cell r="S666" t="str">
            <v/>
          </cell>
          <cell r="T666">
            <v>150</v>
          </cell>
        </row>
        <row r="667">
          <cell r="A667">
            <v>5042</v>
          </cell>
          <cell r="B667" t="str">
            <v>PE004</v>
          </cell>
          <cell r="C667" t="str">
            <v>BODY TONE</v>
          </cell>
          <cell r="D667" t="str">
            <v>STRECHING BENCH</v>
          </cell>
          <cell r="F667" t="str">
            <v>PIÈCE</v>
          </cell>
          <cell r="G667">
            <v>225</v>
          </cell>
          <cell r="H667">
            <v>208.33333333333331</v>
          </cell>
          <cell r="I667">
            <v>0.1</v>
          </cell>
          <cell r="J667">
            <v>229.16666666666666</v>
          </cell>
          <cell r="K667">
            <v>229.17</v>
          </cell>
          <cell r="L667">
            <v>635</v>
          </cell>
          <cell r="M667">
            <v>0.63910761154855644</v>
          </cell>
          <cell r="N667">
            <v>762</v>
          </cell>
          <cell r="O667">
            <v>444.5</v>
          </cell>
          <cell r="P667">
            <v>-0.3</v>
          </cell>
          <cell r="Q667">
            <v>0.48443944506936631</v>
          </cell>
          <cell r="R667">
            <v>493.88394999999997</v>
          </cell>
          <cell r="S667" t="str">
            <v/>
          </cell>
          <cell r="T667">
            <v>45</v>
          </cell>
        </row>
        <row r="668">
          <cell r="A668">
            <v>3399</v>
          </cell>
          <cell r="B668" t="str">
            <v xml:space="preserve">CF1001 W4 </v>
          </cell>
          <cell r="C668" t="str">
            <v>RISING</v>
          </cell>
          <cell r="D668" t="str">
            <v>SUPINE BOARD</v>
          </cell>
          <cell r="E668" t="str">
            <v>SUPINE BOARD</v>
          </cell>
          <cell r="F668" t="str">
            <v>PIÈCE</v>
          </cell>
          <cell r="G668">
            <v>89.5</v>
          </cell>
          <cell r="H668">
            <v>82.870370370370367</v>
          </cell>
          <cell r="I668">
            <v>0.15</v>
          </cell>
          <cell r="J668">
            <v>95.30092592592591</v>
          </cell>
          <cell r="K668">
            <v>95.3</v>
          </cell>
          <cell r="L668">
            <v>190</v>
          </cell>
          <cell r="M668">
            <v>0.49841617933723203</v>
          </cell>
          <cell r="N668">
            <v>228</v>
          </cell>
          <cell r="O668">
            <v>161</v>
          </cell>
          <cell r="P668">
            <v>-0.15263157894736842</v>
          </cell>
          <cell r="Q668">
            <v>0.40806878306878314</v>
          </cell>
          <cell r="R668">
            <v>178.8871</v>
          </cell>
          <cell r="S668">
            <v>139.2903</v>
          </cell>
          <cell r="T668">
            <v>15</v>
          </cell>
        </row>
        <row r="669">
          <cell r="A669">
            <v>2624</v>
          </cell>
          <cell r="B669">
            <v>0</v>
          </cell>
          <cell r="C669" t="str">
            <v>MUSIC STOCK</v>
          </cell>
          <cell r="D669" t="str">
            <v>SUPPORT ENCEINTE MURAL</v>
          </cell>
          <cell r="E669" t="str">
            <v>SUPPORT ENCEINTE MURAL</v>
          </cell>
          <cell r="F669" t="str">
            <v>PIÈCE</v>
          </cell>
          <cell r="G669">
            <v>0</v>
          </cell>
          <cell r="H669">
            <v>40.5</v>
          </cell>
          <cell r="I669">
            <v>0</v>
          </cell>
          <cell r="J669">
            <v>40.5</v>
          </cell>
          <cell r="K669">
            <v>40.5</v>
          </cell>
          <cell r="L669">
            <v>45</v>
          </cell>
          <cell r="M669">
            <v>9.9999999999999978E-2</v>
          </cell>
          <cell r="N669">
            <v>54</v>
          </cell>
          <cell r="O669">
            <v>45</v>
          </cell>
          <cell r="P669">
            <v>0</v>
          </cell>
          <cell r="Q669">
            <v>9.9999999999999978E-2</v>
          </cell>
          <cell r="R669">
            <v>49.999499999999998</v>
          </cell>
          <cell r="S669">
            <v>44.17</v>
          </cell>
          <cell r="T669">
            <v>2.2999999999999998</v>
          </cell>
        </row>
        <row r="670">
          <cell r="A670">
            <v>3560</v>
          </cell>
          <cell r="B670" t="str">
            <v>ASA082</v>
          </cell>
          <cell r="C670" t="str">
            <v>AZUNI</v>
          </cell>
          <cell r="D670" t="str">
            <v>TAPIS 100X9,5CM GRIS/NOIR</v>
          </cell>
          <cell r="E670" t="str">
            <v>EXERCISE MAT 1M GREY/BLACK</v>
          </cell>
          <cell r="F670" t="str">
            <v>PIÈCE</v>
          </cell>
          <cell r="G670">
            <v>7.09</v>
          </cell>
          <cell r="H670">
            <v>6.564814814814814</v>
          </cell>
          <cell r="I670">
            <v>0.15</v>
          </cell>
          <cell r="J670">
            <v>7.5495370370370356</v>
          </cell>
          <cell r="K670">
            <v>7.55</v>
          </cell>
          <cell r="L670">
            <v>21</v>
          </cell>
          <cell r="M670">
            <v>0.64049823633156966</v>
          </cell>
          <cell r="N670">
            <v>25.2</v>
          </cell>
          <cell r="O670">
            <v>16</v>
          </cell>
          <cell r="P670">
            <v>-0.23809523809523808</v>
          </cell>
          <cell r="Q670">
            <v>0.52815393518518527</v>
          </cell>
          <cell r="R670">
            <v>17.7776</v>
          </cell>
          <cell r="S670">
            <v>11</v>
          </cell>
          <cell r="T670">
            <v>1</v>
          </cell>
        </row>
        <row r="671">
          <cell r="A671">
            <v>1744</v>
          </cell>
          <cell r="B671" t="str">
            <v>ASL029TPE</v>
          </cell>
          <cell r="C671" t="str">
            <v>AZUNI</v>
          </cell>
          <cell r="D671" t="str">
            <v>TAPIS 140X1,6 BLEU</v>
          </cell>
          <cell r="E671" t="str">
            <v>EXERCISE MAT 140x60x1.6cm BLUE</v>
          </cell>
          <cell r="F671" t="str">
            <v>PIÈCE</v>
          </cell>
          <cell r="G671">
            <v>11.85</v>
          </cell>
          <cell r="H671">
            <v>10.972222222222221</v>
          </cell>
          <cell r="I671">
            <v>0.15</v>
          </cell>
          <cell r="J671">
            <v>12.618055555555554</v>
          </cell>
          <cell r="K671">
            <v>12.62</v>
          </cell>
          <cell r="L671">
            <v>25</v>
          </cell>
          <cell r="M671">
            <v>0.49527777777777782</v>
          </cell>
          <cell r="N671">
            <v>30</v>
          </cell>
          <cell r="O671">
            <v>19.899999999999999</v>
          </cell>
          <cell r="P671">
            <v>-0.20400000000000007</v>
          </cell>
          <cell r="Q671">
            <v>0.36592685650474599</v>
          </cell>
          <cell r="R671">
            <v>22.110889999999998</v>
          </cell>
          <cell r="S671">
            <v>17.5</v>
          </cell>
          <cell r="T671">
            <v>2</v>
          </cell>
        </row>
        <row r="672">
          <cell r="A672">
            <v>1745</v>
          </cell>
          <cell r="B672" t="str">
            <v>ASL029TPE</v>
          </cell>
          <cell r="C672" t="str">
            <v>AZUNI</v>
          </cell>
          <cell r="D672" t="str">
            <v>TAPIS 140X1,6 NOIR</v>
          </cell>
          <cell r="E672" t="str">
            <v>EXERCISE MAT 180x60x1.6cm BLUE</v>
          </cell>
          <cell r="F672" t="str">
            <v>PIÈCE</v>
          </cell>
          <cell r="G672">
            <v>11.85</v>
          </cell>
          <cell r="H672">
            <v>10.972222222222221</v>
          </cell>
          <cell r="I672">
            <v>0.15</v>
          </cell>
          <cell r="J672">
            <v>12.618055555555554</v>
          </cell>
          <cell r="K672">
            <v>12.62</v>
          </cell>
          <cell r="L672">
            <v>25</v>
          </cell>
          <cell r="M672">
            <v>0.49527777777777782</v>
          </cell>
          <cell r="N672">
            <v>30</v>
          </cell>
          <cell r="O672">
            <v>19.899999999999999</v>
          </cell>
          <cell r="P672">
            <v>-0.20400000000000007</v>
          </cell>
          <cell r="Q672">
            <v>0.36592685650474599</v>
          </cell>
          <cell r="R672">
            <v>22.110889999999998</v>
          </cell>
          <cell r="S672">
            <v>17.5</v>
          </cell>
          <cell r="T672">
            <v>2</v>
          </cell>
        </row>
        <row r="673">
          <cell r="A673">
            <v>1748</v>
          </cell>
          <cell r="B673" t="str">
            <v>ASL029TPE</v>
          </cell>
          <cell r="C673" t="str">
            <v>IRONMASTER</v>
          </cell>
          <cell r="D673" t="str">
            <v>TAPIS 180X1,6 BLEU</v>
          </cell>
          <cell r="E673" t="str">
            <v>EXERCISE MAT 140x60x1.6cm BLUE</v>
          </cell>
          <cell r="F673" t="str">
            <v>PIÈCE</v>
          </cell>
          <cell r="G673">
            <v>5.44</v>
          </cell>
          <cell r="H673">
            <v>5.0370370370370372</v>
          </cell>
          <cell r="I673">
            <v>0.15</v>
          </cell>
          <cell r="J673">
            <v>5.7925925925925927</v>
          </cell>
          <cell r="K673">
            <v>5.79</v>
          </cell>
          <cell r="L673">
            <v>15</v>
          </cell>
          <cell r="M673">
            <v>0.61382716049382713</v>
          </cell>
          <cell r="N673">
            <v>18</v>
          </cell>
          <cell r="O673">
            <v>12.4</v>
          </cell>
          <cell r="P673">
            <v>-0.17333333333333331</v>
          </cell>
          <cell r="Q673">
            <v>0.53285543608124253</v>
          </cell>
          <cell r="R673">
            <v>13.77764</v>
          </cell>
          <cell r="S673">
            <v>11.538</v>
          </cell>
          <cell r="T673">
            <v>2</v>
          </cell>
        </row>
        <row r="674">
          <cell r="A674">
            <v>1749</v>
          </cell>
          <cell r="B674" t="str">
            <v>ASL029TPE</v>
          </cell>
          <cell r="C674" t="str">
            <v>IRONMASTER</v>
          </cell>
          <cell r="D674" t="str">
            <v>TAPIS 180X1,6 NOIR</v>
          </cell>
          <cell r="E674" t="str">
            <v>EXERCISE MAT 180x60x1.6cm BLUE</v>
          </cell>
          <cell r="F674" t="str">
            <v>PIÈCE</v>
          </cell>
          <cell r="G674">
            <v>5.44</v>
          </cell>
          <cell r="H674">
            <v>5.0370370370370372</v>
          </cell>
          <cell r="I674">
            <v>0.15</v>
          </cell>
          <cell r="J674">
            <v>5.7925925925925927</v>
          </cell>
          <cell r="K674">
            <v>5.79</v>
          </cell>
          <cell r="L674">
            <v>15</v>
          </cell>
          <cell r="M674">
            <v>0.61382716049382713</v>
          </cell>
          <cell r="N674">
            <v>18</v>
          </cell>
          <cell r="O674">
            <v>12.4</v>
          </cell>
          <cell r="P674">
            <v>-0.17333333333333331</v>
          </cell>
          <cell r="Q674">
            <v>0.53285543608124253</v>
          </cell>
          <cell r="R674">
            <v>13.77764</v>
          </cell>
          <cell r="S674">
            <v>11.538</v>
          </cell>
          <cell r="T674">
            <v>2</v>
          </cell>
        </row>
        <row r="675">
          <cell r="A675">
            <v>4088</v>
          </cell>
          <cell r="C675" t="str">
            <v>WATERFLEX</v>
          </cell>
          <cell r="D675" t="str">
            <v>TAPIS DE MARCHE AQUA</v>
          </cell>
          <cell r="F675" t="str">
            <v>PIÈCE</v>
          </cell>
          <cell r="H675">
            <v>992</v>
          </cell>
          <cell r="J675">
            <v>992</v>
          </cell>
          <cell r="K675">
            <v>992</v>
          </cell>
          <cell r="L675">
            <v>1554</v>
          </cell>
          <cell r="M675">
            <v>0.36164736164736166</v>
          </cell>
          <cell r="N675">
            <v>1864.8</v>
          </cell>
          <cell r="O675">
            <v>1480</v>
          </cell>
          <cell r="P675">
            <v>-4.7619047619047616E-2</v>
          </cell>
          <cell r="Q675">
            <v>0.32972972972972969</v>
          </cell>
          <cell r="R675">
            <v>1644.4279999999999</v>
          </cell>
          <cell r="S675" t="str">
            <v/>
          </cell>
          <cell r="T675">
            <v>32</v>
          </cell>
        </row>
        <row r="676">
          <cell r="A676">
            <v>5055</v>
          </cell>
          <cell r="B676" t="str">
            <v>IKARUS</v>
          </cell>
          <cell r="C676" t="str">
            <v>BODY TONE</v>
          </cell>
          <cell r="D676" t="str">
            <v>TAPIS IKARUS</v>
          </cell>
          <cell r="F676" t="str">
            <v>PIÈCE</v>
          </cell>
          <cell r="G676">
            <v>1495</v>
          </cell>
          <cell r="H676">
            <v>1384.2592592592591</v>
          </cell>
          <cell r="I676">
            <v>0.1</v>
          </cell>
          <cell r="J676">
            <v>1522.6851851851852</v>
          </cell>
          <cell r="K676">
            <v>1522.69</v>
          </cell>
          <cell r="L676">
            <v>4125</v>
          </cell>
          <cell r="M676">
            <v>0.6308641975308642</v>
          </cell>
          <cell r="N676">
            <v>4950</v>
          </cell>
          <cell r="O676">
            <v>2887.5</v>
          </cell>
          <cell r="P676">
            <v>-0.3</v>
          </cell>
          <cell r="Q676">
            <v>0.47266313932980597</v>
          </cell>
          <cell r="R676">
            <v>3208.30125</v>
          </cell>
          <cell r="S676" t="str">
            <v/>
          </cell>
          <cell r="T676">
            <v>308</v>
          </cell>
        </row>
        <row r="677">
          <cell r="A677">
            <v>5054</v>
          </cell>
          <cell r="B677" t="str">
            <v>PROPUS</v>
          </cell>
          <cell r="C677" t="str">
            <v>BODY TONE</v>
          </cell>
          <cell r="D677" t="str">
            <v>TAPIS PROPUS</v>
          </cell>
          <cell r="F677" t="str">
            <v>PIÈCE</v>
          </cell>
          <cell r="G677">
            <v>2115</v>
          </cell>
          <cell r="H677">
            <v>1958.3333333333333</v>
          </cell>
          <cell r="I677">
            <v>0.1</v>
          </cell>
          <cell r="J677">
            <v>2154.166666666667</v>
          </cell>
          <cell r="K677">
            <v>2154.17</v>
          </cell>
          <cell r="L677">
            <v>5695</v>
          </cell>
          <cell r="M677">
            <v>0.62174422007609009</v>
          </cell>
          <cell r="N677">
            <v>6834</v>
          </cell>
          <cell r="O677">
            <v>3986.5</v>
          </cell>
          <cell r="P677">
            <v>-0.3</v>
          </cell>
          <cell r="Q677">
            <v>0.45963460010870016</v>
          </cell>
          <cell r="R677">
            <v>4429.4001499999995</v>
          </cell>
          <cell r="S677" t="str">
            <v/>
          </cell>
          <cell r="T677">
            <v>308</v>
          </cell>
        </row>
        <row r="678">
          <cell r="A678">
            <v>1750</v>
          </cell>
          <cell r="B678">
            <v>610083</v>
          </cell>
          <cell r="C678" t="str">
            <v>AMAYA</v>
          </cell>
          <cell r="D678" t="str">
            <v xml:space="preserve">TAPIS YOGA </v>
          </cell>
          <cell r="E678" t="str">
            <v xml:space="preserve">TAPIS YOGA </v>
          </cell>
          <cell r="F678" t="str">
            <v>PIÈCE</v>
          </cell>
          <cell r="G678">
            <v>0</v>
          </cell>
          <cell r="H678">
            <v>6.8999999999999995</v>
          </cell>
          <cell r="I678">
            <v>0.1</v>
          </cell>
          <cell r="J678">
            <v>7.59</v>
          </cell>
          <cell r="K678">
            <v>7.59</v>
          </cell>
          <cell r="L678">
            <v>17</v>
          </cell>
          <cell r="M678">
            <v>0.55352941176470583</v>
          </cell>
          <cell r="N678">
            <v>20.399999999999999</v>
          </cell>
          <cell r="O678">
            <v>12.55</v>
          </cell>
          <cell r="P678">
            <v>-0.2617647058823529</v>
          </cell>
          <cell r="Q678">
            <v>0.3952191235059761</v>
          </cell>
          <cell r="R678">
            <v>13.944305</v>
          </cell>
          <cell r="S678">
            <v>12.208625000000001</v>
          </cell>
          <cell r="T678">
            <v>2</v>
          </cell>
        </row>
        <row r="679">
          <cell r="A679">
            <v>4032</v>
          </cell>
          <cell r="B679">
            <v>609239</v>
          </cell>
          <cell r="C679" t="str">
            <v>AMAYA</v>
          </cell>
          <cell r="D679" t="str">
            <v>THUNDER BAND EXTRA STRONG</v>
          </cell>
          <cell r="F679" t="str">
            <v>PIÈCE</v>
          </cell>
          <cell r="H679">
            <v>53.137499999999996</v>
          </cell>
          <cell r="I679">
            <v>0.1</v>
          </cell>
          <cell r="J679">
            <v>58.451250000000002</v>
          </cell>
          <cell r="K679">
            <v>58.45</v>
          </cell>
          <cell r="L679">
            <v>113</v>
          </cell>
          <cell r="M679">
            <v>0.48273230088495578</v>
          </cell>
          <cell r="N679">
            <v>135.6</v>
          </cell>
          <cell r="O679">
            <v>96</v>
          </cell>
          <cell r="P679">
            <v>-0.15044247787610621</v>
          </cell>
          <cell r="Q679">
            <v>0.39113281249999998</v>
          </cell>
          <cell r="R679">
            <v>106.6656</v>
          </cell>
          <cell r="S679" t="str">
            <v/>
          </cell>
          <cell r="T679">
            <v>0.3</v>
          </cell>
        </row>
        <row r="680">
          <cell r="A680">
            <v>4030</v>
          </cell>
          <cell r="B680">
            <v>609237</v>
          </cell>
          <cell r="C680" t="str">
            <v>AMAYA</v>
          </cell>
          <cell r="D680" t="str">
            <v>THUNDER BAND MEDIUM</v>
          </cell>
          <cell r="F680" t="str">
            <v>PIÈCE</v>
          </cell>
          <cell r="H680">
            <v>36.412499999999994</v>
          </cell>
          <cell r="I680">
            <v>0.1</v>
          </cell>
          <cell r="J680">
            <v>40.053749999999994</v>
          </cell>
          <cell r="K680">
            <v>40.049999999999997</v>
          </cell>
          <cell r="L680">
            <v>80</v>
          </cell>
          <cell r="M680">
            <v>0.49932812500000012</v>
          </cell>
          <cell r="N680">
            <v>96</v>
          </cell>
          <cell r="O680">
            <v>68</v>
          </cell>
          <cell r="P680">
            <v>-0.15</v>
          </cell>
          <cell r="Q680">
            <v>0.4109742647058825</v>
          </cell>
          <cell r="R680">
            <v>75.5548</v>
          </cell>
          <cell r="S680" t="str">
            <v/>
          </cell>
          <cell r="T680">
            <v>0.3</v>
          </cell>
        </row>
        <row r="681">
          <cell r="A681">
            <v>4031</v>
          </cell>
          <cell r="B681">
            <v>609238</v>
          </cell>
          <cell r="C681" t="str">
            <v>AMAYA</v>
          </cell>
          <cell r="D681" t="str">
            <v>THUNDER BAND STRONG</v>
          </cell>
          <cell r="F681" t="str">
            <v>PIÈCE</v>
          </cell>
          <cell r="H681">
            <v>51.599999999999994</v>
          </cell>
          <cell r="I681">
            <v>0.1</v>
          </cell>
          <cell r="J681">
            <v>56.76</v>
          </cell>
          <cell r="K681">
            <v>56.76</v>
          </cell>
          <cell r="L681">
            <v>108</v>
          </cell>
          <cell r="M681">
            <v>0.47444444444444445</v>
          </cell>
          <cell r="N681">
            <v>129.6</v>
          </cell>
          <cell r="O681">
            <v>92</v>
          </cell>
          <cell r="P681">
            <v>-0.14814814814814814</v>
          </cell>
          <cell r="Q681">
            <v>0.3830434782608696</v>
          </cell>
          <cell r="R681">
            <v>102.2212</v>
          </cell>
          <cell r="S681" t="str">
            <v/>
          </cell>
          <cell r="T681">
            <v>0.3</v>
          </cell>
        </row>
        <row r="682">
          <cell r="A682">
            <v>3561</v>
          </cell>
          <cell r="B682" t="str">
            <v xml:space="preserve">CT1001 </v>
          </cell>
          <cell r="C682" t="str">
            <v>RISING</v>
          </cell>
          <cell r="D682" t="str">
            <v xml:space="preserve">TIMER </v>
          </cell>
          <cell r="E682" t="str">
            <v>TIMER</v>
          </cell>
          <cell r="F682" t="str">
            <v>PIÈCE</v>
          </cell>
          <cell r="G682">
            <v>81</v>
          </cell>
          <cell r="H682">
            <v>75</v>
          </cell>
          <cell r="I682">
            <v>0.15</v>
          </cell>
          <cell r="J682">
            <v>86.25</v>
          </cell>
          <cell r="K682">
            <v>86.25</v>
          </cell>
          <cell r="L682">
            <v>155</v>
          </cell>
          <cell r="M682">
            <v>0.44354838709677424</v>
          </cell>
          <cell r="N682">
            <v>186</v>
          </cell>
          <cell r="O682">
            <v>124</v>
          </cell>
          <cell r="P682">
            <v>-0.2</v>
          </cell>
          <cell r="Q682">
            <v>0.30443548387096775</v>
          </cell>
          <cell r="R682">
            <v>137.7764</v>
          </cell>
          <cell r="S682">
            <v>154.077</v>
          </cell>
          <cell r="T682">
            <v>2.2999999999999998</v>
          </cell>
        </row>
        <row r="683">
          <cell r="A683">
            <v>3563</v>
          </cell>
          <cell r="C683" t="str">
            <v>HANGZOU</v>
          </cell>
          <cell r="D683" t="str">
            <v>TIMER PRO</v>
          </cell>
          <cell r="F683" t="str">
            <v>PIÈCE</v>
          </cell>
          <cell r="G683">
            <v>87.5</v>
          </cell>
          <cell r="H683">
            <v>81.018518518518519</v>
          </cell>
          <cell r="J683">
            <v>81.018518518518519</v>
          </cell>
          <cell r="K683">
            <v>81.02</v>
          </cell>
          <cell r="L683">
            <v>190</v>
          </cell>
          <cell r="M683">
            <v>0.5735867446393762</v>
          </cell>
          <cell r="N683">
            <v>228</v>
          </cell>
          <cell r="O683">
            <v>152</v>
          </cell>
          <cell r="P683">
            <v>-0.2</v>
          </cell>
          <cell r="Q683">
            <v>0.46698343079922022</v>
          </cell>
          <cell r="R683">
            <v>168.88720000000001</v>
          </cell>
          <cell r="S683" t="str">
            <v/>
          </cell>
          <cell r="T683">
            <v>3</v>
          </cell>
        </row>
        <row r="684">
          <cell r="A684">
            <v>3110</v>
          </cell>
          <cell r="C684" t="str">
            <v>JTB STORE</v>
          </cell>
          <cell r="D684" t="str">
            <v>TOP</v>
          </cell>
          <cell r="F684" t="str">
            <v>PIÈCE</v>
          </cell>
          <cell r="H684">
            <v>17.5</v>
          </cell>
          <cell r="J684">
            <v>17.5</v>
          </cell>
          <cell r="L684">
            <v>25</v>
          </cell>
          <cell r="M684">
            <v>0.30000000000000004</v>
          </cell>
          <cell r="N684">
            <v>30</v>
          </cell>
          <cell r="O684">
            <v>25</v>
          </cell>
          <cell r="R684">
            <v>27.7775</v>
          </cell>
          <cell r="S684" t="str">
            <v/>
          </cell>
          <cell r="T684">
            <v>0.3</v>
          </cell>
        </row>
        <row r="685">
          <cell r="A685">
            <v>3114</v>
          </cell>
          <cell r="C685" t="str">
            <v>JTB STORE</v>
          </cell>
          <cell r="D685" t="str">
            <v>TOP FANTASY</v>
          </cell>
          <cell r="F685" t="str">
            <v>PIÈCE</v>
          </cell>
          <cell r="H685">
            <v>17.5</v>
          </cell>
          <cell r="J685">
            <v>17.5</v>
          </cell>
          <cell r="L685">
            <v>25</v>
          </cell>
          <cell r="M685">
            <v>0.30000000000000004</v>
          </cell>
          <cell r="N685">
            <v>30</v>
          </cell>
          <cell r="O685">
            <v>25</v>
          </cell>
          <cell r="R685">
            <v>27.7775</v>
          </cell>
          <cell r="S685" t="str">
            <v/>
          </cell>
          <cell r="T685">
            <v>0.3</v>
          </cell>
        </row>
        <row r="686">
          <cell r="A686">
            <v>3113</v>
          </cell>
          <cell r="C686" t="str">
            <v>JTB STORE</v>
          </cell>
          <cell r="D686" t="str">
            <v>TOP SLEEVELESS</v>
          </cell>
          <cell r="F686" t="str">
            <v>PIÈCE</v>
          </cell>
          <cell r="H686">
            <v>17.5</v>
          </cell>
          <cell r="J686">
            <v>17.5</v>
          </cell>
          <cell r="L686">
            <v>25</v>
          </cell>
          <cell r="M686">
            <v>0.30000000000000004</v>
          </cell>
          <cell r="N686">
            <v>30</v>
          </cell>
          <cell r="O686">
            <v>25</v>
          </cell>
          <cell r="R686">
            <v>27.7775</v>
          </cell>
          <cell r="S686" t="str">
            <v/>
          </cell>
          <cell r="T686">
            <v>0.3</v>
          </cell>
        </row>
        <row r="687">
          <cell r="A687">
            <v>3111</v>
          </cell>
          <cell r="C687" t="str">
            <v>JTB STORE</v>
          </cell>
          <cell r="D687" t="str">
            <v>TOP STONE WASHED</v>
          </cell>
          <cell r="F687" t="str">
            <v>PIÈCE</v>
          </cell>
          <cell r="H687">
            <v>17.5</v>
          </cell>
          <cell r="J687">
            <v>17.5</v>
          </cell>
          <cell r="L687">
            <v>25</v>
          </cell>
          <cell r="M687">
            <v>0.30000000000000004</v>
          </cell>
          <cell r="N687">
            <v>30</v>
          </cell>
          <cell r="O687">
            <v>25</v>
          </cell>
          <cell r="R687">
            <v>27.7775</v>
          </cell>
          <cell r="S687" t="str">
            <v/>
          </cell>
          <cell r="T687">
            <v>0.3</v>
          </cell>
        </row>
        <row r="688">
          <cell r="A688">
            <v>2327</v>
          </cell>
          <cell r="B688" t="str">
            <v xml:space="preserve">CF6236 </v>
          </cell>
          <cell r="C688" t="str">
            <v>RISING</v>
          </cell>
          <cell r="D688" t="str">
            <v>TRAINEAU À LESTÉES</v>
          </cell>
          <cell r="E688" t="str">
            <v>SLED</v>
          </cell>
          <cell r="F688" t="str">
            <v>SET</v>
          </cell>
          <cell r="G688">
            <v>68</v>
          </cell>
          <cell r="H688">
            <v>62.962962962962962</v>
          </cell>
          <cell r="I688">
            <v>0.15</v>
          </cell>
          <cell r="J688">
            <v>72.407407407407405</v>
          </cell>
          <cell r="K688">
            <v>72.41</v>
          </cell>
          <cell r="L688">
            <v>170</v>
          </cell>
          <cell r="M688">
            <v>0.57407407407407407</v>
          </cell>
          <cell r="N688">
            <v>204</v>
          </cell>
          <cell r="O688">
            <v>136</v>
          </cell>
          <cell r="P688">
            <v>-0.2</v>
          </cell>
          <cell r="Q688">
            <v>0.46759259259259256</v>
          </cell>
          <cell r="R688">
            <v>151.1096</v>
          </cell>
          <cell r="S688">
            <v>110.19607624999999</v>
          </cell>
          <cell r="T688">
            <v>25.8</v>
          </cell>
        </row>
        <row r="689">
          <cell r="A689">
            <v>4091</v>
          </cell>
          <cell r="C689" t="str">
            <v>WATERFLEX</v>
          </cell>
          <cell r="D689" t="str">
            <v>TRAMPOLINE AQUA CARRE</v>
          </cell>
          <cell r="F689" t="str">
            <v>PIÈCE</v>
          </cell>
          <cell r="H689">
            <v>270</v>
          </cell>
          <cell r="J689">
            <v>270</v>
          </cell>
          <cell r="K689">
            <v>270</v>
          </cell>
          <cell r="L689">
            <v>428.4</v>
          </cell>
          <cell r="M689">
            <v>0.36974789915966388</v>
          </cell>
          <cell r="N689">
            <v>514.07999999999993</v>
          </cell>
          <cell r="O689">
            <v>408</v>
          </cell>
          <cell r="P689">
            <v>-4.7619047619047568E-2</v>
          </cell>
          <cell r="Q689">
            <v>0.33823529411764708</v>
          </cell>
          <cell r="R689">
            <v>453.3288</v>
          </cell>
          <cell r="S689" t="str">
            <v/>
          </cell>
          <cell r="T689">
            <v>8</v>
          </cell>
        </row>
        <row r="690">
          <cell r="A690">
            <v>4090</v>
          </cell>
          <cell r="C690" t="str">
            <v>WATERFLEX</v>
          </cell>
          <cell r="D690" t="str">
            <v>TRAMPOLINE AQUA HEXA</v>
          </cell>
          <cell r="F690" t="str">
            <v>PIÈCE</v>
          </cell>
          <cell r="H690">
            <v>255</v>
          </cell>
          <cell r="J690">
            <v>255</v>
          </cell>
          <cell r="K690">
            <v>255</v>
          </cell>
          <cell r="L690">
            <v>401.1</v>
          </cell>
          <cell r="M690">
            <v>0.36424831712789829</v>
          </cell>
          <cell r="N690">
            <v>481.32</v>
          </cell>
          <cell r="O690">
            <v>382</v>
          </cell>
          <cell r="P690">
            <v>-4.7619047619047672E-2</v>
          </cell>
          <cell r="Q690">
            <v>0.33246073298429324</v>
          </cell>
          <cell r="R690">
            <v>424.4402</v>
          </cell>
          <cell r="S690" t="str">
            <v/>
          </cell>
          <cell r="T690">
            <v>6.3</v>
          </cell>
        </row>
        <row r="691">
          <cell r="A691">
            <v>4089</v>
          </cell>
          <cell r="C691" t="str">
            <v>WATERFLEX</v>
          </cell>
          <cell r="D691" t="str">
            <v>TRAMPOLINE AQUA ROND</v>
          </cell>
          <cell r="F691" t="str">
            <v>PIÈCE</v>
          </cell>
          <cell r="H691">
            <v>210</v>
          </cell>
          <cell r="J691">
            <v>210</v>
          </cell>
          <cell r="K691">
            <v>210</v>
          </cell>
          <cell r="L691">
            <v>327.60000000000002</v>
          </cell>
          <cell r="M691">
            <v>0.35897435897435903</v>
          </cell>
          <cell r="N691">
            <v>393.12</v>
          </cell>
          <cell r="O691">
            <v>312</v>
          </cell>
          <cell r="P691">
            <v>-4.7619047619047686E-2</v>
          </cell>
          <cell r="Q691">
            <v>0.32692307692307687</v>
          </cell>
          <cell r="R691">
            <v>346.66320000000002</v>
          </cell>
          <cell r="S691" t="str">
            <v/>
          </cell>
          <cell r="T691">
            <v>5.8</v>
          </cell>
        </row>
        <row r="692">
          <cell r="A692">
            <v>3562</v>
          </cell>
          <cell r="B692" t="str">
            <v xml:space="preserve">CF1001 V </v>
          </cell>
          <cell r="C692" t="str">
            <v>RISING</v>
          </cell>
          <cell r="D692" t="str">
            <v>TRAMPOLINE CROSSFIT CAGE</v>
          </cell>
          <cell r="E692" t="str">
            <v>TRAMPOLINE CROSSFIT CAGE</v>
          </cell>
          <cell r="F692" t="str">
            <v>PIÈCE</v>
          </cell>
          <cell r="G692">
            <v>80</v>
          </cell>
          <cell r="H692">
            <v>74.074074074074076</v>
          </cell>
          <cell r="I692">
            <v>0.15</v>
          </cell>
          <cell r="J692">
            <v>85.185185185185176</v>
          </cell>
          <cell r="K692">
            <v>85.19</v>
          </cell>
          <cell r="L692">
            <v>170</v>
          </cell>
          <cell r="M692">
            <v>0.49891067538126366</v>
          </cell>
          <cell r="N692">
            <v>204</v>
          </cell>
          <cell r="O692">
            <v>145</v>
          </cell>
          <cell r="P692">
            <v>-0.14705882352941177</v>
          </cell>
          <cell r="Q692">
            <v>0.41251596424010228</v>
          </cell>
          <cell r="R692">
            <v>161.1095</v>
          </cell>
          <cell r="S692">
            <v>128.31498749999997</v>
          </cell>
          <cell r="T692">
            <v>22</v>
          </cell>
        </row>
        <row r="693">
          <cell r="A693">
            <v>1753</v>
          </cell>
          <cell r="B693">
            <v>609945</v>
          </cell>
          <cell r="C693" t="str">
            <v>AMAYA</v>
          </cell>
          <cell r="D693" t="str">
            <v>TRAMPOLINE FITNESS</v>
          </cell>
          <cell r="F693" t="str">
            <v>PIÈCE</v>
          </cell>
          <cell r="H693">
            <v>54</v>
          </cell>
          <cell r="I693">
            <v>0.1</v>
          </cell>
          <cell r="J693">
            <v>59.400000000000006</v>
          </cell>
          <cell r="K693">
            <v>59.4</v>
          </cell>
          <cell r="L693">
            <v>120</v>
          </cell>
          <cell r="M693">
            <v>0.50499999999999989</v>
          </cell>
          <cell r="N693">
            <v>144</v>
          </cell>
          <cell r="O693">
            <v>102</v>
          </cell>
          <cell r="P693">
            <v>-0.15</v>
          </cell>
          <cell r="Q693">
            <v>0.41764705882352937</v>
          </cell>
          <cell r="R693">
            <v>113.3322</v>
          </cell>
          <cell r="S693" t="str">
            <v/>
          </cell>
          <cell r="T693">
            <v>9</v>
          </cell>
        </row>
        <row r="694">
          <cell r="A694">
            <v>1517</v>
          </cell>
          <cell r="B694">
            <v>0</v>
          </cell>
          <cell r="C694" t="str">
            <v>HELISPORTS</v>
          </cell>
          <cell r="D694" t="str">
            <v>TRIANGLE DE TIRAGE</v>
          </cell>
          <cell r="E694" t="str">
            <v>Kroon RHMA-08 Barre V</v>
          </cell>
          <cell r="F694" t="str">
            <v>PIÈCE</v>
          </cell>
          <cell r="H694">
            <v>8.06</v>
          </cell>
          <cell r="I694">
            <v>0.1</v>
          </cell>
          <cell r="J694">
            <v>8.8660000000000014</v>
          </cell>
          <cell r="K694">
            <v>8.8699999999999992</v>
          </cell>
          <cell r="L694">
            <v>20.5</v>
          </cell>
          <cell r="M694">
            <v>0.56751219512195117</v>
          </cell>
          <cell r="N694">
            <v>24.599999999999998</v>
          </cell>
          <cell r="O694">
            <v>16</v>
          </cell>
          <cell r="P694">
            <v>-0.21951219512195122</v>
          </cell>
          <cell r="Q694">
            <v>0.44587499999999991</v>
          </cell>
          <cell r="R694">
            <v>17.7776</v>
          </cell>
          <cell r="S694">
            <v>12.499500000000001</v>
          </cell>
          <cell r="T694">
            <v>1.8</v>
          </cell>
        </row>
        <row r="695">
          <cell r="A695">
            <v>1518</v>
          </cell>
          <cell r="B695">
            <v>0</v>
          </cell>
          <cell r="C695" t="str">
            <v>HELISPORTS</v>
          </cell>
          <cell r="D695" t="str">
            <v>TRIANGLE DE TIRAGE AVEC POIGNEES</v>
          </cell>
          <cell r="E695" t="str">
            <v>Kroon MB-02 Barre Tirage Rameur</v>
          </cell>
          <cell r="F695" t="str">
            <v>PIÈCE</v>
          </cell>
          <cell r="H695">
            <v>7.54</v>
          </cell>
          <cell r="I695">
            <v>0.1</v>
          </cell>
          <cell r="J695">
            <v>8.2940000000000005</v>
          </cell>
          <cell r="K695">
            <v>8.2899999999999991</v>
          </cell>
          <cell r="L695">
            <v>19</v>
          </cell>
          <cell r="M695">
            <v>0.56347368421052635</v>
          </cell>
          <cell r="N695">
            <v>22.8</v>
          </cell>
          <cell r="O695">
            <v>15</v>
          </cell>
          <cell r="P695">
            <v>-0.21052631578947367</v>
          </cell>
          <cell r="Q695">
            <v>0.44706666666666661</v>
          </cell>
          <cell r="R695">
            <v>16.666499999999999</v>
          </cell>
          <cell r="S695">
            <v>9.5340000000000007</v>
          </cell>
          <cell r="T695">
            <v>2</v>
          </cell>
        </row>
        <row r="696">
          <cell r="A696">
            <v>3424</v>
          </cell>
          <cell r="B696" t="str">
            <v xml:space="preserve">CF1001 J1 </v>
          </cell>
          <cell r="C696" t="str">
            <v>RISING</v>
          </cell>
          <cell r="D696" t="str">
            <v>TRIANGULAR CROSSES 1800MM</v>
          </cell>
          <cell r="E696" t="str">
            <v>TRIANGULAR CROSSES 1800mm</v>
          </cell>
          <cell r="F696" t="str">
            <v>PIÈCE</v>
          </cell>
          <cell r="G696">
            <v>86.5</v>
          </cell>
          <cell r="H696">
            <v>80.092592592592581</v>
          </cell>
          <cell r="I696">
            <v>0.15</v>
          </cell>
          <cell r="J696">
            <v>92.106481481481467</v>
          </cell>
          <cell r="K696">
            <v>92.11</v>
          </cell>
          <cell r="L696">
            <v>290</v>
          </cell>
          <cell r="M696">
            <v>0.68239144316730527</v>
          </cell>
          <cell r="N696">
            <v>348</v>
          </cell>
          <cell r="O696">
            <v>218</v>
          </cell>
          <cell r="P696">
            <v>-0.24827586206896551</v>
          </cell>
          <cell r="Q696">
            <v>0.57749320421338779</v>
          </cell>
          <cell r="R696">
            <v>242.21979999999999</v>
          </cell>
          <cell r="S696">
            <v>190.715</v>
          </cell>
          <cell r="T696">
            <v>42</v>
          </cell>
        </row>
        <row r="697">
          <cell r="A697">
            <v>1761</v>
          </cell>
          <cell r="B697">
            <v>530600</v>
          </cell>
          <cell r="C697" t="str">
            <v>AMAYA</v>
          </cell>
          <cell r="D697" t="str">
            <v>TWIST BALL MEDIUM</v>
          </cell>
          <cell r="E697" t="str">
            <v xml:space="preserve">TWIST BALL MEDIUM </v>
          </cell>
          <cell r="F697" t="str">
            <v>PIÈCE</v>
          </cell>
          <cell r="G697">
            <v>0</v>
          </cell>
          <cell r="H697">
            <v>2.4</v>
          </cell>
          <cell r="I697">
            <v>0.1</v>
          </cell>
          <cell r="J697">
            <v>2.64</v>
          </cell>
          <cell r="K697">
            <v>2.64</v>
          </cell>
          <cell r="L697">
            <v>4.0999999999999996</v>
          </cell>
          <cell r="M697">
            <v>0.35609756097560963</v>
          </cell>
          <cell r="N697">
            <v>4.919999999999999</v>
          </cell>
          <cell r="O697">
            <v>3.5</v>
          </cell>
          <cell r="P697">
            <v>-0.14634146341463408</v>
          </cell>
          <cell r="Q697">
            <v>0.24571428571428566</v>
          </cell>
          <cell r="R697">
            <v>3.8888499999999997</v>
          </cell>
          <cell r="S697">
            <v>3.0749999999999997</v>
          </cell>
          <cell r="T697">
            <v>0.04</v>
          </cell>
        </row>
        <row r="698">
          <cell r="A698">
            <v>1762</v>
          </cell>
          <cell r="B698">
            <v>530700</v>
          </cell>
          <cell r="C698" t="str">
            <v>AMAYA</v>
          </cell>
          <cell r="D698" t="str">
            <v>TWIST BALL STRONG</v>
          </cell>
          <cell r="E698" t="str">
            <v xml:space="preserve">TWIST BALL STRONG </v>
          </cell>
          <cell r="F698" t="str">
            <v>PIÈCE</v>
          </cell>
          <cell r="G698">
            <v>0</v>
          </cell>
          <cell r="H698">
            <v>2.5499999999999998</v>
          </cell>
          <cell r="I698">
            <v>0.1</v>
          </cell>
          <cell r="J698">
            <v>2.8050000000000002</v>
          </cell>
          <cell r="K698">
            <v>2.81</v>
          </cell>
          <cell r="L698">
            <v>4.4000000000000004</v>
          </cell>
          <cell r="M698">
            <v>0.36250000000000004</v>
          </cell>
          <cell r="N698">
            <v>5.28</v>
          </cell>
          <cell r="O698">
            <v>3.8</v>
          </cell>
          <cell r="P698">
            <v>-0.13636363636363646</v>
          </cell>
          <cell r="Q698">
            <v>0.26184210526315777</v>
          </cell>
          <cell r="R698">
            <v>4.2221799999999998</v>
          </cell>
          <cell r="S698">
            <v>3.1949999999999998</v>
          </cell>
          <cell r="T698">
            <v>0.05</v>
          </cell>
        </row>
        <row r="699">
          <cell r="A699">
            <v>3759</v>
          </cell>
          <cell r="B699" t="str">
            <v xml:space="preserve">CF1002 A1 </v>
          </cell>
          <cell r="C699" t="str">
            <v>RISING</v>
          </cell>
          <cell r="D699" t="str">
            <v>UPRIGHT TUBE 2742MM</v>
          </cell>
          <cell r="E699" t="str">
            <v>UPRIGHT TUBE 2742mm</v>
          </cell>
          <cell r="F699" t="str">
            <v>PAIRE</v>
          </cell>
          <cell r="G699">
            <v>150</v>
          </cell>
          <cell r="H699">
            <v>138.88888888888889</v>
          </cell>
          <cell r="I699">
            <v>0.15</v>
          </cell>
          <cell r="J699">
            <v>159.7222222222222</v>
          </cell>
          <cell r="K699">
            <v>159.72</v>
          </cell>
          <cell r="L699">
            <v>299</v>
          </cell>
          <cell r="M699">
            <v>0.46581196581196593</v>
          </cell>
          <cell r="N699">
            <v>358.8</v>
          </cell>
          <cell r="O699">
            <v>255</v>
          </cell>
          <cell r="P699">
            <v>-0.14715719063545152</v>
          </cell>
          <cell r="Q699">
            <v>0.3736383442265796</v>
          </cell>
          <cell r="R699">
            <v>283.33049999999997</v>
          </cell>
          <cell r="S699">
            <v>223.72732499999998</v>
          </cell>
          <cell r="T699">
            <v>25</v>
          </cell>
        </row>
        <row r="700">
          <cell r="A700">
            <v>3760</v>
          </cell>
          <cell r="B700" t="str">
            <v xml:space="preserve">CF1003 A2 </v>
          </cell>
          <cell r="C700" t="str">
            <v>RISING</v>
          </cell>
          <cell r="D700" t="str">
            <v>UPRIGHT TUBE 3685MM</v>
          </cell>
          <cell r="E700" t="str">
            <v>UPRIGHT TUBE 3685mm</v>
          </cell>
          <cell r="F700" t="str">
            <v>PAIRE</v>
          </cell>
          <cell r="G700">
            <v>180</v>
          </cell>
          <cell r="H700">
            <v>166.66666666666666</v>
          </cell>
          <cell r="I700">
            <v>0.15</v>
          </cell>
          <cell r="J700">
            <v>191.66666666666663</v>
          </cell>
          <cell r="K700">
            <v>191.67</v>
          </cell>
          <cell r="L700">
            <v>369</v>
          </cell>
          <cell r="M700">
            <v>0.48057813911472458</v>
          </cell>
          <cell r="N700">
            <v>442.8</v>
          </cell>
          <cell r="O700">
            <v>305</v>
          </cell>
          <cell r="P700">
            <v>-0.17344173441734417</v>
          </cell>
          <cell r="Q700">
            <v>0.37158469945355199</v>
          </cell>
          <cell r="R700">
            <v>338.88549999999998</v>
          </cell>
          <cell r="S700">
            <v>280.11239999999992</v>
          </cell>
          <cell r="T700">
            <v>29</v>
          </cell>
        </row>
        <row r="701">
          <cell r="A701">
            <v>3876</v>
          </cell>
          <cell r="B701" t="str">
            <v>EOLOX</v>
          </cell>
          <cell r="C701" t="str">
            <v>BODY TONE</v>
          </cell>
          <cell r="D701" t="str">
            <v>VELO BODYTONE EOLOX</v>
          </cell>
          <cell r="E701" t="str">
            <v>VELO BODYTONE EOLOX</v>
          </cell>
          <cell r="F701" t="str">
            <v>PIÈCE</v>
          </cell>
          <cell r="G701">
            <v>475</v>
          </cell>
          <cell r="H701">
            <v>439.81481481481478</v>
          </cell>
          <cell r="I701">
            <v>0.1</v>
          </cell>
          <cell r="J701">
            <v>483.7962962962963</v>
          </cell>
          <cell r="K701">
            <v>483.8</v>
          </cell>
          <cell r="L701">
            <v>1335</v>
          </cell>
          <cell r="M701">
            <v>0.63760577056457213</v>
          </cell>
          <cell r="N701">
            <v>1602</v>
          </cell>
          <cell r="O701">
            <v>801</v>
          </cell>
          <cell r="P701">
            <v>-0.4</v>
          </cell>
          <cell r="Q701">
            <v>0.3960096176076201</v>
          </cell>
          <cell r="R701">
            <v>889.99109999999996</v>
          </cell>
          <cell r="S701">
            <v>1295</v>
          </cell>
          <cell r="T701">
            <v>52</v>
          </cell>
        </row>
        <row r="702">
          <cell r="A702">
            <v>3875</v>
          </cell>
          <cell r="B702" t="str">
            <v>GIRO</v>
          </cell>
          <cell r="C702" t="str">
            <v>BODY TONE</v>
          </cell>
          <cell r="D702" t="str">
            <v>VELO BODYTONE GIRO</v>
          </cell>
          <cell r="E702" t="str">
            <v>VELO BODYTONE GIRO</v>
          </cell>
          <cell r="F702" t="str">
            <v>PIÈCE</v>
          </cell>
          <cell r="G702">
            <v>350</v>
          </cell>
          <cell r="H702">
            <v>324.07407407407408</v>
          </cell>
          <cell r="I702">
            <v>0.1</v>
          </cell>
          <cell r="J702">
            <v>356.48148148148152</v>
          </cell>
          <cell r="K702">
            <v>356.48</v>
          </cell>
          <cell r="L702">
            <v>925</v>
          </cell>
          <cell r="M702">
            <v>0.61461461461461453</v>
          </cell>
          <cell r="N702">
            <v>1110</v>
          </cell>
          <cell r="O702">
            <v>555</v>
          </cell>
          <cell r="P702">
            <v>-0.4</v>
          </cell>
          <cell r="Q702">
            <v>0.35769102435769096</v>
          </cell>
          <cell r="R702">
            <v>616.66049999999996</v>
          </cell>
          <cell r="S702">
            <v>895</v>
          </cell>
          <cell r="T702">
            <v>55</v>
          </cell>
        </row>
        <row r="703">
          <cell r="A703">
            <v>3877</v>
          </cell>
          <cell r="B703" t="str">
            <v>MONSTER</v>
          </cell>
          <cell r="C703" t="str">
            <v>BODY TONE</v>
          </cell>
          <cell r="D703" t="str">
            <v>VELO BODYTONE MONSTER</v>
          </cell>
          <cell r="E703" t="str">
            <v>VELO BODYTONE MONSTER</v>
          </cell>
          <cell r="F703" t="str">
            <v>PIÈCE</v>
          </cell>
          <cell r="G703">
            <v>525</v>
          </cell>
          <cell r="H703">
            <v>486.11111111111109</v>
          </cell>
          <cell r="I703">
            <v>0.1</v>
          </cell>
          <cell r="J703">
            <v>534.72222222222229</v>
          </cell>
          <cell r="K703">
            <v>534.72</v>
          </cell>
          <cell r="L703">
            <v>1540</v>
          </cell>
          <cell r="M703">
            <v>0.65277777777777768</v>
          </cell>
          <cell r="N703">
            <v>1848</v>
          </cell>
          <cell r="O703">
            <v>924</v>
          </cell>
          <cell r="P703">
            <v>-0.4</v>
          </cell>
          <cell r="Q703">
            <v>0.42129629629629628</v>
          </cell>
          <cell r="R703">
            <v>1026.6564000000001</v>
          </cell>
          <cell r="S703">
            <v>1495</v>
          </cell>
          <cell r="T703">
            <v>50</v>
          </cell>
        </row>
        <row r="704">
          <cell r="A704">
            <v>5058</v>
          </cell>
          <cell r="B704" t="str">
            <v>CIGNUX</v>
          </cell>
          <cell r="C704" t="str">
            <v>BODY TONE</v>
          </cell>
          <cell r="D704" t="str">
            <v>VELO HORIZONTAL CIGNUX</v>
          </cell>
          <cell r="F704" t="str">
            <v>PIÈCE</v>
          </cell>
          <cell r="G704">
            <v>1199</v>
          </cell>
          <cell r="H704">
            <v>1110.1851851851852</v>
          </cell>
          <cell r="I704">
            <v>0.1</v>
          </cell>
          <cell r="J704">
            <v>1221.2037037037039</v>
          </cell>
          <cell r="K704">
            <v>1221.2</v>
          </cell>
          <cell r="L704">
            <v>2775</v>
          </cell>
          <cell r="M704">
            <v>0.55992659325992644</v>
          </cell>
          <cell r="N704">
            <v>3330</v>
          </cell>
          <cell r="O704">
            <v>1942.5</v>
          </cell>
          <cell r="P704">
            <v>-0.3</v>
          </cell>
          <cell r="Q704">
            <v>0.3713237046570379</v>
          </cell>
          <cell r="R704">
            <v>2158.3117499999998</v>
          </cell>
          <cell r="S704" t="str">
            <v/>
          </cell>
          <cell r="T704">
            <v>83</v>
          </cell>
        </row>
        <row r="705">
          <cell r="A705">
            <v>4093</v>
          </cell>
          <cell r="B705">
            <v>0</v>
          </cell>
          <cell r="C705" t="str">
            <v>AMAYA</v>
          </cell>
          <cell r="D705" t="str">
            <v>VELO MASKHAL HARDCORE</v>
          </cell>
          <cell r="F705" t="str">
            <v>PIÈCE</v>
          </cell>
          <cell r="H705">
            <v>467.5</v>
          </cell>
          <cell r="I705">
            <v>0.1</v>
          </cell>
          <cell r="J705">
            <v>514.25</v>
          </cell>
          <cell r="K705">
            <v>514.25</v>
          </cell>
          <cell r="L705">
            <v>1390</v>
          </cell>
          <cell r="M705">
            <v>0.63003597122302157</v>
          </cell>
          <cell r="N705">
            <v>1668</v>
          </cell>
          <cell r="O705">
            <v>834</v>
          </cell>
          <cell r="P705">
            <v>-0.4</v>
          </cell>
          <cell r="Q705">
            <v>0.38339328537170259</v>
          </cell>
          <cell r="R705">
            <v>926.65739999999994</v>
          </cell>
          <cell r="S705" t="str">
            <v/>
          </cell>
          <cell r="T705">
            <v>61</v>
          </cell>
        </row>
        <row r="706">
          <cell r="A706">
            <v>5057</v>
          </cell>
          <cell r="B706" t="str">
            <v>ZOXMA</v>
          </cell>
          <cell r="C706" t="str">
            <v>BODY TONE</v>
          </cell>
          <cell r="D706" t="str">
            <v>VELO VERTICAL ZOXMA</v>
          </cell>
          <cell r="F706" t="str">
            <v>PIÈCE</v>
          </cell>
          <cell r="G706">
            <v>1090</v>
          </cell>
          <cell r="H706">
            <v>1009.2592592592592</v>
          </cell>
          <cell r="I706">
            <v>0.1</v>
          </cell>
          <cell r="J706">
            <v>1110.1851851851852</v>
          </cell>
          <cell r="K706">
            <v>1110.19</v>
          </cell>
          <cell r="L706">
            <v>2265</v>
          </cell>
          <cell r="M706">
            <v>0.50985201537077918</v>
          </cell>
          <cell r="N706">
            <v>2718</v>
          </cell>
          <cell r="O706">
            <v>1585.5</v>
          </cell>
          <cell r="P706">
            <v>-0.3</v>
          </cell>
          <cell r="Q706">
            <v>0.2997885933868274</v>
          </cell>
          <cell r="R706">
            <v>1761.64905</v>
          </cell>
          <cell r="S706" t="str">
            <v/>
          </cell>
          <cell r="T706">
            <v>67</v>
          </cell>
        </row>
        <row r="707">
          <cell r="A707">
            <v>3762</v>
          </cell>
          <cell r="B707" t="str">
            <v xml:space="preserve">14.2594.02  </v>
          </cell>
          <cell r="C707" t="str">
            <v>AXESS</v>
          </cell>
          <cell r="D707" t="str">
            <v>VESTIAIRE 2 CASIERS 1COL.</v>
          </cell>
          <cell r="E707" t="str">
            <v>Vestiaire 2 casiers 1col.</v>
          </cell>
          <cell r="F707" t="str">
            <v>PIÈCE</v>
          </cell>
          <cell r="G707">
            <v>0</v>
          </cell>
          <cell r="H707">
            <v>93.75</v>
          </cell>
          <cell r="I707">
            <v>0</v>
          </cell>
          <cell r="J707">
            <v>93.75</v>
          </cell>
          <cell r="K707">
            <v>93.75</v>
          </cell>
          <cell r="L707">
            <v>174</v>
          </cell>
          <cell r="M707">
            <v>0.46120689655172409</v>
          </cell>
          <cell r="N707">
            <v>208.79999999999998</v>
          </cell>
          <cell r="O707">
            <v>140</v>
          </cell>
          <cell r="P707">
            <v>-0.19540229885057472</v>
          </cell>
          <cell r="Q707">
            <v>0.3303571428571429</v>
          </cell>
          <cell r="R707">
            <v>155.554</v>
          </cell>
          <cell r="S707">
            <v>130.5</v>
          </cell>
          <cell r="T707">
            <v>22.6</v>
          </cell>
        </row>
        <row r="708">
          <cell r="A708">
            <v>3763</v>
          </cell>
          <cell r="B708" t="str">
            <v xml:space="preserve">14.2594.04  </v>
          </cell>
          <cell r="C708" t="str">
            <v>AXESS</v>
          </cell>
          <cell r="D708" t="str">
            <v>VESTIAIRE 2 CASIERS 2COL.</v>
          </cell>
          <cell r="E708" t="str">
            <v>Vestiaire 2 casiers 2col.</v>
          </cell>
          <cell r="F708" t="str">
            <v>PIÈCE</v>
          </cell>
          <cell r="G708">
            <v>0</v>
          </cell>
          <cell r="H708">
            <v>129.75</v>
          </cell>
          <cell r="I708">
            <v>0</v>
          </cell>
          <cell r="J708">
            <v>129.75</v>
          </cell>
          <cell r="K708">
            <v>129.75</v>
          </cell>
          <cell r="L708">
            <v>300</v>
          </cell>
          <cell r="M708">
            <v>0.5675</v>
          </cell>
          <cell r="N708">
            <v>360</v>
          </cell>
          <cell r="O708">
            <v>240</v>
          </cell>
          <cell r="P708">
            <v>-0.2</v>
          </cell>
          <cell r="Q708">
            <v>0.45937499999999998</v>
          </cell>
          <cell r="R708">
            <v>266.66399999999999</v>
          </cell>
          <cell r="S708">
            <v>210</v>
          </cell>
          <cell r="T708">
            <v>37</v>
          </cell>
        </row>
        <row r="709">
          <cell r="A709">
            <v>3764</v>
          </cell>
          <cell r="B709" t="str">
            <v>14.2594.06</v>
          </cell>
          <cell r="C709" t="str">
            <v>AXESS</v>
          </cell>
          <cell r="D709" t="str">
            <v>VESTIAIRE 2 CASIERS 3COL.</v>
          </cell>
          <cell r="E709" t="str">
            <v>Vestiaire 2 casiers 3col.</v>
          </cell>
          <cell r="F709" t="str">
            <v>PIÈCE</v>
          </cell>
          <cell r="G709">
            <v>0</v>
          </cell>
          <cell r="H709">
            <v>180.95</v>
          </cell>
          <cell r="I709">
            <v>0</v>
          </cell>
          <cell r="J709">
            <v>180.95</v>
          </cell>
          <cell r="K709">
            <v>180.95</v>
          </cell>
          <cell r="L709">
            <v>450</v>
          </cell>
          <cell r="M709">
            <v>0.59788888888888891</v>
          </cell>
          <cell r="N709">
            <v>540</v>
          </cell>
          <cell r="O709">
            <v>360</v>
          </cell>
          <cell r="P709">
            <v>-0.2</v>
          </cell>
          <cell r="Q709">
            <v>0.49736111111111114</v>
          </cell>
          <cell r="R709">
            <v>399.99599999999998</v>
          </cell>
          <cell r="S709">
            <v>292.5</v>
          </cell>
          <cell r="T709">
            <v>54.5</v>
          </cell>
        </row>
        <row r="710">
          <cell r="A710">
            <v>3765</v>
          </cell>
          <cell r="B710" t="str">
            <v xml:space="preserve">14.2594.08 </v>
          </cell>
          <cell r="C710" t="str">
            <v>AXESS</v>
          </cell>
          <cell r="D710" t="str">
            <v>VESTIAIRE 2 CASIERS 4COL.</v>
          </cell>
          <cell r="E710" t="str">
            <v>Vestiaire 2 casiers 4col.</v>
          </cell>
          <cell r="F710" t="str">
            <v>PIÈCE</v>
          </cell>
          <cell r="G710">
            <v>0</v>
          </cell>
          <cell r="H710">
            <v>254.25</v>
          </cell>
          <cell r="I710">
            <v>0</v>
          </cell>
          <cell r="J710">
            <v>254.25</v>
          </cell>
          <cell r="K710">
            <v>254.25</v>
          </cell>
          <cell r="L710">
            <v>619</v>
          </cell>
          <cell r="M710">
            <v>0.5892568659127625</v>
          </cell>
          <cell r="N710">
            <v>742.8</v>
          </cell>
          <cell r="O710">
            <v>495</v>
          </cell>
          <cell r="P710">
            <v>-0.20032310177705978</v>
          </cell>
          <cell r="Q710">
            <v>0.48636363636363633</v>
          </cell>
          <cell r="R710">
            <v>549.99450000000002</v>
          </cell>
          <cell r="S710">
            <v>416</v>
          </cell>
          <cell r="T710">
            <v>66.599999999999994</v>
          </cell>
        </row>
        <row r="711">
          <cell r="A711">
            <v>3766</v>
          </cell>
          <cell r="B711" t="str">
            <v>14.2663.02</v>
          </cell>
          <cell r="C711" t="str">
            <v>AXESS</v>
          </cell>
          <cell r="D711" t="str">
            <v>VESTIAIRE 3 CASIERS 1COL.</v>
          </cell>
          <cell r="E711" t="str">
            <v>Vestiaire 3 casiers 1col.</v>
          </cell>
          <cell r="F711" t="str">
            <v>PIÈCE</v>
          </cell>
          <cell r="G711">
            <v>0</v>
          </cell>
          <cell r="H711">
            <v>111.75</v>
          </cell>
          <cell r="I711">
            <v>0</v>
          </cell>
          <cell r="J711">
            <v>111.75</v>
          </cell>
          <cell r="K711">
            <v>111.75</v>
          </cell>
          <cell r="L711">
            <v>280</v>
          </cell>
          <cell r="M711">
            <v>0.60089285714285712</v>
          </cell>
          <cell r="N711">
            <v>336</v>
          </cell>
          <cell r="O711">
            <v>225</v>
          </cell>
          <cell r="P711">
            <v>-0.19642857142857142</v>
          </cell>
          <cell r="Q711">
            <v>0.50333333333333341</v>
          </cell>
          <cell r="R711">
            <v>249.9975</v>
          </cell>
          <cell r="S711">
            <v>182</v>
          </cell>
          <cell r="T711">
            <v>24.5</v>
          </cell>
        </row>
        <row r="712">
          <cell r="A712">
            <v>3767</v>
          </cell>
          <cell r="B712" t="str">
            <v>14.2663.04</v>
          </cell>
          <cell r="C712" t="str">
            <v>AXESS</v>
          </cell>
          <cell r="D712" t="str">
            <v>VESTIAIRE 3 CASIERS 2COL.</v>
          </cell>
          <cell r="E712" t="str">
            <v>Vestiaire 3 casiers 2col.</v>
          </cell>
          <cell r="F712" t="str">
            <v>PIÈCE</v>
          </cell>
          <cell r="G712">
            <v>0</v>
          </cell>
          <cell r="H712">
            <v>179.25</v>
          </cell>
          <cell r="I712">
            <v>0</v>
          </cell>
          <cell r="J712">
            <v>179.25</v>
          </cell>
          <cell r="K712">
            <v>179.25</v>
          </cell>
          <cell r="L712">
            <v>450</v>
          </cell>
          <cell r="M712">
            <v>0.60166666666666668</v>
          </cell>
          <cell r="N712">
            <v>540</v>
          </cell>
          <cell r="O712">
            <v>360</v>
          </cell>
          <cell r="P712">
            <v>-0.2</v>
          </cell>
          <cell r="Q712">
            <v>0.50208333333333333</v>
          </cell>
          <cell r="R712">
            <v>399.99599999999998</v>
          </cell>
          <cell r="S712">
            <v>292.5</v>
          </cell>
          <cell r="T712">
            <v>40.299999999999997</v>
          </cell>
        </row>
        <row r="713">
          <cell r="A713">
            <v>3768</v>
          </cell>
          <cell r="B713" t="str">
            <v>14.2663.06</v>
          </cell>
          <cell r="C713" t="str">
            <v>AXESS</v>
          </cell>
          <cell r="D713" t="str">
            <v>VESTIAIRE 3 CASIERS 3COL.</v>
          </cell>
          <cell r="E713" t="str">
            <v>Vestiaire 3 casiers 3col.</v>
          </cell>
          <cell r="F713" t="str">
            <v>PIÈCE</v>
          </cell>
          <cell r="G713">
            <v>0</v>
          </cell>
          <cell r="H713">
            <v>254.25</v>
          </cell>
          <cell r="I713">
            <v>0</v>
          </cell>
          <cell r="J713">
            <v>254.25</v>
          </cell>
          <cell r="K713">
            <v>254.25</v>
          </cell>
          <cell r="L713">
            <v>640</v>
          </cell>
          <cell r="M713">
            <v>0.60273437500000004</v>
          </cell>
          <cell r="N713">
            <v>768</v>
          </cell>
          <cell r="O713">
            <v>510</v>
          </cell>
          <cell r="P713">
            <v>-0.203125</v>
          </cell>
          <cell r="Q713">
            <v>0.50147058823529411</v>
          </cell>
          <cell r="R713">
            <v>566.66099999999994</v>
          </cell>
          <cell r="S713">
            <v>416</v>
          </cell>
          <cell r="T713">
            <v>58.3</v>
          </cell>
        </row>
        <row r="714">
          <cell r="A714">
            <v>3769</v>
          </cell>
          <cell r="B714" t="str">
            <v>14.2663.08</v>
          </cell>
          <cell r="C714" t="str">
            <v>AXESS</v>
          </cell>
          <cell r="D714" t="str">
            <v>VESTIAIRE 3 CASIERS 4COL.</v>
          </cell>
          <cell r="E714" t="str">
            <v>Vestiaire 3 casiers 4col.</v>
          </cell>
          <cell r="F714" t="str">
            <v>PIÈCE</v>
          </cell>
          <cell r="G714">
            <v>0</v>
          </cell>
          <cell r="H714">
            <v>333.75</v>
          </cell>
          <cell r="I714">
            <v>0</v>
          </cell>
          <cell r="J714">
            <v>333.75</v>
          </cell>
          <cell r="K714">
            <v>333.75</v>
          </cell>
          <cell r="L714">
            <v>840</v>
          </cell>
          <cell r="M714">
            <v>0.6026785714285714</v>
          </cell>
          <cell r="N714">
            <v>1008</v>
          </cell>
          <cell r="O714">
            <v>670</v>
          </cell>
          <cell r="P714">
            <v>-0.20238095238095238</v>
          </cell>
          <cell r="Q714">
            <v>0.50186567164179108</v>
          </cell>
          <cell r="R714">
            <v>744.43700000000001</v>
          </cell>
          <cell r="S714">
            <v>546</v>
          </cell>
          <cell r="T714">
            <v>72.3</v>
          </cell>
        </row>
        <row r="715">
          <cell r="A715">
            <v>3770</v>
          </cell>
          <cell r="B715" t="str">
            <v>14.2894.01</v>
          </cell>
          <cell r="C715" t="str">
            <v>AXESS</v>
          </cell>
          <cell r="D715" t="str">
            <v>VESTIAIRE MONOBLOC 1COL.</v>
          </cell>
          <cell r="E715" t="str">
            <v>Vestiaire monobloc 1col.</v>
          </cell>
          <cell r="F715" t="str">
            <v>PIÈCE</v>
          </cell>
          <cell r="G715">
            <v>0</v>
          </cell>
          <cell r="H715">
            <v>72</v>
          </cell>
          <cell r="I715">
            <v>0</v>
          </cell>
          <cell r="J715">
            <v>72</v>
          </cell>
          <cell r="K715">
            <v>72</v>
          </cell>
          <cell r="L715">
            <v>205</v>
          </cell>
          <cell r="M715">
            <v>0.64878048780487807</v>
          </cell>
          <cell r="N715">
            <v>246</v>
          </cell>
          <cell r="O715">
            <v>165</v>
          </cell>
          <cell r="P715">
            <v>-0.1951219512195122</v>
          </cell>
          <cell r="Q715">
            <v>0.56363636363636371</v>
          </cell>
          <cell r="R715">
            <v>183.33150000000001</v>
          </cell>
          <cell r="S715">
            <v>123</v>
          </cell>
          <cell r="T715">
            <v>21</v>
          </cell>
        </row>
        <row r="716">
          <cell r="A716">
            <v>3771</v>
          </cell>
          <cell r="B716" t="str">
            <v>14.2894.03</v>
          </cell>
          <cell r="C716" t="str">
            <v>AXESS</v>
          </cell>
          <cell r="D716" t="str">
            <v>VESTIAIRE MONOBLOC 2COL.</v>
          </cell>
          <cell r="E716" t="str">
            <v>Vestiaire monobloc 2col.</v>
          </cell>
          <cell r="F716" t="str">
            <v>PIÈCE</v>
          </cell>
          <cell r="G716">
            <v>0</v>
          </cell>
          <cell r="H716">
            <v>100.3</v>
          </cell>
          <cell r="I716">
            <v>0</v>
          </cell>
          <cell r="J716">
            <v>100.3</v>
          </cell>
          <cell r="K716">
            <v>100.3</v>
          </cell>
          <cell r="L716">
            <v>264</v>
          </cell>
          <cell r="M716">
            <v>0.62007575757575761</v>
          </cell>
          <cell r="N716">
            <v>316.8</v>
          </cell>
          <cell r="O716">
            <v>210</v>
          </cell>
          <cell r="P716">
            <v>-0.20454545454545456</v>
          </cell>
          <cell r="Q716">
            <v>0.52238095238095239</v>
          </cell>
          <cell r="R716">
            <v>233.33099999999999</v>
          </cell>
          <cell r="S716">
            <v>171.6</v>
          </cell>
          <cell r="T716">
            <v>31.3</v>
          </cell>
        </row>
        <row r="717">
          <cell r="A717">
            <v>3772</v>
          </cell>
          <cell r="B717" t="str">
            <v>14.2894.05</v>
          </cell>
          <cell r="C717" t="str">
            <v>AXESS</v>
          </cell>
          <cell r="D717" t="str">
            <v>VESTIAIRE MONOBLOC 3COL.</v>
          </cell>
          <cell r="E717" t="str">
            <v>Vestiaire monobloc 3col.</v>
          </cell>
          <cell r="F717" t="str">
            <v>PIÈCE</v>
          </cell>
          <cell r="G717">
            <v>0</v>
          </cell>
          <cell r="H717">
            <v>144.5</v>
          </cell>
          <cell r="I717">
            <v>0</v>
          </cell>
          <cell r="J717">
            <v>144.5</v>
          </cell>
          <cell r="K717">
            <v>144.5</v>
          </cell>
          <cell r="L717">
            <v>371</v>
          </cell>
          <cell r="M717">
            <v>0.61051212938005395</v>
          </cell>
          <cell r="N717">
            <v>445.2</v>
          </cell>
          <cell r="O717">
            <v>295</v>
          </cell>
          <cell r="P717">
            <v>-0.20485175202156333</v>
          </cell>
          <cell r="Q717">
            <v>0.51016949152542379</v>
          </cell>
          <cell r="R717">
            <v>327.77449999999999</v>
          </cell>
          <cell r="S717">
            <v>241.15</v>
          </cell>
          <cell r="T717">
            <v>42.4</v>
          </cell>
        </row>
        <row r="718">
          <cell r="A718">
            <v>3773</v>
          </cell>
          <cell r="B718" t="str">
            <v>14.2894.07</v>
          </cell>
          <cell r="C718" t="str">
            <v>AXESS</v>
          </cell>
          <cell r="D718" t="str">
            <v>VESTIAIRE MONOBLOC 4COL.</v>
          </cell>
          <cell r="E718" t="str">
            <v>Vestiaire monobloc 4col.</v>
          </cell>
          <cell r="F718" t="str">
            <v>PIÈCE</v>
          </cell>
          <cell r="G718">
            <v>0</v>
          </cell>
          <cell r="H718">
            <v>184.8</v>
          </cell>
          <cell r="I718">
            <v>0</v>
          </cell>
          <cell r="J718">
            <v>184.8</v>
          </cell>
          <cell r="K718">
            <v>184.8</v>
          </cell>
          <cell r="L718">
            <v>470</v>
          </cell>
          <cell r="M718">
            <v>0.60680851063829788</v>
          </cell>
          <cell r="N718">
            <v>564</v>
          </cell>
          <cell r="O718">
            <v>375</v>
          </cell>
          <cell r="P718">
            <v>-0.20212765957446807</v>
          </cell>
          <cell r="Q718">
            <v>0.50719999999999998</v>
          </cell>
          <cell r="R718">
            <v>416.66249999999997</v>
          </cell>
          <cell r="S718">
            <v>305.5</v>
          </cell>
          <cell r="T718">
            <v>54.6</v>
          </cell>
        </row>
        <row r="719">
          <cell r="A719">
            <v>4010</v>
          </cell>
          <cell r="B719">
            <v>550517</v>
          </cell>
          <cell r="C719" t="str">
            <v>AMAYA</v>
          </cell>
          <cell r="D719" t="str">
            <v>WALL BALL CUIR 3 KG</v>
          </cell>
          <cell r="F719" t="str">
            <v>PIÈCE</v>
          </cell>
          <cell r="H719">
            <v>22.725000000000001</v>
          </cell>
          <cell r="I719">
            <v>0.1</v>
          </cell>
          <cell r="J719">
            <v>24.997500000000002</v>
          </cell>
          <cell r="K719">
            <v>25</v>
          </cell>
          <cell r="L719">
            <v>51</v>
          </cell>
          <cell r="M719">
            <v>0.50985294117647051</v>
          </cell>
          <cell r="N719">
            <v>61.199999999999996</v>
          </cell>
          <cell r="O719">
            <v>42</v>
          </cell>
          <cell r="P719">
            <v>-0.17647058823529413</v>
          </cell>
          <cell r="Q719">
            <v>0.40482142857142855</v>
          </cell>
          <cell r="R719">
            <v>46.666199999999996</v>
          </cell>
          <cell r="S719" t="str">
            <v/>
          </cell>
          <cell r="T719">
            <v>3</v>
          </cell>
        </row>
        <row r="720">
          <cell r="A720">
            <v>4011</v>
          </cell>
          <cell r="B720">
            <v>550518</v>
          </cell>
          <cell r="C720" t="str">
            <v>AMAYA</v>
          </cell>
          <cell r="D720" t="str">
            <v>WALL BALL CUIR 6 KG</v>
          </cell>
          <cell r="F720" t="str">
            <v>PIÈCE</v>
          </cell>
          <cell r="H720">
            <v>28.3125</v>
          </cell>
          <cell r="I720">
            <v>0.1</v>
          </cell>
          <cell r="J720">
            <v>31.143750000000004</v>
          </cell>
          <cell r="K720">
            <v>31.14</v>
          </cell>
          <cell r="L720">
            <v>61</v>
          </cell>
          <cell r="M720">
            <v>0.48944672131147537</v>
          </cell>
          <cell r="N720">
            <v>73.2</v>
          </cell>
          <cell r="O720">
            <v>52</v>
          </cell>
          <cell r="P720">
            <v>-0.14754098360655737</v>
          </cell>
          <cell r="Q720">
            <v>0.4010817307692307</v>
          </cell>
          <cell r="R720">
            <v>57.777200000000001</v>
          </cell>
          <cell r="S720" t="str">
            <v/>
          </cell>
          <cell r="T720">
            <v>6</v>
          </cell>
        </row>
        <row r="721">
          <cell r="A721">
            <v>4012</v>
          </cell>
          <cell r="B721">
            <v>550519</v>
          </cell>
          <cell r="C721" t="str">
            <v>AMAYA</v>
          </cell>
          <cell r="D721" t="str">
            <v>WALL BALL CUIR 9 KG</v>
          </cell>
          <cell r="F721" t="str">
            <v>PIÈCE</v>
          </cell>
          <cell r="H721">
            <v>34.049999999999997</v>
          </cell>
          <cell r="I721">
            <v>0.1</v>
          </cell>
          <cell r="J721">
            <v>37.454999999999998</v>
          </cell>
          <cell r="K721">
            <v>37.46</v>
          </cell>
          <cell r="L721">
            <v>71</v>
          </cell>
          <cell r="M721">
            <v>0.47246478873239439</v>
          </cell>
          <cell r="N721">
            <v>85.2</v>
          </cell>
          <cell r="O721">
            <v>62</v>
          </cell>
          <cell r="P721">
            <v>-0.12676056338028169</v>
          </cell>
          <cell r="Q721">
            <v>0.39588709677419354</v>
          </cell>
          <cell r="R721">
            <v>68.888199999999998</v>
          </cell>
          <cell r="S721" t="str">
            <v/>
          </cell>
          <cell r="T721">
            <v>9</v>
          </cell>
        </row>
        <row r="722">
          <cell r="A722">
            <v>3706</v>
          </cell>
          <cell r="B722" t="str">
            <v xml:space="preserve">CF1001 R1 </v>
          </cell>
          <cell r="C722" t="str">
            <v>RISING</v>
          </cell>
          <cell r="D722" t="str">
            <v>WALL BALL STORAGE</v>
          </cell>
          <cell r="E722" t="str">
            <v>WALL BALL STORAGE</v>
          </cell>
          <cell r="F722" t="str">
            <v>PIÈCE</v>
          </cell>
          <cell r="G722">
            <v>58</v>
          </cell>
          <cell r="H722">
            <v>53.703703703703702</v>
          </cell>
          <cell r="I722">
            <v>0.15</v>
          </cell>
          <cell r="J722">
            <v>61.759259259259252</v>
          </cell>
          <cell r="K722">
            <v>61.76</v>
          </cell>
          <cell r="L722">
            <v>117</v>
          </cell>
          <cell r="M722">
            <v>0.47214308325419441</v>
          </cell>
          <cell r="N722">
            <v>140.4</v>
          </cell>
          <cell r="O722">
            <v>99</v>
          </cell>
          <cell r="P722">
            <v>-0.15384615384615385</v>
          </cell>
          <cell r="Q722">
            <v>0.37616909839132073</v>
          </cell>
          <cell r="R722">
            <v>109.99889999999999</v>
          </cell>
          <cell r="S722">
            <v>80.224000000000004</v>
          </cell>
          <cell r="T722">
            <v>12</v>
          </cell>
        </row>
        <row r="723">
          <cell r="A723">
            <v>3478</v>
          </cell>
          <cell r="B723" t="str">
            <v>CF1001 F</v>
          </cell>
          <cell r="C723" t="str">
            <v>RISING</v>
          </cell>
          <cell r="D723" t="str">
            <v>WALL BALL TARGET</v>
          </cell>
          <cell r="E723" t="str">
            <v>wall ball target</v>
          </cell>
          <cell r="F723" t="str">
            <v>PIÈCE</v>
          </cell>
          <cell r="G723">
            <v>55</v>
          </cell>
          <cell r="H723">
            <v>50.925925925925924</v>
          </cell>
          <cell r="I723">
            <v>0.15</v>
          </cell>
          <cell r="J723">
            <v>58.56481481481481</v>
          </cell>
          <cell r="K723">
            <v>58.56</v>
          </cell>
          <cell r="L723">
            <v>115</v>
          </cell>
          <cell r="M723">
            <v>0.49074074074074081</v>
          </cell>
          <cell r="N723">
            <v>138</v>
          </cell>
          <cell r="O723">
            <v>83.22</v>
          </cell>
          <cell r="P723">
            <v>-0.27634782608695652</v>
          </cell>
          <cell r="Q723">
            <v>0.29626514281645266</v>
          </cell>
          <cell r="R723">
            <v>92.465741999999992</v>
          </cell>
          <cell r="S723">
            <v>83.216874999999987</v>
          </cell>
          <cell r="T723">
            <v>15</v>
          </cell>
        </row>
        <row r="724">
          <cell r="A724">
            <v>5003</v>
          </cell>
          <cell r="B724" t="str">
            <v>E13</v>
          </cell>
          <cell r="C724" t="str">
            <v>BODY TONE</v>
          </cell>
          <cell r="D724" t="str">
            <v>WEIGHT ASSISTED CHIN-DIP COMBO 95KG - E13</v>
          </cell>
          <cell r="F724" t="str">
            <v>PIÈCE</v>
          </cell>
          <cell r="G724">
            <v>1395</v>
          </cell>
          <cell r="H724">
            <v>1291.6666666666665</v>
          </cell>
          <cell r="I724">
            <v>0.1</v>
          </cell>
          <cell r="J724">
            <v>1420.8333333333333</v>
          </cell>
          <cell r="K724">
            <v>1420.83</v>
          </cell>
          <cell r="L724">
            <v>3085</v>
          </cell>
          <cell r="M724">
            <v>0.53943814154511083</v>
          </cell>
          <cell r="N724">
            <v>3702</v>
          </cell>
          <cell r="O724">
            <v>2159.5</v>
          </cell>
          <cell r="P724">
            <v>-0.3</v>
          </cell>
          <cell r="Q724">
            <v>0.34205448792158677</v>
          </cell>
          <cell r="R724">
            <v>2399.4204500000001</v>
          </cell>
          <cell r="S724" t="str">
            <v/>
          </cell>
          <cell r="T724">
            <v>222</v>
          </cell>
        </row>
        <row r="725">
          <cell r="A725">
            <v>1731</v>
          </cell>
          <cell r="B725">
            <v>609280</v>
          </cell>
          <cell r="C725" t="str">
            <v>AMAYA</v>
          </cell>
          <cell r="D725" t="str">
            <v>XT SUSPENSION TRAINER</v>
          </cell>
          <cell r="E725" t="str">
            <v>XT SUSPENSION TRAINER</v>
          </cell>
          <cell r="F725" t="str">
            <v>PIÈCE</v>
          </cell>
          <cell r="G725">
            <v>0</v>
          </cell>
          <cell r="H725">
            <v>34.275000000000006</v>
          </cell>
          <cell r="I725">
            <v>0.1</v>
          </cell>
          <cell r="J725">
            <v>37.702500000000008</v>
          </cell>
          <cell r="K725">
            <v>37.700000000000003</v>
          </cell>
          <cell r="L725">
            <v>79</v>
          </cell>
          <cell r="M725">
            <v>0.52275316455696186</v>
          </cell>
          <cell r="N725">
            <v>94.8</v>
          </cell>
          <cell r="O725">
            <v>63</v>
          </cell>
          <cell r="P725">
            <v>-0.20253164556962025</v>
          </cell>
          <cell r="Q725">
            <v>0.40154761904761893</v>
          </cell>
          <cell r="R725">
            <v>69.999300000000005</v>
          </cell>
          <cell r="S725">
            <v>65.162500000000009</v>
          </cell>
          <cell r="T725">
            <v>1.5</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os"/>
      <sheetName val="A Commander"/>
      <sheetName val="Fournisseurs"/>
      <sheetName val="Containers"/>
      <sheetName val="Paiements"/>
      <sheetName val="LF"/>
      <sheetName val="SAV"/>
      <sheetName val="Facture"/>
      <sheetName val="Compta"/>
      <sheetName val="Taches"/>
    </sheetNames>
    <sheetDataSet>
      <sheetData sheetId="0" refreshError="1"/>
      <sheetData sheetId="1" refreshError="1"/>
      <sheetData sheetId="2" refreshError="1">
        <row r="6">
          <cell r="A6" t="str">
            <v>Supplier</v>
          </cell>
          <cell r="B6" t="str">
            <v>REF Suppl.</v>
          </cell>
          <cell r="C6" t="str">
            <v>REF LF</v>
          </cell>
          <cell r="D6" t="str">
            <v>PRODUITS</v>
          </cell>
          <cell r="E6" t="str">
            <v>PRODUCTS</v>
          </cell>
          <cell r="F6" t="str">
            <v>DETAILS</v>
          </cell>
          <cell r="G6" t="str">
            <v>QUANTITY</v>
          </cell>
          <cell r="H6" t="str">
            <v>UNIT</v>
          </cell>
          <cell r="I6" t="str">
            <v>UNIT PRICE</v>
          </cell>
          <cell r="J6" t="str">
            <v>TOTAL AMOUNT</v>
          </cell>
          <cell r="K6" t="str">
            <v>m3</v>
          </cell>
          <cell r="L6" t="str">
            <v>Poids</v>
          </cell>
          <cell r="M6" t="str">
            <v>Client</v>
          </cell>
          <cell r="N6" t="str">
            <v>m3/unit</v>
          </cell>
          <cell r="O6" t="str">
            <v>Poids/unit</v>
          </cell>
        </row>
        <row r="7">
          <cell r="A7" t="str">
            <v>WOHLSTAND</v>
          </cell>
          <cell r="C7">
            <v>1491</v>
          </cell>
          <cell r="D7" t="str">
            <v>1 - Corde De Tirage</v>
          </cell>
          <cell r="E7" t="str">
            <v>1 - Tricep Rope, rubber ends</v>
          </cell>
          <cell r="H7" t="str">
            <v>PIECE</v>
          </cell>
          <cell r="I7">
            <v>3.4</v>
          </cell>
          <cell r="J7">
            <v>0</v>
          </cell>
          <cell r="K7">
            <v>0</v>
          </cell>
          <cell r="L7">
            <v>0</v>
          </cell>
          <cell r="M7" t="str">
            <v>LF</v>
          </cell>
          <cell r="N7">
            <v>4.5794920634920598E-3</v>
          </cell>
          <cell r="O7">
            <v>2.9365079365079363</v>
          </cell>
        </row>
        <row r="8">
          <cell r="A8" t="str">
            <v>WOHLSTAND</v>
          </cell>
          <cell r="C8">
            <v>1456</v>
          </cell>
          <cell r="D8" t="str">
            <v>10 - Barre Droite De Tirage Dorsal</v>
          </cell>
          <cell r="E8" t="str">
            <v>10 - Machine Accessories</v>
          </cell>
          <cell r="H8" t="str">
            <v>PIECE</v>
          </cell>
          <cell r="I8">
            <v>13.12</v>
          </cell>
          <cell r="J8">
            <v>0</v>
          </cell>
          <cell r="K8">
            <v>0</v>
          </cell>
          <cell r="L8">
            <v>0</v>
          </cell>
          <cell r="M8" t="str">
            <v>LF</v>
          </cell>
          <cell r="N8">
            <v>1.0863360000000001E-2</v>
          </cell>
          <cell r="O8">
            <v>5.7333333333333334</v>
          </cell>
        </row>
        <row r="9">
          <cell r="A9" t="str">
            <v>WOHLSTAND</v>
          </cell>
          <cell r="C9">
            <v>1518</v>
          </cell>
          <cell r="D9" t="str">
            <v>2 - Triangle De Tirage Avec Poignees</v>
          </cell>
          <cell r="E9" t="str">
            <v>2 - Machine Accessories</v>
          </cell>
          <cell r="H9" t="str">
            <v>PIECE</v>
          </cell>
          <cell r="I9">
            <v>5.16</v>
          </cell>
          <cell r="J9">
            <v>0</v>
          </cell>
          <cell r="K9">
            <v>0</v>
          </cell>
          <cell r="L9">
            <v>0</v>
          </cell>
          <cell r="M9" t="str">
            <v>LF</v>
          </cell>
          <cell r="N9">
            <v>4.5794920634920598E-3</v>
          </cell>
          <cell r="O9">
            <v>2.9365079365079363</v>
          </cell>
        </row>
        <row r="10">
          <cell r="A10" t="str">
            <v>WOHLSTAND</v>
          </cell>
          <cell r="C10">
            <v>1686</v>
          </cell>
          <cell r="D10" t="str">
            <v>3 - Poignee De Tirage</v>
          </cell>
          <cell r="E10" t="str">
            <v>3 - Machine Accessories</v>
          </cell>
          <cell r="H10" t="str">
            <v>PIECE</v>
          </cell>
          <cell r="I10">
            <v>4.5999999999999996</v>
          </cell>
          <cell r="J10">
            <v>0</v>
          </cell>
          <cell r="K10">
            <v>0</v>
          </cell>
          <cell r="L10">
            <v>0</v>
          </cell>
          <cell r="M10" t="str">
            <v>LF</v>
          </cell>
          <cell r="N10">
            <v>1.0863360000000001E-2</v>
          </cell>
          <cell r="O10">
            <v>5.7333333333333334</v>
          </cell>
        </row>
        <row r="11">
          <cell r="A11" t="str">
            <v>WOHLSTAND</v>
          </cell>
          <cell r="C11">
            <v>1459</v>
          </cell>
          <cell r="D11" t="str">
            <v>4 - Barre Rowing De Tirage Dorsal</v>
          </cell>
          <cell r="E11" t="str">
            <v>4 - Machine Accessories</v>
          </cell>
          <cell r="H11" t="str">
            <v>PIECE</v>
          </cell>
          <cell r="I11">
            <v>16.64</v>
          </cell>
          <cell r="J11">
            <v>0</v>
          </cell>
          <cell r="K11">
            <v>0</v>
          </cell>
          <cell r="L11">
            <v>0</v>
          </cell>
          <cell r="M11" t="str">
            <v>LF</v>
          </cell>
          <cell r="N11">
            <v>1.0863360000000001E-2</v>
          </cell>
          <cell r="O11">
            <v>5.7333333333333334</v>
          </cell>
        </row>
        <row r="12">
          <cell r="A12" t="str">
            <v>WOHLSTAND</v>
          </cell>
          <cell r="C12">
            <v>1457</v>
          </cell>
          <cell r="D12" t="str">
            <v>5 - Barre Rowing Biceps Triceps</v>
          </cell>
          <cell r="E12" t="str">
            <v>5 - Machine Accessories</v>
          </cell>
          <cell r="H12" t="str">
            <v>PIECE</v>
          </cell>
          <cell r="I12">
            <v>7</v>
          </cell>
          <cell r="J12">
            <v>0</v>
          </cell>
          <cell r="K12">
            <v>0</v>
          </cell>
          <cell r="L12">
            <v>0</v>
          </cell>
          <cell r="M12" t="str">
            <v>LF</v>
          </cell>
          <cell r="N12">
            <v>1.0863360000000001E-2</v>
          </cell>
          <cell r="O12">
            <v>5.7333333333333334</v>
          </cell>
        </row>
        <row r="13">
          <cell r="A13" t="str">
            <v>WOHLSTAND</v>
          </cell>
          <cell r="C13">
            <v>1520</v>
          </cell>
          <cell r="D13" t="str">
            <v>6 - Double Poignees De Tirage Biceps-Triceps</v>
          </cell>
          <cell r="E13" t="str">
            <v>6 - Machine Accessories</v>
          </cell>
          <cell r="G13">
            <v>2</v>
          </cell>
          <cell r="H13" t="str">
            <v>PIECE</v>
          </cell>
          <cell r="I13">
            <v>9.0399999999999991</v>
          </cell>
          <cell r="J13">
            <v>18.079999999999998</v>
          </cell>
          <cell r="K13">
            <v>9.1589841269841266E-3</v>
          </cell>
          <cell r="L13">
            <v>5.8730158730158726</v>
          </cell>
          <cell r="M13" t="str">
            <v>LF</v>
          </cell>
          <cell r="N13">
            <v>4.5794920634920633E-3</v>
          </cell>
          <cell r="O13">
            <v>2.9365079365079363</v>
          </cell>
        </row>
        <row r="14">
          <cell r="A14" t="str">
            <v>WOHLSTAND</v>
          </cell>
          <cell r="C14">
            <v>1519</v>
          </cell>
          <cell r="D14" t="str">
            <v>7 - Barre De Triceps En V</v>
          </cell>
          <cell r="E14" t="str">
            <v>7 - Machine Accessories</v>
          </cell>
          <cell r="G14">
            <v>3</v>
          </cell>
          <cell r="H14" t="str">
            <v>PIECE</v>
          </cell>
          <cell r="I14">
            <v>8.8800000000000008</v>
          </cell>
          <cell r="J14">
            <v>26.64</v>
          </cell>
          <cell r="K14">
            <v>1.373847619047619E-2</v>
          </cell>
          <cell r="L14">
            <v>8.8095238095238084</v>
          </cell>
          <cell r="M14" t="str">
            <v>LF</v>
          </cell>
          <cell r="N14">
            <v>4.5794920634920633E-3</v>
          </cell>
          <cell r="O14">
            <v>2.9365079365079363</v>
          </cell>
        </row>
        <row r="15">
          <cell r="A15" t="str">
            <v>WOHLSTAND</v>
          </cell>
          <cell r="C15">
            <v>1521</v>
          </cell>
          <cell r="D15" t="str">
            <v>8 - Double Poignee Rowing De Tirage Dorsal</v>
          </cell>
          <cell r="E15" t="str">
            <v>8 - Machine Accessories</v>
          </cell>
          <cell r="H15" t="str">
            <v>PIECE</v>
          </cell>
          <cell r="I15">
            <v>9.68</v>
          </cell>
          <cell r="J15">
            <v>0</v>
          </cell>
          <cell r="K15">
            <v>0</v>
          </cell>
          <cell r="L15">
            <v>0</v>
          </cell>
          <cell r="M15" t="str">
            <v>LF</v>
          </cell>
          <cell r="N15">
            <v>4.5794920634920633E-3</v>
          </cell>
          <cell r="O15">
            <v>2.9365079365079363</v>
          </cell>
        </row>
        <row r="16">
          <cell r="A16" t="str">
            <v>WOHLSTAND</v>
          </cell>
          <cell r="C16">
            <v>1517</v>
          </cell>
          <cell r="D16" t="str">
            <v>9 - Triangle De Tirage</v>
          </cell>
          <cell r="E16" t="str">
            <v>9 - Machine Accessories</v>
          </cell>
          <cell r="H16" t="str">
            <v>PIECE</v>
          </cell>
          <cell r="I16">
            <v>6.9</v>
          </cell>
          <cell r="J16">
            <v>0</v>
          </cell>
          <cell r="K16">
            <v>0</v>
          </cell>
          <cell r="L16">
            <v>0</v>
          </cell>
          <cell r="M16" t="str">
            <v>LF</v>
          </cell>
          <cell r="N16">
            <v>1.0863360000000001E-2</v>
          </cell>
          <cell r="O16">
            <v>5.7333333333333334</v>
          </cell>
        </row>
        <row r="17">
          <cell r="A17" t="str">
            <v>WOHLSTAND</v>
          </cell>
          <cell r="B17" t="str">
            <v>1212-63</v>
          </cell>
          <cell r="C17">
            <v>1725</v>
          </cell>
          <cell r="D17" t="str">
            <v>Ab Wheel</v>
          </cell>
          <cell r="E17" t="str">
            <v>AB Wheel</v>
          </cell>
          <cell r="H17" t="str">
            <v>PIECE</v>
          </cell>
          <cell r="I17">
            <v>2</v>
          </cell>
          <cell r="J17">
            <v>0</v>
          </cell>
          <cell r="K17">
            <v>0</v>
          </cell>
          <cell r="L17">
            <v>0</v>
          </cell>
          <cell r="M17" t="str">
            <v>LF</v>
          </cell>
          <cell r="N17">
            <v>2.6491500000000003E-3</v>
          </cell>
          <cell r="O17">
            <v>0.6</v>
          </cell>
        </row>
        <row r="18">
          <cell r="A18" t="str">
            <v>WOHLSTAND</v>
          </cell>
          <cell r="B18" t="str">
            <v>1212-61</v>
          </cell>
          <cell r="C18">
            <v>2025</v>
          </cell>
          <cell r="D18" t="str">
            <v xml:space="preserve">Ab Wheel Pro </v>
          </cell>
          <cell r="E18" t="str">
            <v>AB Wheel Pro</v>
          </cell>
          <cell r="H18" t="str">
            <v>PIECE</v>
          </cell>
          <cell r="I18">
            <v>13</v>
          </cell>
          <cell r="J18">
            <v>0</v>
          </cell>
          <cell r="K18">
            <v>0</v>
          </cell>
          <cell r="L18">
            <v>0</v>
          </cell>
          <cell r="M18" t="str">
            <v>LF</v>
          </cell>
          <cell r="N18">
            <v>1.9229599999999999E-2</v>
          </cell>
          <cell r="O18">
            <v>3.2</v>
          </cell>
        </row>
        <row r="19">
          <cell r="A19" t="str">
            <v>WOHLSTAND</v>
          </cell>
          <cell r="B19" t="str">
            <v>1102-21</v>
          </cell>
          <cell r="C19">
            <v>3397</v>
          </cell>
          <cell r="D19" t="str">
            <v>AB Slings</v>
          </cell>
          <cell r="E19" t="str">
            <v>AB Slings</v>
          </cell>
          <cell r="H19" t="str">
            <v>PAIRE</v>
          </cell>
          <cell r="I19">
            <v>6.45</v>
          </cell>
          <cell r="J19">
            <v>0</v>
          </cell>
          <cell r="K19">
            <v>0</v>
          </cell>
          <cell r="L19">
            <v>0</v>
          </cell>
          <cell r="M19" t="str">
            <v>LF</v>
          </cell>
          <cell r="N19">
            <v>9.3366000000000005E-3</v>
          </cell>
          <cell r="O19">
            <v>1.2</v>
          </cell>
        </row>
        <row r="20">
          <cell r="A20" t="str">
            <v>WOHLSTAND</v>
          </cell>
          <cell r="C20">
            <v>1430</v>
          </cell>
          <cell r="D20" t="str">
            <v xml:space="preserve">Anneau Ballons Fitness </v>
          </cell>
          <cell r="E20" t="str">
            <v xml:space="preserve">PVC Ball Staker </v>
          </cell>
          <cell r="F20" t="str">
            <v>ø40cmx0.5mmx15cm</v>
          </cell>
          <cell r="H20" t="str">
            <v>PIECE</v>
          </cell>
          <cell r="I20">
            <v>1.66</v>
          </cell>
          <cell r="J20">
            <v>0</v>
          </cell>
          <cell r="K20">
            <v>0</v>
          </cell>
          <cell r="L20">
            <v>0</v>
          </cell>
          <cell r="M20" t="str">
            <v>LF</v>
          </cell>
          <cell r="N20">
            <v>1.9255424000000001E-3</v>
          </cell>
          <cell r="O20">
            <v>0.32</v>
          </cell>
        </row>
        <row r="21">
          <cell r="A21" t="str">
            <v>WOHLSTAND</v>
          </cell>
          <cell r="C21">
            <v>2341</v>
          </cell>
          <cell r="D21" t="str">
            <v>Anneaux De Suspension</v>
          </cell>
          <cell r="E21" t="str">
            <v>Gym Rings</v>
          </cell>
          <cell r="H21" t="str">
            <v>PAIRE</v>
          </cell>
          <cell r="I21">
            <v>8.1999999999999993</v>
          </cell>
          <cell r="J21">
            <v>0</v>
          </cell>
          <cell r="K21">
            <v>0</v>
          </cell>
          <cell r="L21">
            <v>0</v>
          </cell>
          <cell r="M21" t="str">
            <v>LF</v>
          </cell>
          <cell r="N21">
            <v>5.0543999999999997E-3</v>
          </cell>
          <cell r="O21">
            <v>1.5</v>
          </cell>
        </row>
        <row r="22">
          <cell r="A22" t="str">
            <v>WOHLSTAND</v>
          </cell>
          <cell r="B22" t="str">
            <v>1212-60</v>
          </cell>
          <cell r="C22">
            <v>4008</v>
          </cell>
          <cell r="D22" t="str">
            <v>Anneaux De Suspension Bois</v>
          </cell>
          <cell r="E22" t="str">
            <v>Wooden Gym Rings</v>
          </cell>
          <cell r="H22" t="str">
            <v>PAIRE</v>
          </cell>
          <cell r="I22">
            <v>10.9</v>
          </cell>
          <cell r="J22">
            <v>0</v>
          </cell>
          <cell r="K22">
            <v>0</v>
          </cell>
          <cell r="L22">
            <v>0</v>
          </cell>
          <cell r="M22" t="str">
            <v>LF</v>
          </cell>
          <cell r="N22">
            <v>5.0543999999999997E-3</v>
          </cell>
          <cell r="O22">
            <v>1.7</v>
          </cell>
        </row>
        <row r="23">
          <cell r="A23" t="str">
            <v>WOHLSTAND</v>
          </cell>
          <cell r="C23">
            <v>2365</v>
          </cell>
          <cell r="D23" t="str">
            <v>Bague Stop Disque 30mm</v>
          </cell>
          <cell r="E23" t="str">
            <v>Collars for Olympic Bar</v>
          </cell>
          <cell r="F23" t="str">
            <v>ø30mm</v>
          </cell>
          <cell r="H23" t="str">
            <v>PAIRE</v>
          </cell>
          <cell r="I23">
            <v>1.55</v>
          </cell>
          <cell r="J23">
            <v>0</v>
          </cell>
          <cell r="K23">
            <v>0</v>
          </cell>
          <cell r="L23">
            <v>0</v>
          </cell>
          <cell r="M23" t="str">
            <v>LF</v>
          </cell>
          <cell r="N23">
            <v>2.0988000000000002E-4</v>
          </cell>
          <cell r="O23">
            <v>9.8000000000000004E-2</v>
          </cell>
        </row>
        <row r="24">
          <cell r="A24" t="str">
            <v>WOHLSTAND</v>
          </cell>
          <cell r="B24" t="str">
            <v>1110-24</v>
          </cell>
          <cell r="C24">
            <v>2363</v>
          </cell>
          <cell r="D24" t="str">
            <v>Bagues Stop Disques</v>
          </cell>
          <cell r="E24" t="str">
            <v>Collars for Olympic Bar</v>
          </cell>
          <cell r="F24" t="str">
            <v>ø50mm</v>
          </cell>
          <cell r="H24" t="str">
            <v>PAIRE</v>
          </cell>
          <cell r="I24">
            <v>3.3</v>
          </cell>
          <cell r="J24">
            <v>0</v>
          </cell>
          <cell r="K24">
            <v>0</v>
          </cell>
          <cell r="L24">
            <v>0</v>
          </cell>
          <cell r="M24" t="str">
            <v>LF</v>
          </cell>
          <cell r="N24">
            <v>8.3951999999999996E-4</v>
          </cell>
          <cell r="O24">
            <v>0.38</v>
          </cell>
        </row>
        <row r="25">
          <cell r="A25" t="str">
            <v>WOHLSTAND</v>
          </cell>
          <cell r="B25" t="str">
            <v>1226-01</v>
          </cell>
          <cell r="D25" t="str">
            <v>Balance Board</v>
          </cell>
          <cell r="E25" t="str">
            <v>BALANCE BOARD</v>
          </cell>
          <cell r="H25" t="str">
            <v>PIECE</v>
          </cell>
          <cell r="I25">
            <v>2.16</v>
          </cell>
          <cell r="J25">
            <v>0</v>
          </cell>
          <cell r="K25">
            <v>0</v>
          </cell>
          <cell r="L25">
            <v>0</v>
          </cell>
          <cell r="M25" t="str">
            <v>LF</v>
          </cell>
          <cell r="N25">
            <v>0</v>
          </cell>
          <cell r="O25">
            <v>0</v>
          </cell>
        </row>
        <row r="26">
          <cell r="A26" t="str">
            <v>WOHLSTAND</v>
          </cell>
          <cell r="B26" t="str">
            <v>1226-03</v>
          </cell>
          <cell r="C26" t="str">
            <v/>
          </cell>
          <cell r="D26" t="str">
            <v>Balance Board 2</v>
          </cell>
          <cell r="E26" t="str">
            <v>BALANCE BOARD</v>
          </cell>
          <cell r="H26" t="str">
            <v>PIECE</v>
          </cell>
          <cell r="I26">
            <v>2.8</v>
          </cell>
          <cell r="J26">
            <v>0</v>
          </cell>
          <cell r="K26">
            <v>0</v>
          </cell>
          <cell r="L26">
            <v>0</v>
          </cell>
          <cell r="M26" t="str">
            <v>LF</v>
          </cell>
          <cell r="N26">
            <v>0</v>
          </cell>
          <cell r="O26">
            <v>0</v>
          </cell>
        </row>
        <row r="27">
          <cell r="A27" t="str">
            <v>WOHLSTAND</v>
          </cell>
          <cell r="C27">
            <v>1437</v>
          </cell>
          <cell r="D27" t="str">
            <v>Balle À Réaction 7Cm</v>
          </cell>
          <cell r="E27" t="str">
            <v>Reaction ball 6,8cm</v>
          </cell>
          <cell r="F27" t="str">
            <v>TPR</v>
          </cell>
          <cell r="H27" t="str">
            <v>PIECE</v>
          </cell>
          <cell r="I27">
            <v>1.2</v>
          </cell>
          <cell r="J27">
            <v>0</v>
          </cell>
          <cell r="K27">
            <v>0</v>
          </cell>
          <cell r="L27">
            <v>0</v>
          </cell>
          <cell r="M27" t="str">
            <v>LF</v>
          </cell>
          <cell r="N27">
            <v>1.0815444444444444E-3</v>
          </cell>
          <cell r="O27">
            <v>0.1111111111111111</v>
          </cell>
        </row>
        <row r="28">
          <cell r="A28" t="str">
            <v>WOHLSTAND</v>
          </cell>
          <cell r="B28" t="str">
            <v>1211-46</v>
          </cell>
          <cell r="C28">
            <v>0</v>
          </cell>
          <cell r="D28" t="str">
            <v>Balles Hérissons 6Cm Soft</v>
          </cell>
          <cell r="E28" t="str">
            <v>6cm Soft Massage Grip Balls</v>
          </cell>
          <cell r="F28" t="str">
            <v xml:space="preserve">    6cm</v>
          </cell>
          <cell r="H28" t="str">
            <v>PIECE</v>
          </cell>
          <cell r="I28">
            <v>0.25</v>
          </cell>
          <cell r="J28">
            <v>0</v>
          </cell>
          <cell r="K28">
            <v>0</v>
          </cell>
          <cell r="L28">
            <v>0</v>
          </cell>
          <cell r="M28" t="str">
            <v>LF</v>
          </cell>
          <cell r="N28">
            <v>7.7759999999999993E-4</v>
          </cell>
          <cell r="O28">
            <v>0.09</v>
          </cell>
        </row>
        <row r="29">
          <cell r="A29" t="str">
            <v>WOHLSTAND</v>
          </cell>
          <cell r="B29" t="str">
            <v>1211-46</v>
          </cell>
          <cell r="C29">
            <v>0</v>
          </cell>
          <cell r="D29" t="str">
            <v>Balles Hérissons 7Cm Soft</v>
          </cell>
          <cell r="E29" t="str">
            <v>7cm Soft Massage Grip Balls</v>
          </cell>
          <cell r="F29" t="str">
            <v xml:space="preserve">    7cm</v>
          </cell>
          <cell r="H29" t="str">
            <v>PIECE</v>
          </cell>
          <cell r="I29">
            <v>0.28000000000000003</v>
          </cell>
          <cell r="J29">
            <v>0</v>
          </cell>
          <cell r="K29">
            <v>0</v>
          </cell>
          <cell r="L29">
            <v>0</v>
          </cell>
          <cell r="M29" t="str">
            <v>LF</v>
          </cell>
          <cell r="N29">
            <v>7.7759999999999993E-4</v>
          </cell>
          <cell r="O29">
            <v>0.09</v>
          </cell>
        </row>
        <row r="30">
          <cell r="A30" t="str">
            <v>WOHLSTAND</v>
          </cell>
          <cell r="B30" t="str">
            <v>1211-46</v>
          </cell>
          <cell r="C30">
            <v>0</v>
          </cell>
          <cell r="D30" t="str">
            <v>Balles Hérissons 8Cm Soft</v>
          </cell>
          <cell r="E30" t="str">
            <v>8cm Soft Massage Grip Balls</v>
          </cell>
          <cell r="F30" t="str">
            <v xml:space="preserve">    8cm</v>
          </cell>
          <cell r="H30" t="str">
            <v>PIECE</v>
          </cell>
          <cell r="I30">
            <v>0.42</v>
          </cell>
          <cell r="J30">
            <v>0</v>
          </cell>
          <cell r="K30">
            <v>0</v>
          </cell>
          <cell r="L30">
            <v>0</v>
          </cell>
          <cell r="M30" t="str">
            <v>LF</v>
          </cell>
          <cell r="N30">
            <v>3.8879999999999996E-4</v>
          </cell>
          <cell r="O30">
            <v>0.09</v>
          </cell>
        </row>
        <row r="31">
          <cell r="A31" t="str">
            <v>WOHLSTAND</v>
          </cell>
          <cell r="B31" t="str">
            <v>1211-46</v>
          </cell>
          <cell r="C31">
            <v>0</v>
          </cell>
          <cell r="D31" t="str">
            <v>Balles Hérissons 9Cm Soft</v>
          </cell>
          <cell r="E31" t="str">
            <v>9cm Soft Massage Grip Balls</v>
          </cell>
          <cell r="F31" t="str">
            <v xml:space="preserve">    9cm</v>
          </cell>
          <cell r="H31" t="str">
            <v>PIECE</v>
          </cell>
          <cell r="I31">
            <v>0.49</v>
          </cell>
          <cell r="J31">
            <v>0</v>
          </cell>
          <cell r="K31">
            <v>0</v>
          </cell>
          <cell r="L31">
            <v>0</v>
          </cell>
          <cell r="M31" t="str">
            <v>LF</v>
          </cell>
          <cell r="N31">
            <v>7.7759999999999993E-4</v>
          </cell>
          <cell r="O31">
            <v>0.09</v>
          </cell>
        </row>
        <row r="32">
          <cell r="A32" t="str">
            <v>WOHLSTAND</v>
          </cell>
          <cell r="B32" t="str">
            <v>1211-46</v>
          </cell>
          <cell r="C32">
            <v>0</v>
          </cell>
          <cell r="D32" t="str">
            <v>Balles Hérissons 10Cm Soft</v>
          </cell>
          <cell r="E32" t="str">
            <v>10cm Soft Massage Grip Balls</v>
          </cell>
          <cell r="F32" t="str">
            <v xml:space="preserve">    10cm</v>
          </cell>
          <cell r="H32" t="str">
            <v>PIECE</v>
          </cell>
          <cell r="I32">
            <v>0.88</v>
          </cell>
          <cell r="J32">
            <v>0</v>
          </cell>
          <cell r="K32">
            <v>0</v>
          </cell>
          <cell r="L32">
            <v>0</v>
          </cell>
          <cell r="M32" t="str">
            <v>LF</v>
          </cell>
          <cell r="N32">
            <v>7.7759999999999993E-4</v>
          </cell>
          <cell r="O32">
            <v>0.09</v>
          </cell>
        </row>
        <row r="33">
          <cell r="A33" t="str">
            <v>WOHLSTAND</v>
          </cell>
          <cell r="B33" t="str">
            <v>1211-46</v>
          </cell>
          <cell r="C33">
            <v>0</v>
          </cell>
          <cell r="D33" t="str">
            <v>Balles Hérissons Medium 6Cm</v>
          </cell>
          <cell r="E33" t="str">
            <v>6cm Medium Massage Grip Balls</v>
          </cell>
          <cell r="F33" t="str">
            <v xml:space="preserve">    6cm</v>
          </cell>
          <cell r="H33" t="str">
            <v>PIECE</v>
          </cell>
          <cell r="I33">
            <v>0.25</v>
          </cell>
          <cell r="J33">
            <v>0</v>
          </cell>
          <cell r="K33">
            <v>0</v>
          </cell>
          <cell r="L33">
            <v>0</v>
          </cell>
          <cell r="M33" t="str">
            <v>LF</v>
          </cell>
          <cell r="N33">
            <v>7.7759999999999993E-4</v>
          </cell>
          <cell r="O33">
            <v>0.09</v>
          </cell>
        </row>
        <row r="34">
          <cell r="A34" t="str">
            <v>WOHLSTAND</v>
          </cell>
          <cell r="B34" t="str">
            <v>1211-46</v>
          </cell>
          <cell r="C34">
            <v>0</v>
          </cell>
          <cell r="D34" t="str">
            <v>Balles Hérissons Medium 7Cm</v>
          </cell>
          <cell r="E34" t="str">
            <v>7cm Medium Massage Grip Balls</v>
          </cell>
          <cell r="F34" t="str">
            <v xml:space="preserve">    7cm</v>
          </cell>
          <cell r="H34" t="str">
            <v>PIECE</v>
          </cell>
          <cell r="I34">
            <v>0.28000000000000003</v>
          </cell>
          <cell r="J34">
            <v>0</v>
          </cell>
          <cell r="K34">
            <v>0</v>
          </cell>
          <cell r="L34">
            <v>0</v>
          </cell>
          <cell r="M34" t="str">
            <v>LF</v>
          </cell>
          <cell r="N34">
            <v>7.7759999999999993E-4</v>
          </cell>
          <cell r="O34">
            <v>0.09</v>
          </cell>
        </row>
        <row r="35">
          <cell r="A35" t="str">
            <v>WOHLSTAND</v>
          </cell>
          <cell r="B35" t="str">
            <v>1211-46</v>
          </cell>
          <cell r="C35">
            <v>1438</v>
          </cell>
          <cell r="D35" t="str">
            <v>Balles Hérissons Medium 8Cm</v>
          </cell>
          <cell r="E35" t="str">
            <v>8cm Medium Massage Grip Balls</v>
          </cell>
          <cell r="F35" t="str">
            <v xml:space="preserve">    8cm</v>
          </cell>
          <cell r="H35" t="str">
            <v>PIECE</v>
          </cell>
          <cell r="I35">
            <v>0.42</v>
          </cell>
          <cell r="J35">
            <v>0</v>
          </cell>
          <cell r="K35">
            <v>0</v>
          </cell>
          <cell r="L35">
            <v>0</v>
          </cell>
          <cell r="M35" t="str">
            <v>LF</v>
          </cell>
          <cell r="N35">
            <v>6.1739999999999994E-4</v>
          </cell>
          <cell r="O35">
            <v>0.08</v>
          </cell>
        </row>
        <row r="36">
          <cell r="A36" t="str">
            <v>WOHLSTAND</v>
          </cell>
          <cell r="B36" t="str">
            <v>1211-46</v>
          </cell>
          <cell r="C36">
            <v>0</v>
          </cell>
          <cell r="D36" t="str">
            <v>Balles Hérissons Medium 9Cm</v>
          </cell>
          <cell r="E36" t="str">
            <v>9cm Medium Massage Grip Balls</v>
          </cell>
          <cell r="F36" t="str">
            <v xml:space="preserve">    9cm</v>
          </cell>
          <cell r="H36" t="str">
            <v>PIECE</v>
          </cell>
          <cell r="I36">
            <v>0.49</v>
          </cell>
          <cell r="J36">
            <v>0</v>
          </cell>
          <cell r="K36">
            <v>0</v>
          </cell>
          <cell r="L36">
            <v>0</v>
          </cell>
          <cell r="M36" t="str">
            <v>LF</v>
          </cell>
          <cell r="N36">
            <v>7.7759999999999993E-4</v>
          </cell>
          <cell r="O36">
            <v>0.09</v>
          </cell>
        </row>
        <row r="37">
          <cell r="A37" t="str">
            <v>WOHLSTAND</v>
          </cell>
          <cell r="B37" t="str">
            <v>1211-46</v>
          </cell>
          <cell r="C37">
            <v>0</v>
          </cell>
          <cell r="D37" t="str">
            <v>Balles Hérissons Medium 10Cm</v>
          </cell>
          <cell r="E37" t="str">
            <v>10cm Medium Massage Grip Balls</v>
          </cell>
          <cell r="F37" t="str">
            <v xml:space="preserve">    10cm</v>
          </cell>
          <cell r="H37" t="str">
            <v>PIECE</v>
          </cell>
          <cell r="I37">
            <v>0.88</v>
          </cell>
          <cell r="J37">
            <v>0</v>
          </cell>
          <cell r="K37">
            <v>0</v>
          </cell>
          <cell r="L37">
            <v>0</v>
          </cell>
          <cell r="M37" t="str">
            <v>LF</v>
          </cell>
          <cell r="N37">
            <v>7.7759999999999993E-4</v>
          </cell>
          <cell r="O37">
            <v>0.09</v>
          </cell>
        </row>
        <row r="38">
          <cell r="A38" t="str">
            <v>WOHLSTAND</v>
          </cell>
          <cell r="B38" t="str">
            <v>1226-51</v>
          </cell>
          <cell r="C38">
            <v>1439</v>
          </cell>
          <cell r="D38" t="str">
            <v>Balles Lestees 0,5Kg Bleues</v>
          </cell>
          <cell r="E38" t="str">
            <v>Weighted Ball</v>
          </cell>
          <cell r="F38" t="str">
            <v>0,5KG Blue</v>
          </cell>
          <cell r="H38" t="str">
            <v>PAIRE</v>
          </cell>
          <cell r="I38">
            <v>1.42</v>
          </cell>
          <cell r="J38">
            <v>0</v>
          </cell>
          <cell r="K38">
            <v>0</v>
          </cell>
          <cell r="L38">
            <v>0</v>
          </cell>
          <cell r="M38" t="str">
            <v>LF</v>
          </cell>
          <cell r="N38">
            <v>7.4879999999999999E-3</v>
          </cell>
          <cell r="O38">
            <v>0.53</v>
          </cell>
        </row>
        <row r="39">
          <cell r="A39" t="str">
            <v>WOHLSTAND</v>
          </cell>
          <cell r="B39" t="str">
            <v>1226-51</v>
          </cell>
          <cell r="C39" t="str">
            <v/>
          </cell>
          <cell r="D39" t="str">
            <v>Balles Lestees 0,5Kg Grises</v>
          </cell>
          <cell r="E39" t="str">
            <v>Weighted Ball</v>
          </cell>
          <cell r="F39" t="str">
            <v>0,5KG Grey</v>
          </cell>
          <cell r="H39" t="str">
            <v>PAIRE</v>
          </cell>
          <cell r="I39">
            <v>1.42</v>
          </cell>
          <cell r="J39">
            <v>0</v>
          </cell>
          <cell r="K39">
            <v>0</v>
          </cell>
          <cell r="L39">
            <v>0</v>
          </cell>
          <cell r="M39" t="str">
            <v>LF</v>
          </cell>
          <cell r="N39">
            <v>2E-3</v>
          </cell>
          <cell r="O39">
            <v>1.2</v>
          </cell>
        </row>
        <row r="40">
          <cell r="A40" t="str">
            <v>WOHLSTAND</v>
          </cell>
          <cell r="B40" t="str">
            <v>1226-51</v>
          </cell>
          <cell r="C40">
            <v>1441</v>
          </cell>
          <cell r="D40" t="str">
            <v>Balles Lestees 1Kg Bleues</v>
          </cell>
          <cell r="E40" t="str">
            <v>Weighted Ball</v>
          </cell>
          <cell r="F40" t="str">
            <v>1KG Blue</v>
          </cell>
          <cell r="H40" t="str">
            <v>PAIRE</v>
          </cell>
          <cell r="I40">
            <v>1.56</v>
          </cell>
          <cell r="J40">
            <v>0</v>
          </cell>
          <cell r="K40">
            <v>0</v>
          </cell>
          <cell r="L40">
            <v>0</v>
          </cell>
          <cell r="M40" t="str">
            <v>LF</v>
          </cell>
          <cell r="N40">
            <v>5.7120000000000001E-3</v>
          </cell>
          <cell r="O40">
            <v>1.1000000000000001</v>
          </cell>
        </row>
        <row r="41">
          <cell r="A41" t="str">
            <v>WOHLSTAND</v>
          </cell>
          <cell r="B41" t="str">
            <v>1226-51</v>
          </cell>
          <cell r="C41">
            <v>1440</v>
          </cell>
          <cell r="D41" t="str">
            <v>Balles Lestees 1,5Kg Bleues</v>
          </cell>
          <cell r="E41" t="str">
            <v>Weighted Ball</v>
          </cell>
          <cell r="F41" t="str">
            <v>1,5KG Blue</v>
          </cell>
          <cell r="H41" t="str">
            <v>PAIRE</v>
          </cell>
          <cell r="I41">
            <v>1.84</v>
          </cell>
          <cell r="J41">
            <v>0</v>
          </cell>
          <cell r="K41">
            <v>0</v>
          </cell>
          <cell r="L41">
            <v>0</v>
          </cell>
          <cell r="M41" t="str">
            <v>LF</v>
          </cell>
          <cell r="N41">
            <v>8.1599999999999989E-3</v>
          </cell>
          <cell r="O41">
            <v>3.166666666666667</v>
          </cell>
        </row>
        <row r="42">
          <cell r="A42" t="str">
            <v>WOHLSTAND</v>
          </cell>
          <cell r="B42" t="str">
            <v>1226-51</v>
          </cell>
          <cell r="C42">
            <v>0</v>
          </cell>
          <cell r="D42" t="str">
            <v>Balles Lestees 2Kg Bleu</v>
          </cell>
          <cell r="E42" t="str">
            <v>Weighted Ball</v>
          </cell>
          <cell r="F42" t="str">
            <v>2KG Blue</v>
          </cell>
          <cell r="H42" t="str">
            <v>PAIRE</v>
          </cell>
          <cell r="I42">
            <v>2.1</v>
          </cell>
          <cell r="J42">
            <v>0</v>
          </cell>
          <cell r="K42">
            <v>0</v>
          </cell>
          <cell r="L42">
            <v>0</v>
          </cell>
          <cell r="M42" t="str">
            <v>LF</v>
          </cell>
          <cell r="N42">
            <v>2.9624E-3</v>
          </cell>
          <cell r="O42">
            <v>4.4000000000000004</v>
          </cell>
        </row>
        <row r="43">
          <cell r="A43" t="str">
            <v>WOHLSTAND</v>
          </cell>
          <cell r="B43" t="str">
            <v>1225-05</v>
          </cell>
          <cell r="C43">
            <v>3212</v>
          </cell>
          <cell r="D43" t="str">
            <v>Ballon Fitness 55Cm</v>
          </cell>
          <cell r="E43" t="str">
            <v xml:space="preserve">Anti-burst Gym Ball </v>
          </cell>
          <cell r="F43" t="str">
            <v xml:space="preserve">    55cm grey color with white logo</v>
          </cell>
          <cell r="H43" t="str">
            <v>PIECE</v>
          </cell>
          <cell r="I43">
            <v>2.94</v>
          </cell>
          <cell r="J43">
            <v>0</v>
          </cell>
          <cell r="K43">
            <v>0</v>
          </cell>
          <cell r="L43">
            <v>0</v>
          </cell>
          <cell r="M43" t="str">
            <v>LF</v>
          </cell>
          <cell r="N43">
            <v>5.6056000000000005E-3</v>
          </cell>
          <cell r="O43">
            <v>0.5</v>
          </cell>
        </row>
        <row r="44">
          <cell r="A44" t="str">
            <v>WOHLSTAND</v>
          </cell>
          <cell r="B44" t="str">
            <v>1225-05</v>
          </cell>
          <cell r="C44">
            <v>1571</v>
          </cell>
          <cell r="D44" t="str">
            <v>Ballon Fitness 65Cm</v>
          </cell>
          <cell r="E44" t="str">
            <v xml:space="preserve">Anti-burst Gym Ball </v>
          </cell>
          <cell r="F44" t="str">
            <v>65cm, blue</v>
          </cell>
          <cell r="H44" t="str">
            <v>PIECE</v>
          </cell>
          <cell r="I44">
            <v>3.52</v>
          </cell>
          <cell r="J44">
            <v>0</v>
          </cell>
          <cell r="K44">
            <v>0</v>
          </cell>
          <cell r="L44">
            <v>0</v>
          </cell>
          <cell r="M44" t="str">
            <v>LF</v>
          </cell>
          <cell r="N44">
            <v>5.6056000000000005E-3</v>
          </cell>
          <cell r="O44">
            <v>0.6</v>
          </cell>
        </row>
        <row r="45">
          <cell r="A45" t="str">
            <v>WOHLSTAND</v>
          </cell>
          <cell r="B45" t="str">
            <v>1225-05</v>
          </cell>
          <cell r="C45">
            <v>1574</v>
          </cell>
          <cell r="D45" t="str">
            <v>Ballon Fitness 75Cm</v>
          </cell>
          <cell r="E45" t="str">
            <v xml:space="preserve">Anti-burst Gym Ball </v>
          </cell>
          <cell r="F45" t="str">
            <v xml:space="preserve">    75cm grey color with white logo</v>
          </cell>
          <cell r="H45" t="str">
            <v>PIECE</v>
          </cell>
          <cell r="I45">
            <v>3.97</v>
          </cell>
          <cell r="J45">
            <v>0</v>
          </cell>
          <cell r="K45">
            <v>0</v>
          </cell>
          <cell r="L45">
            <v>0</v>
          </cell>
          <cell r="M45" t="str">
            <v>LF</v>
          </cell>
          <cell r="N45">
            <v>5.6056000000000005E-3</v>
          </cell>
          <cell r="O45">
            <v>0.7</v>
          </cell>
        </row>
        <row r="46">
          <cell r="A46" t="str">
            <v>WOHLSTAND</v>
          </cell>
          <cell r="B46" t="str">
            <v>1225-30</v>
          </cell>
          <cell r="C46">
            <v>0</v>
          </cell>
          <cell r="D46" t="str">
            <v>Ballon Paille 20Cm</v>
          </cell>
          <cell r="E46" t="str">
            <v>PVC Mini Ball 20cm w/white logo</v>
          </cell>
          <cell r="F46" t="str">
            <v xml:space="preserve">    blue</v>
          </cell>
          <cell r="H46" t="str">
            <v>PIECE</v>
          </cell>
          <cell r="I46">
            <v>0.44</v>
          </cell>
          <cell r="J46">
            <v>0</v>
          </cell>
          <cell r="K46">
            <v>0</v>
          </cell>
          <cell r="L46">
            <v>0</v>
          </cell>
          <cell r="M46" t="str">
            <v>LF</v>
          </cell>
          <cell r="N46">
            <v>4.9010999999999998E-4</v>
          </cell>
          <cell r="O46">
            <v>7.0000000000000007E-2</v>
          </cell>
        </row>
        <row r="47">
          <cell r="A47" t="str">
            <v>WOHLSTAND</v>
          </cell>
          <cell r="C47">
            <v>0</v>
          </cell>
          <cell r="D47" t="str">
            <v>Bande kiné</v>
          </cell>
          <cell r="E47" t="str">
            <v>Kine tape</v>
          </cell>
          <cell r="F47" t="str">
            <v>160g/m2</v>
          </cell>
          <cell r="H47" t="str">
            <v>PIECE</v>
          </cell>
          <cell r="I47">
            <v>1.18</v>
          </cell>
          <cell r="J47">
            <v>0</v>
          </cell>
          <cell r="K47">
            <v>0</v>
          </cell>
          <cell r="L47">
            <v>0</v>
          </cell>
          <cell r="M47" t="str">
            <v>LF</v>
          </cell>
          <cell r="N47">
            <v>0</v>
          </cell>
          <cell r="O47">
            <v>0</v>
          </cell>
        </row>
        <row r="48">
          <cell r="A48" t="str">
            <v>WOHLSTAND</v>
          </cell>
          <cell r="C48">
            <v>1548</v>
          </cell>
          <cell r="D48" t="str">
            <v>Bandes Latex (lot de 3)</v>
          </cell>
          <cell r="E48" t="str">
            <v>Latex Band (set of 3)</v>
          </cell>
          <cell r="F48" t="str">
            <v>Light/Medium/Strong, SIZE:120*15CM, THICKNESS:0.35/0.5/0.65MM. Light(red) / Medium(blue) / Strong(purple)</v>
          </cell>
          <cell r="H48" t="str">
            <v>Set of 3</v>
          </cell>
          <cell r="I48">
            <v>2.68</v>
          </cell>
          <cell r="J48">
            <v>0</v>
          </cell>
          <cell r="K48">
            <v>0</v>
          </cell>
          <cell r="L48">
            <v>0</v>
          </cell>
          <cell r="M48" t="str">
            <v>LF</v>
          </cell>
          <cell r="N48">
            <v>6.6406250000000005E-4</v>
          </cell>
          <cell r="O48">
            <v>0.28000000000000003</v>
          </cell>
        </row>
        <row r="49">
          <cell r="A49" t="str">
            <v>WOHLSTAND</v>
          </cell>
          <cell r="B49" t="str">
            <v>1241-40</v>
          </cell>
          <cell r="C49">
            <v>2902</v>
          </cell>
          <cell r="D49" t="str">
            <v>Bande Lestée Cheville 0,5Kg</v>
          </cell>
          <cell r="E49" t="str">
            <v>Neoprene Ankle Weight 0.5kg*2, red/black</v>
          </cell>
          <cell r="H49" t="str">
            <v>PAIRE</v>
          </cell>
          <cell r="I49">
            <v>2.41</v>
          </cell>
          <cell r="J49">
            <v>0</v>
          </cell>
          <cell r="K49">
            <v>0</v>
          </cell>
          <cell r="L49">
            <v>0</v>
          </cell>
          <cell r="M49" t="str">
            <v>LF</v>
          </cell>
          <cell r="N49">
            <v>1.7296E-3</v>
          </cell>
          <cell r="O49">
            <v>1.05</v>
          </cell>
        </row>
        <row r="50">
          <cell r="A50" t="str">
            <v>WOHLSTAND</v>
          </cell>
          <cell r="B50" t="str">
            <v>1241-40</v>
          </cell>
          <cell r="C50">
            <v>1450</v>
          </cell>
          <cell r="D50" t="str">
            <v>Bande Lestée Cheville 1Kg</v>
          </cell>
          <cell r="E50" t="str">
            <v>Neoprene Ankle Weight 1kg*2</v>
          </cell>
          <cell r="H50" t="str">
            <v>PAIRE</v>
          </cell>
          <cell r="I50">
            <v>3.23</v>
          </cell>
          <cell r="J50">
            <v>0</v>
          </cell>
          <cell r="K50">
            <v>0</v>
          </cell>
          <cell r="L50">
            <v>0</v>
          </cell>
          <cell r="M50" t="str">
            <v>LF</v>
          </cell>
          <cell r="N50">
            <v>3.7439999999999999E-3</v>
          </cell>
          <cell r="O50">
            <v>2.1</v>
          </cell>
        </row>
        <row r="51">
          <cell r="A51" t="str">
            <v>WOHLSTAND</v>
          </cell>
          <cell r="B51" t="str">
            <v>1241-40</v>
          </cell>
          <cell r="C51">
            <v>1451</v>
          </cell>
          <cell r="D51" t="str">
            <v>Bande Lestée Poignet 0,5Kg</v>
          </cell>
          <cell r="E51" t="str">
            <v>Neoprene Wrist Weight 0.5kg*2, blue/black</v>
          </cell>
          <cell r="H51" t="str">
            <v>PAIRE</v>
          </cell>
          <cell r="I51">
            <v>2.5499999999999998</v>
          </cell>
          <cell r="J51">
            <v>0</v>
          </cell>
          <cell r="K51">
            <v>0</v>
          </cell>
          <cell r="L51">
            <v>0</v>
          </cell>
          <cell r="M51" t="str">
            <v>LF</v>
          </cell>
          <cell r="N51">
            <v>8.0499999999999994E-4</v>
          </cell>
          <cell r="O51">
            <v>1.05</v>
          </cell>
        </row>
        <row r="52">
          <cell r="A52" t="str">
            <v>WOHLSTAND</v>
          </cell>
          <cell r="B52" t="str">
            <v>OB86</v>
          </cell>
          <cell r="C52">
            <v>3408</v>
          </cell>
          <cell r="D52" t="str">
            <v>Barre Crossfit  Olympique Homme</v>
          </cell>
          <cell r="E52" t="str">
            <v>20kg Men Crossfit Bar</v>
          </cell>
          <cell r="F52" t="str">
            <v>capacity 1000LB, handle dia.28mm, logo compris</v>
          </cell>
          <cell r="H52" t="str">
            <v>PIECE</v>
          </cell>
          <cell r="I52">
            <v>58.3</v>
          </cell>
          <cell r="J52">
            <v>0</v>
          </cell>
          <cell r="K52">
            <v>0</v>
          </cell>
          <cell r="L52">
            <v>0</v>
          </cell>
          <cell r="M52" t="str">
            <v>LF</v>
          </cell>
          <cell r="N52">
            <v>0.05</v>
          </cell>
          <cell r="O52">
            <v>21</v>
          </cell>
        </row>
        <row r="53">
          <cell r="A53" t="str">
            <v>WOHLSTAND</v>
          </cell>
          <cell r="B53" t="str">
            <v>OB86</v>
          </cell>
          <cell r="C53">
            <v>3407</v>
          </cell>
          <cell r="D53" t="str">
            <v>Barre Crossfit Olympique Femme</v>
          </cell>
          <cell r="E53" t="str">
            <v>15kg Women Crossfit Bar</v>
          </cell>
          <cell r="F53" t="str">
            <v>capacity 800LB, handle dia.25mm,  logo compris</v>
          </cell>
          <cell r="H53" t="str">
            <v>PIECE</v>
          </cell>
          <cell r="I53">
            <v>69.7</v>
          </cell>
          <cell r="J53">
            <v>0</v>
          </cell>
          <cell r="K53">
            <v>0</v>
          </cell>
          <cell r="L53">
            <v>0</v>
          </cell>
          <cell r="M53" t="str">
            <v>LF</v>
          </cell>
          <cell r="N53">
            <v>0.05</v>
          </cell>
          <cell r="O53">
            <v>16</v>
          </cell>
        </row>
        <row r="54">
          <cell r="A54" t="str">
            <v>WOHLSTAND</v>
          </cell>
          <cell r="B54" t="str">
            <v>1114-23</v>
          </cell>
          <cell r="C54">
            <v>1452</v>
          </cell>
          <cell r="D54" t="str">
            <v>Barre Curl Ez 120Cm</v>
          </cell>
          <cell r="E54" t="str">
            <v>Chrome Olympic EZ Curl Bar 120cm</v>
          </cell>
          <cell r="F54" t="str">
            <v xml:space="preserve"> logo compris</v>
          </cell>
          <cell r="H54" t="str">
            <v>PIECE</v>
          </cell>
          <cell r="I54">
            <v>22.9</v>
          </cell>
          <cell r="J54">
            <v>0</v>
          </cell>
          <cell r="K54">
            <v>0</v>
          </cell>
          <cell r="L54">
            <v>0</v>
          </cell>
          <cell r="M54" t="str">
            <v>LF</v>
          </cell>
          <cell r="N54">
            <v>1.2E-2</v>
          </cell>
          <cell r="O54">
            <v>10.5</v>
          </cell>
        </row>
        <row r="55">
          <cell r="A55" t="str">
            <v>WOHLSTAND</v>
          </cell>
          <cell r="B55" t="str">
            <v>1152-00</v>
          </cell>
          <cell r="C55" t="str">
            <v/>
          </cell>
          <cell r="D55" t="str">
            <v>Barre Droite Solide 25Kgs</v>
          </cell>
          <cell r="E55" t="str">
            <v>Solid Barbell Straight 25kg</v>
          </cell>
          <cell r="H55" t="str">
            <v>PIECE</v>
          </cell>
          <cell r="I55">
            <v>43.75</v>
          </cell>
          <cell r="J55">
            <v>0</v>
          </cell>
          <cell r="K55">
            <v>0</v>
          </cell>
          <cell r="L55">
            <v>0</v>
          </cell>
          <cell r="M55" t="str">
            <v>LF</v>
          </cell>
          <cell r="N55">
            <v>6.1214999999999999E-2</v>
          </cell>
          <cell r="O55">
            <v>22</v>
          </cell>
        </row>
        <row r="56">
          <cell r="A56" t="str">
            <v>WOHLSTAND</v>
          </cell>
          <cell r="C56">
            <v>2359</v>
          </cell>
          <cell r="D56" t="str">
            <v>Barre Kit Pump Renforcée</v>
          </cell>
          <cell r="E56" t="str">
            <v>Strengthened Pump Set Bar</v>
          </cell>
          <cell r="F56" t="str">
            <v>Can hold 40kgs</v>
          </cell>
          <cell r="H56" t="str">
            <v>PIECE</v>
          </cell>
          <cell r="I56">
            <v>5.55</v>
          </cell>
          <cell r="J56">
            <v>0</v>
          </cell>
          <cell r="K56">
            <v>0</v>
          </cell>
          <cell r="L56">
            <v>0</v>
          </cell>
          <cell r="M56" t="str">
            <v>LF</v>
          </cell>
          <cell r="N56">
            <v>3.3431400000000001E-3</v>
          </cell>
          <cell r="O56">
            <v>1.83</v>
          </cell>
        </row>
        <row r="57">
          <cell r="A57" t="str">
            <v>WOHLSTAND</v>
          </cell>
          <cell r="C57" t="str">
            <v/>
          </cell>
          <cell r="D57" t="str">
            <v>Barre Kit Pump Classique</v>
          </cell>
          <cell r="E57" t="str">
            <v>Classic Pump Set Bar</v>
          </cell>
          <cell r="H57" t="str">
            <v>PIECE</v>
          </cell>
          <cell r="I57">
            <v>5</v>
          </cell>
          <cell r="J57">
            <v>0</v>
          </cell>
          <cell r="K57">
            <v>0</v>
          </cell>
          <cell r="L57">
            <v>0</v>
          </cell>
          <cell r="M57" t="str">
            <v>LF</v>
          </cell>
          <cell r="N57">
            <v>6.1214999999999999E-2</v>
          </cell>
          <cell r="O57">
            <v>22</v>
          </cell>
        </row>
        <row r="58">
          <cell r="A58" t="str">
            <v>WOHLSTAND</v>
          </cell>
          <cell r="B58" t="str">
            <v>1224-00</v>
          </cell>
          <cell r="C58">
            <v>0</v>
          </cell>
          <cell r="D58" t="str">
            <v>Barre Lestée 1Kg</v>
          </cell>
          <cell r="E58" t="str">
            <v>Weighted bar</v>
          </cell>
          <cell r="F58" t="str">
            <v>1kg</v>
          </cell>
          <cell r="H58" t="str">
            <v>PIECE</v>
          </cell>
          <cell r="I58">
            <v>4.16</v>
          </cell>
          <cell r="J58">
            <v>0</v>
          </cell>
          <cell r="K58">
            <v>0</v>
          </cell>
          <cell r="L58">
            <v>0</v>
          </cell>
          <cell r="M58" t="str">
            <v>LF</v>
          </cell>
          <cell r="N58">
            <v>0</v>
          </cell>
          <cell r="O58">
            <v>0</v>
          </cell>
        </row>
        <row r="59">
          <cell r="A59" t="str">
            <v>WOHLSTAND</v>
          </cell>
          <cell r="B59" t="str">
            <v>1224-00</v>
          </cell>
          <cell r="C59">
            <v>0</v>
          </cell>
          <cell r="D59" t="str">
            <v>Barre Lestée 2Kgs</v>
          </cell>
          <cell r="E59" t="str">
            <v>Weighted bar</v>
          </cell>
          <cell r="F59" t="str">
            <v>2kg</v>
          </cell>
          <cell r="H59" t="str">
            <v>PIECE</v>
          </cell>
          <cell r="I59">
            <v>5.12</v>
          </cell>
          <cell r="J59">
            <v>0</v>
          </cell>
          <cell r="K59">
            <v>0</v>
          </cell>
          <cell r="L59">
            <v>0</v>
          </cell>
          <cell r="M59" t="str">
            <v>LF</v>
          </cell>
          <cell r="N59">
            <v>0</v>
          </cell>
          <cell r="O59">
            <v>0</v>
          </cell>
        </row>
        <row r="60">
          <cell r="A60" t="str">
            <v>WOHLSTAND</v>
          </cell>
          <cell r="B60" t="str">
            <v>1224-00</v>
          </cell>
          <cell r="C60">
            <v>0</v>
          </cell>
          <cell r="D60" t="str">
            <v>Barre Lestée 3Kgs</v>
          </cell>
          <cell r="E60" t="str">
            <v>Weighted bar</v>
          </cell>
          <cell r="F60" t="str">
            <v>3kg</v>
          </cell>
          <cell r="H60" t="str">
            <v>PIECE</v>
          </cell>
          <cell r="I60">
            <v>5.6</v>
          </cell>
          <cell r="J60">
            <v>0</v>
          </cell>
          <cell r="K60">
            <v>0</v>
          </cell>
          <cell r="L60">
            <v>0</v>
          </cell>
          <cell r="M60" t="str">
            <v>LF</v>
          </cell>
          <cell r="N60">
            <v>0</v>
          </cell>
          <cell r="O60">
            <v>0</v>
          </cell>
        </row>
        <row r="61">
          <cell r="A61" t="str">
            <v>WOHLSTAND</v>
          </cell>
          <cell r="B61" t="str">
            <v>1224-00</v>
          </cell>
          <cell r="C61">
            <v>0</v>
          </cell>
          <cell r="D61" t="str">
            <v>Barre Lestée 4Kgs</v>
          </cell>
          <cell r="E61" t="str">
            <v>Weighted bar</v>
          </cell>
          <cell r="F61" t="str">
            <v>4kg</v>
          </cell>
          <cell r="H61" t="str">
            <v>PIECE</v>
          </cell>
          <cell r="I61">
            <v>6.4</v>
          </cell>
          <cell r="J61">
            <v>0</v>
          </cell>
          <cell r="K61">
            <v>0</v>
          </cell>
          <cell r="L61">
            <v>0</v>
          </cell>
          <cell r="M61" t="str">
            <v>LF</v>
          </cell>
          <cell r="N61">
            <v>0</v>
          </cell>
          <cell r="O61">
            <v>0</v>
          </cell>
        </row>
        <row r="62">
          <cell r="A62" t="str">
            <v>WOHLSTAND</v>
          </cell>
          <cell r="B62" t="str">
            <v>1224-00</v>
          </cell>
          <cell r="C62">
            <v>0</v>
          </cell>
          <cell r="D62" t="str">
            <v>Barre Lestée 5Kgs</v>
          </cell>
          <cell r="E62" t="str">
            <v>Weighted bar</v>
          </cell>
          <cell r="F62" t="str">
            <v>5kg</v>
          </cell>
          <cell r="H62" t="str">
            <v>PIECE</v>
          </cell>
          <cell r="I62">
            <v>7.2</v>
          </cell>
          <cell r="J62">
            <v>0</v>
          </cell>
          <cell r="K62">
            <v>0</v>
          </cell>
          <cell r="L62">
            <v>0</v>
          </cell>
          <cell r="M62" t="str">
            <v>LF</v>
          </cell>
          <cell r="N62">
            <v>0</v>
          </cell>
          <cell r="O62">
            <v>0</v>
          </cell>
        </row>
        <row r="63">
          <cell r="A63" t="str">
            <v>WOHLSTAND</v>
          </cell>
          <cell r="B63" t="str">
            <v>1114-22</v>
          </cell>
          <cell r="C63">
            <v>1458</v>
          </cell>
          <cell r="D63" t="str">
            <v xml:space="preserve">Barre Lyre Triceps </v>
          </cell>
          <cell r="E63" t="str">
            <v>OB34 Olympic Triceps Bar</v>
          </cell>
          <cell r="F63" t="str">
            <v xml:space="preserve"> logo compris</v>
          </cell>
          <cell r="H63" t="str">
            <v>PIECE</v>
          </cell>
          <cell r="I63">
            <v>25.5</v>
          </cell>
          <cell r="J63">
            <v>0</v>
          </cell>
          <cell r="K63">
            <v>0</v>
          </cell>
          <cell r="L63">
            <v>0</v>
          </cell>
          <cell r="M63" t="str">
            <v>LF</v>
          </cell>
          <cell r="N63">
            <v>2.41408E-2</v>
          </cell>
          <cell r="O63">
            <v>13</v>
          </cell>
        </row>
        <row r="64">
          <cell r="A64" t="str">
            <v>WOHLSTAND</v>
          </cell>
          <cell r="B64" t="str">
            <v>1114-25</v>
          </cell>
          <cell r="C64">
            <v>2986</v>
          </cell>
          <cell r="D64" t="str">
            <v>Barre Olympique Droite 1,50M</v>
          </cell>
          <cell r="E64" t="str">
            <v>150cm Olympic Straight Bar</v>
          </cell>
          <cell r="H64" t="str">
            <v>PIECE</v>
          </cell>
          <cell r="I64">
            <v>26.56</v>
          </cell>
          <cell r="J64">
            <v>0</v>
          </cell>
          <cell r="K64">
            <v>0</v>
          </cell>
          <cell r="L64">
            <v>0</v>
          </cell>
          <cell r="M64" t="str">
            <v>LF</v>
          </cell>
          <cell r="N64">
            <v>0.03</v>
          </cell>
          <cell r="O64">
            <v>12.8</v>
          </cell>
        </row>
        <row r="65">
          <cell r="A65" t="str">
            <v>WOHLSTAND</v>
          </cell>
          <cell r="B65" t="str">
            <v>1114-27</v>
          </cell>
          <cell r="C65">
            <v>1453</v>
          </cell>
          <cell r="D65" t="str">
            <v>Barre Olympique Droite 2,20M</v>
          </cell>
          <cell r="E65" t="str">
            <v>Olympic Straight Bar 220cm</v>
          </cell>
          <cell r="H65" t="str">
            <v>PIECE</v>
          </cell>
          <cell r="I65">
            <v>35</v>
          </cell>
          <cell r="J65">
            <v>0</v>
          </cell>
          <cell r="K65">
            <v>0</v>
          </cell>
          <cell r="L65">
            <v>0</v>
          </cell>
          <cell r="M65" t="str">
            <v>LF</v>
          </cell>
          <cell r="N65">
            <v>2.5000000000000001E-2</v>
          </cell>
          <cell r="O65">
            <v>21</v>
          </cell>
        </row>
        <row r="66">
          <cell r="A66" t="str">
            <v>WOHLSTAND</v>
          </cell>
          <cell r="B66" t="str">
            <v>1114-27</v>
          </cell>
          <cell r="C66">
            <v>0</v>
          </cell>
          <cell r="D66" t="str">
            <v>Barre Olympique Droite 2,40M</v>
          </cell>
          <cell r="E66" t="str">
            <v>Olympic Straight Bar 240cm</v>
          </cell>
          <cell r="F66" t="str">
            <v>handle dia.30mm, capacity 700LB</v>
          </cell>
          <cell r="H66" t="str">
            <v>PIECE</v>
          </cell>
          <cell r="I66">
            <v>37.15</v>
          </cell>
          <cell r="J66">
            <v>0</v>
          </cell>
          <cell r="K66">
            <v>0</v>
          </cell>
          <cell r="L66">
            <v>0</v>
          </cell>
          <cell r="M66" t="str">
            <v>LF</v>
          </cell>
          <cell r="N66">
            <v>0.03</v>
          </cell>
          <cell r="O66">
            <v>20.625</v>
          </cell>
        </row>
        <row r="67">
          <cell r="A67" t="str">
            <v>WOHLSTAND</v>
          </cell>
          <cell r="C67">
            <v>1537</v>
          </cell>
          <cell r="D67" t="str">
            <v>Barre Olympique D'initiation</v>
          </cell>
          <cell r="E67" t="str">
            <v>Initiation bar 200cm</v>
          </cell>
          <cell r="F67" t="str">
            <v>7,5kgs ø28mm handle diameter, max charge: 30kgs</v>
          </cell>
          <cell r="H67" t="str">
            <v>PIECE</v>
          </cell>
          <cell r="I67">
            <v>22.6</v>
          </cell>
          <cell r="J67">
            <v>0</v>
          </cell>
          <cell r="K67">
            <v>0</v>
          </cell>
          <cell r="L67">
            <v>0</v>
          </cell>
          <cell r="M67" t="str">
            <v>LF</v>
          </cell>
          <cell r="N67">
            <v>0.02</v>
          </cell>
          <cell r="O67">
            <v>8</v>
          </cell>
        </row>
        <row r="68">
          <cell r="A68" t="str">
            <v>WOHLSTAND</v>
          </cell>
          <cell r="B68" t="str">
            <v>1226-11</v>
          </cell>
          <cell r="C68">
            <v>1460</v>
          </cell>
          <cell r="D68" t="str">
            <v>Base A Picots bleue</v>
          </cell>
          <cell r="E68" t="str">
            <v>Inflatable Massage Cushion blue</v>
          </cell>
          <cell r="F68" t="str">
            <v>blue</v>
          </cell>
          <cell r="H68" t="str">
            <v>PIECE</v>
          </cell>
          <cell r="I68">
            <v>3.1</v>
          </cell>
          <cell r="J68">
            <v>0</v>
          </cell>
          <cell r="K68">
            <v>0</v>
          </cell>
          <cell r="L68">
            <v>0</v>
          </cell>
          <cell r="M68" t="str">
            <v>LF</v>
          </cell>
          <cell r="N68">
            <v>9.5303999999999996E-3</v>
          </cell>
          <cell r="O68">
            <v>1.2</v>
          </cell>
        </row>
        <row r="69">
          <cell r="A69" t="str">
            <v>WOHLSTAND</v>
          </cell>
          <cell r="B69" t="str">
            <v>1226-11</v>
          </cell>
          <cell r="C69">
            <v>1469</v>
          </cell>
          <cell r="D69" t="str">
            <v>Base A Picots grise</v>
          </cell>
          <cell r="E69" t="str">
            <v>Inflatable Massage Cushion grey</v>
          </cell>
          <cell r="F69" t="str">
            <v>grey</v>
          </cell>
          <cell r="H69" t="str">
            <v>PIECE</v>
          </cell>
          <cell r="I69">
            <v>3.1</v>
          </cell>
          <cell r="J69">
            <v>0</v>
          </cell>
          <cell r="K69">
            <v>0</v>
          </cell>
          <cell r="L69">
            <v>0</v>
          </cell>
          <cell r="M69" t="str">
            <v>LF</v>
          </cell>
          <cell r="N69">
            <v>9.5303999999999996E-3</v>
          </cell>
          <cell r="O69">
            <v>1.2</v>
          </cell>
        </row>
        <row r="70">
          <cell r="A70" t="str">
            <v>WOHLSTAND</v>
          </cell>
          <cell r="C70" t="str">
            <v/>
          </cell>
          <cell r="D70" t="str">
            <v>Boîte Couleur ab wheel</v>
          </cell>
          <cell r="E70" t="str">
            <v>Colorbox ab wheel</v>
          </cell>
          <cell r="F70" t="str">
            <v>qtité vendue: 150pcs</v>
          </cell>
          <cell r="H70" t="str">
            <v>PIECE</v>
          </cell>
          <cell r="I70">
            <v>0.39</v>
          </cell>
          <cell r="J70">
            <v>0</v>
          </cell>
          <cell r="K70">
            <v>0</v>
          </cell>
          <cell r="L70">
            <v>0</v>
          </cell>
          <cell r="M70" t="str">
            <v>LF</v>
          </cell>
          <cell r="N70">
            <v>0</v>
          </cell>
          <cell r="O70">
            <v>0</v>
          </cell>
        </row>
        <row r="71">
          <cell r="A71" t="str">
            <v>WOHLSTAND</v>
          </cell>
          <cell r="C71" t="str">
            <v/>
          </cell>
          <cell r="D71" t="str">
            <v>Boîte Couleur ab wheel</v>
          </cell>
          <cell r="E71" t="str">
            <v>Colorbox ab wheel</v>
          </cell>
          <cell r="F71" t="str">
            <v>qtité vendue: 150pcs</v>
          </cell>
          <cell r="H71" t="str">
            <v>PIECE</v>
          </cell>
          <cell r="I71">
            <v>0.28000000000000003</v>
          </cell>
          <cell r="J71">
            <v>0</v>
          </cell>
          <cell r="K71">
            <v>0</v>
          </cell>
          <cell r="L71">
            <v>0</v>
          </cell>
          <cell r="M71" t="str">
            <v>LF</v>
          </cell>
          <cell r="N71">
            <v>0</v>
          </cell>
          <cell r="O71">
            <v>0</v>
          </cell>
        </row>
        <row r="72">
          <cell r="A72" t="str">
            <v>WOHLSTAND</v>
          </cell>
          <cell r="C72" t="str">
            <v/>
          </cell>
          <cell r="D72" t="str">
            <v>Boîte Couleur ab wheel pro</v>
          </cell>
          <cell r="E72" t="str">
            <v>Colorbox ab wheel pro</v>
          </cell>
          <cell r="F72" t="str">
            <v>qtité vendue: 107pcs</v>
          </cell>
          <cell r="H72" t="str">
            <v>PIECE</v>
          </cell>
          <cell r="I72">
            <v>1.07</v>
          </cell>
          <cell r="J72">
            <v>0</v>
          </cell>
          <cell r="K72">
            <v>0</v>
          </cell>
          <cell r="L72">
            <v>0</v>
          </cell>
          <cell r="M72" t="str">
            <v>LF</v>
          </cell>
          <cell r="N72">
            <v>0</v>
          </cell>
          <cell r="O72">
            <v>0</v>
          </cell>
        </row>
        <row r="73">
          <cell r="A73" t="str">
            <v>WOHLSTAND</v>
          </cell>
          <cell r="C73" t="str">
            <v/>
          </cell>
          <cell r="D73" t="str">
            <v>Boîte Couleur ab wheel pro</v>
          </cell>
          <cell r="E73" t="str">
            <v>Colorbox ab wheel pro</v>
          </cell>
          <cell r="F73" t="str">
            <v>qtité vendue: 107pcs</v>
          </cell>
          <cell r="H73" t="str">
            <v>PIECE</v>
          </cell>
          <cell r="I73">
            <v>0.78</v>
          </cell>
          <cell r="J73">
            <v>0</v>
          </cell>
          <cell r="K73">
            <v>0</v>
          </cell>
          <cell r="L73">
            <v>0</v>
          </cell>
          <cell r="M73" t="str">
            <v>LF</v>
          </cell>
          <cell r="N73">
            <v>0</v>
          </cell>
          <cell r="O73">
            <v>0</v>
          </cell>
        </row>
        <row r="74">
          <cell r="A74" t="str">
            <v>WOHLSTAND</v>
          </cell>
          <cell r="C74" t="str">
            <v/>
          </cell>
          <cell r="D74" t="str">
            <v>Boîte Couleur Anneau</v>
          </cell>
          <cell r="E74" t="str">
            <v>Colorbox Gym Ring</v>
          </cell>
          <cell r="F74" t="str">
            <v>qtité vendue: 71pcs</v>
          </cell>
          <cell r="H74" t="str">
            <v>PIECE</v>
          </cell>
          <cell r="I74">
            <v>0.42</v>
          </cell>
          <cell r="J74">
            <v>0</v>
          </cell>
          <cell r="K74">
            <v>0</v>
          </cell>
          <cell r="L74">
            <v>0</v>
          </cell>
          <cell r="M74" t="str">
            <v>LF</v>
          </cell>
          <cell r="N74">
            <v>0</v>
          </cell>
          <cell r="O74">
            <v>0</v>
          </cell>
        </row>
        <row r="75">
          <cell r="A75" t="str">
            <v>WOHLSTAND</v>
          </cell>
          <cell r="C75" t="str">
            <v/>
          </cell>
          <cell r="D75" t="str">
            <v>Boîte Couleur Anneau</v>
          </cell>
          <cell r="E75" t="str">
            <v>Colorbox Gym Ring</v>
          </cell>
          <cell r="F75" t="str">
            <v>qtité vendue: 71pcs</v>
          </cell>
          <cell r="H75" t="str">
            <v>PIECE</v>
          </cell>
          <cell r="I75">
            <v>0.32</v>
          </cell>
          <cell r="J75">
            <v>0</v>
          </cell>
          <cell r="K75">
            <v>0</v>
          </cell>
          <cell r="L75">
            <v>0</v>
          </cell>
          <cell r="M75" t="str">
            <v>LF</v>
          </cell>
          <cell r="N75">
            <v>0</v>
          </cell>
          <cell r="O75">
            <v>0</v>
          </cell>
        </row>
        <row r="76">
          <cell r="A76" t="str">
            <v>WOHLSTAND</v>
          </cell>
          <cell r="C76" t="str">
            <v/>
          </cell>
          <cell r="D76" t="str">
            <v>Boîte Couleur Anneau bois</v>
          </cell>
          <cell r="E76" t="str">
            <v>Colorbox Wooden Gym Ring</v>
          </cell>
          <cell r="F76" t="str">
            <v>qtité vendue: 70pcs</v>
          </cell>
          <cell r="H76" t="str">
            <v>PIECE</v>
          </cell>
          <cell r="I76">
            <v>0.42</v>
          </cell>
          <cell r="J76">
            <v>0</v>
          </cell>
          <cell r="K76">
            <v>0</v>
          </cell>
          <cell r="L76">
            <v>0</v>
          </cell>
          <cell r="M76" t="str">
            <v>LF</v>
          </cell>
          <cell r="N76">
            <v>0</v>
          </cell>
          <cell r="O76">
            <v>0</v>
          </cell>
        </row>
        <row r="77">
          <cell r="A77" t="str">
            <v>WOHLSTAND</v>
          </cell>
          <cell r="C77" t="str">
            <v/>
          </cell>
          <cell r="D77" t="str">
            <v>Boîte Couleur Anneau bois</v>
          </cell>
          <cell r="E77" t="str">
            <v>Colorbox Wooden Gym Ring</v>
          </cell>
          <cell r="F77" t="str">
            <v>qtité vendue: 70pcs</v>
          </cell>
          <cell r="H77" t="str">
            <v>PIECE</v>
          </cell>
          <cell r="I77">
            <v>0.32</v>
          </cell>
          <cell r="J77">
            <v>0</v>
          </cell>
          <cell r="K77">
            <v>0</v>
          </cell>
          <cell r="L77">
            <v>0</v>
          </cell>
          <cell r="M77" t="str">
            <v>LF</v>
          </cell>
          <cell r="N77">
            <v>0</v>
          </cell>
          <cell r="O77">
            <v>0</v>
          </cell>
        </row>
        <row r="78">
          <cell r="A78" t="str">
            <v>WOHLSTAND</v>
          </cell>
          <cell r="C78" t="str">
            <v/>
          </cell>
          <cell r="D78" t="str">
            <v>Boîte Couleur balles picots</v>
          </cell>
          <cell r="E78" t="str">
            <v>Colorbox Massage grip ball</v>
          </cell>
          <cell r="F78" t="str">
            <v>8cm, 607pcs</v>
          </cell>
          <cell r="H78" t="str">
            <v>PIECE</v>
          </cell>
          <cell r="I78">
            <v>0.28000000000000003</v>
          </cell>
          <cell r="J78">
            <v>0</v>
          </cell>
          <cell r="K78">
            <v>0</v>
          </cell>
          <cell r="L78">
            <v>0</v>
          </cell>
          <cell r="M78" t="str">
            <v>LF</v>
          </cell>
          <cell r="N78">
            <v>0</v>
          </cell>
          <cell r="O78">
            <v>0</v>
          </cell>
        </row>
        <row r="79">
          <cell r="A79" t="str">
            <v>WOHLSTAND</v>
          </cell>
          <cell r="C79" t="str">
            <v/>
          </cell>
          <cell r="D79" t="str">
            <v>Boîte Couleur balles picots</v>
          </cell>
          <cell r="E79" t="str">
            <v>Colorbox Massage grip ball</v>
          </cell>
          <cell r="F79" t="str">
            <v>8cm, 607pcs</v>
          </cell>
          <cell r="H79" t="str">
            <v>PIECE</v>
          </cell>
          <cell r="I79">
            <v>0.19</v>
          </cell>
          <cell r="J79">
            <v>0</v>
          </cell>
          <cell r="K79">
            <v>0</v>
          </cell>
          <cell r="L79">
            <v>0</v>
          </cell>
          <cell r="M79" t="str">
            <v>LF</v>
          </cell>
          <cell r="N79">
            <v>0</v>
          </cell>
          <cell r="O79">
            <v>0</v>
          </cell>
        </row>
        <row r="80">
          <cell r="A80" t="str">
            <v>WOHLSTAND</v>
          </cell>
          <cell r="C80" t="str">
            <v/>
          </cell>
          <cell r="D80" t="str">
            <v>Boîte Couleur Bandes lestées chevilles</v>
          </cell>
          <cell r="E80" t="str">
            <v>Colorbox Neoprene ankle weight</v>
          </cell>
          <cell r="F80" t="str">
            <v>1kg*2, 260pcs</v>
          </cell>
          <cell r="H80" t="str">
            <v>PIECE</v>
          </cell>
          <cell r="I80">
            <v>0.39</v>
          </cell>
          <cell r="J80">
            <v>0</v>
          </cell>
          <cell r="K80">
            <v>0</v>
          </cell>
          <cell r="L80">
            <v>0</v>
          </cell>
          <cell r="M80" t="str">
            <v>LF</v>
          </cell>
          <cell r="N80">
            <v>0</v>
          </cell>
          <cell r="O80">
            <v>0</v>
          </cell>
        </row>
        <row r="81">
          <cell r="A81" t="str">
            <v>WOHLSTAND</v>
          </cell>
          <cell r="C81" t="str">
            <v/>
          </cell>
          <cell r="D81" t="str">
            <v>Boîte Couleur Bandes lestées chevilles</v>
          </cell>
          <cell r="E81" t="str">
            <v>Colorbox Neoprene ankle weight</v>
          </cell>
          <cell r="F81" t="str">
            <v>1kg*2, 260pcs</v>
          </cell>
          <cell r="H81" t="str">
            <v>PIECE</v>
          </cell>
          <cell r="I81">
            <v>0.28000000000000003</v>
          </cell>
          <cell r="J81">
            <v>0</v>
          </cell>
          <cell r="K81">
            <v>0</v>
          </cell>
          <cell r="L81">
            <v>0</v>
          </cell>
          <cell r="M81" t="str">
            <v>LF</v>
          </cell>
          <cell r="N81">
            <v>0</v>
          </cell>
          <cell r="O81">
            <v>0</v>
          </cell>
        </row>
        <row r="82">
          <cell r="A82" t="str">
            <v>WOHLSTAND</v>
          </cell>
          <cell r="C82" t="str">
            <v/>
          </cell>
          <cell r="D82" t="str">
            <v>Boîte Couleur Bandes lestées poignets</v>
          </cell>
          <cell r="E82" t="str">
            <v>Colorbox Neoprene wrist weight</v>
          </cell>
          <cell r="H82" t="str">
            <v>PIECE</v>
          </cell>
          <cell r="I82">
            <v>0.28000000000000003</v>
          </cell>
          <cell r="J82">
            <v>0</v>
          </cell>
          <cell r="K82">
            <v>0</v>
          </cell>
          <cell r="L82">
            <v>0</v>
          </cell>
          <cell r="M82" t="str">
            <v>LF</v>
          </cell>
          <cell r="N82">
            <v>0</v>
          </cell>
          <cell r="O82">
            <v>0</v>
          </cell>
        </row>
        <row r="83">
          <cell r="A83" t="str">
            <v>WOHLSTAND</v>
          </cell>
          <cell r="C83" t="str">
            <v/>
          </cell>
          <cell r="D83" t="str">
            <v>Boîte Couleur Bandes lestées poignets</v>
          </cell>
          <cell r="E83" t="str">
            <v>Colorbox Neoprene wrist weight</v>
          </cell>
          <cell r="H83" t="str">
            <v>PIECE</v>
          </cell>
          <cell r="I83">
            <v>0.2</v>
          </cell>
          <cell r="J83">
            <v>0</v>
          </cell>
          <cell r="K83">
            <v>0</v>
          </cell>
          <cell r="L83">
            <v>0</v>
          </cell>
          <cell r="M83" t="str">
            <v>LF</v>
          </cell>
          <cell r="N83">
            <v>0</v>
          </cell>
          <cell r="O83">
            <v>0</v>
          </cell>
        </row>
        <row r="84">
          <cell r="A84" t="str">
            <v>WOHLSTAND</v>
          </cell>
          <cell r="C84" t="str">
            <v/>
          </cell>
          <cell r="D84" t="str">
            <v>Boîte Couleur base à picots</v>
          </cell>
          <cell r="E84" t="str">
            <v>Colorbox inflatable massage cushion</v>
          </cell>
          <cell r="F84" t="str">
            <v>278pcs</v>
          </cell>
          <cell r="H84" t="str">
            <v>PIECE</v>
          </cell>
          <cell r="I84">
            <v>0.66</v>
          </cell>
          <cell r="J84">
            <v>0</v>
          </cell>
          <cell r="K84">
            <v>0</v>
          </cell>
          <cell r="L84">
            <v>0</v>
          </cell>
          <cell r="M84" t="str">
            <v>LF</v>
          </cell>
          <cell r="N84">
            <v>0</v>
          </cell>
          <cell r="O84">
            <v>0</v>
          </cell>
        </row>
        <row r="85">
          <cell r="A85" t="str">
            <v>WOHLSTAND</v>
          </cell>
          <cell r="C85" t="str">
            <v/>
          </cell>
          <cell r="D85" t="str">
            <v>Boîte Couleur base à picots</v>
          </cell>
          <cell r="E85" t="str">
            <v>Colorbox inflatable massage cushion</v>
          </cell>
          <cell r="F85" t="str">
            <v>278pcs</v>
          </cell>
          <cell r="H85" t="str">
            <v>PIECE</v>
          </cell>
          <cell r="I85">
            <v>0.5</v>
          </cell>
          <cell r="J85">
            <v>0</v>
          </cell>
          <cell r="K85">
            <v>0</v>
          </cell>
          <cell r="L85">
            <v>0</v>
          </cell>
          <cell r="M85" t="str">
            <v>LF</v>
          </cell>
          <cell r="N85">
            <v>0</v>
          </cell>
          <cell r="O85">
            <v>0</v>
          </cell>
        </row>
        <row r="86">
          <cell r="A86" t="str">
            <v>WOHLSTAND</v>
          </cell>
          <cell r="C86" t="str">
            <v/>
          </cell>
          <cell r="D86" t="str">
            <v>Boîte Couleur bloc proprioception</v>
          </cell>
          <cell r="E86" t="str">
            <v>Colorbox TPE Balance Pad</v>
          </cell>
          <cell r="F86" t="str">
            <v>230pcs</v>
          </cell>
          <cell r="H86" t="str">
            <v>PIECE</v>
          </cell>
          <cell r="I86">
            <v>0.66</v>
          </cell>
          <cell r="J86">
            <v>0</v>
          </cell>
          <cell r="K86">
            <v>0</v>
          </cell>
          <cell r="L86">
            <v>0</v>
          </cell>
          <cell r="M86" t="str">
            <v>LF</v>
          </cell>
          <cell r="N86">
            <v>0</v>
          </cell>
          <cell r="O86">
            <v>0</v>
          </cell>
        </row>
        <row r="87">
          <cell r="A87" t="str">
            <v>WOHLSTAND</v>
          </cell>
          <cell r="C87" t="str">
            <v/>
          </cell>
          <cell r="D87" t="str">
            <v>Boîte Couleur bloc proprioception</v>
          </cell>
          <cell r="E87" t="str">
            <v>Colorbox TPE Balance Pad</v>
          </cell>
          <cell r="F87" t="str">
            <v>230pcs</v>
          </cell>
          <cell r="H87" t="str">
            <v>PIECE</v>
          </cell>
          <cell r="I87">
            <v>0.5</v>
          </cell>
          <cell r="J87">
            <v>0</v>
          </cell>
          <cell r="K87">
            <v>0</v>
          </cell>
          <cell r="L87">
            <v>0</v>
          </cell>
          <cell r="M87" t="str">
            <v>LF</v>
          </cell>
          <cell r="N87">
            <v>0</v>
          </cell>
          <cell r="O87">
            <v>0</v>
          </cell>
        </row>
        <row r="88">
          <cell r="A88" t="str">
            <v>WOHLSTAND</v>
          </cell>
          <cell r="C88" t="str">
            <v/>
          </cell>
          <cell r="D88" t="str">
            <v>Boîte Couleur corde à sauter pro</v>
          </cell>
          <cell r="E88" t="str">
            <v>Colorbox Jump Rope</v>
          </cell>
          <cell r="F88" t="str">
            <v>200pcs</v>
          </cell>
          <cell r="H88" t="str">
            <v>PIECE</v>
          </cell>
          <cell r="I88">
            <v>0.25</v>
          </cell>
          <cell r="J88">
            <v>0</v>
          </cell>
          <cell r="K88">
            <v>0</v>
          </cell>
          <cell r="L88">
            <v>0</v>
          </cell>
          <cell r="M88" t="str">
            <v>LF</v>
          </cell>
          <cell r="N88">
            <v>0</v>
          </cell>
          <cell r="O88">
            <v>0</v>
          </cell>
        </row>
        <row r="89">
          <cell r="A89" t="str">
            <v>WOHLSTAND</v>
          </cell>
          <cell r="C89" t="str">
            <v/>
          </cell>
          <cell r="D89" t="str">
            <v>Boîte Couleur corde à sauter pro</v>
          </cell>
          <cell r="E89" t="str">
            <v>Colorbox Jump Rope</v>
          </cell>
          <cell r="F89" t="str">
            <v>200pcs</v>
          </cell>
          <cell r="H89" t="str">
            <v>PIECE</v>
          </cell>
          <cell r="I89">
            <v>0.17</v>
          </cell>
          <cell r="J89">
            <v>0</v>
          </cell>
          <cell r="K89">
            <v>0</v>
          </cell>
          <cell r="L89">
            <v>0</v>
          </cell>
          <cell r="M89" t="str">
            <v>LF</v>
          </cell>
          <cell r="N89">
            <v>0</v>
          </cell>
          <cell r="O89">
            <v>0</v>
          </cell>
        </row>
        <row r="90">
          <cell r="A90" t="str">
            <v>WOHLSTAND</v>
          </cell>
          <cell r="C90" t="str">
            <v/>
          </cell>
          <cell r="D90" t="str">
            <v>Boîte Couleur Echelle de vitesse</v>
          </cell>
          <cell r="E90" t="str">
            <v>Colorbox Quick Ladder</v>
          </cell>
          <cell r="F90" t="str">
            <v>73pcs</v>
          </cell>
          <cell r="H90" t="str">
            <v>PIECE</v>
          </cell>
          <cell r="I90">
            <v>0.55000000000000004</v>
          </cell>
          <cell r="J90">
            <v>0</v>
          </cell>
          <cell r="K90">
            <v>0</v>
          </cell>
          <cell r="L90">
            <v>0</v>
          </cell>
          <cell r="M90" t="str">
            <v>LF</v>
          </cell>
          <cell r="N90">
            <v>0</v>
          </cell>
          <cell r="O90">
            <v>0</v>
          </cell>
        </row>
        <row r="91">
          <cell r="A91" t="str">
            <v>WOHLSTAND</v>
          </cell>
          <cell r="C91" t="str">
            <v/>
          </cell>
          <cell r="D91" t="str">
            <v>Boîte Couleur Echelle de vitesse</v>
          </cell>
          <cell r="E91" t="str">
            <v>Colorbox Quick Ladder</v>
          </cell>
          <cell r="F91" t="str">
            <v>73pcs</v>
          </cell>
          <cell r="H91" t="str">
            <v>PIECE</v>
          </cell>
          <cell r="I91">
            <v>0.41</v>
          </cell>
          <cell r="J91">
            <v>0</v>
          </cell>
          <cell r="K91">
            <v>0</v>
          </cell>
          <cell r="L91">
            <v>0</v>
          </cell>
          <cell r="M91" t="str">
            <v>LF</v>
          </cell>
          <cell r="N91">
            <v>0</v>
          </cell>
          <cell r="O91">
            <v>0</v>
          </cell>
        </row>
        <row r="92">
          <cell r="A92" t="str">
            <v>WOHLSTAND</v>
          </cell>
          <cell r="C92" t="str">
            <v/>
          </cell>
          <cell r="D92" t="str">
            <v>Poster Couleur rouleau de massage</v>
          </cell>
          <cell r="E92" t="str">
            <v>Poster Eva Yoga Roller</v>
          </cell>
          <cell r="F92" t="str">
            <v>160pcs</v>
          </cell>
          <cell r="H92" t="str">
            <v>PIECE</v>
          </cell>
          <cell r="I92">
            <v>0.62</v>
          </cell>
          <cell r="J92">
            <v>0</v>
          </cell>
          <cell r="K92">
            <v>0</v>
          </cell>
          <cell r="L92">
            <v>0</v>
          </cell>
          <cell r="M92" t="str">
            <v>LF</v>
          </cell>
          <cell r="N92">
            <v>0</v>
          </cell>
          <cell r="O92">
            <v>0</v>
          </cell>
        </row>
        <row r="93">
          <cell r="A93" t="str">
            <v>WOHLSTAND</v>
          </cell>
          <cell r="C93" t="str">
            <v/>
          </cell>
          <cell r="D93" t="str">
            <v>Poster Couleur rouleau de massage</v>
          </cell>
          <cell r="E93" t="str">
            <v>Poster Eva Yoga Roller</v>
          </cell>
          <cell r="F93" t="str">
            <v>160pcs</v>
          </cell>
          <cell r="H93" t="str">
            <v>PIECE</v>
          </cell>
          <cell r="I93">
            <v>0.46</v>
          </cell>
          <cell r="J93">
            <v>0</v>
          </cell>
          <cell r="K93">
            <v>0</v>
          </cell>
          <cell r="L93">
            <v>0</v>
          </cell>
          <cell r="M93" t="str">
            <v>LF</v>
          </cell>
          <cell r="N93">
            <v>0</v>
          </cell>
          <cell r="O93">
            <v>0</v>
          </cell>
        </row>
        <row r="94">
          <cell r="A94" t="str">
            <v>WOHLSTAND</v>
          </cell>
          <cell r="C94" t="str">
            <v/>
          </cell>
          <cell r="D94" t="str">
            <v>Boîte Couleur rouleau de massage</v>
          </cell>
          <cell r="E94" t="str">
            <v>Colorbox Eva Yoga Roller</v>
          </cell>
          <cell r="F94" t="str">
            <v>160pcs</v>
          </cell>
          <cell r="H94" t="str">
            <v>PIECE</v>
          </cell>
          <cell r="I94">
            <v>0.7</v>
          </cell>
          <cell r="J94">
            <v>0</v>
          </cell>
          <cell r="K94">
            <v>0</v>
          </cell>
          <cell r="L94">
            <v>0</v>
          </cell>
          <cell r="M94" t="str">
            <v>LF</v>
          </cell>
          <cell r="N94">
            <v>0</v>
          </cell>
          <cell r="O94">
            <v>0</v>
          </cell>
        </row>
        <row r="95">
          <cell r="A95" t="str">
            <v>WOHLSTAND</v>
          </cell>
          <cell r="C95" t="str">
            <v/>
          </cell>
          <cell r="D95" t="str">
            <v>Boîte Couleur rouleau de massage</v>
          </cell>
          <cell r="E95" t="str">
            <v>Colorbox Eva Yoga Roller</v>
          </cell>
          <cell r="F95" t="str">
            <v>160pcs</v>
          </cell>
          <cell r="H95" t="str">
            <v>PIECE</v>
          </cell>
          <cell r="I95">
            <v>0.56000000000000005</v>
          </cell>
          <cell r="J95">
            <v>0</v>
          </cell>
          <cell r="K95">
            <v>0</v>
          </cell>
          <cell r="L95">
            <v>0</v>
          </cell>
          <cell r="M95" t="str">
            <v>LF</v>
          </cell>
          <cell r="N95">
            <v>0</v>
          </cell>
          <cell r="O95">
            <v>0</v>
          </cell>
        </row>
        <row r="96">
          <cell r="A96" t="str">
            <v>WOHLSTAND</v>
          </cell>
          <cell r="C96" t="str">
            <v/>
          </cell>
          <cell r="D96" t="str">
            <v>Boîte Couleur rouleau de massage hard</v>
          </cell>
          <cell r="E96" t="str">
            <v>Colorbox hard Eva Yoga Roller</v>
          </cell>
          <cell r="H96" t="str">
            <v>PIECE</v>
          </cell>
          <cell r="I96">
            <v>0.57999999999999996</v>
          </cell>
          <cell r="J96">
            <v>0</v>
          </cell>
          <cell r="K96">
            <v>0</v>
          </cell>
          <cell r="L96">
            <v>0</v>
          </cell>
          <cell r="M96" t="str">
            <v>LF</v>
          </cell>
          <cell r="N96">
            <v>0</v>
          </cell>
          <cell r="O96">
            <v>0</v>
          </cell>
        </row>
        <row r="97">
          <cell r="A97" t="str">
            <v>WOHLSTAND</v>
          </cell>
          <cell r="C97" t="str">
            <v/>
          </cell>
          <cell r="D97" t="str">
            <v>Boîte Couleur rouleau de massage hard</v>
          </cell>
          <cell r="E97" t="str">
            <v>Colorbox hard Eva Yoga Roller</v>
          </cell>
          <cell r="H97" t="str">
            <v>PIECE</v>
          </cell>
          <cell r="I97">
            <v>0.42</v>
          </cell>
          <cell r="J97">
            <v>0</v>
          </cell>
          <cell r="K97">
            <v>0</v>
          </cell>
          <cell r="L97">
            <v>0</v>
          </cell>
          <cell r="M97" t="str">
            <v>LF</v>
          </cell>
          <cell r="N97">
            <v>0</v>
          </cell>
          <cell r="O97">
            <v>0</v>
          </cell>
        </row>
        <row r="98">
          <cell r="A98" t="str">
            <v>WOHLSTAND</v>
          </cell>
          <cell r="C98" t="str">
            <v/>
          </cell>
          <cell r="D98" t="str">
            <v>Boîte Couleur fitness tube</v>
          </cell>
          <cell r="E98" t="str">
            <v>Colorbox latex resistance  tube</v>
          </cell>
          <cell r="H98" t="str">
            <v>PIECE</v>
          </cell>
          <cell r="I98">
            <v>0.31</v>
          </cell>
          <cell r="J98">
            <v>0</v>
          </cell>
          <cell r="K98">
            <v>0</v>
          </cell>
          <cell r="L98">
            <v>0</v>
          </cell>
          <cell r="M98" t="str">
            <v>LF</v>
          </cell>
          <cell r="N98">
            <v>0</v>
          </cell>
          <cell r="O98">
            <v>0</v>
          </cell>
        </row>
        <row r="99">
          <cell r="A99" t="str">
            <v>WOHLSTAND</v>
          </cell>
          <cell r="C99" t="str">
            <v/>
          </cell>
          <cell r="D99" t="str">
            <v>Boîte Couleur fitness tube</v>
          </cell>
          <cell r="E99" t="str">
            <v>Colorbox latex resistance  tube</v>
          </cell>
          <cell r="H99" t="str">
            <v>PIECE</v>
          </cell>
          <cell r="I99">
            <v>0.23</v>
          </cell>
          <cell r="J99">
            <v>0</v>
          </cell>
          <cell r="K99">
            <v>0</v>
          </cell>
          <cell r="L99">
            <v>0</v>
          </cell>
          <cell r="M99" t="str">
            <v>LF</v>
          </cell>
          <cell r="N99">
            <v>0</v>
          </cell>
          <cell r="O99">
            <v>0</v>
          </cell>
        </row>
        <row r="100">
          <cell r="A100" t="str">
            <v>WOHLSTAND</v>
          </cell>
          <cell r="C100" t="str">
            <v/>
          </cell>
          <cell r="D100" t="str">
            <v>Boîte Couleur haltère vinyle 0,5kgs</v>
          </cell>
          <cell r="E100" t="str">
            <v>Colorbox vinyl dumbbell</v>
          </cell>
          <cell r="F100" t="str">
            <v>0,5 kg, 240prs</v>
          </cell>
          <cell r="H100" t="str">
            <v>PIECE</v>
          </cell>
          <cell r="I100">
            <v>0.26</v>
          </cell>
          <cell r="J100">
            <v>0</v>
          </cell>
          <cell r="K100">
            <v>0</v>
          </cell>
          <cell r="L100">
            <v>0</v>
          </cell>
          <cell r="M100" t="str">
            <v>LF</v>
          </cell>
          <cell r="N100">
            <v>0</v>
          </cell>
          <cell r="O100">
            <v>0</v>
          </cell>
        </row>
        <row r="101">
          <cell r="A101" t="str">
            <v>WOHLSTAND</v>
          </cell>
          <cell r="C101" t="str">
            <v/>
          </cell>
          <cell r="D101" t="str">
            <v>Boîte Couleur haltère vinyle</v>
          </cell>
          <cell r="E101" t="str">
            <v>Colorbox vinyl dumbbell</v>
          </cell>
          <cell r="F101" t="str">
            <v>0,5 kg</v>
          </cell>
          <cell r="H101" t="str">
            <v>PIECE</v>
          </cell>
          <cell r="I101">
            <v>0.17</v>
          </cell>
          <cell r="J101">
            <v>0</v>
          </cell>
          <cell r="K101">
            <v>0</v>
          </cell>
          <cell r="L101">
            <v>0</v>
          </cell>
          <cell r="M101" t="str">
            <v>LF</v>
          </cell>
          <cell r="N101">
            <v>0</v>
          </cell>
          <cell r="O101">
            <v>0</v>
          </cell>
        </row>
        <row r="102">
          <cell r="A102" t="str">
            <v>WOHLSTAND</v>
          </cell>
          <cell r="C102" t="str">
            <v/>
          </cell>
          <cell r="D102" t="str">
            <v>Boîte Couleur haltère vinyle 1kg</v>
          </cell>
          <cell r="E102" t="str">
            <v>Colorbox vinyl dumbbell</v>
          </cell>
          <cell r="F102" t="str">
            <v>1 kg, 553prs</v>
          </cell>
          <cell r="H102" t="str">
            <v>PIECE</v>
          </cell>
          <cell r="I102">
            <v>0.28999999999999998</v>
          </cell>
          <cell r="J102">
            <v>0</v>
          </cell>
          <cell r="K102">
            <v>0</v>
          </cell>
          <cell r="L102">
            <v>0</v>
          </cell>
          <cell r="M102" t="str">
            <v>LF</v>
          </cell>
          <cell r="N102">
            <v>0</v>
          </cell>
          <cell r="O102">
            <v>0</v>
          </cell>
        </row>
        <row r="103">
          <cell r="A103" t="str">
            <v>WOHLSTAND</v>
          </cell>
          <cell r="C103" t="str">
            <v/>
          </cell>
          <cell r="D103" t="str">
            <v>Boîte Couleur haltère vinyle</v>
          </cell>
          <cell r="E103" t="str">
            <v>Colorbox vinyl dumbbell</v>
          </cell>
          <cell r="F103" t="str">
            <v>1 kg</v>
          </cell>
          <cell r="H103" t="str">
            <v>PIECE</v>
          </cell>
          <cell r="I103">
            <v>0.2</v>
          </cell>
          <cell r="J103">
            <v>0</v>
          </cell>
          <cell r="K103">
            <v>0</v>
          </cell>
          <cell r="L103">
            <v>0</v>
          </cell>
          <cell r="M103" t="str">
            <v>LF</v>
          </cell>
          <cell r="N103">
            <v>0</v>
          </cell>
          <cell r="O103">
            <v>0</v>
          </cell>
        </row>
        <row r="104">
          <cell r="A104" t="str">
            <v>WOHLSTAND</v>
          </cell>
          <cell r="C104" t="str">
            <v/>
          </cell>
          <cell r="D104" t="str">
            <v>Boîte Couleur haltère vinyle 2 kg</v>
          </cell>
          <cell r="E104" t="str">
            <v>Colorbox vinyl dumbbell</v>
          </cell>
          <cell r="F104" t="str">
            <v>2 kg, 351prs</v>
          </cell>
          <cell r="H104" t="str">
            <v>PIECE</v>
          </cell>
          <cell r="I104">
            <v>0.37</v>
          </cell>
          <cell r="J104">
            <v>0</v>
          </cell>
          <cell r="K104">
            <v>0</v>
          </cell>
          <cell r="L104">
            <v>0</v>
          </cell>
          <cell r="M104" t="str">
            <v>LF</v>
          </cell>
          <cell r="N104">
            <v>0</v>
          </cell>
          <cell r="O104">
            <v>0</v>
          </cell>
        </row>
        <row r="105">
          <cell r="A105" t="str">
            <v>WOHLSTAND</v>
          </cell>
          <cell r="C105" t="str">
            <v/>
          </cell>
          <cell r="D105" t="str">
            <v>Boîte Couleur haltère vinyle</v>
          </cell>
          <cell r="E105" t="str">
            <v>Colorbox vinyl dumbbell</v>
          </cell>
          <cell r="F105" t="str">
            <v>2 kg</v>
          </cell>
          <cell r="H105" t="str">
            <v>PIECE</v>
          </cell>
          <cell r="I105">
            <v>0.26</v>
          </cell>
          <cell r="J105">
            <v>0</v>
          </cell>
          <cell r="K105">
            <v>0</v>
          </cell>
          <cell r="L105">
            <v>0</v>
          </cell>
          <cell r="M105" t="str">
            <v>LF</v>
          </cell>
          <cell r="N105">
            <v>0</v>
          </cell>
          <cell r="O105">
            <v>0</v>
          </cell>
        </row>
        <row r="106">
          <cell r="A106" t="str">
            <v>WOHLSTAND</v>
          </cell>
          <cell r="C106" t="str">
            <v/>
          </cell>
          <cell r="D106" t="str">
            <v>Boîte Couleur haltère vinyle 3 kg</v>
          </cell>
          <cell r="E106" t="str">
            <v>Colorbox vinyl dumbbell</v>
          </cell>
          <cell r="F106" t="str">
            <v>3 kg, 203prs</v>
          </cell>
          <cell r="H106" t="str">
            <v>PIECE</v>
          </cell>
          <cell r="I106">
            <v>0.47</v>
          </cell>
          <cell r="J106">
            <v>0</v>
          </cell>
          <cell r="K106">
            <v>0</v>
          </cell>
          <cell r="L106">
            <v>0</v>
          </cell>
          <cell r="M106" t="str">
            <v>LF</v>
          </cell>
          <cell r="N106">
            <v>0</v>
          </cell>
          <cell r="O106">
            <v>0</v>
          </cell>
        </row>
        <row r="107">
          <cell r="A107" t="str">
            <v>WOHLSTAND</v>
          </cell>
          <cell r="C107" t="str">
            <v/>
          </cell>
          <cell r="D107" t="str">
            <v>Boîte Couleur haltère vinyle</v>
          </cell>
          <cell r="E107" t="str">
            <v>Colorbox vinyl dumbbell</v>
          </cell>
          <cell r="F107" t="str">
            <v>3 kg</v>
          </cell>
          <cell r="H107" t="str">
            <v>PIECE</v>
          </cell>
          <cell r="I107">
            <v>0.35</v>
          </cell>
          <cell r="J107">
            <v>0</v>
          </cell>
          <cell r="K107">
            <v>0</v>
          </cell>
          <cell r="L107">
            <v>0</v>
          </cell>
          <cell r="M107" t="str">
            <v>LF</v>
          </cell>
          <cell r="N107">
            <v>0</v>
          </cell>
          <cell r="O107">
            <v>0</v>
          </cell>
        </row>
        <row r="108">
          <cell r="A108" t="str">
            <v>WOHLSTAND</v>
          </cell>
          <cell r="C108" t="str">
            <v/>
          </cell>
          <cell r="D108" t="str">
            <v>Boîte Couleur haltère vinyle 4kg</v>
          </cell>
          <cell r="E108" t="str">
            <v>Colorbox vinyl dumbbell</v>
          </cell>
          <cell r="F108" t="str">
            <v>4 kg</v>
          </cell>
          <cell r="H108" t="str">
            <v>PIECE</v>
          </cell>
          <cell r="J108">
            <v>0</v>
          </cell>
          <cell r="K108">
            <v>0</v>
          </cell>
          <cell r="L108">
            <v>0</v>
          </cell>
          <cell r="M108" t="str">
            <v>LF</v>
          </cell>
          <cell r="N108">
            <v>0</v>
          </cell>
          <cell r="O108">
            <v>0</v>
          </cell>
        </row>
        <row r="109">
          <cell r="A109" t="str">
            <v>WOHLSTAND</v>
          </cell>
          <cell r="C109" t="str">
            <v/>
          </cell>
          <cell r="D109" t="str">
            <v>Boîte Couleur haltère vinyle</v>
          </cell>
          <cell r="E109" t="str">
            <v>Colorbox vinyl dumbbell</v>
          </cell>
          <cell r="F109" t="str">
            <v>4 kg</v>
          </cell>
          <cell r="H109" t="str">
            <v>PIECE</v>
          </cell>
          <cell r="J109">
            <v>0</v>
          </cell>
          <cell r="K109">
            <v>0</v>
          </cell>
          <cell r="L109">
            <v>0</v>
          </cell>
          <cell r="M109" t="str">
            <v>LF</v>
          </cell>
          <cell r="N109">
            <v>0</v>
          </cell>
          <cell r="O109">
            <v>0</v>
          </cell>
        </row>
        <row r="110">
          <cell r="A110" t="str">
            <v>WOHLSTAND</v>
          </cell>
          <cell r="C110" t="str">
            <v/>
          </cell>
          <cell r="D110" t="str">
            <v>Boîte Couleur haltère vinyle 5kg</v>
          </cell>
          <cell r="E110" t="str">
            <v>Colorbox vinyl dumbbell</v>
          </cell>
          <cell r="F110" t="str">
            <v>5 kg</v>
          </cell>
          <cell r="H110" t="str">
            <v>PIECE</v>
          </cell>
          <cell r="J110">
            <v>0</v>
          </cell>
          <cell r="K110">
            <v>0</v>
          </cell>
          <cell r="L110">
            <v>0</v>
          </cell>
          <cell r="M110" t="str">
            <v>LF</v>
          </cell>
          <cell r="N110">
            <v>0</v>
          </cell>
          <cell r="O110">
            <v>0</v>
          </cell>
        </row>
        <row r="111">
          <cell r="A111" t="str">
            <v>WOHLSTAND</v>
          </cell>
          <cell r="C111" t="str">
            <v/>
          </cell>
          <cell r="D111" t="str">
            <v>Boîte Couleur haltère vinyle</v>
          </cell>
          <cell r="E111" t="str">
            <v>Colorbox vinyl dumbbell</v>
          </cell>
          <cell r="F111" t="str">
            <v>5 kg</v>
          </cell>
          <cell r="H111" t="str">
            <v>PIECE</v>
          </cell>
          <cell r="J111">
            <v>0</v>
          </cell>
          <cell r="K111">
            <v>0</v>
          </cell>
          <cell r="L111">
            <v>0</v>
          </cell>
          <cell r="M111" t="str">
            <v>LF</v>
          </cell>
          <cell r="N111">
            <v>0</v>
          </cell>
          <cell r="O111">
            <v>0</v>
          </cell>
        </row>
        <row r="112">
          <cell r="A112" t="str">
            <v>WOHLSTAND</v>
          </cell>
          <cell r="C112" t="str">
            <v/>
          </cell>
          <cell r="D112" t="str">
            <v>Boîte Couleur haltère vinyle avec trous</v>
          </cell>
          <cell r="E112" t="str">
            <v>Colorbox vinyl dumbbell</v>
          </cell>
          <cell r="H112" t="str">
            <v>PIECE</v>
          </cell>
          <cell r="J112">
            <v>0</v>
          </cell>
          <cell r="K112">
            <v>0</v>
          </cell>
          <cell r="L112">
            <v>0</v>
          </cell>
          <cell r="M112" t="str">
            <v>LF</v>
          </cell>
          <cell r="N112">
            <v>0</v>
          </cell>
          <cell r="O112">
            <v>0</v>
          </cell>
        </row>
        <row r="113">
          <cell r="A113" t="str">
            <v>WOHLSTAND</v>
          </cell>
          <cell r="C113" t="str">
            <v/>
          </cell>
          <cell r="D113" t="str">
            <v>Boîte Couleur manchon mousse</v>
          </cell>
          <cell r="E113" t="str">
            <v>Colorbox barbell pad</v>
          </cell>
          <cell r="F113" t="str">
            <v>144pcs</v>
          </cell>
          <cell r="H113" t="str">
            <v>PIECE</v>
          </cell>
          <cell r="I113">
            <v>0.4</v>
          </cell>
          <cell r="J113">
            <v>0</v>
          </cell>
          <cell r="K113">
            <v>0</v>
          </cell>
          <cell r="L113">
            <v>0</v>
          </cell>
          <cell r="M113" t="str">
            <v>LF</v>
          </cell>
          <cell r="N113">
            <v>0</v>
          </cell>
          <cell r="O113">
            <v>0</v>
          </cell>
        </row>
        <row r="114">
          <cell r="A114" t="str">
            <v>WOHLSTAND</v>
          </cell>
          <cell r="C114" t="str">
            <v/>
          </cell>
          <cell r="D114" t="str">
            <v>Boîte Couleur manchon mousse</v>
          </cell>
          <cell r="E114" t="str">
            <v>Colorbox barbell pad</v>
          </cell>
          <cell r="H114" t="str">
            <v>PIECE</v>
          </cell>
          <cell r="I114">
            <v>0.3</v>
          </cell>
          <cell r="J114">
            <v>0</v>
          </cell>
          <cell r="K114">
            <v>0</v>
          </cell>
          <cell r="L114">
            <v>0</v>
          </cell>
          <cell r="M114" t="str">
            <v>LF</v>
          </cell>
          <cell r="N114">
            <v>0</v>
          </cell>
          <cell r="O114">
            <v>0</v>
          </cell>
        </row>
        <row r="115">
          <cell r="A115" t="str">
            <v>WOHLSTAND</v>
          </cell>
          <cell r="C115" t="str">
            <v/>
          </cell>
          <cell r="D115" t="str">
            <v>Boîte Couleur balance board bois</v>
          </cell>
          <cell r="E115" t="str">
            <v>Colorbox wooden balance board</v>
          </cell>
          <cell r="F115" t="str">
            <v>133pcs</v>
          </cell>
          <cell r="H115" t="str">
            <v>PIECE</v>
          </cell>
          <cell r="I115">
            <v>0.78</v>
          </cell>
          <cell r="J115">
            <v>0</v>
          </cell>
          <cell r="K115">
            <v>0</v>
          </cell>
          <cell r="L115">
            <v>0</v>
          </cell>
          <cell r="M115" t="str">
            <v>LF</v>
          </cell>
          <cell r="N115">
            <v>0</v>
          </cell>
          <cell r="O115">
            <v>0</v>
          </cell>
        </row>
        <row r="116">
          <cell r="A116" t="str">
            <v>WOHLSTAND</v>
          </cell>
          <cell r="C116" t="str">
            <v/>
          </cell>
          <cell r="D116" t="str">
            <v>Boîte Couleur balance board bois</v>
          </cell>
          <cell r="E116" t="str">
            <v>Colorbox wooden balance board</v>
          </cell>
          <cell r="H116" t="str">
            <v>PIECE</v>
          </cell>
          <cell r="I116">
            <v>0.62</v>
          </cell>
          <cell r="J116">
            <v>0</v>
          </cell>
          <cell r="K116">
            <v>0</v>
          </cell>
          <cell r="L116">
            <v>0</v>
          </cell>
          <cell r="M116" t="str">
            <v>LF</v>
          </cell>
          <cell r="N116">
            <v>0</v>
          </cell>
          <cell r="O116">
            <v>0</v>
          </cell>
        </row>
        <row r="117">
          <cell r="A117" t="str">
            <v>WOHLSTAND</v>
          </cell>
          <cell r="C117" t="str">
            <v/>
          </cell>
          <cell r="D117" t="str">
            <v>Boîte Couleur push up bar S</v>
          </cell>
          <cell r="E117" t="str">
            <v>Colorbox push up bar S</v>
          </cell>
          <cell r="F117" t="str">
            <v>100pcs</v>
          </cell>
          <cell r="H117" t="str">
            <v>PIECE</v>
          </cell>
          <cell r="I117">
            <v>0.56000000000000005</v>
          </cell>
          <cell r="J117">
            <v>0</v>
          </cell>
          <cell r="K117">
            <v>0</v>
          </cell>
          <cell r="L117">
            <v>0</v>
          </cell>
          <cell r="M117" t="str">
            <v>LF</v>
          </cell>
          <cell r="N117">
            <v>0</v>
          </cell>
          <cell r="O117">
            <v>0</v>
          </cell>
        </row>
        <row r="118">
          <cell r="A118" t="str">
            <v>WOHLSTAND</v>
          </cell>
          <cell r="C118" t="str">
            <v/>
          </cell>
          <cell r="D118" t="str">
            <v>Boîte Couleur push up bar S</v>
          </cell>
          <cell r="E118" t="str">
            <v>Colorbox push up bar S</v>
          </cell>
          <cell r="H118" t="str">
            <v>PIECE</v>
          </cell>
          <cell r="I118">
            <v>0.4</v>
          </cell>
          <cell r="J118">
            <v>0</v>
          </cell>
          <cell r="K118">
            <v>0</v>
          </cell>
          <cell r="L118">
            <v>0</v>
          </cell>
          <cell r="M118" t="str">
            <v>LF</v>
          </cell>
          <cell r="N118">
            <v>0</v>
          </cell>
          <cell r="O118">
            <v>0</v>
          </cell>
        </row>
        <row r="119">
          <cell r="A119" t="str">
            <v>WOHLSTAND</v>
          </cell>
          <cell r="C119" t="str">
            <v/>
          </cell>
          <cell r="D119" t="str">
            <v>Boîte Couleur Rouleau bande élastique</v>
          </cell>
          <cell r="E119" t="str">
            <v>Colorbox Elastic band roller</v>
          </cell>
          <cell r="F119" t="str">
            <v>200pcs</v>
          </cell>
          <cell r="H119" t="str">
            <v>PIECE</v>
          </cell>
          <cell r="I119">
            <v>0.45</v>
          </cell>
          <cell r="J119">
            <v>0</v>
          </cell>
          <cell r="K119">
            <v>0</v>
          </cell>
          <cell r="L119">
            <v>0</v>
          </cell>
          <cell r="M119" t="str">
            <v>LF</v>
          </cell>
          <cell r="N119">
            <v>0</v>
          </cell>
          <cell r="O119">
            <v>0</v>
          </cell>
        </row>
        <row r="120">
          <cell r="A120" t="str">
            <v>WOHLSTAND</v>
          </cell>
          <cell r="C120" t="str">
            <v/>
          </cell>
          <cell r="D120" t="str">
            <v>Boîte Couleur Rouleau bande élastique</v>
          </cell>
          <cell r="E120" t="str">
            <v>Colorbox Elastic band roller</v>
          </cell>
          <cell r="H120" t="str">
            <v>PIECE</v>
          </cell>
          <cell r="I120">
            <v>0.34</v>
          </cell>
          <cell r="J120">
            <v>0</v>
          </cell>
          <cell r="K120">
            <v>0</v>
          </cell>
          <cell r="L120">
            <v>0</v>
          </cell>
          <cell r="M120" t="str">
            <v>LF</v>
          </cell>
          <cell r="N120">
            <v>0</v>
          </cell>
          <cell r="O120">
            <v>0</v>
          </cell>
        </row>
        <row r="121">
          <cell r="A121" t="str">
            <v>WOHLSTAND</v>
          </cell>
          <cell r="C121" t="str">
            <v/>
          </cell>
          <cell r="D121" t="str">
            <v>Tube plastique pour corde à sauter</v>
          </cell>
          <cell r="E121" t="str">
            <v>Tube for jump rope</v>
          </cell>
          <cell r="F121" t="str">
            <v>PP Tube + Color Card</v>
          </cell>
          <cell r="H121" t="str">
            <v>PIECE</v>
          </cell>
          <cell r="I121">
            <v>0.2</v>
          </cell>
          <cell r="J121">
            <v>0</v>
          </cell>
          <cell r="K121">
            <v>0</v>
          </cell>
          <cell r="L121">
            <v>0</v>
          </cell>
          <cell r="M121" t="str">
            <v>LF</v>
          </cell>
          <cell r="N121">
            <v>0</v>
          </cell>
          <cell r="O121">
            <v>0</v>
          </cell>
        </row>
        <row r="122">
          <cell r="A122" t="str">
            <v>WOHLSTAND</v>
          </cell>
          <cell r="C122" t="str">
            <v/>
          </cell>
          <cell r="D122" t="str">
            <v>Boîte Couleur</v>
          </cell>
          <cell r="E122" t="str">
            <v>Colorbox</v>
          </cell>
          <cell r="H122" t="str">
            <v>PIECE</v>
          </cell>
          <cell r="J122">
            <v>0</v>
          </cell>
          <cell r="K122">
            <v>0</v>
          </cell>
          <cell r="L122">
            <v>0</v>
          </cell>
          <cell r="M122" t="str">
            <v>LF</v>
          </cell>
          <cell r="N122">
            <v>0</v>
          </cell>
          <cell r="O122">
            <v>0</v>
          </cell>
        </row>
        <row r="123">
          <cell r="A123" t="str">
            <v>WOHLSTAND</v>
          </cell>
          <cell r="C123" t="str">
            <v/>
          </cell>
          <cell r="D123" t="str">
            <v>Boîte Couleur</v>
          </cell>
          <cell r="E123" t="str">
            <v>Colorbox</v>
          </cell>
          <cell r="H123" t="str">
            <v>PIECE</v>
          </cell>
          <cell r="J123">
            <v>0</v>
          </cell>
          <cell r="K123">
            <v>0</v>
          </cell>
          <cell r="L123">
            <v>0</v>
          </cell>
          <cell r="M123" t="str">
            <v>LF</v>
          </cell>
          <cell r="N123">
            <v>0</v>
          </cell>
          <cell r="O123">
            <v>0</v>
          </cell>
        </row>
        <row r="124">
          <cell r="A124" t="str">
            <v>WOHLSTAND</v>
          </cell>
          <cell r="C124">
            <v>1462</v>
          </cell>
          <cell r="D124" t="str">
            <v>Bloc Proprioception</v>
          </cell>
          <cell r="E124" t="str">
            <v>TPE Balance Pad 40x35x5cm, blue</v>
          </cell>
          <cell r="F124" t="str">
            <v>Logo compris</v>
          </cell>
          <cell r="H124" t="str">
            <v>PIECE</v>
          </cell>
          <cell r="I124">
            <v>8.9</v>
          </cell>
          <cell r="J124">
            <v>0</v>
          </cell>
          <cell r="K124">
            <v>0</v>
          </cell>
          <cell r="L124">
            <v>0</v>
          </cell>
          <cell r="M124" t="str">
            <v>LF</v>
          </cell>
          <cell r="N124">
            <v>8.2559999999999995E-3</v>
          </cell>
          <cell r="O124">
            <v>0.6</v>
          </cell>
        </row>
        <row r="125">
          <cell r="A125" t="str">
            <v>WOHLSTAND</v>
          </cell>
          <cell r="C125">
            <v>0</v>
          </cell>
          <cell r="D125" t="str">
            <v>Bloc Proprioception 25cm</v>
          </cell>
          <cell r="E125" t="str">
            <v>TPE Balance Pad 25x30x5cm, blue</v>
          </cell>
          <cell r="H125" t="str">
            <v>PIECE</v>
          </cell>
          <cell r="I125">
            <v>1.62</v>
          </cell>
          <cell r="J125">
            <v>0</v>
          </cell>
          <cell r="K125">
            <v>0</v>
          </cell>
          <cell r="L125">
            <v>0</v>
          </cell>
          <cell r="M125" t="str">
            <v>LF</v>
          </cell>
          <cell r="N125">
            <v>8.2559999999999995E-3</v>
          </cell>
          <cell r="O125">
            <v>0.6</v>
          </cell>
        </row>
        <row r="126">
          <cell r="A126" t="str">
            <v>WOHLSTAND</v>
          </cell>
          <cell r="B126" t="str">
            <v>1232-40</v>
          </cell>
          <cell r="C126">
            <v>1479</v>
          </cell>
          <cell r="D126" t="str">
            <v>Brique Yoga vert</v>
          </cell>
          <cell r="E126" t="str">
            <v>Yoga Brick green</v>
          </cell>
          <cell r="F126" t="str">
            <v>Green 374C</v>
          </cell>
          <cell r="H126" t="str">
            <v>PIECE</v>
          </cell>
          <cell r="I126">
            <v>0.93</v>
          </cell>
          <cell r="J126">
            <v>0</v>
          </cell>
          <cell r="K126">
            <v>0</v>
          </cell>
          <cell r="L126">
            <v>0</v>
          </cell>
          <cell r="M126" t="str">
            <v>LF</v>
          </cell>
          <cell r="N126">
            <v>2.9327999999999997E-3</v>
          </cell>
          <cell r="O126">
            <v>0.12</v>
          </cell>
        </row>
        <row r="127">
          <cell r="A127" t="str">
            <v>WOHLSTAND</v>
          </cell>
          <cell r="B127" t="str">
            <v>1232-40</v>
          </cell>
          <cell r="C127">
            <v>1479</v>
          </cell>
          <cell r="D127" t="str">
            <v>Brique Yoga violet</v>
          </cell>
          <cell r="E127" t="str">
            <v>Yoga Brick purple</v>
          </cell>
          <cell r="F127" t="str">
            <v xml:space="preserve"> purple 683C</v>
          </cell>
          <cell r="H127" t="str">
            <v>PIECE</v>
          </cell>
          <cell r="I127">
            <v>0.93</v>
          </cell>
          <cell r="J127">
            <v>0</v>
          </cell>
          <cell r="K127">
            <v>0</v>
          </cell>
          <cell r="L127">
            <v>0</v>
          </cell>
          <cell r="M127" t="str">
            <v>LF</v>
          </cell>
          <cell r="N127">
            <v>2.9327999999999997E-3</v>
          </cell>
          <cell r="O127">
            <v>0.12</v>
          </cell>
        </row>
        <row r="128">
          <cell r="A128" t="str">
            <v>WOHLSTAND</v>
          </cell>
          <cell r="C128">
            <v>1484</v>
          </cell>
          <cell r="D128" t="str">
            <v>Ceinture De Maintien</v>
          </cell>
          <cell r="E128" t="str">
            <v>Leather weight lifting Belt</v>
          </cell>
          <cell r="F128" t="str">
            <v xml:space="preserve">First Hole: 115cm </v>
          </cell>
          <cell r="H128" t="str">
            <v>PIECE</v>
          </cell>
          <cell r="I128">
            <v>10.9</v>
          </cell>
          <cell r="J128">
            <v>0</v>
          </cell>
          <cell r="K128">
            <v>0</v>
          </cell>
          <cell r="L128">
            <v>0</v>
          </cell>
          <cell r="M128" t="str">
            <v>LF</v>
          </cell>
          <cell r="N128">
            <v>1.2E-2</v>
          </cell>
          <cell r="O128">
            <v>1.6</v>
          </cell>
        </row>
        <row r="129">
          <cell r="A129" t="str">
            <v>WOHLSTAND</v>
          </cell>
          <cell r="B129" t="str">
            <v>1102-07</v>
          </cell>
          <cell r="C129">
            <v>2360</v>
          </cell>
          <cell r="D129" t="str">
            <v>Ceinture De Poids</v>
          </cell>
          <cell r="E129" t="str">
            <v>Nylon Dip Belt</v>
          </cell>
          <cell r="H129" t="str">
            <v>PIECE</v>
          </cell>
          <cell r="I129">
            <v>3.52</v>
          </cell>
          <cell r="J129">
            <v>0</v>
          </cell>
          <cell r="K129">
            <v>0</v>
          </cell>
          <cell r="L129">
            <v>0</v>
          </cell>
          <cell r="M129" t="str">
            <v>LF</v>
          </cell>
          <cell r="N129">
            <v>2.3999999999999998E-3</v>
          </cell>
          <cell r="O129">
            <v>0.44</v>
          </cell>
        </row>
        <row r="130">
          <cell r="A130" t="str">
            <v>WOHLSTAND</v>
          </cell>
          <cell r="C130">
            <v>1685</v>
          </cell>
          <cell r="D130" t="str">
            <v>Cones (lot de 24)</v>
          </cell>
          <cell r="E130" t="str">
            <v>Cones (including metal holder)</v>
          </cell>
          <cell r="H130" t="str">
            <v>Set of 24</v>
          </cell>
          <cell r="I130">
            <v>4.96</v>
          </cell>
          <cell r="J130">
            <v>0</v>
          </cell>
          <cell r="K130">
            <v>0</v>
          </cell>
          <cell r="L130">
            <v>0</v>
          </cell>
          <cell r="M130" t="str">
            <v>LF</v>
          </cell>
          <cell r="N130">
            <v>0</v>
          </cell>
          <cell r="O130">
            <v>0</v>
          </cell>
        </row>
        <row r="131">
          <cell r="A131" t="str">
            <v>WOHLSTAND</v>
          </cell>
          <cell r="B131" t="str">
            <v>1216-11</v>
          </cell>
          <cell r="C131">
            <v>1493</v>
          </cell>
          <cell r="D131" t="str">
            <v>Corde À Sauter vert</v>
          </cell>
          <cell r="E131" t="str">
            <v>Speed Jump Rope</v>
          </cell>
          <cell r="F131" t="str">
            <v xml:space="preserve">    green</v>
          </cell>
          <cell r="H131" t="str">
            <v>PIECE</v>
          </cell>
          <cell r="I131">
            <v>0.53</v>
          </cell>
          <cell r="J131">
            <v>0</v>
          </cell>
          <cell r="K131">
            <v>0</v>
          </cell>
          <cell r="L131">
            <v>0</v>
          </cell>
          <cell r="M131" t="str">
            <v>LF</v>
          </cell>
          <cell r="N131">
            <v>7.1049999999999998E-4</v>
          </cell>
          <cell r="O131">
            <v>0.16800000000000001</v>
          </cell>
        </row>
        <row r="132">
          <cell r="A132" t="str">
            <v>WOHLSTAND</v>
          </cell>
          <cell r="B132" t="str">
            <v>1216-11</v>
          </cell>
          <cell r="C132">
            <v>1492</v>
          </cell>
          <cell r="D132" t="str">
            <v>Corde À Sauter orange</v>
          </cell>
          <cell r="E132" t="str">
            <v>Speed Jump Rope</v>
          </cell>
          <cell r="F132" t="str">
            <v xml:space="preserve">    orange</v>
          </cell>
          <cell r="H132" t="str">
            <v>PIECE</v>
          </cell>
          <cell r="I132">
            <v>0.53</v>
          </cell>
          <cell r="J132">
            <v>0</v>
          </cell>
          <cell r="K132">
            <v>0</v>
          </cell>
          <cell r="L132">
            <v>0</v>
          </cell>
          <cell r="M132" t="str">
            <v>LF</v>
          </cell>
          <cell r="N132">
            <v>7.1049999999999998E-4</v>
          </cell>
          <cell r="O132">
            <v>0.16800000000000001</v>
          </cell>
        </row>
        <row r="133">
          <cell r="A133" t="str">
            <v>WOHLSTAND</v>
          </cell>
          <cell r="B133" t="str">
            <v>1216-11</v>
          </cell>
          <cell r="C133">
            <v>1494</v>
          </cell>
          <cell r="D133" t="str">
            <v>Corde À Sauter violet</v>
          </cell>
          <cell r="E133" t="str">
            <v>Speed Jump Rope</v>
          </cell>
          <cell r="F133" t="str">
            <v xml:space="preserve">    purple</v>
          </cell>
          <cell r="H133" t="str">
            <v>PIECE</v>
          </cell>
          <cell r="I133">
            <v>0.53</v>
          </cell>
          <cell r="J133">
            <v>0</v>
          </cell>
          <cell r="K133">
            <v>0</v>
          </cell>
          <cell r="L133">
            <v>0</v>
          </cell>
          <cell r="M133" t="str">
            <v>LF</v>
          </cell>
          <cell r="N133">
            <v>7.1049999999999998E-4</v>
          </cell>
          <cell r="O133">
            <v>0.16800000000000001</v>
          </cell>
        </row>
        <row r="134">
          <cell r="A134" t="str">
            <v>WOHLSTAND</v>
          </cell>
          <cell r="C134">
            <v>3998</v>
          </cell>
          <cell r="D134" t="str">
            <v>Corde de vitesse Noir/Noir</v>
          </cell>
          <cell r="E134" t="str">
            <v>Speed Jump Rope Black/Black</v>
          </cell>
          <cell r="F134" t="str">
            <v>Black</v>
          </cell>
          <cell r="H134" t="str">
            <v>PIECE</v>
          </cell>
          <cell r="I134">
            <v>1.22</v>
          </cell>
          <cell r="J134">
            <v>0</v>
          </cell>
          <cell r="K134">
            <v>0</v>
          </cell>
          <cell r="L134">
            <v>0</v>
          </cell>
          <cell r="M134" t="str">
            <v>LF</v>
          </cell>
          <cell r="N134">
            <v>6.96E-4</v>
          </cell>
          <cell r="O134">
            <v>0.08</v>
          </cell>
        </row>
        <row r="135">
          <cell r="A135" t="str">
            <v>WOHLSTAND</v>
          </cell>
          <cell r="C135" t="str">
            <v>3998J</v>
          </cell>
          <cell r="D135" t="str">
            <v>Corde de vitesse Noir/Jaune</v>
          </cell>
          <cell r="E135" t="str">
            <v>Speed Jump Rope Black/Yellow</v>
          </cell>
          <cell r="F135" t="str">
            <v>Yellow/Black</v>
          </cell>
          <cell r="H135" t="str">
            <v>PIECE</v>
          </cell>
          <cell r="I135">
            <v>1.1200000000000001</v>
          </cell>
          <cell r="J135">
            <v>0</v>
          </cell>
          <cell r="K135">
            <v>0</v>
          </cell>
          <cell r="L135">
            <v>0</v>
          </cell>
          <cell r="M135" t="str">
            <v>LF</v>
          </cell>
          <cell r="N135">
            <v>6.96E-4</v>
          </cell>
          <cell r="O135">
            <v>0.08</v>
          </cell>
        </row>
        <row r="136">
          <cell r="A136" t="str">
            <v>WOHLSTAND</v>
          </cell>
          <cell r="C136">
            <v>4000</v>
          </cell>
          <cell r="D136" t="str">
            <v>Corde à Sauter Pro</v>
          </cell>
          <cell r="E136" t="str">
            <v>Jump Rope</v>
          </cell>
          <cell r="H136" t="str">
            <v>PIECE</v>
          </cell>
          <cell r="I136">
            <v>2.86</v>
          </cell>
          <cell r="J136">
            <v>0</v>
          </cell>
          <cell r="K136">
            <v>0</v>
          </cell>
          <cell r="L136">
            <v>0</v>
          </cell>
          <cell r="M136" t="str">
            <v>LF</v>
          </cell>
          <cell r="N136">
            <v>9.4446000000000005E-4</v>
          </cell>
          <cell r="O136">
            <v>0.22</v>
          </cell>
        </row>
        <row r="137">
          <cell r="A137" t="str">
            <v>WOHLSTAND</v>
          </cell>
          <cell r="C137">
            <v>0</v>
          </cell>
          <cell r="D137" t="str">
            <v>Corde D'Oscillation Ø50Mm</v>
          </cell>
          <cell r="E137" t="str">
            <v>Battle Rope 50mm*15m</v>
          </cell>
          <cell r="F137">
            <v>10</v>
          </cell>
          <cell r="H137" t="str">
            <v>PIECE</v>
          </cell>
          <cell r="I137">
            <v>52.4</v>
          </cell>
          <cell r="J137">
            <v>0</v>
          </cell>
          <cell r="K137">
            <v>0</v>
          </cell>
          <cell r="L137">
            <v>0</v>
          </cell>
          <cell r="M137" t="str">
            <v>LF</v>
          </cell>
          <cell r="N137">
            <v>9.193599999999999E-2</v>
          </cell>
          <cell r="O137">
            <v>16</v>
          </cell>
        </row>
        <row r="138">
          <cell r="A138" t="str">
            <v>WOHLSTAND</v>
          </cell>
          <cell r="B138" t="str">
            <v>1102-51</v>
          </cell>
          <cell r="C138">
            <v>2332</v>
          </cell>
          <cell r="D138" t="str">
            <v>Core Plate</v>
          </cell>
          <cell r="E138" t="str">
            <v>Barbell Landmine</v>
          </cell>
          <cell r="F138" t="str">
            <v>With Landmine Handle</v>
          </cell>
          <cell r="H138" t="str">
            <v>PIECE</v>
          </cell>
          <cell r="I138">
            <v>59</v>
          </cell>
          <cell r="J138">
            <v>0</v>
          </cell>
          <cell r="K138">
            <v>0</v>
          </cell>
          <cell r="L138">
            <v>0</v>
          </cell>
          <cell r="M138" t="str">
            <v>LF</v>
          </cell>
          <cell r="N138">
            <v>4.0919999999999998E-2</v>
          </cell>
          <cell r="O138">
            <v>24</v>
          </cell>
        </row>
        <row r="139">
          <cell r="A139" t="str">
            <v>WOHLSTAND</v>
          </cell>
          <cell r="B139" t="str">
            <v>1226-42</v>
          </cell>
          <cell r="C139">
            <v>0</v>
          </cell>
          <cell r="D139" t="str">
            <v>Demi Sphère Pictos</v>
          </cell>
          <cell r="E139" t="str">
            <v>PVC Balance Pod</v>
          </cell>
          <cell r="F139" t="str">
            <v>Dia 16,5cm</v>
          </cell>
          <cell r="H139" t="str">
            <v>PAIRE</v>
          </cell>
          <cell r="I139">
            <v>1.28</v>
          </cell>
          <cell r="J139">
            <v>0</v>
          </cell>
          <cell r="K139">
            <v>0</v>
          </cell>
          <cell r="L139">
            <v>0</v>
          </cell>
          <cell r="M139" t="str">
            <v>LF</v>
          </cell>
          <cell r="N139">
            <v>0</v>
          </cell>
          <cell r="O139">
            <v>0</v>
          </cell>
        </row>
        <row r="140">
          <cell r="A140" t="str">
            <v>WOHLSTAND</v>
          </cell>
          <cell r="B140" t="str">
            <v>1211-08</v>
          </cell>
          <cell r="C140">
            <v>0</v>
          </cell>
          <cell r="D140" t="str">
            <v>Digi-Flex Medium</v>
          </cell>
          <cell r="E140" t="str">
            <v>POWER GRIP MEDIUM</v>
          </cell>
          <cell r="H140" t="str">
            <v>PIECE</v>
          </cell>
          <cell r="I140">
            <v>2.2400000000000002</v>
          </cell>
          <cell r="J140">
            <v>0</v>
          </cell>
          <cell r="K140">
            <v>0</v>
          </cell>
          <cell r="L140">
            <v>0</v>
          </cell>
          <cell r="M140" t="str">
            <v>LF</v>
          </cell>
          <cell r="N140">
            <v>0</v>
          </cell>
          <cell r="O140">
            <v>0</v>
          </cell>
        </row>
        <row r="141">
          <cell r="A141" t="str">
            <v>WOHLSTAND</v>
          </cell>
          <cell r="B141" t="str">
            <v>1129-10</v>
          </cell>
          <cell r="C141">
            <v>0</v>
          </cell>
          <cell r="D141" t="str">
            <v>Disques Bumper Crossfit 5Kg sans anneau métal</v>
          </cell>
          <cell r="E141" t="str">
            <v>BUMPER PLATE 5KGS</v>
          </cell>
          <cell r="F141" t="str">
            <v>new rubber</v>
          </cell>
          <cell r="H141" t="str">
            <v>PIECE</v>
          </cell>
          <cell r="I141">
            <v>8.75</v>
          </cell>
          <cell r="J141">
            <v>0</v>
          </cell>
          <cell r="K141">
            <v>0</v>
          </cell>
          <cell r="L141">
            <v>0</v>
          </cell>
          <cell r="M141" t="str">
            <v>LF</v>
          </cell>
          <cell r="N141">
            <v>2.0844399999999999E-3</v>
          </cell>
          <cell r="O141">
            <v>1.3</v>
          </cell>
        </row>
        <row r="142">
          <cell r="A142" t="str">
            <v>WOHLSTAND</v>
          </cell>
          <cell r="B142" t="str">
            <v>1129-10</v>
          </cell>
          <cell r="C142">
            <v>0</v>
          </cell>
          <cell r="D142" t="str">
            <v>Disques Bumper Crossfit 10Kg sans anneau métal</v>
          </cell>
          <cell r="E142" t="str">
            <v>BUMPER PLATE 10KGS</v>
          </cell>
          <cell r="F142" t="str">
            <v>dou_x000D_</v>
          </cell>
          <cell r="H142" t="str">
            <v>PIECE</v>
          </cell>
          <cell r="I142">
            <v>17.5</v>
          </cell>
          <cell r="J142">
            <v>0</v>
          </cell>
          <cell r="K142">
            <v>0</v>
          </cell>
          <cell r="L142">
            <v>0</v>
          </cell>
          <cell r="M142" t="str">
            <v>LF</v>
          </cell>
          <cell r="N142">
            <v>4.0000000000000001E-3</v>
          </cell>
          <cell r="O142">
            <v>2.65</v>
          </cell>
        </row>
        <row r="143">
          <cell r="A143" t="str">
            <v>WOHLSTAND</v>
          </cell>
          <cell r="B143" t="str">
            <v>1129-10</v>
          </cell>
          <cell r="C143">
            <v>0</v>
          </cell>
          <cell r="D143" t="str">
            <v>Disques Bumper Crossfit 15Kg sans anneau métal</v>
          </cell>
          <cell r="E143" t="str">
            <v>BUMPER PLATE 15KGS</v>
          </cell>
          <cell r="H143" t="str">
            <v>PIECE</v>
          </cell>
          <cell r="I143">
            <v>26.25</v>
          </cell>
          <cell r="J143">
            <v>0</v>
          </cell>
          <cell r="K143">
            <v>0</v>
          </cell>
          <cell r="L143">
            <v>0</v>
          </cell>
          <cell r="M143" t="str">
            <v>LF</v>
          </cell>
          <cell r="N143">
            <v>8.0000000000000002E-3</v>
          </cell>
          <cell r="O143">
            <v>5.2</v>
          </cell>
        </row>
        <row r="144">
          <cell r="A144" t="str">
            <v>WOHLSTAND</v>
          </cell>
          <cell r="B144" t="str">
            <v>1129-10</v>
          </cell>
          <cell r="C144">
            <v>0</v>
          </cell>
          <cell r="D144" t="str">
            <v>Disques Bumper Crossfit 20Kg sans anneau métal</v>
          </cell>
          <cell r="E144" t="str">
            <v>BUMPER PLATE 20KGS</v>
          </cell>
          <cell r="H144" t="str">
            <v>PIECE</v>
          </cell>
          <cell r="I144">
            <v>35</v>
          </cell>
          <cell r="J144">
            <v>0</v>
          </cell>
          <cell r="K144">
            <v>0</v>
          </cell>
          <cell r="L144">
            <v>0</v>
          </cell>
          <cell r="M144" t="str">
            <v>LF</v>
          </cell>
          <cell r="N144">
            <v>1.6E-2</v>
          </cell>
          <cell r="O144">
            <v>10.5</v>
          </cell>
        </row>
        <row r="145">
          <cell r="A145" t="str">
            <v>WOHLSTAND</v>
          </cell>
          <cell r="B145" t="str">
            <v>1129-10</v>
          </cell>
          <cell r="C145">
            <v>0</v>
          </cell>
          <cell r="D145" t="str">
            <v>Disques Bumper Crossfit 25Kg sans anneau métal</v>
          </cell>
          <cell r="E145" t="str">
            <v>BUMPER PLATE 25KGS</v>
          </cell>
          <cell r="H145" t="str">
            <v>PIECE</v>
          </cell>
          <cell r="I145">
            <v>43.75</v>
          </cell>
          <cell r="J145">
            <v>0</v>
          </cell>
          <cell r="K145">
            <v>0</v>
          </cell>
          <cell r="L145">
            <v>0</v>
          </cell>
          <cell r="M145" t="str">
            <v>LF</v>
          </cell>
          <cell r="N145">
            <v>4.7961777777777775E-3</v>
          </cell>
          <cell r="O145">
            <v>7.2222222222222223</v>
          </cell>
        </row>
        <row r="146">
          <cell r="A146" t="str">
            <v>WOHLSTAND</v>
          </cell>
          <cell r="B146" t="str">
            <v>1129-10</v>
          </cell>
          <cell r="C146">
            <v>0</v>
          </cell>
          <cell r="D146" t="str">
            <v>Disques Bumper Crossfit 5Kg CPU</v>
          </cell>
          <cell r="E146" t="str">
            <v>BUMPER PLATE 5KGS</v>
          </cell>
          <cell r="F146" t="str">
            <v>CPU</v>
          </cell>
          <cell r="H146" t="str">
            <v>PIECE</v>
          </cell>
          <cell r="I146">
            <v>14.299999999999999</v>
          </cell>
          <cell r="J146">
            <v>0</v>
          </cell>
          <cell r="K146">
            <v>0</v>
          </cell>
          <cell r="L146">
            <v>0</v>
          </cell>
          <cell r="M146" t="str">
            <v>LF</v>
          </cell>
          <cell r="N146">
            <v>2.0844399999999999E-3</v>
          </cell>
          <cell r="O146">
            <v>1.3</v>
          </cell>
        </row>
        <row r="147">
          <cell r="A147" t="str">
            <v>WOHLSTAND</v>
          </cell>
          <cell r="B147" t="str">
            <v>1129-10</v>
          </cell>
          <cell r="C147">
            <v>0</v>
          </cell>
          <cell r="D147" t="str">
            <v>Disques Bumper Crossfit 10Kg CPU</v>
          </cell>
          <cell r="E147" t="str">
            <v>BUMPER PLATE 10KGS</v>
          </cell>
          <cell r="F147" t="str">
            <v>CPU</v>
          </cell>
          <cell r="G147">
            <v>34</v>
          </cell>
          <cell r="H147" t="str">
            <v>PIECE</v>
          </cell>
          <cell r="I147">
            <v>28.599999999999998</v>
          </cell>
          <cell r="J147">
            <v>972.4</v>
          </cell>
          <cell r="K147">
            <v>0.13600000000000001</v>
          </cell>
          <cell r="L147">
            <v>90.1</v>
          </cell>
          <cell r="M147" t="str">
            <v>LF</v>
          </cell>
          <cell r="N147">
            <v>4.0000000000000001E-3</v>
          </cell>
          <cell r="O147">
            <v>2.65</v>
          </cell>
        </row>
        <row r="148">
          <cell r="A148" t="str">
            <v>WOHLSTAND</v>
          </cell>
          <cell r="B148" t="str">
            <v>1129-10</v>
          </cell>
          <cell r="C148">
            <v>0</v>
          </cell>
          <cell r="D148" t="str">
            <v>Disques Bumper Crossfit 15Kg CPU</v>
          </cell>
          <cell r="E148" t="str">
            <v>BUMPER PLATE 15KGS</v>
          </cell>
          <cell r="F148" t="str">
            <v>CPU</v>
          </cell>
          <cell r="H148" t="str">
            <v>PIECE</v>
          </cell>
          <cell r="I148">
            <v>42.9</v>
          </cell>
          <cell r="J148">
            <v>0</v>
          </cell>
          <cell r="K148">
            <v>0</v>
          </cell>
          <cell r="L148">
            <v>0</v>
          </cell>
          <cell r="M148" t="str">
            <v>LF</v>
          </cell>
          <cell r="N148">
            <v>8.0000000000000002E-3</v>
          </cell>
          <cell r="O148">
            <v>5.2</v>
          </cell>
        </row>
        <row r="149">
          <cell r="A149" t="str">
            <v>WOHLSTAND</v>
          </cell>
          <cell r="B149" t="str">
            <v>1129-10</v>
          </cell>
          <cell r="C149">
            <v>0</v>
          </cell>
          <cell r="D149" t="str">
            <v>Disques Bumper Crossfit 20Kg CPU</v>
          </cell>
          <cell r="E149" t="str">
            <v>BUMPER PLATE 20KGS</v>
          </cell>
          <cell r="F149" t="str">
            <v>CPU</v>
          </cell>
          <cell r="H149" t="str">
            <v>PIECE</v>
          </cell>
          <cell r="I149">
            <v>57.199999999999996</v>
          </cell>
          <cell r="J149">
            <v>0</v>
          </cell>
          <cell r="K149">
            <v>0</v>
          </cell>
          <cell r="L149">
            <v>0</v>
          </cell>
          <cell r="M149" t="str">
            <v>LF</v>
          </cell>
          <cell r="N149">
            <v>1.6E-2</v>
          </cell>
          <cell r="O149">
            <v>10.5</v>
          </cell>
        </row>
        <row r="150">
          <cell r="A150" t="str">
            <v>WOHLSTAND</v>
          </cell>
          <cell r="B150" t="str">
            <v>1129-10</v>
          </cell>
          <cell r="C150">
            <v>0</v>
          </cell>
          <cell r="D150" t="str">
            <v>Disques Bumper Crossfit 25Kg CPU</v>
          </cell>
          <cell r="E150" t="str">
            <v>BUMPER PLATE 25KGS</v>
          </cell>
          <cell r="F150" t="str">
            <v>CPU</v>
          </cell>
          <cell r="H150" t="str">
            <v>PIECE</v>
          </cell>
          <cell r="I150">
            <v>71.5</v>
          </cell>
          <cell r="J150">
            <v>0</v>
          </cell>
          <cell r="K150">
            <v>0</v>
          </cell>
          <cell r="L150">
            <v>0</v>
          </cell>
          <cell r="M150" t="str">
            <v>LF</v>
          </cell>
          <cell r="N150">
            <v>4.7961777777777775E-3</v>
          </cell>
          <cell r="O150">
            <v>7.2222222222222223</v>
          </cell>
        </row>
        <row r="151">
          <cell r="A151" t="str">
            <v>WOHLSTAND</v>
          </cell>
          <cell r="B151" t="str">
            <v>1123-60</v>
          </cell>
          <cell r="C151">
            <v>2319</v>
          </cell>
          <cell r="D151" t="str">
            <v>Disque Pump 1,25Kg - Rose</v>
          </cell>
          <cell r="E151" t="str">
            <v>1,25kg Rubber Coated weight plate for pump set - Pink</v>
          </cell>
          <cell r="F151" t="str">
            <v>Nouveau moule: 485$</v>
          </cell>
          <cell r="H151" t="str">
            <v>PIECE</v>
          </cell>
          <cell r="I151">
            <v>1.35</v>
          </cell>
          <cell r="J151">
            <v>0</v>
          </cell>
          <cell r="K151">
            <v>0</v>
          </cell>
          <cell r="L151">
            <v>0</v>
          </cell>
          <cell r="M151" t="str">
            <v>LF</v>
          </cell>
          <cell r="N151">
            <v>9.5716799999999999E-4</v>
          </cell>
          <cell r="O151">
            <v>1.3</v>
          </cell>
        </row>
        <row r="152">
          <cell r="A152" t="str">
            <v>WOHLSTAND</v>
          </cell>
          <cell r="B152" t="str">
            <v>1123-60</v>
          </cell>
          <cell r="C152">
            <v>2318</v>
          </cell>
          <cell r="D152" t="str">
            <v>Disque Pump 2,5Kgs - Jaune</v>
          </cell>
          <cell r="E152" t="str">
            <v>2,5kg Rubber Coated weight plate for pump set - Yellow</v>
          </cell>
          <cell r="F152" t="str">
            <v>four</v>
          </cell>
          <cell r="H152" t="str">
            <v>PIECE</v>
          </cell>
          <cell r="I152">
            <v>2.7</v>
          </cell>
          <cell r="J152">
            <v>0</v>
          </cell>
          <cell r="K152">
            <v>0</v>
          </cell>
          <cell r="L152">
            <v>0</v>
          </cell>
          <cell r="M152" t="str">
            <v>LF</v>
          </cell>
          <cell r="N152">
            <v>1.8E-3</v>
          </cell>
          <cell r="O152">
            <v>2.65</v>
          </cell>
        </row>
        <row r="153">
          <cell r="A153" t="str">
            <v>WOHLSTAND</v>
          </cell>
          <cell r="B153" t="str">
            <v>1123-60</v>
          </cell>
          <cell r="C153">
            <v>2315</v>
          </cell>
          <cell r="D153" t="str">
            <v>Disque Pump 5Kgs - Vert</v>
          </cell>
          <cell r="E153" t="str">
            <v>5kg Rubber Coated weight plate for pump set - Green</v>
          </cell>
          <cell r="H153" t="str">
            <v>PIECE</v>
          </cell>
          <cell r="I153">
            <v>5.4</v>
          </cell>
          <cell r="J153">
            <v>0</v>
          </cell>
          <cell r="K153">
            <v>0</v>
          </cell>
          <cell r="L153">
            <v>0</v>
          </cell>
          <cell r="M153" t="str">
            <v>LF</v>
          </cell>
          <cell r="N153">
            <v>2.9836800000000003E-3</v>
          </cell>
          <cell r="O153">
            <v>5.2</v>
          </cell>
        </row>
        <row r="154">
          <cell r="A154" t="str">
            <v>WOHLSTAND</v>
          </cell>
          <cell r="B154" t="str">
            <v>1123-60</v>
          </cell>
          <cell r="C154">
            <v>2316</v>
          </cell>
          <cell r="D154" t="str">
            <v>Disque Pump 10Kg - Bleu</v>
          </cell>
          <cell r="E154" t="str">
            <v>10 kg Rubber Coated weight plate for pump set - Blue</v>
          </cell>
          <cell r="H154" t="str">
            <v>PIECE</v>
          </cell>
          <cell r="I154">
            <v>10.199999999999999</v>
          </cell>
          <cell r="J154">
            <v>0</v>
          </cell>
          <cell r="K154">
            <v>0</v>
          </cell>
          <cell r="L154">
            <v>0</v>
          </cell>
          <cell r="M154" t="str">
            <v>LF</v>
          </cell>
          <cell r="N154">
            <v>5.0800000000000003E-3</v>
          </cell>
          <cell r="O154">
            <v>10.5</v>
          </cell>
        </row>
        <row r="155">
          <cell r="A155" t="str">
            <v>WOHLSTAND</v>
          </cell>
          <cell r="B155" t="str">
            <v>1123-60</v>
          </cell>
          <cell r="C155">
            <v>3995</v>
          </cell>
          <cell r="D155" t="str">
            <v>Disque Pump 1,25Kg - Noir</v>
          </cell>
          <cell r="E155" t="str">
            <v>1,25kg Rubber  weight plate for pump set - Black</v>
          </cell>
          <cell r="F155" t="str">
            <v>Nouveau moule: 485$</v>
          </cell>
          <cell r="H155" t="str">
            <v>PIECE</v>
          </cell>
          <cell r="I155">
            <v>1.27</v>
          </cell>
          <cell r="J155">
            <v>0</v>
          </cell>
          <cell r="K155">
            <v>0</v>
          </cell>
          <cell r="L155">
            <v>0</v>
          </cell>
          <cell r="M155" t="str">
            <v>LF</v>
          </cell>
          <cell r="N155">
            <v>9.5716799999999999E-4</v>
          </cell>
          <cell r="O155">
            <v>1.29</v>
          </cell>
        </row>
        <row r="156">
          <cell r="A156" t="str">
            <v>WOHLSTAND</v>
          </cell>
          <cell r="B156" t="str">
            <v>1123-60</v>
          </cell>
          <cell r="C156">
            <v>3996</v>
          </cell>
          <cell r="D156" t="str">
            <v>Disque Pump 2,5Kgs - Noir</v>
          </cell>
          <cell r="E156" t="str">
            <v>2,5kg Rubber Coated weight plate for pump set - Black</v>
          </cell>
          <cell r="H156" t="str">
            <v>PIECE</v>
          </cell>
          <cell r="I156">
            <v>2.54</v>
          </cell>
          <cell r="J156">
            <v>0</v>
          </cell>
          <cell r="K156">
            <v>0</v>
          </cell>
          <cell r="L156">
            <v>0</v>
          </cell>
          <cell r="M156" t="str">
            <v>LF</v>
          </cell>
          <cell r="N156">
            <v>1.8E-3</v>
          </cell>
          <cell r="O156">
            <v>2.58</v>
          </cell>
        </row>
        <row r="157">
          <cell r="A157" t="str">
            <v>WOHLSTAND</v>
          </cell>
          <cell r="B157" t="str">
            <v>1123-60</v>
          </cell>
          <cell r="C157">
            <v>3996</v>
          </cell>
          <cell r="D157" t="str">
            <v>Disque Pump 2,5Kgs - Noir</v>
          </cell>
          <cell r="E157" t="str">
            <v>2,5kg Rubber Coated weight plate for pump set - Black</v>
          </cell>
          <cell r="H157" t="str">
            <v>PIECE</v>
          </cell>
          <cell r="I157">
            <v>2.54</v>
          </cell>
          <cell r="J157">
            <v>0</v>
          </cell>
          <cell r="K157">
            <v>0</v>
          </cell>
          <cell r="L157">
            <v>0</v>
          </cell>
          <cell r="M157" t="str">
            <v>LF</v>
          </cell>
          <cell r="N157">
            <v>1.8E-3</v>
          </cell>
          <cell r="O157">
            <v>2.58</v>
          </cell>
        </row>
        <row r="158">
          <cell r="A158" t="str">
            <v>WOHLSTAND</v>
          </cell>
          <cell r="B158" t="str">
            <v>1123-60</v>
          </cell>
          <cell r="C158">
            <v>3997</v>
          </cell>
          <cell r="D158" t="str">
            <v>Disque Pump 5Kgs - Noir</v>
          </cell>
          <cell r="E158" t="str">
            <v>5kg Rubber Coated weight plate for pump set - Black</v>
          </cell>
          <cell r="H158" t="str">
            <v>PIECE</v>
          </cell>
          <cell r="I158">
            <v>5.08</v>
          </cell>
          <cell r="J158">
            <v>0</v>
          </cell>
          <cell r="K158">
            <v>0</v>
          </cell>
          <cell r="L158">
            <v>0</v>
          </cell>
          <cell r="M158" t="str">
            <v>LF</v>
          </cell>
          <cell r="N158">
            <v>2.9836800000000003E-3</v>
          </cell>
          <cell r="O158">
            <v>5.2</v>
          </cell>
        </row>
        <row r="159">
          <cell r="A159" t="str">
            <v>WOHLSTAND</v>
          </cell>
          <cell r="C159">
            <v>2320</v>
          </cell>
          <cell r="D159" t="str">
            <v>Disque Pump 10Kg - Noir</v>
          </cell>
          <cell r="E159" t="str">
            <v>10 kg Rubber Coated weight plate for pump set - BLACK</v>
          </cell>
          <cell r="H159" t="str">
            <v>PIECE</v>
          </cell>
          <cell r="I159">
            <v>10.199999999999999</v>
          </cell>
          <cell r="J159">
            <v>0</v>
          </cell>
          <cell r="K159">
            <v>0</v>
          </cell>
          <cell r="L159">
            <v>0</v>
          </cell>
          <cell r="M159" t="str">
            <v>LF</v>
          </cell>
          <cell r="N159">
            <v>5.0800000000000003E-3</v>
          </cell>
          <cell r="O159">
            <v>10.5</v>
          </cell>
        </row>
        <row r="160">
          <cell r="A160" t="str">
            <v>WOHLSTAND</v>
          </cell>
          <cell r="B160" t="str">
            <v>1123-60</v>
          </cell>
          <cell r="C160">
            <v>2315</v>
          </cell>
          <cell r="D160" t="str">
            <v>Disque Pump 5Kgs - Orange</v>
          </cell>
          <cell r="E160" t="str">
            <v>5kg Rubber Coated weight plate for pump set - Orange</v>
          </cell>
          <cell r="H160" t="str">
            <v>PIECE</v>
          </cell>
          <cell r="I160">
            <v>5.35</v>
          </cell>
          <cell r="J160">
            <v>0</v>
          </cell>
          <cell r="K160">
            <v>0</v>
          </cell>
          <cell r="L160">
            <v>0</v>
          </cell>
          <cell r="M160" t="str">
            <v>LF</v>
          </cell>
          <cell r="N160">
            <v>2.9836800000000003E-3</v>
          </cell>
          <cell r="O160">
            <v>5.2</v>
          </cell>
        </row>
        <row r="161">
          <cell r="A161" t="str">
            <v>WOHLSTAND</v>
          </cell>
          <cell r="B161" t="str">
            <v>1127-30A</v>
          </cell>
          <cell r="C161" t="str">
            <v/>
          </cell>
          <cell r="D161" t="str">
            <v xml:space="preserve">Disques hex noirs à poignées </v>
          </cell>
          <cell r="E161" t="str">
            <v>Black Rubber Olympic Plate w/steel ring (hex)</v>
          </cell>
          <cell r="F161" t="str">
            <v xml:space="preserve">    5KG</v>
          </cell>
          <cell r="H161" t="str">
            <v>PIECE</v>
          </cell>
          <cell r="I161">
            <v>5.55</v>
          </cell>
          <cell r="J161">
            <v>0</v>
          </cell>
          <cell r="K161">
            <v>0</v>
          </cell>
          <cell r="L161">
            <v>0</v>
          </cell>
          <cell r="M161" t="str">
            <v>LF</v>
          </cell>
          <cell r="N161">
            <v>4.7961777777777775E-3</v>
          </cell>
          <cell r="O161">
            <v>7.2222222222222223</v>
          </cell>
        </row>
        <row r="162">
          <cell r="A162" t="str">
            <v>WOHLSTAND</v>
          </cell>
          <cell r="B162" t="str">
            <v>1127-30A</v>
          </cell>
          <cell r="C162" t="str">
            <v/>
          </cell>
          <cell r="D162" t="str">
            <v xml:space="preserve">Disques hex noirs à poignées </v>
          </cell>
          <cell r="E162" t="str">
            <v>Black Rubber Olympic Plate w/steel ring (hex)</v>
          </cell>
          <cell r="F162" t="str">
            <v xml:space="preserve">    10KG</v>
          </cell>
          <cell r="H162" t="str">
            <v>PIECE</v>
          </cell>
          <cell r="I162">
            <v>11.1</v>
          </cell>
          <cell r="J162">
            <v>0</v>
          </cell>
          <cell r="K162">
            <v>0</v>
          </cell>
          <cell r="L162">
            <v>0</v>
          </cell>
          <cell r="M162" t="str">
            <v>LF</v>
          </cell>
          <cell r="N162">
            <v>7.101777777777778E-3</v>
          </cell>
          <cell r="O162">
            <v>9.5370370370370363</v>
          </cell>
        </row>
        <row r="163">
          <cell r="A163" t="str">
            <v>WOHLSTAND</v>
          </cell>
          <cell r="B163" t="str">
            <v>1127-30A</v>
          </cell>
          <cell r="C163" t="str">
            <v/>
          </cell>
          <cell r="D163" t="str">
            <v xml:space="preserve">Disques hex noirs à poignées </v>
          </cell>
          <cell r="E163" t="str">
            <v>Black Rubber Olympic Plate w/steel ring (hex)</v>
          </cell>
          <cell r="F163" t="str">
            <v xml:space="preserve">    15KG</v>
          </cell>
          <cell r="H163" t="str">
            <v>PIECE</v>
          </cell>
          <cell r="I163">
            <v>16.649999999999999</v>
          </cell>
          <cell r="J163">
            <v>0</v>
          </cell>
          <cell r="K163">
            <v>0</v>
          </cell>
          <cell r="L163">
            <v>0</v>
          </cell>
          <cell r="M163" t="str">
            <v>LF</v>
          </cell>
          <cell r="N163">
            <v>7.0006153846153846E-3</v>
          </cell>
          <cell r="O163">
            <v>10.096153846153847</v>
          </cell>
        </row>
        <row r="164">
          <cell r="A164" t="str">
            <v>WOHLSTAND</v>
          </cell>
          <cell r="C164" t="str">
            <v/>
          </cell>
          <cell r="D164" t="str">
            <v>Disques Noirs Rond A Poignees 1,25Kg Urethane</v>
          </cell>
          <cell r="E164" t="str">
            <v>Black Urethane Encased Olympic Plate w/metal ring</v>
          </cell>
          <cell r="F164" t="str">
            <v xml:space="preserve">    1.25KG, CPU</v>
          </cell>
          <cell r="H164" t="str">
            <v>PIECE</v>
          </cell>
          <cell r="I164">
            <v>2.75</v>
          </cell>
          <cell r="J164">
            <v>0</v>
          </cell>
          <cell r="K164">
            <v>0</v>
          </cell>
          <cell r="L164">
            <v>0</v>
          </cell>
          <cell r="M164" t="str">
            <v>LF</v>
          </cell>
          <cell r="N164">
            <v>9.4538499506416579E-4</v>
          </cell>
          <cell r="O164">
            <v>1.2870187561697928</v>
          </cell>
        </row>
        <row r="165">
          <cell r="A165" t="str">
            <v>WOHLSTAND</v>
          </cell>
          <cell r="C165" t="str">
            <v/>
          </cell>
          <cell r="D165" t="str">
            <v>Disques Noirs Rond A Poignees 2,5Kgs Urethane</v>
          </cell>
          <cell r="E165" t="str">
            <v>Black Urethane Encased Olympic Plate w/metal ring</v>
          </cell>
          <cell r="F165" t="str">
            <v xml:space="preserve">    2.5KG</v>
          </cell>
          <cell r="H165" t="str">
            <v>PIECE</v>
          </cell>
          <cell r="I165">
            <v>5.5</v>
          </cell>
          <cell r="J165">
            <v>0</v>
          </cell>
          <cell r="K165">
            <v>0</v>
          </cell>
          <cell r="L165">
            <v>0</v>
          </cell>
          <cell r="M165" t="str">
            <v>LF</v>
          </cell>
          <cell r="N165">
            <v>1.8907699901283318E-3</v>
          </cell>
          <cell r="O165">
            <v>2.5740375123395851</v>
          </cell>
        </row>
        <row r="166">
          <cell r="A166" t="str">
            <v>WOHLSTAND</v>
          </cell>
          <cell r="C166" t="str">
            <v/>
          </cell>
          <cell r="D166" t="str">
            <v>Disques Noirs Rond A Poignees 5Kgs Urethane</v>
          </cell>
          <cell r="E166" t="str">
            <v>Black Urethane Encased Olympic Plate w/metal ring</v>
          </cell>
          <cell r="F166" t="str">
            <v xml:space="preserve">    5KG</v>
          </cell>
          <cell r="H166" t="str">
            <v>PIECE</v>
          </cell>
          <cell r="I166">
            <v>11</v>
          </cell>
          <cell r="J166">
            <v>0</v>
          </cell>
          <cell r="K166">
            <v>0</v>
          </cell>
          <cell r="L166">
            <v>0</v>
          </cell>
          <cell r="M166" t="str">
            <v>LF</v>
          </cell>
          <cell r="N166">
            <v>4.1499249999999996E-3</v>
          </cell>
          <cell r="O166">
            <v>5.1480750246791711</v>
          </cell>
        </row>
        <row r="167">
          <cell r="A167" t="str">
            <v>WOHLSTAND</v>
          </cell>
          <cell r="C167" t="str">
            <v/>
          </cell>
          <cell r="D167" t="str">
            <v>Disques Noirs Rond A Poignees 10Kgs Urethane</v>
          </cell>
          <cell r="E167" t="str">
            <v>Black Urethane Encased Olympic Plate w/metal ring</v>
          </cell>
          <cell r="F167" t="str">
            <v xml:space="preserve">    10KG</v>
          </cell>
          <cell r="H167" t="str">
            <v>PIECE</v>
          </cell>
          <cell r="I167">
            <v>22</v>
          </cell>
          <cell r="J167">
            <v>0</v>
          </cell>
          <cell r="K167">
            <v>0</v>
          </cell>
          <cell r="L167">
            <v>0</v>
          </cell>
          <cell r="M167" t="str">
            <v>LF</v>
          </cell>
          <cell r="N167">
            <v>7.01784E-3</v>
          </cell>
          <cell r="O167">
            <v>10.277777777777779</v>
          </cell>
        </row>
        <row r="168">
          <cell r="A168" t="str">
            <v>WOHLSTAND</v>
          </cell>
          <cell r="C168" t="str">
            <v/>
          </cell>
          <cell r="D168" t="str">
            <v>Disques Noirs Rond A Poignees 15Kgs Urethane</v>
          </cell>
          <cell r="E168" t="str">
            <v>Black Urethane Encased Olympic Plate w/metal ring</v>
          </cell>
          <cell r="F168" t="str">
            <v xml:space="preserve">    15KG</v>
          </cell>
          <cell r="H168" t="str">
            <v>PIECE</v>
          </cell>
          <cell r="I168">
            <v>33</v>
          </cell>
          <cell r="J168">
            <v>0</v>
          </cell>
          <cell r="K168">
            <v>0</v>
          </cell>
          <cell r="L168">
            <v>0</v>
          </cell>
          <cell r="M168" t="str">
            <v>LF</v>
          </cell>
          <cell r="N168">
            <v>1.0285055999999999E-2</v>
          </cell>
          <cell r="O168">
            <v>15.5</v>
          </cell>
        </row>
        <row r="169">
          <cell r="A169" t="str">
            <v>WOHLSTAND</v>
          </cell>
          <cell r="C169" t="str">
            <v/>
          </cell>
          <cell r="D169" t="str">
            <v>Disques Noirs Rond A Poignees  20Kgs Urethane</v>
          </cell>
          <cell r="E169" t="str">
            <v>Black Urethane Encased Olympic Plate w/metal ring</v>
          </cell>
          <cell r="F169" t="str">
            <v xml:space="preserve">    20KG</v>
          </cell>
          <cell r="H169" t="str">
            <v>PIECE</v>
          </cell>
          <cell r="I169">
            <v>44</v>
          </cell>
          <cell r="J169">
            <v>0</v>
          </cell>
          <cell r="K169">
            <v>0</v>
          </cell>
          <cell r="L169">
            <v>0</v>
          </cell>
          <cell r="M169" t="str">
            <v>LF</v>
          </cell>
          <cell r="N169">
            <v>1.2188159999999998E-2</v>
          </cell>
          <cell r="O169">
            <v>22</v>
          </cell>
        </row>
        <row r="170">
          <cell r="A170" t="str">
            <v>WOHLSTAND</v>
          </cell>
          <cell r="C170" t="str">
            <v/>
          </cell>
          <cell r="D170" t="str">
            <v>Disques Noirs Rond A Poignees  25Kgs Urethane</v>
          </cell>
          <cell r="E170" t="str">
            <v>Black Urethane Encased Olympic Plate w/metal ring</v>
          </cell>
          <cell r="F170" t="str">
            <v xml:space="preserve">    25KG</v>
          </cell>
          <cell r="H170" t="str">
            <v>PIECE</v>
          </cell>
          <cell r="I170">
            <v>55.000000000000007</v>
          </cell>
          <cell r="J170">
            <v>0</v>
          </cell>
          <cell r="K170">
            <v>0</v>
          </cell>
          <cell r="L170">
            <v>0</v>
          </cell>
          <cell r="M170" t="str">
            <v>LF</v>
          </cell>
          <cell r="N170">
            <v>1.4E-2</v>
          </cell>
          <cell r="O170">
            <v>27</v>
          </cell>
        </row>
        <row r="171">
          <cell r="A171" t="str">
            <v>WOHLSTAND</v>
          </cell>
          <cell r="B171" t="str">
            <v>1127-10C</v>
          </cell>
          <cell r="C171">
            <v>1508</v>
          </cell>
          <cell r="D171" t="str">
            <v>Disques Noirs Rond A Poignees 1,25Kg</v>
          </cell>
          <cell r="E171" t="str">
            <v>Black Rubber Encased Olympic Plate w/metal ring</v>
          </cell>
          <cell r="F171" t="str">
            <v xml:space="preserve">    1.25KG</v>
          </cell>
          <cell r="H171" t="str">
            <v>PIECE</v>
          </cell>
          <cell r="I171">
            <v>1.1399999999999999</v>
          </cell>
          <cell r="J171">
            <v>0</v>
          </cell>
          <cell r="K171">
            <v>0</v>
          </cell>
          <cell r="L171">
            <v>0</v>
          </cell>
          <cell r="M171" t="str">
            <v>LF</v>
          </cell>
          <cell r="N171">
            <v>9.4538499506416579E-4</v>
          </cell>
          <cell r="O171">
            <v>1.2870187561697928</v>
          </cell>
        </row>
        <row r="172">
          <cell r="A172" t="str">
            <v>WOHLSTAND</v>
          </cell>
          <cell r="B172" t="str">
            <v>1127-10C</v>
          </cell>
          <cell r="C172">
            <v>1511</v>
          </cell>
          <cell r="D172" t="str">
            <v>Disques Noirs Rond A Poignees 2,5Kgs</v>
          </cell>
          <cell r="E172" t="str">
            <v>Black Rubber Encased Olympic Plate w/metal ring</v>
          </cell>
          <cell r="F172" t="str">
            <v xml:space="preserve">    2.5KG</v>
          </cell>
          <cell r="H172" t="str">
            <v>PIECE</v>
          </cell>
          <cell r="I172">
            <v>2.2799999999999998</v>
          </cell>
          <cell r="J172">
            <v>0</v>
          </cell>
          <cell r="K172">
            <v>0</v>
          </cell>
          <cell r="L172">
            <v>0</v>
          </cell>
          <cell r="M172" t="str">
            <v>LF</v>
          </cell>
          <cell r="N172">
            <v>1.8907699901283318E-3</v>
          </cell>
          <cell r="O172">
            <v>2.58</v>
          </cell>
        </row>
        <row r="173">
          <cell r="A173" t="str">
            <v>WOHLSTAND</v>
          </cell>
          <cell r="B173" t="str">
            <v>1127-10C</v>
          </cell>
          <cell r="C173">
            <v>1513</v>
          </cell>
          <cell r="D173" t="str">
            <v>Disques Noirs Rond A Poignees 5Kgs</v>
          </cell>
          <cell r="E173" t="str">
            <v>Black Rubber Encased Olympic Plate w/metal ring</v>
          </cell>
          <cell r="F173" t="str">
            <v xml:space="preserve">    5KG</v>
          </cell>
          <cell r="H173" t="str">
            <v>PIECE</v>
          </cell>
          <cell r="I173">
            <v>4.55</v>
          </cell>
          <cell r="J173">
            <v>0</v>
          </cell>
          <cell r="K173">
            <v>0</v>
          </cell>
          <cell r="L173">
            <v>0</v>
          </cell>
          <cell r="M173" t="str">
            <v>LF</v>
          </cell>
          <cell r="N173">
            <v>3.5343999999999996E-3</v>
          </cell>
          <cell r="O173">
            <v>5.1480750246791711</v>
          </cell>
        </row>
        <row r="174">
          <cell r="A174" t="str">
            <v>WOHLSTAND</v>
          </cell>
          <cell r="B174" t="str">
            <v>1127-10C</v>
          </cell>
          <cell r="C174">
            <v>1509</v>
          </cell>
          <cell r="D174" t="str">
            <v>Disques Noirs Rond A Poignees 10Kgs</v>
          </cell>
          <cell r="E174" t="str">
            <v>Black Rubber Encased Olympic Plate w/metal ring</v>
          </cell>
          <cell r="F174" t="str">
            <v xml:space="preserve">    10KG</v>
          </cell>
          <cell r="H174" t="str">
            <v>PIECE</v>
          </cell>
          <cell r="I174">
            <v>9.1</v>
          </cell>
          <cell r="J174">
            <v>0</v>
          </cell>
          <cell r="K174">
            <v>0</v>
          </cell>
          <cell r="L174">
            <v>0</v>
          </cell>
          <cell r="M174" t="str">
            <v>LF</v>
          </cell>
          <cell r="N174">
            <v>7.01784E-3</v>
          </cell>
          <cell r="O174">
            <v>11.62</v>
          </cell>
        </row>
        <row r="175">
          <cell r="A175" t="str">
            <v>WOHLSTAND</v>
          </cell>
          <cell r="B175" t="str">
            <v>1127-10C</v>
          </cell>
          <cell r="C175">
            <v>1510</v>
          </cell>
          <cell r="D175" t="str">
            <v>Disques Noirs Rond A Poignees 15Kgs</v>
          </cell>
          <cell r="E175" t="str">
            <v>Black Rubber Encased Olympic Plate w/metal ring</v>
          </cell>
          <cell r="F175" t="str">
            <v xml:space="preserve">    15KG</v>
          </cell>
          <cell r="H175" t="str">
            <v>PIECE</v>
          </cell>
          <cell r="I175">
            <v>13.65</v>
          </cell>
          <cell r="J175">
            <v>0</v>
          </cell>
          <cell r="K175">
            <v>0</v>
          </cell>
          <cell r="L175">
            <v>0</v>
          </cell>
          <cell r="M175" t="str">
            <v>LF</v>
          </cell>
          <cell r="N175">
            <v>1.0285055999999999E-2</v>
          </cell>
          <cell r="O175">
            <v>15.5</v>
          </cell>
        </row>
        <row r="176">
          <cell r="A176" t="str">
            <v>WOHLSTAND</v>
          </cell>
          <cell r="B176" t="str">
            <v>1127-10C</v>
          </cell>
          <cell r="C176">
            <v>1512</v>
          </cell>
          <cell r="D176" t="str">
            <v>Disques Noirs Rond A Poignees  20Kgs</v>
          </cell>
          <cell r="E176" t="str">
            <v>Black Rubber Encased Olympic Plate w/metal ring</v>
          </cell>
          <cell r="F176" t="str">
            <v xml:space="preserve">    20KG</v>
          </cell>
          <cell r="H176" t="str">
            <v>PIECE</v>
          </cell>
          <cell r="I176">
            <v>18.2</v>
          </cell>
          <cell r="J176">
            <v>0</v>
          </cell>
          <cell r="K176">
            <v>0</v>
          </cell>
          <cell r="L176">
            <v>0</v>
          </cell>
          <cell r="M176" t="str">
            <v>LF</v>
          </cell>
          <cell r="N176">
            <v>9.922499999999999E-3</v>
          </cell>
          <cell r="O176">
            <v>20.8</v>
          </cell>
        </row>
        <row r="177">
          <cell r="A177" t="str">
            <v>WOHLSTAND</v>
          </cell>
          <cell r="B177" t="str">
            <v>1127-10C</v>
          </cell>
          <cell r="C177">
            <v>1541</v>
          </cell>
          <cell r="D177" t="str">
            <v>Disques Noirs Rond A Poignees 25Kgs</v>
          </cell>
          <cell r="E177" t="str">
            <v>Black Rubber Encased Olympic Plate w/metal ring</v>
          </cell>
          <cell r="F177" t="str">
            <v xml:space="preserve">    25KG</v>
          </cell>
          <cell r="H177" t="str">
            <v>PIECE</v>
          </cell>
          <cell r="I177">
            <v>23</v>
          </cell>
          <cell r="J177">
            <v>0</v>
          </cell>
          <cell r="K177">
            <v>0</v>
          </cell>
          <cell r="L177">
            <v>0</v>
          </cell>
          <cell r="M177" t="str">
            <v>LF</v>
          </cell>
          <cell r="N177">
            <v>1.0240000000000001E-2</v>
          </cell>
          <cell r="O177">
            <v>27</v>
          </cell>
        </row>
        <row r="178">
          <cell r="A178" t="str">
            <v>WOHLSTAND</v>
          </cell>
          <cell r="C178">
            <v>1515</v>
          </cell>
          <cell r="D178" t="str">
            <v xml:space="preserve">Dome Trainer </v>
          </cell>
          <cell r="E178" t="str">
            <v>Bosu</v>
          </cell>
          <cell r="F178" t="str">
            <v>63cm</v>
          </cell>
          <cell r="H178" t="str">
            <v>PIECE</v>
          </cell>
          <cell r="I178">
            <v>29.4</v>
          </cell>
          <cell r="J178">
            <v>0</v>
          </cell>
          <cell r="K178">
            <v>0</v>
          </cell>
          <cell r="L178">
            <v>0</v>
          </cell>
          <cell r="M178" t="str">
            <v>LF</v>
          </cell>
          <cell r="N178">
            <v>6.4736000000000002E-2</v>
          </cell>
          <cell r="O178">
            <v>6</v>
          </cell>
        </row>
        <row r="179">
          <cell r="A179" t="str">
            <v>WOHLSTAND</v>
          </cell>
          <cell r="C179">
            <v>1543</v>
          </cell>
          <cell r="D179" t="str">
            <v>Echelle De Vitesse 4M</v>
          </cell>
          <cell r="E179" t="str">
            <v xml:space="preserve">Quick Ladder </v>
          </cell>
          <cell r="F179" t="str">
            <v>size:4m</v>
          </cell>
          <cell r="H179" t="str">
            <v>PIECE</v>
          </cell>
          <cell r="I179">
            <v>6.72</v>
          </cell>
          <cell r="J179">
            <v>0</v>
          </cell>
          <cell r="K179">
            <v>0</v>
          </cell>
          <cell r="L179">
            <v>0</v>
          </cell>
          <cell r="M179" t="str">
            <v>LF</v>
          </cell>
          <cell r="N179">
            <v>7.4843999999999996E-3</v>
          </cell>
          <cell r="O179">
            <v>2.15</v>
          </cell>
        </row>
        <row r="180">
          <cell r="A180" t="str">
            <v>WOHLSTAND</v>
          </cell>
          <cell r="B180" t="str">
            <v>1213-05</v>
          </cell>
          <cell r="C180">
            <v>2351</v>
          </cell>
          <cell r="D180" t="str">
            <v>Fitness Tube Latex Light</v>
          </cell>
          <cell r="E180" t="str">
            <v>Latex Resistance Tube</v>
          </cell>
          <cell r="F180" t="str">
            <v>Light, avec logo</v>
          </cell>
          <cell r="H180" t="str">
            <v>PIECE</v>
          </cell>
          <cell r="I180">
            <v>1.83</v>
          </cell>
          <cell r="J180">
            <v>0</v>
          </cell>
          <cell r="K180">
            <v>0</v>
          </cell>
          <cell r="L180">
            <v>0</v>
          </cell>
          <cell r="M180" t="str">
            <v>LF</v>
          </cell>
          <cell r="N180">
            <v>2.7050400000000001E-3</v>
          </cell>
          <cell r="O180">
            <v>0.14000000000000001</v>
          </cell>
        </row>
        <row r="181">
          <cell r="A181" t="str">
            <v>WOHLSTAND</v>
          </cell>
          <cell r="B181" t="str">
            <v>1213-05</v>
          </cell>
          <cell r="C181">
            <v>2353</v>
          </cell>
          <cell r="D181" t="str">
            <v>Fitness Tube Latex Medium</v>
          </cell>
          <cell r="E181" t="str">
            <v>Latex Resistance Tube</v>
          </cell>
          <cell r="F181" t="str">
            <v>Medium</v>
          </cell>
          <cell r="H181" t="str">
            <v>PIECE</v>
          </cell>
          <cell r="I181">
            <v>1.96</v>
          </cell>
          <cell r="J181">
            <v>0</v>
          </cell>
          <cell r="K181">
            <v>0</v>
          </cell>
          <cell r="L181">
            <v>0</v>
          </cell>
          <cell r="M181" t="str">
            <v>LF</v>
          </cell>
          <cell r="N181">
            <v>2.7050400000000001E-3</v>
          </cell>
          <cell r="O181">
            <v>0.15</v>
          </cell>
        </row>
        <row r="182">
          <cell r="A182" t="str">
            <v>WOHLSTAND</v>
          </cell>
          <cell r="B182" t="str">
            <v>1213-05</v>
          </cell>
          <cell r="C182">
            <v>1556</v>
          </cell>
          <cell r="D182" t="str">
            <v>Fitness Tube Latex Strong</v>
          </cell>
          <cell r="E182" t="str">
            <v>Latex Resistance Tube</v>
          </cell>
          <cell r="F182" t="str">
            <v>Strong</v>
          </cell>
          <cell r="H182" t="str">
            <v>PIECE</v>
          </cell>
          <cell r="I182">
            <v>2.0699999999999998</v>
          </cell>
          <cell r="J182">
            <v>0</v>
          </cell>
          <cell r="K182">
            <v>0</v>
          </cell>
          <cell r="L182">
            <v>0</v>
          </cell>
          <cell r="M182" t="str">
            <v>LF</v>
          </cell>
          <cell r="N182">
            <v>2.7050400000000001E-3</v>
          </cell>
          <cell r="O182">
            <v>0.17</v>
          </cell>
        </row>
        <row r="183">
          <cell r="A183" t="str">
            <v>WOHLSTAND</v>
          </cell>
          <cell r="C183">
            <v>0</v>
          </cell>
          <cell r="D183" t="str">
            <v>Fitness Tube Tpr Light</v>
          </cell>
          <cell r="E183" t="str">
            <v>Resistance tube TPR Light</v>
          </cell>
          <cell r="F183" t="str">
            <v>Light, 6*10*1220mm, +0,05$ pour logo</v>
          </cell>
          <cell r="H183" t="str">
            <v>PIECE</v>
          </cell>
          <cell r="I183">
            <v>0.87</v>
          </cell>
          <cell r="J183">
            <v>0</v>
          </cell>
          <cell r="K183">
            <v>0</v>
          </cell>
          <cell r="L183">
            <v>0</v>
          </cell>
          <cell r="M183" t="str">
            <v>LF</v>
          </cell>
          <cell r="N183">
            <v>0</v>
          </cell>
          <cell r="O183">
            <v>0</v>
          </cell>
        </row>
        <row r="184">
          <cell r="A184" t="str">
            <v>WOHLSTAND</v>
          </cell>
          <cell r="C184">
            <v>0</v>
          </cell>
          <cell r="D184" t="str">
            <v>Fitness Tube Tpr Medium</v>
          </cell>
          <cell r="E184" t="str">
            <v>Resistance tube TPR Medium</v>
          </cell>
          <cell r="F184" t="str">
            <v>Medium, 7*11*1220mm</v>
          </cell>
          <cell r="H184" t="str">
            <v>PIECE</v>
          </cell>
          <cell r="I184">
            <v>0.99</v>
          </cell>
          <cell r="J184">
            <v>0</v>
          </cell>
          <cell r="K184">
            <v>0</v>
          </cell>
          <cell r="L184">
            <v>0</v>
          </cell>
          <cell r="M184" t="str">
            <v>LF</v>
          </cell>
          <cell r="N184">
            <v>0</v>
          </cell>
          <cell r="O184">
            <v>0</v>
          </cell>
        </row>
        <row r="185">
          <cell r="A185" t="str">
            <v>WOHLSTAND</v>
          </cell>
          <cell r="C185">
            <v>0</v>
          </cell>
          <cell r="D185" t="str">
            <v>Fitness Tube Tpr Strong</v>
          </cell>
          <cell r="E185" t="str">
            <v>Resistance tube TPR Strong</v>
          </cell>
          <cell r="F185" t="str">
            <v>Strong, 8*12*1220mm</v>
          </cell>
          <cell r="H185" t="str">
            <v>PIECE</v>
          </cell>
          <cell r="I185">
            <v>1.04</v>
          </cell>
          <cell r="J185">
            <v>0</v>
          </cell>
          <cell r="K185">
            <v>0</v>
          </cell>
          <cell r="L185">
            <v>0</v>
          </cell>
          <cell r="M185" t="str">
            <v>LF</v>
          </cell>
          <cell r="N185">
            <v>0</v>
          </cell>
          <cell r="O185">
            <v>0</v>
          </cell>
        </row>
        <row r="186">
          <cell r="A186" t="str">
            <v>WOHLSTAND</v>
          </cell>
          <cell r="B186" t="str">
            <v>1215-51</v>
          </cell>
          <cell r="C186">
            <v>0</v>
          </cell>
          <cell r="D186" t="str">
            <v>Flex Bar</v>
          </cell>
          <cell r="E186" t="str">
            <v>Flex Bar</v>
          </cell>
          <cell r="H186" t="str">
            <v>PIECE</v>
          </cell>
          <cell r="I186">
            <v>2.77</v>
          </cell>
          <cell r="J186">
            <v>0</v>
          </cell>
          <cell r="K186">
            <v>0</v>
          </cell>
          <cell r="L186">
            <v>0</v>
          </cell>
          <cell r="M186" t="str">
            <v>LF</v>
          </cell>
          <cell r="N186">
            <v>3.2075999999999997E-3</v>
          </cell>
          <cell r="O186">
            <v>0.65</v>
          </cell>
        </row>
        <row r="187">
          <cell r="A187" t="str">
            <v>WOHLSTAND</v>
          </cell>
          <cell r="C187">
            <v>0</v>
          </cell>
          <cell r="D187" t="str">
            <v>Foam Roller Bleu</v>
          </cell>
          <cell r="E187" t="str">
            <v>EVA foam Roller 15*90cm, blue</v>
          </cell>
          <cell r="H187" t="str">
            <v>PIECE</v>
          </cell>
          <cell r="I187">
            <v>9.3699999999999992</v>
          </cell>
          <cell r="J187">
            <v>0</v>
          </cell>
          <cell r="K187">
            <v>0</v>
          </cell>
          <cell r="L187">
            <v>0</v>
          </cell>
          <cell r="M187" t="str">
            <v>LF</v>
          </cell>
          <cell r="N187">
            <v>2.35503125E-2</v>
          </cell>
          <cell r="O187">
            <v>0.75</v>
          </cell>
        </row>
        <row r="188">
          <cell r="A188" t="str">
            <v>WOHLSTAND</v>
          </cell>
          <cell r="B188" t="str">
            <v>1232-10A</v>
          </cell>
          <cell r="C188">
            <v>1560</v>
          </cell>
          <cell r="D188" t="str">
            <v>Foam Roller Bleu Avec Picots</v>
          </cell>
          <cell r="E188" t="str">
            <v>EVA Yoga Roller w/dots</v>
          </cell>
          <cell r="F188" t="str">
            <v>90x15</v>
          </cell>
          <cell r="H188" t="str">
            <v>PIECE</v>
          </cell>
          <cell r="I188">
            <v>9.68</v>
          </cell>
          <cell r="J188">
            <v>0</v>
          </cell>
          <cell r="K188">
            <v>0</v>
          </cell>
          <cell r="L188">
            <v>0</v>
          </cell>
          <cell r="M188" t="str">
            <v>LF</v>
          </cell>
          <cell r="N188">
            <v>2.4069279999999998E-2</v>
          </cell>
          <cell r="O188">
            <v>0.81666666666666676</v>
          </cell>
        </row>
        <row r="189">
          <cell r="A189" t="str">
            <v>WOHLSTAND</v>
          </cell>
          <cell r="B189" t="str">
            <v>1232-00</v>
          </cell>
          <cell r="C189">
            <v>1559</v>
          </cell>
          <cell r="D189" t="str">
            <v>Foam Roller Epe Blanc</v>
          </cell>
          <cell r="E189" t="str">
            <v>Foam Roller 90x15cm white</v>
          </cell>
          <cell r="H189" t="str">
            <v>PIECE</v>
          </cell>
          <cell r="I189">
            <v>5.65</v>
          </cell>
          <cell r="J189">
            <v>0</v>
          </cell>
          <cell r="K189">
            <v>0</v>
          </cell>
          <cell r="L189">
            <v>0</v>
          </cell>
          <cell r="M189" t="str">
            <v>LF</v>
          </cell>
          <cell r="N189">
            <v>2.29152E-2</v>
          </cell>
          <cell r="O189">
            <v>0.9</v>
          </cell>
        </row>
        <row r="190">
          <cell r="A190" t="str">
            <v>WOHLSTAND</v>
          </cell>
          <cell r="C190" t="str">
            <v/>
          </cell>
          <cell r="D190" t="str">
            <v>Foam Roller 3 in 1</v>
          </cell>
          <cell r="E190" t="str">
            <v>Foam Roller 3 in 1</v>
          </cell>
          <cell r="H190" t="str">
            <v>PIECE</v>
          </cell>
          <cell r="I190">
            <v>10</v>
          </cell>
          <cell r="J190">
            <v>0</v>
          </cell>
          <cell r="K190">
            <v>0</v>
          </cell>
          <cell r="L190">
            <v>0</v>
          </cell>
          <cell r="M190" t="str">
            <v>LF</v>
          </cell>
          <cell r="N190">
            <v>0</v>
          </cell>
          <cell r="O190">
            <v>0</v>
          </cell>
        </row>
        <row r="191">
          <cell r="A191" t="str">
            <v>WOHLSTAND</v>
          </cell>
          <cell r="C191" t="str">
            <v/>
          </cell>
          <cell r="D191" t="str">
            <v>Gants lestés 0,2kgx2</v>
          </cell>
          <cell r="E191" t="str">
            <v>Weight Glove 0.5kgx2</v>
          </cell>
          <cell r="H191" t="str">
            <v>PAIRE</v>
          </cell>
          <cell r="I191">
            <v>2.46</v>
          </cell>
          <cell r="J191">
            <v>0</v>
          </cell>
          <cell r="K191">
            <v>0</v>
          </cell>
          <cell r="L191">
            <v>0</v>
          </cell>
          <cell r="M191" t="str">
            <v>LF</v>
          </cell>
          <cell r="N191">
            <v>1.6416E-3</v>
          </cell>
          <cell r="O191">
            <v>1.05</v>
          </cell>
        </row>
        <row r="192">
          <cell r="A192" t="str">
            <v>WOHLSTAND</v>
          </cell>
          <cell r="C192">
            <v>0</v>
          </cell>
          <cell r="D192" t="str">
            <v>Gilet Lestees 5Kgs</v>
          </cell>
          <cell r="E192" t="str">
            <v>Weighted Vest</v>
          </cell>
          <cell r="F192" t="str">
            <v>5Kgs</v>
          </cell>
          <cell r="H192" t="str">
            <v>PIECE</v>
          </cell>
          <cell r="J192">
            <v>0</v>
          </cell>
          <cell r="K192">
            <v>0</v>
          </cell>
          <cell r="L192">
            <v>0</v>
          </cell>
          <cell r="M192" t="str">
            <v>LF</v>
          </cell>
          <cell r="N192">
            <v>0</v>
          </cell>
          <cell r="O192">
            <v>0</v>
          </cell>
        </row>
        <row r="193">
          <cell r="A193" t="str">
            <v>WOHLSTAND</v>
          </cell>
          <cell r="C193">
            <v>2331</v>
          </cell>
          <cell r="D193" t="str">
            <v>Gilet Lestees 10Kgs</v>
          </cell>
          <cell r="E193" t="str">
            <v>Weighted Vest</v>
          </cell>
          <cell r="F193" t="str">
            <v>10Kgs</v>
          </cell>
          <cell r="H193" t="str">
            <v>PIECE</v>
          </cell>
          <cell r="J193">
            <v>0</v>
          </cell>
          <cell r="K193">
            <v>0</v>
          </cell>
          <cell r="L193">
            <v>0</v>
          </cell>
          <cell r="M193" t="str">
            <v>LF</v>
          </cell>
          <cell r="N193">
            <v>9.4500000000000001E-3</v>
          </cell>
          <cell r="O193">
            <v>10.5</v>
          </cell>
        </row>
        <row r="194">
          <cell r="A194" t="str">
            <v>WOHLSTAND</v>
          </cell>
          <cell r="B194" t="str">
            <v>S001</v>
          </cell>
          <cell r="C194">
            <v>4013</v>
          </cell>
          <cell r="D194" t="str">
            <v>Glide</v>
          </cell>
          <cell r="E194" t="str">
            <v>Slider Discs</v>
          </cell>
          <cell r="F194" t="str">
            <v>En Plastique dur</v>
          </cell>
          <cell r="H194" t="str">
            <v>PAIRE</v>
          </cell>
          <cell r="I194">
            <v>1.3</v>
          </cell>
          <cell r="J194">
            <v>0</v>
          </cell>
          <cell r="K194">
            <v>0</v>
          </cell>
          <cell r="L194">
            <v>0</v>
          </cell>
          <cell r="M194" t="str">
            <v>LF</v>
          </cell>
          <cell r="N194">
            <v>1.0625999999999999E-3</v>
          </cell>
          <cell r="O194">
            <v>0.12</v>
          </cell>
        </row>
        <row r="195">
          <cell r="A195" t="str">
            <v>WOHLSTAND</v>
          </cell>
          <cell r="C195">
            <v>1966</v>
          </cell>
          <cell r="D195" t="str">
            <v>Grip pour barres</v>
          </cell>
          <cell r="E195" t="str">
            <v>Bar Grip</v>
          </cell>
          <cell r="F195" t="str">
            <v>Length: 12.7cm, outer diameter 5.2cm.</v>
          </cell>
          <cell r="H195" t="str">
            <v>PAIRE</v>
          </cell>
          <cell r="I195">
            <v>3.55</v>
          </cell>
          <cell r="J195">
            <v>0</v>
          </cell>
          <cell r="K195">
            <v>0</v>
          </cell>
          <cell r="L195">
            <v>0</v>
          </cell>
          <cell r="M195" t="str">
            <v>LF</v>
          </cell>
          <cell r="N195">
            <v>1.0538666666666666E-3</v>
          </cell>
          <cell r="O195">
            <v>0.33300000000000002</v>
          </cell>
        </row>
        <row r="196">
          <cell r="A196" t="str">
            <v>WOHLSTAND</v>
          </cell>
          <cell r="B196" t="str">
            <v>1144-00</v>
          </cell>
          <cell r="C196">
            <v>2057</v>
          </cell>
          <cell r="D196" t="str">
            <v xml:space="preserve">Halteres Caoutchouc Hexagonales 1Kg </v>
          </cell>
          <cell r="E196" t="str">
            <v>Rubber Coated Hex Dumbbell</v>
          </cell>
          <cell r="F196">
            <v>1</v>
          </cell>
          <cell r="H196" t="str">
            <v>PIECE</v>
          </cell>
          <cell r="I196">
            <v>1.3</v>
          </cell>
          <cell r="J196">
            <v>0</v>
          </cell>
          <cell r="K196">
            <v>0</v>
          </cell>
          <cell r="L196">
            <v>0</v>
          </cell>
          <cell r="M196" t="str">
            <v>LF</v>
          </cell>
          <cell r="N196">
            <v>1.3134449339207046E-3</v>
          </cell>
          <cell r="O196">
            <v>1.0881057268722467</v>
          </cell>
        </row>
        <row r="197">
          <cell r="A197" t="str">
            <v>WOHLSTAND</v>
          </cell>
          <cell r="B197" t="str">
            <v>1144-00</v>
          </cell>
          <cell r="C197">
            <v>2058</v>
          </cell>
          <cell r="D197" t="str">
            <v xml:space="preserve">Halteres Caoutchouc Hexagonales 2Kg </v>
          </cell>
          <cell r="E197" t="str">
            <v>Rubber Coated Hex Dumbbell</v>
          </cell>
          <cell r="F197">
            <v>2</v>
          </cell>
          <cell r="H197" t="str">
            <v>PIECE</v>
          </cell>
          <cell r="I197">
            <v>3.55</v>
          </cell>
          <cell r="J197">
            <v>0</v>
          </cell>
          <cell r="K197">
            <v>0</v>
          </cell>
          <cell r="L197">
            <v>0</v>
          </cell>
          <cell r="M197" t="str">
            <v>LF</v>
          </cell>
          <cell r="N197">
            <v>2.6268898678414097E-3</v>
          </cell>
          <cell r="O197">
            <v>2.04</v>
          </cell>
        </row>
        <row r="198">
          <cell r="A198" t="str">
            <v>WOHLSTAND</v>
          </cell>
          <cell r="B198" t="str">
            <v>1144-00</v>
          </cell>
          <cell r="C198">
            <v>2059</v>
          </cell>
          <cell r="D198" t="str">
            <v>Halteres Caoutchouc Hexagonales 4Kg</v>
          </cell>
          <cell r="E198" t="str">
            <v>Rubber Coated Hex Dumbbell</v>
          </cell>
          <cell r="F198">
            <v>4</v>
          </cell>
          <cell r="H198" t="str">
            <v>PIECE</v>
          </cell>
          <cell r="I198">
            <v>0.86</v>
          </cell>
          <cell r="J198">
            <v>0</v>
          </cell>
          <cell r="K198">
            <v>0</v>
          </cell>
          <cell r="L198">
            <v>0</v>
          </cell>
          <cell r="M198" t="str">
            <v>LF</v>
          </cell>
          <cell r="N198">
            <v>5.2537797356828186E-3</v>
          </cell>
          <cell r="O198">
            <v>4.1399999999999997</v>
          </cell>
        </row>
        <row r="199">
          <cell r="A199" t="str">
            <v>WOHLSTAND</v>
          </cell>
          <cell r="B199" t="str">
            <v>1144-00</v>
          </cell>
          <cell r="C199">
            <v>2062</v>
          </cell>
          <cell r="D199" t="str">
            <v>Halteres Caoutchouc Hexagonales 6Kg</v>
          </cell>
          <cell r="E199" t="str">
            <v>Rubber Coated Hex Dumbbell</v>
          </cell>
          <cell r="F199">
            <v>6</v>
          </cell>
          <cell r="H199" t="str">
            <v>PIECE</v>
          </cell>
          <cell r="I199">
            <v>1.72</v>
          </cell>
          <cell r="J199">
            <v>0</v>
          </cell>
          <cell r="K199">
            <v>0</v>
          </cell>
          <cell r="L199">
            <v>0</v>
          </cell>
          <cell r="M199" t="str">
            <v>LF</v>
          </cell>
          <cell r="N199">
            <v>7.8806696035242287E-3</v>
          </cell>
          <cell r="O199">
            <v>6.2</v>
          </cell>
        </row>
        <row r="200">
          <cell r="A200" t="str">
            <v>WOHLSTAND</v>
          </cell>
          <cell r="B200" t="str">
            <v>1144-00</v>
          </cell>
          <cell r="C200">
            <v>2064</v>
          </cell>
          <cell r="D200" t="str">
            <v xml:space="preserve">Halteres Caoutchouc Hexagonales 8Kg </v>
          </cell>
          <cell r="E200" t="str">
            <v>Rubber Coated Hex Dumbbell</v>
          </cell>
          <cell r="F200">
            <v>8</v>
          </cell>
          <cell r="H200" t="str">
            <v>PIECE</v>
          </cell>
          <cell r="I200">
            <v>3.44</v>
          </cell>
          <cell r="J200">
            <v>0</v>
          </cell>
          <cell r="K200">
            <v>0</v>
          </cell>
          <cell r="L200">
            <v>0</v>
          </cell>
          <cell r="M200" t="str">
            <v>LF</v>
          </cell>
          <cell r="N200">
            <v>7.4814332247557002E-3</v>
          </cell>
          <cell r="O200">
            <v>8.2799999999999994</v>
          </cell>
        </row>
        <row r="201">
          <cell r="A201" t="str">
            <v>WOHLSTAND</v>
          </cell>
          <cell r="B201" t="str">
            <v>1144-00</v>
          </cell>
          <cell r="C201">
            <v>2066</v>
          </cell>
          <cell r="D201" t="str">
            <v xml:space="preserve">Halteres Caoutchouc Hexagonales 10Kg </v>
          </cell>
          <cell r="E201" t="str">
            <v>Rubber Coated Hex Dumbbell</v>
          </cell>
          <cell r="F201">
            <v>10</v>
          </cell>
          <cell r="H201" t="str">
            <v>PIECE</v>
          </cell>
          <cell r="I201">
            <v>5.16</v>
          </cell>
          <cell r="J201">
            <v>0</v>
          </cell>
          <cell r="K201">
            <v>0</v>
          </cell>
          <cell r="L201">
            <v>0</v>
          </cell>
          <cell r="M201" t="str">
            <v>LF</v>
          </cell>
          <cell r="N201">
            <v>9.3517915309446267E-3</v>
          </cell>
          <cell r="O201">
            <v>10.3</v>
          </cell>
        </row>
        <row r="202">
          <cell r="A202" t="str">
            <v>WOHLSTAND</v>
          </cell>
          <cell r="B202" t="str">
            <v>1144-00</v>
          </cell>
          <cell r="C202">
            <v>1589</v>
          </cell>
          <cell r="D202" t="str">
            <v xml:space="preserve">Halteres Caoutchouc Hexagonales 12,5Kg </v>
          </cell>
          <cell r="E202" t="str">
            <v>Rubber Coated Hex Dumbbell</v>
          </cell>
          <cell r="F202">
            <v>12.5</v>
          </cell>
          <cell r="H202" t="str">
            <v>PIECE</v>
          </cell>
          <cell r="I202">
            <v>6.88</v>
          </cell>
          <cell r="J202">
            <v>0</v>
          </cell>
          <cell r="K202">
            <v>0</v>
          </cell>
          <cell r="L202">
            <v>0</v>
          </cell>
          <cell r="M202" t="str">
            <v>LF</v>
          </cell>
          <cell r="N202">
            <v>1.01248E-2</v>
          </cell>
          <cell r="O202">
            <v>12.9</v>
          </cell>
        </row>
        <row r="203">
          <cell r="A203" t="str">
            <v>WOHLSTAND</v>
          </cell>
          <cell r="B203" t="str">
            <v>1144-00</v>
          </cell>
          <cell r="C203">
            <v>1590</v>
          </cell>
          <cell r="D203" t="str">
            <v xml:space="preserve">Halteres Caoutchouc Hexagonales 15Kg </v>
          </cell>
          <cell r="E203" t="str">
            <v>Rubber Coated Hex Dumbbell</v>
          </cell>
          <cell r="F203">
            <v>15</v>
          </cell>
          <cell r="H203" t="str">
            <v>PIECE</v>
          </cell>
          <cell r="I203">
            <v>8.6</v>
          </cell>
          <cell r="J203">
            <v>0</v>
          </cell>
          <cell r="K203">
            <v>0</v>
          </cell>
          <cell r="L203">
            <v>0</v>
          </cell>
          <cell r="M203" t="str">
            <v>LF</v>
          </cell>
          <cell r="N203">
            <v>1.1848571428571429E-2</v>
          </cell>
          <cell r="O203">
            <v>15.5</v>
          </cell>
        </row>
        <row r="204">
          <cell r="A204" t="str">
            <v>WOHLSTAND</v>
          </cell>
          <cell r="B204" t="str">
            <v>1144-00</v>
          </cell>
          <cell r="C204">
            <v>1591</v>
          </cell>
          <cell r="D204" t="str">
            <v xml:space="preserve">Halteres Caoutchouc Hexagonales 17,5Kg </v>
          </cell>
          <cell r="E204" t="str">
            <v>Rubber Coated Hex Dumbbell</v>
          </cell>
          <cell r="F204">
            <v>17.5</v>
          </cell>
          <cell r="H204" t="str">
            <v>PIECE</v>
          </cell>
          <cell r="I204">
            <v>10.75</v>
          </cell>
          <cell r="J204">
            <v>0</v>
          </cell>
          <cell r="K204">
            <v>0</v>
          </cell>
          <cell r="L204">
            <v>0</v>
          </cell>
          <cell r="M204" t="str">
            <v>LF</v>
          </cell>
          <cell r="N204">
            <v>1.3759799999999999E-2</v>
          </cell>
          <cell r="O204">
            <v>18.2</v>
          </cell>
        </row>
        <row r="205">
          <cell r="A205" t="str">
            <v>WOHLSTAND</v>
          </cell>
          <cell r="B205" t="str">
            <v>1144-00</v>
          </cell>
          <cell r="C205">
            <v>1592</v>
          </cell>
          <cell r="D205" t="str">
            <v xml:space="preserve">Halteres Caoutchouc Hexagonales 20Kg </v>
          </cell>
          <cell r="E205" t="str">
            <v>Rubber Coated Hex Dumbbell</v>
          </cell>
          <cell r="F205">
            <v>20</v>
          </cell>
          <cell r="H205" t="str">
            <v>PIECE</v>
          </cell>
          <cell r="I205">
            <v>12.9</v>
          </cell>
          <cell r="J205">
            <v>0</v>
          </cell>
          <cell r="K205">
            <v>0</v>
          </cell>
          <cell r="L205">
            <v>0</v>
          </cell>
          <cell r="M205" t="str">
            <v>LF</v>
          </cell>
          <cell r="N205">
            <v>1.7479399999999999E-2</v>
          </cell>
          <cell r="O205">
            <v>20.7</v>
          </cell>
        </row>
        <row r="206">
          <cell r="A206" t="str">
            <v>WOHLSTAND</v>
          </cell>
          <cell r="B206" t="str">
            <v>1144-00</v>
          </cell>
          <cell r="C206">
            <v>1593</v>
          </cell>
          <cell r="D206" t="str">
            <v xml:space="preserve">Halteres Caoutchouc Hexagonales 22,5Kg </v>
          </cell>
          <cell r="E206" t="str">
            <v>Rubber Coated Hex Dumbbell</v>
          </cell>
          <cell r="F206">
            <v>22.5</v>
          </cell>
          <cell r="H206" t="str">
            <v>PIECE</v>
          </cell>
          <cell r="I206">
            <v>15.049999999999999</v>
          </cell>
          <cell r="J206">
            <v>0</v>
          </cell>
          <cell r="K206">
            <v>0</v>
          </cell>
          <cell r="L206">
            <v>0</v>
          </cell>
          <cell r="M206" t="str">
            <v>LF</v>
          </cell>
          <cell r="N206">
            <v>1.7479399999999999E-2</v>
          </cell>
          <cell r="O206">
            <v>23.113636363636399</v>
          </cell>
        </row>
        <row r="207">
          <cell r="A207" t="str">
            <v>WOHLSTAND</v>
          </cell>
          <cell r="B207" t="str">
            <v>1144-00</v>
          </cell>
          <cell r="C207">
            <v>1594</v>
          </cell>
          <cell r="D207" t="str">
            <v xml:space="preserve">Halteres Caoutchouc Hexagonales 25Kg </v>
          </cell>
          <cell r="E207" t="str">
            <v>Rubber Coated Hex Dumbbell</v>
          </cell>
          <cell r="F207">
            <v>25</v>
          </cell>
          <cell r="H207" t="str">
            <v>PIECE</v>
          </cell>
          <cell r="I207">
            <v>17.2</v>
          </cell>
          <cell r="J207">
            <v>0</v>
          </cell>
          <cell r="K207">
            <v>0</v>
          </cell>
          <cell r="L207">
            <v>0</v>
          </cell>
          <cell r="M207" t="str">
            <v>LF</v>
          </cell>
          <cell r="N207">
            <v>1.7685039999999999E-2</v>
          </cell>
          <cell r="O207">
            <v>25.9</v>
          </cell>
        </row>
        <row r="208">
          <cell r="A208" t="str">
            <v>WOHLSTAND</v>
          </cell>
          <cell r="B208" t="str">
            <v>1144-00</v>
          </cell>
          <cell r="C208">
            <v>1595</v>
          </cell>
          <cell r="D208" t="str">
            <v xml:space="preserve">Halteres Caoutchouc Hexagonales 27,5Kg </v>
          </cell>
          <cell r="E208" t="str">
            <v>Rubber Coated Hex Dumbbell</v>
          </cell>
          <cell r="F208">
            <v>27.5</v>
          </cell>
          <cell r="H208" t="str">
            <v>PIECE</v>
          </cell>
          <cell r="I208">
            <v>19.350000000000001</v>
          </cell>
          <cell r="J208">
            <v>0</v>
          </cell>
          <cell r="K208">
            <v>0</v>
          </cell>
          <cell r="L208">
            <v>0</v>
          </cell>
          <cell r="M208" t="str">
            <v>LF</v>
          </cell>
          <cell r="N208">
            <v>1.944015E-2</v>
          </cell>
          <cell r="O208">
            <v>28.25</v>
          </cell>
        </row>
        <row r="209">
          <cell r="A209" t="str">
            <v>WOHLSTAND</v>
          </cell>
          <cell r="B209" t="str">
            <v>1144-00</v>
          </cell>
          <cell r="C209">
            <v>1596</v>
          </cell>
          <cell r="D209" t="str">
            <v xml:space="preserve">Halteres Caoutchouc Hexagonales 30Kg </v>
          </cell>
          <cell r="E209" t="str">
            <v>Rubber Coated Hex Dumbbell</v>
          </cell>
          <cell r="F209">
            <v>30</v>
          </cell>
          <cell r="H209" t="str">
            <v>PIECE</v>
          </cell>
          <cell r="I209">
            <v>21.5</v>
          </cell>
          <cell r="J209">
            <v>0</v>
          </cell>
          <cell r="K209">
            <v>0</v>
          </cell>
          <cell r="L209">
            <v>0</v>
          </cell>
          <cell r="M209" t="str">
            <v>LF</v>
          </cell>
          <cell r="N209">
            <v>2.06976E-2</v>
          </cell>
          <cell r="O209">
            <v>31</v>
          </cell>
        </row>
        <row r="210">
          <cell r="A210" t="str">
            <v>WOHLSTAND</v>
          </cell>
          <cell r="B210" t="str">
            <v>1144-00</v>
          </cell>
          <cell r="C210">
            <v>1597</v>
          </cell>
          <cell r="D210" t="str">
            <v xml:space="preserve">Halteres Caoutchouc Hexagonales 32,5Kg </v>
          </cell>
          <cell r="E210" t="str">
            <v>Rubber Coated Hex Dumbbell</v>
          </cell>
          <cell r="F210">
            <v>32.5</v>
          </cell>
          <cell r="H210" t="str">
            <v>PIECE</v>
          </cell>
          <cell r="I210">
            <v>23.65</v>
          </cell>
          <cell r="J210">
            <v>0</v>
          </cell>
          <cell r="K210">
            <v>0</v>
          </cell>
          <cell r="L210">
            <v>0</v>
          </cell>
          <cell r="M210" t="str">
            <v>LF</v>
          </cell>
          <cell r="N210">
            <v>2.06666E-2</v>
          </cell>
          <cell r="O210">
            <v>34</v>
          </cell>
        </row>
        <row r="211">
          <cell r="A211" t="str">
            <v>WOHLSTAND</v>
          </cell>
          <cell r="B211" t="str">
            <v>1144-00</v>
          </cell>
          <cell r="C211">
            <v>1598</v>
          </cell>
          <cell r="D211" t="str">
            <v xml:space="preserve">Halteres Caoutchouc Hexagonales 35Kg </v>
          </cell>
          <cell r="E211" t="str">
            <v>Rubber Coated Hex Dumbbell</v>
          </cell>
          <cell r="F211">
            <v>35</v>
          </cell>
          <cell r="H211" t="str">
            <v>PIECE</v>
          </cell>
          <cell r="I211">
            <v>25.8</v>
          </cell>
          <cell r="J211">
            <v>0</v>
          </cell>
          <cell r="K211">
            <v>0</v>
          </cell>
          <cell r="L211">
            <v>0</v>
          </cell>
          <cell r="M211" t="str">
            <v>LF</v>
          </cell>
          <cell r="N211">
            <v>2.365040322580645E-2</v>
          </cell>
          <cell r="O211">
            <v>38.4</v>
          </cell>
        </row>
        <row r="212">
          <cell r="A212" t="str">
            <v>WOHLSTAND</v>
          </cell>
          <cell r="B212" t="str">
            <v>1144-00</v>
          </cell>
          <cell r="C212">
            <v>2484</v>
          </cell>
          <cell r="D212" t="str">
            <v xml:space="preserve">Halteres Caoutchouc Hexagonales 37,5Kg </v>
          </cell>
          <cell r="E212" t="str">
            <v>Rubber Coated Hex Dumbbell</v>
          </cell>
          <cell r="F212">
            <v>37.5</v>
          </cell>
          <cell r="H212" t="str">
            <v>PIECE</v>
          </cell>
          <cell r="I212">
            <v>27.95</v>
          </cell>
          <cell r="J212">
            <v>0</v>
          </cell>
          <cell r="K212">
            <v>0</v>
          </cell>
          <cell r="L212">
            <v>0</v>
          </cell>
          <cell r="M212" t="str">
            <v>LF</v>
          </cell>
          <cell r="N212">
            <v>2.365040322580645E-2</v>
          </cell>
          <cell r="O212">
            <v>38.799999999999997</v>
          </cell>
        </row>
        <row r="213">
          <cell r="A213" t="str">
            <v>WOHLSTAND</v>
          </cell>
          <cell r="B213" t="str">
            <v>1144-00</v>
          </cell>
          <cell r="C213">
            <v>2068</v>
          </cell>
          <cell r="D213" t="str">
            <v xml:space="preserve">Halteres Caoutchouc Hexagonales 40Kg </v>
          </cell>
          <cell r="E213" t="str">
            <v>Rubber Coated Hex Dumbbell</v>
          </cell>
          <cell r="F213">
            <v>40</v>
          </cell>
          <cell r="H213" t="str">
            <v>PIECE</v>
          </cell>
          <cell r="I213">
            <v>30.099999999999998</v>
          </cell>
          <cell r="J213">
            <v>0</v>
          </cell>
          <cell r="K213">
            <v>0</v>
          </cell>
          <cell r="L213">
            <v>0</v>
          </cell>
          <cell r="M213" t="str">
            <v>LF</v>
          </cell>
          <cell r="N213">
            <v>2.5227096774193547E-2</v>
          </cell>
          <cell r="O213">
            <v>41.4</v>
          </cell>
        </row>
        <row r="214">
          <cell r="A214" t="str">
            <v>WOHLSTAND</v>
          </cell>
          <cell r="B214" t="str">
            <v>1144-00</v>
          </cell>
          <cell r="C214">
            <v>2485</v>
          </cell>
          <cell r="D214" t="str">
            <v xml:space="preserve">Halteres Caoutchouc Hexagonales 42,5Kg </v>
          </cell>
          <cell r="E214" t="str">
            <v>Rubber Coated Hex Dumbbell</v>
          </cell>
          <cell r="F214">
            <v>42.5</v>
          </cell>
          <cell r="H214" t="str">
            <v>PIECE</v>
          </cell>
          <cell r="I214">
            <v>32.25</v>
          </cell>
          <cell r="J214">
            <v>0</v>
          </cell>
          <cell r="K214">
            <v>0</v>
          </cell>
          <cell r="L214">
            <v>0</v>
          </cell>
          <cell r="M214" t="str">
            <v>LF</v>
          </cell>
          <cell r="N214">
            <v>2.9064516129032259E-2</v>
          </cell>
          <cell r="O214">
            <v>43.87</v>
          </cell>
        </row>
        <row r="215">
          <cell r="A215" t="str">
            <v>WOHLSTAND</v>
          </cell>
          <cell r="B215" t="str">
            <v>1144-00</v>
          </cell>
          <cell r="C215">
            <v>2071</v>
          </cell>
          <cell r="D215" t="str">
            <v xml:space="preserve">Halteres Caoutchouc Hexagonales 45Kg </v>
          </cell>
          <cell r="E215" t="str">
            <v>Rubber Coated Hex Dumbbell</v>
          </cell>
          <cell r="F215">
            <v>45</v>
          </cell>
          <cell r="H215" t="str">
            <v>PIECE</v>
          </cell>
          <cell r="I215">
            <v>34.4</v>
          </cell>
          <cell r="J215">
            <v>0</v>
          </cell>
          <cell r="K215">
            <v>0</v>
          </cell>
          <cell r="L215">
            <v>0</v>
          </cell>
          <cell r="M215" t="str">
            <v>LF</v>
          </cell>
          <cell r="N215">
            <v>3.6692307692307691E-2</v>
          </cell>
          <cell r="O215">
            <v>46.5</v>
          </cell>
        </row>
        <row r="216">
          <cell r="A216" t="str">
            <v>WOHLSTAND</v>
          </cell>
          <cell r="B216" t="str">
            <v>1144-00</v>
          </cell>
          <cell r="C216">
            <v>2486</v>
          </cell>
          <cell r="D216" t="str">
            <v xml:space="preserve">Halteres Caoutchouc Hexagonales 47,5Kg </v>
          </cell>
          <cell r="E216" t="str">
            <v>Rubber Coated Hex Dumbbell</v>
          </cell>
          <cell r="F216">
            <v>47.5</v>
          </cell>
          <cell r="H216" t="str">
            <v>PIECE</v>
          </cell>
          <cell r="I216">
            <v>36.549999999999997</v>
          </cell>
          <cell r="J216">
            <v>0</v>
          </cell>
          <cell r="K216">
            <v>0</v>
          </cell>
          <cell r="L216">
            <v>0</v>
          </cell>
          <cell r="M216" t="str">
            <v>LF</v>
          </cell>
          <cell r="N216">
            <v>3.8730769230769235E-2</v>
          </cell>
          <cell r="O216">
            <v>48.870192307692314</v>
          </cell>
        </row>
        <row r="217">
          <cell r="A217" t="str">
            <v>WOHLSTAND</v>
          </cell>
          <cell r="B217" t="str">
            <v>1144-00</v>
          </cell>
          <cell r="C217">
            <v>2074</v>
          </cell>
          <cell r="D217" t="str">
            <v xml:space="preserve">Halteres Caoutchouc Hexagonales 50Kg </v>
          </cell>
          <cell r="E217" t="str">
            <v>Rubber Coated Hex Dumbbell</v>
          </cell>
          <cell r="F217">
            <v>50</v>
          </cell>
          <cell r="H217" t="str">
            <v>PIECE</v>
          </cell>
          <cell r="I217">
            <v>38.700000000000003</v>
          </cell>
          <cell r="J217">
            <v>0</v>
          </cell>
          <cell r="K217">
            <v>0</v>
          </cell>
          <cell r="L217">
            <v>0</v>
          </cell>
          <cell r="M217" t="str">
            <v>LF</v>
          </cell>
          <cell r="N217">
            <v>4.0769230769230773E-2</v>
          </cell>
          <cell r="O217">
            <v>52.2</v>
          </cell>
        </row>
        <row r="218">
          <cell r="A218" t="str">
            <v>WOHLSTAND</v>
          </cell>
          <cell r="C218">
            <v>0</v>
          </cell>
          <cell r="D218" t="str">
            <v>Haltères plastique / Ciment</v>
          </cell>
          <cell r="E218" t="str">
            <v>Cement dumbell</v>
          </cell>
          <cell r="F218">
            <v>0.5</v>
          </cell>
          <cell r="H218" t="str">
            <v>PAIRE</v>
          </cell>
          <cell r="I218">
            <v>16.150000000000002</v>
          </cell>
          <cell r="J218">
            <v>0</v>
          </cell>
          <cell r="K218">
            <v>0</v>
          </cell>
          <cell r="L218">
            <v>0</v>
          </cell>
          <cell r="M218" t="str">
            <v>LF</v>
          </cell>
          <cell r="N218">
            <v>0</v>
          </cell>
          <cell r="O218">
            <v>0</v>
          </cell>
        </row>
        <row r="219">
          <cell r="A219" t="str">
            <v>WOHLSTAND</v>
          </cell>
          <cell r="C219">
            <v>0</v>
          </cell>
          <cell r="D219" t="str">
            <v>Haltères plastique / Ciment</v>
          </cell>
          <cell r="E219" t="str">
            <v>Cement dumbell</v>
          </cell>
          <cell r="F219">
            <v>0.75</v>
          </cell>
          <cell r="H219" t="str">
            <v>PAIRE</v>
          </cell>
          <cell r="I219">
            <v>17</v>
          </cell>
          <cell r="J219">
            <v>0</v>
          </cell>
          <cell r="K219">
            <v>0</v>
          </cell>
          <cell r="L219">
            <v>0</v>
          </cell>
          <cell r="M219" t="str">
            <v>LF</v>
          </cell>
          <cell r="N219">
            <v>0</v>
          </cell>
          <cell r="O219">
            <v>0</v>
          </cell>
        </row>
        <row r="220">
          <cell r="A220" t="str">
            <v>WOHLSTAND</v>
          </cell>
          <cell r="C220">
            <v>0</v>
          </cell>
          <cell r="D220" t="str">
            <v>Haltères plastique / Ciment</v>
          </cell>
          <cell r="E220" t="str">
            <v>Cement dumbell</v>
          </cell>
          <cell r="F220">
            <v>1</v>
          </cell>
          <cell r="H220" t="str">
            <v>PAIRE</v>
          </cell>
          <cell r="I220">
            <v>0.17</v>
          </cell>
          <cell r="J220">
            <v>0</v>
          </cell>
          <cell r="K220">
            <v>0</v>
          </cell>
          <cell r="L220">
            <v>0</v>
          </cell>
          <cell r="M220" t="str">
            <v>LF</v>
          </cell>
          <cell r="N220">
            <v>0</v>
          </cell>
          <cell r="O220">
            <v>0</v>
          </cell>
        </row>
        <row r="221">
          <cell r="A221" t="str">
            <v>WOHLSTAND</v>
          </cell>
          <cell r="C221">
            <v>0</v>
          </cell>
          <cell r="D221" t="str">
            <v>Haltères plastique / Ciment</v>
          </cell>
          <cell r="E221" t="str">
            <v>Cement dumbell</v>
          </cell>
          <cell r="F221">
            <v>1.5</v>
          </cell>
          <cell r="H221" t="str">
            <v>PAIRE</v>
          </cell>
          <cell r="I221">
            <v>0.255</v>
          </cell>
          <cell r="J221">
            <v>0</v>
          </cell>
          <cell r="K221">
            <v>0</v>
          </cell>
          <cell r="L221">
            <v>0</v>
          </cell>
          <cell r="M221" t="str">
            <v>LF</v>
          </cell>
          <cell r="N221">
            <v>0</v>
          </cell>
          <cell r="O221">
            <v>0</v>
          </cell>
        </row>
        <row r="222">
          <cell r="A222" t="str">
            <v>WOHLSTAND</v>
          </cell>
          <cell r="C222">
            <v>0</v>
          </cell>
          <cell r="D222" t="str">
            <v>Haltères plastique / Ciment</v>
          </cell>
          <cell r="E222" t="str">
            <v>Cement dumbell</v>
          </cell>
          <cell r="F222">
            <v>2</v>
          </cell>
          <cell r="H222" t="str">
            <v>PAIRE</v>
          </cell>
          <cell r="I222">
            <v>0.34</v>
          </cell>
          <cell r="J222">
            <v>0</v>
          </cell>
          <cell r="K222">
            <v>0</v>
          </cell>
          <cell r="L222">
            <v>0</v>
          </cell>
          <cell r="M222" t="str">
            <v>LF</v>
          </cell>
          <cell r="N222">
            <v>0</v>
          </cell>
          <cell r="O222">
            <v>0</v>
          </cell>
        </row>
        <row r="223">
          <cell r="A223" t="str">
            <v>WOHLSTAND</v>
          </cell>
          <cell r="C223">
            <v>0</v>
          </cell>
          <cell r="D223" t="str">
            <v>Haltères plastique / Ciment</v>
          </cell>
          <cell r="E223" t="str">
            <v>Cement dumbell</v>
          </cell>
          <cell r="F223">
            <v>3</v>
          </cell>
          <cell r="H223" t="str">
            <v>PAIRE</v>
          </cell>
          <cell r="I223">
            <v>0.51</v>
          </cell>
          <cell r="J223">
            <v>0</v>
          </cell>
          <cell r="K223">
            <v>0</v>
          </cell>
          <cell r="L223">
            <v>0</v>
          </cell>
          <cell r="M223" t="str">
            <v>LF</v>
          </cell>
          <cell r="N223">
            <v>0</v>
          </cell>
          <cell r="O223">
            <v>0</v>
          </cell>
        </row>
        <row r="224">
          <cell r="A224" t="str">
            <v>WOHLSTAND</v>
          </cell>
          <cell r="C224">
            <v>0</v>
          </cell>
          <cell r="D224" t="str">
            <v>Haltères plastique / Ciment</v>
          </cell>
          <cell r="E224" t="str">
            <v>Cement dumbell</v>
          </cell>
          <cell r="F224">
            <v>4</v>
          </cell>
          <cell r="H224" t="str">
            <v>PAIRE</v>
          </cell>
          <cell r="I224">
            <v>0.68</v>
          </cell>
          <cell r="J224">
            <v>0</v>
          </cell>
          <cell r="K224">
            <v>0</v>
          </cell>
          <cell r="L224">
            <v>0</v>
          </cell>
          <cell r="M224" t="str">
            <v>LF</v>
          </cell>
          <cell r="N224">
            <v>0</v>
          </cell>
          <cell r="O224">
            <v>0</v>
          </cell>
        </row>
        <row r="225">
          <cell r="A225" t="str">
            <v>WOHLSTAND</v>
          </cell>
          <cell r="C225">
            <v>0</v>
          </cell>
          <cell r="D225" t="str">
            <v>Haltères plastique / Ciment</v>
          </cell>
          <cell r="E225" t="str">
            <v>Cement dumbell</v>
          </cell>
          <cell r="F225">
            <v>5</v>
          </cell>
          <cell r="H225" t="str">
            <v>PAIRE</v>
          </cell>
          <cell r="I225">
            <v>1.02</v>
          </cell>
          <cell r="J225">
            <v>0</v>
          </cell>
          <cell r="K225">
            <v>0</v>
          </cell>
          <cell r="L225">
            <v>0</v>
          </cell>
          <cell r="M225" t="str">
            <v>LF</v>
          </cell>
          <cell r="N225">
            <v>0</v>
          </cell>
          <cell r="O225">
            <v>0</v>
          </cell>
        </row>
        <row r="226">
          <cell r="A226" t="str">
            <v>WOHLSTAND</v>
          </cell>
          <cell r="B226" t="str">
            <v>1132-20A</v>
          </cell>
          <cell r="C226">
            <v>0</v>
          </cell>
          <cell r="D226" t="str">
            <v>Halteres Chromees 1Kg</v>
          </cell>
          <cell r="E226" t="str">
            <v>CHROMED DUMBBELL</v>
          </cell>
          <cell r="F226" t="str">
            <v>1kg x 2</v>
          </cell>
          <cell r="H226" t="str">
            <v>PAIRE</v>
          </cell>
          <cell r="I226">
            <v>1.47</v>
          </cell>
          <cell r="J226">
            <v>0</v>
          </cell>
          <cell r="K226">
            <v>0</v>
          </cell>
          <cell r="L226">
            <v>0</v>
          </cell>
          <cell r="M226" t="str">
            <v>LF</v>
          </cell>
          <cell r="N226">
            <v>0</v>
          </cell>
          <cell r="O226">
            <v>0</v>
          </cell>
        </row>
        <row r="227">
          <cell r="A227" t="str">
            <v>WOHLSTAND</v>
          </cell>
          <cell r="B227" t="str">
            <v>1132-20A</v>
          </cell>
          <cell r="C227">
            <v>0</v>
          </cell>
          <cell r="D227" t="str">
            <v>Halteres Chromees 2Kg</v>
          </cell>
          <cell r="E227" t="str">
            <v>CHROMED DUMBBELL</v>
          </cell>
          <cell r="F227" t="str">
            <v>2kg x 2</v>
          </cell>
          <cell r="H227" t="str">
            <v>PAIRE</v>
          </cell>
          <cell r="I227">
            <v>2.94</v>
          </cell>
          <cell r="J227">
            <v>0</v>
          </cell>
          <cell r="K227">
            <v>0</v>
          </cell>
          <cell r="L227">
            <v>0</v>
          </cell>
          <cell r="M227" t="str">
            <v>LF</v>
          </cell>
          <cell r="N227">
            <v>0</v>
          </cell>
          <cell r="O227">
            <v>0</v>
          </cell>
        </row>
        <row r="228">
          <cell r="A228" t="str">
            <v>WOHLSTAND</v>
          </cell>
          <cell r="B228" t="str">
            <v>1134-20A</v>
          </cell>
          <cell r="C228">
            <v>0</v>
          </cell>
          <cell r="D228" t="str">
            <v>Haltère Néoprène 0,5Kgs</v>
          </cell>
          <cell r="E228" t="str">
            <v>NEOPRENE DIPPING DUMBELL 0,5KGS</v>
          </cell>
          <cell r="H228" t="str">
            <v>PIECE</v>
          </cell>
          <cell r="I228">
            <v>0.49</v>
          </cell>
          <cell r="J228">
            <v>0</v>
          </cell>
          <cell r="K228">
            <v>0</v>
          </cell>
          <cell r="L228">
            <v>0</v>
          </cell>
          <cell r="M228" t="str">
            <v>LF</v>
          </cell>
          <cell r="N228">
            <v>0</v>
          </cell>
          <cell r="O228">
            <v>0</v>
          </cell>
        </row>
        <row r="229">
          <cell r="A229" t="str">
            <v>WOHLSTAND</v>
          </cell>
          <cell r="B229" t="str">
            <v>1134-20A</v>
          </cell>
          <cell r="C229">
            <v>0</v>
          </cell>
          <cell r="D229" t="str">
            <v>Haltère Néoprène 1Kg</v>
          </cell>
          <cell r="E229" t="str">
            <v>NEOPRENE DIPPING DUMBELL 1KG</v>
          </cell>
          <cell r="H229" t="str">
            <v>PIECE</v>
          </cell>
          <cell r="I229">
            <v>0.98</v>
          </cell>
          <cell r="J229">
            <v>0</v>
          </cell>
          <cell r="K229">
            <v>0</v>
          </cell>
          <cell r="L229">
            <v>0</v>
          </cell>
          <cell r="M229" t="str">
            <v>LF</v>
          </cell>
          <cell r="N229">
            <v>0</v>
          </cell>
          <cell r="O229">
            <v>0</v>
          </cell>
        </row>
        <row r="230">
          <cell r="A230" t="str">
            <v>WOHLSTAND</v>
          </cell>
          <cell r="B230" t="str">
            <v>1134-20A</v>
          </cell>
          <cell r="C230">
            <v>0</v>
          </cell>
          <cell r="D230" t="str">
            <v>Haltère Néoprène 2Kg</v>
          </cell>
          <cell r="E230" t="str">
            <v>NEOPRENE DIPPING DUMBELL 2KG</v>
          </cell>
          <cell r="H230" t="str">
            <v>PIECE</v>
          </cell>
          <cell r="I230">
            <v>1.96</v>
          </cell>
          <cell r="J230">
            <v>0</v>
          </cell>
          <cell r="K230">
            <v>0</v>
          </cell>
          <cell r="L230">
            <v>0</v>
          </cell>
          <cell r="M230" t="str">
            <v>LF</v>
          </cell>
          <cell r="N230">
            <v>0</v>
          </cell>
          <cell r="O230">
            <v>0</v>
          </cell>
        </row>
        <row r="231">
          <cell r="A231" t="str">
            <v>WOHLSTAND</v>
          </cell>
          <cell r="B231" t="str">
            <v>1134-20A</v>
          </cell>
          <cell r="C231">
            <v>0</v>
          </cell>
          <cell r="D231" t="str">
            <v>Haltère Néoprène 3Kg</v>
          </cell>
          <cell r="E231" t="str">
            <v>NEOPRENE DIPPING DUMBELL 3KG</v>
          </cell>
          <cell r="H231" t="str">
            <v>PIECE</v>
          </cell>
          <cell r="I231">
            <v>2.94</v>
          </cell>
          <cell r="J231">
            <v>0</v>
          </cell>
          <cell r="K231">
            <v>0</v>
          </cell>
          <cell r="L231">
            <v>0</v>
          </cell>
          <cell r="M231" t="str">
            <v>LF</v>
          </cell>
          <cell r="N231">
            <v>0</v>
          </cell>
          <cell r="O231">
            <v>0</v>
          </cell>
        </row>
        <row r="232">
          <cell r="A232" t="str">
            <v>WOHLSTAND</v>
          </cell>
          <cell r="B232" t="str">
            <v>1134-20A</v>
          </cell>
          <cell r="C232">
            <v>0</v>
          </cell>
          <cell r="D232" t="str">
            <v>Haltère Néoprène 4Kg</v>
          </cell>
          <cell r="E232" t="str">
            <v>NEOPRENE DIPPING DUMBELL 4KG</v>
          </cell>
          <cell r="H232" t="str">
            <v>PIECE</v>
          </cell>
          <cell r="I232">
            <v>3.92</v>
          </cell>
          <cell r="J232">
            <v>0</v>
          </cell>
          <cell r="K232">
            <v>0</v>
          </cell>
          <cell r="L232">
            <v>0</v>
          </cell>
          <cell r="M232" t="str">
            <v>LF</v>
          </cell>
          <cell r="N232">
            <v>0</v>
          </cell>
          <cell r="O232">
            <v>0</v>
          </cell>
        </row>
        <row r="233">
          <cell r="A233" t="str">
            <v>WOHLSTAND</v>
          </cell>
          <cell r="B233" t="str">
            <v>1134-20A</v>
          </cell>
          <cell r="C233">
            <v>0</v>
          </cell>
          <cell r="D233" t="str">
            <v>Haltère Néoprène 5Kg</v>
          </cell>
          <cell r="E233" t="str">
            <v>NEOPRENE DIPPING DUMBELL 5KG</v>
          </cell>
          <cell r="H233" t="str">
            <v>PIECE</v>
          </cell>
          <cell r="I233">
            <v>4.9000000000000004</v>
          </cell>
          <cell r="J233">
            <v>0</v>
          </cell>
          <cell r="K233">
            <v>0</v>
          </cell>
          <cell r="L233">
            <v>0</v>
          </cell>
          <cell r="M233" t="str">
            <v>LF</v>
          </cell>
          <cell r="N233">
            <v>0</v>
          </cell>
          <cell r="O233">
            <v>0</v>
          </cell>
        </row>
        <row r="234">
          <cell r="A234" t="str">
            <v>WOHLSTAND</v>
          </cell>
          <cell r="B234" t="str">
            <v>1143-00A</v>
          </cell>
          <cell r="C234">
            <v>0</v>
          </cell>
          <cell r="D234" t="str">
            <v>Haltères Rondes Caoutchouc 1Kg</v>
          </cell>
          <cell r="E234" t="str">
            <v>Round Rubber Encased Dummbbell</v>
          </cell>
          <cell r="H234" t="str">
            <v>PIECE</v>
          </cell>
          <cell r="I234">
            <v>1.27</v>
          </cell>
          <cell r="J234">
            <v>0</v>
          </cell>
          <cell r="K234">
            <v>0</v>
          </cell>
          <cell r="L234">
            <v>0</v>
          </cell>
          <cell r="M234" t="str">
            <v>LF</v>
          </cell>
          <cell r="N234">
            <v>0</v>
          </cell>
          <cell r="O234">
            <v>0</v>
          </cell>
        </row>
        <row r="235">
          <cell r="A235" t="str">
            <v>WOHLSTAND</v>
          </cell>
          <cell r="B235" t="str">
            <v>1134-00A</v>
          </cell>
          <cell r="C235">
            <v>2993</v>
          </cell>
          <cell r="D235" t="str">
            <v>Halteres Vinyles Hexa 0,5Kg</v>
          </cell>
          <cell r="E235" t="str">
            <v>Vinyl Dipping Dumbbell</v>
          </cell>
          <cell r="F235" t="str">
            <v>0.5kg pink</v>
          </cell>
          <cell r="H235" t="str">
            <v>PIECE</v>
          </cell>
          <cell r="I235">
            <v>0.43</v>
          </cell>
          <cell r="J235">
            <v>0</v>
          </cell>
          <cell r="K235">
            <v>0</v>
          </cell>
          <cell r="L235">
            <v>0</v>
          </cell>
          <cell r="M235" t="str">
            <v>LF</v>
          </cell>
          <cell r="N235">
            <v>1.3055555555555555E-3</v>
          </cell>
          <cell r="O235">
            <v>0.52</v>
          </cell>
        </row>
        <row r="236">
          <cell r="A236" t="str">
            <v>WOHLSTAND</v>
          </cell>
          <cell r="B236" t="str">
            <v>1134-00A</v>
          </cell>
          <cell r="C236">
            <v>1616</v>
          </cell>
          <cell r="D236" t="str">
            <v>Halteres Vinyles Hexa 1Kg</v>
          </cell>
          <cell r="E236" t="str">
            <v>Vinyl Dipping Dumbbell</v>
          </cell>
          <cell r="F236" t="str">
            <v>1kg yellow</v>
          </cell>
          <cell r="H236" t="str">
            <v>PIECE</v>
          </cell>
          <cell r="I236">
            <v>0.83</v>
          </cell>
          <cell r="J236">
            <v>0</v>
          </cell>
          <cell r="K236">
            <v>0</v>
          </cell>
          <cell r="L236">
            <v>0</v>
          </cell>
          <cell r="M236" t="str">
            <v>LF</v>
          </cell>
          <cell r="N236">
            <v>1.1214953271028037E-3</v>
          </cell>
          <cell r="O236">
            <v>1.0429999999999999</v>
          </cell>
        </row>
        <row r="237">
          <cell r="A237" t="str">
            <v>WOHLSTAND</v>
          </cell>
          <cell r="B237" t="str">
            <v>1134-00A</v>
          </cell>
          <cell r="C237">
            <v>0</v>
          </cell>
          <cell r="D237" t="str">
            <v>Halteres Vinyles Hexa 1,5Kg</v>
          </cell>
          <cell r="E237" t="str">
            <v>Vinyl Dipping Dumbbell</v>
          </cell>
          <cell r="F237" t="str">
            <v>1,5Kg</v>
          </cell>
          <cell r="H237" t="str">
            <v>PIECE</v>
          </cell>
          <cell r="I237">
            <v>1.56</v>
          </cell>
          <cell r="J237">
            <v>0</v>
          </cell>
          <cell r="K237">
            <v>0</v>
          </cell>
          <cell r="L237">
            <v>0</v>
          </cell>
          <cell r="M237" t="str">
            <v>LF</v>
          </cell>
          <cell r="N237">
            <v>0</v>
          </cell>
          <cell r="O237">
            <v>0</v>
          </cell>
        </row>
        <row r="238">
          <cell r="A238" t="str">
            <v>WOHLSTAND</v>
          </cell>
          <cell r="B238" t="str">
            <v>1134-00A</v>
          </cell>
          <cell r="C238">
            <v>2994</v>
          </cell>
          <cell r="D238" t="str">
            <v>Halteres Vinyles Hexa 2Kg</v>
          </cell>
          <cell r="E238" t="str">
            <v>Vinyl Dipping Dumbbell</v>
          </cell>
          <cell r="F238" t="str">
            <v>2kg  green</v>
          </cell>
          <cell r="H238" t="str">
            <v>PIECE</v>
          </cell>
          <cell r="I238">
            <v>1.66</v>
          </cell>
          <cell r="J238">
            <v>0</v>
          </cell>
          <cell r="K238">
            <v>0</v>
          </cell>
          <cell r="L238">
            <v>0</v>
          </cell>
          <cell r="M238" t="str">
            <v>LF</v>
          </cell>
          <cell r="N238">
            <v>1.8749999999999999E-3</v>
          </cell>
          <cell r="O238">
            <v>2.09</v>
          </cell>
        </row>
        <row r="239">
          <cell r="A239" t="str">
            <v>WOHLSTAND</v>
          </cell>
          <cell r="B239" t="str">
            <v>1134-00A</v>
          </cell>
          <cell r="C239">
            <v>2995</v>
          </cell>
          <cell r="D239" t="str">
            <v>Halteres Vinyles Hexa 3Kg</v>
          </cell>
          <cell r="E239" t="str">
            <v>Vinyl Dipping Dumbbell</v>
          </cell>
          <cell r="F239" t="str">
            <v>3kg  blue</v>
          </cell>
          <cell r="H239" t="str">
            <v>PIECE</v>
          </cell>
          <cell r="I239">
            <v>2.4900000000000002</v>
          </cell>
          <cell r="J239">
            <v>0</v>
          </cell>
          <cell r="K239">
            <v>0</v>
          </cell>
          <cell r="L239">
            <v>0</v>
          </cell>
          <cell r="M239" t="str">
            <v>LF</v>
          </cell>
          <cell r="N239">
            <v>2.3636363636363638E-3</v>
          </cell>
          <cell r="O239">
            <v>3.1212121212121211</v>
          </cell>
        </row>
        <row r="240">
          <cell r="A240" t="str">
            <v>WOHLSTAND</v>
          </cell>
          <cell r="B240" t="str">
            <v>1134-00A</v>
          </cell>
          <cell r="C240">
            <v>2996</v>
          </cell>
          <cell r="D240" t="str">
            <v>Halteres Vinyles Hexa 4Kg</v>
          </cell>
          <cell r="E240" t="str">
            <v>Vinyl Dipping Dumbbell</v>
          </cell>
          <cell r="F240" t="str">
            <v>4kg  red</v>
          </cell>
          <cell r="H240" t="str">
            <v>PIECE</v>
          </cell>
          <cell r="I240">
            <v>3.68</v>
          </cell>
          <cell r="J240">
            <v>0</v>
          </cell>
          <cell r="K240">
            <v>0</v>
          </cell>
          <cell r="L240">
            <v>0</v>
          </cell>
          <cell r="M240" t="str">
            <v>LF</v>
          </cell>
          <cell r="N240">
            <v>2.9583333333333332E-3</v>
          </cell>
          <cell r="O240">
            <v>4.166666666666667</v>
          </cell>
        </row>
        <row r="241">
          <cell r="A241" t="str">
            <v>WOHLSTAND</v>
          </cell>
          <cell r="B241" t="str">
            <v>1134-00A</v>
          </cell>
          <cell r="C241">
            <v>2997</v>
          </cell>
          <cell r="D241" t="str">
            <v>Halteres Vinyles Hexa 5Kg</v>
          </cell>
          <cell r="E241" t="str">
            <v>Vinyl Dipping Dumbbell</v>
          </cell>
          <cell r="F241" t="str">
            <v>5kg  black</v>
          </cell>
          <cell r="H241" t="str">
            <v>PIECE</v>
          </cell>
          <cell r="I241">
            <v>4.5999999999999996</v>
          </cell>
          <cell r="J241">
            <v>0</v>
          </cell>
          <cell r="K241">
            <v>0</v>
          </cell>
          <cell r="L241">
            <v>0</v>
          </cell>
          <cell r="M241" t="str">
            <v>LF</v>
          </cell>
          <cell r="N241">
            <v>4.069444444444445E-3</v>
          </cell>
          <cell r="O241">
            <v>5.2222222222222223</v>
          </cell>
        </row>
        <row r="242">
          <cell r="A242" t="str">
            <v>WOHLSTAND</v>
          </cell>
          <cell r="C242">
            <v>2362</v>
          </cell>
          <cell r="D242" t="str">
            <v>Hex Bar</v>
          </cell>
          <cell r="E242" t="str">
            <v>Olympic Hex Bar</v>
          </cell>
          <cell r="H242" t="str">
            <v>PIECE</v>
          </cell>
          <cell r="I242">
            <v>53</v>
          </cell>
          <cell r="J242">
            <v>0</v>
          </cell>
          <cell r="K242">
            <v>0</v>
          </cell>
          <cell r="L242">
            <v>0</v>
          </cell>
          <cell r="M242" t="str">
            <v>LF</v>
          </cell>
          <cell r="N242">
            <v>0.12206186666666667</v>
          </cell>
          <cell r="O242">
            <v>24</v>
          </cell>
        </row>
        <row r="243">
          <cell r="A243" t="str">
            <v>WOHLSTAND</v>
          </cell>
          <cell r="B243" t="str">
            <v>1212-83</v>
          </cell>
          <cell r="C243">
            <v>1625</v>
          </cell>
          <cell r="D243" t="str">
            <v>Home Trainer</v>
          </cell>
          <cell r="E243" t="str">
            <v>AB Roller</v>
          </cell>
          <cell r="H243" t="str">
            <v>PIECE</v>
          </cell>
          <cell r="I243">
            <v>8.8800000000000008</v>
          </cell>
          <cell r="J243">
            <v>0</v>
          </cell>
          <cell r="K243">
            <v>0</v>
          </cell>
          <cell r="L243">
            <v>0</v>
          </cell>
          <cell r="M243" t="str">
            <v>LF</v>
          </cell>
          <cell r="N243">
            <v>2.30736E-2</v>
          </cell>
          <cell r="O243">
            <v>3.4</v>
          </cell>
        </row>
        <row r="244">
          <cell r="A244" t="str">
            <v>WOHLSTAND</v>
          </cell>
          <cell r="B244" t="str">
            <v>1173-30B</v>
          </cell>
          <cell r="C244">
            <v>2969</v>
          </cell>
          <cell r="D244" t="str">
            <v>Kettlebell 4Kg</v>
          </cell>
          <cell r="E244" t="str">
            <v>Rubber Kettlebell Steel Handle</v>
          </cell>
          <cell r="F244">
            <v>4</v>
          </cell>
          <cell r="H244" t="str">
            <v>PIECE</v>
          </cell>
          <cell r="I244">
            <v>0</v>
          </cell>
          <cell r="J244">
            <v>0</v>
          </cell>
          <cell r="K244">
            <v>0</v>
          </cell>
          <cell r="L244">
            <v>0</v>
          </cell>
          <cell r="M244" t="str">
            <v>LF</v>
          </cell>
          <cell r="N244">
            <v>4.526579439252337E-3</v>
          </cell>
          <cell r="O244">
            <v>4.2803738317757007</v>
          </cell>
        </row>
        <row r="245">
          <cell r="A245" t="str">
            <v>WOHLSTAND</v>
          </cell>
          <cell r="B245" t="str">
            <v>1173-30B</v>
          </cell>
          <cell r="C245">
            <v>2970</v>
          </cell>
          <cell r="D245" t="str">
            <v>Kettlebell 6Kg</v>
          </cell>
          <cell r="E245" t="str">
            <v>Rubber Kettlebell Steel Handle</v>
          </cell>
          <cell r="F245">
            <v>6</v>
          </cell>
          <cell r="H245" t="str">
            <v>PIECE</v>
          </cell>
          <cell r="I245">
            <v>0</v>
          </cell>
          <cell r="J245">
            <v>0</v>
          </cell>
          <cell r="K245">
            <v>0</v>
          </cell>
          <cell r="L245">
            <v>0</v>
          </cell>
          <cell r="M245" t="str">
            <v>LF</v>
          </cell>
          <cell r="N245">
            <v>6.7898691588785046E-3</v>
          </cell>
          <cell r="O245">
            <v>6.3</v>
          </cell>
        </row>
        <row r="246">
          <cell r="A246" t="str">
            <v>WOHLSTAND</v>
          </cell>
          <cell r="B246" t="str">
            <v>1173-30B</v>
          </cell>
          <cell r="C246">
            <v>2971</v>
          </cell>
          <cell r="D246" t="str">
            <v>Kettlebell 8Kg</v>
          </cell>
          <cell r="E246" t="str">
            <v>Rubber Kettlebell Steel Handle</v>
          </cell>
          <cell r="F246">
            <v>8</v>
          </cell>
          <cell r="H246" t="str">
            <v>PIECE</v>
          </cell>
          <cell r="I246">
            <v>4.8</v>
          </cell>
          <cell r="J246">
            <v>0</v>
          </cell>
          <cell r="K246">
            <v>0</v>
          </cell>
          <cell r="L246">
            <v>0</v>
          </cell>
          <cell r="M246" t="str">
            <v>LF</v>
          </cell>
          <cell r="N246">
            <v>9.0531588785046722E-3</v>
          </cell>
          <cell r="O246">
            <v>8.4</v>
          </cell>
        </row>
        <row r="247">
          <cell r="A247" t="str">
            <v>WOHLSTAND</v>
          </cell>
          <cell r="B247" t="str">
            <v>1173-30B</v>
          </cell>
          <cell r="C247">
            <v>2972</v>
          </cell>
          <cell r="D247" t="str">
            <v>Kettlebell 10Kg</v>
          </cell>
          <cell r="E247" t="str">
            <v>Rubber Kettlebell Steel Handle</v>
          </cell>
          <cell r="F247">
            <v>10</v>
          </cell>
          <cell r="H247" t="str">
            <v>PIECE</v>
          </cell>
          <cell r="I247">
            <v>7.1999999999999993</v>
          </cell>
          <cell r="J247">
            <v>0</v>
          </cell>
          <cell r="K247">
            <v>0</v>
          </cell>
          <cell r="L247">
            <v>0</v>
          </cell>
          <cell r="M247" t="str">
            <v>LF</v>
          </cell>
          <cell r="N247">
            <v>9.8249633251833758E-3</v>
          </cell>
          <cell r="O247">
            <v>10.5</v>
          </cell>
        </row>
        <row r="248">
          <cell r="A248" t="str">
            <v>WOHLSTAND</v>
          </cell>
          <cell r="B248" t="str">
            <v>1173-30B</v>
          </cell>
          <cell r="C248">
            <v>2973</v>
          </cell>
          <cell r="D248" t="str">
            <v>Kettlebell 12Kg</v>
          </cell>
          <cell r="E248" t="str">
            <v>Rubber Kettlebell Steel Handle</v>
          </cell>
          <cell r="F248">
            <v>12</v>
          </cell>
          <cell r="H248" t="str">
            <v>PIECE</v>
          </cell>
          <cell r="I248">
            <v>9.6</v>
          </cell>
          <cell r="J248">
            <v>0</v>
          </cell>
          <cell r="K248">
            <v>0</v>
          </cell>
          <cell r="L248">
            <v>0</v>
          </cell>
          <cell r="M248" t="str">
            <v>LF</v>
          </cell>
          <cell r="N248">
            <v>1.178995599022005E-2</v>
          </cell>
          <cell r="O248">
            <v>12.6</v>
          </cell>
        </row>
        <row r="249">
          <cell r="A249" t="str">
            <v>WOHLSTAND</v>
          </cell>
          <cell r="B249" t="str">
            <v>1173-30B</v>
          </cell>
          <cell r="C249">
            <v>2974</v>
          </cell>
          <cell r="D249" t="str">
            <v>Kettlebell 16Kg</v>
          </cell>
          <cell r="E249" t="str">
            <v>Rubber Kettlebell Steel Handle</v>
          </cell>
          <cell r="F249">
            <v>16</v>
          </cell>
          <cell r="H249" t="str">
            <v>PIECE</v>
          </cell>
          <cell r="I249">
            <v>12</v>
          </cell>
          <cell r="J249">
            <v>0</v>
          </cell>
          <cell r="K249">
            <v>0</v>
          </cell>
          <cell r="L249">
            <v>0</v>
          </cell>
          <cell r="M249" t="str">
            <v>LF</v>
          </cell>
          <cell r="N249">
            <v>1.5719941320293401E-2</v>
          </cell>
          <cell r="O249">
            <v>16.7</v>
          </cell>
        </row>
        <row r="250">
          <cell r="A250" t="str">
            <v>WOHLSTAND</v>
          </cell>
          <cell r="B250" t="str">
            <v>1173-30B</v>
          </cell>
          <cell r="C250">
            <v>2975</v>
          </cell>
          <cell r="D250" t="str">
            <v>Kettlebell 20Kg</v>
          </cell>
          <cell r="E250" t="str">
            <v>Rubber Kettlebell Steel Handle</v>
          </cell>
          <cell r="F250">
            <v>20</v>
          </cell>
          <cell r="H250" t="str">
            <v>PIECE</v>
          </cell>
          <cell r="I250">
            <v>14.399999999999999</v>
          </cell>
          <cell r="J250">
            <v>0</v>
          </cell>
          <cell r="K250">
            <v>0</v>
          </cell>
          <cell r="L250">
            <v>0</v>
          </cell>
          <cell r="M250" t="str">
            <v>LF</v>
          </cell>
          <cell r="N250">
            <v>1.770026530612245E-2</v>
          </cell>
          <cell r="O250">
            <v>20.7</v>
          </cell>
        </row>
        <row r="251">
          <cell r="A251" t="str">
            <v>WOHLSTAND</v>
          </cell>
          <cell r="B251" t="str">
            <v>1173-30B</v>
          </cell>
          <cell r="C251">
            <v>2976</v>
          </cell>
          <cell r="D251" t="str">
            <v>Kettlebell 24Kg</v>
          </cell>
          <cell r="E251" t="str">
            <v>Rubber Kettlebell Steel Handle</v>
          </cell>
          <cell r="F251">
            <v>24</v>
          </cell>
          <cell r="H251" t="str">
            <v>PIECE</v>
          </cell>
          <cell r="I251">
            <v>19.2</v>
          </cell>
          <cell r="J251">
            <v>0</v>
          </cell>
          <cell r="K251">
            <v>0</v>
          </cell>
          <cell r="L251">
            <v>0</v>
          </cell>
          <cell r="M251" t="str">
            <v>LF</v>
          </cell>
          <cell r="N251">
            <v>2.1240318367346939E-2</v>
          </cell>
          <cell r="O251">
            <v>24.9</v>
          </cell>
        </row>
        <row r="252">
          <cell r="A252" t="str">
            <v>WOHLSTAND</v>
          </cell>
          <cell r="B252" t="str">
            <v>1173-30B</v>
          </cell>
          <cell r="C252">
            <v>3529</v>
          </cell>
          <cell r="D252" t="str">
            <v>Kettlebell 28Kg</v>
          </cell>
          <cell r="E252" t="str">
            <v>Rubber Kettlebell Steel Handle</v>
          </cell>
          <cell r="F252">
            <v>28</v>
          </cell>
          <cell r="H252" t="str">
            <v>PIECE</v>
          </cell>
          <cell r="I252">
            <v>24</v>
          </cell>
          <cell r="J252">
            <v>0</v>
          </cell>
          <cell r="K252">
            <v>0</v>
          </cell>
          <cell r="L252">
            <v>0</v>
          </cell>
          <cell r="M252" t="str">
            <v>LF</v>
          </cell>
          <cell r="N252">
            <v>2.0895323076923076E-2</v>
          </cell>
          <cell r="O252">
            <v>29.076923076923077</v>
          </cell>
        </row>
        <row r="253">
          <cell r="A253" t="str">
            <v>WOHLSTAND</v>
          </cell>
          <cell r="B253" t="str">
            <v>1173-30B</v>
          </cell>
          <cell r="C253">
            <v>3530</v>
          </cell>
          <cell r="D253" t="str">
            <v>Kettlebell 32Kg</v>
          </cell>
          <cell r="E253" t="str">
            <v>Rubber Kettlebell Steel Handle</v>
          </cell>
          <cell r="F253">
            <v>32</v>
          </cell>
          <cell r="H253" t="str">
            <v>PIECE</v>
          </cell>
          <cell r="I253">
            <v>28.799999999999997</v>
          </cell>
          <cell r="J253">
            <v>0</v>
          </cell>
          <cell r="K253">
            <v>0</v>
          </cell>
          <cell r="L253">
            <v>0</v>
          </cell>
          <cell r="M253" t="str">
            <v>LF</v>
          </cell>
          <cell r="N253">
            <v>2.3880369230769232E-2</v>
          </cell>
          <cell r="O253">
            <v>33.230769230769234</v>
          </cell>
        </row>
        <row r="254">
          <cell r="A254" t="str">
            <v>WOHLSTAND</v>
          </cell>
          <cell r="B254" t="str">
            <v>1173-30B</v>
          </cell>
          <cell r="C254">
            <v>3531</v>
          </cell>
          <cell r="D254" t="str">
            <v>Kettlebell 36Kg</v>
          </cell>
          <cell r="E254" t="str">
            <v>Rubber Kettlebell Steel Handle</v>
          </cell>
          <cell r="F254">
            <v>36</v>
          </cell>
          <cell r="H254" t="str">
            <v>PIECE</v>
          </cell>
          <cell r="I254">
            <v>33.6</v>
          </cell>
          <cell r="J254">
            <v>0</v>
          </cell>
          <cell r="K254">
            <v>0</v>
          </cell>
          <cell r="L254">
            <v>0</v>
          </cell>
          <cell r="M254" t="str">
            <v>LF</v>
          </cell>
          <cell r="N254">
            <v>2.7244800000000003E-2</v>
          </cell>
          <cell r="O254">
            <v>37.411764705882355</v>
          </cell>
        </row>
        <row r="255">
          <cell r="A255" t="str">
            <v>WOHLSTAND</v>
          </cell>
          <cell r="B255" t="str">
            <v>1173-30B</v>
          </cell>
          <cell r="C255">
            <v>3532</v>
          </cell>
          <cell r="D255" t="str">
            <v>Kettlebell 40Kg</v>
          </cell>
          <cell r="E255" t="str">
            <v>Rubber Kettlebell Steel Handle</v>
          </cell>
          <cell r="F255">
            <v>40</v>
          </cell>
          <cell r="H255" t="str">
            <v>PIECE</v>
          </cell>
          <cell r="I255">
            <v>38.4</v>
          </cell>
          <cell r="J255">
            <v>0</v>
          </cell>
          <cell r="K255">
            <v>0</v>
          </cell>
          <cell r="L255">
            <v>0</v>
          </cell>
          <cell r="M255" t="str">
            <v>LF</v>
          </cell>
          <cell r="N255">
            <v>3.0272000000000004E-2</v>
          </cell>
          <cell r="O255">
            <v>41.6</v>
          </cell>
        </row>
        <row r="256">
          <cell r="A256" t="str">
            <v>WOHLSTAND</v>
          </cell>
          <cell r="B256" t="str">
            <v>1173-30B</v>
          </cell>
          <cell r="C256">
            <v>3533</v>
          </cell>
          <cell r="D256" t="str">
            <v>Kettlebell 44Kg</v>
          </cell>
          <cell r="E256" t="str">
            <v>Rubber Kettlebell Steel Handle</v>
          </cell>
          <cell r="F256">
            <v>44</v>
          </cell>
          <cell r="H256" t="str">
            <v>PIECE</v>
          </cell>
          <cell r="I256">
            <v>43.199999999999996</v>
          </cell>
          <cell r="J256">
            <v>0</v>
          </cell>
          <cell r="K256">
            <v>0</v>
          </cell>
          <cell r="L256">
            <v>0</v>
          </cell>
          <cell r="M256" t="str">
            <v>LF</v>
          </cell>
          <cell r="N256">
            <v>3.3299200000000001E-2</v>
          </cell>
          <cell r="O256">
            <v>45.725490196078432</v>
          </cell>
        </row>
        <row r="257">
          <cell r="A257" t="str">
            <v>WOHLSTAND</v>
          </cell>
          <cell r="B257" t="str">
            <v>1173-30B</v>
          </cell>
          <cell r="C257">
            <v>3534</v>
          </cell>
          <cell r="D257" t="str">
            <v>Kettlebell 48Kg</v>
          </cell>
          <cell r="E257" t="str">
            <v>Rubber Kettlebell Steel Handle</v>
          </cell>
          <cell r="F257">
            <v>48</v>
          </cell>
          <cell r="H257" t="str">
            <v>PIECE</v>
          </cell>
          <cell r="I257">
            <v>48</v>
          </cell>
          <cell r="J257">
            <v>0</v>
          </cell>
          <cell r="K257">
            <v>0</v>
          </cell>
          <cell r="L257">
            <v>0</v>
          </cell>
          <cell r="M257" t="str">
            <v>LF</v>
          </cell>
          <cell r="N257">
            <v>3.6326400000000002E-2</v>
          </cell>
          <cell r="O257">
            <v>49.882352941176478</v>
          </cell>
        </row>
        <row r="258">
          <cell r="A258" t="str">
            <v>WOHLSTAND</v>
          </cell>
          <cell r="C258" t="str">
            <v/>
          </cell>
          <cell r="D258" t="str">
            <v>Kettlebell Cast Iron 1kg</v>
          </cell>
          <cell r="E258" t="str">
            <v>Kettlebell Cast Iron 1kg</v>
          </cell>
          <cell r="F258" t="str">
            <v>1kg</v>
          </cell>
          <cell r="H258" t="str">
            <v>PIECE</v>
          </cell>
          <cell r="I258">
            <v>0.86</v>
          </cell>
          <cell r="J258">
            <v>0</v>
          </cell>
          <cell r="K258">
            <v>0</v>
          </cell>
          <cell r="L258">
            <v>0</v>
          </cell>
          <cell r="M258" t="str">
            <v>LF</v>
          </cell>
          <cell r="N258">
            <v>0</v>
          </cell>
          <cell r="O258">
            <v>0</v>
          </cell>
        </row>
        <row r="259">
          <cell r="A259" t="str">
            <v>WOHLSTAND</v>
          </cell>
          <cell r="C259">
            <v>2903</v>
          </cell>
          <cell r="D259" t="str">
            <v>Kit Pump Couleur 8,5Kg</v>
          </cell>
          <cell r="E259" t="str">
            <v>8.5kg body pump set</v>
          </cell>
          <cell r="F259" t="str">
            <v xml:space="preserve"> including: 1pc 30mm*140cm hollow bar, color rubber plate: 1.25kgx2pcs, 2.5kgx2pcs</v>
          </cell>
          <cell r="H259" t="str">
            <v>SET</v>
          </cell>
          <cell r="I259">
            <v>14.6</v>
          </cell>
          <cell r="J259">
            <v>0</v>
          </cell>
          <cell r="K259">
            <v>0</v>
          </cell>
          <cell r="L259">
            <v>0</v>
          </cell>
          <cell r="M259" t="str">
            <v>LF</v>
          </cell>
          <cell r="N259">
            <v>1.0864015714285713E-2</v>
          </cell>
          <cell r="O259">
            <v>10.442857142857143</v>
          </cell>
        </row>
        <row r="260">
          <cell r="A260" t="str">
            <v>WOHLSTAND</v>
          </cell>
          <cell r="C260">
            <v>2312</v>
          </cell>
          <cell r="D260" t="str">
            <v>Kit Pump Couleur 20Kg</v>
          </cell>
          <cell r="E260" t="str">
            <v>20kg body pump set, color</v>
          </cell>
          <cell r="F260" t="str">
            <v xml:space="preserve"> including: 1pc 30mm*140cm hollow bar, color rubber plate: 1.25kgx2pcs, 2.5kgx2pcs, 5kgx2pcs</v>
          </cell>
          <cell r="H260" t="str">
            <v>SET</v>
          </cell>
          <cell r="I260">
            <v>25.8</v>
          </cell>
          <cell r="J260">
            <v>0</v>
          </cell>
          <cell r="K260">
            <v>0</v>
          </cell>
          <cell r="L260">
            <v>0</v>
          </cell>
          <cell r="M260" t="str">
            <v>LF</v>
          </cell>
          <cell r="N260">
            <v>1.7345796666666666E-2</v>
          </cell>
          <cell r="O260">
            <v>21.26</v>
          </cell>
        </row>
        <row r="261">
          <cell r="A261" t="str">
            <v>WOHLSTAND</v>
          </cell>
          <cell r="C261">
            <v>3537</v>
          </cell>
          <cell r="D261" t="str">
            <v>Kit Pump Noir 20Kg</v>
          </cell>
          <cell r="E261" t="str">
            <v>20kg body pump set, black</v>
          </cell>
          <cell r="F261" t="str">
            <v xml:space="preserve"> including: 1pc 30mm*140cm hollow bar,  rubber plate: 1.25kgx2pcs, 2.5kgx2pcs, 5kgx2pcs</v>
          </cell>
          <cell r="H261" t="str">
            <v>SET</v>
          </cell>
          <cell r="I261">
            <v>24.5</v>
          </cell>
          <cell r="J261">
            <v>0</v>
          </cell>
          <cell r="K261">
            <v>0</v>
          </cell>
          <cell r="L261">
            <v>0</v>
          </cell>
          <cell r="M261" t="str">
            <v>LF</v>
          </cell>
          <cell r="N261">
            <v>1.7345796666666666E-2</v>
          </cell>
          <cell r="O261">
            <v>21.26</v>
          </cell>
        </row>
        <row r="262">
          <cell r="A262" t="str">
            <v>WOHLSTAND</v>
          </cell>
          <cell r="B262" t="str">
            <v>1103-61</v>
          </cell>
          <cell r="C262">
            <v>2358</v>
          </cell>
          <cell r="D262" t="str">
            <v>Manchon Mousse</v>
          </cell>
          <cell r="E262" t="str">
            <v>Barbell Pad</v>
          </cell>
          <cell r="H262" t="str">
            <v>PIECE</v>
          </cell>
          <cell r="I262">
            <v>2.95</v>
          </cell>
          <cell r="J262">
            <v>0</v>
          </cell>
          <cell r="K262">
            <v>0</v>
          </cell>
          <cell r="L262">
            <v>0</v>
          </cell>
          <cell r="M262" t="str">
            <v>LF</v>
          </cell>
          <cell r="N262">
            <v>2.7518399999999998E-3</v>
          </cell>
          <cell r="O262">
            <v>0.46</v>
          </cell>
        </row>
        <row r="263">
          <cell r="A263" t="str">
            <v>WOHLSTAND</v>
          </cell>
          <cell r="B263" t="str">
            <v>1221-10</v>
          </cell>
          <cell r="C263">
            <v>1639</v>
          </cell>
          <cell r="D263" t="str">
            <v>Medecine Ball</v>
          </cell>
          <cell r="E263" t="str">
            <v>Medicine Ball</v>
          </cell>
          <cell r="F263">
            <v>1</v>
          </cell>
          <cell r="H263" t="str">
            <v>PAIRE</v>
          </cell>
          <cell r="I263">
            <v>4.88</v>
          </cell>
          <cell r="J263">
            <v>0</v>
          </cell>
          <cell r="K263">
            <v>0</v>
          </cell>
          <cell r="L263">
            <v>0</v>
          </cell>
          <cell r="M263" t="str">
            <v>LF</v>
          </cell>
          <cell r="N263">
            <v>8.3999999999999995E-3</v>
          </cell>
          <cell r="O263">
            <v>1.5</v>
          </cell>
        </row>
        <row r="264">
          <cell r="A264" t="str">
            <v>WOHLSTAND</v>
          </cell>
          <cell r="B264" t="str">
            <v>1221-10</v>
          </cell>
          <cell r="C264">
            <v>1640</v>
          </cell>
          <cell r="D264" t="str">
            <v>Medecine Ball</v>
          </cell>
          <cell r="E264" t="str">
            <v>Medicine Ball</v>
          </cell>
          <cell r="F264">
            <v>2</v>
          </cell>
          <cell r="H264" t="str">
            <v>PAIRE</v>
          </cell>
          <cell r="I264">
            <v>5.98</v>
          </cell>
          <cell r="J264">
            <v>0</v>
          </cell>
          <cell r="K264">
            <v>0</v>
          </cell>
          <cell r="L264">
            <v>0</v>
          </cell>
          <cell r="M264" t="str">
            <v>LF</v>
          </cell>
          <cell r="N264">
            <v>8.3999999999999995E-3</v>
          </cell>
          <cell r="O264">
            <v>2.5</v>
          </cell>
        </row>
        <row r="265">
          <cell r="A265" t="str">
            <v>WOHLSTAND</v>
          </cell>
          <cell r="B265" t="str">
            <v>1221-10</v>
          </cell>
          <cell r="C265">
            <v>1641</v>
          </cell>
          <cell r="D265" t="str">
            <v>Medecine Ball</v>
          </cell>
          <cell r="E265" t="str">
            <v>Medicine Ball</v>
          </cell>
          <cell r="F265">
            <v>3</v>
          </cell>
          <cell r="H265" t="str">
            <v>PAIRE</v>
          </cell>
          <cell r="I265">
            <v>7.5</v>
          </cell>
          <cell r="J265">
            <v>0</v>
          </cell>
          <cell r="K265">
            <v>0</v>
          </cell>
          <cell r="L265">
            <v>0</v>
          </cell>
          <cell r="M265" t="str">
            <v>LF</v>
          </cell>
          <cell r="N265">
            <v>1.44E-2</v>
          </cell>
          <cell r="O265">
            <v>3.5</v>
          </cell>
        </row>
        <row r="266">
          <cell r="A266" t="str">
            <v>WOHLSTAND</v>
          </cell>
          <cell r="B266" t="str">
            <v>1221-10</v>
          </cell>
          <cell r="C266">
            <v>1642</v>
          </cell>
          <cell r="D266" t="str">
            <v>Medecine Ball</v>
          </cell>
          <cell r="E266" t="str">
            <v>Medicine Ball</v>
          </cell>
          <cell r="F266">
            <v>4</v>
          </cell>
          <cell r="H266" t="str">
            <v>PAIRE</v>
          </cell>
          <cell r="I266">
            <v>8.8699999999999992</v>
          </cell>
          <cell r="J266">
            <v>0</v>
          </cell>
          <cell r="K266">
            <v>0</v>
          </cell>
          <cell r="L266">
            <v>0</v>
          </cell>
          <cell r="M266" t="str">
            <v>LF</v>
          </cell>
          <cell r="N266">
            <v>1.44E-2</v>
          </cell>
          <cell r="O266">
            <v>4.5</v>
          </cell>
        </row>
        <row r="267">
          <cell r="A267" t="str">
            <v>WOHLSTAND</v>
          </cell>
          <cell r="B267" t="str">
            <v>1221-10</v>
          </cell>
          <cell r="C267">
            <v>1643</v>
          </cell>
          <cell r="D267" t="str">
            <v>Medecine Ball</v>
          </cell>
          <cell r="E267" t="str">
            <v>Medicine Ball</v>
          </cell>
          <cell r="F267">
            <v>5</v>
          </cell>
          <cell r="H267" t="str">
            <v>PAIRE</v>
          </cell>
          <cell r="I267">
            <v>10.55</v>
          </cell>
          <cell r="J267">
            <v>0</v>
          </cell>
          <cell r="K267">
            <v>0</v>
          </cell>
          <cell r="L267">
            <v>0</v>
          </cell>
          <cell r="M267" t="str">
            <v>LF</v>
          </cell>
          <cell r="N267">
            <v>1.44E-2</v>
          </cell>
          <cell r="O267">
            <v>5.5</v>
          </cell>
        </row>
        <row r="268">
          <cell r="A268" t="str">
            <v>WOHLSTAND</v>
          </cell>
          <cell r="B268" t="str">
            <v>1221-10</v>
          </cell>
          <cell r="C268" t="str">
            <v/>
          </cell>
          <cell r="D268" t="str">
            <v>Medecine Ball</v>
          </cell>
          <cell r="E268" t="str">
            <v>Medicine Ball</v>
          </cell>
          <cell r="F268">
            <v>6</v>
          </cell>
          <cell r="H268" t="str">
            <v>PAIRE</v>
          </cell>
          <cell r="I268">
            <v>12.44</v>
          </cell>
          <cell r="J268">
            <v>0</v>
          </cell>
          <cell r="K268">
            <v>0</v>
          </cell>
          <cell r="L268">
            <v>0</v>
          </cell>
          <cell r="M268" t="str">
            <v>LF</v>
          </cell>
          <cell r="N268">
            <v>0</v>
          </cell>
          <cell r="O268">
            <v>0</v>
          </cell>
        </row>
        <row r="269">
          <cell r="A269" t="str">
            <v>WOHLSTAND</v>
          </cell>
          <cell r="B269" t="str">
            <v>1221-10</v>
          </cell>
          <cell r="C269" t="str">
            <v/>
          </cell>
          <cell r="D269" t="str">
            <v>Medecine Ball</v>
          </cell>
          <cell r="E269" t="str">
            <v>Medicine Ball</v>
          </cell>
          <cell r="F269">
            <v>7</v>
          </cell>
          <cell r="H269" t="str">
            <v>PAIRE</v>
          </cell>
          <cell r="I269">
            <v>14.33</v>
          </cell>
          <cell r="J269">
            <v>0</v>
          </cell>
          <cell r="K269">
            <v>0</v>
          </cell>
          <cell r="L269">
            <v>0</v>
          </cell>
          <cell r="M269" t="str">
            <v>LF</v>
          </cell>
          <cell r="N269">
            <v>0</v>
          </cell>
          <cell r="O269">
            <v>0</v>
          </cell>
        </row>
        <row r="270">
          <cell r="A270" t="str">
            <v>WOHLSTAND</v>
          </cell>
          <cell r="B270" t="str">
            <v>1221-10</v>
          </cell>
          <cell r="C270" t="str">
            <v/>
          </cell>
          <cell r="D270" t="str">
            <v>Medecine Ball</v>
          </cell>
          <cell r="E270" t="str">
            <v>Medicine Ball</v>
          </cell>
          <cell r="F270">
            <v>8</v>
          </cell>
          <cell r="H270" t="str">
            <v>PAIRE</v>
          </cell>
          <cell r="I270">
            <v>15.43</v>
          </cell>
          <cell r="J270">
            <v>0</v>
          </cell>
          <cell r="K270">
            <v>0</v>
          </cell>
          <cell r="L270">
            <v>0</v>
          </cell>
          <cell r="M270" t="str">
            <v>LF</v>
          </cell>
          <cell r="N270">
            <v>0</v>
          </cell>
          <cell r="O270">
            <v>0</v>
          </cell>
        </row>
        <row r="271">
          <cell r="A271" t="str">
            <v>WOHLSTAND</v>
          </cell>
          <cell r="B271" t="str">
            <v>1221-10</v>
          </cell>
          <cell r="C271" t="str">
            <v/>
          </cell>
          <cell r="D271" t="str">
            <v>Medecine Ball</v>
          </cell>
          <cell r="E271" t="str">
            <v>Medicine Ball</v>
          </cell>
          <cell r="F271">
            <v>9</v>
          </cell>
          <cell r="H271" t="str">
            <v>PAIRE</v>
          </cell>
          <cell r="I271">
            <v>16.850000000000001</v>
          </cell>
          <cell r="J271">
            <v>0</v>
          </cell>
          <cell r="K271">
            <v>0</v>
          </cell>
          <cell r="L271">
            <v>0</v>
          </cell>
          <cell r="M271" t="str">
            <v>LF</v>
          </cell>
          <cell r="N271">
            <v>0</v>
          </cell>
          <cell r="O271">
            <v>0</v>
          </cell>
        </row>
        <row r="272">
          <cell r="A272" t="str">
            <v>WOHLSTAND</v>
          </cell>
          <cell r="B272" t="str">
            <v>1221-10</v>
          </cell>
          <cell r="C272" t="str">
            <v/>
          </cell>
          <cell r="D272" t="str">
            <v>Medecine Ball</v>
          </cell>
          <cell r="E272" t="str">
            <v>Medicine Ball</v>
          </cell>
          <cell r="F272">
            <v>10</v>
          </cell>
          <cell r="H272" t="str">
            <v>PAIRE</v>
          </cell>
          <cell r="I272">
            <v>18.28</v>
          </cell>
          <cell r="J272">
            <v>0</v>
          </cell>
          <cell r="K272">
            <v>0</v>
          </cell>
          <cell r="L272">
            <v>0</v>
          </cell>
          <cell r="M272" t="str">
            <v>LF</v>
          </cell>
          <cell r="N272">
            <v>0</v>
          </cell>
          <cell r="O272">
            <v>0</v>
          </cell>
        </row>
        <row r="273">
          <cell r="A273" t="str">
            <v>WOHLSTAND</v>
          </cell>
          <cell r="B273" t="str">
            <v>1211-06</v>
          </cell>
          <cell r="C273">
            <v>0</v>
          </cell>
          <cell r="D273" t="str">
            <v>Musclets</v>
          </cell>
          <cell r="E273" t="str">
            <v>FOAM HAND GRIP</v>
          </cell>
          <cell r="H273" t="str">
            <v>PAIRE</v>
          </cell>
          <cell r="I273">
            <v>0.8</v>
          </cell>
          <cell r="J273">
            <v>0</v>
          </cell>
          <cell r="K273">
            <v>0</v>
          </cell>
          <cell r="L273">
            <v>0</v>
          </cell>
          <cell r="M273" t="str">
            <v>LF</v>
          </cell>
          <cell r="N273">
            <v>0</v>
          </cell>
          <cell r="O273">
            <v>0</v>
          </cell>
        </row>
        <row r="274">
          <cell r="A274" t="str">
            <v>WOHLSTAND</v>
          </cell>
          <cell r="B274" t="str">
            <v>1211-23</v>
          </cell>
          <cell r="C274">
            <v>0</v>
          </cell>
          <cell r="D274" t="str">
            <v>Musclets Hand Grip Light</v>
          </cell>
          <cell r="E274" t="str">
            <v>MUSCLETS HAND GRIP LIGHT</v>
          </cell>
          <cell r="H274" t="str">
            <v>PIECE</v>
          </cell>
          <cell r="I274">
            <v>1.44</v>
          </cell>
          <cell r="J274">
            <v>0</v>
          </cell>
          <cell r="K274">
            <v>0</v>
          </cell>
          <cell r="L274">
            <v>0</v>
          </cell>
          <cell r="M274" t="str">
            <v>LF</v>
          </cell>
          <cell r="N274">
            <v>0</v>
          </cell>
          <cell r="O274">
            <v>0</v>
          </cell>
        </row>
        <row r="275">
          <cell r="A275" t="str">
            <v>WOHLSTAND</v>
          </cell>
          <cell r="B275" t="str">
            <v>1233-01</v>
          </cell>
          <cell r="C275">
            <v>1682</v>
          </cell>
          <cell r="D275" t="str">
            <v>Pilates Ring</v>
          </cell>
          <cell r="E275" t="str">
            <v>Pilates Ring, 38cm, w/one color black logo</v>
          </cell>
          <cell r="F275" t="str">
            <v>black+light grey paddles</v>
          </cell>
          <cell r="H275" t="str">
            <v>PIECE</v>
          </cell>
          <cell r="I275">
            <v>2.8</v>
          </cell>
          <cell r="J275">
            <v>0</v>
          </cell>
          <cell r="K275">
            <v>0</v>
          </cell>
          <cell r="L275">
            <v>0</v>
          </cell>
          <cell r="M275" t="str">
            <v>LF</v>
          </cell>
          <cell r="N275">
            <v>1.0231199999999999E-2</v>
          </cell>
          <cell r="O275">
            <v>0.65</v>
          </cell>
        </row>
        <row r="276">
          <cell r="A276" t="str">
            <v>WOHLSTAND</v>
          </cell>
          <cell r="B276" t="str">
            <v>1110-22</v>
          </cell>
          <cell r="C276">
            <v>1684</v>
          </cell>
          <cell r="D276" t="str">
            <v xml:space="preserve">Pinces Metal Stop Disque </v>
          </cell>
          <cell r="E276" t="str">
            <v>Collars for Olympic Bar</v>
          </cell>
          <cell r="H276" t="str">
            <v>PAIRE</v>
          </cell>
          <cell r="I276">
            <v>1.3</v>
          </cell>
          <cell r="J276">
            <v>0</v>
          </cell>
          <cell r="K276">
            <v>0</v>
          </cell>
          <cell r="L276">
            <v>0</v>
          </cell>
          <cell r="M276" t="str">
            <v>LF</v>
          </cell>
          <cell r="N276">
            <v>5.8574380165289251E-4</v>
          </cell>
          <cell r="O276">
            <v>0.18842975206611573</v>
          </cell>
        </row>
        <row r="277">
          <cell r="A277" t="str">
            <v>WOHLSTAND</v>
          </cell>
          <cell r="B277" t="str">
            <v>1225-25</v>
          </cell>
          <cell r="C277">
            <v>0</v>
          </cell>
          <cell r="D277" t="str">
            <v>Physio Roll 45Cm</v>
          </cell>
          <cell r="E277" t="str">
            <v>Peanut Gym Ball</v>
          </cell>
          <cell r="F277" t="str">
            <v>45cm</v>
          </cell>
          <cell r="H277" t="str">
            <v>PIECE</v>
          </cell>
          <cell r="I277">
            <v>3.2</v>
          </cell>
          <cell r="J277">
            <v>0</v>
          </cell>
          <cell r="K277">
            <v>0</v>
          </cell>
          <cell r="L277">
            <v>0</v>
          </cell>
          <cell r="M277" t="str">
            <v>LF</v>
          </cell>
          <cell r="N277">
            <v>0</v>
          </cell>
          <cell r="O277">
            <v>0</v>
          </cell>
        </row>
        <row r="278">
          <cell r="A278" t="str">
            <v>WOHLSTAND</v>
          </cell>
          <cell r="B278" t="str">
            <v>1226-06</v>
          </cell>
          <cell r="C278">
            <v>1436</v>
          </cell>
          <cell r="D278" t="str">
            <v>Plateau De Freeman</v>
          </cell>
          <cell r="E278" t="str">
            <v>Wooden Balance Board</v>
          </cell>
          <cell r="H278" t="str">
            <v>PIECE</v>
          </cell>
          <cell r="I278">
            <v>4.5</v>
          </cell>
          <cell r="J278">
            <v>0</v>
          </cell>
          <cell r="K278">
            <v>0</v>
          </cell>
          <cell r="L278">
            <v>0</v>
          </cell>
          <cell r="M278" t="str">
            <v>LF</v>
          </cell>
          <cell r="N278">
            <v>1.66175E-2</v>
          </cell>
          <cell r="O278">
            <v>1.6</v>
          </cell>
        </row>
        <row r="279">
          <cell r="A279" t="str">
            <v>WOHLSTAND</v>
          </cell>
          <cell r="C279">
            <v>0</v>
          </cell>
          <cell r="D279" t="str">
            <v>Plots Pour Steps</v>
          </cell>
          <cell r="H279" t="str">
            <v>PIECE</v>
          </cell>
          <cell r="I279">
            <v>1.9</v>
          </cell>
          <cell r="J279">
            <v>0</v>
          </cell>
          <cell r="K279">
            <v>0</v>
          </cell>
          <cell r="L279">
            <v>0</v>
          </cell>
          <cell r="M279" t="str">
            <v>LF</v>
          </cell>
          <cell r="N279">
            <v>1.01695E-2</v>
          </cell>
          <cell r="O279">
            <v>1.5</v>
          </cell>
        </row>
        <row r="280">
          <cell r="A280" t="str">
            <v>WOHLSTAND</v>
          </cell>
          <cell r="B280" t="str">
            <v>PL01</v>
          </cell>
          <cell r="C280">
            <v>3554</v>
          </cell>
          <cell r="D280" t="str">
            <v>Plyobox Set</v>
          </cell>
          <cell r="E280" t="str">
            <v>Plyobox set</v>
          </cell>
          <cell r="H280" t="str">
            <v>SET</v>
          </cell>
          <cell r="I280">
            <v>50</v>
          </cell>
          <cell r="J280">
            <v>0</v>
          </cell>
          <cell r="K280">
            <v>0</v>
          </cell>
          <cell r="L280">
            <v>0</v>
          </cell>
          <cell r="M280" t="str">
            <v>LF</v>
          </cell>
          <cell r="N280">
            <v>0.30068887500000002</v>
          </cell>
          <cell r="O280">
            <v>42</v>
          </cell>
        </row>
        <row r="281">
          <cell r="A281" t="str">
            <v>WOHLSTAND</v>
          </cell>
          <cell r="B281" t="str">
            <v>1102-53</v>
          </cell>
          <cell r="C281" t="str">
            <v/>
          </cell>
          <cell r="D281" t="str">
            <v>Poignée pour Core Plate</v>
          </cell>
          <cell r="E281" t="str">
            <v>Landmine Handle</v>
          </cell>
          <cell r="H281" t="str">
            <v>PIECE</v>
          </cell>
          <cell r="I281">
            <v>8.8000000000000007</v>
          </cell>
          <cell r="J281">
            <v>0</v>
          </cell>
          <cell r="K281">
            <v>0</v>
          </cell>
          <cell r="L281">
            <v>0</v>
          </cell>
          <cell r="M281" t="str">
            <v>LF</v>
          </cell>
          <cell r="N281">
            <v>6.5292500000000003E-2</v>
          </cell>
          <cell r="O281">
            <v>11.5</v>
          </cell>
        </row>
        <row r="282">
          <cell r="A282" t="str">
            <v>WOHLSTAND</v>
          </cell>
          <cell r="B282" t="str">
            <v>1123-10</v>
          </cell>
          <cell r="C282">
            <v>3691</v>
          </cell>
          <cell r="D282" t="str">
            <v>Power Bag 5Kg</v>
          </cell>
          <cell r="E282" t="str">
            <v>POWER BAG 5KG</v>
          </cell>
          <cell r="H282" t="str">
            <v>PIECE</v>
          </cell>
          <cell r="I282">
            <v>9.1199999999999992</v>
          </cell>
          <cell r="J282">
            <v>0</v>
          </cell>
          <cell r="K282">
            <v>0</v>
          </cell>
          <cell r="L282">
            <v>0</v>
          </cell>
          <cell r="M282" t="str">
            <v>LF</v>
          </cell>
          <cell r="N282">
            <v>3.3984E-2</v>
          </cell>
          <cell r="O282">
            <v>6</v>
          </cell>
        </row>
        <row r="283">
          <cell r="A283" t="str">
            <v>WOHLSTAND</v>
          </cell>
          <cell r="B283" t="str">
            <v>1123-10</v>
          </cell>
          <cell r="C283">
            <v>3692</v>
          </cell>
          <cell r="D283" t="str">
            <v>Power Bag 10Kg</v>
          </cell>
          <cell r="E283" t="str">
            <v>POWER BAG 10KG</v>
          </cell>
          <cell r="H283" t="str">
            <v>PIECE</v>
          </cell>
          <cell r="I283">
            <v>9.92</v>
          </cell>
          <cell r="J283">
            <v>0</v>
          </cell>
          <cell r="K283">
            <v>0</v>
          </cell>
          <cell r="L283">
            <v>0</v>
          </cell>
          <cell r="M283" t="str">
            <v>LF</v>
          </cell>
          <cell r="N283">
            <v>3.3984E-2</v>
          </cell>
          <cell r="O283">
            <v>11</v>
          </cell>
        </row>
        <row r="284">
          <cell r="A284" t="str">
            <v>WOHLSTAND</v>
          </cell>
          <cell r="B284" t="str">
            <v>1123-10</v>
          </cell>
          <cell r="C284">
            <v>3693</v>
          </cell>
          <cell r="D284" t="str">
            <v>Power Bag 15Kg</v>
          </cell>
          <cell r="E284" t="str">
            <v>POWER BAG 15KG</v>
          </cell>
          <cell r="H284" t="str">
            <v>PIECE</v>
          </cell>
          <cell r="I284">
            <v>11.2</v>
          </cell>
          <cell r="J284">
            <v>0</v>
          </cell>
          <cell r="K284">
            <v>0</v>
          </cell>
          <cell r="L284">
            <v>0</v>
          </cell>
          <cell r="M284" t="str">
            <v>LF</v>
          </cell>
          <cell r="N284">
            <v>3.3984E-2</v>
          </cell>
          <cell r="O284">
            <v>16</v>
          </cell>
        </row>
        <row r="285">
          <cell r="A285" t="str">
            <v>WOHLSTAND</v>
          </cell>
          <cell r="B285" t="str">
            <v>1123-10</v>
          </cell>
          <cell r="C285">
            <v>3694</v>
          </cell>
          <cell r="D285" t="str">
            <v>Power Bag 20Kg</v>
          </cell>
          <cell r="E285" t="str">
            <v>POWER BAG 20KG</v>
          </cell>
          <cell r="H285" t="str">
            <v>PIECE</v>
          </cell>
          <cell r="I285">
            <v>12.8</v>
          </cell>
          <cell r="J285">
            <v>0</v>
          </cell>
          <cell r="K285">
            <v>0</v>
          </cell>
          <cell r="L285">
            <v>0</v>
          </cell>
          <cell r="M285" t="str">
            <v>LF</v>
          </cell>
          <cell r="N285">
            <v>3.3984E-2</v>
          </cell>
          <cell r="O285">
            <v>21</v>
          </cell>
        </row>
        <row r="286">
          <cell r="A286" t="str">
            <v>WOHLSTAND</v>
          </cell>
          <cell r="B286" t="str">
            <v>1123-10</v>
          </cell>
          <cell r="C286">
            <v>3695</v>
          </cell>
          <cell r="D286" t="str">
            <v>Power Bag 25Kg</v>
          </cell>
          <cell r="E286" t="str">
            <v>POWER BAG 25KG</v>
          </cell>
          <cell r="H286" t="str">
            <v>PIECE</v>
          </cell>
          <cell r="I286">
            <v>14.4</v>
          </cell>
          <cell r="J286">
            <v>0</v>
          </cell>
          <cell r="K286">
            <v>0</v>
          </cell>
          <cell r="L286">
            <v>0</v>
          </cell>
          <cell r="M286" t="str">
            <v>LF</v>
          </cell>
          <cell r="N286">
            <v>3.3984E-2</v>
          </cell>
          <cell r="O286">
            <v>26</v>
          </cell>
        </row>
        <row r="287">
          <cell r="A287" t="str">
            <v>WOHLSTAND</v>
          </cell>
          <cell r="C287">
            <v>3697</v>
          </cell>
          <cell r="D287" t="str">
            <v>Power Band Extra Light</v>
          </cell>
          <cell r="E287" t="str">
            <v>POWER BAND EXTRA LIGHT</v>
          </cell>
          <cell r="F287" t="str">
            <v>2080*4.5*13mm, rouge</v>
          </cell>
          <cell r="H287" t="str">
            <v>PIECE</v>
          </cell>
          <cell r="I287">
            <v>1.77</v>
          </cell>
          <cell r="J287">
            <v>0</v>
          </cell>
          <cell r="K287">
            <v>0</v>
          </cell>
          <cell r="L287">
            <v>0</v>
          </cell>
          <cell r="N287">
            <v>8.160000000000001E-4</v>
          </cell>
          <cell r="O287">
            <v>0.12</v>
          </cell>
        </row>
        <row r="288">
          <cell r="A288" t="str">
            <v>WOHLSTAND</v>
          </cell>
          <cell r="C288">
            <v>3696</v>
          </cell>
          <cell r="D288" t="str">
            <v>Power Band Light</v>
          </cell>
          <cell r="E288" t="str">
            <v>POWER BAND LIGHT</v>
          </cell>
          <cell r="F288" t="str">
            <v>2080*4.5*21mm, noir</v>
          </cell>
          <cell r="H288" t="str">
            <v>PIECE</v>
          </cell>
          <cell r="I288">
            <v>2.89</v>
          </cell>
          <cell r="J288">
            <v>0</v>
          </cell>
          <cell r="K288">
            <v>0</v>
          </cell>
          <cell r="L288">
            <v>0</v>
          </cell>
          <cell r="N288">
            <v>8.160000000000001E-4</v>
          </cell>
          <cell r="O288">
            <v>0.22</v>
          </cell>
        </row>
        <row r="289">
          <cell r="A289" t="str">
            <v>WOHLSTAND</v>
          </cell>
          <cell r="C289">
            <v>3699</v>
          </cell>
          <cell r="D289" t="str">
            <v>Power Band Medium 2</v>
          </cell>
          <cell r="E289" t="str">
            <v>POWER BAND MEDIUM</v>
          </cell>
          <cell r="F289" t="str">
            <v>2080*4.5*32mm, bleu</v>
          </cell>
          <cell r="H289" t="str">
            <v>PIECE</v>
          </cell>
          <cell r="I289">
            <v>4.32</v>
          </cell>
          <cell r="J289">
            <v>0</v>
          </cell>
          <cell r="K289">
            <v>0</v>
          </cell>
          <cell r="L289">
            <v>0</v>
          </cell>
          <cell r="N289">
            <v>8.160000000000001E-4</v>
          </cell>
          <cell r="O289">
            <v>0.31</v>
          </cell>
        </row>
        <row r="290">
          <cell r="A290" t="str">
            <v>WOHLSTAND</v>
          </cell>
          <cell r="C290">
            <v>3700</v>
          </cell>
          <cell r="D290" t="str">
            <v>Power Band Strong</v>
          </cell>
          <cell r="E290" t="str">
            <v>POWER BAND STRONG</v>
          </cell>
          <cell r="F290" t="str">
            <v xml:space="preserve">2080*4.5*45mm, </v>
          </cell>
          <cell r="H290" t="str">
            <v>PIECE</v>
          </cell>
          <cell r="I290">
            <v>6.05</v>
          </cell>
          <cell r="J290">
            <v>0</v>
          </cell>
          <cell r="K290">
            <v>0</v>
          </cell>
          <cell r="L290">
            <v>0</v>
          </cell>
          <cell r="N290">
            <v>1.3600000000000001E-3</v>
          </cell>
          <cell r="O290">
            <v>0.7</v>
          </cell>
        </row>
        <row r="291">
          <cell r="A291" t="str">
            <v>WOHLSTAND</v>
          </cell>
          <cell r="C291">
            <v>3698</v>
          </cell>
          <cell r="D291" t="str">
            <v>Power Band Extra Strong</v>
          </cell>
          <cell r="E291" t="str">
            <v>POWER BAND EXTRA STRONG</v>
          </cell>
          <cell r="F291" t="str">
            <v>2080*4.5*64mm</v>
          </cell>
          <cell r="H291" t="str">
            <v>PIECE</v>
          </cell>
          <cell r="I291">
            <v>8.6</v>
          </cell>
          <cell r="J291">
            <v>0</v>
          </cell>
          <cell r="K291">
            <v>0</v>
          </cell>
          <cell r="L291">
            <v>0</v>
          </cell>
          <cell r="N291">
            <v>1.3600000000000001E-3</v>
          </cell>
          <cell r="O291">
            <v>0.7</v>
          </cell>
        </row>
        <row r="292">
          <cell r="A292" t="str">
            <v>WOHLSTAND</v>
          </cell>
          <cell r="B292" t="str">
            <v>1213-23</v>
          </cell>
          <cell r="C292" t="str">
            <v/>
          </cell>
          <cell r="D292" t="str">
            <v>Power Band Latex SET Light</v>
          </cell>
          <cell r="E292" t="str">
            <v>Latex Power Band Loop set</v>
          </cell>
          <cell r="F292" t="str">
            <v xml:space="preserve">     2080x4.5x13mm_x000D_     2080x4.5x21mm_x000D_     2080x4.5x32mm</v>
          </cell>
          <cell r="H292" t="str">
            <v>SET</v>
          </cell>
          <cell r="I292">
            <v>10.6</v>
          </cell>
          <cell r="J292">
            <v>0</v>
          </cell>
          <cell r="K292">
            <v>0</v>
          </cell>
          <cell r="L292">
            <v>0</v>
          </cell>
          <cell r="M292" t="str">
            <v>LF</v>
          </cell>
          <cell r="N292">
            <v>1.7024000000000002E-3</v>
          </cell>
          <cell r="O292">
            <v>0.65</v>
          </cell>
        </row>
        <row r="293">
          <cell r="A293" t="str">
            <v>WOHLSTAND</v>
          </cell>
          <cell r="B293" t="str">
            <v>1213-23</v>
          </cell>
          <cell r="C293" t="str">
            <v/>
          </cell>
          <cell r="D293" t="str">
            <v>Power Band Latex SET Strong</v>
          </cell>
          <cell r="E293" t="str">
            <v>Latex Power Band Loop set</v>
          </cell>
          <cell r="F293" t="str">
            <v xml:space="preserve">     2080x4.5x45mm_x000D_     2080x4.5x64mm_x000D_     2080x4.5x83mm</v>
          </cell>
          <cell r="H293" t="str">
            <v>SET</v>
          </cell>
          <cell r="I293">
            <v>30.92</v>
          </cell>
          <cell r="J293">
            <v>0</v>
          </cell>
          <cell r="K293">
            <v>0</v>
          </cell>
          <cell r="L293">
            <v>0</v>
          </cell>
          <cell r="M293" t="str">
            <v>LF</v>
          </cell>
          <cell r="N293">
            <v>3.4048000000000004E-3</v>
          </cell>
          <cell r="O293">
            <v>1.9</v>
          </cell>
        </row>
        <row r="294">
          <cell r="A294" t="str">
            <v>WOHLSTAND</v>
          </cell>
          <cell r="C294">
            <v>2584</v>
          </cell>
          <cell r="D294" t="str">
            <v>Push Up Bar S</v>
          </cell>
          <cell r="E294" t="str">
            <v>PUSH UP BAR S</v>
          </cell>
          <cell r="H294" t="str">
            <v>PAIRE</v>
          </cell>
          <cell r="I294">
            <v>2.85</v>
          </cell>
          <cell r="J294">
            <v>0</v>
          </cell>
          <cell r="K294">
            <v>0</v>
          </cell>
          <cell r="L294">
            <v>0</v>
          </cell>
          <cell r="M294" t="str">
            <v>LF</v>
          </cell>
          <cell r="N294">
            <v>4.9632000000000001E-3</v>
          </cell>
          <cell r="O294">
            <v>0.95</v>
          </cell>
        </row>
        <row r="295">
          <cell r="A295" t="str">
            <v>WOHLSTAND</v>
          </cell>
          <cell r="C295">
            <v>2585</v>
          </cell>
          <cell r="D295" t="str">
            <v>Push Up Rotatifs</v>
          </cell>
          <cell r="E295" t="str">
            <v xml:space="preserve">TWISTER PUSH UP BAR </v>
          </cell>
          <cell r="H295" t="str">
            <v>PAIRE</v>
          </cell>
          <cell r="I295">
            <v>2.66</v>
          </cell>
          <cell r="J295">
            <v>0</v>
          </cell>
          <cell r="K295">
            <v>0</v>
          </cell>
          <cell r="L295">
            <v>0</v>
          </cell>
          <cell r="M295" t="str">
            <v>LF</v>
          </cell>
          <cell r="N295">
            <v>4.1615999999999997E-3</v>
          </cell>
          <cell r="O295">
            <v>0.7</v>
          </cell>
        </row>
        <row r="296">
          <cell r="A296" t="str">
            <v>WOHLSTAND</v>
          </cell>
          <cell r="C296">
            <v>1697</v>
          </cell>
          <cell r="D296" t="str">
            <v>Rack 10 Kits Pump</v>
          </cell>
          <cell r="E296" t="str">
            <v>Kit Pump Rack for 10pcs</v>
          </cell>
          <cell r="H296" t="str">
            <v>PIECE</v>
          </cell>
          <cell r="I296">
            <v>41</v>
          </cell>
          <cell r="J296">
            <v>0</v>
          </cell>
          <cell r="K296">
            <v>0</v>
          </cell>
          <cell r="L296">
            <v>0</v>
          </cell>
          <cell r="M296" t="str">
            <v>LF</v>
          </cell>
          <cell r="N296">
            <v>0.11304</v>
          </cell>
          <cell r="O296">
            <v>21.3</v>
          </cell>
        </row>
        <row r="297">
          <cell r="A297" t="str">
            <v>WOHLSTAND</v>
          </cell>
          <cell r="B297" t="str">
            <v>1101-16</v>
          </cell>
          <cell r="C297">
            <v>1699</v>
          </cell>
          <cell r="D297" t="str">
            <v>Rack 20 Kits Pump Gris</v>
          </cell>
          <cell r="E297" t="str">
            <v>Rack 20 Kit Pump, grey</v>
          </cell>
          <cell r="H297" t="str">
            <v>SET</v>
          </cell>
          <cell r="I297">
            <v>79.5</v>
          </cell>
          <cell r="J297">
            <v>0</v>
          </cell>
          <cell r="K297">
            <v>0</v>
          </cell>
          <cell r="L297">
            <v>0</v>
          </cell>
          <cell r="M297" t="str">
            <v>LF</v>
          </cell>
          <cell r="N297">
            <v>0.18804800000000002</v>
          </cell>
          <cell r="O297">
            <v>47</v>
          </cell>
        </row>
        <row r="298">
          <cell r="A298" t="str">
            <v>WOHLSTAND</v>
          </cell>
          <cell r="B298" t="str">
            <v>1101-15</v>
          </cell>
          <cell r="C298">
            <v>2904</v>
          </cell>
          <cell r="D298" t="str">
            <v>Rack 20 Kits Pump Noir</v>
          </cell>
          <cell r="E298" t="str">
            <v>Rack 20 Kit Pump, black</v>
          </cell>
          <cell r="H298" t="str">
            <v>PIECE</v>
          </cell>
          <cell r="I298">
            <v>134.9</v>
          </cell>
          <cell r="J298">
            <v>0</v>
          </cell>
          <cell r="K298">
            <v>0</v>
          </cell>
          <cell r="L298">
            <v>0</v>
          </cell>
          <cell r="M298" t="str">
            <v>LF</v>
          </cell>
          <cell r="N298">
            <v>0.47586000000000006</v>
          </cell>
          <cell r="O298">
            <v>99</v>
          </cell>
        </row>
        <row r="299">
          <cell r="A299" t="str">
            <v>WOHLSTAND</v>
          </cell>
          <cell r="B299" t="str">
            <v>1101-18</v>
          </cell>
          <cell r="C299">
            <v>1992</v>
          </cell>
          <cell r="D299" t="str">
            <v>Rack 20 Kits Pump Noir 2</v>
          </cell>
          <cell r="E299" t="str">
            <v>Rack 20 Kit Pump, black</v>
          </cell>
          <cell r="H299" t="str">
            <v>PIECE</v>
          </cell>
          <cell r="I299">
            <v>72</v>
          </cell>
          <cell r="J299">
            <v>0</v>
          </cell>
          <cell r="K299">
            <v>0</v>
          </cell>
          <cell r="L299">
            <v>0</v>
          </cell>
          <cell r="M299" t="str">
            <v>LF</v>
          </cell>
          <cell r="N299">
            <v>9.6000000000000002E-2</v>
          </cell>
          <cell r="O299">
            <v>34</v>
          </cell>
        </row>
        <row r="300">
          <cell r="A300" t="str">
            <v>WOHLSTAND</v>
          </cell>
          <cell r="C300">
            <v>2345</v>
          </cell>
          <cell r="D300" t="str">
            <v>Rack 5 Medecine Ball</v>
          </cell>
          <cell r="E300" t="str">
            <v>Rack for 5 Medicine Balls</v>
          </cell>
          <cell r="H300" t="str">
            <v>PIECE</v>
          </cell>
          <cell r="I300">
            <v>24.2</v>
          </cell>
          <cell r="J300">
            <v>0</v>
          </cell>
          <cell r="K300">
            <v>0</v>
          </cell>
          <cell r="L300">
            <v>0</v>
          </cell>
          <cell r="M300" t="str">
            <v>LF</v>
          </cell>
          <cell r="N300">
            <v>0.150864</v>
          </cell>
          <cell r="O300">
            <v>24</v>
          </cell>
        </row>
        <row r="301">
          <cell r="A301" t="str">
            <v>WOHLSTAND</v>
          </cell>
          <cell r="B301" t="str">
            <v>R11537</v>
          </cell>
          <cell r="C301">
            <v>1704</v>
          </cell>
          <cell r="D301" t="str">
            <v>Rack 9 Gymball</v>
          </cell>
          <cell r="E301" t="str">
            <v>Rack for 9 Gymballs</v>
          </cell>
          <cell r="H301" t="str">
            <v>PIECE</v>
          </cell>
          <cell r="I301">
            <v>44.5</v>
          </cell>
          <cell r="J301">
            <v>0</v>
          </cell>
          <cell r="K301">
            <v>0</v>
          </cell>
          <cell r="L301">
            <v>0</v>
          </cell>
          <cell r="M301" t="str">
            <v>LF</v>
          </cell>
          <cell r="N301">
            <v>8.1625000000000003E-2</v>
          </cell>
          <cell r="O301">
            <v>12.2</v>
          </cell>
        </row>
        <row r="302">
          <cell r="A302" t="str">
            <v>WOHLSTAND</v>
          </cell>
          <cell r="C302">
            <v>1718</v>
          </cell>
          <cell r="D302" t="str">
            <v>Rack Accessoires</v>
          </cell>
          <cell r="E302" t="str">
            <v>Rack for Machine Accessories</v>
          </cell>
          <cell r="H302" t="str">
            <v>PIECE</v>
          </cell>
          <cell r="I302">
            <v>69.900000000000006</v>
          </cell>
          <cell r="J302">
            <v>0</v>
          </cell>
          <cell r="K302">
            <v>0</v>
          </cell>
          <cell r="L302">
            <v>0</v>
          </cell>
          <cell r="M302" t="str">
            <v>LF</v>
          </cell>
          <cell r="N302">
            <v>5.1486499999999994E-3</v>
          </cell>
          <cell r="O302">
            <v>17.5</v>
          </cell>
        </row>
        <row r="303">
          <cell r="A303" t="str">
            <v>WOHLSTAND</v>
          </cell>
          <cell r="C303">
            <v>3555</v>
          </cell>
          <cell r="D303" t="str">
            <v>Rack Barres Mural</v>
          </cell>
          <cell r="E303" t="str">
            <v>Wall bar rack</v>
          </cell>
          <cell r="H303" t="str">
            <v>PIECE</v>
          </cell>
          <cell r="I303">
            <v>28.5</v>
          </cell>
          <cell r="J303">
            <v>0</v>
          </cell>
          <cell r="K303">
            <v>0</v>
          </cell>
          <cell r="L303">
            <v>0</v>
          </cell>
          <cell r="M303" t="str">
            <v>LF</v>
          </cell>
          <cell r="N303">
            <v>9.1999999999999998E-3</v>
          </cell>
          <cell r="O303">
            <v>8.6</v>
          </cell>
        </row>
        <row r="304">
          <cell r="A304" t="str">
            <v>WOHLSTAND</v>
          </cell>
          <cell r="B304" t="str">
            <v>1101-52</v>
          </cell>
          <cell r="C304">
            <v>0</v>
          </cell>
          <cell r="D304" t="str">
            <v>Rack Barres Or Bl</v>
          </cell>
          <cell r="E304" t="str">
            <v>Rack for barbell</v>
          </cell>
          <cell r="H304" t="str">
            <v>PIECE</v>
          </cell>
          <cell r="I304">
            <v>111.2</v>
          </cell>
          <cell r="J304">
            <v>0</v>
          </cell>
          <cell r="K304">
            <v>0</v>
          </cell>
          <cell r="L304">
            <v>0</v>
          </cell>
          <cell r="M304" t="str">
            <v>LF</v>
          </cell>
          <cell r="N304">
            <v>0.47647600000000001</v>
          </cell>
          <cell r="O304">
            <v>52</v>
          </cell>
        </row>
        <row r="305">
          <cell r="A305" t="str">
            <v>WOHLSTAND</v>
          </cell>
          <cell r="B305" t="str">
            <v>1101-29</v>
          </cell>
          <cell r="C305">
            <v>1705</v>
          </cell>
          <cell r="D305" t="str">
            <v xml:space="preserve">Rack Disques </v>
          </cell>
          <cell r="E305" t="str">
            <v>Rack for plate</v>
          </cell>
          <cell r="H305" t="str">
            <v>PIECE</v>
          </cell>
          <cell r="I305">
            <v>53.6</v>
          </cell>
          <cell r="J305">
            <v>0</v>
          </cell>
          <cell r="K305">
            <v>0</v>
          </cell>
          <cell r="L305">
            <v>0</v>
          </cell>
          <cell r="M305" t="str">
            <v>LF</v>
          </cell>
          <cell r="N305">
            <v>0.17499999999999999</v>
          </cell>
          <cell r="O305">
            <v>15</v>
          </cell>
        </row>
        <row r="306">
          <cell r="A306" t="str">
            <v>WOHLSTAND</v>
          </cell>
          <cell r="B306" t="str">
            <v>1101-23</v>
          </cell>
          <cell r="C306">
            <v>1717</v>
          </cell>
          <cell r="D306" t="str">
            <v>Rack Disques &amp; Barres</v>
          </cell>
          <cell r="E306" t="str">
            <v>Rack for barbell and plate</v>
          </cell>
          <cell r="H306" t="str">
            <v>PIECE</v>
          </cell>
          <cell r="I306">
            <v>32</v>
          </cell>
          <cell r="J306">
            <v>0</v>
          </cell>
          <cell r="K306">
            <v>0</v>
          </cell>
          <cell r="L306">
            <v>0</v>
          </cell>
          <cell r="M306" t="str">
            <v>LF</v>
          </cell>
          <cell r="N306">
            <v>0.12196950000000001</v>
          </cell>
          <cell r="O306">
            <v>33</v>
          </cell>
        </row>
        <row r="307">
          <cell r="A307" t="str">
            <v>WOHLSTAND</v>
          </cell>
          <cell r="B307" t="str">
            <v>1101-28</v>
          </cell>
          <cell r="C307">
            <v>0</v>
          </cell>
          <cell r="D307" t="str">
            <v>Rack Disques Bumper</v>
          </cell>
          <cell r="E307" t="str">
            <v>Rack for Bumper Plates</v>
          </cell>
          <cell r="H307" t="str">
            <v>PIECE</v>
          </cell>
          <cell r="I307">
            <v>42.1</v>
          </cell>
          <cell r="J307">
            <v>0</v>
          </cell>
          <cell r="K307">
            <v>0</v>
          </cell>
          <cell r="L307">
            <v>0</v>
          </cell>
          <cell r="M307" t="str">
            <v>LF</v>
          </cell>
          <cell r="N307">
            <v>0</v>
          </cell>
          <cell r="O307">
            <v>0</v>
          </cell>
        </row>
        <row r="308">
          <cell r="A308" t="str">
            <v>WOHLSTAND</v>
          </cell>
          <cell r="C308">
            <v>1709</v>
          </cell>
          <cell r="D308" t="str">
            <v>Rack Domes Trainer</v>
          </cell>
          <cell r="E308" t="str">
            <v>Dome Trainer Rack</v>
          </cell>
          <cell r="H308" t="str">
            <v>PIECE</v>
          </cell>
          <cell r="I308">
            <v>57.6</v>
          </cell>
          <cell r="J308">
            <v>0</v>
          </cell>
          <cell r="K308">
            <v>0</v>
          </cell>
          <cell r="L308">
            <v>0</v>
          </cell>
          <cell r="M308" t="str">
            <v>LF</v>
          </cell>
          <cell r="N308">
            <v>0</v>
          </cell>
          <cell r="O308">
            <v>0</v>
          </cell>
        </row>
        <row r="309">
          <cell r="A309" t="str">
            <v>WOHLSTAND</v>
          </cell>
          <cell r="C309">
            <v>1710</v>
          </cell>
          <cell r="D309" t="str">
            <v>Rack Foam Roller</v>
          </cell>
          <cell r="E309" t="str">
            <v>Rack Foam Roller</v>
          </cell>
          <cell r="F309" t="str">
            <v>Plus 130$ moule</v>
          </cell>
          <cell r="H309" t="str">
            <v>PIECE</v>
          </cell>
          <cell r="I309">
            <v>4.4000000000000004</v>
          </cell>
          <cell r="J309">
            <v>0</v>
          </cell>
          <cell r="K309">
            <v>0</v>
          </cell>
          <cell r="L309">
            <v>0</v>
          </cell>
          <cell r="M309" t="str">
            <v>LF</v>
          </cell>
          <cell r="N309">
            <v>0</v>
          </cell>
          <cell r="O309">
            <v>0</v>
          </cell>
        </row>
        <row r="310">
          <cell r="A310" t="str">
            <v>WOHLSTAND</v>
          </cell>
          <cell r="B310" t="str">
            <v>1101-41</v>
          </cell>
          <cell r="C310">
            <v>2239</v>
          </cell>
          <cell r="D310" t="str">
            <v>Rack Halteres Fitness Roulant</v>
          </cell>
          <cell r="E310" t="str">
            <v>Dumbbell Storage</v>
          </cell>
          <cell r="H310" t="str">
            <v>PIECE</v>
          </cell>
          <cell r="I310">
            <v>76.8</v>
          </cell>
          <cell r="J310">
            <v>0</v>
          </cell>
          <cell r="K310">
            <v>0</v>
          </cell>
          <cell r="L310">
            <v>0</v>
          </cell>
          <cell r="M310" t="str">
            <v>LF</v>
          </cell>
          <cell r="N310">
            <v>3.5999999999999997E-2</v>
          </cell>
          <cell r="O310">
            <v>28</v>
          </cell>
        </row>
        <row r="311">
          <cell r="A311" t="str">
            <v>WOHLSTAND</v>
          </cell>
          <cell r="B311" t="str">
            <v>1144-00R</v>
          </cell>
          <cell r="C311">
            <v>3777</v>
          </cell>
          <cell r="D311" t="str">
            <v>Rack Haltères Hexagonaux</v>
          </cell>
          <cell r="E311" t="str">
            <v>Hex Dumbbell Rack</v>
          </cell>
          <cell r="H311" t="str">
            <v>PIECE</v>
          </cell>
          <cell r="I311">
            <v>167</v>
          </cell>
          <cell r="J311">
            <v>0</v>
          </cell>
          <cell r="K311">
            <v>0</v>
          </cell>
          <cell r="L311">
            <v>0</v>
          </cell>
          <cell r="M311" t="str">
            <v>LF</v>
          </cell>
          <cell r="N311">
            <v>0.24360600000000004</v>
          </cell>
          <cell r="O311">
            <v>100</v>
          </cell>
        </row>
        <row r="312">
          <cell r="A312" t="str">
            <v>WOHLSTAND</v>
          </cell>
          <cell r="B312" t="str">
            <v>1101-32</v>
          </cell>
          <cell r="C312">
            <v>0</v>
          </cell>
          <cell r="D312" t="str">
            <v>Rack Halteres Rondes 10 Paires</v>
          </cell>
          <cell r="E312" t="str">
            <v>10 Pair Dummbbell Rack</v>
          </cell>
          <cell r="H312" t="str">
            <v>PIECE</v>
          </cell>
          <cell r="I312">
            <v>127</v>
          </cell>
          <cell r="J312">
            <v>0</v>
          </cell>
          <cell r="K312">
            <v>0</v>
          </cell>
          <cell r="L312">
            <v>0</v>
          </cell>
          <cell r="M312" t="str">
            <v>LF</v>
          </cell>
          <cell r="N312">
            <v>0</v>
          </cell>
          <cell r="O312">
            <v>0</v>
          </cell>
        </row>
        <row r="313">
          <cell r="A313" t="str">
            <v>WOHLSTAND</v>
          </cell>
          <cell r="B313" t="str">
            <v>1101-31</v>
          </cell>
          <cell r="C313">
            <v>0</v>
          </cell>
          <cell r="D313" t="str">
            <v>Rack Halteres Rondes 15 Paires</v>
          </cell>
          <cell r="E313" t="str">
            <v>15 Pair Dummbbell Rack</v>
          </cell>
          <cell r="H313" t="str">
            <v>PIECE</v>
          </cell>
          <cell r="I313">
            <v>174.6</v>
          </cell>
          <cell r="J313">
            <v>0</v>
          </cell>
          <cell r="K313">
            <v>0</v>
          </cell>
          <cell r="L313">
            <v>0</v>
          </cell>
          <cell r="M313" t="str">
            <v>LF</v>
          </cell>
          <cell r="N313">
            <v>0</v>
          </cell>
          <cell r="O313">
            <v>0</v>
          </cell>
        </row>
        <row r="314">
          <cell r="A314" t="str">
            <v>WOHLSTAND</v>
          </cell>
          <cell r="B314" t="str">
            <v>1101-63</v>
          </cell>
          <cell r="C314">
            <v>1713</v>
          </cell>
          <cell r="D314" t="str">
            <v>Rack Kettlebell</v>
          </cell>
          <cell r="E314" t="str">
            <v xml:space="preserve">Kettlebell Rack  </v>
          </cell>
          <cell r="F314" t="str">
            <v>80x60x75cm</v>
          </cell>
          <cell r="H314" t="str">
            <v>PIECE</v>
          </cell>
          <cell r="I314">
            <v>47.2</v>
          </cell>
          <cell r="J314">
            <v>0</v>
          </cell>
          <cell r="K314">
            <v>0</v>
          </cell>
          <cell r="L314">
            <v>0</v>
          </cell>
          <cell r="M314" t="str">
            <v>LF</v>
          </cell>
          <cell r="N314">
            <v>0.13030875</v>
          </cell>
          <cell r="O314">
            <v>27.8</v>
          </cell>
        </row>
        <row r="315">
          <cell r="A315" t="str">
            <v>WOHLSTAND</v>
          </cell>
          <cell r="C315">
            <v>1716</v>
          </cell>
          <cell r="D315" t="str">
            <v>Rack Mural Ajustable Tapis</v>
          </cell>
          <cell r="E315" t="str">
            <v>Adjustable Wall Mat Rack</v>
          </cell>
          <cell r="H315" t="str">
            <v>PIECE</v>
          </cell>
          <cell r="I315">
            <v>10.5</v>
          </cell>
          <cell r="J315">
            <v>0</v>
          </cell>
          <cell r="K315">
            <v>0</v>
          </cell>
          <cell r="L315">
            <v>0</v>
          </cell>
          <cell r="M315" t="str">
            <v>LF</v>
          </cell>
          <cell r="N315">
            <v>3.7000000000000002E-3</v>
          </cell>
          <cell r="O315">
            <v>2.2000000000000002</v>
          </cell>
        </row>
        <row r="316">
          <cell r="A316" t="str">
            <v>WOHLSTAND</v>
          </cell>
          <cell r="B316" t="str">
            <v>1101-36</v>
          </cell>
          <cell r="C316">
            <v>0</v>
          </cell>
          <cell r="D316" t="str">
            <v>Rack Pyramidale 10 paires</v>
          </cell>
          <cell r="E316" t="str">
            <v>10 Pairs DUMBBELL RACK</v>
          </cell>
          <cell r="H316" t="str">
            <v>PIECE</v>
          </cell>
          <cell r="I316">
            <v>63.4</v>
          </cell>
          <cell r="J316">
            <v>0</v>
          </cell>
          <cell r="K316">
            <v>0</v>
          </cell>
          <cell r="L316">
            <v>0</v>
          </cell>
          <cell r="M316" t="str">
            <v>LF</v>
          </cell>
          <cell r="N316">
            <v>0</v>
          </cell>
          <cell r="O316">
            <v>0</v>
          </cell>
        </row>
        <row r="317">
          <cell r="A317" t="str">
            <v>WOHLSTAND</v>
          </cell>
          <cell r="B317" t="str">
            <v>1101-85</v>
          </cell>
          <cell r="C317">
            <v>2347</v>
          </cell>
          <cell r="D317" t="str">
            <v>Rack Power Bag</v>
          </cell>
          <cell r="E317" t="str">
            <v>Power Bag Rack</v>
          </cell>
          <cell r="H317" t="str">
            <v>PIECE</v>
          </cell>
          <cell r="I317">
            <v>57.4</v>
          </cell>
          <cell r="J317">
            <v>0</v>
          </cell>
          <cell r="K317">
            <v>0</v>
          </cell>
          <cell r="L317">
            <v>0</v>
          </cell>
          <cell r="M317" t="str">
            <v>LF</v>
          </cell>
          <cell r="N317">
            <v>0.239894</v>
          </cell>
          <cell r="O317">
            <v>14.4</v>
          </cell>
        </row>
        <row r="318">
          <cell r="A318" t="str">
            <v>WOHLSTAND</v>
          </cell>
          <cell r="B318" t="str">
            <v>1101-38</v>
          </cell>
          <cell r="C318" t="str">
            <v/>
          </cell>
          <cell r="D318" t="str">
            <v>Rack Pyramidal Haltères chromées 6 Paires</v>
          </cell>
          <cell r="E318" t="str">
            <v>6 Pair Dumbbell Rack</v>
          </cell>
          <cell r="H318" t="str">
            <v>PIECE</v>
          </cell>
          <cell r="I318">
            <v>30.15</v>
          </cell>
          <cell r="J318">
            <v>0</v>
          </cell>
          <cell r="K318">
            <v>0</v>
          </cell>
          <cell r="L318">
            <v>0</v>
          </cell>
          <cell r="M318" t="str">
            <v>LF</v>
          </cell>
          <cell r="N318">
            <v>0</v>
          </cell>
          <cell r="O318">
            <v>0</v>
          </cell>
        </row>
        <row r="319">
          <cell r="A319" t="str">
            <v>WOHLSTAND</v>
          </cell>
          <cell r="C319">
            <v>1719</v>
          </cell>
          <cell r="D319" t="str">
            <v>Rack Tapis Roulant</v>
          </cell>
          <cell r="E319" t="str">
            <v>Exercise Mat Rack w/wheels</v>
          </cell>
          <cell r="H319" t="str">
            <v>PIECE</v>
          </cell>
          <cell r="I319">
            <v>44.45</v>
          </cell>
          <cell r="J319">
            <v>0</v>
          </cell>
          <cell r="K319">
            <v>0</v>
          </cell>
          <cell r="L319">
            <v>0</v>
          </cell>
          <cell r="M319" t="str">
            <v>LF</v>
          </cell>
          <cell r="N319">
            <v>3.7572000000000001E-2</v>
          </cell>
          <cell r="O319">
            <v>19</v>
          </cell>
        </row>
        <row r="320">
          <cell r="A320" t="str">
            <v>WOHLSTAND</v>
          </cell>
          <cell r="C320">
            <v>1726</v>
          </cell>
          <cell r="D320" t="str">
            <v>Rouleau Bande Latex Light</v>
          </cell>
          <cell r="E320" t="str">
            <v>Elastic Band Roller</v>
          </cell>
          <cell r="F320" t="str">
            <v>25mx15cmx0.3mm</v>
          </cell>
          <cell r="H320" t="str">
            <v>PIECE</v>
          </cell>
          <cell r="I320">
            <v>9.65</v>
          </cell>
          <cell r="J320">
            <v>0</v>
          </cell>
          <cell r="K320">
            <v>0</v>
          </cell>
          <cell r="L320">
            <v>0</v>
          </cell>
          <cell r="M320" t="str">
            <v>LF</v>
          </cell>
          <cell r="N320">
            <v>4.0499999999999998E-3</v>
          </cell>
          <cell r="O320">
            <v>1.1160000000000001</v>
          </cell>
        </row>
        <row r="321">
          <cell r="A321" t="str">
            <v>WOHLSTAND</v>
          </cell>
          <cell r="C321">
            <v>1727</v>
          </cell>
          <cell r="D321" t="str">
            <v>Rouleau Bande Latex Medium</v>
          </cell>
          <cell r="E321" t="str">
            <v>Elastic Band Roller</v>
          </cell>
          <cell r="F321" t="str">
            <v>25mx15cmx0.4mm</v>
          </cell>
          <cell r="H321" t="str">
            <v>PIECE</v>
          </cell>
          <cell r="I321">
            <v>12.8</v>
          </cell>
          <cell r="J321">
            <v>0</v>
          </cell>
          <cell r="K321">
            <v>0</v>
          </cell>
          <cell r="L321">
            <v>0</v>
          </cell>
          <cell r="M321" t="str">
            <v>LF</v>
          </cell>
          <cell r="N321">
            <v>4.2119999999999996E-3</v>
          </cell>
          <cell r="O321">
            <v>1.45</v>
          </cell>
        </row>
        <row r="322">
          <cell r="A322" t="str">
            <v>WOHLSTAND</v>
          </cell>
          <cell r="C322">
            <v>3491</v>
          </cell>
          <cell r="D322" t="str">
            <v>Rouleau Bande Latex Strong</v>
          </cell>
          <cell r="E322" t="str">
            <v>Elastic Band Roller</v>
          </cell>
          <cell r="F322" t="str">
            <v>25mx15cmx0.5mm</v>
          </cell>
          <cell r="H322" t="str">
            <v>PIECE</v>
          </cell>
          <cell r="I322">
            <v>16.100000000000001</v>
          </cell>
          <cell r="J322">
            <v>0</v>
          </cell>
          <cell r="K322">
            <v>0</v>
          </cell>
          <cell r="L322">
            <v>0</v>
          </cell>
          <cell r="M322" t="str">
            <v>LF</v>
          </cell>
          <cell r="N322">
            <v>4.4000000000000003E-3</v>
          </cell>
          <cell r="O322">
            <v>1.78</v>
          </cell>
        </row>
        <row r="323">
          <cell r="A323" t="str">
            <v>WOHLSTAND</v>
          </cell>
          <cell r="C323">
            <v>3712</v>
          </cell>
          <cell r="D323" t="str">
            <v>Rouleau de Massage Soft</v>
          </cell>
          <cell r="E323" t="str">
            <v>Eva Yoga Roller Soft</v>
          </cell>
          <cell r="H323" t="str">
            <v>PIECE</v>
          </cell>
          <cell r="I323">
            <v>4.8</v>
          </cell>
          <cell r="J323">
            <v>0</v>
          </cell>
          <cell r="K323">
            <v>0</v>
          </cell>
          <cell r="L323">
            <v>0</v>
          </cell>
          <cell r="M323" t="str">
            <v>LF</v>
          </cell>
          <cell r="N323">
            <v>9.4847999999999998E-3</v>
          </cell>
          <cell r="O323">
            <v>0.85</v>
          </cell>
        </row>
        <row r="324">
          <cell r="A324" t="str">
            <v>WOHLSTAND</v>
          </cell>
          <cell r="C324">
            <v>3724</v>
          </cell>
          <cell r="D324" t="str">
            <v>Rouleau de Massage Hard</v>
          </cell>
          <cell r="E324" t="str">
            <v>Eva Yoga Roller Hard</v>
          </cell>
          <cell r="F324" t="str">
            <v>Hard density, sharper dots</v>
          </cell>
          <cell r="H324" t="str">
            <v>PIECE</v>
          </cell>
          <cell r="I324">
            <v>4.26</v>
          </cell>
          <cell r="J324">
            <v>0</v>
          </cell>
          <cell r="K324">
            <v>0</v>
          </cell>
          <cell r="L324">
            <v>0</v>
          </cell>
          <cell r="M324" t="str">
            <v>LF</v>
          </cell>
          <cell r="N324">
            <v>7.1399999999999996E-3</v>
          </cell>
          <cell r="O324">
            <v>0.8</v>
          </cell>
        </row>
        <row r="325">
          <cell r="A325" t="str">
            <v>WOHLSTAND</v>
          </cell>
          <cell r="B325" t="str">
            <v>1243-10</v>
          </cell>
          <cell r="C325">
            <v>0</v>
          </cell>
          <cell r="D325" t="str">
            <v>Sac Bulgare 7Kg</v>
          </cell>
          <cell r="E325" t="str">
            <v>Bulgarian Bags</v>
          </cell>
          <cell r="F325" t="str">
            <v>7kg</v>
          </cell>
          <cell r="H325" t="str">
            <v>PIECE</v>
          </cell>
          <cell r="I325">
            <v>11.2</v>
          </cell>
          <cell r="J325">
            <v>0</v>
          </cell>
          <cell r="K325">
            <v>0</v>
          </cell>
          <cell r="L325">
            <v>0</v>
          </cell>
          <cell r="M325" t="str">
            <v>LF</v>
          </cell>
          <cell r="N325">
            <v>0</v>
          </cell>
          <cell r="O325">
            <v>0</v>
          </cell>
        </row>
        <row r="326">
          <cell r="A326" t="str">
            <v>WOHLSTAND</v>
          </cell>
          <cell r="B326" t="str">
            <v>1243-10</v>
          </cell>
          <cell r="C326">
            <v>0</v>
          </cell>
          <cell r="D326" t="str">
            <v>Sac Bulgare 12Kg</v>
          </cell>
          <cell r="E326" t="str">
            <v>Bulgarian Bags</v>
          </cell>
          <cell r="F326" t="str">
            <v>12kg</v>
          </cell>
          <cell r="H326" t="str">
            <v>PIECE</v>
          </cell>
          <cell r="I326">
            <v>12.48</v>
          </cell>
          <cell r="J326">
            <v>0</v>
          </cell>
          <cell r="K326">
            <v>0</v>
          </cell>
          <cell r="L326">
            <v>0</v>
          </cell>
          <cell r="M326" t="str">
            <v>LF</v>
          </cell>
          <cell r="N326">
            <v>0</v>
          </cell>
          <cell r="O326">
            <v>0</v>
          </cell>
        </row>
        <row r="327">
          <cell r="A327" t="str">
            <v>WOHLSTAND</v>
          </cell>
          <cell r="B327" t="str">
            <v>1243-10</v>
          </cell>
          <cell r="C327">
            <v>0</v>
          </cell>
          <cell r="D327" t="str">
            <v>Sac Bulgare 17Kg</v>
          </cell>
          <cell r="E327" t="str">
            <v>Bulgarian Bags</v>
          </cell>
          <cell r="F327" t="str">
            <v>17kg</v>
          </cell>
          <cell r="H327" t="str">
            <v>PIECE</v>
          </cell>
          <cell r="I327">
            <v>14.08</v>
          </cell>
          <cell r="J327">
            <v>0</v>
          </cell>
          <cell r="K327">
            <v>0</v>
          </cell>
          <cell r="L327">
            <v>0</v>
          </cell>
          <cell r="M327" t="str">
            <v>LF</v>
          </cell>
          <cell r="N327">
            <v>0</v>
          </cell>
          <cell r="O327">
            <v>0</v>
          </cell>
        </row>
        <row r="328">
          <cell r="A328" t="str">
            <v>WOHLSTAND</v>
          </cell>
          <cell r="B328" t="str">
            <v>1243-10</v>
          </cell>
          <cell r="C328">
            <v>0</v>
          </cell>
          <cell r="D328" t="str">
            <v>Sac Bulgare 22Kg</v>
          </cell>
          <cell r="E328" t="str">
            <v>Bulgarian Bags</v>
          </cell>
          <cell r="F328" t="str">
            <v>22kg</v>
          </cell>
          <cell r="H328" t="str">
            <v>PIECE</v>
          </cell>
          <cell r="I328">
            <v>15.68</v>
          </cell>
          <cell r="J328">
            <v>0</v>
          </cell>
          <cell r="K328">
            <v>0</v>
          </cell>
          <cell r="L328">
            <v>0</v>
          </cell>
          <cell r="M328" t="str">
            <v>LF</v>
          </cell>
          <cell r="N328">
            <v>0</v>
          </cell>
          <cell r="O328">
            <v>0</v>
          </cell>
        </row>
        <row r="329">
          <cell r="A329" t="str">
            <v>WOHLSTAND</v>
          </cell>
          <cell r="C329">
            <v>3738</v>
          </cell>
          <cell r="D329" t="str">
            <v>Slamball 4Kg</v>
          </cell>
          <cell r="E329" t="str">
            <v>Slamball 4Kg</v>
          </cell>
          <cell r="F329" t="str">
            <v>4kg</v>
          </cell>
          <cell r="H329" t="str">
            <v>PIECE</v>
          </cell>
          <cell r="I329">
            <v>3.5</v>
          </cell>
          <cell r="J329">
            <v>0</v>
          </cell>
          <cell r="K329">
            <v>0</v>
          </cell>
          <cell r="L329">
            <v>0</v>
          </cell>
          <cell r="M329" t="str">
            <v>LF</v>
          </cell>
          <cell r="N329">
            <v>1.2167000000000001E-2</v>
          </cell>
          <cell r="O329">
            <v>4.5</v>
          </cell>
        </row>
        <row r="330">
          <cell r="A330" t="str">
            <v>WOHLSTAND</v>
          </cell>
          <cell r="C330">
            <v>3739</v>
          </cell>
          <cell r="D330" t="str">
            <v>Slamball 6Kg</v>
          </cell>
          <cell r="E330" t="str">
            <v>Slamball 6Kg</v>
          </cell>
          <cell r="F330" t="str">
            <v>6kg</v>
          </cell>
          <cell r="H330" t="str">
            <v>PIECE</v>
          </cell>
          <cell r="I330">
            <v>4.0999999999999996</v>
          </cell>
          <cell r="J330">
            <v>0</v>
          </cell>
          <cell r="K330">
            <v>0</v>
          </cell>
          <cell r="L330">
            <v>0</v>
          </cell>
          <cell r="M330" t="str">
            <v>LF</v>
          </cell>
          <cell r="N330">
            <v>1.2167000000000001E-2</v>
          </cell>
          <cell r="O330">
            <v>6.5</v>
          </cell>
        </row>
        <row r="331">
          <cell r="A331" t="str">
            <v>WOHLSTAND</v>
          </cell>
          <cell r="C331">
            <v>3740</v>
          </cell>
          <cell r="D331" t="str">
            <v>Slamball 8Kg</v>
          </cell>
          <cell r="E331" t="str">
            <v>Slamball 8Kg</v>
          </cell>
          <cell r="F331" t="str">
            <v>8kg</v>
          </cell>
          <cell r="H331" t="str">
            <v>PIECE</v>
          </cell>
          <cell r="I331">
            <v>5.2</v>
          </cell>
          <cell r="J331">
            <v>0</v>
          </cell>
          <cell r="K331">
            <v>0</v>
          </cell>
          <cell r="L331">
            <v>0</v>
          </cell>
          <cell r="M331" t="str">
            <v>LF</v>
          </cell>
          <cell r="N331">
            <v>1.2167000000000001E-2</v>
          </cell>
          <cell r="O331">
            <v>8.5</v>
          </cell>
        </row>
        <row r="332">
          <cell r="A332" t="str">
            <v>WOHLSTAND</v>
          </cell>
          <cell r="C332">
            <v>3741</v>
          </cell>
          <cell r="D332" t="str">
            <v>Slamball 10Kg</v>
          </cell>
          <cell r="E332" t="str">
            <v>Slamball 10Kg</v>
          </cell>
          <cell r="F332" t="str">
            <v>10kg</v>
          </cell>
          <cell r="H332" t="str">
            <v>PIECE</v>
          </cell>
          <cell r="I332">
            <v>5.95</v>
          </cell>
          <cell r="J332">
            <v>0</v>
          </cell>
          <cell r="K332">
            <v>0</v>
          </cell>
          <cell r="L332">
            <v>0</v>
          </cell>
          <cell r="M332" t="str">
            <v>LF</v>
          </cell>
          <cell r="N332">
            <v>1.2167000000000001E-2</v>
          </cell>
          <cell r="O332">
            <v>10.5</v>
          </cell>
        </row>
        <row r="333">
          <cell r="A333" t="str">
            <v>WOHLSTAND</v>
          </cell>
          <cell r="C333">
            <v>3741</v>
          </cell>
          <cell r="D333" t="str">
            <v>Slamball 15Kg</v>
          </cell>
          <cell r="E333" t="str">
            <v>Slamball 15Kg</v>
          </cell>
          <cell r="F333" t="str">
            <v>15kg</v>
          </cell>
          <cell r="H333" t="str">
            <v>PIECE</v>
          </cell>
          <cell r="I333">
            <v>10.3</v>
          </cell>
          <cell r="J333">
            <v>0</v>
          </cell>
          <cell r="K333">
            <v>0</v>
          </cell>
          <cell r="L333">
            <v>0</v>
          </cell>
          <cell r="M333" t="str">
            <v>LF</v>
          </cell>
          <cell r="N333">
            <v>1.2167000000000001E-2</v>
          </cell>
          <cell r="O333">
            <v>10.5</v>
          </cell>
        </row>
        <row r="334">
          <cell r="A334" t="str">
            <v>WOHLSTAND</v>
          </cell>
          <cell r="B334" t="str">
            <v>PL02</v>
          </cell>
          <cell r="C334">
            <v>3729</v>
          </cell>
          <cell r="D334" t="str">
            <v>Soft Plyobox Set</v>
          </cell>
          <cell r="E334" t="str">
            <v>Soft Plyobox Set</v>
          </cell>
          <cell r="H334" t="str">
            <v>SET</v>
          </cell>
          <cell r="I334">
            <v>177</v>
          </cell>
          <cell r="J334">
            <v>0</v>
          </cell>
          <cell r="K334">
            <v>0</v>
          </cell>
          <cell r="L334">
            <v>0</v>
          </cell>
          <cell r="M334" t="str">
            <v>LF</v>
          </cell>
          <cell r="N334">
            <v>1</v>
          </cell>
          <cell r="O334">
            <v>30.5</v>
          </cell>
        </row>
        <row r="335">
          <cell r="A335" t="str">
            <v>WOHLSTAND</v>
          </cell>
          <cell r="C335" t="str">
            <v/>
          </cell>
          <cell r="D335" t="str">
            <v>Soft Plyobox Set - Higher Density</v>
          </cell>
          <cell r="E335" t="str">
            <v>Soft Plyobox Set - Higher Density</v>
          </cell>
          <cell r="H335" t="str">
            <v>SET</v>
          </cell>
          <cell r="I335">
            <v>255.95</v>
          </cell>
          <cell r="J335">
            <v>0</v>
          </cell>
          <cell r="K335">
            <v>0</v>
          </cell>
          <cell r="L335">
            <v>0</v>
          </cell>
          <cell r="M335" t="str">
            <v>LF</v>
          </cell>
          <cell r="N335">
            <v>1</v>
          </cell>
          <cell r="O335">
            <v>90</v>
          </cell>
        </row>
        <row r="336">
          <cell r="A336" t="str">
            <v>WOHLSTAND</v>
          </cell>
          <cell r="B336" t="str">
            <v>1211-42</v>
          </cell>
          <cell r="C336">
            <v>0</v>
          </cell>
          <cell r="D336" t="str">
            <v>Squeeze Balls Light</v>
          </cell>
          <cell r="E336" t="str">
            <v>SOFT POWER BALL LIGHT</v>
          </cell>
          <cell r="H336" t="str">
            <v>PIECE</v>
          </cell>
          <cell r="I336">
            <v>0.4</v>
          </cell>
          <cell r="J336">
            <v>0</v>
          </cell>
          <cell r="K336">
            <v>0</v>
          </cell>
          <cell r="L336">
            <v>0</v>
          </cell>
          <cell r="M336" t="str">
            <v>LF</v>
          </cell>
          <cell r="N336">
            <v>0</v>
          </cell>
          <cell r="O336">
            <v>0</v>
          </cell>
        </row>
        <row r="337">
          <cell r="A337" t="str">
            <v>WOHLSTAND</v>
          </cell>
          <cell r="B337" t="str">
            <v>1211-42</v>
          </cell>
          <cell r="C337">
            <v>0</v>
          </cell>
          <cell r="D337" t="str">
            <v>Squeeze Balls Medium</v>
          </cell>
          <cell r="E337" t="str">
            <v>SOFT POWER BALL MEDIUM</v>
          </cell>
          <cell r="H337" t="str">
            <v>PIECE</v>
          </cell>
          <cell r="I337">
            <v>0.4</v>
          </cell>
          <cell r="J337">
            <v>0</v>
          </cell>
          <cell r="K337">
            <v>0</v>
          </cell>
          <cell r="L337">
            <v>0</v>
          </cell>
          <cell r="M337" t="str">
            <v>LF</v>
          </cell>
          <cell r="N337">
            <v>0</v>
          </cell>
          <cell r="O337">
            <v>0</v>
          </cell>
        </row>
        <row r="338">
          <cell r="A338" t="str">
            <v>WOHLSTAND</v>
          </cell>
          <cell r="B338" t="str">
            <v>1211-42</v>
          </cell>
          <cell r="C338">
            <v>0</v>
          </cell>
          <cell r="D338" t="str">
            <v>Squeeze Balls Strong</v>
          </cell>
          <cell r="E338" t="str">
            <v>SOFT POWER BALL STRONG</v>
          </cell>
          <cell r="H338" t="str">
            <v>PIECE</v>
          </cell>
          <cell r="I338">
            <v>0.4</v>
          </cell>
          <cell r="J338">
            <v>0</v>
          </cell>
          <cell r="K338">
            <v>0</v>
          </cell>
          <cell r="L338">
            <v>0</v>
          </cell>
          <cell r="M338" t="str">
            <v>LF</v>
          </cell>
          <cell r="N338">
            <v>0</v>
          </cell>
          <cell r="O338">
            <v>0</v>
          </cell>
        </row>
        <row r="339">
          <cell r="A339" t="str">
            <v>WOHLSTAND</v>
          </cell>
          <cell r="B339" t="str">
            <v>1211-42</v>
          </cell>
          <cell r="C339">
            <v>0</v>
          </cell>
          <cell r="D339" t="str">
            <v>Squeeze Balls Extra Strong</v>
          </cell>
          <cell r="E339" t="str">
            <v>SOFT POWER BALL EXTRA STRONG</v>
          </cell>
          <cell r="H339" t="str">
            <v>PIECE</v>
          </cell>
          <cell r="I339">
            <v>0.4</v>
          </cell>
          <cell r="J339">
            <v>0</v>
          </cell>
          <cell r="K339">
            <v>0</v>
          </cell>
          <cell r="L339">
            <v>0</v>
          </cell>
          <cell r="M339" t="str">
            <v>LF</v>
          </cell>
          <cell r="N339">
            <v>0</v>
          </cell>
          <cell r="O339">
            <v>0</v>
          </cell>
        </row>
        <row r="340">
          <cell r="A340" t="str">
            <v>WOHLSTAND</v>
          </cell>
          <cell r="B340" t="str">
            <v>1211-42</v>
          </cell>
          <cell r="C340">
            <v>0</v>
          </cell>
          <cell r="D340" t="str">
            <v>Squeeze Egg</v>
          </cell>
          <cell r="E340" t="str">
            <v>SOFT POWER BALL EGG</v>
          </cell>
          <cell r="H340" t="str">
            <v>PIECE</v>
          </cell>
          <cell r="I340">
            <v>0.4</v>
          </cell>
          <cell r="J340">
            <v>0</v>
          </cell>
          <cell r="K340">
            <v>0</v>
          </cell>
          <cell r="L340">
            <v>0</v>
          </cell>
          <cell r="M340" t="str">
            <v>LF</v>
          </cell>
          <cell r="N340">
            <v>0</v>
          </cell>
          <cell r="O340">
            <v>0</v>
          </cell>
        </row>
        <row r="341">
          <cell r="A341" t="str">
            <v>WOHLSTAND</v>
          </cell>
          <cell r="B341" t="str">
            <v>1251-11</v>
          </cell>
          <cell r="C341">
            <v>1738</v>
          </cell>
          <cell r="D341" t="str">
            <v>Step Aerobic</v>
          </cell>
          <cell r="E341" t="str">
            <v>Step Leaderfit</v>
          </cell>
          <cell r="H341" t="str">
            <v>PIECE</v>
          </cell>
          <cell r="I341">
            <v>29.5</v>
          </cell>
          <cell r="J341">
            <v>0</v>
          </cell>
          <cell r="K341">
            <v>0</v>
          </cell>
          <cell r="L341">
            <v>0</v>
          </cell>
          <cell r="M341" t="str">
            <v>LF</v>
          </cell>
          <cell r="N341">
            <v>6.5600000000000006E-2</v>
          </cell>
          <cell r="O341">
            <v>9</v>
          </cell>
        </row>
        <row r="342">
          <cell r="A342" t="str">
            <v>WOHLSTAND</v>
          </cell>
          <cell r="B342" t="str">
            <v>1251-02</v>
          </cell>
          <cell r="C342">
            <v>2310</v>
          </cell>
          <cell r="D342" t="str">
            <v>Step Aerobic Avec Plots</v>
          </cell>
          <cell r="E342" t="str">
            <v>Aerobic Step w/plots, grey color</v>
          </cell>
          <cell r="H342" t="str">
            <v>PIECE</v>
          </cell>
          <cell r="I342">
            <v>16.399999999999999</v>
          </cell>
          <cell r="J342">
            <v>0</v>
          </cell>
          <cell r="K342">
            <v>0</v>
          </cell>
          <cell r="L342">
            <v>0</v>
          </cell>
          <cell r="M342" t="str">
            <v>LF</v>
          </cell>
          <cell r="N342">
            <v>9.7902000000000003E-2</v>
          </cell>
          <cell r="O342">
            <v>10</v>
          </cell>
        </row>
        <row r="343">
          <cell r="A343" t="str">
            <v>WOHLSTAND</v>
          </cell>
          <cell r="B343" t="str">
            <v>1251-02</v>
          </cell>
          <cell r="C343">
            <v>2687</v>
          </cell>
          <cell r="D343" t="str">
            <v>Step Aerobic Sans Plots</v>
          </cell>
          <cell r="E343" t="str">
            <v>Aerobic Step w/o plot, grey color</v>
          </cell>
          <cell r="H343" t="str">
            <v>PIECE</v>
          </cell>
          <cell r="I343">
            <v>9.5</v>
          </cell>
          <cell r="J343">
            <v>0</v>
          </cell>
          <cell r="K343">
            <v>0</v>
          </cell>
          <cell r="L343">
            <v>0</v>
          </cell>
          <cell r="M343" t="str">
            <v>LF</v>
          </cell>
          <cell r="N343">
            <v>4.8951000000000001E-2</v>
          </cell>
          <cell r="O343">
            <v>5.5</v>
          </cell>
        </row>
        <row r="344">
          <cell r="A344" t="str">
            <v>WOHLSTAND</v>
          </cell>
          <cell r="C344">
            <v>0</v>
          </cell>
          <cell r="D344" t="str">
            <v xml:space="preserve">Step Club </v>
          </cell>
          <cell r="E344" t="str">
            <v xml:space="preserve">Step </v>
          </cell>
          <cell r="H344" t="str">
            <v>PIECE</v>
          </cell>
          <cell r="I344">
            <v>15.5</v>
          </cell>
          <cell r="J344">
            <v>0</v>
          </cell>
          <cell r="K344">
            <v>0</v>
          </cell>
          <cell r="L344">
            <v>0</v>
          </cell>
          <cell r="M344" t="str">
            <v>LF</v>
          </cell>
          <cell r="N344">
            <v>6.5600000000000006E-2</v>
          </cell>
          <cell r="O344">
            <v>8</v>
          </cell>
        </row>
        <row r="345">
          <cell r="A345" t="str">
            <v>WOHLSTAND</v>
          </cell>
          <cell r="C345">
            <v>1750</v>
          </cell>
          <cell r="D345" t="str">
            <v>Tapis yoga</v>
          </cell>
          <cell r="E345" t="str">
            <v>PVC Mat</v>
          </cell>
          <cell r="F345" t="str">
            <v>173*60*0.4cm</v>
          </cell>
          <cell r="H345" t="str">
            <v>PIECE</v>
          </cell>
          <cell r="I345">
            <v>2.2799999999999998</v>
          </cell>
          <cell r="J345">
            <v>0</v>
          </cell>
          <cell r="K345">
            <v>0</v>
          </cell>
          <cell r="L345">
            <v>0</v>
          </cell>
          <cell r="M345" t="str">
            <v>LF</v>
          </cell>
          <cell r="N345">
            <v>0</v>
          </cell>
          <cell r="O345">
            <v>0</v>
          </cell>
        </row>
        <row r="346">
          <cell r="A346" t="str">
            <v>WOHLSTAND</v>
          </cell>
          <cell r="C346">
            <v>1750</v>
          </cell>
          <cell r="D346" t="str">
            <v>Traineau à lestes</v>
          </cell>
          <cell r="E346" t="str">
            <v>SLED</v>
          </cell>
          <cell r="F346" t="str">
            <v>1000x756x1130mm_x000D_square tube is 50x50mm, thickness is 2.0mm_x000D_Price is wihthout harness</v>
          </cell>
          <cell r="H346" t="str">
            <v>PIECE</v>
          </cell>
          <cell r="I346">
            <v>52.3</v>
          </cell>
          <cell r="J346">
            <v>0</v>
          </cell>
          <cell r="K346">
            <v>0</v>
          </cell>
          <cell r="L346">
            <v>0</v>
          </cell>
          <cell r="M346" t="str">
            <v>LF</v>
          </cell>
          <cell r="N346">
            <v>0</v>
          </cell>
          <cell r="O346">
            <v>0</v>
          </cell>
        </row>
        <row r="347">
          <cell r="A347" t="str">
            <v>WOHLSTAND</v>
          </cell>
          <cell r="C347">
            <v>1967</v>
          </cell>
          <cell r="D347" t="str">
            <v>Yoga Wheel</v>
          </cell>
          <cell r="E347" t="str">
            <v>Yoga Wheel</v>
          </cell>
          <cell r="H347" t="str">
            <v>PIECE</v>
          </cell>
          <cell r="I347">
            <v>6.6</v>
          </cell>
          <cell r="J347">
            <v>0</v>
          </cell>
          <cell r="K347">
            <v>0</v>
          </cell>
          <cell r="L347">
            <v>0</v>
          </cell>
          <cell r="M347" t="str">
            <v>LF</v>
          </cell>
          <cell r="N347">
            <v>1.7150000000000002E-2</v>
          </cell>
          <cell r="O347">
            <v>2</v>
          </cell>
        </row>
        <row r="348">
          <cell r="A348" t="str">
            <v>WOHLSTAND</v>
          </cell>
          <cell r="B348" t="str">
            <v>1143-00A</v>
          </cell>
          <cell r="C348">
            <v>2342</v>
          </cell>
          <cell r="D348" t="str">
            <v>Wall Ball 3Kgs</v>
          </cell>
          <cell r="E348" t="str">
            <v>PVC Wall Ball 3kg</v>
          </cell>
          <cell r="F348" t="str">
            <v>3kg</v>
          </cell>
          <cell r="H348" t="str">
            <v>PIECE</v>
          </cell>
          <cell r="I348">
            <v>9.6</v>
          </cell>
          <cell r="J348">
            <v>0</v>
          </cell>
          <cell r="K348">
            <v>0</v>
          </cell>
          <cell r="L348">
            <v>0</v>
          </cell>
          <cell r="M348" t="str">
            <v>LF</v>
          </cell>
          <cell r="N348">
            <v>0</v>
          </cell>
          <cell r="O348">
            <v>0</v>
          </cell>
        </row>
        <row r="349">
          <cell r="A349" t="str">
            <v>WOHLSTAND</v>
          </cell>
          <cell r="B349" t="str">
            <v>1143-00A</v>
          </cell>
          <cell r="C349">
            <v>2343</v>
          </cell>
          <cell r="D349" t="str">
            <v>Wall Ball 6Kgs</v>
          </cell>
          <cell r="E349" t="str">
            <v>PVC Wall Ball 6kg</v>
          </cell>
          <cell r="F349" t="str">
            <v>6kg</v>
          </cell>
          <cell r="H349" t="str">
            <v>PIECE</v>
          </cell>
          <cell r="I349">
            <v>11.52</v>
          </cell>
          <cell r="J349">
            <v>0</v>
          </cell>
          <cell r="K349">
            <v>0</v>
          </cell>
          <cell r="L349">
            <v>0</v>
          </cell>
          <cell r="M349" t="str">
            <v>LF</v>
          </cell>
          <cell r="N349">
            <v>0</v>
          </cell>
          <cell r="O349">
            <v>0</v>
          </cell>
        </row>
        <row r="350">
          <cell r="A350" t="str">
            <v>WOHLSTAND</v>
          </cell>
          <cell r="B350" t="str">
            <v>1143-00A</v>
          </cell>
          <cell r="C350">
            <v>2344</v>
          </cell>
          <cell r="D350" t="str">
            <v>Wall Ball 9Kgs</v>
          </cell>
          <cell r="E350" t="str">
            <v>PVC Wall Ball 9kg</v>
          </cell>
          <cell r="F350" t="str">
            <v>9kg</v>
          </cell>
          <cell r="H350" t="str">
            <v>PIECE</v>
          </cell>
          <cell r="I350">
            <v>12.48</v>
          </cell>
          <cell r="J350">
            <v>0</v>
          </cell>
          <cell r="K350">
            <v>0</v>
          </cell>
          <cell r="L350">
            <v>0</v>
          </cell>
          <cell r="M350" t="str">
            <v>LF</v>
          </cell>
          <cell r="N350">
            <v>0</v>
          </cell>
          <cell r="O350">
            <v>0</v>
          </cell>
        </row>
        <row r="351">
          <cell r="A351" t="str">
            <v>WOHLSTAND</v>
          </cell>
          <cell r="C351" t="str">
            <v/>
          </cell>
          <cell r="H351" t="str">
            <v>PIECE</v>
          </cell>
          <cell r="J351">
            <v>0</v>
          </cell>
          <cell r="K351">
            <v>0</v>
          </cell>
          <cell r="L351">
            <v>0</v>
          </cell>
          <cell r="M351" t="str">
            <v>LF</v>
          </cell>
          <cell r="N351">
            <v>0</v>
          </cell>
          <cell r="O351">
            <v>0</v>
          </cell>
        </row>
        <row r="352">
          <cell r="A352" t="str">
            <v>WOHLSTAND</v>
          </cell>
          <cell r="C352" t="str">
            <v/>
          </cell>
          <cell r="H352" t="str">
            <v>PIECE</v>
          </cell>
          <cell r="J352">
            <v>0</v>
          </cell>
          <cell r="K352">
            <v>0</v>
          </cell>
          <cell r="L352">
            <v>0</v>
          </cell>
          <cell r="M352" t="str">
            <v>LF</v>
          </cell>
          <cell r="N352">
            <v>0</v>
          </cell>
          <cell r="O352">
            <v>0</v>
          </cell>
        </row>
        <row r="353">
          <cell r="A353" t="str">
            <v>WOHLSTAND</v>
          </cell>
          <cell r="C353" t="str">
            <v/>
          </cell>
          <cell r="H353" t="str">
            <v>PIECE</v>
          </cell>
          <cell r="J353">
            <v>0</v>
          </cell>
          <cell r="K353">
            <v>0</v>
          </cell>
          <cell r="L353">
            <v>0</v>
          </cell>
          <cell r="M353" t="str">
            <v>LF</v>
          </cell>
          <cell r="N353">
            <v>0</v>
          </cell>
          <cell r="O353">
            <v>0</v>
          </cell>
        </row>
        <row r="354">
          <cell r="A354" t="str">
            <v>WOHLSTAND</v>
          </cell>
          <cell r="C354" t="str">
            <v/>
          </cell>
          <cell r="H354" t="str">
            <v>PIECE</v>
          </cell>
          <cell r="J354">
            <v>0</v>
          </cell>
          <cell r="K354">
            <v>0</v>
          </cell>
          <cell r="L354">
            <v>0</v>
          </cell>
          <cell r="M354" t="str">
            <v>LF</v>
          </cell>
          <cell r="N354">
            <v>0</v>
          </cell>
          <cell r="O354">
            <v>0</v>
          </cell>
        </row>
        <row r="355">
          <cell r="A355" t="str">
            <v>WOHLSTAND</v>
          </cell>
          <cell r="C355" t="str">
            <v/>
          </cell>
          <cell r="H355" t="str">
            <v>PIECE</v>
          </cell>
          <cell r="J355">
            <v>0</v>
          </cell>
          <cell r="K355">
            <v>0</v>
          </cell>
          <cell r="L355">
            <v>0</v>
          </cell>
          <cell r="M355" t="str">
            <v>LF</v>
          </cell>
          <cell r="N355">
            <v>0</v>
          </cell>
          <cell r="O355">
            <v>0</v>
          </cell>
        </row>
        <row r="356">
          <cell r="A356" t="str">
            <v>WOHLSTAND</v>
          </cell>
          <cell r="C356" t="str">
            <v/>
          </cell>
          <cell r="H356" t="str">
            <v>PIECE</v>
          </cell>
          <cell r="J356">
            <v>0</v>
          </cell>
          <cell r="K356">
            <v>0</v>
          </cell>
          <cell r="L356">
            <v>0</v>
          </cell>
          <cell r="M356" t="str">
            <v>LF</v>
          </cell>
          <cell r="N356">
            <v>0</v>
          </cell>
          <cell r="O356">
            <v>0</v>
          </cell>
        </row>
        <row r="357">
          <cell r="A357" t="str">
            <v>WOHLSTAND</v>
          </cell>
          <cell r="C357" t="str">
            <v/>
          </cell>
          <cell r="H357" t="str">
            <v>PIECE</v>
          </cell>
          <cell r="J357">
            <v>0</v>
          </cell>
          <cell r="K357">
            <v>0</v>
          </cell>
          <cell r="L357">
            <v>0</v>
          </cell>
          <cell r="M357" t="str">
            <v>LF</v>
          </cell>
          <cell r="N357">
            <v>0</v>
          </cell>
          <cell r="O357">
            <v>0</v>
          </cell>
        </row>
        <row r="358">
          <cell r="A358" t="str">
            <v>WOHLSTAND</v>
          </cell>
          <cell r="B358" t="str">
            <v>LF</v>
          </cell>
          <cell r="C358" t="str">
            <v/>
          </cell>
          <cell r="D358" t="str">
            <v>TOTAL WOHLSTAND</v>
          </cell>
          <cell r="E358" t="str">
            <v>Del.Date:</v>
          </cell>
          <cell r="I358" t="str">
            <v>TOTAL</v>
          </cell>
          <cell r="J358">
            <v>1017.12</v>
          </cell>
          <cell r="K358">
            <v>0.15889746031746033</v>
          </cell>
          <cell r="L358">
            <v>104.78253968253968</v>
          </cell>
          <cell r="M358" t="str">
            <v>LF</v>
          </cell>
          <cell r="N358">
            <v>0</v>
          </cell>
          <cell r="O358">
            <v>0</v>
          </cell>
        </row>
        <row r="359">
          <cell r="A359" t="str">
            <v>RISING</v>
          </cell>
          <cell r="B359" t="str">
            <v>SZ0100</v>
          </cell>
          <cell r="C359">
            <v>1491</v>
          </cell>
          <cell r="D359" t="str">
            <v>1 - Corde De Tirage</v>
          </cell>
          <cell r="E359" t="str">
            <v>Triceps rope with rubber ends</v>
          </cell>
          <cell r="H359" t="str">
            <v>PIECE</v>
          </cell>
          <cell r="I359">
            <v>4.8</v>
          </cell>
          <cell r="J359">
            <v>0</v>
          </cell>
          <cell r="K359">
            <v>0</v>
          </cell>
          <cell r="L359">
            <v>0</v>
          </cell>
          <cell r="M359" t="str">
            <v>LF</v>
          </cell>
          <cell r="N359">
            <v>4.5794920634920598E-3</v>
          </cell>
          <cell r="O359">
            <v>2.9365079365079363</v>
          </cell>
        </row>
        <row r="360">
          <cell r="A360" t="str">
            <v>RISING</v>
          </cell>
          <cell r="B360" t="str">
            <v>NT0462</v>
          </cell>
          <cell r="C360">
            <v>1518</v>
          </cell>
          <cell r="D360" t="str">
            <v>2 - Triangle De Tirage Avec Poignees</v>
          </cell>
          <cell r="E360" t="str">
            <v>Revolving low pulley bar</v>
          </cell>
          <cell r="H360" t="str">
            <v>PIECE</v>
          </cell>
          <cell r="I360">
            <v>8.9</v>
          </cell>
          <cell r="J360">
            <v>0</v>
          </cell>
          <cell r="K360">
            <v>0</v>
          </cell>
          <cell r="L360">
            <v>0</v>
          </cell>
          <cell r="M360" t="str">
            <v>LF</v>
          </cell>
          <cell r="N360">
            <v>4.5794920634920598E-3</v>
          </cell>
          <cell r="O360">
            <v>2.9365079365079363</v>
          </cell>
        </row>
        <row r="361">
          <cell r="A361" t="str">
            <v>RISING</v>
          </cell>
          <cell r="B361" t="str">
            <v>NT0451</v>
          </cell>
          <cell r="C361">
            <v>1686</v>
          </cell>
          <cell r="D361" t="str">
            <v>3 - Poignee De Tirage</v>
          </cell>
          <cell r="E361" t="str">
            <v>Single grip handle</v>
          </cell>
          <cell r="H361" t="str">
            <v>PIECE</v>
          </cell>
          <cell r="I361">
            <v>3.6</v>
          </cell>
          <cell r="J361">
            <v>0</v>
          </cell>
          <cell r="K361">
            <v>0</v>
          </cell>
          <cell r="L361">
            <v>0</v>
          </cell>
          <cell r="M361" t="str">
            <v>LF</v>
          </cell>
          <cell r="N361">
            <v>1.0863360000000001E-2</v>
          </cell>
          <cell r="O361">
            <v>5.7333333333333334</v>
          </cell>
        </row>
        <row r="362">
          <cell r="A362" t="str">
            <v>RISING</v>
          </cell>
          <cell r="B362" t="str">
            <v>MB-4801</v>
          </cell>
          <cell r="C362">
            <v>1459</v>
          </cell>
          <cell r="D362" t="str">
            <v>4 - Barre Rowing De Tirage Dorsal</v>
          </cell>
          <cell r="E362" t="str">
            <v>Lat Bar</v>
          </cell>
          <cell r="H362" t="str">
            <v>PIECE</v>
          </cell>
          <cell r="I362">
            <v>20.5</v>
          </cell>
          <cell r="J362">
            <v>0</v>
          </cell>
          <cell r="K362">
            <v>0</v>
          </cell>
          <cell r="L362">
            <v>0</v>
          </cell>
          <cell r="M362" t="str">
            <v>LF</v>
          </cell>
          <cell r="N362">
            <v>1.0863360000000001E-2</v>
          </cell>
          <cell r="O362">
            <v>5.7333333333333334</v>
          </cell>
        </row>
        <row r="363">
          <cell r="A363" t="str">
            <v>RISING</v>
          </cell>
          <cell r="B363" t="str">
            <v>NT0414</v>
          </cell>
          <cell r="C363">
            <v>1457</v>
          </cell>
          <cell r="D363" t="str">
            <v>5 - Barre Rowing Biceps Triceps</v>
          </cell>
          <cell r="E363" t="str">
            <v>Straight Bar</v>
          </cell>
          <cell r="H363" t="str">
            <v>PIECE</v>
          </cell>
          <cell r="I363">
            <v>6.1</v>
          </cell>
          <cell r="J363">
            <v>0</v>
          </cell>
          <cell r="K363">
            <v>0</v>
          </cell>
          <cell r="L363">
            <v>0</v>
          </cell>
          <cell r="M363" t="str">
            <v>LF</v>
          </cell>
          <cell r="N363">
            <v>1.0863360000000001E-2</v>
          </cell>
          <cell r="O363">
            <v>5.7333333333333334</v>
          </cell>
        </row>
        <row r="364">
          <cell r="A364" t="str">
            <v>RISING</v>
          </cell>
          <cell r="B364" t="str">
            <v>NT0432</v>
          </cell>
          <cell r="C364">
            <v>1520</v>
          </cell>
          <cell r="D364" t="str">
            <v>6 - Double Poignees De Tirage Biceps-Triceps</v>
          </cell>
          <cell r="E364" t="str">
            <v>Multi purpose V-Bar</v>
          </cell>
          <cell r="H364" t="str">
            <v>PIECE</v>
          </cell>
          <cell r="I364">
            <v>10.199999999999999</v>
          </cell>
          <cell r="J364">
            <v>0</v>
          </cell>
          <cell r="K364">
            <v>0</v>
          </cell>
          <cell r="L364">
            <v>0</v>
          </cell>
          <cell r="M364" t="str">
            <v>LF</v>
          </cell>
          <cell r="N364">
            <v>4.5794920634920633E-3</v>
          </cell>
          <cell r="O364">
            <v>2.9365079365079363</v>
          </cell>
        </row>
        <row r="365">
          <cell r="A365" t="str">
            <v>RISING</v>
          </cell>
          <cell r="B365" t="str">
            <v>NT0443</v>
          </cell>
          <cell r="C365">
            <v>1519</v>
          </cell>
          <cell r="D365" t="str">
            <v>7 - Barre De Triceps En V</v>
          </cell>
          <cell r="E365" t="str">
            <v>Revolving Press Down Bar</v>
          </cell>
          <cell r="H365" t="str">
            <v>PIECE</v>
          </cell>
          <cell r="I365">
            <v>10.8</v>
          </cell>
          <cell r="J365">
            <v>0</v>
          </cell>
          <cell r="K365">
            <v>0</v>
          </cell>
          <cell r="L365">
            <v>0</v>
          </cell>
          <cell r="M365" t="str">
            <v>LF</v>
          </cell>
          <cell r="N365">
            <v>4.5794920634920633E-3</v>
          </cell>
          <cell r="O365">
            <v>2.9365079365079363</v>
          </cell>
        </row>
        <row r="366">
          <cell r="A366" t="str">
            <v>RISING</v>
          </cell>
          <cell r="B366" t="str">
            <v>NT0423</v>
          </cell>
          <cell r="C366">
            <v>1521</v>
          </cell>
          <cell r="D366" t="str">
            <v>8 - Double Poignee Rowing De Tirage Dorsal</v>
          </cell>
          <cell r="E366" t="str">
            <v>Machine Accessories 8</v>
          </cell>
          <cell r="H366" t="str">
            <v>PIECE</v>
          </cell>
          <cell r="I366">
            <v>13</v>
          </cell>
          <cell r="J366">
            <v>0</v>
          </cell>
          <cell r="K366">
            <v>0</v>
          </cell>
          <cell r="L366">
            <v>0</v>
          </cell>
          <cell r="M366" t="str">
            <v>LF</v>
          </cell>
          <cell r="N366">
            <v>4.5794920634920633E-3</v>
          </cell>
          <cell r="O366">
            <v>2.9365079365079363</v>
          </cell>
        </row>
        <row r="367">
          <cell r="A367" t="str">
            <v>RISING</v>
          </cell>
          <cell r="B367" t="str">
            <v>NT0444</v>
          </cell>
          <cell r="C367">
            <v>1517</v>
          </cell>
          <cell r="D367" t="str">
            <v>9 - Triangle De Tirage</v>
          </cell>
          <cell r="E367" t="str">
            <v>Triceps Press Down Bar</v>
          </cell>
          <cell r="H367" t="str">
            <v>PIECE</v>
          </cell>
          <cell r="I367">
            <v>7.7</v>
          </cell>
          <cell r="J367">
            <v>0</v>
          </cell>
          <cell r="K367">
            <v>0</v>
          </cell>
          <cell r="L367">
            <v>0</v>
          </cell>
          <cell r="M367" t="str">
            <v>LF</v>
          </cell>
          <cell r="N367">
            <v>1.0863360000000001E-2</v>
          </cell>
          <cell r="O367">
            <v>5.7333333333333334</v>
          </cell>
        </row>
        <row r="368">
          <cell r="A368" t="str">
            <v>RISING</v>
          </cell>
          <cell r="B368" t="str">
            <v>PLB4812</v>
          </cell>
          <cell r="C368">
            <v>1456</v>
          </cell>
          <cell r="D368" t="str">
            <v>10 - Barre Droite De Tirage Dorsal</v>
          </cell>
          <cell r="E368" t="str">
            <v>Lat Bar</v>
          </cell>
          <cell r="H368" t="str">
            <v>PIECE</v>
          </cell>
          <cell r="I368">
            <v>16.100000000000001</v>
          </cell>
          <cell r="J368">
            <v>0</v>
          </cell>
          <cell r="K368">
            <v>0</v>
          </cell>
          <cell r="L368">
            <v>0</v>
          </cell>
          <cell r="M368" t="str">
            <v>LF</v>
          </cell>
          <cell r="N368">
            <v>1.0863360000000001E-2</v>
          </cell>
          <cell r="O368">
            <v>5.7333333333333334</v>
          </cell>
        </row>
        <row r="369">
          <cell r="A369" t="str">
            <v>RISING</v>
          </cell>
          <cell r="B369" t="str">
            <v>AS5001</v>
          </cell>
          <cell r="C369">
            <v>3397</v>
          </cell>
          <cell r="D369" t="str">
            <v>Ab Slings</v>
          </cell>
          <cell r="E369" t="str">
            <v>AB Slings</v>
          </cell>
          <cell r="F369" t="str">
            <v>Color: Black</v>
          </cell>
          <cell r="H369" t="str">
            <v>PAIRE</v>
          </cell>
          <cell r="I369">
            <v>6.6</v>
          </cell>
          <cell r="J369">
            <v>0</v>
          </cell>
          <cell r="K369">
            <v>0</v>
          </cell>
          <cell r="L369">
            <v>0</v>
          </cell>
          <cell r="M369" t="str">
            <v>LF</v>
          </cell>
          <cell r="N369">
            <v>9.3366000000000005E-3</v>
          </cell>
          <cell r="O369">
            <v>1.2</v>
          </cell>
        </row>
        <row r="370">
          <cell r="A370" t="str">
            <v>RISING</v>
          </cell>
          <cell r="B370" t="str">
            <v>EW8001</v>
          </cell>
          <cell r="C370">
            <v>2025</v>
          </cell>
          <cell r="D370" t="str">
            <v xml:space="preserve">Ab Wheel Pro </v>
          </cell>
          <cell r="E370" t="str">
            <v>Ab Wheel</v>
          </cell>
          <cell r="H370" t="str">
            <v>PIECE</v>
          </cell>
          <cell r="I370">
            <v>13.9</v>
          </cell>
          <cell r="J370">
            <v>0</v>
          </cell>
          <cell r="K370">
            <v>0</v>
          </cell>
          <cell r="L370">
            <v>0</v>
          </cell>
          <cell r="M370" t="str">
            <v>LF</v>
          </cell>
          <cell r="N370">
            <v>1.9229599999999999E-2</v>
          </cell>
          <cell r="O370">
            <v>3.2</v>
          </cell>
        </row>
        <row r="371">
          <cell r="A371" t="str">
            <v>RISING</v>
          </cell>
          <cell r="B371" t="str">
            <v>AM1000</v>
          </cell>
          <cell r="C371">
            <v>2980</v>
          </cell>
          <cell r="D371" t="str">
            <v>Ab-Mat</v>
          </cell>
          <cell r="E371" t="str">
            <v>AB MAT</v>
          </cell>
          <cell r="F371" t="str">
            <v>Size:36.5*30.5*7.5cm</v>
          </cell>
          <cell r="H371" t="str">
            <v>PIECE</v>
          </cell>
          <cell r="I371">
            <v>4</v>
          </cell>
          <cell r="J371">
            <v>0</v>
          </cell>
          <cell r="K371">
            <v>0</v>
          </cell>
          <cell r="L371">
            <v>0</v>
          </cell>
          <cell r="M371" t="str">
            <v>LF</v>
          </cell>
          <cell r="N371">
            <v>9.5759999999999994E-3</v>
          </cell>
          <cell r="O371">
            <v>1.2</v>
          </cell>
        </row>
        <row r="372">
          <cell r="A372" t="str">
            <v>RISING</v>
          </cell>
          <cell r="B372" t="str">
            <v>AM1006</v>
          </cell>
          <cell r="C372" t="str">
            <v/>
          </cell>
          <cell r="D372" t="str">
            <v>Ab-Mat Spécial</v>
          </cell>
          <cell r="E372" t="str">
            <v xml:space="preserve">NEW SHARP AB MAT </v>
          </cell>
          <cell r="F372" t="str">
            <v>SIZE:30cm*36cm*60mm</v>
          </cell>
          <cell r="H372" t="str">
            <v>PIECE</v>
          </cell>
          <cell r="I372">
            <v>6.6</v>
          </cell>
          <cell r="J372">
            <v>0</v>
          </cell>
          <cell r="K372">
            <v>0</v>
          </cell>
          <cell r="L372">
            <v>0</v>
          </cell>
          <cell r="M372" t="str">
            <v>LF</v>
          </cell>
          <cell r="N372">
            <v>9.5999999999999992E-3</v>
          </cell>
          <cell r="O372">
            <v>1.1000000000000001</v>
          </cell>
        </row>
        <row r="373">
          <cell r="A373" t="str">
            <v>RISING</v>
          </cell>
          <cell r="B373" t="str">
            <v>BP1103</v>
          </cell>
          <cell r="C373" t="str">
            <v/>
          </cell>
          <cell r="D373" t="str">
            <v>Anneau D'Appui (Lot De 12)</v>
          </cell>
          <cell r="E373" t="str">
            <v>Flat Hula hoop</v>
          </cell>
          <cell r="H373" t="str">
            <v>PIECE</v>
          </cell>
          <cell r="I373">
            <v>5.68</v>
          </cell>
          <cell r="J373">
            <v>0</v>
          </cell>
          <cell r="K373">
            <v>0</v>
          </cell>
          <cell r="L373">
            <v>0</v>
          </cell>
          <cell r="M373" t="str">
            <v>LF</v>
          </cell>
          <cell r="N373">
            <v>1.0626E-2</v>
          </cell>
          <cell r="O373">
            <v>1.5</v>
          </cell>
        </row>
        <row r="374">
          <cell r="A374" t="str">
            <v>RISING</v>
          </cell>
          <cell r="B374" t="str">
            <v>GR7107</v>
          </cell>
          <cell r="C374">
            <v>0</v>
          </cell>
          <cell r="D374" t="str">
            <v>Anneaux De Massage</v>
          </cell>
          <cell r="E374" t="str">
            <v>Grip Ring</v>
          </cell>
          <cell r="H374" t="str">
            <v>PIECE</v>
          </cell>
          <cell r="I374">
            <v>0.98</v>
          </cell>
          <cell r="J374">
            <v>0</v>
          </cell>
          <cell r="K374">
            <v>0</v>
          </cell>
          <cell r="L374">
            <v>0</v>
          </cell>
          <cell r="M374" t="str">
            <v>LF</v>
          </cell>
          <cell r="N374">
            <v>3.2538000000000001E-4</v>
          </cell>
          <cell r="O374">
            <v>0.12</v>
          </cell>
        </row>
        <row r="375">
          <cell r="A375" t="str">
            <v>RISING</v>
          </cell>
          <cell r="B375" t="str">
            <v>RS1001ABS</v>
          </cell>
          <cell r="C375">
            <v>2341</v>
          </cell>
          <cell r="D375" t="str">
            <v>Anneaux De Suspension</v>
          </cell>
          <cell r="E375" t="str">
            <v>GYM RING</v>
          </cell>
          <cell r="F375" t="str">
            <v>DIA.23.5CM</v>
          </cell>
          <cell r="H375" t="str">
            <v>PAIRE</v>
          </cell>
          <cell r="I375">
            <v>10.5</v>
          </cell>
          <cell r="J375">
            <v>0</v>
          </cell>
          <cell r="K375">
            <v>0</v>
          </cell>
          <cell r="L375">
            <v>0</v>
          </cell>
          <cell r="M375" t="str">
            <v>LF</v>
          </cell>
          <cell r="N375">
            <v>5.0543999999999997E-3</v>
          </cell>
          <cell r="O375">
            <v>1.5</v>
          </cell>
        </row>
        <row r="376">
          <cell r="A376" t="str">
            <v>RISING</v>
          </cell>
          <cell r="B376" t="str">
            <v>RS1002</v>
          </cell>
          <cell r="C376">
            <v>4008</v>
          </cell>
          <cell r="D376" t="str">
            <v>Anneaux De Suspension Bois</v>
          </cell>
          <cell r="E376" t="str">
            <v>Wooden Gym Ring</v>
          </cell>
          <cell r="F376" t="str">
            <v>DIA OF HANDLE1.1"/,WIDTH OF STRAP 1",LENGTH OF STRAP 15"</v>
          </cell>
          <cell r="H376" t="str">
            <v>PAIRE</v>
          </cell>
          <cell r="I376">
            <v>21</v>
          </cell>
          <cell r="J376">
            <v>0</v>
          </cell>
          <cell r="K376">
            <v>0</v>
          </cell>
          <cell r="L376">
            <v>0</v>
          </cell>
          <cell r="M376" t="str">
            <v>LF</v>
          </cell>
          <cell r="N376">
            <v>5.0543999999999997E-3</v>
          </cell>
          <cell r="O376">
            <v>1.7</v>
          </cell>
        </row>
        <row r="377">
          <cell r="A377" t="str">
            <v>RISING</v>
          </cell>
          <cell r="B377" t="str">
            <v>RS1002</v>
          </cell>
          <cell r="C377" t="str">
            <v/>
          </cell>
          <cell r="D377" t="str">
            <v>Anneaux De Suspension Bois 2</v>
          </cell>
          <cell r="E377" t="str">
            <v>Wooden Gym Ring 2</v>
          </cell>
          <cell r="F377" t="str">
            <v>DIA OF HANDLE¢1.25" WIDTH OF STRAP 1.5" LENGTH OF STRAP 18'</v>
          </cell>
          <cell r="H377" t="str">
            <v>PAIRE</v>
          </cell>
          <cell r="I377">
            <v>30</v>
          </cell>
          <cell r="J377">
            <v>0</v>
          </cell>
          <cell r="K377">
            <v>0</v>
          </cell>
          <cell r="L377">
            <v>0</v>
          </cell>
          <cell r="M377" t="str">
            <v>LF</v>
          </cell>
          <cell r="N377">
            <v>0</v>
          </cell>
          <cell r="O377">
            <v>0</v>
          </cell>
        </row>
        <row r="378">
          <cell r="A378" t="str">
            <v>RISING</v>
          </cell>
          <cell r="B378" t="str">
            <v>CL-35</v>
          </cell>
          <cell r="C378">
            <v>2363</v>
          </cell>
          <cell r="D378" t="str">
            <v>Bagues Stop Disques</v>
          </cell>
          <cell r="E378" t="str">
            <v>Plastic collar</v>
          </cell>
          <cell r="H378" t="str">
            <v>PIECE</v>
          </cell>
          <cell r="I378">
            <v>1.68</v>
          </cell>
          <cell r="J378">
            <v>0</v>
          </cell>
          <cell r="K378">
            <v>0</v>
          </cell>
          <cell r="L378">
            <v>0</v>
          </cell>
          <cell r="M378" t="str">
            <v>LF</v>
          </cell>
          <cell r="N378">
            <v>8.3951999999999996E-4</v>
          </cell>
          <cell r="O378">
            <v>0.38</v>
          </cell>
        </row>
        <row r="379">
          <cell r="A379" t="str">
            <v>RISING</v>
          </cell>
          <cell r="B379" t="str">
            <v>CL-13</v>
          </cell>
          <cell r="C379">
            <v>0</v>
          </cell>
          <cell r="D379" t="str">
            <v>Bagues Stop Disques 2</v>
          </cell>
          <cell r="E379" t="str">
            <v>Plastic collar</v>
          </cell>
          <cell r="H379" t="str">
            <v>PIECE</v>
          </cell>
          <cell r="I379">
            <v>2.16</v>
          </cell>
          <cell r="J379">
            <v>0</v>
          </cell>
          <cell r="K379">
            <v>0</v>
          </cell>
          <cell r="L379">
            <v>0</v>
          </cell>
          <cell r="M379" t="str">
            <v>LF</v>
          </cell>
          <cell r="N379">
            <v>2.8880000000000003E-4</v>
          </cell>
          <cell r="O379">
            <v>0.17</v>
          </cell>
        </row>
        <row r="380">
          <cell r="A380" t="str">
            <v>RISING</v>
          </cell>
          <cell r="B380" t="str">
            <v>BB1001C</v>
          </cell>
          <cell r="C380">
            <v>0</v>
          </cell>
          <cell r="D380" t="str">
            <v>Balance Board</v>
          </cell>
          <cell r="E380" t="str">
            <v>Balance board</v>
          </cell>
          <cell r="H380" t="str">
            <v>PIECE</v>
          </cell>
          <cell r="I380">
            <v>3.5</v>
          </cell>
          <cell r="J380">
            <v>0</v>
          </cell>
          <cell r="K380">
            <v>0</v>
          </cell>
          <cell r="L380">
            <v>0</v>
          </cell>
          <cell r="M380" t="str">
            <v>LF</v>
          </cell>
          <cell r="N380">
            <v>1.550025E-2</v>
          </cell>
          <cell r="O380">
            <v>1.08</v>
          </cell>
        </row>
        <row r="381">
          <cell r="A381" t="str">
            <v>RISING</v>
          </cell>
          <cell r="B381" t="str">
            <v>GR8001</v>
          </cell>
          <cell r="C381">
            <v>1437</v>
          </cell>
          <cell r="D381" t="str">
            <v>Balle À Réaction 7Cm</v>
          </cell>
          <cell r="E381" t="str">
            <v>Reaction Ball</v>
          </cell>
          <cell r="F381" t="str">
            <v>6,7cm</v>
          </cell>
          <cell r="H381" t="str">
            <v>PIECE</v>
          </cell>
          <cell r="I381">
            <v>1.96</v>
          </cell>
          <cell r="J381">
            <v>0</v>
          </cell>
          <cell r="K381">
            <v>0</v>
          </cell>
          <cell r="L381">
            <v>0</v>
          </cell>
          <cell r="M381" t="str">
            <v>LF</v>
          </cell>
          <cell r="N381">
            <v>1.0815444444444444E-3</v>
          </cell>
          <cell r="O381">
            <v>0.1111111111111111</v>
          </cell>
        </row>
        <row r="382">
          <cell r="A382" t="str">
            <v>RISING</v>
          </cell>
          <cell r="B382" t="str">
            <v>MB1015</v>
          </cell>
          <cell r="C382">
            <v>0</v>
          </cell>
          <cell r="D382" t="str">
            <v>Balles Hérissons 7Cm</v>
          </cell>
          <cell r="E382" t="str">
            <v>Massage ball</v>
          </cell>
          <cell r="F382" t="str">
            <v>7,5cm</v>
          </cell>
          <cell r="H382" t="str">
            <v>PIECE</v>
          </cell>
          <cell r="I382">
            <v>0.37</v>
          </cell>
          <cell r="J382">
            <v>0</v>
          </cell>
          <cell r="K382">
            <v>0</v>
          </cell>
          <cell r="L382">
            <v>0</v>
          </cell>
          <cell r="M382" t="str">
            <v>LF</v>
          </cell>
          <cell r="N382">
            <v>1.24384E-3</v>
          </cell>
          <cell r="O382">
            <v>0.16</v>
          </cell>
        </row>
        <row r="383">
          <cell r="A383" t="str">
            <v>RISING</v>
          </cell>
          <cell r="B383" t="str">
            <v>MB1015</v>
          </cell>
          <cell r="C383">
            <v>0</v>
          </cell>
          <cell r="D383" t="str">
            <v>Balles Hérissons 9Cm</v>
          </cell>
          <cell r="E383" t="str">
            <v>Massage ball</v>
          </cell>
          <cell r="F383" t="str">
            <v>9cm</v>
          </cell>
          <cell r="H383" t="str">
            <v>PIECE</v>
          </cell>
          <cell r="I383">
            <v>0.48</v>
          </cell>
          <cell r="J383">
            <v>0</v>
          </cell>
          <cell r="K383">
            <v>0</v>
          </cell>
          <cell r="L383">
            <v>0</v>
          </cell>
          <cell r="M383" t="str">
            <v>LF</v>
          </cell>
          <cell r="N383">
            <v>1.24384E-3</v>
          </cell>
          <cell r="O383">
            <v>0.16</v>
          </cell>
        </row>
        <row r="384">
          <cell r="A384" t="str">
            <v>RISING</v>
          </cell>
          <cell r="B384" t="str">
            <v>YB2112</v>
          </cell>
          <cell r="C384">
            <v>1439</v>
          </cell>
          <cell r="D384" t="str">
            <v>Balles Lestées Bleues 0,5Kg</v>
          </cell>
          <cell r="E384" t="str">
            <v>Sand Ball blue</v>
          </cell>
          <cell r="F384" t="str">
            <v>2x0,5kgs</v>
          </cell>
          <cell r="H384" t="str">
            <v>PAIRE</v>
          </cell>
          <cell r="I384">
            <v>1.8</v>
          </cell>
          <cell r="J384">
            <v>0</v>
          </cell>
          <cell r="K384">
            <v>0</v>
          </cell>
          <cell r="L384">
            <v>0</v>
          </cell>
          <cell r="M384" t="str">
            <v>LF</v>
          </cell>
          <cell r="N384">
            <v>7.4879999999999999E-3</v>
          </cell>
          <cell r="O384">
            <v>0.53</v>
          </cell>
        </row>
        <row r="385">
          <cell r="A385" t="str">
            <v>RISING</v>
          </cell>
          <cell r="B385" t="str">
            <v>YB2112</v>
          </cell>
          <cell r="C385">
            <v>1442</v>
          </cell>
          <cell r="D385" t="str">
            <v xml:space="preserve">Balles Lestées Grises 0,5Kg </v>
          </cell>
          <cell r="E385" t="str">
            <v>Sand Ball Grey</v>
          </cell>
          <cell r="F385" t="str">
            <v>2x0,5kgs</v>
          </cell>
          <cell r="H385" t="str">
            <v>PAIRE</v>
          </cell>
          <cell r="I385">
            <v>1.8</v>
          </cell>
          <cell r="J385">
            <v>0</v>
          </cell>
          <cell r="K385">
            <v>0</v>
          </cell>
          <cell r="L385">
            <v>0</v>
          </cell>
          <cell r="M385" t="str">
            <v>LF</v>
          </cell>
          <cell r="N385">
            <v>7.4879999999999999E-3</v>
          </cell>
          <cell r="O385">
            <v>0.53</v>
          </cell>
        </row>
        <row r="386">
          <cell r="A386" t="str">
            <v>RISING</v>
          </cell>
          <cell r="B386" t="str">
            <v>YB2112</v>
          </cell>
          <cell r="C386">
            <v>1441</v>
          </cell>
          <cell r="D386" t="str">
            <v xml:space="preserve">Balles Lestées Bleues 1Kg </v>
          </cell>
          <cell r="E386" t="str">
            <v>Sand Ball blue</v>
          </cell>
          <cell r="F386" t="str">
            <v>2x1Kg</v>
          </cell>
          <cell r="H386" t="str">
            <v>PAIRE</v>
          </cell>
          <cell r="I386">
            <v>2</v>
          </cell>
          <cell r="J386">
            <v>0</v>
          </cell>
          <cell r="K386">
            <v>0</v>
          </cell>
          <cell r="L386">
            <v>0</v>
          </cell>
          <cell r="M386" t="str">
            <v>LF</v>
          </cell>
          <cell r="N386">
            <v>5.7120000000000001E-3</v>
          </cell>
          <cell r="O386">
            <v>1.1000000000000001</v>
          </cell>
        </row>
        <row r="387">
          <cell r="A387" t="str">
            <v>RISING</v>
          </cell>
          <cell r="B387" t="str">
            <v>YB2112</v>
          </cell>
          <cell r="C387">
            <v>1444</v>
          </cell>
          <cell r="D387" t="str">
            <v xml:space="preserve">Balles Lestées Grises 1Kg </v>
          </cell>
          <cell r="E387" t="str">
            <v>Sand Ball Grey</v>
          </cell>
          <cell r="F387" t="str">
            <v>2x1Kg</v>
          </cell>
          <cell r="H387" t="str">
            <v>PAIRE</v>
          </cell>
          <cell r="I387">
            <v>2</v>
          </cell>
          <cell r="J387">
            <v>0</v>
          </cell>
          <cell r="K387">
            <v>0</v>
          </cell>
          <cell r="L387">
            <v>0</v>
          </cell>
          <cell r="M387" t="str">
            <v>LF</v>
          </cell>
          <cell r="N387">
            <v>5.7120000000000001E-3</v>
          </cell>
          <cell r="O387">
            <v>1.1000000000000001</v>
          </cell>
        </row>
        <row r="388">
          <cell r="A388" t="str">
            <v>RISING</v>
          </cell>
          <cell r="B388" t="str">
            <v>YB2112</v>
          </cell>
          <cell r="C388">
            <v>1440</v>
          </cell>
          <cell r="D388" t="str">
            <v xml:space="preserve">Balles Lestées Bleues 1,5Kg  </v>
          </cell>
          <cell r="E388" t="str">
            <v>Sand Ball blue</v>
          </cell>
          <cell r="F388" t="str">
            <v>2x1,5Kgs</v>
          </cell>
          <cell r="H388" t="str">
            <v>PAIRE</v>
          </cell>
          <cell r="I388">
            <v>2.7</v>
          </cell>
          <cell r="J388">
            <v>0</v>
          </cell>
          <cell r="K388">
            <v>0</v>
          </cell>
          <cell r="L388">
            <v>0</v>
          </cell>
          <cell r="M388" t="str">
            <v>LF</v>
          </cell>
          <cell r="N388">
            <v>8.1599999999999989E-3</v>
          </cell>
          <cell r="O388">
            <v>3.166666666666667</v>
          </cell>
        </row>
        <row r="389">
          <cell r="A389" t="str">
            <v>RISING</v>
          </cell>
          <cell r="B389" t="str">
            <v>YB2112</v>
          </cell>
          <cell r="C389">
            <v>1443</v>
          </cell>
          <cell r="D389" t="str">
            <v xml:space="preserve">Balles Lestées Grises 1,5Kg </v>
          </cell>
          <cell r="E389" t="str">
            <v>Sand Ball grey</v>
          </cell>
          <cell r="F389" t="str">
            <v>2x1,5Kgs</v>
          </cell>
          <cell r="H389" t="str">
            <v>PAIRE</v>
          </cell>
          <cell r="I389">
            <v>2.7</v>
          </cell>
          <cell r="J389">
            <v>0</v>
          </cell>
          <cell r="K389">
            <v>0</v>
          </cell>
          <cell r="L389">
            <v>0</v>
          </cell>
          <cell r="M389" t="str">
            <v>LF</v>
          </cell>
          <cell r="N389">
            <v>8.1599999999999989E-3</v>
          </cell>
          <cell r="O389">
            <v>3.166666666666667</v>
          </cell>
        </row>
        <row r="390">
          <cell r="A390" t="str">
            <v>RISING</v>
          </cell>
          <cell r="B390" t="str">
            <v>YB2112</v>
          </cell>
          <cell r="C390">
            <v>0</v>
          </cell>
          <cell r="D390" t="str">
            <v>Balles Lestées Bleues 2Kg</v>
          </cell>
          <cell r="E390" t="str">
            <v>Sand Ball Blue</v>
          </cell>
          <cell r="F390" t="str">
            <v>2x2Kgs</v>
          </cell>
          <cell r="H390" t="str">
            <v>PAIRE</v>
          </cell>
          <cell r="I390">
            <v>3</v>
          </cell>
          <cell r="J390">
            <v>0</v>
          </cell>
          <cell r="K390">
            <v>0</v>
          </cell>
          <cell r="L390">
            <v>0</v>
          </cell>
          <cell r="M390" t="str">
            <v>LF</v>
          </cell>
          <cell r="N390">
            <v>0.01</v>
          </cell>
          <cell r="O390">
            <v>4.2</v>
          </cell>
        </row>
        <row r="391">
          <cell r="A391" t="str">
            <v>RISING</v>
          </cell>
          <cell r="B391" t="str">
            <v>YB2112</v>
          </cell>
          <cell r="C391">
            <v>0</v>
          </cell>
          <cell r="D391" t="str">
            <v>Balles Lestées Grises 2Kg</v>
          </cell>
          <cell r="E391" t="str">
            <v>Sand Ball Grey</v>
          </cell>
          <cell r="F391" t="str">
            <v>2x2Kgs</v>
          </cell>
          <cell r="H391" t="str">
            <v>PAIRE</v>
          </cell>
          <cell r="I391">
            <v>3</v>
          </cell>
          <cell r="J391">
            <v>0</v>
          </cell>
          <cell r="K391">
            <v>0</v>
          </cell>
          <cell r="L391">
            <v>0</v>
          </cell>
          <cell r="M391" t="str">
            <v>LF</v>
          </cell>
          <cell r="N391">
            <v>0.01</v>
          </cell>
          <cell r="O391">
            <v>4.2</v>
          </cell>
        </row>
        <row r="392">
          <cell r="A392" t="str">
            <v>RISING</v>
          </cell>
          <cell r="B392" t="str">
            <v>GB2085</v>
          </cell>
          <cell r="C392">
            <v>0</v>
          </cell>
          <cell r="D392" t="str">
            <v>Ballon Fitness 45Cm</v>
          </cell>
          <cell r="E392" t="str">
            <v xml:space="preserve">Anti-burst Gym Ball </v>
          </cell>
          <cell r="F392" t="str">
            <v>45cm</v>
          </cell>
          <cell r="H392" t="str">
            <v>PIECE</v>
          </cell>
          <cell r="I392">
            <v>2.08</v>
          </cell>
          <cell r="J392">
            <v>0</v>
          </cell>
          <cell r="K392">
            <v>0</v>
          </cell>
          <cell r="L392">
            <v>0</v>
          </cell>
          <cell r="M392" t="str">
            <v>LF</v>
          </cell>
          <cell r="N392">
            <v>5.3200000000000001E-3</v>
          </cell>
          <cell r="O392">
            <v>0.95</v>
          </cell>
        </row>
        <row r="393">
          <cell r="A393" t="str">
            <v>RISING</v>
          </cell>
          <cell r="B393" t="str">
            <v>GB2085</v>
          </cell>
          <cell r="C393">
            <v>3212</v>
          </cell>
          <cell r="D393" t="str">
            <v>Ballon Fitness 55Cm gris</v>
          </cell>
          <cell r="E393" t="str">
            <v>Anti-burst Gym Ball grey</v>
          </cell>
          <cell r="F393" t="str">
            <v>55cm</v>
          </cell>
          <cell r="H393" t="str">
            <v>PIECE</v>
          </cell>
          <cell r="I393">
            <v>2.2000000000000002</v>
          </cell>
          <cell r="J393">
            <v>0</v>
          </cell>
          <cell r="K393">
            <v>0</v>
          </cell>
          <cell r="L393">
            <v>0</v>
          </cell>
          <cell r="M393" t="str">
            <v>LF</v>
          </cell>
          <cell r="N393">
            <v>5.6056000000000005E-3</v>
          </cell>
          <cell r="O393">
            <v>0.5</v>
          </cell>
        </row>
        <row r="394">
          <cell r="A394" t="str">
            <v>RISING</v>
          </cell>
          <cell r="B394" t="str">
            <v>GB2085</v>
          </cell>
          <cell r="C394">
            <v>2666</v>
          </cell>
          <cell r="D394" t="str">
            <v>Ballon fitness 55cm bleu</v>
          </cell>
          <cell r="E394" t="str">
            <v>Anti-burst Gym Ball blue</v>
          </cell>
          <cell r="F394" t="str">
            <v>55cm</v>
          </cell>
          <cell r="H394" t="str">
            <v>PIECE</v>
          </cell>
          <cell r="I394">
            <v>2.2000000000000002</v>
          </cell>
          <cell r="J394">
            <v>0</v>
          </cell>
          <cell r="K394">
            <v>0</v>
          </cell>
          <cell r="L394">
            <v>0</v>
          </cell>
          <cell r="M394" t="str">
            <v>LF</v>
          </cell>
          <cell r="N394">
            <v>5.6056000000000005E-3</v>
          </cell>
          <cell r="O394">
            <v>0.5</v>
          </cell>
        </row>
        <row r="395">
          <cell r="A395" t="str">
            <v>RISING</v>
          </cell>
          <cell r="B395" t="str">
            <v>GB2085</v>
          </cell>
          <cell r="C395">
            <v>1571</v>
          </cell>
          <cell r="D395" t="str">
            <v>Ballon Fitness 65Cm bleu</v>
          </cell>
          <cell r="E395" t="str">
            <v>Anti-burst Gym Ball blue</v>
          </cell>
          <cell r="F395" t="str">
            <v>65cm</v>
          </cell>
          <cell r="H395" t="str">
            <v>PIECE</v>
          </cell>
          <cell r="I395">
            <v>2.7</v>
          </cell>
          <cell r="J395">
            <v>0</v>
          </cell>
          <cell r="K395">
            <v>0</v>
          </cell>
          <cell r="L395">
            <v>0</v>
          </cell>
          <cell r="M395" t="str">
            <v>LF</v>
          </cell>
          <cell r="N395">
            <v>5.6056000000000005E-3</v>
          </cell>
          <cell r="O395">
            <v>0.6</v>
          </cell>
        </row>
        <row r="396">
          <cell r="A396" t="str">
            <v>RISING</v>
          </cell>
          <cell r="B396" t="str">
            <v>GB2085</v>
          </cell>
          <cell r="C396">
            <v>1572</v>
          </cell>
          <cell r="D396" t="str">
            <v>Ballon fitness 65cm gris</v>
          </cell>
          <cell r="E396" t="str">
            <v>Anti-burst Gym Ball grey</v>
          </cell>
          <cell r="F396" t="str">
            <v>65cm</v>
          </cell>
          <cell r="H396" t="str">
            <v>PIECE</v>
          </cell>
          <cell r="I396">
            <v>2.7</v>
          </cell>
          <cell r="J396">
            <v>0</v>
          </cell>
          <cell r="K396">
            <v>0</v>
          </cell>
          <cell r="L396">
            <v>0</v>
          </cell>
          <cell r="M396" t="str">
            <v>LF</v>
          </cell>
          <cell r="N396">
            <v>5.6056000000000005E-3</v>
          </cell>
          <cell r="O396">
            <v>0.6</v>
          </cell>
        </row>
        <row r="397">
          <cell r="A397" t="str">
            <v>RISING</v>
          </cell>
          <cell r="B397" t="str">
            <v>GB2085</v>
          </cell>
          <cell r="C397">
            <v>1574</v>
          </cell>
          <cell r="D397" t="str">
            <v>Ballon Fitness 75Cm gris</v>
          </cell>
          <cell r="E397" t="str">
            <v>Anti-burst Gym Ball grey</v>
          </cell>
          <cell r="F397" t="str">
            <v>75cm</v>
          </cell>
          <cell r="H397" t="str">
            <v>PIECE</v>
          </cell>
          <cell r="I397">
            <v>3.2</v>
          </cell>
          <cell r="J397">
            <v>0</v>
          </cell>
          <cell r="K397">
            <v>0</v>
          </cell>
          <cell r="L397">
            <v>0</v>
          </cell>
          <cell r="M397" t="str">
            <v>LF</v>
          </cell>
          <cell r="N397">
            <v>5.6056000000000005E-3</v>
          </cell>
          <cell r="O397">
            <v>0.7</v>
          </cell>
        </row>
        <row r="398">
          <cell r="A398" t="str">
            <v>RISING</v>
          </cell>
          <cell r="B398" t="str">
            <v>GB2085</v>
          </cell>
          <cell r="C398">
            <v>0</v>
          </cell>
          <cell r="D398" t="str">
            <v>Ballon Fitness 85Cm</v>
          </cell>
          <cell r="E398" t="str">
            <v xml:space="preserve">Anti-burst Gym Ball </v>
          </cell>
          <cell r="F398" t="str">
            <v>85cm</v>
          </cell>
          <cell r="H398" t="str">
            <v>PIECE</v>
          </cell>
          <cell r="I398">
            <v>4.5</v>
          </cell>
          <cell r="J398">
            <v>0</v>
          </cell>
          <cell r="K398">
            <v>0</v>
          </cell>
          <cell r="L398">
            <v>0</v>
          </cell>
          <cell r="M398" t="str">
            <v>LF</v>
          </cell>
          <cell r="N398">
            <v>5.3200000000000001E-3</v>
          </cell>
          <cell r="O398">
            <v>1.75</v>
          </cell>
        </row>
        <row r="399">
          <cell r="A399" t="str">
            <v>RISING</v>
          </cell>
          <cell r="B399" t="str">
            <v>GB5055</v>
          </cell>
          <cell r="C399">
            <v>0</v>
          </cell>
          <cell r="D399" t="str">
            <v>Ballon Fitness A Picots 45Cm</v>
          </cell>
          <cell r="E399" t="str">
            <v>Massage Gym Ball 45cm</v>
          </cell>
          <cell r="F399" t="str">
            <v>45cm</v>
          </cell>
          <cell r="H399" t="str">
            <v>PIECE</v>
          </cell>
          <cell r="I399">
            <v>2.8</v>
          </cell>
          <cell r="J399">
            <v>0</v>
          </cell>
          <cell r="K399">
            <v>0</v>
          </cell>
          <cell r="L399">
            <v>0</v>
          </cell>
          <cell r="M399" t="str">
            <v>LF</v>
          </cell>
          <cell r="N399">
            <v>9.4500000000000001E-3</v>
          </cell>
          <cell r="O399">
            <v>1.1499999999999999</v>
          </cell>
        </row>
        <row r="400">
          <cell r="A400" t="str">
            <v>RISING</v>
          </cell>
          <cell r="B400" t="str">
            <v>GB5055</v>
          </cell>
          <cell r="C400">
            <v>0</v>
          </cell>
          <cell r="D400" t="str">
            <v>Ballon Fitness A Picots 55Cm</v>
          </cell>
          <cell r="E400" t="str">
            <v>Massage Gym Ball 55cm</v>
          </cell>
          <cell r="F400" t="str">
            <v>55cm</v>
          </cell>
          <cell r="H400" t="str">
            <v>PIECE</v>
          </cell>
          <cell r="I400">
            <v>3.4</v>
          </cell>
          <cell r="J400">
            <v>0</v>
          </cell>
          <cell r="K400">
            <v>0</v>
          </cell>
          <cell r="L400">
            <v>0</v>
          </cell>
          <cell r="M400" t="str">
            <v>LF</v>
          </cell>
          <cell r="N400">
            <v>9.4500000000000001E-3</v>
          </cell>
          <cell r="O400">
            <v>1.35</v>
          </cell>
        </row>
        <row r="401">
          <cell r="A401" t="str">
            <v>RISING</v>
          </cell>
          <cell r="B401" t="str">
            <v>GB5055</v>
          </cell>
          <cell r="C401">
            <v>0</v>
          </cell>
          <cell r="D401" t="str">
            <v>Ballon Fitness A Picots 65Cm</v>
          </cell>
          <cell r="E401" t="str">
            <v>Massage Gym Ball 65cm</v>
          </cell>
          <cell r="F401" t="str">
            <v>65cm</v>
          </cell>
          <cell r="H401" t="str">
            <v>PIECE</v>
          </cell>
          <cell r="I401">
            <v>4.3</v>
          </cell>
          <cell r="J401">
            <v>0</v>
          </cell>
          <cell r="K401">
            <v>0</v>
          </cell>
          <cell r="L401">
            <v>0</v>
          </cell>
          <cell r="M401" t="str">
            <v>LF</v>
          </cell>
          <cell r="N401">
            <v>9.4500000000000001E-3</v>
          </cell>
          <cell r="O401">
            <v>1.65</v>
          </cell>
        </row>
        <row r="402">
          <cell r="A402" t="str">
            <v>RISING</v>
          </cell>
          <cell r="B402" t="str">
            <v>GB5055</v>
          </cell>
          <cell r="C402">
            <v>0</v>
          </cell>
          <cell r="D402" t="str">
            <v>Ballon Fitness A Picots 75Cm</v>
          </cell>
          <cell r="E402" t="str">
            <v>Massage Gym Ball 75cm</v>
          </cell>
          <cell r="F402" t="str">
            <v>75cm</v>
          </cell>
          <cell r="H402" t="str">
            <v>PIECE</v>
          </cell>
          <cell r="I402">
            <v>4.9000000000000004</v>
          </cell>
          <cell r="J402">
            <v>0</v>
          </cell>
          <cell r="K402">
            <v>0</v>
          </cell>
          <cell r="L402">
            <v>0</v>
          </cell>
          <cell r="M402" t="str">
            <v>LF</v>
          </cell>
          <cell r="N402">
            <v>9.4500000000000001E-3</v>
          </cell>
          <cell r="O402">
            <v>1.85</v>
          </cell>
        </row>
        <row r="403">
          <cell r="A403" t="str">
            <v>RISING</v>
          </cell>
          <cell r="B403" t="str">
            <v>GB5055</v>
          </cell>
          <cell r="C403">
            <v>0</v>
          </cell>
          <cell r="D403" t="str">
            <v>Ballon Fitness A Picots 85Cm</v>
          </cell>
          <cell r="E403" t="str">
            <v>Massage Gym Ball 85cm</v>
          </cell>
          <cell r="F403" t="str">
            <v>85cm</v>
          </cell>
          <cell r="H403" t="str">
            <v>PIECE</v>
          </cell>
          <cell r="I403">
            <v>5.8</v>
          </cell>
          <cell r="J403">
            <v>0</v>
          </cell>
          <cell r="K403">
            <v>0</v>
          </cell>
          <cell r="L403">
            <v>0</v>
          </cell>
          <cell r="M403" t="str">
            <v>LF</v>
          </cell>
          <cell r="N403">
            <v>9.4500000000000001E-3</v>
          </cell>
          <cell r="O403">
            <v>2.15</v>
          </cell>
        </row>
        <row r="404">
          <cell r="A404" t="str">
            <v>RISING</v>
          </cell>
          <cell r="B404" t="str">
            <v>GB1026</v>
          </cell>
          <cell r="C404">
            <v>0</v>
          </cell>
          <cell r="D404" t="str">
            <v>Ballon Paille 20Cm</v>
          </cell>
          <cell r="E404" t="str">
            <v>Over Ball</v>
          </cell>
          <cell r="F404" t="str">
            <v>20cm</v>
          </cell>
          <cell r="H404" t="str">
            <v>PIECE</v>
          </cell>
          <cell r="I404">
            <v>0.46</v>
          </cell>
          <cell r="J404">
            <v>0</v>
          </cell>
          <cell r="K404">
            <v>0</v>
          </cell>
          <cell r="L404">
            <v>0</v>
          </cell>
          <cell r="M404" t="str">
            <v>LF</v>
          </cell>
          <cell r="N404">
            <v>5.6499999999999996E-4</v>
          </cell>
          <cell r="O404">
            <v>0.16</v>
          </cell>
        </row>
        <row r="405">
          <cell r="A405" t="str">
            <v>RISING</v>
          </cell>
          <cell r="B405" t="str">
            <v>GB1026</v>
          </cell>
          <cell r="C405">
            <v>1445</v>
          </cell>
          <cell r="D405" t="str">
            <v>Ballon Paille 26Cm Bleu</v>
          </cell>
          <cell r="E405" t="str">
            <v>Over Ball</v>
          </cell>
          <cell r="F405" t="str">
            <v>26cm, blue</v>
          </cell>
          <cell r="H405" t="str">
            <v>PIECE</v>
          </cell>
          <cell r="I405">
            <v>0.54</v>
          </cell>
          <cell r="J405">
            <v>0</v>
          </cell>
          <cell r="K405">
            <v>0</v>
          </cell>
          <cell r="L405">
            <v>0</v>
          </cell>
          <cell r="M405" t="str">
            <v>LF</v>
          </cell>
          <cell r="N405">
            <v>8.9377999999999994E-4</v>
          </cell>
          <cell r="O405">
            <v>0.17</v>
          </cell>
        </row>
        <row r="406">
          <cell r="A406" t="str">
            <v>RISING</v>
          </cell>
          <cell r="B406" t="str">
            <v>GB1026</v>
          </cell>
          <cell r="C406">
            <v>1446</v>
          </cell>
          <cell r="D406" t="str">
            <v>Ballon Paille 26Cm Rose</v>
          </cell>
          <cell r="E406" t="str">
            <v>Over Ball</v>
          </cell>
          <cell r="F406" t="str">
            <v>26cm, pink</v>
          </cell>
          <cell r="H406" t="str">
            <v>PIECE</v>
          </cell>
          <cell r="I406">
            <v>0.54</v>
          </cell>
          <cell r="J406">
            <v>0</v>
          </cell>
          <cell r="K406">
            <v>0</v>
          </cell>
          <cell r="L406">
            <v>0</v>
          </cell>
          <cell r="M406" t="str">
            <v>LF</v>
          </cell>
          <cell r="N406">
            <v>5.6300000000000002E-4</v>
          </cell>
          <cell r="O406">
            <v>0.16</v>
          </cell>
        </row>
        <row r="407">
          <cell r="A407" t="str">
            <v>RISING</v>
          </cell>
          <cell r="B407" t="str">
            <v>GB1026</v>
          </cell>
          <cell r="C407">
            <v>1447</v>
          </cell>
          <cell r="D407" t="str">
            <v>Ballon Paille 26Cm Violet</v>
          </cell>
          <cell r="E407" t="str">
            <v>Over Ball</v>
          </cell>
          <cell r="F407" t="str">
            <v>26cm, purple</v>
          </cell>
          <cell r="H407" t="str">
            <v>PIECE</v>
          </cell>
          <cell r="I407">
            <v>0.54</v>
          </cell>
          <cell r="J407">
            <v>0</v>
          </cell>
          <cell r="K407">
            <v>0</v>
          </cell>
          <cell r="L407">
            <v>0</v>
          </cell>
          <cell r="M407" t="str">
            <v>LF</v>
          </cell>
          <cell r="N407">
            <v>8.9377999999999994E-4</v>
          </cell>
          <cell r="O407">
            <v>0.17</v>
          </cell>
        </row>
        <row r="408">
          <cell r="A408" t="str">
            <v>RISING</v>
          </cell>
          <cell r="B408" t="str">
            <v>GB1026</v>
          </cell>
          <cell r="C408">
            <v>0</v>
          </cell>
          <cell r="D408" t="str">
            <v>Ballon Paille 30Cm</v>
          </cell>
          <cell r="E408" t="str">
            <v>Over Ball</v>
          </cell>
          <cell r="F408" t="str">
            <v>30cm</v>
          </cell>
          <cell r="H408" t="str">
            <v>PIECE</v>
          </cell>
          <cell r="I408">
            <v>0.54</v>
          </cell>
          <cell r="J408">
            <v>0</v>
          </cell>
          <cell r="K408">
            <v>0</v>
          </cell>
          <cell r="L408">
            <v>0</v>
          </cell>
          <cell r="M408" t="str">
            <v>LF</v>
          </cell>
          <cell r="N408">
            <v>7.9000000000000001E-4</v>
          </cell>
          <cell r="O408">
            <v>0.16</v>
          </cell>
        </row>
        <row r="409">
          <cell r="A409" t="str">
            <v>RISING</v>
          </cell>
          <cell r="B409" t="str">
            <v>AX1012</v>
          </cell>
          <cell r="C409">
            <v>4014</v>
          </cell>
          <cell r="D409" t="str">
            <v>Banc Commercial 2</v>
          </cell>
          <cell r="E409" t="str">
            <v>Flat Bench</v>
          </cell>
          <cell r="F409" t="str">
            <v>Main tube 70*50*2mm</v>
          </cell>
          <cell r="H409" t="str">
            <v>PIECE</v>
          </cell>
          <cell r="I409">
            <v>30</v>
          </cell>
          <cell r="J409">
            <v>0</v>
          </cell>
          <cell r="K409">
            <v>0</v>
          </cell>
          <cell r="L409">
            <v>0</v>
          </cell>
          <cell r="M409" t="str">
            <v>LF</v>
          </cell>
          <cell r="N409">
            <v>5.5333333333333332E-2</v>
          </cell>
          <cell r="O409">
            <v>14</v>
          </cell>
        </row>
        <row r="410">
          <cell r="A410" t="str">
            <v>RISING</v>
          </cell>
          <cell r="B410" t="str">
            <v>CE5633</v>
          </cell>
          <cell r="C410">
            <v>1548</v>
          </cell>
          <cell r="D410" t="str">
            <v>Bandse Latex (lot de 3)</v>
          </cell>
          <cell r="E410" t="str">
            <v>Latex Band (set of 3)</v>
          </cell>
          <cell r="F410" t="str">
            <v>Light/Medium/Strong, SIZE:120*15CM, THICKNESS:0.35/0.45/0.55MM</v>
          </cell>
          <cell r="H410" t="str">
            <v>SET</v>
          </cell>
          <cell r="I410">
            <v>3.48</v>
          </cell>
          <cell r="J410">
            <v>0</v>
          </cell>
          <cell r="K410">
            <v>0</v>
          </cell>
          <cell r="L410">
            <v>0</v>
          </cell>
          <cell r="M410" t="str">
            <v>LF</v>
          </cell>
          <cell r="N410">
            <v>6.6406250000000005E-4</v>
          </cell>
          <cell r="O410">
            <v>0.28000000000000003</v>
          </cell>
        </row>
        <row r="411">
          <cell r="A411" t="str">
            <v>RISING</v>
          </cell>
          <cell r="B411" t="str">
            <v>CE5633</v>
          </cell>
          <cell r="C411">
            <v>0</v>
          </cell>
          <cell r="D411" t="str">
            <v>Bande Latex Light</v>
          </cell>
          <cell r="E411" t="str">
            <v>Latex Band</v>
          </cell>
          <cell r="F411" t="str">
            <v>Light - 120x15cm</v>
          </cell>
          <cell r="H411" t="str">
            <v>SET</v>
          </cell>
          <cell r="I411">
            <v>3.55</v>
          </cell>
          <cell r="J411">
            <v>0</v>
          </cell>
          <cell r="K411">
            <v>0</v>
          </cell>
          <cell r="L411">
            <v>0</v>
          </cell>
          <cell r="M411" t="str">
            <v>LF</v>
          </cell>
          <cell r="N411">
            <v>6.64063E-4</v>
          </cell>
          <cell r="O411">
            <v>0.22</v>
          </cell>
        </row>
        <row r="412">
          <cell r="A412" t="str">
            <v>RISING</v>
          </cell>
          <cell r="B412" t="str">
            <v>CE5633</v>
          </cell>
          <cell r="C412">
            <v>0</v>
          </cell>
          <cell r="D412" t="str">
            <v>Bande Latex Medium</v>
          </cell>
          <cell r="E412" t="str">
            <v>Latex Band</v>
          </cell>
          <cell r="F412" t="str">
            <v>Medium - 120x15cm</v>
          </cell>
          <cell r="H412" t="str">
            <v>SET</v>
          </cell>
          <cell r="I412">
            <v>3.55</v>
          </cell>
          <cell r="J412">
            <v>0</v>
          </cell>
          <cell r="K412">
            <v>0</v>
          </cell>
          <cell r="L412">
            <v>0</v>
          </cell>
          <cell r="M412" t="str">
            <v>LF</v>
          </cell>
          <cell r="N412">
            <v>6.64063E-4</v>
          </cell>
          <cell r="O412">
            <v>0.22</v>
          </cell>
        </row>
        <row r="413">
          <cell r="A413" t="str">
            <v>RISING</v>
          </cell>
          <cell r="B413" t="str">
            <v>CE5633</v>
          </cell>
          <cell r="C413">
            <v>0</v>
          </cell>
          <cell r="D413" t="str">
            <v>Bande Latex Strong</v>
          </cell>
          <cell r="E413" t="str">
            <v>Latex Band</v>
          </cell>
          <cell r="F413" t="str">
            <v>Strong - 120x15cm</v>
          </cell>
          <cell r="H413" t="str">
            <v>SET</v>
          </cell>
          <cell r="I413">
            <v>3.55</v>
          </cell>
          <cell r="J413">
            <v>0</v>
          </cell>
          <cell r="K413">
            <v>0</v>
          </cell>
          <cell r="L413">
            <v>0</v>
          </cell>
          <cell r="M413" t="str">
            <v>LF</v>
          </cell>
          <cell r="N413">
            <v>6.64063E-4</v>
          </cell>
          <cell r="O413">
            <v>0.22</v>
          </cell>
        </row>
        <row r="414">
          <cell r="A414" t="str">
            <v>RISING</v>
          </cell>
          <cell r="B414" t="str">
            <v>AW1205</v>
          </cell>
          <cell r="C414">
            <v>2902</v>
          </cell>
          <cell r="D414" t="str">
            <v>Bandes lestées chevilles</v>
          </cell>
          <cell r="E414" t="str">
            <v>Ankle weight</v>
          </cell>
          <cell r="F414" t="str">
            <v>2x0,5kgs</v>
          </cell>
          <cell r="H414" t="str">
            <v>PAIRE</v>
          </cell>
          <cell r="I414">
            <v>2.2999999999999998</v>
          </cell>
          <cell r="J414">
            <v>0</v>
          </cell>
          <cell r="K414">
            <v>0</v>
          </cell>
          <cell r="L414">
            <v>0</v>
          </cell>
          <cell r="M414" t="str">
            <v>LF</v>
          </cell>
          <cell r="N414">
            <v>1.7296E-3</v>
          </cell>
          <cell r="O414">
            <v>1.05</v>
          </cell>
        </row>
        <row r="415">
          <cell r="A415" t="str">
            <v>RISING</v>
          </cell>
          <cell r="B415" t="str">
            <v>AW1205</v>
          </cell>
          <cell r="C415">
            <v>1450</v>
          </cell>
          <cell r="D415" t="str">
            <v>Bandes lestées chevilles</v>
          </cell>
          <cell r="E415" t="str">
            <v>Ankle weight</v>
          </cell>
          <cell r="F415" t="str">
            <v>2x1Kg</v>
          </cell>
          <cell r="H415" t="str">
            <v>PAIRE</v>
          </cell>
          <cell r="I415">
            <v>3.45</v>
          </cell>
          <cell r="J415">
            <v>0</v>
          </cell>
          <cell r="K415">
            <v>0</v>
          </cell>
          <cell r="L415">
            <v>0</v>
          </cell>
          <cell r="M415" t="str">
            <v>LF</v>
          </cell>
          <cell r="N415">
            <v>3.7439999999999999E-3</v>
          </cell>
          <cell r="O415">
            <v>2.1</v>
          </cell>
        </row>
        <row r="416">
          <cell r="A416" t="str">
            <v>RISING</v>
          </cell>
          <cell r="B416" t="str">
            <v>AW1205</v>
          </cell>
          <cell r="C416" t="str">
            <v/>
          </cell>
          <cell r="D416" t="str">
            <v>Bandes lestées chevilles</v>
          </cell>
          <cell r="E416" t="str">
            <v>Ankle weight</v>
          </cell>
          <cell r="F416" t="str">
            <v>2x1,5Kgs</v>
          </cell>
          <cell r="H416" t="str">
            <v>PAIRE</v>
          </cell>
          <cell r="I416">
            <v>4.43</v>
          </cell>
          <cell r="J416">
            <v>0</v>
          </cell>
          <cell r="K416">
            <v>0</v>
          </cell>
          <cell r="L416">
            <v>0</v>
          </cell>
          <cell r="M416" t="str">
            <v>LF</v>
          </cell>
          <cell r="N416">
            <v>0</v>
          </cell>
          <cell r="O416">
            <v>0</v>
          </cell>
        </row>
        <row r="417">
          <cell r="A417" t="str">
            <v>RISING</v>
          </cell>
          <cell r="B417" t="str">
            <v>AW1205</v>
          </cell>
          <cell r="C417" t="str">
            <v/>
          </cell>
          <cell r="D417" t="str">
            <v>Bandes lestées chevilles</v>
          </cell>
          <cell r="E417" t="str">
            <v>Ankle weight</v>
          </cell>
          <cell r="F417" t="str">
            <v>2x2Kgs</v>
          </cell>
          <cell r="H417" t="str">
            <v>PAIRE</v>
          </cell>
          <cell r="I417">
            <v>5.57</v>
          </cell>
          <cell r="J417">
            <v>0</v>
          </cell>
          <cell r="K417">
            <v>0</v>
          </cell>
          <cell r="L417">
            <v>0</v>
          </cell>
          <cell r="M417" t="str">
            <v>LF</v>
          </cell>
          <cell r="N417">
            <v>0</v>
          </cell>
          <cell r="O417">
            <v>0</v>
          </cell>
        </row>
        <row r="418">
          <cell r="A418" t="str">
            <v>RISING</v>
          </cell>
          <cell r="B418" t="str">
            <v>AW1402</v>
          </cell>
          <cell r="C418" t="str">
            <v/>
          </cell>
          <cell r="D418" t="str">
            <v>Bandes lestées chevilles -</v>
          </cell>
          <cell r="E418" t="str">
            <v>Ankle weight</v>
          </cell>
          <cell r="F418" t="str">
            <v>2x0,5kgs</v>
          </cell>
          <cell r="H418" t="str">
            <v>PAIRE</v>
          </cell>
          <cell r="I418">
            <v>1.85</v>
          </cell>
          <cell r="J418">
            <v>0</v>
          </cell>
          <cell r="K418">
            <v>0</v>
          </cell>
          <cell r="L418">
            <v>0</v>
          </cell>
          <cell r="M418" t="str">
            <v>LF</v>
          </cell>
          <cell r="N418">
            <v>0</v>
          </cell>
          <cell r="O418">
            <v>0</v>
          </cell>
        </row>
        <row r="419">
          <cell r="A419" t="str">
            <v>RISING</v>
          </cell>
          <cell r="B419" t="str">
            <v>AW1402</v>
          </cell>
          <cell r="C419" t="str">
            <v/>
          </cell>
          <cell r="D419" t="str">
            <v>Bandes lestées chevilles</v>
          </cell>
          <cell r="E419" t="str">
            <v>Ankle weight</v>
          </cell>
          <cell r="F419" t="str">
            <v>2x1Kg</v>
          </cell>
          <cell r="H419" t="str">
            <v>PAIRE</v>
          </cell>
          <cell r="I419">
            <v>2.6</v>
          </cell>
          <cell r="J419">
            <v>0</v>
          </cell>
          <cell r="K419">
            <v>0</v>
          </cell>
          <cell r="L419">
            <v>0</v>
          </cell>
          <cell r="M419" t="str">
            <v>LF</v>
          </cell>
          <cell r="N419">
            <v>0</v>
          </cell>
          <cell r="O419">
            <v>0</v>
          </cell>
        </row>
        <row r="420">
          <cell r="A420" t="str">
            <v>RISING</v>
          </cell>
          <cell r="B420" t="str">
            <v>AW1402</v>
          </cell>
          <cell r="C420" t="str">
            <v/>
          </cell>
          <cell r="D420" t="str">
            <v>Bandes lestées chevilles</v>
          </cell>
          <cell r="E420" t="str">
            <v>Ankle weight</v>
          </cell>
          <cell r="F420" t="str">
            <v>2x1,5Kgs</v>
          </cell>
          <cell r="H420" t="str">
            <v>PAIRE</v>
          </cell>
          <cell r="I420">
            <v>3.35</v>
          </cell>
          <cell r="J420">
            <v>0</v>
          </cell>
          <cell r="K420">
            <v>0</v>
          </cell>
          <cell r="L420">
            <v>0</v>
          </cell>
          <cell r="M420" t="str">
            <v>LF</v>
          </cell>
          <cell r="N420">
            <v>0</v>
          </cell>
          <cell r="O420">
            <v>0</v>
          </cell>
        </row>
        <row r="421">
          <cell r="A421" t="str">
            <v>RISING</v>
          </cell>
          <cell r="B421" t="str">
            <v>AW1402</v>
          </cell>
          <cell r="C421" t="str">
            <v/>
          </cell>
          <cell r="D421" t="str">
            <v>Bandes lestées chevilles</v>
          </cell>
          <cell r="E421" t="str">
            <v>Ankle weight</v>
          </cell>
          <cell r="F421" t="str">
            <v>2x2Kgs</v>
          </cell>
          <cell r="H421" t="str">
            <v>PAIRE</v>
          </cell>
          <cell r="I421">
            <v>4.2</v>
          </cell>
          <cell r="J421">
            <v>0</v>
          </cell>
          <cell r="K421">
            <v>0</v>
          </cell>
          <cell r="L421">
            <v>0</v>
          </cell>
          <cell r="M421" t="str">
            <v>LF</v>
          </cell>
          <cell r="N421">
            <v>0</v>
          </cell>
          <cell r="O421">
            <v>0</v>
          </cell>
        </row>
        <row r="422">
          <cell r="A422" t="str">
            <v>RISING</v>
          </cell>
          <cell r="B422" t="str">
            <v>AW1402</v>
          </cell>
          <cell r="C422" t="str">
            <v/>
          </cell>
          <cell r="D422" t="str">
            <v>Bandes lestées chevilles</v>
          </cell>
          <cell r="E422" t="str">
            <v>Ankle weight</v>
          </cell>
          <cell r="F422" t="str">
            <v>2x2,5Kgs</v>
          </cell>
          <cell r="H422" t="str">
            <v>PAIRE</v>
          </cell>
          <cell r="I422">
            <v>5.2</v>
          </cell>
          <cell r="J422">
            <v>0</v>
          </cell>
          <cell r="K422">
            <v>0</v>
          </cell>
          <cell r="L422">
            <v>0</v>
          </cell>
          <cell r="M422" t="str">
            <v>LF</v>
          </cell>
          <cell r="N422">
            <v>0</v>
          </cell>
          <cell r="O422">
            <v>0</v>
          </cell>
        </row>
        <row r="423">
          <cell r="A423" t="str">
            <v>RISING</v>
          </cell>
          <cell r="B423" t="str">
            <v>AW1102</v>
          </cell>
          <cell r="C423" t="str">
            <v/>
          </cell>
          <cell r="D423" t="str">
            <v>Bandes lestées chevilles -</v>
          </cell>
          <cell r="E423" t="str">
            <v>Ankle weight</v>
          </cell>
          <cell r="F423" t="str">
            <v>2x0,5kgs</v>
          </cell>
          <cell r="H423" t="str">
            <v>PAIRE</v>
          </cell>
          <cell r="I423">
            <v>1.5</v>
          </cell>
          <cell r="J423">
            <v>0</v>
          </cell>
          <cell r="K423">
            <v>0</v>
          </cell>
          <cell r="L423">
            <v>0</v>
          </cell>
          <cell r="M423" t="str">
            <v>LF</v>
          </cell>
          <cell r="N423">
            <v>0</v>
          </cell>
          <cell r="O423">
            <v>0</v>
          </cell>
        </row>
        <row r="424">
          <cell r="A424" t="str">
            <v>RISING</v>
          </cell>
          <cell r="B424" t="str">
            <v>AW1102</v>
          </cell>
          <cell r="C424" t="str">
            <v/>
          </cell>
          <cell r="D424" t="str">
            <v xml:space="preserve">Bandes lestées chevilles </v>
          </cell>
          <cell r="E424" t="str">
            <v>Ankle weight</v>
          </cell>
          <cell r="F424" t="str">
            <v>2x0,75kgs</v>
          </cell>
          <cell r="H424" t="str">
            <v>PAIRE</v>
          </cell>
          <cell r="I424">
            <v>1.75</v>
          </cell>
          <cell r="J424">
            <v>0</v>
          </cell>
          <cell r="K424">
            <v>0</v>
          </cell>
          <cell r="L424">
            <v>0</v>
          </cell>
          <cell r="M424" t="str">
            <v>LF</v>
          </cell>
          <cell r="N424">
            <v>0</v>
          </cell>
          <cell r="O424">
            <v>0</v>
          </cell>
        </row>
        <row r="425">
          <cell r="A425" t="str">
            <v>RISING</v>
          </cell>
          <cell r="B425" t="str">
            <v>AW1102</v>
          </cell>
          <cell r="C425" t="str">
            <v/>
          </cell>
          <cell r="D425" t="str">
            <v>Bandes lestées chevilles</v>
          </cell>
          <cell r="E425" t="str">
            <v>Ankle weight</v>
          </cell>
          <cell r="F425" t="str">
            <v>2x1Kg</v>
          </cell>
          <cell r="H425" t="str">
            <v>PAIRE</v>
          </cell>
          <cell r="I425">
            <v>2.2000000000000002</v>
          </cell>
          <cell r="J425">
            <v>0</v>
          </cell>
          <cell r="K425">
            <v>0</v>
          </cell>
          <cell r="L425">
            <v>0</v>
          </cell>
          <cell r="M425" t="str">
            <v>LF</v>
          </cell>
          <cell r="N425">
            <v>0</v>
          </cell>
          <cell r="O425">
            <v>0</v>
          </cell>
        </row>
        <row r="426">
          <cell r="A426" t="str">
            <v>RISING</v>
          </cell>
          <cell r="B426" t="str">
            <v>AW1102</v>
          </cell>
          <cell r="C426" t="str">
            <v/>
          </cell>
          <cell r="D426" t="str">
            <v>Bandes lestées chevilles</v>
          </cell>
          <cell r="E426" t="str">
            <v>Ankle weight</v>
          </cell>
          <cell r="F426" t="str">
            <v>2x1,5Kgs</v>
          </cell>
          <cell r="H426" t="str">
            <v>PAIRE</v>
          </cell>
          <cell r="I426">
            <v>2.95</v>
          </cell>
          <cell r="J426">
            <v>0</v>
          </cell>
          <cell r="K426">
            <v>0</v>
          </cell>
          <cell r="L426">
            <v>0</v>
          </cell>
          <cell r="M426" t="str">
            <v>LF</v>
          </cell>
          <cell r="N426">
            <v>0</v>
          </cell>
          <cell r="O426">
            <v>0</v>
          </cell>
        </row>
        <row r="427">
          <cell r="A427" t="str">
            <v>RISING</v>
          </cell>
          <cell r="B427" t="str">
            <v>AW1102</v>
          </cell>
          <cell r="C427" t="str">
            <v/>
          </cell>
          <cell r="D427" t="str">
            <v>Bandes lestées chevilles</v>
          </cell>
          <cell r="E427" t="str">
            <v>Ankle weight</v>
          </cell>
          <cell r="F427" t="str">
            <v>2x2Kgs</v>
          </cell>
          <cell r="H427" t="str">
            <v>PAIRE</v>
          </cell>
          <cell r="I427">
            <v>3.7</v>
          </cell>
          <cell r="J427">
            <v>0</v>
          </cell>
          <cell r="K427">
            <v>0</v>
          </cell>
          <cell r="L427">
            <v>0</v>
          </cell>
          <cell r="M427" t="str">
            <v>LF</v>
          </cell>
          <cell r="N427">
            <v>0</v>
          </cell>
          <cell r="O427">
            <v>0</v>
          </cell>
        </row>
        <row r="428">
          <cell r="A428" t="str">
            <v>RISING</v>
          </cell>
          <cell r="B428" t="str">
            <v>AW1102</v>
          </cell>
          <cell r="C428" t="str">
            <v/>
          </cell>
          <cell r="D428" t="str">
            <v>Bandes lestées chevilles</v>
          </cell>
          <cell r="E428" t="str">
            <v>Ankle weight</v>
          </cell>
          <cell r="F428" t="str">
            <v>2x2,5Kgs</v>
          </cell>
          <cell r="H428" t="str">
            <v>PAIRE</v>
          </cell>
          <cell r="I428">
            <v>4.3499999999999996</v>
          </cell>
          <cell r="J428">
            <v>0</v>
          </cell>
          <cell r="K428">
            <v>0</v>
          </cell>
          <cell r="L428">
            <v>0</v>
          </cell>
          <cell r="M428" t="str">
            <v>LF</v>
          </cell>
          <cell r="N428">
            <v>0</v>
          </cell>
          <cell r="O428">
            <v>0</v>
          </cell>
        </row>
        <row r="429">
          <cell r="A429" t="str">
            <v>RISING</v>
          </cell>
          <cell r="B429" t="str">
            <v>AW1102</v>
          </cell>
          <cell r="C429" t="str">
            <v/>
          </cell>
          <cell r="D429" t="str">
            <v>Bandes lestées chevilles</v>
          </cell>
          <cell r="E429" t="str">
            <v>Ankle weight</v>
          </cell>
          <cell r="F429" t="str">
            <v>2x3Kgs</v>
          </cell>
          <cell r="H429" t="str">
            <v>PAIRE</v>
          </cell>
          <cell r="I429">
            <v>5.2</v>
          </cell>
          <cell r="J429">
            <v>0</v>
          </cell>
          <cell r="K429">
            <v>0</v>
          </cell>
          <cell r="L429">
            <v>0</v>
          </cell>
          <cell r="M429" t="str">
            <v>LF</v>
          </cell>
          <cell r="N429">
            <v>0</v>
          </cell>
          <cell r="O429">
            <v>0</v>
          </cell>
        </row>
        <row r="430">
          <cell r="A430" t="str">
            <v>RISING</v>
          </cell>
          <cell r="B430" t="str">
            <v>AW1209</v>
          </cell>
          <cell r="C430" t="str">
            <v/>
          </cell>
          <cell r="D430" t="str">
            <v>Bandes lestées chevilles -</v>
          </cell>
          <cell r="E430" t="str">
            <v>Ankle weight</v>
          </cell>
          <cell r="F430" t="str">
            <v>2x0,5kgs</v>
          </cell>
          <cell r="H430" t="str">
            <v>PAIRE</v>
          </cell>
          <cell r="I430">
            <v>1.6</v>
          </cell>
          <cell r="J430">
            <v>0</v>
          </cell>
          <cell r="K430">
            <v>0</v>
          </cell>
          <cell r="L430">
            <v>0</v>
          </cell>
          <cell r="M430" t="str">
            <v>LF</v>
          </cell>
          <cell r="N430">
            <v>0</v>
          </cell>
          <cell r="O430">
            <v>0</v>
          </cell>
        </row>
        <row r="431">
          <cell r="A431" t="str">
            <v>RISING</v>
          </cell>
          <cell r="B431" t="str">
            <v>AW1209</v>
          </cell>
          <cell r="C431" t="str">
            <v/>
          </cell>
          <cell r="D431" t="str">
            <v>Bandes lestées chevilles</v>
          </cell>
          <cell r="E431" t="str">
            <v>Ankle weight</v>
          </cell>
          <cell r="F431" t="str">
            <v>2x1Kg</v>
          </cell>
          <cell r="H431" t="str">
            <v>PAIRE</v>
          </cell>
          <cell r="I431">
            <v>2.25</v>
          </cell>
          <cell r="J431">
            <v>0</v>
          </cell>
          <cell r="K431">
            <v>0</v>
          </cell>
          <cell r="L431">
            <v>0</v>
          </cell>
          <cell r="M431" t="str">
            <v>LF</v>
          </cell>
          <cell r="N431">
            <v>0</v>
          </cell>
          <cell r="O431">
            <v>0</v>
          </cell>
        </row>
        <row r="432">
          <cell r="A432" t="str">
            <v>RISING</v>
          </cell>
          <cell r="B432" t="str">
            <v>AW1500</v>
          </cell>
          <cell r="C432">
            <v>0</v>
          </cell>
          <cell r="D432" t="str">
            <v>Bandes Lestées Lavables 2X0,5</v>
          </cell>
          <cell r="E432" t="str">
            <v xml:space="preserve">ANKLE WEIGHT </v>
          </cell>
          <cell r="F432" t="str">
            <v>2x0,5kgs</v>
          </cell>
          <cell r="H432" t="str">
            <v>PAIRE</v>
          </cell>
          <cell r="I432">
            <v>2.5</v>
          </cell>
          <cell r="J432">
            <v>0</v>
          </cell>
          <cell r="K432">
            <v>0</v>
          </cell>
          <cell r="L432">
            <v>0</v>
          </cell>
          <cell r="M432" t="str">
            <v>LF</v>
          </cell>
          <cell r="N432">
            <v>0</v>
          </cell>
          <cell r="O432">
            <v>0</v>
          </cell>
        </row>
        <row r="433">
          <cell r="A433" t="str">
            <v>RISING</v>
          </cell>
          <cell r="B433" t="str">
            <v>AW1500</v>
          </cell>
          <cell r="C433">
            <v>0</v>
          </cell>
          <cell r="D433" t="str">
            <v>Bandes Lestées Lavables 2X1</v>
          </cell>
          <cell r="E433" t="str">
            <v xml:space="preserve">ANKLE WEIGHT </v>
          </cell>
          <cell r="F433" t="str">
            <v>2x1Kg</v>
          </cell>
          <cell r="H433" t="str">
            <v>PAIRE</v>
          </cell>
          <cell r="I433">
            <v>3.9</v>
          </cell>
          <cell r="J433">
            <v>0</v>
          </cell>
          <cell r="K433">
            <v>0</v>
          </cell>
          <cell r="L433">
            <v>0</v>
          </cell>
          <cell r="M433" t="str">
            <v>LF</v>
          </cell>
          <cell r="N433">
            <v>0</v>
          </cell>
          <cell r="O433">
            <v>0</v>
          </cell>
        </row>
        <row r="434">
          <cell r="A434" t="str">
            <v>RISING</v>
          </cell>
          <cell r="B434" t="str">
            <v>AW1500</v>
          </cell>
          <cell r="C434">
            <v>0</v>
          </cell>
          <cell r="D434" t="str">
            <v>Bandes Lestées Lavables 2X1,5</v>
          </cell>
          <cell r="E434" t="str">
            <v xml:space="preserve">ANKLE WEIGHT </v>
          </cell>
          <cell r="F434" t="str">
            <v>2x1,5Kgs</v>
          </cell>
          <cell r="H434" t="str">
            <v>PAIRE</v>
          </cell>
          <cell r="I434">
            <v>5.4</v>
          </cell>
          <cell r="J434">
            <v>0</v>
          </cell>
          <cell r="K434">
            <v>0</v>
          </cell>
          <cell r="L434">
            <v>0</v>
          </cell>
          <cell r="M434" t="str">
            <v>LF</v>
          </cell>
          <cell r="N434">
            <v>0</v>
          </cell>
          <cell r="O434">
            <v>0</v>
          </cell>
        </row>
        <row r="435">
          <cell r="A435" t="str">
            <v>RISING</v>
          </cell>
          <cell r="B435" t="str">
            <v>AW1500</v>
          </cell>
          <cell r="C435">
            <v>0</v>
          </cell>
          <cell r="D435" t="str">
            <v>Bandes Lestées Lavables 2X2</v>
          </cell>
          <cell r="E435" t="str">
            <v xml:space="preserve">ANKLE WEIGHT </v>
          </cell>
          <cell r="F435" t="str">
            <v>2x2Kgs</v>
          </cell>
          <cell r="H435" t="str">
            <v>PAIRE</v>
          </cell>
          <cell r="I435">
            <v>6.9</v>
          </cell>
          <cell r="J435">
            <v>0</v>
          </cell>
          <cell r="K435">
            <v>0</v>
          </cell>
          <cell r="L435">
            <v>0</v>
          </cell>
          <cell r="M435" t="str">
            <v>LF</v>
          </cell>
          <cell r="N435">
            <v>0</v>
          </cell>
          <cell r="O435">
            <v>0</v>
          </cell>
        </row>
        <row r="436">
          <cell r="A436" t="str">
            <v>RISING</v>
          </cell>
          <cell r="B436" t="str">
            <v>AW1206</v>
          </cell>
          <cell r="C436">
            <v>1451</v>
          </cell>
          <cell r="D436" t="str">
            <v>Bandes lestées poignets</v>
          </cell>
          <cell r="E436" t="str">
            <v>Wristle weight</v>
          </cell>
          <cell r="F436" t="str">
            <v>2x0,5kgs</v>
          </cell>
          <cell r="H436" t="str">
            <v>PAIRE</v>
          </cell>
          <cell r="I436">
            <v>2.2999999999999998</v>
          </cell>
          <cell r="J436">
            <v>0</v>
          </cell>
          <cell r="K436">
            <v>0</v>
          </cell>
          <cell r="L436">
            <v>0</v>
          </cell>
          <cell r="M436" t="str">
            <v>LF</v>
          </cell>
          <cell r="N436">
            <v>8.0499999999999994E-4</v>
          </cell>
          <cell r="O436">
            <v>1.05</v>
          </cell>
        </row>
        <row r="437">
          <cell r="A437" t="str">
            <v>RISING</v>
          </cell>
          <cell r="B437" t="str">
            <v>AW1206</v>
          </cell>
          <cell r="C437" t="str">
            <v/>
          </cell>
          <cell r="D437" t="str">
            <v>Bandes lestées poignets</v>
          </cell>
          <cell r="E437" t="str">
            <v>Wristle weight</v>
          </cell>
          <cell r="F437" t="str">
            <v>2x1Kg</v>
          </cell>
          <cell r="H437" t="str">
            <v>PAIRE</v>
          </cell>
          <cell r="I437">
            <v>2.95</v>
          </cell>
          <cell r="J437">
            <v>0</v>
          </cell>
          <cell r="K437">
            <v>0</v>
          </cell>
          <cell r="L437">
            <v>0</v>
          </cell>
          <cell r="M437" t="str">
            <v>LF</v>
          </cell>
          <cell r="N437">
            <v>0</v>
          </cell>
          <cell r="O437">
            <v>0</v>
          </cell>
        </row>
        <row r="438">
          <cell r="A438" t="str">
            <v>RISING</v>
          </cell>
          <cell r="B438" t="str">
            <v>AW1206</v>
          </cell>
          <cell r="C438" t="str">
            <v/>
          </cell>
          <cell r="D438" t="str">
            <v>Bandes lestées poignets</v>
          </cell>
          <cell r="E438" t="str">
            <v>Wristle weight</v>
          </cell>
          <cell r="F438" t="str">
            <v>2x1,5Kgs</v>
          </cell>
          <cell r="H438" t="str">
            <v>PAIRE</v>
          </cell>
          <cell r="I438">
            <v>3.77</v>
          </cell>
          <cell r="J438">
            <v>0</v>
          </cell>
          <cell r="K438">
            <v>0</v>
          </cell>
          <cell r="L438">
            <v>0</v>
          </cell>
          <cell r="M438" t="str">
            <v>LF</v>
          </cell>
          <cell r="N438">
            <v>0</v>
          </cell>
          <cell r="O438">
            <v>0</v>
          </cell>
        </row>
        <row r="439">
          <cell r="A439" t="str">
            <v>RISING</v>
          </cell>
          <cell r="B439" t="str">
            <v>AW1206</v>
          </cell>
          <cell r="C439" t="str">
            <v/>
          </cell>
          <cell r="D439" t="str">
            <v>Bandes lestées poignets</v>
          </cell>
          <cell r="E439" t="str">
            <v>Wristle weight</v>
          </cell>
          <cell r="F439" t="str">
            <v>2x2Kgs</v>
          </cell>
          <cell r="H439" t="str">
            <v>PAIRE</v>
          </cell>
          <cell r="I439">
            <v>4.5999999999999996</v>
          </cell>
          <cell r="J439">
            <v>0</v>
          </cell>
          <cell r="K439">
            <v>0</v>
          </cell>
          <cell r="L439">
            <v>0</v>
          </cell>
          <cell r="M439" t="str">
            <v>LF</v>
          </cell>
          <cell r="N439">
            <v>0</v>
          </cell>
          <cell r="O439">
            <v>0</v>
          </cell>
        </row>
        <row r="440">
          <cell r="A440" t="str">
            <v>RISING</v>
          </cell>
          <cell r="B440" t="str">
            <v>AW5125</v>
          </cell>
          <cell r="C440">
            <v>1969</v>
          </cell>
          <cell r="D440" t="str">
            <v>Bandes lestées poignets B 2x0,25kgs</v>
          </cell>
          <cell r="E440" t="str">
            <v>SOFT HAND JOGGING GLOVES</v>
          </cell>
          <cell r="F440" t="str">
            <v>2x0,25Kgs</v>
          </cell>
          <cell r="H440" t="str">
            <v>PAIRE</v>
          </cell>
          <cell r="I440">
            <v>1.7</v>
          </cell>
          <cell r="J440">
            <v>0</v>
          </cell>
          <cell r="K440">
            <v>0</v>
          </cell>
          <cell r="L440">
            <v>0</v>
          </cell>
          <cell r="M440" t="str">
            <v>LF</v>
          </cell>
          <cell r="N440">
            <v>6.3365000000000003E-4</v>
          </cell>
          <cell r="O440">
            <v>0.55000000000000004</v>
          </cell>
        </row>
        <row r="441">
          <cell r="A441" t="str">
            <v>RISING</v>
          </cell>
          <cell r="B441" t="str">
            <v>AW5125</v>
          </cell>
          <cell r="C441" t="str">
            <v/>
          </cell>
          <cell r="D441" t="str">
            <v>Bandes lestées poignets B 2x0,5kgs</v>
          </cell>
          <cell r="E441" t="str">
            <v>SOFT HAND JOGGING GLOVES</v>
          </cell>
          <cell r="F441" t="str">
            <v>2x0,5Kgs</v>
          </cell>
          <cell r="H441" t="str">
            <v>PAIRE</v>
          </cell>
          <cell r="I441">
            <v>1.9</v>
          </cell>
          <cell r="J441">
            <v>0</v>
          </cell>
          <cell r="K441">
            <v>0</v>
          </cell>
          <cell r="L441">
            <v>0</v>
          </cell>
          <cell r="M441" t="str">
            <v>LF</v>
          </cell>
          <cell r="N441">
            <v>8.0000000000000004E-4</v>
          </cell>
          <cell r="O441">
            <v>0.55000000000000004</v>
          </cell>
        </row>
        <row r="442">
          <cell r="A442" t="str">
            <v>RISING</v>
          </cell>
          <cell r="B442" t="str">
            <v>OB-86</v>
          </cell>
          <cell r="C442">
            <v>3408</v>
          </cell>
          <cell r="D442" t="str">
            <v>Barre Crossfit  Olympique Homme</v>
          </cell>
          <cell r="E442" t="str">
            <v>20kg Men Crossfit Bar, 28mm</v>
          </cell>
          <cell r="F442" t="str">
            <v>capacity 1000LB, handle dia.28mm</v>
          </cell>
          <cell r="H442" t="str">
            <v>PIECE</v>
          </cell>
          <cell r="I442">
            <v>86.8</v>
          </cell>
          <cell r="J442">
            <v>0</v>
          </cell>
          <cell r="K442">
            <v>0</v>
          </cell>
          <cell r="L442">
            <v>0</v>
          </cell>
          <cell r="M442" t="str">
            <v>LF</v>
          </cell>
          <cell r="N442">
            <v>0.05</v>
          </cell>
          <cell r="O442">
            <v>21</v>
          </cell>
        </row>
        <row r="443">
          <cell r="A443" t="str">
            <v>RISING</v>
          </cell>
          <cell r="B443" t="str">
            <v>OB-86</v>
          </cell>
          <cell r="C443">
            <v>3407</v>
          </cell>
          <cell r="D443" t="str">
            <v>Barre Crossfit Olympique Femme</v>
          </cell>
          <cell r="E443" t="str">
            <v>15kg Women Crossfit Bar, 25mm</v>
          </cell>
          <cell r="F443" t="str">
            <v>capacity 500LB, handle dia.25mm</v>
          </cell>
          <cell r="H443" t="str">
            <v>PIECE</v>
          </cell>
          <cell r="I443">
            <v>73.400000000000006</v>
          </cell>
          <cell r="J443">
            <v>0</v>
          </cell>
          <cell r="K443">
            <v>0</v>
          </cell>
          <cell r="L443">
            <v>0</v>
          </cell>
          <cell r="M443" t="str">
            <v>LF</v>
          </cell>
          <cell r="N443">
            <v>0.05</v>
          </cell>
          <cell r="O443">
            <v>16</v>
          </cell>
        </row>
        <row r="444">
          <cell r="A444" t="str">
            <v>RISING</v>
          </cell>
          <cell r="B444" t="str">
            <v>OB-47C</v>
          </cell>
          <cell r="C444">
            <v>1452</v>
          </cell>
          <cell r="D444" t="str">
            <v>Barre Curl Ez 120Cm</v>
          </cell>
          <cell r="E444" t="str">
            <v>Olympic curl bar</v>
          </cell>
          <cell r="F444" t="str">
            <v>ø50mm</v>
          </cell>
          <cell r="H444" t="str">
            <v>PIECE</v>
          </cell>
          <cell r="I444">
            <v>15.2</v>
          </cell>
          <cell r="J444">
            <v>0</v>
          </cell>
          <cell r="K444">
            <v>0</v>
          </cell>
          <cell r="L444">
            <v>0</v>
          </cell>
          <cell r="M444" t="str">
            <v>LF</v>
          </cell>
          <cell r="N444">
            <v>1.2E-2</v>
          </cell>
          <cell r="O444">
            <v>10.5</v>
          </cell>
        </row>
        <row r="445">
          <cell r="A445" t="str">
            <v>RISING</v>
          </cell>
          <cell r="B445" t="str">
            <v>BP3031BBAR</v>
          </cell>
          <cell r="C445" t="str">
            <v/>
          </cell>
          <cell r="D445" t="str">
            <v>Barre kit pump dévissable</v>
          </cell>
          <cell r="E445" t="str">
            <v>Pump set bar</v>
          </cell>
          <cell r="F445" t="str">
            <v>30*1300MM</v>
          </cell>
          <cell r="H445" t="str">
            <v>PIECE</v>
          </cell>
          <cell r="I445">
            <v>4.8</v>
          </cell>
          <cell r="J445">
            <v>0</v>
          </cell>
          <cell r="K445">
            <v>0</v>
          </cell>
          <cell r="L445">
            <v>0</v>
          </cell>
          <cell r="M445" t="str">
            <v>LF</v>
          </cell>
          <cell r="N445">
            <v>1.0999999999999999E-2</v>
          </cell>
          <cell r="O445">
            <v>7.5</v>
          </cell>
        </row>
        <row r="446">
          <cell r="A446" t="str">
            <v>RISING</v>
          </cell>
          <cell r="B446" t="str">
            <v>BP1103</v>
          </cell>
          <cell r="C446">
            <v>0</v>
          </cell>
          <cell r="D446" t="str">
            <v>Barre Lestée 2Kgs</v>
          </cell>
          <cell r="E446" t="str">
            <v>AEROBIC WEIGHT BAR 2KGS</v>
          </cell>
          <cell r="H446" t="str">
            <v>PIECE</v>
          </cell>
          <cell r="I446">
            <v>5.6</v>
          </cell>
          <cell r="J446">
            <v>0</v>
          </cell>
          <cell r="K446">
            <v>0</v>
          </cell>
          <cell r="L446">
            <v>0</v>
          </cell>
          <cell r="M446" t="str">
            <v>LF</v>
          </cell>
          <cell r="N446">
            <v>0</v>
          </cell>
          <cell r="O446">
            <v>0</v>
          </cell>
        </row>
        <row r="447">
          <cell r="A447" t="str">
            <v>RISING</v>
          </cell>
          <cell r="B447" t="str">
            <v>BP1103</v>
          </cell>
          <cell r="C447">
            <v>0</v>
          </cell>
          <cell r="D447" t="str">
            <v>Barre Lestée 3Kgs</v>
          </cell>
          <cell r="E447" t="str">
            <v>AEROBIC WEIGHT BAR 3KGS</v>
          </cell>
          <cell r="H447" t="str">
            <v>PIECE</v>
          </cell>
          <cell r="I447">
            <v>6.6</v>
          </cell>
          <cell r="J447">
            <v>0</v>
          </cell>
          <cell r="K447">
            <v>0</v>
          </cell>
          <cell r="L447">
            <v>0</v>
          </cell>
          <cell r="M447" t="str">
            <v>LF</v>
          </cell>
          <cell r="N447">
            <v>0</v>
          </cell>
          <cell r="O447">
            <v>0</v>
          </cell>
        </row>
        <row r="448">
          <cell r="A448" t="str">
            <v>RISING</v>
          </cell>
          <cell r="B448" t="str">
            <v>BP1103</v>
          </cell>
          <cell r="C448">
            <v>0</v>
          </cell>
          <cell r="D448" t="str">
            <v>Barre Lestée 4Kgs</v>
          </cell>
          <cell r="E448" t="str">
            <v>AEROBIC WEIGHT BAR 4KGS</v>
          </cell>
          <cell r="H448" t="str">
            <v>PIECE</v>
          </cell>
          <cell r="I448">
            <v>7.7</v>
          </cell>
          <cell r="J448">
            <v>0</v>
          </cell>
          <cell r="K448">
            <v>0</v>
          </cell>
          <cell r="L448">
            <v>0</v>
          </cell>
          <cell r="M448" t="str">
            <v>LF</v>
          </cell>
          <cell r="N448">
            <v>0</v>
          </cell>
          <cell r="O448">
            <v>0</v>
          </cell>
        </row>
        <row r="449">
          <cell r="A449" t="str">
            <v>RISING</v>
          </cell>
          <cell r="B449" t="str">
            <v>BP1103</v>
          </cell>
          <cell r="C449">
            <v>0</v>
          </cell>
          <cell r="D449" t="str">
            <v>Barre Lestée 5Kgs</v>
          </cell>
          <cell r="E449" t="str">
            <v>AEROBIC WEIGHT BAR 5KGS</v>
          </cell>
          <cell r="H449" t="str">
            <v>PIECE</v>
          </cell>
          <cell r="I449">
            <v>8.4</v>
          </cell>
          <cell r="J449">
            <v>0</v>
          </cell>
          <cell r="K449">
            <v>0</v>
          </cell>
          <cell r="L449">
            <v>0</v>
          </cell>
          <cell r="M449" t="str">
            <v>LF</v>
          </cell>
          <cell r="N449">
            <v>0</v>
          </cell>
          <cell r="O449">
            <v>0</v>
          </cell>
        </row>
        <row r="450">
          <cell r="A450" t="str">
            <v>RISING</v>
          </cell>
          <cell r="B450" t="str">
            <v>BP1103</v>
          </cell>
          <cell r="C450" t="str">
            <v/>
          </cell>
          <cell r="D450" t="str">
            <v>Barre Lestée 6Kg</v>
          </cell>
          <cell r="E450" t="str">
            <v>AEROBIC WEIGHT BAR 6KG</v>
          </cell>
          <cell r="H450" t="str">
            <v>PIECE</v>
          </cell>
          <cell r="I450">
            <v>10</v>
          </cell>
          <cell r="J450">
            <v>0</v>
          </cell>
          <cell r="K450">
            <v>0</v>
          </cell>
          <cell r="L450">
            <v>0</v>
          </cell>
          <cell r="M450" t="str">
            <v>LF</v>
          </cell>
          <cell r="N450">
            <v>0</v>
          </cell>
          <cell r="O450">
            <v>0</v>
          </cell>
        </row>
        <row r="451">
          <cell r="A451" t="str">
            <v>RISING</v>
          </cell>
          <cell r="B451" t="str">
            <v>OB-34</v>
          </cell>
          <cell r="C451">
            <v>1458</v>
          </cell>
          <cell r="D451" t="str">
            <v xml:space="preserve">Barre Lyre Triceps </v>
          </cell>
          <cell r="E451" t="str">
            <v>Olympic Triceps Bar</v>
          </cell>
          <cell r="F451" t="str">
            <v>ø50mm</v>
          </cell>
          <cell r="H451" t="str">
            <v>PIECE</v>
          </cell>
          <cell r="I451">
            <v>21.2</v>
          </cell>
          <cell r="J451">
            <v>0</v>
          </cell>
          <cell r="K451">
            <v>0</v>
          </cell>
          <cell r="L451">
            <v>0</v>
          </cell>
          <cell r="M451" t="str">
            <v>LF</v>
          </cell>
          <cell r="N451">
            <v>2.41408E-2</v>
          </cell>
          <cell r="O451">
            <v>13</v>
          </cell>
        </row>
        <row r="452">
          <cell r="A452" t="str">
            <v>RISING</v>
          </cell>
          <cell r="C452">
            <v>1537</v>
          </cell>
          <cell r="D452" t="str">
            <v>Barre olympique d'initiation</v>
          </cell>
          <cell r="E452" t="str">
            <v>Weighlifting bar for beginners</v>
          </cell>
          <cell r="F452" t="str">
            <v>ø50mm</v>
          </cell>
          <cell r="H452" t="str">
            <v>PIECE</v>
          </cell>
          <cell r="I452">
            <v>10</v>
          </cell>
          <cell r="J452">
            <v>0</v>
          </cell>
          <cell r="K452">
            <v>0</v>
          </cell>
          <cell r="L452">
            <v>0</v>
          </cell>
          <cell r="M452" t="str">
            <v>LF</v>
          </cell>
          <cell r="N452">
            <v>1.8059459999999999E-2</v>
          </cell>
          <cell r="O452">
            <v>11.4</v>
          </cell>
        </row>
        <row r="453">
          <cell r="A453" t="str">
            <v>RISING</v>
          </cell>
          <cell r="B453" t="str">
            <v>QT1059</v>
          </cell>
          <cell r="C453" t="str">
            <v/>
          </cell>
          <cell r="D453" t="str">
            <v>Barre soulevé de terre 1,5 m</v>
          </cell>
          <cell r="E453" t="str">
            <v>Bar</v>
          </cell>
          <cell r="F453" t="str">
            <v>tube size 48*5mm. LENGTH 1.5M</v>
          </cell>
          <cell r="H453" t="str">
            <v>PIECE</v>
          </cell>
          <cell r="I453">
            <v>32</v>
          </cell>
          <cell r="J453">
            <v>0</v>
          </cell>
          <cell r="K453">
            <v>0</v>
          </cell>
          <cell r="L453">
            <v>0</v>
          </cell>
          <cell r="M453" t="str">
            <v>LF</v>
          </cell>
          <cell r="N453">
            <v>0</v>
          </cell>
          <cell r="O453">
            <v>0</v>
          </cell>
        </row>
        <row r="454">
          <cell r="A454" t="str">
            <v>RISING</v>
          </cell>
          <cell r="B454" t="str">
            <v>QT1059</v>
          </cell>
          <cell r="C454" t="str">
            <v/>
          </cell>
          <cell r="D454" t="str">
            <v>Barre soulevé de terre 1,2m</v>
          </cell>
          <cell r="E454" t="str">
            <v>Bar</v>
          </cell>
          <cell r="F454" t="str">
            <v>tube size 48*5mm. LENGTH 1.2M</v>
          </cell>
          <cell r="H454" t="str">
            <v>PIECE</v>
          </cell>
          <cell r="I454">
            <v>29</v>
          </cell>
          <cell r="J454">
            <v>0</v>
          </cell>
          <cell r="K454">
            <v>0</v>
          </cell>
          <cell r="L454">
            <v>0</v>
          </cell>
          <cell r="M454" t="str">
            <v>LF</v>
          </cell>
          <cell r="N454">
            <v>0</v>
          </cell>
          <cell r="O454">
            <v>0</v>
          </cell>
        </row>
        <row r="455">
          <cell r="A455" t="str">
            <v>RISING</v>
          </cell>
          <cell r="B455" t="str">
            <v>MS3213</v>
          </cell>
          <cell r="C455">
            <v>1460</v>
          </cell>
          <cell r="D455" t="str">
            <v>Base A Picots</v>
          </cell>
          <cell r="E455" t="str">
            <v>Massage Pillow</v>
          </cell>
          <cell r="F455">
            <v>0</v>
          </cell>
          <cell r="H455" t="str">
            <v>PIECE</v>
          </cell>
          <cell r="I455">
            <v>3.2</v>
          </cell>
          <cell r="J455">
            <v>0</v>
          </cell>
          <cell r="K455">
            <v>0</v>
          </cell>
          <cell r="L455">
            <v>0</v>
          </cell>
          <cell r="M455" t="str">
            <v>LF</v>
          </cell>
          <cell r="N455">
            <v>9.5303999999999996E-3</v>
          </cell>
          <cell r="O455">
            <v>1.2</v>
          </cell>
        </row>
        <row r="456">
          <cell r="A456" t="str">
            <v>RISING</v>
          </cell>
          <cell r="B456" t="str">
            <v>QT1047</v>
          </cell>
          <cell r="C456" t="str">
            <v/>
          </cell>
          <cell r="D456" t="str">
            <v>Bloc Barres</v>
          </cell>
          <cell r="E456" t="str">
            <v>STEEL JERK BLOCKS (PAIRS)</v>
          </cell>
          <cell r="F456" t="str">
            <v xml:space="preserve">On the top is rubber material    </v>
          </cell>
          <cell r="H456" t="str">
            <v>PIECE</v>
          </cell>
          <cell r="I456">
            <v>165</v>
          </cell>
          <cell r="J456">
            <v>0</v>
          </cell>
          <cell r="K456">
            <v>0</v>
          </cell>
          <cell r="L456">
            <v>0</v>
          </cell>
          <cell r="M456" t="str">
            <v>LF</v>
          </cell>
          <cell r="N456">
            <v>0</v>
          </cell>
          <cell r="O456">
            <v>0</v>
          </cell>
        </row>
        <row r="457">
          <cell r="A457" t="str">
            <v>RISING</v>
          </cell>
          <cell r="C457">
            <v>1462</v>
          </cell>
          <cell r="D457" t="str">
            <v>Bloc Proprioception</v>
          </cell>
          <cell r="E457" t="str">
            <v>Balance Pad</v>
          </cell>
          <cell r="F457" t="str">
            <v>48*38*6cm</v>
          </cell>
          <cell r="H457" t="str">
            <v>PIECE</v>
          </cell>
          <cell r="I457">
            <v>10.5</v>
          </cell>
          <cell r="J457">
            <v>0</v>
          </cell>
          <cell r="K457">
            <v>0</v>
          </cell>
          <cell r="L457">
            <v>0</v>
          </cell>
          <cell r="M457" t="str">
            <v>LF</v>
          </cell>
          <cell r="N457">
            <v>8.2559999999999995E-3</v>
          </cell>
          <cell r="O457">
            <v>0.6</v>
          </cell>
        </row>
        <row r="458">
          <cell r="A458" t="str">
            <v>RISING</v>
          </cell>
          <cell r="C458" t="str">
            <v/>
          </cell>
          <cell r="D458" t="str">
            <v>Boite couleur ab mat</v>
          </cell>
          <cell r="E458" t="str">
            <v>Colorboxes ab mat</v>
          </cell>
          <cell r="F458" t="str">
            <v>364pcs</v>
          </cell>
          <cell r="H458" t="str">
            <v>PIECE</v>
          </cell>
          <cell r="I458">
            <v>0.75</v>
          </cell>
          <cell r="J458">
            <v>0</v>
          </cell>
          <cell r="K458">
            <v>0</v>
          </cell>
          <cell r="L458">
            <v>0</v>
          </cell>
          <cell r="M458" t="str">
            <v>LF</v>
          </cell>
          <cell r="N458">
            <v>0</v>
          </cell>
          <cell r="O458">
            <v>0</v>
          </cell>
        </row>
        <row r="459">
          <cell r="A459" t="str">
            <v>RISING</v>
          </cell>
          <cell r="C459" t="str">
            <v/>
          </cell>
          <cell r="D459" t="str">
            <v>Boite couleur balles lestées 0,5 kg</v>
          </cell>
          <cell r="E459" t="str">
            <v xml:space="preserve">Colorboxes </v>
          </cell>
          <cell r="F459" t="str">
            <v>556 prs</v>
          </cell>
          <cell r="H459" t="str">
            <v>PIECE</v>
          </cell>
          <cell r="I459">
            <v>0.7</v>
          </cell>
          <cell r="J459">
            <v>0</v>
          </cell>
          <cell r="K459">
            <v>0</v>
          </cell>
          <cell r="L459">
            <v>0</v>
          </cell>
          <cell r="M459" t="str">
            <v>LF</v>
          </cell>
          <cell r="N459">
            <v>0</v>
          </cell>
          <cell r="O459">
            <v>0</v>
          </cell>
        </row>
        <row r="460">
          <cell r="A460" t="str">
            <v>RISING</v>
          </cell>
          <cell r="D460" t="str">
            <v>Boite couleur balles lestées 1 kg</v>
          </cell>
          <cell r="E460" t="str">
            <v xml:space="preserve">Colorboxes </v>
          </cell>
          <cell r="F460" t="str">
            <v>345 prs</v>
          </cell>
          <cell r="H460" t="str">
            <v>PIECE</v>
          </cell>
          <cell r="I460">
            <v>0.8</v>
          </cell>
          <cell r="J460">
            <v>0</v>
          </cell>
          <cell r="K460">
            <v>0</v>
          </cell>
          <cell r="L460">
            <v>0</v>
          </cell>
          <cell r="M460" t="str">
            <v>LF</v>
          </cell>
          <cell r="N460">
            <v>0</v>
          </cell>
          <cell r="O460">
            <v>0</v>
          </cell>
        </row>
        <row r="461">
          <cell r="A461" t="str">
            <v>RISING</v>
          </cell>
          <cell r="C461" t="str">
            <v/>
          </cell>
          <cell r="D461" t="str">
            <v>Boite couleur balles lestées 1,5 kg</v>
          </cell>
          <cell r="E461" t="str">
            <v xml:space="preserve">Colorboxes </v>
          </cell>
          <cell r="F461" t="str">
            <v>262 prs</v>
          </cell>
          <cell r="H461" t="str">
            <v>PIECE</v>
          </cell>
          <cell r="I461">
            <v>0.96</v>
          </cell>
          <cell r="J461">
            <v>0</v>
          </cell>
          <cell r="K461">
            <v>0</v>
          </cell>
          <cell r="L461">
            <v>0</v>
          </cell>
          <cell r="M461" t="str">
            <v>LF</v>
          </cell>
          <cell r="N461">
            <v>0</v>
          </cell>
          <cell r="O461">
            <v>0</v>
          </cell>
        </row>
        <row r="462">
          <cell r="A462" t="str">
            <v>RISING</v>
          </cell>
          <cell r="C462" t="str">
            <v/>
          </cell>
          <cell r="D462" t="str">
            <v>Boite couleur ballon paille</v>
          </cell>
          <cell r="E462" t="str">
            <v xml:space="preserve">Colorboxes </v>
          </cell>
          <cell r="F462">
            <v>0</v>
          </cell>
          <cell r="H462" t="str">
            <v>PIECE</v>
          </cell>
          <cell r="I462">
            <v>0.16</v>
          </cell>
          <cell r="J462">
            <v>0</v>
          </cell>
          <cell r="K462">
            <v>0</v>
          </cell>
          <cell r="L462">
            <v>0</v>
          </cell>
          <cell r="M462" t="str">
            <v>LF</v>
          </cell>
          <cell r="N462">
            <v>0</v>
          </cell>
          <cell r="O462">
            <v>0</v>
          </cell>
        </row>
        <row r="463">
          <cell r="A463" t="str">
            <v>RISING</v>
          </cell>
          <cell r="C463" t="str">
            <v/>
          </cell>
          <cell r="D463" t="str">
            <v>Boite couleur Medecine ball 1kg &amp; 2kg</v>
          </cell>
          <cell r="E463" t="str">
            <v xml:space="preserve">Colorboxes </v>
          </cell>
          <cell r="F463" t="str">
            <v>82 pcs</v>
          </cell>
          <cell r="H463" t="str">
            <v>PIECE</v>
          </cell>
          <cell r="I463">
            <v>0.7</v>
          </cell>
          <cell r="J463">
            <v>0</v>
          </cell>
          <cell r="K463">
            <v>0</v>
          </cell>
          <cell r="L463">
            <v>0</v>
          </cell>
          <cell r="M463" t="str">
            <v>LF</v>
          </cell>
          <cell r="N463">
            <v>0</v>
          </cell>
          <cell r="O463">
            <v>0</v>
          </cell>
        </row>
        <row r="464">
          <cell r="A464" t="str">
            <v>RISING</v>
          </cell>
          <cell r="C464" t="str">
            <v/>
          </cell>
          <cell r="D464" t="str">
            <v>Boite couleur Medecine ball 3kg &amp; 4kg</v>
          </cell>
          <cell r="E464" t="str">
            <v xml:space="preserve">Colorboxes </v>
          </cell>
          <cell r="F464" t="str">
            <v>134 pcs</v>
          </cell>
          <cell r="H464" t="str">
            <v>PIECE</v>
          </cell>
          <cell r="I464">
            <v>0.93</v>
          </cell>
          <cell r="J464">
            <v>0</v>
          </cell>
          <cell r="K464">
            <v>0</v>
          </cell>
          <cell r="L464">
            <v>0</v>
          </cell>
          <cell r="M464" t="str">
            <v>LF</v>
          </cell>
          <cell r="N464">
            <v>0</v>
          </cell>
          <cell r="O464">
            <v>0</v>
          </cell>
        </row>
        <row r="465">
          <cell r="A465" t="str">
            <v>RISING</v>
          </cell>
          <cell r="C465" t="str">
            <v/>
          </cell>
          <cell r="D465" t="str">
            <v>Boite couleur Medecine ball 5kg</v>
          </cell>
          <cell r="E465" t="str">
            <v xml:space="preserve">Colorboxes </v>
          </cell>
          <cell r="F465" t="str">
            <v>46 pcs</v>
          </cell>
          <cell r="H465" t="str">
            <v>PIECE</v>
          </cell>
          <cell r="I465">
            <v>1.19</v>
          </cell>
          <cell r="J465">
            <v>0</v>
          </cell>
          <cell r="K465">
            <v>0</v>
          </cell>
          <cell r="L465">
            <v>0</v>
          </cell>
          <cell r="M465" t="str">
            <v>LF</v>
          </cell>
          <cell r="N465">
            <v>0</v>
          </cell>
          <cell r="O465">
            <v>0</v>
          </cell>
        </row>
        <row r="466">
          <cell r="A466" t="str">
            <v>RISING</v>
          </cell>
          <cell r="C466" t="str">
            <v/>
          </cell>
          <cell r="D466" t="str">
            <v>Boite couleur Gymball</v>
          </cell>
          <cell r="E466" t="str">
            <v>Colorboxes for gymball</v>
          </cell>
          <cell r="F466">
            <v>0</v>
          </cell>
          <cell r="H466" t="str">
            <v>PIECE</v>
          </cell>
          <cell r="I466">
            <v>0.3</v>
          </cell>
          <cell r="J466">
            <v>0</v>
          </cell>
          <cell r="K466">
            <v>0</v>
          </cell>
          <cell r="L466">
            <v>0</v>
          </cell>
          <cell r="M466" t="str">
            <v>LF</v>
          </cell>
          <cell r="N466">
            <v>0</v>
          </cell>
          <cell r="O466">
            <v>0</v>
          </cell>
        </row>
        <row r="467">
          <cell r="A467" t="str">
            <v>RISING</v>
          </cell>
          <cell r="C467" t="str">
            <v/>
          </cell>
          <cell r="D467" t="str">
            <v>Boite couleur suspension Trainer</v>
          </cell>
          <cell r="E467" t="str">
            <v>Colorboxes suspension system</v>
          </cell>
          <cell r="F467">
            <v>0</v>
          </cell>
          <cell r="H467" t="str">
            <v>PIECE</v>
          </cell>
          <cell r="I467">
            <v>0.68</v>
          </cell>
          <cell r="J467">
            <v>0</v>
          </cell>
          <cell r="K467">
            <v>0</v>
          </cell>
          <cell r="L467">
            <v>0</v>
          </cell>
          <cell r="M467" t="str">
            <v>LF</v>
          </cell>
          <cell r="N467">
            <v>0</v>
          </cell>
          <cell r="O467">
            <v>0</v>
          </cell>
        </row>
        <row r="468">
          <cell r="A468" t="str">
            <v>RISING</v>
          </cell>
          <cell r="C468" t="str">
            <v/>
          </cell>
          <cell r="D468" t="str">
            <v xml:space="preserve">Boite couleur </v>
          </cell>
          <cell r="E468" t="str">
            <v xml:space="preserve">Colorboxes </v>
          </cell>
          <cell r="F468">
            <v>0</v>
          </cell>
          <cell r="H468" t="str">
            <v>PIECE</v>
          </cell>
          <cell r="I468">
            <v>0.75</v>
          </cell>
          <cell r="J468">
            <v>0</v>
          </cell>
          <cell r="K468">
            <v>0</v>
          </cell>
          <cell r="L468">
            <v>0</v>
          </cell>
          <cell r="M468" t="str">
            <v>LF</v>
          </cell>
          <cell r="N468">
            <v>0</v>
          </cell>
          <cell r="O468">
            <v>0</v>
          </cell>
        </row>
        <row r="469">
          <cell r="A469" t="str">
            <v>RISING</v>
          </cell>
          <cell r="C469">
            <v>0</v>
          </cell>
          <cell r="D469" t="str">
            <v>Bouchon pour Ballon Paille</v>
          </cell>
          <cell r="E469" t="str">
            <v>Caps for Over ball</v>
          </cell>
          <cell r="F469">
            <v>0</v>
          </cell>
          <cell r="H469" t="str">
            <v>LOTDE10</v>
          </cell>
          <cell r="I469">
            <v>0.05</v>
          </cell>
          <cell r="J469">
            <v>0</v>
          </cell>
          <cell r="K469">
            <v>0</v>
          </cell>
          <cell r="L469">
            <v>0</v>
          </cell>
          <cell r="M469" t="str">
            <v>LF</v>
          </cell>
          <cell r="N469">
            <v>0</v>
          </cell>
          <cell r="O469">
            <v>0</v>
          </cell>
        </row>
        <row r="470">
          <cell r="A470" t="str">
            <v>RISING</v>
          </cell>
          <cell r="B470" t="str">
            <v>CF1066</v>
          </cell>
          <cell r="C470">
            <v>1968</v>
          </cell>
          <cell r="D470" t="str">
            <v>Cage Murale Dépliable</v>
          </cell>
          <cell r="E470" t="str">
            <v>Wall Rack</v>
          </cell>
          <cell r="F470" t="str">
            <v>Assembly Size: 286*144*87cm, Largeur poteau: 60mm</v>
          </cell>
          <cell r="H470" t="str">
            <v>SET</v>
          </cell>
          <cell r="I470">
            <v>200</v>
          </cell>
          <cell r="J470">
            <v>0</v>
          </cell>
          <cell r="K470">
            <v>0</v>
          </cell>
          <cell r="L470">
            <v>0</v>
          </cell>
          <cell r="M470" t="str">
            <v>LF</v>
          </cell>
          <cell r="N470">
            <v>0.157</v>
          </cell>
          <cell r="O470">
            <v>130</v>
          </cell>
        </row>
        <row r="471">
          <cell r="A471" t="str">
            <v>RISING</v>
          </cell>
          <cell r="B471" t="str">
            <v>PD-01</v>
          </cell>
          <cell r="C471" t="str">
            <v/>
          </cell>
          <cell r="D471" t="str">
            <v>Ceinture de maintien</v>
          </cell>
          <cell r="E471" t="str">
            <v>Leather weight Belt</v>
          </cell>
          <cell r="F471" t="str">
            <v>115cm</v>
          </cell>
          <cell r="H471" t="str">
            <v>PIECE</v>
          </cell>
          <cell r="I471">
            <v>11.68</v>
          </cell>
          <cell r="J471">
            <v>0</v>
          </cell>
          <cell r="K471">
            <v>0</v>
          </cell>
          <cell r="L471">
            <v>0</v>
          </cell>
          <cell r="M471" t="str">
            <v>LF</v>
          </cell>
          <cell r="N471">
            <v>4.0000000000000001E-3</v>
          </cell>
          <cell r="O471">
            <v>0.9</v>
          </cell>
        </row>
        <row r="472">
          <cell r="A472" t="str">
            <v>RISING</v>
          </cell>
          <cell r="B472" t="str">
            <v>CF1002G2</v>
          </cell>
          <cell r="C472">
            <v>3415</v>
          </cell>
          <cell r="D472" t="str">
            <v>Chin-up Bar - 1172mm</v>
          </cell>
          <cell r="E472" t="str">
            <v>Chin-up Bar - 1172mm</v>
          </cell>
          <cell r="F472">
            <v>0</v>
          </cell>
          <cell r="H472" t="str">
            <v>PIECE</v>
          </cell>
          <cell r="I472">
            <v>22.8</v>
          </cell>
          <cell r="J472">
            <v>0</v>
          </cell>
          <cell r="K472">
            <v>0</v>
          </cell>
          <cell r="L472">
            <v>0</v>
          </cell>
          <cell r="M472" t="str">
            <v>LF</v>
          </cell>
          <cell r="N472">
            <v>1.4994E-2</v>
          </cell>
          <cell r="O472">
            <v>8</v>
          </cell>
        </row>
        <row r="473">
          <cell r="A473" t="str">
            <v>RISING</v>
          </cell>
          <cell r="B473" t="str">
            <v>CF1002G1</v>
          </cell>
          <cell r="C473">
            <v>3416</v>
          </cell>
          <cell r="D473" t="str">
            <v>Chin-up Bar - 1200mm</v>
          </cell>
          <cell r="E473" t="str">
            <v>Chin-up Bar - 1200mm</v>
          </cell>
          <cell r="F473">
            <v>0</v>
          </cell>
          <cell r="H473" t="str">
            <v>PIECE</v>
          </cell>
          <cell r="I473">
            <v>19.2</v>
          </cell>
          <cell r="J473">
            <v>0</v>
          </cell>
          <cell r="K473">
            <v>0</v>
          </cell>
          <cell r="L473">
            <v>0</v>
          </cell>
          <cell r="M473" t="str">
            <v>LF</v>
          </cell>
          <cell r="N473">
            <v>2.2312499999999999E-2</v>
          </cell>
          <cell r="O473">
            <v>8</v>
          </cell>
        </row>
        <row r="474">
          <cell r="A474" t="str">
            <v>RISING</v>
          </cell>
          <cell r="B474" t="str">
            <v>CF1002G3</v>
          </cell>
          <cell r="C474">
            <v>3417</v>
          </cell>
          <cell r="D474" t="str">
            <v>Chin-up Bar - 1250mm</v>
          </cell>
          <cell r="E474" t="str">
            <v>Chin-up Bar - 1250mm</v>
          </cell>
          <cell r="F474">
            <v>0</v>
          </cell>
          <cell r="H474" t="str">
            <v>PIECE</v>
          </cell>
          <cell r="I474">
            <v>21.2</v>
          </cell>
          <cell r="J474">
            <v>0</v>
          </cell>
          <cell r="K474">
            <v>0</v>
          </cell>
          <cell r="L474">
            <v>0</v>
          </cell>
          <cell r="M474" t="str">
            <v>LF</v>
          </cell>
          <cell r="N474">
            <v>1.6643999999999999E-2</v>
          </cell>
          <cell r="O474">
            <v>9</v>
          </cell>
        </row>
        <row r="475">
          <cell r="A475" t="str">
            <v>RISING</v>
          </cell>
          <cell r="B475" t="str">
            <v>PU1207C</v>
          </cell>
          <cell r="C475">
            <v>3414</v>
          </cell>
          <cell r="D475" t="str">
            <v>Chin-Up Rack</v>
          </cell>
          <cell r="E475" t="str">
            <v>CHIN UP RACK (04456)</v>
          </cell>
          <cell r="F475" t="str">
            <v>ø25mm</v>
          </cell>
          <cell r="H475" t="str">
            <v>SET</v>
          </cell>
          <cell r="I475">
            <v>30</v>
          </cell>
          <cell r="J475">
            <v>0</v>
          </cell>
          <cell r="K475">
            <v>0</v>
          </cell>
          <cell r="L475">
            <v>0</v>
          </cell>
          <cell r="M475" t="str">
            <v>LF</v>
          </cell>
          <cell r="N475">
            <v>3.0000000000000002E-2</v>
          </cell>
          <cell r="O475">
            <v>9</v>
          </cell>
        </row>
        <row r="476">
          <cell r="A476" t="str">
            <v>RISING</v>
          </cell>
          <cell r="B476" t="str">
            <v>AF4001</v>
          </cell>
          <cell r="C476">
            <v>2230</v>
          </cell>
          <cell r="D476" t="str">
            <v>Banc Commercial</v>
          </cell>
          <cell r="E476" t="str">
            <v>COMMERCIAL BENCH</v>
          </cell>
          <cell r="F476">
            <v>0</v>
          </cell>
          <cell r="H476" t="str">
            <v>SET</v>
          </cell>
          <cell r="I476">
            <v>135.80000000000001</v>
          </cell>
          <cell r="J476">
            <v>0</v>
          </cell>
          <cell r="K476">
            <v>0</v>
          </cell>
          <cell r="L476">
            <v>0</v>
          </cell>
          <cell r="M476" t="str">
            <v>LF</v>
          </cell>
          <cell r="N476">
            <v>0.12</v>
          </cell>
          <cell r="O476">
            <v>36.5</v>
          </cell>
        </row>
        <row r="477">
          <cell r="A477" t="str">
            <v>RISING</v>
          </cell>
          <cell r="C477">
            <v>1685</v>
          </cell>
          <cell r="D477" t="str">
            <v>Cone (lot de 24)</v>
          </cell>
          <cell r="E477" t="str">
            <v>Cone</v>
          </cell>
          <cell r="F477">
            <v>0</v>
          </cell>
          <cell r="H477" t="str">
            <v>PIECE</v>
          </cell>
          <cell r="I477">
            <v>4.8</v>
          </cell>
          <cell r="J477">
            <v>0</v>
          </cell>
          <cell r="K477">
            <v>0</v>
          </cell>
          <cell r="L477">
            <v>0</v>
          </cell>
          <cell r="M477" t="str">
            <v>LF</v>
          </cell>
          <cell r="N477">
            <v>0</v>
          </cell>
          <cell r="O477">
            <v>0</v>
          </cell>
        </row>
        <row r="478">
          <cell r="A478" t="str">
            <v>RISING</v>
          </cell>
          <cell r="B478" t="str">
            <v>JR4316</v>
          </cell>
          <cell r="C478">
            <v>1492</v>
          </cell>
          <cell r="D478" t="str">
            <v>Corde À Sauter</v>
          </cell>
          <cell r="E478" t="str">
            <v>Speed rope</v>
          </cell>
          <cell r="F478">
            <v>0</v>
          </cell>
          <cell r="H478" t="str">
            <v>PIECE</v>
          </cell>
          <cell r="I478">
            <v>1.04</v>
          </cell>
          <cell r="J478">
            <v>0</v>
          </cell>
          <cell r="K478">
            <v>0</v>
          </cell>
          <cell r="L478">
            <v>0</v>
          </cell>
          <cell r="M478" t="str">
            <v>LF</v>
          </cell>
          <cell r="N478">
            <v>7.1049999999999998E-4</v>
          </cell>
          <cell r="O478">
            <v>0.16800000000000001</v>
          </cell>
        </row>
        <row r="479">
          <cell r="A479" t="str">
            <v>RISING</v>
          </cell>
          <cell r="B479" t="str">
            <v>JR7001</v>
          </cell>
          <cell r="C479" t="str">
            <v>3998J</v>
          </cell>
          <cell r="D479" t="str">
            <v>Corde de vitesse Jaune/noir</v>
          </cell>
          <cell r="E479" t="str">
            <v>Speed rope Yellow/black</v>
          </cell>
          <cell r="F479">
            <v>0</v>
          </cell>
          <cell r="H479" t="str">
            <v>PIECE</v>
          </cell>
          <cell r="I479">
            <v>1.5</v>
          </cell>
          <cell r="J479">
            <v>0</v>
          </cell>
          <cell r="K479">
            <v>0</v>
          </cell>
          <cell r="L479">
            <v>0</v>
          </cell>
          <cell r="M479" t="str">
            <v>LF</v>
          </cell>
          <cell r="N479">
            <v>6.96E-4</v>
          </cell>
          <cell r="O479">
            <v>0.08</v>
          </cell>
        </row>
        <row r="480">
          <cell r="A480" t="str">
            <v>RISING</v>
          </cell>
          <cell r="B480" t="str">
            <v>JR7001</v>
          </cell>
          <cell r="C480">
            <v>3998</v>
          </cell>
          <cell r="D480" t="str">
            <v>Corde de vitesse Noir/Noir</v>
          </cell>
          <cell r="E480" t="str">
            <v>Speed rope black/black</v>
          </cell>
          <cell r="F480">
            <v>0</v>
          </cell>
          <cell r="H480" t="str">
            <v>PIECE</v>
          </cell>
          <cell r="I480">
            <v>1.5</v>
          </cell>
          <cell r="J480">
            <v>0</v>
          </cell>
          <cell r="K480">
            <v>0</v>
          </cell>
          <cell r="L480">
            <v>0</v>
          </cell>
          <cell r="M480" t="str">
            <v>LF</v>
          </cell>
          <cell r="N480">
            <v>6.96E-4</v>
          </cell>
          <cell r="O480">
            <v>0.08</v>
          </cell>
        </row>
        <row r="481">
          <cell r="A481" t="str">
            <v>RISING</v>
          </cell>
          <cell r="B481" t="str">
            <v>JR7001</v>
          </cell>
          <cell r="C481" t="str">
            <v>3998B</v>
          </cell>
          <cell r="D481" t="str">
            <v>Corde de vitesse bleue</v>
          </cell>
          <cell r="E481" t="str">
            <v>Speed rope blue</v>
          </cell>
          <cell r="F481">
            <v>0</v>
          </cell>
          <cell r="H481" t="str">
            <v>PIECE</v>
          </cell>
          <cell r="I481">
            <v>1.35</v>
          </cell>
          <cell r="J481">
            <v>0</v>
          </cell>
          <cell r="K481">
            <v>0</v>
          </cell>
          <cell r="L481">
            <v>0</v>
          </cell>
          <cell r="M481" t="str">
            <v>LF</v>
          </cell>
          <cell r="N481">
            <v>6.96E-4</v>
          </cell>
          <cell r="O481">
            <v>0.08</v>
          </cell>
        </row>
        <row r="482">
          <cell r="A482" t="str">
            <v>RISING</v>
          </cell>
          <cell r="C482">
            <v>4000</v>
          </cell>
          <cell r="D482" t="str">
            <v>Corde à sauter Pro</v>
          </cell>
          <cell r="E482" t="str">
            <v>Jump rope</v>
          </cell>
          <cell r="F482">
            <v>0</v>
          </cell>
          <cell r="H482" t="str">
            <v>PIECE</v>
          </cell>
          <cell r="I482">
            <v>4</v>
          </cell>
          <cell r="J482">
            <v>0</v>
          </cell>
          <cell r="K482">
            <v>0</v>
          </cell>
          <cell r="L482">
            <v>0</v>
          </cell>
          <cell r="M482" t="str">
            <v>LF</v>
          </cell>
          <cell r="N482">
            <v>9.4446000000000005E-4</v>
          </cell>
          <cell r="O482">
            <v>0.22</v>
          </cell>
        </row>
        <row r="483">
          <cell r="A483" t="str">
            <v>RISING</v>
          </cell>
          <cell r="B483" t="str">
            <v>SRP002</v>
          </cell>
          <cell r="C483">
            <v>0</v>
          </cell>
          <cell r="D483" t="str">
            <v>Corde D'Oscillation Ø38Mm</v>
          </cell>
          <cell r="E483" t="str">
            <v>BATTLE  ROPE</v>
          </cell>
          <cell r="F483" t="str">
            <v>DIA.38MM*15M, BLACK</v>
          </cell>
          <cell r="H483" t="str">
            <v>PIECE</v>
          </cell>
          <cell r="I483">
            <v>42</v>
          </cell>
          <cell r="J483">
            <v>0</v>
          </cell>
          <cell r="K483">
            <v>0</v>
          </cell>
          <cell r="L483">
            <v>0</v>
          </cell>
          <cell r="M483" t="str">
            <v>LF</v>
          </cell>
          <cell r="N483">
            <v>3.15E-2</v>
          </cell>
          <cell r="O483">
            <v>13.5</v>
          </cell>
        </row>
        <row r="484">
          <cell r="A484" t="str">
            <v>RISING</v>
          </cell>
          <cell r="B484" t="str">
            <v>SRP002</v>
          </cell>
          <cell r="C484">
            <v>0</v>
          </cell>
          <cell r="D484" t="str">
            <v>Corde D'Oscillation Ø50Mm</v>
          </cell>
          <cell r="E484" t="str">
            <v>BATTLE  ROPE</v>
          </cell>
          <cell r="F484" t="str">
            <v>DIA.50MM*15M, BLACK</v>
          </cell>
          <cell r="H484" t="str">
            <v>PIECE</v>
          </cell>
          <cell r="I484">
            <v>60</v>
          </cell>
          <cell r="J484">
            <v>0</v>
          </cell>
          <cell r="K484">
            <v>0</v>
          </cell>
          <cell r="L484">
            <v>0</v>
          </cell>
          <cell r="M484" t="str">
            <v>LF</v>
          </cell>
          <cell r="N484">
            <v>3.15E-2</v>
          </cell>
          <cell r="O484">
            <v>13.5</v>
          </cell>
        </row>
        <row r="485">
          <cell r="A485" t="str">
            <v>RISING</v>
          </cell>
          <cell r="B485" t="str">
            <v>SRP002B</v>
          </cell>
          <cell r="C485">
            <v>3479</v>
          </cell>
          <cell r="D485" t="str">
            <v>Corde D'Oscillation Ø38Mm avec cover</v>
          </cell>
          <cell r="E485" t="str">
            <v>BATTLE  ROPE WITH COVER</v>
          </cell>
          <cell r="F485" t="str">
            <v>DIA.38MM*15M, BLACK</v>
          </cell>
          <cell r="H485" t="str">
            <v>PIECE</v>
          </cell>
          <cell r="I485">
            <v>54</v>
          </cell>
          <cell r="J485">
            <v>0</v>
          </cell>
          <cell r="K485">
            <v>0</v>
          </cell>
          <cell r="L485">
            <v>0</v>
          </cell>
          <cell r="M485" t="str">
            <v>LF</v>
          </cell>
          <cell r="N485">
            <v>3.15E-2</v>
          </cell>
          <cell r="O485">
            <v>13.5</v>
          </cell>
        </row>
        <row r="486">
          <cell r="A486" t="str">
            <v>RISING</v>
          </cell>
          <cell r="B486" t="str">
            <v>SRP002B</v>
          </cell>
          <cell r="C486">
            <v>1496</v>
          </cell>
          <cell r="D486" t="str">
            <v>Corde D'Oscillation Ø50Mm avec cover</v>
          </cell>
          <cell r="E486" t="str">
            <v>BATTLE  ROPE WITH COVER</v>
          </cell>
          <cell r="F486" t="str">
            <v>DIA.50MM*15M, BLACK</v>
          </cell>
          <cell r="H486" t="str">
            <v>PIECE</v>
          </cell>
          <cell r="I486">
            <v>83</v>
          </cell>
          <cell r="J486">
            <v>0</v>
          </cell>
          <cell r="K486">
            <v>0</v>
          </cell>
          <cell r="L486">
            <v>0</v>
          </cell>
          <cell r="M486" t="str">
            <v>LF</v>
          </cell>
          <cell r="N486">
            <v>4.9896000000000003E-2</v>
          </cell>
          <cell r="O486">
            <v>21.5</v>
          </cell>
        </row>
        <row r="487">
          <cell r="A487" t="str">
            <v>RISING</v>
          </cell>
          <cell r="B487" t="str">
            <v>SRP001-385</v>
          </cell>
          <cell r="C487">
            <v>4009</v>
          </cell>
          <cell r="D487" t="str">
            <v>Corde de Grimpage ø38mm</v>
          </cell>
          <cell r="E487" t="str">
            <v>CLIMBING ROPE ø38MM</v>
          </cell>
          <cell r="F487" t="str">
            <v>Size:¢38MM*15m</v>
          </cell>
          <cell r="H487" t="str">
            <v>PIECE</v>
          </cell>
          <cell r="I487">
            <v>22.5</v>
          </cell>
          <cell r="J487">
            <v>0</v>
          </cell>
          <cell r="K487">
            <v>0</v>
          </cell>
          <cell r="L487">
            <v>0</v>
          </cell>
          <cell r="M487" t="str">
            <v>LF</v>
          </cell>
          <cell r="N487">
            <v>3.15E-2</v>
          </cell>
          <cell r="O487">
            <v>13.5</v>
          </cell>
        </row>
        <row r="488">
          <cell r="A488" t="str">
            <v>RISING</v>
          </cell>
          <cell r="B488" t="str">
            <v>SRP001-50</v>
          </cell>
          <cell r="C488">
            <v>0</v>
          </cell>
          <cell r="D488" t="str">
            <v>Corde de Grimpage ø50mm</v>
          </cell>
          <cell r="E488" t="str">
            <v>CLIMBING ROPE ø50MM</v>
          </cell>
          <cell r="F488" t="str">
            <v>Size:¢50MM*15m</v>
          </cell>
          <cell r="H488" t="str">
            <v>PIECE</v>
          </cell>
          <cell r="I488">
            <v>72.099999999999994</v>
          </cell>
          <cell r="J488">
            <v>0</v>
          </cell>
          <cell r="K488">
            <v>0</v>
          </cell>
          <cell r="L488">
            <v>0</v>
          </cell>
          <cell r="M488" t="str">
            <v>LF</v>
          </cell>
          <cell r="N488">
            <v>3.15E-2</v>
          </cell>
          <cell r="O488">
            <v>13.5</v>
          </cell>
        </row>
        <row r="489">
          <cell r="A489" t="str">
            <v>RISING</v>
          </cell>
          <cell r="B489" t="str">
            <v>CF1001W4</v>
          </cell>
          <cell r="C489">
            <v>3399</v>
          </cell>
          <cell r="D489" t="str">
            <v>CS - Abdo Bench</v>
          </cell>
          <cell r="E489" t="str">
            <v>Supine Board</v>
          </cell>
          <cell r="F489">
            <v>0</v>
          </cell>
          <cell r="H489" t="str">
            <v>SET</v>
          </cell>
          <cell r="I489">
            <v>71.599999999999994</v>
          </cell>
          <cell r="J489">
            <v>0</v>
          </cell>
          <cell r="K489">
            <v>0</v>
          </cell>
          <cell r="L489">
            <v>0</v>
          </cell>
          <cell r="M489" t="str">
            <v>LF</v>
          </cell>
          <cell r="N489">
            <v>0.12521599999999999</v>
          </cell>
          <cell r="O489">
            <v>17</v>
          </cell>
        </row>
        <row r="490">
          <cell r="A490" t="str">
            <v>RISING</v>
          </cell>
          <cell r="C490">
            <v>3458</v>
          </cell>
          <cell r="D490" t="str">
            <v>CS - Cage Crossfit Power</v>
          </cell>
          <cell r="E490" t="str">
            <v>Power Station Crossfit (Option 4)</v>
          </cell>
          <cell r="F490" t="str">
            <v>OPTION 4: CF1002-A1 6PCS, CF1002-A2 4PCS, CF1002-B1 2PCS, CF1002-B2 2PCS, CF1002-C1 18PCS, CF1002-C2 6PCS, CF1002-E1 2PCS, CF1002-E2 6PCS, CF1002-F1 5PCS</v>
          </cell>
          <cell r="H490" t="str">
            <v>SET</v>
          </cell>
          <cell r="I490">
            <v>1834</v>
          </cell>
          <cell r="J490">
            <v>0</v>
          </cell>
          <cell r="K490">
            <v>0</v>
          </cell>
          <cell r="L490">
            <v>0</v>
          </cell>
          <cell r="M490" t="str">
            <v>LF</v>
          </cell>
          <cell r="N490">
            <v>2.6219999999999999</v>
          </cell>
          <cell r="O490">
            <v>764</v>
          </cell>
        </row>
        <row r="491">
          <cell r="A491" t="str">
            <v>RISING</v>
          </cell>
          <cell r="C491">
            <v>3934</v>
          </cell>
          <cell r="D491" t="str">
            <v>CS - Cage Crossfit Power + Accessoires</v>
          </cell>
          <cell r="E491" t="str">
            <v>Power Station Crossfit (Option 4) + Accessories</v>
          </cell>
          <cell r="F491" t="str">
            <v xml:space="preserve">OPTION 4: CF1002-A1 6PCS, CF1002-A2 4PCS, CF1002-B1 2PCS, CF1002-B2 2PCS, CF1002-C1 18PCS, CF1002-C2 6PCS, CF1002-E1 2PCS, CF1002-E2 6PCS, CF1002-F1 5PCS,_x000D_CF1001-H1 2PRS, CF1001-D2 2PRS,_x000D_CF1001-F1 1PC,_x000D_CF1001-M 1PC,_x000D_CF1001-W2 1PC,_x000D_CF1002-J2 2PCS, CF1001-S1 1PC, CF1001-D1 4PRS, CF1001-V 1PC </v>
          </cell>
          <cell r="H491" t="str">
            <v>SET</v>
          </cell>
          <cell r="I491">
            <v>2275.1</v>
          </cell>
          <cell r="J491">
            <v>0</v>
          </cell>
          <cell r="K491">
            <v>0</v>
          </cell>
          <cell r="L491">
            <v>0</v>
          </cell>
          <cell r="M491" t="str">
            <v>LF</v>
          </cell>
          <cell r="N491">
            <v>2.6379999999999999</v>
          </cell>
          <cell r="O491">
            <v>600</v>
          </cell>
        </row>
        <row r="492">
          <cell r="A492" t="str">
            <v>RISING</v>
          </cell>
          <cell r="B492" t="str">
            <v>CF1001F</v>
          </cell>
          <cell r="C492">
            <v>3478</v>
          </cell>
          <cell r="D492" t="str">
            <v>CS - Cible Wall Ball</v>
          </cell>
          <cell r="E492" t="str">
            <v>Wall Ball Target</v>
          </cell>
          <cell r="F492">
            <v>0</v>
          </cell>
          <cell r="H492" t="str">
            <v>PIECE</v>
          </cell>
          <cell r="I492">
            <v>41.8</v>
          </cell>
          <cell r="J492">
            <v>0</v>
          </cell>
          <cell r="K492">
            <v>0</v>
          </cell>
          <cell r="L492">
            <v>0</v>
          </cell>
          <cell r="M492" t="str">
            <v>LF</v>
          </cell>
          <cell r="N492">
            <v>7.8649999999999998E-2</v>
          </cell>
          <cell r="O492">
            <v>17</v>
          </cell>
        </row>
        <row r="493">
          <cell r="A493" t="str">
            <v>RISING</v>
          </cell>
          <cell r="C493" t="str">
            <v/>
          </cell>
          <cell r="D493" t="str">
            <v>CS - Cible Wall Ball Métal</v>
          </cell>
          <cell r="E493" t="str">
            <v>Wall Ball Target metal</v>
          </cell>
          <cell r="F493">
            <v>0</v>
          </cell>
          <cell r="H493" t="str">
            <v>PIECE</v>
          </cell>
          <cell r="I493">
            <v>186</v>
          </cell>
          <cell r="J493">
            <v>0</v>
          </cell>
          <cell r="K493">
            <v>0</v>
          </cell>
          <cell r="L493">
            <v>0</v>
          </cell>
          <cell r="M493" t="str">
            <v>LF</v>
          </cell>
          <cell r="N493">
            <v>8.4699999999999998E-2</v>
          </cell>
          <cell r="O493">
            <v>17</v>
          </cell>
        </row>
        <row r="494">
          <cell r="A494" t="str">
            <v>RISING</v>
          </cell>
          <cell r="B494" t="str">
            <v>CF1002E2</v>
          </cell>
          <cell r="C494">
            <v>3410</v>
          </cell>
          <cell r="D494" t="str">
            <v>CS - Cross Bar   - 1080mm</v>
          </cell>
          <cell r="E494" t="str">
            <v>Cross Bar   - 1080mm</v>
          </cell>
          <cell r="F494">
            <v>0</v>
          </cell>
          <cell r="H494" t="str">
            <v>PAIRE</v>
          </cell>
          <cell r="I494">
            <v>62.7</v>
          </cell>
          <cell r="J494">
            <v>0</v>
          </cell>
          <cell r="K494">
            <v>0</v>
          </cell>
          <cell r="L494">
            <v>0</v>
          </cell>
          <cell r="M494" t="str">
            <v>LF</v>
          </cell>
          <cell r="N494">
            <v>4.1160000000000002E-2</v>
          </cell>
          <cell r="O494">
            <v>19</v>
          </cell>
        </row>
        <row r="495">
          <cell r="A495" t="str">
            <v>RISING</v>
          </cell>
          <cell r="B495" t="str">
            <v>CF1002E1</v>
          </cell>
          <cell r="C495">
            <v>3411</v>
          </cell>
          <cell r="D495" t="str">
            <v xml:space="preserve">CS - Cross Bar - 1800mm </v>
          </cell>
          <cell r="E495" t="str">
            <v xml:space="preserve">Cross Bar - 1800mm </v>
          </cell>
          <cell r="F495">
            <v>0</v>
          </cell>
          <cell r="H495" t="str">
            <v>PAIRE</v>
          </cell>
          <cell r="I495">
            <v>83.6</v>
          </cell>
          <cell r="J495">
            <v>0</v>
          </cell>
          <cell r="K495">
            <v>0</v>
          </cell>
          <cell r="L495">
            <v>0</v>
          </cell>
          <cell r="M495" t="str">
            <v>LF</v>
          </cell>
          <cell r="N495">
            <v>6.762E-2</v>
          </cell>
          <cell r="O495">
            <v>29</v>
          </cell>
        </row>
        <row r="496">
          <cell r="A496" t="str">
            <v>RISING</v>
          </cell>
          <cell r="B496" t="str">
            <v>CF1002E3</v>
          </cell>
          <cell r="C496">
            <v>3820</v>
          </cell>
          <cell r="D496" t="str">
            <v>CS - Cross bar LENGTH: 2815MM</v>
          </cell>
          <cell r="E496" t="str">
            <v>Cross bar LENGTH: 2815MM</v>
          </cell>
          <cell r="F496">
            <v>0</v>
          </cell>
          <cell r="H496" t="str">
            <v>PAIRE</v>
          </cell>
          <cell r="I496">
            <v>115.2</v>
          </cell>
          <cell r="J496">
            <v>0</v>
          </cell>
          <cell r="K496">
            <v>0</v>
          </cell>
          <cell r="L496">
            <v>0</v>
          </cell>
          <cell r="M496" t="str">
            <v>LF</v>
          </cell>
          <cell r="N496">
            <v>3.7338000000000003E-2</v>
          </cell>
          <cell r="O496">
            <v>43</v>
          </cell>
        </row>
        <row r="497">
          <cell r="A497" t="str">
            <v>RISING</v>
          </cell>
          <cell r="B497" t="str">
            <v>CF1001G</v>
          </cell>
          <cell r="C497">
            <v>3484</v>
          </cell>
          <cell r="D497" t="str">
            <v>CS - Dip Bars</v>
          </cell>
          <cell r="E497" t="str">
            <v>Dip Bars</v>
          </cell>
          <cell r="F497">
            <v>0</v>
          </cell>
          <cell r="H497" t="str">
            <v>PAIRE</v>
          </cell>
          <cell r="I497">
            <v>53</v>
          </cell>
          <cell r="J497">
            <v>0</v>
          </cell>
          <cell r="K497">
            <v>0</v>
          </cell>
          <cell r="L497">
            <v>0</v>
          </cell>
          <cell r="M497" t="str">
            <v>LF</v>
          </cell>
          <cell r="N497">
            <v>4.8000000000000001E-2</v>
          </cell>
          <cell r="O497">
            <v>10</v>
          </cell>
        </row>
        <row r="498">
          <cell r="A498" t="str">
            <v>RISING</v>
          </cell>
          <cell r="B498" t="str">
            <v>CF1001M</v>
          </cell>
          <cell r="C498">
            <v>3483</v>
          </cell>
          <cell r="D498" t="str">
            <v>CS - Dip Horn</v>
          </cell>
          <cell r="E498" t="str">
            <v>Dip Horn</v>
          </cell>
          <cell r="F498">
            <v>0</v>
          </cell>
          <cell r="H498" t="str">
            <v>PIECE</v>
          </cell>
          <cell r="I498">
            <v>35.200000000000003</v>
          </cell>
          <cell r="J498">
            <v>0</v>
          </cell>
          <cell r="K498">
            <v>0</v>
          </cell>
          <cell r="L498">
            <v>0</v>
          </cell>
          <cell r="M498" t="str">
            <v>LF</v>
          </cell>
          <cell r="N498">
            <v>0.20706450000000001</v>
          </cell>
          <cell r="O498">
            <v>12</v>
          </cell>
        </row>
        <row r="499">
          <cell r="A499" t="str">
            <v>RISING</v>
          </cell>
          <cell r="B499" t="str">
            <v>CF1002F2</v>
          </cell>
          <cell r="C499">
            <v>3426</v>
          </cell>
          <cell r="D499" t="str">
            <v xml:space="preserve">CS - Chin-up Bar  - 1080mm </v>
          </cell>
          <cell r="E499" t="str">
            <v xml:space="preserve">Chin-up Bar  - 1080mm </v>
          </cell>
          <cell r="F499">
            <v>0</v>
          </cell>
          <cell r="H499" t="str">
            <v>PIECE</v>
          </cell>
          <cell r="I499">
            <v>22</v>
          </cell>
          <cell r="J499">
            <v>0</v>
          </cell>
          <cell r="K499">
            <v>0</v>
          </cell>
          <cell r="L499">
            <v>0</v>
          </cell>
          <cell r="M499" t="str">
            <v>LF</v>
          </cell>
          <cell r="N499">
            <v>1.4994E-2</v>
          </cell>
          <cell r="O499">
            <v>8</v>
          </cell>
        </row>
        <row r="500">
          <cell r="A500" t="str">
            <v>RISING</v>
          </cell>
          <cell r="B500" t="str">
            <v>CF1002F1</v>
          </cell>
          <cell r="C500">
            <v>3427</v>
          </cell>
          <cell r="D500" t="str">
            <v>CS - Chin-up Bar - 1800mm</v>
          </cell>
          <cell r="E500" t="str">
            <v>Chin-up Bar - 1800mm</v>
          </cell>
          <cell r="F500">
            <v>0</v>
          </cell>
          <cell r="H500" t="str">
            <v>PIECE</v>
          </cell>
          <cell r="I500">
            <v>26</v>
          </cell>
          <cell r="J500">
            <v>0</v>
          </cell>
          <cell r="K500">
            <v>0</v>
          </cell>
          <cell r="L500">
            <v>0</v>
          </cell>
          <cell r="M500" t="str">
            <v>LF</v>
          </cell>
          <cell r="N500">
            <v>2.2312499999999999E-2</v>
          </cell>
          <cell r="O500">
            <v>10.5</v>
          </cell>
        </row>
        <row r="501">
          <cell r="A501" t="str">
            <v>RISING</v>
          </cell>
          <cell r="B501" t="str">
            <v>CF1001B2</v>
          </cell>
          <cell r="C501">
            <v>3419</v>
          </cell>
          <cell r="D501" t="str">
            <v xml:space="preserve">CS - Double Chin-up Bar  - 1080mm </v>
          </cell>
          <cell r="E501" t="str">
            <v xml:space="preserve">Double Chin-up Bar  - 1080mm </v>
          </cell>
          <cell r="F501">
            <v>0</v>
          </cell>
          <cell r="H501" t="str">
            <v>PIECE</v>
          </cell>
          <cell r="I501">
            <v>25.6</v>
          </cell>
          <cell r="J501">
            <v>0</v>
          </cell>
          <cell r="K501">
            <v>0</v>
          </cell>
          <cell r="L501">
            <v>0</v>
          </cell>
          <cell r="M501" t="str">
            <v>LF</v>
          </cell>
          <cell r="N501">
            <v>3.5111999999999997E-2</v>
          </cell>
          <cell r="O501">
            <v>10</v>
          </cell>
        </row>
        <row r="502">
          <cell r="A502" t="str">
            <v>RISING</v>
          </cell>
          <cell r="B502" t="str">
            <v>CF1001B1</v>
          </cell>
          <cell r="C502">
            <v>3420</v>
          </cell>
          <cell r="D502" t="str">
            <v>CS - Double Chin-up Bar - 1800mm</v>
          </cell>
          <cell r="E502" t="str">
            <v>Double Chin-up Bar - 1800mm</v>
          </cell>
          <cell r="F502">
            <v>0</v>
          </cell>
          <cell r="H502" t="str">
            <v>PIECE</v>
          </cell>
          <cell r="I502">
            <v>39</v>
          </cell>
          <cell r="J502">
            <v>0</v>
          </cell>
          <cell r="K502">
            <v>0</v>
          </cell>
          <cell r="L502">
            <v>0</v>
          </cell>
          <cell r="M502" t="str">
            <v>LF</v>
          </cell>
          <cell r="N502">
            <v>5.7683999999999999E-2</v>
          </cell>
          <cell r="O502">
            <v>14</v>
          </cell>
        </row>
        <row r="503">
          <cell r="A503" t="str">
            <v>RISING</v>
          </cell>
          <cell r="B503" t="str">
            <v>CF1002B1</v>
          </cell>
          <cell r="C503">
            <v>3412</v>
          </cell>
          <cell r="D503" t="str">
            <v xml:space="preserve">CS - Elevation Cross Bar - 1552mm </v>
          </cell>
          <cell r="E503" t="str">
            <v xml:space="preserve">Elevation Cross Bar - 1552mm </v>
          </cell>
          <cell r="F503">
            <v>0</v>
          </cell>
          <cell r="H503" t="str">
            <v>PAIRE</v>
          </cell>
          <cell r="I503">
            <v>68.400000000000006</v>
          </cell>
          <cell r="J503">
            <v>0</v>
          </cell>
          <cell r="K503">
            <v>0</v>
          </cell>
          <cell r="L503">
            <v>0</v>
          </cell>
          <cell r="M503" t="str">
            <v>LF</v>
          </cell>
          <cell r="N503">
            <v>4.6399999999999997E-2</v>
          </cell>
          <cell r="O503">
            <v>24</v>
          </cell>
        </row>
        <row r="504">
          <cell r="A504" t="str">
            <v>RISING</v>
          </cell>
          <cell r="B504" t="str">
            <v>CF1002B2</v>
          </cell>
          <cell r="C504">
            <v>3413</v>
          </cell>
          <cell r="D504" t="str">
            <v xml:space="preserve">CS - Elevation Cross Bar - 2119mm </v>
          </cell>
          <cell r="E504" t="str">
            <v xml:space="preserve"> Elevation Cross Bar - 2119mm </v>
          </cell>
          <cell r="F504">
            <v>0</v>
          </cell>
          <cell r="H504" t="str">
            <v>PAIRE</v>
          </cell>
          <cell r="I504">
            <v>85.5</v>
          </cell>
          <cell r="J504">
            <v>0</v>
          </cell>
          <cell r="K504">
            <v>0</v>
          </cell>
          <cell r="L504">
            <v>0</v>
          </cell>
          <cell r="M504" t="str">
            <v>LF</v>
          </cell>
          <cell r="N504">
            <v>6.7269999999999996E-2</v>
          </cell>
          <cell r="O504">
            <v>32</v>
          </cell>
        </row>
        <row r="505">
          <cell r="A505" t="str">
            <v>RISING</v>
          </cell>
          <cell r="B505" t="str">
            <v>CF1002B3</v>
          </cell>
          <cell r="C505">
            <v>3813</v>
          </cell>
          <cell r="D505" t="str">
            <v>CS - Elevation cross bar LENGTH: 1215MM</v>
          </cell>
          <cell r="E505" t="str">
            <v>Elevation cross bar LENGTH: 1215MM</v>
          </cell>
          <cell r="F505">
            <v>0</v>
          </cell>
          <cell r="H505" t="str">
            <v>PAIRE</v>
          </cell>
          <cell r="I505">
            <v>44.5</v>
          </cell>
          <cell r="J505">
            <v>0</v>
          </cell>
          <cell r="K505">
            <v>0</v>
          </cell>
          <cell r="L505">
            <v>0</v>
          </cell>
          <cell r="M505" t="str">
            <v>LF</v>
          </cell>
          <cell r="N505">
            <v>0.105105</v>
          </cell>
          <cell r="O505">
            <v>14</v>
          </cell>
        </row>
        <row r="506">
          <cell r="A506" t="str">
            <v>RISING</v>
          </cell>
          <cell r="B506" t="str">
            <v>CF1001W2</v>
          </cell>
          <cell r="C506">
            <v>3525</v>
          </cell>
          <cell r="D506" t="str">
            <v>CS - GHD</v>
          </cell>
          <cell r="E506" t="str">
            <v>Glute Ham</v>
          </cell>
          <cell r="F506">
            <v>0</v>
          </cell>
          <cell r="H506" t="str">
            <v>SET</v>
          </cell>
          <cell r="I506">
            <v>111</v>
          </cell>
          <cell r="J506">
            <v>0</v>
          </cell>
          <cell r="K506">
            <v>0</v>
          </cell>
          <cell r="L506">
            <v>0</v>
          </cell>
          <cell r="M506" t="str">
            <v>LF</v>
          </cell>
          <cell r="N506">
            <v>0.23275999999999999</v>
          </cell>
          <cell r="O506">
            <v>34</v>
          </cell>
        </row>
        <row r="507">
          <cell r="A507" t="str">
            <v>RISING</v>
          </cell>
          <cell r="B507" t="str">
            <v>CF1001D1</v>
          </cell>
          <cell r="C507">
            <v>2884</v>
          </cell>
          <cell r="D507" t="str">
            <v>CS - J-Hooks</v>
          </cell>
          <cell r="E507" t="str">
            <v>J-Hooks</v>
          </cell>
          <cell r="F507">
            <v>0</v>
          </cell>
          <cell r="H507" t="str">
            <v>PAIRE</v>
          </cell>
          <cell r="I507">
            <v>20</v>
          </cell>
          <cell r="J507">
            <v>0</v>
          </cell>
          <cell r="K507">
            <v>0</v>
          </cell>
          <cell r="L507">
            <v>0</v>
          </cell>
          <cell r="M507" t="str">
            <v>LF</v>
          </cell>
          <cell r="N507">
            <v>7.5399999999999998E-3</v>
          </cell>
          <cell r="O507">
            <v>5</v>
          </cell>
        </row>
        <row r="508">
          <cell r="A508" t="str">
            <v>RISING</v>
          </cell>
          <cell r="B508" t="str">
            <v>CF1002C2</v>
          </cell>
          <cell r="C508">
            <v>3547</v>
          </cell>
          <cell r="D508" t="str">
            <v>CS - Monkey Bar - 1080mm</v>
          </cell>
          <cell r="E508" t="str">
            <v>Monkey Bar- 1080mm</v>
          </cell>
          <cell r="F508">
            <v>0</v>
          </cell>
          <cell r="H508" t="str">
            <v>PAIRE</v>
          </cell>
          <cell r="I508">
            <v>16</v>
          </cell>
          <cell r="J508">
            <v>0</v>
          </cell>
          <cell r="K508">
            <v>0</v>
          </cell>
          <cell r="L508">
            <v>0</v>
          </cell>
          <cell r="M508" t="str">
            <v>LF</v>
          </cell>
          <cell r="N508">
            <v>2.5536E-2</v>
          </cell>
          <cell r="O508">
            <v>12</v>
          </cell>
        </row>
        <row r="509">
          <cell r="A509" t="str">
            <v>RISING</v>
          </cell>
          <cell r="B509" t="str">
            <v>CF1002C1</v>
          </cell>
          <cell r="C509">
            <v>3548</v>
          </cell>
          <cell r="D509" t="str">
            <v>CS - Monkey Bar - 1800mm</v>
          </cell>
          <cell r="E509" t="str">
            <v xml:space="preserve">Monkey Bar- 1800mm </v>
          </cell>
          <cell r="F509">
            <v>0</v>
          </cell>
          <cell r="H509" t="str">
            <v>PAIRE</v>
          </cell>
          <cell r="I509">
            <v>41.2</v>
          </cell>
          <cell r="J509">
            <v>0</v>
          </cell>
          <cell r="K509">
            <v>0</v>
          </cell>
          <cell r="L509">
            <v>0</v>
          </cell>
          <cell r="M509" t="str">
            <v>LF</v>
          </cell>
          <cell r="N509">
            <v>4.1664E-2</v>
          </cell>
          <cell r="O509">
            <v>16</v>
          </cell>
        </row>
        <row r="510">
          <cell r="A510" t="str">
            <v>RISING</v>
          </cell>
          <cell r="B510" t="str">
            <v>CF1001E1</v>
          </cell>
          <cell r="C510">
            <v>3549</v>
          </cell>
          <cell r="D510" t="str">
            <v>CS - Monkey Rack - 1080mm</v>
          </cell>
          <cell r="E510" t="str">
            <v>Monkey Rack-1080MM</v>
          </cell>
          <cell r="F510">
            <v>0</v>
          </cell>
          <cell r="H510" t="str">
            <v>PIECE</v>
          </cell>
          <cell r="I510">
            <v>91</v>
          </cell>
          <cell r="J510">
            <v>0</v>
          </cell>
          <cell r="K510">
            <v>0</v>
          </cell>
          <cell r="L510">
            <v>0</v>
          </cell>
          <cell r="M510" t="str">
            <v>LF</v>
          </cell>
          <cell r="N510">
            <v>9.6615000000000006E-2</v>
          </cell>
          <cell r="O510">
            <v>44</v>
          </cell>
        </row>
        <row r="511">
          <cell r="A511" t="str">
            <v>RISING</v>
          </cell>
          <cell r="B511" t="str">
            <v>CF1001E2</v>
          </cell>
          <cell r="C511">
            <v>3550</v>
          </cell>
          <cell r="D511" t="str">
            <v>CS - Monkey Rack - 1800mm</v>
          </cell>
          <cell r="E511" t="str">
            <v>Monkey Rack-1800MM</v>
          </cell>
          <cell r="F511">
            <v>0</v>
          </cell>
          <cell r="H511" t="str">
            <v>PIECE</v>
          </cell>
          <cell r="I511">
            <v>107</v>
          </cell>
          <cell r="J511">
            <v>0</v>
          </cell>
          <cell r="K511">
            <v>0</v>
          </cell>
          <cell r="L511">
            <v>0</v>
          </cell>
          <cell r="M511" t="str">
            <v>LF</v>
          </cell>
          <cell r="N511">
            <v>0.14599999999999999</v>
          </cell>
          <cell r="O511">
            <v>56</v>
          </cell>
        </row>
        <row r="512">
          <cell r="A512" t="str">
            <v>RISING</v>
          </cell>
          <cell r="B512" t="str">
            <v>CF1001C1</v>
          </cell>
          <cell r="C512">
            <v>3423</v>
          </cell>
          <cell r="D512" t="str">
            <v xml:space="preserve">CS - Overpass - 1800mm </v>
          </cell>
          <cell r="E512" t="str">
            <v xml:space="preserve">Overpass - 1800mm </v>
          </cell>
          <cell r="F512">
            <v>0</v>
          </cell>
          <cell r="H512" t="str">
            <v>PIECE</v>
          </cell>
          <cell r="I512">
            <v>53</v>
          </cell>
          <cell r="J512">
            <v>0</v>
          </cell>
          <cell r="K512">
            <v>0</v>
          </cell>
          <cell r="L512">
            <v>0</v>
          </cell>
          <cell r="M512" t="str">
            <v>LF</v>
          </cell>
          <cell r="N512">
            <v>8.8803000000000007E-2</v>
          </cell>
          <cell r="O512">
            <v>14.5</v>
          </cell>
        </row>
        <row r="513">
          <cell r="A513" t="str">
            <v>RISING</v>
          </cell>
          <cell r="B513" t="str">
            <v>CF1001C2</v>
          </cell>
          <cell r="C513">
            <v>3422</v>
          </cell>
          <cell r="D513" t="str">
            <v xml:space="preserve">CS - Overpass- 1080mm </v>
          </cell>
          <cell r="E513" t="str">
            <v xml:space="preserve">Overpass- 1080mm </v>
          </cell>
          <cell r="F513">
            <v>0</v>
          </cell>
          <cell r="H513" t="str">
            <v>PIECE</v>
          </cell>
          <cell r="I513">
            <v>37.6</v>
          </cell>
          <cell r="J513">
            <v>0</v>
          </cell>
          <cell r="K513">
            <v>0</v>
          </cell>
          <cell r="L513">
            <v>0</v>
          </cell>
          <cell r="M513" t="str">
            <v>LF</v>
          </cell>
          <cell r="N513">
            <v>5.4053999999999998E-2</v>
          </cell>
          <cell r="O513">
            <v>12</v>
          </cell>
        </row>
        <row r="514">
          <cell r="A514" t="str">
            <v>RISING</v>
          </cell>
          <cell r="C514">
            <v>3916</v>
          </cell>
          <cell r="D514" t="str">
            <v>CS - Panneau logoté cage</v>
          </cell>
          <cell r="E514" t="str">
            <v>Brand Plate</v>
          </cell>
          <cell r="F514">
            <v>0</v>
          </cell>
          <cell r="H514" t="str">
            <v>SET</v>
          </cell>
          <cell r="I514">
            <v>10</v>
          </cell>
          <cell r="J514">
            <v>0</v>
          </cell>
          <cell r="K514">
            <v>0</v>
          </cell>
          <cell r="L514">
            <v>0</v>
          </cell>
          <cell r="M514" t="str">
            <v>LF</v>
          </cell>
          <cell r="N514">
            <v>7.3920000000000001E-3</v>
          </cell>
          <cell r="O514">
            <v>6</v>
          </cell>
        </row>
        <row r="515">
          <cell r="A515" t="str">
            <v>RISING</v>
          </cell>
          <cell r="B515" t="str">
            <v>CF1001I</v>
          </cell>
          <cell r="C515">
            <v>3552</v>
          </cell>
          <cell r="D515" t="str">
            <v>CS - Pegs pour Power Band</v>
          </cell>
          <cell r="E515" t="str">
            <v>Power Band Pegs-500mm</v>
          </cell>
          <cell r="F515" t="str">
            <v xml:space="preserve">(1set includes 4pcs chromed bars &amp; 2pcs storage racks) </v>
          </cell>
          <cell r="H515" t="str">
            <v>SET</v>
          </cell>
          <cell r="I515">
            <v>28.5</v>
          </cell>
          <cell r="J515">
            <v>0</v>
          </cell>
          <cell r="K515">
            <v>0</v>
          </cell>
          <cell r="L515">
            <v>0</v>
          </cell>
          <cell r="M515" t="str">
            <v>LF</v>
          </cell>
          <cell r="N515">
            <v>7.3920000000000001E-3</v>
          </cell>
          <cell r="O515">
            <v>6</v>
          </cell>
        </row>
        <row r="516">
          <cell r="A516" t="str">
            <v>RISING</v>
          </cell>
          <cell r="B516" t="str">
            <v>CF1001L1</v>
          </cell>
          <cell r="C516">
            <v>3690</v>
          </cell>
          <cell r="D516" t="str">
            <v>CS - Plate Forme</v>
          </cell>
          <cell r="E516" t="str">
            <v>Plyometric Box-Board-1080mm</v>
          </cell>
          <cell r="F516">
            <v>0</v>
          </cell>
          <cell r="H516" t="str">
            <v>PIECE</v>
          </cell>
          <cell r="I516">
            <v>80</v>
          </cell>
          <cell r="J516">
            <v>0</v>
          </cell>
          <cell r="K516">
            <v>0</v>
          </cell>
          <cell r="L516">
            <v>0</v>
          </cell>
          <cell r="M516" t="str">
            <v>LF</v>
          </cell>
          <cell r="N516">
            <v>5.7023999999999998E-2</v>
          </cell>
          <cell r="O516">
            <v>21</v>
          </cell>
        </row>
        <row r="517">
          <cell r="A517" t="str">
            <v>RISING</v>
          </cell>
          <cell r="B517" t="str">
            <v>CF1001L2</v>
          </cell>
          <cell r="C517">
            <v>3689</v>
          </cell>
          <cell r="D517" t="str">
            <v>CS - Plate Forme Pliométrique</v>
          </cell>
          <cell r="E517" t="str">
            <v>Plyo Platform</v>
          </cell>
          <cell r="F517">
            <v>0</v>
          </cell>
          <cell r="H517" t="str">
            <v>SET</v>
          </cell>
          <cell r="I517">
            <v>50.4</v>
          </cell>
          <cell r="J517">
            <v>0</v>
          </cell>
          <cell r="K517">
            <v>0</v>
          </cell>
          <cell r="L517">
            <v>0</v>
          </cell>
          <cell r="M517" t="str">
            <v>LF</v>
          </cell>
          <cell r="N517">
            <v>0.13939199999999999</v>
          </cell>
          <cell r="O517">
            <v>18</v>
          </cell>
        </row>
        <row r="518">
          <cell r="A518" t="str">
            <v>RISING</v>
          </cell>
          <cell r="B518" t="str">
            <v>CF1001H</v>
          </cell>
          <cell r="C518">
            <v>3704</v>
          </cell>
          <cell r="D518" t="str">
            <v>CS - Plate Storage Sleeve</v>
          </cell>
          <cell r="E518" t="str">
            <v>Plate Storage Sleeve</v>
          </cell>
          <cell r="F518">
            <v>0</v>
          </cell>
          <cell r="H518" t="str">
            <v>PAIRE</v>
          </cell>
          <cell r="I518">
            <v>31.8</v>
          </cell>
          <cell r="J518">
            <v>0</v>
          </cell>
          <cell r="K518">
            <v>0</v>
          </cell>
          <cell r="L518">
            <v>0</v>
          </cell>
          <cell r="M518" t="str">
            <v>LF</v>
          </cell>
          <cell r="N518">
            <v>2.1059999999999999E-2</v>
          </cell>
          <cell r="O518">
            <v>7</v>
          </cell>
        </row>
        <row r="519">
          <cell r="A519" t="str">
            <v>RISING</v>
          </cell>
          <cell r="B519" t="str">
            <v>CF1001S1</v>
          </cell>
          <cell r="C519">
            <v>3703</v>
          </cell>
          <cell r="D519" t="str">
            <v xml:space="preserve">CS - Punching Bag Rack </v>
          </cell>
          <cell r="E519" t="str">
            <v xml:space="preserve">Punching Bag Rack </v>
          </cell>
          <cell r="F519">
            <v>0</v>
          </cell>
          <cell r="H519" t="str">
            <v>PIECE</v>
          </cell>
          <cell r="I519">
            <v>22.8</v>
          </cell>
          <cell r="J519">
            <v>0</v>
          </cell>
          <cell r="K519">
            <v>0</v>
          </cell>
          <cell r="L519">
            <v>0</v>
          </cell>
          <cell r="M519" t="str">
            <v>LF</v>
          </cell>
          <cell r="N519">
            <v>5.6000000000000001E-2</v>
          </cell>
          <cell r="O519">
            <v>9</v>
          </cell>
        </row>
        <row r="520">
          <cell r="A520" t="str">
            <v>RISING</v>
          </cell>
          <cell r="B520" t="str">
            <v>CF1001R3</v>
          </cell>
          <cell r="C520">
            <v>3705</v>
          </cell>
          <cell r="D520" t="str">
            <v>CS - Rangement Kettlebell</v>
          </cell>
          <cell r="E520" t="str">
            <v>Kettbell  Storage</v>
          </cell>
          <cell r="F520">
            <v>0</v>
          </cell>
          <cell r="H520" t="str">
            <v>SET</v>
          </cell>
          <cell r="I520">
            <v>45</v>
          </cell>
          <cell r="J520">
            <v>0</v>
          </cell>
          <cell r="K520">
            <v>0</v>
          </cell>
          <cell r="L520">
            <v>0</v>
          </cell>
          <cell r="M520" t="str">
            <v>LF</v>
          </cell>
          <cell r="N520">
            <v>2.8572E-2</v>
          </cell>
          <cell r="O520">
            <v>4</v>
          </cell>
        </row>
        <row r="521">
          <cell r="A521" t="str">
            <v>RISING</v>
          </cell>
          <cell r="B521" t="str">
            <v>CF1001R1</v>
          </cell>
          <cell r="C521">
            <v>3706</v>
          </cell>
          <cell r="D521" t="str">
            <v>CS - Rangement Wall Ball</v>
          </cell>
          <cell r="E521" t="str">
            <v>Wall Ball Storage</v>
          </cell>
          <cell r="F521">
            <v>0</v>
          </cell>
          <cell r="H521" t="str">
            <v>SET</v>
          </cell>
          <cell r="I521">
            <v>58</v>
          </cell>
          <cell r="J521">
            <v>0</v>
          </cell>
          <cell r="K521">
            <v>0</v>
          </cell>
          <cell r="L521">
            <v>0</v>
          </cell>
          <cell r="M521" t="str">
            <v>LF</v>
          </cell>
          <cell r="N521">
            <v>3.4188000000000003E-2</v>
          </cell>
          <cell r="O521">
            <v>13</v>
          </cell>
        </row>
        <row r="522">
          <cell r="A522" t="str">
            <v>RISING</v>
          </cell>
          <cell r="B522" t="str">
            <v>CF1001Q1</v>
          </cell>
          <cell r="C522">
            <v>3480</v>
          </cell>
          <cell r="D522" t="str">
            <v>CS - Rotational Core</v>
          </cell>
          <cell r="E522" t="str">
            <v>Rotational Core</v>
          </cell>
          <cell r="F522">
            <v>0</v>
          </cell>
          <cell r="H522" t="str">
            <v>PIECE</v>
          </cell>
          <cell r="I522">
            <v>20</v>
          </cell>
          <cell r="J522">
            <v>0</v>
          </cell>
          <cell r="K522">
            <v>0</v>
          </cell>
          <cell r="L522">
            <v>0</v>
          </cell>
          <cell r="M522" t="str">
            <v>LF</v>
          </cell>
          <cell r="N522">
            <v>5.8319999999999997E-2</v>
          </cell>
          <cell r="O522">
            <v>4</v>
          </cell>
        </row>
        <row r="523">
          <cell r="A523" t="str">
            <v>RISING</v>
          </cell>
          <cell r="B523" t="str">
            <v>CF1002I1</v>
          </cell>
          <cell r="C523">
            <v>3735</v>
          </cell>
          <cell r="D523" t="str">
            <v>CS - Shape Handle</v>
          </cell>
          <cell r="E523" t="str">
            <v>D Shap Handle</v>
          </cell>
          <cell r="F523">
            <v>0</v>
          </cell>
          <cell r="H523" t="str">
            <v>PIECE</v>
          </cell>
          <cell r="I523">
            <v>20</v>
          </cell>
          <cell r="J523">
            <v>0</v>
          </cell>
          <cell r="K523">
            <v>0</v>
          </cell>
          <cell r="L523">
            <v>0</v>
          </cell>
          <cell r="M523" t="str">
            <v>LF</v>
          </cell>
          <cell r="N523">
            <v>2.7899999999999999E-3</v>
          </cell>
          <cell r="O523">
            <v>1.5</v>
          </cell>
        </row>
        <row r="524">
          <cell r="A524" t="str">
            <v>RISING</v>
          </cell>
          <cell r="B524" t="str">
            <v>CF1001O1</v>
          </cell>
          <cell r="C524">
            <v>3418</v>
          </cell>
          <cell r="D524" t="str">
            <v>CS - Sliding Pull up System</v>
          </cell>
          <cell r="E524" t="str">
            <v>Sliding Pull up System</v>
          </cell>
          <cell r="F524">
            <v>0</v>
          </cell>
          <cell r="H524" t="str">
            <v>SET</v>
          </cell>
          <cell r="I524">
            <v>135</v>
          </cell>
          <cell r="J524">
            <v>0</v>
          </cell>
          <cell r="K524">
            <v>0</v>
          </cell>
          <cell r="L524">
            <v>0</v>
          </cell>
          <cell r="M524" t="str">
            <v>LF</v>
          </cell>
          <cell r="N524">
            <v>6.3895999999999994E-2</v>
          </cell>
          <cell r="O524">
            <v>24.67</v>
          </cell>
        </row>
        <row r="525">
          <cell r="A525" t="str">
            <v>RISING</v>
          </cell>
          <cell r="B525" t="str">
            <v>CF1001N</v>
          </cell>
          <cell r="C525">
            <v>3743</v>
          </cell>
          <cell r="D525" t="str">
            <v>CS - Sling Bridge</v>
          </cell>
          <cell r="E525" t="str">
            <v>Sling Bridge</v>
          </cell>
          <cell r="F525">
            <v>0</v>
          </cell>
          <cell r="H525" t="str">
            <v>SET</v>
          </cell>
          <cell r="I525">
            <v>77</v>
          </cell>
          <cell r="J525">
            <v>0</v>
          </cell>
          <cell r="K525">
            <v>0</v>
          </cell>
          <cell r="L525">
            <v>0</v>
          </cell>
          <cell r="M525" t="str">
            <v>LF</v>
          </cell>
          <cell r="N525">
            <v>2.128E-2</v>
          </cell>
          <cell r="O525">
            <v>13</v>
          </cell>
        </row>
        <row r="526">
          <cell r="A526" t="str">
            <v>RISING</v>
          </cell>
          <cell r="B526" t="str">
            <v>CF1001D2</v>
          </cell>
          <cell r="C526">
            <v>3779</v>
          </cell>
          <cell r="D526" t="str">
            <v xml:space="preserve">CS - Spotter Arms </v>
          </cell>
          <cell r="E526" t="str">
            <v xml:space="preserve">Spotter Arms </v>
          </cell>
          <cell r="F526">
            <v>0</v>
          </cell>
          <cell r="H526" t="str">
            <v>PAIRE</v>
          </cell>
          <cell r="I526">
            <v>64.099999999999994</v>
          </cell>
          <cell r="J526">
            <v>0</v>
          </cell>
          <cell r="K526">
            <v>0</v>
          </cell>
          <cell r="L526">
            <v>0</v>
          </cell>
          <cell r="M526" t="str">
            <v>LF</v>
          </cell>
          <cell r="N526">
            <v>5.5944000000000001E-2</v>
          </cell>
          <cell r="O526">
            <v>13</v>
          </cell>
        </row>
        <row r="527">
          <cell r="A527" t="str">
            <v>RISING</v>
          </cell>
          <cell r="B527" t="str">
            <v>CF1001J1</v>
          </cell>
          <cell r="C527">
            <v>3424</v>
          </cell>
          <cell r="D527" t="str">
            <v xml:space="preserve">CS - Triangular Crosses - 1800mm </v>
          </cell>
          <cell r="E527" t="str">
            <v xml:space="preserve">Triangular Crosses - 1800mm </v>
          </cell>
          <cell r="F527">
            <v>0</v>
          </cell>
          <cell r="H527" t="str">
            <v>PAIRE</v>
          </cell>
          <cell r="I527">
            <v>138.5</v>
          </cell>
          <cell r="J527">
            <v>0</v>
          </cell>
          <cell r="K527">
            <v>0</v>
          </cell>
          <cell r="L527">
            <v>0</v>
          </cell>
          <cell r="M527" t="str">
            <v>LF</v>
          </cell>
          <cell r="N527">
            <v>0.61050000000000004</v>
          </cell>
          <cell r="O527">
            <v>48</v>
          </cell>
        </row>
        <row r="528">
          <cell r="A528" t="str">
            <v>RISING</v>
          </cell>
          <cell r="B528" t="str">
            <v>CF1001V2</v>
          </cell>
          <cell r="C528">
            <v>3562</v>
          </cell>
          <cell r="D528" t="str">
            <v>CS - Trampoline pour cages</v>
          </cell>
          <cell r="E528" t="str">
            <v>Trampoline</v>
          </cell>
          <cell r="F528">
            <v>0</v>
          </cell>
          <cell r="H528" t="str">
            <v>PIECE</v>
          </cell>
          <cell r="I528">
            <v>76</v>
          </cell>
          <cell r="J528">
            <v>0</v>
          </cell>
          <cell r="K528">
            <v>0</v>
          </cell>
          <cell r="L528">
            <v>0</v>
          </cell>
          <cell r="M528" t="str">
            <v>LF</v>
          </cell>
          <cell r="N528">
            <v>0.17</v>
          </cell>
          <cell r="O528">
            <v>24</v>
          </cell>
        </row>
        <row r="529">
          <cell r="A529" t="str">
            <v>RISING</v>
          </cell>
          <cell r="B529" t="str">
            <v>CF1002A1</v>
          </cell>
          <cell r="C529">
            <v>3759</v>
          </cell>
          <cell r="D529" t="str">
            <v>CS - Upright Tube - 2742mm</v>
          </cell>
          <cell r="E529" t="str">
            <v>Upright Tube - 2742mm</v>
          </cell>
          <cell r="F529">
            <v>0</v>
          </cell>
          <cell r="H529" t="str">
            <v>PIECE</v>
          </cell>
          <cell r="I529">
            <v>60</v>
          </cell>
          <cell r="J529">
            <v>0</v>
          </cell>
          <cell r="K529">
            <v>0</v>
          </cell>
          <cell r="L529">
            <v>0</v>
          </cell>
          <cell r="M529" t="str">
            <v>LF</v>
          </cell>
          <cell r="N529">
            <v>4.0320000000000002E-2</v>
          </cell>
          <cell r="O529">
            <v>24</v>
          </cell>
        </row>
        <row r="530">
          <cell r="A530" t="str">
            <v>RISING</v>
          </cell>
          <cell r="B530" t="str">
            <v>CF1002A2</v>
          </cell>
          <cell r="C530">
            <v>3760</v>
          </cell>
          <cell r="D530" t="str">
            <v>CS - Upright Tube - 3685mm</v>
          </cell>
          <cell r="E530" t="str">
            <v>Upright Tube - 3685mm</v>
          </cell>
          <cell r="F530">
            <v>0</v>
          </cell>
          <cell r="H530" t="str">
            <v>PIECE</v>
          </cell>
          <cell r="I530">
            <v>90</v>
          </cell>
          <cell r="J530">
            <v>0</v>
          </cell>
          <cell r="K530">
            <v>0</v>
          </cell>
          <cell r="L530">
            <v>0</v>
          </cell>
          <cell r="M530" t="str">
            <v>LF</v>
          </cell>
          <cell r="N530">
            <v>3.8330000000000003E-2</v>
          </cell>
          <cell r="O530">
            <v>31</v>
          </cell>
        </row>
        <row r="531">
          <cell r="A531" t="str">
            <v>RISING</v>
          </cell>
          <cell r="B531" t="str">
            <v>EM4012-25</v>
          </cell>
          <cell r="C531" t="str">
            <v/>
          </cell>
          <cell r="D531" t="str">
            <v>Dalles 100*100*2.5CM</v>
          </cell>
          <cell r="E531" t="str">
            <v>Rubber Flooring</v>
          </cell>
          <cell r="F531">
            <v>0</v>
          </cell>
          <cell r="H531" t="str">
            <v>PIECE</v>
          </cell>
          <cell r="I531">
            <v>17.8</v>
          </cell>
          <cell r="J531">
            <v>0</v>
          </cell>
          <cell r="K531">
            <v>0</v>
          </cell>
          <cell r="L531">
            <v>0</v>
          </cell>
          <cell r="M531" t="str">
            <v>LF</v>
          </cell>
          <cell r="N531">
            <v>0</v>
          </cell>
          <cell r="O531">
            <v>0</v>
          </cell>
        </row>
        <row r="532">
          <cell r="A532" t="str">
            <v>RISING</v>
          </cell>
          <cell r="B532" t="str">
            <v>EM4022</v>
          </cell>
          <cell r="C532">
            <v>3630</v>
          </cell>
          <cell r="D532" t="str">
            <v>Dalle en rouleau</v>
          </cell>
          <cell r="E532" t="str">
            <v>Rubber Flooring</v>
          </cell>
          <cell r="F532" t="str">
            <v>SIZE: L10*W1.25M THICKNESS 8MM</v>
          </cell>
          <cell r="H532" t="str">
            <v>PIECE</v>
          </cell>
          <cell r="I532">
            <v>213</v>
          </cell>
          <cell r="J532">
            <v>0</v>
          </cell>
          <cell r="K532">
            <v>0</v>
          </cell>
          <cell r="L532">
            <v>0</v>
          </cell>
          <cell r="M532" t="str">
            <v>LF</v>
          </cell>
          <cell r="N532">
            <v>0</v>
          </cell>
          <cell r="O532">
            <v>0</v>
          </cell>
        </row>
        <row r="533">
          <cell r="A533" t="str">
            <v>RISING</v>
          </cell>
          <cell r="B533" t="str">
            <v>EM3019B</v>
          </cell>
          <cell r="C533" t="str">
            <v/>
          </cell>
          <cell r="D533" t="str">
            <v>Dalle en mousse EVA</v>
          </cell>
          <cell r="E533" t="str">
            <v>EVA flooring mat</v>
          </cell>
          <cell r="F533" t="str">
            <v>100*100*2CM</v>
          </cell>
          <cell r="H533" t="str">
            <v>PIECE</v>
          </cell>
          <cell r="I533">
            <v>7.5</v>
          </cell>
          <cell r="J533">
            <v>0</v>
          </cell>
          <cell r="K533">
            <v>0</v>
          </cell>
          <cell r="L533">
            <v>0</v>
          </cell>
          <cell r="M533" t="str">
            <v>LF</v>
          </cell>
          <cell r="N533">
            <v>0</v>
          </cell>
          <cell r="O533">
            <v>0</v>
          </cell>
        </row>
        <row r="534">
          <cell r="A534" t="str">
            <v>RISING</v>
          </cell>
          <cell r="C534">
            <v>0</v>
          </cell>
          <cell r="D534" t="str">
            <v>Cylindre Hérisson</v>
          </cell>
          <cell r="E534" t="str">
            <v>GRIP CYLINDER</v>
          </cell>
          <cell r="F534">
            <v>0</v>
          </cell>
          <cell r="H534" t="str">
            <v>PIECE</v>
          </cell>
          <cell r="I534">
            <v>1.55</v>
          </cell>
          <cell r="J534">
            <v>0</v>
          </cell>
          <cell r="K534">
            <v>0</v>
          </cell>
          <cell r="L534">
            <v>0</v>
          </cell>
          <cell r="M534" t="str">
            <v>LF</v>
          </cell>
          <cell r="N534">
            <v>0</v>
          </cell>
          <cell r="O534">
            <v>0</v>
          </cell>
        </row>
        <row r="535">
          <cell r="A535" t="str">
            <v>RISING</v>
          </cell>
          <cell r="B535" t="str">
            <v>PL41B</v>
          </cell>
          <cell r="C535">
            <v>3489</v>
          </cell>
          <cell r="D535" t="str">
            <v>Disques Bumper Crossfit 5Kg</v>
          </cell>
          <cell r="E535" t="str">
            <v>BUMPER PLATE 5KGS</v>
          </cell>
          <cell r="F535" t="str">
            <v>5Kgs</v>
          </cell>
          <cell r="H535" t="str">
            <v>PIECE</v>
          </cell>
          <cell r="I535">
            <v>30.9</v>
          </cell>
          <cell r="J535">
            <v>0</v>
          </cell>
          <cell r="K535">
            <v>0</v>
          </cell>
          <cell r="L535">
            <v>0</v>
          </cell>
          <cell r="M535" t="str">
            <v>LF</v>
          </cell>
          <cell r="N535">
            <v>7.6899846153846161E-3</v>
          </cell>
          <cell r="O535">
            <v>5.2307692307692317</v>
          </cell>
        </row>
        <row r="536">
          <cell r="A536" t="str">
            <v>RISING</v>
          </cell>
          <cell r="B536" t="str">
            <v>PL41B</v>
          </cell>
          <cell r="C536">
            <v>3485</v>
          </cell>
          <cell r="D536" t="str">
            <v>Disques Bumper Crossfit 10Kg</v>
          </cell>
          <cell r="E536" t="str">
            <v>BUMPER PLATE 10KGS</v>
          </cell>
          <cell r="F536" t="str">
            <v>10Kgs</v>
          </cell>
          <cell r="H536" t="str">
            <v>PIECE</v>
          </cell>
          <cell r="I536">
            <v>45.7</v>
          </cell>
          <cell r="J536">
            <v>0</v>
          </cell>
          <cell r="K536">
            <v>0</v>
          </cell>
          <cell r="L536">
            <v>0</v>
          </cell>
          <cell r="M536" t="str">
            <v>LF</v>
          </cell>
          <cell r="N536">
            <v>9.1000000000000004E-3</v>
          </cell>
          <cell r="O536">
            <v>10.5</v>
          </cell>
        </row>
        <row r="537">
          <cell r="A537" t="str">
            <v>RISING</v>
          </cell>
          <cell r="B537" t="str">
            <v>PL41B</v>
          </cell>
          <cell r="C537">
            <v>3486</v>
          </cell>
          <cell r="D537" t="str">
            <v>Disques Bumper Crossfit 15Kg</v>
          </cell>
          <cell r="E537" t="str">
            <v>BUMPER PLATE 15KGS</v>
          </cell>
          <cell r="F537" t="str">
            <v>15Kgs</v>
          </cell>
          <cell r="H537" t="str">
            <v>PIECE</v>
          </cell>
          <cell r="I537">
            <v>59</v>
          </cell>
          <cell r="J537">
            <v>0</v>
          </cell>
          <cell r="K537">
            <v>0</v>
          </cell>
          <cell r="L537">
            <v>0</v>
          </cell>
          <cell r="M537" t="str">
            <v>LF</v>
          </cell>
          <cell r="N537">
            <v>2.18484E-2</v>
          </cell>
          <cell r="O537">
            <v>16</v>
          </cell>
        </row>
        <row r="538">
          <cell r="A538" t="str">
            <v>RISING</v>
          </cell>
          <cell r="B538" t="str">
            <v>PL41B</v>
          </cell>
          <cell r="C538">
            <v>3487</v>
          </cell>
          <cell r="D538" t="str">
            <v>Disques Bumper Crossfit 20Kg</v>
          </cell>
          <cell r="E538" t="str">
            <v>BUMPER PLATE 20KGS</v>
          </cell>
          <cell r="F538" t="str">
            <v>20Kgs</v>
          </cell>
          <cell r="H538" t="str">
            <v>PIECE</v>
          </cell>
          <cell r="I538">
            <v>71.5</v>
          </cell>
          <cell r="J538">
            <v>0</v>
          </cell>
          <cell r="K538">
            <v>0</v>
          </cell>
          <cell r="L538">
            <v>0</v>
          </cell>
          <cell r="M538" t="str">
            <v>LF</v>
          </cell>
          <cell r="N538">
            <v>2.205648E-2</v>
          </cell>
          <cell r="O538">
            <v>21</v>
          </cell>
        </row>
        <row r="539">
          <cell r="A539" t="str">
            <v>RISING</v>
          </cell>
          <cell r="B539" t="str">
            <v>PL41B</v>
          </cell>
          <cell r="C539">
            <v>3488</v>
          </cell>
          <cell r="D539" t="str">
            <v>Disques Bumper Crossfit 25Kg</v>
          </cell>
          <cell r="E539" t="str">
            <v>BUMPER PLATE 25KGS</v>
          </cell>
          <cell r="F539" t="str">
            <v>25Kgs</v>
          </cell>
          <cell r="H539" t="str">
            <v>PIECE</v>
          </cell>
          <cell r="I539">
            <v>82.9</v>
          </cell>
          <cell r="J539">
            <v>0</v>
          </cell>
          <cell r="K539">
            <v>0</v>
          </cell>
          <cell r="L539">
            <v>0</v>
          </cell>
          <cell r="M539" t="str">
            <v>LF</v>
          </cell>
          <cell r="N539">
            <v>2.4969600000000002E-2</v>
          </cell>
          <cell r="O539">
            <v>26.25</v>
          </cell>
        </row>
        <row r="540">
          <cell r="A540" t="str">
            <v>RISING</v>
          </cell>
          <cell r="B540" t="str">
            <v>PL42</v>
          </cell>
          <cell r="C540">
            <v>0</v>
          </cell>
          <cell r="D540" t="str">
            <v>Disques Bumper Crossfit 5Kg sans anneau métal</v>
          </cell>
          <cell r="E540" t="str">
            <v>Bumper Plate</v>
          </cell>
          <cell r="F540" t="str">
            <v>5Kgs</v>
          </cell>
          <cell r="H540" t="str">
            <v>PIECE</v>
          </cell>
          <cell r="I540">
            <v>16</v>
          </cell>
          <cell r="J540">
            <v>0</v>
          </cell>
          <cell r="K540">
            <v>0</v>
          </cell>
          <cell r="L540">
            <v>0</v>
          </cell>
          <cell r="M540" t="str">
            <v>LF</v>
          </cell>
          <cell r="N540">
            <v>0</v>
          </cell>
          <cell r="O540">
            <v>0</v>
          </cell>
        </row>
        <row r="541">
          <cell r="A541" t="str">
            <v>RISING</v>
          </cell>
          <cell r="B541" t="str">
            <v>PL42</v>
          </cell>
          <cell r="C541">
            <v>0</v>
          </cell>
          <cell r="D541" t="str">
            <v>Disques Bumper Crossfit 10Kg sans anneau métal</v>
          </cell>
          <cell r="E541" t="str">
            <v>Bumper Plate</v>
          </cell>
          <cell r="F541" t="str">
            <v>10Kgs</v>
          </cell>
          <cell r="H541" t="str">
            <v>PIECE</v>
          </cell>
          <cell r="I541">
            <v>22.8</v>
          </cell>
          <cell r="J541">
            <v>0</v>
          </cell>
          <cell r="K541">
            <v>0</v>
          </cell>
          <cell r="L541">
            <v>0</v>
          </cell>
          <cell r="M541" t="str">
            <v>LF</v>
          </cell>
          <cell r="N541">
            <v>9.1000000000000004E-3</v>
          </cell>
          <cell r="O541">
            <v>10.5</v>
          </cell>
        </row>
        <row r="542">
          <cell r="A542" t="str">
            <v>RISING</v>
          </cell>
          <cell r="B542" t="str">
            <v>PL42</v>
          </cell>
          <cell r="C542">
            <v>0</v>
          </cell>
          <cell r="D542" t="str">
            <v>Disques Bumper Crossfit 15Kg sans anneau métal</v>
          </cell>
          <cell r="E542" t="str">
            <v>Bumper Plate</v>
          </cell>
          <cell r="F542" t="str">
            <v>15Kgs</v>
          </cell>
          <cell r="H542" t="str">
            <v>PIECE</v>
          </cell>
          <cell r="I542">
            <v>27.5</v>
          </cell>
          <cell r="J542">
            <v>0</v>
          </cell>
          <cell r="K542">
            <v>0</v>
          </cell>
          <cell r="L542">
            <v>0</v>
          </cell>
          <cell r="M542" t="str">
            <v>LF</v>
          </cell>
          <cell r="N542">
            <v>2.18484E-2</v>
          </cell>
          <cell r="O542">
            <v>16</v>
          </cell>
        </row>
        <row r="543">
          <cell r="A543" t="str">
            <v>RISING</v>
          </cell>
          <cell r="B543" t="str">
            <v>PL42</v>
          </cell>
          <cell r="C543">
            <v>0</v>
          </cell>
          <cell r="D543" t="str">
            <v>Disques Bumper Crossfit 20Kg sans anneau métal</v>
          </cell>
          <cell r="E543" t="str">
            <v>Bumper Plate</v>
          </cell>
          <cell r="F543" t="str">
            <v>20Kgs</v>
          </cell>
          <cell r="H543" t="str">
            <v>PIECE</v>
          </cell>
          <cell r="I543">
            <v>31</v>
          </cell>
          <cell r="J543">
            <v>0</v>
          </cell>
          <cell r="K543">
            <v>0</v>
          </cell>
          <cell r="L543">
            <v>0</v>
          </cell>
          <cell r="M543" t="str">
            <v>LF</v>
          </cell>
          <cell r="N543">
            <v>2.205648E-2</v>
          </cell>
          <cell r="O543">
            <v>21</v>
          </cell>
        </row>
        <row r="544">
          <cell r="A544" t="str">
            <v>RISING</v>
          </cell>
          <cell r="B544" t="str">
            <v>PL42</v>
          </cell>
          <cell r="C544">
            <v>0</v>
          </cell>
          <cell r="D544" t="str">
            <v>Disques Bumper Crossfit 25Kg sans anneau métal</v>
          </cell>
          <cell r="E544" t="str">
            <v>Bumper Plate</v>
          </cell>
          <cell r="F544" t="str">
            <v>25Kgs</v>
          </cell>
          <cell r="H544" t="str">
            <v>PIECE</v>
          </cell>
          <cell r="I544">
            <v>38</v>
          </cell>
          <cell r="J544">
            <v>0</v>
          </cell>
          <cell r="K544">
            <v>0</v>
          </cell>
          <cell r="L544">
            <v>0</v>
          </cell>
          <cell r="M544" t="str">
            <v>LF</v>
          </cell>
          <cell r="N544">
            <v>2.4969600000000002E-2</v>
          </cell>
          <cell r="O544">
            <v>26.25</v>
          </cell>
        </row>
        <row r="545">
          <cell r="A545" t="str">
            <v>RISING</v>
          </cell>
          <cell r="B545" t="str">
            <v>PL14</v>
          </cell>
          <cell r="C545">
            <v>1508</v>
          </cell>
          <cell r="D545" t="str">
            <v>Disques Noirs Rond A Poignees 1,25Kg</v>
          </cell>
          <cell r="E545" t="str">
            <v>Grey Hammertone OP Plate</v>
          </cell>
          <cell r="F545" t="str">
            <v xml:space="preserve">    1.25KG</v>
          </cell>
          <cell r="H545" t="str">
            <v>PIECE</v>
          </cell>
          <cell r="I545">
            <v>1.18</v>
          </cell>
          <cell r="J545">
            <v>0</v>
          </cell>
          <cell r="K545">
            <v>0</v>
          </cell>
          <cell r="L545">
            <v>0</v>
          </cell>
          <cell r="M545" t="str">
            <v>LF</v>
          </cell>
          <cell r="N545">
            <v>9.4538499506416579E-4</v>
          </cell>
          <cell r="O545">
            <v>1.2870187561697928</v>
          </cell>
        </row>
        <row r="546">
          <cell r="A546" t="str">
            <v>RISING</v>
          </cell>
          <cell r="B546" t="str">
            <v>PL14</v>
          </cell>
          <cell r="C546">
            <v>1511</v>
          </cell>
          <cell r="D546" t="str">
            <v>Disques Noirs Rond A Poignees 2,5Kgs</v>
          </cell>
          <cell r="E546" t="str">
            <v>Grey Hammertone OP Plate</v>
          </cell>
          <cell r="F546" t="str">
            <v xml:space="preserve">    2.5KG</v>
          </cell>
          <cell r="H546" t="str">
            <v>PIECE</v>
          </cell>
          <cell r="I546">
            <v>2.35</v>
          </cell>
          <cell r="J546">
            <v>0</v>
          </cell>
          <cell r="K546">
            <v>0</v>
          </cell>
          <cell r="L546">
            <v>0</v>
          </cell>
          <cell r="M546" t="str">
            <v>LF</v>
          </cell>
          <cell r="N546">
            <v>1.8907699901283318E-3</v>
          </cell>
          <cell r="O546">
            <v>2.58</v>
          </cell>
        </row>
        <row r="547">
          <cell r="A547" t="str">
            <v>RISING</v>
          </cell>
          <cell r="B547" t="str">
            <v>PL14</v>
          </cell>
          <cell r="C547">
            <v>1513</v>
          </cell>
          <cell r="D547" t="str">
            <v>Disques Noirs Rond A Poignees 5Kgs</v>
          </cell>
          <cell r="E547" t="str">
            <v>Grey Hammertone OP Plate</v>
          </cell>
          <cell r="F547" t="str">
            <v xml:space="preserve">    5KG</v>
          </cell>
          <cell r="H547" t="str">
            <v>PIECE</v>
          </cell>
          <cell r="I547">
            <v>4.7</v>
          </cell>
          <cell r="J547">
            <v>0</v>
          </cell>
          <cell r="K547">
            <v>0</v>
          </cell>
          <cell r="L547">
            <v>0</v>
          </cell>
          <cell r="M547" t="str">
            <v>LF</v>
          </cell>
          <cell r="N547">
            <v>3.5343999999999996E-3</v>
          </cell>
          <cell r="O547">
            <v>5.1480750246791711</v>
          </cell>
        </row>
        <row r="548">
          <cell r="A548" t="str">
            <v>RISING</v>
          </cell>
          <cell r="B548" t="str">
            <v>PL14</v>
          </cell>
          <cell r="C548">
            <v>1509</v>
          </cell>
          <cell r="D548" t="str">
            <v>Disques Noirs Rond A Poignees 10Kgs</v>
          </cell>
          <cell r="E548" t="str">
            <v>Grey Hammertone OP Plate</v>
          </cell>
          <cell r="F548" t="str">
            <v xml:space="preserve">    10KG</v>
          </cell>
          <cell r="H548" t="str">
            <v>PIECE</v>
          </cell>
          <cell r="I548">
            <v>9.4</v>
          </cell>
          <cell r="J548">
            <v>0</v>
          </cell>
          <cell r="K548">
            <v>0</v>
          </cell>
          <cell r="L548">
            <v>0</v>
          </cell>
          <cell r="M548" t="str">
            <v>LF</v>
          </cell>
          <cell r="N548">
            <v>7.01784E-3</v>
          </cell>
          <cell r="O548">
            <v>11.62</v>
          </cell>
        </row>
        <row r="549">
          <cell r="A549" t="str">
            <v>RISING</v>
          </cell>
          <cell r="B549" t="str">
            <v>PL14</v>
          </cell>
          <cell r="C549">
            <v>1510</v>
          </cell>
          <cell r="D549" t="str">
            <v>Disques Noirs Rond A Poignees 15Kgs</v>
          </cell>
          <cell r="E549" t="str">
            <v>Grey Hammertone OP Plate</v>
          </cell>
          <cell r="F549" t="str">
            <v xml:space="preserve">    15KG</v>
          </cell>
          <cell r="H549" t="str">
            <v>PIECE</v>
          </cell>
          <cell r="I549">
            <v>14.1</v>
          </cell>
          <cell r="J549">
            <v>0</v>
          </cell>
          <cell r="K549">
            <v>0</v>
          </cell>
          <cell r="L549">
            <v>0</v>
          </cell>
          <cell r="M549" t="str">
            <v>LF</v>
          </cell>
          <cell r="N549">
            <v>1.0285055999999999E-2</v>
          </cell>
          <cell r="O549">
            <v>15.5</v>
          </cell>
        </row>
        <row r="550">
          <cell r="A550" t="str">
            <v>RISING</v>
          </cell>
          <cell r="B550" t="str">
            <v>PL14</v>
          </cell>
          <cell r="C550">
            <v>1512</v>
          </cell>
          <cell r="D550" t="str">
            <v>Disques Noirs Rond A Poignees 20Kgs</v>
          </cell>
          <cell r="E550" t="str">
            <v>Grey Hammertone OP Plate</v>
          </cell>
          <cell r="F550" t="str">
            <v xml:space="preserve">    20KG</v>
          </cell>
          <cell r="H550" t="str">
            <v>PIECE</v>
          </cell>
          <cell r="I550">
            <v>18.8</v>
          </cell>
          <cell r="J550">
            <v>0</v>
          </cell>
          <cell r="K550">
            <v>0</v>
          </cell>
          <cell r="L550">
            <v>0</v>
          </cell>
          <cell r="M550" t="str">
            <v>LF</v>
          </cell>
          <cell r="N550">
            <v>9.922499999999999E-3</v>
          </cell>
          <cell r="O550">
            <v>20.8</v>
          </cell>
        </row>
        <row r="551">
          <cell r="A551" t="str">
            <v>RISING</v>
          </cell>
          <cell r="B551" t="str">
            <v>PL14</v>
          </cell>
          <cell r="C551">
            <v>1541</v>
          </cell>
          <cell r="D551" t="str">
            <v>Disques Noirs Rond A Poignees 25Kgs</v>
          </cell>
          <cell r="E551" t="str">
            <v>Grey Hammertone OP Plate</v>
          </cell>
          <cell r="F551" t="str">
            <v xml:space="preserve">    25KG</v>
          </cell>
          <cell r="H551" t="str">
            <v>PIECE</v>
          </cell>
          <cell r="I551">
            <v>23.5</v>
          </cell>
          <cell r="J551">
            <v>0</v>
          </cell>
          <cell r="K551">
            <v>0</v>
          </cell>
          <cell r="L551">
            <v>0</v>
          </cell>
          <cell r="M551" t="str">
            <v>LF</v>
          </cell>
          <cell r="N551">
            <v>1.0240000000000001E-2</v>
          </cell>
          <cell r="O551">
            <v>27</v>
          </cell>
        </row>
        <row r="552">
          <cell r="A552" t="str">
            <v>RISING</v>
          </cell>
          <cell r="B552" t="str">
            <v>BB1031</v>
          </cell>
          <cell r="C552">
            <v>1515</v>
          </cell>
          <cell r="D552" t="str">
            <v xml:space="preserve">Dome Trainer </v>
          </cell>
          <cell r="E552" t="str">
            <v>Balance Ball</v>
          </cell>
          <cell r="F552">
            <v>0</v>
          </cell>
          <cell r="H552" t="str">
            <v>PIECE</v>
          </cell>
          <cell r="I552">
            <v>60</v>
          </cell>
          <cell r="J552">
            <v>0</v>
          </cell>
          <cell r="K552">
            <v>0</v>
          </cell>
          <cell r="L552">
            <v>0</v>
          </cell>
          <cell r="M552" t="str">
            <v>LF</v>
          </cell>
          <cell r="N552">
            <v>6.4736000000000002E-2</v>
          </cell>
          <cell r="O552">
            <v>6</v>
          </cell>
        </row>
        <row r="553">
          <cell r="A553" t="str">
            <v>RISING</v>
          </cell>
          <cell r="B553" t="str">
            <v>EM0088</v>
          </cell>
          <cell r="C553">
            <v>0</v>
          </cell>
          <cell r="D553" t="str">
            <v>Echelle De Vitesse Anti-Glisse</v>
          </cell>
          <cell r="E553" t="str">
            <v>Agility Ladder</v>
          </cell>
          <cell r="F553">
            <v>0</v>
          </cell>
          <cell r="H553" t="str">
            <v>PIECE</v>
          </cell>
          <cell r="I553">
            <v>21.8</v>
          </cell>
          <cell r="J553">
            <v>0</v>
          </cell>
          <cell r="K553">
            <v>0</v>
          </cell>
          <cell r="L553">
            <v>0</v>
          </cell>
          <cell r="M553" t="str">
            <v>LF</v>
          </cell>
          <cell r="N553">
            <v>0</v>
          </cell>
          <cell r="O553">
            <v>0</v>
          </cell>
        </row>
        <row r="554">
          <cell r="A554" t="str">
            <v>RISING</v>
          </cell>
          <cell r="B554" t="str">
            <v>QT1018</v>
          </cell>
          <cell r="C554">
            <v>2021</v>
          </cell>
          <cell r="D554" t="str">
            <v>Equalizer</v>
          </cell>
          <cell r="E554" t="str">
            <v>Equalizer</v>
          </cell>
          <cell r="F554">
            <v>0</v>
          </cell>
          <cell r="H554" t="str">
            <v>PIECE</v>
          </cell>
          <cell r="I554">
            <v>19</v>
          </cell>
          <cell r="J554">
            <v>0</v>
          </cell>
          <cell r="K554">
            <v>0</v>
          </cell>
          <cell r="L554">
            <v>0</v>
          </cell>
          <cell r="M554" t="str">
            <v>LF</v>
          </cell>
          <cell r="N554">
            <v>3.6225E-2</v>
          </cell>
          <cell r="O554">
            <v>10</v>
          </cell>
        </row>
        <row r="555">
          <cell r="A555" t="str">
            <v>RISING</v>
          </cell>
          <cell r="C555">
            <v>0</v>
          </cell>
          <cell r="D555" t="str">
            <v>Flex Bar</v>
          </cell>
          <cell r="E555" t="str">
            <v>FLEX BAR</v>
          </cell>
          <cell r="F555" t="str">
            <v>Dévissable</v>
          </cell>
          <cell r="H555" t="str">
            <v>PIECE</v>
          </cell>
          <cell r="I555">
            <v>4.2</v>
          </cell>
          <cell r="J555">
            <v>0</v>
          </cell>
          <cell r="K555">
            <v>0</v>
          </cell>
          <cell r="L555">
            <v>0</v>
          </cell>
          <cell r="M555" t="str">
            <v>LF</v>
          </cell>
          <cell r="N555">
            <v>0</v>
          </cell>
          <cell r="O555">
            <v>0</v>
          </cell>
        </row>
        <row r="556">
          <cell r="A556" t="str">
            <v>RISING</v>
          </cell>
          <cell r="B556" t="str">
            <v>FR1001B</v>
          </cell>
          <cell r="C556">
            <v>0</v>
          </cell>
          <cell r="D556" t="str">
            <v>Foam Roller Bleu</v>
          </cell>
          <cell r="E556" t="str">
            <v>Eva Roller</v>
          </cell>
          <cell r="F556" t="str">
            <v>Logo inclus</v>
          </cell>
          <cell r="H556" t="str">
            <v>PIECE</v>
          </cell>
          <cell r="I556">
            <v>9.1</v>
          </cell>
          <cell r="J556">
            <v>0</v>
          </cell>
          <cell r="K556">
            <v>0</v>
          </cell>
          <cell r="L556">
            <v>0</v>
          </cell>
          <cell r="M556" t="str">
            <v>LF</v>
          </cell>
          <cell r="N556">
            <v>0</v>
          </cell>
          <cell r="O556">
            <v>0</v>
          </cell>
        </row>
        <row r="557">
          <cell r="A557" t="str">
            <v>RISING</v>
          </cell>
          <cell r="B557" t="str">
            <v>FR1001B</v>
          </cell>
          <cell r="C557">
            <v>1560</v>
          </cell>
          <cell r="D557" t="str">
            <v>Foam Roller Bleu Avec Picots</v>
          </cell>
          <cell r="E557" t="str">
            <v>Foam roller</v>
          </cell>
          <cell r="F557" t="str">
            <v>90x15cm - blue</v>
          </cell>
          <cell r="H557" t="str">
            <v>PIECE</v>
          </cell>
          <cell r="I557">
            <v>9.1999999999999993</v>
          </cell>
          <cell r="J557">
            <v>0</v>
          </cell>
          <cell r="K557">
            <v>0</v>
          </cell>
          <cell r="L557">
            <v>0</v>
          </cell>
          <cell r="M557" t="str">
            <v>LF</v>
          </cell>
          <cell r="N557">
            <v>2.4069279999999998E-2</v>
          </cell>
          <cell r="O557">
            <v>0.81666666666666676</v>
          </cell>
        </row>
        <row r="558">
          <cell r="A558" t="str">
            <v>RISING</v>
          </cell>
          <cell r="C558">
            <v>1559</v>
          </cell>
          <cell r="D558" t="str">
            <v>Foam Roller Epe</v>
          </cell>
          <cell r="E558" t="str">
            <v>EPE Foam Roller</v>
          </cell>
          <cell r="F558" t="str">
            <v>black</v>
          </cell>
          <cell r="H558" t="str">
            <v>PIECE</v>
          </cell>
          <cell r="I558">
            <v>5.55</v>
          </cell>
          <cell r="J558">
            <v>0</v>
          </cell>
          <cell r="K558">
            <v>0</v>
          </cell>
          <cell r="L558">
            <v>0</v>
          </cell>
          <cell r="M558" t="str">
            <v>GEV</v>
          </cell>
          <cell r="N558">
            <v>2.29152E-2</v>
          </cell>
          <cell r="O558">
            <v>0.9</v>
          </cell>
        </row>
        <row r="559">
          <cell r="A559" t="str">
            <v>RISING</v>
          </cell>
          <cell r="B559" t="str">
            <v>YBB001</v>
          </cell>
          <cell r="C559" t="str">
            <v/>
          </cell>
          <cell r="D559" t="str">
            <v>Foam Roller Cover PVC</v>
          </cell>
          <cell r="E559" t="str">
            <v>Foam Roller Cover PVC</v>
          </cell>
          <cell r="F559" t="str">
            <v>90x15cm</v>
          </cell>
          <cell r="H559" t="str">
            <v>PIECE</v>
          </cell>
          <cell r="I559">
            <v>3.3</v>
          </cell>
          <cell r="J559">
            <v>0</v>
          </cell>
          <cell r="K559">
            <v>0</v>
          </cell>
          <cell r="L559">
            <v>0</v>
          </cell>
          <cell r="M559" t="str">
            <v>GEV</v>
          </cell>
          <cell r="N559">
            <v>2.29E-2</v>
          </cell>
          <cell r="O559">
            <v>1.1299999999999999</v>
          </cell>
        </row>
        <row r="560">
          <cell r="A560" t="str">
            <v>RISING</v>
          </cell>
          <cell r="B560" t="str">
            <v>BQ2312</v>
          </cell>
          <cell r="C560">
            <v>2583</v>
          </cell>
          <cell r="D560" t="str">
            <v>Gants de frappe</v>
          </cell>
          <cell r="E560" t="str">
            <v>Sandbag Gloves</v>
          </cell>
          <cell r="F560" t="str">
            <v>M size</v>
          </cell>
          <cell r="H560" t="str">
            <v>PAIRE</v>
          </cell>
          <cell r="I560">
            <v>4.5999999999999996</v>
          </cell>
          <cell r="J560">
            <v>0</v>
          </cell>
          <cell r="K560">
            <v>0</v>
          </cell>
          <cell r="L560">
            <v>0</v>
          </cell>
          <cell r="M560" t="str">
            <v>LF</v>
          </cell>
          <cell r="N560">
            <v>6.0000000000000001E-3</v>
          </cell>
          <cell r="O560">
            <v>0.5</v>
          </cell>
        </row>
        <row r="561">
          <cell r="A561" t="str">
            <v>RISING</v>
          </cell>
          <cell r="B561" t="str">
            <v>XB7771</v>
          </cell>
          <cell r="C561" t="str">
            <v/>
          </cell>
          <cell r="D561" t="str">
            <v>Gilet Lestees 10Kgs Femme</v>
          </cell>
          <cell r="E561" t="str">
            <v>Women Weight Vest</v>
          </cell>
          <cell r="F561">
            <v>0</v>
          </cell>
          <cell r="H561" t="str">
            <v>PIECE</v>
          </cell>
          <cell r="I561">
            <v>19</v>
          </cell>
          <cell r="J561">
            <v>0</v>
          </cell>
          <cell r="K561">
            <v>0</v>
          </cell>
          <cell r="L561">
            <v>0</v>
          </cell>
          <cell r="M561" t="str">
            <v>LF</v>
          </cell>
          <cell r="N561">
            <v>1.7999999999999999E-2</v>
          </cell>
          <cell r="O561">
            <v>10.5</v>
          </cell>
        </row>
        <row r="562">
          <cell r="A562" t="str">
            <v>RISING</v>
          </cell>
          <cell r="B562" t="str">
            <v>XB9230B</v>
          </cell>
          <cell r="C562">
            <v>2331</v>
          </cell>
          <cell r="D562" t="str">
            <v>Gilet Lestees 10Kgs</v>
          </cell>
          <cell r="E562" t="str">
            <v>Weight Vest</v>
          </cell>
          <cell r="F562">
            <v>0</v>
          </cell>
          <cell r="H562" t="str">
            <v>PIECE</v>
          </cell>
          <cell r="I562">
            <v>22</v>
          </cell>
          <cell r="J562">
            <v>0</v>
          </cell>
          <cell r="K562">
            <v>0</v>
          </cell>
          <cell r="L562">
            <v>0</v>
          </cell>
          <cell r="M562" t="str">
            <v>LF</v>
          </cell>
          <cell r="N562">
            <v>9.4500000000000001E-3</v>
          </cell>
          <cell r="O562">
            <v>10.5</v>
          </cell>
        </row>
        <row r="563">
          <cell r="A563" t="str">
            <v>RISING</v>
          </cell>
          <cell r="B563" t="str">
            <v>XB9601</v>
          </cell>
          <cell r="C563" t="str">
            <v/>
          </cell>
          <cell r="D563" t="str">
            <v>Gilet Lestees Cross Training 10Kgs</v>
          </cell>
          <cell r="E563" t="str">
            <v>Weight Vest</v>
          </cell>
          <cell r="F563" t="str">
            <v>10kgs</v>
          </cell>
          <cell r="H563" t="str">
            <v>PIECE</v>
          </cell>
          <cell r="I563">
            <v>15.8</v>
          </cell>
          <cell r="J563">
            <v>0</v>
          </cell>
          <cell r="K563">
            <v>0</v>
          </cell>
          <cell r="L563">
            <v>0</v>
          </cell>
          <cell r="M563" t="str">
            <v>LF</v>
          </cell>
          <cell r="N563">
            <v>1.7999999999999999E-2</v>
          </cell>
          <cell r="O563">
            <v>10.5</v>
          </cell>
        </row>
        <row r="564">
          <cell r="A564" t="str">
            <v>RISING</v>
          </cell>
          <cell r="B564" t="str">
            <v>XB9601</v>
          </cell>
          <cell r="C564">
            <v>4044</v>
          </cell>
          <cell r="D564" t="str">
            <v>Gilet Lestees Cross Training 20Kgs</v>
          </cell>
          <cell r="E564" t="str">
            <v>Weight Vest</v>
          </cell>
          <cell r="F564" t="str">
            <v>20kgs</v>
          </cell>
          <cell r="H564" t="str">
            <v>PIECE</v>
          </cell>
          <cell r="I564">
            <v>29</v>
          </cell>
          <cell r="J564">
            <v>0</v>
          </cell>
          <cell r="K564">
            <v>0</v>
          </cell>
          <cell r="L564">
            <v>0</v>
          </cell>
          <cell r="M564" t="str">
            <v>LF</v>
          </cell>
          <cell r="N564">
            <v>1.2527999999999999E-2</v>
          </cell>
          <cell r="O564">
            <v>21</v>
          </cell>
        </row>
        <row r="565">
          <cell r="A565" t="str">
            <v>RISING</v>
          </cell>
          <cell r="B565" t="str">
            <v>XB9601</v>
          </cell>
          <cell r="C565" t="str">
            <v/>
          </cell>
          <cell r="D565" t="str">
            <v>Gilet Lestees Cross Training 30Kgs</v>
          </cell>
          <cell r="E565" t="str">
            <v>Weight Vest</v>
          </cell>
          <cell r="F565" t="str">
            <v>30kgs</v>
          </cell>
          <cell r="H565" t="str">
            <v>PIECE</v>
          </cell>
          <cell r="I565">
            <v>35.700000000000003</v>
          </cell>
          <cell r="J565">
            <v>0</v>
          </cell>
          <cell r="K565">
            <v>0</v>
          </cell>
          <cell r="L565">
            <v>0</v>
          </cell>
          <cell r="M565" t="str">
            <v>LF</v>
          </cell>
          <cell r="N565">
            <v>1.7999999999999999E-2</v>
          </cell>
          <cell r="O565">
            <v>10.5</v>
          </cell>
        </row>
        <row r="566">
          <cell r="A566" t="str">
            <v>RISING</v>
          </cell>
          <cell r="B566" t="str">
            <v>CF1002J2</v>
          </cell>
          <cell r="C566">
            <v>3641</v>
          </cell>
          <cell r="D566" t="str">
            <v>Grip Ball</v>
          </cell>
          <cell r="E566" t="str">
            <v>Grip Ball</v>
          </cell>
          <cell r="F566">
            <v>0</v>
          </cell>
          <cell r="H566" t="str">
            <v>PIECE</v>
          </cell>
          <cell r="I566">
            <v>4.3</v>
          </cell>
          <cell r="J566">
            <v>0</v>
          </cell>
          <cell r="K566">
            <v>0</v>
          </cell>
          <cell r="L566">
            <v>0</v>
          </cell>
          <cell r="M566" t="str">
            <v>LF</v>
          </cell>
          <cell r="N566">
            <v>7.8200000000000003E-4</v>
          </cell>
          <cell r="O566">
            <v>0.6</v>
          </cell>
        </row>
        <row r="567">
          <cell r="A567" t="str">
            <v>RISING</v>
          </cell>
          <cell r="B567" t="str">
            <v>DB2163</v>
          </cell>
          <cell r="C567">
            <v>0</v>
          </cell>
          <cell r="D567" t="str">
            <v>Haltère Néoprène 0,5Kgs</v>
          </cell>
          <cell r="E567" t="str">
            <v>Neoprene Dipping Dumbell round</v>
          </cell>
          <cell r="F567" t="str">
            <v xml:space="preserve">0.5kg </v>
          </cell>
          <cell r="H567" t="str">
            <v>PIECE</v>
          </cell>
          <cell r="I567">
            <v>0.54</v>
          </cell>
          <cell r="J567">
            <v>0</v>
          </cell>
          <cell r="K567">
            <v>0</v>
          </cell>
          <cell r="L567">
            <v>0</v>
          </cell>
          <cell r="M567" t="str">
            <v>LF</v>
          </cell>
          <cell r="N567">
            <v>0</v>
          </cell>
          <cell r="O567">
            <v>0</v>
          </cell>
        </row>
        <row r="568">
          <cell r="A568" t="str">
            <v>RISING</v>
          </cell>
          <cell r="B568" t="str">
            <v>DB2163</v>
          </cell>
          <cell r="C568">
            <v>0</v>
          </cell>
          <cell r="D568" t="str">
            <v>Haltère Néoprène 1Kg</v>
          </cell>
          <cell r="E568" t="str">
            <v>Neoprene Dipping Dumbell round</v>
          </cell>
          <cell r="F568" t="str">
            <v xml:space="preserve">1kg </v>
          </cell>
          <cell r="H568" t="str">
            <v>PIECE</v>
          </cell>
          <cell r="I568">
            <v>1.08</v>
          </cell>
          <cell r="J568">
            <v>0</v>
          </cell>
          <cell r="K568">
            <v>0</v>
          </cell>
          <cell r="L568">
            <v>0</v>
          </cell>
          <cell r="M568" t="str">
            <v>LF</v>
          </cell>
          <cell r="N568">
            <v>0</v>
          </cell>
          <cell r="O568">
            <v>0</v>
          </cell>
        </row>
        <row r="569">
          <cell r="A569" t="str">
            <v>RISING</v>
          </cell>
          <cell r="B569" t="str">
            <v>DB2163</v>
          </cell>
          <cell r="C569">
            <v>0</v>
          </cell>
          <cell r="D569" t="str">
            <v>Haltère Néoprène 2Kg</v>
          </cell>
          <cell r="E569" t="str">
            <v>Neoprene Dipping Dumbell round</v>
          </cell>
          <cell r="F569" t="str">
            <v xml:space="preserve">2kg  </v>
          </cell>
          <cell r="H569" t="str">
            <v>PIECE</v>
          </cell>
          <cell r="I569">
            <v>2.16</v>
          </cell>
          <cell r="J569">
            <v>0</v>
          </cell>
          <cell r="K569">
            <v>0</v>
          </cell>
          <cell r="L569">
            <v>0</v>
          </cell>
          <cell r="M569" t="str">
            <v>LF</v>
          </cell>
          <cell r="N569">
            <v>0</v>
          </cell>
          <cell r="O569">
            <v>0</v>
          </cell>
        </row>
        <row r="570">
          <cell r="A570" t="str">
            <v>RISING</v>
          </cell>
          <cell r="B570" t="str">
            <v>DB2163</v>
          </cell>
          <cell r="C570">
            <v>0</v>
          </cell>
          <cell r="D570" t="str">
            <v>Haltère Néoprène 3Kg</v>
          </cell>
          <cell r="E570" t="str">
            <v>Neoprene Dipping Dumbell round</v>
          </cell>
          <cell r="F570" t="str">
            <v xml:space="preserve">3kg  </v>
          </cell>
          <cell r="H570" t="str">
            <v>PIECE</v>
          </cell>
          <cell r="I570">
            <v>3.24</v>
          </cell>
          <cell r="J570">
            <v>0</v>
          </cell>
          <cell r="K570">
            <v>0</v>
          </cell>
          <cell r="L570">
            <v>0</v>
          </cell>
          <cell r="M570" t="str">
            <v>LF</v>
          </cell>
          <cell r="N570">
            <v>0</v>
          </cell>
          <cell r="O570">
            <v>0</v>
          </cell>
        </row>
        <row r="571">
          <cell r="A571" t="str">
            <v>RISING</v>
          </cell>
          <cell r="B571" t="str">
            <v>DB2163</v>
          </cell>
          <cell r="C571">
            <v>0</v>
          </cell>
          <cell r="D571" t="str">
            <v>Haltère Néoprène 4Kg</v>
          </cell>
          <cell r="E571" t="str">
            <v>Neoprene Dipping Dumbell round</v>
          </cell>
          <cell r="F571" t="str">
            <v xml:space="preserve">4kg  </v>
          </cell>
          <cell r="H571" t="str">
            <v>PIECE</v>
          </cell>
          <cell r="I571">
            <v>4.32</v>
          </cell>
          <cell r="J571">
            <v>0</v>
          </cell>
          <cell r="K571">
            <v>0</v>
          </cell>
          <cell r="L571">
            <v>0</v>
          </cell>
          <cell r="M571" t="str">
            <v>LF</v>
          </cell>
          <cell r="N571">
            <v>0</v>
          </cell>
          <cell r="O571">
            <v>0</v>
          </cell>
        </row>
        <row r="572">
          <cell r="A572" t="str">
            <v>RISING</v>
          </cell>
          <cell r="B572" t="str">
            <v>DB2163</v>
          </cell>
          <cell r="C572">
            <v>0</v>
          </cell>
          <cell r="D572" t="str">
            <v>Haltère Néoprène 5Kg</v>
          </cell>
          <cell r="E572" t="str">
            <v>Neoprene Dipping Dumbell round</v>
          </cell>
          <cell r="F572" t="str">
            <v xml:space="preserve">5kg  </v>
          </cell>
          <cell r="H572" t="str">
            <v>PIECE</v>
          </cell>
          <cell r="I572">
            <v>5.4</v>
          </cell>
          <cell r="J572">
            <v>0</v>
          </cell>
          <cell r="K572">
            <v>0</v>
          </cell>
          <cell r="L572">
            <v>0</v>
          </cell>
          <cell r="M572" t="str">
            <v>LF</v>
          </cell>
          <cell r="N572">
            <v>0</v>
          </cell>
          <cell r="O572">
            <v>0</v>
          </cell>
        </row>
        <row r="573">
          <cell r="A573" t="str">
            <v>RISING</v>
          </cell>
          <cell r="B573" t="str">
            <v>DB6101</v>
          </cell>
          <cell r="C573">
            <v>2057</v>
          </cell>
          <cell r="D573" t="str">
            <v xml:space="preserve">Halteres Caoutchouc Hexagonales 1Kg </v>
          </cell>
          <cell r="E573" t="str">
            <v>Rubber Coated Hex Dumbbell</v>
          </cell>
          <cell r="F573" t="str">
            <v xml:space="preserve">    1KG</v>
          </cell>
          <cell r="H573" t="str">
            <v>PIECE</v>
          </cell>
          <cell r="I573">
            <v>1.1000000000000001</v>
          </cell>
          <cell r="J573">
            <v>0</v>
          </cell>
          <cell r="K573">
            <v>0</v>
          </cell>
          <cell r="L573">
            <v>0</v>
          </cell>
          <cell r="M573" t="str">
            <v>LF</v>
          </cell>
          <cell r="N573">
            <v>1.3134449339207046E-3</v>
          </cell>
          <cell r="O573">
            <v>1.0881057268722467</v>
          </cell>
        </row>
        <row r="574">
          <cell r="A574" t="str">
            <v>RISING</v>
          </cell>
          <cell r="B574" t="str">
            <v>DB6101</v>
          </cell>
          <cell r="C574">
            <v>2058</v>
          </cell>
          <cell r="D574" t="str">
            <v xml:space="preserve">Halteres Caoutchouc Hexagonales 2Kg </v>
          </cell>
          <cell r="E574" t="str">
            <v>Rubber Coated Hex Dumbbell</v>
          </cell>
          <cell r="F574" t="str">
            <v xml:space="preserve">    2KG</v>
          </cell>
          <cell r="H574" t="str">
            <v>PIECE</v>
          </cell>
          <cell r="I574">
            <v>2.2000000000000002</v>
          </cell>
          <cell r="J574">
            <v>0</v>
          </cell>
          <cell r="K574">
            <v>0</v>
          </cell>
          <cell r="L574">
            <v>0</v>
          </cell>
          <cell r="M574" t="str">
            <v>LF</v>
          </cell>
          <cell r="N574">
            <v>2.6268898678414097E-3</v>
          </cell>
          <cell r="O574">
            <v>2.04</v>
          </cell>
        </row>
        <row r="575">
          <cell r="A575" t="str">
            <v>RISING</v>
          </cell>
          <cell r="B575" t="str">
            <v>DB6101</v>
          </cell>
          <cell r="C575">
            <v>2059</v>
          </cell>
          <cell r="D575" t="str">
            <v>Halteres Caoutchouc Hexagonales 4Kg</v>
          </cell>
          <cell r="E575" t="str">
            <v>Rubber Coated Hex Dumbbell</v>
          </cell>
          <cell r="F575" t="str">
            <v xml:space="preserve">    4KG</v>
          </cell>
          <cell r="H575" t="str">
            <v>PIECE</v>
          </cell>
          <cell r="I575">
            <v>4.4000000000000004</v>
          </cell>
          <cell r="J575">
            <v>0</v>
          </cell>
          <cell r="K575">
            <v>0</v>
          </cell>
          <cell r="L575">
            <v>0</v>
          </cell>
          <cell r="M575" t="str">
            <v>LF</v>
          </cell>
          <cell r="N575">
            <v>5.2537797356828186E-3</v>
          </cell>
          <cell r="O575">
            <v>4.1399999999999997</v>
          </cell>
        </row>
        <row r="576">
          <cell r="A576" t="str">
            <v>RISING</v>
          </cell>
          <cell r="B576" t="str">
            <v>DB6101</v>
          </cell>
          <cell r="C576">
            <v>2062</v>
          </cell>
          <cell r="D576" t="str">
            <v>Halteres Caoutchouc Hexagonales 6Kg</v>
          </cell>
          <cell r="E576" t="str">
            <v>Rubber Coated Hex Dumbbell</v>
          </cell>
          <cell r="F576" t="str">
            <v xml:space="preserve">    6KG</v>
          </cell>
          <cell r="H576" t="str">
            <v>PIECE</v>
          </cell>
          <cell r="I576">
            <v>6.6</v>
          </cell>
          <cell r="J576">
            <v>0</v>
          </cell>
          <cell r="K576">
            <v>0</v>
          </cell>
          <cell r="L576">
            <v>0</v>
          </cell>
          <cell r="M576" t="str">
            <v>LF</v>
          </cell>
          <cell r="N576">
            <v>7.8806696035242287E-3</v>
          </cell>
          <cell r="O576">
            <v>6.2</v>
          </cell>
        </row>
        <row r="577">
          <cell r="A577" t="str">
            <v>RISING</v>
          </cell>
          <cell r="B577" t="str">
            <v>DB6101</v>
          </cell>
          <cell r="C577">
            <v>2064</v>
          </cell>
          <cell r="D577" t="str">
            <v xml:space="preserve">Halteres Caoutchouc Hexagonales 8Kg </v>
          </cell>
          <cell r="E577" t="str">
            <v>Rubber Coated Hex Dumbbell</v>
          </cell>
          <cell r="F577" t="str">
            <v xml:space="preserve">    8KG </v>
          </cell>
          <cell r="H577" t="str">
            <v>PIECE</v>
          </cell>
          <cell r="I577">
            <v>8.8000000000000007</v>
          </cell>
          <cell r="J577">
            <v>0</v>
          </cell>
          <cell r="K577">
            <v>0</v>
          </cell>
          <cell r="L577">
            <v>0</v>
          </cell>
          <cell r="M577" t="str">
            <v>LF</v>
          </cell>
          <cell r="N577">
            <v>7.4814332247557002E-3</v>
          </cell>
          <cell r="O577">
            <v>8.2799999999999994</v>
          </cell>
        </row>
        <row r="578">
          <cell r="A578" t="str">
            <v>RISING</v>
          </cell>
          <cell r="B578" t="str">
            <v>DB6101</v>
          </cell>
          <cell r="C578">
            <v>2066</v>
          </cell>
          <cell r="D578" t="str">
            <v xml:space="preserve">Halteres Caoutchouc Hexagonales 10Kg </v>
          </cell>
          <cell r="E578" t="str">
            <v>Rubber Coated Hex Dumbbell</v>
          </cell>
          <cell r="F578" t="str">
            <v xml:space="preserve">    10KG</v>
          </cell>
          <cell r="H578" t="str">
            <v>PIECE</v>
          </cell>
          <cell r="I578">
            <v>11</v>
          </cell>
          <cell r="J578">
            <v>0</v>
          </cell>
          <cell r="K578">
            <v>0</v>
          </cell>
          <cell r="L578">
            <v>0</v>
          </cell>
          <cell r="M578" t="str">
            <v>LF</v>
          </cell>
          <cell r="N578">
            <v>9.3517915309446267E-3</v>
          </cell>
          <cell r="O578">
            <v>10.3</v>
          </cell>
        </row>
        <row r="579">
          <cell r="A579" t="str">
            <v>RISING</v>
          </cell>
          <cell r="B579" t="str">
            <v>DB6101</v>
          </cell>
          <cell r="C579">
            <v>1589</v>
          </cell>
          <cell r="D579" t="str">
            <v xml:space="preserve">Halteres Caoutchouc Hexagonales 12,5Kg </v>
          </cell>
          <cell r="E579" t="str">
            <v>Rubber Coated Hex Dumbbell</v>
          </cell>
          <cell r="F579" t="str">
            <v xml:space="preserve">    12.5KG</v>
          </cell>
          <cell r="H579" t="str">
            <v>PIECE</v>
          </cell>
          <cell r="I579">
            <v>13.75</v>
          </cell>
          <cell r="J579">
            <v>0</v>
          </cell>
          <cell r="K579">
            <v>0</v>
          </cell>
          <cell r="L579">
            <v>0</v>
          </cell>
          <cell r="M579" t="str">
            <v>LF</v>
          </cell>
          <cell r="N579">
            <v>1.01248E-2</v>
          </cell>
          <cell r="O579">
            <v>12.9</v>
          </cell>
        </row>
        <row r="580">
          <cell r="A580" t="str">
            <v>RISING</v>
          </cell>
          <cell r="B580" t="str">
            <v>DB6101</v>
          </cell>
          <cell r="C580">
            <v>1590</v>
          </cell>
          <cell r="D580" t="str">
            <v xml:space="preserve">Halteres Caoutchouc Hexagonales 15Kg </v>
          </cell>
          <cell r="E580" t="str">
            <v>Rubber Coated Hex Dumbbell</v>
          </cell>
          <cell r="F580" t="str">
            <v xml:space="preserve">    15KG</v>
          </cell>
          <cell r="H580" t="str">
            <v>PIECE</v>
          </cell>
          <cell r="I580">
            <v>16.5</v>
          </cell>
          <cell r="J580">
            <v>0</v>
          </cell>
          <cell r="K580">
            <v>0</v>
          </cell>
          <cell r="L580">
            <v>0</v>
          </cell>
          <cell r="M580" t="str">
            <v>LF</v>
          </cell>
          <cell r="N580">
            <v>1.1848571428571429E-2</v>
          </cell>
          <cell r="O580">
            <v>15.5</v>
          </cell>
        </row>
        <row r="581">
          <cell r="A581" t="str">
            <v>RISING</v>
          </cell>
          <cell r="B581" t="str">
            <v>DB6101</v>
          </cell>
          <cell r="C581">
            <v>1591</v>
          </cell>
          <cell r="D581" t="str">
            <v xml:space="preserve">Halteres Caoutchouc Hexagonales 17,5Kg </v>
          </cell>
          <cell r="E581" t="str">
            <v>Rubber Coated Hex Dumbbell</v>
          </cell>
          <cell r="F581" t="str">
            <v xml:space="preserve">    17.5KG</v>
          </cell>
          <cell r="H581" t="str">
            <v>PIECE</v>
          </cell>
          <cell r="I581">
            <v>19.25</v>
          </cell>
          <cell r="J581">
            <v>0</v>
          </cell>
          <cell r="K581">
            <v>0</v>
          </cell>
          <cell r="L581">
            <v>0</v>
          </cell>
          <cell r="M581" t="str">
            <v>LF</v>
          </cell>
          <cell r="N581">
            <v>1.3759799999999999E-2</v>
          </cell>
          <cell r="O581">
            <v>18.2</v>
          </cell>
        </row>
        <row r="582">
          <cell r="A582" t="str">
            <v>RISING</v>
          </cell>
          <cell r="B582" t="str">
            <v>DB6101</v>
          </cell>
          <cell r="C582">
            <v>1592</v>
          </cell>
          <cell r="D582" t="str">
            <v xml:space="preserve">Halteres Caoutchouc Hexagonales 20Kg </v>
          </cell>
          <cell r="E582" t="str">
            <v>Rubber Coated Hex Dumbbell</v>
          </cell>
          <cell r="F582" t="str">
            <v xml:space="preserve">    20KG</v>
          </cell>
          <cell r="H582" t="str">
            <v>PIECE</v>
          </cell>
          <cell r="I582">
            <v>22</v>
          </cell>
          <cell r="J582">
            <v>0</v>
          </cell>
          <cell r="K582">
            <v>0</v>
          </cell>
          <cell r="L582">
            <v>0</v>
          </cell>
          <cell r="M582" t="str">
            <v>LF</v>
          </cell>
          <cell r="N582">
            <v>1.7479399999999999E-2</v>
          </cell>
          <cell r="O582">
            <v>20.7</v>
          </cell>
        </row>
        <row r="583">
          <cell r="A583" t="str">
            <v>RISING</v>
          </cell>
          <cell r="B583" t="str">
            <v>DB6101</v>
          </cell>
          <cell r="C583">
            <v>1593</v>
          </cell>
          <cell r="D583" t="str">
            <v xml:space="preserve">Halteres Caoutchouc Hexagonales 22,5Kg </v>
          </cell>
          <cell r="E583" t="str">
            <v>Rubber Coated Hex Dumbbell</v>
          </cell>
          <cell r="F583" t="str">
            <v xml:space="preserve">    22.5KG</v>
          </cell>
          <cell r="H583" t="str">
            <v>PIECE</v>
          </cell>
          <cell r="I583">
            <v>24.75</v>
          </cell>
          <cell r="J583">
            <v>0</v>
          </cell>
          <cell r="K583">
            <v>0</v>
          </cell>
          <cell r="L583">
            <v>0</v>
          </cell>
          <cell r="M583" t="str">
            <v>LF</v>
          </cell>
          <cell r="N583">
            <v>1.7479399999999999E-2</v>
          </cell>
          <cell r="O583">
            <v>23.113636363636399</v>
          </cell>
        </row>
        <row r="584">
          <cell r="A584" t="str">
            <v>RISING</v>
          </cell>
          <cell r="B584" t="str">
            <v>DB6101</v>
          </cell>
          <cell r="C584">
            <v>1594</v>
          </cell>
          <cell r="D584" t="str">
            <v xml:space="preserve">Halteres Caoutchouc Hexagonales 25Kg </v>
          </cell>
          <cell r="E584" t="str">
            <v>Rubber Coated Hex Dumbbell</v>
          </cell>
          <cell r="F584" t="str">
            <v xml:space="preserve">    25KG</v>
          </cell>
          <cell r="H584" t="str">
            <v>PIECE</v>
          </cell>
          <cell r="I584">
            <v>27.5</v>
          </cell>
          <cell r="J584">
            <v>0</v>
          </cell>
          <cell r="K584">
            <v>0</v>
          </cell>
          <cell r="L584">
            <v>0</v>
          </cell>
          <cell r="M584" t="str">
            <v>LF</v>
          </cell>
          <cell r="N584">
            <v>1.7685039999999999E-2</v>
          </cell>
          <cell r="O584">
            <v>25.9</v>
          </cell>
        </row>
        <row r="585">
          <cell r="A585" t="str">
            <v>RISING</v>
          </cell>
          <cell r="B585" t="str">
            <v>DB6101</v>
          </cell>
          <cell r="C585">
            <v>1595</v>
          </cell>
          <cell r="D585" t="str">
            <v xml:space="preserve">Halteres Caoutchouc Hexagonales 27,5Kg </v>
          </cell>
          <cell r="E585" t="str">
            <v>Rubber Coated Hex Dumbbell</v>
          </cell>
          <cell r="F585" t="str">
            <v xml:space="preserve">    27.5KG</v>
          </cell>
          <cell r="H585" t="str">
            <v>PIECE</v>
          </cell>
          <cell r="I585">
            <v>30.25</v>
          </cell>
          <cell r="J585">
            <v>0</v>
          </cell>
          <cell r="K585">
            <v>0</v>
          </cell>
          <cell r="L585">
            <v>0</v>
          </cell>
          <cell r="M585" t="str">
            <v>LF</v>
          </cell>
          <cell r="N585">
            <v>1.944015E-2</v>
          </cell>
          <cell r="O585">
            <v>28.25</v>
          </cell>
        </row>
        <row r="586">
          <cell r="A586" t="str">
            <v>RISING</v>
          </cell>
          <cell r="B586" t="str">
            <v>DB6101</v>
          </cell>
          <cell r="C586">
            <v>1596</v>
          </cell>
          <cell r="D586" t="str">
            <v xml:space="preserve">Halteres Caoutchouc Hexagonales 30Kg </v>
          </cell>
          <cell r="E586" t="str">
            <v>Rubber Coated Hex Dumbbell</v>
          </cell>
          <cell r="F586" t="str">
            <v xml:space="preserve">    30KG</v>
          </cell>
          <cell r="H586" t="str">
            <v>PIECE</v>
          </cell>
          <cell r="I586">
            <v>33</v>
          </cell>
          <cell r="J586">
            <v>0</v>
          </cell>
          <cell r="K586">
            <v>0</v>
          </cell>
          <cell r="L586">
            <v>0</v>
          </cell>
          <cell r="M586" t="str">
            <v>LF</v>
          </cell>
          <cell r="N586">
            <v>2.06976E-2</v>
          </cell>
          <cell r="O586">
            <v>31</v>
          </cell>
        </row>
        <row r="587">
          <cell r="A587" t="str">
            <v>RISING</v>
          </cell>
          <cell r="B587" t="str">
            <v>DB6101</v>
          </cell>
          <cell r="C587">
            <v>1597</v>
          </cell>
          <cell r="D587" t="str">
            <v xml:space="preserve">Halteres Caoutchouc Hexagonales 32,5Kg </v>
          </cell>
          <cell r="E587" t="str">
            <v>Rubber Coated Hex Dumbbell</v>
          </cell>
          <cell r="F587" t="str">
            <v xml:space="preserve">    32.5KG</v>
          </cell>
          <cell r="H587" t="str">
            <v>PIECE</v>
          </cell>
          <cell r="I587">
            <v>35.75</v>
          </cell>
          <cell r="J587">
            <v>0</v>
          </cell>
          <cell r="K587">
            <v>0</v>
          </cell>
          <cell r="L587">
            <v>0</v>
          </cell>
          <cell r="M587" t="str">
            <v>LF</v>
          </cell>
          <cell r="N587">
            <v>2.06666E-2</v>
          </cell>
          <cell r="O587">
            <v>34</v>
          </cell>
        </row>
        <row r="588">
          <cell r="A588" t="str">
            <v>RISING</v>
          </cell>
          <cell r="B588" t="str">
            <v>DB6101</v>
          </cell>
          <cell r="C588">
            <v>2484</v>
          </cell>
          <cell r="D588" t="str">
            <v xml:space="preserve">Halteres Caoutchouc Hexagonales 37,5Kg </v>
          </cell>
          <cell r="E588" t="str">
            <v>Rubber Coated Hex Dumbbell</v>
          </cell>
          <cell r="F588" t="str">
            <v xml:space="preserve">    37.5KG</v>
          </cell>
          <cell r="H588" t="str">
            <v>PIECE</v>
          </cell>
          <cell r="I588">
            <v>41.25</v>
          </cell>
          <cell r="J588">
            <v>0</v>
          </cell>
          <cell r="K588">
            <v>0</v>
          </cell>
          <cell r="L588">
            <v>0</v>
          </cell>
          <cell r="M588" t="str">
            <v>LF</v>
          </cell>
          <cell r="N588">
            <v>2.365040322580645E-2</v>
          </cell>
          <cell r="O588">
            <v>38.799999999999997</v>
          </cell>
        </row>
        <row r="589">
          <cell r="A589" t="str">
            <v>RISING</v>
          </cell>
          <cell r="B589" t="str">
            <v>DB6101</v>
          </cell>
          <cell r="C589">
            <v>2068</v>
          </cell>
          <cell r="D589" t="str">
            <v xml:space="preserve">Halteres Caoutchouc Hexagonales 40Kg </v>
          </cell>
          <cell r="E589" t="str">
            <v>Rubber Coated Hex Dumbbell</v>
          </cell>
          <cell r="F589" t="str">
            <v xml:space="preserve">    40KG</v>
          </cell>
          <cell r="H589" t="str">
            <v>PIECE</v>
          </cell>
          <cell r="I589">
            <v>44</v>
          </cell>
          <cell r="J589">
            <v>0</v>
          </cell>
          <cell r="K589">
            <v>0</v>
          </cell>
          <cell r="L589">
            <v>0</v>
          </cell>
          <cell r="M589" t="str">
            <v>LF</v>
          </cell>
          <cell r="N589">
            <v>2.5227096774193547E-2</v>
          </cell>
          <cell r="O589">
            <v>41.4</v>
          </cell>
        </row>
        <row r="590">
          <cell r="A590" t="str">
            <v>RISING</v>
          </cell>
          <cell r="B590" t="str">
            <v>DB6101</v>
          </cell>
          <cell r="C590">
            <v>2485</v>
          </cell>
          <cell r="D590" t="str">
            <v xml:space="preserve">Halteres Caoutchouc Hexagonales 42,5Kg </v>
          </cell>
          <cell r="E590" t="str">
            <v>Rubber Coated Hex Dumbbell</v>
          </cell>
          <cell r="F590" t="str">
            <v xml:space="preserve">    42.5KG</v>
          </cell>
          <cell r="H590" t="str">
            <v>PIECE</v>
          </cell>
          <cell r="I590">
            <v>46.75</v>
          </cell>
          <cell r="J590">
            <v>0</v>
          </cell>
          <cell r="K590">
            <v>0</v>
          </cell>
          <cell r="L590">
            <v>0</v>
          </cell>
          <cell r="M590" t="str">
            <v>LF</v>
          </cell>
          <cell r="N590">
            <v>2.9064516129032259E-2</v>
          </cell>
          <cell r="O590">
            <v>43.87</v>
          </cell>
        </row>
        <row r="591">
          <cell r="A591" t="str">
            <v>RISING</v>
          </cell>
          <cell r="B591" t="str">
            <v>DB6101</v>
          </cell>
          <cell r="C591">
            <v>2071</v>
          </cell>
          <cell r="D591" t="str">
            <v xml:space="preserve">Halteres Caoutchouc Hexagonales 45Kg </v>
          </cell>
          <cell r="E591" t="str">
            <v>Rubber Coated Hex Dumbbell</v>
          </cell>
          <cell r="F591" t="str">
            <v xml:space="preserve">    45KG</v>
          </cell>
          <cell r="H591" t="str">
            <v>PIECE</v>
          </cell>
          <cell r="I591">
            <v>49.5</v>
          </cell>
          <cell r="J591">
            <v>0</v>
          </cell>
          <cell r="K591">
            <v>0</v>
          </cell>
          <cell r="L591">
            <v>0</v>
          </cell>
          <cell r="M591" t="str">
            <v>LF</v>
          </cell>
          <cell r="N591">
            <v>3.6692307692307691E-2</v>
          </cell>
          <cell r="O591">
            <v>46.5</v>
          </cell>
        </row>
        <row r="592">
          <cell r="A592" t="str">
            <v>RISING</v>
          </cell>
          <cell r="B592" t="str">
            <v>DB6101</v>
          </cell>
          <cell r="C592">
            <v>2486</v>
          </cell>
          <cell r="D592" t="str">
            <v xml:space="preserve">Halteres Caoutchouc Hexagonales 47,5Kg </v>
          </cell>
          <cell r="E592" t="str">
            <v>Rubber Coated Hex Dumbbell</v>
          </cell>
          <cell r="F592" t="str">
            <v xml:space="preserve">    47.5KG</v>
          </cell>
          <cell r="H592" t="str">
            <v>PIECE</v>
          </cell>
          <cell r="I592">
            <v>52.25</v>
          </cell>
          <cell r="J592">
            <v>0</v>
          </cell>
          <cell r="K592">
            <v>0</v>
          </cell>
          <cell r="L592">
            <v>0</v>
          </cell>
          <cell r="M592" t="str">
            <v>LF</v>
          </cell>
          <cell r="N592">
            <v>3.8730769230769235E-2</v>
          </cell>
          <cell r="O592">
            <v>48.870192307692314</v>
          </cell>
        </row>
        <row r="593">
          <cell r="A593" t="str">
            <v>RISING</v>
          </cell>
          <cell r="B593" t="str">
            <v>DB6101</v>
          </cell>
          <cell r="C593">
            <v>2074</v>
          </cell>
          <cell r="D593" t="str">
            <v xml:space="preserve">Halteres Caoutchouc Hexagonales 50Kg </v>
          </cell>
          <cell r="E593" t="str">
            <v>Rubber Coated Hex Dumbbell</v>
          </cell>
          <cell r="F593" t="str">
            <v xml:space="preserve">    50KG</v>
          </cell>
          <cell r="H593" t="str">
            <v>PIECE</v>
          </cell>
          <cell r="I593">
            <v>55</v>
          </cell>
          <cell r="J593">
            <v>0</v>
          </cell>
          <cell r="K593">
            <v>0</v>
          </cell>
          <cell r="L593">
            <v>0</v>
          </cell>
          <cell r="M593" t="str">
            <v>LF</v>
          </cell>
          <cell r="N593">
            <v>4.0769230769230773E-2</v>
          </cell>
          <cell r="O593">
            <v>52.2</v>
          </cell>
        </row>
        <row r="594">
          <cell r="A594" t="str">
            <v>RISING</v>
          </cell>
          <cell r="B594" t="str">
            <v>1132-20A</v>
          </cell>
          <cell r="C594">
            <v>0</v>
          </cell>
          <cell r="D594" t="str">
            <v>Halteres Chromees 1Kg</v>
          </cell>
          <cell r="E594" t="str">
            <v>CHROMED DUMBBELL</v>
          </cell>
          <cell r="F594" t="str">
            <v>1kg x 2</v>
          </cell>
          <cell r="H594" t="str">
            <v>PAIRE</v>
          </cell>
          <cell r="I594">
            <v>1.42</v>
          </cell>
          <cell r="J594">
            <v>0</v>
          </cell>
          <cell r="K594">
            <v>0</v>
          </cell>
          <cell r="L594">
            <v>0</v>
          </cell>
          <cell r="M594" t="str">
            <v>LF</v>
          </cell>
          <cell r="N594">
            <v>0</v>
          </cell>
          <cell r="O594">
            <v>0</v>
          </cell>
        </row>
        <row r="595">
          <cell r="A595" t="str">
            <v>RISING</v>
          </cell>
          <cell r="B595" t="str">
            <v>1132-20A</v>
          </cell>
          <cell r="C595">
            <v>0</v>
          </cell>
          <cell r="D595" t="str">
            <v>Halteres Chromees 2Kg</v>
          </cell>
          <cell r="E595" t="str">
            <v>CHROMED DUMBBELL</v>
          </cell>
          <cell r="F595" t="str">
            <v>2kg x 2</v>
          </cell>
          <cell r="H595" t="str">
            <v>PAIRE</v>
          </cell>
          <cell r="I595">
            <v>2.84</v>
          </cell>
          <cell r="J595">
            <v>0</v>
          </cell>
          <cell r="K595">
            <v>0</v>
          </cell>
          <cell r="L595">
            <v>0</v>
          </cell>
          <cell r="M595" t="str">
            <v>LF</v>
          </cell>
          <cell r="N595">
            <v>0</v>
          </cell>
          <cell r="O595">
            <v>0</v>
          </cell>
        </row>
        <row r="596">
          <cell r="A596" t="str">
            <v>RISING</v>
          </cell>
          <cell r="B596" t="str">
            <v>DB2113</v>
          </cell>
          <cell r="C596">
            <v>2993</v>
          </cell>
          <cell r="D596" t="str">
            <v>Halteres Vinyles Hexa 0,5Kg</v>
          </cell>
          <cell r="E596" t="str">
            <v>Vinyl Dipping Dumbell</v>
          </cell>
          <cell r="F596" t="str">
            <v xml:space="preserve">0.5kg </v>
          </cell>
          <cell r="H596" t="str">
            <v>PIECE</v>
          </cell>
          <cell r="I596">
            <v>0.54</v>
          </cell>
          <cell r="J596">
            <v>0</v>
          </cell>
          <cell r="K596">
            <v>0</v>
          </cell>
          <cell r="L596">
            <v>0</v>
          </cell>
          <cell r="M596" t="str">
            <v>LF</v>
          </cell>
          <cell r="N596">
            <v>1.3055555555555555E-3</v>
          </cell>
          <cell r="O596">
            <v>0.52</v>
          </cell>
        </row>
        <row r="597">
          <cell r="A597" t="str">
            <v>RISING</v>
          </cell>
          <cell r="B597" t="str">
            <v>DB2113</v>
          </cell>
          <cell r="C597">
            <v>1616</v>
          </cell>
          <cell r="D597" t="str">
            <v>Halteres Vinyles Hexa 1Kg</v>
          </cell>
          <cell r="E597" t="str">
            <v>Vinyl Dipping Dumbell</v>
          </cell>
          <cell r="F597" t="str">
            <v xml:space="preserve">1kg </v>
          </cell>
          <cell r="H597" t="str">
            <v>PIECE</v>
          </cell>
          <cell r="I597">
            <v>1.08</v>
          </cell>
          <cell r="J597">
            <v>0</v>
          </cell>
          <cell r="K597">
            <v>0</v>
          </cell>
          <cell r="L597">
            <v>0</v>
          </cell>
          <cell r="M597" t="str">
            <v>LF</v>
          </cell>
          <cell r="N597">
            <v>1.1214953271028037E-3</v>
          </cell>
          <cell r="O597">
            <v>1.0429999999999999</v>
          </cell>
        </row>
        <row r="598">
          <cell r="A598" t="str">
            <v>RISING</v>
          </cell>
          <cell r="B598" t="str">
            <v>DB2113</v>
          </cell>
          <cell r="C598">
            <v>2994</v>
          </cell>
          <cell r="D598" t="str">
            <v>Halteres Vinyles Hexa 2Kg</v>
          </cell>
          <cell r="E598" t="str">
            <v>Vinyl Dipping Dumbell</v>
          </cell>
          <cell r="F598" t="str">
            <v xml:space="preserve">2kg  </v>
          </cell>
          <cell r="H598" t="str">
            <v>PIECE</v>
          </cell>
          <cell r="I598">
            <v>2.16</v>
          </cell>
          <cell r="J598">
            <v>0</v>
          </cell>
          <cell r="K598">
            <v>0</v>
          </cell>
          <cell r="L598">
            <v>0</v>
          </cell>
          <cell r="M598" t="str">
            <v>LF</v>
          </cell>
          <cell r="N598">
            <v>1.8749999999999999E-3</v>
          </cell>
          <cell r="O598">
            <v>2.09</v>
          </cell>
        </row>
        <row r="599">
          <cell r="A599" t="str">
            <v>RISING</v>
          </cell>
          <cell r="B599" t="str">
            <v>DB2113</v>
          </cell>
          <cell r="C599">
            <v>2995</v>
          </cell>
          <cell r="D599" t="str">
            <v>Halteres Vinyles Hexa 3Kg</v>
          </cell>
          <cell r="E599" t="str">
            <v>Vinyl Dipping Dumbell</v>
          </cell>
          <cell r="F599" t="str">
            <v xml:space="preserve">3kg  </v>
          </cell>
          <cell r="H599" t="str">
            <v>PIECE</v>
          </cell>
          <cell r="I599">
            <v>3.24</v>
          </cell>
          <cell r="J599">
            <v>0</v>
          </cell>
          <cell r="K599">
            <v>0</v>
          </cell>
          <cell r="L599">
            <v>0</v>
          </cell>
          <cell r="M599" t="str">
            <v>LF</v>
          </cell>
          <cell r="N599">
            <v>2.3636363636363638E-3</v>
          </cell>
          <cell r="O599">
            <v>3.1212121212121211</v>
          </cell>
        </row>
        <row r="600">
          <cell r="A600" t="str">
            <v>RISING</v>
          </cell>
          <cell r="B600" t="str">
            <v>DB2113</v>
          </cell>
          <cell r="C600">
            <v>2996</v>
          </cell>
          <cell r="D600" t="str">
            <v>Halteres Vinyles Hexa 4Kg</v>
          </cell>
          <cell r="E600" t="str">
            <v>Vinyl Dipping Dumbell</v>
          </cell>
          <cell r="F600" t="str">
            <v xml:space="preserve">4kg  </v>
          </cell>
          <cell r="H600" t="str">
            <v>PIECE</v>
          </cell>
          <cell r="I600">
            <v>4.32</v>
          </cell>
          <cell r="J600">
            <v>0</v>
          </cell>
          <cell r="K600">
            <v>0</v>
          </cell>
          <cell r="L600">
            <v>0</v>
          </cell>
          <cell r="M600" t="str">
            <v>LF</v>
          </cell>
          <cell r="N600">
            <v>2.9583333333333332E-3</v>
          </cell>
          <cell r="O600">
            <v>4.166666666666667</v>
          </cell>
        </row>
        <row r="601">
          <cell r="A601" t="str">
            <v>RISING</v>
          </cell>
          <cell r="B601" t="str">
            <v>DB2113</v>
          </cell>
          <cell r="C601">
            <v>2997</v>
          </cell>
          <cell r="D601" t="str">
            <v>Halteres Vinyles Hexa 5Kg</v>
          </cell>
          <cell r="E601" t="str">
            <v>Vinyl Dipping Dumbell</v>
          </cell>
          <cell r="F601" t="str">
            <v xml:space="preserve">5kg  </v>
          </cell>
          <cell r="H601" t="str">
            <v>PIECE</v>
          </cell>
          <cell r="I601">
            <v>5.4</v>
          </cell>
          <cell r="J601">
            <v>0</v>
          </cell>
          <cell r="K601">
            <v>0</v>
          </cell>
          <cell r="L601">
            <v>0</v>
          </cell>
          <cell r="M601" t="str">
            <v>LF</v>
          </cell>
          <cell r="N601">
            <v>4.069444444444445E-3</v>
          </cell>
          <cell r="O601">
            <v>5.2222222222222223</v>
          </cell>
        </row>
        <row r="602">
          <cell r="A602" t="str">
            <v>RISING</v>
          </cell>
          <cell r="B602" t="str">
            <v>BBJ001</v>
          </cell>
          <cell r="C602" t="str">
            <v/>
          </cell>
          <cell r="D602" t="str">
            <v>Harnais pour Traineau</v>
          </cell>
          <cell r="E602" t="str">
            <v>HARNESS</v>
          </cell>
          <cell r="F602" t="str">
            <v>Color:black &amp; red</v>
          </cell>
          <cell r="H602" t="str">
            <v>SET</v>
          </cell>
          <cell r="I602">
            <v>6</v>
          </cell>
          <cell r="J602">
            <v>0</v>
          </cell>
          <cell r="K602">
            <v>0</v>
          </cell>
          <cell r="L602">
            <v>0</v>
          </cell>
          <cell r="M602" t="str">
            <v>LF</v>
          </cell>
          <cell r="N602">
            <v>9.3092000000000001E-3</v>
          </cell>
          <cell r="O602">
            <v>1</v>
          </cell>
        </row>
        <row r="603">
          <cell r="A603" t="str">
            <v>RISING</v>
          </cell>
          <cell r="B603" t="str">
            <v>AB6208</v>
          </cell>
          <cell r="C603">
            <v>1625</v>
          </cell>
          <cell r="D603" t="str">
            <v>Home Trainer</v>
          </cell>
          <cell r="E603" t="str">
            <v>AB ROLLER</v>
          </cell>
          <cell r="F603">
            <v>0</v>
          </cell>
          <cell r="H603" t="str">
            <v>PIECE</v>
          </cell>
          <cell r="I603">
            <v>11.8</v>
          </cell>
          <cell r="J603">
            <v>0</v>
          </cell>
          <cell r="K603">
            <v>0</v>
          </cell>
          <cell r="L603">
            <v>0</v>
          </cell>
          <cell r="M603" t="str">
            <v>LF</v>
          </cell>
          <cell r="N603">
            <v>2.30736E-2</v>
          </cell>
          <cell r="O603">
            <v>3.4</v>
          </cell>
        </row>
        <row r="604">
          <cell r="A604" t="str">
            <v>RISING</v>
          </cell>
          <cell r="B604" t="str">
            <v>DB2184</v>
          </cell>
          <cell r="C604" t="str">
            <v/>
          </cell>
          <cell r="D604" t="str">
            <v>Kettlebell CAST IRON 1Kg</v>
          </cell>
          <cell r="E604" t="str">
            <v>Kettlebell CAST IRON 1Kg</v>
          </cell>
          <cell r="F604" t="str">
            <v xml:space="preserve">    1KG</v>
          </cell>
          <cell r="H604" t="str">
            <v>PIECE</v>
          </cell>
          <cell r="I604">
            <v>1.3</v>
          </cell>
          <cell r="J604">
            <v>0</v>
          </cell>
          <cell r="K604">
            <v>0</v>
          </cell>
          <cell r="L604">
            <v>0</v>
          </cell>
          <cell r="M604" t="str">
            <v>LF</v>
          </cell>
          <cell r="N604">
            <v>0</v>
          </cell>
          <cell r="O604">
            <v>0</v>
          </cell>
        </row>
        <row r="605">
          <cell r="A605" t="str">
            <v>RISING</v>
          </cell>
          <cell r="B605" t="str">
            <v>DB2173</v>
          </cell>
          <cell r="C605" t="str">
            <v/>
          </cell>
          <cell r="D605" t="str">
            <v>Kettlebell CAST IRON 1Kg</v>
          </cell>
          <cell r="E605" t="str">
            <v>Kettlebell CAST IRON 1Kg</v>
          </cell>
          <cell r="F605" t="str">
            <v xml:space="preserve">    1KG</v>
          </cell>
          <cell r="H605" t="str">
            <v>PIECE</v>
          </cell>
          <cell r="I605">
            <v>0.92</v>
          </cell>
          <cell r="J605">
            <v>0</v>
          </cell>
          <cell r="K605">
            <v>0</v>
          </cell>
          <cell r="L605">
            <v>0</v>
          </cell>
          <cell r="M605" t="str">
            <v>LF</v>
          </cell>
          <cell r="N605">
            <v>0</v>
          </cell>
          <cell r="O605">
            <v>0</v>
          </cell>
        </row>
        <row r="606">
          <cell r="A606" t="str">
            <v>RISING</v>
          </cell>
          <cell r="B606" t="str">
            <v>DB2173</v>
          </cell>
          <cell r="C606" t="str">
            <v/>
          </cell>
          <cell r="D606" t="str">
            <v>Kettlebell CAST IRON 1Kg avec dessous caoutchouc</v>
          </cell>
          <cell r="E606" t="str">
            <v>Kettlebell CAST IRON 1Kg, with rubber</v>
          </cell>
          <cell r="F606" t="str">
            <v xml:space="preserve">    1KG</v>
          </cell>
          <cell r="H606" t="str">
            <v>PIECE</v>
          </cell>
          <cell r="I606">
            <v>0.94399999999999995</v>
          </cell>
          <cell r="J606">
            <v>0</v>
          </cell>
          <cell r="K606">
            <v>0</v>
          </cell>
          <cell r="L606">
            <v>0</v>
          </cell>
          <cell r="M606" t="str">
            <v>LF</v>
          </cell>
          <cell r="N606">
            <v>0</v>
          </cell>
          <cell r="O606">
            <v>0</v>
          </cell>
        </row>
        <row r="607">
          <cell r="A607" t="str">
            <v>RISING</v>
          </cell>
          <cell r="B607" t="str">
            <v>DB2175</v>
          </cell>
          <cell r="C607">
            <v>2969</v>
          </cell>
          <cell r="D607" t="str">
            <v>Kettlebell 4Kg</v>
          </cell>
          <cell r="E607" t="str">
            <v>Rubber Kettlebell Steel Handle</v>
          </cell>
          <cell r="F607" t="str">
            <v xml:space="preserve">    4KG</v>
          </cell>
          <cell r="H607" t="str">
            <v>PIECE</v>
          </cell>
          <cell r="I607">
            <v>8.5</v>
          </cell>
          <cell r="J607">
            <v>0</v>
          </cell>
          <cell r="K607">
            <v>0</v>
          </cell>
          <cell r="L607">
            <v>0</v>
          </cell>
          <cell r="M607" t="str">
            <v>LF</v>
          </cell>
          <cell r="N607">
            <v>4.526579439252337E-3</v>
          </cell>
          <cell r="O607">
            <v>4.2803738317757007</v>
          </cell>
        </row>
        <row r="608">
          <cell r="A608" t="str">
            <v>RISING</v>
          </cell>
          <cell r="B608" t="str">
            <v>DB2175</v>
          </cell>
          <cell r="C608">
            <v>2970</v>
          </cell>
          <cell r="D608" t="str">
            <v>Kettlebell 6Kg</v>
          </cell>
          <cell r="E608" t="str">
            <v>Rubber Kettlebell Steel Handle</v>
          </cell>
          <cell r="F608" t="str">
            <v xml:space="preserve">    6KG</v>
          </cell>
          <cell r="H608" t="str">
            <v>PIECE</v>
          </cell>
          <cell r="I608">
            <v>10.9</v>
          </cell>
          <cell r="J608">
            <v>0</v>
          </cell>
          <cell r="K608">
            <v>0</v>
          </cell>
          <cell r="L608">
            <v>0</v>
          </cell>
          <cell r="M608" t="str">
            <v>LF</v>
          </cell>
          <cell r="N608">
            <v>6.7898691588785046E-3</v>
          </cell>
          <cell r="O608">
            <v>6.3</v>
          </cell>
        </row>
        <row r="609">
          <cell r="A609" t="str">
            <v>RISING</v>
          </cell>
          <cell r="B609" t="str">
            <v>DB2175</v>
          </cell>
          <cell r="C609">
            <v>2971</v>
          </cell>
          <cell r="D609" t="str">
            <v>Kettlebell 8Kg</v>
          </cell>
          <cell r="E609" t="str">
            <v>Rubber Kettlebell Steel Handle</v>
          </cell>
          <cell r="F609" t="str">
            <v xml:space="preserve">    8KG</v>
          </cell>
          <cell r="H609" t="str">
            <v>PIECE</v>
          </cell>
          <cell r="I609">
            <v>13.8</v>
          </cell>
          <cell r="J609">
            <v>0</v>
          </cell>
          <cell r="K609">
            <v>0</v>
          </cell>
          <cell r="L609">
            <v>0</v>
          </cell>
          <cell r="M609" t="str">
            <v>LF</v>
          </cell>
          <cell r="N609">
            <v>9.0531588785046722E-3</v>
          </cell>
          <cell r="O609">
            <v>8.4</v>
          </cell>
        </row>
        <row r="610">
          <cell r="A610" t="str">
            <v>RISING</v>
          </cell>
          <cell r="B610" t="str">
            <v>DB2175</v>
          </cell>
          <cell r="C610">
            <v>2972</v>
          </cell>
          <cell r="D610" t="str">
            <v>Kettlebell 10Kg</v>
          </cell>
          <cell r="E610" t="str">
            <v>Rubber Kettlebell Steel Handle</v>
          </cell>
          <cell r="F610" t="str">
            <v xml:space="preserve">    10KG</v>
          </cell>
          <cell r="H610" t="str">
            <v>PIECE</v>
          </cell>
          <cell r="I610">
            <v>16.600000000000001</v>
          </cell>
          <cell r="J610">
            <v>0</v>
          </cell>
          <cell r="K610">
            <v>0</v>
          </cell>
          <cell r="L610">
            <v>0</v>
          </cell>
          <cell r="M610" t="str">
            <v>LF</v>
          </cell>
          <cell r="N610">
            <v>9.8249633251833758E-3</v>
          </cell>
          <cell r="O610">
            <v>10.5</v>
          </cell>
        </row>
        <row r="611">
          <cell r="A611" t="str">
            <v>RISING</v>
          </cell>
          <cell r="B611" t="str">
            <v>DB2175</v>
          </cell>
          <cell r="C611">
            <v>2973</v>
          </cell>
          <cell r="D611" t="str">
            <v>Kettlebell 12Kg</v>
          </cell>
          <cell r="E611" t="str">
            <v>Rubber Kettlebell Steel Handle</v>
          </cell>
          <cell r="F611" t="str">
            <v xml:space="preserve">    12KG</v>
          </cell>
          <cell r="H611" t="str">
            <v>PIECE</v>
          </cell>
          <cell r="I611">
            <v>18.8</v>
          </cell>
          <cell r="J611">
            <v>0</v>
          </cell>
          <cell r="K611">
            <v>0</v>
          </cell>
          <cell r="L611">
            <v>0</v>
          </cell>
          <cell r="M611" t="str">
            <v>LF</v>
          </cell>
          <cell r="N611">
            <v>1.178995599022005E-2</v>
          </cell>
          <cell r="O611">
            <v>12.6</v>
          </cell>
        </row>
        <row r="612">
          <cell r="A612" t="str">
            <v>RISING</v>
          </cell>
          <cell r="B612" t="str">
            <v>DB2175</v>
          </cell>
          <cell r="C612">
            <v>2974</v>
          </cell>
          <cell r="D612" t="str">
            <v>Kettlebell 16Kg</v>
          </cell>
          <cell r="E612" t="str">
            <v>Rubber Kettlebell Steel Handle</v>
          </cell>
          <cell r="F612" t="str">
            <v xml:space="preserve">    16KG</v>
          </cell>
          <cell r="H612" t="str">
            <v>PIECE</v>
          </cell>
          <cell r="I612">
            <v>24.1</v>
          </cell>
          <cell r="J612">
            <v>0</v>
          </cell>
          <cell r="K612">
            <v>0</v>
          </cell>
          <cell r="L612">
            <v>0</v>
          </cell>
          <cell r="M612" t="str">
            <v>LF</v>
          </cell>
          <cell r="N612">
            <v>1.5719941320293401E-2</v>
          </cell>
          <cell r="O612">
            <v>16.7</v>
          </cell>
        </row>
        <row r="613">
          <cell r="A613" t="str">
            <v>RISING</v>
          </cell>
          <cell r="B613" t="str">
            <v>DB2175</v>
          </cell>
          <cell r="C613">
            <v>2975</v>
          </cell>
          <cell r="D613" t="str">
            <v>Kettlebell 20Kg</v>
          </cell>
          <cell r="E613" t="str">
            <v>Rubber Kettlebell Steel Handle</v>
          </cell>
          <cell r="F613" t="str">
            <v xml:space="preserve">    20KG</v>
          </cell>
          <cell r="H613" t="str">
            <v>PIECE</v>
          </cell>
          <cell r="I613">
            <v>29.2</v>
          </cell>
          <cell r="J613">
            <v>0</v>
          </cell>
          <cell r="K613">
            <v>0</v>
          </cell>
          <cell r="L613">
            <v>0</v>
          </cell>
          <cell r="M613" t="str">
            <v>LF</v>
          </cell>
          <cell r="N613">
            <v>1.770026530612245E-2</v>
          </cell>
          <cell r="O613">
            <v>20.7</v>
          </cell>
        </row>
        <row r="614">
          <cell r="A614" t="str">
            <v>RISING</v>
          </cell>
          <cell r="B614" t="str">
            <v>DB2175</v>
          </cell>
          <cell r="C614">
            <v>2976</v>
          </cell>
          <cell r="D614" t="str">
            <v>Kettlebell 24Kg</v>
          </cell>
          <cell r="E614" t="str">
            <v>Rubber Kettlebell Steel Handle</v>
          </cell>
          <cell r="F614" t="str">
            <v xml:space="preserve">    24KG</v>
          </cell>
          <cell r="H614" t="str">
            <v>PIECE</v>
          </cell>
          <cell r="I614">
            <v>34.5</v>
          </cell>
          <cell r="J614">
            <v>0</v>
          </cell>
          <cell r="K614">
            <v>0</v>
          </cell>
          <cell r="L614">
            <v>0</v>
          </cell>
          <cell r="M614" t="str">
            <v>LF</v>
          </cell>
          <cell r="N614">
            <v>2.1240318367346939E-2</v>
          </cell>
          <cell r="O614">
            <v>24.9</v>
          </cell>
        </row>
        <row r="615">
          <cell r="A615" t="str">
            <v>RISING</v>
          </cell>
          <cell r="B615" t="str">
            <v>DB2180</v>
          </cell>
          <cell r="C615">
            <v>3393</v>
          </cell>
          <cell r="D615" t="str">
            <v>Kettlebell Couleur 8Kg</v>
          </cell>
          <cell r="E615" t="str">
            <v>Colored Kettlebell</v>
          </cell>
          <cell r="F615" t="str">
            <v>8Kgs</v>
          </cell>
          <cell r="H615" t="str">
            <v>PIECE</v>
          </cell>
          <cell r="I615">
            <v>11.6</v>
          </cell>
          <cell r="J615">
            <v>0</v>
          </cell>
          <cell r="K615">
            <v>0</v>
          </cell>
          <cell r="L615">
            <v>0</v>
          </cell>
          <cell r="M615" t="str">
            <v>LF</v>
          </cell>
          <cell r="N615">
            <v>0</v>
          </cell>
          <cell r="O615">
            <v>0</v>
          </cell>
        </row>
        <row r="616">
          <cell r="A616" t="str">
            <v>RISING</v>
          </cell>
          <cell r="B616" t="str">
            <v>DB2180</v>
          </cell>
          <cell r="C616">
            <v>3394</v>
          </cell>
          <cell r="D616" t="str">
            <v>Kettlebell Couleur 10Kg</v>
          </cell>
          <cell r="E616" t="str">
            <v>Colored Kettlebell</v>
          </cell>
          <cell r="F616" t="str">
            <v>10Kgs</v>
          </cell>
          <cell r="H616" t="str">
            <v>PIECE</v>
          </cell>
          <cell r="I616">
            <v>14.5</v>
          </cell>
          <cell r="J616">
            <v>0</v>
          </cell>
          <cell r="K616">
            <v>0</v>
          </cell>
          <cell r="L616">
            <v>0</v>
          </cell>
          <cell r="M616" t="str">
            <v>LF</v>
          </cell>
          <cell r="N616">
            <v>0</v>
          </cell>
          <cell r="O616">
            <v>0</v>
          </cell>
        </row>
        <row r="617">
          <cell r="A617" t="str">
            <v>RISING</v>
          </cell>
          <cell r="B617" t="str">
            <v>DB2180</v>
          </cell>
          <cell r="C617">
            <v>3395</v>
          </cell>
          <cell r="D617" t="str">
            <v>Kettlebell Couleur 12Kg</v>
          </cell>
          <cell r="E617" t="str">
            <v>Colored Kettlebell</v>
          </cell>
          <cell r="F617" t="str">
            <v>12Kgs</v>
          </cell>
          <cell r="H617" t="str">
            <v>PIECE</v>
          </cell>
          <cell r="I617">
            <v>17.399999999999999</v>
          </cell>
          <cell r="J617">
            <v>0</v>
          </cell>
          <cell r="K617">
            <v>0</v>
          </cell>
          <cell r="L617">
            <v>0</v>
          </cell>
          <cell r="M617" t="str">
            <v>LF</v>
          </cell>
          <cell r="N617">
            <v>0</v>
          </cell>
          <cell r="O617">
            <v>0</v>
          </cell>
        </row>
        <row r="618">
          <cell r="A618" t="str">
            <v>RISING</v>
          </cell>
          <cell r="B618" t="str">
            <v>DB2180</v>
          </cell>
          <cell r="C618">
            <v>3648</v>
          </cell>
          <cell r="D618" t="str">
            <v>Kettlebell Couleur 14Kg</v>
          </cell>
          <cell r="E618" t="str">
            <v>Colored Kettlebell</v>
          </cell>
          <cell r="F618" t="str">
            <v>14Kgs</v>
          </cell>
          <cell r="H618" t="str">
            <v>PIECE</v>
          </cell>
          <cell r="I618">
            <v>20.3</v>
          </cell>
          <cell r="J618">
            <v>0</v>
          </cell>
          <cell r="K618">
            <v>0</v>
          </cell>
          <cell r="L618">
            <v>0</v>
          </cell>
          <cell r="M618" t="str">
            <v>LF</v>
          </cell>
          <cell r="N618">
            <v>0</v>
          </cell>
          <cell r="O618">
            <v>0</v>
          </cell>
        </row>
        <row r="619">
          <cell r="A619" t="str">
            <v>RISING</v>
          </cell>
          <cell r="B619" t="str">
            <v>DB2180</v>
          </cell>
          <cell r="C619">
            <v>3649</v>
          </cell>
          <cell r="D619" t="str">
            <v>Kettlebell Couleur 16Kg</v>
          </cell>
          <cell r="E619" t="str">
            <v>Colored Kettlebell</v>
          </cell>
          <cell r="F619" t="str">
            <v>16Kgs</v>
          </cell>
          <cell r="H619" t="str">
            <v>PIECE</v>
          </cell>
          <cell r="I619">
            <v>23.2</v>
          </cell>
          <cell r="J619">
            <v>0</v>
          </cell>
          <cell r="K619">
            <v>0</v>
          </cell>
          <cell r="L619">
            <v>0</v>
          </cell>
          <cell r="M619" t="str">
            <v>LF</v>
          </cell>
          <cell r="N619">
            <v>0</v>
          </cell>
          <cell r="O619">
            <v>0</v>
          </cell>
        </row>
        <row r="620">
          <cell r="A620" t="str">
            <v>RISING</v>
          </cell>
          <cell r="B620" t="str">
            <v>DB2180</v>
          </cell>
          <cell r="C620">
            <v>3650</v>
          </cell>
          <cell r="D620" t="str">
            <v>Kettlebell Couleur 18Kg</v>
          </cell>
          <cell r="E620" t="str">
            <v>Colored Kettlebell</v>
          </cell>
          <cell r="F620" t="str">
            <v>18Kgs</v>
          </cell>
          <cell r="H620" t="str">
            <v>PIECE</v>
          </cell>
          <cell r="I620">
            <v>26.1</v>
          </cell>
          <cell r="J620">
            <v>0</v>
          </cell>
          <cell r="K620">
            <v>0</v>
          </cell>
          <cell r="L620">
            <v>0</v>
          </cell>
          <cell r="M620" t="str">
            <v>LF</v>
          </cell>
          <cell r="N620">
            <v>0</v>
          </cell>
          <cell r="O620">
            <v>0</v>
          </cell>
        </row>
        <row r="621">
          <cell r="A621" t="str">
            <v>RISING</v>
          </cell>
          <cell r="B621" t="str">
            <v>DB2180</v>
          </cell>
          <cell r="C621">
            <v>3651</v>
          </cell>
          <cell r="D621" t="str">
            <v>Kettlebell Couleur 20Kg</v>
          </cell>
          <cell r="E621" t="str">
            <v>Colored Kettlebell</v>
          </cell>
          <cell r="F621" t="str">
            <v>20Kgs</v>
          </cell>
          <cell r="H621" t="str">
            <v>PIECE</v>
          </cell>
          <cell r="I621">
            <v>29</v>
          </cell>
          <cell r="J621">
            <v>0</v>
          </cell>
          <cell r="K621">
            <v>0</v>
          </cell>
          <cell r="L621">
            <v>0</v>
          </cell>
          <cell r="M621" t="str">
            <v>LF</v>
          </cell>
          <cell r="N621">
            <v>0</v>
          </cell>
          <cell r="O621">
            <v>0</v>
          </cell>
        </row>
        <row r="622">
          <cell r="A622" t="str">
            <v>RISING</v>
          </cell>
          <cell r="B622" t="str">
            <v>DB2180</v>
          </cell>
          <cell r="C622">
            <v>3652</v>
          </cell>
          <cell r="D622" t="str">
            <v>Kettlebell Couleur 22Kg</v>
          </cell>
          <cell r="E622" t="str">
            <v>Colored Kettlebell</v>
          </cell>
          <cell r="F622" t="str">
            <v>22Kgs</v>
          </cell>
          <cell r="H622" t="str">
            <v>PIECE</v>
          </cell>
          <cell r="I622">
            <v>31.9</v>
          </cell>
          <cell r="J622">
            <v>0</v>
          </cell>
          <cell r="K622">
            <v>0</v>
          </cell>
          <cell r="L622">
            <v>0</v>
          </cell>
          <cell r="M622" t="str">
            <v>LF</v>
          </cell>
          <cell r="N622">
            <v>0</v>
          </cell>
          <cell r="O622">
            <v>0</v>
          </cell>
        </row>
        <row r="623">
          <cell r="A623" t="str">
            <v>RISING</v>
          </cell>
          <cell r="B623" t="str">
            <v>DB2180</v>
          </cell>
          <cell r="C623">
            <v>3653</v>
          </cell>
          <cell r="D623" t="str">
            <v>Kettlebell Couleur 24Kg</v>
          </cell>
          <cell r="E623" t="str">
            <v>Colored Kettlebell</v>
          </cell>
          <cell r="F623" t="str">
            <v>24Kgs</v>
          </cell>
          <cell r="H623" t="str">
            <v>PIECE</v>
          </cell>
          <cell r="I623">
            <v>34.799999999999997</v>
          </cell>
          <cell r="J623">
            <v>0</v>
          </cell>
          <cell r="K623">
            <v>0</v>
          </cell>
          <cell r="L623">
            <v>0</v>
          </cell>
          <cell r="M623" t="str">
            <v>LF</v>
          </cell>
          <cell r="N623">
            <v>0</v>
          </cell>
          <cell r="O623">
            <v>0</v>
          </cell>
        </row>
        <row r="624">
          <cell r="A624" t="str">
            <v>RISING</v>
          </cell>
          <cell r="B624" t="str">
            <v>DB2180</v>
          </cell>
          <cell r="C624">
            <v>3654</v>
          </cell>
          <cell r="D624" t="str">
            <v>Kettlebell Couleur 26Kg</v>
          </cell>
          <cell r="E624" t="str">
            <v>Colored Kettlebell</v>
          </cell>
          <cell r="F624" t="str">
            <v>26Kgs</v>
          </cell>
          <cell r="H624" t="str">
            <v>PIECE</v>
          </cell>
          <cell r="I624">
            <v>37.700000000000003</v>
          </cell>
          <cell r="J624">
            <v>0</v>
          </cell>
          <cell r="K624">
            <v>0</v>
          </cell>
          <cell r="L624">
            <v>0</v>
          </cell>
          <cell r="M624" t="str">
            <v>LF</v>
          </cell>
          <cell r="N624">
            <v>0</v>
          </cell>
          <cell r="O624">
            <v>0</v>
          </cell>
        </row>
        <row r="625">
          <cell r="A625" t="str">
            <v>RISING</v>
          </cell>
          <cell r="B625" t="str">
            <v>DB2180</v>
          </cell>
          <cell r="C625">
            <v>3655</v>
          </cell>
          <cell r="D625" t="str">
            <v>Kettlebell Couleur 28Kg</v>
          </cell>
          <cell r="E625" t="str">
            <v>Colored Kettlebell</v>
          </cell>
          <cell r="F625" t="str">
            <v>28Kgs</v>
          </cell>
          <cell r="H625" t="str">
            <v>PIECE</v>
          </cell>
          <cell r="I625">
            <v>40.6</v>
          </cell>
          <cell r="J625">
            <v>0</v>
          </cell>
          <cell r="K625">
            <v>0</v>
          </cell>
          <cell r="L625">
            <v>0</v>
          </cell>
          <cell r="M625" t="str">
            <v>LF</v>
          </cell>
          <cell r="N625">
            <v>0</v>
          </cell>
          <cell r="O625">
            <v>0</v>
          </cell>
        </row>
        <row r="626">
          <cell r="A626" t="str">
            <v>RISING</v>
          </cell>
          <cell r="B626" t="str">
            <v>DB2180</v>
          </cell>
          <cell r="C626">
            <v>3656</v>
          </cell>
          <cell r="D626" t="str">
            <v>Kettlebell Couleur 32Kg</v>
          </cell>
          <cell r="E626" t="str">
            <v>Colored Kettlebell</v>
          </cell>
          <cell r="F626" t="str">
            <v>32Kgs</v>
          </cell>
          <cell r="H626" t="str">
            <v>PIECE</v>
          </cell>
          <cell r="I626">
            <v>46.4</v>
          </cell>
          <cell r="J626">
            <v>0</v>
          </cell>
          <cell r="K626">
            <v>0</v>
          </cell>
          <cell r="L626">
            <v>0</v>
          </cell>
          <cell r="M626" t="str">
            <v>LF</v>
          </cell>
          <cell r="N626">
            <v>0</v>
          </cell>
          <cell r="O626">
            <v>0</v>
          </cell>
        </row>
        <row r="627">
          <cell r="A627" t="str">
            <v>RISING</v>
          </cell>
          <cell r="B627" t="str">
            <v>DB2180</v>
          </cell>
          <cell r="C627">
            <v>3657</v>
          </cell>
          <cell r="D627" t="str">
            <v>Kettlebell Couleur 36Kg</v>
          </cell>
          <cell r="E627" t="str">
            <v>Colored Kettlebell</v>
          </cell>
          <cell r="F627" t="str">
            <v>36Kgs</v>
          </cell>
          <cell r="H627" t="str">
            <v>PIECE</v>
          </cell>
          <cell r="I627">
            <v>52.2</v>
          </cell>
          <cell r="J627">
            <v>0</v>
          </cell>
          <cell r="K627">
            <v>0</v>
          </cell>
          <cell r="L627">
            <v>0</v>
          </cell>
          <cell r="M627" t="str">
            <v>LF</v>
          </cell>
          <cell r="N627">
            <v>0</v>
          </cell>
          <cell r="O627">
            <v>0</v>
          </cell>
        </row>
        <row r="628">
          <cell r="A628" t="str">
            <v>RISING</v>
          </cell>
          <cell r="B628" t="str">
            <v>DB2180</v>
          </cell>
          <cell r="C628">
            <v>3658</v>
          </cell>
          <cell r="D628" t="str">
            <v>Kettlebell Couleur 40Kg</v>
          </cell>
          <cell r="E628" t="str">
            <v>Colored Kettlebell</v>
          </cell>
          <cell r="F628" t="str">
            <v>40Kgs</v>
          </cell>
          <cell r="H628" t="str">
            <v>PIECE</v>
          </cell>
          <cell r="I628">
            <v>84</v>
          </cell>
          <cell r="J628">
            <v>0</v>
          </cell>
          <cell r="K628">
            <v>0</v>
          </cell>
          <cell r="L628">
            <v>0</v>
          </cell>
          <cell r="M628" t="str">
            <v>LF</v>
          </cell>
          <cell r="N628">
            <v>0</v>
          </cell>
          <cell r="O628">
            <v>0</v>
          </cell>
        </row>
        <row r="629">
          <cell r="A629" t="str">
            <v>RISING</v>
          </cell>
          <cell r="B629" t="str">
            <v>DB2180</v>
          </cell>
          <cell r="C629">
            <v>3659</v>
          </cell>
          <cell r="D629" t="str">
            <v>Kettlebell Couleur 44Kg</v>
          </cell>
          <cell r="E629" t="str">
            <v>Colored Kettlebell</v>
          </cell>
          <cell r="F629" t="str">
            <v>44Kgs</v>
          </cell>
          <cell r="H629" t="str">
            <v>PIECE</v>
          </cell>
          <cell r="I629">
            <v>135</v>
          </cell>
          <cell r="J629">
            <v>0</v>
          </cell>
          <cell r="K629">
            <v>0</v>
          </cell>
          <cell r="L629">
            <v>0</v>
          </cell>
          <cell r="M629" t="str">
            <v>LF</v>
          </cell>
          <cell r="N629">
            <v>0</v>
          </cell>
          <cell r="O629">
            <v>0</v>
          </cell>
        </row>
        <row r="630">
          <cell r="A630" t="str">
            <v>RISING</v>
          </cell>
          <cell r="B630" t="str">
            <v>DB2180</v>
          </cell>
          <cell r="C630">
            <v>3660</v>
          </cell>
          <cell r="D630" t="str">
            <v>Kettlebell Couleur 48Kg</v>
          </cell>
          <cell r="E630" t="str">
            <v>Colored Kettlebell</v>
          </cell>
          <cell r="F630" t="str">
            <v>48Kgs</v>
          </cell>
          <cell r="H630" t="str">
            <v>PIECE</v>
          </cell>
          <cell r="I630">
            <v>156</v>
          </cell>
          <cell r="J630">
            <v>0</v>
          </cell>
          <cell r="K630">
            <v>0</v>
          </cell>
          <cell r="L630">
            <v>0</v>
          </cell>
          <cell r="M630" t="str">
            <v>LF</v>
          </cell>
          <cell r="N630">
            <v>0</v>
          </cell>
          <cell r="O630">
            <v>0</v>
          </cell>
        </row>
        <row r="631">
          <cell r="A631" t="str">
            <v>RISING</v>
          </cell>
          <cell r="C631" t="str">
            <v/>
          </cell>
          <cell r="D631" t="str">
            <v>Kit Pump Couleur 20Kg Hexagonaux</v>
          </cell>
          <cell r="E631" t="str">
            <v>20kg rubber pump set, color</v>
          </cell>
          <cell r="F631">
            <v>0</v>
          </cell>
          <cell r="H631" t="str">
            <v>PIECE</v>
          </cell>
          <cell r="I631">
            <v>41.8</v>
          </cell>
          <cell r="J631">
            <v>0</v>
          </cell>
          <cell r="K631">
            <v>0</v>
          </cell>
          <cell r="L631">
            <v>0</v>
          </cell>
          <cell r="M631" t="str">
            <v>LF</v>
          </cell>
          <cell r="N631">
            <v>2.4E-2</v>
          </cell>
          <cell r="O631">
            <v>20.7</v>
          </cell>
        </row>
        <row r="632">
          <cell r="A632" t="str">
            <v>RISING</v>
          </cell>
          <cell r="C632" t="str">
            <v/>
          </cell>
          <cell r="D632" t="str">
            <v>Kit Pump Noir 20Kg Hexagonaux</v>
          </cell>
          <cell r="E632" t="str">
            <v>20kg rubber pump set, black</v>
          </cell>
          <cell r="F632">
            <v>0</v>
          </cell>
          <cell r="H632" t="str">
            <v>PIECE</v>
          </cell>
          <cell r="I632">
            <v>32.5</v>
          </cell>
          <cell r="J632">
            <v>0</v>
          </cell>
          <cell r="K632">
            <v>0</v>
          </cell>
          <cell r="L632">
            <v>0</v>
          </cell>
          <cell r="M632" t="str">
            <v>LF</v>
          </cell>
          <cell r="N632">
            <v>2.4E-2</v>
          </cell>
          <cell r="O632">
            <v>20.7</v>
          </cell>
        </row>
        <row r="633">
          <cell r="A633" t="str">
            <v>RISING</v>
          </cell>
          <cell r="B633" t="str">
            <v>DMI6100</v>
          </cell>
          <cell r="C633" t="str">
            <v/>
          </cell>
          <cell r="D633" t="str">
            <v>MACH - Chest Press</v>
          </cell>
          <cell r="E633" t="str">
            <v>Chest Press</v>
          </cell>
          <cell r="F633" t="str">
            <v>1150*1450*1890mm</v>
          </cell>
          <cell r="H633" t="str">
            <v>PIECE</v>
          </cell>
          <cell r="I633">
            <v>790</v>
          </cell>
          <cell r="J633">
            <v>0</v>
          </cell>
          <cell r="K633">
            <v>0</v>
          </cell>
          <cell r="L633">
            <v>0</v>
          </cell>
          <cell r="M633" t="str">
            <v>LF</v>
          </cell>
          <cell r="N633">
            <v>0</v>
          </cell>
          <cell r="O633">
            <v>0</v>
          </cell>
        </row>
        <row r="634">
          <cell r="A634" t="str">
            <v>RISING</v>
          </cell>
          <cell r="B634" t="str">
            <v>DMI2100</v>
          </cell>
          <cell r="C634" t="str">
            <v/>
          </cell>
          <cell r="D634" t="str">
            <v>MACH - Hack Squat</v>
          </cell>
          <cell r="E634" t="str">
            <v>Hack Squat</v>
          </cell>
          <cell r="F634" t="str">
            <v>1740*660*1610mm</v>
          </cell>
          <cell r="H634" t="str">
            <v>PIECE</v>
          </cell>
          <cell r="I634">
            <v>825</v>
          </cell>
          <cell r="J634">
            <v>0</v>
          </cell>
          <cell r="K634">
            <v>0</v>
          </cell>
          <cell r="L634">
            <v>0</v>
          </cell>
          <cell r="M634" t="str">
            <v>LF</v>
          </cell>
          <cell r="N634">
            <v>0</v>
          </cell>
          <cell r="O634">
            <v>0</v>
          </cell>
        </row>
        <row r="635">
          <cell r="A635" t="str">
            <v>RISING</v>
          </cell>
          <cell r="B635" t="str">
            <v>DMI2400</v>
          </cell>
          <cell r="C635" t="str">
            <v/>
          </cell>
          <cell r="D635" t="str">
            <v>MACH - Incline Leg Press</v>
          </cell>
          <cell r="E635" t="str">
            <v>Incline Leg Press</v>
          </cell>
          <cell r="F635" t="str">
            <v>2100*1160*1620MM</v>
          </cell>
          <cell r="H635" t="str">
            <v>PIECE</v>
          </cell>
          <cell r="I635">
            <v>1080</v>
          </cell>
          <cell r="J635">
            <v>0</v>
          </cell>
          <cell r="K635">
            <v>0</v>
          </cell>
          <cell r="L635">
            <v>0</v>
          </cell>
          <cell r="M635" t="str">
            <v>LF</v>
          </cell>
          <cell r="N635">
            <v>0</v>
          </cell>
          <cell r="O635">
            <v>0</v>
          </cell>
        </row>
        <row r="636">
          <cell r="A636" t="str">
            <v>RISING</v>
          </cell>
          <cell r="B636" t="str">
            <v>DMI5200</v>
          </cell>
          <cell r="C636" t="str">
            <v/>
          </cell>
          <cell r="D636" t="str">
            <v>MACH - Incline Lever Row</v>
          </cell>
          <cell r="E636" t="str">
            <v>Incline Lever Row</v>
          </cell>
          <cell r="F636" t="str">
            <v>1720*1040*1200mm</v>
          </cell>
          <cell r="H636" t="str">
            <v>PIECE</v>
          </cell>
          <cell r="I636">
            <v>565</v>
          </cell>
          <cell r="J636">
            <v>0</v>
          </cell>
          <cell r="K636">
            <v>0</v>
          </cell>
          <cell r="L636">
            <v>0</v>
          </cell>
          <cell r="M636" t="str">
            <v>LF</v>
          </cell>
          <cell r="N636">
            <v>0</v>
          </cell>
          <cell r="O636">
            <v>0</v>
          </cell>
        </row>
        <row r="637">
          <cell r="A637" t="str">
            <v>RISING</v>
          </cell>
          <cell r="B637" t="str">
            <v>DMI5100</v>
          </cell>
          <cell r="C637" t="str">
            <v/>
          </cell>
          <cell r="D637" t="str">
            <v>MACH - Lat Pull Down</v>
          </cell>
          <cell r="E637" t="str">
            <v>Lat Pull Down</v>
          </cell>
          <cell r="F637" t="str">
            <v>1930*1910*1980mm</v>
          </cell>
          <cell r="H637" t="str">
            <v>PIECE</v>
          </cell>
          <cell r="I637">
            <v>825</v>
          </cell>
          <cell r="J637">
            <v>0</v>
          </cell>
          <cell r="K637">
            <v>0</v>
          </cell>
          <cell r="L637">
            <v>0</v>
          </cell>
          <cell r="M637" t="str">
            <v>LF</v>
          </cell>
          <cell r="N637">
            <v>0</v>
          </cell>
          <cell r="O637">
            <v>0</v>
          </cell>
        </row>
        <row r="638">
          <cell r="A638" t="str">
            <v>RISING</v>
          </cell>
          <cell r="B638" t="str">
            <v>DMI7700</v>
          </cell>
          <cell r="C638" t="str">
            <v/>
          </cell>
          <cell r="D638" t="str">
            <v>MACH - Row</v>
          </cell>
          <cell r="E638" t="str">
            <v>Row</v>
          </cell>
          <cell r="F638" t="str">
            <v>1620*1230*1270mm</v>
          </cell>
          <cell r="H638" t="str">
            <v>PIECE</v>
          </cell>
          <cell r="I638">
            <v>726</v>
          </cell>
          <cell r="J638">
            <v>0</v>
          </cell>
          <cell r="K638">
            <v>0</v>
          </cell>
          <cell r="L638">
            <v>0</v>
          </cell>
          <cell r="M638" t="str">
            <v>LF</v>
          </cell>
          <cell r="N638">
            <v>0</v>
          </cell>
          <cell r="O638">
            <v>0</v>
          </cell>
        </row>
        <row r="639">
          <cell r="A639" t="str">
            <v>RISING</v>
          </cell>
          <cell r="B639" t="str">
            <v>DMI900</v>
          </cell>
          <cell r="C639" t="str">
            <v/>
          </cell>
          <cell r="D639" t="str">
            <v>MACH - Seated Calf Machine</v>
          </cell>
          <cell r="E639" t="str">
            <v>Seated Calf Machine</v>
          </cell>
          <cell r="F639" t="str">
            <v>1330*670*1030mm</v>
          </cell>
          <cell r="H639" t="str">
            <v>PIECE</v>
          </cell>
          <cell r="I639">
            <v>425</v>
          </cell>
          <cell r="J639">
            <v>0</v>
          </cell>
          <cell r="K639">
            <v>0</v>
          </cell>
          <cell r="L639">
            <v>0</v>
          </cell>
          <cell r="M639" t="str">
            <v>LF</v>
          </cell>
          <cell r="N639">
            <v>0</v>
          </cell>
          <cell r="O639">
            <v>0</v>
          </cell>
        </row>
        <row r="640">
          <cell r="A640" t="str">
            <v>RISING</v>
          </cell>
          <cell r="B640" t="str">
            <v>DMI7100</v>
          </cell>
          <cell r="C640" t="str">
            <v/>
          </cell>
          <cell r="D640" t="str">
            <v>MACH - Shoulder Press</v>
          </cell>
          <cell r="E640" t="str">
            <v>Shoulder Press</v>
          </cell>
          <cell r="F640" t="str">
            <v>1340*1550*1600mm</v>
          </cell>
          <cell r="H640" t="str">
            <v>PIECE</v>
          </cell>
          <cell r="I640">
            <v>790</v>
          </cell>
          <cell r="J640">
            <v>0</v>
          </cell>
          <cell r="K640">
            <v>0</v>
          </cell>
          <cell r="L640">
            <v>0</v>
          </cell>
          <cell r="M640" t="str">
            <v>LF</v>
          </cell>
          <cell r="N640">
            <v>0</v>
          </cell>
          <cell r="O640">
            <v>0</v>
          </cell>
        </row>
        <row r="641">
          <cell r="A641" t="str">
            <v>RISING</v>
          </cell>
          <cell r="B641" t="str">
            <v>DMI9700</v>
          </cell>
          <cell r="C641" t="str">
            <v/>
          </cell>
          <cell r="D641" t="str">
            <v>MACH - Smith Machine</v>
          </cell>
          <cell r="E641" t="str">
            <v>Smith Machine</v>
          </cell>
          <cell r="F641" t="str">
            <v>2720*1320*2160mm</v>
          </cell>
          <cell r="H641" t="str">
            <v>PIECE</v>
          </cell>
          <cell r="I641">
            <v>710</v>
          </cell>
          <cell r="J641">
            <v>0</v>
          </cell>
          <cell r="K641">
            <v>0</v>
          </cell>
          <cell r="L641">
            <v>0</v>
          </cell>
          <cell r="M641" t="str">
            <v>LF</v>
          </cell>
          <cell r="N641">
            <v>0</v>
          </cell>
          <cell r="O641">
            <v>0</v>
          </cell>
        </row>
        <row r="642">
          <cell r="A642" t="str">
            <v>RISING</v>
          </cell>
          <cell r="B642" t="str">
            <v>GT-01</v>
          </cell>
          <cell r="C642">
            <v>2358</v>
          </cell>
          <cell r="D642" t="str">
            <v>Manchon Mousse</v>
          </cell>
          <cell r="E642" t="str">
            <v>Barbell Pad</v>
          </cell>
          <cell r="F642">
            <v>0</v>
          </cell>
          <cell r="H642" t="str">
            <v>PIECE</v>
          </cell>
          <cell r="I642">
            <v>3.68</v>
          </cell>
          <cell r="J642">
            <v>0</v>
          </cell>
          <cell r="K642">
            <v>0</v>
          </cell>
          <cell r="L642">
            <v>0</v>
          </cell>
          <cell r="M642" t="str">
            <v>LF</v>
          </cell>
          <cell r="N642">
            <v>2.7518399999999998E-3</v>
          </cell>
          <cell r="O642">
            <v>0.46</v>
          </cell>
        </row>
        <row r="643">
          <cell r="A643" t="str">
            <v>RISING</v>
          </cell>
          <cell r="B643" t="str">
            <v>HR1001</v>
          </cell>
          <cell r="C643" t="str">
            <v/>
          </cell>
          <cell r="D643" t="str">
            <v>Marteau</v>
          </cell>
          <cell r="E643" t="str">
            <v>Hammer</v>
          </cell>
          <cell r="F643" t="str">
            <v>25Kg</v>
          </cell>
          <cell r="H643" t="str">
            <v>PIECE</v>
          </cell>
          <cell r="I643">
            <v>62.5</v>
          </cell>
          <cell r="J643">
            <v>0</v>
          </cell>
          <cell r="K643">
            <v>0</v>
          </cell>
          <cell r="L643">
            <v>0</v>
          </cell>
          <cell r="M643" t="str">
            <v>LF</v>
          </cell>
          <cell r="N643">
            <v>0</v>
          </cell>
          <cell r="O643">
            <v>0</v>
          </cell>
        </row>
        <row r="644">
          <cell r="A644" t="str">
            <v>RISING</v>
          </cell>
          <cell r="B644" t="str">
            <v>AX1001</v>
          </cell>
          <cell r="C644">
            <v>3671</v>
          </cell>
          <cell r="D644" t="str">
            <v>Max Rack</v>
          </cell>
          <cell r="E644" t="str">
            <v>CHEAPER TRANSFORMA</v>
          </cell>
          <cell r="F644">
            <v>0</v>
          </cell>
          <cell r="H644" t="str">
            <v>SET</v>
          </cell>
          <cell r="I644">
            <v>690</v>
          </cell>
          <cell r="J644">
            <v>0</v>
          </cell>
          <cell r="K644">
            <v>0</v>
          </cell>
          <cell r="L644">
            <v>0</v>
          </cell>
          <cell r="M644" t="str">
            <v>LF</v>
          </cell>
          <cell r="N644">
            <v>1.017868</v>
          </cell>
          <cell r="O644">
            <v>200</v>
          </cell>
        </row>
        <row r="645">
          <cell r="A645" t="str">
            <v>RISING</v>
          </cell>
          <cell r="B645" t="str">
            <v>MB6320P</v>
          </cell>
          <cell r="C645">
            <v>4022</v>
          </cell>
          <cell r="D645" t="str">
            <v>Medecine Ball 2Kg avec poignées PVC</v>
          </cell>
          <cell r="E645" t="str">
            <v>Medecine Ball</v>
          </cell>
          <cell r="F645" t="str">
            <v>2Kgs</v>
          </cell>
          <cell r="H645" t="str">
            <v>PIECE</v>
          </cell>
          <cell r="I645">
            <v>4.2</v>
          </cell>
          <cell r="J645">
            <v>0</v>
          </cell>
          <cell r="K645">
            <v>0</v>
          </cell>
          <cell r="L645">
            <v>0</v>
          </cell>
          <cell r="M645" t="str">
            <v>LF</v>
          </cell>
          <cell r="N645">
            <v>7.9852499999999993E-3</v>
          </cell>
          <cell r="O645">
            <v>2.25</v>
          </cell>
        </row>
        <row r="646">
          <cell r="A646" t="str">
            <v>RISING</v>
          </cell>
          <cell r="B646" t="str">
            <v>MB6300</v>
          </cell>
          <cell r="C646">
            <v>1639</v>
          </cell>
          <cell r="D646" t="str">
            <v>Medecine Ball 1Kg</v>
          </cell>
          <cell r="E646" t="str">
            <v>Medecine Ball</v>
          </cell>
          <cell r="F646" t="str">
            <v>1kg</v>
          </cell>
          <cell r="H646" t="str">
            <v>PIECE</v>
          </cell>
          <cell r="I646">
            <v>7</v>
          </cell>
          <cell r="J646">
            <v>0</v>
          </cell>
          <cell r="K646">
            <v>0</v>
          </cell>
          <cell r="L646">
            <v>0</v>
          </cell>
          <cell r="M646" t="str">
            <v>LF</v>
          </cell>
          <cell r="N646">
            <v>8.3999999999999995E-3</v>
          </cell>
          <cell r="O646">
            <v>1.5</v>
          </cell>
        </row>
        <row r="647">
          <cell r="A647" t="str">
            <v>RISING</v>
          </cell>
          <cell r="B647" t="str">
            <v>MB6300</v>
          </cell>
          <cell r="C647">
            <v>1640</v>
          </cell>
          <cell r="D647" t="str">
            <v>Medecine Ball 2Kg</v>
          </cell>
          <cell r="E647" t="str">
            <v>Medecine Ball</v>
          </cell>
          <cell r="F647" t="str">
            <v>2Kgs</v>
          </cell>
          <cell r="H647" t="str">
            <v>PIECE</v>
          </cell>
          <cell r="I647">
            <v>8.3000000000000007</v>
          </cell>
          <cell r="J647">
            <v>0</v>
          </cell>
          <cell r="K647">
            <v>0</v>
          </cell>
          <cell r="L647">
            <v>0</v>
          </cell>
          <cell r="M647" t="str">
            <v>LF</v>
          </cell>
          <cell r="N647">
            <v>8.3999999999999995E-3</v>
          </cell>
          <cell r="O647">
            <v>2.5</v>
          </cell>
        </row>
        <row r="648">
          <cell r="A648" t="str">
            <v>RISING</v>
          </cell>
          <cell r="B648" t="str">
            <v>MB6300</v>
          </cell>
          <cell r="C648">
            <v>1641</v>
          </cell>
          <cell r="D648" t="str">
            <v>Medecine Ball 3Kg</v>
          </cell>
          <cell r="E648" t="str">
            <v>Medecine Ball</v>
          </cell>
          <cell r="F648" t="str">
            <v>3Kgs</v>
          </cell>
          <cell r="H648" t="str">
            <v>PIECE</v>
          </cell>
          <cell r="I648">
            <v>9.8000000000000007</v>
          </cell>
          <cell r="J648">
            <v>0</v>
          </cell>
          <cell r="K648">
            <v>0</v>
          </cell>
          <cell r="L648">
            <v>0</v>
          </cell>
          <cell r="M648" t="str">
            <v>LF</v>
          </cell>
          <cell r="N648">
            <v>1.44E-2</v>
          </cell>
          <cell r="O648">
            <v>3.5</v>
          </cell>
        </row>
        <row r="649">
          <cell r="A649" t="str">
            <v>RISING</v>
          </cell>
          <cell r="B649" t="str">
            <v>MB6300</v>
          </cell>
          <cell r="C649">
            <v>1642</v>
          </cell>
          <cell r="D649" t="str">
            <v>Medecine Ball 4Kg</v>
          </cell>
          <cell r="E649" t="str">
            <v>Medecine Ball</v>
          </cell>
          <cell r="F649" t="str">
            <v>4Kgs</v>
          </cell>
          <cell r="H649" t="str">
            <v>PIECE</v>
          </cell>
          <cell r="I649">
            <v>11.08</v>
          </cell>
          <cell r="J649">
            <v>0</v>
          </cell>
          <cell r="K649">
            <v>0</v>
          </cell>
          <cell r="L649">
            <v>0</v>
          </cell>
          <cell r="M649" t="str">
            <v>LF</v>
          </cell>
          <cell r="N649">
            <v>1.44E-2</v>
          </cell>
          <cell r="O649">
            <v>4.5</v>
          </cell>
        </row>
        <row r="650">
          <cell r="A650" t="str">
            <v>RISING</v>
          </cell>
          <cell r="B650" t="str">
            <v>MB6300</v>
          </cell>
          <cell r="C650">
            <v>1643</v>
          </cell>
          <cell r="D650" t="str">
            <v>Medecine Ball 5Kg</v>
          </cell>
          <cell r="E650" t="str">
            <v>Medecine Ball</v>
          </cell>
          <cell r="F650" t="str">
            <v>5Kgs</v>
          </cell>
          <cell r="H650" t="str">
            <v>PIECE</v>
          </cell>
          <cell r="I650">
            <v>12.5</v>
          </cell>
          <cell r="J650">
            <v>0</v>
          </cell>
          <cell r="K650">
            <v>0</v>
          </cell>
          <cell r="L650">
            <v>0</v>
          </cell>
          <cell r="M650" t="str">
            <v>LF</v>
          </cell>
          <cell r="N650">
            <v>1.44E-2</v>
          </cell>
          <cell r="O650">
            <v>5.5</v>
          </cell>
        </row>
        <row r="651">
          <cell r="A651" t="str">
            <v>RISING</v>
          </cell>
          <cell r="B651" t="str">
            <v>PU1207R</v>
          </cell>
          <cell r="C651">
            <v>3421</v>
          </cell>
          <cell r="D651" t="str">
            <v>MULTI GRIP CHIN UP</v>
          </cell>
          <cell r="E651" t="str">
            <v>MULTI GRIP CHIN UP</v>
          </cell>
          <cell r="F651">
            <v>0</v>
          </cell>
          <cell r="H651" t="str">
            <v>SET</v>
          </cell>
          <cell r="I651">
            <v>40</v>
          </cell>
          <cell r="J651">
            <v>0</v>
          </cell>
          <cell r="K651">
            <v>0</v>
          </cell>
          <cell r="L651">
            <v>0</v>
          </cell>
          <cell r="M651" t="str">
            <v>LF</v>
          </cell>
          <cell r="N651">
            <v>9.0499999999999997E-2</v>
          </cell>
          <cell r="O651">
            <v>14</v>
          </cell>
        </row>
        <row r="652">
          <cell r="A652" t="str">
            <v>RISING</v>
          </cell>
          <cell r="B652" t="str">
            <v>GR5303</v>
          </cell>
          <cell r="C652">
            <v>0</v>
          </cell>
          <cell r="D652" t="str">
            <v>Musclets</v>
          </cell>
          <cell r="E652" t="str">
            <v>Hand Grip</v>
          </cell>
          <cell r="F652">
            <v>0</v>
          </cell>
          <cell r="H652" t="str">
            <v>PAIRE</v>
          </cell>
          <cell r="I652">
            <v>1.3</v>
          </cell>
          <cell r="J652">
            <v>0</v>
          </cell>
          <cell r="K652">
            <v>0</v>
          </cell>
          <cell r="L652">
            <v>0</v>
          </cell>
          <cell r="M652" t="str">
            <v>LF</v>
          </cell>
          <cell r="N652">
            <v>1.365474E-3</v>
          </cell>
          <cell r="O652">
            <v>0.25</v>
          </cell>
        </row>
        <row r="653">
          <cell r="A653" t="str">
            <v>RISING</v>
          </cell>
          <cell r="B653" t="str">
            <v>GR4515</v>
          </cell>
          <cell r="C653">
            <v>0</v>
          </cell>
          <cell r="D653" t="str">
            <v>Musclets Hand Grip Strong</v>
          </cell>
          <cell r="E653" t="str">
            <v>Hand Grip</v>
          </cell>
          <cell r="F653">
            <v>0</v>
          </cell>
          <cell r="H653" t="str">
            <v>PIECE</v>
          </cell>
          <cell r="I653">
            <v>1.75</v>
          </cell>
          <cell r="J653">
            <v>0</v>
          </cell>
          <cell r="K653">
            <v>0</v>
          </cell>
          <cell r="L653">
            <v>0</v>
          </cell>
          <cell r="M653" t="str">
            <v>LF</v>
          </cell>
          <cell r="N653">
            <v>1.4373330000000001E-3</v>
          </cell>
          <cell r="O653">
            <v>0.2</v>
          </cell>
        </row>
        <row r="654">
          <cell r="A654" t="str">
            <v>RISING</v>
          </cell>
          <cell r="C654">
            <v>0</v>
          </cell>
          <cell r="D654" t="str">
            <v>Paille pour Ballon Paille</v>
          </cell>
          <cell r="E654" t="str">
            <v>Straws</v>
          </cell>
          <cell r="F654">
            <v>0</v>
          </cell>
          <cell r="H654" t="str">
            <v>LOTDE10</v>
          </cell>
          <cell r="I654">
            <v>0.09</v>
          </cell>
          <cell r="J654">
            <v>0</v>
          </cell>
          <cell r="K654">
            <v>0</v>
          </cell>
          <cell r="L654">
            <v>0</v>
          </cell>
          <cell r="M654" t="str">
            <v>LF</v>
          </cell>
          <cell r="N654">
            <v>9.2455000000000002E-3</v>
          </cell>
          <cell r="O654">
            <v>0.7</v>
          </cell>
        </row>
        <row r="655">
          <cell r="A655" t="str">
            <v>RISING</v>
          </cell>
          <cell r="B655" t="str">
            <v>HP3362</v>
          </cell>
          <cell r="C655">
            <v>1682</v>
          </cell>
          <cell r="D655" t="str">
            <v>Pilates Ring</v>
          </cell>
          <cell r="E655" t="str">
            <v>Toning Ring</v>
          </cell>
          <cell r="F655">
            <v>0</v>
          </cell>
          <cell r="H655" t="str">
            <v>PIECE</v>
          </cell>
          <cell r="I655">
            <v>2.95</v>
          </cell>
          <cell r="J655">
            <v>0</v>
          </cell>
          <cell r="K655">
            <v>0</v>
          </cell>
          <cell r="L655">
            <v>0</v>
          </cell>
          <cell r="M655" t="str">
            <v>LF</v>
          </cell>
          <cell r="N655">
            <v>1.0231199999999999E-2</v>
          </cell>
          <cell r="O655">
            <v>0.65</v>
          </cell>
        </row>
        <row r="656">
          <cell r="A656" t="str">
            <v>RISING</v>
          </cell>
          <cell r="B656" t="str">
            <v>CL-15</v>
          </cell>
          <cell r="C656">
            <v>1684</v>
          </cell>
          <cell r="D656" t="str">
            <v xml:space="preserve">Pinces Metal Stop Disque </v>
          </cell>
          <cell r="E656" t="str">
            <v>Olympic collar</v>
          </cell>
          <cell r="F656">
            <v>0</v>
          </cell>
          <cell r="H656" t="str">
            <v>PIECE</v>
          </cell>
          <cell r="I656">
            <v>0.84</v>
          </cell>
          <cell r="J656">
            <v>0</v>
          </cell>
          <cell r="K656">
            <v>0</v>
          </cell>
          <cell r="L656">
            <v>0</v>
          </cell>
          <cell r="M656" t="str">
            <v>LF</v>
          </cell>
          <cell r="N656">
            <v>5.8574380165289251E-4</v>
          </cell>
          <cell r="O656">
            <v>0.18842975206611573</v>
          </cell>
        </row>
        <row r="657">
          <cell r="A657" t="str">
            <v>RISING</v>
          </cell>
          <cell r="B657" t="str">
            <v>BB1021</v>
          </cell>
          <cell r="C657">
            <v>1436</v>
          </cell>
          <cell r="D657" t="str">
            <v>Plateau De Freeman</v>
          </cell>
          <cell r="E657" t="str">
            <v>Wooden Balance Board</v>
          </cell>
          <cell r="F657">
            <v>0</v>
          </cell>
          <cell r="H657" t="str">
            <v>PIECE</v>
          </cell>
          <cell r="I657">
            <v>4.5</v>
          </cell>
          <cell r="J657">
            <v>0</v>
          </cell>
          <cell r="K657">
            <v>0</v>
          </cell>
          <cell r="L657">
            <v>0</v>
          </cell>
          <cell r="M657" t="str">
            <v>LF</v>
          </cell>
          <cell r="N657">
            <v>1.66175E-2</v>
          </cell>
          <cell r="O657">
            <v>1.6</v>
          </cell>
        </row>
        <row r="658">
          <cell r="A658" t="str">
            <v>RISING</v>
          </cell>
          <cell r="B658" t="str">
            <v>QT1049E</v>
          </cell>
          <cell r="C658">
            <v>3966</v>
          </cell>
          <cell r="D658" t="str">
            <v>Plateau d'Haltérophilie</v>
          </cell>
          <cell r="E658" t="str">
            <v>WeightLifting Platform</v>
          </cell>
          <cell r="F658">
            <v>0</v>
          </cell>
          <cell r="H658" t="str">
            <v>PIECE</v>
          </cell>
          <cell r="I658">
            <v>350</v>
          </cell>
          <cell r="J658">
            <v>0</v>
          </cell>
          <cell r="K658">
            <v>0</v>
          </cell>
          <cell r="L658">
            <v>0</v>
          </cell>
          <cell r="M658" t="str">
            <v>LF</v>
          </cell>
          <cell r="N658">
            <v>0.25892579999999998</v>
          </cell>
          <cell r="O658">
            <v>195</v>
          </cell>
        </row>
        <row r="659">
          <cell r="A659" t="str">
            <v>RISING</v>
          </cell>
          <cell r="C659" t="str">
            <v/>
          </cell>
          <cell r="D659" t="str">
            <v>Planche Bambou 25mm</v>
          </cell>
          <cell r="E659" t="str">
            <v>Bamboo board</v>
          </cell>
          <cell r="F659" t="str">
            <v>1 SET CONTAIN 4 PCS SIZE: 1M*0.5M*25MM</v>
          </cell>
          <cell r="H659" t="str">
            <v>LOTde4PCS</v>
          </cell>
          <cell r="I659">
            <v>168</v>
          </cell>
          <cell r="J659">
            <v>0</v>
          </cell>
          <cell r="K659">
            <v>0</v>
          </cell>
          <cell r="L659">
            <v>0</v>
          </cell>
          <cell r="M659" t="str">
            <v>LF</v>
          </cell>
          <cell r="N659">
            <v>0</v>
          </cell>
          <cell r="O659">
            <v>0</v>
          </cell>
        </row>
        <row r="660">
          <cell r="A660" t="str">
            <v>RISING</v>
          </cell>
          <cell r="C660" t="str">
            <v/>
          </cell>
          <cell r="D660" t="str">
            <v>Planche Bambou 45mm</v>
          </cell>
          <cell r="E660" t="str">
            <v>Bamboo board</v>
          </cell>
          <cell r="F660" t="str">
            <v>1 SET CONTAIN 4 PCS SIZE: 1M*0.5M*45MM</v>
          </cell>
          <cell r="H660" t="str">
            <v>LOTde4PCS</v>
          </cell>
          <cell r="I660">
            <v>205</v>
          </cell>
          <cell r="J660">
            <v>0</v>
          </cell>
          <cell r="K660">
            <v>0</v>
          </cell>
          <cell r="L660">
            <v>0</v>
          </cell>
          <cell r="M660" t="str">
            <v>LF</v>
          </cell>
          <cell r="N660">
            <v>0</v>
          </cell>
          <cell r="O660">
            <v>0</v>
          </cell>
        </row>
        <row r="661">
          <cell r="A661" t="str">
            <v>RISING</v>
          </cell>
          <cell r="C661" t="str">
            <v/>
          </cell>
          <cell r="D661" t="str">
            <v>Plots De Vitesse</v>
          </cell>
          <cell r="E661" t="str">
            <v>HALF CONES</v>
          </cell>
          <cell r="F661" t="str">
            <v>2"</v>
          </cell>
          <cell r="H661" t="str">
            <v>PIECE</v>
          </cell>
          <cell r="I661">
            <v>0.18</v>
          </cell>
          <cell r="J661">
            <v>0</v>
          </cell>
          <cell r="K661">
            <v>0</v>
          </cell>
          <cell r="L661">
            <v>0</v>
          </cell>
          <cell r="M661" t="str">
            <v>LF</v>
          </cell>
          <cell r="N661">
            <v>0</v>
          </cell>
          <cell r="O661">
            <v>0</v>
          </cell>
        </row>
        <row r="662">
          <cell r="A662" t="str">
            <v>RISING</v>
          </cell>
          <cell r="B662" t="str">
            <v>QT1106</v>
          </cell>
          <cell r="C662">
            <v>4016</v>
          </cell>
          <cell r="D662" t="str">
            <v>Plyobox Bois noir</v>
          </cell>
          <cell r="E662" t="str">
            <v>WOODEN PLYOBOX</v>
          </cell>
          <cell r="F662" t="str">
            <v>40/50/60CM</v>
          </cell>
          <cell r="H662" t="str">
            <v>PIECE</v>
          </cell>
          <cell r="I662">
            <v>43.9</v>
          </cell>
          <cell r="J662">
            <v>0</v>
          </cell>
          <cell r="K662">
            <v>0</v>
          </cell>
          <cell r="L662">
            <v>0</v>
          </cell>
          <cell r="M662" t="str">
            <v>LF</v>
          </cell>
          <cell r="N662">
            <v>5.1499999999999997E-2</v>
          </cell>
          <cell r="O662">
            <v>15</v>
          </cell>
        </row>
        <row r="663">
          <cell r="A663" t="str">
            <v>RISING</v>
          </cell>
          <cell r="B663" t="str">
            <v>QT1116</v>
          </cell>
          <cell r="C663" t="str">
            <v/>
          </cell>
          <cell r="D663" t="str">
            <v>Plyobox Bois</v>
          </cell>
          <cell r="E663" t="str">
            <v>WOODEN PLYOBOX</v>
          </cell>
          <cell r="F663" t="str">
            <v>50/60/70CM</v>
          </cell>
          <cell r="H663" t="str">
            <v>PIECE</v>
          </cell>
          <cell r="I663">
            <v>50</v>
          </cell>
          <cell r="J663">
            <v>0</v>
          </cell>
          <cell r="K663">
            <v>0</v>
          </cell>
          <cell r="L663">
            <v>0</v>
          </cell>
          <cell r="M663" t="str">
            <v>LF</v>
          </cell>
          <cell r="N663">
            <v>5.16E-2</v>
          </cell>
          <cell r="O663">
            <v>15</v>
          </cell>
        </row>
        <row r="664">
          <cell r="A664" t="str">
            <v>RISING</v>
          </cell>
          <cell r="B664" t="str">
            <v>QT1005</v>
          </cell>
          <cell r="C664">
            <v>3554</v>
          </cell>
          <cell r="D664" t="str">
            <v>Plyobox Set</v>
          </cell>
          <cell r="E664" t="str">
            <v>Plyometric Boxes</v>
          </cell>
          <cell r="F664">
            <v>0</v>
          </cell>
          <cell r="H664" t="str">
            <v>PIECE</v>
          </cell>
          <cell r="I664">
            <v>156</v>
          </cell>
          <cell r="J664">
            <v>0</v>
          </cell>
          <cell r="K664">
            <v>0</v>
          </cell>
          <cell r="L664">
            <v>0</v>
          </cell>
          <cell r="M664" t="str">
            <v>LF</v>
          </cell>
          <cell r="N664">
            <v>0.30068887500000002</v>
          </cell>
          <cell r="O664">
            <v>42</v>
          </cell>
        </row>
        <row r="665">
          <cell r="A665" t="str">
            <v>RISING</v>
          </cell>
          <cell r="B665" t="str">
            <v>SB4222</v>
          </cell>
          <cell r="C665">
            <v>3691</v>
          </cell>
          <cell r="D665" t="str">
            <v>Power Bag 5Kg</v>
          </cell>
          <cell r="E665" t="str">
            <v>POWER BAG</v>
          </cell>
          <cell r="F665" t="str">
            <v xml:space="preserve">5KG </v>
          </cell>
          <cell r="H665" t="str">
            <v>PIECE</v>
          </cell>
          <cell r="I665">
            <v>11</v>
          </cell>
          <cell r="J665">
            <v>0</v>
          </cell>
          <cell r="K665">
            <v>0</v>
          </cell>
          <cell r="L665">
            <v>0</v>
          </cell>
          <cell r="M665" t="str">
            <v>LF</v>
          </cell>
          <cell r="N665">
            <v>3.3984E-2</v>
          </cell>
          <cell r="O665">
            <v>6</v>
          </cell>
        </row>
        <row r="666">
          <cell r="A666" t="str">
            <v>RISING</v>
          </cell>
          <cell r="B666" t="str">
            <v>SB4222</v>
          </cell>
          <cell r="C666">
            <v>3692</v>
          </cell>
          <cell r="D666" t="str">
            <v>Power Bag 10Kg</v>
          </cell>
          <cell r="E666" t="str">
            <v>POWER BAG</v>
          </cell>
          <cell r="F666" t="str">
            <v>10KG</v>
          </cell>
          <cell r="H666" t="str">
            <v>PIECE</v>
          </cell>
          <cell r="I666">
            <v>17</v>
          </cell>
          <cell r="J666">
            <v>0</v>
          </cell>
          <cell r="K666">
            <v>0</v>
          </cell>
          <cell r="L666">
            <v>0</v>
          </cell>
          <cell r="M666" t="str">
            <v>LF</v>
          </cell>
          <cell r="N666">
            <v>3.3984E-2</v>
          </cell>
          <cell r="O666">
            <v>11</v>
          </cell>
        </row>
        <row r="667">
          <cell r="A667" t="str">
            <v>RISING</v>
          </cell>
          <cell r="B667" t="str">
            <v>SB4222</v>
          </cell>
          <cell r="C667">
            <v>3693</v>
          </cell>
          <cell r="D667" t="str">
            <v>Power Bag 15Kg</v>
          </cell>
          <cell r="E667" t="str">
            <v>POWER BAG</v>
          </cell>
          <cell r="F667" t="str">
            <v>15KG</v>
          </cell>
          <cell r="H667" t="str">
            <v>PIECE</v>
          </cell>
          <cell r="I667">
            <v>20.5</v>
          </cell>
          <cell r="J667">
            <v>0</v>
          </cell>
          <cell r="K667">
            <v>0</v>
          </cell>
          <cell r="L667">
            <v>0</v>
          </cell>
          <cell r="M667" t="str">
            <v>LF</v>
          </cell>
          <cell r="N667">
            <v>3.3984E-2</v>
          </cell>
          <cell r="O667">
            <v>16</v>
          </cell>
        </row>
        <row r="668">
          <cell r="A668" t="str">
            <v>RISING</v>
          </cell>
          <cell r="B668" t="str">
            <v>SB4222</v>
          </cell>
          <cell r="C668">
            <v>3694</v>
          </cell>
          <cell r="D668" t="str">
            <v>Power Bag 20Kg</v>
          </cell>
          <cell r="E668" t="str">
            <v>POWER BAG</v>
          </cell>
          <cell r="F668" t="str">
            <v>20KG</v>
          </cell>
          <cell r="H668" t="str">
            <v>PIECE</v>
          </cell>
          <cell r="I668">
            <v>24</v>
          </cell>
          <cell r="J668">
            <v>0</v>
          </cell>
          <cell r="K668">
            <v>0</v>
          </cell>
          <cell r="L668">
            <v>0</v>
          </cell>
          <cell r="M668" t="str">
            <v>LF</v>
          </cell>
          <cell r="N668">
            <v>3.3984E-2</v>
          </cell>
          <cell r="O668">
            <v>21</v>
          </cell>
        </row>
        <row r="669">
          <cell r="A669" t="str">
            <v>RISING</v>
          </cell>
          <cell r="B669" t="str">
            <v>SB4222</v>
          </cell>
          <cell r="C669">
            <v>3695</v>
          </cell>
          <cell r="D669" t="str">
            <v>Power Bag 25Kg</v>
          </cell>
          <cell r="E669" t="str">
            <v>POWER BAG</v>
          </cell>
          <cell r="F669" t="str">
            <v>25KG</v>
          </cell>
          <cell r="H669" t="str">
            <v>PIECE</v>
          </cell>
          <cell r="I669">
            <v>27.5</v>
          </cell>
          <cell r="J669">
            <v>0</v>
          </cell>
          <cell r="K669">
            <v>0</v>
          </cell>
          <cell r="L669">
            <v>0</v>
          </cell>
          <cell r="M669" t="str">
            <v>LF</v>
          </cell>
          <cell r="N669">
            <v>3.3984E-2</v>
          </cell>
          <cell r="O669">
            <v>26</v>
          </cell>
        </row>
        <row r="670">
          <cell r="A670" t="str">
            <v>RISING</v>
          </cell>
          <cell r="B670" t="str">
            <v>CE6501</v>
          </cell>
          <cell r="C670">
            <v>3697</v>
          </cell>
          <cell r="D670" t="str">
            <v>Power Band Extra Light</v>
          </cell>
          <cell r="E670" t="str">
            <v>POWER BAND</v>
          </cell>
          <cell r="F670" t="str">
            <v>2000*13*4.5MM-RED, MOQ 1000pcs pour nos couleurs</v>
          </cell>
          <cell r="H670" t="str">
            <v>PIECE</v>
          </cell>
          <cell r="I670">
            <v>2.1</v>
          </cell>
          <cell r="J670">
            <v>0</v>
          </cell>
          <cell r="K670">
            <v>0</v>
          </cell>
          <cell r="L670">
            <v>0</v>
          </cell>
          <cell r="M670" t="str">
            <v>LF</v>
          </cell>
          <cell r="N670">
            <v>8.160000000000001E-4</v>
          </cell>
          <cell r="O670">
            <v>0.12</v>
          </cell>
        </row>
        <row r="671">
          <cell r="A671" t="str">
            <v>RISING</v>
          </cell>
          <cell r="B671" t="str">
            <v>CE6501</v>
          </cell>
          <cell r="C671">
            <v>3696</v>
          </cell>
          <cell r="D671" t="str">
            <v>Power Band Light</v>
          </cell>
          <cell r="E671" t="str">
            <v>POWER BAND</v>
          </cell>
          <cell r="F671" t="str">
            <v>2000*22*4.5MM-BLACK</v>
          </cell>
          <cell r="H671" t="str">
            <v>PIECE</v>
          </cell>
          <cell r="I671">
            <v>3.5</v>
          </cell>
          <cell r="J671">
            <v>0</v>
          </cell>
          <cell r="K671">
            <v>0</v>
          </cell>
          <cell r="L671">
            <v>0</v>
          </cell>
          <cell r="M671" t="str">
            <v>LF</v>
          </cell>
          <cell r="N671">
            <v>8.160000000000001E-4</v>
          </cell>
          <cell r="O671">
            <v>0.22</v>
          </cell>
        </row>
        <row r="672">
          <cell r="A672" t="str">
            <v>RISING</v>
          </cell>
          <cell r="B672" t="str">
            <v>CE6501</v>
          </cell>
          <cell r="C672">
            <v>3699</v>
          </cell>
          <cell r="D672" t="str">
            <v>Power Band Medium</v>
          </cell>
          <cell r="E672" t="str">
            <v>POWER BAND</v>
          </cell>
          <cell r="F672" t="str">
            <v>2000*32*4.5MM-PURPLE</v>
          </cell>
          <cell r="H672" t="str">
            <v>PIECE</v>
          </cell>
          <cell r="I672">
            <v>5.3</v>
          </cell>
          <cell r="J672">
            <v>0</v>
          </cell>
          <cell r="K672">
            <v>0</v>
          </cell>
          <cell r="L672">
            <v>0</v>
          </cell>
          <cell r="M672" t="str">
            <v>LF</v>
          </cell>
          <cell r="N672">
            <v>8.160000000000001E-4</v>
          </cell>
          <cell r="O672">
            <v>0.31</v>
          </cell>
        </row>
        <row r="673">
          <cell r="A673" t="str">
            <v>RISING</v>
          </cell>
          <cell r="B673" t="str">
            <v>CE6501</v>
          </cell>
          <cell r="C673">
            <v>3700</v>
          </cell>
          <cell r="D673" t="str">
            <v>Power Band Strong</v>
          </cell>
          <cell r="E673" t="str">
            <v>POWER BAND</v>
          </cell>
          <cell r="F673" t="str">
            <v>2000*44*4.5MM-GREEN</v>
          </cell>
          <cell r="H673" t="str">
            <v>PIECE</v>
          </cell>
          <cell r="I673">
            <v>7.4</v>
          </cell>
          <cell r="J673">
            <v>0</v>
          </cell>
          <cell r="K673">
            <v>0</v>
          </cell>
          <cell r="L673">
            <v>0</v>
          </cell>
          <cell r="M673" t="str">
            <v>LF</v>
          </cell>
          <cell r="N673">
            <v>1.3600000000000001E-3</v>
          </cell>
          <cell r="O673">
            <v>0.7</v>
          </cell>
        </row>
        <row r="674">
          <cell r="A674" t="str">
            <v>RISING</v>
          </cell>
          <cell r="B674" t="str">
            <v>CE6501</v>
          </cell>
          <cell r="C674">
            <v>3698</v>
          </cell>
          <cell r="D674" t="str">
            <v>Power Band Extra Strong</v>
          </cell>
          <cell r="E674" t="str">
            <v>POWER BAND</v>
          </cell>
          <cell r="F674" t="str">
            <v>2000*65*4.5MM-BLUE</v>
          </cell>
          <cell r="H674" t="str">
            <v>PIECE</v>
          </cell>
          <cell r="I674">
            <v>10.5</v>
          </cell>
          <cell r="J674">
            <v>0</v>
          </cell>
          <cell r="K674">
            <v>0</v>
          </cell>
          <cell r="L674">
            <v>0</v>
          </cell>
          <cell r="M674" t="str">
            <v>LF</v>
          </cell>
          <cell r="N674">
            <v>1.3600000000000001E-3</v>
          </cell>
          <cell r="O674">
            <v>0.7</v>
          </cell>
        </row>
        <row r="675">
          <cell r="A675" t="str">
            <v>RISING</v>
          </cell>
          <cell r="B675" t="str">
            <v>PU4201</v>
          </cell>
          <cell r="C675">
            <v>0</v>
          </cell>
          <cell r="D675" t="str">
            <v>Push Up Bar 1</v>
          </cell>
          <cell r="E675" t="str">
            <v>Push up stand</v>
          </cell>
          <cell r="F675">
            <v>0</v>
          </cell>
          <cell r="H675" t="str">
            <v>PIECE</v>
          </cell>
          <cell r="I675">
            <v>3</v>
          </cell>
          <cell r="J675">
            <v>0</v>
          </cell>
          <cell r="K675">
            <v>0</v>
          </cell>
          <cell r="L675">
            <v>0</v>
          </cell>
          <cell r="M675" t="str">
            <v>LF</v>
          </cell>
          <cell r="N675">
            <v>4.4099999999999999E-3</v>
          </cell>
          <cell r="O675">
            <v>0.75</v>
          </cell>
        </row>
        <row r="676">
          <cell r="A676" t="str">
            <v>RISING</v>
          </cell>
          <cell r="B676" t="str">
            <v>PU2201</v>
          </cell>
          <cell r="C676">
            <v>2584</v>
          </cell>
          <cell r="D676" t="str">
            <v>Push Up Bar 2</v>
          </cell>
          <cell r="E676" t="str">
            <v>PUSH UP Stand</v>
          </cell>
          <cell r="F676">
            <v>0</v>
          </cell>
          <cell r="H676" t="str">
            <v>PIECE</v>
          </cell>
          <cell r="I676">
            <v>15.5</v>
          </cell>
          <cell r="J676">
            <v>0</v>
          </cell>
          <cell r="K676">
            <v>0</v>
          </cell>
          <cell r="L676">
            <v>0</v>
          </cell>
          <cell r="M676" t="str">
            <v>LF</v>
          </cell>
          <cell r="N676">
            <v>4.9632000000000001E-3</v>
          </cell>
          <cell r="O676">
            <v>0.95</v>
          </cell>
        </row>
        <row r="677">
          <cell r="A677" t="str">
            <v>RISING</v>
          </cell>
          <cell r="B677" t="str">
            <v>QJ2002C</v>
          </cell>
          <cell r="C677">
            <v>0</v>
          </cell>
          <cell r="D677" t="str">
            <v>Rack 10 Medecine Ball</v>
          </cell>
          <cell r="E677" t="str">
            <v>RACK 10 MEDECINE BALL</v>
          </cell>
          <cell r="F677">
            <v>0</v>
          </cell>
          <cell r="H677" t="str">
            <v>PIECE</v>
          </cell>
          <cell r="I677">
            <v>47</v>
          </cell>
          <cell r="J677">
            <v>0</v>
          </cell>
          <cell r="K677">
            <v>0</v>
          </cell>
          <cell r="L677">
            <v>0</v>
          </cell>
          <cell r="M677" t="str">
            <v>LF</v>
          </cell>
          <cell r="N677">
            <v>0</v>
          </cell>
          <cell r="O677">
            <v>0</v>
          </cell>
        </row>
        <row r="678">
          <cell r="A678" t="str">
            <v>RISING</v>
          </cell>
          <cell r="B678" t="str">
            <v>RK4020B</v>
          </cell>
          <cell r="C678" t="str">
            <v/>
          </cell>
          <cell r="D678" t="str">
            <v>Rack 12 Gymballs</v>
          </cell>
          <cell r="E678" t="str">
            <v>Rack for 12 Gymballs</v>
          </cell>
          <cell r="F678" t="str">
            <v>276*64*180CM</v>
          </cell>
          <cell r="H678" t="str">
            <v>PIECE</v>
          </cell>
          <cell r="I678">
            <v>69</v>
          </cell>
          <cell r="J678">
            <v>0</v>
          </cell>
          <cell r="K678">
            <v>0</v>
          </cell>
          <cell r="L678">
            <v>0</v>
          </cell>
          <cell r="M678" t="str">
            <v>LF</v>
          </cell>
          <cell r="N678">
            <v>0</v>
          </cell>
          <cell r="O678">
            <v>0</v>
          </cell>
        </row>
        <row r="679">
          <cell r="A679" t="str">
            <v>RISING</v>
          </cell>
          <cell r="B679" t="str">
            <v>RK4060E</v>
          </cell>
          <cell r="C679">
            <v>0</v>
          </cell>
          <cell r="D679" t="str">
            <v>Rack 20 Kit Pump Sv</v>
          </cell>
          <cell r="E679" t="str">
            <v>RACK FOR 20 KITS PUMP</v>
          </cell>
          <cell r="F679">
            <v>0</v>
          </cell>
          <cell r="H679" t="str">
            <v>PIECE</v>
          </cell>
          <cell r="I679">
            <v>75</v>
          </cell>
          <cell r="J679">
            <v>0</v>
          </cell>
          <cell r="K679">
            <v>0</v>
          </cell>
          <cell r="L679">
            <v>0</v>
          </cell>
          <cell r="M679" t="str">
            <v>LF</v>
          </cell>
          <cell r="N679">
            <v>0</v>
          </cell>
          <cell r="O679">
            <v>0</v>
          </cell>
        </row>
        <row r="680">
          <cell r="A680" t="str">
            <v>RISING</v>
          </cell>
          <cell r="B680" t="str">
            <v>RK5401C</v>
          </cell>
          <cell r="C680">
            <v>2904</v>
          </cell>
          <cell r="D680" t="str">
            <v>Rack 20 Kits Pump Noir</v>
          </cell>
          <cell r="E680" t="str">
            <v>Pump Set rack</v>
          </cell>
          <cell r="F680">
            <v>0</v>
          </cell>
          <cell r="H680" t="str">
            <v>PIECE</v>
          </cell>
          <cell r="I680">
            <v>115</v>
          </cell>
          <cell r="J680">
            <v>0</v>
          </cell>
          <cell r="K680">
            <v>0</v>
          </cell>
          <cell r="L680">
            <v>0</v>
          </cell>
          <cell r="M680" t="str">
            <v>LF</v>
          </cell>
          <cell r="N680">
            <v>0.47586000000000006</v>
          </cell>
          <cell r="O680">
            <v>99</v>
          </cell>
        </row>
        <row r="681">
          <cell r="A681" t="str">
            <v>RISING</v>
          </cell>
          <cell r="C681">
            <v>1992</v>
          </cell>
          <cell r="D681" t="str">
            <v>Rack 20 Kits Pump Noir 2</v>
          </cell>
          <cell r="E681" t="str">
            <v>Rack 20 Kit Pump, black</v>
          </cell>
          <cell r="F681">
            <v>0</v>
          </cell>
          <cell r="H681" t="str">
            <v>PIECE</v>
          </cell>
          <cell r="I681">
            <v>106.5</v>
          </cell>
          <cell r="J681">
            <v>0</v>
          </cell>
          <cell r="K681">
            <v>0</v>
          </cell>
          <cell r="L681">
            <v>0</v>
          </cell>
          <cell r="M681" t="str">
            <v>LF</v>
          </cell>
          <cell r="N681">
            <v>9.6000000000000002E-2</v>
          </cell>
          <cell r="O681">
            <v>34</v>
          </cell>
        </row>
        <row r="682">
          <cell r="A682" t="str">
            <v>RISING</v>
          </cell>
          <cell r="B682" t="str">
            <v>QJ2001</v>
          </cell>
          <cell r="C682">
            <v>2345</v>
          </cell>
          <cell r="D682" t="str">
            <v>Rack 5 Medecine Ball</v>
          </cell>
          <cell r="E682" t="str">
            <v>Medecine Ball rack</v>
          </cell>
          <cell r="F682" t="str">
            <v>64X56X146CM</v>
          </cell>
          <cell r="H682" t="str">
            <v>PIECE</v>
          </cell>
          <cell r="I682">
            <v>28.6</v>
          </cell>
          <cell r="J682">
            <v>0</v>
          </cell>
          <cell r="K682">
            <v>0</v>
          </cell>
          <cell r="L682">
            <v>0</v>
          </cell>
          <cell r="M682" t="str">
            <v>LF</v>
          </cell>
          <cell r="N682">
            <v>0.150864</v>
          </cell>
          <cell r="O682">
            <v>24</v>
          </cell>
        </row>
        <row r="683">
          <cell r="A683" t="str">
            <v>RISING</v>
          </cell>
          <cell r="B683" t="str">
            <v>RK4010</v>
          </cell>
          <cell r="C683">
            <v>1704</v>
          </cell>
          <cell r="D683" t="str">
            <v>Rack 9 Gymball</v>
          </cell>
          <cell r="E683" t="str">
            <v>Adjustable Ball Rack</v>
          </cell>
          <cell r="F683">
            <v>0</v>
          </cell>
          <cell r="H683" t="str">
            <v>PIECE</v>
          </cell>
          <cell r="I683">
            <v>55</v>
          </cell>
          <cell r="J683">
            <v>0</v>
          </cell>
          <cell r="K683">
            <v>0</v>
          </cell>
          <cell r="L683">
            <v>0</v>
          </cell>
          <cell r="M683" t="str">
            <v>LF</v>
          </cell>
          <cell r="N683">
            <v>8.1625000000000003E-2</v>
          </cell>
          <cell r="O683">
            <v>12.2</v>
          </cell>
        </row>
        <row r="684">
          <cell r="A684" t="str">
            <v>RISING</v>
          </cell>
          <cell r="B684" t="str">
            <v>RK3060</v>
          </cell>
          <cell r="C684" t="str">
            <v/>
          </cell>
          <cell r="D684" t="str">
            <v>Rack accessoires</v>
          </cell>
          <cell r="E684" t="str">
            <v>Rack for accessories</v>
          </cell>
          <cell r="F684">
            <v>0</v>
          </cell>
          <cell r="H684" t="str">
            <v>PIECE</v>
          </cell>
          <cell r="I684">
            <v>50</v>
          </cell>
          <cell r="J684">
            <v>0</v>
          </cell>
          <cell r="K684">
            <v>0</v>
          </cell>
          <cell r="L684">
            <v>0</v>
          </cell>
          <cell r="M684" t="str">
            <v>LF</v>
          </cell>
          <cell r="N684">
            <v>0</v>
          </cell>
          <cell r="O684">
            <v>0</v>
          </cell>
        </row>
        <row r="685">
          <cell r="A685" t="str">
            <v>RISING</v>
          </cell>
          <cell r="B685" t="str">
            <v>RK1164</v>
          </cell>
          <cell r="C685">
            <v>1718</v>
          </cell>
          <cell r="D685" t="str">
            <v>Rack accessoires 2</v>
          </cell>
          <cell r="E685" t="str">
            <v>Rack for accessories</v>
          </cell>
          <cell r="F685">
            <v>0</v>
          </cell>
          <cell r="H685" t="str">
            <v>PIECE</v>
          </cell>
          <cell r="I685">
            <v>23</v>
          </cell>
          <cell r="J685">
            <v>0</v>
          </cell>
          <cell r="K685">
            <v>0</v>
          </cell>
          <cell r="L685">
            <v>0</v>
          </cell>
          <cell r="M685" t="str">
            <v>LF</v>
          </cell>
          <cell r="N685">
            <v>5.1486499999999994E-3</v>
          </cell>
          <cell r="O685">
            <v>17.5</v>
          </cell>
        </row>
        <row r="686">
          <cell r="A686" t="str">
            <v>RISING</v>
          </cell>
          <cell r="C686" t="str">
            <v/>
          </cell>
          <cell r="D686" t="str">
            <v>Rack à disques</v>
          </cell>
          <cell r="E686" t="str">
            <v>Plate rack</v>
          </cell>
          <cell r="F686">
            <v>0</v>
          </cell>
          <cell r="H686" t="str">
            <v>PIECE</v>
          </cell>
          <cell r="I686">
            <v>50</v>
          </cell>
          <cell r="J686">
            <v>0</v>
          </cell>
          <cell r="K686">
            <v>0</v>
          </cell>
          <cell r="L686">
            <v>0</v>
          </cell>
          <cell r="M686" t="str">
            <v>LF</v>
          </cell>
          <cell r="N686">
            <v>0</v>
          </cell>
          <cell r="O686">
            <v>0</v>
          </cell>
        </row>
        <row r="687">
          <cell r="A687" t="str">
            <v>RISING</v>
          </cell>
          <cell r="B687" t="str">
            <v>RK3010D</v>
          </cell>
          <cell r="C687" t="str">
            <v/>
          </cell>
          <cell r="D687" t="str">
            <v>Rack barres vertical 8 barres</v>
          </cell>
          <cell r="E687" t="str">
            <v>Bar support</v>
          </cell>
          <cell r="F687">
            <v>0</v>
          </cell>
          <cell r="H687" t="str">
            <v>PIECE</v>
          </cell>
          <cell r="I687">
            <v>23</v>
          </cell>
          <cell r="J687">
            <v>0</v>
          </cell>
          <cell r="K687">
            <v>0</v>
          </cell>
          <cell r="L687">
            <v>0</v>
          </cell>
          <cell r="M687" t="str">
            <v>LF</v>
          </cell>
          <cell r="N687">
            <v>7.5999999999999998E-2</v>
          </cell>
          <cell r="O687">
            <v>12</v>
          </cell>
        </row>
        <row r="688">
          <cell r="A688" t="str">
            <v>RISING</v>
          </cell>
          <cell r="B688" t="str">
            <v>RK1133</v>
          </cell>
          <cell r="C688">
            <v>1705</v>
          </cell>
          <cell r="D688" t="str">
            <v xml:space="preserve">Rack Disques </v>
          </cell>
          <cell r="E688" t="str">
            <v>Plate rack</v>
          </cell>
          <cell r="F688">
            <v>0</v>
          </cell>
          <cell r="H688" t="str">
            <v>PIECE</v>
          </cell>
          <cell r="I688">
            <v>29</v>
          </cell>
          <cell r="J688">
            <v>0</v>
          </cell>
          <cell r="K688">
            <v>0</v>
          </cell>
          <cell r="L688">
            <v>0</v>
          </cell>
          <cell r="M688" t="str">
            <v>LF</v>
          </cell>
          <cell r="N688">
            <v>0.17499999999999999</v>
          </cell>
          <cell r="O688">
            <v>15</v>
          </cell>
        </row>
        <row r="689">
          <cell r="A689" t="str">
            <v>RISING</v>
          </cell>
          <cell r="B689" t="str">
            <v>RK1110</v>
          </cell>
          <cell r="C689">
            <v>1970</v>
          </cell>
          <cell r="D689" t="str">
            <v>Rack Disques Bumper Vertical</v>
          </cell>
          <cell r="E689" t="str">
            <v>Bumper Plate vertical rack</v>
          </cell>
          <cell r="F689" t="str">
            <v>Tube size:45*2mm, height:75cm</v>
          </cell>
          <cell r="H689" t="str">
            <v>PIECE</v>
          </cell>
          <cell r="I689">
            <v>35</v>
          </cell>
          <cell r="J689">
            <v>0</v>
          </cell>
          <cell r="K689">
            <v>0</v>
          </cell>
          <cell r="L689">
            <v>0</v>
          </cell>
          <cell r="M689" t="str">
            <v>LF</v>
          </cell>
          <cell r="N689">
            <v>6.2370000000000002E-2</v>
          </cell>
          <cell r="O689">
            <v>10</v>
          </cell>
        </row>
        <row r="690">
          <cell r="A690" t="str">
            <v>RISING</v>
          </cell>
          <cell r="B690" t="str">
            <v>RK2213C</v>
          </cell>
          <cell r="C690" t="str">
            <v/>
          </cell>
          <cell r="D690" t="str">
            <v>Rack Haltères hex</v>
          </cell>
          <cell r="E690" t="str">
            <v>Dumbell Rack</v>
          </cell>
          <cell r="F690">
            <v>0</v>
          </cell>
          <cell r="H690" t="str">
            <v>PIECE</v>
          </cell>
          <cell r="I690">
            <v>69</v>
          </cell>
          <cell r="J690">
            <v>0</v>
          </cell>
          <cell r="K690">
            <v>0</v>
          </cell>
          <cell r="L690">
            <v>0</v>
          </cell>
          <cell r="M690" t="str">
            <v>LF</v>
          </cell>
          <cell r="N690">
            <v>0.151</v>
          </cell>
          <cell r="O690">
            <v>31</v>
          </cell>
        </row>
        <row r="691">
          <cell r="A691" t="str">
            <v>RISING</v>
          </cell>
          <cell r="B691" t="str">
            <v>RK2215Y</v>
          </cell>
          <cell r="C691">
            <v>3777</v>
          </cell>
          <cell r="D691" t="str">
            <v>Rack Haltères Hexagonales</v>
          </cell>
          <cell r="E691" t="str">
            <v>Dumbell Rack</v>
          </cell>
          <cell r="F691">
            <v>0</v>
          </cell>
          <cell r="H691" t="str">
            <v>PIECE</v>
          </cell>
          <cell r="I691">
            <v>90</v>
          </cell>
          <cell r="J691">
            <v>0</v>
          </cell>
          <cell r="K691">
            <v>0</v>
          </cell>
          <cell r="L691">
            <v>0</v>
          </cell>
          <cell r="M691" t="str">
            <v>LF</v>
          </cell>
          <cell r="N691">
            <v>0.24360600000000004</v>
          </cell>
          <cell r="O691">
            <v>100</v>
          </cell>
        </row>
        <row r="692">
          <cell r="A692" t="str">
            <v>RISING</v>
          </cell>
          <cell r="B692" t="str">
            <v>RK2067C</v>
          </cell>
          <cell r="C692" t="str">
            <v/>
          </cell>
          <cell r="D692" t="str">
            <v>Rack Haltères vinyles</v>
          </cell>
          <cell r="E692" t="str">
            <v>Dumbell rack</v>
          </cell>
          <cell r="F692">
            <v>0</v>
          </cell>
          <cell r="H692" t="str">
            <v>PIECE</v>
          </cell>
          <cell r="I692">
            <v>32</v>
          </cell>
          <cell r="J692">
            <v>0</v>
          </cell>
          <cell r="K692">
            <v>0</v>
          </cell>
          <cell r="L692">
            <v>0</v>
          </cell>
          <cell r="M692" t="str">
            <v>LF</v>
          </cell>
          <cell r="N692">
            <v>3.2000000000000001E-2</v>
          </cell>
          <cell r="O692">
            <v>11</v>
          </cell>
        </row>
        <row r="693">
          <cell r="A693" t="str">
            <v>RISING</v>
          </cell>
          <cell r="B693" t="str">
            <v>RK2506N</v>
          </cell>
          <cell r="C693" t="str">
            <v/>
          </cell>
          <cell r="D693" t="str">
            <v>Rack Haltères vinyles 2</v>
          </cell>
          <cell r="E693" t="str">
            <v>Dumbell rack</v>
          </cell>
          <cell r="F693" t="str">
            <v>105X45X130CM</v>
          </cell>
          <cell r="H693" t="str">
            <v>PIECE</v>
          </cell>
          <cell r="I693">
            <v>60</v>
          </cell>
          <cell r="J693">
            <v>0</v>
          </cell>
          <cell r="K693">
            <v>0</v>
          </cell>
          <cell r="L693">
            <v>0</v>
          </cell>
          <cell r="M693" t="str">
            <v>LF</v>
          </cell>
          <cell r="N693">
            <v>0</v>
          </cell>
          <cell r="O693">
            <v>0</v>
          </cell>
        </row>
        <row r="694">
          <cell r="A694" t="str">
            <v>RISING</v>
          </cell>
          <cell r="B694" t="str">
            <v>RK2215N</v>
          </cell>
          <cell r="C694" t="str">
            <v/>
          </cell>
          <cell r="D694" t="str">
            <v>Rack Kettlebell 10pcs</v>
          </cell>
          <cell r="E694" t="str">
            <v>Kettlebell rack</v>
          </cell>
          <cell r="F694">
            <v>0</v>
          </cell>
          <cell r="H694" t="str">
            <v>PIECE</v>
          </cell>
          <cell r="I694">
            <v>74</v>
          </cell>
          <cell r="J694">
            <v>0</v>
          </cell>
          <cell r="K694">
            <v>0</v>
          </cell>
          <cell r="L694">
            <v>0</v>
          </cell>
          <cell r="M694" t="str">
            <v>LF</v>
          </cell>
          <cell r="N694">
            <v>0.13500000000000001</v>
          </cell>
          <cell r="O694">
            <v>38</v>
          </cell>
        </row>
        <row r="695">
          <cell r="A695" t="str">
            <v>RISING</v>
          </cell>
          <cell r="B695" t="str">
            <v>RK1189A</v>
          </cell>
          <cell r="C695" t="str">
            <v/>
          </cell>
          <cell r="D695" t="str">
            <v>Rack Kettlebell 12pcs</v>
          </cell>
          <cell r="E695" t="str">
            <v>Kettlebell rack</v>
          </cell>
          <cell r="F695">
            <v>0</v>
          </cell>
          <cell r="H695" t="str">
            <v>PIECE</v>
          </cell>
          <cell r="I695">
            <v>123</v>
          </cell>
          <cell r="J695">
            <v>0</v>
          </cell>
          <cell r="K695">
            <v>0</v>
          </cell>
          <cell r="L695">
            <v>0</v>
          </cell>
          <cell r="M695" t="str">
            <v>LF</v>
          </cell>
          <cell r="N695">
            <v>0.36799999999999999</v>
          </cell>
          <cell r="O695">
            <v>55</v>
          </cell>
        </row>
        <row r="696">
          <cell r="A696" t="str">
            <v>RISING</v>
          </cell>
          <cell r="B696" t="str">
            <v>RK1189</v>
          </cell>
          <cell r="C696" t="str">
            <v/>
          </cell>
          <cell r="D696" t="str">
            <v>Rack Kettlebell 6pcs</v>
          </cell>
          <cell r="E696" t="str">
            <v>Kettlebell rack</v>
          </cell>
          <cell r="F696">
            <v>0</v>
          </cell>
          <cell r="H696" t="str">
            <v>PIECE</v>
          </cell>
          <cell r="I696">
            <v>64</v>
          </cell>
          <cell r="J696">
            <v>0</v>
          </cell>
          <cell r="K696">
            <v>0</v>
          </cell>
          <cell r="L696">
            <v>0</v>
          </cell>
          <cell r="M696" t="str">
            <v>LF</v>
          </cell>
          <cell r="N696">
            <v>0.24399999999999999</v>
          </cell>
          <cell r="O696">
            <v>30</v>
          </cell>
        </row>
        <row r="697">
          <cell r="A697" t="str">
            <v>RISING</v>
          </cell>
          <cell r="B697" t="str">
            <v>RK1187</v>
          </cell>
          <cell r="C697" t="str">
            <v/>
          </cell>
          <cell r="D697" t="str">
            <v>Rack Kettlebell 8pcs</v>
          </cell>
          <cell r="E697" t="str">
            <v>Kettlebell rack</v>
          </cell>
          <cell r="F697">
            <v>0</v>
          </cell>
          <cell r="H697" t="str">
            <v>PIECE</v>
          </cell>
          <cell r="I697">
            <v>44</v>
          </cell>
          <cell r="J697">
            <v>0</v>
          </cell>
          <cell r="K697">
            <v>0</v>
          </cell>
          <cell r="L697">
            <v>0</v>
          </cell>
          <cell r="M697" t="str">
            <v>LF</v>
          </cell>
          <cell r="N697">
            <v>8.1000000000000003E-2</v>
          </cell>
          <cell r="O697">
            <v>17</v>
          </cell>
        </row>
        <row r="698">
          <cell r="A698" t="str">
            <v>RISING</v>
          </cell>
          <cell r="B698" t="str">
            <v>RK1001C</v>
          </cell>
          <cell r="C698">
            <v>1716</v>
          </cell>
          <cell r="D698" t="str">
            <v>Rack Mural Ajustable Tapis</v>
          </cell>
          <cell r="E698" t="str">
            <v>Wall Mat Rack</v>
          </cell>
          <cell r="F698">
            <v>0</v>
          </cell>
          <cell r="H698" t="str">
            <v>SET</v>
          </cell>
          <cell r="I698">
            <v>14.5</v>
          </cell>
          <cell r="J698">
            <v>0</v>
          </cell>
          <cell r="K698">
            <v>0</v>
          </cell>
          <cell r="L698">
            <v>0</v>
          </cell>
          <cell r="M698" t="str">
            <v>LF</v>
          </cell>
          <cell r="N698">
            <v>3.7000000000000002E-3</v>
          </cell>
          <cell r="O698">
            <v>2.2000000000000002</v>
          </cell>
        </row>
        <row r="699">
          <cell r="A699" t="str">
            <v>RISING</v>
          </cell>
          <cell r="B699" t="str">
            <v>RK1001</v>
          </cell>
          <cell r="C699" t="str">
            <v/>
          </cell>
          <cell r="D699" t="str">
            <v>Rack Mural Tapis</v>
          </cell>
          <cell r="E699" t="str">
            <v>Wall Mat Rack</v>
          </cell>
          <cell r="F699">
            <v>0</v>
          </cell>
          <cell r="H699" t="str">
            <v>SET</v>
          </cell>
          <cell r="I699">
            <v>11.5</v>
          </cell>
          <cell r="J699">
            <v>0</v>
          </cell>
          <cell r="K699">
            <v>0</v>
          </cell>
          <cell r="L699">
            <v>0</v>
          </cell>
          <cell r="M699" t="str">
            <v>LF</v>
          </cell>
          <cell r="N699">
            <v>0</v>
          </cell>
          <cell r="O699">
            <v>0</v>
          </cell>
        </row>
        <row r="700">
          <cell r="A700" t="str">
            <v>RISING</v>
          </cell>
          <cell r="C700">
            <v>2347</v>
          </cell>
          <cell r="D700" t="str">
            <v>Rack Power Bag</v>
          </cell>
          <cell r="E700" t="str">
            <v>Power Bag Rack</v>
          </cell>
          <cell r="F700" t="str">
            <v xml:space="preserve">80*64*167.5CM </v>
          </cell>
          <cell r="H700" t="str">
            <v>PIECE</v>
          </cell>
          <cell r="I700">
            <v>66</v>
          </cell>
          <cell r="J700">
            <v>0</v>
          </cell>
          <cell r="K700">
            <v>0</v>
          </cell>
          <cell r="L700">
            <v>0</v>
          </cell>
          <cell r="M700" t="str">
            <v>LF</v>
          </cell>
          <cell r="N700">
            <v>0.239894</v>
          </cell>
          <cell r="O700">
            <v>14.4</v>
          </cell>
        </row>
        <row r="701">
          <cell r="A701" t="str">
            <v>RISING</v>
          </cell>
          <cell r="B701" t="str">
            <v>RK1002</v>
          </cell>
          <cell r="C701" t="str">
            <v/>
          </cell>
          <cell r="D701" t="str">
            <v>Rack Tapis au sol</v>
          </cell>
          <cell r="E701" t="str">
            <v>Mat Rack</v>
          </cell>
          <cell r="F701">
            <v>0</v>
          </cell>
          <cell r="H701" t="str">
            <v>PIECE</v>
          </cell>
          <cell r="I701">
            <v>28</v>
          </cell>
          <cell r="J701">
            <v>0</v>
          </cell>
          <cell r="K701">
            <v>0</v>
          </cell>
          <cell r="L701">
            <v>0</v>
          </cell>
          <cell r="M701" t="str">
            <v>LF</v>
          </cell>
          <cell r="N701">
            <v>0</v>
          </cell>
          <cell r="O701">
            <v>0</v>
          </cell>
        </row>
        <row r="702">
          <cell r="A702" t="str">
            <v>RISING</v>
          </cell>
          <cell r="B702" t="str">
            <v>QJ2006</v>
          </cell>
          <cell r="C702" t="str">
            <v/>
          </cell>
          <cell r="D702" t="str">
            <v>Rack Wall Ball</v>
          </cell>
          <cell r="E702" t="str">
            <v>Ball Rack</v>
          </cell>
          <cell r="F702" t="str">
            <v>85X85X135CM</v>
          </cell>
          <cell r="H702" t="str">
            <v>PIECE</v>
          </cell>
          <cell r="I702">
            <v>57</v>
          </cell>
          <cell r="J702">
            <v>0</v>
          </cell>
          <cell r="K702">
            <v>0</v>
          </cell>
          <cell r="L702">
            <v>0</v>
          </cell>
          <cell r="M702" t="str">
            <v>LF</v>
          </cell>
          <cell r="N702">
            <v>0</v>
          </cell>
          <cell r="O702">
            <v>0</v>
          </cell>
        </row>
        <row r="703">
          <cell r="A703" t="str">
            <v>RISING</v>
          </cell>
          <cell r="B703" t="str">
            <v>SR7706</v>
          </cell>
          <cell r="C703">
            <v>4024</v>
          </cell>
          <cell r="D703" t="str">
            <v>Rope Anchor</v>
          </cell>
          <cell r="E703" t="str">
            <v>Rope Anchor</v>
          </cell>
          <cell r="F703">
            <v>0</v>
          </cell>
          <cell r="H703" t="str">
            <v>PIECE</v>
          </cell>
          <cell r="I703">
            <v>2.5499999999999998</v>
          </cell>
          <cell r="J703">
            <v>0</v>
          </cell>
          <cell r="K703">
            <v>0</v>
          </cell>
          <cell r="L703">
            <v>0</v>
          </cell>
          <cell r="M703" t="str">
            <v>LF</v>
          </cell>
          <cell r="N703">
            <v>8.9999999999999998E-4</v>
          </cell>
          <cell r="O703">
            <v>1</v>
          </cell>
        </row>
        <row r="704">
          <cell r="A704" t="str">
            <v>RISING</v>
          </cell>
          <cell r="B704" t="str">
            <v>QT1037</v>
          </cell>
          <cell r="C704">
            <v>4023</v>
          </cell>
          <cell r="D704" t="str">
            <v>Rope Storage</v>
          </cell>
          <cell r="E704" t="str">
            <v>Rope Anchor</v>
          </cell>
          <cell r="F704">
            <v>0</v>
          </cell>
          <cell r="H704" t="str">
            <v>PIECE</v>
          </cell>
          <cell r="I704">
            <v>2.5</v>
          </cell>
          <cell r="J704">
            <v>0</v>
          </cell>
          <cell r="K704">
            <v>0</v>
          </cell>
          <cell r="L704">
            <v>0</v>
          </cell>
          <cell r="M704" t="str">
            <v>LF</v>
          </cell>
          <cell r="N704">
            <v>3.2000000000000002E-3</v>
          </cell>
          <cell r="O704">
            <v>1</v>
          </cell>
        </row>
        <row r="705">
          <cell r="A705" t="str">
            <v>RISING</v>
          </cell>
          <cell r="B705" t="str">
            <v>FR3001</v>
          </cell>
          <cell r="C705">
            <v>1971</v>
          </cell>
          <cell r="D705" t="str">
            <v>Rouleau de massage 3 en 1</v>
          </cell>
          <cell r="E705" t="str">
            <v>Foam Roller Set</v>
          </cell>
          <cell r="F705">
            <v>0</v>
          </cell>
          <cell r="H705" t="str">
            <v>SET</v>
          </cell>
          <cell r="I705">
            <v>7.5</v>
          </cell>
          <cell r="J705">
            <v>0</v>
          </cell>
          <cell r="K705">
            <v>0</v>
          </cell>
          <cell r="L705">
            <v>0</v>
          </cell>
          <cell r="M705" t="str">
            <v>LF</v>
          </cell>
          <cell r="N705">
            <v>1.3364999999999998E-2</v>
          </cell>
          <cell r="O705">
            <v>1.7</v>
          </cell>
        </row>
        <row r="706">
          <cell r="A706" t="str">
            <v>RISING</v>
          </cell>
          <cell r="B706" t="str">
            <v>CE5643</v>
          </cell>
          <cell r="C706">
            <v>1726</v>
          </cell>
          <cell r="D706" t="str">
            <v>Rouleau Bande Latex Light</v>
          </cell>
          <cell r="E706" t="str">
            <v>Latex Band Roll</v>
          </cell>
          <cell r="F706" t="str">
            <v>Light</v>
          </cell>
          <cell r="H706" t="str">
            <v>PIECE</v>
          </cell>
          <cell r="I706">
            <v>18.2</v>
          </cell>
          <cell r="J706">
            <v>0</v>
          </cell>
          <cell r="K706">
            <v>0</v>
          </cell>
          <cell r="L706">
            <v>0</v>
          </cell>
          <cell r="M706" t="str">
            <v>LF</v>
          </cell>
          <cell r="N706">
            <v>4.0499999999999998E-3</v>
          </cell>
          <cell r="O706">
            <v>1.1160000000000001</v>
          </cell>
        </row>
        <row r="707">
          <cell r="A707" t="str">
            <v>RISING</v>
          </cell>
          <cell r="B707" t="str">
            <v>CE5644</v>
          </cell>
          <cell r="C707">
            <v>1727</v>
          </cell>
          <cell r="D707" t="str">
            <v>Rouleau Bande Latex Medium</v>
          </cell>
          <cell r="E707" t="str">
            <v>Latex Band Roll</v>
          </cell>
          <cell r="F707" t="str">
            <v>Medium</v>
          </cell>
          <cell r="H707" t="str">
            <v>PIECE</v>
          </cell>
          <cell r="I707">
            <v>21.3</v>
          </cell>
          <cell r="J707">
            <v>0</v>
          </cell>
          <cell r="K707">
            <v>0</v>
          </cell>
          <cell r="L707">
            <v>0</v>
          </cell>
          <cell r="M707" t="str">
            <v>LF</v>
          </cell>
          <cell r="N707">
            <v>4.2119999999999996E-3</v>
          </cell>
          <cell r="O707">
            <v>1.45</v>
          </cell>
        </row>
        <row r="708">
          <cell r="A708" t="str">
            <v>RISING</v>
          </cell>
          <cell r="B708" t="str">
            <v>CE5645</v>
          </cell>
          <cell r="C708">
            <v>3491</v>
          </cell>
          <cell r="D708" t="str">
            <v>Rouleau Bande Latex Strong</v>
          </cell>
          <cell r="E708" t="str">
            <v>Latex Band Roll</v>
          </cell>
          <cell r="F708" t="str">
            <v>Strong</v>
          </cell>
          <cell r="H708" t="str">
            <v>PIECE</v>
          </cell>
          <cell r="I708">
            <v>24.2</v>
          </cell>
          <cell r="J708">
            <v>0</v>
          </cell>
          <cell r="K708">
            <v>0</v>
          </cell>
          <cell r="L708">
            <v>0</v>
          </cell>
          <cell r="M708" t="str">
            <v>LF</v>
          </cell>
          <cell r="N708">
            <v>4.4000000000000003E-3</v>
          </cell>
          <cell r="O708">
            <v>1.78</v>
          </cell>
        </row>
        <row r="709">
          <cell r="A709" t="str">
            <v>RISING</v>
          </cell>
          <cell r="B709" t="str">
            <v>FR2001</v>
          </cell>
          <cell r="C709">
            <v>3712</v>
          </cell>
          <cell r="D709" t="str">
            <v>Rumble Roller</v>
          </cell>
          <cell r="E709" t="str">
            <v>RUMBLE ROLLER</v>
          </cell>
          <cell r="F709">
            <v>0</v>
          </cell>
          <cell r="H709" t="str">
            <v>PIECE</v>
          </cell>
          <cell r="I709">
            <v>5.9</v>
          </cell>
          <cell r="J709">
            <v>0</v>
          </cell>
          <cell r="K709">
            <v>0</v>
          </cell>
          <cell r="L709">
            <v>0</v>
          </cell>
          <cell r="M709" t="str">
            <v>LF</v>
          </cell>
          <cell r="N709">
            <v>9.4847999999999998E-3</v>
          </cell>
          <cell r="O709">
            <v>0.85</v>
          </cell>
        </row>
        <row r="710">
          <cell r="A710" t="str">
            <v>RISING</v>
          </cell>
          <cell r="B710" t="str">
            <v>BG1011</v>
          </cell>
          <cell r="C710">
            <v>0</v>
          </cell>
          <cell r="D710" t="str">
            <v>Sac Bulgare 5Kg - PVC</v>
          </cell>
          <cell r="E710" t="str">
            <v>Bulgarian Bag 5kg</v>
          </cell>
          <cell r="F710" t="str">
            <v>PVC</v>
          </cell>
          <cell r="H710" t="str">
            <v>PIECE</v>
          </cell>
          <cell r="I710">
            <v>17</v>
          </cell>
          <cell r="J710">
            <v>0</v>
          </cell>
          <cell r="K710">
            <v>0</v>
          </cell>
          <cell r="L710">
            <v>0</v>
          </cell>
          <cell r="M710" t="str">
            <v>LF</v>
          </cell>
          <cell r="N710">
            <v>0</v>
          </cell>
          <cell r="O710">
            <v>0</v>
          </cell>
        </row>
        <row r="711">
          <cell r="A711" t="str">
            <v>RISING</v>
          </cell>
          <cell r="B711" t="str">
            <v>BG1011</v>
          </cell>
          <cell r="C711">
            <v>0</v>
          </cell>
          <cell r="D711" t="str">
            <v>Sac Bulgare 8Kg - PVC</v>
          </cell>
          <cell r="E711" t="str">
            <v>Bulgarian Bag 8kg</v>
          </cell>
          <cell r="F711" t="str">
            <v>PVC</v>
          </cell>
          <cell r="H711" t="str">
            <v>PIECE</v>
          </cell>
          <cell r="I711">
            <v>19</v>
          </cell>
          <cell r="J711">
            <v>0</v>
          </cell>
          <cell r="K711">
            <v>0</v>
          </cell>
          <cell r="L711">
            <v>0</v>
          </cell>
          <cell r="M711" t="str">
            <v>LF</v>
          </cell>
          <cell r="N711">
            <v>0</v>
          </cell>
          <cell r="O711">
            <v>0</v>
          </cell>
        </row>
        <row r="712">
          <cell r="A712" t="str">
            <v>RISING</v>
          </cell>
          <cell r="B712" t="str">
            <v>BG1011</v>
          </cell>
          <cell r="C712">
            <v>0</v>
          </cell>
          <cell r="D712" t="str">
            <v>Sac Bulgare 12Kg - PVC</v>
          </cell>
          <cell r="E712" t="str">
            <v>Bulgarian Bag 12kg</v>
          </cell>
          <cell r="F712" t="str">
            <v>PVC</v>
          </cell>
          <cell r="H712" t="str">
            <v>PIECE</v>
          </cell>
          <cell r="I712">
            <v>21</v>
          </cell>
          <cell r="J712">
            <v>0</v>
          </cell>
          <cell r="K712">
            <v>0</v>
          </cell>
          <cell r="L712">
            <v>0</v>
          </cell>
          <cell r="M712" t="str">
            <v>LF</v>
          </cell>
          <cell r="N712">
            <v>0</v>
          </cell>
          <cell r="O712">
            <v>0</v>
          </cell>
        </row>
        <row r="713">
          <cell r="A713" t="str">
            <v>RISING</v>
          </cell>
          <cell r="B713" t="str">
            <v>BG1011</v>
          </cell>
          <cell r="C713">
            <v>0</v>
          </cell>
          <cell r="D713" t="str">
            <v>Sac Bulgare 17Kg - PVC</v>
          </cell>
          <cell r="E713" t="str">
            <v>Bulgarian Bag 17kg</v>
          </cell>
          <cell r="F713" t="str">
            <v>PVC</v>
          </cell>
          <cell r="H713" t="str">
            <v>PIECE</v>
          </cell>
          <cell r="I713">
            <v>24</v>
          </cell>
          <cell r="J713">
            <v>0</v>
          </cell>
          <cell r="K713">
            <v>0</v>
          </cell>
          <cell r="L713">
            <v>0</v>
          </cell>
          <cell r="M713" t="str">
            <v>LF</v>
          </cell>
          <cell r="N713">
            <v>0</v>
          </cell>
          <cell r="O713">
            <v>0</v>
          </cell>
        </row>
        <row r="714">
          <cell r="A714" t="str">
            <v>RISING</v>
          </cell>
          <cell r="B714" t="str">
            <v>BG1011</v>
          </cell>
          <cell r="C714">
            <v>0</v>
          </cell>
          <cell r="D714" t="str">
            <v>Sac Bulgare 22Kg - PVC</v>
          </cell>
          <cell r="E714" t="str">
            <v>Bulgarian Bag 22kg</v>
          </cell>
          <cell r="F714" t="str">
            <v>PVC</v>
          </cell>
          <cell r="H714" t="str">
            <v>PIECE</v>
          </cell>
          <cell r="I714">
            <v>27</v>
          </cell>
          <cell r="J714">
            <v>0</v>
          </cell>
          <cell r="K714">
            <v>0</v>
          </cell>
          <cell r="L714">
            <v>0</v>
          </cell>
          <cell r="M714" t="str">
            <v>LF</v>
          </cell>
          <cell r="N714">
            <v>0</v>
          </cell>
          <cell r="O714">
            <v>0</v>
          </cell>
        </row>
        <row r="715">
          <cell r="A715" t="str">
            <v>RISING</v>
          </cell>
          <cell r="B715" t="str">
            <v>YB1002</v>
          </cell>
          <cell r="C715" t="str">
            <v/>
          </cell>
          <cell r="D715" t="str">
            <v>Sac Tapis Yoga</v>
          </cell>
          <cell r="E715" t="str">
            <v>Yoga Bag</v>
          </cell>
          <cell r="F715">
            <v>0</v>
          </cell>
          <cell r="H715" t="str">
            <v>PIECE</v>
          </cell>
          <cell r="I715">
            <v>0.6</v>
          </cell>
          <cell r="J715">
            <v>0</v>
          </cell>
          <cell r="K715">
            <v>0</v>
          </cell>
          <cell r="L715">
            <v>0</v>
          </cell>
          <cell r="M715" t="str">
            <v>LF</v>
          </cell>
          <cell r="N715">
            <v>0</v>
          </cell>
          <cell r="O715">
            <v>0</v>
          </cell>
        </row>
        <row r="716">
          <cell r="A716" t="str">
            <v>RISING</v>
          </cell>
          <cell r="B716" t="str">
            <v>SBL001</v>
          </cell>
          <cell r="C716">
            <v>3738</v>
          </cell>
          <cell r="D716" t="str">
            <v>Slamball 4Kg</v>
          </cell>
          <cell r="E716" t="str">
            <v>Slam Ball</v>
          </cell>
          <cell r="F716" t="str">
            <v>4kg</v>
          </cell>
          <cell r="H716" t="str">
            <v>PIECE</v>
          </cell>
          <cell r="I716">
            <v>3.6</v>
          </cell>
          <cell r="J716">
            <v>0</v>
          </cell>
          <cell r="K716">
            <v>0</v>
          </cell>
          <cell r="L716">
            <v>0</v>
          </cell>
          <cell r="M716" t="str">
            <v>LF</v>
          </cell>
          <cell r="N716">
            <v>1.2167000000000001E-2</v>
          </cell>
          <cell r="O716">
            <v>4.5</v>
          </cell>
        </row>
        <row r="717">
          <cell r="A717" t="str">
            <v>RISING</v>
          </cell>
          <cell r="B717" t="str">
            <v>SBL001</v>
          </cell>
          <cell r="C717">
            <v>3739</v>
          </cell>
          <cell r="D717" t="str">
            <v>Slamball 6Kg</v>
          </cell>
          <cell r="E717" t="str">
            <v>Slam Ball</v>
          </cell>
          <cell r="F717" t="str">
            <v>6kg</v>
          </cell>
          <cell r="H717" t="str">
            <v>PIECE</v>
          </cell>
          <cell r="I717">
            <v>4.4000000000000004</v>
          </cell>
          <cell r="J717">
            <v>0</v>
          </cell>
          <cell r="K717">
            <v>0</v>
          </cell>
          <cell r="L717">
            <v>0</v>
          </cell>
          <cell r="M717" t="str">
            <v>LF</v>
          </cell>
          <cell r="N717">
            <v>1.2167000000000001E-2</v>
          </cell>
          <cell r="O717">
            <v>6.5</v>
          </cell>
        </row>
        <row r="718">
          <cell r="A718" t="str">
            <v>RISING</v>
          </cell>
          <cell r="B718" t="str">
            <v>SBL001</v>
          </cell>
          <cell r="C718">
            <v>3740</v>
          </cell>
          <cell r="D718" t="str">
            <v>Slamball 8Kg</v>
          </cell>
          <cell r="E718" t="str">
            <v>Slam Ball</v>
          </cell>
          <cell r="F718" t="str">
            <v>8kg</v>
          </cell>
          <cell r="H718" t="str">
            <v>PIECE</v>
          </cell>
          <cell r="I718">
            <v>5.2</v>
          </cell>
          <cell r="J718">
            <v>0</v>
          </cell>
          <cell r="K718">
            <v>0</v>
          </cell>
          <cell r="L718">
            <v>0</v>
          </cell>
          <cell r="M718" t="str">
            <v>LF</v>
          </cell>
          <cell r="N718">
            <v>1.2167000000000001E-2</v>
          </cell>
          <cell r="O718">
            <v>8.5</v>
          </cell>
        </row>
        <row r="719">
          <cell r="A719" t="str">
            <v>RISING</v>
          </cell>
          <cell r="B719" t="str">
            <v>SBL001</v>
          </cell>
          <cell r="C719">
            <v>3741</v>
          </cell>
          <cell r="D719" t="str">
            <v>Slamball 10Kg</v>
          </cell>
          <cell r="E719" t="str">
            <v>Slam Ball</v>
          </cell>
          <cell r="F719" t="str">
            <v>10kg</v>
          </cell>
          <cell r="H719" t="str">
            <v>PIECE</v>
          </cell>
          <cell r="I719">
            <v>6.6</v>
          </cell>
          <cell r="J719">
            <v>0</v>
          </cell>
          <cell r="K719">
            <v>0</v>
          </cell>
          <cell r="L719">
            <v>0</v>
          </cell>
          <cell r="M719" t="str">
            <v>LF</v>
          </cell>
          <cell r="N719">
            <v>1.2167000000000001E-2</v>
          </cell>
          <cell r="O719">
            <v>10.5</v>
          </cell>
        </row>
        <row r="720">
          <cell r="A720" t="str">
            <v>RISING</v>
          </cell>
          <cell r="B720" t="str">
            <v>SBL001</v>
          </cell>
          <cell r="C720">
            <v>3742</v>
          </cell>
          <cell r="D720" t="str">
            <v>Slamball 15Kg</v>
          </cell>
          <cell r="E720" t="str">
            <v>Slam Ball</v>
          </cell>
          <cell r="F720" t="str">
            <v>15kg</v>
          </cell>
          <cell r="H720" t="str">
            <v>PIECE</v>
          </cell>
          <cell r="I720">
            <v>11.8</v>
          </cell>
          <cell r="J720">
            <v>0</v>
          </cell>
          <cell r="K720">
            <v>0</v>
          </cell>
          <cell r="L720">
            <v>0</v>
          </cell>
          <cell r="M720" t="str">
            <v>LF</v>
          </cell>
          <cell r="N720">
            <v>1.2167000000000001E-2</v>
          </cell>
          <cell r="O720">
            <v>15.5</v>
          </cell>
        </row>
        <row r="721">
          <cell r="A721" t="str">
            <v>RISING</v>
          </cell>
          <cell r="B721" t="str">
            <v>EM4211A</v>
          </cell>
          <cell r="C721">
            <v>4013</v>
          </cell>
          <cell r="D721" t="str">
            <v>Slider Discs</v>
          </cell>
          <cell r="E721" t="str">
            <v>Slider discs</v>
          </cell>
          <cell r="F721">
            <v>0</v>
          </cell>
          <cell r="H721" t="str">
            <v>PAIRE</v>
          </cell>
          <cell r="I721">
            <v>1.75</v>
          </cell>
          <cell r="J721">
            <v>0</v>
          </cell>
          <cell r="K721">
            <v>0</v>
          </cell>
          <cell r="L721">
            <v>0</v>
          </cell>
          <cell r="M721" t="str">
            <v>LF</v>
          </cell>
          <cell r="N721">
            <v>1.0625999999999999E-3</v>
          </cell>
          <cell r="O721">
            <v>0.12</v>
          </cell>
        </row>
        <row r="722">
          <cell r="A722" t="str">
            <v>RISING</v>
          </cell>
          <cell r="B722" t="str">
            <v>RK9001-G</v>
          </cell>
          <cell r="C722">
            <v>1931</v>
          </cell>
          <cell r="D722" t="str">
            <v>SR - Accessory Shelf</v>
          </cell>
          <cell r="E722" t="str">
            <v>SR - Accessory Shelf</v>
          </cell>
          <cell r="F722">
            <v>0</v>
          </cell>
          <cell r="H722" t="str">
            <v>PIECE</v>
          </cell>
          <cell r="I722">
            <v>17</v>
          </cell>
          <cell r="J722">
            <v>0</v>
          </cell>
          <cell r="K722">
            <v>0</v>
          </cell>
          <cell r="L722">
            <v>0</v>
          </cell>
          <cell r="M722" t="str">
            <v>LF</v>
          </cell>
          <cell r="N722">
            <v>3.6382499999999998E-2</v>
          </cell>
          <cell r="O722">
            <v>7</v>
          </cell>
        </row>
        <row r="723">
          <cell r="A723" t="str">
            <v>RISING</v>
          </cell>
          <cell r="B723" t="str">
            <v>RK9001-H</v>
          </cell>
          <cell r="C723">
            <v>1932</v>
          </cell>
          <cell r="D723" t="str">
            <v>SR - Bumper plate Shelf</v>
          </cell>
          <cell r="E723" t="str">
            <v>SR - Bumper plate Shelf</v>
          </cell>
          <cell r="F723">
            <v>0</v>
          </cell>
          <cell r="H723" t="str">
            <v>PIECE</v>
          </cell>
          <cell r="I723">
            <v>28.5</v>
          </cell>
          <cell r="J723">
            <v>0</v>
          </cell>
          <cell r="K723">
            <v>0</v>
          </cell>
          <cell r="L723">
            <v>0</v>
          </cell>
          <cell r="M723" t="str">
            <v>LF</v>
          </cell>
          <cell r="N723">
            <v>3.6382499999999998E-2</v>
          </cell>
          <cell r="O723">
            <v>11</v>
          </cell>
        </row>
        <row r="724">
          <cell r="A724" t="str">
            <v>RISING</v>
          </cell>
          <cell r="B724" t="str">
            <v>RK9001-E</v>
          </cell>
          <cell r="C724">
            <v>1933</v>
          </cell>
          <cell r="D724" t="str">
            <v>SR - Dumbbell Shelf</v>
          </cell>
          <cell r="E724" t="str">
            <v>SR - Dumbbell Shelf</v>
          </cell>
          <cell r="F724">
            <v>0</v>
          </cell>
          <cell r="H724" t="str">
            <v>PIECE</v>
          </cell>
          <cell r="I724">
            <v>71.5</v>
          </cell>
          <cell r="J724">
            <v>0</v>
          </cell>
          <cell r="K724">
            <v>0</v>
          </cell>
          <cell r="L724">
            <v>0</v>
          </cell>
          <cell r="M724" t="str">
            <v>LF</v>
          </cell>
          <cell r="N724">
            <v>0.11812499999999999</v>
          </cell>
          <cell r="O724">
            <v>13</v>
          </cell>
        </row>
        <row r="725">
          <cell r="A725" t="str">
            <v>RISING</v>
          </cell>
          <cell r="B725" t="str">
            <v>RK9001-B</v>
          </cell>
          <cell r="C725">
            <v>1934</v>
          </cell>
          <cell r="D725" t="str">
            <v>SR - Kettlebell Shelf</v>
          </cell>
          <cell r="E725" t="str">
            <v>SR - Kettlebell Shelf</v>
          </cell>
          <cell r="F725">
            <v>0</v>
          </cell>
          <cell r="H725" t="str">
            <v>PIECE</v>
          </cell>
          <cell r="I725">
            <v>30</v>
          </cell>
          <cell r="J725">
            <v>0</v>
          </cell>
          <cell r="K725">
            <v>0</v>
          </cell>
          <cell r="L725">
            <v>0</v>
          </cell>
          <cell r="M725" t="str">
            <v>LF</v>
          </cell>
          <cell r="N725">
            <v>3.6382499999999998E-2</v>
          </cell>
          <cell r="O725">
            <v>8</v>
          </cell>
        </row>
        <row r="726">
          <cell r="A726" t="str">
            <v>RISING</v>
          </cell>
          <cell r="B726" t="str">
            <v>RK9001-C</v>
          </cell>
          <cell r="C726">
            <v>1935</v>
          </cell>
          <cell r="D726" t="str">
            <v>SR - Medecine Ball Shelf</v>
          </cell>
          <cell r="E726" t="str">
            <v>SR - Medecine Ball Shelf</v>
          </cell>
          <cell r="F726">
            <v>0</v>
          </cell>
          <cell r="H726" t="str">
            <v>PIECE</v>
          </cell>
          <cell r="I726">
            <v>14</v>
          </cell>
          <cell r="J726">
            <v>0</v>
          </cell>
          <cell r="K726">
            <v>0</v>
          </cell>
          <cell r="L726">
            <v>0</v>
          </cell>
          <cell r="M726" t="str">
            <v>LF</v>
          </cell>
          <cell r="N726">
            <v>3.6382499999999998E-2</v>
          </cell>
          <cell r="O726">
            <v>8</v>
          </cell>
        </row>
        <row r="727">
          <cell r="A727" t="str">
            <v>RISING</v>
          </cell>
          <cell r="B727" t="str">
            <v>RK9007-B</v>
          </cell>
          <cell r="C727">
            <v>1936</v>
          </cell>
          <cell r="D727" t="str">
            <v>SR - Olympic Bar Storage</v>
          </cell>
          <cell r="E727" t="str">
            <v>SR - Olympic Bar Storage</v>
          </cell>
          <cell r="F727">
            <v>0</v>
          </cell>
          <cell r="H727" t="str">
            <v>PIECE</v>
          </cell>
          <cell r="I727">
            <v>4</v>
          </cell>
          <cell r="J727">
            <v>0</v>
          </cell>
          <cell r="K727">
            <v>0</v>
          </cell>
          <cell r="L727">
            <v>0</v>
          </cell>
          <cell r="M727" t="str">
            <v>LF</v>
          </cell>
          <cell r="N727">
            <v>6.3488000000000003E-2</v>
          </cell>
          <cell r="O727">
            <v>15</v>
          </cell>
        </row>
        <row r="728">
          <cell r="A728" t="str">
            <v>RISING</v>
          </cell>
          <cell r="B728" t="str">
            <v>RK9001-F</v>
          </cell>
          <cell r="C728">
            <v>1937</v>
          </cell>
          <cell r="D728" t="str">
            <v>SR - Plate Sleeve</v>
          </cell>
          <cell r="E728" t="str">
            <v>SR - Plate Sleeve</v>
          </cell>
          <cell r="F728">
            <v>0</v>
          </cell>
          <cell r="H728" t="str">
            <v>PIECE</v>
          </cell>
          <cell r="I728">
            <v>3</v>
          </cell>
          <cell r="J728">
            <v>0</v>
          </cell>
          <cell r="K728">
            <v>0</v>
          </cell>
          <cell r="L728">
            <v>0</v>
          </cell>
          <cell r="M728" t="str">
            <v>LF</v>
          </cell>
          <cell r="N728">
            <v>6.0375000000000003E-3</v>
          </cell>
          <cell r="O728">
            <v>2</v>
          </cell>
        </row>
        <row r="729">
          <cell r="A729" t="str">
            <v>RISING</v>
          </cell>
          <cell r="B729" t="str">
            <v>RK9001-A10</v>
          </cell>
          <cell r="C729">
            <v>1939</v>
          </cell>
          <cell r="D729" t="str">
            <v>SR - Upright Tube Storage Rack 1M</v>
          </cell>
          <cell r="E729" t="str">
            <v>SR - Upright Tube Storage Rack 1M</v>
          </cell>
          <cell r="F729" t="str">
            <v>1 set of 2 tubes</v>
          </cell>
          <cell r="H729" t="str">
            <v>PIECE</v>
          </cell>
          <cell r="I729">
            <v>15.8</v>
          </cell>
          <cell r="J729">
            <v>0</v>
          </cell>
          <cell r="K729">
            <v>0</v>
          </cell>
          <cell r="L729">
            <v>0</v>
          </cell>
          <cell r="M729" t="str">
            <v>LF</v>
          </cell>
          <cell r="N729">
            <v>6.1687499999999999E-2</v>
          </cell>
          <cell r="O729">
            <v>6</v>
          </cell>
        </row>
        <row r="730">
          <cell r="A730" t="str">
            <v>RISING</v>
          </cell>
          <cell r="B730" t="str">
            <v>RK9001-A15</v>
          </cell>
          <cell r="C730">
            <v>1938</v>
          </cell>
          <cell r="D730" t="str">
            <v>SR - Upright Tube Storage Rack 1,5M</v>
          </cell>
          <cell r="E730" t="str">
            <v>SR - Upright Tube Storage Rack 1,5M</v>
          </cell>
          <cell r="F730" t="str">
            <v>1 set of 2 tubes</v>
          </cell>
          <cell r="H730" t="str">
            <v>PIECE</v>
          </cell>
          <cell r="I730">
            <v>20.5</v>
          </cell>
          <cell r="J730">
            <v>0</v>
          </cell>
          <cell r="K730">
            <v>0</v>
          </cell>
          <cell r="L730">
            <v>0</v>
          </cell>
          <cell r="M730" t="str">
            <v>LF</v>
          </cell>
          <cell r="N730">
            <v>8.7187500000000001E-2</v>
          </cell>
          <cell r="O730">
            <v>8</v>
          </cell>
        </row>
        <row r="731">
          <cell r="A731" t="str">
            <v>RISING</v>
          </cell>
          <cell r="B731" t="str">
            <v>RK9001-A10W</v>
          </cell>
          <cell r="C731" t="str">
            <v/>
          </cell>
          <cell r="D731" t="str">
            <v>SR - Upright Tube Storage Rack 1M With Wheels</v>
          </cell>
          <cell r="E731" t="str">
            <v>SR - Upright Tube Storage Rack 1M With Wheels</v>
          </cell>
          <cell r="F731" t="str">
            <v>1 set of 2 tubes</v>
          </cell>
          <cell r="H731" t="str">
            <v>PIECE</v>
          </cell>
          <cell r="I731">
            <v>31.6</v>
          </cell>
          <cell r="J731">
            <v>0</v>
          </cell>
          <cell r="K731">
            <v>0</v>
          </cell>
          <cell r="L731">
            <v>0</v>
          </cell>
          <cell r="M731" t="str">
            <v>LF</v>
          </cell>
          <cell r="N731">
            <v>0</v>
          </cell>
          <cell r="O731">
            <v>0</v>
          </cell>
        </row>
        <row r="732">
          <cell r="A732" t="str">
            <v>RISING</v>
          </cell>
          <cell r="B732" t="str">
            <v>RK9001-A15W</v>
          </cell>
          <cell r="C732" t="str">
            <v/>
          </cell>
          <cell r="D732" t="str">
            <v>SR - Upright Tube Storage Rack 1,5M With Wheels</v>
          </cell>
          <cell r="E732" t="str">
            <v>SR - Upright Tube Storage Rack 1,5M With Wheels</v>
          </cell>
          <cell r="F732" t="str">
            <v>1 set of 2 tubes</v>
          </cell>
          <cell r="H732" t="str">
            <v>PIECE</v>
          </cell>
          <cell r="I732">
            <v>37</v>
          </cell>
          <cell r="J732">
            <v>0</v>
          </cell>
          <cell r="K732">
            <v>0</v>
          </cell>
          <cell r="L732">
            <v>0</v>
          </cell>
          <cell r="M732" t="str">
            <v>LF</v>
          </cell>
          <cell r="N732">
            <v>0</v>
          </cell>
          <cell r="O732">
            <v>0</v>
          </cell>
        </row>
        <row r="733">
          <cell r="A733" t="str">
            <v>RISING</v>
          </cell>
          <cell r="B733" t="str">
            <v>RK9001-D</v>
          </cell>
          <cell r="C733">
            <v>1940</v>
          </cell>
          <cell r="D733" t="str">
            <v>SR - Wall Ball Shelf</v>
          </cell>
          <cell r="E733" t="str">
            <v>SR - Wall Ball Shelf</v>
          </cell>
          <cell r="F733">
            <v>0</v>
          </cell>
          <cell r="H733" t="str">
            <v>PIECE</v>
          </cell>
          <cell r="I733">
            <v>15.5</v>
          </cell>
          <cell r="J733">
            <v>0</v>
          </cell>
          <cell r="K733">
            <v>0</v>
          </cell>
          <cell r="L733">
            <v>0</v>
          </cell>
          <cell r="M733" t="str">
            <v>LF</v>
          </cell>
          <cell r="N733">
            <v>3.6382499999999998E-2</v>
          </cell>
          <cell r="O733">
            <v>10</v>
          </cell>
        </row>
        <row r="734">
          <cell r="A734" t="str">
            <v>RISING</v>
          </cell>
          <cell r="B734" t="str">
            <v>QT1047</v>
          </cell>
          <cell r="C734">
            <v>1941</v>
          </cell>
          <cell r="D734" t="str">
            <v>Steel Jerk Block</v>
          </cell>
          <cell r="E734" t="str">
            <v>Steel Jerk Block</v>
          </cell>
          <cell r="F734" t="str">
            <v>from 889mm to 1089mm.</v>
          </cell>
          <cell r="H734" t="str">
            <v>PAIRE</v>
          </cell>
          <cell r="I734">
            <v>165</v>
          </cell>
          <cell r="J734">
            <v>0</v>
          </cell>
          <cell r="K734">
            <v>0</v>
          </cell>
          <cell r="L734">
            <v>0</v>
          </cell>
          <cell r="M734" t="str">
            <v>LF</v>
          </cell>
          <cell r="N734">
            <v>1.0373840000000001</v>
          </cell>
          <cell r="O734">
            <v>122</v>
          </cell>
        </row>
        <row r="735">
          <cell r="A735" t="str">
            <v>RISING</v>
          </cell>
          <cell r="B735" t="str">
            <v>SP1008</v>
          </cell>
          <cell r="C735">
            <v>1738</v>
          </cell>
          <cell r="D735" t="str">
            <v>Step Aerobic</v>
          </cell>
          <cell r="E735" t="str">
            <v>Aerobic Step</v>
          </cell>
          <cell r="F735">
            <v>0</v>
          </cell>
          <cell r="H735" t="str">
            <v>PIECE</v>
          </cell>
          <cell r="I735">
            <v>30.8</v>
          </cell>
          <cell r="J735">
            <v>0</v>
          </cell>
          <cell r="K735">
            <v>0</v>
          </cell>
          <cell r="L735">
            <v>0</v>
          </cell>
          <cell r="M735" t="str">
            <v>LF</v>
          </cell>
          <cell r="N735">
            <v>6.5600000000000006E-2</v>
          </cell>
          <cell r="O735">
            <v>9</v>
          </cell>
        </row>
        <row r="736">
          <cell r="A736" t="str">
            <v>RISING</v>
          </cell>
          <cell r="B736" t="str">
            <v>SP1001</v>
          </cell>
          <cell r="C736">
            <v>0</v>
          </cell>
          <cell r="D736" t="str">
            <v xml:space="preserve">Step Club </v>
          </cell>
          <cell r="E736" t="str">
            <v>Aerobic Step</v>
          </cell>
          <cell r="F736">
            <v>0</v>
          </cell>
          <cell r="H736" t="str">
            <v>PIECE</v>
          </cell>
          <cell r="I736">
            <v>10.199999999999999</v>
          </cell>
          <cell r="J736">
            <v>0</v>
          </cell>
          <cell r="K736">
            <v>0</v>
          </cell>
          <cell r="L736">
            <v>0</v>
          </cell>
          <cell r="M736" t="str">
            <v>LF</v>
          </cell>
          <cell r="N736">
            <v>2.92E-2</v>
          </cell>
          <cell r="O736">
            <v>3</v>
          </cell>
        </row>
        <row r="737">
          <cell r="A737" t="str">
            <v>RISING</v>
          </cell>
          <cell r="B737" t="str">
            <v>QT1106S</v>
          </cell>
          <cell r="C737">
            <v>1972</v>
          </cell>
          <cell r="D737" t="str">
            <v>Soft Plyobox Set 3 en 1</v>
          </cell>
          <cell r="E737" t="str">
            <v>SOFT PLYOMETRIC BOX</v>
          </cell>
          <cell r="F737" t="str">
            <v>60*50*30CM</v>
          </cell>
          <cell r="H737" t="str">
            <v>PIECE</v>
          </cell>
          <cell r="I737">
            <v>53</v>
          </cell>
          <cell r="J737">
            <v>0</v>
          </cell>
          <cell r="K737">
            <v>0</v>
          </cell>
          <cell r="L737">
            <v>0</v>
          </cell>
          <cell r="M737" t="str">
            <v>LF</v>
          </cell>
          <cell r="N737">
            <v>6.3488000000000003E-2</v>
          </cell>
          <cell r="O737">
            <v>15</v>
          </cell>
        </row>
        <row r="738">
          <cell r="A738" t="str">
            <v>RISING</v>
          </cell>
          <cell r="B738" t="str">
            <v>QT1106S</v>
          </cell>
          <cell r="C738" t="str">
            <v/>
          </cell>
          <cell r="D738" t="str">
            <v>Soft Plyobox Set 3 en 1 (2)</v>
          </cell>
          <cell r="E738" t="str">
            <v>SOFT PLYOMETRIC BOX</v>
          </cell>
          <cell r="F738" t="str">
            <v>76*61*51CM</v>
          </cell>
          <cell r="H738" t="str">
            <v>PIECE</v>
          </cell>
          <cell r="I738">
            <v>75</v>
          </cell>
          <cell r="J738">
            <v>0</v>
          </cell>
          <cell r="K738">
            <v>0</v>
          </cell>
          <cell r="L738">
            <v>0</v>
          </cell>
          <cell r="M738" t="str">
            <v>LF</v>
          </cell>
          <cell r="N738">
            <v>0</v>
          </cell>
          <cell r="O738">
            <v>0</v>
          </cell>
        </row>
        <row r="739">
          <cell r="A739" t="str">
            <v>RISING</v>
          </cell>
          <cell r="B739" t="str">
            <v>CL-55</v>
          </cell>
          <cell r="C739">
            <v>0</v>
          </cell>
          <cell r="D739" t="str">
            <v>Straps stop disques</v>
          </cell>
          <cell r="E739" t="str">
            <v>Strap collars</v>
          </cell>
          <cell r="F739">
            <v>0</v>
          </cell>
          <cell r="H739" t="str">
            <v>PAIRE</v>
          </cell>
          <cell r="I739">
            <v>2.8</v>
          </cell>
          <cell r="J739">
            <v>0</v>
          </cell>
          <cell r="K739">
            <v>0</v>
          </cell>
          <cell r="L739">
            <v>0</v>
          </cell>
          <cell r="M739" t="str">
            <v>LF</v>
          </cell>
          <cell r="N739">
            <v>0</v>
          </cell>
          <cell r="O739">
            <v>0</v>
          </cell>
        </row>
        <row r="740">
          <cell r="A740" t="str">
            <v>RISING</v>
          </cell>
          <cell r="B740" t="str">
            <v>CA1113</v>
          </cell>
          <cell r="C740" t="str">
            <v/>
          </cell>
          <cell r="D740" t="str">
            <v>Support Poignet</v>
          </cell>
          <cell r="E740" t="str">
            <v>Wrist support</v>
          </cell>
          <cell r="F740" t="str">
            <v>MATERIAL:NEOPRENE,COLOR:BLACK</v>
          </cell>
          <cell r="H740" t="str">
            <v>SET</v>
          </cell>
          <cell r="I740">
            <v>0.75</v>
          </cell>
          <cell r="J740">
            <v>0</v>
          </cell>
          <cell r="K740">
            <v>0</v>
          </cell>
          <cell r="L740">
            <v>0</v>
          </cell>
          <cell r="M740" t="str">
            <v>LF</v>
          </cell>
          <cell r="N740">
            <v>5.1486500000000003E-3</v>
          </cell>
          <cell r="O740">
            <v>1.2</v>
          </cell>
        </row>
        <row r="741">
          <cell r="A741" t="str">
            <v>RISING</v>
          </cell>
          <cell r="B741" t="str">
            <v>CE6500B</v>
          </cell>
          <cell r="C741">
            <v>3559</v>
          </cell>
          <cell r="D741" t="str">
            <v>Suspension Trainer Jaune</v>
          </cell>
          <cell r="E741" t="str">
            <v>SUSPENSION SYSTEM</v>
          </cell>
          <cell r="F741" t="str">
            <v>Color: Black &amp; Yellow</v>
          </cell>
          <cell r="H741" t="str">
            <v>PIECE</v>
          </cell>
          <cell r="I741">
            <v>17.2</v>
          </cell>
          <cell r="J741">
            <v>0</v>
          </cell>
          <cell r="K741">
            <v>0</v>
          </cell>
          <cell r="L741">
            <v>0</v>
          </cell>
          <cell r="M741" t="str">
            <v>LF</v>
          </cell>
          <cell r="N741">
            <v>5.1000000000000004E-3</v>
          </cell>
          <cell r="O741">
            <v>1.2</v>
          </cell>
        </row>
        <row r="742">
          <cell r="A742" t="str">
            <v>RISING</v>
          </cell>
          <cell r="B742" t="str">
            <v>CE6500B</v>
          </cell>
          <cell r="C742">
            <v>1973</v>
          </cell>
          <cell r="D742" t="str">
            <v>Suspension Trainer Rose</v>
          </cell>
          <cell r="E742" t="str">
            <v>SUSPENSION SYSTEM</v>
          </cell>
          <cell r="F742" t="str">
            <v>Color: Pink</v>
          </cell>
          <cell r="H742" t="str">
            <v>PIECE</v>
          </cell>
          <cell r="I742">
            <v>17.2</v>
          </cell>
          <cell r="J742">
            <v>0</v>
          </cell>
          <cell r="K742">
            <v>0</v>
          </cell>
          <cell r="L742">
            <v>0</v>
          </cell>
          <cell r="M742" t="str">
            <v>LF</v>
          </cell>
          <cell r="N742">
            <v>5.1000000000000004E-3</v>
          </cell>
          <cell r="O742">
            <v>1.2</v>
          </cell>
        </row>
        <row r="743">
          <cell r="A743" t="str">
            <v>RISING</v>
          </cell>
          <cell r="B743" t="str">
            <v>AF5004A</v>
          </cell>
          <cell r="C743">
            <v>0</v>
          </cell>
          <cell r="D743" t="str">
            <v>Suspension Trainer 2</v>
          </cell>
          <cell r="E743" t="str">
            <v>SUSPENSION SYSTEM 2</v>
          </cell>
          <cell r="F743">
            <v>0</v>
          </cell>
          <cell r="H743" t="str">
            <v>SET</v>
          </cell>
          <cell r="I743">
            <v>26</v>
          </cell>
          <cell r="J743">
            <v>0</v>
          </cell>
          <cell r="K743">
            <v>0</v>
          </cell>
          <cell r="L743">
            <v>0</v>
          </cell>
          <cell r="M743" t="str">
            <v>LF</v>
          </cell>
          <cell r="N743">
            <v>5.1486500000000003E-3</v>
          </cell>
          <cell r="O743">
            <v>1.2</v>
          </cell>
        </row>
        <row r="744">
          <cell r="A744" t="str">
            <v>RISING</v>
          </cell>
          <cell r="B744" t="str">
            <v>SSH001</v>
          </cell>
          <cell r="C744">
            <v>0</v>
          </cell>
          <cell r="D744" t="str">
            <v>Suspension Trainer HOOK</v>
          </cell>
          <cell r="E744" t="str">
            <v>Suspension Trainer HOOK</v>
          </cell>
          <cell r="F744">
            <v>0</v>
          </cell>
          <cell r="H744" t="str">
            <v>PIECE</v>
          </cell>
          <cell r="I744">
            <v>3</v>
          </cell>
          <cell r="J744">
            <v>0</v>
          </cell>
          <cell r="K744">
            <v>0</v>
          </cell>
          <cell r="L744">
            <v>0</v>
          </cell>
          <cell r="M744" t="str">
            <v>LF</v>
          </cell>
          <cell r="N744">
            <v>0</v>
          </cell>
          <cell r="O744">
            <v>0</v>
          </cell>
        </row>
        <row r="745">
          <cell r="A745" t="str">
            <v>RISING</v>
          </cell>
          <cell r="C745">
            <v>1750</v>
          </cell>
          <cell r="D745" t="str">
            <v>Tapis PVC MCS</v>
          </cell>
          <cell r="E745" t="str">
            <v xml:space="preserve"> </v>
          </cell>
          <cell r="F745" t="str">
            <v>173*60*0.4cm, blue</v>
          </cell>
          <cell r="H745" t="str">
            <v>PIECE</v>
          </cell>
          <cell r="I745">
            <v>2.2999999999999998</v>
          </cell>
          <cell r="J745">
            <v>0</v>
          </cell>
          <cell r="K745">
            <v>0</v>
          </cell>
          <cell r="L745">
            <v>0</v>
          </cell>
          <cell r="M745" t="str">
            <v>LF</v>
          </cell>
          <cell r="N745">
            <v>0</v>
          </cell>
          <cell r="O745">
            <v>0</v>
          </cell>
        </row>
        <row r="746">
          <cell r="A746" t="str">
            <v>RISING</v>
          </cell>
          <cell r="C746">
            <v>1744</v>
          </cell>
          <cell r="D746" t="str">
            <v>Tapis 140cm TPE</v>
          </cell>
          <cell r="E746" t="str">
            <v>TPE Mat 140cm</v>
          </cell>
          <cell r="F746">
            <v>0</v>
          </cell>
          <cell r="H746" t="str">
            <v>PIECE</v>
          </cell>
          <cell r="I746">
            <v>14.5</v>
          </cell>
          <cell r="J746">
            <v>0</v>
          </cell>
          <cell r="K746">
            <v>0</v>
          </cell>
          <cell r="L746">
            <v>0</v>
          </cell>
          <cell r="M746" t="str">
            <v>LF</v>
          </cell>
          <cell r="N746">
            <v>1.8122751999999999E-2</v>
          </cell>
          <cell r="O746">
            <v>2.1</v>
          </cell>
        </row>
        <row r="747">
          <cell r="A747" t="str">
            <v>RISING</v>
          </cell>
          <cell r="C747" t="str">
            <v/>
          </cell>
          <cell r="D747" t="str">
            <v>Tapis Anti-glisse Step</v>
          </cell>
          <cell r="E747" t="str">
            <v>Non slip mat</v>
          </cell>
          <cell r="F747" t="str">
            <v>Size:45cm*100cm,Packing :1pc/polybag</v>
          </cell>
          <cell r="H747" t="str">
            <v>PIECE</v>
          </cell>
          <cell r="I747">
            <v>0.65</v>
          </cell>
          <cell r="J747">
            <v>0</v>
          </cell>
          <cell r="K747">
            <v>0</v>
          </cell>
          <cell r="L747">
            <v>0</v>
          </cell>
          <cell r="M747" t="str">
            <v>LF</v>
          </cell>
          <cell r="N747">
            <v>0</v>
          </cell>
          <cell r="O747">
            <v>0</v>
          </cell>
        </row>
        <row r="748">
          <cell r="A748" t="str">
            <v>RISING</v>
          </cell>
          <cell r="B748" t="str">
            <v>CT1001</v>
          </cell>
          <cell r="C748">
            <v>3563</v>
          </cell>
          <cell r="D748" t="str">
            <v>Timer Pro</v>
          </cell>
          <cell r="E748" t="str">
            <v>TIMER</v>
          </cell>
          <cell r="F748" t="str">
            <v>4'' height  6 digits</v>
          </cell>
          <cell r="H748" t="str">
            <v>PIECE</v>
          </cell>
          <cell r="I748">
            <v>78</v>
          </cell>
          <cell r="J748">
            <v>0</v>
          </cell>
          <cell r="K748">
            <v>0</v>
          </cell>
          <cell r="L748">
            <v>0</v>
          </cell>
          <cell r="M748" t="str">
            <v>LF</v>
          </cell>
          <cell r="N748">
            <v>2.2499999999999999E-2</v>
          </cell>
          <cell r="O748">
            <v>3</v>
          </cell>
        </row>
        <row r="749">
          <cell r="A749" t="str">
            <v>RISING</v>
          </cell>
          <cell r="B749" t="str">
            <v>CF6236</v>
          </cell>
          <cell r="C749">
            <v>2327</v>
          </cell>
          <cell r="D749" t="str">
            <v>Traineau À Lestées</v>
          </cell>
          <cell r="E749" t="str">
            <v>SLED</v>
          </cell>
          <cell r="F749">
            <v>0</v>
          </cell>
          <cell r="H749" t="str">
            <v>PIECE</v>
          </cell>
          <cell r="I749">
            <v>68</v>
          </cell>
          <cell r="J749">
            <v>0</v>
          </cell>
          <cell r="K749">
            <v>0</v>
          </cell>
          <cell r="L749">
            <v>0</v>
          </cell>
          <cell r="M749" t="str">
            <v>LF</v>
          </cell>
          <cell r="N749">
            <v>0.18972</v>
          </cell>
          <cell r="O749">
            <v>27</v>
          </cell>
        </row>
        <row r="750">
          <cell r="A750" t="str">
            <v>RISING</v>
          </cell>
          <cell r="C750">
            <v>1944</v>
          </cell>
          <cell r="D750" t="str">
            <v>Trampoline</v>
          </cell>
          <cell r="E750" t="str">
            <v>Trampoline</v>
          </cell>
          <cell r="F750">
            <v>0</v>
          </cell>
          <cell r="H750" t="str">
            <v>PIECE</v>
          </cell>
          <cell r="I750">
            <v>17</v>
          </cell>
          <cell r="J750">
            <v>0</v>
          </cell>
          <cell r="K750">
            <v>0</v>
          </cell>
          <cell r="L750">
            <v>0</v>
          </cell>
          <cell r="M750" t="str">
            <v>LF</v>
          </cell>
          <cell r="N750">
            <v>5.8349499999999999E-2</v>
          </cell>
          <cell r="O750">
            <v>8.5</v>
          </cell>
        </row>
        <row r="751">
          <cell r="A751" t="str">
            <v>RISING</v>
          </cell>
          <cell r="B751" t="str">
            <v>WB1021T</v>
          </cell>
          <cell r="C751">
            <v>2342</v>
          </cell>
          <cell r="D751" t="str">
            <v>Wall Ball 3Kgs</v>
          </cell>
          <cell r="E751" t="str">
            <v>Wall Ball 3Kgs</v>
          </cell>
          <cell r="F751">
            <v>0</v>
          </cell>
          <cell r="H751" t="str">
            <v>PIECE</v>
          </cell>
          <cell r="I751">
            <v>13.3</v>
          </cell>
          <cell r="J751">
            <v>0</v>
          </cell>
          <cell r="K751">
            <v>0</v>
          </cell>
          <cell r="L751">
            <v>0</v>
          </cell>
          <cell r="M751" t="str">
            <v>LF</v>
          </cell>
          <cell r="N751">
            <v>0</v>
          </cell>
          <cell r="O751">
            <v>0</v>
          </cell>
        </row>
        <row r="752">
          <cell r="A752" t="str">
            <v>RISING</v>
          </cell>
          <cell r="B752" t="str">
            <v>WB1021T</v>
          </cell>
          <cell r="C752" t="str">
            <v/>
          </cell>
          <cell r="D752" t="str">
            <v>Wall Ball 4Kgs</v>
          </cell>
          <cell r="E752" t="str">
            <v>Wall Ball 4Kgs</v>
          </cell>
          <cell r="F752">
            <v>0</v>
          </cell>
          <cell r="H752" t="str">
            <v>PIECE</v>
          </cell>
          <cell r="I752">
            <v>13.6</v>
          </cell>
          <cell r="J752">
            <v>0</v>
          </cell>
          <cell r="K752">
            <v>0</v>
          </cell>
          <cell r="L752">
            <v>0</v>
          </cell>
          <cell r="M752" t="str">
            <v>LF</v>
          </cell>
          <cell r="N752">
            <v>0</v>
          </cell>
          <cell r="O752">
            <v>0</v>
          </cell>
        </row>
        <row r="753">
          <cell r="A753" t="str">
            <v>RISING</v>
          </cell>
          <cell r="B753" t="str">
            <v>WB1021T</v>
          </cell>
          <cell r="C753" t="str">
            <v/>
          </cell>
          <cell r="D753" t="str">
            <v>Wall Ball 5Kgs</v>
          </cell>
          <cell r="E753" t="str">
            <v>Wall Ball 5Kgs</v>
          </cell>
          <cell r="F753">
            <v>0</v>
          </cell>
          <cell r="H753" t="str">
            <v>PIECE</v>
          </cell>
          <cell r="I753">
            <v>13.9</v>
          </cell>
          <cell r="J753">
            <v>0</v>
          </cell>
          <cell r="K753">
            <v>0</v>
          </cell>
          <cell r="L753">
            <v>0</v>
          </cell>
          <cell r="M753" t="str">
            <v>LF</v>
          </cell>
          <cell r="N753">
            <v>0</v>
          </cell>
          <cell r="O753">
            <v>0</v>
          </cell>
        </row>
        <row r="754">
          <cell r="A754" t="str">
            <v>RISING</v>
          </cell>
          <cell r="B754" t="str">
            <v>WB1021T</v>
          </cell>
          <cell r="C754">
            <v>2343</v>
          </cell>
          <cell r="D754" t="str">
            <v>Wall Ball 6Kgs</v>
          </cell>
          <cell r="E754" t="str">
            <v>Wall Ball 6Kgs</v>
          </cell>
          <cell r="F754">
            <v>0</v>
          </cell>
          <cell r="H754" t="str">
            <v>PIECE</v>
          </cell>
          <cell r="I754">
            <v>14.2</v>
          </cell>
          <cell r="J754">
            <v>0</v>
          </cell>
          <cell r="K754">
            <v>0</v>
          </cell>
          <cell r="L754">
            <v>0</v>
          </cell>
          <cell r="M754" t="str">
            <v>LF</v>
          </cell>
          <cell r="N754">
            <v>0</v>
          </cell>
          <cell r="O754">
            <v>0</v>
          </cell>
        </row>
        <row r="755">
          <cell r="A755" t="str">
            <v>RISING</v>
          </cell>
          <cell r="B755" t="str">
            <v>WB1021T</v>
          </cell>
          <cell r="C755" t="str">
            <v/>
          </cell>
          <cell r="D755" t="str">
            <v>Wall Ball 7Kgs</v>
          </cell>
          <cell r="E755" t="str">
            <v>Wall Ball 7Kgs</v>
          </cell>
          <cell r="F755">
            <v>0</v>
          </cell>
          <cell r="H755" t="str">
            <v>PIECE</v>
          </cell>
          <cell r="I755">
            <v>14.5</v>
          </cell>
          <cell r="J755">
            <v>0</v>
          </cell>
          <cell r="K755">
            <v>0</v>
          </cell>
          <cell r="L755">
            <v>0</v>
          </cell>
          <cell r="M755" t="str">
            <v>LF</v>
          </cell>
          <cell r="N755">
            <v>0</v>
          </cell>
          <cell r="O755">
            <v>0</v>
          </cell>
        </row>
        <row r="756">
          <cell r="A756" t="str">
            <v>RISING</v>
          </cell>
          <cell r="B756" t="str">
            <v>WB1021T</v>
          </cell>
          <cell r="C756" t="str">
            <v/>
          </cell>
          <cell r="D756" t="str">
            <v>Wall Ball 8Kgs</v>
          </cell>
          <cell r="E756" t="str">
            <v>Wall Ball 8Kgs</v>
          </cell>
          <cell r="F756">
            <v>0</v>
          </cell>
          <cell r="H756" t="str">
            <v>PIECE</v>
          </cell>
          <cell r="I756">
            <v>14.8</v>
          </cell>
          <cell r="J756">
            <v>0</v>
          </cell>
          <cell r="K756">
            <v>0</v>
          </cell>
          <cell r="L756">
            <v>0</v>
          </cell>
          <cell r="M756" t="str">
            <v>LF</v>
          </cell>
          <cell r="N756">
            <v>0</v>
          </cell>
          <cell r="O756">
            <v>0</v>
          </cell>
        </row>
        <row r="757">
          <cell r="A757" t="str">
            <v>RISING</v>
          </cell>
          <cell r="B757" t="str">
            <v>WB1021T</v>
          </cell>
          <cell r="C757">
            <v>2344</v>
          </cell>
          <cell r="D757" t="str">
            <v>Wall Ball 9Kgs</v>
          </cell>
          <cell r="E757" t="str">
            <v>Wall Ball 9Kgs</v>
          </cell>
          <cell r="F757">
            <v>0</v>
          </cell>
          <cell r="H757" t="str">
            <v>PIECE</v>
          </cell>
          <cell r="I757">
            <v>15.1</v>
          </cell>
          <cell r="J757">
            <v>0</v>
          </cell>
          <cell r="K757">
            <v>0</v>
          </cell>
          <cell r="L757">
            <v>0</v>
          </cell>
          <cell r="M757" t="str">
            <v>LF</v>
          </cell>
          <cell r="N757">
            <v>0</v>
          </cell>
          <cell r="O757">
            <v>0</v>
          </cell>
        </row>
        <row r="758">
          <cell r="A758" t="str">
            <v>RISING</v>
          </cell>
          <cell r="B758" t="str">
            <v>WB1021T</v>
          </cell>
          <cell r="C758" t="str">
            <v/>
          </cell>
          <cell r="D758" t="str">
            <v>Wall Ball 10Kgs</v>
          </cell>
          <cell r="E758" t="str">
            <v>Wall Ball 10Kgs</v>
          </cell>
          <cell r="F758">
            <v>0</v>
          </cell>
          <cell r="H758" t="str">
            <v>PIECE</v>
          </cell>
          <cell r="I758">
            <v>15.4</v>
          </cell>
          <cell r="J758">
            <v>0</v>
          </cell>
          <cell r="K758">
            <v>0</v>
          </cell>
          <cell r="L758">
            <v>0</v>
          </cell>
          <cell r="M758" t="str">
            <v>LF</v>
          </cell>
          <cell r="N758">
            <v>0</v>
          </cell>
          <cell r="O758">
            <v>0</v>
          </cell>
        </row>
        <row r="759">
          <cell r="A759" t="str">
            <v>RISING</v>
          </cell>
          <cell r="B759" t="str">
            <v>WB1021T</v>
          </cell>
          <cell r="C759" t="str">
            <v/>
          </cell>
          <cell r="D759" t="str">
            <v>Wall Ball 11Kgs</v>
          </cell>
          <cell r="E759" t="str">
            <v>Wall Ball 11Kgs</v>
          </cell>
          <cell r="F759">
            <v>0</v>
          </cell>
          <cell r="H759" t="str">
            <v>PIECE</v>
          </cell>
          <cell r="I759">
            <v>15.7</v>
          </cell>
          <cell r="J759">
            <v>0</v>
          </cell>
          <cell r="K759">
            <v>0</v>
          </cell>
          <cell r="L759">
            <v>0</v>
          </cell>
          <cell r="M759" t="str">
            <v>LF</v>
          </cell>
          <cell r="N759">
            <v>0</v>
          </cell>
          <cell r="O759">
            <v>0</v>
          </cell>
        </row>
        <row r="760">
          <cell r="A760" t="str">
            <v>RISING</v>
          </cell>
          <cell r="B760" t="str">
            <v>WB1021T</v>
          </cell>
          <cell r="C760" t="str">
            <v/>
          </cell>
          <cell r="D760" t="str">
            <v>Wall Ball 12Kgs</v>
          </cell>
          <cell r="E760" t="str">
            <v>Wall Ball 12Kgs</v>
          </cell>
          <cell r="F760">
            <v>0</v>
          </cell>
          <cell r="H760" t="str">
            <v>PIECE</v>
          </cell>
          <cell r="I760">
            <v>16</v>
          </cell>
          <cell r="J760">
            <v>0</v>
          </cell>
          <cell r="K760">
            <v>0</v>
          </cell>
          <cell r="L760">
            <v>0</v>
          </cell>
          <cell r="M760" t="str">
            <v>LF</v>
          </cell>
          <cell r="N760">
            <v>0</v>
          </cell>
          <cell r="O760">
            <v>0</v>
          </cell>
        </row>
        <row r="761">
          <cell r="A761" t="str">
            <v>RISING</v>
          </cell>
          <cell r="B761" t="str">
            <v>WB1021T</v>
          </cell>
          <cell r="C761" t="str">
            <v/>
          </cell>
          <cell r="D761" t="str">
            <v>Wall Ball 13Kgs</v>
          </cell>
          <cell r="E761" t="str">
            <v>Wall Ball 13Kgs</v>
          </cell>
          <cell r="F761">
            <v>0</v>
          </cell>
          <cell r="H761" t="str">
            <v>PIECE</v>
          </cell>
          <cell r="I761">
            <v>16.3</v>
          </cell>
          <cell r="J761">
            <v>0</v>
          </cell>
          <cell r="K761">
            <v>0</v>
          </cell>
          <cell r="L761">
            <v>0</v>
          </cell>
          <cell r="M761" t="str">
            <v>LF</v>
          </cell>
          <cell r="N761">
            <v>0</v>
          </cell>
          <cell r="O761">
            <v>0</v>
          </cell>
        </row>
        <row r="762">
          <cell r="A762" t="str">
            <v>RISING</v>
          </cell>
          <cell r="C762" t="str">
            <v/>
          </cell>
          <cell r="D762" t="str">
            <v>Yoga Wheel</v>
          </cell>
          <cell r="E762" t="str">
            <v>Yoga Wheel</v>
          </cell>
          <cell r="F762" t="str">
            <v>TPE YOGA ROLLER w/o Logo size: Dia33*L13cm</v>
          </cell>
          <cell r="H762" t="str">
            <v>PIECE</v>
          </cell>
          <cell r="I762">
            <v>10</v>
          </cell>
          <cell r="J762">
            <v>0</v>
          </cell>
          <cell r="K762">
            <v>0</v>
          </cell>
          <cell r="L762">
            <v>0</v>
          </cell>
          <cell r="M762" t="str">
            <v>LF</v>
          </cell>
          <cell r="N762">
            <v>0</v>
          </cell>
          <cell r="O762">
            <v>0</v>
          </cell>
        </row>
        <row r="763">
          <cell r="A763" t="str">
            <v>RISING</v>
          </cell>
          <cell r="B763" t="str">
            <v>AF5004</v>
          </cell>
          <cell r="C763" t="str">
            <v/>
          </cell>
          <cell r="D763" t="str">
            <v>XT Suspension trainer</v>
          </cell>
          <cell r="E763" t="str">
            <v>Suspension System</v>
          </cell>
          <cell r="F763">
            <v>0</v>
          </cell>
          <cell r="H763" t="str">
            <v>PIECE</v>
          </cell>
          <cell r="I763">
            <v>18</v>
          </cell>
          <cell r="J763">
            <v>0</v>
          </cell>
          <cell r="K763">
            <v>0</v>
          </cell>
          <cell r="L763">
            <v>0</v>
          </cell>
          <cell r="M763" t="str">
            <v>LF</v>
          </cell>
          <cell r="N763">
            <v>0</v>
          </cell>
          <cell r="O763">
            <v>0</v>
          </cell>
        </row>
        <row r="764">
          <cell r="A764" t="str">
            <v>RISING</v>
          </cell>
          <cell r="C764" t="str">
            <v/>
          </cell>
          <cell r="D764">
            <v>0</v>
          </cell>
          <cell r="E764">
            <v>0</v>
          </cell>
          <cell r="F764">
            <v>0</v>
          </cell>
          <cell r="J764">
            <v>0</v>
          </cell>
          <cell r="K764">
            <v>0</v>
          </cell>
          <cell r="L764">
            <v>0</v>
          </cell>
          <cell r="M764" t="str">
            <v>LF</v>
          </cell>
          <cell r="N764">
            <v>0</v>
          </cell>
          <cell r="O764">
            <v>0</v>
          </cell>
        </row>
        <row r="765">
          <cell r="A765" t="str">
            <v>RISING</v>
          </cell>
          <cell r="C765" t="str">
            <v/>
          </cell>
          <cell r="D765">
            <v>0</v>
          </cell>
          <cell r="E765">
            <v>0</v>
          </cell>
          <cell r="F765">
            <v>0</v>
          </cell>
          <cell r="J765">
            <v>0</v>
          </cell>
          <cell r="K765">
            <v>0</v>
          </cell>
          <cell r="L765">
            <v>0</v>
          </cell>
          <cell r="M765" t="str">
            <v>LF</v>
          </cell>
          <cell r="N765">
            <v>0</v>
          </cell>
          <cell r="O765">
            <v>0</v>
          </cell>
        </row>
        <row r="766">
          <cell r="A766" t="str">
            <v>RISING</v>
          </cell>
          <cell r="C766" t="str">
            <v/>
          </cell>
          <cell r="D766">
            <v>0</v>
          </cell>
          <cell r="E766">
            <v>0</v>
          </cell>
          <cell r="F766">
            <v>0</v>
          </cell>
          <cell r="J766">
            <v>0</v>
          </cell>
          <cell r="K766">
            <v>0</v>
          </cell>
          <cell r="L766">
            <v>0</v>
          </cell>
          <cell r="M766" t="str">
            <v>LF</v>
          </cell>
          <cell r="N766">
            <v>0</v>
          </cell>
          <cell r="O766">
            <v>0</v>
          </cell>
        </row>
        <row r="767">
          <cell r="A767" t="str">
            <v>RISING</v>
          </cell>
          <cell r="C767" t="str">
            <v/>
          </cell>
          <cell r="D767">
            <v>0</v>
          </cell>
          <cell r="E767">
            <v>0</v>
          </cell>
          <cell r="F767">
            <v>0</v>
          </cell>
          <cell r="J767">
            <v>0</v>
          </cell>
          <cell r="K767">
            <v>0</v>
          </cell>
          <cell r="L767">
            <v>0</v>
          </cell>
          <cell r="M767" t="str">
            <v>LF</v>
          </cell>
          <cell r="N767">
            <v>0</v>
          </cell>
          <cell r="O767">
            <v>0</v>
          </cell>
        </row>
        <row r="768">
          <cell r="A768" t="str">
            <v>RISING</v>
          </cell>
          <cell r="C768" t="str">
            <v/>
          </cell>
          <cell r="D768">
            <v>0</v>
          </cell>
          <cell r="E768">
            <v>0</v>
          </cell>
          <cell r="F768">
            <v>0</v>
          </cell>
          <cell r="J768">
            <v>0</v>
          </cell>
          <cell r="K768">
            <v>0</v>
          </cell>
          <cell r="L768">
            <v>0</v>
          </cell>
          <cell r="M768" t="str">
            <v>LF</v>
          </cell>
          <cell r="N768">
            <v>0</v>
          </cell>
          <cell r="O768">
            <v>0</v>
          </cell>
        </row>
        <row r="769">
          <cell r="A769" t="str">
            <v>RISING</v>
          </cell>
          <cell r="B769" t="str">
            <v>LF</v>
          </cell>
          <cell r="C769" t="str">
            <v/>
          </cell>
          <cell r="D769" t="str">
            <v>TOTAL RISING</v>
          </cell>
          <cell r="E769" t="str">
            <v>Del.Date:</v>
          </cell>
          <cell r="F769">
            <v>0</v>
          </cell>
          <cell r="I769" t="str">
            <v>TOTAL</v>
          </cell>
          <cell r="J769">
            <v>0</v>
          </cell>
          <cell r="K769">
            <v>0</v>
          </cell>
          <cell r="L769">
            <v>0</v>
          </cell>
          <cell r="M769" t="str">
            <v>LF</v>
          </cell>
          <cell r="N769">
            <v>0</v>
          </cell>
          <cell r="O769">
            <v>0</v>
          </cell>
        </row>
        <row r="770">
          <cell r="A770" t="str">
            <v>TOP ASIA</v>
          </cell>
          <cell r="B770" t="str">
            <v>TA6606</v>
          </cell>
          <cell r="C770">
            <v>2980</v>
          </cell>
          <cell r="D770" t="str">
            <v>Ab Mat</v>
          </cell>
          <cell r="E770" t="str">
            <v>Ab Mat</v>
          </cell>
          <cell r="F770">
            <v>0</v>
          </cell>
          <cell r="H770" t="str">
            <v>PIECE</v>
          </cell>
          <cell r="I770">
            <v>3.72</v>
          </cell>
          <cell r="J770">
            <v>0</v>
          </cell>
          <cell r="K770">
            <v>0</v>
          </cell>
          <cell r="L770">
            <v>0</v>
          </cell>
          <cell r="M770" t="str">
            <v>LF</v>
          </cell>
          <cell r="N770">
            <v>9.5759999999999994E-3</v>
          </cell>
          <cell r="O770">
            <v>1.2</v>
          </cell>
        </row>
        <row r="771">
          <cell r="A771" t="str">
            <v>TOP ASIA</v>
          </cell>
          <cell r="B771" t="str">
            <v>TA-8702</v>
          </cell>
          <cell r="C771">
            <v>1725</v>
          </cell>
          <cell r="D771" t="str">
            <v>Ab Wheel</v>
          </cell>
          <cell r="E771" t="str">
            <v>Exercice Wheel</v>
          </cell>
          <cell r="F771">
            <v>0</v>
          </cell>
          <cell r="H771" t="str">
            <v>PIECE</v>
          </cell>
          <cell r="I771">
            <v>2.82</v>
          </cell>
          <cell r="J771">
            <v>0</v>
          </cell>
          <cell r="K771">
            <v>0</v>
          </cell>
          <cell r="L771">
            <v>0</v>
          </cell>
          <cell r="M771" t="str">
            <v>LF</v>
          </cell>
          <cell r="N771">
            <v>2.6491500000000003E-3</v>
          </cell>
          <cell r="O771">
            <v>0.6</v>
          </cell>
        </row>
        <row r="772">
          <cell r="A772" t="str">
            <v>TOP ASIA</v>
          </cell>
          <cell r="C772">
            <v>2025</v>
          </cell>
          <cell r="D772" t="str">
            <v xml:space="preserve">Ab Wheel Pro </v>
          </cell>
          <cell r="E772" t="str">
            <v xml:space="preserve">AB WHEEL PRO </v>
          </cell>
          <cell r="F772">
            <v>0</v>
          </cell>
          <cell r="H772" t="str">
            <v>PIECE</v>
          </cell>
          <cell r="I772">
            <v>15.85</v>
          </cell>
          <cell r="J772">
            <v>0</v>
          </cell>
          <cell r="K772">
            <v>0</v>
          </cell>
          <cell r="L772">
            <v>0</v>
          </cell>
          <cell r="M772" t="str">
            <v>LF</v>
          </cell>
          <cell r="N772">
            <v>1.9229599999999999E-2</v>
          </cell>
          <cell r="O772">
            <v>3.2</v>
          </cell>
        </row>
        <row r="773">
          <cell r="A773" t="str">
            <v>TOP ASIA</v>
          </cell>
          <cell r="C773">
            <v>1430</v>
          </cell>
          <cell r="D773" t="str">
            <v>Anneau Ballon</v>
          </cell>
          <cell r="E773" t="str">
            <v>Gym Ball Stacker</v>
          </cell>
          <cell r="F773">
            <v>0</v>
          </cell>
          <cell r="H773" t="str">
            <v>Set of 3</v>
          </cell>
          <cell r="I773">
            <v>4.53</v>
          </cell>
          <cell r="J773">
            <v>0</v>
          </cell>
          <cell r="K773">
            <v>0</v>
          </cell>
          <cell r="L773">
            <v>0</v>
          </cell>
          <cell r="M773" t="str">
            <v>LF</v>
          </cell>
          <cell r="N773">
            <v>1.9255424000000001E-3</v>
          </cell>
          <cell r="O773">
            <v>0.32</v>
          </cell>
        </row>
        <row r="774">
          <cell r="A774" t="str">
            <v>TOP ASIA</v>
          </cell>
          <cell r="B774" t="str">
            <v>TA-8706</v>
          </cell>
          <cell r="C774">
            <v>2341</v>
          </cell>
          <cell r="D774" t="str">
            <v xml:space="preserve">Anneau Gym </v>
          </cell>
          <cell r="E774" t="str">
            <v>Gym ring abs</v>
          </cell>
          <cell r="F774">
            <v>0</v>
          </cell>
          <cell r="H774" t="str">
            <v>PAIRE</v>
          </cell>
          <cell r="I774">
            <v>11.02</v>
          </cell>
          <cell r="J774">
            <v>0</v>
          </cell>
          <cell r="K774">
            <v>0</v>
          </cell>
          <cell r="L774">
            <v>0</v>
          </cell>
          <cell r="M774" t="str">
            <v>LF</v>
          </cell>
          <cell r="N774">
            <v>5.0543999999999997E-3</v>
          </cell>
          <cell r="O774">
            <v>1.5</v>
          </cell>
        </row>
        <row r="775">
          <cell r="A775" t="str">
            <v>TOP ASIA</v>
          </cell>
          <cell r="B775" t="str">
            <v>TA-7202</v>
          </cell>
          <cell r="C775">
            <v>0</v>
          </cell>
          <cell r="D775" t="str">
            <v>Balance Board</v>
          </cell>
          <cell r="E775" t="str">
            <v>Balance Board</v>
          </cell>
          <cell r="F775">
            <v>0</v>
          </cell>
          <cell r="H775" t="str">
            <v>PIECE</v>
          </cell>
          <cell r="I775">
            <v>2.75</v>
          </cell>
          <cell r="J775">
            <v>0</v>
          </cell>
          <cell r="K775">
            <v>0</v>
          </cell>
          <cell r="L775">
            <v>0</v>
          </cell>
          <cell r="M775" t="str">
            <v>LF</v>
          </cell>
          <cell r="N775">
            <v>9.2800000000000001E-3</v>
          </cell>
          <cell r="O775">
            <v>0.9</v>
          </cell>
        </row>
        <row r="776">
          <cell r="A776" t="str">
            <v>TOP ASIA</v>
          </cell>
          <cell r="B776" t="str">
            <v>TA-6411</v>
          </cell>
          <cell r="C776">
            <v>0</v>
          </cell>
          <cell r="D776" t="str">
            <v>Balles hérissons</v>
          </cell>
          <cell r="E776" t="str">
            <v>Massage ball</v>
          </cell>
          <cell r="F776" t="str">
            <v>7cm</v>
          </cell>
          <cell r="H776" t="str">
            <v>PIECE</v>
          </cell>
          <cell r="I776">
            <v>0.38</v>
          </cell>
          <cell r="J776">
            <v>0</v>
          </cell>
          <cell r="K776">
            <v>0</v>
          </cell>
          <cell r="L776">
            <v>0</v>
          </cell>
          <cell r="M776" t="str">
            <v>LF</v>
          </cell>
          <cell r="N776">
            <v>0</v>
          </cell>
          <cell r="O776">
            <v>0</v>
          </cell>
        </row>
        <row r="777">
          <cell r="A777" t="str">
            <v>TOP ASIA</v>
          </cell>
          <cell r="B777" t="str">
            <v>TA-6411</v>
          </cell>
          <cell r="C777" t="str">
            <v/>
          </cell>
          <cell r="D777" t="str">
            <v>Balles hérissons</v>
          </cell>
          <cell r="E777" t="str">
            <v>Massage ball</v>
          </cell>
          <cell r="F777" t="str">
            <v>7cm</v>
          </cell>
          <cell r="H777" t="str">
            <v>PIECE</v>
          </cell>
          <cell r="I777">
            <v>0.56000000000000005</v>
          </cell>
          <cell r="J777">
            <v>0</v>
          </cell>
          <cell r="K777">
            <v>0</v>
          </cell>
          <cell r="L777">
            <v>0</v>
          </cell>
          <cell r="M777" t="str">
            <v>LF</v>
          </cell>
          <cell r="N777">
            <v>0</v>
          </cell>
          <cell r="O777">
            <v>0</v>
          </cell>
        </row>
        <row r="778">
          <cell r="A778" t="str">
            <v>TOP ASIA</v>
          </cell>
          <cell r="B778" t="str">
            <v>TA-6405</v>
          </cell>
          <cell r="C778">
            <v>1439</v>
          </cell>
          <cell r="D778" t="str">
            <v>Balles lestées</v>
          </cell>
          <cell r="E778" t="str">
            <v>Weighted ball</v>
          </cell>
          <cell r="F778" t="str">
            <v>2x0,5kgs</v>
          </cell>
          <cell r="H778" t="str">
            <v>PAIRE</v>
          </cell>
          <cell r="I778">
            <v>1.02</v>
          </cell>
          <cell r="J778">
            <v>0</v>
          </cell>
          <cell r="K778">
            <v>0</v>
          </cell>
          <cell r="L778">
            <v>0</v>
          </cell>
          <cell r="M778" t="str">
            <v>LF</v>
          </cell>
          <cell r="N778">
            <v>7.4879999999999999E-3</v>
          </cell>
          <cell r="O778">
            <v>0.53</v>
          </cell>
        </row>
        <row r="779">
          <cell r="A779" t="str">
            <v>TOP ASIA</v>
          </cell>
          <cell r="B779" t="str">
            <v>TA-6405</v>
          </cell>
          <cell r="C779">
            <v>1441</v>
          </cell>
          <cell r="D779" t="str">
            <v>Balles lestées</v>
          </cell>
          <cell r="E779" t="str">
            <v>Weighted ball</v>
          </cell>
          <cell r="F779" t="str">
            <v>2x0,5kgs</v>
          </cell>
          <cell r="H779" t="str">
            <v>PAIRE</v>
          </cell>
          <cell r="I779">
            <v>2.1</v>
          </cell>
          <cell r="J779">
            <v>0</v>
          </cell>
          <cell r="K779">
            <v>0</v>
          </cell>
          <cell r="L779">
            <v>0</v>
          </cell>
          <cell r="M779" t="str">
            <v>LF</v>
          </cell>
          <cell r="N779">
            <v>5.7120000000000001E-3</v>
          </cell>
          <cell r="O779">
            <v>1.1000000000000001</v>
          </cell>
        </row>
        <row r="780">
          <cell r="A780" t="str">
            <v>TOP ASIA</v>
          </cell>
          <cell r="B780" t="str">
            <v>TA-6405</v>
          </cell>
          <cell r="C780">
            <v>1440</v>
          </cell>
          <cell r="D780" t="str">
            <v>Balles lestées</v>
          </cell>
          <cell r="E780" t="str">
            <v>Weighted ball</v>
          </cell>
          <cell r="F780" t="str">
            <v>2x0,5kgs</v>
          </cell>
          <cell r="H780" t="str">
            <v>PAIRE</v>
          </cell>
          <cell r="I780">
            <v>2.2000000000000002</v>
          </cell>
          <cell r="J780">
            <v>0</v>
          </cell>
          <cell r="K780">
            <v>0</v>
          </cell>
          <cell r="L780">
            <v>0</v>
          </cell>
          <cell r="M780" t="str">
            <v>LF</v>
          </cell>
          <cell r="N780">
            <v>8.1599999999999989E-3</v>
          </cell>
          <cell r="O780">
            <v>3.166666666666667</v>
          </cell>
        </row>
        <row r="781">
          <cell r="A781" t="str">
            <v>TOP ASIA</v>
          </cell>
          <cell r="B781" t="str">
            <v>TA-6405</v>
          </cell>
          <cell r="C781">
            <v>0</v>
          </cell>
          <cell r="D781" t="str">
            <v>Balles lestées</v>
          </cell>
          <cell r="E781" t="str">
            <v>Weighted ball</v>
          </cell>
          <cell r="F781" t="str">
            <v>2x0,5kgs</v>
          </cell>
          <cell r="H781" t="str">
            <v>PAIRE</v>
          </cell>
          <cell r="I781">
            <v>2.88</v>
          </cell>
          <cell r="J781">
            <v>0</v>
          </cell>
          <cell r="K781">
            <v>0</v>
          </cell>
          <cell r="L781">
            <v>0</v>
          </cell>
          <cell r="M781" t="str">
            <v>LF</v>
          </cell>
          <cell r="N781">
            <v>0</v>
          </cell>
          <cell r="O781">
            <v>0</v>
          </cell>
        </row>
        <row r="782">
          <cell r="A782" t="str">
            <v>TOP ASIA</v>
          </cell>
          <cell r="B782" t="str">
            <v>TA-6401</v>
          </cell>
          <cell r="C782">
            <v>0</v>
          </cell>
          <cell r="D782" t="str">
            <v>Ballon fitness 45cm</v>
          </cell>
          <cell r="E782" t="str">
            <v xml:space="preserve">Anti-burst Gym Ball </v>
          </cell>
          <cell r="F782" t="str">
            <v>45cm</v>
          </cell>
          <cell r="H782" t="str">
            <v>PIECE</v>
          </cell>
          <cell r="I782">
            <v>2.13</v>
          </cell>
          <cell r="J782">
            <v>0</v>
          </cell>
          <cell r="K782">
            <v>0</v>
          </cell>
          <cell r="L782">
            <v>0</v>
          </cell>
          <cell r="M782" t="str">
            <v>LF</v>
          </cell>
          <cell r="N782">
            <v>0</v>
          </cell>
          <cell r="O782">
            <v>0</v>
          </cell>
        </row>
        <row r="783">
          <cell r="A783" t="str">
            <v>TOP ASIA</v>
          </cell>
          <cell r="B783" t="str">
            <v>TA-6401</v>
          </cell>
          <cell r="C783">
            <v>3212</v>
          </cell>
          <cell r="D783" t="str">
            <v>Ballon fitness 55cm</v>
          </cell>
          <cell r="E783" t="str">
            <v xml:space="preserve">Anti-burst Gym Ball </v>
          </cell>
          <cell r="F783" t="str">
            <v>55cm</v>
          </cell>
          <cell r="H783" t="str">
            <v>PIECE</v>
          </cell>
          <cell r="I783">
            <v>2.2799999999999998</v>
          </cell>
          <cell r="J783">
            <v>0</v>
          </cell>
          <cell r="K783">
            <v>0</v>
          </cell>
          <cell r="L783">
            <v>0</v>
          </cell>
          <cell r="M783" t="str">
            <v>LF</v>
          </cell>
          <cell r="N783">
            <v>5.6056000000000005E-3</v>
          </cell>
          <cell r="O783">
            <v>0.5</v>
          </cell>
        </row>
        <row r="784">
          <cell r="A784" t="str">
            <v>TOP ASIA</v>
          </cell>
          <cell r="B784" t="str">
            <v>TA-6401</v>
          </cell>
          <cell r="C784">
            <v>1571</v>
          </cell>
          <cell r="D784" t="str">
            <v>Ballon fitness 65cm</v>
          </cell>
          <cell r="E784" t="str">
            <v xml:space="preserve">Anti-burst Gym Ball </v>
          </cell>
          <cell r="F784" t="str">
            <v>65cm</v>
          </cell>
          <cell r="H784" t="str">
            <v>PIECE</v>
          </cell>
          <cell r="I784">
            <v>2.9</v>
          </cell>
          <cell r="J784">
            <v>0</v>
          </cell>
          <cell r="K784">
            <v>0</v>
          </cell>
          <cell r="L784">
            <v>0</v>
          </cell>
          <cell r="M784" t="str">
            <v>LF</v>
          </cell>
          <cell r="N784">
            <v>5.6056000000000005E-3</v>
          </cell>
          <cell r="O784">
            <v>0.6</v>
          </cell>
        </row>
        <row r="785">
          <cell r="A785" t="str">
            <v>TOP ASIA</v>
          </cell>
          <cell r="B785" t="str">
            <v>TA-6401</v>
          </cell>
          <cell r="C785">
            <v>1574</v>
          </cell>
          <cell r="D785" t="str">
            <v>Ballon fitness 75cm</v>
          </cell>
          <cell r="E785" t="str">
            <v xml:space="preserve">Anti-burst Gym Ball </v>
          </cell>
          <cell r="F785" t="str">
            <v>75cm</v>
          </cell>
          <cell r="H785" t="str">
            <v>PIECE</v>
          </cell>
          <cell r="I785">
            <v>3.36</v>
          </cell>
          <cell r="J785">
            <v>0</v>
          </cell>
          <cell r="K785">
            <v>0</v>
          </cell>
          <cell r="L785">
            <v>0</v>
          </cell>
          <cell r="M785" t="str">
            <v>LF</v>
          </cell>
          <cell r="N785">
            <v>5.6056000000000005E-3</v>
          </cell>
          <cell r="O785">
            <v>0.7</v>
          </cell>
        </row>
        <row r="786">
          <cell r="A786" t="str">
            <v>TOP ASIA</v>
          </cell>
          <cell r="B786" t="str">
            <v>TA-6401</v>
          </cell>
          <cell r="C786">
            <v>0</v>
          </cell>
          <cell r="D786" t="str">
            <v>Ballon fitness 85cm</v>
          </cell>
          <cell r="E786" t="str">
            <v xml:space="preserve">Anti-burst Gym Ball </v>
          </cell>
          <cell r="F786" t="str">
            <v>85cm</v>
          </cell>
          <cell r="H786" t="str">
            <v>PIECE</v>
          </cell>
          <cell r="I786">
            <v>3.66</v>
          </cell>
          <cell r="J786">
            <v>0</v>
          </cell>
          <cell r="K786">
            <v>0</v>
          </cell>
          <cell r="L786">
            <v>0</v>
          </cell>
          <cell r="M786" t="str">
            <v>LF</v>
          </cell>
          <cell r="N786">
            <v>0</v>
          </cell>
          <cell r="O786">
            <v>0</v>
          </cell>
        </row>
        <row r="787">
          <cell r="A787" t="str">
            <v>TOP ASIA</v>
          </cell>
          <cell r="B787" t="str">
            <v>TA-6404</v>
          </cell>
          <cell r="C787">
            <v>0</v>
          </cell>
          <cell r="D787" t="str">
            <v>Ballon fitness à picots 55cm</v>
          </cell>
          <cell r="E787" t="str">
            <v>Massage Gym Ball 55cm</v>
          </cell>
          <cell r="F787" t="str">
            <v>55cm</v>
          </cell>
          <cell r="H787" t="str">
            <v>PIECE</v>
          </cell>
          <cell r="I787">
            <v>3.14</v>
          </cell>
          <cell r="J787">
            <v>0</v>
          </cell>
          <cell r="K787">
            <v>0</v>
          </cell>
          <cell r="L787">
            <v>0</v>
          </cell>
          <cell r="M787" t="str">
            <v>LF</v>
          </cell>
          <cell r="N787">
            <v>0</v>
          </cell>
          <cell r="O787">
            <v>0</v>
          </cell>
        </row>
        <row r="788">
          <cell r="A788" t="str">
            <v>TOP ASIA</v>
          </cell>
          <cell r="B788" t="str">
            <v>TA-6404</v>
          </cell>
          <cell r="C788">
            <v>0</v>
          </cell>
          <cell r="D788" t="str">
            <v>Ballon fitness à picots 65cm</v>
          </cell>
          <cell r="E788" t="str">
            <v>Massage Gym Ball 65cm</v>
          </cell>
          <cell r="F788" t="str">
            <v>65cm</v>
          </cell>
          <cell r="H788" t="str">
            <v>PIECE</v>
          </cell>
          <cell r="I788">
            <v>4.08</v>
          </cell>
          <cell r="J788">
            <v>0</v>
          </cell>
          <cell r="K788">
            <v>0</v>
          </cell>
          <cell r="L788">
            <v>0</v>
          </cell>
          <cell r="M788" t="str">
            <v>LF</v>
          </cell>
          <cell r="N788">
            <v>0</v>
          </cell>
          <cell r="O788">
            <v>0</v>
          </cell>
        </row>
        <row r="789">
          <cell r="A789" t="str">
            <v>TOP ASIA</v>
          </cell>
          <cell r="B789" t="str">
            <v>TA-6408</v>
          </cell>
          <cell r="C789">
            <v>1445</v>
          </cell>
          <cell r="D789" t="str">
            <v>Ballon Paille 26cm Bleu</v>
          </cell>
          <cell r="E789" t="str">
            <v>Over Ball 26cm Blue</v>
          </cell>
          <cell r="F789" t="str">
            <v>26cm, blue</v>
          </cell>
          <cell r="H789" t="str">
            <v>PIECE</v>
          </cell>
          <cell r="I789">
            <v>0.57999999999999996</v>
          </cell>
          <cell r="J789">
            <v>0</v>
          </cell>
          <cell r="K789">
            <v>0</v>
          </cell>
          <cell r="L789">
            <v>0</v>
          </cell>
          <cell r="M789" t="str">
            <v>LF</v>
          </cell>
          <cell r="N789">
            <v>8.9377999999999994E-4</v>
          </cell>
          <cell r="O789">
            <v>0.17</v>
          </cell>
        </row>
        <row r="790">
          <cell r="A790" t="str">
            <v>TOP ASIA</v>
          </cell>
          <cell r="B790" t="str">
            <v>TA-6408</v>
          </cell>
          <cell r="C790">
            <v>1449</v>
          </cell>
          <cell r="D790" t="str">
            <v>Ballon Paille 26cm Gris</v>
          </cell>
          <cell r="E790" t="str">
            <v>Over Ball 26cm Grey</v>
          </cell>
          <cell r="F790" t="str">
            <v>26cm, Grey</v>
          </cell>
          <cell r="H790" t="str">
            <v>PIECE</v>
          </cell>
          <cell r="I790">
            <v>0.57999999999999996</v>
          </cell>
          <cell r="J790">
            <v>0</v>
          </cell>
          <cell r="K790">
            <v>0</v>
          </cell>
          <cell r="L790">
            <v>0</v>
          </cell>
          <cell r="M790" t="str">
            <v>LF</v>
          </cell>
          <cell r="N790">
            <v>8.9377999999999994E-4</v>
          </cell>
          <cell r="O790">
            <v>0.17</v>
          </cell>
        </row>
        <row r="791">
          <cell r="A791" t="str">
            <v>TOP ASIA</v>
          </cell>
          <cell r="B791" t="str">
            <v>TA-8112</v>
          </cell>
          <cell r="C791">
            <v>2902</v>
          </cell>
          <cell r="D791" t="str">
            <v>Bandes lestées chevilles</v>
          </cell>
          <cell r="E791" t="str">
            <v>Ankle weight</v>
          </cell>
          <cell r="F791" t="str">
            <v>2x0,5kgs</v>
          </cell>
          <cell r="H791" t="str">
            <v>PAIRE</v>
          </cell>
          <cell r="I791">
            <v>3.15</v>
          </cell>
          <cell r="J791">
            <v>0</v>
          </cell>
          <cell r="K791">
            <v>0</v>
          </cell>
          <cell r="L791">
            <v>0</v>
          </cell>
          <cell r="M791" t="str">
            <v>LF</v>
          </cell>
          <cell r="N791">
            <v>1.7296E-3</v>
          </cell>
          <cell r="O791">
            <v>1.05</v>
          </cell>
        </row>
        <row r="792">
          <cell r="A792" t="str">
            <v>TOP ASIA</v>
          </cell>
          <cell r="B792" t="str">
            <v>TA-8113</v>
          </cell>
          <cell r="C792">
            <v>1450</v>
          </cell>
          <cell r="D792" t="str">
            <v>Bandes lestées chevilles</v>
          </cell>
          <cell r="E792" t="str">
            <v>Ankle weight</v>
          </cell>
          <cell r="F792" t="str">
            <v>2x0,5kgs</v>
          </cell>
          <cell r="H792" t="str">
            <v>PAIRE</v>
          </cell>
          <cell r="I792">
            <v>4.4400000000000004</v>
          </cell>
          <cell r="J792">
            <v>0</v>
          </cell>
          <cell r="K792">
            <v>0</v>
          </cell>
          <cell r="L792">
            <v>0</v>
          </cell>
          <cell r="M792" t="str">
            <v>LF</v>
          </cell>
          <cell r="N792">
            <v>3.7439999999999999E-3</v>
          </cell>
          <cell r="O792">
            <v>2.1</v>
          </cell>
        </row>
        <row r="793">
          <cell r="A793" t="str">
            <v>TOP ASIA</v>
          </cell>
          <cell r="C793">
            <v>3407</v>
          </cell>
          <cell r="D793" t="str">
            <v>Barre Crossfit Femme 15Kg</v>
          </cell>
          <cell r="E793" t="str">
            <v>15kg Women Crossfit Bar, 25mm</v>
          </cell>
          <cell r="F793" t="str">
            <v>capacity 800LB, handle dia.25mm</v>
          </cell>
          <cell r="H793" t="str">
            <v>PIECE</v>
          </cell>
          <cell r="I793">
            <v>63.86</v>
          </cell>
          <cell r="J793">
            <v>0</v>
          </cell>
          <cell r="K793">
            <v>0</v>
          </cell>
          <cell r="L793">
            <v>0</v>
          </cell>
          <cell r="M793" t="str">
            <v>LF</v>
          </cell>
          <cell r="N793">
            <v>0.05</v>
          </cell>
          <cell r="O793">
            <v>16</v>
          </cell>
        </row>
        <row r="794">
          <cell r="A794" t="str">
            <v>TOP ASIA</v>
          </cell>
          <cell r="C794">
            <v>3408</v>
          </cell>
          <cell r="D794" t="str">
            <v>Barre Crossfit Homme 20Kg</v>
          </cell>
          <cell r="E794" t="str">
            <v>20kg Men Crossfit Bar, 28mm</v>
          </cell>
          <cell r="F794" t="str">
            <v>capacity 1000LB, handle dia.28mm</v>
          </cell>
          <cell r="H794" t="str">
            <v>PIECE</v>
          </cell>
          <cell r="I794">
            <v>75.650000000000006</v>
          </cell>
          <cell r="J794">
            <v>0</v>
          </cell>
          <cell r="K794">
            <v>0</v>
          </cell>
          <cell r="L794">
            <v>0</v>
          </cell>
          <cell r="M794" t="str">
            <v>LF</v>
          </cell>
          <cell r="N794">
            <v>0.05</v>
          </cell>
          <cell r="O794">
            <v>21</v>
          </cell>
        </row>
        <row r="795">
          <cell r="A795" t="str">
            <v>TOP ASIA</v>
          </cell>
          <cell r="B795" t="str">
            <v>TA-1303</v>
          </cell>
          <cell r="C795">
            <v>1452</v>
          </cell>
          <cell r="D795" t="str">
            <v>Barre curl</v>
          </cell>
          <cell r="E795" t="str">
            <v>Olympic curl bar</v>
          </cell>
          <cell r="F795" t="str">
            <v>ø50mm</v>
          </cell>
          <cell r="H795" t="str">
            <v>PIECE</v>
          </cell>
          <cell r="I795">
            <v>20.84</v>
          </cell>
          <cell r="J795">
            <v>0</v>
          </cell>
          <cell r="K795">
            <v>0</v>
          </cell>
          <cell r="L795">
            <v>0</v>
          </cell>
          <cell r="M795" t="str">
            <v>LF</v>
          </cell>
          <cell r="N795">
            <v>1.2E-2</v>
          </cell>
          <cell r="O795">
            <v>10.5</v>
          </cell>
        </row>
        <row r="796">
          <cell r="A796" t="str">
            <v>TOP ASIA</v>
          </cell>
          <cell r="B796" t="str">
            <v>TA-4428</v>
          </cell>
          <cell r="C796">
            <v>1456</v>
          </cell>
          <cell r="D796" t="str">
            <v>10 - Barre droite tirage dorsal</v>
          </cell>
          <cell r="E796" t="str">
            <v>Machine Accessories 10</v>
          </cell>
          <cell r="F796">
            <v>0</v>
          </cell>
          <cell r="H796" t="str">
            <v>PIECE</v>
          </cell>
          <cell r="I796">
            <v>12.2</v>
          </cell>
          <cell r="J796">
            <v>0</v>
          </cell>
          <cell r="K796">
            <v>0</v>
          </cell>
          <cell r="L796">
            <v>0</v>
          </cell>
          <cell r="M796" t="str">
            <v>LF</v>
          </cell>
          <cell r="N796">
            <v>1.0863360000000001E-2</v>
          </cell>
          <cell r="O796">
            <v>5.7333333333333334</v>
          </cell>
        </row>
        <row r="797">
          <cell r="A797" t="str">
            <v>TOP ASIA</v>
          </cell>
          <cell r="C797">
            <v>2986</v>
          </cell>
          <cell r="D797" t="str">
            <v>Barre olympique droite 150cm</v>
          </cell>
          <cell r="E797" t="str">
            <v>Olympic Straight Bar 150cm</v>
          </cell>
          <cell r="F797">
            <v>0</v>
          </cell>
          <cell r="H797" t="str">
            <v>PIECE</v>
          </cell>
          <cell r="I797">
            <v>25.83</v>
          </cell>
          <cell r="J797">
            <v>0</v>
          </cell>
          <cell r="K797">
            <v>0</v>
          </cell>
          <cell r="L797">
            <v>0</v>
          </cell>
          <cell r="M797" t="str">
            <v>LF</v>
          </cell>
          <cell r="N797">
            <v>0.03</v>
          </cell>
          <cell r="O797">
            <v>12.8</v>
          </cell>
        </row>
        <row r="798">
          <cell r="A798" t="str">
            <v>TOP ASIA</v>
          </cell>
          <cell r="C798">
            <v>1453</v>
          </cell>
          <cell r="D798" t="str">
            <v>Barre olympique droite 220cm</v>
          </cell>
          <cell r="E798" t="str">
            <v>Olympic Straight Bar 220cm</v>
          </cell>
          <cell r="F798">
            <v>0</v>
          </cell>
          <cell r="H798" t="str">
            <v>PIECE</v>
          </cell>
          <cell r="I798">
            <v>36.97</v>
          </cell>
          <cell r="J798">
            <v>0</v>
          </cell>
          <cell r="K798">
            <v>0</v>
          </cell>
          <cell r="L798">
            <v>0</v>
          </cell>
          <cell r="M798" t="str">
            <v>LF</v>
          </cell>
          <cell r="N798">
            <v>2.5000000000000001E-2</v>
          </cell>
          <cell r="O798">
            <v>21</v>
          </cell>
        </row>
        <row r="799">
          <cell r="A799" t="str">
            <v>TOP ASIA</v>
          </cell>
          <cell r="B799" t="str">
            <v>TA-1313</v>
          </cell>
          <cell r="C799">
            <v>2362</v>
          </cell>
          <cell r="D799" t="str">
            <v>Barre Olympique Hex</v>
          </cell>
          <cell r="E799" t="str">
            <v>Olympic Hex Bar</v>
          </cell>
          <cell r="F799">
            <v>0</v>
          </cell>
          <cell r="H799" t="str">
            <v>PIECE</v>
          </cell>
          <cell r="I799">
            <v>66.66</v>
          </cell>
          <cell r="J799">
            <v>0</v>
          </cell>
          <cell r="K799">
            <v>0</v>
          </cell>
          <cell r="L799">
            <v>0</v>
          </cell>
          <cell r="M799" t="str">
            <v>LF</v>
          </cell>
          <cell r="N799">
            <v>0.12206186666666667</v>
          </cell>
          <cell r="O799">
            <v>24</v>
          </cell>
        </row>
        <row r="800">
          <cell r="A800" t="str">
            <v>TOP ASIA</v>
          </cell>
          <cell r="B800" t="str">
            <v>TA-4427</v>
          </cell>
          <cell r="C800">
            <v>1459</v>
          </cell>
          <cell r="D800" t="str">
            <v>4 - Barre rowing tirage dorsal</v>
          </cell>
          <cell r="E800" t="str">
            <v>Machine Accessories 4</v>
          </cell>
          <cell r="F800">
            <v>0</v>
          </cell>
          <cell r="H800" t="str">
            <v>PIECE</v>
          </cell>
          <cell r="I800">
            <v>12.88</v>
          </cell>
          <cell r="J800">
            <v>0</v>
          </cell>
          <cell r="K800">
            <v>0</v>
          </cell>
          <cell r="L800">
            <v>0</v>
          </cell>
          <cell r="M800" t="str">
            <v>LF</v>
          </cell>
          <cell r="N800">
            <v>1.0863360000000001E-2</v>
          </cell>
          <cell r="O800">
            <v>5.7333333333333334</v>
          </cell>
        </row>
        <row r="801">
          <cell r="A801" t="str">
            <v>TOP ASIA</v>
          </cell>
          <cell r="B801" t="str">
            <v>TA-4417</v>
          </cell>
          <cell r="C801">
            <v>1457</v>
          </cell>
          <cell r="D801" t="str">
            <v>5 - Barre rowing triceps biceps</v>
          </cell>
          <cell r="E801" t="str">
            <v>Machine Accessories 5</v>
          </cell>
          <cell r="F801">
            <v>0</v>
          </cell>
          <cell r="H801" t="str">
            <v>PIECE</v>
          </cell>
          <cell r="I801">
            <v>5.23</v>
          </cell>
          <cell r="J801">
            <v>0</v>
          </cell>
          <cell r="K801">
            <v>0</v>
          </cell>
          <cell r="L801">
            <v>0</v>
          </cell>
          <cell r="M801" t="str">
            <v>LF</v>
          </cell>
          <cell r="N801">
            <v>1.0863360000000001E-2</v>
          </cell>
          <cell r="O801">
            <v>5.7333333333333334</v>
          </cell>
        </row>
        <row r="802">
          <cell r="A802" t="str">
            <v>TOP ASIA</v>
          </cell>
          <cell r="B802" t="str">
            <v>TA-1302</v>
          </cell>
          <cell r="C802">
            <v>1458</v>
          </cell>
          <cell r="D802" t="str">
            <v xml:space="preserve">Barre triceps </v>
          </cell>
          <cell r="E802" t="str">
            <v>Olympic Triceps Bar</v>
          </cell>
          <cell r="F802" t="str">
            <v>ø50mm</v>
          </cell>
          <cell r="H802" t="str">
            <v>PIECE</v>
          </cell>
          <cell r="I802">
            <v>25.42</v>
          </cell>
          <cell r="J802">
            <v>0</v>
          </cell>
          <cell r="K802">
            <v>0</v>
          </cell>
          <cell r="L802">
            <v>0</v>
          </cell>
          <cell r="M802" t="str">
            <v>LF</v>
          </cell>
          <cell r="N802">
            <v>2.41408E-2</v>
          </cell>
          <cell r="O802">
            <v>13</v>
          </cell>
        </row>
        <row r="803">
          <cell r="A803" t="str">
            <v>TOP ASIA</v>
          </cell>
          <cell r="B803" t="str">
            <v>TA-4416</v>
          </cell>
          <cell r="C803">
            <v>1519</v>
          </cell>
          <cell r="D803" t="str">
            <v>7 - Barre triceps en V</v>
          </cell>
          <cell r="E803" t="str">
            <v>Machine Accessories 7</v>
          </cell>
          <cell r="F803">
            <v>0</v>
          </cell>
          <cell r="H803" t="str">
            <v>PIECE</v>
          </cell>
          <cell r="I803">
            <v>5.88</v>
          </cell>
          <cell r="J803">
            <v>0</v>
          </cell>
          <cell r="K803">
            <v>0</v>
          </cell>
          <cell r="L803">
            <v>0</v>
          </cell>
          <cell r="M803" t="str">
            <v>LF</v>
          </cell>
          <cell r="N803">
            <v>4.5794920634920633E-3</v>
          </cell>
          <cell r="O803">
            <v>2.9365079365079363</v>
          </cell>
        </row>
        <row r="804">
          <cell r="A804" t="str">
            <v>TOP ASIA</v>
          </cell>
          <cell r="B804" t="str">
            <v>TA-7502</v>
          </cell>
          <cell r="C804">
            <v>0</v>
          </cell>
          <cell r="D804" t="str">
            <v>Barres lestées</v>
          </cell>
          <cell r="E804" t="str">
            <v>Sculpting Bar</v>
          </cell>
          <cell r="F804" t="str">
            <v>1Kg</v>
          </cell>
          <cell r="H804" t="str">
            <v>PIECE</v>
          </cell>
          <cell r="I804">
            <v>4.18</v>
          </cell>
          <cell r="J804">
            <v>0</v>
          </cell>
          <cell r="K804">
            <v>0</v>
          </cell>
          <cell r="L804">
            <v>0</v>
          </cell>
          <cell r="M804" t="str">
            <v>LF</v>
          </cell>
          <cell r="N804">
            <v>0</v>
          </cell>
          <cell r="O804">
            <v>0</v>
          </cell>
        </row>
        <row r="805">
          <cell r="A805" t="str">
            <v>TOP ASIA</v>
          </cell>
          <cell r="B805" t="str">
            <v>TA-7502</v>
          </cell>
          <cell r="C805">
            <v>0</v>
          </cell>
          <cell r="D805" t="str">
            <v>Barres lestées</v>
          </cell>
          <cell r="E805" t="str">
            <v>Sculpting Bar</v>
          </cell>
          <cell r="F805" t="str">
            <v>1Kg</v>
          </cell>
          <cell r="H805" t="str">
            <v>PIECE</v>
          </cell>
          <cell r="I805">
            <v>6.15</v>
          </cell>
          <cell r="J805">
            <v>0</v>
          </cell>
          <cell r="K805">
            <v>0</v>
          </cell>
          <cell r="L805">
            <v>0</v>
          </cell>
          <cell r="M805" t="str">
            <v>LF</v>
          </cell>
          <cell r="N805">
            <v>0</v>
          </cell>
          <cell r="O805">
            <v>0</v>
          </cell>
        </row>
        <row r="806">
          <cell r="A806" t="str">
            <v>TOP ASIA</v>
          </cell>
          <cell r="B806" t="str">
            <v>TA-7502</v>
          </cell>
          <cell r="C806">
            <v>0</v>
          </cell>
          <cell r="D806" t="str">
            <v>Barres lestées</v>
          </cell>
          <cell r="E806" t="str">
            <v>Sculpting Bar</v>
          </cell>
          <cell r="F806" t="str">
            <v>1Kg</v>
          </cell>
          <cell r="H806" t="str">
            <v>PIECE</v>
          </cell>
          <cell r="I806">
            <v>6.78</v>
          </cell>
          <cell r="J806">
            <v>0</v>
          </cell>
          <cell r="K806">
            <v>0</v>
          </cell>
          <cell r="L806">
            <v>0</v>
          </cell>
          <cell r="M806" t="str">
            <v>LF</v>
          </cell>
          <cell r="N806">
            <v>0</v>
          </cell>
          <cell r="O806">
            <v>0</v>
          </cell>
        </row>
        <row r="807">
          <cell r="A807" t="str">
            <v>TOP ASIA</v>
          </cell>
          <cell r="B807" t="str">
            <v>TA-7502</v>
          </cell>
          <cell r="C807">
            <v>0</v>
          </cell>
          <cell r="D807" t="str">
            <v>Barres lestées</v>
          </cell>
          <cell r="E807" t="str">
            <v>Sculpting Bar</v>
          </cell>
          <cell r="F807" t="str">
            <v>1Kg</v>
          </cell>
          <cell r="H807" t="str">
            <v>PIECE</v>
          </cell>
          <cell r="I807">
            <v>7.63</v>
          </cell>
          <cell r="J807">
            <v>0</v>
          </cell>
          <cell r="K807">
            <v>0</v>
          </cell>
          <cell r="L807">
            <v>0</v>
          </cell>
          <cell r="M807" t="str">
            <v>LF</v>
          </cell>
          <cell r="N807">
            <v>0</v>
          </cell>
          <cell r="O807">
            <v>0</v>
          </cell>
        </row>
        <row r="808">
          <cell r="A808" t="str">
            <v>TOP ASIA</v>
          </cell>
          <cell r="B808" t="str">
            <v>TA-7502</v>
          </cell>
          <cell r="C808">
            <v>0</v>
          </cell>
          <cell r="D808" t="str">
            <v>Barres lestées</v>
          </cell>
          <cell r="E808" t="str">
            <v>Sculpting Bar</v>
          </cell>
          <cell r="F808" t="str">
            <v>1Kg</v>
          </cell>
          <cell r="H808" t="str">
            <v>PIECE</v>
          </cell>
          <cell r="I808">
            <v>8.98</v>
          </cell>
          <cell r="J808">
            <v>0</v>
          </cell>
          <cell r="K808">
            <v>0</v>
          </cell>
          <cell r="L808">
            <v>0</v>
          </cell>
          <cell r="M808" t="str">
            <v>LF</v>
          </cell>
          <cell r="N808">
            <v>0</v>
          </cell>
          <cell r="O808">
            <v>0</v>
          </cell>
        </row>
        <row r="809">
          <cell r="A809" t="str">
            <v>TOP ASIA</v>
          </cell>
          <cell r="B809" t="str">
            <v>TA-7203</v>
          </cell>
          <cell r="C809">
            <v>1460</v>
          </cell>
          <cell r="D809" t="str">
            <v>Base à picots</v>
          </cell>
          <cell r="E809" t="str">
            <v>Balance Disc</v>
          </cell>
          <cell r="F809">
            <v>0</v>
          </cell>
          <cell r="H809" t="str">
            <v>PIECE</v>
          </cell>
          <cell r="I809">
            <v>3.72</v>
          </cell>
          <cell r="J809">
            <v>0</v>
          </cell>
          <cell r="K809">
            <v>0</v>
          </cell>
          <cell r="L809">
            <v>0</v>
          </cell>
          <cell r="M809" t="str">
            <v>LF</v>
          </cell>
          <cell r="N809">
            <v>9.5303999999999996E-3</v>
          </cell>
          <cell r="O809">
            <v>1.2</v>
          </cell>
        </row>
        <row r="810">
          <cell r="A810" t="str">
            <v>TOP ASIA</v>
          </cell>
          <cell r="C810" t="str">
            <v/>
          </cell>
          <cell r="D810" t="str">
            <v>Boîte couleur pilates ring</v>
          </cell>
          <cell r="E810" t="str">
            <v>Colorboxes pilates ring</v>
          </cell>
          <cell r="F810">
            <v>0</v>
          </cell>
          <cell r="H810" t="str">
            <v>PIECE</v>
          </cell>
          <cell r="I810">
            <v>0.63</v>
          </cell>
          <cell r="J810">
            <v>0</v>
          </cell>
          <cell r="K810">
            <v>0</v>
          </cell>
          <cell r="L810">
            <v>0</v>
          </cell>
          <cell r="M810" t="str">
            <v>LF</v>
          </cell>
          <cell r="N810">
            <v>0</v>
          </cell>
          <cell r="O810">
            <v>0</v>
          </cell>
        </row>
        <row r="811">
          <cell r="A811" t="str">
            <v>TOP ASIA</v>
          </cell>
          <cell r="C811" t="str">
            <v/>
          </cell>
          <cell r="D811" t="str">
            <v>Boîte couleur pilates ring</v>
          </cell>
          <cell r="E811" t="str">
            <v>Colorboxes pilates ring</v>
          </cell>
          <cell r="F811">
            <v>0</v>
          </cell>
          <cell r="H811" t="str">
            <v>PIECE</v>
          </cell>
          <cell r="I811">
            <v>0.53</v>
          </cell>
          <cell r="J811">
            <v>0</v>
          </cell>
          <cell r="K811">
            <v>0</v>
          </cell>
          <cell r="L811">
            <v>0</v>
          </cell>
          <cell r="M811" t="str">
            <v>LF</v>
          </cell>
          <cell r="N811">
            <v>0</v>
          </cell>
          <cell r="O811">
            <v>0</v>
          </cell>
        </row>
        <row r="812">
          <cell r="A812" t="str">
            <v>TOP ASIA</v>
          </cell>
          <cell r="C812" t="str">
            <v/>
          </cell>
          <cell r="D812" t="str">
            <v>Boîte couleur ballon paille</v>
          </cell>
          <cell r="E812" t="str">
            <v>Colorboxes overballs</v>
          </cell>
          <cell r="F812">
            <v>0</v>
          </cell>
          <cell r="H812" t="str">
            <v>PIECE</v>
          </cell>
          <cell r="I812">
            <v>0.2</v>
          </cell>
          <cell r="J812">
            <v>0</v>
          </cell>
          <cell r="K812">
            <v>0</v>
          </cell>
          <cell r="L812">
            <v>0</v>
          </cell>
          <cell r="M812" t="str">
            <v>LF</v>
          </cell>
          <cell r="N812">
            <v>0</v>
          </cell>
          <cell r="O812">
            <v>0</v>
          </cell>
        </row>
        <row r="813">
          <cell r="A813" t="str">
            <v>TOP ASIA</v>
          </cell>
          <cell r="B813" t="str">
            <v>TA-6201</v>
          </cell>
          <cell r="C813">
            <v>1479</v>
          </cell>
          <cell r="D813" t="str">
            <v>Brique Yoga bleu</v>
          </cell>
          <cell r="E813" t="str">
            <v>Eva Yoga Block blue</v>
          </cell>
          <cell r="F813" t="str">
            <v>23×15×7.5cm</v>
          </cell>
          <cell r="H813" t="str">
            <v>PIECE</v>
          </cell>
          <cell r="I813">
            <v>1.01</v>
          </cell>
          <cell r="J813">
            <v>0</v>
          </cell>
          <cell r="K813">
            <v>0</v>
          </cell>
          <cell r="L813">
            <v>0</v>
          </cell>
          <cell r="M813" t="str">
            <v>LF</v>
          </cell>
          <cell r="N813">
            <v>2.9327999999999997E-3</v>
          </cell>
          <cell r="O813">
            <v>0.12</v>
          </cell>
        </row>
        <row r="814">
          <cell r="A814" t="str">
            <v>TOP ASIA</v>
          </cell>
          <cell r="B814" t="str">
            <v>TA-6201</v>
          </cell>
          <cell r="C814">
            <v>1479</v>
          </cell>
          <cell r="D814" t="str">
            <v>Brique Yoga violet</v>
          </cell>
          <cell r="E814" t="str">
            <v>Eva Yoga Block purple</v>
          </cell>
          <cell r="F814" t="str">
            <v>23×15×7.5cm</v>
          </cell>
          <cell r="H814" t="str">
            <v>PIECE</v>
          </cell>
          <cell r="I814">
            <v>1.01</v>
          </cell>
          <cell r="J814">
            <v>0</v>
          </cell>
          <cell r="K814">
            <v>0</v>
          </cell>
          <cell r="L814">
            <v>0</v>
          </cell>
          <cell r="M814" t="str">
            <v>LF</v>
          </cell>
          <cell r="N814">
            <v>2.9327999999999997E-3</v>
          </cell>
          <cell r="O814">
            <v>0.12</v>
          </cell>
        </row>
        <row r="815">
          <cell r="A815" t="str">
            <v>TOP ASIA</v>
          </cell>
          <cell r="B815" t="str">
            <v>TA-9307</v>
          </cell>
          <cell r="C815">
            <v>2369</v>
          </cell>
          <cell r="D815" t="str">
            <v>Ceinture aquatique</v>
          </cell>
          <cell r="E815" t="str">
            <v>Eva Float</v>
          </cell>
          <cell r="F815">
            <v>0</v>
          </cell>
          <cell r="H815" t="str">
            <v>PIECE</v>
          </cell>
          <cell r="I815">
            <v>3.4</v>
          </cell>
          <cell r="J815">
            <v>0</v>
          </cell>
          <cell r="K815">
            <v>0</v>
          </cell>
          <cell r="L815">
            <v>0</v>
          </cell>
          <cell r="M815" t="str">
            <v>LF</v>
          </cell>
          <cell r="N815">
            <v>0</v>
          </cell>
          <cell r="O815">
            <v>0</v>
          </cell>
        </row>
        <row r="816">
          <cell r="A816" t="str">
            <v>TOP ASIA</v>
          </cell>
          <cell r="B816" t="str">
            <v>TA-6509</v>
          </cell>
          <cell r="C816">
            <v>0</v>
          </cell>
          <cell r="D816" t="str">
            <v>Corde d'oscillation 38mm</v>
          </cell>
          <cell r="E816" t="str">
            <v>Battle rope</v>
          </cell>
          <cell r="F816" t="str">
            <v>ø38mm</v>
          </cell>
          <cell r="H816" t="str">
            <v>PIECE</v>
          </cell>
          <cell r="I816">
            <v>25.42</v>
          </cell>
          <cell r="J816">
            <v>0</v>
          </cell>
          <cell r="K816">
            <v>0</v>
          </cell>
          <cell r="L816">
            <v>0</v>
          </cell>
          <cell r="M816" t="str">
            <v>LF</v>
          </cell>
          <cell r="N816">
            <v>0</v>
          </cell>
          <cell r="O816">
            <v>0</v>
          </cell>
        </row>
        <row r="817">
          <cell r="A817" t="str">
            <v>TOP ASIA</v>
          </cell>
          <cell r="B817" t="str">
            <v>TA-6509</v>
          </cell>
          <cell r="C817">
            <v>0</v>
          </cell>
          <cell r="D817" t="str">
            <v>Corde d'oscillation 50mm</v>
          </cell>
          <cell r="E817" t="str">
            <v>Battle rope</v>
          </cell>
          <cell r="F817" t="str">
            <v>ø50mm</v>
          </cell>
          <cell r="H817" t="str">
            <v>PIECE</v>
          </cell>
          <cell r="I817">
            <v>44.74</v>
          </cell>
          <cell r="J817">
            <v>0</v>
          </cell>
          <cell r="K817">
            <v>0</v>
          </cell>
          <cell r="L817">
            <v>0</v>
          </cell>
          <cell r="M817" t="str">
            <v>LF</v>
          </cell>
          <cell r="N817">
            <v>0</v>
          </cell>
          <cell r="O817">
            <v>0</v>
          </cell>
        </row>
        <row r="818">
          <cell r="A818" t="str">
            <v>TOP ASIA</v>
          </cell>
          <cell r="B818" t="str">
            <v>DSC01435</v>
          </cell>
          <cell r="C818">
            <v>3479</v>
          </cell>
          <cell r="D818" t="str">
            <v>Corde d'oscillation 38mm avec cover</v>
          </cell>
          <cell r="E818" t="str">
            <v>Battle rope 38mm with cover</v>
          </cell>
          <cell r="F818" t="str">
            <v>ø38mm</v>
          </cell>
          <cell r="H818" t="str">
            <v>PIECE</v>
          </cell>
          <cell r="I818">
            <v>45.76</v>
          </cell>
          <cell r="J818">
            <v>0</v>
          </cell>
          <cell r="K818">
            <v>0</v>
          </cell>
          <cell r="L818">
            <v>0</v>
          </cell>
          <cell r="M818" t="str">
            <v>LF</v>
          </cell>
          <cell r="N818">
            <v>3.15E-2</v>
          </cell>
          <cell r="O818">
            <v>13.5</v>
          </cell>
        </row>
        <row r="819">
          <cell r="A819" t="str">
            <v>TOP ASIA</v>
          </cell>
          <cell r="B819" t="str">
            <v>DSC01435</v>
          </cell>
          <cell r="C819">
            <v>1496</v>
          </cell>
          <cell r="D819" t="str">
            <v>Corde d'oscillation 50mm avec cover</v>
          </cell>
          <cell r="E819" t="str">
            <v>Battle rope 50mm with cover</v>
          </cell>
          <cell r="F819" t="str">
            <v>ø50mm</v>
          </cell>
          <cell r="H819" t="str">
            <v>PIECE</v>
          </cell>
          <cell r="I819">
            <v>78.3</v>
          </cell>
          <cell r="J819">
            <v>0</v>
          </cell>
          <cell r="K819">
            <v>0</v>
          </cell>
          <cell r="L819">
            <v>0</v>
          </cell>
          <cell r="M819" t="str">
            <v>LF</v>
          </cell>
          <cell r="N819">
            <v>4.9896000000000003E-2</v>
          </cell>
          <cell r="O819">
            <v>21.5</v>
          </cell>
        </row>
        <row r="820">
          <cell r="A820" t="str">
            <v>TOP ASIA</v>
          </cell>
          <cell r="B820" t="str">
            <v>TA-4401</v>
          </cell>
          <cell r="C820">
            <v>1491</v>
          </cell>
          <cell r="D820" t="str">
            <v>1 - Corde de tirage</v>
          </cell>
          <cell r="E820" t="str">
            <v>Machine Accessories 1</v>
          </cell>
          <cell r="F820">
            <v>0</v>
          </cell>
          <cell r="H820" t="str">
            <v>PIECE</v>
          </cell>
          <cell r="I820">
            <v>4.2300000000000004</v>
          </cell>
          <cell r="J820">
            <v>0</v>
          </cell>
          <cell r="K820">
            <v>0</v>
          </cell>
          <cell r="L820">
            <v>0</v>
          </cell>
          <cell r="M820" t="str">
            <v>LF</v>
          </cell>
          <cell r="N820">
            <v>4.5794920634920598E-3</v>
          </cell>
          <cell r="O820">
            <v>2.9365079365079363</v>
          </cell>
        </row>
        <row r="821">
          <cell r="A821" t="str">
            <v>TOP ASIA</v>
          </cell>
          <cell r="C821">
            <v>0</v>
          </cell>
          <cell r="D821" t="str">
            <v>Coussin repose tête</v>
          </cell>
          <cell r="E821" t="str">
            <v>Head Pad Support</v>
          </cell>
          <cell r="F821" t="str">
            <v>25x30*5cm, et 1,86 pour 6cm</v>
          </cell>
          <cell r="H821" t="str">
            <v>PIECE</v>
          </cell>
          <cell r="I821">
            <v>1.52</v>
          </cell>
          <cell r="J821">
            <v>0</v>
          </cell>
          <cell r="K821">
            <v>0</v>
          </cell>
          <cell r="L821">
            <v>0</v>
          </cell>
          <cell r="M821" t="str">
            <v>LF</v>
          </cell>
          <cell r="N821">
            <v>4.5794920634920633E-3</v>
          </cell>
          <cell r="O821">
            <v>2.9365079365079363</v>
          </cell>
        </row>
        <row r="822">
          <cell r="A822" t="str">
            <v>TOP ASIA</v>
          </cell>
          <cell r="B822" t="str">
            <v>TA-6509</v>
          </cell>
          <cell r="C822">
            <v>4009</v>
          </cell>
          <cell r="D822" t="str">
            <v>Corde à grimper 7m</v>
          </cell>
          <cell r="E822" t="str">
            <v>Climb Rope</v>
          </cell>
          <cell r="F822" t="str">
            <v>38mmx7m</v>
          </cell>
          <cell r="H822" t="str">
            <v>PIECE</v>
          </cell>
          <cell r="I822">
            <v>18.3</v>
          </cell>
          <cell r="J822">
            <v>0</v>
          </cell>
          <cell r="K822">
            <v>0</v>
          </cell>
          <cell r="L822">
            <v>0</v>
          </cell>
          <cell r="M822" t="str">
            <v>LF</v>
          </cell>
          <cell r="N822">
            <v>3.15E-2</v>
          </cell>
          <cell r="O822">
            <v>13.5</v>
          </cell>
        </row>
        <row r="823">
          <cell r="A823" t="str">
            <v>TOP ASIA</v>
          </cell>
          <cell r="B823" t="str">
            <v>TA-0161</v>
          </cell>
          <cell r="C823" t="str">
            <v/>
          </cell>
          <cell r="D823" t="str">
            <v>Disques Bumper 5kgs anneau cuivre</v>
          </cell>
          <cell r="E823" t="str">
            <v>Bumper Plates</v>
          </cell>
          <cell r="F823" t="str">
            <v>5Kgs</v>
          </cell>
          <cell r="H823" t="str">
            <v>PIECE</v>
          </cell>
          <cell r="I823">
            <v>10.75</v>
          </cell>
          <cell r="J823">
            <v>0</v>
          </cell>
          <cell r="K823">
            <v>0</v>
          </cell>
          <cell r="L823">
            <v>0</v>
          </cell>
          <cell r="M823" t="str">
            <v>LF</v>
          </cell>
          <cell r="N823">
            <v>7.6899846153846161E-3</v>
          </cell>
          <cell r="O823">
            <v>5.2307692307692317</v>
          </cell>
        </row>
        <row r="824">
          <cell r="A824" t="str">
            <v>TOP ASIA</v>
          </cell>
          <cell r="B824" t="str">
            <v>TCA-C3011</v>
          </cell>
          <cell r="C824">
            <v>3489</v>
          </cell>
          <cell r="D824" t="str">
            <v>Disques Bumper 5kgs gros anneau métal</v>
          </cell>
          <cell r="E824" t="str">
            <v>Bumper Plates</v>
          </cell>
          <cell r="F824" t="str">
            <v>5Kgs</v>
          </cell>
          <cell r="H824" t="str">
            <v>PIECE</v>
          </cell>
          <cell r="I824">
            <v>18.75</v>
          </cell>
          <cell r="J824">
            <v>0</v>
          </cell>
          <cell r="K824">
            <v>0</v>
          </cell>
          <cell r="L824">
            <v>0</v>
          </cell>
          <cell r="M824" t="str">
            <v>LF</v>
          </cell>
          <cell r="N824">
            <v>7.6899846153846161E-3</v>
          </cell>
          <cell r="O824">
            <v>5.2307692307692317</v>
          </cell>
        </row>
        <row r="825">
          <cell r="A825" t="str">
            <v>TOP ASIA</v>
          </cell>
          <cell r="B825" t="str">
            <v>TCA-C3011</v>
          </cell>
          <cell r="C825">
            <v>3485</v>
          </cell>
          <cell r="D825" t="str">
            <v>Disques Bumper 10kgs</v>
          </cell>
          <cell r="E825" t="str">
            <v>Bumper Plates</v>
          </cell>
          <cell r="F825" t="str">
            <v>10Kgs</v>
          </cell>
          <cell r="H825" t="str">
            <v>PIECE</v>
          </cell>
          <cell r="I825">
            <v>35.6</v>
          </cell>
          <cell r="J825">
            <v>0</v>
          </cell>
          <cell r="K825">
            <v>0</v>
          </cell>
          <cell r="L825">
            <v>0</v>
          </cell>
          <cell r="M825" t="str">
            <v>LF</v>
          </cell>
          <cell r="N825">
            <v>9.1000000000000004E-3</v>
          </cell>
          <cell r="O825">
            <v>10.5</v>
          </cell>
        </row>
        <row r="826">
          <cell r="A826" t="str">
            <v>TOP ASIA</v>
          </cell>
          <cell r="B826" t="str">
            <v>TCA-C3011</v>
          </cell>
          <cell r="C826">
            <v>3486</v>
          </cell>
          <cell r="D826" t="str">
            <v>Disques Bumper 15kgs</v>
          </cell>
          <cell r="E826" t="str">
            <v>Bumper Plates</v>
          </cell>
          <cell r="F826" t="str">
            <v>15Kgs</v>
          </cell>
          <cell r="H826" t="str">
            <v>PIECE</v>
          </cell>
          <cell r="I826">
            <v>47.4</v>
          </cell>
          <cell r="J826">
            <v>0</v>
          </cell>
          <cell r="K826">
            <v>0</v>
          </cell>
          <cell r="L826">
            <v>0</v>
          </cell>
          <cell r="M826" t="str">
            <v>LF</v>
          </cell>
          <cell r="N826">
            <v>2.18484E-2</v>
          </cell>
          <cell r="O826">
            <v>16</v>
          </cell>
        </row>
        <row r="827">
          <cell r="A827" t="str">
            <v>TOP ASIA</v>
          </cell>
          <cell r="B827" t="str">
            <v>TCA-C3011</v>
          </cell>
          <cell r="C827">
            <v>3487</v>
          </cell>
          <cell r="D827" t="str">
            <v>Disques Bumper 20kgs</v>
          </cell>
          <cell r="E827" t="str">
            <v>Bumper Plates</v>
          </cell>
          <cell r="F827" t="str">
            <v>20Kgs</v>
          </cell>
          <cell r="H827" t="str">
            <v>PIECE</v>
          </cell>
          <cell r="I827">
            <v>63.2</v>
          </cell>
          <cell r="J827">
            <v>0</v>
          </cell>
          <cell r="K827">
            <v>0</v>
          </cell>
          <cell r="L827">
            <v>0</v>
          </cell>
          <cell r="M827" t="str">
            <v>LF</v>
          </cell>
          <cell r="N827">
            <v>2.205648E-2</v>
          </cell>
          <cell r="O827">
            <v>21</v>
          </cell>
        </row>
        <row r="828">
          <cell r="A828" t="str">
            <v>TOP ASIA</v>
          </cell>
          <cell r="B828" t="str">
            <v>TCA-C3011</v>
          </cell>
          <cell r="C828">
            <v>3488</v>
          </cell>
          <cell r="D828" t="str">
            <v>Disques Bumper 25kgs</v>
          </cell>
          <cell r="E828" t="str">
            <v>Bumper Plates</v>
          </cell>
          <cell r="F828" t="str">
            <v>25Kgs</v>
          </cell>
          <cell r="H828" t="str">
            <v>PIECE</v>
          </cell>
          <cell r="I828">
            <v>79</v>
          </cell>
          <cell r="J828">
            <v>0</v>
          </cell>
          <cell r="K828">
            <v>0</v>
          </cell>
          <cell r="L828">
            <v>0</v>
          </cell>
          <cell r="M828" t="str">
            <v>LF</v>
          </cell>
          <cell r="N828">
            <v>2.4969600000000002E-2</v>
          </cell>
          <cell r="O828">
            <v>26.25</v>
          </cell>
        </row>
        <row r="829">
          <cell r="A829" t="str">
            <v>TOP ASIA</v>
          </cell>
          <cell r="B829" t="str">
            <v>TA-0162</v>
          </cell>
          <cell r="C829" t="str">
            <v/>
          </cell>
          <cell r="D829" t="str">
            <v>Disques Bumper 5kgs couleur avec anneau métal, caoutchouc recyclé</v>
          </cell>
          <cell r="E829" t="str">
            <v>Bumper Plates color w/steel ring, recycled rubber</v>
          </cell>
          <cell r="F829" t="str">
            <v>5Kgs</v>
          </cell>
          <cell r="H829" t="str">
            <v>PIECE</v>
          </cell>
          <cell r="I829">
            <v>9.25</v>
          </cell>
          <cell r="J829">
            <v>0</v>
          </cell>
          <cell r="K829">
            <v>0</v>
          </cell>
          <cell r="L829">
            <v>0</v>
          </cell>
          <cell r="M829" t="str">
            <v>LF</v>
          </cell>
          <cell r="N829">
            <v>7.6899846153846161E-3</v>
          </cell>
          <cell r="O829">
            <v>5.2307692307692317</v>
          </cell>
        </row>
        <row r="830">
          <cell r="A830" t="str">
            <v>TOP ASIA</v>
          </cell>
          <cell r="B830" t="str">
            <v>TA-0162</v>
          </cell>
          <cell r="C830" t="str">
            <v/>
          </cell>
          <cell r="D830" t="str">
            <v>Disques Bumper 5kgs couleur avec anneau métal</v>
          </cell>
          <cell r="E830" t="str">
            <v>Bumper Plates color w/steel ring</v>
          </cell>
          <cell r="F830" t="str">
            <v>5Kgs</v>
          </cell>
          <cell r="H830" t="str">
            <v>PIECE</v>
          </cell>
          <cell r="I830">
            <v>11</v>
          </cell>
          <cell r="J830">
            <v>0</v>
          </cell>
          <cell r="K830">
            <v>0</v>
          </cell>
          <cell r="L830">
            <v>0</v>
          </cell>
          <cell r="M830" t="str">
            <v>LF</v>
          </cell>
          <cell r="N830">
            <v>7.6899846153846161E-3</v>
          </cell>
          <cell r="O830">
            <v>5.2307692307692317</v>
          </cell>
        </row>
        <row r="831">
          <cell r="A831" t="str">
            <v>TOP ASIA</v>
          </cell>
          <cell r="B831" t="str">
            <v>TA-0162</v>
          </cell>
          <cell r="C831">
            <v>0</v>
          </cell>
          <cell r="D831" t="str">
            <v>Disques Bumper 5kgs noir avec anneau métal</v>
          </cell>
          <cell r="E831" t="str">
            <v>Bumper Plates black w/steel ring</v>
          </cell>
          <cell r="F831" t="str">
            <v>5Kgs</v>
          </cell>
          <cell r="H831" t="str">
            <v>PIECE</v>
          </cell>
          <cell r="I831">
            <v>10.4</v>
          </cell>
          <cell r="J831">
            <v>0</v>
          </cell>
          <cell r="K831">
            <v>0</v>
          </cell>
          <cell r="L831">
            <v>0</v>
          </cell>
          <cell r="M831" t="str">
            <v>LF</v>
          </cell>
          <cell r="N831">
            <v>7.6899846153846161E-3</v>
          </cell>
          <cell r="O831">
            <v>5.2307692307692317</v>
          </cell>
        </row>
        <row r="832">
          <cell r="A832" t="str">
            <v>TOP ASIA</v>
          </cell>
          <cell r="B832" t="str">
            <v>TA-0162</v>
          </cell>
          <cell r="C832">
            <v>0</v>
          </cell>
          <cell r="D832" t="str">
            <v>Disques Bumper 10kgs noir avec anneau métal</v>
          </cell>
          <cell r="E832" t="str">
            <v>Bumper Plates black w/steel ring</v>
          </cell>
          <cell r="F832" t="str">
            <v>10Kgs</v>
          </cell>
          <cell r="H832" t="str">
            <v>PIECE</v>
          </cell>
          <cell r="I832">
            <v>20.8</v>
          </cell>
          <cell r="J832">
            <v>0</v>
          </cell>
          <cell r="K832">
            <v>0</v>
          </cell>
          <cell r="L832">
            <v>0</v>
          </cell>
          <cell r="M832" t="str">
            <v>LF</v>
          </cell>
          <cell r="N832">
            <v>1.2496225E-2</v>
          </cell>
          <cell r="O832">
            <v>10.375</v>
          </cell>
        </row>
        <row r="833">
          <cell r="A833" t="str">
            <v>TOP ASIA</v>
          </cell>
          <cell r="B833" t="str">
            <v>TA-0162</v>
          </cell>
          <cell r="C833">
            <v>0</v>
          </cell>
          <cell r="D833" t="str">
            <v>Disques Bumper 15kgs noir avec anneau métal</v>
          </cell>
          <cell r="E833" t="str">
            <v>Bumper Plates black w/steel ring</v>
          </cell>
          <cell r="F833" t="str">
            <v>15Kgs</v>
          </cell>
          <cell r="H833" t="str">
            <v>PIECE</v>
          </cell>
          <cell r="I833">
            <v>31.200000000000003</v>
          </cell>
          <cell r="J833">
            <v>0</v>
          </cell>
          <cell r="K833">
            <v>0</v>
          </cell>
          <cell r="L833">
            <v>0</v>
          </cell>
          <cell r="M833" t="str">
            <v>LF</v>
          </cell>
          <cell r="N833">
            <v>1.8361799999999998E-2</v>
          </cell>
          <cell r="O833">
            <v>15.6</v>
          </cell>
        </row>
        <row r="834">
          <cell r="A834" t="str">
            <v>TOP ASIA</v>
          </cell>
          <cell r="B834" t="str">
            <v>TA-0162</v>
          </cell>
          <cell r="C834">
            <v>0</v>
          </cell>
          <cell r="D834" t="str">
            <v>Disques Bumper 20kgs noir avec anneau métal</v>
          </cell>
          <cell r="E834" t="str">
            <v>Bumper Plates black w/steel ring</v>
          </cell>
          <cell r="F834" t="str">
            <v>20Kgs</v>
          </cell>
          <cell r="H834" t="str">
            <v>PIECE</v>
          </cell>
          <cell r="I834">
            <v>41.6</v>
          </cell>
          <cell r="J834">
            <v>0</v>
          </cell>
          <cell r="K834">
            <v>0</v>
          </cell>
          <cell r="L834">
            <v>0</v>
          </cell>
          <cell r="M834" t="str">
            <v>LF</v>
          </cell>
          <cell r="N834">
            <v>2.1167075E-2</v>
          </cell>
          <cell r="O834">
            <v>20.75</v>
          </cell>
        </row>
        <row r="835">
          <cell r="A835" t="str">
            <v>TOP ASIA</v>
          </cell>
          <cell r="B835" t="str">
            <v>TA-0162</v>
          </cell>
          <cell r="C835">
            <v>0</v>
          </cell>
          <cell r="D835" t="str">
            <v>Disques Bumper 25kgs noir avec anneau métal</v>
          </cell>
          <cell r="E835" t="str">
            <v>Bumper Plates black w/steel ring</v>
          </cell>
          <cell r="F835" t="str">
            <v>25Kgs</v>
          </cell>
          <cell r="H835" t="str">
            <v>PIECE</v>
          </cell>
          <cell r="I835">
            <v>52</v>
          </cell>
          <cell r="J835">
            <v>0</v>
          </cell>
          <cell r="K835">
            <v>0</v>
          </cell>
          <cell r="L835">
            <v>0</v>
          </cell>
          <cell r="M835" t="str">
            <v>LF</v>
          </cell>
          <cell r="N835">
            <v>2.3462299999999998E-2</v>
          </cell>
          <cell r="O835">
            <v>25.75</v>
          </cell>
        </row>
        <row r="836">
          <cell r="A836" t="str">
            <v>TOP ASIA</v>
          </cell>
          <cell r="C836" t="str">
            <v/>
          </cell>
          <cell r="D836" t="str">
            <v>Disques Bumper 5kgs noir avec anneau métal, caoutchouc recylcé</v>
          </cell>
          <cell r="E836" t="str">
            <v>Bumper Plates black w/steel ring</v>
          </cell>
          <cell r="F836" t="str">
            <v>5Kgs, recycled rubber</v>
          </cell>
          <cell r="H836" t="str">
            <v>PIECE</v>
          </cell>
          <cell r="I836">
            <v>6.25</v>
          </cell>
          <cell r="J836">
            <v>0</v>
          </cell>
          <cell r="K836">
            <v>0</v>
          </cell>
          <cell r="L836">
            <v>0</v>
          </cell>
          <cell r="M836" t="str">
            <v>LF</v>
          </cell>
          <cell r="N836">
            <v>7.6899846153846161E-3</v>
          </cell>
          <cell r="O836">
            <v>5.2307692307692317</v>
          </cell>
        </row>
        <row r="837">
          <cell r="A837" t="str">
            <v>TOP ASIA</v>
          </cell>
          <cell r="C837" t="str">
            <v/>
          </cell>
          <cell r="D837" t="str">
            <v>Disques Bumper 10kgs noir avec anneau métal, caoutchouc recylcé</v>
          </cell>
          <cell r="E837" t="str">
            <v>Bumper Plates black w/steel ring</v>
          </cell>
          <cell r="F837" t="str">
            <v>10Kgs, recycled rubber</v>
          </cell>
          <cell r="H837" t="str">
            <v>PIECE</v>
          </cell>
          <cell r="I837">
            <v>12.5</v>
          </cell>
          <cell r="J837">
            <v>0</v>
          </cell>
          <cell r="K837">
            <v>0</v>
          </cell>
          <cell r="L837">
            <v>0</v>
          </cell>
          <cell r="M837" t="str">
            <v>LF</v>
          </cell>
          <cell r="N837">
            <v>1.2496225E-2</v>
          </cell>
          <cell r="O837">
            <v>10.375</v>
          </cell>
        </row>
        <row r="838">
          <cell r="A838" t="str">
            <v>TOP ASIA</v>
          </cell>
          <cell r="C838" t="str">
            <v/>
          </cell>
          <cell r="D838" t="str">
            <v>Disques Bumper 15kgs noir avec anneau métal, caoutchouc recylcé</v>
          </cell>
          <cell r="E838" t="str">
            <v>Bumper Plates black w/steel ring</v>
          </cell>
          <cell r="F838" t="str">
            <v>15Kgs, recycled rubber</v>
          </cell>
          <cell r="H838" t="str">
            <v>PIECE</v>
          </cell>
          <cell r="I838">
            <v>18.75</v>
          </cell>
          <cell r="J838">
            <v>0</v>
          </cell>
          <cell r="K838">
            <v>0</v>
          </cell>
          <cell r="L838">
            <v>0</v>
          </cell>
          <cell r="M838" t="str">
            <v>LF</v>
          </cell>
          <cell r="N838">
            <v>1.8361799999999998E-2</v>
          </cell>
          <cell r="O838">
            <v>15.6</v>
          </cell>
        </row>
        <row r="839">
          <cell r="A839" t="str">
            <v>TOP ASIA</v>
          </cell>
          <cell r="C839" t="str">
            <v/>
          </cell>
          <cell r="D839" t="str">
            <v>Disques Bumper 20kgs noir avec anneau métal, caoutchouc recylcé</v>
          </cell>
          <cell r="E839" t="str">
            <v>Bumper Plates black w/steel ring</v>
          </cell>
          <cell r="F839" t="str">
            <v>20Kgs, recycled rubber</v>
          </cell>
          <cell r="H839" t="str">
            <v>PIECE</v>
          </cell>
          <cell r="I839">
            <v>25</v>
          </cell>
          <cell r="J839">
            <v>0</v>
          </cell>
          <cell r="K839">
            <v>0</v>
          </cell>
          <cell r="L839">
            <v>0</v>
          </cell>
          <cell r="M839" t="str">
            <v>LF</v>
          </cell>
          <cell r="N839">
            <v>2.1167075E-2</v>
          </cell>
          <cell r="O839">
            <v>20.75</v>
          </cell>
        </row>
        <row r="840">
          <cell r="A840" t="str">
            <v>TOP ASIA</v>
          </cell>
          <cell r="C840" t="str">
            <v/>
          </cell>
          <cell r="D840" t="str">
            <v>Disques Bumper 25kgs noir avec anneau métal, caoutchouc recylcé</v>
          </cell>
          <cell r="E840" t="str">
            <v>Bumper Plates black w/steel ring</v>
          </cell>
          <cell r="F840" t="str">
            <v>25Kgs, recycled rubber</v>
          </cell>
          <cell r="H840" t="str">
            <v>PIECE</v>
          </cell>
          <cell r="I840">
            <v>31.25</v>
          </cell>
          <cell r="J840">
            <v>0</v>
          </cell>
          <cell r="K840">
            <v>0</v>
          </cell>
          <cell r="L840">
            <v>0</v>
          </cell>
          <cell r="M840" t="str">
            <v>LF</v>
          </cell>
          <cell r="N840">
            <v>2.3462299999999998E-2</v>
          </cell>
          <cell r="O840">
            <v>25.75</v>
          </cell>
        </row>
        <row r="841">
          <cell r="A841" t="str">
            <v>TOP ASIA</v>
          </cell>
          <cell r="B841" t="str">
            <v>TA-0218</v>
          </cell>
          <cell r="C841">
            <v>1508</v>
          </cell>
          <cell r="D841" t="str">
            <v>Disques gris à poignées</v>
          </cell>
          <cell r="E841" t="str">
            <v>Grey Hammertone OP Plate</v>
          </cell>
          <cell r="F841" t="str">
            <v xml:space="preserve">    1.25KG</v>
          </cell>
          <cell r="H841" t="str">
            <v>PIECE</v>
          </cell>
          <cell r="I841">
            <v>1.23</v>
          </cell>
          <cell r="J841">
            <v>0</v>
          </cell>
          <cell r="K841">
            <v>0</v>
          </cell>
          <cell r="L841">
            <v>0</v>
          </cell>
          <cell r="M841" t="str">
            <v>LF</v>
          </cell>
          <cell r="N841">
            <v>9.4538499506416579E-4</v>
          </cell>
          <cell r="O841">
            <v>1.2870187561697928</v>
          </cell>
        </row>
        <row r="842">
          <cell r="A842" t="str">
            <v>TOP ASIA</v>
          </cell>
          <cell r="B842" t="str">
            <v>TA-0219</v>
          </cell>
          <cell r="C842">
            <v>1511</v>
          </cell>
          <cell r="D842" t="str">
            <v>Disques gris à poignées</v>
          </cell>
          <cell r="E842" t="str">
            <v>Grey Hammertone OP Plate</v>
          </cell>
          <cell r="F842" t="str">
            <v xml:space="preserve">    1.25KG</v>
          </cell>
          <cell r="H842" t="str">
            <v>PIECE</v>
          </cell>
          <cell r="I842">
            <v>2.46</v>
          </cell>
          <cell r="J842">
            <v>0</v>
          </cell>
          <cell r="K842">
            <v>0</v>
          </cell>
          <cell r="L842">
            <v>0</v>
          </cell>
          <cell r="M842" t="str">
            <v>LF</v>
          </cell>
          <cell r="N842">
            <v>1.8907699901283318E-3</v>
          </cell>
          <cell r="O842">
            <v>2.58</v>
          </cell>
        </row>
        <row r="843">
          <cell r="A843" t="str">
            <v>TOP ASIA</v>
          </cell>
          <cell r="B843" t="str">
            <v>TA-0220</v>
          </cell>
          <cell r="C843">
            <v>1513</v>
          </cell>
          <cell r="D843" t="str">
            <v>Disques gris à poignées</v>
          </cell>
          <cell r="E843" t="str">
            <v>Grey Hammertone OP Plate</v>
          </cell>
          <cell r="F843" t="str">
            <v xml:space="preserve">    1.25KG</v>
          </cell>
          <cell r="H843" t="str">
            <v>PIECE</v>
          </cell>
          <cell r="I843">
            <v>4.92</v>
          </cell>
          <cell r="J843">
            <v>0</v>
          </cell>
          <cell r="K843">
            <v>0</v>
          </cell>
          <cell r="L843">
            <v>0</v>
          </cell>
          <cell r="M843" t="str">
            <v>LF</v>
          </cell>
          <cell r="N843">
            <v>3.5343999999999996E-3</v>
          </cell>
          <cell r="O843">
            <v>5.1480750246791711</v>
          </cell>
        </row>
        <row r="844">
          <cell r="A844" t="str">
            <v>TOP ASIA</v>
          </cell>
          <cell r="B844" t="str">
            <v>TA-0221</v>
          </cell>
          <cell r="C844">
            <v>1509</v>
          </cell>
          <cell r="D844" t="str">
            <v>Disques gris à poignées</v>
          </cell>
          <cell r="E844" t="str">
            <v>Grey Hammertone OP Plate</v>
          </cell>
          <cell r="F844" t="str">
            <v xml:space="preserve">    1.25KG</v>
          </cell>
          <cell r="H844" t="str">
            <v>PIECE</v>
          </cell>
          <cell r="I844">
            <v>9.84</v>
          </cell>
          <cell r="J844">
            <v>0</v>
          </cell>
          <cell r="K844">
            <v>0</v>
          </cell>
          <cell r="L844">
            <v>0</v>
          </cell>
          <cell r="M844" t="str">
            <v>LF</v>
          </cell>
          <cell r="N844">
            <v>7.01784E-3</v>
          </cell>
          <cell r="O844">
            <v>11.62</v>
          </cell>
        </row>
        <row r="845">
          <cell r="A845" t="str">
            <v>TOP ASIA</v>
          </cell>
          <cell r="B845" t="str">
            <v>TA-0222</v>
          </cell>
          <cell r="C845">
            <v>1510</v>
          </cell>
          <cell r="D845" t="str">
            <v>Disques gris à poignées</v>
          </cell>
          <cell r="E845" t="str">
            <v>Grey Hammertone OP Plate</v>
          </cell>
          <cell r="F845" t="str">
            <v xml:space="preserve">    1.25KG</v>
          </cell>
          <cell r="H845" t="str">
            <v>PIECE</v>
          </cell>
          <cell r="I845">
            <v>14.76</v>
          </cell>
          <cell r="J845">
            <v>0</v>
          </cell>
          <cell r="K845">
            <v>0</v>
          </cell>
          <cell r="L845">
            <v>0</v>
          </cell>
          <cell r="M845" t="str">
            <v>LF</v>
          </cell>
          <cell r="N845">
            <v>1.0285055999999999E-2</v>
          </cell>
          <cell r="O845">
            <v>15.5</v>
          </cell>
        </row>
        <row r="846">
          <cell r="A846" t="str">
            <v>TOP ASIA</v>
          </cell>
          <cell r="B846" t="str">
            <v>TA-0223</v>
          </cell>
          <cell r="C846">
            <v>1512</v>
          </cell>
          <cell r="D846" t="str">
            <v>Disques gris à poignées</v>
          </cell>
          <cell r="E846" t="str">
            <v>Grey Hammertone OP Plate</v>
          </cell>
          <cell r="F846" t="str">
            <v xml:space="preserve">    1.25KG</v>
          </cell>
          <cell r="H846" t="str">
            <v>PIECE</v>
          </cell>
          <cell r="I846">
            <v>19.68</v>
          </cell>
          <cell r="J846">
            <v>0</v>
          </cell>
          <cell r="K846">
            <v>0</v>
          </cell>
          <cell r="L846">
            <v>0</v>
          </cell>
          <cell r="M846" t="str">
            <v>LF</v>
          </cell>
          <cell r="N846">
            <v>9.922499999999999E-3</v>
          </cell>
          <cell r="O846">
            <v>20.8</v>
          </cell>
        </row>
        <row r="847">
          <cell r="A847" t="str">
            <v>TOP ASIA</v>
          </cell>
          <cell r="B847" t="str">
            <v>TA-0224</v>
          </cell>
          <cell r="C847">
            <v>1541</v>
          </cell>
          <cell r="D847" t="str">
            <v>Disques gris à poignées</v>
          </cell>
          <cell r="E847" t="str">
            <v>Grey Hammertone OP Plate</v>
          </cell>
          <cell r="F847" t="str">
            <v xml:space="preserve">    1.25KG</v>
          </cell>
          <cell r="H847" t="str">
            <v>PIECE</v>
          </cell>
          <cell r="I847">
            <v>24.6</v>
          </cell>
          <cell r="J847">
            <v>0</v>
          </cell>
          <cell r="K847">
            <v>0</v>
          </cell>
          <cell r="L847">
            <v>0</v>
          </cell>
          <cell r="M847" t="str">
            <v>LF</v>
          </cell>
          <cell r="N847">
            <v>1.0240000000000001E-2</v>
          </cell>
          <cell r="O847">
            <v>27</v>
          </cell>
        </row>
        <row r="848">
          <cell r="A848" t="str">
            <v>TOP ASIA</v>
          </cell>
          <cell r="B848" t="str">
            <v>TA-0155</v>
          </cell>
          <cell r="C848">
            <v>2319</v>
          </cell>
          <cell r="D848" t="str">
            <v>Disque Pump 1,25Kg</v>
          </cell>
          <cell r="E848" t="str">
            <v>PLATE FOR PUMP 1,25KG</v>
          </cell>
          <cell r="F848" t="str">
            <v xml:space="preserve">    1.25KG</v>
          </cell>
          <cell r="H848" t="str">
            <v>PIECE</v>
          </cell>
          <cell r="I848">
            <v>1.4</v>
          </cell>
          <cell r="J848">
            <v>0</v>
          </cell>
          <cell r="K848">
            <v>0</v>
          </cell>
          <cell r="L848">
            <v>0</v>
          </cell>
          <cell r="M848" t="str">
            <v>LF</v>
          </cell>
          <cell r="N848">
            <v>9.5716799999999999E-4</v>
          </cell>
          <cell r="O848">
            <v>1.3</v>
          </cell>
        </row>
        <row r="849">
          <cell r="A849" t="str">
            <v>TOP ASIA</v>
          </cell>
          <cell r="B849" t="str">
            <v>TA-0155</v>
          </cell>
          <cell r="C849">
            <v>2318</v>
          </cell>
          <cell r="D849" t="str">
            <v>Disque Pump 2,5Kgs</v>
          </cell>
          <cell r="E849" t="str">
            <v>PLATE FOR PUMP 2,5KGS</v>
          </cell>
          <cell r="F849" t="str">
            <v xml:space="preserve">    2.5KG</v>
          </cell>
          <cell r="H849" t="str">
            <v>PIECE</v>
          </cell>
          <cell r="I849">
            <v>2.8</v>
          </cell>
          <cell r="J849">
            <v>0</v>
          </cell>
          <cell r="K849">
            <v>0</v>
          </cell>
          <cell r="L849">
            <v>0</v>
          </cell>
          <cell r="M849" t="str">
            <v>LF</v>
          </cell>
          <cell r="N849">
            <v>1.8E-3</v>
          </cell>
          <cell r="O849">
            <v>2.65</v>
          </cell>
        </row>
        <row r="850">
          <cell r="A850" t="str">
            <v>TOP ASIA</v>
          </cell>
          <cell r="B850" t="str">
            <v>TA-0155</v>
          </cell>
          <cell r="C850">
            <v>2315</v>
          </cell>
          <cell r="D850" t="str">
            <v>Disque Pump 5Kgs</v>
          </cell>
          <cell r="E850" t="str">
            <v>PLATE FOR PUMP 5KGS</v>
          </cell>
          <cell r="F850" t="str">
            <v xml:space="preserve">    5KG</v>
          </cell>
          <cell r="H850" t="str">
            <v>PIECE</v>
          </cell>
          <cell r="I850">
            <v>5.6</v>
          </cell>
          <cell r="J850">
            <v>0</v>
          </cell>
          <cell r="K850">
            <v>0</v>
          </cell>
          <cell r="L850">
            <v>0</v>
          </cell>
          <cell r="M850" t="str">
            <v>LF</v>
          </cell>
          <cell r="N850">
            <v>2.9836800000000003E-3</v>
          </cell>
          <cell r="O850">
            <v>5.2</v>
          </cell>
        </row>
        <row r="851">
          <cell r="A851" t="str">
            <v>TOP ASIA</v>
          </cell>
          <cell r="B851" t="str">
            <v>TA-0155</v>
          </cell>
          <cell r="C851">
            <v>2316</v>
          </cell>
          <cell r="D851" t="str">
            <v>Disque Pump 10Kgs</v>
          </cell>
          <cell r="E851" t="str">
            <v>PLATE FOR PUMP 5KGS</v>
          </cell>
          <cell r="F851" t="str">
            <v xml:space="preserve">    10KG</v>
          </cell>
          <cell r="H851" t="str">
            <v>PIECE</v>
          </cell>
          <cell r="I851">
            <v>11.2</v>
          </cell>
          <cell r="J851">
            <v>0</v>
          </cell>
          <cell r="K851">
            <v>0</v>
          </cell>
          <cell r="L851">
            <v>0</v>
          </cell>
          <cell r="M851" t="str">
            <v>LF</v>
          </cell>
          <cell r="N851">
            <v>0</v>
          </cell>
          <cell r="O851">
            <v>0</v>
          </cell>
        </row>
        <row r="852">
          <cell r="A852" t="str">
            <v>TOP ASIA</v>
          </cell>
          <cell r="B852" t="str">
            <v>TA-6507</v>
          </cell>
          <cell r="C852">
            <v>1515</v>
          </cell>
          <cell r="D852" t="str">
            <v xml:space="preserve">Dome Trainer </v>
          </cell>
          <cell r="E852" t="str">
            <v>Balance Ball</v>
          </cell>
          <cell r="F852" t="str">
            <v>Height:25cm</v>
          </cell>
          <cell r="H852" t="str">
            <v>PIECE</v>
          </cell>
          <cell r="I852">
            <v>27.15</v>
          </cell>
          <cell r="J852">
            <v>0</v>
          </cell>
          <cell r="K852">
            <v>0</v>
          </cell>
          <cell r="L852">
            <v>0</v>
          </cell>
          <cell r="M852" t="str">
            <v>LF</v>
          </cell>
          <cell r="N852">
            <v>6.4736000000000002E-2</v>
          </cell>
          <cell r="O852">
            <v>6</v>
          </cell>
        </row>
        <row r="853">
          <cell r="A853" t="str">
            <v>TOP ASIA</v>
          </cell>
          <cell r="B853" t="str">
            <v>TA-4415</v>
          </cell>
          <cell r="C853">
            <v>1520</v>
          </cell>
          <cell r="D853" t="str">
            <v>6 - Double poignée biceps triceps</v>
          </cell>
          <cell r="E853" t="str">
            <v>Machine Accessories 6</v>
          </cell>
          <cell r="F853">
            <v>0</v>
          </cell>
          <cell r="H853" t="str">
            <v>PIECE</v>
          </cell>
          <cell r="I853">
            <v>9.5</v>
          </cell>
          <cell r="J853">
            <v>0</v>
          </cell>
          <cell r="K853">
            <v>0</v>
          </cell>
          <cell r="L853">
            <v>0</v>
          </cell>
          <cell r="M853" t="str">
            <v>LF</v>
          </cell>
          <cell r="N853">
            <v>4.5794920634920633E-3</v>
          </cell>
          <cell r="O853">
            <v>2.9365079365079363</v>
          </cell>
        </row>
        <row r="854">
          <cell r="A854" t="str">
            <v>TOP ASIA</v>
          </cell>
          <cell r="B854" t="str">
            <v>TA-4412</v>
          </cell>
          <cell r="C854">
            <v>1521</v>
          </cell>
          <cell r="D854" t="str">
            <v>8 - Double poignée rowing dorsal</v>
          </cell>
          <cell r="E854" t="str">
            <v>Machine Accessories 8</v>
          </cell>
          <cell r="F854">
            <v>0</v>
          </cell>
          <cell r="H854" t="str">
            <v>PIECE</v>
          </cell>
          <cell r="I854">
            <v>8.98</v>
          </cell>
          <cell r="J854">
            <v>0</v>
          </cell>
          <cell r="K854">
            <v>0</v>
          </cell>
          <cell r="L854">
            <v>0</v>
          </cell>
          <cell r="M854" t="str">
            <v>LF</v>
          </cell>
          <cell r="N854">
            <v>4.5794920634920633E-3</v>
          </cell>
          <cell r="O854">
            <v>2.9365079365079363</v>
          </cell>
        </row>
        <row r="855">
          <cell r="A855" t="str">
            <v>TOP ASIA</v>
          </cell>
          <cell r="B855" t="str">
            <v>TA-9513</v>
          </cell>
          <cell r="C855">
            <v>1543</v>
          </cell>
          <cell r="D855" t="str">
            <v>Echelle De Vitesse 4M</v>
          </cell>
          <cell r="E855" t="str">
            <v>ADJUSTABLE AGILITY LADDER 4M</v>
          </cell>
          <cell r="F855" t="str">
            <v>4m</v>
          </cell>
          <cell r="H855" t="str">
            <v>PIECE</v>
          </cell>
          <cell r="I855">
            <v>6.35</v>
          </cell>
          <cell r="J855">
            <v>0</v>
          </cell>
          <cell r="K855">
            <v>0</v>
          </cell>
          <cell r="L855">
            <v>0</v>
          </cell>
          <cell r="M855" t="str">
            <v>LF</v>
          </cell>
          <cell r="N855">
            <v>7.4843999999999996E-3</v>
          </cell>
          <cell r="O855">
            <v>2.15</v>
          </cell>
        </row>
        <row r="856">
          <cell r="A856" t="str">
            <v>TOP ASIA</v>
          </cell>
          <cell r="C856" t="str">
            <v/>
          </cell>
          <cell r="D856" t="str">
            <v>Echelle De Vitesse hexagonale</v>
          </cell>
          <cell r="E856" t="str">
            <v>ADJUSTABLE AGILITY LADDER</v>
          </cell>
          <cell r="F856" t="str">
            <v>Prix par anneau</v>
          </cell>
          <cell r="H856" t="str">
            <v>PIECE</v>
          </cell>
          <cell r="I856">
            <v>1.64</v>
          </cell>
          <cell r="J856">
            <v>0</v>
          </cell>
          <cell r="K856">
            <v>0</v>
          </cell>
          <cell r="L856">
            <v>0</v>
          </cell>
          <cell r="M856" t="str">
            <v>LF</v>
          </cell>
          <cell r="N856">
            <v>0</v>
          </cell>
          <cell r="O856">
            <v>0</v>
          </cell>
        </row>
        <row r="857">
          <cell r="A857" t="str">
            <v>TOP ASIA</v>
          </cell>
          <cell r="B857" t="str">
            <v>TA-6409</v>
          </cell>
          <cell r="C857">
            <v>0</v>
          </cell>
          <cell r="D857" t="str">
            <v>Egg Ball</v>
          </cell>
          <cell r="E857" t="str">
            <v>Peanut Gym Ball</v>
          </cell>
          <cell r="F857" t="str">
            <v>45cm</v>
          </cell>
          <cell r="H857" t="str">
            <v>PIECE</v>
          </cell>
          <cell r="I857">
            <v>2.85</v>
          </cell>
          <cell r="J857">
            <v>0</v>
          </cell>
          <cell r="K857">
            <v>0</v>
          </cell>
          <cell r="L857">
            <v>0</v>
          </cell>
          <cell r="M857" t="str">
            <v>LF</v>
          </cell>
          <cell r="N857">
            <v>0</v>
          </cell>
          <cell r="O857">
            <v>0</v>
          </cell>
        </row>
        <row r="858">
          <cell r="A858" t="str">
            <v>TOP ASIA</v>
          </cell>
          <cell r="B858" t="str">
            <v>TA-6409</v>
          </cell>
          <cell r="C858">
            <v>0</v>
          </cell>
          <cell r="D858" t="str">
            <v>Egg Ball</v>
          </cell>
          <cell r="E858" t="str">
            <v>Peanut Gym Ball</v>
          </cell>
          <cell r="F858" t="str">
            <v>45cm</v>
          </cell>
          <cell r="H858" t="str">
            <v>PIECE</v>
          </cell>
          <cell r="I858">
            <v>3.45</v>
          </cell>
          <cell r="J858">
            <v>0</v>
          </cell>
          <cell r="K858">
            <v>0</v>
          </cell>
          <cell r="L858">
            <v>0</v>
          </cell>
          <cell r="M858" t="str">
            <v>LF</v>
          </cell>
          <cell r="N858">
            <v>0</v>
          </cell>
          <cell r="O858">
            <v>0</v>
          </cell>
        </row>
        <row r="859">
          <cell r="A859" t="str">
            <v>TOP ASIA</v>
          </cell>
          <cell r="B859" t="str">
            <v>TA-7403</v>
          </cell>
          <cell r="C859">
            <v>2351</v>
          </cell>
          <cell r="D859" t="str">
            <v>Fitness Tube</v>
          </cell>
          <cell r="E859" t="str">
            <v>Latex Tube</v>
          </cell>
          <cell r="F859" t="str">
            <v>Light</v>
          </cell>
          <cell r="H859" t="str">
            <v>PIECE</v>
          </cell>
          <cell r="I859">
            <v>1.53</v>
          </cell>
          <cell r="J859">
            <v>0</v>
          </cell>
          <cell r="K859">
            <v>0</v>
          </cell>
          <cell r="L859">
            <v>0</v>
          </cell>
          <cell r="M859" t="str">
            <v>LF</v>
          </cell>
          <cell r="N859">
            <v>2.7050400000000001E-3</v>
          </cell>
          <cell r="O859">
            <v>0.14000000000000001</v>
          </cell>
        </row>
        <row r="860">
          <cell r="A860" t="str">
            <v>TOP ASIA</v>
          </cell>
          <cell r="B860" t="str">
            <v>TA-7403</v>
          </cell>
          <cell r="C860">
            <v>2353</v>
          </cell>
          <cell r="D860" t="str">
            <v>Fitness Tube</v>
          </cell>
          <cell r="E860" t="str">
            <v>Latex Tube</v>
          </cell>
          <cell r="F860" t="str">
            <v>Light</v>
          </cell>
          <cell r="H860" t="str">
            <v>PIECE</v>
          </cell>
          <cell r="I860">
            <v>1.7</v>
          </cell>
          <cell r="J860">
            <v>0</v>
          </cell>
          <cell r="K860">
            <v>0</v>
          </cell>
          <cell r="L860">
            <v>0</v>
          </cell>
          <cell r="M860" t="str">
            <v>LF</v>
          </cell>
          <cell r="N860">
            <v>2.7050400000000001E-3</v>
          </cell>
          <cell r="O860">
            <v>0.15</v>
          </cell>
        </row>
        <row r="861">
          <cell r="A861" t="str">
            <v>TOP ASIA</v>
          </cell>
          <cell r="B861" t="str">
            <v>TA-7403</v>
          </cell>
          <cell r="C861">
            <v>1556</v>
          </cell>
          <cell r="D861" t="str">
            <v>Fitness Tube</v>
          </cell>
          <cell r="E861" t="str">
            <v>Latex Tube</v>
          </cell>
          <cell r="F861" t="str">
            <v>Light</v>
          </cell>
          <cell r="H861" t="str">
            <v>PIECE</v>
          </cell>
          <cell r="I861">
            <v>1.86</v>
          </cell>
          <cell r="J861">
            <v>0</v>
          </cell>
          <cell r="K861">
            <v>0</v>
          </cell>
          <cell r="L861">
            <v>0</v>
          </cell>
          <cell r="M861" t="str">
            <v>LF</v>
          </cell>
          <cell r="N861">
            <v>2.7050400000000001E-3</v>
          </cell>
          <cell r="O861">
            <v>0.17</v>
          </cell>
        </row>
        <row r="862">
          <cell r="A862" t="str">
            <v>TOP ASIA</v>
          </cell>
          <cell r="B862" t="str">
            <v>TA-7501</v>
          </cell>
          <cell r="C862">
            <v>2296</v>
          </cell>
          <cell r="D862" t="str">
            <v>Flex Bar dévissable</v>
          </cell>
          <cell r="E862" t="str">
            <v>Flex Bar</v>
          </cell>
          <cell r="F862" t="str">
            <v>détachable</v>
          </cell>
          <cell r="H862" t="str">
            <v>PIECE</v>
          </cell>
          <cell r="I862">
            <v>5.22</v>
          </cell>
          <cell r="J862">
            <v>0</v>
          </cell>
          <cell r="K862">
            <v>0</v>
          </cell>
          <cell r="L862">
            <v>0</v>
          </cell>
          <cell r="M862" t="str">
            <v>LF</v>
          </cell>
          <cell r="N862">
            <v>2.9082666666666668E-3</v>
          </cell>
          <cell r="O862">
            <v>1</v>
          </cell>
        </row>
        <row r="863">
          <cell r="A863" t="str">
            <v>TOP ASIA</v>
          </cell>
          <cell r="B863" t="str">
            <v>TA-7601</v>
          </cell>
          <cell r="C863">
            <v>0</v>
          </cell>
          <cell r="D863" t="str">
            <v>Foam Roller</v>
          </cell>
          <cell r="E863" t="str">
            <v>Eva Foam Roller w/o massage dot</v>
          </cell>
          <cell r="F863" t="str">
            <v>90x15cm</v>
          </cell>
          <cell r="H863" t="str">
            <v>PIECE</v>
          </cell>
          <cell r="I863">
            <v>11.02</v>
          </cell>
          <cell r="J863">
            <v>0</v>
          </cell>
          <cell r="K863">
            <v>0</v>
          </cell>
          <cell r="L863">
            <v>0</v>
          </cell>
          <cell r="M863" t="str">
            <v>LF</v>
          </cell>
          <cell r="N863">
            <v>0</v>
          </cell>
          <cell r="O863">
            <v>0</v>
          </cell>
        </row>
        <row r="864">
          <cell r="A864" t="str">
            <v>TOP ASIA</v>
          </cell>
          <cell r="C864">
            <v>1576</v>
          </cell>
          <cell r="D864" t="str">
            <v>Haie  15Cm</v>
          </cell>
          <cell r="E864" t="str">
            <v>JUMP HURDLE 15CM</v>
          </cell>
          <cell r="F864" t="str">
            <v>15cm</v>
          </cell>
          <cell r="H864" t="str">
            <v>PIECE</v>
          </cell>
          <cell r="I864">
            <v>3</v>
          </cell>
          <cell r="J864">
            <v>0</v>
          </cell>
          <cell r="K864">
            <v>0</v>
          </cell>
          <cell r="L864">
            <v>0</v>
          </cell>
          <cell r="M864" t="str">
            <v>LF</v>
          </cell>
          <cell r="N864">
            <v>0</v>
          </cell>
          <cell r="O864">
            <v>0</v>
          </cell>
        </row>
        <row r="865">
          <cell r="A865" t="str">
            <v>TOP ASIA</v>
          </cell>
          <cell r="C865">
            <v>1577</v>
          </cell>
          <cell r="D865" t="str">
            <v>Haie 30Cm</v>
          </cell>
          <cell r="E865" t="str">
            <v>JUMP HURDLE 30CM</v>
          </cell>
          <cell r="F865" t="str">
            <v>30cm</v>
          </cell>
          <cell r="H865" t="str">
            <v>PIECE</v>
          </cell>
          <cell r="I865">
            <v>3</v>
          </cell>
          <cell r="J865">
            <v>0</v>
          </cell>
          <cell r="K865">
            <v>0</v>
          </cell>
          <cell r="L865">
            <v>0</v>
          </cell>
          <cell r="M865" t="str">
            <v>LF</v>
          </cell>
          <cell r="N865">
            <v>0</v>
          </cell>
          <cell r="O865">
            <v>0</v>
          </cell>
        </row>
        <row r="866">
          <cell r="A866" t="str">
            <v>TOP ASIA</v>
          </cell>
          <cell r="C866">
            <v>1578</v>
          </cell>
          <cell r="D866" t="str">
            <v>Haie 50Cm</v>
          </cell>
          <cell r="E866" t="str">
            <v>JUMP HURDLE 50CM</v>
          </cell>
          <cell r="F866" t="str">
            <v>50cm</v>
          </cell>
          <cell r="H866" t="str">
            <v>PIECE</v>
          </cell>
          <cell r="I866">
            <v>3</v>
          </cell>
          <cell r="J866">
            <v>0</v>
          </cell>
          <cell r="K866">
            <v>0</v>
          </cell>
          <cell r="L866">
            <v>0</v>
          </cell>
          <cell r="M866" t="str">
            <v>LF</v>
          </cell>
          <cell r="N866">
            <v>0</v>
          </cell>
          <cell r="O866">
            <v>0</v>
          </cell>
        </row>
        <row r="867">
          <cell r="A867" t="str">
            <v>TOP ASIA</v>
          </cell>
          <cell r="C867" t="str">
            <v/>
          </cell>
          <cell r="D867" t="str">
            <v>Haltères Aqua</v>
          </cell>
          <cell r="E867" t="str">
            <v>Aqua Dumbbell</v>
          </cell>
          <cell r="F867">
            <v>0</v>
          </cell>
          <cell r="H867" t="str">
            <v>PIECE</v>
          </cell>
          <cell r="I867">
            <v>6.13</v>
          </cell>
          <cell r="J867">
            <v>0</v>
          </cell>
          <cell r="K867">
            <v>0</v>
          </cell>
          <cell r="L867">
            <v>0</v>
          </cell>
          <cell r="M867" t="str">
            <v>PR</v>
          </cell>
          <cell r="N867">
            <v>0</v>
          </cell>
          <cell r="O867">
            <v>0</v>
          </cell>
        </row>
        <row r="868">
          <cell r="A868" t="str">
            <v>TOP ASIA</v>
          </cell>
          <cell r="B868" t="str">
            <v>TA-2208</v>
          </cell>
          <cell r="C868">
            <v>2057</v>
          </cell>
          <cell r="D868" t="str">
            <v>Haltères hex caoutchouc</v>
          </cell>
          <cell r="E868" t="str">
            <v>Rubber Coated Hex Dumbbell</v>
          </cell>
          <cell r="F868">
            <v>1</v>
          </cell>
          <cell r="H868" t="str">
            <v>PIECE</v>
          </cell>
          <cell r="I868">
            <v>0.87</v>
          </cell>
          <cell r="J868">
            <v>0</v>
          </cell>
          <cell r="K868">
            <v>0</v>
          </cell>
          <cell r="L868">
            <v>0</v>
          </cell>
          <cell r="M868" t="str">
            <v>LF</v>
          </cell>
          <cell r="N868">
            <v>1.3134449339207046E-3</v>
          </cell>
          <cell r="O868">
            <v>1.0881057268722467</v>
          </cell>
        </row>
        <row r="869">
          <cell r="A869" t="str">
            <v>TOP ASIA</v>
          </cell>
          <cell r="B869" t="str">
            <v>TA-2208</v>
          </cell>
          <cell r="C869">
            <v>2058</v>
          </cell>
          <cell r="D869" t="str">
            <v>Haltères hex caoutchouc</v>
          </cell>
          <cell r="E869" t="str">
            <v>Rubber Coated Hex Dumbbell</v>
          </cell>
          <cell r="F869">
            <v>1</v>
          </cell>
          <cell r="H869" t="str">
            <v>PIECE</v>
          </cell>
          <cell r="I869">
            <v>0.87</v>
          </cell>
          <cell r="J869">
            <v>0</v>
          </cell>
          <cell r="K869">
            <v>0</v>
          </cell>
          <cell r="L869">
            <v>0</v>
          </cell>
          <cell r="M869" t="str">
            <v>LF</v>
          </cell>
          <cell r="N869">
            <v>2.6268898678414097E-3</v>
          </cell>
          <cell r="O869">
            <v>2.04</v>
          </cell>
        </row>
        <row r="870">
          <cell r="A870" t="str">
            <v>TOP ASIA</v>
          </cell>
          <cell r="B870" t="str">
            <v>TA-2208</v>
          </cell>
          <cell r="C870">
            <v>2059</v>
          </cell>
          <cell r="D870" t="str">
            <v>Haltères hex caoutchouc</v>
          </cell>
          <cell r="E870" t="str">
            <v>Rubber Coated Hex Dumbbell</v>
          </cell>
          <cell r="F870">
            <v>1</v>
          </cell>
          <cell r="H870" t="str">
            <v>PIECE</v>
          </cell>
          <cell r="I870">
            <v>0.87</v>
          </cell>
          <cell r="J870">
            <v>0</v>
          </cell>
          <cell r="K870">
            <v>0</v>
          </cell>
          <cell r="L870">
            <v>0</v>
          </cell>
          <cell r="M870" t="str">
            <v>LF</v>
          </cell>
          <cell r="N870">
            <v>5.2537797356828186E-3</v>
          </cell>
          <cell r="O870">
            <v>4.1399999999999997</v>
          </cell>
        </row>
        <row r="871">
          <cell r="A871" t="str">
            <v>TOP ASIA</v>
          </cell>
          <cell r="B871" t="str">
            <v>TA-2208</v>
          </cell>
          <cell r="C871">
            <v>2062</v>
          </cell>
          <cell r="D871" t="str">
            <v>Haltères hex caoutchouc</v>
          </cell>
          <cell r="E871" t="str">
            <v>Rubber Coated Hex Dumbbell</v>
          </cell>
          <cell r="F871">
            <v>1</v>
          </cell>
          <cell r="H871" t="str">
            <v>PIECE</v>
          </cell>
          <cell r="I871">
            <v>0.87</v>
          </cell>
          <cell r="J871">
            <v>0</v>
          </cell>
          <cell r="K871">
            <v>0</v>
          </cell>
          <cell r="L871">
            <v>0</v>
          </cell>
          <cell r="M871" t="str">
            <v>LF</v>
          </cell>
          <cell r="N871">
            <v>7.8806696035242287E-3</v>
          </cell>
          <cell r="O871">
            <v>6.2</v>
          </cell>
        </row>
        <row r="872">
          <cell r="A872" t="str">
            <v>TOP ASIA</v>
          </cell>
          <cell r="B872" t="str">
            <v>TA-2208</v>
          </cell>
          <cell r="C872">
            <v>2064</v>
          </cell>
          <cell r="D872" t="str">
            <v>Haltères hex caoutchouc</v>
          </cell>
          <cell r="E872" t="str">
            <v>Rubber Coated Hex Dumbbell</v>
          </cell>
          <cell r="F872">
            <v>1</v>
          </cell>
          <cell r="H872" t="str">
            <v>PIECE</v>
          </cell>
          <cell r="I872">
            <v>0.87</v>
          </cell>
          <cell r="J872">
            <v>0</v>
          </cell>
          <cell r="K872">
            <v>0</v>
          </cell>
          <cell r="L872">
            <v>0</v>
          </cell>
          <cell r="M872" t="str">
            <v>LF</v>
          </cell>
          <cell r="N872">
            <v>7.4814332247557002E-3</v>
          </cell>
          <cell r="O872">
            <v>8.2799999999999994</v>
          </cell>
        </row>
        <row r="873">
          <cell r="A873" t="str">
            <v>TOP ASIA</v>
          </cell>
          <cell r="B873" t="str">
            <v>TA-2208</v>
          </cell>
          <cell r="C873">
            <v>2066</v>
          </cell>
          <cell r="D873" t="str">
            <v>Haltères hex caoutchouc</v>
          </cell>
          <cell r="E873" t="str">
            <v>Rubber Coated Hex Dumbbell</v>
          </cell>
          <cell r="F873">
            <v>1</v>
          </cell>
          <cell r="H873" t="str">
            <v>PIECE</v>
          </cell>
          <cell r="I873">
            <v>0.87</v>
          </cell>
          <cell r="J873">
            <v>0</v>
          </cell>
          <cell r="K873">
            <v>0</v>
          </cell>
          <cell r="L873">
            <v>0</v>
          </cell>
          <cell r="M873" t="str">
            <v>LF</v>
          </cell>
          <cell r="N873">
            <v>9.3517915309446267E-3</v>
          </cell>
          <cell r="O873">
            <v>10.3</v>
          </cell>
        </row>
        <row r="874">
          <cell r="A874" t="str">
            <v>TOP ASIA</v>
          </cell>
          <cell r="B874" t="str">
            <v>TA-2208</v>
          </cell>
          <cell r="C874">
            <v>1589</v>
          </cell>
          <cell r="D874" t="str">
            <v>Haltères hex caoutchouc</v>
          </cell>
          <cell r="E874" t="str">
            <v>Rubber Coated Hex Dumbbell</v>
          </cell>
          <cell r="F874">
            <v>1</v>
          </cell>
          <cell r="H874" t="str">
            <v>PIECE</v>
          </cell>
          <cell r="I874">
            <v>0.87</v>
          </cell>
          <cell r="J874">
            <v>0</v>
          </cell>
          <cell r="K874">
            <v>0</v>
          </cell>
          <cell r="L874">
            <v>0</v>
          </cell>
          <cell r="M874" t="str">
            <v>LF</v>
          </cell>
          <cell r="N874">
            <v>1.01248E-2</v>
          </cell>
          <cell r="O874">
            <v>12.9</v>
          </cell>
        </row>
        <row r="875">
          <cell r="A875" t="str">
            <v>TOP ASIA</v>
          </cell>
          <cell r="B875" t="str">
            <v>TA-2208</v>
          </cell>
          <cell r="C875">
            <v>1590</v>
          </cell>
          <cell r="D875" t="str">
            <v>Haltères hex caoutchouc</v>
          </cell>
          <cell r="E875" t="str">
            <v>Rubber Coated Hex Dumbbell</v>
          </cell>
          <cell r="F875">
            <v>1</v>
          </cell>
          <cell r="H875" t="str">
            <v>PIECE</v>
          </cell>
          <cell r="I875">
            <v>0.87</v>
          </cell>
          <cell r="J875">
            <v>0</v>
          </cell>
          <cell r="K875">
            <v>0</v>
          </cell>
          <cell r="L875">
            <v>0</v>
          </cell>
          <cell r="M875" t="str">
            <v>LF</v>
          </cell>
          <cell r="N875">
            <v>1.1848571428571429E-2</v>
          </cell>
          <cell r="O875">
            <v>15.5</v>
          </cell>
        </row>
        <row r="876">
          <cell r="A876" t="str">
            <v>TOP ASIA</v>
          </cell>
          <cell r="B876" t="str">
            <v>TA-2208</v>
          </cell>
          <cell r="C876">
            <v>1591</v>
          </cell>
          <cell r="D876" t="str">
            <v>Haltères hex caoutchouc</v>
          </cell>
          <cell r="E876" t="str">
            <v>Rubber Coated Hex Dumbbell</v>
          </cell>
          <cell r="F876">
            <v>1</v>
          </cell>
          <cell r="H876" t="str">
            <v>PIECE</v>
          </cell>
          <cell r="I876">
            <v>0.87</v>
          </cell>
          <cell r="J876">
            <v>0</v>
          </cell>
          <cell r="K876">
            <v>0</v>
          </cell>
          <cell r="L876">
            <v>0</v>
          </cell>
          <cell r="M876" t="str">
            <v>LF</v>
          </cell>
          <cell r="N876">
            <v>1.3759799999999999E-2</v>
          </cell>
          <cell r="O876">
            <v>18.2</v>
          </cell>
        </row>
        <row r="877">
          <cell r="A877" t="str">
            <v>TOP ASIA</v>
          </cell>
          <cell r="B877" t="str">
            <v>TA-2208</v>
          </cell>
          <cell r="C877">
            <v>1592</v>
          </cell>
          <cell r="D877" t="str">
            <v>Haltères hex caoutchouc</v>
          </cell>
          <cell r="E877" t="str">
            <v>Rubber Coated Hex Dumbbell</v>
          </cell>
          <cell r="F877">
            <v>1</v>
          </cell>
          <cell r="H877" t="str">
            <v>PIECE</v>
          </cell>
          <cell r="I877">
            <v>0.87</v>
          </cell>
          <cell r="J877">
            <v>0</v>
          </cell>
          <cell r="K877">
            <v>0</v>
          </cell>
          <cell r="L877">
            <v>0</v>
          </cell>
          <cell r="M877" t="str">
            <v>LF</v>
          </cell>
          <cell r="N877">
            <v>1.7479399999999999E-2</v>
          </cell>
          <cell r="O877">
            <v>20.7</v>
          </cell>
        </row>
        <row r="878">
          <cell r="A878" t="str">
            <v>TOP ASIA</v>
          </cell>
          <cell r="B878" t="str">
            <v>TA-2208</v>
          </cell>
          <cell r="C878">
            <v>1593</v>
          </cell>
          <cell r="D878" t="str">
            <v>Haltères hex caoutchouc</v>
          </cell>
          <cell r="E878" t="str">
            <v>Rubber Coated Hex Dumbbell</v>
          </cell>
          <cell r="F878">
            <v>1</v>
          </cell>
          <cell r="H878" t="str">
            <v>PIECE</v>
          </cell>
          <cell r="I878">
            <v>0.87</v>
          </cell>
          <cell r="J878">
            <v>0</v>
          </cell>
          <cell r="K878">
            <v>0</v>
          </cell>
          <cell r="L878">
            <v>0</v>
          </cell>
          <cell r="M878" t="str">
            <v>LF</v>
          </cell>
          <cell r="N878">
            <v>1.7479399999999999E-2</v>
          </cell>
          <cell r="O878">
            <v>23.113636363636399</v>
          </cell>
        </row>
        <row r="879">
          <cell r="A879" t="str">
            <v>TOP ASIA</v>
          </cell>
          <cell r="B879" t="str">
            <v>TA-2208</v>
          </cell>
          <cell r="C879">
            <v>1594</v>
          </cell>
          <cell r="D879" t="str">
            <v>Haltères hex caoutchouc</v>
          </cell>
          <cell r="E879" t="str">
            <v>Rubber Coated Hex Dumbbell</v>
          </cell>
          <cell r="F879">
            <v>1</v>
          </cell>
          <cell r="H879" t="str">
            <v>PIECE</v>
          </cell>
          <cell r="I879">
            <v>0.87</v>
          </cell>
          <cell r="J879">
            <v>0</v>
          </cell>
          <cell r="K879">
            <v>0</v>
          </cell>
          <cell r="L879">
            <v>0</v>
          </cell>
          <cell r="M879" t="str">
            <v>LF</v>
          </cell>
          <cell r="N879">
            <v>1.7685039999999999E-2</v>
          </cell>
          <cell r="O879">
            <v>25.9</v>
          </cell>
        </row>
        <row r="880">
          <cell r="A880" t="str">
            <v>TOP ASIA</v>
          </cell>
          <cell r="B880" t="str">
            <v>TA-2208</v>
          </cell>
          <cell r="C880">
            <v>1595</v>
          </cell>
          <cell r="D880" t="str">
            <v>Haltères hex caoutchouc</v>
          </cell>
          <cell r="E880" t="str">
            <v>Rubber Coated Hex Dumbbell</v>
          </cell>
          <cell r="F880">
            <v>1</v>
          </cell>
          <cell r="H880" t="str">
            <v>PIECE</v>
          </cell>
          <cell r="I880">
            <v>0.87</v>
          </cell>
          <cell r="J880">
            <v>0</v>
          </cell>
          <cell r="K880">
            <v>0</v>
          </cell>
          <cell r="L880">
            <v>0</v>
          </cell>
          <cell r="M880" t="str">
            <v>LF</v>
          </cell>
          <cell r="N880">
            <v>1.944015E-2</v>
          </cell>
          <cell r="O880">
            <v>28.25</v>
          </cell>
        </row>
        <row r="881">
          <cell r="A881" t="str">
            <v>TOP ASIA</v>
          </cell>
          <cell r="B881" t="str">
            <v>TA-2208</v>
          </cell>
          <cell r="C881">
            <v>1596</v>
          </cell>
          <cell r="D881" t="str">
            <v>Haltères hex caoutchouc</v>
          </cell>
          <cell r="E881" t="str">
            <v>Rubber Coated Hex Dumbbell</v>
          </cell>
          <cell r="F881">
            <v>1</v>
          </cell>
          <cell r="H881" t="str">
            <v>PIECE</v>
          </cell>
          <cell r="I881">
            <v>0.87</v>
          </cell>
          <cell r="J881">
            <v>0</v>
          </cell>
          <cell r="K881">
            <v>0</v>
          </cell>
          <cell r="L881">
            <v>0</v>
          </cell>
          <cell r="M881" t="str">
            <v>LF</v>
          </cell>
          <cell r="N881">
            <v>2.06976E-2</v>
          </cell>
          <cell r="O881">
            <v>31</v>
          </cell>
        </row>
        <row r="882">
          <cell r="A882" t="str">
            <v>TOP ASIA</v>
          </cell>
          <cell r="B882" t="str">
            <v>TA-2208</v>
          </cell>
          <cell r="C882">
            <v>1597</v>
          </cell>
          <cell r="D882" t="str">
            <v>Haltères hex caoutchouc</v>
          </cell>
          <cell r="E882" t="str">
            <v>Rubber Coated Hex Dumbbell</v>
          </cell>
          <cell r="F882">
            <v>1</v>
          </cell>
          <cell r="H882" t="str">
            <v>PIECE</v>
          </cell>
          <cell r="I882">
            <v>0.87</v>
          </cell>
          <cell r="J882">
            <v>0</v>
          </cell>
          <cell r="K882">
            <v>0</v>
          </cell>
          <cell r="L882">
            <v>0</v>
          </cell>
          <cell r="M882" t="str">
            <v>LF</v>
          </cell>
          <cell r="N882">
            <v>2.06666E-2</v>
          </cell>
          <cell r="O882">
            <v>34</v>
          </cell>
        </row>
        <row r="883">
          <cell r="A883" t="str">
            <v>TOP ASIA</v>
          </cell>
          <cell r="B883" t="str">
            <v>TA-2208</v>
          </cell>
          <cell r="C883">
            <v>2484</v>
          </cell>
          <cell r="D883" t="str">
            <v>Haltères hex caoutchouc</v>
          </cell>
          <cell r="E883" t="str">
            <v>Rubber Coated Hex Dumbbell</v>
          </cell>
          <cell r="F883">
            <v>1</v>
          </cell>
          <cell r="H883" t="str">
            <v>PIECE</v>
          </cell>
          <cell r="I883">
            <v>0.87</v>
          </cell>
          <cell r="J883">
            <v>0</v>
          </cell>
          <cell r="K883">
            <v>0</v>
          </cell>
          <cell r="L883">
            <v>0</v>
          </cell>
          <cell r="M883" t="str">
            <v>LF</v>
          </cell>
          <cell r="N883">
            <v>2.365040322580645E-2</v>
          </cell>
          <cell r="O883">
            <v>38.799999999999997</v>
          </cell>
        </row>
        <row r="884">
          <cell r="A884" t="str">
            <v>TOP ASIA</v>
          </cell>
          <cell r="B884" t="str">
            <v>TA-2208</v>
          </cell>
          <cell r="C884">
            <v>2068</v>
          </cell>
          <cell r="D884" t="str">
            <v>Haltères hex caoutchouc</v>
          </cell>
          <cell r="E884" t="str">
            <v>Rubber Coated Hex Dumbbell</v>
          </cell>
          <cell r="F884">
            <v>1</v>
          </cell>
          <cell r="H884" t="str">
            <v>PIECE</v>
          </cell>
          <cell r="I884">
            <v>0.87</v>
          </cell>
          <cell r="J884">
            <v>0</v>
          </cell>
          <cell r="K884">
            <v>0</v>
          </cell>
          <cell r="L884">
            <v>0</v>
          </cell>
          <cell r="M884" t="str">
            <v>LF</v>
          </cell>
          <cell r="N884">
            <v>2.5227096774193547E-2</v>
          </cell>
          <cell r="O884">
            <v>41.4</v>
          </cell>
        </row>
        <row r="885">
          <cell r="A885" t="str">
            <v>TOP ASIA</v>
          </cell>
          <cell r="B885" t="str">
            <v>TA-2208</v>
          </cell>
          <cell r="C885">
            <v>2485</v>
          </cell>
          <cell r="D885" t="str">
            <v>Haltères hex caoutchouc</v>
          </cell>
          <cell r="E885" t="str">
            <v>Rubber Coated Hex Dumbbell</v>
          </cell>
          <cell r="F885">
            <v>1</v>
          </cell>
          <cell r="H885" t="str">
            <v>PIECE</v>
          </cell>
          <cell r="I885">
            <v>0.87</v>
          </cell>
          <cell r="J885">
            <v>0</v>
          </cell>
          <cell r="K885">
            <v>0</v>
          </cell>
          <cell r="L885">
            <v>0</v>
          </cell>
          <cell r="M885" t="str">
            <v>LF</v>
          </cell>
          <cell r="N885">
            <v>2.9064516129032259E-2</v>
          </cell>
          <cell r="O885">
            <v>43.87</v>
          </cell>
        </row>
        <row r="886">
          <cell r="A886" t="str">
            <v>TOP ASIA</v>
          </cell>
          <cell r="B886" t="str">
            <v>TA-2208</v>
          </cell>
          <cell r="C886">
            <v>2071</v>
          </cell>
          <cell r="D886" t="str">
            <v>Haltères hex caoutchouc</v>
          </cell>
          <cell r="E886" t="str">
            <v>Rubber Coated Hex Dumbbell</v>
          </cell>
          <cell r="F886">
            <v>1</v>
          </cell>
          <cell r="H886" t="str">
            <v>PIECE</v>
          </cell>
          <cell r="I886">
            <v>0.87</v>
          </cell>
          <cell r="J886">
            <v>0</v>
          </cell>
          <cell r="K886">
            <v>0</v>
          </cell>
          <cell r="L886">
            <v>0</v>
          </cell>
          <cell r="M886" t="str">
            <v>LF</v>
          </cell>
          <cell r="N886">
            <v>3.6692307692307691E-2</v>
          </cell>
          <cell r="O886">
            <v>46.5</v>
          </cell>
        </row>
        <row r="887">
          <cell r="A887" t="str">
            <v>TOP ASIA</v>
          </cell>
          <cell r="B887" t="str">
            <v>TA-2208</v>
          </cell>
          <cell r="C887">
            <v>2486</v>
          </cell>
          <cell r="D887" t="str">
            <v>Haltères hex caoutchouc</v>
          </cell>
          <cell r="E887" t="str">
            <v>Rubber Coated Hex Dumbbell</v>
          </cell>
          <cell r="F887">
            <v>1</v>
          </cell>
          <cell r="H887" t="str">
            <v>PIECE</v>
          </cell>
          <cell r="I887">
            <v>0.87</v>
          </cell>
          <cell r="J887">
            <v>0</v>
          </cell>
          <cell r="K887">
            <v>0</v>
          </cell>
          <cell r="L887">
            <v>0</v>
          </cell>
          <cell r="M887" t="str">
            <v>LF</v>
          </cell>
          <cell r="N887">
            <v>3.8730769230769235E-2</v>
          </cell>
          <cell r="O887">
            <v>48.870192307692314</v>
          </cell>
        </row>
        <row r="888">
          <cell r="A888" t="str">
            <v>TOP ASIA</v>
          </cell>
          <cell r="B888" t="str">
            <v>TA-2208</v>
          </cell>
          <cell r="C888">
            <v>2074</v>
          </cell>
          <cell r="D888" t="str">
            <v>Haltères hex caoutchouc</v>
          </cell>
          <cell r="E888" t="str">
            <v>Rubber Coated Hex Dumbbell</v>
          </cell>
          <cell r="F888">
            <v>1</v>
          </cell>
          <cell r="H888" t="str">
            <v>PIECE</v>
          </cell>
          <cell r="I888">
            <v>0.87</v>
          </cell>
          <cell r="J888">
            <v>0</v>
          </cell>
          <cell r="K888">
            <v>0</v>
          </cell>
          <cell r="L888">
            <v>0</v>
          </cell>
          <cell r="M888" t="str">
            <v>LF</v>
          </cell>
          <cell r="N888">
            <v>4.0769230769230773E-2</v>
          </cell>
          <cell r="O888">
            <v>52.2</v>
          </cell>
        </row>
        <row r="889">
          <cell r="A889" t="str">
            <v>TOP ASIA</v>
          </cell>
          <cell r="B889" t="str">
            <v>TA-2108</v>
          </cell>
          <cell r="C889" t="str">
            <v/>
          </cell>
          <cell r="D889" t="str">
            <v>Haltères neoprène rondes</v>
          </cell>
          <cell r="E889" t="str">
            <v>Neoprene Dipping Dumbell round</v>
          </cell>
          <cell r="F889" t="str">
            <v xml:space="preserve">0.5kg </v>
          </cell>
          <cell r="H889" t="str">
            <v>PAIRE</v>
          </cell>
          <cell r="I889">
            <v>1.1000000000000001</v>
          </cell>
          <cell r="J889">
            <v>0</v>
          </cell>
          <cell r="K889">
            <v>0</v>
          </cell>
          <cell r="L889">
            <v>0</v>
          </cell>
          <cell r="M889" t="str">
            <v>LF</v>
          </cell>
          <cell r="N889">
            <v>0</v>
          </cell>
          <cell r="O889">
            <v>0</v>
          </cell>
        </row>
        <row r="890">
          <cell r="A890" t="str">
            <v>TOP ASIA</v>
          </cell>
          <cell r="B890" t="str">
            <v>TA-2108</v>
          </cell>
          <cell r="C890" t="str">
            <v/>
          </cell>
          <cell r="D890" t="str">
            <v>Haltères neoprène rondes</v>
          </cell>
          <cell r="E890" t="str">
            <v>Neoprene Dipping Dumbell round</v>
          </cell>
          <cell r="F890" t="str">
            <v xml:space="preserve">0.5kg </v>
          </cell>
          <cell r="H890" t="str">
            <v>PAIRE</v>
          </cell>
          <cell r="I890">
            <v>2.2000000000000002</v>
          </cell>
          <cell r="J890">
            <v>0</v>
          </cell>
          <cell r="K890">
            <v>0</v>
          </cell>
          <cell r="L890">
            <v>0</v>
          </cell>
          <cell r="M890" t="str">
            <v>LF</v>
          </cell>
          <cell r="N890">
            <v>0</v>
          </cell>
          <cell r="O890">
            <v>0</v>
          </cell>
        </row>
        <row r="891">
          <cell r="A891" t="str">
            <v>TOP ASIA</v>
          </cell>
          <cell r="B891" t="str">
            <v>TA-2108</v>
          </cell>
          <cell r="C891" t="str">
            <v/>
          </cell>
          <cell r="D891" t="str">
            <v>Haltères neoprène rondes</v>
          </cell>
          <cell r="E891" t="str">
            <v>Neoprene Dipping Dumbell round</v>
          </cell>
          <cell r="F891" t="str">
            <v xml:space="preserve">0.5kg </v>
          </cell>
          <cell r="H891" t="str">
            <v>PAIRE</v>
          </cell>
          <cell r="I891">
            <v>4.4000000000000004</v>
          </cell>
          <cell r="J891">
            <v>0</v>
          </cell>
          <cell r="K891">
            <v>0</v>
          </cell>
          <cell r="L891">
            <v>0</v>
          </cell>
          <cell r="M891" t="str">
            <v>LF</v>
          </cell>
          <cell r="N891">
            <v>0</v>
          </cell>
          <cell r="O891">
            <v>0</v>
          </cell>
        </row>
        <row r="892">
          <cell r="A892" t="str">
            <v>TOP ASIA</v>
          </cell>
          <cell r="B892" t="str">
            <v>TA-2108</v>
          </cell>
          <cell r="C892" t="str">
            <v/>
          </cell>
          <cell r="D892" t="str">
            <v>Haltères neoprène rondes</v>
          </cell>
          <cell r="E892" t="str">
            <v>Neoprene Dipping Dumbell round</v>
          </cell>
          <cell r="F892" t="str">
            <v xml:space="preserve">0.5kg </v>
          </cell>
          <cell r="H892" t="str">
            <v>PAIRE</v>
          </cell>
          <cell r="I892">
            <v>6.6</v>
          </cell>
          <cell r="J892">
            <v>0</v>
          </cell>
          <cell r="K892">
            <v>0</v>
          </cell>
          <cell r="L892">
            <v>0</v>
          </cell>
          <cell r="M892" t="str">
            <v>LF</v>
          </cell>
          <cell r="N892">
            <v>0</v>
          </cell>
          <cell r="O892">
            <v>0</v>
          </cell>
        </row>
        <row r="893">
          <cell r="A893" t="str">
            <v>TOP ASIA</v>
          </cell>
          <cell r="B893" t="str">
            <v>TA-2108</v>
          </cell>
          <cell r="C893" t="str">
            <v/>
          </cell>
          <cell r="D893" t="str">
            <v>Haltères neoprène rondes</v>
          </cell>
          <cell r="E893" t="str">
            <v>Neoprene Dipping Dumbell round</v>
          </cell>
          <cell r="F893" t="str">
            <v xml:space="preserve">0.5kg </v>
          </cell>
          <cell r="H893" t="str">
            <v>PAIRE</v>
          </cell>
          <cell r="I893">
            <v>8.8000000000000007</v>
          </cell>
          <cell r="J893">
            <v>0</v>
          </cell>
          <cell r="K893">
            <v>0</v>
          </cell>
          <cell r="L893">
            <v>0</v>
          </cell>
          <cell r="M893" t="str">
            <v>LF</v>
          </cell>
          <cell r="N893">
            <v>0</v>
          </cell>
          <cell r="O893">
            <v>0</v>
          </cell>
        </row>
        <row r="894">
          <cell r="A894" t="str">
            <v>TOP ASIA</v>
          </cell>
          <cell r="B894" t="str">
            <v>TA-2108</v>
          </cell>
          <cell r="C894" t="str">
            <v/>
          </cell>
          <cell r="D894" t="str">
            <v>Haltères neoprène rondes</v>
          </cell>
          <cell r="E894" t="str">
            <v>Neoprene Dipping Dumbell round</v>
          </cell>
          <cell r="F894" t="str">
            <v xml:space="preserve">0.5kg </v>
          </cell>
          <cell r="H894" t="str">
            <v>PAIRE</v>
          </cell>
          <cell r="I894">
            <v>11.1</v>
          </cell>
          <cell r="J894">
            <v>0</v>
          </cell>
          <cell r="K894">
            <v>0</v>
          </cell>
          <cell r="L894">
            <v>0</v>
          </cell>
          <cell r="M894" t="str">
            <v>LF</v>
          </cell>
          <cell r="N894">
            <v>0</v>
          </cell>
          <cell r="O894">
            <v>0</v>
          </cell>
        </row>
        <row r="895">
          <cell r="A895" t="str">
            <v>TOP ASIA</v>
          </cell>
          <cell r="C895">
            <v>2993</v>
          </cell>
          <cell r="D895" t="str">
            <v>Haltères Vinyl rondes</v>
          </cell>
          <cell r="E895" t="str">
            <v>Vinyl Dipping Dumbell round</v>
          </cell>
          <cell r="F895" t="str">
            <v xml:space="preserve">0.5kg </v>
          </cell>
          <cell r="H895" t="str">
            <v>PAIRE</v>
          </cell>
          <cell r="I895">
            <v>1.1000000000000001</v>
          </cell>
          <cell r="J895">
            <v>0</v>
          </cell>
          <cell r="K895">
            <v>0</v>
          </cell>
          <cell r="L895">
            <v>0</v>
          </cell>
          <cell r="M895" t="str">
            <v>LF</v>
          </cell>
          <cell r="N895">
            <v>1.3055555555555555E-3</v>
          </cell>
          <cell r="O895">
            <v>0.52</v>
          </cell>
        </row>
        <row r="896">
          <cell r="A896" t="str">
            <v>TOP ASIA</v>
          </cell>
          <cell r="C896">
            <v>1616</v>
          </cell>
          <cell r="D896" t="str">
            <v>Haltères Vinyl rondes</v>
          </cell>
          <cell r="E896" t="str">
            <v>Vinyl Dipping Dumbell round</v>
          </cell>
          <cell r="F896" t="str">
            <v xml:space="preserve">0.5kg </v>
          </cell>
          <cell r="H896" t="str">
            <v>PAIRE</v>
          </cell>
          <cell r="I896">
            <v>2.2000000000000002</v>
          </cell>
          <cell r="J896">
            <v>0</v>
          </cell>
          <cell r="K896">
            <v>0</v>
          </cell>
          <cell r="L896">
            <v>0</v>
          </cell>
          <cell r="M896" t="str">
            <v>LF</v>
          </cell>
          <cell r="N896">
            <v>1.1214953271028037E-3</v>
          </cell>
          <cell r="O896">
            <v>1.0429999999999999</v>
          </cell>
        </row>
        <row r="897">
          <cell r="A897" t="str">
            <v>TOP ASIA</v>
          </cell>
          <cell r="C897">
            <v>2994</v>
          </cell>
          <cell r="D897" t="str">
            <v>Haltères Vinyl rondes</v>
          </cell>
          <cell r="E897" t="str">
            <v>Vinyl Dipping Dumbell round</v>
          </cell>
          <cell r="F897" t="str">
            <v xml:space="preserve">0.5kg </v>
          </cell>
          <cell r="H897" t="str">
            <v>PAIRE</v>
          </cell>
          <cell r="I897">
            <v>4.4000000000000004</v>
          </cell>
          <cell r="J897">
            <v>0</v>
          </cell>
          <cell r="K897">
            <v>0</v>
          </cell>
          <cell r="L897">
            <v>0</v>
          </cell>
          <cell r="M897" t="str">
            <v>LF</v>
          </cell>
          <cell r="N897">
            <v>1.8749999999999999E-3</v>
          </cell>
          <cell r="O897">
            <v>2.09</v>
          </cell>
        </row>
        <row r="898">
          <cell r="A898" t="str">
            <v>TOP ASIA</v>
          </cell>
          <cell r="C898">
            <v>2995</v>
          </cell>
          <cell r="D898" t="str">
            <v>Haltères Vinyl rondes</v>
          </cell>
          <cell r="E898" t="str">
            <v>Vinyl Dipping Dumbell round</v>
          </cell>
          <cell r="F898" t="str">
            <v xml:space="preserve">0.5kg </v>
          </cell>
          <cell r="H898" t="str">
            <v>PAIRE</v>
          </cell>
          <cell r="I898">
            <v>6.6</v>
          </cell>
          <cell r="J898">
            <v>0</v>
          </cell>
          <cell r="K898">
            <v>0</v>
          </cell>
          <cell r="L898">
            <v>0</v>
          </cell>
          <cell r="M898" t="str">
            <v>LF</v>
          </cell>
          <cell r="N898">
            <v>2.3636363636363638E-3</v>
          </cell>
          <cell r="O898">
            <v>3.1212121212121211</v>
          </cell>
        </row>
        <row r="899">
          <cell r="A899" t="str">
            <v>TOP ASIA</v>
          </cell>
          <cell r="C899">
            <v>2996</v>
          </cell>
          <cell r="D899" t="str">
            <v>Haltères Vinyl rondes</v>
          </cell>
          <cell r="E899" t="str">
            <v>Vinyl Dipping Dumbell round</v>
          </cell>
          <cell r="F899" t="str">
            <v xml:space="preserve">0.5kg </v>
          </cell>
          <cell r="H899" t="str">
            <v>PAIRE</v>
          </cell>
          <cell r="I899">
            <v>8.8000000000000007</v>
          </cell>
          <cell r="J899">
            <v>0</v>
          </cell>
          <cell r="K899">
            <v>0</v>
          </cell>
          <cell r="L899">
            <v>0</v>
          </cell>
          <cell r="M899" t="str">
            <v>LF</v>
          </cell>
          <cell r="N899">
            <v>2.9583333333333332E-3</v>
          </cell>
          <cell r="O899">
            <v>4.166666666666667</v>
          </cell>
        </row>
        <row r="900">
          <cell r="A900" t="str">
            <v>TOP ASIA</v>
          </cell>
          <cell r="C900" t="str">
            <v/>
          </cell>
          <cell r="D900" t="str">
            <v>Haltères Vinyl rondes</v>
          </cell>
          <cell r="E900" t="str">
            <v>Vinyl Dipping Dumbell round</v>
          </cell>
          <cell r="F900" t="str">
            <v xml:space="preserve">0.5kg </v>
          </cell>
          <cell r="H900" t="str">
            <v>PAIRE</v>
          </cell>
          <cell r="I900">
            <v>11.1</v>
          </cell>
          <cell r="J900">
            <v>0</v>
          </cell>
          <cell r="K900">
            <v>0</v>
          </cell>
          <cell r="L900">
            <v>0</v>
          </cell>
          <cell r="M900" t="str">
            <v>LF</v>
          </cell>
          <cell r="N900">
            <v>0</v>
          </cell>
          <cell r="O900">
            <v>0</v>
          </cell>
        </row>
        <row r="901">
          <cell r="A901" t="str">
            <v>TOP ASIA</v>
          </cell>
          <cell r="B901" t="str">
            <v>TA-5302</v>
          </cell>
          <cell r="C901">
            <v>1625</v>
          </cell>
          <cell r="D901" t="str">
            <v>Home Trainer</v>
          </cell>
          <cell r="E901" t="str">
            <v>AB ROLLER</v>
          </cell>
          <cell r="F901">
            <v>0</v>
          </cell>
          <cell r="H901" t="str">
            <v>PIECE</v>
          </cell>
          <cell r="I901">
            <v>9.8000000000000007</v>
          </cell>
          <cell r="J901">
            <v>0</v>
          </cell>
          <cell r="K901">
            <v>0</v>
          </cell>
          <cell r="L901">
            <v>0</v>
          </cell>
          <cell r="M901" t="str">
            <v>LF</v>
          </cell>
          <cell r="N901">
            <v>2.30736E-2</v>
          </cell>
          <cell r="O901">
            <v>3.4</v>
          </cell>
        </row>
        <row r="902">
          <cell r="A902" t="str">
            <v>TOP ASIA</v>
          </cell>
          <cell r="B902" t="str">
            <v>TA-2403</v>
          </cell>
          <cell r="C902" t="str">
            <v/>
          </cell>
          <cell r="D902" t="str">
            <v>Kettlebell CAST IRON 1Kg</v>
          </cell>
          <cell r="E902" t="str">
            <v>Kettlebell CAST IRON 1Kg</v>
          </cell>
          <cell r="F902" t="str">
            <v xml:space="preserve">    1KG</v>
          </cell>
          <cell r="H902" t="str">
            <v>PIECE</v>
          </cell>
          <cell r="I902">
            <v>0.8</v>
          </cell>
          <cell r="J902">
            <v>0</v>
          </cell>
          <cell r="K902">
            <v>0</v>
          </cell>
          <cell r="L902">
            <v>0</v>
          </cell>
          <cell r="M902" t="str">
            <v>LF</v>
          </cell>
          <cell r="N902">
            <v>0</v>
          </cell>
          <cell r="O902">
            <v>0</v>
          </cell>
        </row>
        <row r="903">
          <cell r="A903" t="str">
            <v>TOP ASIA</v>
          </cell>
          <cell r="B903" t="str">
            <v>TA-2403</v>
          </cell>
          <cell r="C903" t="str">
            <v/>
          </cell>
          <cell r="D903" t="str">
            <v>Kettlebell Cast Iron 1kg dessous en caoutchouc</v>
          </cell>
          <cell r="E903" t="str">
            <v>Kettlebell Cast Iron 1kg with rubber</v>
          </cell>
          <cell r="F903" t="str">
            <v xml:space="preserve">    1KG</v>
          </cell>
          <cell r="H903" t="str">
            <v>PIECE</v>
          </cell>
          <cell r="I903">
            <v>0.83</v>
          </cell>
          <cell r="J903">
            <v>0</v>
          </cell>
          <cell r="K903">
            <v>0</v>
          </cell>
          <cell r="L903">
            <v>0</v>
          </cell>
          <cell r="M903" t="str">
            <v>LF</v>
          </cell>
          <cell r="N903">
            <v>0</v>
          </cell>
          <cell r="O903">
            <v>0</v>
          </cell>
        </row>
        <row r="904">
          <cell r="A904" t="str">
            <v>TOP ASIA</v>
          </cell>
          <cell r="B904" t="str">
            <v>TA-2404</v>
          </cell>
          <cell r="C904">
            <v>2969</v>
          </cell>
          <cell r="D904" t="str">
            <v>Kettlebell noir</v>
          </cell>
          <cell r="E904" t="str">
            <v>Rubber Kettlebell with steel handle</v>
          </cell>
          <cell r="F904" t="str">
            <v xml:space="preserve">    4KG</v>
          </cell>
          <cell r="H904" t="str">
            <v>PIECE</v>
          </cell>
          <cell r="I904">
            <v>5.96</v>
          </cell>
          <cell r="J904">
            <v>0</v>
          </cell>
          <cell r="K904">
            <v>0</v>
          </cell>
          <cell r="L904">
            <v>0</v>
          </cell>
          <cell r="M904" t="str">
            <v>LF</v>
          </cell>
          <cell r="N904">
            <v>4.526579439252337E-3</v>
          </cell>
          <cell r="O904">
            <v>4.2803738317757007</v>
          </cell>
        </row>
        <row r="905">
          <cell r="A905" t="str">
            <v>TOP ASIA</v>
          </cell>
          <cell r="B905" t="str">
            <v>TA-2404</v>
          </cell>
          <cell r="C905">
            <v>2970</v>
          </cell>
          <cell r="D905" t="str">
            <v>Kettlebell noir</v>
          </cell>
          <cell r="E905" t="str">
            <v>Rubber Kettlebell with steel handle</v>
          </cell>
          <cell r="F905" t="str">
            <v xml:space="preserve">    4KG</v>
          </cell>
          <cell r="H905" t="str">
            <v>PIECE</v>
          </cell>
          <cell r="I905">
            <v>8.94</v>
          </cell>
          <cell r="J905">
            <v>0</v>
          </cell>
          <cell r="K905">
            <v>0</v>
          </cell>
          <cell r="L905">
            <v>0</v>
          </cell>
          <cell r="M905" t="str">
            <v>LF</v>
          </cell>
          <cell r="N905">
            <v>6.7898691588785046E-3</v>
          </cell>
          <cell r="O905">
            <v>6.3</v>
          </cell>
        </row>
        <row r="906">
          <cell r="A906" t="str">
            <v>TOP ASIA</v>
          </cell>
          <cell r="B906" t="str">
            <v>TA-2404</v>
          </cell>
          <cell r="C906">
            <v>2971</v>
          </cell>
          <cell r="D906" t="str">
            <v>Kettlebell noir</v>
          </cell>
          <cell r="E906" t="str">
            <v>Rubber Kettlebell with steel handle</v>
          </cell>
          <cell r="F906" t="str">
            <v xml:space="preserve">    4KG</v>
          </cell>
          <cell r="H906" t="str">
            <v>PIECE</v>
          </cell>
          <cell r="I906">
            <v>11.92</v>
          </cell>
          <cell r="J906">
            <v>0</v>
          </cell>
          <cell r="K906">
            <v>0</v>
          </cell>
          <cell r="L906">
            <v>0</v>
          </cell>
          <cell r="M906" t="str">
            <v>LF</v>
          </cell>
          <cell r="N906">
            <v>9.0531588785046722E-3</v>
          </cell>
          <cell r="O906">
            <v>8.4</v>
          </cell>
        </row>
        <row r="907">
          <cell r="A907" t="str">
            <v>TOP ASIA</v>
          </cell>
          <cell r="B907" t="str">
            <v>TA-2404</v>
          </cell>
          <cell r="C907">
            <v>2972</v>
          </cell>
          <cell r="D907" t="str">
            <v>Kettlebell noir</v>
          </cell>
          <cell r="E907" t="str">
            <v>Rubber Kettlebell with steel handle</v>
          </cell>
          <cell r="F907" t="str">
            <v xml:space="preserve">    4KG</v>
          </cell>
          <cell r="H907" t="str">
            <v>PIECE</v>
          </cell>
          <cell r="I907">
            <v>14.9</v>
          </cell>
          <cell r="J907">
            <v>0</v>
          </cell>
          <cell r="K907">
            <v>0</v>
          </cell>
          <cell r="L907">
            <v>0</v>
          </cell>
          <cell r="M907" t="str">
            <v>LF</v>
          </cell>
          <cell r="N907">
            <v>9.8249633251833758E-3</v>
          </cell>
          <cell r="O907">
            <v>10.5</v>
          </cell>
        </row>
        <row r="908">
          <cell r="A908" t="str">
            <v>TOP ASIA</v>
          </cell>
          <cell r="B908" t="str">
            <v>TA-2404</v>
          </cell>
          <cell r="C908">
            <v>2973</v>
          </cell>
          <cell r="D908" t="str">
            <v>Kettlebell noir</v>
          </cell>
          <cell r="E908" t="str">
            <v>Rubber Kettlebell with steel handle</v>
          </cell>
          <cell r="F908" t="str">
            <v xml:space="preserve">    4KG</v>
          </cell>
          <cell r="H908" t="str">
            <v>PIECE</v>
          </cell>
          <cell r="I908">
            <v>17.88</v>
          </cell>
          <cell r="J908">
            <v>0</v>
          </cell>
          <cell r="K908">
            <v>0</v>
          </cell>
          <cell r="L908">
            <v>0</v>
          </cell>
          <cell r="M908" t="str">
            <v>LF</v>
          </cell>
          <cell r="N908">
            <v>1.178995599022005E-2</v>
          </cell>
          <cell r="O908">
            <v>12.6</v>
          </cell>
        </row>
        <row r="909">
          <cell r="A909" t="str">
            <v>TOP ASIA</v>
          </cell>
          <cell r="B909" t="str">
            <v>TA-2404</v>
          </cell>
          <cell r="C909">
            <v>2974</v>
          </cell>
          <cell r="D909" t="str">
            <v>Kettlebell noir</v>
          </cell>
          <cell r="E909" t="str">
            <v>Rubber Kettlebell with steel handle</v>
          </cell>
          <cell r="F909" t="str">
            <v xml:space="preserve">    4KG</v>
          </cell>
          <cell r="H909" t="str">
            <v>PIECE</v>
          </cell>
          <cell r="I909">
            <v>23.84</v>
          </cell>
          <cell r="J909">
            <v>0</v>
          </cell>
          <cell r="K909">
            <v>0</v>
          </cell>
          <cell r="L909">
            <v>0</v>
          </cell>
          <cell r="M909" t="str">
            <v>LF</v>
          </cell>
          <cell r="N909">
            <v>1.5719941320293401E-2</v>
          </cell>
          <cell r="O909">
            <v>16.7</v>
          </cell>
        </row>
        <row r="910">
          <cell r="A910" t="str">
            <v>TOP ASIA</v>
          </cell>
          <cell r="B910" t="str">
            <v>TA-2404</v>
          </cell>
          <cell r="C910">
            <v>2975</v>
          </cell>
          <cell r="D910" t="str">
            <v>Kettlebell noir</v>
          </cell>
          <cell r="E910" t="str">
            <v>Rubber Kettlebell with steel handle</v>
          </cell>
          <cell r="F910" t="str">
            <v xml:space="preserve">    4KG</v>
          </cell>
          <cell r="H910" t="str">
            <v>PIECE</v>
          </cell>
          <cell r="I910">
            <v>29.8</v>
          </cell>
          <cell r="J910">
            <v>0</v>
          </cell>
          <cell r="K910">
            <v>0</v>
          </cell>
          <cell r="L910">
            <v>0</v>
          </cell>
          <cell r="M910" t="str">
            <v>LF</v>
          </cell>
          <cell r="N910">
            <v>1.770026530612245E-2</v>
          </cell>
          <cell r="O910">
            <v>20.7</v>
          </cell>
        </row>
        <row r="911">
          <cell r="A911" t="str">
            <v>TOP ASIA</v>
          </cell>
          <cell r="B911" t="str">
            <v>TA-2404</v>
          </cell>
          <cell r="C911">
            <v>2976</v>
          </cell>
          <cell r="D911" t="str">
            <v>Kettlebell noir</v>
          </cell>
          <cell r="E911" t="str">
            <v>Rubber Kettlebell with steel handle</v>
          </cell>
          <cell r="F911" t="str">
            <v xml:space="preserve">    4KG</v>
          </cell>
          <cell r="H911" t="str">
            <v>PIECE</v>
          </cell>
          <cell r="I911">
            <v>35.76</v>
          </cell>
          <cell r="J911">
            <v>0</v>
          </cell>
          <cell r="K911">
            <v>0</v>
          </cell>
          <cell r="L911">
            <v>0</v>
          </cell>
          <cell r="M911" t="str">
            <v>LF</v>
          </cell>
          <cell r="N911">
            <v>2.1240318367346939E-2</v>
          </cell>
          <cell r="O911">
            <v>24.9</v>
          </cell>
        </row>
        <row r="912">
          <cell r="A912" t="str">
            <v>TOP ASIA</v>
          </cell>
          <cell r="B912" t="str">
            <v>TA-2404</v>
          </cell>
          <cell r="C912">
            <v>3529</v>
          </cell>
          <cell r="D912" t="str">
            <v>Kettlebell noir</v>
          </cell>
          <cell r="E912" t="str">
            <v>Rubber Kettlebell with steel handle</v>
          </cell>
          <cell r="F912" t="str">
            <v xml:space="preserve">    4KG</v>
          </cell>
          <cell r="H912" t="str">
            <v>PIECE</v>
          </cell>
          <cell r="I912">
            <v>41.72</v>
          </cell>
          <cell r="J912">
            <v>0</v>
          </cell>
          <cell r="K912">
            <v>0</v>
          </cell>
          <cell r="L912">
            <v>0</v>
          </cell>
          <cell r="M912" t="str">
            <v>LF</v>
          </cell>
          <cell r="N912">
            <v>2.0895323076923076E-2</v>
          </cell>
          <cell r="O912">
            <v>29.076923076923077</v>
          </cell>
        </row>
        <row r="913">
          <cell r="A913" t="str">
            <v>TOP ASIA</v>
          </cell>
          <cell r="B913" t="str">
            <v>TA-2404</v>
          </cell>
          <cell r="C913">
            <v>3530</v>
          </cell>
          <cell r="D913" t="str">
            <v>Kettlebell noir</v>
          </cell>
          <cell r="E913" t="str">
            <v>Rubber Kettlebell with steel handle</v>
          </cell>
          <cell r="F913" t="str">
            <v xml:space="preserve">    4KG</v>
          </cell>
          <cell r="H913" t="str">
            <v>PIECE</v>
          </cell>
          <cell r="I913">
            <v>47.68</v>
          </cell>
          <cell r="J913">
            <v>0</v>
          </cell>
          <cell r="K913">
            <v>0</v>
          </cell>
          <cell r="L913">
            <v>0</v>
          </cell>
          <cell r="M913" t="str">
            <v>LF</v>
          </cell>
          <cell r="N913">
            <v>2.3880369230769232E-2</v>
          </cell>
          <cell r="O913">
            <v>33.230769230769234</v>
          </cell>
        </row>
        <row r="914">
          <cell r="A914" t="str">
            <v>TOP ASIA</v>
          </cell>
          <cell r="B914" t="str">
            <v>TA-2404</v>
          </cell>
          <cell r="C914">
            <v>3531</v>
          </cell>
          <cell r="D914" t="str">
            <v>Kettlebell noir</v>
          </cell>
          <cell r="E914" t="str">
            <v>Rubber Kettlebell with steel handle</v>
          </cell>
          <cell r="F914" t="str">
            <v xml:space="preserve">    4KG</v>
          </cell>
          <cell r="H914" t="str">
            <v>PIECE</v>
          </cell>
          <cell r="I914">
            <v>53.64</v>
          </cell>
          <cell r="J914">
            <v>0</v>
          </cell>
          <cell r="K914">
            <v>0</v>
          </cell>
          <cell r="L914">
            <v>0</v>
          </cell>
          <cell r="M914" t="str">
            <v>LF</v>
          </cell>
          <cell r="N914">
            <v>2.7244800000000003E-2</v>
          </cell>
          <cell r="O914">
            <v>37.411764705882355</v>
          </cell>
        </row>
        <row r="915">
          <cell r="A915" t="str">
            <v>TOP ASIA</v>
          </cell>
          <cell r="B915" t="str">
            <v>TA-2404</v>
          </cell>
          <cell r="C915">
            <v>3532</v>
          </cell>
          <cell r="D915" t="str">
            <v>Kettlebell noir</v>
          </cell>
          <cell r="E915" t="str">
            <v>Rubber Kettlebell with steel handle</v>
          </cell>
          <cell r="F915" t="str">
            <v xml:space="preserve">    4KG</v>
          </cell>
          <cell r="H915" t="str">
            <v>PIECE</v>
          </cell>
          <cell r="I915">
            <v>59.6</v>
          </cell>
          <cell r="J915">
            <v>0</v>
          </cell>
          <cell r="K915">
            <v>0</v>
          </cell>
          <cell r="L915">
            <v>0</v>
          </cell>
          <cell r="M915" t="str">
            <v>LF</v>
          </cell>
          <cell r="N915">
            <v>3.0272000000000004E-2</v>
          </cell>
          <cell r="O915">
            <v>41.6</v>
          </cell>
        </row>
        <row r="916">
          <cell r="A916" t="str">
            <v>TOP ASIA</v>
          </cell>
          <cell r="B916" t="str">
            <v>TA-2404</v>
          </cell>
          <cell r="C916">
            <v>3533</v>
          </cell>
          <cell r="D916" t="str">
            <v>Kettlebell noir</v>
          </cell>
          <cell r="E916" t="str">
            <v>Rubber Kettlebell with steel handle</v>
          </cell>
          <cell r="F916" t="str">
            <v xml:space="preserve">    4KG</v>
          </cell>
          <cell r="H916" t="str">
            <v>PIECE</v>
          </cell>
          <cell r="I916">
            <v>65.56</v>
          </cell>
          <cell r="J916">
            <v>0</v>
          </cell>
          <cell r="K916">
            <v>0</v>
          </cell>
          <cell r="L916">
            <v>0</v>
          </cell>
          <cell r="M916" t="str">
            <v>LF</v>
          </cell>
          <cell r="N916">
            <v>3.3299200000000001E-2</v>
          </cell>
          <cell r="O916">
            <v>45.725490196078432</v>
          </cell>
        </row>
        <row r="917">
          <cell r="A917" t="str">
            <v>TOP ASIA</v>
          </cell>
          <cell r="B917" t="str">
            <v>TA-2404</v>
          </cell>
          <cell r="C917">
            <v>3534</v>
          </cell>
          <cell r="D917" t="str">
            <v>Kettlebell noir</v>
          </cell>
          <cell r="E917" t="str">
            <v>Rubber Kettlebell with steel handle</v>
          </cell>
          <cell r="F917" t="str">
            <v xml:space="preserve">    4KG</v>
          </cell>
          <cell r="H917" t="str">
            <v>PIECE</v>
          </cell>
          <cell r="I917">
            <v>71.52</v>
          </cell>
          <cell r="J917">
            <v>0</v>
          </cell>
          <cell r="K917">
            <v>0</v>
          </cell>
          <cell r="L917">
            <v>0</v>
          </cell>
          <cell r="M917" t="str">
            <v>LF</v>
          </cell>
          <cell r="N917">
            <v>3.6326400000000002E-2</v>
          </cell>
          <cell r="O917">
            <v>49.882352941176478</v>
          </cell>
        </row>
        <row r="918">
          <cell r="A918" t="str">
            <v>TOP ASIA</v>
          </cell>
          <cell r="C918">
            <v>1639</v>
          </cell>
          <cell r="D918" t="str">
            <v>Medecine Ball 1Kg</v>
          </cell>
          <cell r="E918" t="str">
            <v>Medecine Ball</v>
          </cell>
          <cell r="F918" t="str">
            <v>1kg</v>
          </cell>
          <cell r="H918" t="str">
            <v>PIECE</v>
          </cell>
          <cell r="I918">
            <v>5.67</v>
          </cell>
          <cell r="J918">
            <v>0</v>
          </cell>
          <cell r="K918">
            <v>0</v>
          </cell>
          <cell r="L918">
            <v>0</v>
          </cell>
          <cell r="M918" t="str">
            <v>LF</v>
          </cell>
          <cell r="N918">
            <v>8.3999999999999995E-3</v>
          </cell>
          <cell r="O918">
            <v>1.5</v>
          </cell>
        </row>
        <row r="919">
          <cell r="A919" t="str">
            <v>TOP ASIA</v>
          </cell>
          <cell r="C919">
            <v>1640</v>
          </cell>
          <cell r="D919" t="str">
            <v>Medecine Ball 2Kg</v>
          </cell>
          <cell r="E919" t="str">
            <v>Medecine Ball</v>
          </cell>
          <cell r="F919" t="str">
            <v>2Kgs</v>
          </cell>
          <cell r="H919" t="str">
            <v>PIECE</v>
          </cell>
          <cell r="I919">
            <v>6.83</v>
          </cell>
          <cell r="J919">
            <v>0</v>
          </cell>
          <cell r="K919">
            <v>0</v>
          </cell>
          <cell r="L919">
            <v>0</v>
          </cell>
          <cell r="M919" t="str">
            <v>LF</v>
          </cell>
          <cell r="N919">
            <v>8.3999999999999995E-3</v>
          </cell>
          <cell r="O919">
            <v>2.5</v>
          </cell>
        </row>
        <row r="920">
          <cell r="A920" t="str">
            <v>TOP ASIA</v>
          </cell>
          <cell r="C920">
            <v>1641</v>
          </cell>
          <cell r="D920" t="str">
            <v>Medecine Ball 3Kg</v>
          </cell>
          <cell r="E920" t="str">
            <v>Medecine Ball</v>
          </cell>
          <cell r="F920" t="str">
            <v>3Kgs</v>
          </cell>
          <cell r="H920" t="str">
            <v>PIECE</v>
          </cell>
          <cell r="I920">
            <v>8.67</v>
          </cell>
          <cell r="J920">
            <v>0</v>
          </cell>
          <cell r="K920">
            <v>0</v>
          </cell>
          <cell r="L920">
            <v>0</v>
          </cell>
          <cell r="M920" t="str">
            <v>LF</v>
          </cell>
          <cell r="N920">
            <v>1.44E-2</v>
          </cell>
          <cell r="O920">
            <v>3.5</v>
          </cell>
        </row>
        <row r="921">
          <cell r="A921" t="str">
            <v>TOP ASIA</v>
          </cell>
          <cell r="C921">
            <v>1642</v>
          </cell>
          <cell r="D921" t="str">
            <v>Medecine Ball 4Kg</v>
          </cell>
          <cell r="E921" t="str">
            <v>Medecine Ball</v>
          </cell>
          <cell r="F921" t="str">
            <v>4Kgs</v>
          </cell>
          <cell r="H921" t="str">
            <v>PIECE</v>
          </cell>
          <cell r="I921">
            <v>10.18</v>
          </cell>
          <cell r="J921">
            <v>0</v>
          </cell>
          <cell r="K921">
            <v>0</v>
          </cell>
          <cell r="L921">
            <v>0</v>
          </cell>
          <cell r="M921" t="str">
            <v>LF</v>
          </cell>
          <cell r="N921">
            <v>1.44E-2</v>
          </cell>
          <cell r="O921">
            <v>4.5</v>
          </cell>
        </row>
        <row r="922">
          <cell r="A922" t="str">
            <v>TOP ASIA</v>
          </cell>
          <cell r="C922">
            <v>1643</v>
          </cell>
          <cell r="D922" t="str">
            <v>Medecine Ball 5Kg</v>
          </cell>
          <cell r="E922" t="str">
            <v>Medecine Ball</v>
          </cell>
          <cell r="F922" t="str">
            <v>5Kgs</v>
          </cell>
          <cell r="H922" t="str">
            <v>PIECE</v>
          </cell>
          <cell r="I922">
            <v>11.85</v>
          </cell>
          <cell r="J922">
            <v>0</v>
          </cell>
          <cell r="K922">
            <v>0</v>
          </cell>
          <cell r="L922">
            <v>0</v>
          </cell>
          <cell r="M922" t="str">
            <v>LF</v>
          </cell>
          <cell r="N922">
            <v>1.44E-2</v>
          </cell>
          <cell r="O922">
            <v>5.5</v>
          </cell>
        </row>
        <row r="923">
          <cell r="A923" t="str">
            <v>TOP ASIA</v>
          </cell>
          <cell r="B923" t="str">
            <v>TA-7901</v>
          </cell>
          <cell r="C923">
            <v>0</v>
          </cell>
          <cell r="D923" t="str">
            <v>Musclets</v>
          </cell>
          <cell r="E923" t="str">
            <v>Hand Grip</v>
          </cell>
          <cell r="F923">
            <v>0</v>
          </cell>
          <cell r="H923" t="str">
            <v>PIECE</v>
          </cell>
          <cell r="I923">
            <v>1.32</v>
          </cell>
          <cell r="J923">
            <v>0</v>
          </cell>
          <cell r="K923">
            <v>0</v>
          </cell>
          <cell r="L923">
            <v>0</v>
          </cell>
          <cell r="M923" t="str">
            <v>LF</v>
          </cell>
          <cell r="N923">
            <v>0</v>
          </cell>
          <cell r="O923">
            <v>0</v>
          </cell>
        </row>
        <row r="924">
          <cell r="A924" t="str">
            <v>TOP ASIA</v>
          </cell>
          <cell r="B924" t="str">
            <v>TA-9517</v>
          </cell>
          <cell r="C924">
            <v>0</v>
          </cell>
          <cell r="D924" t="str">
            <v>Parachute De Resistance 120Cm</v>
          </cell>
          <cell r="E924" t="str">
            <v>PARACHUTE 120CM</v>
          </cell>
          <cell r="F924" t="str">
            <v>120cm</v>
          </cell>
          <cell r="H924" t="str">
            <v>PIECE</v>
          </cell>
          <cell r="I924">
            <v>4.4000000000000004</v>
          </cell>
          <cell r="J924">
            <v>0</v>
          </cell>
          <cell r="K924">
            <v>0</v>
          </cell>
          <cell r="L924">
            <v>0</v>
          </cell>
          <cell r="M924" t="str">
            <v>LF</v>
          </cell>
          <cell r="N924">
            <v>0</v>
          </cell>
          <cell r="O924">
            <v>0</v>
          </cell>
        </row>
        <row r="925">
          <cell r="A925" t="str">
            <v>TOP ASIA</v>
          </cell>
          <cell r="B925" t="str">
            <v>TA-7301</v>
          </cell>
          <cell r="C925">
            <v>1682</v>
          </cell>
          <cell r="D925" t="str">
            <v>Pilates Ring noir</v>
          </cell>
          <cell r="E925" t="str">
            <v>Pilates Ring</v>
          </cell>
          <cell r="F925" t="str">
            <v>Black</v>
          </cell>
          <cell r="H925" t="str">
            <v>PIECE</v>
          </cell>
          <cell r="I925">
            <v>2.95</v>
          </cell>
          <cell r="J925">
            <v>0</v>
          </cell>
          <cell r="K925">
            <v>0</v>
          </cell>
          <cell r="L925">
            <v>0</v>
          </cell>
          <cell r="M925" t="str">
            <v>LF</v>
          </cell>
          <cell r="N925">
            <v>1.0231199999999999E-2</v>
          </cell>
          <cell r="O925">
            <v>0.65</v>
          </cell>
        </row>
        <row r="926">
          <cell r="A926" t="str">
            <v>TOP ASIA</v>
          </cell>
          <cell r="B926" t="str">
            <v>TA-7301</v>
          </cell>
          <cell r="C926">
            <v>1974</v>
          </cell>
          <cell r="D926" t="str">
            <v>Pilates Ring bleu</v>
          </cell>
          <cell r="E926" t="str">
            <v>Pilates Ring</v>
          </cell>
          <cell r="F926" t="str">
            <v>Blue</v>
          </cell>
          <cell r="H926" t="str">
            <v>PIECE</v>
          </cell>
          <cell r="I926">
            <v>2.95</v>
          </cell>
          <cell r="J926">
            <v>0</v>
          </cell>
          <cell r="K926">
            <v>0</v>
          </cell>
          <cell r="L926">
            <v>0</v>
          </cell>
          <cell r="M926" t="str">
            <v>LF</v>
          </cell>
          <cell r="N926">
            <v>1.0231199999999999E-2</v>
          </cell>
          <cell r="O926">
            <v>0.65</v>
          </cell>
        </row>
        <row r="927">
          <cell r="A927" t="str">
            <v>TOP ASIA</v>
          </cell>
          <cell r="B927" t="str">
            <v>TA-1403</v>
          </cell>
          <cell r="C927">
            <v>1684</v>
          </cell>
          <cell r="D927" t="str">
            <v>Pince métal stop disque</v>
          </cell>
          <cell r="E927" t="str">
            <v>Olympic collar</v>
          </cell>
          <cell r="F927">
            <v>0</v>
          </cell>
          <cell r="H927" t="str">
            <v>PIECE</v>
          </cell>
          <cell r="I927">
            <v>0.93</v>
          </cell>
          <cell r="J927">
            <v>0</v>
          </cell>
          <cell r="K927">
            <v>0</v>
          </cell>
          <cell r="L927">
            <v>0</v>
          </cell>
          <cell r="M927" t="str">
            <v>LF</v>
          </cell>
          <cell r="N927">
            <v>5.8574380165289251E-4</v>
          </cell>
          <cell r="O927">
            <v>0.18842975206611573</v>
          </cell>
        </row>
        <row r="928">
          <cell r="A928" t="str">
            <v>TOP ASIA</v>
          </cell>
          <cell r="B928" t="str">
            <v>TA-6409</v>
          </cell>
          <cell r="C928">
            <v>0</v>
          </cell>
          <cell r="D928" t="str">
            <v>Physio Roll 40Cm</v>
          </cell>
          <cell r="E928" t="str">
            <v>ANTI-BURST PEANUT GYMBALL 45CM</v>
          </cell>
          <cell r="F928" t="str">
            <v>45x90cm, 1000g</v>
          </cell>
          <cell r="H928" t="str">
            <v>PIECE</v>
          </cell>
          <cell r="I928">
            <v>2.9</v>
          </cell>
          <cell r="J928">
            <v>0</v>
          </cell>
          <cell r="K928">
            <v>0</v>
          </cell>
          <cell r="L928">
            <v>0</v>
          </cell>
          <cell r="M928" t="str">
            <v>LF</v>
          </cell>
          <cell r="N928">
            <v>0</v>
          </cell>
          <cell r="O928">
            <v>0</v>
          </cell>
        </row>
        <row r="929">
          <cell r="A929" t="str">
            <v>TOP ASIA</v>
          </cell>
          <cell r="B929" t="str">
            <v>TA-9302</v>
          </cell>
          <cell r="C929" t="str">
            <v/>
          </cell>
          <cell r="D929" t="str">
            <v>Planche natation</v>
          </cell>
          <cell r="E929" t="str">
            <v>Eva Kick Board</v>
          </cell>
          <cell r="F929">
            <v>0</v>
          </cell>
          <cell r="H929" t="str">
            <v>PIECE</v>
          </cell>
          <cell r="I929">
            <v>1.4</v>
          </cell>
          <cell r="J929">
            <v>0</v>
          </cell>
          <cell r="K929">
            <v>0</v>
          </cell>
          <cell r="L929">
            <v>0</v>
          </cell>
          <cell r="M929" t="str">
            <v>LF</v>
          </cell>
          <cell r="N929">
            <v>0</v>
          </cell>
          <cell r="O929">
            <v>0</v>
          </cell>
        </row>
        <row r="930">
          <cell r="A930" t="str">
            <v>TOP ASIA</v>
          </cell>
          <cell r="C930">
            <v>4016</v>
          </cell>
          <cell r="D930" t="str">
            <v>Plyobox Noir 3 en 1</v>
          </cell>
          <cell r="E930" t="str">
            <v>Black plyobox 3 in 1</v>
          </cell>
          <cell r="F930" t="str">
            <v>40/50/60cm, with sand surface</v>
          </cell>
          <cell r="H930" t="str">
            <v>PIECE</v>
          </cell>
          <cell r="I930">
            <v>28.5</v>
          </cell>
          <cell r="J930">
            <v>0</v>
          </cell>
          <cell r="K930">
            <v>0</v>
          </cell>
          <cell r="L930">
            <v>0</v>
          </cell>
          <cell r="M930" t="str">
            <v>LF</v>
          </cell>
          <cell r="N930">
            <v>5.1499999999999997E-2</v>
          </cell>
          <cell r="O930">
            <v>15</v>
          </cell>
        </row>
        <row r="931">
          <cell r="A931" t="str">
            <v>TOP ASIA</v>
          </cell>
          <cell r="B931" t="str">
            <v>TA-9511</v>
          </cell>
          <cell r="C931">
            <v>3691</v>
          </cell>
          <cell r="D931" t="str">
            <v>Power Bag 5Kg</v>
          </cell>
          <cell r="E931" t="str">
            <v>POWER BAG</v>
          </cell>
          <cell r="F931" t="str">
            <v xml:space="preserve">5KG </v>
          </cell>
          <cell r="H931" t="str">
            <v>PIECE</v>
          </cell>
          <cell r="I931">
            <v>8.48</v>
          </cell>
          <cell r="J931">
            <v>0</v>
          </cell>
          <cell r="K931">
            <v>0</v>
          </cell>
          <cell r="L931">
            <v>0</v>
          </cell>
          <cell r="M931" t="str">
            <v>LF</v>
          </cell>
          <cell r="N931">
            <v>3.3984E-2</v>
          </cell>
          <cell r="O931">
            <v>6</v>
          </cell>
        </row>
        <row r="932">
          <cell r="A932" t="str">
            <v>TOP ASIA</v>
          </cell>
          <cell r="B932" t="str">
            <v>TA-9511</v>
          </cell>
          <cell r="C932">
            <v>3692</v>
          </cell>
          <cell r="D932" t="str">
            <v>Power Bag 10Kg</v>
          </cell>
          <cell r="E932" t="str">
            <v>POWER BAG</v>
          </cell>
          <cell r="F932" t="str">
            <v>10KG</v>
          </cell>
          <cell r="H932" t="str">
            <v>PIECE</v>
          </cell>
          <cell r="I932">
            <v>9.32</v>
          </cell>
          <cell r="J932">
            <v>0</v>
          </cell>
          <cell r="K932">
            <v>0</v>
          </cell>
          <cell r="L932">
            <v>0</v>
          </cell>
          <cell r="M932" t="str">
            <v>LF</v>
          </cell>
          <cell r="N932">
            <v>3.3984E-2</v>
          </cell>
          <cell r="O932">
            <v>11</v>
          </cell>
        </row>
        <row r="933">
          <cell r="A933" t="str">
            <v>TOP ASIA</v>
          </cell>
          <cell r="B933" t="str">
            <v>TA-9511</v>
          </cell>
          <cell r="C933">
            <v>3693</v>
          </cell>
          <cell r="D933" t="str">
            <v>Power Bag 15Kg</v>
          </cell>
          <cell r="E933" t="str">
            <v>POWER BAG</v>
          </cell>
          <cell r="F933" t="str">
            <v>15KG</v>
          </cell>
          <cell r="H933" t="str">
            <v>PIECE</v>
          </cell>
          <cell r="I933">
            <v>11.02</v>
          </cell>
          <cell r="J933">
            <v>0</v>
          </cell>
          <cell r="K933">
            <v>0</v>
          </cell>
          <cell r="L933">
            <v>0</v>
          </cell>
          <cell r="M933" t="str">
            <v>LF</v>
          </cell>
          <cell r="N933">
            <v>3.3984E-2</v>
          </cell>
          <cell r="O933">
            <v>16</v>
          </cell>
        </row>
        <row r="934">
          <cell r="A934" t="str">
            <v>TOP ASIA</v>
          </cell>
          <cell r="B934" t="str">
            <v>TA-9511</v>
          </cell>
          <cell r="C934">
            <v>3694</v>
          </cell>
          <cell r="D934" t="str">
            <v>Power Bag 20Kg</v>
          </cell>
          <cell r="E934" t="str">
            <v>POWER BAG</v>
          </cell>
          <cell r="F934" t="str">
            <v>20KG</v>
          </cell>
          <cell r="H934" t="str">
            <v>PIECE</v>
          </cell>
          <cell r="I934">
            <v>11.9</v>
          </cell>
          <cell r="J934">
            <v>0</v>
          </cell>
          <cell r="K934">
            <v>0</v>
          </cell>
          <cell r="L934">
            <v>0</v>
          </cell>
          <cell r="M934" t="str">
            <v>LF</v>
          </cell>
          <cell r="N934">
            <v>3.3984E-2</v>
          </cell>
          <cell r="O934">
            <v>21</v>
          </cell>
        </row>
        <row r="935">
          <cell r="A935" t="str">
            <v>TOP ASIA</v>
          </cell>
          <cell r="B935" t="str">
            <v>TA-9511</v>
          </cell>
          <cell r="C935">
            <v>3695</v>
          </cell>
          <cell r="D935" t="str">
            <v>Power Bag 25Kg</v>
          </cell>
          <cell r="E935" t="str">
            <v>POWER BAG</v>
          </cell>
          <cell r="F935" t="str">
            <v>25KG</v>
          </cell>
          <cell r="H935" t="str">
            <v>PIECE</v>
          </cell>
          <cell r="I935">
            <v>13.32</v>
          </cell>
          <cell r="J935">
            <v>0</v>
          </cell>
          <cell r="K935">
            <v>0</v>
          </cell>
          <cell r="L935">
            <v>0</v>
          </cell>
          <cell r="M935" t="str">
            <v>LF</v>
          </cell>
          <cell r="N935">
            <v>3.3984E-2</v>
          </cell>
          <cell r="O935">
            <v>26</v>
          </cell>
        </row>
        <row r="936">
          <cell r="A936" t="str">
            <v>TOP ASIA</v>
          </cell>
          <cell r="B936" t="str">
            <v>TA-4410</v>
          </cell>
          <cell r="C936">
            <v>1686</v>
          </cell>
          <cell r="D936" t="str">
            <v>3 - Poignée de tirage</v>
          </cell>
          <cell r="E936" t="str">
            <v>Machine Accessories 3</v>
          </cell>
          <cell r="F936">
            <v>0</v>
          </cell>
          <cell r="H936" t="str">
            <v>PIECE</v>
          </cell>
          <cell r="I936">
            <v>3.74</v>
          </cell>
          <cell r="J936">
            <v>0</v>
          </cell>
          <cell r="K936">
            <v>0</v>
          </cell>
          <cell r="L936">
            <v>0</v>
          </cell>
          <cell r="M936" t="str">
            <v>LF</v>
          </cell>
          <cell r="N936">
            <v>1.0863360000000001E-2</v>
          </cell>
          <cell r="O936">
            <v>5.7333333333333334</v>
          </cell>
        </row>
        <row r="937">
          <cell r="A937" t="str">
            <v>TOP ASIA</v>
          </cell>
          <cell r="B937" t="str">
            <v>TA-9308</v>
          </cell>
          <cell r="C937">
            <v>2364</v>
          </cell>
          <cell r="D937" t="str">
            <v>Pull Boy</v>
          </cell>
          <cell r="E937" t="str">
            <v>Eva Swimming</v>
          </cell>
          <cell r="F937">
            <v>0</v>
          </cell>
          <cell r="H937" t="str">
            <v>PIECE</v>
          </cell>
          <cell r="I937">
            <v>4.25</v>
          </cell>
          <cell r="J937">
            <v>0</v>
          </cell>
          <cell r="K937">
            <v>0</v>
          </cell>
          <cell r="L937">
            <v>0</v>
          </cell>
          <cell r="M937" t="str">
            <v>LF</v>
          </cell>
          <cell r="N937">
            <v>0</v>
          </cell>
          <cell r="O937">
            <v>0</v>
          </cell>
        </row>
        <row r="938">
          <cell r="A938" t="str">
            <v>TOP ASIA</v>
          </cell>
          <cell r="B938" t="str">
            <v>TA-8601</v>
          </cell>
          <cell r="C938">
            <v>0</v>
          </cell>
          <cell r="D938" t="str">
            <v xml:space="preserve">Push up </v>
          </cell>
          <cell r="E938" t="str">
            <v>Push up Bar</v>
          </cell>
          <cell r="F938">
            <v>0</v>
          </cell>
          <cell r="H938" t="str">
            <v>PAIRE</v>
          </cell>
          <cell r="I938">
            <v>3.41</v>
          </cell>
          <cell r="J938">
            <v>0</v>
          </cell>
          <cell r="K938">
            <v>0</v>
          </cell>
          <cell r="L938">
            <v>0</v>
          </cell>
          <cell r="M938" t="str">
            <v>LF</v>
          </cell>
          <cell r="N938">
            <v>0</v>
          </cell>
          <cell r="O938">
            <v>0</v>
          </cell>
        </row>
        <row r="939">
          <cell r="A939" t="str">
            <v>TOP ASIA</v>
          </cell>
          <cell r="B939" t="str">
            <v>TA-3503</v>
          </cell>
          <cell r="C939">
            <v>2345</v>
          </cell>
          <cell r="D939" t="str">
            <v>Rack 5 Medecine Ball</v>
          </cell>
          <cell r="E939" t="str">
            <v>Medecine Ball rack</v>
          </cell>
          <cell r="F939" t="str">
            <v>64X56X146CM</v>
          </cell>
          <cell r="H939" t="str">
            <v>PIECE</v>
          </cell>
          <cell r="I939">
            <v>53.35</v>
          </cell>
          <cell r="J939">
            <v>0</v>
          </cell>
          <cell r="K939">
            <v>0</v>
          </cell>
          <cell r="L939">
            <v>0</v>
          </cell>
          <cell r="M939" t="str">
            <v>LF</v>
          </cell>
          <cell r="N939">
            <v>0.150864</v>
          </cell>
          <cell r="O939">
            <v>24</v>
          </cell>
        </row>
        <row r="940">
          <cell r="A940" t="str">
            <v>TOP ASIA</v>
          </cell>
          <cell r="B940" t="str">
            <v>TA-3502</v>
          </cell>
          <cell r="C940">
            <v>1704</v>
          </cell>
          <cell r="D940" t="str">
            <v>Rack 9 gymballs</v>
          </cell>
          <cell r="E940" t="str">
            <v>Gym Ball rack</v>
          </cell>
          <cell r="F940">
            <v>0</v>
          </cell>
          <cell r="H940" t="str">
            <v>PIECE</v>
          </cell>
          <cell r="I940">
            <v>43.33</v>
          </cell>
          <cell r="J940">
            <v>0</v>
          </cell>
          <cell r="K940">
            <v>0</v>
          </cell>
          <cell r="L940">
            <v>0</v>
          </cell>
          <cell r="M940" t="str">
            <v>LF</v>
          </cell>
          <cell r="N940">
            <v>8.1625000000000003E-2</v>
          </cell>
          <cell r="O940">
            <v>12.2</v>
          </cell>
        </row>
        <row r="941">
          <cell r="A941" t="str">
            <v>TOP ASIA</v>
          </cell>
          <cell r="C941">
            <v>1697</v>
          </cell>
          <cell r="D941" t="str">
            <v>Rack 10 Kit pump</v>
          </cell>
          <cell r="E941" t="str">
            <v>Rack 10 Pump Set</v>
          </cell>
          <cell r="F941">
            <v>0</v>
          </cell>
          <cell r="H941" t="str">
            <v>PIECE</v>
          </cell>
          <cell r="I941">
            <v>60.84</v>
          </cell>
          <cell r="J941">
            <v>0</v>
          </cell>
          <cell r="K941">
            <v>0</v>
          </cell>
          <cell r="L941">
            <v>0</v>
          </cell>
          <cell r="M941" t="str">
            <v>LF</v>
          </cell>
          <cell r="N941">
            <v>0.11304</v>
          </cell>
          <cell r="O941">
            <v>21.3</v>
          </cell>
        </row>
        <row r="942">
          <cell r="A942" t="str">
            <v>TOP ASIA</v>
          </cell>
          <cell r="C942">
            <v>2904</v>
          </cell>
          <cell r="D942" t="str">
            <v>Rack 20 Kit pump noir</v>
          </cell>
          <cell r="E942" t="str">
            <v>Rack 20 pump set black</v>
          </cell>
          <cell r="F942">
            <v>0</v>
          </cell>
          <cell r="H942" t="str">
            <v>PIECE</v>
          </cell>
          <cell r="I942">
            <v>98.5</v>
          </cell>
          <cell r="J942">
            <v>0</v>
          </cell>
          <cell r="K942">
            <v>0</v>
          </cell>
          <cell r="L942">
            <v>0</v>
          </cell>
          <cell r="M942" t="str">
            <v>LF</v>
          </cell>
          <cell r="N942">
            <v>0.47586000000000006</v>
          </cell>
          <cell r="O942">
            <v>99</v>
          </cell>
        </row>
        <row r="943">
          <cell r="A943" t="str">
            <v>TOP ASIA</v>
          </cell>
          <cell r="C943" t="str">
            <v/>
          </cell>
          <cell r="D943" t="str">
            <v>Rack 20 Kit pump sveltus</v>
          </cell>
          <cell r="E943" t="str">
            <v>Rack 20 pump set</v>
          </cell>
          <cell r="F943">
            <v>0</v>
          </cell>
          <cell r="H943" t="str">
            <v>PIECE</v>
          </cell>
          <cell r="I943">
            <v>80.67</v>
          </cell>
          <cell r="J943">
            <v>0</v>
          </cell>
          <cell r="K943">
            <v>0</v>
          </cell>
          <cell r="L943">
            <v>0</v>
          </cell>
          <cell r="M943" t="str">
            <v>LF</v>
          </cell>
          <cell r="N943">
            <v>0</v>
          </cell>
          <cell r="O943">
            <v>0</v>
          </cell>
        </row>
        <row r="944">
          <cell r="A944" t="str">
            <v>TOP ASIA</v>
          </cell>
          <cell r="C944" t="str">
            <v/>
          </cell>
          <cell r="D944" t="str">
            <v>Rack accessoires</v>
          </cell>
          <cell r="E944" t="str">
            <v>Rack for accessories</v>
          </cell>
          <cell r="F944" t="str">
            <v>Celuideleurshowroom</v>
          </cell>
          <cell r="H944" t="str">
            <v>PIECE</v>
          </cell>
          <cell r="I944">
            <v>134.44999999999999</v>
          </cell>
          <cell r="J944">
            <v>0</v>
          </cell>
          <cell r="K944">
            <v>0</v>
          </cell>
          <cell r="L944">
            <v>0</v>
          </cell>
          <cell r="M944" t="str">
            <v>LF</v>
          </cell>
          <cell r="N944">
            <v>0</v>
          </cell>
          <cell r="O944">
            <v>0</v>
          </cell>
        </row>
        <row r="945">
          <cell r="A945" t="str">
            <v>TOP ASIA</v>
          </cell>
          <cell r="B945" t="str">
            <v>TCA-C7006</v>
          </cell>
          <cell r="C945">
            <v>3555</v>
          </cell>
          <cell r="D945" t="str">
            <v xml:space="preserve">Rack barres mural </v>
          </cell>
          <cell r="E945" t="str">
            <v>Wall Bar rack</v>
          </cell>
          <cell r="F945">
            <v>0</v>
          </cell>
          <cell r="H945" t="str">
            <v>PAIRE</v>
          </cell>
          <cell r="I945">
            <v>8.5</v>
          </cell>
          <cell r="J945">
            <v>0</v>
          </cell>
          <cell r="K945">
            <v>0</v>
          </cell>
          <cell r="L945">
            <v>0</v>
          </cell>
          <cell r="M945" t="str">
            <v>LF</v>
          </cell>
          <cell r="N945">
            <v>9.1999999999999998E-3</v>
          </cell>
          <cell r="O945">
            <v>8.6</v>
          </cell>
        </row>
        <row r="946">
          <cell r="A946" t="str">
            <v>TOP ASIA</v>
          </cell>
          <cell r="B946" t="str">
            <v>TA-3302</v>
          </cell>
          <cell r="C946" t="str">
            <v/>
          </cell>
          <cell r="D946" t="str">
            <v>Rack barres noir</v>
          </cell>
          <cell r="E946" t="str">
            <v>Barbell rack black</v>
          </cell>
          <cell r="F946">
            <v>0</v>
          </cell>
          <cell r="H946" t="str">
            <v>PIECE</v>
          </cell>
          <cell r="I946">
            <v>75.63</v>
          </cell>
          <cell r="J946">
            <v>0</v>
          </cell>
          <cell r="K946">
            <v>0</v>
          </cell>
          <cell r="L946">
            <v>0</v>
          </cell>
          <cell r="M946" t="str">
            <v>LF</v>
          </cell>
          <cell r="N946">
            <v>0</v>
          </cell>
          <cell r="O946">
            <v>0</v>
          </cell>
        </row>
        <row r="947">
          <cell r="A947" t="str">
            <v>TOP ASIA</v>
          </cell>
          <cell r="B947" t="str">
            <v>TCA-C7008</v>
          </cell>
          <cell r="C947">
            <v>3398</v>
          </cell>
          <cell r="D947" t="str">
            <v>Rack barres vertical</v>
          </cell>
          <cell r="E947" t="str">
            <v>Vertical Rack bar</v>
          </cell>
          <cell r="F947" t="str">
            <v xml:space="preserve">6 barres. </v>
          </cell>
          <cell r="H947" t="str">
            <v>PIECE</v>
          </cell>
          <cell r="I947">
            <v>37.950000000000003</v>
          </cell>
          <cell r="J947">
            <v>0</v>
          </cell>
          <cell r="K947">
            <v>0</v>
          </cell>
          <cell r="L947">
            <v>0</v>
          </cell>
          <cell r="M947" t="str">
            <v>LF</v>
          </cell>
          <cell r="N947">
            <v>0.2404</v>
          </cell>
          <cell r="O947">
            <v>15.8</v>
          </cell>
        </row>
        <row r="948">
          <cell r="A948" t="str">
            <v>TOP ASIA</v>
          </cell>
          <cell r="B948" t="str">
            <v>TA-3101</v>
          </cell>
          <cell r="C948">
            <v>1705</v>
          </cell>
          <cell r="D948" t="str">
            <v xml:space="preserve">Rack Disques </v>
          </cell>
          <cell r="E948" t="str">
            <v>Plate rack</v>
          </cell>
          <cell r="F948">
            <v>0</v>
          </cell>
          <cell r="H948" t="str">
            <v>PIECE</v>
          </cell>
          <cell r="I948">
            <v>20.83</v>
          </cell>
          <cell r="J948">
            <v>0</v>
          </cell>
          <cell r="K948">
            <v>0</v>
          </cell>
          <cell r="L948">
            <v>0</v>
          </cell>
          <cell r="M948" t="str">
            <v>LF</v>
          </cell>
          <cell r="N948">
            <v>0.17499999999999999</v>
          </cell>
          <cell r="O948">
            <v>15</v>
          </cell>
        </row>
        <row r="949">
          <cell r="A949" t="str">
            <v>TOP ASIA</v>
          </cell>
          <cell r="B949" t="str">
            <v>TA-3201</v>
          </cell>
          <cell r="C949" t="str">
            <v/>
          </cell>
          <cell r="D949" t="str">
            <v>Rack disques olympiques</v>
          </cell>
          <cell r="E949" t="str">
            <v>Olympic plate rack</v>
          </cell>
          <cell r="F949">
            <v>0</v>
          </cell>
          <cell r="H949" t="str">
            <v>PIECE</v>
          </cell>
          <cell r="I949">
            <v>21.51</v>
          </cell>
          <cell r="J949">
            <v>0</v>
          </cell>
          <cell r="K949">
            <v>0</v>
          </cell>
          <cell r="L949">
            <v>0</v>
          </cell>
          <cell r="M949" t="str">
            <v>LF</v>
          </cell>
          <cell r="N949">
            <v>0</v>
          </cell>
          <cell r="O949">
            <v>0</v>
          </cell>
        </row>
        <row r="950">
          <cell r="A950" t="str">
            <v>TOP ASIA</v>
          </cell>
          <cell r="B950" t="str">
            <v>TA-3404</v>
          </cell>
          <cell r="C950">
            <v>2239</v>
          </cell>
          <cell r="D950" t="str">
            <v>Rack haltères roulant</v>
          </cell>
          <cell r="E950" t="str">
            <v>Dumbbell rack</v>
          </cell>
          <cell r="F950">
            <v>0</v>
          </cell>
          <cell r="H950" t="str">
            <v>PIECE</v>
          </cell>
          <cell r="I950">
            <v>108.33</v>
          </cell>
          <cell r="J950">
            <v>0</v>
          </cell>
          <cell r="K950">
            <v>0</v>
          </cell>
          <cell r="L950">
            <v>0</v>
          </cell>
          <cell r="M950" t="str">
            <v>LF</v>
          </cell>
          <cell r="N950">
            <v>3.5999999999999997E-2</v>
          </cell>
          <cell r="O950">
            <v>28</v>
          </cell>
        </row>
        <row r="951">
          <cell r="A951" t="str">
            <v>TOP ASIA</v>
          </cell>
          <cell r="B951" t="str">
            <v>TA-3501</v>
          </cell>
          <cell r="C951">
            <v>3705</v>
          </cell>
          <cell r="D951" t="str">
            <v>Rack Kettlebell</v>
          </cell>
          <cell r="E951" t="str">
            <v>Kettlebell rack</v>
          </cell>
          <cell r="F951">
            <v>0</v>
          </cell>
          <cell r="H951" t="str">
            <v>PIECE</v>
          </cell>
          <cell r="I951">
            <v>91.53</v>
          </cell>
          <cell r="J951">
            <v>0</v>
          </cell>
          <cell r="K951">
            <v>0</v>
          </cell>
          <cell r="L951">
            <v>0</v>
          </cell>
          <cell r="M951" t="str">
            <v>LF</v>
          </cell>
          <cell r="N951">
            <v>2.8572E-2</v>
          </cell>
          <cell r="O951">
            <v>4</v>
          </cell>
        </row>
        <row r="952">
          <cell r="A952" t="str">
            <v>TOP ASIA</v>
          </cell>
          <cell r="B952" t="str">
            <v>TA-9507</v>
          </cell>
          <cell r="C952">
            <v>3712</v>
          </cell>
          <cell r="D952" t="str">
            <v>Rumble Roller</v>
          </cell>
          <cell r="E952" t="str">
            <v>RUMBLE ROLLER</v>
          </cell>
          <cell r="F952">
            <v>0</v>
          </cell>
          <cell r="H952" t="str">
            <v>PIECE</v>
          </cell>
          <cell r="I952">
            <v>5.85</v>
          </cell>
          <cell r="J952">
            <v>0</v>
          </cell>
          <cell r="K952">
            <v>0</v>
          </cell>
          <cell r="L952">
            <v>0</v>
          </cell>
          <cell r="M952" t="str">
            <v>LF</v>
          </cell>
          <cell r="N952">
            <v>9.4847999999999998E-3</v>
          </cell>
          <cell r="O952">
            <v>0.85</v>
          </cell>
        </row>
        <row r="953">
          <cell r="A953" t="str">
            <v>TOP ASIA</v>
          </cell>
          <cell r="C953">
            <v>1945</v>
          </cell>
          <cell r="D953" t="str">
            <v>Mannequin de frappe LF</v>
          </cell>
          <cell r="E953" t="str">
            <v>Boxing Stand</v>
          </cell>
          <cell r="F953" t="str">
            <v>base diameter is 66cm，height is 38cm，around 8kg，punching bag diameter is 40cm，height is 140cm，weight is 9kg，total height is 178cm，total weight is 18kg（gross weight）， volume is 0.45cbm/set</v>
          </cell>
          <cell r="H953" t="str">
            <v>PIECE</v>
          </cell>
          <cell r="I953">
            <v>86.88</v>
          </cell>
          <cell r="J953">
            <v>0</v>
          </cell>
          <cell r="K953">
            <v>0</v>
          </cell>
          <cell r="L953">
            <v>0</v>
          </cell>
          <cell r="M953" t="str">
            <v>LF</v>
          </cell>
          <cell r="N953">
            <v>0</v>
          </cell>
          <cell r="O953">
            <v>0</v>
          </cell>
        </row>
        <row r="954">
          <cell r="A954" t="str">
            <v>TOP ASIA</v>
          </cell>
          <cell r="B954" t="str">
            <v>TA-9501</v>
          </cell>
          <cell r="C954">
            <v>0</v>
          </cell>
          <cell r="D954" t="str">
            <v>Sac Bulgare 8Kg - PVC</v>
          </cell>
          <cell r="E954" t="str">
            <v>Bulgarian Bag 8kg</v>
          </cell>
          <cell r="F954" t="str">
            <v>PVC</v>
          </cell>
          <cell r="H954" t="str">
            <v>PIECE</v>
          </cell>
          <cell r="I954">
            <v>11.86</v>
          </cell>
          <cell r="J954">
            <v>0</v>
          </cell>
          <cell r="K954">
            <v>0</v>
          </cell>
          <cell r="L954">
            <v>0</v>
          </cell>
          <cell r="M954" t="str">
            <v>LF</v>
          </cell>
          <cell r="N954">
            <v>0</v>
          </cell>
          <cell r="O954">
            <v>0</v>
          </cell>
        </row>
        <row r="955">
          <cell r="A955" t="str">
            <v>TOP ASIA</v>
          </cell>
          <cell r="B955" t="str">
            <v>TA-9501</v>
          </cell>
          <cell r="C955">
            <v>0</v>
          </cell>
          <cell r="D955" t="str">
            <v>Sac Bulgare 12Kg - PVC</v>
          </cell>
          <cell r="E955" t="str">
            <v>Bulgarian Bag 12kg</v>
          </cell>
          <cell r="F955" t="str">
            <v>PVC</v>
          </cell>
          <cell r="H955" t="str">
            <v>PIECE</v>
          </cell>
          <cell r="I955">
            <v>14.4</v>
          </cell>
          <cell r="J955">
            <v>0</v>
          </cell>
          <cell r="K955">
            <v>0</v>
          </cell>
          <cell r="L955">
            <v>0</v>
          </cell>
          <cell r="M955" t="str">
            <v>LF</v>
          </cell>
          <cell r="N955">
            <v>0</v>
          </cell>
          <cell r="O955">
            <v>0</v>
          </cell>
        </row>
        <row r="956">
          <cell r="A956" t="str">
            <v>TOP ASIA</v>
          </cell>
          <cell r="B956" t="str">
            <v>TA-9501</v>
          </cell>
          <cell r="C956">
            <v>0</v>
          </cell>
          <cell r="D956" t="str">
            <v>Sac Bulgare 17Kg - PVC</v>
          </cell>
          <cell r="E956" t="str">
            <v>Bulgarian Bag 17kg</v>
          </cell>
          <cell r="F956" t="str">
            <v>PVC</v>
          </cell>
          <cell r="H956" t="str">
            <v>PIECE</v>
          </cell>
          <cell r="I956">
            <v>18.98</v>
          </cell>
          <cell r="J956">
            <v>0</v>
          </cell>
          <cell r="K956">
            <v>0</v>
          </cell>
          <cell r="L956">
            <v>0</v>
          </cell>
          <cell r="M956" t="str">
            <v>LF</v>
          </cell>
          <cell r="N956">
            <v>0</v>
          </cell>
          <cell r="O956">
            <v>0</v>
          </cell>
        </row>
        <row r="957">
          <cell r="A957" t="str">
            <v>TOP ASIA</v>
          </cell>
          <cell r="B957" t="str">
            <v>TA-9501</v>
          </cell>
          <cell r="C957">
            <v>0</v>
          </cell>
          <cell r="D957" t="str">
            <v>Sac Bulgare 22Kg - PVC</v>
          </cell>
          <cell r="E957" t="str">
            <v>Bulgarian Bag 22kg</v>
          </cell>
          <cell r="F957" t="str">
            <v>PVC</v>
          </cell>
          <cell r="H957" t="str">
            <v>PIECE</v>
          </cell>
          <cell r="I957">
            <v>21.7</v>
          </cell>
          <cell r="J957">
            <v>0</v>
          </cell>
          <cell r="K957">
            <v>0</v>
          </cell>
          <cell r="L957">
            <v>0</v>
          </cell>
          <cell r="M957" t="str">
            <v>LF</v>
          </cell>
          <cell r="N957">
            <v>0</v>
          </cell>
          <cell r="O957">
            <v>0</v>
          </cell>
        </row>
        <row r="958">
          <cell r="A958" t="str">
            <v>TOP ASIA</v>
          </cell>
          <cell r="B958" t="str">
            <v>TA-6508</v>
          </cell>
          <cell r="C958">
            <v>3738</v>
          </cell>
          <cell r="D958" t="str">
            <v>Slam Ball</v>
          </cell>
          <cell r="E958" t="str">
            <v>Slam Ball</v>
          </cell>
          <cell r="F958" t="str">
            <v>4kg</v>
          </cell>
          <cell r="H958" t="str">
            <v>PIECE</v>
          </cell>
          <cell r="I958">
            <v>4.2</v>
          </cell>
          <cell r="J958">
            <v>0</v>
          </cell>
          <cell r="K958">
            <v>0</v>
          </cell>
          <cell r="L958">
            <v>0</v>
          </cell>
          <cell r="M958" t="str">
            <v>LF</v>
          </cell>
          <cell r="N958">
            <v>1.2167000000000001E-2</v>
          </cell>
          <cell r="O958">
            <v>4.5</v>
          </cell>
        </row>
        <row r="959">
          <cell r="A959" t="str">
            <v>TOP ASIA</v>
          </cell>
          <cell r="B959" t="str">
            <v>TA-6508</v>
          </cell>
          <cell r="C959">
            <v>3739</v>
          </cell>
          <cell r="D959" t="str">
            <v>Slam Ball</v>
          </cell>
          <cell r="E959" t="str">
            <v>Slam Ball</v>
          </cell>
          <cell r="F959" t="str">
            <v>4kg</v>
          </cell>
          <cell r="H959" t="str">
            <v>PIECE</v>
          </cell>
          <cell r="I959">
            <v>4.62</v>
          </cell>
          <cell r="J959">
            <v>0</v>
          </cell>
          <cell r="K959">
            <v>0</v>
          </cell>
          <cell r="L959">
            <v>0</v>
          </cell>
          <cell r="M959" t="str">
            <v>LF</v>
          </cell>
          <cell r="N959">
            <v>1.2167000000000001E-2</v>
          </cell>
          <cell r="O959">
            <v>6.5</v>
          </cell>
        </row>
        <row r="960">
          <cell r="A960" t="str">
            <v>TOP ASIA</v>
          </cell>
          <cell r="B960" t="str">
            <v>TA-6508</v>
          </cell>
          <cell r="C960">
            <v>3740</v>
          </cell>
          <cell r="D960" t="str">
            <v>Slam Ball</v>
          </cell>
          <cell r="E960" t="str">
            <v>Slam Ball</v>
          </cell>
          <cell r="F960" t="str">
            <v>4kg</v>
          </cell>
          <cell r="H960" t="str">
            <v>PIECE</v>
          </cell>
          <cell r="I960">
            <v>6</v>
          </cell>
          <cell r="J960">
            <v>0</v>
          </cell>
          <cell r="K960">
            <v>0</v>
          </cell>
          <cell r="L960">
            <v>0</v>
          </cell>
          <cell r="M960" t="str">
            <v>LF</v>
          </cell>
          <cell r="N960">
            <v>1.2167000000000001E-2</v>
          </cell>
          <cell r="O960">
            <v>8.5</v>
          </cell>
        </row>
        <row r="961">
          <cell r="A961" t="str">
            <v>TOP ASIA</v>
          </cell>
          <cell r="B961" t="str">
            <v>TA-6508</v>
          </cell>
          <cell r="C961">
            <v>3741</v>
          </cell>
          <cell r="D961" t="str">
            <v>Slam Ball</v>
          </cell>
          <cell r="E961" t="str">
            <v>Slam Ball</v>
          </cell>
          <cell r="F961" t="str">
            <v>4kg</v>
          </cell>
          <cell r="H961" t="str">
            <v>PIECE</v>
          </cell>
          <cell r="I961">
            <v>7.05</v>
          </cell>
          <cell r="J961">
            <v>0</v>
          </cell>
          <cell r="K961">
            <v>0</v>
          </cell>
          <cell r="L961">
            <v>0</v>
          </cell>
          <cell r="M961" t="str">
            <v>LF</v>
          </cell>
          <cell r="N961">
            <v>1.2167000000000001E-2</v>
          </cell>
          <cell r="O961">
            <v>10.5</v>
          </cell>
        </row>
        <row r="962">
          <cell r="A962" t="str">
            <v>TOP ASIA</v>
          </cell>
          <cell r="B962" t="str">
            <v>TA-6508</v>
          </cell>
          <cell r="C962" t="str">
            <v/>
          </cell>
          <cell r="D962" t="str">
            <v>Slam Ball</v>
          </cell>
          <cell r="E962" t="str">
            <v>Slam Ball</v>
          </cell>
          <cell r="F962" t="str">
            <v>4kg</v>
          </cell>
          <cell r="H962" t="str">
            <v>PIECE</v>
          </cell>
          <cell r="I962">
            <v>9.75</v>
          </cell>
          <cell r="J962">
            <v>0</v>
          </cell>
          <cell r="K962">
            <v>0</v>
          </cell>
          <cell r="L962">
            <v>0</v>
          </cell>
          <cell r="M962" t="str">
            <v>LF</v>
          </cell>
          <cell r="N962">
            <v>0</v>
          </cell>
          <cell r="O962">
            <v>0</v>
          </cell>
        </row>
        <row r="963">
          <cell r="A963" t="str">
            <v>TOP ASIA</v>
          </cell>
          <cell r="B963" t="str">
            <v>TA-6508</v>
          </cell>
          <cell r="C963">
            <v>3742</v>
          </cell>
          <cell r="D963" t="str">
            <v>Slam Ball</v>
          </cell>
          <cell r="E963" t="str">
            <v>Slam Ball</v>
          </cell>
          <cell r="F963" t="str">
            <v>4kg</v>
          </cell>
          <cell r="H963" t="str">
            <v>PIECE</v>
          </cell>
          <cell r="I963">
            <v>11.86</v>
          </cell>
          <cell r="J963">
            <v>0</v>
          </cell>
          <cell r="K963">
            <v>0</v>
          </cell>
          <cell r="L963">
            <v>0</v>
          </cell>
          <cell r="M963" t="str">
            <v>LF</v>
          </cell>
          <cell r="N963">
            <v>1.2167000000000001E-2</v>
          </cell>
          <cell r="O963">
            <v>15.5</v>
          </cell>
        </row>
        <row r="964">
          <cell r="A964" t="str">
            <v>TOP ASIA</v>
          </cell>
          <cell r="B964" t="str">
            <v>TA-6508</v>
          </cell>
          <cell r="C964" t="str">
            <v/>
          </cell>
          <cell r="D964" t="str">
            <v>Slam Ball</v>
          </cell>
          <cell r="E964" t="str">
            <v>Slam Ball</v>
          </cell>
          <cell r="F964" t="str">
            <v>4kg</v>
          </cell>
          <cell r="H964" t="str">
            <v>PIECE</v>
          </cell>
          <cell r="I964">
            <v>15.08</v>
          </cell>
          <cell r="J964">
            <v>0</v>
          </cell>
          <cell r="K964">
            <v>0</v>
          </cell>
          <cell r="L964">
            <v>0</v>
          </cell>
          <cell r="M964" t="str">
            <v>LF</v>
          </cell>
          <cell r="N964">
            <v>0</v>
          </cell>
          <cell r="O964">
            <v>0</v>
          </cell>
        </row>
        <row r="965">
          <cell r="A965" t="str">
            <v>TOP ASIA</v>
          </cell>
          <cell r="B965" t="str">
            <v>TA-6508</v>
          </cell>
          <cell r="C965" t="str">
            <v/>
          </cell>
          <cell r="D965" t="str">
            <v>Slam Ball</v>
          </cell>
          <cell r="E965" t="str">
            <v>Slam Ball</v>
          </cell>
          <cell r="F965" t="str">
            <v>4kg</v>
          </cell>
          <cell r="H965" t="str">
            <v>PIECE</v>
          </cell>
          <cell r="I965">
            <v>18.48</v>
          </cell>
          <cell r="J965">
            <v>0</v>
          </cell>
          <cell r="K965">
            <v>0</v>
          </cell>
          <cell r="L965">
            <v>0</v>
          </cell>
          <cell r="M965" t="str">
            <v>LF</v>
          </cell>
          <cell r="N965">
            <v>0</v>
          </cell>
          <cell r="O965">
            <v>0</v>
          </cell>
        </row>
        <row r="966">
          <cell r="A966" t="str">
            <v>TOP ASIA</v>
          </cell>
          <cell r="B966" t="str">
            <v>TA-6508</v>
          </cell>
          <cell r="C966" t="str">
            <v/>
          </cell>
          <cell r="D966" t="str">
            <v>Slam Ball</v>
          </cell>
          <cell r="E966" t="str">
            <v>Slam Ball</v>
          </cell>
          <cell r="F966" t="str">
            <v>4kg</v>
          </cell>
          <cell r="H966" t="str">
            <v>PIECE</v>
          </cell>
          <cell r="I966">
            <v>4.2300000000000004</v>
          </cell>
          <cell r="J966">
            <v>0</v>
          </cell>
          <cell r="K966">
            <v>0</v>
          </cell>
          <cell r="L966">
            <v>0</v>
          </cell>
          <cell r="M966" t="str">
            <v>LF</v>
          </cell>
          <cell r="N966">
            <v>0</v>
          </cell>
          <cell r="O966">
            <v>0</v>
          </cell>
        </row>
        <row r="967">
          <cell r="A967" t="str">
            <v>TOP ASIA</v>
          </cell>
          <cell r="B967" t="str">
            <v>TA-7703</v>
          </cell>
          <cell r="C967">
            <v>1738</v>
          </cell>
          <cell r="D967" t="str">
            <v>Step Aerobic</v>
          </cell>
          <cell r="E967" t="str">
            <v>Aerobic Step</v>
          </cell>
          <cell r="F967">
            <v>0</v>
          </cell>
          <cell r="H967" t="str">
            <v>PIECE</v>
          </cell>
          <cell r="I967">
            <v>30.08</v>
          </cell>
          <cell r="J967">
            <v>0</v>
          </cell>
          <cell r="K967">
            <v>0</v>
          </cell>
          <cell r="L967">
            <v>0</v>
          </cell>
          <cell r="M967" t="str">
            <v>LF</v>
          </cell>
          <cell r="N967">
            <v>6.5600000000000006E-2</v>
          </cell>
          <cell r="O967">
            <v>9</v>
          </cell>
        </row>
        <row r="968">
          <cell r="A968" t="str">
            <v>TOP ASIA</v>
          </cell>
          <cell r="B968" t="str">
            <v>TA-7706</v>
          </cell>
          <cell r="C968">
            <v>0</v>
          </cell>
          <cell r="D968" t="str">
            <v xml:space="preserve">Step Club </v>
          </cell>
          <cell r="E968" t="str">
            <v>Aerobic Step</v>
          </cell>
          <cell r="F968">
            <v>0</v>
          </cell>
          <cell r="H968" t="str">
            <v>PIECE</v>
          </cell>
          <cell r="I968">
            <v>11.52</v>
          </cell>
          <cell r="J968">
            <v>0</v>
          </cell>
          <cell r="K968">
            <v>0</v>
          </cell>
          <cell r="L968">
            <v>0</v>
          </cell>
          <cell r="M968" t="str">
            <v>LF</v>
          </cell>
          <cell r="N968">
            <v>3.0644000000000001E-2</v>
          </cell>
          <cell r="O968">
            <v>4.75</v>
          </cell>
        </row>
        <row r="969">
          <cell r="A969" t="str">
            <v>TOP ASIA</v>
          </cell>
          <cell r="B969" t="str">
            <v>TA-6412</v>
          </cell>
          <cell r="C969">
            <v>0</v>
          </cell>
          <cell r="D969" t="str">
            <v>BALLES HÉRISSONS DURES 6CM</v>
          </cell>
          <cell r="E969" t="str">
            <v>hard massage ball</v>
          </cell>
          <cell r="F969" t="str">
            <v>6cm, 45g</v>
          </cell>
          <cell r="H969" t="str">
            <v>PIECE</v>
          </cell>
          <cell r="I969">
            <v>0.23</v>
          </cell>
          <cell r="J969">
            <v>0</v>
          </cell>
          <cell r="K969">
            <v>0</v>
          </cell>
          <cell r="L969">
            <v>0</v>
          </cell>
          <cell r="M969" t="str">
            <v>LF</v>
          </cell>
          <cell r="N969">
            <v>0</v>
          </cell>
          <cell r="O969">
            <v>0</v>
          </cell>
        </row>
        <row r="970">
          <cell r="A970" t="str">
            <v>TOP ASIA</v>
          </cell>
          <cell r="B970" t="str">
            <v>TA-6412</v>
          </cell>
          <cell r="C970">
            <v>1438</v>
          </cell>
          <cell r="D970" t="str">
            <v>BALLES HÉRISSONS DURES 8CM</v>
          </cell>
          <cell r="E970" t="str">
            <v>hard massage ball</v>
          </cell>
          <cell r="F970" t="str">
            <v>8cm, 65g</v>
          </cell>
          <cell r="H970" t="str">
            <v>PIECE</v>
          </cell>
          <cell r="I970">
            <v>0.34</v>
          </cell>
          <cell r="J970">
            <v>0</v>
          </cell>
          <cell r="K970">
            <v>0</v>
          </cell>
          <cell r="L970">
            <v>0</v>
          </cell>
          <cell r="M970" t="str">
            <v>LF</v>
          </cell>
          <cell r="N970">
            <v>6.1739999999999994E-4</v>
          </cell>
          <cell r="O970">
            <v>0.08</v>
          </cell>
        </row>
        <row r="971">
          <cell r="A971" t="str">
            <v>TOP ASIA</v>
          </cell>
          <cell r="B971" t="str">
            <v>TA-6412</v>
          </cell>
          <cell r="C971">
            <v>0</v>
          </cell>
          <cell r="D971" t="str">
            <v>BALLES HÉRISSONS DURES 9CM</v>
          </cell>
          <cell r="E971" t="str">
            <v>hard massage ball</v>
          </cell>
          <cell r="F971" t="str">
            <v>9cm, 95g</v>
          </cell>
          <cell r="H971" t="str">
            <v>PIECE</v>
          </cell>
          <cell r="I971">
            <v>0.5</v>
          </cell>
          <cell r="J971">
            <v>0</v>
          </cell>
          <cell r="K971">
            <v>0</v>
          </cell>
          <cell r="L971">
            <v>0</v>
          </cell>
          <cell r="M971" t="str">
            <v>LF</v>
          </cell>
          <cell r="N971">
            <v>0</v>
          </cell>
          <cell r="O971">
            <v>0</v>
          </cell>
        </row>
        <row r="972">
          <cell r="A972" t="str">
            <v>TOP ASIA</v>
          </cell>
          <cell r="B972" t="str">
            <v>TA-6413</v>
          </cell>
          <cell r="C972">
            <v>0</v>
          </cell>
          <cell r="D972" t="str">
            <v>Demi-sphères pictos</v>
          </cell>
          <cell r="E972" t="str">
            <v>Stepping stone</v>
          </cell>
          <cell r="F972">
            <v>0</v>
          </cell>
          <cell r="H972" t="str">
            <v>PIECE</v>
          </cell>
          <cell r="I972">
            <v>1.86</v>
          </cell>
          <cell r="J972">
            <v>0</v>
          </cell>
          <cell r="K972">
            <v>0</v>
          </cell>
          <cell r="L972">
            <v>0</v>
          </cell>
          <cell r="M972" t="str">
            <v>LF</v>
          </cell>
          <cell r="N972">
            <v>0</v>
          </cell>
          <cell r="O972">
            <v>0</v>
          </cell>
        </row>
        <row r="973">
          <cell r="A973" t="str">
            <v>TOP ASIA</v>
          </cell>
          <cell r="C973">
            <v>1749</v>
          </cell>
          <cell r="D973" t="str">
            <v>Tapis NBR 180cm noir</v>
          </cell>
          <cell r="E973" t="str">
            <v>NBR mat 180cm black</v>
          </cell>
          <cell r="F973" t="str">
            <v>180x1,5x60cm</v>
          </cell>
          <cell r="H973" t="str">
            <v>PIECE</v>
          </cell>
          <cell r="I973">
            <v>4.8499999999999996</v>
          </cell>
          <cell r="J973">
            <v>0</v>
          </cell>
          <cell r="K973">
            <v>0</v>
          </cell>
          <cell r="L973">
            <v>0</v>
          </cell>
          <cell r="M973" t="str">
            <v>LF</v>
          </cell>
          <cell r="N973">
            <v>2.6266666666666667E-2</v>
          </cell>
          <cell r="O973">
            <v>1.39</v>
          </cell>
        </row>
        <row r="974">
          <cell r="A974" t="str">
            <v>TOP ASIA</v>
          </cell>
          <cell r="C974">
            <v>1748</v>
          </cell>
          <cell r="D974" t="str">
            <v>Tapis NBR 180cm bleu</v>
          </cell>
          <cell r="E974" t="str">
            <v>NBR mat 180cm blue</v>
          </cell>
          <cell r="F974" t="str">
            <v>180x1,5x60cm</v>
          </cell>
          <cell r="H974" t="str">
            <v>PIECE</v>
          </cell>
          <cell r="I974">
            <v>4.8499999999999996</v>
          </cell>
          <cell r="J974">
            <v>0</v>
          </cell>
          <cell r="K974">
            <v>0</v>
          </cell>
          <cell r="L974">
            <v>0</v>
          </cell>
          <cell r="M974" t="str">
            <v>LF</v>
          </cell>
          <cell r="N974">
            <v>2.6266666666666667E-2</v>
          </cell>
          <cell r="O974">
            <v>1.39</v>
          </cell>
        </row>
        <row r="975">
          <cell r="A975" t="str">
            <v>TOP ASIA</v>
          </cell>
          <cell r="C975">
            <v>1757</v>
          </cell>
          <cell r="D975" t="str">
            <v>Tapis NBR 180cm vert</v>
          </cell>
          <cell r="E975" t="str">
            <v>NBR mat 180cm green</v>
          </cell>
          <cell r="F975" t="str">
            <v>180x1,5x60cm</v>
          </cell>
          <cell r="H975" t="str">
            <v>PIECE</v>
          </cell>
          <cell r="I975">
            <v>4.8499999999999996</v>
          </cell>
          <cell r="J975">
            <v>0</v>
          </cell>
          <cell r="K975">
            <v>0</v>
          </cell>
          <cell r="L975">
            <v>0</v>
          </cell>
          <cell r="M975" t="str">
            <v>LF</v>
          </cell>
          <cell r="N975">
            <v>2.6266666666666667E-2</v>
          </cell>
          <cell r="O975">
            <v>1.39</v>
          </cell>
        </row>
        <row r="976">
          <cell r="A976" t="str">
            <v>TOP ASIA</v>
          </cell>
          <cell r="C976">
            <v>1756</v>
          </cell>
          <cell r="D976" t="str">
            <v>Tapis NBR 180cm rose</v>
          </cell>
          <cell r="E976" t="str">
            <v>NBR mat 180cm pink</v>
          </cell>
          <cell r="F976" t="str">
            <v>180x1,5x60cm</v>
          </cell>
          <cell r="H976" t="str">
            <v>PIECE</v>
          </cell>
          <cell r="I976">
            <v>4.8499999999999996</v>
          </cell>
          <cell r="J976">
            <v>0</v>
          </cell>
          <cell r="K976">
            <v>0</v>
          </cell>
          <cell r="L976">
            <v>0</v>
          </cell>
          <cell r="M976" t="str">
            <v>LF</v>
          </cell>
          <cell r="N976">
            <v>2.6266666666666667E-2</v>
          </cell>
          <cell r="O976">
            <v>1.39</v>
          </cell>
        </row>
        <row r="977">
          <cell r="A977" t="str">
            <v>TOP ASIA</v>
          </cell>
          <cell r="B977" t="str">
            <v>TA-4414</v>
          </cell>
          <cell r="C977">
            <v>1517</v>
          </cell>
          <cell r="D977" t="str">
            <v>9 - Triangle de tirage</v>
          </cell>
          <cell r="E977" t="str">
            <v>Machine Accessories 9</v>
          </cell>
          <cell r="F977">
            <v>0</v>
          </cell>
          <cell r="H977" t="str">
            <v>PIECE</v>
          </cell>
          <cell r="I977">
            <v>5.93</v>
          </cell>
          <cell r="J977">
            <v>0</v>
          </cell>
          <cell r="K977">
            <v>0</v>
          </cell>
          <cell r="L977">
            <v>0</v>
          </cell>
          <cell r="M977" t="str">
            <v>LF</v>
          </cell>
          <cell r="N977">
            <v>1.0863360000000001E-2</v>
          </cell>
          <cell r="O977">
            <v>5.7333333333333334</v>
          </cell>
        </row>
        <row r="978">
          <cell r="A978" t="str">
            <v>TOP ASIA</v>
          </cell>
          <cell r="C978">
            <v>2327</v>
          </cell>
          <cell r="D978" t="str">
            <v>Traineau À Lestées avec harnais</v>
          </cell>
          <cell r="E978" t="str">
            <v>SLED+BELT</v>
          </cell>
          <cell r="F978" t="str">
            <v>assemble size is 92*79*114cm，main tube 50*50*2mm，weight is 21kg，packing size is 96.5*85*15cm，gross weight 23kg</v>
          </cell>
          <cell r="H978" t="str">
            <v>PIECE</v>
          </cell>
          <cell r="I978">
            <v>54.34</v>
          </cell>
          <cell r="J978">
            <v>0</v>
          </cell>
          <cell r="K978">
            <v>0</v>
          </cell>
          <cell r="L978">
            <v>0</v>
          </cell>
          <cell r="M978" t="str">
            <v>LF</v>
          </cell>
          <cell r="N978">
            <v>0.18972</v>
          </cell>
          <cell r="O978">
            <v>27</v>
          </cell>
        </row>
        <row r="979">
          <cell r="A979" t="str">
            <v>TOP ASIA</v>
          </cell>
          <cell r="B979" t="str">
            <v>TA-4407</v>
          </cell>
          <cell r="C979">
            <v>1518</v>
          </cell>
          <cell r="D979" t="str">
            <v>2 - Triangle de tirage poignées</v>
          </cell>
          <cell r="E979" t="str">
            <v>Machine Accessories 2</v>
          </cell>
          <cell r="F979">
            <v>0</v>
          </cell>
          <cell r="H979" t="str">
            <v>PIECE</v>
          </cell>
          <cell r="I979">
            <v>5.83</v>
          </cell>
          <cell r="J979">
            <v>0</v>
          </cell>
          <cell r="K979">
            <v>0</v>
          </cell>
          <cell r="L979">
            <v>0</v>
          </cell>
          <cell r="M979" t="str">
            <v>LF</v>
          </cell>
          <cell r="N979">
            <v>4.5794920634920598E-3</v>
          </cell>
          <cell r="O979">
            <v>2.9365079365079363</v>
          </cell>
        </row>
        <row r="980">
          <cell r="A980" t="str">
            <v>TOP ASIA</v>
          </cell>
          <cell r="B980" t="str">
            <v>TA-6506</v>
          </cell>
          <cell r="C980" t="str">
            <v/>
          </cell>
          <cell r="D980" t="str">
            <v>Wall Ball</v>
          </cell>
          <cell r="E980" t="str">
            <v>Wall Ball</v>
          </cell>
          <cell r="F980" t="str">
            <v>1kg</v>
          </cell>
          <cell r="H980" t="str">
            <v>PIECE</v>
          </cell>
          <cell r="I980">
            <v>7.45</v>
          </cell>
          <cell r="J980">
            <v>0</v>
          </cell>
          <cell r="K980">
            <v>0</v>
          </cell>
          <cell r="L980">
            <v>0</v>
          </cell>
          <cell r="M980" t="str">
            <v>LF</v>
          </cell>
          <cell r="N980">
            <v>0</v>
          </cell>
          <cell r="O980">
            <v>0</v>
          </cell>
        </row>
        <row r="981">
          <cell r="A981" t="str">
            <v>TOP ASIA</v>
          </cell>
          <cell r="B981" t="str">
            <v>TA-6506</v>
          </cell>
          <cell r="C981" t="str">
            <v/>
          </cell>
          <cell r="D981" t="str">
            <v>Wall Ball</v>
          </cell>
          <cell r="E981" t="str">
            <v>Wall Ball</v>
          </cell>
          <cell r="F981" t="str">
            <v>1kg</v>
          </cell>
          <cell r="H981" t="str">
            <v>PIECE</v>
          </cell>
          <cell r="I981">
            <v>9.83</v>
          </cell>
          <cell r="J981">
            <v>0</v>
          </cell>
          <cell r="K981">
            <v>0</v>
          </cell>
          <cell r="L981">
            <v>0</v>
          </cell>
          <cell r="M981" t="str">
            <v>LF</v>
          </cell>
          <cell r="N981">
            <v>0</v>
          </cell>
          <cell r="O981">
            <v>0</v>
          </cell>
        </row>
        <row r="982">
          <cell r="A982" t="str">
            <v>TOP ASIA</v>
          </cell>
          <cell r="B982" t="str">
            <v>TA-6506</v>
          </cell>
          <cell r="C982">
            <v>2342</v>
          </cell>
          <cell r="D982" t="str">
            <v>Wall Ball</v>
          </cell>
          <cell r="E982" t="str">
            <v>Wall Ball</v>
          </cell>
          <cell r="F982" t="str">
            <v>1kg</v>
          </cell>
          <cell r="H982" t="str">
            <v>PIECE</v>
          </cell>
          <cell r="I982">
            <v>11.01</v>
          </cell>
          <cell r="J982">
            <v>0</v>
          </cell>
          <cell r="K982">
            <v>0</v>
          </cell>
          <cell r="L982">
            <v>0</v>
          </cell>
          <cell r="M982" t="str">
            <v>LF</v>
          </cell>
          <cell r="N982">
            <v>0</v>
          </cell>
          <cell r="O982">
            <v>0</v>
          </cell>
        </row>
        <row r="983">
          <cell r="A983" t="str">
            <v>TOP ASIA</v>
          </cell>
          <cell r="B983" t="str">
            <v>TA-6506</v>
          </cell>
          <cell r="C983" t="str">
            <v/>
          </cell>
          <cell r="D983" t="str">
            <v>Wall Ball</v>
          </cell>
          <cell r="E983" t="str">
            <v>Wall Ball</v>
          </cell>
          <cell r="F983" t="str">
            <v>1kg</v>
          </cell>
          <cell r="H983" t="str">
            <v>PIECE</v>
          </cell>
          <cell r="I983">
            <v>11.7</v>
          </cell>
          <cell r="J983">
            <v>0</v>
          </cell>
          <cell r="K983">
            <v>0</v>
          </cell>
          <cell r="L983">
            <v>0</v>
          </cell>
          <cell r="M983" t="str">
            <v>LF</v>
          </cell>
          <cell r="N983">
            <v>0</v>
          </cell>
          <cell r="O983">
            <v>0</v>
          </cell>
        </row>
        <row r="984">
          <cell r="A984" t="str">
            <v>TOP ASIA</v>
          </cell>
          <cell r="B984" t="str">
            <v>TA-6506</v>
          </cell>
          <cell r="C984" t="str">
            <v/>
          </cell>
          <cell r="D984" t="str">
            <v>Wall Ball</v>
          </cell>
          <cell r="E984" t="str">
            <v>Wall Ball</v>
          </cell>
          <cell r="F984" t="str">
            <v>1kg</v>
          </cell>
          <cell r="H984" t="str">
            <v>PIECE</v>
          </cell>
          <cell r="I984">
            <v>12.2</v>
          </cell>
          <cell r="J984">
            <v>0</v>
          </cell>
          <cell r="K984">
            <v>0</v>
          </cell>
          <cell r="L984">
            <v>0</v>
          </cell>
          <cell r="M984" t="str">
            <v>LF</v>
          </cell>
          <cell r="N984">
            <v>0</v>
          </cell>
          <cell r="O984">
            <v>0</v>
          </cell>
        </row>
        <row r="985">
          <cell r="A985" t="str">
            <v>TOP ASIA</v>
          </cell>
          <cell r="B985" t="str">
            <v>TA-6506</v>
          </cell>
          <cell r="C985">
            <v>2343</v>
          </cell>
          <cell r="D985" t="str">
            <v>Wall Ball</v>
          </cell>
          <cell r="E985" t="str">
            <v>Wall Ball</v>
          </cell>
          <cell r="F985" t="str">
            <v>1kg</v>
          </cell>
          <cell r="H985" t="str">
            <v>PIECE</v>
          </cell>
          <cell r="I985">
            <v>13.05</v>
          </cell>
          <cell r="J985">
            <v>0</v>
          </cell>
          <cell r="K985">
            <v>0</v>
          </cell>
          <cell r="L985">
            <v>0</v>
          </cell>
          <cell r="M985" t="str">
            <v>LF</v>
          </cell>
          <cell r="N985">
            <v>0</v>
          </cell>
          <cell r="O985">
            <v>0</v>
          </cell>
        </row>
        <row r="986">
          <cell r="A986" t="str">
            <v>TOP ASIA</v>
          </cell>
          <cell r="B986" t="str">
            <v>TA-6506</v>
          </cell>
          <cell r="C986" t="str">
            <v/>
          </cell>
          <cell r="D986" t="str">
            <v>Wall Ball</v>
          </cell>
          <cell r="E986" t="str">
            <v>Wall Ball</v>
          </cell>
          <cell r="F986" t="str">
            <v>1kg</v>
          </cell>
          <cell r="H986" t="str">
            <v>PIECE</v>
          </cell>
          <cell r="I986">
            <v>13.56</v>
          </cell>
          <cell r="J986">
            <v>0</v>
          </cell>
          <cell r="K986">
            <v>0</v>
          </cell>
          <cell r="L986">
            <v>0</v>
          </cell>
          <cell r="M986" t="str">
            <v>LF</v>
          </cell>
          <cell r="N986">
            <v>0</v>
          </cell>
          <cell r="O986">
            <v>0</v>
          </cell>
        </row>
        <row r="987">
          <cell r="A987" t="str">
            <v>TOP ASIA</v>
          </cell>
          <cell r="B987" t="str">
            <v>TA-6506</v>
          </cell>
          <cell r="C987" t="str">
            <v/>
          </cell>
          <cell r="D987" t="str">
            <v>Wall Ball</v>
          </cell>
          <cell r="E987" t="str">
            <v>Wall Ball</v>
          </cell>
          <cell r="F987" t="str">
            <v>1kg</v>
          </cell>
          <cell r="H987" t="str">
            <v>PIECE</v>
          </cell>
          <cell r="I987">
            <v>14.23</v>
          </cell>
          <cell r="J987">
            <v>0</v>
          </cell>
          <cell r="K987">
            <v>0</v>
          </cell>
          <cell r="L987">
            <v>0</v>
          </cell>
          <cell r="M987" t="str">
            <v>LF</v>
          </cell>
          <cell r="N987">
            <v>0</v>
          </cell>
          <cell r="O987">
            <v>0</v>
          </cell>
        </row>
        <row r="988">
          <cell r="A988" t="str">
            <v>TOP ASIA</v>
          </cell>
          <cell r="B988" t="str">
            <v>TA-6506</v>
          </cell>
          <cell r="C988">
            <v>2344</v>
          </cell>
          <cell r="D988" t="str">
            <v>Wall Ball</v>
          </cell>
          <cell r="E988" t="str">
            <v>Wall Ball</v>
          </cell>
          <cell r="F988" t="str">
            <v>1kg</v>
          </cell>
          <cell r="H988" t="str">
            <v>PIECE</v>
          </cell>
          <cell r="I988">
            <v>14.92</v>
          </cell>
          <cell r="J988">
            <v>0</v>
          </cell>
          <cell r="K988">
            <v>0</v>
          </cell>
          <cell r="L988">
            <v>0</v>
          </cell>
          <cell r="M988" t="str">
            <v>LF</v>
          </cell>
          <cell r="N988">
            <v>0</v>
          </cell>
          <cell r="O988">
            <v>0</v>
          </cell>
        </row>
        <row r="989">
          <cell r="A989" t="str">
            <v>TOP ASIA</v>
          </cell>
          <cell r="B989" t="str">
            <v>TA-6506</v>
          </cell>
          <cell r="C989" t="str">
            <v/>
          </cell>
          <cell r="D989" t="str">
            <v>Wall Ball</v>
          </cell>
          <cell r="E989" t="str">
            <v>Wall Ball</v>
          </cell>
          <cell r="F989" t="str">
            <v>1kg</v>
          </cell>
          <cell r="H989" t="str">
            <v>PIECE</v>
          </cell>
          <cell r="I989">
            <v>15.6</v>
          </cell>
          <cell r="J989">
            <v>0</v>
          </cell>
          <cell r="K989">
            <v>0</v>
          </cell>
          <cell r="L989">
            <v>0</v>
          </cell>
          <cell r="M989" t="str">
            <v>LF</v>
          </cell>
          <cell r="N989">
            <v>0</v>
          </cell>
          <cell r="O989">
            <v>0</v>
          </cell>
        </row>
        <row r="990">
          <cell r="A990" t="str">
            <v>TOP ASIA</v>
          </cell>
          <cell r="B990" t="str">
            <v>TA-7205</v>
          </cell>
          <cell r="C990">
            <v>1462</v>
          </cell>
          <cell r="D990" t="str">
            <v>Bloc Proprioception</v>
          </cell>
          <cell r="E990" t="str">
            <v>Balance Pad</v>
          </cell>
          <cell r="F990" t="str">
            <v>48*38*6cm</v>
          </cell>
          <cell r="H990" t="str">
            <v>PIECE</v>
          </cell>
          <cell r="I990">
            <v>6.72</v>
          </cell>
          <cell r="J990">
            <v>0</v>
          </cell>
          <cell r="K990">
            <v>0</v>
          </cell>
          <cell r="L990">
            <v>0</v>
          </cell>
          <cell r="M990" t="str">
            <v>LF</v>
          </cell>
          <cell r="N990">
            <v>8.2559999999999995E-3</v>
          </cell>
          <cell r="O990">
            <v>0.6</v>
          </cell>
        </row>
        <row r="991">
          <cell r="A991" t="str">
            <v>TOP ASIA</v>
          </cell>
          <cell r="B991" t="str">
            <v>TA-7701</v>
          </cell>
          <cell r="C991">
            <v>2310</v>
          </cell>
          <cell r="D991" t="str">
            <v>STEP AEROBIC AVEC PLOTS</v>
          </cell>
          <cell r="E991" t="str">
            <v>Aerobic step</v>
          </cell>
          <cell r="F991" t="str">
            <v>with plots</v>
          </cell>
          <cell r="H991" t="str">
            <v>PIECE</v>
          </cell>
          <cell r="I991">
            <v>25.76</v>
          </cell>
          <cell r="J991">
            <v>0</v>
          </cell>
          <cell r="K991">
            <v>0</v>
          </cell>
          <cell r="L991">
            <v>0</v>
          </cell>
          <cell r="M991" t="str">
            <v>LF</v>
          </cell>
          <cell r="N991">
            <v>9.7902000000000003E-2</v>
          </cell>
          <cell r="O991">
            <v>10</v>
          </cell>
        </row>
        <row r="992">
          <cell r="A992" t="str">
            <v>TOP ASIA</v>
          </cell>
          <cell r="B992" t="str">
            <v>TA-7701</v>
          </cell>
          <cell r="C992">
            <v>2687</v>
          </cell>
          <cell r="D992" t="str">
            <v>STEP AEROBIC SANS PLOTS</v>
          </cell>
          <cell r="E992" t="str">
            <v>Aerobic step</v>
          </cell>
          <cell r="F992" t="str">
            <v>without plots</v>
          </cell>
          <cell r="H992" t="str">
            <v>PIECE</v>
          </cell>
          <cell r="I992">
            <v>22.45</v>
          </cell>
          <cell r="J992">
            <v>0</v>
          </cell>
          <cell r="K992">
            <v>0</v>
          </cell>
          <cell r="L992">
            <v>0</v>
          </cell>
          <cell r="M992" t="str">
            <v>LF</v>
          </cell>
          <cell r="N992">
            <v>4.8951000000000001E-2</v>
          </cell>
          <cell r="O992">
            <v>5.5</v>
          </cell>
        </row>
        <row r="993">
          <cell r="A993" t="str">
            <v>TOP ASIA</v>
          </cell>
          <cell r="B993" t="str">
            <v>TA-7911</v>
          </cell>
          <cell r="C993">
            <v>0</v>
          </cell>
          <cell r="D993" t="str">
            <v>MUSCLETS HAND GRIP LIGHT</v>
          </cell>
          <cell r="E993" t="str">
            <v>Adjustable hand grip</v>
          </cell>
          <cell r="F993" t="str">
            <v>5-20kg adjustment</v>
          </cell>
          <cell r="H993" t="str">
            <v>PIECE</v>
          </cell>
          <cell r="I993">
            <v>3.03</v>
          </cell>
          <cell r="J993">
            <v>0</v>
          </cell>
          <cell r="K993">
            <v>0</v>
          </cell>
          <cell r="L993">
            <v>0</v>
          </cell>
          <cell r="M993" t="str">
            <v>LF</v>
          </cell>
          <cell r="N993">
            <v>0</v>
          </cell>
          <cell r="O993">
            <v>0</v>
          </cell>
        </row>
        <row r="994">
          <cell r="A994" t="str">
            <v>TOP ASIA</v>
          </cell>
          <cell r="B994" t="str">
            <v>TA-7911</v>
          </cell>
          <cell r="C994">
            <v>0</v>
          </cell>
          <cell r="D994" t="str">
            <v>Musclets Hand Grip Strong</v>
          </cell>
          <cell r="E994" t="str">
            <v>Hand Grip</v>
          </cell>
          <cell r="F994" t="str">
            <v>10-40kgadjustment</v>
          </cell>
          <cell r="H994" t="str">
            <v>PIECE</v>
          </cell>
          <cell r="I994">
            <v>3.18</v>
          </cell>
          <cell r="J994">
            <v>0</v>
          </cell>
          <cell r="K994">
            <v>0</v>
          </cell>
          <cell r="L994">
            <v>0</v>
          </cell>
          <cell r="M994" t="str">
            <v>LF</v>
          </cell>
          <cell r="N994">
            <v>0</v>
          </cell>
          <cell r="O994">
            <v>0</v>
          </cell>
        </row>
        <row r="995">
          <cell r="A995" t="str">
            <v>TOP ASIA</v>
          </cell>
          <cell r="B995" t="str">
            <v>TA-7903</v>
          </cell>
          <cell r="C995">
            <v>0</v>
          </cell>
          <cell r="D995" t="str">
            <v>Musclets</v>
          </cell>
          <cell r="E995" t="str">
            <v>Hand Grip</v>
          </cell>
          <cell r="F995">
            <v>0</v>
          </cell>
          <cell r="H995" t="str">
            <v>PAIRE</v>
          </cell>
          <cell r="I995">
            <v>1.25</v>
          </cell>
          <cell r="J995">
            <v>0</v>
          </cell>
          <cell r="K995">
            <v>0</v>
          </cell>
          <cell r="L995">
            <v>0</v>
          </cell>
          <cell r="M995" t="str">
            <v>LF</v>
          </cell>
          <cell r="N995">
            <v>0</v>
          </cell>
          <cell r="O995">
            <v>0</v>
          </cell>
        </row>
        <row r="996">
          <cell r="A996" t="str">
            <v>TOP ASIA</v>
          </cell>
          <cell r="B996" t="str">
            <v>TA-2208</v>
          </cell>
          <cell r="C996">
            <v>2484</v>
          </cell>
          <cell r="D996" t="str">
            <v>Haltères hex caoutchouc</v>
          </cell>
          <cell r="E996" t="str">
            <v>Rubber Coated Hex Dumbbell</v>
          </cell>
          <cell r="F996">
            <v>1</v>
          </cell>
          <cell r="H996" t="str">
            <v>PIECE</v>
          </cell>
          <cell r="I996">
            <v>39.9</v>
          </cell>
          <cell r="J996">
            <v>0</v>
          </cell>
          <cell r="K996">
            <v>0</v>
          </cell>
          <cell r="L996">
            <v>0</v>
          </cell>
          <cell r="M996" t="str">
            <v>LF</v>
          </cell>
          <cell r="N996">
            <v>2.365040322580645E-2</v>
          </cell>
          <cell r="O996">
            <v>38.799999999999997</v>
          </cell>
        </row>
        <row r="997">
          <cell r="A997" t="str">
            <v>TOP ASIA</v>
          </cell>
          <cell r="C997">
            <v>1992</v>
          </cell>
          <cell r="D997" t="str">
            <v>Rack 20 Kit Pump, noir, modèle différent</v>
          </cell>
          <cell r="E997" t="str">
            <v>Rack 20 Kit Pump, black</v>
          </cell>
          <cell r="F997" t="str">
            <v>157x65x156cm</v>
          </cell>
          <cell r="H997" t="str">
            <v>PIECE</v>
          </cell>
          <cell r="I997">
            <v>96.8</v>
          </cell>
          <cell r="J997">
            <v>0</v>
          </cell>
          <cell r="K997">
            <v>0</v>
          </cell>
          <cell r="L997">
            <v>0</v>
          </cell>
          <cell r="M997" t="str">
            <v>LF</v>
          </cell>
          <cell r="N997">
            <v>9.6000000000000002E-2</v>
          </cell>
          <cell r="O997">
            <v>34</v>
          </cell>
        </row>
        <row r="998">
          <cell r="A998" t="str">
            <v>TOP ASIA</v>
          </cell>
          <cell r="C998">
            <v>0</v>
          </cell>
          <cell r="D998" t="str">
            <v>Halteres Chromees 1Kg</v>
          </cell>
          <cell r="E998" t="str">
            <v>CHROMED DUMBBELL</v>
          </cell>
          <cell r="F998" t="str">
            <v>1kg x 2</v>
          </cell>
          <cell r="H998" t="str">
            <v>PAIRE</v>
          </cell>
          <cell r="I998">
            <v>1.63</v>
          </cell>
          <cell r="J998">
            <v>0</v>
          </cell>
          <cell r="K998">
            <v>0</v>
          </cell>
          <cell r="L998">
            <v>0</v>
          </cell>
          <cell r="M998" t="str">
            <v>LF</v>
          </cell>
          <cell r="N998">
            <v>0</v>
          </cell>
          <cell r="O998">
            <v>0</v>
          </cell>
        </row>
        <row r="999">
          <cell r="A999" t="str">
            <v>TOP ASIA</v>
          </cell>
          <cell r="C999">
            <v>0</v>
          </cell>
          <cell r="D999" t="str">
            <v>Halteres Chromees 2Kg</v>
          </cell>
          <cell r="E999" t="str">
            <v>CHROMED DUMBBELL</v>
          </cell>
          <cell r="F999" t="str">
            <v>2kg x 2</v>
          </cell>
          <cell r="H999" t="str">
            <v>PAIRE</v>
          </cell>
          <cell r="I999">
            <v>3.26</v>
          </cell>
          <cell r="J999">
            <v>0</v>
          </cell>
          <cell r="K999">
            <v>0</v>
          </cell>
          <cell r="L999">
            <v>0</v>
          </cell>
          <cell r="M999" t="str">
            <v>LF</v>
          </cell>
          <cell r="N999">
            <v>0</v>
          </cell>
          <cell r="O999">
            <v>0</v>
          </cell>
        </row>
        <row r="1000">
          <cell r="A1000" t="str">
            <v>TOP ASIA</v>
          </cell>
          <cell r="C1000">
            <v>2347</v>
          </cell>
          <cell r="D1000" t="str">
            <v>Rack Power Bag</v>
          </cell>
          <cell r="E1000" t="str">
            <v>Power Bag Rack</v>
          </cell>
          <cell r="F1000" t="str">
            <v xml:space="preserve">80*64*167.5CM </v>
          </cell>
          <cell r="H1000" t="str">
            <v>PIECE</v>
          </cell>
          <cell r="I1000">
            <v>60</v>
          </cell>
          <cell r="J1000">
            <v>0</v>
          </cell>
          <cell r="K1000">
            <v>0</v>
          </cell>
          <cell r="L1000">
            <v>0</v>
          </cell>
          <cell r="M1000" t="str">
            <v>LF</v>
          </cell>
          <cell r="N1000">
            <v>0.239894</v>
          </cell>
          <cell r="O1000">
            <v>14.4</v>
          </cell>
        </row>
        <row r="1001">
          <cell r="A1001" t="str">
            <v>TOP ASIA</v>
          </cell>
          <cell r="C1001">
            <v>4008</v>
          </cell>
          <cell r="D1001" t="str">
            <v>Anneau Gym Bois</v>
          </cell>
          <cell r="E1001" t="str">
            <v>Wooden Gym ring abs</v>
          </cell>
          <cell r="F1001">
            <v>0</v>
          </cell>
          <cell r="H1001" t="str">
            <v>PAIRE</v>
          </cell>
          <cell r="I1001">
            <v>15.2</v>
          </cell>
          <cell r="J1001">
            <v>0</v>
          </cell>
          <cell r="K1001">
            <v>0</v>
          </cell>
          <cell r="L1001">
            <v>0</v>
          </cell>
          <cell r="M1001" t="str">
            <v>LF</v>
          </cell>
          <cell r="N1001">
            <v>5.0543999999999997E-3</v>
          </cell>
          <cell r="O1001">
            <v>1.7</v>
          </cell>
        </row>
        <row r="1002">
          <cell r="A1002" t="str">
            <v>TOP ASIA</v>
          </cell>
          <cell r="C1002">
            <v>0</v>
          </cell>
          <cell r="D1002" t="str">
            <v>Rack haltères rondes 10 paires</v>
          </cell>
          <cell r="E1002" t="str">
            <v>10 pairs dumbbell rack</v>
          </cell>
          <cell r="F1002">
            <v>0</v>
          </cell>
          <cell r="H1002" t="str">
            <v>PIECE</v>
          </cell>
          <cell r="I1002">
            <v>161.66</v>
          </cell>
          <cell r="J1002">
            <v>0</v>
          </cell>
          <cell r="K1002">
            <v>0</v>
          </cell>
          <cell r="L1002">
            <v>0</v>
          </cell>
          <cell r="M1002" t="str">
            <v>LF</v>
          </cell>
          <cell r="N1002">
            <v>0</v>
          </cell>
          <cell r="O1002">
            <v>0</v>
          </cell>
        </row>
        <row r="1003">
          <cell r="A1003" t="str">
            <v>TOP ASIA</v>
          </cell>
          <cell r="C1003" t="str">
            <v/>
          </cell>
          <cell r="D1003" t="str">
            <v>Flex Bar dévissable</v>
          </cell>
          <cell r="E1003" t="str">
            <v>Flex Bar</v>
          </cell>
          <cell r="F1003" t="str">
            <v>détachable</v>
          </cell>
          <cell r="H1003" t="str">
            <v>PIECE</v>
          </cell>
          <cell r="I1003">
            <v>5.22</v>
          </cell>
          <cell r="J1003">
            <v>0</v>
          </cell>
          <cell r="K1003">
            <v>0</v>
          </cell>
          <cell r="L1003">
            <v>0</v>
          </cell>
          <cell r="M1003" t="str">
            <v>LF</v>
          </cell>
          <cell r="N1003">
            <v>3.2076000000000001E-3</v>
          </cell>
          <cell r="O1003">
            <v>0.65</v>
          </cell>
        </row>
        <row r="1004">
          <cell r="A1004" t="str">
            <v>TOP ASIA</v>
          </cell>
          <cell r="C1004" t="str">
            <v/>
          </cell>
          <cell r="D1004">
            <v>0</v>
          </cell>
          <cell r="E1004">
            <v>0</v>
          </cell>
          <cell r="F1004">
            <v>0</v>
          </cell>
          <cell r="J1004">
            <v>0</v>
          </cell>
          <cell r="K1004">
            <v>0</v>
          </cell>
          <cell r="L1004">
            <v>0</v>
          </cell>
          <cell r="M1004" t="str">
            <v>LF</v>
          </cell>
          <cell r="N1004">
            <v>0</v>
          </cell>
          <cell r="O1004">
            <v>0</v>
          </cell>
        </row>
        <row r="1005">
          <cell r="A1005" t="str">
            <v>TOP ASIA</v>
          </cell>
          <cell r="C1005" t="str">
            <v/>
          </cell>
          <cell r="D1005">
            <v>0</v>
          </cell>
          <cell r="E1005">
            <v>0</v>
          </cell>
          <cell r="F1005">
            <v>0</v>
          </cell>
          <cell r="J1005">
            <v>0</v>
          </cell>
          <cell r="K1005">
            <v>0</v>
          </cell>
          <cell r="L1005">
            <v>0</v>
          </cell>
          <cell r="M1005" t="str">
            <v>LF</v>
          </cell>
          <cell r="N1005">
            <v>0</v>
          </cell>
          <cell r="O1005">
            <v>0</v>
          </cell>
        </row>
        <row r="1006">
          <cell r="A1006" t="str">
            <v>TOP ASIA</v>
          </cell>
          <cell r="B1006" t="str">
            <v>LF</v>
          </cell>
          <cell r="C1006" t="str">
            <v/>
          </cell>
          <cell r="D1006" t="str">
            <v>TOTAL TOP ASIA</v>
          </cell>
          <cell r="E1006" t="str">
            <v>Del.Date:</v>
          </cell>
          <cell r="F1006">
            <v>0</v>
          </cell>
          <cell r="I1006" t="str">
            <v>TOTAL</v>
          </cell>
          <cell r="J1006">
            <v>0</v>
          </cell>
          <cell r="K1006">
            <v>0</v>
          </cell>
          <cell r="L1006">
            <v>0</v>
          </cell>
          <cell r="M1006" t="str">
            <v>LF</v>
          </cell>
          <cell r="N1006">
            <v>0</v>
          </cell>
          <cell r="O1006">
            <v>0</v>
          </cell>
        </row>
        <row r="1007">
          <cell r="A1007" t="str">
            <v>AZUNI</v>
          </cell>
          <cell r="B1007" t="str">
            <v>ASL619</v>
          </cell>
          <cell r="C1007">
            <v>1725</v>
          </cell>
          <cell r="D1007" t="str">
            <v>Ab Wheel</v>
          </cell>
          <cell r="E1007" t="str">
            <v>Exercice Wheel</v>
          </cell>
          <cell r="F1007" t="str">
            <v>18,5cm</v>
          </cell>
          <cell r="H1007" t="str">
            <v>PIECE</v>
          </cell>
          <cell r="I1007">
            <v>2.69</v>
          </cell>
          <cell r="J1007">
            <v>0</v>
          </cell>
          <cell r="K1007">
            <v>0</v>
          </cell>
          <cell r="L1007">
            <v>0</v>
          </cell>
          <cell r="M1007" t="str">
            <v>LF</v>
          </cell>
          <cell r="N1007">
            <v>2.6491500000000003E-3</v>
          </cell>
          <cell r="O1007">
            <v>0.6</v>
          </cell>
        </row>
        <row r="1008">
          <cell r="A1008" t="str">
            <v>AZUNI</v>
          </cell>
          <cell r="B1008" t="str">
            <v>ASL546</v>
          </cell>
          <cell r="C1008" t="str">
            <v/>
          </cell>
          <cell r="D1008" t="str">
            <v>AB Wheel avec tube</v>
          </cell>
          <cell r="E1008" t="str">
            <v>Exerciser Wheel With Tube</v>
          </cell>
          <cell r="F1008">
            <v>0</v>
          </cell>
          <cell r="H1008" t="str">
            <v>PIECE</v>
          </cell>
          <cell r="I1008">
            <v>5.78</v>
          </cell>
          <cell r="J1008">
            <v>0</v>
          </cell>
          <cell r="K1008">
            <v>0</v>
          </cell>
          <cell r="L1008">
            <v>0</v>
          </cell>
          <cell r="M1008" t="str">
            <v>LF</v>
          </cell>
          <cell r="N1008">
            <v>1.1290125E-2</v>
          </cell>
          <cell r="O1008">
            <v>0.91666666666666663</v>
          </cell>
        </row>
        <row r="1009">
          <cell r="A1009" t="str">
            <v>AZUNI</v>
          </cell>
          <cell r="B1009" t="str">
            <v>ASA193</v>
          </cell>
          <cell r="C1009">
            <v>2025</v>
          </cell>
          <cell r="D1009" t="str">
            <v xml:space="preserve">Ab Wheel Pro </v>
          </cell>
          <cell r="E1009" t="str">
            <v xml:space="preserve">AB WHEEL PRO </v>
          </cell>
          <cell r="F1009">
            <v>0</v>
          </cell>
          <cell r="H1009" t="str">
            <v>PIECE</v>
          </cell>
          <cell r="I1009">
            <v>8.4700000000000006</v>
          </cell>
          <cell r="J1009">
            <v>0</v>
          </cell>
          <cell r="K1009">
            <v>0</v>
          </cell>
          <cell r="L1009">
            <v>0</v>
          </cell>
          <cell r="M1009" t="str">
            <v>LF</v>
          </cell>
          <cell r="N1009">
            <v>1.9229599999999999E-2</v>
          </cell>
          <cell r="O1009">
            <v>3.2</v>
          </cell>
        </row>
        <row r="1010">
          <cell r="A1010" t="str">
            <v>AZUNI</v>
          </cell>
          <cell r="B1010" t="str">
            <v>ASA168</v>
          </cell>
          <cell r="C1010" t="str">
            <v/>
          </cell>
          <cell r="D1010" t="str">
            <v>Abdo Trainer</v>
          </cell>
          <cell r="E1010" t="str">
            <v>Ab Roller</v>
          </cell>
          <cell r="F1010">
            <v>0</v>
          </cell>
          <cell r="H1010" t="str">
            <v>PIECE</v>
          </cell>
          <cell r="I1010">
            <v>14.68</v>
          </cell>
          <cell r="J1010">
            <v>0</v>
          </cell>
          <cell r="K1010">
            <v>0</v>
          </cell>
          <cell r="L1010">
            <v>0</v>
          </cell>
          <cell r="M1010" t="str">
            <v>LF</v>
          </cell>
          <cell r="N1010">
            <v>2.3562666666666666E-2</v>
          </cell>
          <cell r="O1010">
            <v>4.166666666666667</v>
          </cell>
        </row>
        <row r="1011">
          <cell r="A1011" t="str">
            <v>AZUNI</v>
          </cell>
          <cell r="B1011" t="str">
            <v>ASL319</v>
          </cell>
          <cell r="C1011">
            <v>1430</v>
          </cell>
          <cell r="D1011" t="str">
            <v>Anneau Ballon</v>
          </cell>
          <cell r="E1011" t="str">
            <v>Gym Ball Stacker</v>
          </cell>
          <cell r="F1011">
            <v>0</v>
          </cell>
          <cell r="H1011" t="str">
            <v>Set of 3</v>
          </cell>
          <cell r="I1011">
            <v>3.86</v>
          </cell>
          <cell r="J1011">
            <v>0</v>
          </cell>
          <cell r="K1011">
            <v>0</v>
          </cell>
          <cell r="L1011">
            <v>0</v>
          </cell>
          <cell r="M1011" t="str">
            <v>LF</v>
          </cell>
          <cell r="N1011">
            <v>1.9255424000000001E-3</v>
          </cell>
          <cell r="O1011">
            <v>0.32</v>
          </cell>
        </row>
        <row r="1012">
          <cell r="A1012" t="str">
            <v>AZUNI</v>
          </cell>
          <cell r="B1012" t="str">
            <v>ASA532</v>
          </cell>
          <cell r="C1012" t="str">
            <v/>
          </cell>
          <cell r="D1012" t="str">
            <v>Anneau d'appui</v>
          </cell>
          <cell r="E1012" t="str">
            <v>Agility Rings</v>
          </cell>
          <cell r="F1012" t="str">
            <v>Ring size:40cm, 4pcs Ring + 3pcs Clip</v>
          </cell>
          <cell r="H1012" t="str">
            <v>Set of 4</v>
          </cell>
          <cell r="I1012">
            <v>4.07</v>
          </cell>
          <cell r="J1012">
            <v>0</v>
          </cell>
          <cell r="K1012">
            <v>0</v>
          </cell>
          <cell r="L1012">
            <v>0</v>
          </cell>
          <cell r="M1012" t="str">
            <v>LF</v>
          </cell>
          <cell r="N1012">
            <v>4.3889999999999999E-4</v>
          </cell>
          <cell r="O1012">
            <v>0.26</v>
          </cell>
        </row>
        <row r="1013">
          <cell r="A1013" t="str">
            <v>AZUNI</v>
          </cell>
          <cell r="B1013" t="str">
            <v>ASA575</v>
          </cell>
          <cell r="C1013" t="str">
            <v/>
          </cell>
          <cell r="D1013" t="str">
            <v>Anneau d'appui Hexagonaux</v>
          </cell>
          <cell r="E1013" t="str">
            <v>Flat Hexagon hoop set</v>
          </cell>
          <cell r="F1013" t="str">
            <v>Hoop size:45cm, Content:Hoop x 12pcs, Velcro x 11pcs, Carry bag x 1pc</v>
          </cell>
          <cell r="H1013" t="str">
            <v>Set of 12</v>
          </cell>
          <cell r="I1013">
            <v>23.5</v>
          </cell>
          <cell r="J1013">
            <v>0</v>
          </cell>
          <cell r="K1013">
            <v>0</v>
          </cell>
          <cell r="L1013">
            <v>0</v>
          </cell>
          <cell r="M1013" t="str">
            <v>LF</v>
          </cell>
          <cell r="N1013">
            <v>4.3889999999999999E-4</v>
          </cell>
          <cell r="O1013">
            <v>0.26</v>
          </cell>
        </row>
        <row r="1014">
          <cell r="A1014" t="str">
            <v>AZUNI</v>
          </cell>
          <cell r="B1014" t="str">
            <v>ASL475</v>
          </cell>
          <cell r="C1014" t="str">
            <v/>
          </cell>
          <cell r="D1014" t="str">
            <v>Balance Board</v>
          </cell>
          <cell r="E1014" t="str">
            <v>Balance Board</v>
          </cell>
          <cell r="F1014" t="str">
            <v>Withtubes</v>
          </cell>
          <cell r="H1014" t="str">
            <v>PIECE</v>
          </cell>
          <cell r="I1014">
            <v>5.74</v>
          </cell>
          <cell r="J1014">
            <v>0</v>
          </cell>
          <cell r="K1014">
            <v>0</v>
          </cell>
          <cell r="L1014">
            <v>0</v>
          </cell>
          <cell r="M1014" t="str">
            <v>LF</v>
          </cell>
          <cell r="N1014">
            <v>6.6582000000000002E-2</v>
          </cell>
          <cell r="O1014">
            <v>5.5</v>
          </cell>
        </row>
        <row r="1015">
          <cell r="A1015" t="str">
            <v>AZUNI</v>
          </cell>
          <cell r="B1015" t="str">
            <v>ASA202</v>
          </cell>
          <cell r="C1015">
            <v>0</v>
          </cell>
          <cell r="D1015" t="str">
            <v>Balance Board</v>
          </cell>
          <cell r="E1015" t="str">
            <v>Balance Board</v>
          </cell>
          <cell r="F1015" t="str">
            <v>Colorbox</v>
          </cell>
          <cell r="H1015" t="str">
            <v>PIECE</v>
          </cell>
          <cell r="I1015">
            <v>3.62</v>
          </cell>
          <cell r="J1015">
            <v>0</v>
          </cell>
          <cell r="K1015">
            <v>0</v>
          </cell>
          <cell r="L1015">
            <v>0</v>
          </cell>
          <cell r="M1015" t="str">
            <v>LF</v>
          </cell>
          <cell r="N1015">
            <v>1.20935E-2</v>
          </cell>
          <cell r="O1015">
            <v>1</v>
          </cell>
        </row>
        <row r="1016">
          <cell r="A1016" t="str">
            <v>AZUNI</v>
          </cell>
          <cell r="B1016" t="str">
            <v>ASA251</v>
          </cell>
          <cell r="C1016" t="str">
            <v/>
          </cell>
          <cell r="D1016" t="str">
            <v>Balance Board</v>
          </cell>
          <cell r="E1016" t="str">
            <v>Balance Board</v>
          </cell>
          <cell r="F1016" t="str">
            <v>13"x6cm(H)</v>
          </cell>
          <cell r="H1016" t="str">
            <v>PIECE</v>
          </cell>
          <cell r="I1016">
            <v>2.97</v>
          </cell>
          <cell r="J1016">
            <v>0</v>
          </cell>
          <cell r="K1016">
            <v>0</v>
          </cell>
          <cell r="L1016">
            <v>0</v>
          </cell>
          <cell r="M1016" t="str">
            <v>LF</v>
          </cell>
          <cell r="N1016">
            <v>7.4112499999999994E-3</v>
          </cell>
          <cell r="O1016">
            <v>0.9</v>
          </cell>
        </row>
        <row r="1017">
          <cell r="A1017" t="str">
            <v>AZUNI</v>
          </cell>
          <cell r="B1017" t="str">
            <v>ASA252</v>
          </cell>
          <cell r="C1017" t="str">
            <v/>
          </cell>
          <cell r="D1017" t="str">
            <v>Balance Board</v>
          </cell>
          <cell r="E1017" t="str">
            <v>Balance Board</v>
          </cell>
          <cell r="F1017" t="str">
            <v>14"x6cm(H)</v>
          </cell>
          <cell r="H1017" t="str">
            <v>PIECE</v>
          </cell>
          <cell r="I1017">
            <v>3.09</v>
          </cell>
          <cell r="J1017">
            <v>0</v>
          </cell>
          <cell r="K1017">
            <v>0</v>
          </cell>
          <cell r="L1017">
            <v>0</v>
          </cell>
          <cell r="M1017" t="str">
            <v>LF</v>
          </cell>
          <cell r="N1017">
            <v>7.9406249999999998E-3</v>
          </cell>
          <cell r="O1017">
            <v>0.95</v>
          </cell>
        </row>
        <row r="1018">
          <cell r="A1018" t="str">
            <v>AZUNI</v>
          </cell>
          <cell r="B1018" t="str">
            <v>ASA253</v>
          </cell>
          <cell r="C1018" t="str">
            <v/>
          </cell>
          <cell r="D1018" t="str">
            <v>Balance Board</v>
          </cell>
          <cell r="E1018" t="str">
            <v>Balance Board</v>
          </cell>
          <cell r="F1018" t="str">
            <v>16"x6cm(H)</v>
          </cell>
          <cell r="H1018" t="str">
            <v>PIECE</v>
          </cell>
          <cell r="I1018">
            <v>3.55</v>
          </cell>
          <cell r="J1018">
            <v>0</v>
          </cell>
          <cell r="K1018">
            <v>0</v>
          </cell>
          <cell r="L1018">
            <v>0</v>
          </cell>
          <cell r="M1018" t="str">
            <v>LF</v>
          </cell>
          <cell r="N1018">
            <v>1.0385937500000001E-2</v>
          </cell>
          <cell r="O1018">
            <v>1</v>
          </cell>
        </row>
        <row r="1019">
          <cell r="A1019" t="str">
            <v>AZUNI</v>
          </cell>
          <cell r="B1019" t="str">
            <v>ASA409</v>
          </cell>
          <cell r="C1019">
            <v>0</v>
          </cell>
          <cell r="D1019" t="str">
            <v>Balance Board + Jeu</v>
          </cell>
          <cell r="E1019" t="str">
            <v xml:space="preserve">Balance Board + Rubber Ball </v>
          </cell>
          <cell r="F1019" t="str">
            <v>ø41cm</v>
          </cell>
          <cell r="H1019" t="str">
            <v>PIECE</v>
          </cell>
          <cell r="I1019">
            <v>6.28</v>
          </cell>
          <cell r="J1019">
            <v>0</v>
          </cell>
          <cell r="K1019">
            <v>0</v>
          </cell>
          <cell r="L1019">
            <v>0</v>
          </cell>
          <cell r="M1019" t="str">
            <v>LF</v>
          </cell>
          <cell r="N1019">
            <v>1.3749999999999999E-3</v>
          </cell>
          <cell r="O1019">
            <v>1.125</v>
          </cell>
        </row>
        <row r="1020">
          <cell r="A1020" t="str">
            <v>AZUNI</v>
          </cell>
          <cell r="B1020" t="str">
            <v>ASL880</v>
          </cell>
          <cell r="C1020">
            <v>1436</v>
          </cell>
          <cell r="D1020" t="str">
            <v>Balance Board Bois</v>
          </cell>
          <cell r="E1020" t="str">
            <v>Wooden Balance Board</v>
          </cell>
          <cell r="F1020" t="str">
            <v>40cm</v>
          </cell>
          <cell r="H1020" t="str">
            <v>PIECE</v>
          </cell>
          <cell r="I1020">
            <v>5.35</v>
          </cell>
          <cell r="J1020">
            <v>0</v>
          </cell>
          <cell r="K1020">
            <v>0</v>
          </cell>
          <cell r="L1020">
            <v>0</v>
          </cell>
          <cell r="M1020" t="str">
            <v>LF</v>
          </cell>
          <cell r="N1020">
            <v>1.66175E-2</v>
          </cell>
          <cell r="O1020">
            <v>1.6</v>
          </cell>
        </row>
        <row r="1021">
          <cell r="A1021" t="str">
            <v>AZUNI</v>
          </cell>
          <cell r="B1021" t="str">
            <v>ASL397</v>
          </cell>
          <cell r="C1021">
            <v>0</v>
          </cell>
          <cell r="D1021" t="str">
            <v>Balance trainer</v>
          </cell>
          <cell r="E1021" t="str">
            <v>Yoga Cushion</v>
          </cell>
          <cell r="F1021" t="str">
            <v>Size:Φ48 x T10cm (2000g)</v>
          </cell>
          <cell r="H1021" t="str">
            <v>PIECE</v>
          </cell>
          <cell r="I1021">
            <v>10.56</v>
          </cell>
          <cell r="J1021">
            <v>0</v>
          </cell>
          <cell r="K1021">
            <v>0</v>
          </cell>
          <cell r="L1021">
            <v>0</v>
          </cell>
          <cell r="M1021" t="str">
            <v>LF</v>
          </cell>
          <cell r="N1021">
            <v>2.7799999999999998E-2</v>
          </cell>
          <cell r="O1021">
            <v>2.5</v>
          </cell>
        </row>
        <row r="1022">
          <cell r="A1022" t="str">
            <v>AZUNI</v>
          </cell>
          <cell r="B1022" t="str">
            <v>ASL895</v>
          </cell>
          <cell r="C1022">
            <v>0</v>
          </cell>
          <cell r="D1022" t="str">
            <v>Balance Fit Stretch</v>
          </cell>
          <cell r="E1022" t="str">
            <v>Stretcher</v>
          </cell>
          <cell r="F1022">
            <v>0</v>
          </cell>
          <cell r="H1022" t="str">
            <v>PIECE</v>
          </cell>
          <cell r="I1022">
            <v>4.96</v>
          </cell>
          <cell r="J1022">
            <v>0</v>
          </cell>
          <cell r="K1022">
            <v>0</v>
          </cell>
          <cell r="L1022">
            <v>0</v>
          </cell>
          <cell r="M1022" t="str">
            <v>LF</v>
          </cell>
          <cell r="N1022">
            <v>0</v>
          </cell>
          <cell r="O1022">
            <v>0</v>
          </cell>
        </row>
        <row r="1023">
          <cell r="A1023" t="str">
            <v>AZUNI</v>
          </cell>
          <cell r="B1023" t="str">
            <v>ASA134</v>
          </cell>
          <cell r="C1023">
            <v>1437</v>
          </cell>
          <cell r="D1023" t="str">
            <v>Balle a réaction</v>
          </cell>
          <cell r="E1023" t="str">
            <v>Reaction Ball</v>
          </cell>
          <cell r="F1023" t="str">
            <v>7cm - 60g - rubber</v>
          </cell>
          <cell r="H1023" t="str">
            <v>PIECE</v>
          </cell>
          <cell r="I1023">
            <v>1.01</v>
          </cell>
          <cell r="J1023">
            <v>0</v>
          </cell>
          <cell r="K1023">
            <v>0</v>
          </cell>
          <cell r="L1023">
            <v>0</v>
          </cell>
          <cell r="M1023" t="str">
            <v>LF</v>
          </cell>
          <cell r="N1023">
            <v>1.0815444444444444E-3</v>
          </cell>
          <cell r="O1023">
            <v>0.1111111111111111</v>
          </cell>
        </row>
        <row r="1024">
          <cell r="A1024" t="str">
            <v>AZUNI</v>
          </cell>
          <cell r="B1024" t="str">
            <v>ASA134</v>
          </cell>
          <cell r="C1024">
            <v>0</v>
          </cell>
          <cell r="D1024" t="str">
            <v>Balle a réaction</v>
          </cell>
          <cell r="E1024" t="str">
            <v>Reaction Ball</v>
          </cell>
          <cell r="F1024" t="str">
            <v>7cm - 60g - rubber</v>
          </cell>
          <cell r="H1024" t="str">
            <v>PIECE</v>
          </cell>
          <cell r="I1024">
            <v>2.0499999999999998</v>
          </cell>
          <cell r="J1024">
            <v>0</v>
          </cell>
          <cell r="K1024">
            <v>0</v>
          </cell>
          <cell r="L1024">
            <v>0</v>
          </cell>
          <cell r="M1024" t="str">
            <v>LF</v>
          </cell>
          <cell r="N1024">
            <v>1.3504444444444445E-3</v>
          </cell>
          <cell r="O1024">
            <v>0.22222222222222221</v>
          </cell>
        </row>
        <row r="1025">
          <cell r="A1025" t="str">
            <v>AZUNI</v>
          </cell>
          <cell r="B1025" t="str">
            <v>ASA062</v>
          </cell>
          <cell r="C1025">
            <v>0</v>
          </cell>
          <cell r="D1025" t="str">
            <v>Balle Picots</v>
          </cell>
          <cell r="E1025" t="str">
            <v>Massage Ball</v>
          </cell>
          <cell r="F1025" t="str">
            <v>7cm</v>
          </cell>
          <cell r="H1025" t="str">
            <v>PIECE</v>
          </cell>
          <cell r="I1025">
            <v>0.33</v>
          </cell>
          <cell r="J1025">
            <v>0</v>
          </cell>
          <cell r="K1025">
            <v>0</v>
          </cell>
          <cell r="L1025">
            <v>0</v>
          </cell>
          <cell r="M1025" t="str">
            <v>LF</v>
          </cell>
          <cell r="N1025">
            <v>2.5215300000000002E-4</v>
          </cell>
          <cell r="O1025">
            <v>5.5666666666666663E-2</v>
          </cell>
        </row>
        <row r="1026">
          <cell r="A1026" t="str">
            <v>AZUNI</v>
          </cell>
          <cell r="B1026" t="str">
            <v>ASA062</v>
          </cell>
          <cell r="C1026">
            <v>0</v>
          </cell>
          <cell r="D1026" t="str">
            <v>Balles hérissons</v>
          </cell>
          <cell r="E1026" t="str">
            <v>Massage ball</v>
          </cell>
          <cell r="F1026" t="str">
            <v>7cm</v>
          </cell>
          <cell r="H1026" t="str">
            <v>PIECE</v>
          </cell>
          <cell r="I1026">
            <v>0.27</v>
          </cell>
          <cell r="J1026">
            <v>0</v>
          </cell>
          <cell r="K1026">
            <v>0</v>
          </cell>
          <cell r="L1026">
            <v>0</v>
          </cell>
          <cell r="M1026" t="str">
            <v>LF</v>
          </cell>
          <cell r="N1026">
            <v>1.638E-4</v>
          </cell>
          <cell r="O1026">
            <v>3.2500000000000001E-2</v>
          </cell>
        </row>
        <row r="1027">
          <cell r="A1027" t="str">
            <v>AZUNI</v>
          </cell>
          <cell r="B1027" t="str">
            <v>ASA062</v>
          </cell>
          <cell r="C1027">
            <v>1438</v>
          </cell>
          <cell r="D1027" t="str">
            <v>Balles hérissons</v>
          </cell>
          <cell r="E1027" t="str">
            <v>Massage ball</v>
          </cell>
          <cell r="F1027" t="str">
            <v>7cm</v>
          </cell>
          <cell r="H1027" t="str">
            <v>PIECE</v>
          </cell>
          <cell r="I1027">
            <v>0.38</v>
          </cell>
          <cell r="J1027">
            <v>0</v>
          </cell>
          <cell r="K1027">
            <v>0</v>
          </cell>
          <cell r="L1027">
            <v>0</v>
          </cell>
          <cell r="M1027" t="str">
            <v>LF</v>
          </cell>
          <cell r="N1027">
            <v>6.1739999999999994E-4</v>
          </cell>
          <cell r="O1027">
            <v>0.08</v>
          </cell>
        </row>
        <row r="1028">
          <cell r="A1028" t="str">
            <v>AZUNI</v>
          </cell>
          <cell r="B1028" t="str">
            <v>ASA062</v>
          </cell>
          <cell r="C1028">
            <v>0</v>
          </cell>
          <cell r="D1028" t="str">
            <v>Balles hérissons</v>
          </cell>
          <cell r="E1028" t="str">
            <v>Massage ball</v>
          </cell>
          <cell r="F1028" t="str">
            <v>7cm</v>
          </cell>
          <cell r="H1028" t="str">
            <v>PIECE</v>
          </cell>
          <cell r="I1028">
            <v>0.62</v>
          </cell>
          <cell r="J1028">
            <v>0</v>
          </cell>
          <cell r="K1028">
            <v>0</v>
          </cell>
          <cell r="L1028">
            <v>0</v>
          </cell>
          <cell r="M1028" t="str">
            <v>LF</v>
          </cell>
          <cell r="N1028">
            <v>8.9504999999999999E-4</v>
          </cell>
          <cell r="O1028">
            <v>0.15</v>
          </cell>
        </row>
        <row r="1029">
          <cell r="A1029" t="str">
            <v>AZUNI</v>
          </cell>
          <cell r="B1029" t="str">
            <v>ASA062</v>
          </cell>
          <cell r="C1029">
            <v>0</v>
          </cell>
          <cell r="D1029" t="str">
            <v>BALLES HÉRISSONS DURES 5,5CM</v>
          </cell>
          <cell r="E1029" t="str">
            <v>HARD MASSAGE BALLS 6CM</v>
          </cell>
          <cell r="F1029" t="str">
            <v>Hardness: 80-85 degrees</v>
          </cell>
          <cell r="H1029" t="str">
            <v>PIECE</v>
          </cell>
          <cell r="I1029">
            <v>0.24</v>
          </cell>
          <cell r="J1029">
            <v>0</v>
          </cell>
          <cell r="K1029">
            <v>0</v>
          </cell>
          <cell r="L1029">
            <v>0</v>
          </cell>
          <cell r="M1029" t="str">
            <v>LF</v>
          </cell>
          <cell r="N1029">
            <v>0</v>
          </cell>
          <cell r="O1029">
            <v>0</v>
          </cell>
        </row>
        <row r="1030">
          <cell r="A1030" t="str">
            <v>AZUNI</v>
          </cell>
          <cell r="B1030" t="str">
            <v>ASA062</v>
          </cell>
          <cell r="C1030">
            <v>0</v>
          </cell>
          <cell r="D1030" t="str">
            <v>BALLES HÉRISSONS DURES 6CM</v>
          </cell>
          <cell r="E1030" t="str">
            <v>hard massage ball</v>
          </cell>
          <cell r="F1030" t="str">
            <v>6cm, 45g</v>
          </cell>
          <cell r="H1030" t="str">
            <v>PIECE</v>
          </cell>
          <cell r="I1030">
            <v>0.36</v>
          </cell>
          <cell r="J1030">
            <v>0</v>
          </cell>
          <cell r="K1030">
            <v>0</v>
          </cell>
          <cell r="L1030">
            <v>0</v>
          </cell>
          <cell r="M1030" t="str">
            <v>LF</v>
          </cell>
          <cell r="N1030">
            <v>0</v>
          </cell>
          <cell r="O1030">
            <v>0</v>
          </cell>
        </row>
        <row r="1031">
          <cell r="A1031" t="str">
            <v>AZUNI</v>
          </cell>
          <cell r="B1031" t="str">
            <v>ASA062</v>
          </cell>
          <cell r="C1031">
            <v>0</v>
          </cell>
          <cell r="D1031" t="str">
            <v>BALLES HÉRISSONS DURES 7CM</v>
          </cell>
          <cell r="E1031" t="str">
            <v>HARD MASSAGE BALLS 7CM</v>
          </cell>
          <cell r="F1031">
            <v>0</v>
          </cell>
          <cell r="H1031" t="str">
            <v>PIECE</v>
          </cell>
          <cell r="I1031">
            <v>0.54</v>
          </cell>
          <cell r="J1031">
            <v>0</v>
          </cell>
          <cell r="K1031">
            <v>0</v>
          </cell>
          <cell r="L1031">
            <v>0</v>
          </cell>
          <cell r="M1031" t="str">
            <v>LF</v>
          </cell>
          <cell r="N1031">
            <v>0</v>
          </cell>
          <cell r="O1031">
            <v>0</v>
          </cell>
        </row>
        <row r="1032">
          <cell r="A1032" t="str">
            <v>AZUNI</v>
          </cell>
          <cell r="B1032" t="str">
            <v>ASA062</v>
          </cell>
          <cell r="C1032">
            <v>1438</v>
          </cell>
          <cell r="D1032" t="str">
            <v>BALLES HÉRISSONS DURES 8CM</v>
          </cell>
          <cell r="E1032" t="str">
            <v>hard massage ball</v>
          </cell>
          <cell r="F1032" t="str">
            <v>8cm, 65g</v>
          </cell>
          <cell r="H1032" t="str">
            <v>PIECE</v>
          </cell>
          <cell r="I1032">
            <v>0.98</v>
          </cell>
          <cell r="J1032">
            <v>0</v>
          </cell>
          <cell r="K1032">
            <v>0</v>
          </cell>
          <cell r="L1032">
            <v>0</v>
          </cell>
          <cell r="M1032" t="str">
            <v>LF</v>
          </cell>
          <cell r="N1032">
            <v>6.1739999999999994E-4</v>
          </cell>
          <cell r="O1032">
            <v>0.08</v>
          </cell>
        </row>
        <row r="1033">
          <cell r="A1033" t="str">
            <v>AZUNI</v>
          </cell>
          <cell r="B1033" t="str">
            <v>ASA062</v>
          </cell>
          <cell r="C1033">
            <v>0</v>
          </cell>
          <cell r="D1033" t="str">
            <v>BALLES HÉRISSONS DURES 9CM</v>
          </cell>
          <cell r="E1033" t="str">
            <v>hard massage ball</v>
          </cell>
          <cell r="F1033" t="str">
            <v>9cm, 95g</v>
          </cell>
          <cell r="H1033" t="str">
            <v>PIECE</v>
          </cell>
          <cell r="I1033">
            <v>1.1399999999999999</v>
          </cell>
          <cell r="J1033">
            <v>0</v>
          </cell>
          <cell r="K1033">
            <v>0</v>
          </cell>
          <cell r="L1033">
            <v>0</v>
          </cell>
          <cell r="M1033" t="str">
            <v>LF</v>
          </cell>
          <cell r="N1033">
            <v>0</v>
          </cell>
          <cell r="O1033">
            <v>0</v>
          </cell>
        </row>
        <row r="1034">
          <cell r="A1034" t="str">
            <v>AZUNI</v>
          </cell>
          <cell r="B1034" t="str">
            <v>ASA062</v>
          </cell>
          <cell r="C1034">
            <v>0</v>
          </cell>
          <cell r="D1034" t="str">
            <v>BALLES HÉRISSONS DURES 10CM</v>
          </cell>
          <cell r="E1034" t="str">
            <v>HARD MASSAGE BALLS 10CM</v>
          </cell>
          <cell r="F1034">
            <v>0</v>
          </cell>
          <cell r="H1034" t="str">
            <v>PIECE</v>
          </cell>
          <cell r="I1034">
            <v>1.33</v>
          </cell>
          <cell r="J1034">
            <v>0</v>
          </cell>
          <cell r="K1034">
            <v>0</v>
          </cell>
          <cell r="L1034">
            <v>0</v>
          </cell>
          <cell r="M1034" t="str">
            <v>LF</v>
          </cell>
          <cell r="N1034">
            <v>0</v>
          </cell>
          <cell r="O1034">
            <v>0</v>
          </cell>
        </row>
        <row r="1035">
          <cell r="A1035" t="str">
            <v>AZUNI</v>
          </cell>
          <cell r="B1035" t="str">
            <v>ASA062</v>
          </cell>
          <cell r="C1035">
            <v>0</v>
          </cell>
          <cell r="D1035" t="str">
            <v>Balles hérissons</v>
          </cell>
          <cell r="E1035" t="str">
            <v>Massage ball</v>
          </cell>
          <cell r="F1035" t="str">
            <v>7cm</v>
          </cell>
          <cell r="H1035" t="str">
            <v>PIECE</v>
          </cell>
          <cell r="I1035">
            <v>0.62</v>
          </cell>
          <cell r="J1035">
            <v>0</v>
          </cell>
          <cell r="K1035">
            <v>0</v>
          </cell>
          <cell r="L1035">
            <v>0</v>
          </cell>
          <cell r="M1035" t="str">
            <v>LF</v>
          </cell>
          <cell r="N1035">
            <v>8.9504999999999999E-4</v>
          </cell>
          <cell r="O1035">
            <v>0.15</v>
          </cell>
        </row>
        <row r="1036">
          <cell r="A1036" t="str">
            <v>AZUNI</v>
          </cell>
          <cell r="B1036" t="str">
            <v>ASL003-1</v>
          </cell>
          <cell r="C1036">
            <v>1441</v>
          </cell>
          <cell r="D1036" t="str">
            <v>Balles lestées</v>
          </cell>
          <cell r="E1036" t="str">
            <v>Weighted ball</v>
          </cell>
          <cell r="F1036" t="str">
            <v>2x0,5kgs</v>
          </cell>
          <cell r="H1036" t="str">
            <v>PAIRE</v>
          </cell>
          <cell r="I1036">
            <v>3.4</v>
          </cell>
          <cell r="J1036">
            <v>0</v>
          </cell>
          <cell r="K1036">
            <v>0</v>
          </cell>
          <cell r="L1036">
            <v>0</v>
          </cell>
          <cell r="M1036" t="str">
            <v>LF</v>
          </cell>
          <cell r="N1036">
            <v>5.7120000000000001E-3</v>
          </cell>
          <cell r="O1036">
            <v>1.1000000000000001</v>
          </cell>
        </row>
        <row r="1037">
          <cell r="A1037" t="str">
            <v>AZUNI</v>
          </cell>
          <cell r="B1037" t="str">
            <v>ASL003-1</v>
          </cell>
          <cell r="C1037">
            <v>0</v>
          </cell>
          <cell r="D1037" t="str">
            <v>Balles lestées</v>
          </cell>
          <cell r="E1037" t="str">
            <v>Weighted ball</v>
          </cell>
          <cell r="F1037" t="str">
            <v>2x0,5kgs</v>
          </cell>
          <cell r="H1037" t="str">
            <v>PAIRE</v>
          </cell>
          <cell r="I1037">
            <v>5.0599999999999996</v>
          </cell>
          <cell r="J1037">
            <v>0</v>
          </cell>
          <cell r="K1037">
            <v>0</v>
          </cell>
          <cell r="L1037">
            <v>0</v>
          </cell>
          <cell r="M1037" t="str">
            <v>LF</v>
          </cell>
          <cell r="N1037">
            <v>4.1371733333333332E-3</v>
          </cell>
          <cell r="O1037">
            <v>2.1666666666666665</v>
          </cell>
        </row>
        <row r="1038">
          <cell r="A1038" t="str">
            <v>AZUNI</v>
          </cell>
          <cell r="B1038" t="str">
            <v>ASL003</v>
          </cell>
          <cell r="C1038">
            <v>1439</v>
          </cell>
          <cell r="D1038" t="str">
            <v>Balles lestées 2x0,5kg</v>
          </cell>
          <cell r="E1038" t="str">
            <v>Weighted Ball 2x0,5kg</v>
          </cell>
          <cell r="F1038" t="str">
            <v>0,5x2 - 50$ moule + 0,12$/pc</v>
          </cell>
          <cell r="H1038" t="str">
            <v>PAIRE</v>
          </cell>
          <cell r="I1038">
            <v>3.27</v>
          </cell>
          <cell r="J1038">
            <v>0</v>
          </cell>
          <cell r="K1038">
            <v>0</v>
          </cell>
          <cell r="L1038">
            <v>0</v>
          </cell>
          <cell r="M1038" t="str">
            <v>LF</v>
          </cell>
          <cell r="N1038">
            <v>7.4879999999999999E-3</v>
          </cell>
          <cell r="O1038">
            <v>0.53</v>
          </cell>
        </row>
        <row r="1039">
          <cell r="A1039" t="str">
            <v>AZUNI</v>
          </cell>
          <cell r="B1039" t="str">
            <v>ASA059</v>
          </cell>
          <cell r="C1039">
            <v>0</v>
          </cell>
          <cell r="D1039" t="str">
            <v>Ballon fitness 45cm</v>
          </cell>
          <cell r="E1039" t="str">
            <v xml:space="preserve">Anti-burst Gym Ball </v>
          </cell>
          <cell r="F1039" t="str">
            <v>45cm</v>
          </cell>
          <cell r="H1039" t="str">
            <v>PIECE</v>
          </cell>
          <cell r="I1039">
            <v>3.97</v>
          </cell>
          <cell r="J1039">
            <v>0</v>
          </cell>
          <cell r="K1039">
            <v>0</v>
          </cell>
          <cell r="L1039">
            <v>0</v>
          </cell>
          <cell r="M1039" t="str">
            <v>LF</v>
          </cell>
          <cell r="N1039">
            <v>5.8610208333333335E-3</v>
          </cell>
          <cell r="O1039">
            <v>1</v>
          </cell>
        </row>
        <row r="1040">
          <cell r="A1040" t="str">
            <v>AZUNI</v>
          </cell>
          <cell r="B1040" t="str">
            <v>ASA059</v>
          </cell>
          <cell r="C1040">
            <v>3212</v>
          </cell>
          <cell r="D1040" t="str">
            <v>Ballon Fitness 55cm Bleu</v>
          </cell>
          <cell r="E1040" t="str">
            <v>Anti-Burst Gym Ball 55cm</v>
          </cell>
          <cell r="F1040" t="str">
            <v>Color Box. Color: Grey</v>
          </cell>
          <cell r="H1040" t="str">
            <v>PIECE</v>
          </cell>
          <cell r="I1040">
            <v>4.68</v>
          </cell>
          <cell r="J1040">
            <v>0</v>
          </cell>
          <cell r="K1040">
            <v>0</v>
          </cell>
          <cell r="L1040">
            <v>0</v>
          </cell>
          <cell r="M1040" t="str">
            <v>LF</v>
          </cell>
          <cell r="N1040">
            <v>5.6056000000000005E-3</v>
          </cell>
          <cell r="O1040">
            <v>0.5</v>
          </cell>
        </row>
        <row r="1041">
          <cell r="A1041" t="str">
            <v>AZUNI</v>
          </cell>
          <cell r="B1041" t="str">
            <v>ASA059</v>
          </cell>
          <cell r="C1041">
            <v>3212</v>
          </cell>
          <cell r="D1041" t="str">
            <v>Ballon Fitness 55cm gris</v>
          </cell>
          <cell r="E1041" t="str">
            <v>Anti-Burst Gym Ball 55cm</v>
          </cell>
          <cell r="F1041" t="str">
            <v>Color Box. Color: Grey</v>
          </cell>
          <cell r="H1041" t="str">
            <v>PIECE</v>
          </cell>
          <cell r="I1041">
            <v>4.68</v>
          </cell>
          <cell r="J1041">
            <v>0</v>
          </cell>
          <cell r="K1041">
            <v>0</v>
          </cell>
          <cell r="L1041">
            <v>0</v>
          </cell>
          <cell r="M1041" t="str">
            <v>LF</v>
          </cell>
          <cell r="N1041">
            <v>5.6056000000000005E-3</v>
          </cell>
          <cell r="O1041">
            <v>0.5</v>
          </cell>
        </row>
        <row r="1042">
          <cell r="A1042" t="str">
            <v>AZUNI</v>
          </cell>
          <cell r="B1042" t="str">
            <v>ASA059</v>
          </cell>
          <cell r="C1042">
            <v>1571</v>
          </cell>
          <cell r="D1042" t="str">
            <v>Ballon Fitness 65cm bleu</v>
          </cell>
          <cell r="E1042" t="str">
            <v>Anti-Burst Gym Ball 65cm</v>
          </cell>
          <cell r="F1042" t="str">
            <v>Color Box, color: blue</v>
          </cell>
          <cell r="H1042" t="str">
            <v>PIECE</v>
          </cell>
          <cell r="I1042">
            <v>5.41</v>
          </cell>
          <cell r="J1042">
            <v>0</v>
          </cell>
          <cell r="K1042">
            <v>0</v>
          </cell>
          <cell r="L1042">
            <v>0</v>
          </cell>
          <cell r="M1042" t="str">
            <v>LF</v>
          </cell>
          <cell r="N1042">
            <v>5.6056000000000005E-3</v>
          </cell>
          <cell r="O1042">
            <v>0.6</v>
          </cell>
        </row>
        <row r="1043">
          <cell r="A1043" t="str">
            <v>AZUNI</v>
          </cell>
          <cell r="B1043" t="str">
            <v>ASA059</v>
          </cell>
          <cell r="C1043">
            <v>1571</v>
          </cell>
          <cell r="D1043" t="str">
            <v>Ballon Fitness 65cm gris</v>
          </cell>
          <cell r="E1043" t="str">
            <v>Anti-Burst Gym Ball 65cm</v>
          </cell>
          <cell r="F1043" t="str">
            <v>Color Box. Color: Grey</v>
          </cell>
          <cell r="H1043" t="str">
            <v>PIECE</v>
          </cell>
          <cell r="I1043">
            <v>5.41</v>
          </cell>
          <cell r="J1043">
            <v>0</v>
          </cell>
          <cell r="K1043">
            <v>0</v>
          </cell>
          <cell r="L1043">
            <v>0</v>
          </cell>
          <cell r="M1043" t="str">
            <v>LF</v>
          </cell>
          <cell r="N1043">
            <v>5.6056000000000005E-3</v>
          </cell>
          <cell r="O1043">
            <v>0.6</v>
          </cell>
        </row>
        <row r="1044">
          <cell r="A1044" t="str">
            <v>AZUNI</v>
          </cell>
          <cell r="B1044" t="str">
            <v>ASA059</v>
          </cell>
          <cell r="C1044">
            <v>1574</v>
          </cell>
          <cell r="D1044" t="str">
            <v>Ballon Fitness 75cm gris</v>
          </cell>
          <cell r="E1044" t="str">
            <v>Anti-Burst Gym Ball 75cm</v>
          </cell>
          <cell r="F1044" t="str">
            <v>Color Box. Color: Grey</v>
          </cell>
          <cell r="H1044" t="str">
            <v>PIECE</v>
          </cell>
          <cell r="I1044">
            <v>6.62</v>
          </cell>
          <cell r="J1044">
            <v>0</v>
          </cell>
          <cell r="K1044">
            <v>0</v>
          </cell>
          <cell r="L1044">
            <v>0</v>
          </cell>
          <cell r="M1044" t="str">
            <v>LF</v>
          </cell>
          <cell r="N1044">
            <v>5.6056000000000005E-3</v>
          </cell>
          <cell r="O1044">
            <v>0.7</v>
          </cell>
        </row>
        <row r="1045">
          <cell r="A1045" t="str">
            <v>AZUNI</v>
          </cell>
          <cell r="B1045" t="str">
            <v>ASA059</v>
          </cell>
          <cell r="C1045">
            <v>0</v>
          </cell>
          <cell r="D1045" t="str">
            <v>Ballon fitness 85cm</v>
          </cell>
          <cell r="E1045" t="str">
            <v xml:space="preserve">Anti-burst Gym Ball </v>
          </cell>
          <cell r="F1045" t="str">
            <v>85cm</v>
          </cell>
          <cell r="H1045" t="str">
            <v>PIECE</v>
          </cell>
          <cell r="I1045">
            <v>8.86</v>
          </cell>
          <cell r="J1045">
            <v>0</v>
          </cell>
          <cell r="K1045">
            <v>0</v>
          </cell>
          <cell r="L1045">
            <v>0</v>
          </cell>
          <cell r="M1045" t="str">
            <v>LF</v>
          </cell>
          <cell r="N1045">
            <v>8.5000000000000006E-3</v>
          </cell>
          <cell r="O1045">
            <v>1.9</v>
          </cell>
        </row>
        <row r="1046">
          <cell r="A1046" t="str">
            <v>AZUNI</v>
          </cell>
          <cell r="B1046" t="str">
            <v>ASA059</v>
          </cell>
          <cell r="C1046">
            <v>0</v>
          </cell>
          <cell r="D1046" t="str">
            <v>Ballon Fitness 95cm</v>
          </cell>
          <cell r="E1046" t="str">
            <v>Anti-burst Gym Ball 95cm</v>
          </cell>
          <cell r="F1046" t="str">
            <v>95 cm - color box</v>
          </cell>
          <cell r="H1046" t="str">
            <v>PIECE</v>
          </cell>
          <cell r="I1046">
            <v>9.7100000000000009</v>
          </cell>
          <cell r="J1046">
            <v>0</v>
          </cell>
          <cell r="K1046">
            <v>0</v>
          </cell>
          <cell r="L1046">
            <v>0</v>
          </cell>
          <cell r="M1046" t="str">
            <v>LF</v>
          </cell>
          <cell r="N1046">
            <v>9.4999999999999998E-3</v>
          </cell>
          <cell r="O1046">
            <v>2</v>
          </cell>
        </row>
        <row r="1047">
          <cell r="A1047" t="str">
            <v>AZUNI</v>
          </cell>
          <cell r="B1047" t="str">
            <v>ASA061</v>
          </cell>
          <cell r="C1047">
            <v>0</v>
          </cell>
          <cell r="D1047" t="str">
            <v>Ballon Fitness à picots</v>
          </cell>
          <cell r="E1047" t="str">
            <v>Massage Gym Ball</v>
          </cell>
          <cell r="F1047" t="str">
            <v>45cm</v>
          </cell>
          <cell r="H1047" t="str">
            <v>PIECE</v>
          </cell>
          <cell r="I1047">
            <v>4.63</v>
          </cell>
          <cell r="J1047">
            <v>0</v>
          </cell>
          <cell r="K1047">
            <v>0</v>
          </cell>
          <cell r="L1047">
            <v>0</v>
          </cell>
          <cell r="M1047" t="str">
            <v>LF</v>
          </cell>
          <cell r="N1047">
            <v>7.551225E-3</v>
          </cell>
          <cell r="O1047">
            <v>1.25</v>
          </cell>
        </row>
        <row r="1048">
          <cell r="A1048" t="str">
            <v>AZUNI</v>
          </cell>
          <cell r="B1048" t="str">
            <v>ASA061</v>
          </cell>
          <cell r="C1048">
            <v>0</v>
          </cell>
          <cell r="D1048" t="str">
            <v>Ballon Fitness à picots</v>
          </cell>
          <cell r="E1048" t="str">
            <v>Massage Gym Ball</v>
          </cell>
          <cell r="F1048" t="str">
            <v>45cm</v>
          </cell>
          <cell r="H1048" t="str">
            <v>PIECE</v>
          </cell>
          <cell r="I1048">
            <v>5.01</v>
          </cell>
          <cell r="J1048">
            <v>0</v>
          </cell>
          <cell r="K1048">
            <v>0</v>
          </cell>
          <cell r="L1048">
            <v>0</v>
          </cell>
          <cell r="M1048" t="str">
            <v>LF</v>
          </cell>
          <cell r="N1048">
            <v>7.551225E-3</v>
          </cell>
          <cell r="O1048">
            <v>1.35</v>
          </cell>
        </row>
        <row r="1049">
          <cell r="A1049" t="str">
            <v>AZUNI</v>
          </cell>
          <cell r="B1049" t="str">
            <v>ASA061</v>
          </cell>
          <cell r="C1049">
            <v>0</v>
          </cell>
          <cell r="D1049" t="str">
            <v>Ballon Fitness à picots</v>
          </cell>
          <cell r="E1049" t="str">
            <v>Massage Gym Ball</v>
          </cell>
          <cell r="F1049" t="str">
            <v>45cm</v>
          </cell>
          <cell r="H1049" t="str">
            <v>PIECE</v>
          </cell>
          <cell r="I1049">
            <v>5.2</v>
          </cell>
          <cell r="J1049">
            <v>0</v>
          </cell>
          <cell r="K1049">
            <v>0</v>
          </cell>
          <cell r="L1049">
            <v>0</v>
          </cell>
          <cell r="M1049" t="str">
            <v>LF</v>
          </cell>
          <cell r="N1049">
            <v>7.551225E-3</v>
          </cell>
          <cell r="O1049">
            <v>1.5</v>
          </cell>
        </row>
        <row r="1050">
          <cell r="A1050" t="str">
            <v>AZUNI</v>
          </cell>
          <cell r="B1050" t="str">
            <v>ASA061</v>
          </cell>
          <cell r="C1050">
            <v>0</v>
          </cell>
          <cell r="D1050" t="str">
            <v>Ballon Fitness à picots</v>
          </cell>
          <cell r="E1050" t="str">
            <v>Massage Gym Ball</v>
          </cell>
          <cell r="F1050" t="str">
            <v>45cm</v>
          </cell>
          <cell r="H1050" t="str">
            <v>PIECE</v>
          </cell>
          <cell r="I1050">
            <v>6.09</v>
          </cell>
          <cell r="J1050">
            <v>0</v>
          </cell>
          <cell r="K1050">
            <v>0</v>
          </cell>
          <cell r="L1050">
            <v>0</v>
          </cell>
          <cell r="M1050" t="str">
            <v>LF</v>
          </cell>
          <cell r="N1050">
            <v>7.551225E-3</v>
          </cell>
          <cell r="O1050">
            <v>1.6</v>
          </cell>
        </row>
        <row r="1051">
          <cell r="A1051" t="str">
            <v>AZUNI</v>
          </cell>
          <cell r="B1051" t="str">
            <v>ASA061</v>
          </cell>
          <cell r="C1051">
            <v>0</v>
          </cell>
          <cell r="D1051" t="str">
            <v>Ballon Fitness à picots</v>
          </cell>
          <cell r="E1051" t="str">
            <v>Massage Gym Ball</v>
          </cell>
          <cell r="F1051" t="str">
            <v>45cm</v>
          </cell>
          <cell r="H1051" t="str">
            <v>PIECE</v>
          </cell>
          <cell r="I1051">
            <v>6.94</v>
          </cell>
          <cell r="J1051">
            <v>0</v>
          </cell>
          <cell r="K1051">
            <v>0</v>
          </cell>
          <cell r="L1051">
            <v>0</v>
          </cell>
          <cell r="M1051" t="str">
            <v>LF</v>
          </cell>
          <cell r="N1051">
            <v>7.551225E-3</v>
          </cell>
          <cell r="O1051">
            <v>1.7</v>
          </cell>
        </row>
        <row r="1052">
          <cell r="A1052" t="str">
            <v>AZUNI</v>
          </cell>
          <cell r="B1052" t="str">
            <v>ASL621</v>
          </cell>
          <cell r="C1052">
            <v>0</v>
          </cell>
          <cell r="D1052" t="str">
            <v>Ballon Paille 20cm</v>
          </cell>
          <cell r="E1052" t="str">
            <v>Aerobic Ball 20cm</v>
          </cell>
          <cell r="F1052" t="str">
            <v>Blue, pink, purple</v>
          </cell>
          <cell r="H1052" t="str">
            <v>PIECE</v>
          </cell>
          <cell r="I1052">
            <v>1.29</v>
          </cell>
          <cell r="J1052">
            <v>0</v>
          </cell>
          <cell r="K1052">
            <v>0</v>
          </cell>
          <cell r="L1052">
            <v>0</v>
          </cell>
          <cell r="M1052" t="str">
            <v>LF</v>
          </cell>
          <cell r="N1052">
            <v>4.55E-4</v>
          </cell>
          <cell r="O1052">
            <v>0.13</v>
          </cell>
        </row>
        <row r="1053">
          <cell r="A1053" t="str">
            <v>AZUNI</v>
          </cell>
          <cell r="C1053">
            <v>0</v>
          </cell>
          <cell r="D1053" t="str">
            <v>BALLON PAILLE 30CM</v>
          </cell>
          <cell r="E1053" t="str">
            <v>Aerobic Ball 30cm</v>
          </cell>
          <cell r="F1053">
            <v>0</v>
          </cell>
          <cell r="H1053" t="str">
            <v>PIECE</v>
          </cell>
          <cell r="I1053">
            <v>1.52</v>
          </cell>
          <cell r="J1053">
            <v>0</v>
          </cell>
          <cell r="K1053">
            <v>0</v>
          </cell>
          <cell r="L1053">
            <v>0</v>
          </cell>
          <cell r="M1053" t="str">
            <v>LF</v>
          </cell>
          <cell r="N1053">
            <v>4.55E-4</v>
          </cell>
          <cell r="O1053">
            <v>0.13</v>
          </cell>
        </row>
        <row r="1054">
          <cell r="A1054" t="str">
            <v>AZUNI</v>
          </cell>
          <cell r="B1054" t="str">
            <v>ASL621</v>
          </cell>
          <cell r="C1054" t="str">
            <v/>
          </cell>
          <cell r="D1054" t="str">
            <v>Ballon Paille 25cm</v>
          </cell>
          <cell r="E1054" t="str">
            <v>Aerobic Ball 25cm</v>
          </cell>
          <cell r="F1054" t="str">
            <v>Blue, pink, purple</v>
          </cell>
          <cell r="H1054" t="str">
            <v>PIECE</v>
          </cell>
          <cell r="I1054">
            <v>1.33</v>
          </cell>
          <cell r="J1054">
            <v>0</v>
          </cell>
          <cell r="K1054">
            <v>0</v>
          </cell>
          <cell r="L1054">
            <v>0</v>
          </cell>
          <cell r="M1054" t="str">
            <v>LF</v>
          </cell>
          <cell r="N1054">
            <v>4.55E-4</v>
          </cell>
          <cell r="O1054">
            <v>0.13</v>
          </cell>
        </row>
        <row r="1055">
          <cell r="A1055" t="str">
            <v>AZUNI</v>
          </cell>
          <cell r="B1055" t="str">
            <v>ASL016</v>
          </cell>
          <cell r="C1055">
            <v>0</v>
          </cell>
          <cell r="D1055" t="str">
            <v>Bande latex</v>
          </cell>
          <cell r="E1055" t="str">
            <v>Latex Band</v>
          </cell>
          <cell r="F1055" t="str">
            <v>light - yellow - 120cm</v>
          </cell>
          <cell r="H1055" t="str">
            <v>PIECE</v>
          </cell>
          <cell r="I1055">
            <v>1.54</v>
          </cell>
          <cell r="J1055">
            <v>0</v>
          </cell>
          <cell r="K1055">
            <v>0</v>
          </cell>
          <cell r="L1055">
            <v>0</v>
          </cell>
          <cell r="M1055" t="str">
            <v>LF</v>
          </cell>
          <cell r="N1055">
            <v>2.24E-4</v>
          </cell>
          <cell r="O1055">
            <v>6.6666666666666666E-2</v>
          </cell>
        </row>
        <row r="1056">
          <cell r="A1056" t="str">
            <v>AZUNI</v>
          </cell>
          <cell r="B1056" t="str">
            <v>ASL016</v>
          </cell>
          <cell r="C1056">
            <v>0</v>
          </cell>
          <cell r="D1056" t="str">
            <v>Bande latex</v>
          </cell>
          <cell r="E1056" t="str">
            <v>Latex Band</v>
          </cell>
          <cell r="F1056" t="str">
            <v>light - yellow - 120cm</v>
          </cell>
          <cell r="H1056" t="str">
            <v>PIECE</v>
          </cell>
          <cell r="I1056">
            <v>1.93</v>
          </cell>
          <cell r="J1056">
            <v>0</v>
          </cell>
          <cell r="K1056">
            <v>0</v>
          </cell>
          <cell r="L1056">
            <v>0</v>
          </cell>
          <cell r="M1056" t="str">
            <v>LF</v>
          </cell>
          <cell r="N1056">
            <v>2.24E-4</v>
          </cell>
          <cell r="O1056">
            <v>9.166666666666666E-2</v>
          </cell>
        </row>
        <row r="1057">
          <cell r="A1057" t="str">
            <v>AZUNI</v>
          </cell>
          <cell r="B1057" t="str">
            <v>ASL016</v>
          </cell>
          <cell r="C1057">
            <v>0</v>
          </cell>
          <cell r="D1057" t="str">
            <v>Bande latex</v>
          </cell>
          <cell r="E1057" t="str">
            <v>Latex Band</v>
          </cell>
          <cell r="F1057" t="str">
            <v>light - yellow - 120cm</v>
          </cell>
          <cell r="H1057" t="str">
            <v>PIECE</v>
          </cell>
          <cell r="I1057">
            <v>2.2000000000000002</v>
          </cell>
          <cell r="J1057">
            <v>0</v>
          </cell>
          <cell r="K1057">
            <v>0</v>
          </cell>
          <cell r="L1057">
            <v>0</v>
          </cell>
          <cell r="M1057" t="str">
            <v>LF</v>
          </cell>
          <cell r="N1057">
            <v>2.24E-4</v>
          </cell>
          <cell r="O1057">
            <v>0.11666666666666667</v>
          </cell>
        </row>
        <row r="1058">
          <cell r="A1058" t="str">
            <v>AZUNI</v>
          </cell>
          <cell r="B1058" t="str">
            <v>ASA097</v>
          </cell>
          <cell r="C1058">
            <v>1450</v>
          </cell>
          <cell r="D1058" t="str">
            <v>Bande lestée cheville</v>
          </cell>
          <cell r="E1058" t="str">
            <v>Ankle weight</v>
          </cell>
          <cell r="F1058" t="str">
            <v>2x1kg</v>
          </cell>
          <cell r="H1058" t="str">
            <v>PAIRE</v>
          </cell>
          <cell r="I1058">
            <v>8.0299999999999994</v>
          </cell>
          <cell r="J1058">
            <v>0</v>
          </cell>
          <cell r="K1058">
            <v>0</v>
          </cell>
          <cell r="L1058">
            <v>0</v>
          </cell>
          <cell r="M1058" t="str">
            <v>LF</v>
          </cell>
          <cell r="N1058">
            <v>3.7439999999999999E-3</v>
          </cell>
          <cell r="O1058">
            <v>2.1</v>
          </cell>
        </row>
        <row r="1059">
          <cell r="A1059" t="str">
            <v>AZUNI</v>
          </cell>
          <cell r="B1059" t="str">
            <v>ASA097</v>
          </cell>
          <cell r="C1059" t="str">
            <v/>
          </cell>
          <cell r="D1059" t="str">
            <v>Bande lestée cheville</v>
          </cell>
          <cell r="E1059" t="str">
            <v>Ankle weight</v>
          </cell>
          <cell r="F1059" t="str">
            <v>2x1kg</v>
          </cell>
          <cell r="H1059" t="str">
            <v>PAIRE</v>
          </cell>
          <cell r="I1059">
            <v>8.7799999999999994</v>
          </cell>
          <cell r="J1059">
            <v>0</v>
          </cell>
          <cell r="K1059">
            <v>0</v>
          </cell>
          <cell r="L1059">
            <v>0</v>
          </cell>
          <cell r="M1059" t="str">
            <v>LF</v>
          </cell>
          <cell r="N1059">
            <v>4.6500000000000005E-3</v>
          </cell>
          <cell r="O1059">
            <v>2.6666666666666665</v>
          </cell>
        </row>
        <row r="1060">
          <cell r="A1060" t="str">
            <v>AZUNI</v>
          </cell>
          <cell r="B1060" t="str">
            <v>ASA097</v>
          </cell>
          <cell r="C1060" t="str">
            <v/>
          </cell>
          <cell r="D1060" t="str">
            <v>Bande lestée cheville</v>
          </cell>
          <cell r="E1060" t="str">
            <v>Ankle weight</v>
          </cell>
          <cell r="F1060" t="str">
            <v>2x1kg</v>
          </cell>
          <cell r="H1060" t="str">
            <v>PAIRE</v>
          </cell>
          <cell r="I1060">
            <v>11.23</v>
          </cell>
          <cell r="J1060">
            <v>0</v>
          </cell>
          <cell r="K1060">
            <v>0</v>
          </cell>
          <cell r="L1060">
            <v>0</v>
          </cell>
          <cell r="M1060" t="str">
            <v>LF</v>
          </cell>
          <cell r="N1060">
            <v>6.9750000000000003E-3</v>
          </cell>
          <cell r="O1060">
            <v>4.25</v>
          </cell>
        </row>
        <row r="1061">
          <cell r="A1061" t="str">
            <v>AZUNI</v>
          </cell>
          <cell r="B1061" t="str">
            <v>ASA094</v>
          </cell>
          <cell r="C1061">
            <v>1451</v>
          </cell>
          <cell r="D1061" t="str">
            <v>Bande lestée poignet</v>
          </cell>
          <cell r="E1061" t="str">
            <v>Wrist weight</v>
          </cell>
          <cell r="F1061" t="str">
            <v>2x0,5Kg</v>
          </cell>
          <cell r="H1061" t="str">
            <v>PAIRE</v>
          </cell>
          <cell r="I1061">
            <v>6.78</v>
          </cell>
          <cell r="J1061">
            <v>0</v>
          </cell>
          <cell r="K1061">
            <v>0</v>
          </cell>
          <cell r="L1061">
            <v>0</v>
          </cell>
          <cell r="M1061" t="str">
            <v>LF</v>
          </cell>
          <cell r="N1061">
            <v>8.0499999999999994E-4</v>
          </cell>
          <cell r="O1061">
            <v>1.05</v>
          </cell>
        </row>
        <row r="1062">
          <cell r="A1062" t="str">
            <v>AZUNI</v>
          </cell>
          <cell r="B1062" t="str">
            <v>ASA094</v>
          </cell>
          <cell r="C1062" t="str">
            <v/>
          </cell>
          <cell r="D1062" t="str">
            <v>Bande lestée poignet</v>
          </cell>
          <cell r="E1062" t="str">
            <v>Wrist weight</v>
          </cell>
          <cell r="F1062" t="str">
            <v>2x0,5Kg</v>
          </cell>
          <cell r="H1062" t="str">
            <v>PAIRE</v>
          </cell>
          <cell r="I1062">
            <v>7.95</v>
          </cell>
          <cell r="J1062">
            <v>0</v>
          </cell>
          <cell r="K1062">
            <v>0</v>
          </cell>
          <cell r="L1062">
            <v>0</v>
          </cell>
          <cell r="M1062" t="str">
            <v>LF</v>
          </cell>
          <cell r="N1062">
            <v>1.3333333333333333E-3</v>
          </cell>
          <cell r="O1062">
            <v>2.1666666666666665</v>
          </cell>
        </row>
        <row r="1063">
          <cell r="A1063" t="str">
            <v>AZUNI</v>
          </cell>
          <cell r="B1063" t="str">
            <v>ASA097</v>
          </cell>
          <cell r="C1063" t="str">
            <v/>
          </cell>
          <cell r="D1063" t="str">
            <v>Bandes lestées chevilles</v>
          </cell>
          <cell r="E1063" t="str">
            <v>Ankle weight</v>
          </cell>
          <cell r="F1063" t="str">
            <v>2x0,5kgs</v>
          </cell>
          <cell r="H1063" t="str">
            <v>PAIRE</v>
          </cell>
          <cell r="I1063">
            <v>8.1999999999999993</v>
          </cell>
          <cell r="J1063">
            <v>0</v>
          </cell>
          <cell r="K1063">
            <v>0</v>
          </cell>
          <cell r="L1063">
            <v>0</v>
          </cell>
          <cell r="M1063" t="str">
            <v>LF</v>
          </cell>
          <cell r="N1063">
            <v>4.7255166666666662E-3</v>
          </cell>
          <cell r="O1063">
            <v>2.1666666666666665</v>
          </cell>
        </row>
        <row r="1064">
          <cell r="A1064" t="str">
            <v>AZUNI</v>
          </cell>
          <cell r="B1064" t="str">
            <v>ASL576</v>
          </cell>
          <cell r="C1064" t="str">
            <v/>
          </cell>
          <cell r="D1064" t="str">
            <v>Bandes lestées poignets</v>
          </cell>
          <cell r="E1064" t="str">
            <v>Wrist Weight</v>
          </cell>
          <cell r="F1064" t="str">
            <v>0,5x2</v>
          </cell>
          <cell r="H1064" t="str">
            <v>PAIRE</v>
          </cell>
          <cell r="I1064">
            <v>7.4</v>
          </cell>
          <cell r="J1064">
            <v>0</v>
          </cell>
          <cell r="K1064">
            <v>0</v>
          </cell>
          <cell r="L1064">
            <v>0</v>
          </cell>
          <cell r="M1064" t="str">
            <v>LF</v>
          </cell>
          <cell r="N1064">
            <v>2.5798437500000001E-3</v>
          </cell>
          <cell r="O1064">
            <v>0.98333333333333339</v>
          </cell>
        </row>
        <row r="1065">
          <cell r="A1065" t="str">
            <v>AZUNI</v>
          </cell>
          <cell r="B1065" t="str">
            <v>ASL434</v>
          </cell>
          <cell r="C1065" t="str">
            <v/>
          </cell>
          <cell r="D1065" t="str">
            <v>Barre de Traction</v>
          </cell>
          <cell r="E1065" t="str">
            <v>Chin Up Bar</v>
          </cell>
          <cell r="F1065">
            <v>0</v>
          </cell>
          <cell r="H1065" t="str">
            <v>PIECE</v>
          </cell>
          <cell r="I1065">
            <v>9.94</v>
          </cell>
          <cell r="J1065">
            <v>0</v>
          </cell>
          <cell r="K1065">
            <v>0</v>
          </cell>
          <cell r="L1065">
            <v>0</v>
          </cell>
          <cell r="M1065" t="str">
            <v>LF</v>
          </cell>
          <cell r="N1065">
            <v>9.4972500000000005E-3</v>
          </cell>
          <cell r="O1065">
            <v>2.375</v>
          </cell>
        </row>
        <row r="1066">
          <cell r="A1066" t="str">
            <v>AZUNI</v>
          </cell>
          <cell r="B1066" t="str">
            <v>ASL430</v>
          </cell>
          <cell r="C1066" t="str">
            <v/>
          </cell>
          <cell r="D1066" t="str">
            <v>Barre de Traction à poignées</v>
          </cell>
          <cell r="E1066" t="str">
            <v>Chin Up Bar</v>
          </cell>
          <cell r="F1066">
            <v>0</v>
          </cell>
          <cell r="H1066" t="str">
            <v>PIECE</v>
          </cell>
          <cell r="I1066">
            <v>12.71</v>
          </cell>
          <cell r="J1066">
            <v>0</v>
          </cell>
          <cell r="K1066">
            <v>0</v>
          </cell>
          <cell r="L1066">
            <v>0</v>
          </cell>
          <cell r="M1066" t="str">
            <v>LF</v>
          </cell>
          <cell r="N1066">
            <v>2.5080000000000002E-2</v>
          </cell>
          <cell r="O1066">
            <v>3.375</v>
          </cell>
        </row>
        <row r="1067">
          <cell r="A1067" t="str">
            <v>AZUNI</v>
          </cell>
          <cell r="B1067" t="str">
            <v>ASL222</v>
          </cell>
          <cell r="C1067">
            <v>0</v>
          </cell>
          <cell r="D1067" t="str">
            <v>Barres lestées</v>
          </cell>
          <cell r="E1067" t="str">
            <v>Sculpting Bar</v>
          </cell>
          <cell r="F1067" t="str">
            <v>1Kg</v>
          </cell>
          <cell r="H1067" t="str">
            <v>PIECE</v>
          </cell>
          <cell r="I1067">
            <v>6.25</v>
          </cell>
          <cell r="J1067">
            <v>0</v>
          </cell>
          <cell r="K1067">
            <v>0</v>
          </cell>
          <cell r="L1067">
            <v>0</v>
          </cell>
          <cell r="M1067" t="str">
            <v>LF</v>
          </cell>
          <cell r="N1067">
            <v>2.4166666666666668E-3</v>
          </cell>
          <cell r="O1067">
            <v>3.25</v>
          </cell>
        </row>
        <row r="1068">
          <cell r="A1068" t="str">
            <v>AZUNI</v>
          </cell>
          <cell r="B1068" t="str">
            <v>ASL222</v>
          </cell>
          <cell r="C1068">
            <v>0</v>
          </cell>
          <cell r="D1068" t="str">
            <v>Barres lestées</v>
          </cell>
          <cell r="E1068" t="str">
            <v>Sculpting Bar</v>
          </cell>
          <cell r="F1068" t="str">
            <v>1Kg</v>
          </cell>
          <cell r="H1068" t="str">
            <v>PIECE</v>
          </cell>
          <cell r="I1068">
            <v>7.28</v>
          </cell>
          <cell r="J1068">
            <v>0</v>
          </cell>
          <cell r="K1068">
            <v>0</v>
          </cell>
          <cell r="L1068">
            <v>0</v>
          </cell>
          <cell r="M1068" t="str">
            <v>LF</v>
          </cell>
          <cell r="N1068">
            <v>2.4166666666666668E-3</v>
          </cell>
          <cell r="O1068">
            <v>3.25</v>
          </cell>
        </row>
        <row r="1069">
          <cell r="A1069" t="str">
            <v>AZUNI</v>
          </cell>
          <cell r="B1069" t="str">
            <v>ASL222</v>
          </cell>
          <cell r="C1069">
            <v>0</v>
          </cell>
          <cell r="D1069" t="str">
            <v>Barres lestées</v>
          </cell>
          <cell r="E1069" t="str">
            <v>Sculpting Bar</v>
          </cell>
          <cell r="F1069" t="str">
            <v>1Kg</v>
          </cell>
          <cell r="H1069" t="str">
            <v>PIECE</v>
          </cell>
          <cell r="I1069">
            <v>8.0299999999999994</v>
          </cell>
          <cell r="J1069">
            <v>0</v>
          </cell>
          <cell r="K1069">
            <v>0</v>
          </cell>
          <cell r="L1069">
            <v>0</v>
          </cell>
          <cell r="M1069" t="str">
            <v>LF</v>
          </cell>
          <cell r="N1069">
            <v>2.4166666666666668E-3</v>
          </cell>
          <cell r="O1069">
            <v>3.25</v>
          </cell>
        </row>
        <row r="1070">
          <cell r="A1070" t="str">
            <v>AZUNI</v>
          </cell>
          <cell r="B1070" t="str">
            <v>ASL222</v>
          </cell>
          <cell r="C1070">
            <v>0</v>
          </cell>
          <cell r="D1070" t="str">
            <v>Barres lestées</v>
          </cell>
          <cell r="E1070" t="str">
            <v>Sculpting Bar</v>
          </cell>
          <cell r="F1070" t="str">
            <v>1Kg</v>
          </cell>
          <cell r="H1070" t="str">
            <v>PIECE</v>
          </cell>
          <cell r="I1070">
            <v>7.77</v>
          </cell>
          <cell r="J1070">
            <v>0</v>
          </cell>
          <cell r="K1070">
            <v>0</v>
          </cell>
          <cell r="L1070">
            <v>0</v>
          </cell>
          <cell r="M1070" t="str">
            <v>LF</v>
          </cell>
          <cell r="N1070">
            <v>2.4166666666666668E-3</v>
          </cell>
          <cell r="O1070">
            <v>3.25</v>
          </cell>
        </row>
        <row r="1071">
          <cell r="A1071" t="str">
            <v>AZUNI</v>
          </cell>
          <cell r="B1071" t="str">
            <v>ASL222</v>
          </cell>
          <cell r="C1071">
            <v>0</v>
          </cell>
          <cell r="D1071" t="str">
            <v>Barres lestées</v>
          </cell>
          <cell r="E1071" t="str">
            <v>Sculpting Bar</v>
          </cell>
          <cell r="F1071" t="str">
            <v>1Kg</v>
          </cell>
          <cell r="H1071" t="str">
            <v>PIECE</v>
          </cell>
          <cell r="I1071">
            <v>8.34</v>
          </cell>
          <cell r="J1071">
            <v>0</v>
          </cell>
          <cell r="K1071">
            <v>0</v>
          </cell>
          <cell r="L1071">
            <v>0</v>
          </cell>
          <cell r="M1071" t="str">
            <v>LF</v>
          </cell>
          <cell r="N1071">
            <v>3.0525000000000001E-3</v>
          </cell>
          <cell r="O1071">
            <v>4.375</v>
          </cell>
        </row>
        <row r="1072">
          <cell r="A1072" t="str">
            <v>AZUNI</v>
          </cell>
          <cell r="B1072" t="str">
            <v>ASL222</v>
          </cell>
          <cell r="C1072">
            <v>0</v>
          </cell>
          <cell r="D1072" t="str">
            <v>Barres lestées</v>
          </cell>
          <cell r="E1072" t="str">
            <v>Sculpting Bar</v>
          </cell>
          <cell r="F1072" t="str">
            <v>1Kg</v>
          </cell>
          <cell r="H1072" t="str">
            <v>PIECE</v>
          </cell>
          <cell r="I1072">
            <v>9.4700000000000006</v>
          </cell>
          <cell r="J1072">
            <v>0</v>
          </cell>
          <cell r="K1072">
            <v>0</v>
          </cell>
          <cell r="L1072">
            <v>0</v>
          </cell>
          <cell r="M1072" t="str">
            <v>LF</v>
          </cell>
          <cell r="N1072">
            <v>3.65E-3</v>
          </cell>
          <cell r="O1072">
            <v>5.375</v>
          </cell>
        </row>
        <row r="1073">
          <cell r="A1073" t="str">
            <v>AZUNI</v>
          </cell>
          <cell r="B1073" t="str">
            <v>ASL705A</v>
          </cell>
          <cell r="C1073" t="str">
            <v/>
          </cell>
          <cell r="D1073" t="str">
            <v>Base à picots</v>
          </cell>
          <cell r="E1073" t="str">
            <v>Balance Disc</v>
          </cell>
          <cell r="F1073" t="str">
            <v>ColorBox</v>
          </cell>
          <cell r="H1073" t="str">
            <v>PIECE</v>
          </cell>
          <cell r="I1073">
            <v>5.78</v>
          </cell>
          <cell r="J1073">
            <v>0</v>
          </cell>
          <cell r="K1073">
            <v>0</v>
          </cell>
          <cell r="L1073">
            <v>0</v>
          </cell>
          <cell r="M1073" t="str">
            <v>LF</v>
          </cell>
          <cell r="N1073">
            <v>1.1231999999999999E-2</v>
          </cell>
          <cell r="O1073">
            <v>1.5</v>
          </cell>
        </row>
        <row r="1074">
          <cell r="A1074" t="str">
            <v>AZUNI</v>
          </cell>
          <cell r="B1074" t="str">
            <v>ASA567</v>
          </cell>
          <cell r="C1074">
            <v>0</v>
          </cell>
          <cell r="D1074" t="str">
            <v>Base à picots Air</v>
          </cell>
          <cell r="E1074" t="str">
            <v>Balance Cushion</v>
          </cell>
          <cell r="F1074" t="str">
            <v>34x6cm</v>
          </cell>
          <cell r="H1074" t="str">
            <v>PIECE</v>
          </cell>
          <cell r="I1074">
            <v>4.92</v>
          </cell>
          <cell r="J1074">
            <v>0</v>
          </cell>
          <cell r="K1074">
            <v>0</v>
          </cell>
          <cell r="L1074">
            <v>0</v>
          </cell>
          <cell r="M1074" t="str">
            <v>LF</v>
          </cell>
          <cell r="N1074">
            <v>0</v>
          </cell>
          <cell r="O1074">
            <v>0</v>
          </cell>
        </row>
        <row r="1075">
          <cell r="A1075" t="str">
            <v>AZUNI</v>
          </cell>
          <cell r="B1075" t="str">
            <v>ASL311A</v>
          </cell>
          <cell r="C1075">
            <v>0</v>
          </cell>
          <cell r="D1075" t="str">
            <v>Base à picots Wedge</v>
          </cell>
          <cell r="E1075" t="str">
            <v>Balance Cushion</v>
          </cell>
          <cell r="F1075" t="str">
            <v>34x8,5cm</v>
          </cell>
          <cell r="H1075" t="str">
            <v>PIECE</v>
          </cell>
          <cell r="I1075">
            <v>6.55</v>
          </cell>
          <cell r="J1075">
            <v>0</v>
          </cell>
          <cell r="K1075">
            <v>0</v>
          </cell>
          <cell r="L1075">
            <v>0</v>
          </cell>
          <cell r="M1075" t="str">
            <v>LF</v>
          </cell>
          <cell r="N1075">
            <v>0</v>
          </cell>
          <cell r="O1075">
            <v>0</v>
          </cell>
        </row>
        <row r="1076">
          <cell r="A1076" t="str">
            <v>AZUNI</v>
          </cell>
          <cell r="B1076" t="str">
            <v>ASL705A</v>
          </cell>
          <cell r="C1076">
            <v>1460</v>
          </cell>
          <cell r="D1076" t="str">
            <v>Base à picots</v>
          </cell>
          <cell r="E1076" t="str">
            <v>Balance Disc</v>
          </cell>
          <cell r="F1076" t="str">
            <v>Polybag</v>
          </cell>
          <cell r="H1076" t="str">
            <v>PIECE</v>
          </cell>
          <cell r="I1076">
            <v>5.32</v>
          </cell>
          <cell r="J1076">
            <v>0</v>
          </cell>
          <cell r="K1076">
            <v>0</v>
          </cell>
          <cell r="L1076">
            <v>0</v>
          </cell>
          <cell r="M1076" t="str">
            <v>LF</v>
          </cell>
          <cell r="N1076">
            <v>9.5303999999999996E-3</v>
          </cell>
          <cell r="O1076">
            <v>1.2</v>
          </cell>
        </row>
        <row r="1077">
          <cell r="A1077" t="str">
            <v>AZUNI</v>
          </cell>
          <cell r="B1077" t="str">
            <v>ASL329</v>
          </cell>
          <cell r="C1077">
            <v>1462</v>
          </cell>
          <cell r="D1077" t="str">
            <v>Bloc Proprioception</v>
          </cell>
          <cell r="E1077" t="str">
            <v>Balance Pad</v>
          </cell>
          <cell r="F1077" t="str">
            <v>48*38*6cm</v>
          </cell>
          <cell r="H1077" t="str">
            <v>PIECE</v>
          </cell>
          <cell r="I1077">
            <v>10.210000000000001</v>
          </cell>
          <cell r="J1077">
            <v>0</v>
          </cell>
          <cell r="K1077">
            <v>0</v>
          </cell>
          <cell r="L1077">
            <v>0</v>
          </cell>
          <cell r="M1077" t="str">
            <v>LF</v>
          </cell>
          <cell r="N1077">
            <v>8.2559999999999995E-3</v>
          </cell>
          <cell r="O1077">
            <v>0.6</v>
          </cell>
        </row>
        <row r="1078">
          <cell r="A1078" t="str">
            <v>AZUNI</v>
          </cell>
          <cell r="B1078" t="str">
            <v>ASL329</v>
          </cell>
          <cell r="C1078" t="str">
            <v/>
          </cell>
          <cell r="D1078" t="str">
            <v>Bloc Proprioception</v>
          </cell>
          <cell r="E1078" t="str">
            <v>Balance Pad</v>
          </cell>
          <cell r="F1078" t="str">
            <v>48*38*6cm</v>
          </cell>
          <cell r="H1078" t="str">
            <v>PIECE</v>
          </cell>
          <cell r="I1078">
            <v>6.36</v>
          </cell>
          <cell r="J1078">
            <v>0</v>
          </cell>
          <cell r="K1078">
            <v>0</v>
          </cell>
          <cell r="L1078">
            <v>0</v>
          </cell>
          <cell r="M1078" t="str">
            <v>LF</v>
          </cell>
          <cell r="N1078">
            <v>1.176946875E-2</v>
          </cell>
          <cell r="O1078">
            <v>0.67500000000000004</v>
          </cell>
        </row>
        <row r="1079">
          <cell r="A1079" t="str">
            <v>AZUNI</v>
          </cell>
          <cell r="B1079" t="str">
            <v>ASL831</v>
          </cell>
          <cell r="C1079" t="str">
            <v/>
          </cell>
          <cell r="D1079" t="str">
            <v>Bloc Proprioception</v>
          </cell>
          <cell r="E1079" t="str">
            <v>Balance Pad</v>
          </cell>
          <cell r="F1079" t="str">
            <v>48*38*6cm</v>
          </cell>
          <cell r="H1079" t="str">
            <v>PIECE</v>
          </cell>
          <cell r="I1079">
            <v>8.2899999999999991</v>
          </cell>
          <cell r="J1079">
            <v>0</v>
          </cell>
          <cell r="K1079">
            <v>0</v>
          </cell>
          <cell r="L1079">
            <v>0</v>
          </cell>
          <cell r="M1079" t="str">
            <v>LF</v>
          </cell>
          <cell r="N1079">
            <v>1.0276875E-2</v>
          </cell>
          <cell r="O1079">
            <v>1</v>
          </cell>
        </row>
        <row r="1080">
          <cell r="A1080" t="str">
            <v>AZUNI</v>
          </cell>
          <cell r="B1080" t="str">
            <v>ASA105</v>
          </cell>
          <cell r="C1080" t="str">
            <v/>
          </cell>
          <cell r="D1080" t="str">
            <v>Bloc Yoga</v>
          </cell>
          <cell r="E1080" t="str">
            <v xml:space="preserve">EVA Yoga Brick  </v>
          </cell>
          <cell r="F1080" t="str">
            <v>Blue - 7,5x15x22,8cm</v>
          </cell>
          <cell r="H1080" t="str">
            <v>PIECE</v>
          </cell>
          <cell r="I1080">
            <v>1.02</v>
          </cell>
          <cell r="J1080">
            <v>0</v>
          </cell>
          <cell r="K1080">
            <v>0</v>
          </cell>
          <cell r="L1080">
            <v>0</v>
          </cell>
          <cell r="M1080" t="str">
            <v>LF</v>
          </cell>
          <cell r="N1080">
            <v>3.0504E-3</v>
          </cell>
          <cell r="O1080">
            <v>0.12</v>
          </cell>
        </row>
        <row r="1081">
          <cell r="A1081" t="str">
            <v>AZUNI</v>
          </cell>
          <cell r="B1081" t="str">
            <v>ASA105</v>
          </cell>
          <cell r="C1081" t="str">
            <v/>
          </cell>
          <cell r="D1081" t="str">
            <v>Bloc Yoga</v>
          </cell>
          <cell r="E1081" t="str">
            <v xml:space="preserve">EVA Yoga Brick  </v>
          </cell>
          <cell r="F1081" t="str">
            <v>Blue - 7,5x15x22,8cm</v>
          </cell>
          <cell r="H1081" t="str">
            <v>PIECE</v>
          </cell>
          <cell r="I1081">
            <v>1.1200000000000001</v>
          </cell>
          <cell r="J1081">
            <v>0</v>
          </cell>
          <cell r="K1081">
            <v>0</v>
          </cell>
          <cell r="L1081">
            <v>0</v>
          </cell>
          <cell r="M1081" t="str">
            <v>LF</v>
          </cell>
          <cell r="N1081">
            <v>3.0504E-3</v>
          </cell>
          <cell r="O1081">
            <v>0.12</v>
          </cell>
        </row>
        <row r="1082">
          <cell r="A1082" t="str">
            <v>AZUNI</v>
          </cell>
          <cell r="B1082" t="str">
            <v>ASA105</v>
          </cell>
          <cell r="C1082" t="str">
            <v/>
          </cell>
          <cell r="D1082" t="str">
            <v>Bloc Yoga</v>
          </cell>
          <cell r="E1082" t="str">
            <v xml:space="preserve">EVA Yoga Brick  </v>
          </cell>
          <cell r="F1082" t="str">
            <v>Blue - 7,5x15x22,8cm</v>
          </cell>
          <cell r="H1082" t="str">
            <v>PIECE</v>
          </cell>
          <cell r="I1082">
            <v>1.02</v>
          </cell>
          <cell r="J1082">
            <v>0</v>
          </cell>
          <cell r="K1082">
            <v>0</v>
          </cell>
          <cell r="L1082">
            <v>0</v>
          </cell>
          <cell r="M1082" t="str">
            <v>LF</v>
          </cell>
          <cell r="N1082">
            <v>3.0504E-3</v>
          </cell>
          <cell r="O1082">
            <v>0.12</v>
          </cell>
        </row>
        <row r="1083">
          <cell r="A1083" t="str">
            <v>AZUNI</v>
          </cell>
          <cell r="B1083" t="str">
            <v>ASL482</v>
          </cell>
          <cell r="C1083">
            <v>1479</v>
          </cell>
          <cell r="D1083" t="str">
            <v>Brique Yoga</v>
          </cell>
          <cell r="E1083" t="str">
            <v>Yoga Brick</v>
          </cell>
          <cell r="F1083" t="str">
            <v>3*6*9</v>
          </cell>
          <cell r="H1083" t="str">
            <v>PIECE</v>
          </cell>
          <cell r="I1083">
            <v>1.64</v>
          </cell>
          <cell r="J1083">
            <v>0</v>
          </cell>
          <cell r="K1083">
            <v>0</v>
          </cell>
          <cell r="L1083">
            <v>0</v>
          </cell>
          <cell r="M1083" t="str">
            <v>LF</v>
          </cell>
          <cell r="N1083">
            <v>2.9327999999999997E-3</v>
          </cell>
          <cell r="O1083">
            <v>0.12</v>
          </cell>
        </row>
        <row r="1084">
          <cell r="A1084" t="str">
            <v>AZUNI</v>
          </cell>
          <cell r="B1084" t="str">
            <v>ASL482</v>
          </cell>
          <cell r="C1084" t="str">
            <v/>
          </cell>
          <cell r="D1084" t="str">
            <v>Brique Yoga</v>
          </cell>
          <cell r="E1084" t="str">
            <v>Yoga Brick</v>
          </cell>
          <cell r="F1084" t="str">
            <v>3*6*9</v>
          </cell>
          <cell r="H1084" t="str">
            <v>PIECE</v>
          </cell>
          <cell r="I1084">
            <v>1.96</v>
          </cell>
          <cell r="J1084">
            <v>0</v>
          </cell>
          <cell r="K1084">
            <v>0</v>
          </cell>
          <cell r="L1084">
            <v>0</v>
          </cell>
          <cell r="M1084" t="str">
            <v>LF</v>
          </cell>
          <cell r="N1084">
            <v>4.4000000000000003E-3</v>
          </cell>
          <cell r="O1084">
            <v>0.13200000000000001</v>
          </cell>
        </row>
        <row r="1085">
          <cell r="A1085" t="str">
            <v>AZUNI</v>
          </cell>
          <cell r="C1085" t="str">
            <v/>
          </cell>
          <cell r="D1085" t="str">
            <v>carton packaging Roller</v>
          </cell>
          <cell r="E1085" t="str">
            <v>mail box of Foam Roller</v>
          </cell>
          <cell r="F1085">
            <v>0</v>
          </cell>
          <cell r="H1085" t="str">
            <v>PIECE</v>
          </cell>
          <cell r="I1085">
            <v>0.55000000000000004</v>
          </cell>
          <cell r="J1085">
            <v>0</v>
          </cell>
          <cell r="K1085">
            <v>0</v>
          </cell>
          <cell r="L1085">
            <v>0</v>
          </cell>
          <cell r="M1085" t="str">
            <v>LF</v>
          </cell>
          <cell r="N1085">
            <v>2.8595000000000001E-3</v>
          </cell>
          <cell r="O1085">
            <v>4.2</v>
          </cell>
        </row>
        <row r="1086">
          <cell r="A1086" t="str">
            <v>AZUNI</v>
          </cell>
          <cell r="B1086" t="str">
            <v>ASL590</v>
          </cell>
          <cell r="C1086" t="str">
            <v/>
          </cell>
          <cell r="D1086" t="str">
            <v>Ceinture lestée</v>
          </cell>
          <cell r="E1086" t="str">
            <v>Weighted Belt</v>
          </cell>
          <cell r="F1086" t="str">
            <v>2kgs</v>
          </cell>
          <cell r="H1086" t="str">
            <v>PIECE</v>
          </cell>
          <cell r="I1086">
            <v>11.63</v>
          </cell>
          <cell r="J1086">
            <v>0</v>
          </cell>
          <cell r="K1086">
            <v>0</v>
          </cell>
          <cell r="L1086">
            <v>0</v>
          </cell>
          <cell r="M1086" t="str">
            <v>LF</v>
          </cell>
          <cell r="N1086">
            <v>2.8595000000000001E-3</v>
          </cell>
          <cell r="O1086">
            <v>4.2</v>
          </cell>
        </row>
        <row r="1087">
          <cell r="A1087" t="str">
            <v>AZUNI</v>
          </cell>
          <cell r="C1087" t="str">
            <v/>
          </cell>
          <cell r="D1087" t="str">
            <v>Cerceau Plat</v>
          </cell>
          <cell r="E1087" t="str">
            <v>Flat Hula Hoop</v>
          </cell>
          <cell r="F1087" t="str">
            <v>ø60cm</v>
          </cell>
          <cell r="H1087" t="str">
            <v>PIECE</v>
          </cell>
          <cell r="I1087">
            <v>1.45</v>
          </cell>
          <cell r="J1087">
            <v>0</v>
          </cell>
          <cell r="K1087">
            <v>0</v>
          </cell>
          <cell r="L1087">
            <v>0</v>
          </cell>
          <cell r="M1087" t="str">
            <v>LF</v>
          </cell>
          <cell r="N1087">
            <v>1.9E-3</v>
          </cell>
          <cell r="O1087">
            <v>0.19</v>
          </cell>
        </row>
        <row r="1088">
          <cell r="A1088" t="str">
            <v>AZUNI</v>
          </cell>
          <cell r="B1088" t="str">
            <v>PTW680</v>
          </cell>
          <cell r="C1088">
            <v>1838</v>
          </cell>
          <cell r="D1088" t="str">
            <v>Cone (lot de 24)</v>
          </cell>
          <cell r="E1088" t="str">
            <v>Cone</v>
          </cell>
          <cell r="F1088" t="str">
            <v>24pcs/setw/rack</v>
          </cell>
          <cell r="H1088" t="str">
            <v>Set of 24</v>
          </cell>
          <cell r="I1088">
            <v>4.84</v>
          </cell>
          <cell r="J1088">
            <v>0</v>
          </cell>
          <cell r="K1088">
            <v>0</v>
          </cell>
          <cell r="L1088">
            <v>0</v>
          </cell>
          <cell r="M1088" t="str">
            <v>LF</v>
          </cell>
          <cell r="N1088">
            <v>0</v>
          </cell>
          <cell r="O1088">
            <v>0</v>
          </cell>
        </row>
        <row r="1089">
          <cell r="A1089" t="str">
            <v>AZUNI</v>
          </cell>
          <cell r="B1089" t="str">
            <v>ASL411</v>
          </cell>
          <cell r="C1089" t="str">
            <v/>
          </cell>
          <cell r="D1089" t="str">
            <v>Corde À Sauter</v>
          </cell>
          <cell r="E1089" t="str">
            <v>Speed rope</v>
          </cell>
          <cell r="F1089">
            <v>2</v>
          </cell>
          <cell r="H1089" t="str">
            <v>PIECE</v>
          </cell>
          <cell r="I1089">
            <v>2.04</v>
          </cell>
          <cell r="J1089">
            <v>0</v>
          </cell>
          <cell r="K1089">
            <v>0</v>
          </cell>
          <cell r="L1089">
            <v>0</v>
          </cell>
          <cell r="M1089" t="str">
            <v>LF</v>
          </cell>
          <cell r="N1089">
            <v>1.2405312499999999E-3</v>
          </cell>
          <cell r="O1089">
            <v>0.22500000000000001</v>
          </cell>
        </row>
        <row r="1090">
          <cell r="A1090" t="str">
            <v>AZUNI</v>
          </cell>
          <cell r="B1090" t="str">
            <v>ASL190</v>
          </cell>
          <cell r="C1090" t="str">
            <v/>
          </cell>
          <cell r="D1090" t="str">
            <v>Corde À Sauter</v>
          </cell>
          <cell r="E1090" t="str">
            <v>Speed rope</v>
          </cell>
          <cell r="F1090">
            <v>0</v>
          </cell>
          <cell r="H1090" t="str">
            <v>PIECE</v>
          </cell>
          <cell r="I1090">
            <v>1.68</v>
          </cell>
          <cell r="J1090">
            <v>0</v>
          </cell>
          <cell r="K1090">
            <v>0</v>
          </cell>
          <cell r="L1090">
            <v>0</v>
          </cell>
          <cell r="M1090" t="str">
            <v>LF</v>
          </cell>
          <cell r="N1090">
            <v>1.2405312499999999E-3</v>
          </cell>
          <cell r="O1090">
            <v>0.22500000000000001</v>
          </cell>
        </row>
        <row r="1091">
          <cell r="A1091" t="str">
            <v>AZUNI</v>
          </cell>
          <cell r="B1091" t="str">
            <v>ASL314</v>
          </cell>
          <cell r="C1091" t="str">
            <v/>
          </cell>
          <cell r="D1091" t="str">
            <v>Corde À Sauter</v>
          </cell>
          <cell r="E1091" t="str">
            <v>Speed rope</v>
          </cell>
          <cell r="F1091">
            <v>0</v>
          </cell>
          <cell r="H1091" t="str">
            <v>PIECE</v>
          </cell>
          <cell r="I1091">
            <v>1.85</v>
          </cell>
          <cell r="J1091">
            <v>0</v>
          </cell>
          <cell r="K1091">
            <v>0</v>
          </cell>
          <cell r="L1091">
            <v>0</v>
          </cell>
          <cell r="M1091" t="str">
            <v>LF</v>
          </cell>
          <cell r="N1091">
            <v>1.2405312499999999E-3</v>
          </cell>
          <cell r="O1091">
            <v>0.22500000000000001</v>
          </cell>
        </row>
        <row r="1092">
          <cell r="A1092" t="str">
            <v>AZUNI</v>
          </cell>
          <cell r="B1092" t="str">
            <v>ASA269</v>
          </cell>
          <cell r="C1092" t="str">
            <v/>
          </cell>
          <cell r="D1092" t="str">
            <v>Corde à sauter lourde</v>
          </cell>
          <cell r="E1092" t="str">
            <v>Heavy Jump Rope</v>
          </cell>
          <cell r="F1092" t="str">
            <v>470g</v>
          </cell>
          <cell r="H1092" t="str">
            <v>PIECE</v>
          </cell>
          <cell r="I1092">
            <v>6.47</v>
          </cell>
          <cell r="J1092">
            <v>0</v>
          </cell>
          <cell r="K1092">
            <v>0</v>
          </cell>
          <cell r="L1092">
            <v>0</v>
          </cell>
          <cell r="M1092" t="str">
            <v>LF</v>
          </cell>
          <cell r="N1092">
            <v>5.1841999999999991E-3</v>
          </cell>
          <cell r="O1092">
            <v>0.66666666666666663</v>
          </cell>
        </row>
        <row r="1093">
          <cell r="A1093" t="str">
            <v>AZUNI</v>
          </cell>
          <cell r="B1093" t="str">
            <v>ASA123</v>
          </cell>
          <cell r="C1093">
            <v>1491</v>
          </cell>
          <cell r="D1093" t="str">
            <v>Corde à triceps</v>
          </cell>
          <cell r="E1093" t="str">
            <v>Pro Pressdown Rope with rubber end</v>
          </cell>
          <cell r="F1093">
            <v>0</v>
          </cell>
          <cell r="H1093" t="str">
            <v>PIECE</v>
          </cell>
          <cell r="I1093">
            <v>9.36</v>
          </cell>
          <cell r="J1093">
            <v>0</v>
          </cell>
          <cell r="K1093">
            <v>0</v>
          </cell>
          <cell r="L1093">
            <v>0</v>
          </cell>
          <cell r="M1093" t="str">
            <v>LF</v>
          </cell>
          <cell r="N1093">
            <v>4.5794920634920598E-3</v>
          </cell>
          <cell r="O1093">
            <v>2.9365079365079363</v>
          </cell>
        </row>
        <row r="1094">
          <cell r="A1094" t="str">
            <v>AZUNI</v>
          </cell>
          <cell r="C1094">
            <v>0</v>
          </cell>
          <cell r="D1094" t="str">
            <v>Cylindre Hérisson</v>
          </cell>
          <cell r="E1094" t="str">
            <v>GRIP CYLINDER</v>
          </cell>
          <cell r="F1094" t="str">
            <v>6x15cm,logocompris</v>
          </cell>
          <cell r="H1094" t="str">
            <v>PIECE</v>
          </cell>
          <cell r="I1094">
            <v>1.43</v>
          </cell>
          <cell r="J1094">
            <v>0</v>
          </cell>
          <cell r="K1094">
            <v>0</v>
          </cell>
          <cell r="L1094">
            <v>0</v>
          </cell>
          <cell r="M1094" t="str">
            <v>LF</v>
          </cell>
          <cell r="N1094">
            <v>5.5999999999999995E-4</v>
          </cell>
          <cell r="O1094">
            <v>0.15</v>
          </cell>
        </row>
        <row r="1095">
          <cell r="A1095" t="str">
            <v>AZUNI</v>
          </cell>
          <cell r="B1095" t="str">
            <v>ASA524</v>
          </cell>
          <cell r="C1095" t="str">
            <v/>
          </cell>
          <cell r="D1095" t="str">
            <v>Dalle en mousse EVA</v>
          </cell>
          <cell r="E1095" t="str">
            <v>EVA flooring mat</v>
          </cell>
          <cell r="F1095" t="str">
            <v>100*100*2CM</v>
          </cell>
          <cell r="H1095" t="str">
            <v>Set of 4</v>
          </cell>
          <cell r="I1095">
            <v>6.55</v>
          </cell>
          <cell r="J1095">
            <v>0</v>
          </cell>
          <cell r="K1095">
            <v>0</v>
          </cell>
          <cell r="L1095">
            <v>0</v>
          </cell>
          <cell r="M1095" t="str">
            <v>LF</v>
          </cell>
          <cell r="N1095">
            <v>2.2881333333333333E-2</v>
          </cell>
          <cell r="O1095">
            <v>2.25</v>
          </cell>
        </row>
        <row r="1096">
          <cell r="A1096" t="str">
            <v>AZUNI</v>
          </cell>
          <cell r="B1096" t="str">
            <v>ASA524</v>
          </cell>
          <cell r="C1096" t="str">
            <v/>
          </cell>
          <cell r="D1096" t="str">
            <v>Dalles sol pvc</v>
          </cell>
          <cell r="E1096" t="str">
            <v>EVA Puzzle Floor Mat</v>
          </cell>
          <cell r="F1096" t="str">
            <v xml:space="preserve">12mm x 60 cm x 60 cm   </v>
          </cell>
          <cell r="H1096" t="str">
            <v>Set of 4</v>
          </cell>
          <cell r="I1096">
            <v>6.55</v>
          </cell>
          <cell r="J1096">
            <v>0</v>
          </cell>
          <cell r="K1096">
            <v>0</v>
          </cell>
          <cell r="L1096">
            <v>0</v>
          </cell>
          <cell r="M1096" t="str">
            <v>LF</v>
          </cell>
          <cell r="N1096">
            <v>2.2881333333333333E-2</v>
          </cell>
          <cell r="O1096">
            <v>2.25</v>
          </cell>
        </row>
        <row r="1097">
          <cell r="A1097" t="str">
            <v>AZUNI</v>
          </cell>
          <cell r="B1097" t="str">
            <v>ASA261</v>
          </cell>
          <cell r="C1097" t="str">
            <v/>
          </cell>
          <cell r="D1097" t="str">
            <v>Dalles sol pvc</v>
          </cell>
          <cell r="E1097" t="str">
            <v>EVA Puzzle Floor Mat</v>
          </cell>
          <cell r="F1097" t="str">
            <v xml:space="preserve">12mm x 60 cm x 60 cm   </v>
          </cell>
          <cell r="H1097" t="str">
            <v>Set of 4</v>
          </cell>
          <cell r="I1097">
            <v>9.06</v>
          </cell>
          <cell r="J1097">
            <v>0</v>
          </cell>
          <cell r="K1097">
            <v>0</v>
          </cell>
          <cell r="L1097">
            <v>0</v>
          </cell>
          <cell r="M1097" t="str">
            <v>LF</v>
          </cell>
          <cell r="N1097">
            <v>3.6334999999999999E-2</v>
          </cell>
          <cell r="O1097">
            <v>2.2999999999999998</v>
          </cell>
        </row>
        <row r="1098">
          <cell r="A1098" t="str">
            <v>AZUNI</v>
          </cell>
          <cell r="B1098" t="str">
            <v>ASL468</v>
          </cell>
          <cell r="C1098">
            <v>0</v>
          </cell>
          <cell r="D1098" t="str">
            <v>Demi sphère pictos</v>
          </cell>
          <cell r="E1098" t="str">
            <v>Foot massage ball</v>
          </cell>
          <cell r="F1098">
            <v>0</v>
          </cell>
          <cell r="H1098" t="str">
            <v>PIECE</v>
          </cell>
          <cell r="I1098">
            <v>4.43</v>
          </cell>
          <cell r="J1098">
            <v>0</v>
          </cell>
          <cell r="K1098">
            <v>0</v>
          </cell>
          <cell r="L1098">
            <v>0</v>
          </cell>
          <cell r="M1098" t="str">
            <v>LF</v>
          </cell>
          <cell r="N1098">
            <v>7.802666666666667E-3</v>
          </cell>
          <cell r="O1098">
            <v>0.83333333333333337</v>
          </cell>
        </row>
        <row r="1099">
          <cell r="A1099" t="str">
            <v>AZUNI</v>
          </cell>
          <cell r="B1099" t="str">
            <v>ASA307</v>
          </cell>
          <cell r="C1099">
            <v>0</v>
          </cell>
          <cell r="D1099" t="str">
            <v>Digi-flex</v>
          </cell>
          <cell r="E1099" t="str">
            <v>Power Grip</v>
          </cell>
          <cell r="F1099" t="str">
            <v>Light</v>
          </cell>
          <cell r="H1099" t="str">
            <v>PIECE</v>
          </cell>
          <cell r="I1099">
            <v>2.59</v>
          </cell>
          <cell r="J1099">
            <v>0</v>
          </cell>
          <cell r="K1099">
            <v>0</v>
          </cell>
          <cell r="L1099">
            <v>0</v>
          </cell>
          <cell r="M1099" t="str">
            <v>LF</v>
          </cell>
          <cell r="N1099">
            <v>1.1999999999999999E-3</v>
          </cell>
          <cell r="O1099">
            <v>0.125</v>
          </cell>
        </row>
        <row r="1100">
          <cell r="A1100" t="str">
            <v>AZUNI</v>
          </cell>
          <cell r="B1100" t="str">
            <v>ASA307</v>
          </cell>
          <cell r="C1100">
            <v>0</v>
          </cell>
          <cell r="D1100" t="str">
            <v>Digi-flex</v>
          </cell>
          <cell r="E1100" t="str">
            <v>Power Grip</v>
          </cell>
          <cell r="F1100" t="str">
            <v>Light</v>
          </cell>
          <cell r="H1100" t="str">
            <v>PIECE</v>
          </cell>
          <cell r="I1100">
            <v>2.59</v>
          </cell>
          <cell r="J1100">
            <v>0</v>
          </cell>
          <cell r="K1100">
            <v>0</v>
          </cell>
          <cell r="L1100">
            <v>0</v>
          </cell>
          <cell r="M1100" t="str">
            <v>LF</v>
          </cell>
          <cell r="N1100">
            <v>1.1999999999999999E-3</v>
          </cell>
          <cell r="O1100">
            <v>0.125</v>
          </cell>
        </row>
        <row r="1101">
          <cell r="A1101" t="str">
            <v>AZUNI</v>
          </cell>
          <cell r="B1101" t="str">
            <v>ASA307</v>
          </cell>
          <cell r="C1101">
            <v>0</v>
          </cell>
          <cell r="D1101" t="str">
            <v>Digi-flex</v>
          </cell>
          <cell r="E1101" t="str">
            <v>Power Grip</v>
          </cell>
          <cell r="F1101" t="str">
            <v>Light</v>
          </cell>
          <cell r="H1101" t="str">
            <v>PIECE</v>
          </cell>
          <cell r="I1101">
            <v>2.59</v>
          </cell>
          <cell r="J1101">
            <v>0</v>
          </cell>
          <cell r="K1101">
            <v>0</v>
          </cell>
          <cell r="L1101">
            <v>0</v>
          </cell>
          <cell r="M1101" t="str">
            <v>LF</v>
          </cell>
          <cell r="N1101">
            <v>1.1999999999999999E-3</v>
          </cell>
          <cell r="O1101">
            <v>0.125</v>
          </cell>
        </row>
        <row r="1102">
          <cell r="A1102" t="str">
            <v>AZUNI</v>
          </cell>
          <cell r="B1102" t="str">
            <v>ASL414</v>
          </cell>
          <cell r="C1102" t="str">
            <v/>
          </cell>
          <cell r="D1102" t="str">
            <v>Dome trainer 3</v>
          </cell>
          <cell r="E1102" t="str">
            <v>Balance Step</v>
          </cell>
          <cell r="F1102" t="str">
            <v>without handles</v>
          </cell>
          <cell r="H1102" t="str">
            <v>PIECE</v>
          </cell>
          <cell r="I1102">
            <v>28.51</v>
          </cell>
          <cell r="J1102">
            <v>0</v>
          </cell>
          <cell r="K1102">
            <v>0</v>
          </cell>
          <cell r="L1102">
            <v>0</v>
          </cell>
          <cell r="M1102" t="str">
            <v>LF</v>
          </cell>
          <cell r="N1102">
            <v>4.8372999999999999E-2</v>
          </cell>
          <cell r="O1102">
            <v>6.5</v>
          </cell>
        </row>
        <row r="1103">
          <cell r="A1103" t="str">
            <v>AZUNI</v>
          </cell>
          <cell r="B1103" t="str">
            <v>ASL414S</v>
          </cell>
          <cell r="C1103">
            <v>1515</v>
          </cell>
          <cell r="D1103" t="str">
            <v xml:space="preserve">Dome Trainer </v>
          </cell>
          <cell r="E1103" t="str">
            <v>Balance Ball</v>
          </cell>
          <cell r="F1103" t="str">
            <v>withouthandles,59x21cm</v>
          </cell>
          <cell r="H1103" t="str">
            <v>PIECE</v>
          </cell>
          <cell r="I1103">
            <v>26.89</v>
          </cell>
          <cell r="J1103">
            <v>0</v>
          </cell>
          <cell r="K1103">
            <v>0</v>
          </cell>
          <cell r="L1103">
            <v>0</v>
          </cell>
          <cell r="M1103" t="str">
            <v>LF</v>
          </cell>
          <cell r="N1103">
            <v>6.4736000000000002E-2</v>
          </cell>
          <cell r="O1103">
            <v>6</v>
          </cell>
        </row>
        <row r="1104">
          <cell r="A1104" t="str">
            <v>AZUNI</v>
          </cell>
          <cell r="B1104" t="str">
            <v>ASL438</v>
          </cell>
          <cell r="C1104" t="str">
            <v/>
          </cell>
          <cell r="D1104" t="str">
            <v>Dome trainer 2</v>
          </cell>
          <cell r="E1104" t="str">
            <v>Balance Step</v>
          </cell>
          <cell r="F1104" t="str">
            <v>without handles</v>
          </cell>
          <cell r="H1104" t="str">
            <v>PIECE</v>
          </cell>
          <cell r="I1104">
            <v>22.35</v>
          </cell>
          <cell r="J1104">
            <v>0</v>
          </cell>
          <cell r="K1104">
            <v>0</v>
          </cell>
          <cell r="L1104">
            <v>0</v>
          </cell>
          <cell r="M1104" t="str">
            <v>LF</v>
          </cell>
          <cell r="N1104">
            <v>4.8372999999999999E-2</v>
          </cell>
          <cell r="O1104">
            <v>6.5</v>
          </cell>
        </row>
        <row r="1105">
          <cell r="A1105" t="str">
            <v>AZUNI</v>
          </cell>
          <cell r="B1105" t="str">
            <v>ASL435</v>
          </cell>
          <cell r="C1105" t="str">
            <v/>
          </cell>
          <cell r="D1105" t="str">
            <v>Dynair</v>
          </cell>
          <cell r="E1105" t="str">
            <v>Balance cushion</v>
          </cell>
          <cell r="F1105">
            <v>0</v>
          </cell>
          <cell r="H1105" t="str">
            <v>PIECE</v>
          </cell>
          <cell r="I1105">
            <v>5.78</v>
          </cell>
          <cell r="J1105">
            <v>0</v>
          </cell>
          <cell r="K1105">
            <v>0</v>
          </cell>
          <cell r="L1105">
            <v>0</v>
          </cell>
          <cell r="M1105" t="str">
            <v>LF</v>
          </cell>
          <cell r="N1105">
            <v>1.1231999999999999E-2</v>
          </cell>
          <cell r="O1105">
            <v>1.5</v>
          </cell>
        </row>
        <row r="1106">
          <cell r="A1106" t="str">
            <v>AZUNI</v>
          </cell>
          <cell r="B1106" t="str">
            <v>ASL752</v>
          </cell>
          <cell r="C1106">
            <v>1543</v>
          </cell>
          <cell r="D1106" t="str">
            <v>Echelle de vitesse</v>
          </cell>
          <cell r="E1106" t="str">
            <v>Adjustable Agility Ladder</v>
          </cell>
          <cell r="F1106" t="str">
            <v>4m</v>
          </cell>
          <cell r="H1106" t="str">
            <v>PIECE</v>
          </cell>
          <cell r="I1106">
            <v>7.97</v>
          </cell>
          <cell r="J1106">
            <v>0</v>
          </cell>
          <cell r="K1106">
            <v>0</v>
          </cell>
          <cell r="L1106">
            <v>0</v>
          </cell>
          <cell r="M1106" t="str">
            <v>LF</v>
          </cell>
          <cell r="N1106">
            <v>7.4843999999999996E-3</v>
          </cell>
          <cell r="O1106">
            <v>2.15</v>
          </cell>
        </row>
        <row r="1107">
          <cell r="A1107" t="str">
            <v>AZUNI</v>
          </cell>
          <cell r="B1107" t="str">
            <v>ASL912</v>
          </cell>
          <cell r="C1107">
            <v>0</v>
          </cell>
          <cell r="D1107" t="str">
            <v>Egg Ball</v>
          </cell>
          <cell r="E1107" t="str">
            <v>Peanut Gym Ball</v>
          </cell>
          <cell r="F1107" t="str">
            <v>45cm</v>
          </cell>
          <cell r="H1107" t="str">
            <v>PIECE</v>
          </cell>
          <cell r="I1107">
            <v>6.63</v>
          </cell>
          <cell r="J1107">
            <v>0</v>
          </cell>
          <cell r="K1107">
            <v>0</v>
          </cell>
          <cell r="L1107">
            <v>0</v>
          </cell>
          <cell r="M1107" t="str">
            <v>LF</v>
          </cell>
          <cell r="N1107">
            <v>3.4986666666666669E-3</v>
          </cell>
          <cell r="O1107">
            <v>1.2083333333333333</v>
          </cell>
        </row>
        <row r="1108">
          <cell r="A1108" t="str">
            <v>AZUNI</v>
          </cell>
          <cell r="B1108" t="str">
            <v>ASL912</v>
          </cell>
          <cell r="C1108">
            <v>0</v>
          </cell>
          <cell r="D1108" t="str">
            <v>Egg Ball</v>
          </cell>
          <cell r="E1108" t="str">
            <v>Peanut Gym Ball</v>
          </cell>
          <cell r="F1108" t="str">
            <v>45cm</v>
          </cell>
          <cell r="H1108" t="str">
            <v>PIECE</v>
          </cell>
          <cell r="I1108">
            <v>7.4</v>
          </cell>
          <cell r="J1108">
            <v>0</v>
          </cell>
          <cell r="K1108">
            <v>0</v>
          </cell>
          <cell r="L1108">
            <v>0</v>
          </cell>
          <cell r="M1108" t="str">
            <v>LF</v>
          </cell>
          <cell r="N1108">
            <v>3.4986666666666669E-3</v>
          </cell>
          <cell r="O1108">
            <v>1.3333333333333333</v>
          </cell>
        </row>
        <row r="1109">
          <cell r="A1109" t="str">
            <v>AZUNI</v>
          </cell>
          <cell r="B1109" t="str">
            <v>ASA071</v>
          </cell>
          <cell r="C1109">
            <v>1544</v>
          </cell>
          <cell r="D1109" t="str">
            <v>Elastiband</v>
          </cell>
          <cell r="E1109">
            <v>0</v>
          </cell>
          <cell r="F1109">
            <v>0</v>
          </cell>
          <cell r="H1109" t="str">
            <v>PIECE</v>
          </cell>
          <cell r="I1109">
            <v>2.12</v>
          </cell>
          <cell r="J1109">
            <v>0</v>
          </cell>
          <cell r="K1109">
            <v>0</v>
          </cell>
          <cell r="L1109">
            <v>0</v>
          </cell>
          <cell r="M1109" t="str">
            <v>LF</v>
          </cell>
          <cell r="N1109">
            <v>3.636E-4</v>
          </cell>
          <cell r="O1109">
            <v>0.2</v>
          </cell>
        </row>
        <row r="1110">
          <cell r="A1110" t="str">
            <v>AZUNI</v>
          </cell>
          <cell r="B1110" t="str">
            <v>ASA361</v>
          </cell>
          <cell r="C1110">
            <v>3712</v>
          </cell>
          <cell r="D1110" t="str">
            <v>Eva Yoga Roller</v>
          </cell>
          <cell r="E1110" t="str">
            <v>Foam roller</v>
          </cell>
          <cell r="F1110" t="str">
            <v>45 x 15cm</v>
          </cell>
          <cell r="H1110" t="str">
            <v>PIECE</v>
          </cell>
          <cell r="I1110">
            <v>13.49</v>
          </cell>
          <cell r="J1110">
            <v>0</v>
          </cell>
          <cell r="K1110">
            <v>0</v>
          </cell>
          <cell r="L1110">
            <v>0</v>
          </cell>
          <cell r="M1110" t="str">
            <v>LF</v>
          </cell>
          <cell r="N1110">
            <v>9.4847999999999998E-3</v>
          </cell>
          <cell r="O1110">
            <v>0.85</v>
          </cell>
        </row>
        <row r="1111">
          <cell r="A1111" t="str">
            <v>AZUNI</v>
          </cell>
          <cell r="B1111" t="str">
            <v>ASA361</v>
          </cell>
          <cell r="C1111" t="str">
            <v/>
          </cell>
          <cell r="D1111" t="str">
            <v>Eva Yoga Roller</v>
          </cell>
          <cell r="E1111" t="str">
            <v>Foam roller</v>
          </cell>
          <cell r="F1111" t="str">
            <v>45 x 15cm</v>
          </cell>
          <cell r="H1111" t="str">
            <v>PIECE</v>
          </cell>
          <cell r="I1111">
            <v>26.2</v>
          </cell>
          <cell r="J1111">
            <v>0</v>
          </cell>
          <cell r="K1111">
            <v>0</v>
          </cell>
          <cell r="L1111">
            <v>0</v>
          </cell>
          <cell r="M1111" t="str">
            <v>LF</v>
          </cell>
          <cell r="N1111">
            <v>2.2947749999999999E-2</v>
          </cell>
          <cell r="O1111">
            <v>1.9000000000000001</v>
          </cell>
        </row>
        <row r="1112">
          <cell r="A1112" t="str">
            <v>AZUNI</v>
          </cell>
          <cell r="B1112" t="str">
            <v>ASA326</v>
          </cell>
          <cell r="C1112" t="str">
            <v/>
          </cell>
          <cell r="D1112" t="str">
            <v>Eva Yoga Roller</v>
          </cell>
          <cell r="E1112" t="str">
            <v>Foam roller</v>
          </cell>
          <cell r="F1112" t="str">
            <v>45 x 15cm</v>
          </cell>
          <cell r="H1112" t="str">
            <v>PIECE</v>
          </cell>
          <cell r="I1112">
            <v>7.01</v>
          </cell>
          <cell r="J1112">
            <v>0</v>
          </cell>
          <cell r="K1112">
            <v>0</v>
          </cell>
          <cell r="L1112">
            <v>0</v>
          </cell>
          <cell r="M1112" t="str">
            <v>LF</v>
          </cell>
          <cell r="N1112">
            <v>7.0466249999999999E-3</v>
          </cell>
          <cell r="O1112">
            <v>0.79166666666666663</v>
          </cell>
        </row>
        <row r="1113">
          <cell r="A1113" t="str">
            <v>AZUNI</v>
          </cell>
          <cell r="B1113" t="str">
            <v>ASA326</v>
          </cell>
          <cell r="C1113" t="str">
            <v/>
          </cell>
          <cell r="D1113" t="str">
            <v>Eva Yoga Roller</v>
          </cell>
          <cell r="E1113" t="str">
            <v>Foam roller</v>
          </cell>
          <cell r="F1113" t="str">
            <v>45 x 15cm</v>
          </cell>
          <cell r="H1113" t="str">
            <v>PIECE</v>
          </cell>
          <cell r="I1113">
            <v>8.52</v>
          </cell>
          <cell r="J1113">
            <v>0</v>
          </cell>
          <cell r="K1113">
            <v>0</v>
          </cell>
          <cell r="L1113">
            <v>0</v>
          </cell>
          <cell r="M1113" t="str">
            <v>LF</v>
          </cell>
          <cell r="N1113">
            <v>6.4567708333333335E-3</v>
          </cell>
          <cell r="O1113">
            <v>0.79166666666666663</v>
          </cell>
        </row>
        <row r="1114">
          <cell r="A1114" t="str">
            <v>AZUNI</v>
          </cell>
          <cell r="B1114" t="str">
            <v>ASA326</v>
          </cell>
          <cell r="C1114" t="str">
            <v/>
          </cell>
          <cell r="D1114" t="str">
            <v>Eva Yoga Roller détachable</v>
          </cell>
          <cell r="E1114" t="str">
            <v xml:space="preserve">Detachable Massage Foam Roller (2 pcs) </v>
          </cell>
          <cell r="F1114" t="str">
            <v>With cap, connector and thread</v>
          </cell>
          <cell r="H1114" t="str">
            <v>PIECE</v>
          </cell>
          <cell r="I1114">
            <v>16.64</v>
          </cell>
          <cell r="J1114">
            <v>0</v>
          </cell>
          <cell r="K1114">
            <v>0</v>
          </cell>
          <cell r="L1114">
            <v>0</v>
          </cell>
          <cell r="M1114" t="str">
            <v>LF</v>
          </cell>
          <cell r="N1114">
            <v>1.5905583333333334E-2</v>
          </cell>
          <cell r="O1114">
            <v>1.5833333333333333</v>
          </cell>
        </row>
        <row r="1115">
          <cell r="A1115" t="str">
            <v>AZUNI</v>
          </cell>
          <cell r="B1115" t="str">
            <v>ASL043</v>
          </cell>
          <cell r="C1115" t="str">
            <v/>
          </cell>
          <cell r="D1115" t="str">
            <v>Fitball roller avec housse</v>
          </cell>
          <cell r="E1115" t="str">
            <v xml:space="preserve">Yoga Roller with Cover </v>
          </cell>
          <cell r="F1115" t="str">
            <v>85cm</v>
          </cell>
          <cell r="H1115" t="str">
            <v>PIECE</v>
          </cell>
          <cell r="I1115">
            <v>8.17</v>
          </cell>
          <cell r="J1115">
            <v>0</v>
          </cell>
          <cell r="K1115">
            <v>0</v>
          </cell>
          <cell r="L1115">
            <v>0</v>
          </cell>
          <cell r="M1115" t="str">
            <v>LF</v>
          </cell>
          <cell r="N1115">
            <v>4.1399999999999996E-3</v>
          </cell>
          <cell r="O1115">
            <v>1.3</v>
          </cell>
        </row>
        <row r="1116">
          <cell r="A1116" t="str">
            <v>AZUNI</v>
          </cell>
          <cell r="B1116" t="str">
            <v>ASL043</v>
          </cell>
          <cell r="C1116" t="str">
            <v/>
          </cell>
          <cell r="D1116" t="str">
            <v>Fitball roller sans housse</v>
          </cell>
          <cell r="E1116" t="str">
            <v xml:space="preserve">Yoga Roller W/O Cover </v>
          </cell>
          <cell r="F1116" t="str">
            <v>85cm</v>
          </cell>
          <cell r="H1116" t="str">
            <v>PIECE</v>
          </cell>
          <cell r="I1116">
            <v>6.4</v>
          </cell>
          <cell r="J1116">
            <v>0</v>
          </cell>
          <cell r="K1116">
            <v>0</v>
          </cell>
          <cell r="L1116">
            <v>0</v>
          </cell>
          <cell r="M1116" t="str">
            <v>LF</v>
          </cell>
          <cell r="N1116">
            <v>3.6800000000000001E-3</v>
          </cell>
          <cell r="O1116">
            <v>1.2</v>
          </cell>
        </row>
        <row r="1117">
          <cell r="A1117" t="str">
            <v>AZUNI</v>
          </cell>
          <cell r="B1117" t="str">
            <v>ASL502</v>
          </cell>
          <cell r="C1117" t="str">
            <v/>
          </cell>
          <cell r="D1117" t="str">
            <v>Fitness ring scratch</v>
          </cell>
          <cell r="E1117" t="str">
            <v>Ankle Strap</v>
          </cell>
          <cell r="F1117" t="str">
            <v>11mmx2mmx91cm</v>
          </cell>
          <cell r="H1117" t="str">
            <v>PIECE</v>
          </cell>
          <cell r="I1117">
            <v>3.09</v>
          </cell>
          <cell r="J1117">
            <v>0</v>
          </cell>
          <cell r="K1117">
            <v>0</v>
          </cell>
          <cell r="L1117">
            <v>0</v>
          </cell>
          <cell r="M1117" t="str">
            <v>LF</v>
          </cell>
          <cell r="N1117">
            <v>1.27041875E-3</v>
          </cell>
          <cell r="O1117">
            <v>0.13750000000000001</v>
          </cell>
        </row>
        <row r="1118">
          <cell r="A1118" t="str">
            <v>AZUNI</v>
          </cell>
          <cell r="B1118" t="str">
            <v>ASL467</v>
          </cell>
          <cell r="C1118">
            <v>2351</v>
          </cell>
          <cell r="D1118" t="str">
            <v>Fitness Tube</v>
          </cell>
          <cell r="E1118" t="str">
            <v>Latex Tube</v>
          </cell>
          <cell r="F1118" t="str">
            <v>Light</v>
          </cell>
          <cell r="H1118" t="str">
            <v>PIECE</v>
          </cell>
          <cell r="I1118">
            <v>2.7</v>
          </cell>
          <cell r="J1118">
            <v>0</v>
          </cell>
          <cell r="K1118">
            <v>0</v>
          </cell>
          <cell r="L1118">
            <v>0</v>
          </cell>
          <cell r="M1118" t="str">
            <v>LF</v>
          </cell>
          <cell r="N1118">
            <v>2.7050400000000001E-3</v>
          </cell>
          <cell r="O1118">
            <v>0.14000000000000001</v>
          </cell>
        </row>
        <row r="1119">
          <cell r="A1119" t="str">
            <v>AZUNI</v>
          </cell>
          <cell r="B1119" t="str">
            <v>ASL467</v>
          </cell>
          <cell r="C1119">
            <v>2353</v>
          </cell>
          <cell r="D1119" t="str">
            <v>Fitness Tube</v>
          </cell>
          <cell r="E1119" t="str">
            <v>Latex Tube</v>
          </cell>
          <cell r="F1119" t="str">
            <v>Light</v>
          </cell>
          <cell r="H1119" t="str">
            <v>PIECE</v>
          </cell>
          <cell r="I1119">
            <v>3.08</v>
          </cell>
          <cell r="J1119">
            <v>0</v>
          </cell>
          <cell r="K1119">
            <v>0</v>
          </cell>
          <cell r="L1119">
            <v>0</v>
          </cell>
          <cell r="M1119" t="str">
            <v>LF</v>
          </cell>
          <cell r="N1119">
            <v>2.7050400000000001E-3</v>
          </cell>
          <cell r="O1119">
            <v>0.15</v>
          </cell>
        </row>
        <row r="1120">
          <cell r="A1120" t="str">
            <v>AZUNI</v>
          </cell>
          <cell r="B1120" t="str">
            <v>ASL467</v>
          </cell>
          <cell r="C1120">
            <v>1556</v>
          </cell>
          <cell r="D1120" t="str">
            <v>Fitness Tube</v>
          </cell>
          <cell r="E1120" t="str">
            <v>Latex Tube</v>
          </cell>
          <cell r="F1120" t="str">
            <v>Light</v>
          </cell>
          <cell r="H1120" t="str">
            <v>PIECE</v>
          </cell>
          <cell r="I1120">
            <v>2.77</v>
          </cell>
          <cell r="J1120">
            <v>0</v>
          </cell>
          <cell r="K1120">
            <v>0</v>
          </cell>
          <cell r="L1120">
            <v>0</v>
          </cell>
          <cell r="M1120" t="str">
            <v>LF</v>
          </cell>
          <cell r="N1120">
            <v>2.7050400000000001E-3</v>
          </cell>
          <cell r="O1120">
            <v>0.17</v>
          </cell>
        </row>
        <row r="1121">
          <cell r="A1121" t="str">
            <v>AZUNI</v>
          </cell>
          <cell r="B1121" t="str">
            <v>ASL585</v>
          </cell>
          <cell r="C1121" t="str">
            <v/>
          </cell>
          <cell r="D1121" t="str">
            <v>Fitness Tube Pro</v>
          </cell>
          <cell r="E1121" t="str">
            <v>Resistance Tube with cover</v>
          </cell>
          <cell r="F1121" t="str">
            <v>1,5mm, yellow</v>
          </cell>
          <cell r="H1121" t="str">
            <v>PIECE</v>
          </cell>
          <cell r="I1121">
            <v>4.91</v>
          </cell>
          <cell r="J1121">
            <v>0</v>
          </cell>
          <cell r="K1121">
            <v>0</v>
          </cell>
          <cell r="L1121">
            <v>0</v>
          </cell>
          <cell r="M1121" t="str">
            <v>LF</v>
          </cell>
          <cell r="N1121">
            <v>3.3150000000000002E-3</v>
          </cell>
          <cell r="O1121">
            <v>0.33333333333333331</v>
          </cell>
        </row>
        <row r="1122">
          <cell r="A1122" t="str">
            <v>AZUNI</v>
          </cell>
          <cell r="B1122" t="str">
            <v>ASL585</v>
          </cell>
          <cell r="C1122" t="str">
            <v/>
          </cell>
          <cell r="D1122" t="str">
            <v>Fitness Tube Pro</v>
          </cell>
          <cell r="E1122" t="str">
            <v>Resistance Tube with cover</v>
          </cell>
          <cell r="F1122" t="str">
            <v>1,5mm, yellow</v>
          </cell>
          <cell r="H1122" t="str">
            <v>PIECE</v>
          </cell>
          <cell r="I1122">
            <v>5.3</v>
          </cell>
          <cell r="J1122">
            <v>0</v>
          </cell>
          <cell r="K1122">
            <v>0</v>
          </cell>
          <cell r="L1122">
            <v>0</v>
          </cell>
          <cell r="M1122" t="str">
            <v>LF</v>
          </cell>
          <cell r="N1122">
            <v>3.3150000000000002E-3</v>
          </cell>
          <cell r="O1122">
            <v>0.33333333333333331</v>
          </cell>
        </row>
        <row r="1123">
          <cell r="A1123" t="str">
            <v>AZUNI</v>
          </cell>
          <cell r="B1123" t="str">
            <v>ASL585</v>
          </cell>
          <cell r="C1123" t="str">
            <v/>
          </cell>
          <cell r="D1123" t="str">
            <v>Fitness Tube Pro</v>
          </cell>
          <cell r="E1123" t="str">
            <v>Resistance Tube with cover</v>
          </cell>
          <cell r="F1123" t="str">
            <v>1,5mm, yellow</v>
          </cell>
          <cell r="H1123" t="str">
            <v>PIECE</v>
          </cell>
          <cell r="I1123">
            <v>5.87</v>
          </cell>
          <cell r="J1123">
            <v>0</v>
          </cell>
          <cell r="K1123">
            <v>0</v>
          </cell>
          <cell r="L1123">
            <v>0</v>
          </cell>
          <cell r="M1123" t="str">
            <v>LF</v>
          </cell>
          <cell r="N1123">
            <v>3.3150000000000002E-3</v>
          </cell>
          <cell r="O1123">
            <v>0.3611111111111111</v>
          </cell>
        </row>
        <row r="1124">
          <cell r="A1124" t="str">
            <v>AZUNI</v>
          </cell>
          <cell r="B1124" t="str">
            <v>ASF008</v>
          </cell>
          <cell r="C1124">
            <v>2789</v>
          </cell>
          <cell r="D1124" t="str">
            <v>Fitness Tube Plat Light</v>
          </cell>
          <cell r="E1124" t="str">
            <v>Resistance Strap</v>
          </cell>
          <cell r="F1124" t="str">
            <v>Red(Light)</v>
          </cell>
          <cell r="H1124" t="str">
            <v>PIECE</v>
          </cell>
          <cell r="I1124">
            <v>3.46</v>
          </cell>
          <cell r="J1124">
            <v>0</v>
          </cell>
          <cell r="K1124">
            <v>0</v>
          </cell>
          <cell r="L1124">
            <v>0</v>
          </cell>
          <cell r="M1124" t="str">
            <v>LF</v>
          </cell>
          <cell r="N1124">
            <v>2.7050400000000001E-3</v>
          </cell>
          <cell r="O1124">
            <v>0.14000000000000001</v>
          </cell>
        </row>
        <row r="1125">
          <cell r="A1125" t="str">
            <v>AZUNI</v>
          </cell>
          <cell r="B1125" t="str">
            <v>ASF008</v>
          </cell>
          <cell r="C1125">
            <v>2790</v>
          </cell>
          <cell r="D1125" t="str">
            <v>Fitness Tube Plat Medium</v>
          </cell>
          <cell r="E1125" t="str">
            <v>Resistance Strap</v>
          </cell>
          <cell r="F1125" t="str">
            <v>Blue(Medium)</v>
          </cell>
          <cell r="H1125" t="str">
            <v>PIECE</v>
          </cell>
          <cell r="I1125">
            <v>3.64</v>
          </cell>
          <cell r="J1125">
            <v>0</v>
          </cell>
          <cell r="K1125">
            <v>0</v>
          </cell>
          <cell r="L1125">
            <v>0</v>
          </cell>
          <cell r="M1125" t="str">
            <v>LF</v>
          </cell>
          <cell r="N1125">
            <v>2.7050400000000001E-3</v>
          </cell>
          <cell r="O1125">
            <v>0.15</v>
          </cell>
        </row>
        <row r="1126">
          <cell r="A1126" t="str">
            <v>AZUNI</v>
          </cell>
          <cell r="B1126" t="str">
            <v>ASF008</v>
          </cell>
          <cell r="C1126" t="str">
            <v/>
          </cell>
          <cell r="D1126" t="str">
            <v>Fitness Tube Plat Strong</v>
          </cell>
          <cell r="E1126" t="str">
            <v>Resistance Strap</v>
          </cell>
          <cell r="F1126" t="str">
            <v>Black(Heavy)</v>
          </cell>
          <cell r="H1126" t="str">
            <v>PIECE</v>
          </cell>
          <cell r="I1126">
            <v>3.73</v>
          </cell>
          <cell r="J1126">
            <v>0</v>
          </cell>
          <cell r="K1126">
            <v>0</v>
          </cell>
          <cell r="L1126">
            <v>0</v>
          </cell>
          <cell r="M1126" t="str">
            <v>LF</v>
          </cell>
          <cell r="N1126">
            <v>3.1698333333333335E-3</v>
          </cell>
          <cell r="O1126">
            <v>0.5</v>
          </cell>
        </row>
        <row r="1127">
          <cell r="A1127" t="str">
            <v>AZUNI</v>
          </cell>
          <cell r="B1127" t="str">
            <v>ASA201</v>
          </cell>
          <cell r="C1127">
            <v>0</v>
          </cell>
          <cell r="D1127" t="str">
            <v>Flex Bar</v>
          </cell>
          <cell r="E1127" t="str">
            <v>FLEX BAR</v>
          </cell>
          <cell r="F1127" t="str">
            <v>Dévissable</v>
          </cell>
          <cell r="H1127" t="str">
            <v>PIECE</v>
          </cell>
          <cell r="I1127">
            <v>5.2</v>
          </cell>
          <cell r="J1127">
            <v>0</v>
          </cell>
          <cell r="K1127">
            <v>0</v>
          </cell>
          <cell r="L1127">
            <v>0</v>
          </cell>
          <cell r="M1127" t="str">
            <v>LF</v>
          </cell>
          <cell r="N1127">
            <v>6.7008333333333329E-3</v>
          </cell>
          <cell r="O1127">
            <v>0.75</v>
          </cell>
        </row>
        <row r="1128">
          <cell r="A1128" t="str">
            <v>AZUNI</v>
          </cell>
          <cell r="B1128" t="str">
            <v>ASA359</v>
          </cell>
          <cell r="C1128">
            <v>0</v>
          </cell>
          <cell r="D1128" t="str">
            <v>Flex bar theraband</v>
          </cell>
          <cell r="E1128" t="str">
            <v>Bend &amp; Twist Bar</v>
          </cell>
          <cell r="F1128" t="str">
            <v>light - yellow</v>
          </cell>
          <cell r="H1128" t="str">
            <v>PIECE</v>
          </cell>
          <cell r="I1128">
            <v>3.7</v>
          </cell>
          <cell r="J1128">
            <v>0</v>
          </cell>
          <cell r="K1128">
            <v>0</v>
          </cell>
          <cell r="L1128">
            <v>0</v>
          </cell>
          <cell r="M1128" t="str">
            <v>LF</v>
          </cell>
          <cell r="N1128">
            <v>5.0000000000000001E-4</v>
          </cell>
          <cell r="O1128">
            <v>0.25</v>
          </cell>
        </row>
        <row r="1129">
          <cell r="A1129" t="str">
            <v>AZUNI</v>
          </cell>
          <cell r="B1129" t="str">
            <v>ASA359</v>
          </cell>
          <cell r="C1129" t="str">
            <v/>
          </cell>
          <cell r="D1129" t="str">
            <v>Flex bar theraband</v>
          </cell>
          <cell r="E1129" t="str">
            <v>Bend &amp; Twist Bar</v>
          </cell>
          <cell r="F1129" t="str">
            <v>light - yellow</v>
          </cell>
          <cell r="H1129" t="str">
            <v>PIECE</v>
          </cell>
          <cell r="I1129">
            <v>3.7</v>
          </cell>
          <cell r="J1129">
            <v>0</v>
          </cell>
          <cell r="K1129">
            <v>0</v>
          </cell>
          <cell r="L1129">
            <v>0</v>
          </cell>
          <cell r="M1129" t="str">
            <v>LF</v>
          </cell>
          <cell r="N1129">
            <v>5.0000000000000001E-4</v>
          </cell>
          <cell r="O1129">
            <v>0.27500000000000002</v>
          </cell>
        </row>
        <row r="1130">
          <cell r="A1130" t="str">
            <v>AZUNI</v>
          </cell>
          <cell r="B1130" t="str">
            <v>ASA359</v>
          </cell>
          <cell r="C1130">
            <v>0</v>
          </cell>
          <cell r="D1130" t="str">
            <v>Flex bar theraband</v>
          </cell>
          <cell r="E1130" t="str">
            <v>Bend &amp; Twist Bar</v>
          </cell>
          <cell r="F1130" t="str">
            <v>light - yellow</v>
          </cell>
          <cell r="H1130" t="str">
            <v>PIECE</v>
          </cell>
          <cell r="I1130">
            <v>3.7</v>
          </cell>
          <cell r="J1130">
            <v>0</v>
          </cell>
          <cell r="K1130">
            <v>0</v>
          </cell>
          <cell r="L1130">
            <v>0</v>
          </cell>
          <cell r="M1130" t="str">
            <v>LF</v>
          </cell>
          <cell r="N1130">
            <v>5.0000000000000001E-4</v>
          </cell>
          <cell r="O1130">
            <v>0.31666666666666665</v>
          </cell>
        </row>
        <row r="1131">
          <cell r="A1131" t="str">
            <v>AZUNI</v>
          </cell>
          <cell r="B1131" t="str">
            <v>ASA347</v>
          </cell>
          <cell r="C1131" t="str">
            <v/>
          </cell>
          <cell r="D1131" t="str">
            <v>Foam Roller</v>
          </cell>
          <cell r="E1131" t="str">
            <v>Eva Foam Roller w/o massage dot</v>
          </cell>
          <cell r="F1131" t="str">
            <v>90x15cm</v>
          </cell>
          <cell r="H1131" t="str">
            <v>PIECE</v>
          </cell>
          <cell r="I1131">
            <v>7.2</v>
          </cell>
          <cell r="J1131">
            <v>0</v>
          </cell>
          <cell r="K1131">
            <v>0</v>
          </cell>
          <cell r="L1131">
            <v>0</v>
          </cell>
          <cell r="M1131" t="str">
            <v>LF</v>
          </cell>
          <cell r="N1131">
            <v>7.0466249999999999E-3</v>
          </cell>
          <cell r="O1131">
            <v>0.79166666666666663</v>
          </cell>
        </row>
        <row r="1132">
          <cell r="A1132" t="str">
            <v>AZUNI</v>
          </cell>
          <cell r="B1132" t="str">
            <v>ASL958</v>
          </cell>
          <cell r="C1132" t="str">
            <v/>
          </cell>
          <cell r="D1132" t="str">
            <v>Foam Roller</v>
          </cell>
          <cell r="E1132" t="str">
            <v>Eva Foam Roller w/o massage dot</v>
          </cell>
          <cell r="F1132" t="str">
            <v>90x15cm</v>
          </cell>
          <cell r="H1132" t="str">
            <v>PIECE</v>
          </cell>
          <cell r="I1132">
            <v>6.51</v>
          </cell>
          <cell r="J1132">
            <v>0</v>
          </cell>
          <cell r="K1132">
            <v>0</v>
          </cell>
          <cell r="L1132">
            <v>0</v>
          </cell>
          <cell r="M1132" t="str">
            <v>LF</v>
          </cell>
          <cell r="N1132">
            <v>1.1781333333333333E-2</v>
          </cell>
          <cell r="O1132">
            <v>0.40833333333333299</v>
          </cell>
        </row>
        <row r="1133">
          <cell r="A1133" t="str">
            <v>AZUNI</v>
          </cell>
          <cell r="B1133" t="str">
            <v>ASL958</v>
          </cell>
          <cell r="C1133">
            <v>1560</v>
          </cell>
          <cell r="D1133" t="str">
            <v>Foam Roller Bleu Avec Picots</v>
          </cell>
          <cell r="E1133" t="str">
            <v>Foam roller</v>
          </cell>
          <cell r="F1133" t="str">
            <v>90x15cm - blue</v>
          </cell>
          <cell r="H1133" t="str">
            <v>PIECE</v>
          </cell>
          <cell r="I1133">
            <v>11.2</v>
          </cell>
          <cell r="J1133">
            <v>0</v>
          </cell>
          <cell r="K1133">
            <v>0</v>
          </cell>
          <cell r="L1133">
            <v>0</v>
          </cell>
          <cell r="M1133" t="str">
            <v>LF</v>
          </cell>
          <cell r="N1133">
            <v>2.4069279999999998E-2</v>
          </cell>
          <cell r="O1133">
            <v>0.81666666666666676</v>
          </cell>
        </row>
        <row r="1134">
          <cell r="A1134" t="str">
            <v>AZUNI</v>
          </cell>
          <cell r="B1134" t="str">
            <v>ASL958</v>
          </cell>
          <cell r="C1134" t="str">
            <v/>
          </cell>
          <cell r="D1134" t="str">
            <v>Boîte couleur foam roller</v>
          </cell>
          <cell r="E1134" t="str">
            <v>Colorbox for foam roller</v>
          </cell>
          <cell r="F1134" t="str">
            <v>Colorbox</v>
          </cell>
          <cell r="H1134" t="str">
            <v>PIECE</v>
          </cell>
          <cell r="I1134">
            <v>1.17</v>
          </cell>
          <cell r="J1134">
            <v>0</v>
          </cell>
          <cell r="K1134">
            <v>0</v>
          </cell>
          <cell r="L1134">
            <v>0</v>
          </cell>
          <cell r="M1134" t="str">
            <v>LF</v>
          </cell>
          <cell r="N1134">
            <v>2.3562666666666666E-2</v>
          </cell>
          <cell r="O1134">
            <v>0.81666666666666676</v>
          </cell>
        </row>
        <row r="1135">
          <cell r="A1135" t="str">
            <v>AZUNI</v>
          </cell>
          <cell r="B1135" t="str">
            <v>ASL043</v>
          </cell>
          <cell r="C1135" t="str">
            <v/>
          </cell>
          <cell r="D1135" t="str">
            <v>Foam Roller gonflable sans cover</v>
          </cell>
          <cell r="E1135" t="str">
            <v>Yoga Roller without cover</v>
          </cell>
          <cell r="F1135" t="str">
            <v>Size:Φ6" x 85(L)cm</v>
          </cell>
          <cell r="H1135" t="str">
            <v>PIECE</v>
          </cell>
          <cell r="I1135">
            <v>6.09</v>
          </cell>
          <cell r="J1135">
            <v>0</v>
          </cell>
          <cell r="K1135">
            <v>0</v>
          </cell>
          <cell r="L1135">
            <v>0</v>
          </cell>
          <cell r="M1135" t="str">
            <v>LF</v>
          </cell>
          <cell r="N1135">
            <v>1.1781333333333333E-2</v>
          </cell>
          <cell r="O1135">
            <v>0.40833333333333299</v>
          </cell>
        </row>
        <row r="1136">
          <cell r="A1136" t="str">
            <v>AZUNI</v>
          </cell>
          <cell r="B1136" t="str">
            <v>ASL043</v>
          </cell>
          <cell r="C1136" t="str">
            <v/>
          </cell>
          <cell r="D1136" t="str">
            <v>Foam Roller gonflable avec cover</v>
          </cell>
          <cell r="E1136" t="str">
            <v>Yoga Roller with cover</v>
          </cell>
          <cell r="F1136" t="str">
            <v>Size:Φ6" x 85(L)cm</v>
          </cell>
          <cell r="H1136" t="str">
            <v>PIECE</v>
          </cell>
          <cell r="I1136">
            <v>7.77</v>
          </cell>
          <cell r="J1136">
            <v>0</v>
          </cell>
          <cell r="K1136">
            <v>0</v>
          </cell>
          <cell r="L1136">
            <v>0</v>
          </cell>
          <cell r="M1136" t="str">
            <v>LF</v>
          </cell>
          <cell r="N1136">
            <v>1.1781333333333333E-2</v>
          </cell>
          <cell r="O1136">
            <v>0.40833333333333299</v>
          </cell>
        </row>
        <row r="1137">
          <cell r="A1137" t="str">
            <v>AZUNI</v>
          </cell>
          <cell r="B1137" t="str">
            <v>ASL895</v>
          </cell>
          <cell r="C1137" t="str">
            <v/>
          </cell>
          <cell r="D1137" t="str">
            <v>Foot Stretcher</v>
          </cell>
          <cell r="E1137" t="str">
            <v>Stretcher</v>
          </cell>
          <cell r="F1137">
            <v>0</v>
          </cell>
          <cell r="H1137" t="str">
            <v>PIECE</v>
          </cell>
          <cell r="I1137">
            <v>6.28</v>
          </cell>
          <cell r="J1137">
            <v>0</v>
          </cell>
          <cell r="K1137">
            <v>0</v>
          </cell>
          <cell r="L1137">
            <v>0</v>
          </cell>
          <cell r="M1137" t="str">
            <v>LF</v>
          </cell>
          <cell r="N1137">
            <v>5.0799999999999994E-3</v>
          </cell>
          <cell r="O1137">
            <v>0.7</v>
          </cell>
        </row>
        <row r="1138">
          <cell r="A1138" t="str">
            <v>AZUNI</v>
          </cell>
          <cell r="B1138" t="str">
            <v>ASA102</v>
          </cell>
          <cell r="C1138" t="str">
            <v/>
          </cell>
          <cell r="D1138" t="str">
            <v>Gants lestés</v>
          </cell>
          <cell r="E1138" t="str">
            <v>Weight Glove</v>
          </cell>
          <cell r="F1138" t="str">
            <v>0,5x2</v>
          </cell>
          <cell r="H1138" t="str">
            <v>PAIRE</v>
          </cell>
          <cell r="I1138">
            <v>5.78</v>
          </cell>
          <cell r="J1138">
            <v>0</v>
          </cell>
          <cell r="K1138">
            <v>0</v>
          </cell>
          <cell r="L1138">
            <v>0</v>
          </cell>
          <cell r="M1138" t="str">
            <v>LF</v>
          </cell>
          <cell r="N1138">
            <v>1.6057999999999999E-3</v>
          </cell>
          <cell r="O1138">
            <v>1.05</v>
          </cell>
        </row>
        <row r="1139">
          <cell r="A1139" t="str">
            <v>AZUNI</v>
          </cell>
          <cell r="B1139" t="str">
            <v>ASL472</v>
          </cell>
          <cell r="C1139" t="str">
            <v/>
          </cell>
          <cell r="D1139" t="str">
            <v>Gilet Lesté</v>
          </cell>
          <cell r="E1139" t="str">
            <v>Weighted Vest</v>
          </cell>
          <cell r="F1139" t="str">
            <v>10kgs</v>
          </cell>
          <cell r="H1139" t="str">
            <v>PIECE</v>
          </cell>
          <cell r="I1139">
            <v>46.38</v>
          </cell>
          <cell r="J1139">
            <v>0</v>
          </cell>
          <cell r="K1139">
            <v>0</v>
          </cell>
          <cell r="L1139">
            <v>0</v>
          </cell>
          <cell r="M1139" t="str">
            <v>LF</v>
          </cell>
          <cell r="N1139">
            <v>1.54790625E-2</v>
          </cell>
          <cell r="O1139">
            <v>10.5</v>
          </cell>
        </row>
        <row r="1140">
          <cell r="A1140" t="str">
            <v>AZUNI</v>
          </cell>
          <cell r="B1140" t="str">
            <v>ASL503</v>
          </cell>
          <cell r="C1140" t="str">
            <v/>
          </cell>
          <cell r="D1140" t="str">
            <v>Gilet Lesté</v>
          </cell>
          <cell r="E1140" t="str">
            <v>Weighted Vest</v>
          </cell>
          <cell r="F1140" t="str">
            <v>10kgs</v>
          </cell>
          <cell r="H1140" t="str">
            <v>PIECE</v>
          </cell>
          <cell r="I1140">
            <v>45.73</v>
          </cell>
          <cell r="J1140">
            <v>0</v>
          </cell>
          <cell r="K1140">
            <v>0</v>
          </cell>
          <cell r="L1140">
            <v>0</v>
          </cell>
          <cell r="M1140" t="str">
            <v>LF</v>
          </cell>
          <cell r="N1140">
            <v>1.17705E-2</v>
          </cell>
          <cell r="O1140">
            <v>10.5</v>
          </cell>
        </row>
        <row r="1141">
          <cell r="A1141" t="str">
            <v>AZUNI</v>
          </cell>
          <cell r="B1141" t="str">
            <v>ASA255</v>
          </cell>
          <cell r="C1141">
            <v>4013</v>
          </cell>
          <cell r="D1141" t="str">
            <v>Glide</v>
          </cell>
          <cell r="E1141" t="str">
            <v xml:space="preserve">Power Glide Discs </v>
          </cell>
          <cell r="F1141" t="str">
            <v xml:space="preserve"> Size : 7"                                </v>
          </cell>
          <cell r="H1141" t="str">
            <v>PAIRE</v>
          </cell>
          <cell r="I1141">
            <v>2.0099999999999998</v>
          </cell>
          <cell r="J1141">
            <v>0</v>
          </cell>
          <cell r="K1141">
            <v>0</v>
          </cell>
          <cell r="L1141">
            <v>0</v>
          </cell>
          <cell r="M1141" t="str">
            <v>LF</v>
          </cell>
          <cell r="N1141">
            <v>1.0625999999999999E-3</v>
          </cell>
          <cell r="O1141">
            <v>0.12</v>
          </cell>
        </row>
        <row r="1142">
          <cell r="A1142" t="str">
            <v>AZUNI</v>
          </cell>
          <cell r="B1142" t="str">
            <v>ASA179</v>
          </cell>
          <cell r="C1142">
            <v>0</v>
          </cell>
          <cell r="D1142" t="str">
            <v>Gymstick</v>
          </cell>
          <cell r="E1142" t="str">
            <v>Gymstick</v>
          </cell>
          <cell r="F1142" t="str">
            <v>Light</v>
          </cell>
          <cell r="H1142" t="str">
            <v>PIECE</v>
          </cell>
          <cell r="I1142">
            <v>6.17</v>
          </cell>
          <cell r="J1142">
            <v>0</v>
          </cell>
          <cell r="K1142">
            <v>0</v>
          </cell>
          <cell r="L1142">
            <v>0</v>
          </cell>
          <cell r="M1142" t="str">
            <v>LF</v>
          </cell>
          <cell r="N1142">
            <v>4.9328125000000006E-3</v>
          </cell>
          <cell r="O1142">
            <v>0.66666666666666663</v>
          </cell>
        </row>
        <row r="1143">
          <cell r="A1143" t="str">
            <v>AZUNI</v>
          </cell>
          <cell r="B1143" t="str">
            <v>ASA179</v>
          </cell>
          <cell r="C1143">
            <v>0</v>
          </cell>
          <cell r="D1143" t="str">
            <v>Gymstick</v>
          </cell>
          <cell r="E1143" t="str">
            <v>Gymstick</v>
          </cell>
          <cell r="F1143" t="str">
            <v>Light</v>
          </cell>
          <cell r="H1143" t="str">
            <v>PIECE</v>
          </cell>
          <cell r="I1143">
            <v>6.86</v>
          </cell>
          <cell r="J1143">
            <v>0</v>
          </cell>
          <cell r="K1143">
            <v>0</v>
          </cell>
          <cell r="L1143">
            <v>0</v>
          </cell>
          <cell r="M1143" t="str">
            <v>LF</v>
          </cell>
          <cell r="N1143">
            <v>6.3765624999999994E-3</v>
          </cell>
          <cell r="O1143">
            <v>0.83333333333333337</v>
          </cell>
        </row>
        <row r="1144">
          <cell r="A1144" t="str">
            <v>AZUNI</v>
          </cell>
          <cell r="B1144" t="str">
            <v>ASL752</v>
          </cell>
          <cell r="C1144">
            <v>1576</v>
          </cell>
          <cell r="D1144" t="str">
            <v>Haies</v>
          </cell>
          <cell r="E1144" t="str">
            <v>Jump Hurdle</v>
          </cell>
          <cell r="F1144" t="str">
            <v>15cm</v>
          </cell>
          <cell r="H1144" t="str">
            <v>PIECE</v>
          </cell>
          <cell r="I1144">
            <v>2.31</v>
          </cell>
          <cell r="J1144">
            <v>0</v>
          </cell>
          <cell r="K1144">
            <v>0</v>
          </cell>
          <cell r="L1144">
            <v>0</v>
          </cell>
          <cell r="M1144" t="str">
            <v>LF</v>
          </cell>
          <cell r="N1144">
            <v>2.2880000000000001E-3</v>
          </cell>
          <cell r="O1144">
            <v>0.24</v>
          </cell>
        </row>
        <row r="1145">
          <cell r="A1145" t="str">
            <v>AZUNI</v>
          </cell>
          <cell r="B1145" t="str">
            <v>ASL753</v>
          </cell>
          <cell r="C1145">
            <v>1577</v>
          </cell>
          <cell r="D1145" t="str">
            <v>Haies</v>
          </cell>
          <cell r="E1145" t="str">
            <v>Jump Hurdle</v>
          </cell>
          <cell r="F1145" t="str">
            <v>15cm</v>
          </cell>
          <cell r="H1145" t="str">
            <v>PIECE</v>
          </cell>
          <cell r="I1145">
            <v>2.7</v>
          </cell>
          <cell r="J1145">
            <v>0</v>
          </cell>
          <cell r="K1145">
            <v>0</v>
          </cell>
          <cell r="L1145">
            <v>0</v>
          </cell>
          <cell r="M1145" t="str">
            <v>LF</v>
          </cell>
          <cell r="N1145">
            <v>4.0039999999999997E-3</v>
          </cell>
          <cell r="O1145">
            <v>0.4</v>
          </cell>
        </row>
        <row r="1146">
          <cell r="A1146" t="str">
            <v>AZUNI</v>
          </cell>
          <cell r="B1146" t="str">
            <v>ASL754</v>
          </cell>
          <cell r="C1146">
            <v>1578</v>
          </cell>
          <cell r="D1146" t="str">
            <v>Haies</v>
          </cell>
          <cell r="E1146" t="str">
            <v>Jump Hurdle</v>
          </cell>
          <cell r="F1146" t="str">
            <v>15cm</v>
          </cell>
          <cell r="H1146" t="str">
            <v>PIECE</v>
          </cell>
          <cell r="I1146">
            <v>3.27</v>
          </cell>
          <cell r="J1146">
            <v>0</v>
          </cell>
          <cell r="K1146">
            <v>0</v>
          </cell>
          <cell r="L1146">
            <v>0</v>
          </cell>
          <cell r="M1146" t="str">
            <v>LF</v>
          </cell>
          <cell r="N1146">
            <v>4.1913599999999999E-3</v>
          </cell>
          <cell r="O1146">
            <v>0.48</v>
          </cell>
        </row>
        <row r="1147">
          <cell r="A1147" t="str">
            <v>AZUNI</v>
          </cell>
          <cell r="B1147" t="str">
            <v>ASA057</v>
          </cell>
          <cell r="C1147">
            <v>2993</v>
          </cell>
          <cell r="D1147" t="str">
            <v>Haltères vinyles</v>
          </cell>
          <cell r="E1147" t="str">
            <v>Dumbble with PVC dipping</v>
          </cell>
          <cell r="F1147" t="str">
            <v>2x0,5Kgs</v>
          </cell>
          <cell r="H1147" t="str">
            <v>PAIRE</v>
          </cell>
          <cell r="I1147">
            <v>2.08</v>
          </cell>
          <cell r="J1147">
            <v>0</v>
          </cell>
          <cell r="K1147">
            <v>0</v>
          </cell>
          <cell r="L1147">
            <v>0</v>
          </cell>
          <cell r="M1147" t="str">
            <v>LF</v>
          </cell>
          <cell r="N1147">
            <v>1.3055555555555555E-3</v>
          </cell>
          <cell r="O1147">
            <v>0.52</v>
          </cell>
        </row>
        <row r="1148">
          <cell r="A1148" t="str">
            <v>AZUNI</v>
          </cell>
          <cell r="B1148" t="str">
            <v>ASA057</v>
          </cell>
          <cell r="C1148">
            <v>1616</v>
          </cell>
          <cell r="D1148" t="str">
            <v>Haltères vinyles</v>
          </cell>
          <cell r="E1148" t="str">
            <v>Dumbble with PVC dipping</v>
          </cell>
          <cell r="F1148" t="str">
            <v>2x0,5Kgs</v>
          </cell>
          <cell r="H1148" t="str">
            <v>PAIRE</v>
          </cell>
          <cell r="I1148">
            <v>3.55</v>
          </cell>
          <cell r="J1148">
            <v>0</v>
          </cell>
          <cell r="K1148">
            <v>0</v>
          </cell>
          <cell r="L1148">
            <v>0</v>
          </cell>
          <cell r="M1148" t="str">
            <v>LF</v>
          </cell>
          <cell r="N1148">
            <v>1.1214953271028037E-3</v>
          </cell>
          <cell r="O1148">
            <v>1.0429999999999999</v>
          </cell>
        </row>
        <row r="1149">
          <cell r="A1149" t="str">
            <v>AZUNI</v>
          </cell>
          <cell r="B1149" t="str">
            <v>ASA057</v>
          </cell>
          <cell r="C1149" t="str">
            <v/>
          </cell>
          <cell r="D1149" t="str">
            <v>Haltères vinyles</v>
          </cell>
          <cell r="E1149" t="str">
            <v>Dumbble with PVC dipping</v>
          </cell>
          <cell r="F1149" t="str">
            <v>2x0,5Kgs</v>
          </cell>
          <cell r="H1149" t="str">
            <v>PAIRE</v>
          </cell>
          <cell r="I1149">
            <v>4.93</v>
          </cell>
          <cell r="J1149">
            <v>0</v>
          </cell>
          <cell r="K1149">
            <v>0</v>
          </cell>
          <cell r="L1149">
            <v>0</v>
          </cell>
          <cell r="M1149" t="str">
            <v>LF</v>
          </cell>
          <cell r="N1149">
            <v>1.6873312499999999E-3</v>
          </cell>
          <cell r="O1149">
            <v>2.875</v>
          </cell>
        </row>
        <row r="1150">
          <cell r="A1150" t="str">
            <v>AZUNI</v>
          </cell>
          <cell r="B1150" t="str">
            <v>ASA057</v>
          </cell>
          <cell r="C1150">
            <v>2994</v>
          </cell>
          <cell r="D1150" t="str">
            <v>Haltères vinyles</v>
          </cell>
          <cell r="E1150" t="str">
            <v>Dumbble with PVC dipping</v>
          </cell>
          <cell r="F1150" t="str">
            <v>2x0,5Kgs</v>
          </cell>
          <cell r="H1150" t="str">
            <v>PAIRE</v>
          </cell>
          <cell r="I1150">
            <v>6.36</v>
          </cell>
          <cell r="J1150">
            <v>0</v>
          </cell>
          <cell r="K1150">
            <v>0</v>
          </cell>
          <cell r="L1150">
            <v>0</v>
          </cell>
          <cell r="M1150" t="str">
            <v>LF</v>
          </cell>
          <cell r="N1150">
            <v>1.8749999999999999E-3</v>
          </cell>
          <cell r="O1150">
            <v>2.09</v>
          </cell>
        </row>
        <row r="1151">
          <cell r="A1151" t="str">
            <v>AZUNI</v>
          </cell>
          <cell r="B1151" t="str">
            <v>ASA057</v>
          </cell>
          <cell r="C1151" t="str">
            <v/>
          </cell>
          <cell r="D1151" t="str">
            <v>Haltères vinyles</v>
          </cell>
          <cell r="E1151" t="str">
            <v>Dumbble with PVC dipping</v>
          </cell>
          <cell r="F1151" t="str">
            <v>2x0,5Kgs</v>
          </cell>
          <cell r="H1151" t="str">
            <v>PAIRE</v>
          </cell>
          <cell r="I1151">
            <v>7.79</v>
          </cell>
          <cell r="J1151">
            <v>0</v>
          </cell>
          <cell r="K1151">
            <v>0</v>
          </cell>
          <cell r="L1151">
            <v>0</v>
          </cell>
          <cell r="M1151" t="str">
            <v>LF</v>
          </cell>
          <cell r="N1151">
            <v>2.9520000000000002E-3</v>
          </cell>
          <cell r="O1151">
            <v>4.875</v>
          </cell>
        </row>
        <row r="1152">
          <cell r="A1152" t="str">
            <v>AZUNI</v>
          </cell>
          <cell r="B1152" t="str">
            <v>ASA057</v>
          </cell>
          <cell r="C1152">
            <v>2995</v>
          </cell>
          <cell r="D1152" t="str">
            <v>Haltères vinyles</v>
          </cell>
          <cell r="E1152" t="str">
            <v>Dumbble with PVC dipping</v>
          </cell>
          <cell r="F1152" t="str">
            <v>2x0,5Kgs</v>
          </cell>
          <cell r="H1152" t="str">
            <v>PAIRE</v>
          </cell>
          <cell r="I1152">
            <v>10.25</v>
          </cell>
          <cell r="J1152">
            <v>0</v>
          </cell>
          <cell r="K1152">
            <v>0</v>
          </cell>
          <cell r="L1152">
            <v>0</v>
          </cell>
          <cell r="M1152" t="str">
            <v>LF</v>
          </cell>
          <cell r="N1152">
            <v>2.3636363636363638E-3</v>
          </cell>
          <cell r="O1152">
            <v>3.1212121212121211</v>
          </cell>
        </row>
        <row r="1153">
          <cell r="A1153" t="str">
            <v>AZUNI</v>
          </cell>
          <cell r="B1153" t="str">
            <v>ASA057</v>
          </cell>
          <cell r="C1153">
            <v>2996</v>
          </cell>
          <cell r="D1153" t="str">
            <v>Haltères vinyles</v>
          </cell>
          <cell r="E1153" t="str">
            <v>Dumbble with PVC dipping</v>
          </cell>
          <cell r="F1153" t="str">
            <v>2x0,5Kgs</v>
          </cell>
          <cell r="H1153" t="str">
            <v>PAIRE</v>
          </cell>
          <cell r="I1153">
            <v>14.83</v>
          </cell>
          <cell r="J1153">
            <v>0</v>
          </cell>
          <cell r="K1153">
            <v>0</v>
          </cell>
          <cell r="L1153">
            <v>0</v>
          </cell>
          <cell r="M1153" t="str">
            <v>LF</v>
          </cell>
          <cell r="N1153">
            <v>2.9583333333333332E-3</v>
          </cell>
          <cell r="O1153">
            <v>4.166666666666667</v>
          </cell>
        </row>
        <row r="1154">
          <cell r="A1154" t="str">
            <v>AZUNI</v>
          </cell>
          <cell r="B1154" t="str">
            <v>ASA357</v>
          </cell>
          <cell r="C1154">
            <v>1975</v>
          </cell>
          <cell r="D1154" t="str">
            <v>Jelly Stretch Light</v>
          </cell>
          <cell r="E1154" t="str">
            <v>Jelly Expander</v>
          </cell>
          <cell r="F1154" t="str">
            <v>Light</v>
          </cell>
          <cell r="H1154" t="str">
            <v>PIECE</v>
          </cell>
          <cell r="I1154">
            <v>2.4900000000000002</v>
          </cell>
          <cell r="J1154">
            <v>0</v>
          </cell>
          <cell r="K1154">
            <v>0</v>
          </cell>
          <cell r="L1154">
            <v>0</v>
          </cell>
          <cell r="M1154" t="str">
            <v>LF</v>
          </cell>
          <cell r="N1154">
            <v>1.1798666666666667E-3</v>
          </cell>
          <cell r="O1154">
            <v>0.15625</v>
          </cell>
        </row>
        <row r="1155">
          <cell r="A1155" t="str">
            <v>AZUNI</v>
          </cell>
          <cell r="B1155" t="str">
            <v>ASA357</v>
          </cell>
          <cell r="C1155">
            <v>1976</v>
          </cell>
          <cell r="D1155" t="str">
            <v>Jelly Stretch Medium</v>
          </cell>
          <cell r="E1155" t="str">
            <v>Jelly Expander</v>
          </cell>
          <cell r="F1155" t="str">
            <v>Medium</v>
          </cell>
          <cell r="H1155" t="str">
            <v>PIECE</v>
          </cell>
          <cell r="I1155">
            <v>2.4900000000000002</v>
          </cell>
          <cell r="J1155">
            <v>0</v>
          </cell>
          <cell r="K1155">
            <v>0</v>
          </cell>
          <cell r="L1155">
            <v>0</v>
          </cell>
          <cell r="M1155" t="str">
            <v>LF</v>
          </cell>
          <cell r="N1155">
            <v>1.1798666666666667E-3</v>
          </cell>
          <cell r="O1155">
            <v>0.15625</v>
          </cell>
        </row>
        <row r="1156">
          <cell r="A1156" t="str">
            <v>AZUNI</v>
          </cell>
          <cell r="B1156" t="str">
            <v>ASA357</v>
          </cell>
          <cell r="C1156">
            <v>1977</v>
          </cell>
          <cell r="D1156" t="str">
            <v>Jelly Stretch Strong</v>
          </cell>
          <cell r="E1156" t="str">
            <v>Jelly Expander</v>
          </cell>
          <cell r="F1156" t="str">
            <v>Strong</v>
          </cell>
          <cell r="H1156" t="str">
            <v>PIECE</v>
          </cell>
          <cell r="I1156">
            <v>2.4900000000000002</v>
          </cell>
          <cell r="J1156">
            <v>0</v>
          </cell>
          <cell r="K1156">
            <v>0</v>
          </cell>
          <cell r="L1156">
            <v>0</v>
          </cell>
          <cell r="M1156" t="str">
            <v>LF</v>
          </cell>
          <cell r="N1156">
            <v>1.1798666666666667E-3</v>
          </cell>
          <cell r="O1156">
            <v>0.15625</v>
          </cell>
        </row>
        <row r="1157">
          <cell r="A1157" t="str">
            <v>AZUNI</v>
          </cell>
          <cell r="C1157" t="str">
            <v/>
          </cell>
          <cell r="D1157" t="str">
            <v>INDIAKA</v>
          </cell>
          <cell r="E1157" t="str">
            <v>Kick key sub</v>
          </cell>
          <cell r="F1157">
            <v>0</v>
          </cell>
          <cell r="H1157" t="str">
            <v>PIECE</v>
          </cell>
          <cell r="I1157">
            <v>2.08</v>
          </cell>
          <cell r="J1157">
            <v>0</v>
          </cell>
          <cell r="K1157">
            <v>0</v>
          </cell>
          <cell r="L1157">
            <v>0</v>
          </cell>
          <cell r="M1157" t="str">
            <v>LF</v>
          </cell>
          <cell r="N1157">
            <v>0</v>
          </cell>
          <cell r="O1157">
            <v>0</v>
          </cell>
        </row>
        <row r="1158">
          <cell r="A1158" t="str">
            <v>AZUNI</v>
          </cell>
          <cell r="B1158" t="str">
            <v>ASA131</v>
          </cell>
          <cell r="C1158">
            <v>2322</v>
          </cell>
          <cell r="D1158" t="str">
            <v>Kit de Parcours</v>
          </cell>
          <cell r="E1158" t="str">
            <v>Adjustable Cone Hurdles</v>
          </cell>
          <cell r="F1158" t="str">
            <v>set</v>
          </cell>
          <cell r="H1158" t="str">
            <v>PIECE</v>
          </cell>
          <cell r="I1158">
            <v>13.21</v>
          </cell>
          <cell r="J1158">
            <v>0</v>
          </cell>
          <cell r="K1158">
            <v>0</v>
          </cell>
          <cell r="L1158">
            <v>0</v>
          </cell>
          <cell r="M1158" t="str">
            <v>LF</v>
          </cell>
          <cell r="N1158">
            <v>7.959840000000001E-3</v>
          </cell>
          <cell r="O1158">
            <v>1.2</v>
          </cell>
        </row>
        <row r="1159">
          <cell r="A1159" t="str">
            <v>AZUNI</v>
          </cell>
          <cell r="C1159">
            <v>1928</v>
          </cell>
          <cell r="D1159" t="str">
            <v>Latte caoutchouc (lot de 12)</v>
          </cell>
          <cell r="E1159" t="str">
            <v>Agility strips</v>
          </cell>
          <cell r="F1159">
            <v>0</v>
          </cell>
          <cell r="H1159" t="str">
            <v>Set of 12</v>
          </cell>
          <cell r="I1159">
            <v>6.72</v>
          </cell>
          <cell r="J1159">
            <v>0</v>
          </cell>
          <cell r="K1159">
            <v>0</v>
          </cell>
          <cell r="L1159">
            <v>0</v>
          </cell>
          <cell r="M1159" t="str">
            <v>LF</v>
          </cell>
          <cell r="N1159">
            <v>0</v>
          </cell>
          <cell r="O1159">
            <v>0</v>
          </cell>
        </row>
        <row r="1160">
          <cell r="A1160" t="str">
            <v>AZUNI</v>
          </cell>
          <cell r="B1160" t="str">
            <v>PA-938</v>
          </cell>
          <cell r="C1160" t="str">
            <v/>
          </cell>
          <cell r="D1160" t="str">
            <v>Mannequin de Frappe</v>
          </cell>
          <cell r="E1160" t="str">
            <v>Boxing Man</v>
          </cell>
          <cell r="F1160">
            <v>0</v>
          </cell>
          <cell r="H1160" t="str">
            <v>PIECE</v>
          </cell>
          <cell r="I1160">
            <v>131.97</v>
          </cell>
          <cell r="J1160">
            <v>0</v>
          </cell>
          <cell r="K1160">
            <v>0</v>
          </cell>
          <cell r="L1160">
            <v>0</v>
          </cell>
          <cell r="M1160" t="str">
            <v>LF</v>
          </cell>
          <cell r="N1160">
            <v>0.35499599999999998</v>
          </cell>
          <cell r="O1160">
            <v>20</v>
          </cell>
        </row>
        <row r="1161">
          <cell r="A1161" t="str">
            <v>AZUNI</v>
          </cell>
          <cell r="B1161" t="str">
            <v>PA-2180C</v>
          </cell>
          <cell r="C1161" t="str">
            <v/>
          </cell>
          <cell r="D1161" t="str">
            <v>Mannequin de Frappe</v>
          </cell>
          <cell r="E1161" t="str">
            <v>Boxing Man</v>
          </cell>
          <cell r="F1161" t="str">
            <v>170cm</v>
          </cell>
          <cell r="H1161" t="str">
            <v>PIECE</v>
          </cell>
          <cell r="I1161">
            <v>101.1</v>
          </cell>
          <cell r="J1161">
            <v>0</v>
          </cell>
          <cell r="K1161">
            <v>0</v>
          </cell>
          <cell r="L1161">
            <v>0</v>
          </cell>
          <cell r="M1161" t="str">
            <v>LF</v>
          </cell>
          <cell r="N1161">
            <v>0.32275100000000001</v>
          </cell>
          <cell r="O1161">
            <v>19.5</v>
          </cell>
        </row>
        <row r="1162">
          <cell r="A1162" t="str">
            <v>AZUNI</v>
          </cell>
          <cell r="B1162" t="str">
            <v>PA-2185C</v>
          </cell>
          <cell r="C1162" t="str">
            <v/>
          </cell>
          <cell r="D1162" t="str">
            <v>Mannequin de Frappe</v>
          </cell>
          <cell r="E1162" t="str">
            <v>Boxing Man</v>
          </cell>
          <cell r="F1162" t="str">
            <v>195cm</v>
          </cell>
          <cell r="H1162" t="str">
            <v>PIECE</v>
          </cell>
          <cell r="I1162">
            <v>127.47</v>
          </cell>
          <cell r="J1162">
            <v>0</v>
          </cell>
          <cell r="K1162">
            <v>0</v>
          </cell>
          <cell r="L1162">
            <v>0</v>
          </cell>
          <cell r="M1162" t="str">
            <v>LF</v>
          </cell>
          <cell r="N1162">
            <v>0.50167600000000001</v>
          </cell>
          <cell r="O1162">
            <v>25</v>
          </cell>
        </row>
        <row r="1163">
          <cell r="A1163" t="str">
            <v>AZUNI</v>
          </cell>
          <cell r="B1163" t="str">
            <v>ASL978</v>
          </cell>
          <cell r="C1163">
            <v>0</v>
          </cell>
          <cell r="D1163" t="str">
            <v>Massage ring</v>
          </cell>
          <cell r="E1163" t="str">
            <v>Massage Hand Grip</v>
          </cell>
          <cell r="F1163" t="str">
            <v>ø6cm</v>
          </cell>
          <cell r="H1163" t="str">
            <v>PAIRE</v>
          </cell>
          <cell r="I1163">
            <v>0.97</v>
          </cell>
          <cell r="J1163">
            <v>0</v>
          </cell>
          <cell r="K1163">
            <v>0</v>
          </cell>
          <cell r="L1163">
            <v>0</v>
          </cell>
          <cell r="M1163" t="str">
            <v>LF</v>
          </cell>
          <cell r="N1163">
            <v>3.8340416666666664E-4</v>
          </cell>
          <cell r="O1163">
            <v>9.7222222222222224E-2</v>
          </cell>
        </row>
        <row r="1164">
          <cell r="A1164" t="str">
            <v>AZUNI</v>
          </cell>
          <cell r="B1164" t="str">
            <v>ASL931</v>
          </cell>
          <cell r="C1164">
            <v>1642</v>
          </cell>
          <cell r="D1164" t="str">
            <v>Medecine Ball</v>
          </cell>
          <cell r="E1164" t="str">
            <v>Medecine Ball</v>
          </cell>
          <cell r="F1164" t="str">
            <v>4Kgs</v>
          </cell>
          <cell r="H1164" t="str">
            <v>PIECE</v>
          </cell>
          <cell r="I1164">
            <v>17.329999999999998</v>
          </cell>
          <cell r="J1164">
            <v>0</v>
          </cell>
          <cell r="K1164">
            <v>0</v>
          </cell>
          <cell r="L1164">
            <v>0</v>
          </cell>
          <cell r="M1164" t="str">
            <v>LF</v>
          </cell>
          <cell r="N1164">
            <v>1.44E-2</v>
          </cell>
          <cell r="O1164">
            <v>4.5</v>
          </cell>
        </row>
        <row r="1165">
          <cell r="A1165" t="str">
            <v>AZUNI</v>
          </cell>
          <cell r="B1165" t="str">
            <v>ASL931</v>
          </cell>
          <cell r="C1165">
            <v>1643</v>
          </cell>
          <cell r="D1165" t="str">
            <v>Medecine Ball</v>
          </cell>
          <cell r="E1165" t="str">
            <v>Medecine Ball</v>
          </cell>
          <cell r="F1165" t="str">
            <v>4Kgs</v>
          </cell>
          <cell r="H1165" t="str">
            <v>PIECE</v>
          </cell>
          <cell r="I1165">
            <v>25.69</v>
          </cell>
          <cell r="J1165">
            <v>0</v>
          </cell>
          <cell r="K1165">
            <v>0</v>
          </cell>
          <cell r="L1165">
            <v>0</v>
          </cell>
          <cell r="M1165" t="str">
            <v>LF</v>
          </cell>
          <cell r="N1165">
            <v>1.44E-2</v>
          </cell>
          <cell r="O1165">
            <v>5.5</v>
          </cell>
        </row>
        <row r="1166">
          <cell r="A1166" t="str">
            <v>AZUNI</v>
          </cell>
          <cell r="B1166" t="str">
            <v>ASL931</v>
          </cell>
          <cell r="C1166">
            <v>1640</v>
          </cell>
          <cell r="D1166" t="str">
            <v>Medecine Ball</v>
          </cell>
          <cell r="E1166" t="str">
            <v>Medecine Ball</v>
          </cell>
          <cell r="F1166" t="str">
            <v>4Kgs</v>
          </cell>
          <cell r="H1166" t="str">
            <v>PIECE</v>
          </cell>
          <cell r="I1166">
            <v>13.44</v>
          </cell>
          <cell r="J1166">
            <v>0</v>
          </cell>
          <cell r="K1166">
            <v>0</v>
          </cell>
          <cell r="L1166">
            <v>0</v>
          </cell>
          <cell r="M1166" t="str">
            <v>LF</v>
          </cell>
          <cell r="N1166">
            <v>8.3999999999999995E-3</v>
          </cell>
          <cell r="O1166">
            <v>2.5</v>
          </cell>
        </row>
        <row r="1167">
          <cell r="A1167" t="str">
            <v>AZUNI</v>
          </cell>
          <cell r="B1167" t="str">
            <v>ASL931</v>
          </cell>
          <cell r="C1167">
            <v>1641</v>
          </cell>
          <cell r="D1167" t="str">
            <v>Medecine Ball</v>
          </cell>
          <cell r="E1167" t="str">
            <v>Medecine Ball</v>
          </cell>
          <cell r="F1167" t="str">
            <v>4Kgs</v>
          </cell>
          <cell r="H1167" t="str">
            <v>PIECE</v>
          </cell>
          <cell r="I1167">
            <v>13.44</v>
          </cell>
          <cell r="J1167">
            <v>0</v>
          </cell>
          <cell r="K1167">
            <v>0</v>
          </cell>
          <cell r="L1167">
            <v>0</v>
          </cell>
          <cell r="M1167" t="str">
            <v>LF</v>
          </cell>
          <cell r="N1167">
            <v>1.44E-2</v>
          </cell>
          <cell r="O1167">
            <v>3.5</v>
          </cell>
        </row>
        <row r="1168">
          <cell r="A1168" t="str">
            <v>AZUNI</v>
          </cell>
          <cell r="B1168" t="str">
            <v>ASL931</v>
          </cell>
          <cell r="C1168">
            <v>1639</v>
          </cell>
          <cell r="D1168" t="str">
            <v>Medecine Ball</v>
          </cell>
          <cell r="E1168" t="str">
            <v>Medecine Ball</v>
          </cell>
          <cell r="F1168" t="str">
            <v>4Kgs</v>
          </cell>
          <cell r="H1168" t="str">
            <v>PIECE</v>
          </cell>
          <cell r="I1168">
            <v>7.67</v>
          </cell>
          <cell r="J1168">
            <v>0</v>
          </cell>
          <cell r="K1168">
            <v>0</v>
          </cell>
          <cell r="L1168">
            <v>0</v>
          </cell>
          <cell r="M1168" t="str">
            <v>LF</v>
          </cell>
          <cell r="N1168">
            <v>8.3999999999999995E-3</v>
          </cell>
          <cell r="O1168">
            <v>1.5</v>
          </cell>
        </row>
        <row r="1169">
          <cell r="A1169" t="str">
            <v>AZUNI</v>
          </cell>
          <cell r="B1169" t="str">
            <v>ASL021</v>
          </cell>
          <cell r="C1169">
            <v>0</v>
          </cell>
          <cell r="D1169" t="str">
            <v>Mini loop</v>
          </cell>
          <cell r="E1169" t="str">
            <v xml:space="preserve">Latex Resistance Band </v>
          </cell>
          <cell r="F1169" t="str">
            <v>light - red</v>
          </cell>
          <cell r="H1169" t="str">
            <v>PIECE</v>
          </cell>
          <cell r="I1169">
            <v>1.35</v>
          </cell>
          <cell r="J1169">
            <v>0</v>
          </cell>
          <cell r="K1169">
            <v>0</v>
          </cell>
          <cell r="L1169">
            <v>0</v>
          </cell>
          <cell r="M1169" t="str">
            <v>LF</v>
          </cell>
          <cell r="N1169">
            <v>3.2863319999999996E-4</v>
          </cell>
          <cell r="O1169">
            <v>0.03</v>
          </cell>
        </row>
        <row r="1170">
          <cell r="A1170" t="str">
            <v>AZUNI</v>
          </cell>
          <cell r="B1170" t="str">
            <v>ASL021</v>
          </cell>
          <cell r="C1170">
            <v>0</v>
          </cell>
          <cell r="D1170" t="str">
            <v>Mini loop</v>
          </cell>
          <cell r="E1170" t="str">
            <v xml:space="preserve">Latex Resistance Band </v>
          </cell>
          <cell r="F1170" t="str">
            <v>light - red</v>
          </cell>
          <cell r="H1170" t="str">
            <v>PIECE</v>
          </cell>
          <cell r="I1170">
            <v>1.51</v>
          </cell>
          <cell r="J1170">
            <v>0</v>
          </cell>
          <cell r="K1170">
            <v>0</v>
          </cell>
          <cell r="L1170">
            <v>0</v>
          </cell>
          <cell r="M1170" t="str">
            <v>LF</v>
          </cell>
          <cell r="N1170">
            <v>3.2863319999999996E-4</v>
          </cell>
          <cell r="O1170">
            <v>3.5000000000000003E-2</v>
          </cell>
        </row>
        <row r="1171">
          <cell r="A1171" t="str">
            <v>AZUNI</v>
          </cell>
          <cell r="B1171" t="str">
            <v>ASL021</v>
          </cell>
          <cell r="C1171">
            <v>0</v>
          </cell>
          <cell r="D1171" t="str">
            <v>Mini loop</v>
          </cell>
          <cell r="E1171" t="str">
            <v xml:space="preserve">Latex Resistance Band </v>
          </cell>
          <cell r="F1171" t="str">
            <v>light - red</v>
          </cell>
          <cell r="H1171" t="str">
            <v>PIECE</v>
          </cell>
          <cell r="I1171">
            <v>1.62</v>
          </cell>
          <cell r="J1171">
            <v>0</v>
          </cell>
          <cell r="K1171">
            <v>0</v>
          </cell>
          <cell r="L1171">
            <v>0</v>
          </cell>
          <cell r="M1171" t="str">
            <v>LF</v>
          </cell>
          <cell r="N1171">
            <v>3.2863319999999996E-4</v>
          </cell>
          <cell r="O1171">
            <v>0.04</v>
          </cell>
        </row>
        <row r="1172">
          <cell r="A1172" t="str">
            <v>AZUNI</v>
          </cell>
          <cell r="B1172" t="str">
            <v>ASL021</v>
          </cell>
          <cell r="C1172">
            <v>0</v>
          </cell>
          <cell r="D1172" t="str">
            <v>Mini loop</v>
          </cell>
          <cell r="E1172" t="str">
            <v xml:space="preserve">Latex Resistance Band </v>
          </cell>
          <cell r="F1172" t="str">
            <v>light - red</v>
          </cell>
          <cell r="H1172" t="str">
            <v>PIECE</v>
          </cell>
          <cell r="I1172">
            <v>1.7</v>
          </cell>
          <cell r="J1172">
            <v>0</v>
          </cell>
          <cell r="K1172">
            <v>0</v>
          </cell>
          <cell r="L1172">
            <v>0</v>
          </cell>
          <cell r="M1172" t="str">
            <v>LF</v>
          </cell>
          <cell r="N1172">
            <v>3.2863319999999996E-4</v>
          </cell>
          <cell r="O1172">
            <v>4.2500000000000003E-2</v>
          </cell>
        </row>
        <row r="1173">
          <cell r="A1173" t="str">
            <v>AZUNI</v>
          </cell>
          <cell r="B1173" t="str">
            <v>ASL610</v>
          </cell>
          <cell r="C1173">
            <v>0</v>
          </cell>
          <cell r="D1173" t="str">
            <v>Musclets</v>
          </cell>
          <cell r="E1173" t="str">
            <v>Hand Grip</v>
          </cell>
          <cell r="F1173">
            <v>0</v>
          </cell>
          <cell r="H1173" t="str">
            <v>PAIRE</v>
          </cell>
          <cell r="I1173">
            <v>1.85</v>
          </cell>
          <cell r="J1173">
            <v>0</v>
          </cell>
          <cell r="K1173">
            <v>0</v>
          </cell>
          <cell r="L1173">
            <v>0</v>
          </cell>
          <cell r="M1173" t="str">
            <v>LF</v>
          </cell>
          <cell r="N1173">
            <v>1.2586666666666666E-3</v>
          </cell>
          <cell r="O1173">
            <v>0.27083333333333331</v>
          </cell>
        </row>
        <row r="1174">
          <cell r="A1174" t="str">
            <v>AZUNI</v>
          </cell>
          <cell r="B1174" t="str">
            <v>ASA120</v>
          </cell>
          <cell r="C1174">
            <v>0</v>
          </cell>
          <cell r="D1174" t="str">
            <v>Musclets hand grip</v>
          </cell>
          <cell r="E1174" t="str">
            <v>Plastic Push-Up Bar</v>
          </cell>
          <cell r="F1174" t="str">
            <v>Light</v>
          </cell>
          <cell r="H1174" t="str">
            <v>PAIRE</v>
          </cell>
          <cell r="I1174">
            <v>3.7</v>
          </cell>
          <cell r="J1174">
            <v>0</v>
          </cell>
          <cell r="K1174">
            <v>0</v>
          </cell>
          <cell r="L1174">
            <v>0</v>
          </cell>
          <cell r="M1174" t="str">
            <v>LF</v>
          </cell>
          <cell r="N1174">
            <v>3.2398800000000005E-3</v>
          </cell>
          <cell r="O1174">
            <v>0.8</v>
          </cell>
        </row>
        <row r="1175">
          <cell r="A1175" t="str">
            <v>AZUNI</v>
          </cell>
          <cell r="B1175" t="str">
            <v>ASA120</v>
          </cell>
          <cell r="C1175">
            <v>0</v>
          </cell>
          <cell r="D1175" t="str">
            <v>Musclets hand grip</v>
          </cell>
          <cell r="E1175" t="str">
            <v>Plastic Push-Up Bar</v>
          </cell>
          <cell r="F1175" t="str">
            <v>Light</v>
          </cell>
          <cell r="H1175" t="str">
            <v>PAIRE</v>
          </cell>
          <cell r="I1175">
            <v>3.7</v>
          </cell>
          <cell r="J1175">
            <v>0</v>
          </cell>
          <cell r="K1175">
            <v>0</v>
          </cell>
          <cell r="L1175">
            <v>0</v>
          </cell>
          <cell r="M1175" t="str">
            <v>LF</v>
          </cell>
          <cell r="N1175">
            <v>3.2398800000000005E-3</v>
          </cell>
          <cell r="O1175">
            <v>0.8</v>
          </cell>
        </row>
        <row r="1176">
          <cell r="A1176" t="str">
            <v>AZUNI</v>
          </cell>
          <cell r="B1176" t="str">
            <v>ASA136</v>
          </cell>
          <cell r="C1176" t="str">
            <v/>
          </cell>
          <cell r="D1176" t="str">
            <v>Pack de plots</v>
          </cell>
          <cell r="E1176" t="str">
            <v>Half Cones Pack</v>
          </cell>
          <cell r="F1176">
            <v>0</v>
          </cell>
          <cell r="H1176" t="str">
            <v>PIECE</v>
          </cell>
          <cell r="I1176">
            <v>0.39</v>
          </cell>
          <cell r="J1176">
            <v>0</v>
          </cell>
          <cell r="K1176">
            <v>0</v>
          </cell>
          <cell r="L1176">
            <v>0</v>
          </cell>
          <cell r="M1176" t="str">
            <v>LF</v>
          </cell>
          <cell r="N1176">
            <v>6.5668333333333329E-4</v>
          </cell>
          <cell r="O1176">
            <v>0.22500000000000001</v>
          </cell>
        </row>
        <row r="1177">
          <cell r="A1177" t="str">
            <v>AZUNI</v>
          </cell>
          <cell r="B1177" t="str">
            <v>ASL470</v>
          </cell>
          <cell r="C1177">
            <v>1677</v>
          </cell>
          <cell r="D1177" t="str">
            <v>Parachute</v>
          </cell>
          <cell r="E1177" t="str">
            <v>Parachute</v>
          </cell>
          <cell r="F1177" t="str">
            <v>140cm</v>
          </cell>
          <cell r="H1177" t="str">
            <v>PIECE</v>
          </cell>
          <cell r="I1177">
            <v>9.67</v>
          </cell>
          <cell r="J1177">
            <v>0</v>
          </cell>
          <cell r="K1177">
            <v>0</v>
          </cell>
          <cell r="L1177">
            <v>0</v>
          </cell>
          <cell r="M1177" t="str">
            <v>LF</v>
          </cell>
          <cell r="N1177">
            <v>1.9414500000000002E-3</v>
          </cell>
          <cell r="O1177">
            <v>0.52500000000000002</v>
          </cell>
        </row>
        <row r="1178">
          <cell r="A1178" t="str">
            <v>AZUNI</v>
          </cell>
          <cell r="B1178" t="str">
            <v>ASL006</v>
          </cell>
          <cell r="C1178" t="str">
            <v/>
          </cell>
          <cell r="D1178" t="str">
            <v>Physio Roll</v>
          </cell>
          <cell r="E1178" t="str">
            <v xml:space="preserve">Anti-Burst Egg Shaped Ball </v>
          </cell>
          <cell r="F1178">
            <v>0</v>
          </cell>
          <cell r="H1178" t="str">
            <v>PIECE</v>
          </cell>
          <cell r="I1178">
            <v>5.63</v>
          </cell>
          <cell r="J1178">
            <v>0</v>
          </cell>
          <cell r="K1178">
            <v>0</v>
          </cell>
          <cell r="L1178">
            <v>0</v>
          </cell>
          <cell r="M1178" t="str">
            <v>LF</v>
          </cell>
          <cell r="N1178">
            <v>7.4999999999999997E-3</v>
          </cell>
          <cell r="O1178">
            <v>1.1000000000000001</v>
          </cell>
        </row>
        <row r="1179">
          <cell r="A1179" t="str">
            <v>AZUNI</v>
          </cell>
          <cell r="B1179" t="str">
            <v>ASL092</v>
          </cell>
          <cell r="C1179">
            <v>1682</v>
          </cell>
          <cell r="D1179" t="str">
            <v>Pilates Ring</v>
          </cell>
          <cell r="E1179" t="str">
            <v>Toning Ring</v>
          </cell>
          <cell r="F1179" t="str">
            <v>Colorbox</v>
          </cell>
          <cell r="H1179" t="str">
            <v>PIECE</v>
          </cell>
          <cell r="I1179">
            <v>4.62</v>
          </cell>
          <cell r="J1179">
            <v>0</v>
          </cell>
          <cell r="K1179">
            <v>0</v>
          </cell>
          <cell r="L1179">
            <v>0</v>
          </cell>
          <cell r="M1179" t="str">
            <v>LF</v>
          </cell>
          <cell r="N1179">
            <v>1.0231199999999999E-2</v>
          </cell>
          <cell r="O1179">
            <v>0.65</v>
          </cell>
        </row>
        <row r="1180">
          <cell r="A1180" t="str">
            <v>AZUNI</v>
          </cell>
          <cell r="B1180" t="str">
            <v>ASL898</v>
          </cell>
          <cell r="C1180" t="str">
            <v/>
          </cell>
          <cell r="D1180" t="str">
            <v>Plateau de freeman -Bois</v>
          </cell>
          <cell r="E1180" t="str">
            <v>Wooden Balance Board - Square</v>
          </cell>
          <cell r="F1180" t="str">
            <v>50cm</v>
          </cell>
          <cell r="H1180" t="str">
            <v>PIECE</v>
          </cell>
          <cell r="I1180">
            <v>9.56</v>
          </cell>
          <cell r="J1180">
            <v>0</v>
          </cell>
          <cell r="K1180">
            <v>0</v>
          </cell>
          <cell r="L1180">
            <v>0</v>
          </cell>
          <cell r="M1180" t="str">
            <v>LF</v>
          </cell>
          <cell r="N1180">
            <v>2.5506250000000001E-2</v>
          </cell>
          <cell r="O1180">
            <v>4.25</v>
          </cell>
        </row>
        <row r="1181">
          <cell r="A1181" t="str">
            <v>AZUNI</v>
          </cell>
          <cell r="B1181" t="str">
            <v>ASL880</v>
          </cell>
          <cell r="C1181">
            <v>1436</v>
          </cell>
          <cell r="D1181" t="str">
            <v>Plateau de freeman -Bois</v>
          </cell>
          <cell r="E1181" t="str">
            <v>Wooden Balance Board - Square</v>
          </cell>
          <cell r="F1181" t="str">
            <v>50cm</v>
          </cell>
          <cell r="H1181" t="str">
            <v>PIECE</v>
          </cell>
          <cell r="I1181">
            <v>5.36</v>
          </cell>
          <cell r="J1181">
            <v>0</v>
          </cell>
          <cell r="K1181">
            <v>0</v>
          </cell>
          <cell r="L1181">
            <v>0</v>
          </cell>
          <cell r="M1181" t="str">
            <v>LF</v>
          </cell>
          <cell r="N1181">
            <v>1.66175E-2</v>
          </cell>
          <cell r="O1181">
            <v>1.6</v>
          </cell>
        </row>
        <row r="1182">
          <cell r="A1182" t="str">
            <v>AZUNI</v>
          </cell>
          <cell r="B1182" t="str">
            <v>ASL880</v>
          </cell>
          <cell r="C1182" t="str">
            <v/>
          </cell>
          <cell r="D1182" t="str">
            <v>Plateau de freeman -Bois</v>
          </cell>
          <cell r="E1182" t="str">
            <v>Wooden Balance Board - Square</v>
          </cell>
          <cell r="F1182" t="str">
            <v>50cm</v>
          </cell>
          <cell r="H1182" t="str">
            <v>PIECE</v>
          </cell>
          <cell r="I1182">
            <v>6.4</v>
          </cell>
          <cell r="J1182">
            <v>0</v>
          </cell>
          <cell r="K1182">
            <v>0</v>
          </cell>
          <cell r="L1182">
            <v>0</v>
          </cell>
          <cell r="M1182" t="str">
            <v>LF</v>
          </cell>
          <cell r="N1182">
            <v>1.8432E-2</v>
          </cell>
          <cell r="O1182">
            <v>2.3333333333333335</v>
          </cell>
        </row>
        <row r="1183">
          <cell r="A1183" t="str">
            <v>AZUNI</v>
          </cell>
          <cell r="B1183" t="str">
            <v>ASL880</v>
          </cell>
          <cell r="C1183" t="str">
            <v/>
          </cell>
          <cell r="D1183" t="str">
            <v>Plateau de freeman -Bois</v>
          </cell>
          <cell r="E1183" t="str">
            <v>Wooden Balance Board - Square</v>
          </cell>
          <cell r="F1183" t="str">
            <v>50cm</v>
          </cell>
          <cell r="H1183" t="str">
            <v>PIECE</v>
          </cell>
          <cell r="I1183">
            <v>8.36</v>
          </cell>
          <cell r="J1183">
            <v>0</v>
          </cell>
          <cell r="K1183">
            <v>0</v>
          </cell>
          <cell r="L1183">
            <v>0</v>
          </cell>
          <cell r="M1183" t="str">
            <v>LF</v>
          </cell>
          <cell r="N1183">
            <v>2.5506250000000001E-2</v>
          </cell>
          <cell r="O1183">
            <v>3.75</v>
          </cell>
        </row>
        <row r="1184">
          <cell r="A1184" t="str">
            <v>AZUNI</v>
          </cell>
          <cell r="B1184" t="str">
            <v>ASA553</v>
          </cell>
          <cell r="C1184">
            <v>0</v>
          </cell>
          <cell r="D1184" t="str">
            <v>Poutre de proprioception</v>
          </cell>
          <cell r="E1184" t="str">
            <v>Balance beam pad</v>
          </cell>
          <cell r="F1184" t="str">
            <v>Hardness 5-10°</v>
          </cell>
          <cell r="H1184" t="str">
            <v>PIECE</v>
          </cell>
          <cell r="I1184">
            <v>11.36</v>
          </cell>
          <cell r="J1184">
            <v>0</v>
          </cell>
          <cell r="K1184">
            <v>0</v>
          </cell>
          <cell r="L1184">
            <v>0</v>
          </cell>
          <cell r="M1184" t="str">
            <v>LF</v>
          </cell>
          <cell r="N1184">
            <v>3.7200000000000004E-4</v>
          </cell>
          <cell r="O1184">
            <v>0.25555555555555554</v>
          </cell>
        </row>
        <row r="1185">
          <cell r="A1185" t="str">
            <v>AZUNI</v>
          </cell>
          <cell r="B1185" t="str">
            <v>ASA352</v>
          </cell>
          <cell r="C1185">
            <v>3697</v>
          </cell>
          <cell r="D1185" t="str">
            <v>Power Band</v>
          </cell>
          <cell r="E1185" t="str">
            <v xml:space="preserve">Rubber Resistance Band </v>
          </cell>
          <cell r="F1185" t="str">
            <v>Extra light - red</v>
          </cell>
          <cell r="H1185" t="str">
            <v>PIECE</v>
          </cell>
          <cell r="I1185">
            <v>5.01</v>
          </cell>
          <cell r="J1185">
            <v>0</v>
          </cell>
          <cell r="K1185">
            <v>0</v>
          </cell>
          <cell r="L1185">
            <v>0</v>
          </cell>
          <cell r="M1185" t="str">
            <v>LF</v>
          </cell>
          <cell r="N1185">
            <v>8.160000000000001E-4</v>
          </cell>
          <cell r="O1185">
            <v>0.12</v>
          </cell>
        </row>
        <row r="1186">
          <cell r="A1186" t="str">
            <v>AZUNI</v>
          </cell>
          <cell r="B1186" t="str">
            <v>ASA352</v>
          </cell>
          <cell r="C1186">
            <v>3696</v>
          </cell>
          <cell r="D1186" t="str">
            <v>Power Band</v>
          </cell>
          <cell r="E1186" t="str">
            <v xml:space="preserve">Rubber Resistance Band </v>
          </cell>
          <cell r="F1186" t="str">
            <v>Extra light - red</v>
          </cell>
          <cell r="H1186" t="str">
            <v>PIECE</v>
          </cell>
          <cell r="I1186">
            <v>6.94</v>
          </cell>
          <cell r="J1186">
            <v>0</v>
          </cell>
          <cell r="K1186">
            <v>0</v>
          </cell>
          <cell r="L1186">
            <v>0</v>
          </cell>
          <cell r="M1186" t="str">
            <v>LF</v>
          </cell>
          <cell r="N1186">
            <v>8.160000000000001E-4</v>
          </cell>
          <cell r="O1186">
            <v>0.22</v>
          </cell>
        </row>
        <row r="1187">
          <cell r="A1187" t="str">
            <v>AZUNI</v>
          </cell>
          <cell r="B1187" t="str">
            <v>ASA352</v>
          </cell>
          <cell r="C1187">
            <v>3699</v>
          </cell>
          <cell r="D1187" t="str">
            <v>Power Band</v>
          </cell>
          <cell r="E1187" t="str">
            <v xml:space="preserve">Rubber Resistance Band </v>
          </cell>
          <cell r="F1187" t="str">
            <v>Extra light - red</v>
          </cell>
          <cell r="H1187" t="str">
            <v>PIECE</v>
          </cell>
          <cell r="I1187">
            <v>10.02</v>
          </cell>
          <cell r="J1187">
            <v>0</v>
          </cell>
          <cell r="K1187">
            <v>0</v>
          </cell>
          <cell r="L1187">
            <v>0</v>
          </cell>
          <cell r="M1187" t="str">
            <v>LF</v>
          </cell>
          <cell r="N1187">
            <v>8.160000000000001E-4</v>
          </cell>
          <cell r="O1187">
            <v>0.31</v>
          </cell>
        </row>
        <row r="1188">
          <cell r="A1188" t="str">
            <v>AZUNI</v>
          </cell>
          <cell r="B1188" t="str">
            <v>ASA352</v>
          </cell>
          <cell r="C1188">
            <v>3700</v>
          </cell>
          <cell r="D1188" t="str">
            <v>Power Band</v>
          </cell>
          <cell r="E1188" t="str">
            <v xml:space="preserve">Rubber Resistance Band </v>
          </cell>
          <cell r="F1188" t="str">
            <v>Extra light - red</v>
          </cell>
          <cell r="H1188" t="str">
            <v>PIECE</v>
          </cell>
          <cell r="I1188">
            <v>10.79</v>
          </cell>
          <cell r="J1188">
            <v>0</v>
          </cell>
          <cell r="K1188">
            <v>0</v>
          </cell>
          <cell r="L1188">
            <v>0</v>
          </cell>
          <cell r="M1188" t="str">
            <v>LF</v>
          </cell>
          <cell r="N1188">
            <v>1.3600000000000001E-3</v>
          </cell>
          <cell r="O1188">
            <v>0.7</v>
          </cell>
        </row>
        <row r="1189">
          <cell r="A1189" t="str">
            <v>AZUNI</v>
          </cell>
          <cell r="B1189" t="str">
            <v>ASA352</v>
          </cell>
          <cell r="C1189">
            <v>3698</v>
          </cell>
          <cell r="D1189" t="str">
            <v>Power Band</v>
          </cell>
          <cell r="E1189" t="str">
            <v xml:space="preserve">Rubber Resistance Band </v>
          </cell>
          <cell r="F1189" t="str">
            <v>Extra light - red</v>
          </cell>
          <cell r="H1189" t="str">
            <v>PIECE</v>
          </cell>
          <cell r="I1189">
            <v>13.49</v>
          </cell>
          <cell r="J1189">
            <v>0</v>
          </cell>
          <cell r="K1189">
            <v>0</v>
          </cell>
          <cell r="L1189">
            <v>0</v>
          </cell>
          <cell r="M1189" t="str">
            <v>LF</v>
          </cell>
          <cell r="N1189">
            <v>1.3600000000000001E-3</v>
          </cell>
          <cell r="O1189">
            <v>0.7</v>
          </cell>
        </row>
        <row r="1190">
          <cell r="A1190" t="str">
            <v>AZUNI</v>
          </cell>
          <cell r="B1190" t="str">
            <v>ASA434</v>
          </cell>
          <cell r="C1190" t="str">
            <v/>
          </cell>
          <cell r="D1190" t="str">
            <v>Power web 18cm - Carré</v>
          </cell>
          <cell r="E1190" t="str">
            <v>Grip Trainer 18cm - Square</v>
          </cell>
          <cell r="F1190" t="str">
            <v>light - pink</v>
          </cell>
          <cell r="H1190" t="str">
            <v>PIECE</v>
          </cell>
          <cell r="I1190">
            <v>6.24</v>
          </cell>
          <cell r="J1190">
            <v>0</v>
          </cell>
          <cell r="K1190">
            <v>0</v>
          </cell>
          <cell r="L1190">
            <v>0</v>
          </cell>
          <cell r="M1190" t="str">
            <v>LF</v>
          </cell>
          <cell r="N1190">
            <v>3.5223999999999997E-3</v>
          </cell>
          <cell r="O1190">
            <v>0.7</v>
          </cell>
        </row>
        <row r="1191">
          <cell r="A1191" t="str">
            <v>AZUNI</v>
          </cell>
          <cell r="B1191" t="str">
            <v>ASA434</v>
          </cell>
          <cell r="C1191" t="str">
            <v/>
          </cell>
          <cell r="D1191" t="str">
            <v>Power web 18cm - Carré</v>
          </cell>
          <cell r="E1191" t="str">
            <v>Grip Trainer 18cm - Square</v>
          </cell>
          <cell r="F1191" t="str">
            <v>light - pink</v>
          </cell>
          <cell r="H1191" t="str">
            <v>PIECE</v>
          </cell>
          <cell r="I1191">
            <v>6.24</v>
          </cell>
          <cell r="J1191">
            <v>0</v>
          </cell>
          <cell r="K1191">
            <v>0</v>
          </cell>
          <cell r="L1191">
            <v>0</v>
          </cell>
          <cell r="M1191" t="str">
            <v>LF</v>
          </cell>
          <cell r="N1191">
            <v>3.5223999999999997E-3</v>
          </cell>
          <cell r="O1191">
            <v>0.7</v>
          </cell>
        </row>
        <row r="1192">
          <cell r="A1192" t="str">
            <v>AZUNI</v>
          </cell>
          <cell r="B1192" t="str">
            <v>ASA434</v>
          </cell>
          <cell r="C1192" t="str">
            <v/>
          </cell>
          <cell r="D1192" t="str">
            <v>Power web 18cm - Carré</v>
          </cell>
          <cell r="E1192" t="str">
            <v>Grip Trainer 18cm - Square</v>
          </cell>
          <cell r="F1192" t="str">
            <v>light - pink</v>
          </cell>
          <cell r="H1192" t="str">
            <v>PIECE</v>
          </cell>
          <cell r="I1192">
            <v>6.24</v>
          </cell>
          <cell r="J1192">
            <v>0</v>
          </cell>
          <cell r="K1192">
            <v>0</v>
          </cell>
          <cell r="L1192">
            <v>0</v>
          </cell>
          <cell r="M1192" t="str">
            <v>LF</v>
          </cell>
          <cell r="N1192">
            <v>3.5223999999999997E-3</v>
          </cell>
          <cell r="O1192">
            <v>0.7</v>
          </cell>
        </row>
        <row r="1193">
          <cell r="A1193" t="str">
            <v>AZUNI</v>
          </cell>
          <cell r="B1193" t="str">
            <v>ASA411</v>
          </cell>
          <cell r="C1193">
            <v>0</v>
          </cell>
          <cell r="D1193" t="str">
            <v>Power web 18cm - Rond</v>
          </cell>
          <cell r="E1193" t="str">
            <v>Grip Trainer 18cm - Round</v>
          </cell>
          <cell r="F1193" t="str">
            <v>light - yellow</v>
          </cell>
          <cell r="H1193" t="str">
            <v>PIECE</v>
          </cell>
          <cell r="I1193">
            <v>4.24</v>
          </cell>
          <cell r="J1193">
            <v>0</v>
          </cell>
          <cell r="K1193">
            <v>0</v>
          </cell>
          <cell r="L1193">
            <v>0</v>
          </cell>
          <cell r="M1193" t="str">
            <v>LF</v>
          </cell>
          <cell r="N1193">
            <v>5.9657500000000001E-4</v>
          </cell>
          <cell r="O1193">
            <v>0.19500000000000001</v>
          </cell>
        </row>
        <row r="1194">
          <cell r="A1194" t="str">
            <v>AZUNI</v>
          </cell>
          <cell r="B1194" t="str">
            <v>ASA411</v>
          </cell>
          <cell r="C1194">
            <v>0</v>
          </cell>
          <cell r="D1194" t="str">
            <v>Power web 18cm - Rond</v>
          </cell>
          <cell r="E1194" t="str">
            <v>Grip Trainer 18cm - Round</v>
          </cell>
          <cell r="F1194" t="str">
            <v>light - yellow</v>
          </cell>
          <cell r="H1194" t="str">
            <v>PIECE</v>
          </cell>
          <cell r="I1194">
            <v>4.24</v>
          </cell>
          <cell r="J1194">
            <v>0</v>
          </cell>
          <cell r="K1194">
            <v>0</v>
          </cell>
          <cell r="L1194">
            <v>0</v>
          </cell>
          <cell r="M1194" t="str">
            <v>LF</v>
          </cell>
          <cell r="N1194">
            <v>5.9657500000000001E-4</v>
          </cell>
          <cell r="O1194">
            <v>0.19500000000000001</v>
          </cell>
        </row>
        <row r="1195">
          <cell r="A1195" t="str">
            <v>AZUNI</v>
          </cell>
          <cell r="B1195" t="str">
            <v>ASA411</v>
          </cell>
          <cell r="C1195">
            <v>0</v>
          </cell>
          <cell r="D1195" t="str">
            <v>Power web 18cm - Rond</v>
          </cell>
          <cell r="E1195" t="str">
            <v>Grip Trainer 18cm - Round</v>
          </cell>
          <cell r="F1195" t="str">
            <v>light - yellow</v>
          </cell>
          <cell r="H1195" t="str">
            <v>PIECE</v>
          </cell>
          <cell r="I1195">
            <v>4.24</v>
          </cell>
          <cell r="J1195">
            <v>0</v>
          </cell>
          <cell r="K1195">
            <v>0</v>
          </cell>
          <cell r="L1195">
            <v>0</v>
          </cell>
          <cell r="M1195" t="str">
            <v>LF</v>
          </cell>
          <cell r="N1195">
            <v>5.9657500000000001E-4</v>
          </cell>
          <cell r="O1195">
            <v>0.19500000000000001</v>
          </cell>
        </row>
        <row r="1196">
          <cell r="A1196" t="str">
            <v>AZUNI</v>
          </cell>
          <cell r="B1196" t="str">
            <v>ASA411</v>
          </cell>
          <cell r="C1196">
            <v>0</v>
          </cell>
          <cell r="D1196" t="str">
            <v>Power web 33cm - Rond</v>
          </cell>
          <cell r="E1196" t="str">
            <v>Power Web 33cm</v>
          </cell>
          <cell r="F1196" t="str">
            <v>Extra-light</v>
          </cell>
          <cell r="H1196" t="str">
            <v>PIECE</v>
          </cell>
          <cell r="I1196">
            <v>5.69</v>
          </cell>
          <cell r="J1196">
            <v>0</v>
          </cell>
          <cell r="K1196">
            <v>0</v>
          </cell>
          <cell r="L1196">
            <v>0</v>
          </cell>
          <cell r="M1196" t="str">
            <v>LF</v>
          </cell>
          <cell r="N1196">
            <v>5.9657500000000001E-4</v>
          </cell>
          <cell r="O1196">
            <v>0.19500000000000001</v>
          </cell>
        </row>
        <row r="1197">
          <cell r="A1197" t="str">
            <v>AZUNI</v>
          </cell>
          <cell r="B1197" t="str">
            <v>ASA411</v>
          </cell>
          <cell r="C1197">
            <v>0</v>
          </cell>
          <cell r="D1197" t="str">
            <v>Power web 33cm - Rond</v>
          </cell>
          <cell r="E1197" t="str">
            <v>Power Web 33cm</v>
          </cell>
          <cell r="F1197" t="str">
            <v>Extra-light</v>
          </cell>
          <cell r="H1197" t="str">
            <v>PIECE</v>
          </cell>
          <cell r="I1197">
            <v>5.69</v>
          </cell>
          <cell r="J1197">
            <v>0</v>
          </cell>
          <cell r="K1197">
            <v>0</v>
          </cell>
          <cell r="L1197">
            <v>0</v>
          </cell>
          <cell r="M1197" t="str">
            <v>LF</v>
          </cell>
          <cell r="N1197">
            <v>5.9657500000000001E-4</v>
          </cell>
          <cell r="O1197">
            <v>0.19500000000000001</v>
          </cell>
        </row>
        <row r="1198">
          <cell r="A1198" t="str">
            <v>AZUNI</v>
          </cell>
          <cell r="B1198" t="str">
            <v>ASA411</v>
          </cell>
          <cell r="C1198">
            <v>0</v>
          </cell>
          <cell r="D1198" t="str">
            <v>Power web 33cm - Rond</v>
          </cell>
          <cell r="E1198" t="str">
            <v>Power Web 33cm</v>
          </cell>
          <cell r="F1198" t="str">
            <v>Extra-light</v>
          </cell>
          <cell r="H1198" t="str">
            <v>PIECE</v>
          </cell>
          <cell r="I1198">
            <v>5.69</v>
          </cell>
          <cell r="J1198">
            <v>0</v>
          </cell>
          <cell r="K1198">
            <v>0</v>
          </cell>
          <cell r="L1198">
            <v>0</v>
          </cell>
          <cell r="M1198" t="str">
            <v>LF</v>
          </cell>
          <cell r="N1198">
            <v>5.9657500000000001E-4</v>
          </cell>
          <cell r="O1198">
            <v>0.19500000000000001</v>
          </cell>
        </row>
        <row r="1199">
          <cell r="A1199" t="str">
            <v>AZUNI</v>
          </cell>
          <cell r="B1199" t="str">
            <v>ASA411</v>
          </cell>
          <cell r="C1199">
            <v>0</v>
          </cell>
          <cell r="D1199" t="str">
            <v>Power web 33cm - Rond</v>
          </cell>
          <cell r="E1199" t="str">
            <v>Power Web 33cm</v>
          </cell>
          <cell r="F1199" t="str">
            <v>Extra-light</v>
          </cell>
          <cell r="H1199" t="str">
            <v>PIECE</v>
          </cell>
          <cell r="I1199">
            <v>5.69</v>
          </cell>
          <cell r="J1199">
            <v>0</v>
          </cell>
          <cell r="K1199">
            <v>0</v>
          </cell>
          <cell r="L1199">
            <v>0</v>
          </cell>
          <cell r="M1199" t="str">
            <v>LF</v>
          </cell>
          <cell r="N1199">
            <v>5.9657500000000001E-4</v>
          </cell>
          <cell r="O1199">
            <v>0.19500000000000001</v>
          </cell>
        </row>
        <row r="1200">
          <cell r="A1200" t="str">
            <v>AZUNI</v>
          </cell>
          <cell r="B1200" t="str">
            <v>ASA411</v>
          </cell>
          <cell r="C1200">
            <v>0</v>
          </cell>
          <cell r="D1200" t="str">
            <v>Power web 33cm - Rond</v>
          </cell>
          <cell r="E1200" t="str">
            <v>Power Web 33cm</v>
          </cell>
          <cell r="F1200" t="str">
            <v>Extra-light</v>
          </cell>
          <cell r="H1200" t="str">
            <v>PIECE</v>
          </cell>
          <cell r="I1200">
            <v>5.69</v>
          </cell>
          <cell r="J1200">
            <v>0</v>
          </cell>
          <cell r="K1200">
            <v>0</v>
          </cell>
          <cell r="L1200">
            <v>0</v>
          </cell>
          <cell r="M1200" t="str">
            <v>LF</v>
          </cell>
          <cell r="N1200">
            <v>5.9657500000000001E-4</v>
          </cell>
          <cell r="O1200">
            <v>0.19500000000000001</v>
          </cell>
        </row>
        <row r="1201">
          <cell r="A1201" t="str">
            <v>AZUNI</v>
          </cell>
          <cell r="B1201" t="str">
            <v>ASA355</v>
          </cell>
          <cell r="C1201">
            <v>0</v>
          </cell>
          <cell r="D1201" t="str">
            <v>Power web flexgrip</v>
          </cell>
          <cell r="E1201" t="str">
            <v>Power web flexgrip</v>
          </cell>
          <cell r="F1201" t="str">
            <v>light - pink</v>
          </cell>
          <cell r="H1201" t="str">
            <v>PIECE</v>
          </cell>
          <cell r="I1201">
            <v>2.2400000000000002</v>
          </cell>
          <cell r="J1201">
            <v>0</v>
          </cell>
          <cell r="K1201">
            <v>0</v>
          </cell>
          <cell r="L1201">
            <v>0</v>
          </cell>
          <cell r="M1201" t="str">
            <v>LF</v>
          </cell>
          <cell r="N1201">
            <v>1.734691666666667E-3</v>
          </cell>
          <cell r="O1201">
            <v>0.17708333333333334</v>
          </cell>
        </row>
        <row r="1202">
          <cell r="A1202" t="str">
            <v>AZUNI</v>
          </cell>
          <cell r="B1202" t="str">
            <v>ASA355</v>
          </cell>
          <cell r="C1202">
            <v>0</v>
          </cell>
          <cell r="D1202" t="str">
            <v>Power web flexgrip</v>
          </cell>
          <cell r="E1202" t="str">
            <v>Power web flexgrip</v>
          </cell>
          <cell r="F1202" t="str">
            <v>light - pink</v>
          </cell>
          <cell r="H1202" t="str">
            <v>PIECE</v>
          </cell>
          <cell r="I1202">
            <v>2.2400000000000002</v>
          </cell>
          <cell r="J1202">
            <v>0</v>
          </cell>
          <cell r="K1202">
            <v>0</v>
          </cell>
          <cell r="L1202">
            <v>0</v>
          </cell>
          <cell r="M1202" t="str">
            <v>LF</v>
          </cell>
          <cell r="N1202">
            <v>1.734691666666667E-3</v>
          </cell>
          <cell r="O1202">
            <v>0.17708333333333334</v>
          </cell>
        </row>
        <row r="1203">
          <cell r="A1203" t="str">
            <v>AZUNI</v>
          </cell>
          <cell r="B1203" t="str">
            <v>ASA355</v>
          </cell>
          <cell r="C1203">
            <v>0</v>
          </cell>
          <cell r="D1203" t="str">
            <v>Power web flexgrip</v>
          </cell>
          <cell r="E1203" t="str">
            <v>Power web flexgrip</v>
          </cell>
          <cell r="F1203" t="str">
            <v>light - pink</v>
          </cell>
          <cell r="H1203" t="str">
            <v>PIECE</v>
          </cell>
          <cell r="I1203">
            <v>2.2400000000000002</v>
          </cell>
          <cell r="J1203">
            <v>0</v>
          </cell>
          <cell r="K1203">
            <v>0</v>
          </cell>
          <cell r="L1203">
            <v>0</v>
          </cell>
          <cell r="M1203" t="str">
            <v>LF</v>
          </cell>
          <cell r="N1203">
            <v>1.734691666666667E-3</v>
          </cell>
          <cell r="O1203">
            <v>0.17708333333333334</v>
          </cell>
        </row>
        <row r="1204">
          <cell r="A1204" t="str">
            <v>AZUNI</v>
          </cell>
          <cell r="B1204" t="str">
            <v>ASA358</v>
          </cell>
          <cell r="C1204" t="str">
            <v/>
          </cell>
          <cell r="D1204" t="str">
            <v>Press Ball</v>
          </cell>
          <cell r="E1204" t="str">
            <v>Rubber Sponge Ball</v>
          </cell>
          <cell r="F1204" t="str">
            <v>57mm</v>
          </cell>
          <cell r="H1204" t="str">
            <v>PIECE</v>
          </cell>
          <cell r="I1204">
            <v>0.28999999999999998</v>
          </cell>
          <cell r="J1204">
            <v>0</v>
          </cell>
          <cell r="K1204">
            <v>0</v>
          </cell>
          <cell r="L1204">
            <v>0</v>
          </cell>
          <cell r="M1204" t="str">
            <v>LF</v>
          </cell>
          <cell r="N1204">
            <v>1.87264E-4</v>
          </cell>
          <cell r="O1204">
            <v>0.06</v>
          </cell>
        </row>
        <row r="1205">
          <cell r="A1205" t="str">
            <v>AZUNI</v>
          </cell>
          <cell r="B1205" t="str">
            <v>ASA358</v>
          </cell>
          <cell r="C1205" t="str">
            <v/>
          </cell>
          <cell r="D1205" t="str">
            <v>Press Ball</v>
          </cell>
          <cell r="E1205" t="str">
            <v>Rubber Sponge Ball</v>
          </cell>
          <cell r="F1205" t="str">
            <v>57mm</v>
          </cell>
          <cell r="H1205" t="str">
            <v>PIECE</v>
          </cell>
          <cell r="I1205">
            <v>0.31</v>
          </cell>
          <cell r="J1205">
            <v>0</v>
          </cell>
          <cell r="K1205">
            <v>0</v>
          </cell>
          <cell r="L1205">
            <v>0</v>
          </cell>
          <cell r="M1205" t="str">
            <v>LF</v>
          </cell>
          <cell r="N1205">
            <v>2.1280000000000002E-4</v>
          </cell>
          <cell r="O1205">
            <v>6.8181818181818177E-2</v>
          </cell>
        </row>
        <row r="1206">
          <cell r="A1206" t="str">
            <v>AZUNI</v>
          </cell>
          <cell r="B1206" t="str">
            <v>ASA358</v>
          </cell>
          <cell r="C1206">
            <v>1696</v>
          </cell>
          <cell r="D1206" t="str">
            <v>Press Ball</v>
          </cell>
          <cell r="E1206" t="str">
            <v>Rubber Sponge Ball</v>
          </cell>
          <cell r="F1206" t="str">
            <v>57mm</v>
          </cell>
          <cell r="H1206" t="str">
            <v>PIECE</v>
          </cell>
          <cell r="I1206">
            <v>0.33</v>
          </cell>
          <cell r="J1206">
            <v>0</v>
          </cell>
          <cell r="K1206">
            <v>0</v>
          </cell>
          <cell r="L1206">
            <v>0</v>
          </cell>
          <cell r="M1206" t="str">
            <v>LF</v>
          </cell>
          <cell r="N1206">
            <v>1.9255424000000001E-3</v>
          </cell>
          <cell r="O1206">
            <v>0.08</v>
          </cell>
        </row>
        <row r="1207">
          <cell r="A1207" t="str">
            <v>AZUNI</v>
          </cell>
          <cell r="B1207" t="str">
            <v>ASA358</v>
          </cell>
          <cell r="C1207" t="str">
            <v/>
          </cell>
          <cell r="D1207" t="str">
            <v>Press Ball</v>
          </cell>
          <cell r="E1207" t="str">
            <v>Rubber Sponge Ball</v>
          </cell>
          <cell r="F1207" t="str">
            <v>57mm</v>
          </cell>
          <cell r="H1207" t="str">
            <v>PIECE</v>
          </cell>
          <cell r="I1207">
            <v>0.72</v>
          </cell>
          <cell r="J1207">
            <v>0</v>
          </cell>
          <cell r="K1207">
            <v>0</v>
          </cell>
          <cell r="L1207">
            <v>0</v>
          </cell>
          <cell r="M1207" t="str">
            <v>LF</v>
          </cell>
          <cell r="N1207">
            <v>2.3408000000000001E-4</v>
          </cell>
          <cell r="O1207">
            <v>0.08</v>
          </cell>
        </row>
        <row r="1208">
          <cell r="A1208" t="str">
            <v>AZUNI</v>
          </cell>
          <cell r="B1208" t="str">
            <v>ASA358</v>
          </cell>
          <cell r="C1208" t="str">
            <v/>
          </cell>
          <cell r="D1208" t="str">
            <v>Press Ball</v>
          </cell>
          <cell r="E1208" t="str">
            <v>Rubber Sponge Ball</v>
          </cell>
          <cell r="F1208" t="str">
            <v>57mm</v>
          </cell>
          <cell r="H1208" t="str">
            <v>PIECE</v>
          </cell>
          <cell r="I1208">
            <v>1.71</v>
          </cell>
          <cell r="J1208">
            <v>0</v>
          </cell>
          <cell r="K1208">
            <v>0</v>
          </cell>
          <cell r="L1208">
            <v>0</v>
          </cell>
          <cell r="M1208" t="str">
            <v>LF</v>
          </cell>
          <cell r="N1208">
            <v>2.3408000000000001E-4</v>
          </cell>
          <cell r="O1208">
            <v>0.08</v>
          </cell>
        </row>
        <row r="1209">
          <cell r="A1209" t="str">
            <v>AZUNI</v>
          </cell>
          <cell r="B1209" t="str">
            <v>ASA209</v>
          </cell>
          <cell r="C1209" t="str">
            <v/>
          </cell>
          <cell r="D1209" t="str">
            <v>Pulley</v>
          </cell>
          <cell r="E1209" t="str">
            <v>Body Shaper</v>
          </cell>
          <cell r="F1209" t="str">
            <v>Φ7mm x 210cm</v>
          </cell>
          <cell r="H1209" t="str">
            <v>PIECE</v>
          </cell>
          <cell r="I1209">
            <v>3.78</v>
          </cell>
          <cell r="J1209">
            <v>0</v>
          </cell>
          <cell r="K1209">
            <v>0</v>
          </cell>
          <cell r="L1209">
            <v>0</v>
          </cell>
          <cell r="M1209" t="str">
            <v>LF</v>
          </cell>
          <cell r="N1209">
            <v>2.6033799999999998E-3</v>
          </cell>
          <cell r="O1209">
            <v>0.5</v>
          </cell>
        </row>
        <row r="1210">
          <cell r="A1210" t="str">
            <v>AZUNI</v>
          </cell>
          <cell r="B1210" t="str">
            <v>PA-228M</v>
          </cell>
          <cell r="C1210" t="str">
            <v/>
          </cell>
          <cell r="D1210" t="str">
            <v>Punching Ball</v>
          </cell>
          <cell r="E1210" t="str">
            <v>Punching Ball</v>
          </cell>
          <cell r="F1210">
            <v>0</v>
          </cell>
          <cell r="H1210" t="str">
            <v>PIECE</v>
          </cell>
          <cell r="I1210">
            <v>22.35</v>
          </cell>
          <cell r="J1210">
            <v>0</v>
          </cell>
          <cell r="K1210">
            <v>0</v>
          </cell>
          <cell r="L1210">
            <v>0</v>
          </cell>
          <cell r="M1210" t="str">
            <v>LF</v>
          </cell>
          <cell r="N1210">
            <v>5.9982374999999998E-2</v>
          </cell>
          <cell r="O1210">
            <v>6.1</v>
          </cell>
        </row>
        <row r="1211">
          <cell r="A1211" t="str">
            <v>AZUNI</v>
          </cell>
          <cell r="B1211" t="str">
            <v>ASA050</v>
          </cell>
          <cell r="C1211">
            <v>0</v>
          </cell>
          <cell r="D1211" t="str">
            <v>Push up Bar</v>
          </cell>
          <cell r="E1211" t="str">
            <v>Push up Bar</v>
          </cell>
          <cell r="F1211" t="str">
            <v>Color Box</v>
          </cell>
          <cell r="H1211" t="str">
            <v>PAIRE</v>
          </cell>
          <cell r="I1211">
            <v>3.54</v>
          </cell>
          <cell r="J1211">
            <v>0</v>
          </cell>
          <cell r="K1211">
            <v>0</v>
          </cell>
          <cell r="L1211">
            <v>0</v>
          </cell>
          <cell r="M1211" t="str">
            <v>LF</v>
          </cell>
          <cell r="N1211">
            <v>4.5451799999999994E-3</v>
          </cell>
          <cell r="O1211">
            <v>0.65</v>
          </cell>
        </row>
        <row r="1212">
          <cell r="A1212" t="str">
            <v>AZUNI</v>
          </cell>
          <cell r="B1212" t="str">
            <v>ASA194</v>
          </cell>
          <cell r="C1212">
            <v>0</v>
          </cell>
          <cell r="D1212" t="str">
            <v>Push Up Bar 2</v>
          </cell>
          <cell r="E1212" t="str">
            <v>PUSH UP Stand</v>
          </cell>
          <cell r="F1212" t="str">
            <v>ColorBox</v>
          </cell>
          <cell r="H1212" t="str">
            <v>PAIRE</v>
          </cell>
          <cell r="I1212">
            <v>4.17</v>
          </cell>
          <cell r="J1212">
            <v>0</v>
          </cell>
          <cell r="K1212">
            <v>0</v>
          </cell>
          <cell r="L1212">
            <v>0</v>
          </cell>
          <cell r="M1212" t="str">
            <v>LF</v>
          </cell>
          <cell r="N1212">
            <v>4.5451799999999994E-3</v>
          </cell>
          <cell r="O1212">
            <v>0.65</v>
          </cell>
        </row>
        <row r="1213">
          <cell r="A1213" t="str">
            <v>AZUNI</v>
          </cell>
          <cell r="B1213" t="str">
            <v>ASA374-L</v>
          </cell>
          <cell r="C1213" t="str">
            <v/>
          </cell>
          <cell r="D1213" t="str">
            <v>Rack tapis mural</v>
          </cell>
          <cell r="E1213" t="str">
            <v xml:space="preserve">Length adj. Hanger for Exercise Mat  </v>
          </cell>
          <cell r="F1213" t="str">
            <v>Longueur ajustable 30-50cm, Iro size:Φ12mmx28cm</v>
          </cell>
          <cell r="H1213" t="str">
            <v>PIECE</v>
          </cell>
          <cell r="I1213">
            <v>5.13</v>
          </cell>
          <cell r="J1213">
            <v>0</v>
          </cell>
          <cell r="K1213">
            <v>0</v>
          </cell>
          <cell r="L1213">
            <v>0</v>
          </cell>
          <cell r="M1213" t="str">
            <v>LF</v>
          </cell>
          <cell r="N1213">
            <v>2.09625E-3</v>
          </cell>
          <cell r="O1213">
            <v>0.95833333333333337</v>
          </cell>
        </row>
        <row r="1214">
          <cell r="A1214" t="str">
            <v>AZUNI</v>
          </cell>
          <cell r="C1214">
            <v>0</v>
          </cell>
          <cell r="D1214" t="str">
            <v>Rotules</v>
          </cell>
          <cell r="E1214" t="str">
            <v>Rotules</v>
          </cell>
          <cell r="F1214">
            <v>0</v>
          </cell>
          <cell r="H1214" t="str">
            <v>PIECE</v>
          </cell>
          <cell r="I1214">
            <v>0.75</v>
          </cell>
          <cell r="J1214">
            <v>0</v>
          </cell>
          <cell r="K1214">
            <v>0</v>
          </cell>
          <cell r="L1214">
            <v>0</v>
          </cell>
          <cell r="M1214" t="str">
            <v>LF</v>
          </cell>
          <cell r="N1214">
            <v>0</v>
          </cell>
          <cell r="O1214">
            <v>0</v>
          </cell>
        </row>
        <row r="1215">
          <cell r="A1215" t="str">
            <v>AZUNI</v>
          </cell>
          <cell r="C1215" t="str">
            <v/>
          </cell>
          <cell r="D1215" t="str">
            <v>Rouleau de massage vibrant</v>
          </cell>
          <cell r="E1215" t="str">
            <v>Rumble roller vibrating</v>
          </cell>
          <cell r="F1215">
            <v>0</v>
          </cell>
          <cell r="H1215" t="str">
            <v>PIECE</v>
          </cell>
          <cell r="I1215">
            <v>31.2</v>
          </cell>
          <cell r="J1215">
            <v>0</v>
          </cell>
          <cell r="K1215">
            <v>0</v>
          </cell>
          <cell r="L1215">
            <v>0</v>
          </cell>
          <cell r="M1215" t="str">
            <v>LF</v>
          </cell>
          <cell r="N1215">
            <v>2.5000000000000001E-3</v>
          </cell>
          <cell r="O1215">
            <v>0.75</v>
          </cell>
        </row>
        <row r="1216">
          <cell r="A1216" t="str">
            <v>AZUNI</v>
          </cell>
          <cell r="B1216" t="str">
            <v>ASL507-1</v>
          </cell>
          <cell r="C1216">
            <v>1726</v>
          </cell>
          <cell r="D1216" t="str">
            <v>Rouleau bande latex</v>
          </cell>
          <cell r="E1216" t="str">
            <v>Latex Band Roll</v>
          </cell>
          <cell r="F1216" t="str">
            <v>light - yellow - 12m</v>
          </cell>
          <cell r="H1216" t="str">
            <v>PIECE</v>
          </cell>
          <cell r="I1216">
            <v>15.41</v>
          </cell>
          <cell r="J1216">
            <v>0</v>
          </cell>
          <cell r="K1216">
            <v>0</v>
          </cell>
          <cell r="L1216">
            <v>0</v>
          </cell>
          <cell r="M1216" t="str">
            <v>LF</v>
          </cell>
          <cell r="N1216">
            <v>4.0499999999999998E-3</v>
          </cell>
          <cell r="O1216">
            <v>1.1160000000000001</v>
          </cell>
        </row>
        <row r="1217">
          <cell r="A1217" t="str">
            <v>AZUNI</v>
          </cell>
          <cell r="B1217" t="str">
            <v>ASL507-1</v>
          </cell>
          <cell r="C1217">
            <v>1727</v>
          </cell>
          <cell r="D1217" t="str">
            <v>Rouleau bande latex</v>
          </cell>
          <cell r="E1217" t="str">
            <v>Latex Band Roll</v>
          </cell>
          <cell r="F1217" t="str">
            <v>light - yellow - 12m</v>
          </cell>
          <cell r="H1217" t="str">
            <v>PIECE</v>
          </cell>
          <cell r="I1217">
            <v>19.260000000000002</v>
          </cell>
          <cell r="J1217">
            <v>0</v>
          </cell>
          <cell r="K1217">
            <v>0</v>
          </cell>
          <cell r="L1217">
            <v>0</v>
          </cell>
          <cell r="M1217" t="str">
            <v>LF</v>
          </cell>
          <cell r="N1217">
            <v>4.2119999999999996E-3</v>
          </cell>
          <cell r="O1217">
            <v>1.45</v>
          </cell>
        </row>
        <row r="1218">
          <cell r="A1218" t="str">
            <v>AZUNI</v>
          </cell>
          <cell r="B1218" t="str">
            <v>ASL507-1</v>
          </cell>
          <cell r="C1218">
            <v>3491</v>
          </cell>
          <cell r="D1218" t="str">
            <v>Rouleau bande latex</v>
          </cell>
          <cell r="E1218" t="str">
            <v>Latex Band Roll</v>
          </cell>
          <cell r="F1218" t="str">
            <v>light - yellow - 12m</v>
          </cell>
          <cell r="H1218" t="str">
            <v>PIECE</v>
          </cell>
          <cell r="I1218">
            <v>21.96</v>
          </cell>
          <cell r="J1218">
            <v>0</v>
          </cell>
          <cell r="K1218">
            <v>0</v>
          </cell>
          <cell r="L1218">
            <v>0</v>
          </cell>
          <cell r="M1218" t="str">
            <v>LF</v>
          </cell>
          <cell r="N1218">
            <v>4.4000000000000003E-3</v>
          </cell>
          <cell r="O1218">
            <v>1.78</v>
          </cell>
        </row>
        <row r="1219">
          <cell r="A1219" t="str">
            <v>AZUNI</v>
          </cell>
          <cell r="B1219" t="str">
            <v>ASA106</v>
          </cell>
          <cell r="C1219" t="str">
            <v/>
          </cell>
          <cell r="D1219" t="str">
            <v>Sangle Yoga</v>
          </cell>
          <cell r="E1219" t="str">
            <v>Cotton Belt</v>
          </cell>
          <cell r="F1219">
            <v>0</v>
          </cell>
          <cell r="H1219" t="str">
            <v>PIECE</v>
          </cell>
          <cell r="I1219">
            <v>1.1599999999999999</v>
          </cell>
          <cell r="J1219">
            <v>0</v>
          </cell>
          <cell r="K1219">
            <v>0</v>
          </cell>
          <cell r="L1219">
            <v>0</v>
          </cell>
          <cell r="M1219" t="str">
            <v>LF</v>
          </cell>
          <cell r="N1219">
            <v>3.4456875E-4</v>
          </cell>
          <cell r="O1219">
            <v>0.105</v>
          </cell>
        </row>
        <row r="1220">
          <cell r="A1220" t="str">
            <v>AZUNI</v>
          </cell>
          <cell r="B1220" t="str">
            <v>ASL928</v>
          </cell>
          <cell r="C1220">
            <v>0</v>
          </cell>
          <cell r="D1220" t="str">
            <v>Senso hand trainer</v>
          </cell>
          <cell r="E1220" t="str">
            <v xml:space="preserve">Mini Weight Roller   </v>
          </cell>
          <cell r="F1220" t="str">
            <v>Avec lest (250g)</v>
          </cell>
          <cell r="H1220" t="str">
            <v>PAIRE</v>
          </cell>
          <cell r="I1220">
            <v>2.4700000000000002</v>
          </cell>
          <cell r="J1220">
            <v>0</v>
          </cell>
          <cell r="K1220">
            <v>0</v>
          </cell>
          <cell r="L1220">
            <v>0</v>
          </cell>
          <cell r="M1220" t="str">
            <v>LF</v>
          </cell>
          <cell r="N1220">
            <v>9.1758333333333329E-4</v>
          </cell>
          <cell r="O1220">
            <v>0.54166666666666663</v>
          </cell>
        </row>
        <row r="1221">
          <cell r="A1221" t="str">
            <v>AZUNI</v>
          </cell>
          <cell r="B1221" t="str">
            <v>ASL928</v>
          </cell>
          <cell r="C1221">
            <v>0</v>
          </cell>
          <cell r="D1221" t="str">
            <v>Senso hand trainer</v>
          </cell>
          <cell r="E1221" t="str">
            <v xml:space="preserve">Mini Weight Roller   </v>
          </cell>
          <cell r="F1221" t="str">
            <v>Avec lest (250g)</v>
          </cell>
          <cell r="H1221" t="str">
            <v>PAIRE</v>
          </cell>
          <cell r="I1221">
            <v>1.85</v>
          </cell>
          <cell r="J1221">
            <v>0</v>
          </cell>
          <cell r="K1221">
            <v>0</v>
          </cell>
          <cell r="L1221">
            <v>0</v>
          </cell>
          <cell r="M1221" t="str">
            <v>LF</v>
          </cell>
          <cell r="N1221">
            <v>8.9405555555555549E-4</v>
          </cell>
          <cell r="O1221">
            <v>0.1388888888888889</v>
          </cell>
        </row>
        <row r="1222">
          <cell r="A1222" t="str">
            <v>AZUNI</v>
          </cell>
          <cell r="C1222">
            <v>1767</v>
          </cell>
          <cell r="D1222" t="str">
            <v>Set de Massage</v>
          </cell>
          <cell r="E1222" t="str">
            <v>Massage Set</v>
          </cell>
          <cell r="F1222">
            <v>0</v>
          </cell>
          <cell r="H1222" t="str">
            <v>PIECE</v>
          </cell>
          <cell r="I1222">
            <v>9.1300000000000008</v>
          </cell>
          <cell r="J1222">
            <v>0</v>
          </cell>
          <cell r="K1222">
            <v>0</v>
          </cell>
          <cell r="L1222">
            <v>0</v>
          </cell>
          <cell r="M1222" t="str">
            <v>LF</v>
          </cell>
          <cell r="N1222">
            <v>6.1999999999999998E-3</v>
          </cell>
          <cell r="O1222">
            <v>0</v>
          </cell>
        </row>
        <row r="1223">
          <cell r="A1223" t="str">
            <v>AZUNI</v>
          </cell>
          <cell r="C1223">
            <v>1767</v>
          </cell>
          <cell r="D1223" t="str">
            <v>Baton de massage</v>
          </cell>
          <cell r="E1223" t="str">
            <v>Massage Stick</v>
          </cell>
          <cell r="F1223">
            <v>0</v>
          </cell>
          <cell r="H1223" t="str">
            <v>PIECE</v>
          </cell>
          <cell r="I1223">
            <v>3.9</v>
          </cell>
          <cell r="J1223">
            <v>0</v>
          </cell>
          <cell r="K1223">
            <v>0</v>
          </cell>
          <cell r="L1223">
            <v>0</v>
          </cell>
          <cell r="M1223" t="str">
            <v>LF</v>
          </cell>
          <cell r="N1223">
            <v>6.1999999999999998E-3</v>
          </cell>
          <cell r="O1223">
            <v>0</v>
          </cell>
        </row>
        <row r="1224">
          <cell r="A1224" t="str">
            <v>AZUNI</v>
          </cell>
          <cell r="C1224">
            <v>1767</v>
          </cell>
          <cell r="D1224" t="str">
            <v>Mini Balles de massage</v>
          </cell>
          <cell r="E1224" t="str">
            <v>Mini Massage Ball</v>
          </cell>
          <cell r="F1224">
            <v>0</v>
          </cell>
          <cell r="H1224" t="str">
            <v>PIECE</v>
          </cell>
          <cell r="I1224">
            <v>2.88</v>
          </cell>
          <cell r="J1224">
            <v>0</v>
          </cell>
          <cell r="K1224">
            <v>0</v>
          </cell>
          <cell r="L1224">
            <v>0</v>
          </cell>
          <cell r="M1224" t="str">
            <v>LF</v>
          </cell>
          <cell r="N1224">
            <v>6.1999999999999998E-3</v>
          </cell>
          <cell r="O1224">
            <v>0</v>
          </cell>
        </row>
        <row r="1225">
          <cell r="A1225" t="str">
            <v>AZUNI</v>
          </cell>
          <cell r="C1225">
            <v>1767</v>
          </cell>
          <cell r="D1225" t="str">
            <v>Mini Rouleau de massage</v>
          </cell>
          <cell r="E1225" t="str">
            <v>Mini Massage Roller</v>
          </cell>
          <cell r="F1225">
            <v>0</v>
          </cell>
          <cell r="H1225" t="str">
            <v>PIECE</v>
          </cell>
          <cell r="I1225">
            <v>1.53</v>
          </cell>
          <cell r="J1225">
            <v>0</v>
          </cell>
          <cell r="K1225">
            <v>0</v>
          </cell>
          <cell r="L1225">
            <v>0</v>
          </cell>
          <cell r="M1225" t="str">
            <v>LF</v>
          </cell>
          <cell r="N1225">
            <v>6.1999999999999998E-3</v>
          </cell>
          <cell r="O1225">
            <v>0</v>
          </cell>
        </row>
        <row r="1226">
          <cell r="A1226" t="str">
            <v>AZUNI</v>
          </cell>
          <cell r="B1226" t="str">
            <v>ASA007</v>
          </cell>
          <cell r="C1226">
            <v>0</v>
          </cell>
          <cell r="D1226" t="str">
            <v>Squeeze ball</v>
          </cell>
          <cell r="E1226" t="str">
            <v xml:space="preserve">Soft Power Ball </v>
          </cell>
          <cell r="F1226" t="str">
            <v>50mm</v>
          </cell>
          <cell r="H1226" t="str">
            <v>PIECE</v>
          </cell>
          <cell r="I1226">
            <v>1.1399999999999999</v>
          </cell>
          <cell r="J1226">
            <v>0</v>
          </cell>
          <cell r="K1226">
            <v>0</v>
          </cell>
          <cell r="L1226">
            <v>0</v>
          </cell>
          <cell r="M1226" t="str">
            <v>LF</v>
          </cell>
          <cell r="N1226">
            <v>6.4791111111111113E-4</v>
          </cell>
          <cell r="O1226">
            <v>9.7222222222222224E-2</v>
          </cell>
        </row>
        <row r="1227">
          <cell r="A1227" t="str">
            <v>AZUNI</v>
          </cell>
          <cell r="B1227" t="str">
            <v>ASA007</v>
          </cell>
          <cell r="C1227">
            <v>0</v>
          </cell>
          <cell r="D1227" t="str">
            <v>Squeeze ball</v>
          </cell>
          <cell r="E1227" t="str">
            <v xml:space="preserve">Soft Power Ball </v>
          </cell>
          <cell r="F1227" t="str">
            <v>50mm</v>
          </cell>
          <cell r="H1227" t="str">
            <v>PIECE</v>
          </cell>
          <cell r="I1227">
            <v>1.36</v>
          </cell>
          <cell r="J1227">
            <v>0</v>
          </cell>
          <cell r="K1227">
            <v>0</v>
          </cell>
          <cell r="L1227">
            <v>0</v>
          </cell>
          <cell r="M1227" t="str">
            <v>LF</v>
          </cell>
          <cell r="N1227">
            <v>6.4791111111111113E-4</v>
          </cell>
          <cell r="O1227">
            <v>9.7222222222222224E-2</v>
          </cell>
        </row>
        <row r="1228">
          <cell r="A1228" t="str">
            <v>AZUNI</v>
          </cell>
          <cell r="B1228" t="str">
            <v>ASA007</v>
          </cell>
          <cell r="C1228">
            <v>0</v>
          </cell>
          <cell r="D1228" t="str">
            <v>Squeeze ball</v>
          </cell>
          <cell r="E1228" t="str">
            <v xml:space="preserve">Soft Power Ball </v>
          </cell>
          <cell r="F1228" t="str">
            <v>50mm</v>
          </cell>
          <cell r="H1228" t="str">
            <v>PIECE</v>
          </cell>
          <cell r="I1228">
            <v>1.55</v>
          </cell>
          <cell r="J1228">
            <v>0</v>
          </cell>
          <cell r="K1228">
            <v>0</v>
          </cell>
          <cell r="L1228">
            <v>0</v>
          </cell>
          <cell r="M1228" t="str">
            <v>LF</v>
          </cell>
          <cell r="N1228">
            <v>1.0154083333333334E-3</v>
          </cell>
          <cell r="O1228">
            <v>0.125</v>
          </cell>
        </row>
        <row r="1229">
          <cell r="A1229" t="str">
            <v>AZUNI</v>
          </cell>
          <cell r="B1229" t="str">
            <v>ASA007</v>
          </cell>
          <cell r="C1229">
            <v>0</v>
          </cell>
          <cell r="D1229" t="str">
            <v>Squeeze ball</v>
          </cell>
          <cell r="E1229" t="str">
            <v xml:space="preserve">Soft Power Ball </v>
          </cell>
          <cell r="F1229" t="str">
            <v>50mm</v>
          </cell>
          <cell r="H1229" t="str">
            <v>PIECE</v>
          </cell>
          <cell r="I1229">
            <v>2.27</v>
          </cell>
          <cell r="J1229">
            <v>0</v>
          </cell>
          <cell r="K1229">
            <v>0</v>
          </cell>
          <cell r="L1229">
            <v>0</v>
          </cell>
          <cell r="M1229" t="str">
            <v>LF</v>
          </cell>
          <cell r="N1229">
            <v>1.0815173611111112E-3</v>
          </cell>
          <cell r="O1229">
            <v>0.19444444444444445</v>
          </cell>
        </row>
        <row r="1230">
          <cell r="A1230" t="str">
            <v>AZUNI</v>
          </cell>
          <cell r="B1230" t="str">
            <v>ASA276</v>
          </cell>
          <cell r="C1230">
            <v>0</v>
          </cell>
          <cell r="D1230" t="str">
            <v>Squeeze egg</v>
          </cell>
          <cell r="E1230" t="str">
            <v>Soft Power Ball - Egg</v>
          </cell>
          <cell r="F1230">
            <v>0</v>
          </cell>
          <cell r="H1230" t="str">
            <v>PIECE</v>
          </cell>
          <cell r="I1230">
            <v>1.1399999999999999</v>
          </cell>
          <cell r="J1230">
            <v>0</v>
          </cell>
          <cell r="K1230">
            <v>0</v>
          </cell>
          <cell r="L1230">
            <v>0</v>
          </cell>
          <cell r="M1230" t="str">
            <v>LF</v>
          </cell>
          <cell r="N1230">
            <v>9.2012199999999967E-4</v>
          </cell>
          <cell r="O1230">
            <v>0.14583333333333334</v>
          </cell>
        </row>
        <row r="1231">
          <cell r="A1231" t="str">
            <v>AZUNI</v>
          </cell>
          <cell r="B1231" t="str">
            <v>ASL914</v>
          </cell>
          <cell r="C1231">
            <v>0</v>
          </cell>
          <cell r="D1231" t="str">
            <v>Stability trainer</v>
          </cell>
          <cell r="E1231" t="str">
            <v>Balance pad</v>
          </cell>
          <cell r="F1231">
            <v>0</v>
          </cell>
          <cell r="H1231" t="str">
            <v>PIECE</v>
          </cell>
          <cell r="I1231">
            <v>10.6</v>
          </cell>
          <cell r="J1231">
            <v>0</v>
          </cell>
          <cell r="K1231">
            <v>0</v>
          </cell>
          <cell r="L1231">
            <v>0</v>
          </cell>
          <cell r="M1231" t="str">
            <v>LF</v>
          </cell>
          <cell r="N1231">
            <v>1.2057375E-2</v>
          </cell>
          <cell r="O1231">
            <v>0.6</v>
          </cell>
        </row>
        <row r="1232">
          <cell r="A1232" t="str">
            <v>AZUNI</v>
          </cell>
          <cell r="B1232" t="str">
            <v>ASA066</v>
          </cell>
          <cell r="C1232" t="str">
            <v/>
          </cell>
          <cell r="D1232" t="str">
            <v>Step assoce sans plots</v>
          </cell>
          <cell r="E1232" t="str">
            <v xml:space="preserve">Aerobic Step </v>
          </cell>
          <cell r="F1232" t="str">
            <v>68(L) x 28(W) x 10(H) cm</v>
          </cell>
          <cell r="H1232" t="str">
            <v>PIECE</v>
          </cell>
          <cell r="I1232">
            <v>6.96</v>
          </cell>
          <cell r="J1232">
            <v>0</v>
          </cell>
          <cell r="K1232">
            <v>0</v>
          </cell>
          <cell r="L1232">
            <v>0</v>
          </cell>
          <cell r="M1232" t="str">
            <v>LF</v>
          </cell>
          <cell r="N1232">
            <v>6.5637000000000001E-2</v>
          </cell>
          <cell r="O1232">
            <v>8</v>
          </cell>
        </row>
        <row r="1233">
          <cell r="A1233" t="str">
            <v>AZUNI</v>
          </cell>
          <cell r="B1233" t="str">
            <v>ASL725</v>
          </cell>
          <cell r="C1233">
            <v>0</v>
          </cell>
          <cell r="D1233" t="str">
            <v>Step Aerobic Classique avec plots</v>
          </cell>
          <cell r="E1233" t="str">
            <v xml:space="preserve">Aerobic Step </v>
          </cell>
          <cell r="F1233">
            <v>0</v>
          </cell>
          <cell r="H1233" t="str">
            <v>PIECE</v>
          </cell>
          <cell r="I1233">
            <v>11.48</v>
          </cell>
          <cell r="J1233">
            <v>0</v>
          </cell>
          <cell r="K1233">
            <v>0</v>
          </cell>
          <cell r="L1233">
            <v>0</v>
          </cell>
          <cell r="M1233" t="str">
            <v>LF</v>
          </cell>
          <cell r="N1233">
            <v>3.7337000000000002E-2</v>
          </cell>
          <cell r="O1233">
            <v>7</v>
          </cell>
        </row>
        <row r="1234">
          <cell r="A1234" t="str">
            <v>AZUNI</v>
          </cell>
          <cell r="B1234" t="str">
            <v>ASL725</v>
          </cell>
          <cell r="C1234">
            <v>0</v>
          </cell>
          <cell r="D1234" t="str">
            <v>Step Aerobic Classique sans plots</v>
          </cell>
          <cell r="E1234" t="str">
            <v xml:space="preserve">Aerobic Step </v>
          </cell>
          <cell r="F1234">
            <v>0</v>
          </cell>
          <cell r="H1234" t="str">
            <v>PIECE</v>
          </cell>
          <cell r="I1234">
            <v>9.09</v>
          </cell>
          <cell r="J1234">
            <v>0</v>
          </cell>
          <cell r="K1234">
            <v>0</v>
          </cell>
          <cell r="L1234">
            <v>0</v>
          </cell>
          <cell r="M1234" t="str">
            <v>LF</v>
          </cell>
          <cell r="N1234">
            <v>3.7337000000000002E-2</v>
          </cell>
          <cell r="O1234">
            <v>6</v>
          </cell>
        </row>
        <row r="1235">
          <cell r="A1235" t="str">
            <v>AZUNI</v>
          </cell>
          <cell r="B1235" t="str">
            <v>ASL530P.P.</v>
          </cell>
          <cell r="C1235">
            <v>1738</v>
          </cell>
          <cell r="D1235" t="str">
            <v>Step Aerobic</v>
          </cell>
          <cell r="E1235" t="str">
            <v>Aerobic Step</v>
          </cell>
          <cell r="F1235">
            <v>0</v>
          </cell>
          <cell r="H1235" t="str">
            <v>PIECE</v>
          </cell>
          <cell r="I1235">
            <v>31.59</v>
          </cell>
          <cell r="J1235">
            <v>0</v>
          </cell>
          <cell r="K1235">
            <v>0</v>
          </cell>
          <cell r="L1235">
            <v>0</v>
          </cell>
          <cell r="M1235" t="str">
            <v>LF</v>
          </cell>
          <cell r="N1235">
            <v>6.5600000000000006E-2</v>
          </cell>
          <cell r="O1235">
            <v>9</v>
          </cell>
        </row>
        <row r="1236">
          <cell r="A1236" t="str">
            <v>AZUNI</v>
          </cell>
          <cell r="B1236" t="str">
            <v>ASW008</v>
          </cell>
          <cell r="C1236" t="str">
            <v/>
          </cell>
          <cell r="D1236" t="str">
            <v>Step Aérobic</v>
          </cell>
          <cell r="E1236" t="str">
            <v>Aerobic Step</v>
          </cell>
          <cell r="F1236">
            <v>0</v>
          </cell>
          <cell r="H1236" t="str">
            <v>PIECE</v>
          </cell>
          <cell r="I1236">
            <v>37.75</v>
          </cell>
          <cell r="J1236">
            <v>0</v>
          </cell>
          <cell r="K1236">
            <v>0</v>
          </cell>
          <cell r="L1236">
            <v>0</v>
          </cell>
          <cell r="M1236" t="str">
            <v>LF</v>
          </cell>
          <cell r="N1236">
            <v>6.5637000000000001E-2</v>
          </cell>
          <cell r="O1236">
            <v>8.5</v>
          </cell>
        </row>
        <row r="1237">
          <cell r="A1237" t="str">
            <v>AZUNI</v>
          </cell>
          <cell r="B1237" t="str">
            <v>ASL029TPE</v>
          </cell>
          <cell r="C1237" t="str">
            <v/>
          </cell>
          <cell r="D1237" t="str">
            <v>Tapis 140cm Eva Foam Bleu</v>
          </cell>
          <cell r="E1237" t="str">
            <v>TPE Exercise Mat Blue</v>
          </cell>
          <cell r="F1237" t="str">
            <v>With Eyelet, blue, 15mm±1mm x 60cm x 140cm</v>
          </cell>
          <cell r="H1237" t="str">
            <v>PIECE</v>
          </cell>
          <cell r="I1237">
            <v>11.85</v>
          </cell>
          <cell r="J1237">
            <v>0</v>
          </cell>
          <cell r="K1237">
            <v>0</v>
          </cell>
          <cell r="L1237">
            <v>0</v>
          </cell>
          <cell r="M1237" t="str">
            <v>LF</v>
          </cell>
          <cell r="N1237">
            <v>1.743625E-2</v>
          </cell>
          <cell r="O1237">
            <v>1.8</v>
          </cell>
        </row>
        <row r="1238">
          <cell r="A1238" t="str">
            <v>AZUNI</v>
          </cell>
          <cell r="B1238" t="str">
            <v>ASL029TPE</v>
          </cell>
          <cell r="C1238" t="str">
            <v/>
          </cell>
          <cell r="D1238" t="str">
            <v>Tapis 140cm Eva Foam Noir</v>
          </cell>
          <cell r="E1238" t="str">
            <v>TPE Exercise Mat Black</v>
          </cell>
          <cell r="F1238" t="str">
            <v>With Eyelet, black, 15mm±1mm x 60cm x 140cm</v>
          </cell>
          <cell r="H1238" t="str">
            <v>PIECE</v>
          </cell>
          <cell r="I1238">
            <v>11.85</v>
          </cell>
          <cell r="J1238">
            <v>0</v>
          </cell>
          <cell r="K1238">
            <v>0</v>
          </cell>
          <cell r="L1238">
            <v>0</v>
          </cell>
          <cell r="M1238" t="str">
            <v>LF</v>
          </cell>
          <cell r="N1238">
            <v>1.743625E-2</v>
          </cell>
          <cell r="O1238">
            <v>1.8</v>
          </cell>
        </row>
        <row r="1239">
          <cell r="A1239" t="str">
            <v>AZUNI</v>
          </cell>
          <cell r="B1239" t="str">
            <v>ASA400</v>
          </cell>
          <cell r="C1239">
            <v>1744</v>
          </cell>
          <cell r="D1239" t="str">
            <v>Tapis 140cm Eva Foam Bleu</v>
          </cell>
          <cell r="E1239" t="str">
            <v>TPE Exercise Mat Blue</v>
          </cell>
          <cell r="F1239" t="str">
            <v>With Eyelet, blue, 15mm±1mm x 60cm x 140cm</v>
          </cell>
          <cell r="H1239" t="str">
            <v>PIECE</v>
          </cell>
          <cell r="I1239">
            <v>11.62</v>
          </cell>
          <cell r="J1239">
            <v>0</v>
          </cell>
          <cell r="K1239">
            <v>0</v>
          </cell>
          <cell r="L1239">
            <v>0</v>
          </cell>
          <cell r="M1239" t="str">
            <v>LF</v>
          </cell>
          <cell r="N1239">
            <v>1.8122751999999999E-2</v>
          </cell>
          <cell r="O1239">
            <v>2.1</v>
          </cell>
        </row>
        <row r="1240">
          <cell r="A1240" t="str">
            <v>AZUNI</v>
          </cell>
          <cell r="B1240" t="str">
            <v>ASA400</v>
          </cell>
          <cell r="C1240">
            <v>1745</v>
          </cell>
          <cell r="D1240" t="str">
            <v>Tapis 140cm Eva Foam Noir</v>
          </cell>
          <cell r="E1240" t="str">
            <v>TPE Exercise Mat Black</v>
          </cell>
          <cell r="F1240" t="str">
            <v>With Eyelet, black, 15mm±1mm x 60cm x 140cm</v>
          </cell>
          <cell r="H1240" t="str">
            <v>PIECE</v>
          </cell>
          <cell r="I1240">
            <v>11.62</v>
          </cell>
          <cell r="J1240">
            <v>0</v>
          </cell>
          <cell r="K1240">
            <v>0</v>
          </cell>
          <cell r="L1240">
            <v>0</v>
          </cell>
          <cell r="M1240" t="str">
            <v>LF</v>
          </cell>
          <cell r="N1240">
            <v>1.8122751999999999E-2</v>
          </cell>
          <cell r="O1240">
            <v>2.1</v>
          </cell>
        </row>
        <row r="1241">
          <cell r="A1241" t="str">
            <v>AZUNI</v>
          </cell>
          <cell r="B1241" t="str">
            <v>ASA400</v>
          </cell>
          <cell r="C1241" t="str">
            <v/>
          </cell>
          <cell r="D1241" t="str">
            <v>Tapis 180cm Eva Foam</v>
          </cell>
          <cell r="E1241" t="str">
            <v>TPE Exercise Mat Black</v>
          </cell>
          <cell r="F1241" t="str">
            <v>With Eyelet, black, 15mm±1mm x 60cm x 180cm, logo printed</v>
          </cell>
          <cell r="H1241" t="str">
            <v>PIECE</v>
          </cell>
          <cell r="I1241">
            <v>14.66</v>
          </cell>
          <cell r="J1241">
            <v>0</v>
          </cell>
          <cell r="K1241">
            <v>0</v>
          </cell>
          <cell r="L1241">
            <v>0</v>
          </cell>
          <cell r="M1241" t="str">
            <v>LF</v>
          </cell>
          <cell r="N1241">
            <v>1.743625E-2</v>
          </cell>
          <cell r="O1241">
            <v>1.8</v>
          </cell>
        </row>
        <row r="1242">
          <cell r="A1242" t="str">
            <v>AZUNI</v>
          </cell>
          <cell r="B1242" t="str">
            <v>ASA400</v>
          </cell>
          <cell r="C1242" t="str">
            <v/>
          </cell>
          <cell r="D1242" t="str">
            <v>Tapis 140cm Eva Foam 2 couleurs</v>
          </cell>
          <cell r="E1242" t="str">
            <v>TPE Exercise Mat Dual colors</v>
          </cell>
          <cell r="F1242" t="str">
            <v>With Eyelet, dual colors, 15mm±1mm x 60cm x 140cm, logo printed</v>
          </cell>
          <cell r="H1242" t="str">
            <v>PIECE</v>
          </cell>
          <cell r="I1242">
            <v>13.14</v>
          </cell>
          <cell r="J1242">
            <v>0</v>
          </cell>
          <cell r="K1242">
            <v>0</v>
          </cell>
          <cell r="L1242">
            <v>0</v>
          </cell>
          <cell r="M1242" t="str">
            <v>LF</v>
          </cell>
          <cell r="N1242">
            <v>1.743625E-2</v>
          </cell>
          <cell r="O1242">
            <v>1.8</v>
          </cell>
        </row>
        <row r="1243">
          <cell r="A1243" t="str">
            <v>AZUNI</v>
          </cell>
          <cell r="B1243" t="str">
            <v>ASA400</v>
          </cell>
          <cell r="C1243" t="str">
            <v/>
          </cell>
          <cell r="D1243" t="str">
            <v>Tapis 180cm Eva Foam 2 couleurs</v>
          </cell>
          <cell r="E1243" t="str">
            <v>TPE Exercise Mat Dual colors</v>
          </cell>
          <cell r="F1243" t="str">
            <v>With Eyelet, dual colors, 15mm±1mm x 60cm x 180cm, logo printed</v>
          </cell>
          <cell r="H1243" t="str">
            <v>PIECE</v>
          </cell>
          <cell r="I1243">
            <v>15.04</v>
          </cell>
          <cell r="J1243">
            <v>0</v>
          </cell>
          <cell r="K1243">
            <v>0</v>
          </cell>
          <cell r="L1243">
            <v>0</v>
          </cell>
          <cell r="M1243" t="str">
            <v>LF</v>
          </cell>
          <cell r="N1243">
            <v>1.743625E-2</v>
          </cell>
          <cell r="O1243">
            <v>1.8</v>
          </cell>
        </row>
        <row r="1244">
          <cell r="A1244" t="str">
            <v>AZUNI</v>
          </cell>
          <cell r="B1244" t="str">
            <v>ASL029TPE</v>
          </cell>
          <cell r="C1244">
            <v>0</v>
          </cell>
          <cell r="D1244" t="str">
            <v>Tapis 180cm Eva Foam Bleu</v>
          </cell>
          <cell r="E1244" t="str">
            <v>TPE Exercise Mat Blue</v>
          </cell>
          <cell r="F1244" t="str">
            <v>With Eyelet, blue, 15mm±1mm x 60cm x 180cm</v>
          </cell>
          <cell r="H1244" t="str">
            <v>PIECE</v>
          </cell>
          <cell r="I1244">
            <v>13.45</v>
          </cell>
          <cell r="J1244">
            <v>0</v>
          </cell>
          <cell r="K1244">
            <v>0</v>
          </cell>
          <cell r="L1244">
            <v>0</v>
          </cell>
          <cell r="M1244" t="str">
            <v>LF</v>
          </cell>
          <cell r="N1244">
            <v>2.3E-2</v>
          </cell>
          <cell r="O1244">
            <v>2.6666666666666665</v>
          </cell>
        </row>
        <row r="1245">
          <cell r="A1245" t="str">
            <v>AZUNI</v>
          </cell>
          <cell r="B1245" t="str">
            <v>ASL029TPE</v>
          </cell>
          <cell r="C1245">
            <v>1749</v>
          </cell>
          <cell r="D1245" t="str">
            <v>Tapis 180cm Eva Foam Noir</v>
          </cell>
          <cell r="E1245" t="str">
            <v>TPE Exercise Mat Black</v>
          </cell>
          <cell r="F1245" t="str">
            <v>With Eyelet, black, 15mm±1mm x 60cm x 180cm</v>
          </cell>
          <cell r="H1245" t="str">
            <v>PIECE</v>
          </cell>
          <cell r="I1245">
            <v>13.45</v>
          </cell>
          <cell r="J1245">
            <v>0</v>
          </cell>
          <cell r="K1245">
            <v>0</v>
          </cell>
          <cell r="L1245">
            <v>0</v>
          </cell>
          <cell r="M1245" t="str">
            <v>LF</v>
          </cell>
          <cell r="N1245">
            <v>2.6266666666666667E-2</v>
          </cell>
          <cell r="O1245">
            <v>1.39</v>
          </cell>
        </row>
        <row r="1246">
          <cell r="A1246" t="str">
            <v>AZUNI</v>
          </cell>
          <cell r="B1246" t="str">
            <v>ASA082</v>
          </cell>
          <cell r="C1246">
            <v>3560</v>
          </cell>
          <cell r="D1246" t="str">
            <v>Tapis 1m PVC</v>
          </cell>
          <cell r="E1246" t="str">
            <v>PVC Exercise Mat</v>
          </cell>
          <cell r="F1246" t="str">
            <v>1m, avec œillet</v>
          </cell>
          <cell r="H1246" t="str">
            <v>PIECE</v>
          </cell>
          <cell r="I1246">
            <v>6.63</v>
          </cell>
          <cell r="J1246">
            <v>0</v>
          </cell>
          <cell r="K1246">
            <v>0</v>
          </cell>
          <cell r="L1246">
            <v>0</v>
          </cell>
          <cell r="M1246" t="str">
            <v>LF</v>
          </cell>
          <cell r="N1246">
            <v>6.9376160000000006E-3</v>
          </cell>
          <cell r="O1246">
            <v>1.135</v>
          </cell>
        </row>
        <row r="1247">
          <cell r="A1247" t="str">
            <v>AZUNI</v>
          </cell>
          <cell r="C1247" t="str">
            <v/>
          </cell>
          <cell r="D1247" t="str">
            <v>Tapis de saut 3,5m</v>
          </cell>
          <cell r="E1247" t="str">
            <v>Jump Mat</v>
          </cell>
          <cell r="F1247">
            <v>0</v>
          </cell>
          <cell r="H1247" t="str">
            <v>PIECE</v>
          </cell>
          <cell r="I1247">
            <v>31.16</v>
          </cell>
          <cell r="J1247">
            <v>0</v>
          </cell>
          <cell r="K1247">
            <v>0</v>
          </cell>
          <cell r="L1247">
            <v>0</v>
          </cell>
          <cell r="M1247" t="str">
            <v>LF</v>
          </cell>
          <cell r="N1247">
            <v>6.8040000000000002E-3</v>
          </cell>
          <cell r="O1247">
            <v>2</v>
          </cell>
        </row>
        <row r="1248">
          <cell r="A1248" t="str">
            <v>AZUNI</v>
          </cell>
          <cell r="B1248" t="str">
            <v>ASL826</v>
          </cell>
          <cell r="C1248" t="str">
            <v/>
          </cell>
          <cell r="D1248" t="str">
            <v>Tapis d'exercice pliable</v>
          </cell>
          <cell r="E1248" t="str">
            <v>Foldable Exercise Mat</v>
          </cell>
          <cell r="F1248" t="str">
            <v>6mm</v>
          </cell>
          <cell r="H1248" t="str">
            <v>PIECE</v>
          </cell>
          <cell r="I1248">
            <v>7.9</v>
          </cell>
          <cell r="J1248">
            <v>0</v>
          </cell>
          <cell r="K1248">
            <v>0</v>
          </cell>
          <cell r="L1248">
            <v>0</v>
          </cell>
          <cell r="M1248" t="str">
            <v>LF</v>
          </cell>
          <cell r="N1248">
            <v>6.8040000000000002E-3</v>
          </cell>
          <cell r="O1248">
            <v>2</v>
          </cell>
        </row>
        <row r="1249">
          <cell r="A1249" t="str">
            <v>AZUNI</v>
          </cell>
          <cell r="B1249" t="str">
            <v>ASA643</v>
          </cell>
          <cell r="C1249">
            <v>0</v>
          </cell>
          <cell r="D1249" t="str">
            <v>Tapis Ondulé Foam Az</v>
          </cell>
          <cell r="E1249" t="str">
            <v>DOUBLE-USE SIT-UP MAT</v>
          </cell>
          <cell r="F1249">
            <v>0</v>
          </cell>
          <cell r="H1249" t="str">
            <v>PIECE</v>
          </cell>
          <cell r="I1249">
            <v>16.21</v>
          </cell>
          <cell r="J1249">
            <v>0</v>
          </cell>
          <cell r="K1249">
            <v>0</v>
          </cell>
          <cell r="L1249">
            <v>0</v>
          </cell>
          <cell r="M1249" t="str">
            <v>LF</v>
          </cell>
          <cell r="N1249">
            <v>0</v>
          </cell>
          <cell r="O1249">
            <v>0</v>
          </cell>
        </row>
        <row r="1250">
          <cell r="A1250" t="str">
            <v>AZUNI</v>
          </cell>
          <cell r="B1250" t="str">
            <v>ASA078</v>
          </cell>
          <cell r="C1250" t="str">
            <v/>
          </cell>
          <cell r="D1250" t="str">
            <v>Tapis pliable</v>
          </cell>
          <cell r="E1250" t="str">
            <v>Folder Exercise Mat</v>
          </cell>
          <cell r="F1250" t="str">
            <v>0.7x60x180cm</v>
          </cell>
          <cell r="H1250" t="str">
            <v>PIECE</v>
          </cell>
          <cell r="I1250">
            <v>8.2899999999999991</v>
          </cell>
          <cell r="J1250">
            <v>0</v>
          </cell>
          <cell r="K1250">
            <v>0</v>
          </cell>
          <cell r="L1250">
            <v>0</v>
          </cell>
          <cell r="M1250" t="str">
            <v>LF</v>
          </cell>
          <cell r="N1250">
            <v>1.1379169999999999E-2</v>
          </cell>
          <cell r="O1250">
            <v>0.8</v>
          </cell>
        </row>
        <row r="1251">
          <cell r="A1251" t="str">
            <v>AZUNI</v>
          </cell>
          <cell r="B1251" t="str">
            <v>SL51e-D</v>
          </cell>
          <cell r="C1251" t="str">
            <v/>
          </cell>
          <cell r="D1251" t="str">
            <v>Tapis Yoga ECO</v>
          </cell>
          <cell r="E1251" t="str">
            <v>ECO PER Jute Yoga Mat</v>
          </cell>
          <cell r="F1251" t="str">
            <v>5,5mm</v>
          </cell>
          <cell r="H1251" t="str">
            <v>PIECE</v>
          </cell>
          <cell r="I1251">
            <v>13.48</v>
          </cell>
          <cell r="J1251">
            <v>0</v>
          </cell>
          <cell r="K1251">
            <v>0</v>
          </cell>
          <cell r="L1251">
            <v>0</v>
          </cell>
          <cell r="M1251" t="str">
            <v>LF</v>
          </cell>
          <cell r="N1251">
            <v>7.0559999999999998E-3</v>
          </cell>
          <cell r="O1251">
            <v>1.3333333333333333</v>
          </cell>
        </row>
        <row r="1252">
          <cell r="A1252" t="str">
            <v>AZUNI</v>
          </cell>
          <cell r="C1252">
            <v>0</v>
          </cell>
          <cell r="D1252" t="str">
            <v>Tapis NBR bleu</v>
          </cell>
          <cell r="E1252" t="str">
            <v>NBR Mat blue</v>
          </cell>
          <cell r="F1252" t="str">
            <v>Logo compris</v>
          </cell>
          <cell r="H1252" t="str">
            <v>PIECE</v>
          </cell>
          <cell r="I1252">
            <v>8.19</v>
          </cell>
          <cell r="J1252">
            <v>0</v>
          </cell>
          <cell r="K1252">
            <v>0</v>
          </cell>
          <cell r="L1252">
            <v>0</v>
          </cell>
          <cell r="M1252" t="str">
            <v>LF</v>
          </cell>
          <cell r="N1252">
            <v>3.6799999999999999E-2</v>
          </cell>
          <cell r="O1252">
            <v>0.61</v>
          </cell>
        </row>
        <row r="1253">
          <cell r="A1253" t="str">
            <v>AZUNI</v>
          </cell>
          <cell r="C1253" t="str">
            <v/>
          </cell>
          <cell r="D1253" t="str">
            <v>Toile antidérapante</v>
          </cell>
          <cell r="E1253">
            <v>0</v>
          </cell>
          <cell r="F1253">
            <v>0</v>
          </cell>
          <cell r="I1253">
            <v>1.27</v>
          </cell>
          <cell r="J1253">
            <v>0</v>
          </cell>
          <cell r="K1253">
            <v>0</v>
          </cell>
          <cell r="L1253">
            <v>0</v>
          </cell>
          <cell r="M1253" t="str">
            <v>LF</v>
          </cell>
          <cell r="N1253">
            <v>0</v>
          </cell>
          <cell r="O1253">
            <v>0</v>
          </cell>
        </row>
        <row r="1254">
          <cell r="A1254" t="str">
            <v>AZUNI</v>
          </cell>
          <cell r="B1254" t="str">
            <v>ASL897</v>
          </cell>
          <cell r="C1254">
            <v>0</v>
          </cell>
          <cell r="D1254" t="str">
            <v>BANDES LESTÉES GEV2 - 2x0,5</v>
          </cell>
          <cell r="E1254" t="str">
            <v>Ankle Weight</v>
          </cell>
          <cell r="F1254">
            <v>0</v>
          </cell>
          <cell r="H1254" t="str">
            <v>PAIRE</v>
          </cell>
          <cell r="I1254">
            <v>3.64</v>
          </cell>
          <cell r="J1254">
            <v>0</v>
          </cell>
          <cell r="K1254">
            <v>0</v>
          </cell>
          <cell r="L1254">
            <v>0</v>
          </cell>
          <cell r="M1254" t="str">
            <v>LF</v>
          </cell>
          <cell r="N1254">
            <v>0</v>
          </cell>
          <cell r="O1254">
            <v>0</v>
          </cell>
        </row>
        <row r="1255">
          <cell r="A1255" t="str">
            <v>AZUNI</v>
          </cell>
          <cell r="B1255" t="str">
            <v>ASL897</v>
          </cell>
          <cell r="C1255">
            <v>0</v>
          </cell>
          <cell r="D1255" t="str">
            <v>BANDES LESTÉES GEV2 - 2x0,75</v>
          </cell>
          <cell r="E1255" t="str">
            <v>Ankle Weight</v>
          </cell>
          <cell r="F1255">
            <v>0</v>
          </cell>
          <cell r="H1255" t="str">
            <v>PAIRE</v>
          </cell>
          <cell r="J1255">
            <v>0</v>
          </cell>
          <cell r="K1255">
            <v>0</v>
          </cell>
          <cell r="L1255">
            <v>0</v>
          </cell>
          <cell r="M1255" t="str">
            <v>LF</v>
          </cell>
          <cell r="N1255">
            <v>0</v>
          </cell>
          <cell r="O1255">
            <v>0</v>
          </cell>
        </row>
        <row r="1256">
          <cell r="A1256" t="str">
            <v>AZUNI</v>
          </cell>
          <cell r="B1256" t="str">
            <v>ASL897</v>
          </cell>
          <cell r="C1256">
            <v>0</v>
          </cell>
          <cell r="D1256" t="str">
            <v>BANDES LESTÉES GEV2 - 2x1</v>
          </cell>
          <cell r="E1256" t="str">
            <v>Ankle Weight</v>
          </cell>
          <cell r="F1256">
            <v>0</v>
          </cell>
          <cell r="H1256" t="str">
            <v>PAIRE</v>
          </cell>
          <cell r="I1256">
            <v>5.23</v>
          </cell>
          <cell r="J1256">
            <v>0</v>
          </cell>
          <cell r="K1256">
            <v>0</v>
          </cell>
          <cell r="L1256">
            <v>0</v>
          </cell>
          <cell r="M1256" t="str">
            <v>LF</v>
          </cell>
          <cell r="N1256">
            <v>0</v>
          </cell>
          <cell r="O1256">
            <v>0</v>
          </cell>
        </row>
        <row r="1257">
          <cell r="A1257" t="str">
            <v>AZUNI</v>
          </cell>
          <cell r="B1257" t="str">
            <v>ASL897</v>
          </cell>
          <cell r="C1257">
            <v>0</v>
          </cell>
          <cell r="D1257" t="str">
            <v>BANDES LESTÉES GEV2 - 2x1,5</v>
          </cell>
          <cell r="E1257" t="str">
            <v>Ankle Weight</v>
          </cell>
          <cell r="F1257">
            <v>0</v>
          </cell>
          <cell r="H1257" t="str">
            <v>PAIRE</v>
          </cell>
          <cell r="I1257">
            <v>7.31</v>
          </cell>
          <cell r="J1257">
            <v>0</v>
          </cell>
          <cell r="K1257">
            <v>0</v>
          </cell>
          <cell r="L1257">
            <v>0</v>
          </cell>
          <cell r="M1257" t="str">
            <v>LF</v>
          </cell>
          <cell r="N1257">
            <v>0</v>
          </cell>
          <cell r="O1257">
            <v>0</v>
          </cell>
        </row>
        <row r="1258">
          <cell r="A1258" t="str">
            <v>AZUNI</v>
          </cell>
          <cell r="B1258" t="str">
            <v>ASL897</v>
          </cell>
          <cell r="C1258">
            <v>0</v>
          </cell>
          <cell r="D1258" t="str">
            <v>BANDES LESTÉES GEV2 - 2x2</v>
          </cell>
          <cell r="E1258" t="str">
            <v>Ankle Weight</v>
          </cell>
          <cell r="F1258">
            <v>0</v>
          </cell>
          <cell r="H1258" t="str">
            <v>PAIRE</v>
          </cell>
          <cell r="I1258">
            <v>8.67</v>
          </cell>
          <cell r="J1258">
            <v>0</v>
          </cell>
          <cell r="K1258">
            <v>0</v>
          </cell>
          <cell r="L1258">
            <v>0</v>
          </cell>
          <cell r="M1258" t="str">
            <v>LF</v>
          </cell>
          <cell r="N1258">
            <v>0</v>
          </cell>
          <cell r="O1258">
            <v>0</v>
          </cell>
        </row>
        <row r="1259">
          <cell r="A1259" t="str">
            <v>AZUNI</v>
          </cell>
          <cell r="C1259">
            <v>0</v>
          </cell>
          <cell r="D1259" t="str">
            <v>INDIAKA</v>
          </cell>
          <cell r="E1259" t="str">
            <v>Kick key sub</v>
          </cell>
          <cell r="F1259">
            <v>0</v>
          </cell>
          <cell r="H1259" t="str">
            <v>PIECE</v>
          </cell>
          <cell r="I1259">
            <v>2.08</v>
          </cell>
          <cell r="J1259">
            <v>0</v>
          </cell>
          <cell r="K1259">
            <v>0</v>
          </cell>
          <cell r="L1259">
            <v>0</v>
          </cell>
          <cell r="M1259" t="str">
            <v>LF</v>
          </cell>
          <cell r="N1259">
            <v>0</v>
          </cell>
          <cell r="O1259">
            <v>0</v>
          </cell>
        </row>
        <row r="1260">
          <cell r="A1260" t="str">
            <v>AZUNI</v>
          </cell>
          <cell r="C1260" t="str">
            <v/>
          </cell>
          <cell r="D1260" t="str">
            <v>Tapis NBR noir</v>
          </cell>
          <cell r="E1260" t="str">
            <v>NBR Mat black</v>
          </cell>
          <cell r="F1260" t="str">
            <v>Logo compris</v>
          </cell>
          <cell r="H1260" t="str">
            <v>PIECE</v>
          </cell>
          <cell r="I1260">
            <v>8.19</v>
          </cell>
          <cell r="J1260">
            <v>0</v>
          </cell>
          <cell r="K1260">
            <v>0</v>
          </cell>
          <cell r="L1260">
            <v>0</v>
          </cell>
          <cell r="M1260" t="str">
            <v>LF</v>
          </cell>
          <cell r="N1260">
            <v>3.6799999999999999E-2</v>
          </cell>
          <cell r="O1260">
            <v>0.61</v>
          </cell>
        </row>
        <row r="1261">
          <cell r="A1261" t="str">
            <v>AZUNI</v>
          </cell>
          <cell r="B1261" t="str">
            <v>ASL954</v>
          </cell>
          <cell r="C1261">
            <v>1559</v>
          </cell>
          <cell r="D1261" t="str">
            <v>Foam Roller Blanc 15*90cm</v>
          </cell>
          <cell r="E1261" t="str">
            <v>Foam Roller 90x15cm white</v>
          </cell>
          <cell r="F1261">
            <v>0</v>
          </cell>
          <cell r="H1261" t="str">
            <v>PIECE</v>
          </cell>
          <cell r="I1261">
            <v>8.7899999999999991</v>
          </cell>
          <cell r="J1261">
            <v>0</v>
          </cell>
          <cell r="K1261">
            <v>0</v>
          </cell>
          <cell r="L1261">
            <v>0</v>
          </cell>
          <cell r="M1261" t="str">
            <v>LF</v>
          </cell>
          <cell r="N1261">
            <v>2.29152E-2</v>
          </cell>
          <cell r="O1261">
            <v>0.9</v>
          </cell>
        </row>
        <row r="1262">
          <cell r="A1262" t="str">
            <v>AZUNI</v>
          </cell>
          <cell r="C1262">
            <v>2345</v>
          </cell>
          <cell r="D1262" t="str">
            <v>RACK 5 MEDECIN BALL</v>
          </cell>
          <cell r="E1262" t="str">
            <v>RACK 5 MEDECIN BALL</v>
          </cell>
          <cell r="F1262">
            <v>0</v>
          </cell>
          <cell r="H1262" t="str">
            <v>PIECE</v>
          </cell>
          <cell r="I1262">
            <v>33.07</v>
          </cell>
          <cell r="J1262">
            <v>0</v>
          </cell>
          <cell r="K1262">
            <v>0</v>
          </cell>
          <cell r="L1262">
            <v>0</v>
          </cell>
          <cell r="M1262" t="str">
            <v>LF</v>
          </cell>
          <cell r="N1262">
            <v>0.150864</v>
          </cell>
          <cell r="O1262">
            <v>24</v>
          </cell>
        </row>
        <row r="1263">
          <cell r="A1263" t="str">
            <v>AZUNI</v>
          </cell>
          <cell r="C1263" t="str">
            <v/>
          </cell>
          <cell r="D1263">
            <v>0</v>
          </cell>
          <cell r="E1263">
            <v>0</v>
          </cell>
          <cell r="F1263">
            <v>0</v>
          </cell>
          <cell r="J1263">
            <v>0</v>
          </cell>
          <cell r="K1263">
            <v>0</v>
          </cell>
          <cell r="L1263">
            <v>0</v>
          </cell>
          <cell r="M1263" t="str">
            <v>LF</v>
          </cell>
          <cell r="N1263">
            <v>0</v>
          </cell>
          <cell r="O1263">
            <v>0</v>
          </cell>
        </row>
        <row r="1264">
          <cell r="A1264" t="str">
            <v>AZUNI</v>
          </cell>
          <cell r="B1264" t="str">
            <v>LF</v>
          </cell>
          <cell r="C1264" t="str">
            <v/>
          </cell>
          <cell r="D1264" t="str">
            <v>TOTAL AZUNI</v>
          </cell>
          <cell r="E1264" t="str">
            <v>Del.Date:</v>
          </cell>
          <cell r="F1264">
            <v>0</v>
          </cell>
          <cell r="I1264" t="str">
            <v>TOTAL</v>
          </cell>
          <cell r="J1264">
            <v>0</v>
          </cell>
          <cell r="K1264">
            <v>0</v>
          </cell>
          <cell r="L1264">
            <v>0</v>
          </cell>
          <cell r="M1264" t="str">
            <v>LF</v>
          </cell>
          <cell r="N1264">
            <v>0</v>
          </cell>
          <cell r="O1264">
            <v>0</v>
          </cell>
        </row>
        <row r="1265">
          <cell r="A1265" t="str">
            <v>KYLIN</v>
          </cell>
          <cell r="B1265" t="str">
            <v>QJ-AL023</v>
          </cell>
          <cell r="C1265">
            <v>1725</v>
          </cell>
          <cell r="D1265" t="str">
            <v>Ab Wheel</v>
          </cell>
          <cell r="E1265" t="str">
            <v>Exercice Wheel</v>
          </cell>
          <cell r="F1265">
            <v>0</v>
          </cell>
          <cell r="H1265" t="str">
            <v>PIECE</v>
          </cell>
          <cell r="I1265">
            <v>2.5</v>
          </cell>
          <cell r="J1265">
            <v>0</v>
          </cell>
          <cell r="K1265">
            <v>0</v>
          </cell>
          <cell r="L1265">
            <v>0</v>
          </cell>
          <cell r="M1265" t="str">
            <v>LF</v>
          </cell>
          <cell r="N1265">
            <v>2.6491500000000003E-3</v>
          </cell>
          <cell r="O1265">
            <v>0.6</v>
          </cell>
        </row>
        <row r="1266">
          <cell r="A1266" t="str">
            <v>KYLIN</v>
          </cell>
          <cell r="B1266" t="str">
            <v>QJ-AL029</v>
          </cell>
          <cell r="C1266">
            <v>2025</v>
          </cell>
          <cell r="D1266" t="str">
            <v xml:space="preserve">Ab Wheel Pro </v>
          </cell>
          <cell r="E1266" t="str">
            <v xml:space="preserve">AB WHEEL PRO </v>
          </cell>
          <cell r="F1266">
            <v>0</v>
          </cell>
          <cell r="H1266" t="str">
            <v>PIECE</v>
          </cell>
          <cell r="I1266">
            <v>20.16</v>
          </cell>
          <cell r="J1266">
            <v>0</v>
          </cell>
          <cell r="K1266">
            <v>0</v>
          </cell>
          <cell r="L1266">
            <v>0</v>
          </cell>
          <cell r="M1266" t="str">
            <v>LF</v>
          </cell>
          <cell r="N1266">
            <v>1.9229599999999999E-2</v>
          </cell>
          <cell r="O1266">
            <v>3.2</v>
          </cell>
        </row>
        <row r="1267">
          <cell r="A1267" t="str">
            <v>KYLIN</v>
          </cell>
          <cell r="B1267" t="str">
            <v>QJ-PU019A</v>
          </cell>
          <cell r="C1267">
            <v>2341</v>
          </cell>
          <cell r="D1267" t="str">
            <v xml:space="preserve">Anneau Gym </v>
          </cell>
          <cell r="E1267" t="str">
            <v>Gym ring abs</v>
          </cell>
          <cell r="F1267">
            <v>0</v>
          </cell>
          <cell r="H1267" t="str">
            <v>SET</v>
          </cell>
          <cell r="I1267">
            <v>22.26</v>
          </cell>
          <cell r="J1267">
            <v>0</v>
          </cell>
          <cell r="K1267">
            <v>0</v>
          </cell>
          <cell r="L1267">
            <v>0</v>
          </cell>
          <cell r="M1267" t="str">
            <v>LF</v>
          </cell>
          <cell r="N1267">
            <v>5.0543999999999997E-3</v>
          </cell>
          <cell r="O1267">
            <v>1.5</v>
          </cell>
        </row>
        <row r="1268">
          <cell r="A1268" t="str">
            <v>KYLIN</v>
          </cell>
          <cell r="B1268" t="str">
            <v>QJ-BA061</v>
          </cell>
          <cell r="C1268">
            <v>2363</v>
          </cell>
          <cell r="D1268" t="str">
            <v>Bague stop disque</v>
          </cell>
          <cell r="E1268" t="str">
            <v>Bague stop disque</v>
          </cell>
          <cell r="F1268" t="str">
            <v>Size:Outer DIA.5x10cm</v>
          </cell>
          <cell r="H1268" t="str">
            <v>PAIRE</v>
          </cell>
          <cell r="I1268">
            <v>4.84</v>
          </cell>
          <cell r="J1268">
            <v>0</v>
          </cell>
          <cell r="K1268">
            <v>0</v>
          </cell>
          <cell r="L1268">
            <v>0</v>
          </cell>
          <cell r="M1268" t="str">
            <v>LF</v>
          </cell>
          <cell r="N1268">
            <v>8.3951999999999996E-4</v>
          </cell>
          <cell r="O1268">
            <v>0.38</v>
          </cell>
        </row>
        <row r="1269">
          <cell r="A1269" t="str">
            <v>KYLIN</v>
          </cell>
          <cell r="B1269" t="str">
            <v>QJ-BB002</v>
          </cell>
          <cell r="C1269">
            <v>0</v>
          </cell>
          <cell r="D1269" t="str">
            <v>Balance Board</v>
          </cell>
          <cell r="E1269" t="str">
            <v>Balance Board</v>
          </cell>
          <cell r="F1269">
            <v>0</v>
          </cell>
          <cell r="H1269" t="str">
            <v>PIECE</v>
          </cell>
          <cell r="I1269">
            <v>2.71</v>
          </cell>
          <cell r="J1269">
            <v>0</v>
          </cell>
          <cell r="K1269">
            <v>0</v>
          </cell>
          <cell r="L1269">
            <v>0</v>
          </cell>
          <cell r="M1269" t="str">
            <v>LF</v>
          </cell>
          <cell r="N1269">
            <v>0</v>
          </cell>
          <cell r="O1269">
            <v>0</v>
          </cell>
        </row>
        <row r="1270">
          <cell r="A1270" t="str">
            <v>KYLIN</v>
          </cell>
          <cell r="B1270" t="str">
            <v>QJ-BB005</v>
          </cell>
          <cell r="C1270">
            <v>1436</v>
          </cell>
          <cell r="D1270" t="str">
            <v>Balance Board Bois</v>
          </cell>
          <cell r="E1270" t="str">
            <v>Wooden Balance Board</v>
          </cell>
          <cell r="F1270" t="str">
            <v>40cm</v>
          </cell>
          <cell r="H1270" t="str">
            <v>PIECE</v>
          </cell>
          <cell r="I1270">
            <v>4.4400000000000004</v>
          </cell>
          <cell r="J1270">
            <v>0</v>
          </cell>
          <cell r="K1270">
            <v>0</v>
          </cell>
          <cell r="L1270">
            <v>0</v>
          </cell>
          <cell r="M1270" t="str">
            <v>LF</v>
          </cell>
          <cell r="N1270">
            <v>1.66175E-2</v>
          </cell>
          <cell r="O1270">
            <v>1.6</v>
          </cell>
        </row>
        <row r="1271">
          <cell r="A1271" t="str">
            <v>KYLIN</v>
          </cell>
          <cell r="B1271" t="str">
            <v>QJ-BC009A</v>
          </cell>
          <cell r="C1271">
            <v>1437</v>
          </cell>
          <cell r="D1271" t="str">
            <v>Balle à réaction</v>
          </cell>
          <cell r="E1271" t="str">
            <v>Reaction Ball</v>
          </cell>
          <cell r="F1271">
            <v>0</v>
          </cell>
          <cell r="H1271" t="str">
            <v>PIECE</v>
          </cell>
          <cell r="I1271">
            <v>2.15</v>
          </cell>
          <cell r="J1271">
            <v>0</v>
          </cell>
          <cell r="K1271">
            <v>0</v>
          </cell>
          <cell r="L1271">
            <v>0</v>
          </cell>
          <cell r="N1271">
            <v>1.0815444444444444E-3</v>
          </cell>
          <cell r="O1271">
            <v>0.1111111111111111</v>
          </cell>
        </row>
        <row r="1272">
          <cell r="A1272" t="str">
            <v>KYLIN</v>
          </cell>
          <cell r="B1272" t="str">
            <v>QJ-BALL009</v>
          </cell>
          <cell r="C1272">
            <v>1439</v>
          </cell>
          <cell r="D1272" t="str">
            <v>Balles lestées</v>
          </cell>
          <cell r="E1272" t="str">
            <v>Weighted ball</v>
          </cell>
          <cell r="F1272" t="str">
            <v>2x0,5kgs</v>
          </cell>
          <cell r="H1272" t="str">
            <v>PAIRE</v>
          </cell>
          <cell r="I1272">
            <v>1.36</v>
          </cell>
          <cell r="J1272">
            <v>0</v>
          </cell>
          <cell r="K1272">
            <v>0</v>
          </cell>
          <cell r="L1272">
            <v>0</v>
          </cell>
          <cell r="M1272" t="str">
            <v>LF</v>
          </cell>
          <cell r="N1272">
            <v>7.4879999999999999E-3</v>
          </cell>
          <cell r="O1272">
            <v>0.53</v>
          </cell>
        </row>
        <row r="1273">
          <cell r="A1273" t="str">
            <v>KYLIN</v>
          </cell>
          <cell r="B1273" t="str">
            <v>QJ-BALL009</v>
          </cell>
          <cell r="C1273">
            <v>1441</v>
          </cell>
          <cell r="D1273" t="str">
            <v>Balles lestées</v>
          </cell>
          <cell r="E1273" t="str">
            <v>Weighted ball</v>
          </cell>
          <cell r="F1273" t="str">
            <v>2x0,5kgs</v>
          </cell>
          <cell r="H1273" t="str">
            <v>PAIRE</v>
          </cell>
          <cell r="I1273">
            <v>1.54</v>
          </cell>
          <cell r="J1273">
            <v>0</v>
          </cell>
          <cell r="K1273">
            <v>0</v>
          </cell>
          <cell r="L1273">
            <v>0</v>
          </cell>
          <cell r="M1273" t="str">
            <v>LF</v>
          </cell>
          <cell r="N1273">
            <v>5.7120000000000001E-3</v>
          </cell>
          <cell r="O1273">
            <v>1.1000000000000001</v>
          </cell>
        </row>
        <row r="1274">
          <cell r="A1274" t="str">
            <v>KYLIN</v>
          </cell>
          <cell r="B1274" t="str">
            <v>QJ-BALL009</v>
          </cell>
          <cell r="C1274">
            <v>1440</v>
          </cell>
          <cell r="D1274" t="str">
            <v>Balles lestées</v>
          </cell>
          <cell r="E1274" t="str">
            <v>Weighted ball</v>
          </cell>
          <cell r="F1274" t="str">
            <v>2x0,5kgs</v>
          </cell>
          <cell r="H1274" t="str">
            <v>PAIRE</v>
          </cell>
          <cell r="I1274">
            <v>1.78</v>
          </cell>
          <cell r="J1274">
            <v>0</v>
          </cell>
          <cell r="K1274">
            <v>0</v>
          </cell>
          <cell r="L1274">
            <v>0</v>
          </cell>
          <cell r="M1274" t="str">
            <v>LF</v>
          </cell>
          <cell r="N1274">
            <v>8.1599999999999989E-3</v>
          </cell>
          <cell r="O1274">
            <v>3.166666666666667</v>
          </cell>
        </row>
        <row r="1275">
          <cell r="A1275" t="str">
            <v>KYLIN</v>
          </cell>
          <cell r="B1275" t="str">
            <v>QJ-BALL009</v>
          </cell>
          <cell r="C1275">
            <v>0</v>
          </cell>
          <cell r="D1275" t="str">
            <v>Balles lestées</v>
          </cell>
          <cell r="E1275" t="str">
            <v>Weighted ball</v>
          </cell>
          <cell r="F1275" t="str">
            <v>2x0,5kgs</v>
          </cell>
          <cell r="H1275" t="str">
            <v>PAIRE</v>
          </cell>
          <cell r="I1275">
            <v>2</v>
          </cell>
          <cell r="J1275">
            <v>0</v>
          </cell>
          <cell r="K1275">
            <v>0</v>
          </cell>
          <cell r="L1275">
            <v>0</v>
          </cell>
          <cell r="M1275" t="str">
            <v>LF</v>
          </cell>
          <cell r="N1275">
            <v>0</v>
          </cell>
          <cell r="O1275">
            <v>0</v>
          </cell>
        </row>
        <row r="1276">
          <cell r="A1276" t="str">
            <v>KYLIN</v>
          </cell>
          <cell r="C1276" t="str">
            <v/>
          </cell>
          <cell r="D1276" t="str">
            <v>Bande kiné</v>
          </cell>
          <cell r="E1276" t="str">
            <v>Kine taping</v>
          </cell>
          <cell r="F1276" t="str">
            <v>5cm*5m, 160g/m2.</v>
          </cell>
          <cell r="H1276" t="str">
            <v>PIECE</v>
          </cell>
          <cell r="I1276">
            <v>1.45</v>
          </cell>
          <cell r="J1276">
            <v>0</v>
          </cell>
          <cell r="K1276">
            <v>0</v>
          </cell>
          <cell r="L1276">
            <v>0</v>
          </cell>
          <cell r="M1276" t="str">
            <v>LF</v>
          </cell>
          <cell r="N1276">
            <v>0</v>
          </cell>
          <cell r="O1276">
            <v>0</v>
          </cell>
        </row>
        <row r="1277">
          <cell r="A1277" t="str">
            <v>KYLIN</v>
          </cell>
          <cell r="B1277" t="str">
            <v>QJEP028A</v>
          </cell>
          <cell r="C1277" t="str">
            <v/>
          </cell>
          <cell r="D1277" t="str">
            <v>Bandes latex</v>
          </cell>
          <cell r="E1277" t="str">
            <v>Fitness Resistant Band</v>
          </cell>
          <cell r="F1277" t="str">
            <v xml:space="preserve">material:latex                                     120cmx15cmx0.35mm                120cmx15cmx0.45mm                      120cmx15cmx0.55mm       </v>
          </cell>
          <cell r="H1277" t="str">
            <v>SET</v>
          </cell>
          <cell r="I1277">
            <v>3.47</v>
          </cell>
          <cell r="J1277">
            <v>0</v>
          </cell>
          <cell r="K1277">
            <v>0</v>
          </cell>
          <cell r="L1277">
            <v>0</v>
          </cell>
          <cell r="M1277" t="str">
            <v>LF</v>
          </cell>
          <cell r="N1277">
            <v>0</v>
          </cell>
          <cell r="O1277">
            <v>0</v>
          </cell>
        </row>
        <row r="1278">
          <cell r="A1278" t="str">
            <v>KYLIN</v>
          </cell>
          <cell r="B1278" t="str">
            <v>QJ-AW019</v>
          </cell>
          <cell r="C1278" t="str">
            <v/>
          </cell>
          <cell r="D1278" t="str">
            <v>Bandes lestées 19</v>
          </cell>
          <cell r="E1278" t="str">
            <v>Fashion Weights</v>
          </cell>
          <cell r="F1278" t="str">
            <v>0,5Kgs x 2</v>
          </cell>
          <cell r="H1278" t="str">
            <v>PAIRE</v>
          </cell>
          <cell r="I1278">
            <v>1.45</v>
          </cell>
          <cell r="J1278">
            <v>0</v>
          </cell>
          <cell r="K1278">
            <v>0</v>
          </cell>
          <cell r="L1278">
            <v>0</v>
          </cell>
          <cell r="M1278" t="str">
            <v>LF</v>
          </cell>
          <cell r="N1278">
            <v>0</v>
          </cell>
          <cell r="O1278">
            <v>0</v>
          </cell>
        </row>
        <row r="1279">
          <cell r="A1279" t="str">
            <v>KYLIN</v>
          </cell>
          <cell r="B1279" t="str">
            <v>QJ-AW019</v>
          </cell>
          <cell r="C1279" t="str">
            <v/>
          </cell>
          <cell r="D1279" t="str">
            <v>Bandes lestées</v>
          </cell>
          <cell r="E1279" t="str">
            <v>Fashion Weights</v>
          </cell>
          <cell r="F1279" t="str">
            <v>0,75Kg x 2</v>
          </cell>
          <cell r="H1279" t="str">
            <v>PAIRE</v>
          </cell>
          <cell r="I1279">
            <v>1.65</v>
          </cell>
          <cell r="J1279">
            <v>0</v>
          </cell>
          <cell r="K1279">
            <v>0</v>
          </cell>
          <cell r="L1279">
            <v>0</v>
          </cell>
          <cell r="M1279" t="str">
            <v>LF</v>
          </cell>
          <cell r="N1279">
            <v>0</v>
          </cell>
          <cell r="O1279">
            <v>0</v>
          </cell>
        </row>
        <row r="1280">
          <cell r="A1280" t="str">
            <v>KYLIN</v>
          </cell>
          <cell r="B1280" t="str">
            <v>QJ-AW019</v>
          </cell>
          <cell r="C1280" t="str">
            <v/>
          </cell>
          <cell r="D1280" t="str">
            <v>Bandes lestées</v>
          </cell>
          <cell r="E1280" t="str">
            <v>Fashion Weights</v>
          </cell>
          <cell r="F1280" t="str">
            <v>0,75Kg x 2</v>
          </cell>
          <cell r="H1280" t="str">
            <v>PAIRE</v>
          </cell>
          <cell r="I1280">
            <v>2.0499999999999998</v>
          </cell>
          <cell r="J1280">
            <v>0</v>
          </cell>
          <cell r="K1280">
            <v>0</v>
          </cell>
          <cell r="L1280">
            <v>0</v>
          </cell>
          <cell r="M1280" t="str">
            <v>LF</v>
          </cell>
          <cell r="N1280">
            <v>0</v>
          </cell>
          <cell r="O1280">
            <v>0</v>
          </cell>
        </row>
        <row r="1281">
          <cell r="A1281" t="str">
            <v>KYLIN</v>
          </cell>
          <cell r="B1281" t="str">
            <v>QJ-AW019</v>
          </cell>
          <cell r="C1281" t="str">
            <v/>
          </cell>
          <cell r="D1281" t="str">
            <v>Bandes lestées</v>
          </cell>
          <cell r="E1281" t="str">
            <v>Fashion Weights</v>
          </cell>
          <cell r="F1281" t="str">
            <v>0,75Kg x 2</v>
          </cell>
          <cell r="H1281" t="str">
            <v>PAIRE</v>
          </cell>
          <cell r="I1281">
            <v>2.95</v>
          </cell>
          <cell r="J1281">
            <v>0</v>
          </cell>
          <cell r="K1281">
            <v>0</v>
          </cell>
          <cell r="L1281">
            <v>0</v>
          </cell>
          <cell r="M1281" t="str">
            <v>LF</v>
          </cell>
          <cell r="N1281">
            <v>0</v>
          </cell>
          <cell r="O1281">
            <v>0</v>
          </cell>
        </row>
        <row r="1282">
          <cell r="A1282" t="str">
            <v>KYLIN</v>
          </cell>
          <cell r="B1282" t="str">
            <v>QJ-AW032</v>
          </cell>
          <cell r="C1282" t="str">
            <v/>
          </cell>
          <cell r="D1282" t="str">
            <v>Bandes lestées 32</v>
          </cell>
          <cell r="E1282" t="str">
            <v>Fashion Weights</v>
          </cell>
          <cell r="F1282" t="str">
            <v>0,5Kgs x 2</v>
          </cell>
          <cell r="H1282" t="str">
            <v>PAIRE</v>
          </cell>
          <cell r="I1282">
            <v>1.6</v>
          </cell>
          <cell r="J1282">
            <v>0</v>
          </cell>
          <cell r="K1282">
            <v>0</v>
          </cell>
          <cell r="L1282">
            <v>0</v>
          </cell>
          <cell r="M1282" t="str">
            <v>LF</v>
          </cell>
          <cell r="N1282">
            <v>0</v>
          </cell>
          <cell r="O1282">
            <v>0</v>
          </cell>
        </row>
        <row r="1283">
          <cell r="A1283" t="str">
            <v>KYLIN</v>
          </cell>
          <cell r="B1283" t="str">
            <v>QJ-AW032</v>
          </cell>
          <cell r="C1283" t="str">
            <v/>
          </cell>
          <cell r="D1283" t="str">
            <v>Bandes lestées</v>
          </cell>
          <cell r="E1283" t="str">
            <v>Fashion Weights</v>
          </cell>
          <cell r="F1283" t="str">
            <v>0,75Kg x 2</v>
          </cell>
          <cell r="H1283" t="str">
            <v>PAIRE</v>
          </cell>
          <cell r="I1283">
            <v>2.0499999999999998</v>
          </cell>
          <cell r="J1283">
            <v>0</v>
          </cell>
          <cell r="K1283">
            <v>0</v>
          </cell>
          <cell r="L1283">
            <v>0</v>
          </cell>
          <cell r="M1283" t="str">
            <v>LF</v>
          </cell>
          <cell r="N1283">
            <v>0</v>
          </cell>
          <cell r="O1283">
            <v>0</v>
          </cell>
        </row>
        <row r="1284">
          <cell r="A1284" t="str">
            <v>KYLIN</v>
          </cell>
          <cell r="B1284" t="str">
            <v>QJ-AW032</v>
          </cell>
          <cell r="C1284" t="str">
            <v/>
          </cell>
          <cell r="D1284" t="str">
            <v>Bandes lestées</v>
          </cell>
          <cell r="E1284" t="str">
            <v>Fashion Weights</v>
          </cell>
          <cell r="F1284" t="str">
            <v>0,75Kg x 2</v>
          </cell>
          <cell r="H1284" t="str">
            <v>PAIRE</v>
          </cell>
          <cell r="I1284">
            <v>2.7</v>
          </cell>
          <cell r="J1284">
            <v>0</v>
          </cell>
          <cell r="K1284">
            <v>0</v>
          </cell>
          <cell r="L1284">
            <v>0</v>
          </cell>
          <cell r="M1284" t="str">
            <v>LF</v>
          </cell>
          <cell r="N1284">
            <v>0</v>
          </cell>
          <cell r="O1284">
            <v>0</v>
          </cell>
        </row>
        <row r="1285">
          <cell r="A1285" t="str">
            <v>KYLIN</v>
          </cell>
          <cell r="B1285" t="str">
            <v>QJ-AW032</v>
          </cell>
          <cell r="C1285" t="str">
            <v/>
          </cell>
          <cell r="D1285" t="str">
            <v>Bandes lestées</v>
          </cell>
          <cell r="E1285" t="str">
            <v>Fashion Weights</v>
          </cell>
          <cell r="F1285" t="str">
            <v>0,75Kg x 2</v>
          </cell>
          <cell r="H1285" t="str">
            <v>PAIRE</v>
          </cell>
          <cell r="I1285">
            <v>3.65</v>
          </cell>
          <cell r="J1285">
            <v>0</v>
          </cell>
          <cell r="K1285">
            <v>0</v>
          </cell>
          <cell r="L1285">
            <v>0</v>
          </cell>
          <cell r="M1285" t="str">
            <v>LF</v>
          </cell>
          <cell r="N1285">
            <v>0</v>
          </cell>
          <cell r="O1285">
            <v>0</v>
          </cell>
        </row>
        <row r="1286">
          <cell r="A1286" t="str">
            <v>KYLIN</v>
          </cell>
          <cell r="B1286" t="str">
            <v>QJ-AW015</v>
          </cell>
          <cell r="C1286">
            <v>0</v>
          </cell>
          <cell r="D1286" t="str">
            <v>Bandes lestées 15</v>
          </cell>
          <cell r="E1286" t="str">
            <v>Fashion Weights</v>
          </cell>
          <cell r="F1286" t="str">
            <v>0,5Kgs x 2</v>
          </cell>
          <cell r="H1286" t="str">
            <v>PAIRE</v>
          </cell>
          <cell r="I1286">
            <v>1.42</v>
          </cell>
          <cell r="J1286">
            <v>0</v>
          </cell>
          <cell r="K1286">
            <v>0</v>
          </cell>
          <cell r="L1286">
            <v>0</v>
          </cell>
          <cell r="M1286" t="str">
            <v>LF</v>
          </cell>
          <cell r="N1286">
            <v>0</v>
          </cell>
          <cell r="O1286">
            <v>0</v>
          </cell>
        </row>
        <row r="1287">
          <cell r="A1287" t="str">
            <v>KYLIN</v>
          </cell>
          <cell r="B1287" t="str">
            <v>QJ-AW015</v>
          </cell>
          <cell r="C1287">
            <v>0</v>
          </cell>
          <cell r="D1287" t="str">
            <v>Bandes lestées</v>
          </cell>
          <cell r="E1287" t="str">
            <v>Fashion Weights</v>
          </cell>
          <cell r="F1287" t="str">
            <v>0,75Kg x 2</v>
          </cell>
          <cell r="H1287" t="str">
            <v>PAIRE</v>
          </cell>
          <cell r="I1287">
            <v>2.0299999999999998</v>
          </cell>
          <cell r="J1287">
            <v>0</v>
          </cell>
          <cell r="K1287">
            <v>0</v>
          </cell>
          <cell r="L1287">
            <v>0</v>
          </cell>
          <cell r="M1287" t="str">
            <v>LF</v>
          </cell>
          <cell r="N1287">
            <v>0</v>
          </cell>
          <cell r="O1287">
            <v>0</v>
          </cell>
        </row>
        <row r="1288">
          <cell r="A1288" t="str">
            <v>KYLIN</v>
          </cell>
          <cell r="B1288" t="str">
            <v>QJ-AW015</v>
          </cell>
          <cell r="C1288">
            <v>0</v>
          </cell>
          <cell r="D1288" t="str">
            <v>Bandes lestées</v>
          </cell>
          <cell r="E1288" t="str">
            <v>Fashion Weights</v>
          </cell>
          <cell r="F1288" t="str">
            <v>0,75Kg x 2</v>
          </cell>
          <cell r="H1288" t="str">
            <v>PAIRE</v>
          </cell>
          <cell r="I1288">
            <v>2.35</v>
          </cell>
          <cell r="J1288">
            <v>0</v>
          </cell>
          <cell r="K1288">
            <v>0</v>
          </cell>
          <cell r="L1288">
            <v>0</v>
          </cell>
          <cell r="M1288" t="str">
            <v>LF</v>
          </cell>
          <cell r="N1288">
            <v>0</v>
          </cell>
          <cell r="O1288">
            <v>0</v>
          </cell>
        </row>
        <row r="1289">
          <cell r="A1289" t="str">
            <v>KYLIN</v>
          </cell>
          <cell r="B1289" t="str">
            <v>QJ-AW015</v>
          </cell>
          <cell r="C1289" t="str">
            <v/>
          </cell>
          <cell r="D1289" t="str">
            <v>Bandes lestées</v>
          </cell>
          <cell r="E1289" t="str">
            <v>Fashion Weights</v>
          </cell>
          <cell r="F1289" t="str">
            <v>0,75Kg x 2</v>
          </cell>
          <cell r="H1289" t="str">
            <v>PAIRE</v>
          </cell>
          <cell r="I1289">
            <v>4.37</v>
          </cell>
          <cell r="J1289">
            <v>0</v>
          </cell>
          <cell r="K1289">
            <v>0</v>
          </cell>
          <cell r="L1289">
            <v>0</v>
          </cell>
          <cell r="M1289" t="str">
            <v>LF</v>
          </cell>
          <cell r="N1289">
            <v>0</v>
          </cell>
          <cell r="O1289">
            <v>0</v>
          </cell>
        </row>
        <row r="1290">
          <cell r="A1290" t="str">
            <v>KYLIN</v>
          </cell>
          <cell r="B1290" t="str">
            <v>QJ-AW015</v>
          </cell>
          <cell r="C1290" t="str">
            <v/>
          </cell>
          <cell r="D1290" t="str">
            <v>Bandes lestées</v>
          </cell>
          <cell r="E1290" t="str">
            <v>Fashion Weights</v>
          </cell>
          <cell r="F1290" t="str">
            <v>0,75Kg x 2</v>
          </cell>
          <cell r="H1290" t="str">
            <v>PAIRE</v>
          </cell>
          <cell r="I1290">
            <v>7.77</v>
          </cell>
          <cell r="J1290">
            <v>0</v>
          </cell>
          <cell r="K1290">
            <v>0</v>
          </cell>
          <cell r="L1290">
            <v>0</v>
          </cell>
          <cell r="M1290" t="str">
            <v>LF</v>
          </cell>
          <cell r="N1290">
            <v>0</v>
          </cell>
          <cell r="O1290">
            <v>0</v>
          </cell>
        </row>
        <row r="1291">
          <cell r="A1291" t="str">
            <v>KYLIN</v>
          </cell>
          <cell r="B1291" t="str">
            <v>QJ-AW018</v>
          </cell>
          <cell r="C1291" t="str">
            <v/>
          </cell>
          <cell r="D1291" t="str">
            <v>Bandes lestées poignets</v>
          </cell>
          <cell r="E1291" t="str">
            <v>Wrist Weight</v>
          </cell>
          <cell r="F1291" t="str">
            <v>0,5x2</v>
          </cell>
          <cell r="H1291" t="str">
            <v>PAIRE</v>
          </cell>
          <cell r="I1291">
            <v>2.2599999999999998</v>
          </cell>
          <cell r="J1291">
            <v>0</v>
          </cell>
          <cell r="K1291">
            <v>0</v>
          </cell>
          <cell r="L1291">
            <v>0</v>
          </cell>
          <cell r="M1291" t="str">
            <v>LF</v>
          </cell>
          <cell r="N1291">
            <v>0</v>
          </cell>
          <cell r="O1291">
            <v>0</v>
          </cell>
        </row>
        <row r="1292">
          <cell r="A1292" t="str">
            <v>KYLIN</v>
          </cell>
          <cell r="B1292" t="str">
            <v>QJ-AW018</v>
          </cell>
          <cell r="C1292" t="str">
            <v/>
          </cell>
          <cell r="D1292" t="str">
            <v>Bandes lestées poignets</v>
          </cell>
          <cell r="E1292" t="str">
            <v>Wrist Weight</v>
          </cell>
          <cell r="F1292" t="str">
            <v>0,5x2</v>
          </cell>
          <cell r="H1292" t="str">
            <v>PAIRE</v>
          </cell>
          <cell r="I1292">
            <v>2.9</v>
          </cell>
          <cell r="J1292">
            <v>0</v>
          </cell>
          <cell r="K1292">
            <v>0</v>
          </cell>
          <cell r="L1292">
            <v>0</v>
          </cell>
          <cell r="M1292" t="str">
            <v>LF</v>
          </cell>
          <cell r="N1292">
            <v>0</v>
          </cell>
          <cell r="O1292">
            <v>0</v>
          </cell>
        </row>
        <row r="1293">
          <cell r="A1293" t="str">
            <v>KYLIN</v>
          </cell>
          <cell r="B1293" t="str">
            <v>QJ-OB47C</v>
          </cell>
          <cell r="C1293" t="str">
            <v/>
          </cell>
          <cell r="D1293" t="str">
            <v>Barre curl</v>
          </cell>
          <cell r="E1293" t="str">
            <v>Olympic curl bar</v>
          </cell>
          <cell r="F1293" t="str">
            <v>ø50mm</v>
          </cell>
          <cell r="H1293" t="str">
            <v>PIECE</v>
          </cell>
          <cell r="I1293">
            <v>18.23</v>
          </cell>
          <cell r="J1293">
            <v>0</v>
          </cell>
          <cell r="K1293">
            <v>0</v>
          </cell>
          <cell r="L1293">
            <v>0</v>
          </cell>
          <cell r="M1293" t="str">
            <v>LF</v>
          </cell>
          <cell r="N1293">
            <v>0</v>
          </cell>
          <cell r="O1293">
            <v>0</v>
          </cell>
        </row>
        <row r="1294">
          <cell r="A1294" t="str">
            <v>KYLIN</v>
          </cell>
          <cell r="B1294" t="str">
            <v>QJ-OB47C</v>
          </cell>
          <cell r="C1294">
            <v>1452</v>
          </cell>
          <cell r="D1294" t="str">
            <v>Barre curl</v>
          </cell>
          <cell r="E1294" t="str">
            <v>Olympic curl bar</v>
          </cell>
          <cell r="F1294" t="str">
            <v>ø50mm</v>
          </cell>
          <cell r="G1294">
            <v>20</v>
          </cell>
          <cell r="H1294" t="str">
            <v>PIECE</v>
          </cell>
          <cell r="I1294">
            <v>19.03</v>
          </cell>
          <cell r="J1294">
            <v>380.6</v>
          </cell>
          <cell r="K1294">
            <v>0.24</v>
          </cell>
          <cell r="L1294">
            <v>210</v>
          </cell>
          <cell r="M1294" t="str">
            <v>LF</v>
          </cell>
          <cell r="N1294">
            <v>1.2E-2</v>
          </cell>
          <cell r="O1294">
            <v>10.5</v>
          </cell>
        </row>
        <row r="1295">
          <cell r="A1295" t="str">
            <v>KYLIN</v>
          </cell>
          <cell r="B1295" t="str">
            <v>QJ-OB47C</v>
          </cell>
          <cell r="C1295" t="str">
            <v/>
          </cell>
          <cell r="D1295" t="str">
            <v>Barre curl</v>
          </cell>
          <cell r="E1295" t="str">
            <v>Olympic curl bar</v>
          </cell>
          <cell r="F1295" t="str">
            <v>ø50mm</v>
          </cell>
          <cell r="H1295" t="str">
            <v>PIECE</v>
          </cell>
          <cell r="I1295">
            <v>19.350000000000001</v>
          </cell>
          <cell r="J1295">
            <v>0</v>
          </cell>
          <cell r="K1295">
            <v>0</v>
          </cell>
          <cell r="L1295">
            <v>0</v>
          </cell>
          <cell r="M1295" t="str">
            <v>LF</v>
          </cell>
          <cell r="N1295">
            <v>0</v>
          </cell>
          <cell r="O1295">
            <v>0</v>
          </cell>
        </row>
        <row r="1296">
          <cell r="A1296" t="str">
            <v>KYLIN</v>
          </cell>
          <cell r="B1296" t="str">
            <v>QJ-BA046</v>
          </cell>
          <cell r="C1296">
            <v>1456</v>
          </cell>
          <cell r="D1296" t="str">
            <v>Barre droite tirage dorsal</v>
          </cell>
          <cell r="E1296" t="str">
            <v>Barre droite tirage dorsal</v>
          </cell>
          <cell r="F1296" t="str">
            <v>200cm, Inside diameter: 28mm, Weight: 7,5kgs</v>
          </cell>
          <cell r="H1296" t="str">
            <v>PIECE</v>
          </cell>
          <cell r="I1296">
            <v>13.23</v>
          </cell>
          <cell r="J1296">
            <v>0</v>
          </cell>
          <cell r="K1296">
            <v>0</v>
          </cell>
          <cell r="L1296">
            <v>0</v>
          </cell>
          <cell r="M1296" t="str">
            <v>LF</v>
          </cell>
          <cell r="N1296">
            <v>1.0863360000000001E-2</v>
          </cell>
          <cell r="O1296">
            <v>5.7333333333333334</v>
          </cell>
        </row>
        <row r="1297">
          <cell r="A1297" t="str">
            <v>KYLIN</v>
          </cell>
          <cell r="C1297">
            <v>2399</v>
          </cell>
          <cell r="D1297" t="str">
            <v>Barre Haltères 50mm</v>
          </cell>
          <cell r="E1297" t="str">
            <v xml:space="preserve">OB20 Bar </v>
          </cell>
          <cell r="F1297" t="str">
            <v>handle ø28mm</v>
          </cell>
          <cell r="H1297" t="str">
            <v>PAIRE</v>
          </cell>
          <cell r="I1297">
            <v>27.2</v>
          </cell>
          <cell r="J1297">
            <v>0</v>
          </cell>
          <cell r="K1297">
            <v>0</v>
          </cell>
          <cell r="L1297">
            <v>0</v>
          </cell>
          <cell r="M1297" t="str">
            <v>LF</v>
          </cell>
          <cell r="N1297">
            <v>1.0863360000000001E-2</v>
          </cell>
          <cell r="O1297">
            <v>11</v>
          </cell>
        </row>
        <row r="1298">
          <cell r="A1298" t="str">
            <v>KYLIN</v>
          </cell>
          <cell r="C1298">
            <v>1537</v>
          </cell>
          <cell r="D1298" t="str">
            <v>Barre olympique d'initiation</v>
          </cell>
          <cell r="E1298" t="str">
            <v>Weighlifting bar for beginners</v>
          </cell>
          <cell r="F1298" t="str">
            <v>ø50mm</v>
          </cell>
          <cell r="H1298" t="str">
            <v>PIECE</v>
          </cell>
          <cell r="I1298">
            <v>25</v>
          </cell>
          <cell r="J1298">
            <v>0</v>
          </cell>
          <cell r="K1298">
            <v>0</v>
          </cell>
          <cell r="L1298">
            <v>0</v>
          </cell>
          <cell r="M1298" t="str">
            <v>LF</v>
          </cell>
          <cell r="N1298">
            <v>0</v>
          </cell>
          <cell r="O1298">
            <v>0</v>
          </cell>
        </row>
        <row r="1299">
          <cell r="A1299" t="str">
            <v>KYLIN</v>
          </cell>
          <cell r="C1299">
            <v>1537</v>
          </cell>
          <cell r="D1299" t="str">
            <v>Barre olympique D'initiation 8 needle bearing</v>
          </cell>
          <cell r="E1299" t="str">
            <v>Initiation bar for weightlifting 8 needle bearing</v>
          </cell>
          <cell r="F1299" t="str">
            <v xml:space="preserve"> 200cm, Inside diameter: 28mm, Weight: 7,5kgs</v>
          </cell>
          <cell r="H1299" t="str">
            <v>PIECE</v>
          </cell>
          <cell r="I1299">
            <v>33.65</v>
          </cell>
          <cell r="J1299">
            <v>0</v>
          </cell>
          <cell r="K1299">
            <v>0</v>
          </cell>
          <cell r="L1299">
            <v>0</v>
          </cell>
          <cell r="M1299" t="str">
            <v>LF</v>
          </cell>
          <cell r="N1299">
            <v>0</v>
          </cell>
          <cell r="O1299">
            <v>0</v>
          </cell>
        </row>
        <row r="1300">
          <cell r="A1300" t="str">
            <v>KYLIN</v>
          </cell>
          <cell r="C1300" t="str">
            <v/>
          </cell>
          <cell r="D1300" t="str">
            <v>Barre olympique 220cm</v>
          </cell>
          <cell r="E1300" t="str">
            <v>Olympic Bar</v>
          </cell>
          <cell r="F1300" t="str">
            <v>Ø28mm. 700lbs. 220cm length</v>
          </cell>
          <cell r="H1300" t="str">
            <v>PIECE</v>
          </cell>
          <cell r="I1300">
            <v>30</v>
          </cell>
          <cell r="J1300">
            <v>0</v>
          </cell>
          <cell r="K1300">
            <v>0</v>
          </cell>
          <cell r="L1300">
            <v>0</v>
          </cell>
          <cell r="M1300" t="str">
            <v>LF</v>
          </cell>
          <cell r="N1300">
            <v>0</v>
          </cell>
          <cell r="O1300">
            <v>0</v>
          </cell>
        </row>
        <row r="1301">
          <cell r="A1301" t="str">
            <v>KYLIN</v>
          </cell>
          <cell r="C1301" t="str">
            <v/>
          </cell>
          <cell r="D1301" t="str">
            <v>Barre olympique 150cm</v>
          </cell>
          <cell r="E1301" t="str">
            <v>Olympic Bar</v>
          </cell>
          <cell r="F1301" t="str">
            <v>Ø28mm. 450lbs. 150cm length</v>
          </cell>
          <cell r="H1301" t="str">
            <v>PIECE</v>
          </cell>
          <cell r="I1301">
            <v>22.7</v>
          </cell>
          <cell r="J1301">
            <v>0</v>
          </cell>
          <cell r="K1301">
            <v>0</v>
          </cell>
          <cell r="L1301">
            <v>0</v>
          </cell>
          <cell r="M1301" t="str">
            <v>LF</v>
          </cell>
          <cell r="N1301">
            <v>0</v>
          </cell>
          <cell r="O1301">
            <v>0</v>
          </cell>
        </row>
        <row r="1302">
          <cell r="A1302" t="str">
            <v>KYLIN</v>
          </cell>
          <cell r="C1302">
            <v>1453</v>
          </cell>
          <cell r="D1302" t="str">
            <v>Barre olympique 220cm 8 needle bearing</v>
          </cell>
          <cell r="E1302" t="str">
            <v>Olympic Bar 8 needle bearing</v>
          </cell>
          <cell r="F1302" t="str">
            <v>Ø28mm. 700lbs. 220cm length</v>
          </cell>
          <cell r="H1302" t="str">
            <v>PIECE</v>
          </cell>
          <cell r="I1302">
            <v>39</v>
          </cell>
          <cell r="J1302">
            <v>0</v>
          </cell>
          <cell r="K1302">
            <v>0</v>
          </cell>
          <cell r="L1302">
            <v>0</v>
          </cell>
          <cell r="M1302" t="str">
            <v>LF</v>
          </cell>
          <cell r="N1302">
            <v>2.5000000000000001E-2</v>
          </cell>
          <cell r="O1302">
            <v>21</v>
          </cell>
        </row>
        <row r="1303">
          <cell r="A1303" t="str">
            <v>KYLIN</v>
          </cell>
          <cell r="C1303">
            <v>2986</v>
          </cell>
          <cell r="D1303" t="str">
            <v>Barre olympique 150cm 8 needle bearing</v>
          </cell>
          <cell r="E1303" t="str">
            <v>Olympic Bar 8 needle bearing</v>
          </cell>
          <cell r="F1303" t="str">
            <v>Ø28mm. 450lbs. 150cm length</v>
          </cell>
          <cell r="G1303">
            <v>10</v>
          </cell>
          <cell r="H1303" t="str">
            <v>PIECE</v>
          </cell>
          <cell r="I1303">
            <v>31</v>
          </cell>
          <cell r="J1303">
            <v>310</v>
          </cell>
          <cell r="K1303">
            <v>0.3</v>
          </cell>
          <cell r="L1303">
            <v>128</v>
          </cell>
          <cell r="M1303" t="str">
            <v>LF</v>
          </cell>
          <cell r="N1303">
            <v>0.03</v>
          </cell>
          <cell r="O1303">
            <v>12.8</v>
          </cell>
        </row>
        <row r="1304">
          <cell r="A1304" t="str">
            <v>KYLIN</v>
          </cell>
          <cell r="C1304">
            <v>3408</v>
          </cell>
          <cell r="D1304" t="str">
            <v>Barre Cross Training Homme 8 needle bearing</v>
          </cell>
          <cell r="E1304" t="str">
            <v>Olympic Bar 8 needle bearing</v>
          </cell>
          <cell r="F1304" t="str">
            <v>220cm, capacity 1000lb, Total Weight: 20kgs. Inside diameter: 28mm</v>
          </cell>
          <cell r="H1304" t="str">
            <v>PIECE</v>
          </cell>
          <cell r="I1304">
            <v>70.650000000000006</v>
          </cell>
          <cell r="J1304">
            <v>0</v>
          </cell>
          <cell r="K1304">
            <v>0</v>
          </cell>
          <cell r="L1304">
            <v>0</v>
          </cell>
          <cell r="M1304" t="str">
            <v>LF</v>
          </cell>
          <cell r="N1304">
            <v>0.05</v>
          </cell>
          <cell r="O1304">
            <v>21</v>
          </cell>
        </row>
        <row r="1305">
          <cell r="A1305" t="str">
            <v>KYLIN</v>
          </cell>
          <cell r="C1305">
            <v>3407</v>
          </cell>
          <cell r="D1305" t="str">
            <v>Barre Cross Training Femme 8 needle bearing</v>
          </cell>
          <cell r="E1305" t="str">
            <v>Olympic Bar 8 needle bearing</v>
          </cell>
          <cell r="F1305" t="str">
            <v>Women Crossfit bar, 200cm, capacity 800lb. Inside diameter: 25mm</v>
          </cell>
          <cell r="H1305" t="str">
            <v>PIECE</v>
          </cell>
          <cell r="I1305">
            <v>43</v>
          </cell>
          <cell r="J1305">
            <v>0</v>
          </cell>
          <cell r="K1305">
            <v>0</v>
          </cell>
          <cell r="L1305">
            <v>0</v>
          </cell>
          <cell r="M1305" t="str">
            <v>LF</v>
          </cell>
          <cell r="N1305">
            <v>0.05</v>
          </cell>
          <cell r="O1305">
            <v>16</v>
          </cell>
        </row>
        <row r="1306">
          <cell r="A1306" t="str">
            <v>KYLIN</v>
          </cell>
          <cell r="C1306" t="str">
            <v/>
          </cell>
          <cell r="D1306" t="str">
            <v>Barre Cross Training Homme</v>
          </cell>
          <cell r="E1306" t="str">
            <v>Olympic Bar</v>
          </cell>
          <cell r="F1306" t="str">
            <v>220cm, capacity 1000lb, Total Weight: 20kgs. Inside diameter: 28mm</v>
          </cell>
          <cell r="H1306" t="str">
            <v>PIECE</v>
          </cell>
          <cell r="I1306">
            <v>62.3</v>
          </cell>
          <cell r="J1306">
            <v>0</v>
          </cell>
          <cell r="K1306">
            <v>0</v>
          </cell>
          <cell r="L1306">
            <v>0</v>
          </cell>
          <cell r="M1306" t="str">
            <v>LF</v>
          </cell>
          <cell r="N1306">
            <v>0</v>
          </cell>
          <cell r="O1306">
            <v>0</v>
          </cell>
        </row>
        <row r="1307">
          <cell r="A1307" t="str">
            <v>KYLIN</v>
          </cell>
          <cell r="C1307" t="str">
            <v/>
          </cell>
          <cell r="D1307" t="str">
            <v>Barre Cross Training Femme</v>
          </cell>
          <cell r="E1307" t="str">
            <v>Olympic Bar</v>
          </cell>
          <cell r="F1307" t="str">
            <v>Women Crossfit bar, 200cm, capacity 800lb. Inside diameter: 25mm</v>
          </cell>
          <cell r="H1307" t="str">
            <v>PIECE</v>
          </cell>
          <cell r="I1307">
            <v>43</v>
          </cell>
          <cell r="J1307">
            <v>0</v>
          </cell>
          <cell r="K1307">
            <v>0</v>
          </cell>
          <cell r="L1307">
            <v>0</v>
          </cell>
          <cell r="M1307" t="str">
            <v>LF</v>
          </cell>
          <cell r="N1307">
            <v>0</v>
          </cell>
          <cell r="O1307">
            <v>0</v>
          </cell>
        </row>
        <row r="1308">
          <cell r="A1308" t="str">
            <v>KYLIN</v>
          </cell>
          <cell r="B1308" t="str">
            <v>QJ-BA007</v>
          </cell>
          <cell r="C1308">
            <v>1457</v>
          </cell>
          <cell r="D1308" t="str">
            <v>Barre rowing biceps triceps</v>
          </cell>
          <cell r="E1308" t="str">
            <v>Barre rowing biceps triceps</v>
          </cell>
          <cell r="F1308">
            <v>0</v>
          </cell>
          <cell r="H1308" t="str">
            <v>PIECE</v>
          </cell>
          <cell r="I1308">
            <v>5.81</v>
          </cell>
          <cell r="J1308">
            <v>0</v>
          </cell>
          <cell r="K1308">
            <v>0</v>
          </cell>
          <cell r="L1308">
            <v>0</v>
          </cell>
          <cell r="M1308" t="str">
            <v>LF</v>
          </cell>
          <cell r="N1308">
            <v>1.0863360000000001E-2</v>
          </cell>
          <cell r="O1308">
            <v>5.7333333333333334</v>
          </cell>
        </row>
        <row r="1309">
          <cell r="A1309" t="str">
            <v>KYLIN</v>
          </cell>
          <cell r="B1309" t="str">
            <v>QJ-BA002</v>
          </cell>
          <cell r="C1309">
            <v>1459</v>
          </cell>
          <cell r="D1309" t="str">
            <v>Barre rowing tirage dorsal</v>
          </cell>
          <cell r="E1309" t="str">
            <v>Barre rowing tirage dorsal</v>
          </cell>
          <cell r="F1309">
            <v>0</v>
          </cell>
          <cell r="H1309" t="str">
            <v>PIECE</v>
          </cell>
          <cell r="I1309">
            <v>11.29</v>
          </cell>
          <cell r="J1309">
            <v>0</v>
          </cell>
          <cell r="K1309">
            <v>0</v>
          </cell>
          <cell r="L1309">
            <v>0</v>
          </cell>
          <cell r="M1309" t="str">
            <v>LF</v>
          </cell>
          <cell r="N1309">
            <v>1.0863360000000001E-2</v>
          </cell>
          <cell r="O1309">
            <v>5.7333333333333334</v>
          </cell>
        </row>
        <row r="1310">
          <cell r="A1310" t="str">
            <v>KYLIN</v>
          </cell>
          <cell r="B1310" t="str">
            <v>QJ-BA017</v>
          </cell>
          <cell r="C1310">
            <v>1519</v>
          </cell>
          <cell r="D1310" t="str">
            <v>Barre triceps en V</v>
          </cell>
          <cell r="E1310" t="str">
            <v>Barre triceps en V</v>
          </cell>
          <cell r="F1310">
            <v>0</v>
          </cell>
          <cell r="H1310" t="str">
            <v>PIECE</v>
          </cell>
          <cell r="I1310">
            <v>9.68</v>
          </cell>
          <cell r="J1310">
            <v>0</v>
          </cell>
          <cell r="K1310">
            <v>0</v>
          </cell>
          <cell r="L1310">
            <v>0</v>
          </cell>
          <cell r="M1310" t="str">
            <v>LF</v>
          </cell>
          <cell r="N1310">
            <v>4.5794920634920633E-3</v>
          </cell>
          <cell r="O1310">
            <v>2.9365079365079363</v>
          </cell>
        </row>
        <row r="1311">
          <cell r="A1311" t="str">
            <v>KYLIN</v>
          </cell>
          <cell r="B1311" t="str">
            <v>QJ-PS001B</v>
          </cell>
          <cell r="C1311">
            <v>0</v>
          </cell>
          <cell r="D1311" t="str">
            <v>Barres lestées</v>
          </cell>
          <cell r="E1311" t="str">
            <v>Sculpting Bar</v>
          </cell>
          <cell r="F1311" t="str">
            <v>1Kg</v>
          </cell>
          <cell r="H1311" t="str">
            <v>PIECE</v>
          </cell>
          <cell r="I1311">
            <v>6.13</v>
          </cell>
          <cell r="J1311">
            <v>0</v>
          </cell>
          <cell r="K1311">
            <v>0</v>
          </cell>
          <cell r="L1311">
            <v>0</v>
          </cell>
          <cell r="M1311" t="str">
            <v>LF</v>
          </cell>
          <cell r="N1311">
            <v>0</v>
          </cell>
          <cell r="O1311">
            <v>0</v>
          </cell>
        </row>
        <row r="1312">
          <cell r="A1312" t="str">
            <v>KYLIN</v>
          </cell>
          <cell r="B1312" t="str">
            <v>QJ-PS001B</v>
          </cell>
          <cell r="C1312">
            <v>0</v>
          </cell>
          <cell r="D1312" t="str">
            <v>Barres lestées</v>
          </cell>
          <cell r="E1312" t="str">
            <v>Sculpting Bar</v>
          </cell>
          <cell r="F1312" t="str">
            <v>1Kg</v>
          </cell>
          <cell r="H1312" t="str">
            <v>PIECE</v>
          </cell>
          <cell r="I1312">
            <v>6.61</v>
          </cell>
          <cell r="J1312">
            <v>0</v>
          </cell>
          <cell r="K1312">
            <v>0</v>
          </cell>
          <cell r="L1312">
            <v>0</v>
          </cell>
          <cell r="M1312" t="str">
            <v>LF</v>
          </cell>
          <cell r="N1312">
            <v>0</v>
          </cell>
          <cell r="O1312">
            <v>0</v>
          </cell>
        </row>
        <row r="1313">
          <cell r="A1313" t="str">
            <v>KYLIN</v>
          </cell>
          <cell r="B1313" t="str">
            <v>QJ-PS001B</v>
          </cell>
          <cell r="C1313">
            <v>0</v>
          </cell>
          <cell r="D1313" t="str">
            <v>Barres lestées</v>
          </cell>
          <cell r="E1313" t="str">
            <v>Sculpting Bar</v>
          </cell>
          <cell r="F1313" t="str">
            <v>1Kg</v>
          </cell>
          <cell r="H1313" t="str">
            <v>PIECE</v>
          </cell>
          <cell r="I1313">
            <v>7.42</v>
          </cell>
          <cell r="J1313">
            <v>0</v>
          </cell>
          <cell r="K1313">
            <v>0</v>
          </cell>
          <cell r="L1313">
            <v>0</v>
          </cell>
          <cell r="M1313" t="str">
            <v>LF</v>
          </cell>
          <cell r="N1313">
            <v>0</v>
          </cell>
          <cell r="O1313">
            <v>0</v>
          </cell>
        </row>
        <row r="1314">
          <cell r="A1314" t="str">
            <v>KYLIN</v>
          </cell>
          <cell r="B1314" t="str">
            <v>QJ-PS001B</v>
          </cell>
          <cell r="C1314">
            <v>0</v>
          </cell>
          <cell r="D1314" t="str">
            <v>Barres lestées</v>
          </cell>
          <cell r="E1314" t="str">
            <v>Sculpting Bar</v>
          </cell>
          <cell r="F1314" t="str">
            <v>1Kg</v>
          </cell>
          <cell r="H1314" t="str">
            <v>PIECE</v>
          </cell>
          <cell r="I1314">
            <v>8.23</v>
          </cell>
          <cell r="J1314">
            <v>0</v>
          </cell>
          <cell r="K1314">
            <v>0</v>
          </cell>
          <cell r="L1314">
            <v>0</v>
          </cell>
          <cell r="M1314" t="str">
            <v>LF</v>
          </cell>
          <cell r="N1314">
            <v>0</v>
          </cell>
          <cell r="O1314">
            <v>0</v>
          </cell>
        </row>
        <row r="1315">
          <cell r="A1315" t="str">
            <v>KYLIN</v>
          </cell>
          <cell r="B1315" t="str">
            <v>QJ-PS001B</v>
          </cell>
          <cell r="C1315" t="str">
            <v/>
          </cell>
          <cell r="D1315" t="str">
            <v>Barres lestées</v>
          </cell>
          <cell r="E1315" t="str">
            <v>Sculpting Bar</v>
          </cell>
          <cell r="F1315" t="str">
            <v>1Kg</v>
          </cell>
          <cell r="H1315" t="str">
            <v>PIECE</v>
          </cell>
          <cell r="I1315">
            <v>9.0299999999999994</v>
          </cell>
          <cell r="J1315">
            <v>0</v>
          </cell>
          <cell r="K1315">
            <v>0</v>
          </cell>
          <cell r="L1315">
            <v>0</v>
          </cell>
          <cell r="M1315" t="str">
            <v>LF</v>
          </cell>
          <cell r="N1315">
            <v>0</v>
          </cell>
          <cell r="O1315">
            <v>0</v>
          </cell>
        </row>
        <row r="1316">
          <cell r="A1316" t="str">
            <v>KYLIN</v>
          </cell>
          <cell r="B1316" t="str">
            <v>QJ-PS001B</v>
          </cell>
          <cell r="C1316" t="str">
            <v/>
          </cell>
          <cell r="D1316" t="str">
            <v>Barres lestées</v>
          </cell>
          <cell r="E1316" t="str">
            <v>Sculpting Bar</v>
          </cell>
          <cell r="F1316" t="str">
            <v>1Kg</v>
          </cell>
          <cell r="H1316" t="str">
            <v>PIECE</v>
          </cell>
          <cell r="I1316">
            <v>9.84</v>
          </cell>
          <cell r="J1316">
            <v>0</v>
          </cell>
          <cell r="K1316">
            <v>0</v>
          </cell>
          <cell r="L1316">
            <v>0</v>
          </cell>
          <cell r="M1316" t="str">
            <v>LF</v>
          </cell>
          <cell r="N1316">
            <v>0</v>
          </cell>
          <cell r="O1316">
            <v>0</v>
          </cell>
        </row>
        <row r="1317">
          <cell r="A1317" t="str">
            <v>KYLIN</v>
          </cell>
          <cell r="B1317" t="str">
            <v>QJ-PU020</v>
          </cell>
          <cell r="C1317">
            <v>2021</v>
          </cell>
          <cell r="D1317" t="str">
            <v>Barres parrallèles</v>
          </cell>
          <cell r="E1317" t="str">
            <v>Equalizer Bar</v>
          </cell>
          <cell r="F1317">
            <v>0</v>
          </cell>
          <cell r="H1317" t="str">
            <v>PAIRE</v>
          </cell>
          <cell r="I1317">
            <v>15.8</v>
          </cell>
          <cell r="J1317">
            <v>0</v>
          </cell>
          <cell r="K1317">
            <v>0</v>
          </cell>
          <cell r="L1317">
            <v>0</v>
          </cell>
          <cell r="M1317" t="str">
            <v>LF</v>
          </cell>
          <cell r="N1317">
            <v>0</v>
          </cell>
          <cell r="O1317">
            <v>0</v>
          </cell>
        </row>
        <row r="1318">
          <cell r="A1318" t="str">
            <v>KYLIN</v>
          </cell>
          <cell r="B1318" t="str">
            <v>QJ-MG006</v>
          </cell>
          <cell r="C1318">
            <v>1460</v>
          </cell>
          <cell r="D1318" t="str">
            <v>Base à picots</v>
          </cell>
          <cell r="E1318" t="str">
            <v>Balance Disc</v>
          </cell>
          <cell r="F1318">
            <v>0</v>
          </cell>
          <cell r="H1318" t="str">
            <v>PIECE</v>
          </cell>
          <cell r="I1318">
            <v>3.23</v>
          </cell>
          <cell r="J1318">
            <v>0</v>
          </cell>
          <cell r="K1318">
            <v>0</v>
          </cell>
          <cell r="L1318">
            <v>0</v>
          </cell>
          <cell r="M1318" t="str">
            <v>LF</v>
          </cell>
          <cell r="N1318">
            <v>9.5303999999999996E-3</v>
          </cell>
          <cell r="O1318">
            <v>1.2</v>
          </cell>
        </row>
        <row r="1319">
          <cell r="A1319" t="str">
            <v>KYLIN</v>
          </cell>
          <cell r="B1319" t="str">
            <v>QJ-YB002</v>
          </cell>
          <cell r="C1319">
            <v>1479</v>
          </cell>
          <cell r="D1319" t="str">
            <v>Brique Yoga</v>
          </cell>
          <cell r="E1319" t="str">
            <v>Yoga Brick</v>
          </cell>
          <cell r="F1319" t="str">
            <v>3*6*9</v>
          </cell>
          <cell r="H1319" t="str">
            <v>PIECE</v>
          </cell>
          <cell r="I1319">
            <v>1.21</v>
          </cell>
          <cell r="J1319">
            <v>0</v>
          </cell>
          <cell r="K1319">
            <v>0</v>
          </cell>
          <cell r="L1319">
            <v>0</v>
          </cell>
          <cell r="M1319" t="str">
            <v>LF</v>
          </cell>
          <cell r="N1319">
            <v>2.9327999999999997E-3</v>
          </cell>
          <cell r="O1319">
            <v>0.12</v>
          </cell>
        </row>
        <row r="1320">
          <cell r="A1320" t="str">
            <v>KYLIN</v>
          </cell>
          <cell r="B1320" t="str">
            <v>QJ-YB002</v>
          </cell>
          <cell r="C1320" t="str">
            <v/>
          </cell>
          <cell r="D1320" t="str">
            <v>Brique Yoga</v>
          </cell>
          <cell r="E1320" t="str">
            <v>Yoga Brick</v>
          </cell>
          <cell r="F1320" t="str">
            <v>3*6*9</v>
          </cell>
          <cell r="H1320" t="str">
            <v>PIECE</v>
          </cell>
          <cell r="I1320">
            <v>1.37</v>
          </cell>
          <cell r="J1320">
            <v>0</v>
          </cell>
          <cell r="K1320">
            <v>0</v>
          </cell>
          <cell r="L1320">
            <v>0</v>
          </cell>
          <cell r="M1320" t="str">
            <v>LF</v>
          </cell>
          <cell r="N1320">
            <v>0</v>
          </cell>
          <cell r="O1320">
            <v>0</v>
          </cell>
        </row>
        <row r="1321">
          <cell r="A1321" t="str">
            <v>KYLIN</v>
          </cell>
          <cell r="B1321" t="str">
            <v>QJ-PK026</v>
          </cell>
          <cell r="C1321" t="str">
            <v/>
          </cell>
          <cell r="D1321" t="str">
            <v>Cage Crossfit</v>
          </cell>
          <cell r="E1321" t="str">
            <v>Gym Rig</v>
          </cell>
          <cell r="F1321" t="str">
            <v>main tube size:60x60x3mm</v>
          </cell>
          <cell r="H1321" t="str">
            <v>SET</v>
          </cell>
          <cell r="I1321">
            <v>965</v>
          </cell>
          <cell r="J1321">
            <v>0</v>
          </cell>
          <cell r="K1321">
            <v>0</v>
          </cell>
          <cell r="L1321">
            <v>0</v>
          </cell>
          <cell r="M1321" t="str">
            <v>LF</v>
          </cell>
          <cell r="N1321">
            <v>0</v>
          </cell>
          <cell r="O1321">
            <v>0</v>
          </cell>
        </row>
        <row r="1322">
          <cell r="A1322" t="str">
            <v>KYLIN</v>
          </cell>
          <cell r="B1322" t="str">
            <v>QJ-SW012</v>
          </cell>
          <cell r="C1322" t="str">
            <v/>
          </cell>
          <cell r="D1322" t="str">
            <v>Ceinture aquatique</v>
          </cell>
          <cell r="E1322" t="str">
            <v>Eva Float</v>
          </cell>
          <cell r="F1322">
            <v>0</v>
          </cell>
          <cell r="H1322" t="str">
            <v>PIECE</v>
          </cell>
          <cell r="I1322">
            <v>3.23</v>
          </cell>
          <cell r="J1322">
            <v>0</v>
          </cell>
          <cell r="K1322">
            <v>0</v>
          </cell>
          <cell r="L1322">
            <v>0</v>
          </cell>
          <cell r="M1322" t="str">
            <v>LF</v>
          </cell>
          <cell r="N1322">
            <v>0</v>
          </cell>
          <cell r="O1322">
            <v>0</v>
          </cell>
        </row>
        <row r="1323">
          <cell r="A1323" t="str">
            <v>KYLIN</v>
          </cell>
          <cell r="B1323" t="str">
            <v>QJ-YB001</v>
          </cell>
          <cell r="C1323" t="str">
            <v/>
          </cell>
          <cell r="D1323" t="str">
            <v>Ceinture Yoga</v>
          </cell>
          <cell r="E1323" t="str">
            <v>Yoga Belt</v>
          </cell>
          <cell r="F1323">
            <v>0</v>
          </cell>
          <cell r="H1323" t="str">
            <v>PIECE</v>
          </cell>
          <cell r="I1323">
            <v>0.77</v>
          </cell>
          <cell r="J1323">
            <v>0</v>
          </cell>
          <cell r="K1323">
            <v>0</v>
          </cell>
          <cell r="L1323">
            <v>0</v>
          </cell>
          <cell r="M1323" t="str">
            <v>LF</v>
          </cell>
          <cell r="N1323">
            <v>0</v>
          </cell>
          <cell r="O1323">
            <v>0</v>
          </cell>
        </row>
        <row r="1324">
          <cell r="A1324" t="str">
            <v>KYLIN</v>
          </cell>
          <cell r="B1324" t="str">
            <v>QJ-PU034B</v>
          </cell>
          <cell r="C1324" t="str">
            <v/>
          </cell>
          <cell r="D1324" t="str">
            <v>Chin Up Bar</v>
          </cell>
          <cell r="E1324" t="str">
            <v>Chin Up Bar</v>
          </cell>
          <cell r="F1324">
            <v>0</v>
          </cell>
          <cell r="H1324" t="str">
            <v>PIECE</v>
          </cell>
          <cell r="I1324">
            <v>14.5</v>
          </cell>
          <cell r="J1324">
            <v>0</v>
          </cell>
          <cell r="K1324">
            <v>0</v>
          </cell>
          <cell r="L1324">
            <v>0</v>
          </cell>
          <cell r="M1324" t="str">
            <v>LF</v>
          </cell>
          <cell r="N1324">
            <v>0</v>
          </cell>
          <cell r="O1324">
            <v>0</v>
          </cell>
        </row>
        <row r="1325">
          <cell r="A1325" t="str">
            <v>KYLIN</v>
          </cell>
          <cell r="B1325" t="str">
            <v>QJ-PU036</v>
          </cell>
          <cell r="C1325" t="str">
            <v/>
          </cell>
          <cell r="D1325" t="str">
            <v>Chin Up Bar</v>
          </cell>
          <cell r="E1325" t="str">
            <v>Chin Up Bar</v>
          </cell>
          <cell r="F1325">
            <v>0</v>
          </cell>
          <cell r="H1325" t="str">
            <v>SET</v>
          </cell>
          <cell r="I1325">
            <v>8.39</v>
          </cell>
          <cell r="J1325">
            <v>0</v>
          </cell>
          <cell r="K1325">
            <v>0</v>
          </cell>
          <cell r="L1325">
            <v>0</v>
          </cell>
          <cell r="M1325" t="str">
            <v>LF</v>
          </cell>
          <cell r="N1325">
            <v>0</v>
          </cell>
          <cell r="O1325">
            <v>0</v>
          </cell>
        </row>
        <row r="1326">
          <cell r="A1326" t="str">
            <v>KYLIN</v>
          </cell>
          <cell r="B1326" t="str">
            <v>29-00</v>
          </cell>
          <cell r="C1326" t="str">
            <v/>
          </cell>
          <cell r="D1326" t="str">
            <v>Chin-Up Rack</v>
          </cell>
          <cell r="E1326" t="str">
            <v>CHIN UP RACK (04456)</v>
          </cell>
          <cell r="F1326" t="str">
            <v>ø25mm</v>
          </cell>
          <cell r="H1326" t="str">
            <v>PIECE</v>
          </cell>
          <cell r="I1326">
            <v>48.3</v>
          </cell>
          <cell r="J1326">
            <v>0</v>
          </cell>
          <cell r="K1326">
            <v>0</v>
          </cell>
          <cell r="L1326">
            <v>0</v>
          </cell>
          <cell r="M1326" t="str">
            <v>LF</v>
          </cell>
          <cell r="N1326">
            <v>0</v>
          </cell>
          <cell r="O1326">
            <v>0</v>
          </cell>
        </row>
        <row r="1327">
          <cell r="A1327" t="str">
            <v>KYLIN</v>
          </cell>
          <cell r="B1327" t="str">
            <v>30-00</v>
          </cell>
          <cell r="C1327" t="str">
            <v/>
          </cell>
          <cell r="D1327" t="str">
            <v>Chin-Up Rack</v>
          </cell>
          <cell r="E1327" t="str">
            <v>CHIN UP RACK (04456)</v>
          </cell>
          <cell r="F1327" t="str">
            <v>ø25mm</v>
          </cell>
          <cell r="H1327" t="str">
            <v>PIECE</v>
          </cell>
          <cell r="I1327">
            <v>48.3</v>
          </cell>
          <cell r="J1327">
            <v>0</v>
          </cell>
          <cell r="K1327">
            <v>0</v>
          </cell>
          <cell r="L1327">
            <v>0</v>
          </cell>
          <cell r="M1327" t="str">
            <v>LF</v>
          </cell>
          <cell r="N1327">
            <v>0</v>
          </cell>
          <cell r="O1327">
            <v>0</v>
          </cell>
        </row>
        <row r="1328">
          <cell r="A1328" t="str">
            <v>KYLIN</v>
          </cell>
          <cell r="B1328" t="str">
            <v>31-00</v>
          </cell>
          <cell r="C1328" t="str">
            <v/>
          </cell>
          <cell r="D1328" t="str">
            <v>Chin-Up Rack</v>
          </cell>
          <cell r="E1328" t="str">
            <v>CHIN UP RACK (04456)</v>
          </cell>
          <cell r="F1328" t="str">
            <v>ø25mm</v>
          </cell>
          <cell r="H1328" t="str">
            <v>PIECE</v>
          </cell>
          <cell r="I1328">
            <v>48.3</v>
          </cell>
          <cell r="J1328">
            <v>0</v>
          </cell>
          <cell r="K1328">
            <v>0</v>
          </cell>
          <cell r="L1328">
            <v>0</v>
          </cell>
          <cell r="M1328" t="str">
            <v>LF</v>
          </cell>
          <cell r="N1328">
            <v>0</v>
          </cell>
          <cell r="O1328">
            <v>0</v>
          </cell>
        </row>
        <row r="1329">
          <cell r="A1329" t="str">
            <v>KYLIN</v>
          </cell>
          <cell r="B1329" t="str">
            <v>QJ-BC001</v>
          </cell>
          <cell r="C1329" t="str">
            <v/>
          </cell>
          <cell r="D1329" t="str">
            <v>Cônes</v>
          </cell>
          <cell r="E1329" t="str">
            <v>Agility Cone</v>
          </cell>
          <cell r="F1329" t="str">
            <v>How many per set?60pcs</v>
          </cell>
          <cell r="H1329" t="str">
            <v>SET</v>
          </cell>
          <cell r="I1329">
            <v>9.19</v>
          </cell>
          <cell r="J1329">
            <v>0</v>
          </cell>
          <cell r="K1329">
            <v>0</v>
          </cell>
          <cell r="L1329">
            <v>0</v>
          </cell>
          <cell r="M1329" t="str">
            <v>LF</v>
          </cell>
          <cell r="N1329">
            <v>0</v>
          </cell>
          <cell r="O1329">
            <v>0</v>
          </cell>
        </row>
        <row r="1330">
          <cell r="A1330" t="str">
            <v>KYLIN</v>
          </cell>
          <cell r="B1330" t="str">
            <v>QJ-BA063</v>
          </cell>
          <cell r="C1330">
            <v>0</v>
          </cell>
          <cell r="D1330" t="str">
            <v>Corde d'oscillation</v>
          </cell>
          <cell r="E1330" t="str">
            <v>Battling Rope</v>
          </cell>
          <cell r="F1330" t="str">
            <v>1.5"x15m</v>
          </cell>
          <cell r="H1330" t="str">
            <v>PIECE</v>
          </cell>
          <cell r="I1330">
            <v>34.520000000000003</v>
          </cell>
          <cell r="J1330">
            <v>0</v>
          </cell>
          <cell r="K1330">
            <v>0</v>
          </cell>
          <cell r="L1330">
            <v>0</v>
          </cell>
          <cell r="M1330" t="str">
            <v>LF</v>
          </cell>
          <cell r="N1330">
            <v>0</v>
          </cell>
          <cell r="O1330">
            <v>0</v>
          </cell>
        </row>
        <row r="1331">
          <cell r="A1331" t="str">
            <v>KYLIN</v>
          </cell>
          <cell r="B1331" t="str">
            <v>QJ-BA058</v>
          </cell>
          <cell r="C1331">
            <v>1491</v>
          </cell>
          <cell r="D1331" t="str">
            <v>Corde de tirage</v>
          </cell>
          <cell r="E1331" t="str">
            <v>Corde de tirage</v>
          </cell>
          <cell r="F1331" t="str">
            <v>two head is PU material</v>
          </cell>
          <cell r="H1331" t="str">
            <v>PIECE</v>
          </cell>
          <cell r="I1331">
            <v>2.74</v>
          </cell>
          <cell r="J1331">
            <v>0</v>
          </cell>
          <cell r="K1331">
            <v>0</v>
          </cell>
          <cell r="L1331">
            <v>0</v>
          </cell>
          <cell r="M1331" t="str">
            <v>LF</v>
          </cell>
          <cell r="N1331">
            <v>4.5794920634920598E-3</v>
          </cell>
          <cell r="O1331">
            <v>2.9365079365079363</v>
          </cell>
        </row>
        <row r="1332">
          <cell r="A1332" t="str">
            <v>KYLIN</v>
          </cell>
          <cell r="B1332" t="str">
            <v>13-00</v>
          </cell>
          <cell r="C1332" t="str">
            <v/>
          </cell>
          <cell r="D1332" t="str">
            <v>Dip Horn</v>
          </cell>
          <cell r="E1332" t="str">
            <v>Crossfit Gym Rig</v>
          </cell>
          <cell r="F1332">
            <v>0</v>
          </cell>
          <cell r="H1332" t="str">
            <v>PIECE</v>
          </cell>
          <cell r="I1332">
            <v>15.7</v>
          </cell>
          <cell r="J1332">
            <v>0</v>
          </cell>
          <cell r="K1332">
            <v>0</v>
          </cell>
          <cell r="L1332">
            <v>0</v>
          </cell>
          <cell r="M1332" t="str">
            <v>LF</v>
          </cell>
          <cell r="N1332">
            <v>0</v>
          </cell>
          <cell r="O1332">
            <v>0</v>
          </cell>
        </row>
        <row r="1333">
          <cell r="A1333" t="str">
            <v>KYLIN</v>
          </cell>
          <cell r="B1333" t="str">
            <v>QJ-WP027</v>
          </cell>
          <cell r="C1333">
            <v>3489</v>
          </cell>
          <cell r="D1333" t="str">
            <v>Disques Bumper</v>
          </cell>
          <cell r="E1333" t="str">
            <v>Olympic Bumper Plate color</v>
          </cell>
          <cell r="F1333" t="str">
            <v>5kgs</v>
          </cell>
          <cell r="H1333" t="str">
            <v>PIECE</v>
          </cell>
          <cell r="I1333">
            <v>10.3</v>
          </cell>
          <cell r="J1333">
            <v>0</v>
          </cell>
          <cell r="K1333">
            <v>0</v>
          </cell>
          <cell r="L1333">
            <v>0</v>
          </cell>
          <cell r="M1333" t="str">
            <v>LF</v>
          </cell>
          <cell r="N1333">
            <v>7.6899846153846161E-3</v>
          </cell>
          <cell r="O1333">
            <v>5.2307692307692317</v>
          </cell>
        </row>
        <row r="1334">
          <cell r="A1334" t="str">
            <v>KYLIN</v>
          </cell>
          <cell r="B1334" t="str">
            <v>QJ-WP027</v>
          </cell>
          <cell r="C1334">
            <v>3485</v>
          </cell>
          <cell r="D1334" t="str">
            <v>Disques Bumper</v>
          </cell>
          <cell r="E1334" t="str">
            <v>Olympic Bumper Plate color</v>
          </cell>
          <cell r="F1334" t="str">
            <v>5kgs</v>
          </cell>
          <cell r="H1334" t="str">
            <v>PIECE</v>
          </cell>
          <cell r="I1334">
            <v>20.6</v>
          </cell>
          <cell r="J1334">
            <v>0</v>
          </cell>
          <cell r="K1334">
            <v>0</v>
          </cell>
          <cell r="L1334">
            <v>0</v>
          </cell>
          <cell r="M1334" t="str">
            <v>LF</v>
          </cell>
          <cell r="N1334">
            <v>9.1000000000000004E-3</v>
          </cell>
          <cell r="O1334">
            <v>10.5</v>
          </cell>
        </row>
        <row r="1335">
          <cell r="A1335" t="str">
            <v>KYLIN</v>
          </cell>
          <cell r="B1335" t="str">
            <v>QJ-WP027</v>
          </cell>
          <cell r="C1335">
            <v>3486</v>
          </cell>
          <cell r="D1335" t="str">
            <v>Disques Bumper</v>
          </cell>
          <cell r="E1335" t="str">
            <v>Olympic Bumper Plate color</v>
          </cell>
          <cell r="F1335" t="str">
            <v>5kgs</v>
          </cell>
          <cell r="H1335" t="str">
            <v>PIECE</v>
          </cell>
          <cell r="I1335">
            <v>30.900000000000002</v>
          </cell>
          <cell r="J1335">
            <v>0</v>
          </cell>
          <cell r="K1335">
            <v>0</v>
          </cell>
          <cell r="L1335">
            <v>0</v>
          </cell>
          <cell r="M1335" t="str">
            <v>LF</v>
          </cell>
          <cell r="N1335">
            <v>2.18484E-2</v>
          </cell>
          <cell r="O1335">
            <v>16</v>
          </cell>
        </row>
        <row r="1336">
          <cell r="A1336" t="str">
            <v>KYLIN</v>
          </cell>
          <cell r="B1336" t="str">
            <v>QJ-WP027</v>
          </cell>
          <cell r="C1336">
            <v>3487</v>
          </cell>
          <cell r="D1336" t="str">
            <v>Disques Bumper</v>
          </cell>
          <cell r="E1336" t="str">
            <v>Olympic Bumper Plate color</v>
          </cell>
          <cell r="F1336" t="str">
            <v>5kgs</v>
          </cell>
          <cell r="H1336" t="str">
            <v>PIECE</v>
          </cell>
          <cell r="I1336">
            <v>41.2</v>
          </cell>
          <cell r="J1336">
            <v>0</v>
          </cell>
          <cell r="K1336">
            <v>0</v>
          </cell>
          <cell r="L1336">
            <v>0</v>
          </cell>
          <cell r="M1336" t="str">
            <v>LF</v>
          </cell>
          <cell r="N1336">
            <v>2.205648E-2</v>
          </cell>
          <cell r="O1336">
            <v>21</v>
          </cell>
        </row>
        <row r="1337">
          <cell r="A1337" t="str">
            <v>KYLIN</v>
          </cell>
          <cell r="B1337" t="str">
            <v>QJ-WP027</v>
          </cell>
          <cell r="C1337">
            <v>3488</v>
          </cell>
          <cell r="D1337" t="str">
            <v>Disques Bumper</v>
          </cell>
          <cell r="E1337" t="str">
            <v>Olympic Bumper Plate color</v>
          </cell>
          <cell r="F1337" t="str">
            <v>5kgs</v>
          </cell>
          <cell r="H1337" t="str">
            <v>PIECE</v>
          </cell>
          <cell r="I1337">
            <v>51.5</v>
          </cell>
          <cell r="J1337">
            <v>0</v>
          </cell>
          <cell r="K1337">
            <v>0</v>
          </cell>
          <cell r="L1337">
            <v>0</v>
          </cell>
          <cell r="M1337" t="str">
            <v>LF</v>
          </cell>
          <cell r="N1337">
            <v>2.4969600000000002E-2</v>
          </cell>
          <cell r="O1337">
            <v>26.25</v>
          </cell>
        </row>
        <row r="1338">
          <cell r="A1338" t="str">
            <v>KYLIN</v>
          </cell>
          <cell r="B1338" t="str">
            <v>QJ-BALL012</v>
          </cell>
          <cell r="C1338">
            <v>1515</v>
          </cell>
          <cell r="D1338" t="str">
            <v xml:space="preserve">Dome Trainer </v>
          </cell>
          <cell r="E1338" t="str">
            <v>Balance Ball</v>
          </cell>
          <cell r="F1338">
            <v>0</v>
          </cell>
          <cell r="H1338" t="str">
            <v>SET</v>
          </cell>
          <cell r="I1338">
            <v>26.29</v>
          </cell>
          <cell r="J1338">
            <v>0</v>
          </cell>
          <cell r="K1338">
            <v>0</v>
          </cell>
          <cell r="L1338">
            <v>0</v>
          </cell>
          <cell r="M1338" t="str">
            <v>LF</v>
          </cell>
          <cell r="N1338">
            <v>6.4736000000000002E-2</v>
          </cell>
          <cell r="O1338">
            <v>6</v>
          </cell>
        </row>
        <row r="1339">
          <cell r="A1339" t="str">
            <v>KYLIN</v>
          </cell>
          <cell r="B1339" t="str">
            <v>04-00</v>
          </cell>
          <cell r="C1339" t="str">
            <v/>
          </cell>
          <cell r="D1339" t="str">
            <v>Double chin-up bar</v>
          </cell>
          <cell r="E1339" t="str">
            <v>Crossfit Gym Rig</v>
          </cell>
          <cell r="F1339" t="str">
            <v>1507*210*60mm</v>
          </cell>
          <cell r="H1339" t="str">
            <v>PIECE</v>
          </cell>
          <cell r="I1339">
            <v>21.7</v>
          </cell>
          <cell r="J1339">
            <v>0</v>
          </cell>
          <cell r="K1339">
            <v>0</v>
          </cell>
          <cell r="L1339">
            <v>0</v>
          </cell>
          <cell r="M1339" t="str">
            <v>LF</v>
          </cell>
          <cell r="N1339">
            <v>0</v>
          </cell>
          <cell r="O1339">
            <v>0</v>
          </cell>
        </row>
        <row r="1340">
          <cell r="A1340" t="str">
            <v>KYLIN</v>
          </cell>
          <cell r="B1340" t="str">
            <v>22-00</v>
          </cell>
          <cell r="C1340" t="str">
            <v/>
          </cell>
          <cell r="D1340" t="str">
            <v>Double chin-up bar</v>
          </cell>
          <cell r="E1340" t="str">
            <v>Crossfit Gym Rig</v>
          </cell>
          <cell r="F1340" t="str">
            <v>1507*210*60mm</v>
          </cell>
          <cell r="H1340" t="str">
            <v>PIECE</v>
          </cell>
          <cell r="I1340">
            <v>19.3</v>
          </cell>
          <cell r="J1340">
            <v>0</v>
          </cell>
          <cell r="K1340">
            <v>0</v>
          </cell>
          <cell r="L1340">
            <v>0</v>
          </cell>
          <cell r="M1340" t="str">
            <v>LF</v>
          </cell>
          <cell r="N1340">
            <v>0</v>
          </cell>
          <cell r="O1340">
            <v>0</v>
          </cell>
        </row>
        <row r="1341">
          <cell r="A1341" t="str">
            <v>KYLIN</v>
          </cell>
          <cell r="B1341" t="str">
            <v>03-00</v>
          </cell>
          <cell r="C1341" t="str">
            <v/>
          </cell>
          <cell r="D1341" t="str">
            <v>Double chin-up bar + elevation bar</v>
          </cell>
          <cell r="E1341" t="str">
            <v>Crossfit Gym Rig</v>
          </cell>
          <cell r="F1341" t="str">
            <v>1009*885*60mm</v>
          </cell>
          <cell r="H1341" t="str">
            <v>PIECE</v>
          </cell>
          <cell r="I1341">
            <v>28.05</v>
          </cell>
          <cell r="J1341">
            <v>0</v>
          </cell>
          <cell r="K1341">
            <v>0</v>
          </cell>
          <cell r="L1341">
            <v>0</v>
          </cell>
          <cell r="M1341" t="str">
            <v>LF</v>
          </cell>
          <cell r="N1341">
            <v>0</v>
          </cell>
          <cell r="O1341">
            <v>0</v>
          </cell>
        </row>
        <row r="1342">
          <cell r="A1342" t="str">
            <v>KYLIN</v>
          </cell>
          <cell r="B1342" t="str">
            <v>QJ-BA011</v>
          </cell>
          <cell r="C1342">
            <v>1521</v>
          </cell>
          <cell r="D1342" t="str">
            <v>Double poignée rowing dorsal</v>
          </cell>
          <cell r="E1342" t="str">
            <v>Double poignée rowing dorsal</v>
          </cell>
          <cell r="F1342">
            <v>0</v>
          </cell>
          <cell r="H1342" t="str">
            <v>PIECE</v>
          </cell>
          <cell r="I1342">
            <v>10.16</v>
          </cell>
          <cell r="J1342">
            <v>0</v>
          </cell>
          <cell r="K1342">
            <v>0</v>
          </cell>
          <cell r="L1342">
            <v>0</v>
          </cell>
          <cell r="M1342" t="str">
            <v>LF</v>
          </cell>
          <cell r="N1342">
            <v>4.5794920634920633E-3</v>
          </cell>
          <cell r="O1342">
            <v>2.9365079365079363</v>
          </cell>
        </row>
        <row r="1343">
          <cell r="A1343" t="str">
            <v>KYLIN</v>
          </cell>
          <cell r="B1343" t="str">
            <v>QJ-BC007</v>
          </cell>
          <cell r="C1343" t="str">
            <v/>
          </cell>
          <cell r="D1343" t="str">
            <v>Échelle de vitesse</v>
          </cell>
          <cell r="E1343" t="str">
            <v>Agility Ladder</v>
          </cell>
          <cell r="F1343" t="str">
            <v>8pcs</v>
          </cell>
          <cell r="H1343" t="str">
            <v>SET</v>
          </cell>
          <cell r="I1343">
            <v>4.5599999999999996</v>
          </cell>
          <cell r="J1343">
            <v>0</v>
          </cell>
          <cell r="K1343">
            <v>0</v>
          </cell>
          <cell r="L1343">
            <v>0</v>
          </cell>
          <cell r="M1343" t="str">
            <v>LF</v>
          </cell>
          <cell r="N1343">
            <v>0</v>
          </cell>
          <cell r="O1343">
            <v>0</v>
          </cell>
        </row>
        <row r="1344">
          <cell r="A1344" t="str">
            <v>KYLIN</v>
          </cell>
          <cell r="B1344" t="str">
            <v>QJ-BC007</v>
          </cell>
          <cell r="C1344" t="str">
            <v/>
          </cell>
          <cell r="D1344" t="str">
            <v>Échelle de vitesse</v>
          </cell>
          <cell r="E1344" t="str">
            <v>Agility Ladder</v>
          </cell>
          <cell r="F1344" t="str">
            <v>8pcs</v>
          </cell>
          <cell r="H1344" t="str">
            <v>SET</v>
          </cell>
          <cell r="I1344">
            <v>6.82</v>
          </cell>
          <cell r="J1344">
            <v>0</v>
          </cell>
          <cell r="K1344">
            <v>0</v>
          </cell>
          <cell r="L1344">
            <v>0</v>
          </cell>
          <cell r="M1344" t="str">
            <v>LF</v>
          </cell>
          <cell r="N1344">
            <v>0</v>
          </cell>
          <cell r="O1344">
            <v>0</v>
          </cell>
        </row>
        <row r="1345">
          <cell r="A1345" t="str">
            <v>KYLIN</v>
          </cell>
          <cell r="B1345" t="str">
            <v>QJ-BC007</v>
          </cell>
          <cell r="C1345" t="str">
            <v/>
          </cell>
          <cell r="D1345" t="str">
            <v>Échelle de vitesse</v>
          </cell>
          <cell r="E1345" t="str">
            <v>Agility Ladder</v>
          </cell>
          <cell r="F1345" t="str">
            <v>8pcs</v>
          </cell>
          <cell r="H1345" t="str">
            <v>SET</v>
          </cell>
          <cell r="I1345">
            <v>9.08</v>
          </cell>
          <cell r="J1345">
            <v>0</v>
          </cell>
          <cell r="K1345">
            <v>0</v>
          </cell>
          <cell r="L1345">
            <v>0</v>
          </cell>
          <cell r="M1345" t="str">
            <v>LF</v>
          </cell>
          <cell r="N1345">
            <v>0</v>
          </cell>
          <cell r="O1345">
            <v>0</v>
          </cell>
        </row>
        <row r="1346">
          <cell r="A1346" t="str">
            <v>KYLIN</v>
          </cell>
          <cell r="B1346" t="str">
            <v>QJ-BC007</v>
          </cell>
          <cell r="C1346" t="str">
            <v/>
          </cell>
          <cell r="D1346" t="str">
            <v>Échelle de vitesse</v>
          </cell>
          <cell r="E1346" t="str">
            <v>Agility Ladder</v>
          </cell>
          <cell r="F1346" t="str">
            <v>8pcs</v>
          </cell>
          <cell r="H1346" t="str">
            <v>SET</v>
          </cell>
          <cell r="I1346">
            <v>10.210000000000001</v>
          </cell>
          <cell r="J1346">
            <v>0</v>
          </cell>
          <cell r="K1346">
            <v>0</v>
          </cell>
          <cell r="L1346">
            <v>0</v>
          </cell>
          <cell r="M1346" t="str">
            <v>LF</v>
          </cell>
          <cell r="N1346">
            <v>0</v>
          </cell>
          <cell r="O1346">
            <v>0</v>
          </cell>
        </row>
        <row r="1347">
          <cell r="A1347" t="str">
            <v>KYLIN</v>
          </cell>
          <cell r="B1347" t="str">
            <v>QJ-BC007</v>
          </cell>
          <cell r="C1347" t="str">
            <v/>
          </cell>
          <cell r="D1347" t="str">
            <v>Échelle de vitesse</v>
          </cell>
          <cell r="E1347" t="str">
            <v>Agility Ladder</v>
          </cell>
          <cell r="F1347" t="str">
            <v>8pcs</v>
          </cell>
          <cell r="H1347" t="str">
            <v>SET</v>
          </cell>
          <cell r="I1347">
            <v>11.42</v>
          </cell>
          <cell r="J1347">
            <v>0</v>
          </cell>
          <cell r="K1347">
            <v>0</v>
          </cell>
          <cell r="L1347">
            <v>0</v>
          </cell>
          <cell r="M1347" t="str">
            <v>LF</v>
          </cell>
          <cell r="N1347">
            <v>0</v>
          </cell>
          <cell r="O1347">
            <v>0</v>
          </cell>
        </row>
        <row r="1348">
          <cell r="A1348" t="str">
            <v>KYLIN</v>
          </cell>
          <cell r="B1348" t="str">
            <v>QJ-EP008</v>
          </cell>
          <cell r="C1348">
            <v>2351</v>
          </cell>
          <cell r="D1348" t="str">
            <v>Fitness Tube</v>
          </cell>
          <cell r="E1348" t="str">
            <v>Latex Tube</v>
          </cell>
          <cell r="F1348" t="str">
            <v>Light</v>
          </cell>
          <cell r="H1348" t="str">
            <v>PIECE</v>
          </cell>
          <cell r="I1348">
            <v>0.92</v>
          </cell>
          <cell r="J1348">
            <v>0</v>
          </cell>
          <cell r="K1348">
            <v>0</v>
          </cell>
          <cell r="L1348">
            <v>0</v>
          </cell>
          <cell r="M1348" t="str">
            <v>LF</v>
          </cell>
          <cell r="N1348">
            <v>2.7050400000000001E-3</v>
          </cell>
          <cell r="O1348">
            <v>0.14000000000000001</v>
          </cell>
        </row>
        <row r="1349">
          <cell r="A1349" t="str">
            <v>KYLIN</v>
          </cell>
          <cell r="B1349" t="str">
            <v>QJ-EP008</v>
          </cell>
          <cell r="C1349">
            <v>2353</v>
          </cell>
          <cell r="D1349" t="str">
            <v>Fitness Tube</v>
          </cell>
          <cell r="E1349" t="str">
            <v>Latex Tube</v>
          </cell>
          <cell r="F1349" t="str">
            <v>Light</v>
          </cell>
          <cell r="H1349" t="str">
            <v>PIECE</v>
          </cell>
          <cell r="I1349">
            <v>0.97</v>
          </cell>
          <cell r="J1349">
            <v>0</v>
          </cell>
          <cell r="K1349">
            <v>0</v>
          </cell>
          <cell r="L1349">
            <v>0</v>
          </cell>
          <cell r="M1349" t="str">
            <v>LF</v>
          </cell>
          <cell r="N1349">
            <v>2.7050400000000001E-3</v>
          </cell>
          <cell r="O1349">
            <v>0.15</v>
          </cell>
        </row>
        <row r="1350">
          <cell r="A1350" t="str">
            <v>KYLIN</v>
          </cell>
          <cell r="B1350" t="str">
            <v>QJ-EP008</v>
          </cell>
          <cell r="C1350">
            <v>1556</v>
          </cell>
          <cell r="D1350" t="str">
            <v>Fitness Tube</v>
          </cell>
          <cell r="E1350" t="str">
            <v>Latex Tube</v>
          </cell>
          <cell r="F1350" t="str">
            <v>Light</v>
          </cell>
          <cell r="H1350" t="str">
            <v>PIECE</v>
          </cell>
          <cell r="I1350">
            <v>1.02</v>
          </cell>
          <cell r="J1350">
            <v>0</v>
          </cell>
          <cell r="K1350">
            <v>0</v>
          </cell>
          <cell r="L1350">
            <v>0</v>
          </cell>
          <cell r="M1350" t="str">
            <v>LF</v>
          </cell>
          <cell r="N1350">
            <v>2.7050400000000001E-3</v>
          </cell>
          <cell r="O1350">
            <v>0.17</v>
          </cell>
        </row>
        <row r="1351">
          <cell r="A1351" t="str">
            <v>KYLIN</v>
          </cell>
          <cell r="B1351" t="str">
            <v>QJ-YB006A</v>
          </cell>
          <cell r="C1351">
            <v>0</v>
          </cell>
          <cell r="D1351" t="str">
            <v>Foam Roller</v>
          </cell>
          <cell r="E1351" t="str">
            <v>Eva Foam Roller w/o massage dot</v>
          </cell>
          <cell r="F1351" t="str">
            <v>90x15cm</v>
          </cell>
          <cell r="H1351" t="str">
            <v>PIECE</v>
          </cell>
          <cell r="I1351">
            <v>8.8699999999999992</v>
          </cell>
          <cell r="J1351">
            <v>0</v>
          </cell>
          <cell r="K1351">
            <v>0</v>
          </cell>
          <cell r="L1351">
            <v>0</v>
          </cell>
          <cell r="M1351" t="str">
            <v>LF</v>
          </cell>
          <cell r="N1351">
            <v>0</v>
          </cell>
          <cell r="O1351">
            <v>0</v>
          </cell>
        </row>
        <row r="1352">
          <cell r="A1352" t="str">
            <v>KYLIN</v>
          </cell>
          <cell r="B1352" t="str">
            <v>QJ-AW026</v>
          </cell>
          <cell r="C1352">
            <v>0</v>
          </cell>
          <cell r="D1352" t="str">
            <v>Gilet Lesté</v>
          </cell>
          <cell r="E1352" t="str">
            <v>Weighted Vest</v>
          </cell>
          <cell r="F1352" t="str">
            <v>10kgs</v>
          </cell>
          <cell r="H1352" t="str">
            <v>PIECE</v>
          </cell>
          <cell r="I1352">
            <v>10.97</v>
          </cell>
          <cell r="J1352">
            <v>0</v>
          </cell>
          <cell r="K1352">
            <v>0</v>
          </cell>
          <cell r="L1352">
            <v>0</v>
          </cell>
          <cell r="M1352" t="str">
            <v>LF</v>
          </cell>
          <cell r="N1352">
            <v>0</v>
          </cell>
          <cell r="O1352">
            <v>0</v>
          </cell>
        </row>
        <row r="1353">
          <cell r="A1353" t="str">
            <v>KYLIN</v>
          </cell>
          <cell r="B1353" t="str">
            <v>QJ-AW026</v>
          </cell>
          <cell r="C1353">
            <v>2331</v>
          </cell>
          <cell r="D1353" t="str">
            <v>Gilet Lesté</v>
          </cell>
          <cell r="E1353" t="str">
            <v>Weighted Vest</v>
          </cell>
          <cell r="F1353" t="str">
            <v>10kgs</v>
          </cell>
          <cell r="H1353" t="str">
            <v>PIECE</v>
          </cell>
          <cell r="I1353">
            <v>14.52</v>
          </cell>
          <cell r="J1353">
            <v>0</v>
          </cell>
          <cell r="K1353">
            <v>0</v>
          </cell>
          <cell r="L1353">
            <v>0</v>
          </cell>
          <cell r="M1353" t="str">
            <v>LF</v>
          </cell>
          <cell r="N1353">
            <v>9.4500000000000001E-3</v>
          </cell>
          <cell r="O1353">
            <v>10.5</v>
          </cell>
        </row>
        <row r="1354">
          <cell r="A1354" t="str">
            <v>KYLIN</v>
          </cell>
          <cell r="B1354" t="str">
            <v>QJ-BALL004</v>
          </cell>
          <cell r="C1354">
            <v>0</v>
          </cell>
          <cell r="D1354" t="str">
            <v>Gymball</v>
          </cell>
          <cell r="E1354" t="str">
            <v>PVC Gym Ball</v>
          </cell>
          <cell r="F1354" t="str">
            <v>45cm,600g</v>
          </cell>
          <cell r="H1354" t="str">
            <v>PIECE</v>
          </cell>
          <cell r="I1354">
            <v>1.64</v>
          </cell>
          <cell r="J1354">
            <v>0</v>
          </cell>
          <cell r="K1354">
            <v>0</v>
          </cell>
          <cell r="L1354">
            <v>0</v>
          </cell>
          <cell r="M1354" t="str">
            <v>LF</v>
          </cell>
          <cell r="N1354">
            <v>0</v>
          </cell>
          <cell r="O1354">
            <v>0</v>
          </cell>
        </row>
        <row r="1355">
          <cell r="A1355" t="str">
            <v>KYLIN</v>
          </cell>
          <cell r="B1355" t="str">
            <v>QJ-BALL004</v>
          </cell>
          <cell r="C1355">
            <v>3212</v>
          </cell>
          <cell r="D1355" t="str">
            <v>Gymball</v>
          </cell>
          <cell r="E1355" t="str">
            <v>PVC Gym Ball</v>
          </cell>
          <cell r="F1355" t="str">
            <v>45cm,600g</v>
          </cell>
          <cell r="H1355" t="str">
            <v>PIECE</v>
          </cell>
          <cell r="I1355">
            <v>2.4500000000000002</v>
          </cell>
          <cell r="J1355">
            <v>0</v>
          </cell>
          <cell r="K1355">
            <v>0</v>
          </cell>
          <cell r="L1355">
            <v>0</v>
          </cell>
          <cell r="M1355" t="str">
            <v>LF</v>
          </cell>
          <cell r="N1355">
            <v>5.6056000000000005E-3</v>
          </cell>
          <cell r="O1355">
            <v>0.5</v>
          </cell>
        </row>
        <row r="1356">
          <cell r="A1356" t="str">
            <v>KYLIN</v>
          </cell>
          <cell r="B1356" t="str">
            <v>QJ-BALL004</v>
          </cell>
          <cell r="C1356">
            <v>1571</v>
          </cell>
          <cell r="D1356" t="str">
            <v>Gymball</v>
          </cell>
          <cell r="E1356" t="str">
            <v>PVC Gym Ball</v>
          </cell>
          <cell r="F1356" t="str">
            <v>45cm,600g</v>
          </cell>
          <cell r="H1356" t="str">
            <v>PIECE</v>
          </cell>
          <cell r="I1356">
            <v>3</v>
          </cell>
          <cell r="J1356">
            <v>0</v>
          </cell>
          <cell r="K1356">
            <v>0</v>
          </cell>
          <cell r="L1356">
            <v>0</v>
          </cell>
          <cell r="M1356" t="str">
            <v>LF</v>
          </cell>
          <cell r="N1356">
            <v>5.6056000000000005E-3</v>
          </cell>
          <cell r="O1356">
            <v>0.6</v>
          </cell>
        </row>
        <row r="1357">
          <cell r="A1357" t="str">
            <v>KYLIN</v>
          </cell>
          <cell r="B1357" t="str">
            <v>QJ-BALL004</v>
          </cell>
          <cell r="C1357">
            <v>1574</v>
          </cell>
          <cell r="D1357" t="str">
            <v>Gymball</v>
          </cell>
          <cell r="E1357" t="str">
            <v>PVC Gym Ball</v>
          </cell>
          <cell r="F1357" t="str">
            <v>45cm,600g</v>
          </cell>
          <cell r="H1357" t="str">
            <v>PIECE</v>
          </cell>
          <cell r="I1357">
            <v>3.54</v>
          </cell>
          <cell r="J1357">
            <v>0</v>
          </cell>
          <cell r="K1357">
            <v>0</v>
          </cell>
          <cell r="L1357">
            <v>0</v>
          </cell>
          <cell r="M1357" t="str">
            <v>LF</v>
          </cell>
          <cell r="N1357">
            <v>5.6056000000000005E-3</v>
          </cell>
          <cell r="O1357">
            <v>0.7</v>
          </cell>
        </row>
        <row r="1358">
          <cell r="A1358" t="str">
            <v>KYLIN</v>
          </cell>
          <cell r="B1358" t="str">
            <v>QJ-BALL004</v>
          </cell>
          <cell r="C1358">
            <v>0</v>
          </cell>
          <cell r="D1358" t="str">
            <v>Gymball</v>
          </cell>
          <cell r="E1358" t="str">
            <v>PVC Gym Ball</v>
          </cell>
          <cell r="F1358" t="str">
            <v>45cm,600g</v>
          </cell>
          <cell r="H1358" t="str">
            <v>PIECE</v>
          </cell>
          <cell r="I1358">
            <v>4.09</v>
          </cell>
          <cell r="J1358">
            <v>0</v>
          </cell>
          <cell r="K1358">
            <v>0</v>
          </cell>
          <cell r="L1358">
            <v>0</v>
          </cell>
          <cell r="M1358" t="str">
            <v>LF</v>
          </cell>
          <cell r="N1358">
            <v>0</v>
          </cell>
          <cell r="O1358">
            <v>0</v>
          </cell>
        </row>
        <row r="1359">
          <cell r="A1359" t="str">
            <v>KYLIN</v>
          </cell>
          <cell r="B1359" t="str">
            <v>QJ-BALL004</v>
          </cell>
          <cell r="C1359">
            <v>0</v>
          </cell>
          <cell r="D1359" t="str">
            <v>Gymball</v>
          </cell>
          <cell r="E1359" t="str">
            <v>PVC Gym Ball</v>
          </cell>
          <cell r="F1359" t="str">
            <v>45cm,600g</v>
          </cell>
          <cell r="H1359" t="str">
            <v>PIECE</v>
          </cell>
          <cell r="I1359">
            <v>4.5</v>
          </cell>
          <cell r="J1359">
            <v>0</v>
          </cell>
          <cell r="K1359">
            <v>0</v>
          </cell>
          <cell r="L1359">
            <v>0</v>
          </cell>
          <cell r="M1359" t="str">
            <v>LF</v>
          </cell>
          <cell r="N1359">
            <v>0</v>
          </cell>
          <cell r="O1359">
            <v>0</v>
          </cell>
        </row>
        <row r="1360">
          <cell r="A1360" t="str">
            <v>KYLIN</v>
          </cell>
          <cell r="B1360" t="str">
            <v>QJBC008</v>
          </cell>
          <cell r="C1360">
            <v>1576</v>
          </cell>
          <cell r="D1360" t="str">
            <v>Haie</v>
          </cell>
          <cell r="E1360" t="str">
            <v>Agility Hurdle</v>
          </cell>
          <cell r="F1360" t="str">
            <v>6"</v>
          </cell>
          <cell r="H1360" t="str">
            <v>PIECE</v>
          </cell>
          <cell r="I1360">
            <v>2.15</v>
          </cell>
          <cell r="J1360">
            <v>0</v>
          </cell>
          <cell r="K1360">
            <v>0</v>
          </cell>
          <cell r="L1360">
            <v>0</v>
          </cell>
          <cell r="M1360" t="str">
            <v>LF</v>
          </cell>
          <cell r="N1360">
            <v>0</v>
          </cell>
          <cell r="O1360">
            <v>0</v>
          </cell>
        </row>
        <row r="1361">
          <cell r="A1361" t="str">
            <v>KYLIN</v>
          </cell>
          <cell r="B1361" t="str">
            <v>QJBC008</v>
          </cell>
          <cell r="C1361">
            <v>1577</v>
          </cell>
          <cell r="D1361" t="str">
            <v>Haie</v>
          </cell>
          <cell r="E1361" t="str">
            <v>Agility Hurdle</v>
          </cell>
          <cell r="F1361" t="str">
            <v>6"</v>
          </cell>
          <cell r="H1361" t="str">
            <v>PIECE</v>
          </cell>
          <cell r="I1361">
            <v>2.4700000000000002</v>
          </cell>
          <cell r="J1361">
            <v>0</v>
          </cell>
          <cell r="K1361">
            <v>0</v>
          </cell>
          <cell r="L1361">
            <v>0</v>
          </cell>
          <cell r="M1361" t="str">
            <v>LF</v>
          </cell>
          <cell r="N1361">
            <v>0</v>
          </cell>
          <cell r="O1361">
            <v>0</v>
          </cell>
        </row>
        <row r="1362">
          <cell r="A1362" t="str">
            <v>KYLIN</v>
          </cell>
          <cell r="B1362" t="str">
            <v>QJBC008</v>
          </cell>
          <cell r="C1362">
            <v>1578</v>
          </cell>
          <cell r="D1362" t="str">
            <v>Haie</v>
          </cell>
          <cell r="E1362" t="str">
            <v>Agility Hurdle</v>
          </cell>
          <cell r="F1362" t="str">
            <v>6"</v>
          </cell>
          <cell r="H1362" t="str">
            <v>PIECE</v>
          </cell>
          <cell r="I1362">
            <v>2.79</v>
          </cell>
          <cell r="J1362">
            <v>0</v>
          </cell>
          <cell r="K1362">
            <v>0</v>
          </cell>
          <cell r="L1362">
            <v>0</v>
          </cell>
          <cell r="M1362" t="str">
            <v>LF</v>
          </cell>
          <cell r="N1362">
            <v>0</v>
          </cell>
          <cell r="O1362">
            <v>0</v>
          </cell>
        </row>
        <row r="1363">
          <cell r="A1363" t="str">
            <v>KYLIN</v>
          </cell>
          <cell r="B1363" t="str">
            <v>QJ-DB030</v>
          </cell>
          <cell r="C1363">
            <v>0</v>
          </cell>
          <cell r="D1363" t="str">
            <v>Haltère Néoprène Hexa</v>
          </cell>
          <cell r="E1363" t="str">
            <v>Neoprene Dumbbell</v>
          </cell>
          <cell r="F1363" t="str">
            <v>0,5Kg</v>
          </cell>
          <cell r="H1363" t="str">
            <v>PIECE</v>
          </cell>
          <cell r="I1363">
            <v>0.51500000000000001</v>
          </cell>
          <cell r="J1363">
            <v>0</v>
          </cell>
          <cell r="K1363">
            <v>0</v>
          </cell>
          <cell r="L1363">
            <v>0</v>
          </cell>
          <cell r="M1363" t="str">
            <v>LF</v>
          </cell>
          <cell r="N1363">
            <v>0</v>
          </cell>
          <cell r="O1363">
            <v>0</v>
          </cell>
        </row>
        <row r="1364">
          <cell r="A1364" t="str">
            <v>KYLIN</v>
          </cell>
          <cell r="B1364" t="str">
            <v>QJ-DB030</v>
          </cell>
          <cell r="C1364">
            <v>0</v>
          </cell>
          <cell r="D1364" t="str">
            <v>Haltère Néoprène Hexa</v>
          </cell>
          <cell r="E1364" t="str">
            <v>Neoprene Dumbbell</v>
          </cell>
          <cell r="F1364" t="str">
            <v>0,5Kg</v>
          </cell>
          <cell r="H1364" t="str">
            <v>PIECE</v>
          </cell>
          <cell r="I1364">
            <v>1.03</v>
          </cell>
          <cell r="J1364">
            <v>0</v>
          </cell>
          <cell r="K1364">
            <v>0</v>
          </cell>
          <cell r="L1364">
            <v>0</v>
          </cell>
          <cell r="M1364" t="str">
            <v>LF</v>
          </cell>
          <cell r="N1364">
            <v>0</v>
          </cell>
          <cell r="O1364">
            <v>0</v>
          </cell>
        </row>
        <row r="1365">
          <cell r="A1365" t="str">
            <v>KYLIN</v>
          </cell>
          <cell r="B1365" t="str">
            <v>QJ-DB030</v>
          </cell>
          <cell r="C1365">
            <v>0</v>
          </cell>
          <cell r="D1365" t="str">
            <v>Haltère Néoprène Hexa</v>
          </cell>
          <cell r="E1365" t="str">
            <v>Neoprene Dumbbell</v>
          </cell>
          <cell r="F1365" t="str">
            <v>0,5Kg</v>
          </cell>
          <cell r="H1365" t="str">
            <v>PIECE</v>
          </cell>
          <cell r="I1365">
            <v>2.06</v>
          </cell>
          <cell r="J1365">
            <v>0</v>
          </cell>
          <cell r="K1365">
            <v>0</v>
          </cell>
          <cell r="L1365">
            <v>0</v>
          </cell>
          <cell r="M1365" t="str">
            <v>LF</v>
          </cell>
          <cell r="N1365">
            <v>0</v>
          </cell>
          <cell r="O1365">
            <v>0</v>
          </cell>
        </row>
        <row r="1366">
          <cell r="A1366" t="str">
            <v>KYLIN</v>
          </cell>
          <cell r="B1366" t="str">
            <v>QJ-DB030</v>
          </cell>
          <cell r="C1366">
            <v>0</v>
          </cell>
          <cell r="D1366" t="str">
            <v>Haltère Néoprène Hexa</v>
          </cell>
          <cell r="E1366" t="str">
            <v>Neoprene Dumbbell</v>
          </cell>
          <cell r="F1366" t="str">
            <v>0,5Kg</v>
          </cell>
          <cell r="H1366" t="str">
            <v>PIECE</v>
          </cell>
          <cell r="I1366">
            <v>3.09</v>
          </cell>
          <cell r="J1366">
            <v>0</v>
          </cell>
          <cell r="K1366">
            <v>0</v>
          </cell>
          <cell r="L1366">
            <v>0</v>
          </cell>
          <cell r="M1366" t="str">
            <v>LF</v>
          </cell>
          <cell r="N1366">
            <v>0</v>
          </cell>
          <cell r="O1366">
            <v>0</v>
          </cell>
        </row>
        <row r="1367">
          <cell r="A1367" t="str">
            <v>KYLIN</v>
          </cell>
          <cell r="B1367" t="str">
            <v>QJ-DB030</v>
          </cell>
          <cell r="C1367">
            <v>0</v>
          </cell>
          <cell r="D1367" t="str">
            <v>Haltère Néoprène Hexa</v>
          </cell>
          <cell r="E1367" t="str">
            <v>Neoprene Dumbbell</v>
          </cell>
          <cell r="F1367" t="str">
            <v>0,5Kg</v>
          </cell>
          <cell r="H1367" t="str">
            <v>PIECE</v>
          </cell>
          <cell r="I1367">
            <v>4.12</v>
          </cell>
          <cell r="J1367">
            <v>0</v>
          </cell>
          <cell r="K1367">
            <v>0</v>
          </cell>
          <cell r="L1367">
            <v>0</v>
          </cell>
          <cell r="M1367" t="str">
            <v>LF</v>
          </cell>
          <cell r="N1367">
            <v>0</v>
          </cell>
          <cell r="O1367">
            <v>0</v>
          </cell>
        </row>
        <row r="1368">
          <cell r="A1368" t="str">
            <v>KYLIN</v>
          </cell>
          <cell r="B1368" t="str">
            <v>QJ-DB030</v>
          </cell>
          <cell r="C1368">
            <v>0</v>
          </cell>
          <cell r="D1368" t="str">
            <v>Haltère Néoprène Hexa</v>
          </cell>
          <cell r="E1368" t="str">
            <v>Neoprene Dumbbell</v>
          </cell>
          <cell r="F1368" t="str">
            <v>0,5Kg</v>
          </cell>
          <cell r="H1368" t="str">
            <v>PIECE</v>
          </cell>
          <cell r="I1368">
            <v>5.15</v>
          </cell>
          <cell r="J1368">
            <v>0</v>
          </cell>
          <cell r="K1368">
            <v>0</v>
          </cell>
          <cell r="L1368">
            <v>0</v>
          </cell>
          <cell r="M1368" t="str">
            <v>LF</v>
          </cell>
          <cell r="N1368">
            <v>0</v>
          </cell>
          <cell r="O1368">
            <v>0</v>
          </cell>
        </row>
        <row r="1369">
          <cell r="A1369" t="str">
            <v>KYLIN</v>
          </cell>
          <cell r="B1369" t="str">
            <v>QJ-DB001</v>
          </cell>
          <cell r="C1369">
            <v>2057</v>
          </cell>
          <cell r="D1369" t="str">
            <v>Haltères hex caoutchouc</v>
          </cell>
          <cell r="E1369" t="str">
            <v>Rubber Coated Hex Dumbbell</v>
          </cell>
          <cell r="F1369">
            <v>1</v>
          </cell>
          <cell r="H1369" t="str">
            <v>PIECE</v>
          </cell>
          <cell r="I1369">
            <v>1.02</v>
          </cell>
          <cell r="J1369">
            <v>0</v>
          </cell>
          <cell r="K1369">
            <v>0</v>
          </cell>
          <cell r="L1369">
            <v>0</v>
          </cell>
          <cell r="M1369" t="str">
            <v>LF</v>
          </cell>
          <cell r="N1369">
            <v>1.3134449339207046E-3</v>
          </cell>
          <cell r="O1369">
            <v>1.0881057268722467</v>
          </cell>
        </row>
        <row r="1370">
          <cell r="A1370" t="str">
            <v>KYLIN</v>
          </cell>
          <cell r="B1370" t="str">
            <v>QJ-DB001</v>
          </cell>
          <cell r="C1370">
            <v>2058</v>
          </cell>
          <cell r="D1370" t="str">
            <v>Haltères hex caoutchouc</v>
          </cell>
          <cell r="E1370" t="str">
            <v>Rubber Coated Hex Dumbbell</v>
          </cell>
          <cell r="F1370">
            <v>1</v>
          </cell>
          <cell r="H1370" t="str">
            <v>PIECE</v>
          </cell>
          <cell r="I1370">
            <v>2.04</v>
          </cell>
          <cell r="J1370">
            <v>0</v>
          </cell>
          <cell r="K1370">
            <v>0</v>
          </cell>
          <cell r="L1370">
            <v>0</v>
          </cell>
          <cell r="M1370" t="str">
            <v>LF</v>
          </cell>
          <cell r="N1370">
            <v>2.6268898678414097E-3</v>
          </cell>
          <cell r="O1370">
            <v>2.04</v>
          </cell>
        </row>
        <row r="1371">
          <cell r="A1371" t="str">
            <v>KYLIN</v>
          </cell>
          <cell r="B1371" t="str">
            <v>QJ-DB001</v>
          </cell>
          <cell r="C1371">
            <v>2059</v>
          </cell>
          <cell r="D1371" t="str">
            <v>Haltères hex caoutchouc</v>
          </cell>
          <cell r="E1371" t="str">
            <v>Rubber Coated Hex Dumbbell</v>
          </cell>
          <cell r="F1371">
            <v>1</v>
          </cell>
          <cell r="H1371" t="str">
            <v>PIECE</v>
          </cell>
          <cell r="I1371">
            <v>4.08</v>
          </cell>
          <cell r="J1371">
            <v>0</v>
          </cell>
          <cell r="K1371">
            <v>0</v>
          </cell>
          <cell r="L1371">
            <v>0</v>
          </cell>
          <cell r="M1371" t="str">
            <v>LF</v>
          </cell>
          <cell r="N1371">
            <v>5.2537797356828186E-3</v>
          </cell>
          <cell r="O1371">
            <v>4.1399999999999997</v>
          </cell>
        </row>
        <row r="1372">
          <cell r="A1372" t="str">
            <v>KYLIN</v>
          </cell>
          <cell r="B1372" t="str">
            <v>QJ-DB001</v>
          </cell>
          <cell r="C1372">
            <v>2062</v>
          </cell>
          <cell r="D1372" t="str">
            <v>Haltères hex caoutchouc</v>
          </cell>
          <cell r="E1372" t="str">
            <v>Rubber Coated Hex Dumbbell</v>
          </cell>
          <cell r="F1372">
            <v>1</v>
          </cell>
          <cell r="H1372" t="str">
            <v>PIECE</v>
          </cell>
          <cell r="I1372">
            <v>6.12</v>
          </cell>
          <cell r="J1372">
            <v>0</v>
          </cell>
          <cell r="K1372">
            <v>0</v>
          </cell>
          <cell r="L1372">
            <v>0</v>
          </cell>
          <cell r="M1372" t="str">
            <v>LF</v>
          </cell>
          <cell r="N1372">
            <v>7.8806696035242287E-3</v>
          </cell>
          <cell r="O1372">
            <v>6.2</v>
          </cell>
        </row>
        <row r="1373">
          <cell r="A1373" t="str">
            <v>KYLIN</v>
          </cell>
          <cell r="B1373" t="str">
            <v>QJ-DB001</v>
          </cell>
          <cell r="C1373">
            <v>2064</v>
          </cell>
          <cell r="D1373" t="str">
            <v>Haltères hex caoutchouc</v>
          </cell>
          <cell r="E1373" t="str">
            <v>Rubber Coated Hex Dumbbell</v>
          </cell>
          <cell r="F1373">
            <v>1</v>
          </cell>
          <cell r="H1373" t="str">
            <v>PIECE</v>
          </cell>
          <cell r="I1373">
            <v>8.16</v>
          </cell>
          <cell r="J1373">
            <v>0</v>
          </cell>
          <cell r="K1373">
            <v>0</v>
          </cell>
          <cell r="L1373">
            <v>0</v>
          </cell>
          <cell r="M1373" t="str">
            <v>LF</v>
          </cell>
          <cell r="N1373">
            <v>7.4814332247557002E-3</v>
          </cell>
          <cell r="O1373">
            <v>8.2799999999999994</v>
          </cell>
        </row>
        <row r="1374">
          <cell r="A1374" t="str">
            <v>KYLIN</v>
          </cell>
          <cell r="B1374" t="str">
            <v>QJ-DB001</v>
          </cell>
          <cell r="C1374">
            <v>2066</v>
          </cell>
          <cell r="D1374" t="str">
            <v>Haltères hex caoutchouc</v>
          </cell>
          <cell r="E1374" t="str">
            <v>Rubber Coated Hex Dumbbell</v>
          </cell>
          <cell r="F1374">
            <v>1</v>
          </cell>
          <cell r="H1374" t="str">
            <v>PIECE</v>
          </cell>
          <cell r="I1374">
            <v>10.199999999999999</v>
          </cell>
          <cell r="J1374">
            <v>0</v>
          </cell>
          <cell r="K1374">
            <v>0</v>
          </cell>
          <cell r="L1374">
            <v>0</v>
          </cell>
          <cell r="M1374" t="str">
            <v>LF</v>
          </cell>
          <cell r="N1374">
            <v>9.3517915309446267E-3</v>
          </cell>
          <cell r="O1374">
            <v>10.3</v>
          </cell>
        </row>
        <row r="1375">
          <cell r="A1375" t="str">
            <v>KYLIN</v>
          </cell>
          <cell r="B1375" t="str">
            <v>QJ-DB001</v>
          </cell>
          <cell r="C1375">
            <v>1589</v>
          </cell>
          <cell r="D1375" t="str">
            <v>Haltères hex caoutchouc</v>
          </cell>
          <cell r="E1375" t="str">
            <v>Rubber Coated Hex Dumbbell</v>
          </cell>
          <cell r="F1375">
            <v>1</v>
          </cell>
          <cell r="H1375" t="str">
            <v>PIECE</v>
          </cell>
          <cell r="I1375">
            <v>12.75</v>
          </cell>
          <cell r="J1375">
            <v>0</v>
          </cell>
          <cell r="K1375">
            <v>0</v>
          </cell>
          <cell r="L1375">
            <v>0</v>
          </cell>
          <cell r="M1375" t="str">
            <v>LF</v>
          </cell>
          <cell r="N1375">
            <v>1.01248E-2</v>
          </cell>
          <cell r="O1375">
            <v>12.9</v>
          </cell>
        </row>
        <row r="1376">
          <cell r="A1376" t="str">
            <v>KYLIN</v>
          </cell>
          <cell r="B1376" t="str">
            <v>QJ-DB001</v>
          </cell>
          <cell r="C1376">
            <v>1590</v>
          </cell>
          <cell r="D1376" t="str">
            <v>Haltères hex caoutchouc</v>
          </cell>
          <cell r="E1376" t="str">
            <v>Rubber Coated Hex Dumbbell</v>
          </cell>
          <cell r="F1376">
            <v>1</v>
          </cell>
          <cell r="H1376" t="str">
            <v>PIECE</v>
          </cell>
          <cell r="I1376">
            <v>15.3</v>
          </cell>
          <cell r="J1376">
            <v>0</v>
          </cell>
          <cell r="K1376">
            <v>0</v>
          </cell>
          <cell r="L1376">
            <v>0</v>
          </cell>
          <cell r="M1376" t="str">
            <v>LF</v>
          </cell>
          <cell r="N1376">
            <v>1.1848571428571429E-2</v>
          </cell>
          <cell r="O1376">
            <v>15.5</v>
          </cell>
        </row>
        <row r="1377">
          <cell r="A1377" t="str">
            <v>KYLIN</v>
          </cell>
          <cell r="B1377" t="str">
            <v>QJ-DB001</v>
          </cell>
          <cell r="C1377">
            <v>1591</v>
          </cell>
          <cell r="D1377" t="str">
            <v>Haltères hex caoutchouc</v>
          </cell>
          <cell r="E1377" t="str">
            <v>Rubber Coated Hex Dumbbell</v>
          </cell>
          <cell r="F1377">
            <v>1</v>
          </cell>
          <cell r="H1377" t="str">
            <v>PIECE</v>
          </cell>
          <cell r="I1377">
            <v>17.850000000000001</v>
          </cell>
          <cell r="J1377">
            <v>0</v>
          </cell>
          <cell r="K1377">
            <v>0</v>
          </cell>
          <cell r="L1377">
            <v>0</v>
          </cell>
          <cell r="M1377" t="str">
            <v>LF</v>
          </cell>
          <cell r="N1377">
            <v>1.3759799999999999E-2</v>
          </cell>
          <cell r="O1377">
            <v>18.2</v>
          </cell>
        </row>
        <row r="1378">
          <cell r="A1378" t="str">
            <v>KYLIN</v>
          </cell>
          <cell r="B1378" t="str">
            <v>QJ-DB001</v>
          </cell>
          <cell r="C1378">
            <v>1592</v>
          </cell>
          <cell r="D1378" t="str">
            <v>Haltères hex caoutchouc</v>
          </cell>
          <cell r="E1378" t="str">
            <v>Rubber Coated Hex Dumbbell</v>
          </cell>
          <cell r="F1378">
            <v>1</v>
          </cell>
          <cell r="H1378" t="str">
            <v>PIECE</v>
          </cell>
          <cell r="I1378">
            <v>20.399999999999999</v>
          </cell>
          <cell r="J1378">
            <v>0</v>
          </cell>
          <cell r="K1378">
            <v>0</v>
          </cell>
          <cell r="L1378">
            <v>0</v>
          </cell>
          <cell r="M1378" t="str">
            <v>LF</v>
          </cell>
          <cell r="N1378">
            <v>1.7479399999999999E-2</v>
          </cell>
          <cell r="O1378">
            <v>20.7</v>
          </cell>
        </row>
        <row r="1379">
          <cell r="A1379" t="str">
            <v>KYLIN</v>
          </cell>
          <cell r="B1379" t="str">
            <v>QJ-DB001</v>
          </cell>
          <cell r="C1379">
            <v>1593</v>
          </cell>
          <cell r="D1379" t="str">
            <v>Haltères hex caoutchouc</v>
          </cell>
          <cell r="E1379" t="str">
            <v>Rubber Coated Hex Dumbbell</v>
          </cell>
          <cell r="F1379">
            <v>1</v>
          </cell>
          <cell r="H1379" t="str">
            <v>PIECE</v>
          </cell>
          <cell r="I1379">
            <v>22.95</v>
          </cell>
          <cell r="J1379">
            <v>0</v>
          </cell>
          <cell r="K1379">
            <v>0</v>
          </cell>
          <cell r="L1379">
            <v>0</v>
          </cell>
          <cell r="M1379" t="str">
            <v>LF</v>
          </cell>
          <cell r="N1379">
            <v>1.7479399999999999E-2</v>
          </cell>
          <cell r="O1379">
            <v>23.113636363636399</v>
          </cell>
        </row>
        <row r="1380">
          <cell r="A1380" t="str">
            <v>KYLIN</v>
          </cell>
          <cell r="B1380" t="str">
            <v>QJ-DB001</v>
          </cell>
          <cell r="C1380">
            <v>1594</v>
          </cell>
          <cell r="D1380" t="str">
            <v>Haltères hex caoutchouc</v>
          </cell>
          <cell r="E1380" t="str">
            <v>Rubber Coated Hex Dumbbell</v>
          </cell>
          <cell r="F1380">
            <v>1</v>
          </cell>
          <cell r="H1380" t="str">
            <v>PIECE</v>
          </cell>
          <cell r="I1380">
            <v>25.5</v>
          </cell>
          <cell r="J1380">
            <v>0</v>
          </cell>
          <cell r="K1380">
            <v>0</v>
          </cell>
          <cell r="L1380">
            <v>0</v>
          </cell>
          <cell r="M1380" t="str">
            <v>LF</v>
          </cell>
          <cell r="N1380">
            <v>1.7685039999999999E-2</v>
          </cell>
          <cell r="O1380">
            <v>25.9</v>
          </cell>
        </row>
        <row r="1381">
          <cell r="A1381" t="str">
            <v>KYLIN</v>
          </cell>
          <cell r="B1381" t="str">
            <v>QJ-DB001</v>
          </cell>
          <cell r="C1381">
            <v>1595</v>
          </cell>
          <cell r="D1381" t="str">
            <v>Haltères hex caoutchouc</v>
          </cell>
          <cell r="E1381" t="str">
            <v>Rubber Coated Hex Dumbbell</v>
          </cell>
          <cell r="F1381">
            <v>1</v>
          </cell>
          <cell r="H1381" t="str">
            <v>PIECE</v>
          </cell>
          <cell r="I1381">
            <v>28.05</v>
          </cell>
          <cell r="J1381">
            <v>0</v>
          </cell>
          <cell r="K1381">
            <v>0</v>
          </cell>
          <cell r="L1381">
            <v>0</v>
          </cell>
          <cell r="M1381" t="str">
            <v>LF</v>
          </cell>
          <cell r="N1381">
            <v>1.944015E-2</v>
          </cell>
          <cell r="O1381">
            <v>28.25</v>
          </cell>
        </row>
        <row r="1382">
          <cell r="A1382" t="str">
            <v>KYLIN</v>
          </cell>
          <cell r="B1382" t="str">
            <v>QJ-DB001</v>
          </cell>
          <cell r="C1382">
            <v>1596</v>
          </cell>
          <cell r="D1382" t="str">
            <v>Haltères hex caoutchouc</v>
          </cell>
          <cell r="E1382" t="str">
            <v>Rubber Coated Hex Dumbbell</v>
          </cell>
          <cell r="F1382">
            <v>1</v>
          </cell>
          <cell r="H1382" t="str">
            <v>PIECE</v>
          </cell>
          <cell r="I1382">
            <v>30.6</v>
          </cell>
          <cell r="J1382">
            <v>0</v>
          </cell>
          <cell r="K1382">
            <v>0</v>
          </cell>
          <cell r="L1382">
            <v>0</v>
          </cell>
          <cell r="M1382" t="str">
            <v>LF</v>
          </cell>
          <cell r="N1382">
            <v>2.06976E-2</v>
          </cell>
          <cell r="O1382">
            <v>31</v>
          </cell>
        </row>
        <row r="1383">
          <cell r="A1383" t="str">
            <v>KYLIN</v>
          </cell>
          <cell r="B1383" t="str">
            <v>QJ-DB001</v>
          </cell>
          <cell r="C1383">
            <v>1597</v>
          </cell>
          <cell r="D1383" t="str">
            <v>Haltères hex caoutchouc</v>
          </cell>
          <cell r="E1383" t="str">
            <v>Rubber Coated Hex Dumbbell</v>
          </cell>
          <cell r="F1383">
            <v>1</v>
          </cell>
          <cell r="H1383" t="str">
            <v>PIECE</v>
          </cell>
          <cell r="I1383">
            <v>33.15</v>
          </cell>
          <cell r="J1383">
            <v>0</v>
          </cell>
          <cell r="K1383">
            <v>0</v>
          </cell>
          <cell r="L1383">
            <v>0</v>
          </cell>
          <cell r="M1383" t="str">
            <v>LF</v>
          </cell>
          <cell r="N1383">
            <v>2.06666E-2</v>
          </cell>
          <cell r="O1383">
            <v>34</v>
          </cell>
        </row>
        <row r="1384">
          <cell r="A1384" t="str">
            <v>KYLIN</v>
          </cell>
          <cell r="B1384" t="str">
            <v>QJ-DB001</v>
          </cell>
          <cell r="C1384">
            <v>2484</v>
          </cell>
          <cell r="D1384" t="str">
            <v>Haltères hex caoutchouc</v>
          </cell>
          <cell r="E1384" t="str">
            <v>Rubber Coated Hex Dumbbell</v>
          </cell>
          <cell r="F1384">
            <v>1</v>
          </cell>
          <cell r="H1384" t="str">
            <v>PIECE</v>
          </cell>
          <cell r="I1384">
            <v>38.25</v>
          </cell>
          <cell r="J1384">
            <v>0</v>
          </cell>
          <cell r="K1384">
            <v>0</v>
          </cell>
          <cell r="L1384">
            <v>0</v>
          </cell>
          <cell r="M1384" t="str">
            <v>LF</v>
          </cell>
          <cell r="N1384">
            <v>2.365040322580645E-2</v>
          </cell>
          <cell r="O1384">
            <v>38.799999999999997</v>
          </cell>
        </row>
        <row r="1385">
          <cell r="A1385" t="str">
            <v>KYLIN</v>
          </cell>
          <cell r="B1385" t="str">
            <v>QJ-DB001</v>
          </cell>
          <cell r="C1385">
            <v>2068</v>
          </cell>
          <cell r="D1385" t="str">
            <v>Haltères hex caoutchouc</v>
          </cell>
          <cell r="E1385" t="str">
            <v>Rubber Coated Hex Dumbbell</v>
          </cell>
          <cell r="F1385">
            <v>1</v>
          </cell>
          <cell r="H1385" t="str">
            <v>PIECE</v>
          </cell>
          <cell r="I1385">
            <v>40.799999999999997</v>
          </cell>
          <cell r="J1385">
            <v>0</v>
          </cell>
          <cell r="K1385">
            <v>0</v>
          </cell>
          <cell r="L1385">
            <v>0</v>
          </cell>
          <cell r="M1385" t="str">
            <v>LF</v>
          </cell>
          <cell r="N1385">
            <v>2.5227096774193547E-2</v>
          </cell>
          <cell r="O1385">
            <v>41.4</v>
          </cell>
        </row>
        <row r="1386">
          <cell r="A1386" t="str">
            <v>KYLIN</v>
          </cell>
          <cell r="B1386" t="str">
            <v>QJ-DB001</v>
          </cell>
          <cell r="C1386">
            <v>2485</v>
          </cell>
          <cell r="D1386" t="str">
            <v>Haltères hex caoutchouc</v>
          </cell>
          <cell r="E1386" t="str">
            <v>Rubber Coated Hex Dumbbell</v>
          </cell>
          <cell r="F1386">
            <v>1</v>
          </cell>
          <cell r="H1386" t="str">
            <v>PIECE</v>
          </cell>
          <cell r="I1386">
            <v>43.35</v>
          </cell>
          <cell r="J1386">
            <v>0</v>
          </cell>
          <cell r="K1386">
            <v>0</v>
          </cell>
          <cell r="L1386">
            <v>0</v>
          </cell>
          <cell r="M1386" t="str">
            <v>LF</v>
          </cell>
          <cell r="N1386">
            <v>2.9064516129032259E-2</v>
          </cell>
          <cell r="O1386">
            <v>43.87</v>
          </cell>
        </row>
        <row r="1387">
          <cell r="A1387" t="str">
            <v>KYLIN</v>
          </cell>
          <cell r="B1387" t="str">
            <v>QJ-DB001</v>
          </cell>
          <cell r="C1387">
            <v>2071</v>
          </cell>
          <cell r="D1387" t="str">
            <v>Haltères hex caoutchouc</v>
          </cell>
          <cell r="E1387" t="str">
            <v>Rubber Coated Hex Dumbbell</v>
          </cell>
          <cell r="F1387">
            <v>1</v>
          </cell>
          <cell r="H1387" t="str">
            <v>PIECE</v>
          </cell>
          <cell r="I1387">
            <v>45.9</v>
          </cell>
          <cell r="J1387">
            <v>0</v>
          </cell>
          <cell r="K1387">
            <v>0</v>
          </cell>
          <cell r="L1387">
            <v>0</v>
          </cell>
          <cell r="M1387" t="str">
            <v>LF</v>
          </cell>
          <cell r="N1387">
            <v>3.6692307692307691E-2</v>
          </cell>
          <cell r="O1387">
            <v>46.5</v>
          </cell>
        </row>
        <row r="1388">
          <cell r="A1388" t="str">
            <v>KYLIN</v>
          </cell>
          <cell r="B1388" t="str">
            <v>QJ-DB001</v>
          </cell>
          <cell r="C1388">
            <v>2486</v>
          </cell>
          <cell r="D1388" t="str">
            <v>Haltères hex caoutchouc</v>
          </cell>
          <cell r="E1388" t="str">
            <v>Rubber Coated Hex Dumbbell</v>
          </cell>
          <cell r="F1388">
            <v>1</v>
          </cell>
          <cell r="H1388" t="str">
            <v>PIECE</v>
          </cell>
          <cell r="I1388">
            <v>48.45</v>
          </cell>
          <cell r="J1388">
            <v>0</v>
          </cell>
          <cell r="K1388">
            <v>0</v>
          </cell>
          <cell r="L1388">
            <v>0</v>
          </cell>
          <cell r="M1388" t="str">
            <v>LF</v>
          </cell>
          <cell r="N1388">
            <v>3.8730769230769235E-2</v>
          </cell>
          <cell r="O1388">
            <v>48.870192307692314</v>
          </cell>
        </row>
        <row r="1389">
          <cell r="A1389" t="str">
            <v>KYLIN</v>
          </cell>
          <cell r="B1389" t="str">
            <v>QJ-DB001</v>
          </cell>
          <cell r="C1389">
            <v>2074</v>
          </cell>
          <cell r="D1389" t="str">
            <v>Haltères hex caoutchouc</v>
          </cell>
          <cell r="E1389" t="str">
            <v>Rubber Coated Hex Dumbbell</v>
          </cell>
          <cell r="F1389">
            <v>1</v>
          </cell>
          <cell r="H1389" t="str">
            <v>PIECE</v>
          </cell>
          <cell r="I1389">
            <v>51</v>
          </cell>
          <cell r="J1389">
            <v>0</v>
          </cell>
          <cell r="K1389">
            <v>0</v>
          </cell>
          <cell r="L1389">
            <v>0</v>
          </cell>
          <cell r="M1389" t="str">
            <v>LF</v>
          </cell>
          <cell r="N1389">
            <v>4.0769230769230773E-2</v>
          </cell>
          <cell r="O1389">
            <v>52.2</v>
          </cell>
        </row>
        <row r="1390">
          <cell r="A1390" t="str">
            <v>KYLIN</v>
          </cell>
          <cell r="B1390" t="str">
            <v>QJ-DB029</v>
          </cell>
          <cell r="C1390">
            <v>2993</v>
          </cell>
          <cell r="D1390" t="str">
            <v>Haltères Vinyle Hexa</v>
          </cell>
          <cell r="E1390" t="str">
            <v>Vinyl Dipping Dumbbell</v>
          </cell>
          <cell r="F1390" t="str">
            <v>0,5Kg</v>
          </cell>
          <cell r="H1390" t="str">
            <v>PIECE</v>
          </cell>
          <cell r="I1390">
            <v>0.49</v>
          </cell>
          <cell r="J1390">
            <v>0</v>
          </cell>
          <cell r="K1390">
            <v>0</v>
          </cell>
          <cell r="L1390">
            <v>0</v>
          </cell>
          <cell r="M1390" t="str">
            <v>LF</v>
          </cell>
          <cell r="N1390">
            <v>1.3055555555555555E-3</v>
          </cell>
          <cell r="O1390">
            <v>0.52</v>
          </cell>
        </row>
        <row r="1391">
          <cell r="A1391" t="str">
            <v>KYLIN</v>
          </cell>
          <cell r="B1391" t="str">
            <v>QJ-DB029</v>
          </cell>
          <cell r="C1391">
            <v>1616</v>
          </cell>
          <cell r="D1391" t="str">
            <v>Haltères Vinyle Hexa</v>
          </cell>
          <cell r="E1391" t="str">
            <v>Vinyl Dipping Dumbbell</v>
          </cell>
          <cell r="F1391" t="str">
            <v>0,5Kg</v>
          </cell>
          <cell r="H1391" t="str">
            <v>PIECE</v>
          </cell>
          <cell r="I1391">
            <v>0.98</v>
          </cell>
          <cell r="J1391">
            <v>0</v>
          </cell>
          <cell r="K1391">
            <v>0</v>
          </cell>
          <cell r="L1391">
            <v>0</v>
          </cell>
          <cell r="M1391" t="str">
            <v>LF</v>
          </cell>
          <cell r="N1391">
            <v>1.1214953271028037E-3</v>
          </cell>
          <cell r="O1391">
            <v>1.0429999999999999</v>
          </cell>
        </row>
        <row r="1392">
          <cell r="A1392" t="str">
            <v>KYLIN</v>
          </cell>
          <cell r="B1392" t="str">
            <v>QJ-DB029</v>
          </cell>
          <cell r="C1392">
            <v>2994</v>
          </cell>
          <cell r="D1392" t="str">
            <v>Haltères Vinyle Hexa</v>
          </cell>
          <cell r="E1392" t="str">
            <v>Vinyl Dipping Dumbbell</v>
          </cell>
          <cell r="F1392" t="str">
            <v>0,5Kg</v>
          </cell>
          <cell r="H1392" t="str">
            <v>PIECE</v>
          </cell>
          <cell r="I1392">
            <v>1.96</v>
          </cell>
          <cell r="J1392">
            <v>0</v>
          </cell>
          <cell r="K1392">
            <v>0</v>
          </cell>
          <cell r="L1392">
            <v>0</v>
          </cell>
          <cell r="M1392" t="str">
            <v>LF</v>
          </cell>
          <cell r="N1392">
            <v>1.8749999999999999E-3</v>
          </cell>
          <cell r="O1392">
            <v>2.09</v>
          </cell>
        </row>
        <row r="1393">
          <cell r="A1393" t="str">
            <v>KYLIN</v>
          </cell>
          <cell r="B1393" t="str">
            <v>QJ-DB029</v>
          </cell>
          <cell r="C1393">
            <v>2995</v>
          </cell>
          <cell r="D1393" t="str">
            <v>Haltères Vinyle Hexa</v>
          </cell>
          <cell r="E1393" t="str">
            <v>Vinyl Dipping Dumbbell</v>
          </cell>
          <cell r="F1393" t="str">
            <v>0,5Kg</v>
          </cell>
          <cell r="H1393" t="str">
            <v>PIECE</v>
          </cell>
          <cell r="I1393">
            <v>2.94</v>
          </cell>
          <cell r="J1393">
            <v>0</v>
          </cell>
          <cell r="K1393">
            <v>0</v>
          </cell>
          <cell r="L1393">
            <v>0</v>
          </cell>
          <cell r="M1393" t="str">
            <v>LF</v>
          </cell>
          <cell r="N1393">
            <v>2.3636363636363638E-3</v>
          </cell>
          <cell r="O1393">
            <v>3.1212121212121211</v>
          </cell>
        </row>
        <row r="1394">
          <cell r="A1394" t="str">
            <v>KYLIN</v>
          </cell>
          <cell r="B1394" t="str">
            <v>QJ-DB029</v>
          </cell>
          <cell r="C1394">
            <v>2996</v>
          </cell>
          <cell r="D1394" t="str">
            <v>Haltères Vinyle Hexa</v>
          </cell>
          <cell r="E1394" t="str">
            <v>Vinyl Dipping Dumbbell</v>
          </cell>
          <cell r="F1394" t="str">
            <v>0,5Kg</v>
          </cell>
          <cell r="H1394" t="str">
            <v>PIECE</v>
          </cell>
          <cell r="I1394">
            <v>3.92</v>
          </cell>
          <cell r="J1394">
            <v>0</v>
          </cell>
          <cell r="K1394">
            <v>0</v>
          </cell>
          <cell r="L1394">
            <v>0</v>
          </cell>
          <cell r="M1394" t="str">
            <v>LF</v>
          </cell>
          <cell r="N1394">
            <v>2.9583333333333332E-3</v>
          </cell>
          <cell r="O1394">
            <v>4.166666666666667</v>
          </cell>
        </row>
        <row r="1395">
          <cell r="A1395" t="str">
            <v>KYLIN</v>
          </cell>
          <cell r="B1395" t="str">
            <v>QJ-DB029</v>
          </cell>
          <cell r="C1395">
            <v>2997</v>
          </cell>
          <cell r="D1395" t="str">
            <v>Haltères Vinyle Hexa</v>
          </cell>
          <cell r="E1395" t="str">
            <v>Vinyl Dipping Dumbbell</v>
          </cell>
          <cell r="F1395" t="str">
            <v>0,5Kg</v>
          </cell>
          <cell r="H1395" t="str">
            <v>PIECE</v>
          </cell>
          <cell r="I1395">
            <v>4.9000000000000004</v>
          </cell>
          <cell r="J1395">
            <v>0</v>
          </cell>
          <cell r="K1395">
            <v>0</v>
          </cell>
          <cell r="L1395">
            <v>0</v>
          </cell>
          <cell r="M1395" t="str">
            <v>LF</v>
          </cell>
          <cell r="N1395">
            <v>4.069444444444445E-3</v>
          </cell>
          <cell r="O1395">
            <v>5.2222222222222223</v>
          </cell>
        </row>
        <row r="1396">
          <cell r="A1396" t="str">
            <v>KYLIN</v>
          </cell>
          <cell r="B1396" t="str">
            <v>QJ-PS007</v>
          </cell>
          <cell r="C1396">
            <v>0</v>
          </cell>
          <cell r="D1396" t="str">
            <v>Flex Bar</v>
          </cell>
          <cell r="E1396" t="str">
            <v>FLEX BAR</v>
          </cell>
          <cell r="F1396" t="str">
            <v>Dévissable</v>
          </cell>
          <cell r="H1396" t="str">
            <v>PIECE</v>
          </cell>
          <cell r="I1396">
            <v>2.9</v>
          </cell>
          <cell r="J1396">
            <v>0</v>
          </cell>
          <cell r="K1396">
            <v>0</v>
          </cell>
          <cell r="L1396">
            <v>0</v>
          </cell>
          <cell r="M1396" t="str">
            <v>LF</v>
          </cell>
          <cell r="N1396">
            <v>0</v>
          </cell>
          <cell r="O1396">
            <v>0</v>
          </cell>
        </row>
        <row r="1397">
          <cell r="A1397" t="str">
            <v>KYLIN</v>
          </cell>
          <cell r="B1397" t="str">
            <v>QJ-AL004</v>
          </cell>
          <cell r="C1397" t="str">
            <v/>
          </cell>
          <cell r="D1397" t="str">
            <v>Home Trainer</v>
          </cell>
          <cell r="E1397" t="str">
            <v>AB ROLLER</v>
          </cell>
          <cell r="F1397">
            <v>0</v>
          </cell>
          <cell r="H1397" t="str">
            <v>PIECE</v>
          </cell>
          <cell r="I1397">
            <v>7.1</v>
          </cell>
          <cell r="J1397">
            <v>0</v>
          </cell>
          <cell r="K1397">
            <v>0</v>
          </cell>
          <cell r="L1397">
            <v>0</v>
          </cell>
          <cell r="M1397" t="str">
            <v>LF</v>
          </cell>
          <cell r="N1397">
            <v>0</v>
          </cell>
          <cell r="O1397">
            <v>0</v>
          </cell>
        </row>
        <row r="1398">
          <cell r="A1398" t="str">
            <v>KYLIN</v>
          </cell>
          <cell r="B1398" t="str">
            <v>10-00</v>
          </cell>
          <cell r="C1398" t="str">
            <v/>
          </cell>
          <cell r="D1398" t="str">
            <v>J-hooks</v>
          </cell>
          <cell r="E1398" t="str">
            <v>Crossfit Gym Rig</v>
          </cell>
          <cell r="F1398">
            <v>0</v>
          </cell>
          <cell r="H1398" t="str">
            <v>PIECE</v>
          </cell>
          <cell r="I1398">
            <v>15.9</v>
          </cell>
          <cell r="J1398">
            <v>0</v>
          </cell>
          <cell r="K1398">
            <v>0</v>
          </cell>
          <cell r="L1398">
            <v>0</v>
          </cell>
          <cell r="M1398" t="str">
            <v>LF</v>
          </cell>
          <cell r="N1398">
            <v>0</v>
          </cell>
          <cell r="O1398">
            <v>0</v>
          </cell>
        </row>
        <row r="1399">
          <cell r="A1399" t="str">
            <v>KYLIN</v>
          </cell>
          <cell r="B1399" t="str">
            <v>QJ-DB015</v>
          </cell>
          <cell r="C1399">
            <v>2971</v>
          </cell>
          <cell r="D1399" t="str">
            <v>Kettlebell, poignée en acier</v>
          </cell>
          <cell r="E1399" t="str">
            <v>Steel Kettlebell</v>
          </cell>
          <cell r="F1399" t="str">
            <v>8Kgs</v>
          </cell>
          <cell r="H1399" t="str">
            <v>PIECE</v>
          </cell>
          <cell r="I1399">
            <v>12.9</v>
          </cell>
          <cell r="J1399">
            <v>0</v>
          </cell>
          <cell r="K1399">
            <v>0</v>
          </cell>
          <cell r="L1399">
            <v>0</v>
          </cell>
          <cell r="M1399" t="str">
            <v>LF</v>
          </cell>
          <cell r="N1399">
            <v>9.0531588785046722E-3</v>
          </cell>
          <cell r="O1399">
            <v>8.4</v>
          </cell>
        </row>
        <row r="1400">
          <cell r="A1400" t="str">
            <v>KYLIN</v>
          </cell>
          <cell r="B1400" t="str">
            <v>QJ-DB015</v>
          </cell>
          <cell r="C1400">
            <v>2972</v>
          </cell>
          <cell r="D1400" t="str">
            <v>Kettlebell, poignée en acier</v>
          </cell>
          <cell r="E1400" t="str">
            <v>Steel Kettlebell</v>
          </cell>
          <cell r="F1400" t="str">
            <v>8Kgs</v>
          </cell>
          <cell r="H1400" t="str">
            <v>PIECE</v>
          </cell>
          <cell r="I1400">
            <v>12.9</v>
          </cell>
          <cell r="J1400">
            <v>0</v>
          </cell>
          <cell r="K1400">
            <v>0</v>
          </cell>
          <cell r="L1400">
            <v>0</v>
          </cell>
          <cell r="M1400" t="str">
            <v>LF</v>
          </cell>
          <cell r="N1400">
            <v>9.8249633251833758E-3</v>
          </cell>
          <cell r="O1400">
            <v>10.5</v>
          </cell>
        </row>
        <row r="1401">
          <cell r="A1401" t="str">
            <v>KYLIN</v>
          </cell>
          <cell r="B1401" t="str">
            <v>QJ-DB015</v>
          </cell>
          <cell r="C1401">
            <v>2973</v>
          </cell>
          <cell r="D1401" t="str">
            <v>Kettlebell, poignée en acier</v>
          </cell>
          <cell r="E1401" t="str">
            <v>Steel Kettlebell</v>
          </cell>
          <cell r="F1401" t="str">
            <v>8Kgs</v>
          </cell>
          <cell r="H1401" t="str">
            <v>PIECE</v>
          </cell>
          <cell r="I1401">
            <v>15.48</v>
          </cell>
          <cell r="J1401">
            <v>0</v>
          </cell>
          <cell r="K1401">
            <v>0</v>
          </cell>
          <cell r="L1401">
            <v>0</v>
          </cell>
          <cell r="M1401" t="str">
            <v>LF</v>
          </cell>
          <cell r="N1401">
            <v>1.178995599022005E-2</v>
          </cell>
          <cell r="O1401">
            <v>12.6</v>
          </cell>
        </row>
        <row r="1402">
          <cell r="A1402" t="str">
            <v>KYLIN</v>
          </cell>
          <cell r="B1402" t="str">
            <v>QJ-DB015</v>
          </cell>
          <cell r="C1402" t="str">
            <v/>
          </cell>
          <cell r="D1402" t="str">
            <v>Kettlebell, poignée en acier</v>
          </cell>
          <cell r="E1402" t="str">
            <v>Steel Kettlebell</v>
          </cell>
          <cell r="F1402" t="str">
            <v>8Kgs</v>
          </cell>
          <cell r="H1402" t="str">
            <v>PIECE</v>
          </cell>
          <cell r="I1402">
            <v>18.059999999999999</v>
          </cell>
          <cell r="J1402">
            <v>0</v>
          </cell>
          <cell r="K1402">
            <v>0</v>
          </cell>
          <cell r="L1402">
            <v>0</v>
          </cell>
          <cell r="M1402" t="str">
            <v>LF</v>
          </cell>
          <cell r="N1402">
            <v>0</v>
          </cell>
          <cell r="O1402">
            <v>0</v>
          </cell>
        </row>
        <row r="1403">
          <cell r="A1403" t="str">
            <v>KYLIN</v>
          </cell>
          <cell r="B1403" t="str">
            <v>QJ-DB015</v>
          </cell>
          <cell r="C1403">
            <v>2974</v>
          </cell>
          <cell r="D1403" t="str">
            <v>Kettlebell, poignée en acier</v>
          </cell>
          <cell r="E1403" t="str">
            <v>Steel Kettlebell</v>
          </cell>
          <cell r="F1403" t="str">
            <v>8Kgs</v>
          </cell>
          <cell r="H1403" t="str">
            <v>PIECE</v>
          </cell>
          <cell r="I1403">
            <v>20.65</v>
          </cell>
          <cell r="J1403">
            <v>0</v>
          </cell>
          <cell r="K1403">
            <v>0</v>
          </cell>
          <cell r="L1403">
            <v>0</v>
          </cell>
          <cell r="M1403" t="str">
            <v>LF</v>
          </cell>
          <cell r="N1403">
            <v>1.5719941320293401E-2</v>
          </cell>
          <cell r="O1403">
            <v>16.7</v>
          </cell>
        </row>
        <row r="1404">
          <cell r="A1404" t="str">
            <v>KYLIN</v>
          </cell>
          <cell r="B1404" t="str">
            <v>QJ-DB015</v>
          </cell>
          <cell r="C1404" t="str">
            <v/>
          </cell>
          <cell r="D1404" t="str">
            <v>Kettlebell, poignée en acier</v>
          </cell>
          <cell r="E1404" t="str">
            <v>Steel Kettlebell</v>
          </cell>
          <cell r="F1404" t="str">
            <v>8Kgs</v>
          </cell>
          <cell r="H1404" t="str">
            <v>PIECE</v>
          </cell>
          <cell r="I1404">
            <v>23.23</v>
          </cell>
          <cell r="J1404">
            <v>0</v>
          </cell>
          <cell r="K1404">
            <v>0</v>
          </cell>
          <cell r="L1404">
            <v>0</v>
          </cell>
          <cell r="M1404" t="str">
            <v>LF</v>
          </cell>
          <cell r="N1404">
            <v>0</v>
          </cell>
          <cell r="O1404">
            <v>0</v>
          </cell>
        </row>
        <row r="1405">
          <cell r="A1405" t="str">
            <v>KYLIN</v>
          </cell>
          <cell r="B1405" t="str">
            <v>QJ-DB015</v>
          </cell>
          <cell r="C1405">
            <v>2975</v>
          </cell>
          <cell r="D1405" t="str">
            <v>Kettlebell, poignée en acier</v>
          </cell>
          <cell r="E1405" t="str">
            <v>Steel Kettlebell</v>
          </cell>
          <cell r="F1405" t="str">
            <v>8Kgs</v>
          </cell>
          <cell r="H1405" t="str">
            <v>PIECE</v>
          </cell>
          <cell r="I1405">
            <v>25.81</v>
          </cell>
          <cell r="J1405">
            <v>0</v>
          </cell>
          <cell r="K1405">
            <v>0</v>
          </cell>
          <cell r="L1405">
            <v>0</v>
          </cell>
          <cell r="M1405" t="str">
            <v>LF</v>
          </cell>
          <cell r="N1405">
            <v>1.770026530612245E-2</v>
          </cell>
          <cell r="O1405">
            <v>20.7</v>
          </cell>
        </row>
        <row r="1406">
          <cell r="A1406" t="str">
            <v>KYLIN</v>
          </cell>
          <cell r="B1406" t="str">
            <v>QJ-DB015</v>
          </cell>
          <cell r="C1406" t="str">
            <v/>
          </cell>
          <cell r="D1406" t="str">
            <v>Kettlebell, poignée en acier</v>
          </cell>
          <cell r="E1406" t="str">
            <v>Steel Kettlebell</v>
          </cell>
          <cell r="F1406" t="str">
            <v>8Kgs</v>
          </cell>
          <cell r="H1406" t="str">
            <v>PIECE</v>
          </cell>
          <cell r="I1406">
            <v>28.39</v>
          </cell>
          <cell r="J1406">
            <v>0</v>
          </cell>
          <cell r="K1406">
            <v>0</v>
          </cell>
          <cell r="L1406">
            <v>0</v>
          </cell>
          <cell r="M1406" t="str">
            <v>LF</v>
          </cell>
          <cell r="N1406">
            <v>0</v>
          </cell>
          <cell r="O1406">
            <v>0</v>
          </cell>
        </row>
        <row r="1407">
          <cell r="A1407" t="str">
            <v>KYLIN</v>
          </cell>
          <cell r="B1407" t="str">
            <v>QJ-DB015</v>
          </cell>
          <cell r="C1407">
            <v>2976</v>
          </cell>
          <cell r="D1407" t="str">
            <v>Kettlebell, poignée en acier</v>
          </cell>
          <cell r="E1407" t="str">
            <v>Steel Kettlebell</v>
          </cell>
          <cell r="F1407" t="str">
            <v>8Kgs</v>
          </cell>
          <cell r="H1407" t="str">
            <v>PIECE</v>
          </cell>
          <cell r="I1407">
            <v>30.97</v>
          </cell>
          <cell r="J1407">
            <v>0</v>
          </cell>
          <cell r="K1407">
            <v>0</v>
          </cell>
          <cell r="L1407">
            <v>0</v>
          </cell>
          <cell r="M1407" t="str">
            <v>LF</v>
          </cell>
          <cell r="N1407">
            <v>2.1240318367346939E-2</v>
          </cell>
          <cell r="O1407">
            <v>24.9</v>
          </cell>
        </row>
        <row r="1408">
          <cell r="A1408" t="str">
            <v>KYLIN</v>
          </cell>
          <cell r="B1408" t="str">
            <v>QJ-DB015</v>
          </cell>
          <cell r="C1408" t="str">
            <v/>
          </cell>
          <cell r="D1408" t="str">
            <v>Kettlebell, poignée en acier</v>
          </cell>
          <cell r="E1408" t="str">
            <v>Steel Kettlebell</v>
          </cell>
          <cell r="F1408" t="str">
            <v>8Kgs</v>
          </cell>
          <cell r="H1408" t="str">
            <v>PIECE</v>
          </cell>
          <cell r="I1408">
            <v>33.549999999999997</v>
          </cell>
          <cell r="J1408">
            <v>0</v>
          </cell>
          <cell r="K1408">
            <v>0</v>
          </cell>
          <cell r="L1408">
            <v>0</v>
          </cell>
          <cell r="M1408" t="str">
            <v>LF</v>
          </cell>
          <cell r="N1408">
            <v>0</v>
          </cell>
          <cell r="O1408">
            <v>0</v>
          </cell>
        </row>
        <row r="1409">
          <cell r="A1409" t="str">
            <v>KYLIN</v>
          </cell>
          <cell r="B1409" t="str">
            <v>QJ-DB015</v>
          </cell>
          <cell r="C1409">
            <v>3529</v>
          </cell>
          <cell r="D1409" t="str">
            <v>Kettlebell, poignée en acier</v>
          </cell>
          <cell r="E1409" t="str">
            <v>Steel Kettlebell</v>
          </cell>
          <cell r="F1409" t="str">
            <v>8Kgs</v>
          </cell>
          <cell r="H1409" t="str">
            <v>PIECE</v>
          </cell>
          <cell r="I1409">
            <v>36.130000000000003</v>
          </cell>
          <cell r="J1409">
            <v>0</v>
          </cell>
          <cell r="K1409">
            <v>0</v>
          </cell>
          <cell r="L1409">
            <v>0</v>
          </cell>
          <cell r="M1409" t="str">
            <v>LF</v>
          </cell>
          <cell r="N1409">
            <v>2.0895323076923076E-2</v>
          </cell>
          <cell r="O1409">
            <v>29.076923076923077</v>
          </cell>
        </row>
        <row r="1410">
          <cell r="A1410" t="str">
            <v>KYLIN</v>
          </cell>
          <cell r="B1410" t="str">
            <v>QJ-DB015</v>
          </cell>
          <cell r="C1410">
            <v>3530</v>
          </cell>
          <cell r="D1410" t="str">
            <v>Kettlebell, poignée en acier</v>
          </cell>
          <cell r="E1410" t="str">
            <v>Steel Kettlebell</v>
          </cell>
          <cell r="F1410" t="str">
            <v>8Kgs</v>
          </cell>
          <cell r="H1410" t="str">
            <v>PIECE</v>
          </cell>
          <cell r="I1410">
            <v>41.29</v>
          </cell>
          <cell r="J1410">
            <v>0</v>
          </cell>
          <cell r="K1410">
            <v>0</v>
          </cell>
          <cell r="L1410">
            <v>0</v>
          </cell>
          <cell r="M1410" t="str">
            <v>LF</v>
          </cell>
          <cell r="N1410">
            <v>2.3880369230769232E-2</v>
          </cell>
          <cell r="O1410">
            <v>33.230769230769234</v>
          </cell>
        </row>
        <row r="1411">
          <cell r="A1411" t="str">
            <v>KYLIN</v>
          </cell>
          <cell r="B1411" t="str">
            <v>QJ-DB015</v>
          </cell>
          <cell r="C1411">
            <v>3531</v>
          </cell>
          <cell r="D1411" t="str">
            <v>Kettlebell, poignée en acier</v>
          </cell>
          <cell r="E1411" t="str">
            <v>Steel Kettlebell</v>
          </cell>
          <cell r="F1411" t="str">
            <v>8Kgs</v>
          </cell>
          <cell r="H1411" t="str">
            <v>PIECE</v>
          </cell>
          <cell r="I1411">
            <v>92.9</v>
          </cell>
          <cell r="J1411">
            <v>0</v>
          </cell>
          <cell r="K1411">
            <v>0</v>
          </cell>
          <cell r="L1411">
            <v>0</v>
          </cell>
          <cell r="M1411" t="str">
            <v>LF</v>
          </cell>
          <cell r="N1411">
            <v>2.7244800000000003E-2</v>
          </cell>
          <cell r="O1411">
            <v>37.411764705882355</v>
          </cell>
        </row>
        <row r="1412">
          <cell r="A1412" t="str">
            <v>KYLIN</v>
          </cell>
          <cell r="B1412" t="str">
            <v>QJ-DB015</v>
          </cell>
          <cell r="C1412">
            <v>3532</v>
          </cell>
          <cell r="D1412" t="str">
            <v>Kettlebell, poignée en acier</v>
          </cell>
          <cell r="E1412" t="str">
            <v>Steel Kettlebell</v>
          </cell>
          <cell r="F1412" t="str">
            <v>8Kgs</v>
          </cell>
          <cell r="H1412" t="str">
            <v>PIECE</v>
          </cell>
          <cell r="I1412">
            <v>83.87</v>
          </cell>
          <cell r="J1412">
            <v>0</v>
          </cell>
          <cell r="K1412">
            <v>0</v>
          </cell>
          <cell r="L1412">
            <v>0</v>
          </cell>
          <cell r="M1412" t="str">
            <v>LF</v>
          </cell>
          <cell r="N1412">
            <v>3.0272000000000004E-2</v>
          </cell>
          <cell r="O1412">
            <v>41.6</v>
          </cell>
        </row>
        <row r="1413">
          <cell r="A1413" t="str">
            <v>KYLIN</v>
          </cell>
          <cell r="B1413" t="str">
            <v>QJ-PS002</v>
          </cell>
          <cell r="C1413">
            <v>2312</v>
          </cell>
          <cell r="D1413" t="str">
            <v>Kit Pump 20Kgs couleur</v>
          </cell>
          <cell r="E1413" t="str">
            <v>Pump Set 20Kgs color</v>
          </cell>
          <cell r="F1413" t="str">
            <v>18,5Kgs,1.25kg*2,2.5kg*2, 5kg*2,30*1300hollow bar&amp;collar</v>
          </cell>
          <cell r="H1413" t="str">
            <v>SET</v>
          </cell>
          <cell r="I1413">
            <v>28.95</v>
          </cell>
          <cell r="J1413">
            <v>0</v>
          </cell>
          <cell r="K1413">
            <v>0</v>
          </cell>
          <cell r="L1413">
            <v>0</v>
          </cell>
          <cell r="M1413" t="str">
            <v>LF</v>
          </cell>
          <cell r="N1413">
            <v>1.7345796666666666E-2</v>
          </cell>
          <cell r="O1413">
            <v>21.26</v>
          </cell>
        </row>
        <row r="1414">
          <cell r="A1414" t="str">
            <v>KYLIN</v>
          </cell>
          <cell r="B1414" t="str">
            <v>QJ-PS002</v>
          </cell>
          <cell r="C1414">
            <v>2903</v>
          </cell>
          <cell r="D1414" t="str">
            <v>Kit Pump 8,5Kgs couleur</v>
          </cell>
          <cell r="E1414" t="str">
            <v>Pump Set 8,5Kgs color</v>
          </cell>
          <cell r="F1414" t="str">
            <v>8,5Kgs ,1.25kg*2,2.5kg*2,30*1300hollow bar&amp;collar</v>
          </cell>
          <cell r="H1414" t="str">
            <v>SET</v>
          </cell>
          <cell r="I1414">
            <v>15.73</v>
          </cell>
          <cell r="J1414">
            <v>0</v>
          </cell>
          <cell r="K1414">
            <v>0</v>
          </cell>
          <cell r="L1414">
            <v>0</v>
          </cell>
          <cell r="M1414" t="str">
            <v>LF</v>
          </cell>
          <cell r="N1414">
            <v>1.0864015714285713E-2</v>
          </cell>
          <cell r="O1414">
            <v>10.442857142857143</v>
          </cell>
        </row>
        <row r="1415">
          <cell r="A1415" t="str">
            <v>KYLIN</v>
          </cell>
          <cell r="B1415" t="str">
            <v>QJ-BALL016</v>
          </cell>
          <cell r="C1415">
            <v>1639</v>
          </cell>
          <cell r="D1415" t="str">
            <v>Medecine Ball</v>
          </cell>
          <cell r="E1415" t="str">
            <v>Medecine Ball</v>
          </cell>
          <cell r="F1415" t="str">
            <v>4Kgs</v>
          </cell>
          <cell r="H1415" t="str">
            <v>PIECE</v>
          </cell>
          <cell r="I1415">
            <v>8.39</v>
          </cell>
          <cell r="J1415">
            <v>0</v>
          </cell>
          <cell r="K1415">
            <v>0</v>
          </cell>
          <cell r="L1415">
            <v>0</v>
          </cell>
          <cell r="M1415" t="str">
            <v>LF</v>
          </cell>
          <cell r="N1415">
            <v>8.3999999999999995E-3</v>
          </cell>
          <cell r="O1415">
            <v>1.5</v>
          </cell>
        </row>
        <row r="1416">
          <cell r="A1416" t="str">
            <v>KYLIN</v>
          </cell>
          <cell r="B1416" t="str">
            <v>QJ-BALL016</v>
          </cell>
          <cell r="C1416">
            <v>1640</v>
          </cell>
          <cell r="D1416" t="str">
            <v>Medecine Ball</v>
          </cell>
          <cell r="E1416" t="str">
            <v>Medecine Ball</v>
          </cell>
          <cell r="F1416" t="str">
            <v>4Kgs</v>
          </cell>
          <cell r="H1416" t="str">
            <v>PIECE</v>
          </cell>
          <cell r="I1416">
            <v>9.76</v>
          </cell>
          <cell r="J1416">
            <v>0</v>
          </cell>
          <cell r="K1416">
            <v>0</v>
          </cell>
          <cell r="L1416">
            <v>0</v>
          </cell>
          <cell r="M1416" t="str">
            <v>LF</v>
          </cell>
          <cell r="N1416">
            <v>8.3999999999999995E-3</v>
          </cell>
          <cell r="O1416">
            <v>2.5</v>
          </cell>
        </row>
        <row r="1417">
          <cell r="A1417" t="str">
            <v>KYLIN</v>
          </cell>
          <cell r="B1417" t="str">
            <v>QJ-BALL016</v>
          </cell>
          <cell r="C1417">
            <v>1641</v>
          </cell>
          <cell r="D1417" t="str">
            <v>Medecine Ball</v>
          </cell>
          <cell r="E1417" t="str">
            <v>Medecine Ball</v>
          </cell>
          <cell r="F1417" t="str">
            <v>4Kgs</v>
          </cell>
          <cell r="H1417" t="str">
            <v>PIECE</v>
          </cell>
          <cell r="I1417">
            <v>11.37</v>
          </cell>
          <cell r="J1417">
            <v>0</v>
          </cell>
          <cell r="K1417">
            <v>0</v>
          </cell>
          <cell r="L1417">
            <v>0</v>
          </cell>
          <cell r="M1417" t="str">
            <v>LF</v>
          </cell>
          <cell r="N1417">
            <v>1.44E-2</v>
          </cell>
          <cell r="O1417">
            <v>3.5</v>
          </cell>
        </row>
        <row r="1418">
          <cell r="A1418" t="str">
            <v>KYLIN</v>
          </cell>
          <cell r="B1418" t="str">
            <v>QJ-BALL016</v>
          </cell>
          <cell r="C1418">
            <v>1642</v>
          </cell>
          <cell r="D1418" t="str">
            <v>Medecine Ball</v>
          </cell>
          <cell r="E1418" t="str">
            <v>Medecine Ball</v>
          </cell>
          <cell r="F1418" t="str">
            <v>4Kgs</v>
          </cell>
          <cell r="H1418" t="str">
            <v>PIECE</v>
          </cell>
          <cell r="I1418">
            <v>12.69</v>
          </cell>
          <cell r="J1418">
            <v>0</v>
          </cell>
          <cell r="K1418">
            <v>0</v>
          </cell>
          <cell r="L1418">
            <v>0</v>
          </cell>
          <cell r="M1418" t="str">
            <v>LF</v>
          </cell>
          <cell r="N1418">
            <v>1.44E-2</v>
          </cell>
          <cell r="O1418">
            <v>4.5</v>
          </cell>
        </row>
        <row r="1419">
          <cell r="A1419" t="str">
            <v>KYLIN</v>
          </cell>
          <cell r="B1419" t="str">
            <v>QJ-BALL016</v>
          </cell>
          <cell r="C1419">
            <v>1643</v>
          </cell>
          <cell r="D1419" t="str">
            <v>Medecine Ball</v>
          </cell>
          <cell r="E1419" t="str">
            <v>Medecine Ball</v>
          </cell>
          <cell r="F1419" t="str">
            <v>4Kgs</v>
          </cell>
          <cell r="H1419" t="str">
            <v>PIECE</v>
          </cell>
          <cell r="I1419">
            <v>14.08</v>
          </cell>
          <cell r="J1419">
            <v>0</v>
          </cell>
          <cell r="K1419">
            <v>0</v>
          </cell>
          <cell r="L1419">
            <v>0</v>
          </cell>
          <cell r="M1419" t="str">
            <v>LF</v>
          </cell>
          <cell r="N1419">
            <v>1.44E-2</v>
          </cell>
          <cell r="O1419">
            <v>5.5</v>
          </cell>
        </row>
        <row r="1420">
          <cell r="A1420" t="str">
            <v>KYLIN</v>
          </cell>
          <cell r="B1420" t="str">
            <v>QJ-BALL016</v>
          </cell>
          <cell r="C1420" t="str">
            <v/>
          </cell>
          <cell r="D1420" t="str">
            <v>Medecine Ball</v>
          </cell>
          <cell r="E1420" t="str">
            <v>Medecine Ball</v>
          </cell>
          <cell r="F1420" t="str">
            <v>4Kgs</v>
          </cell>
          <cell r="H1420" t="str">
            <v>PIECE</v>
          </cell>
          <cell r="I1420">
            <v>15.65</v>
          </cell>
          <cell r="J1420">
            <v>0</v>
          </cell>
          <cell r="K1420">
            <v>0</v>
          </cell>
          <cell r="L1420">
            <v>0</v>
          </cell>
          <cell r="M1420" t="str">
            <v>LF</v>
          </cell>
          <cell r="N1420">
            <v>0</v>
          </cell>
          <cell r="O1420">
            <v>0</v>
          </cell>
        </row>
        <row r="1421">
          <cell r="A1421" t="str">
            <v>KYLIN</v>
          </cell>
          <cell r="B1421" t="str">
            <v>QJ-BALL016</v>
          </cell>
          <cell r="C1421" t="str">
            <v/>
          </cell>
          <cell r="D1421" t="str">
            <v>Medecine Ball</v>
          </cell>
          <cell r="E1421" t="str">
            <v>Medecine Ball</v>
          </cell>
          <cell r="F1421" t="str">
            <v>4Kgs</v>
          </cell>
          <cell r="H1421" t="str">
            <v>PIECE</v>
          </cell>
          <cell r="I1421">
            <v>17.079999999999998</v>
          </cell>
          <cell r="J1421">
            <v>0</v>
          </cell>
          <cell r="K1421">
            <v>0</v>
          </cell>
          <cell r="L1421">
            <v>0</v>
          </cell>
          <cell r="M1421" t="str">
            <v>LF</v>
          </cell>
          <cell r="N1421">
            <v>0</v>
          </cell>
          <cell r="O1421">
            <v>0</v>
          </cell>
        </row>
        <row r="1422">
          <cell r="A1422" t="str">
            <v>KYLIN</v>
          </cell>
          <cell r="B1422" t="str">
            <v>QJ-BALL016</v>
          </cell>
          <cell r="C1422" t="str">
            <v/>
          </cell>
          <cell r="D1422" t="str">
            <v>Medecine Ball</v>
          </cell>
          <cell r="E1422" t="str">
            <v>Medecine Ball</v>
          </cell>
          <cell r="F1422" t="str">
            <v>4Kgs</v>
          </cell>
          <cell r="H1422" t="str">
            <v>PIECE</v>
          </cell>
          <cell r="I1422">
            <v>18.48</v>
          </cell>
          <cell r="J1422">
            <v>0</v>
          </cell>
          <cell r="K1422">
            <v>0</v>
          </cell>
          <cell r="L1422">
            <v>0</v>
          </cell>
          <cell r="M1422" t="str">
            <v>LF</v>
          </cell>
          <cell r="N1422">
            <v>0</v>
          </cell>
          <cell r="O1422">
            <v>0</v>
          </cell>
        </row>
        <row r="1423">
          <cell r="A1423" t="str">
            <v>KYLIN</v>
          </cell>
          <cell r="B1423" t="str">
            <v>QJ-BALL016</v>
          </cell>
          <cell r="C1423" t="str">
            <v/>
          </cell>
          <cell r="D1423" t="str">
            <v>Medecine Ball</v>
          </cell>
          <cell r="E1423" t="str">
            <v>Medecine Ball</v>
          </cell>
          <cell r="F1423" t="str">
            <v>4Kgs</v>
          </cell>
          <cell r="H1423" t="str">
            <v>PIECE</v>
          </cell>
          <cell r="I1423">
            <v>21.89</v>
          </cell>
          <cell r="J1423">
            <v>0</v>
          </cell>
          <cell r="K1423">
            <v>0</v>
          </cell>
          <cell r="L1423">
            <v>0</v>
          </cell>
          <cell r="M1423" t="str">
            <v>LF</v>
          </cell>
          <cell r="N1423">
            <v>0</v>
          </cell>
          <cell r="O1423">
            <v>0</v>
          </cell>
        </row>
        <row r="1424">
          <cell r="A1424" t="str">
            <v>KYLIN</v>
          </cell>
          <cell r="B1424" t="str">
            <v>QJ-BALL016</v>
          </cell>
          <cell r="C1424" t="str">
            <v/>
          </cell>
          <cell r="D1424" t="str">
            <v>Medecine Ball</v>
          </cell>
          <cell r="E1424" t="str">
            <v>Medecine Ball</v>
          </cell>
          <cell r="F1424" t="str">
            <v>4Kgs</v>
          </cell>
          <cell r="H1424" t="str">
            <v>PIECE</v>
          </cell>
          <cell r="I1424">
            <v>28.23</v>
          </cell>
          <cell r="J1424">
            <v>0</v>
          </cell>
          <cell r="K1424">
            <v>0</v>
          </cell>
          <cell r="L1424">
            <v>0</v>
          </cell>
          <cell r="M1424" t="str">
            <v>LF</v>
          </cell>
          <cell r="N1424">
            <v>0</v>
          </cell>
          <cell r="O1424">
            <v>0</v>
          </cell>
        </row>
        <row r="1425">
          <cell r="A1425" t="str">
            <v>KYLIN</v>
          </cell>
          <cell r="B1425" t="str">
            <v>QJ-EP029A</v>
          </cell>
          <cell r="C1425" t="str">
            <v/>
          </cell>
          <cell r="D1425" t="str">
            <v>Mini-loop</v>
          </cell>
          <cell r="E1425" t="str">
            <v>Resistant Loop Band</v>
          </cell>
          <cell r="F1425" t="str">
            <v>2080x13x4.5mm</v>
          </cell>
          <cell r="H1425" t="str">
            <v>PIECE</v>
          </cell>
          <cell r="I1425">
            <v>1.77</v>
          </cell>
          <cell r="J1425">
            <v>0</v>
          </cell>
          <cell r="K1425">
            <v>0</v>
          </cell>
          <cell r="L1425">
            <v>0</v>
          </cell>
          <cell r="M1425" t="str">
            <v>LF</v>
          </cell>
          <cell r="N1425">
            <v>0</v>
          </cell>
          <cell r="O1425">
            <v>0</v>
          </cell>
        </row>
        <row r="1426">
          <cell r="A1426" t="str">
            <v>KYLIN</v>
          </cell>
          <cell r="B1426" t="str">
            <v>QJ-EP029A</v>
          </cell>
          <cell r="C1426">
            <v>0</v>
          </cell>
          <cell r="D1426" t="str">
            <v>Mini-loop</v>
          </cell>
          <cell r="E1426" t="str">
            <v>Resistant Loop Band</v>
          </cell>
          <cell r="F1426" t="str">
            <v>2080x13x4.5mm</v>
          </cell>
          <cell r="H1426" t="str">
            <v>PIECE</v>
          </cell>
          <cell r="I1426">
            <v>3.23</v>
          </cell>
          <cell r="J1426">
            <v>0</v>
          </cell>
          <cell r="K1426">
            <v>0</v>
          </cell>
          <cell r="L1426">
            <v>0</v>
          </cell>
          <cell r="M1426" t="str">
            <v>LF</v>
          </cell>
          <cell r="N1426">
            <v>0</v>
          </cell>
          <cell r="O1426">
            <v>0</v>
          </cell>
        </row>
        <row r="1427">
          <cell r="A1427" t="str">
            <v>KYLIN</v>
          </cell>
          <cell r="B1427" t="str">
            <v>QJ-EP029A</v>
          </cell>
          <cell r="C1427">
            <v>0</v>
          </cell>
          <cell r="D1427" t="str">
            <v>Mini-loop</v>
          </cell>
          <cell r="E1427" t="str">
            <v>Resistant Loop Band</v>
          </cell>
          <cell r="F1427" t="str">
            <v>2080x13x4.5mm</v>
          </cell>
          <cell r="H1427" t="str">
            <v>PIECE</v>
          </cell>
          <cell r="I1427">
            <v>4.84</v>
          </cell>
          <cell r="J1427">
            <v>0</v>
          </cell>
          <cell r="K1427">
            <v>0</v>
          </cell>
          <cell r="L1427">
            <v>0</v>
          </cell>
          <cell r="M1427" t="str">
            <v>LF</v>
          </cell>
          <cell r="N1427">
            <v>0</v>
          </cell>
          <cell r="O1427">
            <v>0</v>
          </cell>
        </row>
        <row r="1428">
          <cell r="A1428" t="str">
            <v>KYLIN</v>
          </cell>
          <cell r="B1428" t="str">
            <v>QJ-EP029A</v>
          </cell>
          <cell r="C1428">
            <v>0</v>
          </cell>
          <cell r="D1428" t="str">
            <v>Mini-loop</v>
          </cell>
          <cell r="E1428" t="str">
            <v>Resistant Loop Band</v>
          </cell>
          <cell r="F1428" t="str">
            <v>2080x13x4.5mm</v>
          </cell>
          <cell r="H1428" t="str">
            <v>PIECE</v>
          </cell>
          <cell r="I1428">
            <v>6.77</v>
          </cell>
          <cell r="J1428">
            <v>0</v>
          </cell>
          <cell r="K1428">
            <v>0</v>
          </cell>
          <cell r="L1428">
            <v>0</v>
          </cell>
          <cell r="M1428" t="str">
            <v>LF</v>
          </cell>
          <cell r="N1428">
            <v>0</v>
          </cell>
          <cell r="O1428">
            <v>0</v>
          </cell>
        </row>
        <row r="1429">
          <cell r="A1429" t="str">
            <v>KYLIN</v>
          </cell>
          <cell r="B1429" t="str">
            <v>QJ-EP029A</v>
          </cell>
          <cell r="C1429">
            <v>0</v>
          </cell>
          <cell r="D1429" t="str">
            <v>Mini-loop</v>
          </cell>
          <cell r="E1429" t="str">
            <v>Resistant Loop Band</v>
          </cell>
          <cell r="F1429" t="str">
            <v>2080x13x4.5mm</v>
          </cell>
          <cell r="H1429" t="str">
            <v>PIECE</v>
          </cell>
          <cell r="I1429">
            <v>10</v>
          </cell>
          <cell r="J1429">
            <v>0</v>
          </cell>
          <cell r="K1429">
            <v>0</v>
          </cell>
          <cell r="L1429">
            <v>0</v>
          </cell>
          <cell r="M1429" t="str">
            <v>LF</v>
          </cell>
          <cell r="N1429">
            <v>0</v>
          </cell>
          <cell r="O1429">
            <v>0</v>
          </cell>
        </row>
        <row r="1430">
          <cell r="A1430" t="str">
            <v>KYLIN</v>
          </cell>
          <cell r="B1430" t="str">
            <v>QJ-EP029A</v>
          </cell>
          <cell r="C1430" t="str">
            <v/>
          </cell>
          <cell r="D1430" t="str">
            <v>Mini-loop</v>
          </cell>
          <cell r="E1430" t="str">
            <v>Resistant Loop Band</v>
          </cell>
          <cell r="F1430" t="str">
            <v>2080x13x4.5mm</v>
          </cell>
          <cell r="H1430" t="str">
            <v>PIECE</v>
          </cell>
          <cell r="I1430">
            <v>12.9</v>
          </cell>
          <cell r="J1430">
            <v>0</v>
          </cell>
          <cell r="K1430">
            <v>0</v>
          </cell>
          <cell r="L1430">
            <v>0</v>
          </cell>
          <cell r="M1430" t="str">
            <v>LF</v>
          </cell>
          <cell r="N1430">
            <v>0</v>
          </cell>
          <cell r="O1430">
            <v>0</v>
          </cell>
        </row>
        <row r="1431">
          <cell r="A1431" t="str">
            <v>KYLIN</v>
          </cell>
          <cell r="B1431" t="str">
            <v>06-00</v>
          </cell>
          <cell r="C1431" t="str">
            <v/>
          </cell>
          <cell r="D1431" t="str">
            <v>Monkey Bar</v>
          </cell>
          <cell r="E1431" t="str">
            <v>Crossfit Gym Rig</v>
          </cell>
          <cell r="F1431" t="str">
            <v>1507*120*60mm</v>
          </cell>
          <cell r="H1431" t="str">
            <v>PIECE</v>
          </cell>
          <cell r="I1431">
            <v>8.9</v>
          </cell>
          <cell r="J1431">
            <v>0</v>
          </cell>
          <cell r="K1431">
            <v>0</v>
          </cell>
          <cell r="L1431">
            <v>0</v>
          </cell>
          <cell r="M1431" t="str">
            <v>LF</v>
          </cell>
          <cell r="N1431">
            <v>0</v>
          </cell>
          <cell r="O1431">
            <v>0</v>
          </cell>
        </row>
        <row r="1432">
          <cell r="A1432" t="str">
            <v>KYLIN</v>
          </cell>
          <cell r="B1432" t="str">
            <v>07-00</v>
          </cell>
          <cell r="C1432" t="str">
            <v/>
          </cell>
          <cell r="D1432" t="str">
            <v>Monkey Bar</v>
          </cell>
          <cell r="E1432" t="str">
            <v>Crossfit Gym Rig</v>
          </cell>
          <cell r="F1432" t="str">
            <v>1507*120*60mm</v>
          </cell>
          <cell r="H1432" t="str">
            <v>PIECE</v>
          </cell>
          <cell r="I1432">
            <v>6.95</v>
          </cell>
          <cell r="J1432">
            <v>0</v>
          </cell>
          <cell r="K1432">
            <v>0</v>
          </cell>
          <cell r="L1432">
            <v>0</v>
          </cell>
          <cell r="M1432" t="str">
            <v>LF</v>
          </cell>
          <cell r="N1432">
            <v>0</v>
          </cell>
          <cell r="O1432">
            <v>0</v>
          </cell>
        </row>
        <row r="1433">
          <cell r="A1433" t="str">
            <v>KYLIN</v>
          </cell>
          <cell r="B1433" t="str">
            <v>QJ-HN015</v>
          </cell>
          <cell r="C1433">
            <v>0</v>
          </cell>
          <cell r="D1433" t="str">
            <v>Musclets</v>
          </cell>
          <cell r="E1433" t="str">
            <v>Hand Grip</v>
          </cell>
          <cell r="F1433">
            <v>0</v>
          </cell>
          <cell r="H1433" t="str">
            <v>PAIRE</v>
          </cell>
          <cell r="I1433">
            <v>1.45</v>
          </cell>
          <cell r="J1433">
            <v>0</v>
          </cell>
          <cell r="K1433">
            <v>0</v>
          </cell>
          <cell r="L1433">
            <v>0</v>
          </cell>
          <cell r="M1433" t="str">
            <v>LF</v>
          </cell>
          <cell r="N1433">
            <v>0</v>
          </cell>
          <cell r="O1433">
            <v>0</v>
          </cell>
        </row>
        <row r="1434">
          <cell r="A1434" t="str">
            <v>KYLIN</v>
          </cell>
          <cell r="B1434" t="str">
            <v>QJ-HN020</v>
          </cell>
          <cell r="C1434">
            <v>0</v>
          </cell>
          <cell r="D1434" t="str">
            <v>Musclets hand grip</v>
          </cell>
          <cell r="E1434" t="str">
            <v>Plastic Push-Up Bar</v>
          </cell>
          <cell r="F1434" t="str">
            <v>Light</v>
          </cell>
          <cell r="H1434" t="str">
            <v>PIECE</v>
          </cell>
          <cell r="I1434">
            <v>1.76</v>
          </cell>
          <cell r="J1434">
            <v>0</v>
          </cell>
          <cell r="K1434">
            <v>0</v>
          </cell>
          <cell r="L1434">
            <v>0</v>
          </cell>
          <cell r="M1434" t="str">
            <v>LF</v>
          </cell>
          <cell r="N1434">
            <v>0</v>
          </cell>
          <cell r="O1434">
            <v>0</v>
          </cell>
        </row>
        <row r="1435">
          <cell r="A1435" t="str">
            <v>KYLIN</v>
          </cell>
          <cell r="B1435" t="str">
            <v>QJ-HN024</v>
          </cell>
          <cell r="C1435">
            <v>0</v>
          </cell>
          <cell r="D1435" t="str">
            <v>Musclets hand grip</v>
          </cell>
          <cell r="E1435" t="str">
            <v>Plastic Push-Up Bar</v>
          </cell>
          <cell r="F1435" t="str">
            <v>Light</v>
          </cell>
          <cell r="H1435" t="str">
            <v>PIECE</v>
          </cell>
          <cell r="I1435">
            <v>0.9</v>
          </cell>
          <cell r="J1435">
            <v>0</v>
          </cell>
          <cell r="K1435">
            <v>0</v>
          </cell>
          <cell r="L1435">
            <v>0</v>
          </cell>
          <cell r="M1435" t="str">
            <v>LF</v>
          </cell>
          <cell r="N1435">
            <v>0</v>
          </cell>
          <cell r="O1435">
            <v>0</v>
          </cell>
        </row>
        <row r="1436">
          <cell r="A1436" t="str">
            <v>KYLIN</v>
          </cell>
          <cell r="B1436" t="str">
            <v>05-00</v>
          </cell>
          <cell r="C1436" t="str">
            <v/>
          </cell>
          <cell r="D1436" t="str">
            <v>Overpass</v>
          </cell>
          <cell r="E1436" t="str">
            <v>Crossfit Gym Rig</v>
          </cell>
          <cell r="F1436" t="str">
            <v>1507*210*75mm</v>
          </cell>
          <cell r="H1436" t="str">
            <v>PIECE</v>
          </cell>
          <cell r="I1436">
            <v>11.05</v>
          </cell>
          <cell r="J1436">
            <v>0</v>
          </cell>
          <cell r="K1436">
            <v>0</v>
          </cell>
          <cell r="L1436">
            <v>0</v>
          </cell>
          <cell r="M1436" t="str">
            <v>LF</v>
          </cell>
          <cell r="N1436">
            <v>0</v>
          </cell>
          <cell r="O1436">
            <v>0</v>
          </cell>
        </row>
        <row r="1437">
          <cell r="A1437" t="str">
            <v>KYLIN</v>
          </cell>
          <cell r="B1437" t="str">
            <v>27-00</v>
          </cell>
          <cell r="C1437" t="str">
            <v/>
          </cell>
          <cell r="D1437" t="str">
            <v>Overpass</v>
          </cell>
          <cell r="E1437" t="str">
            <v>Crossfit Gym Rig</v>
          </cell>
          <cell r="F1437" t="str">
            <v>1507*210*75mm</v>
          </cell>
          <cell r="H1437" t="str">
            <v>PIECE</v>
          </cell>
          <cell r="I1437">
            <v>11.5</v>
          </cell>
          <cell r="J1437">
            <v>0</v>
          </cell>
          <cell r="K1437">
            <v>0</v>
          </cell>
          <cell r="L1437">
            <v>0</v>
          </cell>
          <cell r="M1437" t="str">
            <v>LF</v>
          </cell>
          <cell r="N1437">
            <v>0</v>
          </cell>
          <cell r="O1437">
            <v>0</v>
          </cell>
        </row>
        <row r="1438">
          <cell r="A1438" t="str">
            <v>KYLIN</v>
          </cell>
          <cell r="B1438" t="str">
            <v>QJ-EP037</v>
          </cell>
          <cell r="C1438">
            <v>0</v>
          </cell>
          <cell r="D1438" t="str">
            <v>Parachute</v>
          </cell>
          <cell r="E1438" t="str">
            <v>Parachute</v>
          </cell>
          <cell r="F1438" t="str">
            <v>140cm</v>
          </cell>
          <cell r="H1438" t="str">
            <v>PIECE</v>
          </cell>
          <cell r="I1438">
            <v>3.71</v>
          </cell>
          <cell r="J1438">
            <v>0</v>
          </cell>
          <cell r="K1438">
            <v>0</v>
          </cell>
          <cell r="L1438">
            <v>0</v>
          </cell>
          <cell r="M1438" t="str">
            <v>LF</v>
          </cell>
          <cell r="N1438">
            <v>0</v>
          </cell>
          <cell r="O1438">
            <v>0</v>
          </cell>
        </row>
        <row r="1439">
          <cell r="A1439" t="str">
            <v>KYLIN</v>
          </cell>
          <cell r="B1439" t="str">
            <v>QJ-BALL011</v>
          </cell>
          <cell r="C1439" t="str">
            <v/>
          </cell>
          <cell r="D1439" t="str">
            <v>Physio Roll</v>
          </cell>
          <cell r="E1439" t="str">
            <v xml:space="preserve">Anti-Burst Egg Shaped Ball </v>
          </cell>
          <cell r="F1439" t="str">
            <v>100*50cm,1400g</v>
          </cell>
          <cell r="H1439" t="str">
            <v>PIECE</v>
          </cell>
          <cell r="I1439">
            <v>4.97</v>
          </cell>
          <cell r="J1439">
            <v>0</v>
          </cell>
          <cell r="K1439">
            <v>0</v>
          </cell>
          <cell r="L1439">
            <v>0</v>
          </cell>
          <cell r="M1439" t="str">
            <v>LF</v>
          </cell>
          <cell r="N1439">
            <v>0</v>
          </cell>
          <cell r="O1439">
            <v>0</v>
          </cell>
        </row>
        <row r="1440">
          <cell r="A1440" t="str">
            <v>KYLIN</v>
          </cell>
          <cell r="B1440" t="str">
            <v>QJ-YB005</v>
          </cell>
          <cell r="C1440">
            <v>1682</v>
          </cell>
          <cell r="D1440" t="str">
            <v>Pilates Ring</v>
          </cell>
          <cell r="E1440" t="str">
            <v>Toning Ring</v>
          </cell>
          <cell r="F1440" t="str">
            <v>blackfoam</v>
          </cell>
          <cell r="H1440" t="str">
            <v>PIECE</v>
          </cell>
          <cell r="I1440">
            <v>3.06</v>
          </cell>
          <cell r="J1440">
            <v>0</v>
          </cell>
          <cell r="K1440">
            <v>0</v>
          </cell>
          <cell r="L1440">
            <v>0</v>
          </cell>
          <cell r="M1440" t="str">
            <v>LF</v>
          </cell>
          <cell r="N1440">
            <v>1.0231199999999999E-2</v>
          </cell>
          <cell r="O1440">
            <v>0.65</v>
          </cell>
        </row>
        <row r="1441">
          <cell r="A1441" t="str">
            <v>KYLIN</v>
          </cell>
          <cell r="B1441" t="str">
            <v>QJ-CL006</v>
          </cell>
          <cell r="C1441" t="str">
            <v/>
          </cell>
          <cell r="D1441" t="str">
            <v>Pince métal stop disques</v>
          </cell>
          <cell r="E1441" t="str">
            <v>Pince métal stop disques</v>
          </cell>
          <cell r="F1441" t="str">
            <v>25mm</v>
          </cell>
          <cell r="H1441" t="str">
            <v>PAIRE</v>
          </cell>
          <cell r="I1441">
            <v>0.23</v>
          </cell>
          <cell r="J1441">
            <v>0</v>
          </cell>
          <cell r="K1441">
            <v>0</v>
          </cell>
          <cell r="L1441">
            <v>0</v>
          </cell>
          <cell r="M1441" t="str">
            <v>LF</v>
          </cell>
          <cell r="N1441">
            <v>0</v>
          </cell>
          <cell r="O1441">
            <v>0</v>
          </cell>
        </row>
        <row r="1442">
          <cell r="A1442" t="str">
            <v>KYLIN</v>
          </cell>
          <cell r="B1442" t="str">
            <v>QJ-CL006</v>
          </cell>
          <cell r="C1442">
            <v>1684</v>
          </cell>
          <cell r="D1442" t="str">
            <v>Pince métal stop disques</v>
          </cell>
          <cell r="E1442" t="str">
            <v>Pince métal stop disques</v>
          </cell>
          <cell r="F1442" t="str">
            <v>25mm</v>
          </cell>
          <cell r="H1442" t="str">
            <v>PAIRE</v>
          </cell>
          <cell r="I1442">
            <v>1.1299999999999999</v>
          </cell>
          <cell r="J1442">
            <v>0</v>
          </cell>
          <cell r="K1442">
            <v>0</v>
          </cell>
          <cell r="L1442">
            <v>0</v>
          </cell>
          <cell r="M1442" t="str">
            <v>LF</v>
          </cell>
          <cell r="N1442">
            <v>5.8574380165289251E-4</v>
          </cell>
          <cell r="O1442">
            <v>0.18842975206611573</v>
          </cell>
        </row>
        <row r="1443">
          <cell r="A1443" t="str">
            <v>KYLIN</v>
          </cell>
          <cell r="B1443" t="str">
            <v>12-00</v>
          </cell>
          <cell r="C1443" t="str">
            <v/>
          </cell>
          <cell r="D1443" t="str">
            <v>Plate Storage Sleeve</v>
          </cell>
          <cell r="E1443" t="str">
            <v>Crossfit Gym Rig</v>
          </cell>
          <cell r="F1443">
            <v>0</v>
          </cell>
          <cell r="H1443" t="str">
            <v>PIECE</v>
          </cell>
          <cell r="I1443">
            <v>8.6999999999999993</v>
          </cell>
          <cell r="J1443">
            <v>0</v>
          </cell>
          <cell r="K1443">
            <v>0</v>
          </cell>
          <cell r="L1443">
            <v>0</v>
          </cell>
          <cell r="M1443" t="str">
            <v>LF</v>
          </cell>
          <cell r="N1443">
            <v>0</v>
          </cell>
          <cell r="O1443">
            <v>0</v>
          </cell>
        </row>
        <row r="1444">
          <cell r="A1444" t="str">
            <v>KYLIN</v>
          </cell>
          <cell r="C1444">
            <v>3966</v>
          </cell>
          <cell r="D1444" t="str">
            <v>Plateau d'Haltérophilie</v>
          </cell>
          <cell r="E1444" t="str">
            <v>WeightLifting Platform</v>
          </cell>
          <cell r="F1444">
            <v>0</v>
          </cell>
          <cell r="H1444" t="str">
            <v>PIECE</v>
          </cell>
          <cell r="I1444">
            <v>365</v>
          </cell>
          <cell r="J1444">
            <v>0</v>
          </cell>
          <cell r="K1444">
            <v>0</v>
          </cell>
          <cell r="L1444">
            <v>0</v>
          </cell>
          <cell r="M1444" t="str">
            <v>LF</v>
          </cell>
          <cell r="N1444">
            <v>0.25892579999999998</v>
          </cell>
          <cell r="O1444">
            <v>195</v>
          </cell>
        </row>
        <row r="1445">
          <cell r="A1445" t="str">
            <v>KYLIN</v>
          </cell>
          <cell r="B1445" t="str">
            <v>19-00</v>
          </cell>
          <cell r="C1445" t="str">
            <v/>
          </cell>
          <cell r="D1445" t="str">
            <v>Plyo Platform</v>
          </cell>
          <cell r="E1445" t="str">
            <v>Crossfit Gym Rig</v>
          </cell>
          <cell r="F1445">
            <v>0</v>
          </cell>
          <cell r="H1445" t="str">
            <v>PIECE</v>
          </cell>
          <cell r="I1445">
            <v>22.5</v>
          </cell>
          <cell r="J1445">
            <v>0</v>
          </cell>
          <cell r="K1445">
            <v>0</v>
          </cell>
          <cell r="L1445">
            <v>0</v>
          </cell>
          <cell r="M1445" t="str">
            <v>LF</v>
          </cell>
          <cell r="N1445">
            <v>0</v>
          </cell>
          <cell r="O1445">
            <v>0</v>
          </cell>
        </row>
        <row r="1446">
          <cell r="A1446" t="str">
            <v>KYLIN</v>
          </cell>
          <cell r="B1446" t="str">
            <v>QJ-PB009</v>
          </cell>
          <cell r="C1446" t="str">
            <v/>
          </cell>
          <cell r="D1446" t="str">
            <v>Plyobox acier</v>
          </cell>
          <cell r="E1446" t="str">
            <v>Steel Plyo Box</v>
          </cell>
          <cell r="F1446" t="str">
            <v>12"</v>
          </cell>
          <cell r="H1446" t="str">
            <v>PIECE</v>
          </cell>
          <cell r="I1446">
            <v>20.9</v>
          </cell>
          <cell r="J1446">
            <v>0</v>
          </cell>
          <cell r="K1446">
            <v>0</v>
          </cell>
          <cell r="L1446">
            <v>0</v>
          </cell>
          <cell r="M1446" t="str">
            <v>LF</v>
          </cell>
          <cell r="N1446">
            <v>0</v>
          </cell>
          <cell r="O1446">
            <v>0</v>
          </cell>
        </row>
        <row r="1447">
          <cell r="A1447" t="str">
            <v>KYLIN</v>
          </cell>
          <cell r="B1447" t="str">
            <v>QJ-PB009</v>
          </cell>
          <cell r="C1447" t="str">
            <v/>
          </cell>
          <cell r="D1447" t="str">
            <v>Plyobox acier</v>
          </cell>
          <cell r="E1447" t="str">
            <v>Steel Plyo Box</v>
          </cell>
          <cell r="F1447" t="str">
            <v>12"</v>
          </cell>
          <cell r="H1447" t="str">
            <v>PIECE</v>
          </cell>
          <cell r="I1447">
            <v>24.4</v>
          </cell>
          <cell r="J1447">
            <v>0</v>
          </cell>
          <cell r="K1447">
            <v>0</v>
          </cell>
          <cell r="L1447">
            <v>0</v>
          </cell>
          <cell r="M1447" t="str">
            <v>LF</v>
          </cell>
          <cell r="N1447">
            <v>0</v>
          </cell>
          <cell r="O1447">
            <v>0</v>
          </cell>
        </row>
        <row r="1448">
          <cell r="A1448" t="str">
            <v>KYLIN</v>
          </cell>
          <cell r="B1448" t="str">
            <v>QJ-PB009</v>
          </cell>
          <cell r="C1448" t="str">
            <v/>
          </cell>
          <cell r="D1448" t="str">
            <v>Plyobox acier</v>
          </cell>
          <cell r="E1448" t="str">
            <v>Steel Plyo Box</v>
          </cell>
          <cell r="F1448" t="str">
            <v>12"</v>
          </cell>
          <cell r="H1448" t="str">
            <v>PIECE</v>
          </cell>
          <cell r="I1448">
            <v>28.4</v>
          </cell>
          <cell r="J1448">
            <v>0</v>
          </cell>
          <cell r="K1448">
            <v>0</v>
          </cell>
          <cell r="L1448">
            <v>0</v>
          </cell>
          <cell r="M1448" t="str">
            <v>LF</v>
          </cell>
          <cell r="N1448">
            <v>0</v>
          </cell>
          <cell r="O1448">
            <v>0</v>
          </cell>
        </row>
        <row r="1449">
          <cell r="A1449" t="str">
            <v>KYLIN</v>
          </cell>
          <cell r="B1449" t="str">
            <v>QJ-PB009</v>
          </cell>
          <cell r="C1449" t="str">
            <v/>
          </cell>
          <cell r="D1449" t="str">
            <v>Plyobox acier</v>
          </cell>
          <cell r="E1449" t="str">
            <v>Steel Plyo Box</v>
          </cell>
          <cell r="F1449" t="str">
            <v>12"</v>
          </cell>
          <cell r="H1449" t="str">
            <v>PIECE</v>
          </cell>
          <cell r="I1449">
            <v>31.45</v>
          </cell>
          <cell r="J1449">
            <v>0</v>
          </cell>
          <cell r="K1449">
            <v>0</v>
          </cell>
          <cell r="L1449">
            <v>0</v>
          </cell>
          <cell r="M1449" t="str">
            <v>LF</v>
          </cell>
          <cell r="N1449">
            <v>0</v>
          </cell>
          <cell r="O1449">
            <v>0</v>
          </cell>
        </row>
        <row r="1450">
          <cell r="A1450" t="str">
            <v>KYLIN</v>
          </cell>
          <cell r="B1450" t="str">
            <v>QJ-PB009</v>
          </cell>
          <cell r="C1450" t="str">
            <v/>
          </cell>
          <cell r="D1450" t="str">
            <v>Plyobox acier</v>
          </cell>
          <cell r="E1450" t="str">
            <v>Steel Plyo Box</v>
          </cell>
          <cell r="F1450" t="str">
            <v>12"</v>
          </cell>
          <cell r="H1450" t="str">
            <v>PIECE</v>
          </cell>
          <cell r="I1450">
            <v>36.700000000000003</v>
          </cell>
          <cell r="J1450">
            <v>0</v>
          </cell>
          <cell r="K1450">
            <v>0</v>
          </cell>
          <cell r="L1450">
            <v>0</v>
          </cell>
          <cell r="M1450" t="str">
            <v>LF</v>
          </cell>
          <cell r="N1450">
            <v>0</v>
          </cell>
          <cell r="O1450">
            <v>0</v>
          </cell>
        </row>
        <row r="1451">
          <cell r="A1451" t="str">
            <v>KYLIN</v>
          </cell>
          <cell r="B1451" t="str">
            <v>QJ-PB009</v>
          </cell>
          <cell r="C1451" t="str">
            <v/>
          </cell>
          <cell r="D1451" t="str">
            <v>Plyobox acier</v>
          </cell>
          <cell r="E1451" t="str">
            <v>Steel Plyo Box</v>
          </cell>
          <cell r="F1451" t="str">
            <v>12"</v>
          </cell>
          <cell r="H1451" t="str">
            <v>PIECE</v>
          </cell>
          <cell r="I1451">
            <v>41.8</v>
          </cell>
          <cell r="J1451">
            <v>0</v>
          </cell>
          <cell r="K1451">
            <v>0</v>
          </cell>
          <cell r="L1451">
            <v>0</v>
          </cell>
          <cell r="M1451" t="str">
            <v>LF</v>
          </cell>
          <cell r="N1451">
            <v>0</v>
          </cell>
          <cell r="O1451">
            <v>0</v>
          </cell>
        </row>
        <row r="1452">
          <cell r="A1452" t="str">
            <v>KYLIN</v>
          </cell>
          <cell r="B1452" t="str">
            <v>QJ-PB001</v>
          </cell>
          <cell r="C1452">
            <v>4016</v>
          </cell>
          <cell r="D1452" t="str">
            <v>Plyobox Bois</v>
          </cell>
          <cell r="E1452" t="str">
            <v>WOODEN PLYOBOX</v>
          </cell>
          <cell r="F1452" t="str">
            <v>50/60/70CM</v>
          </cell>
          <cell r="H1452" t="str">
            <v>SET</v>
          </cell>
          <cell r="I1452">
            <v>45.16</v>
          </cell>
          <cell r="J1452">
            <v>0</v>
          </cell>
          <cell r="K1452">
            <v>0</v>
          </cell>
          <cell r="L1452">
            <v>0</v>
          </cell>
          <cell r="M1452" t="str">
            <v>LF</v>
          </cell>
          <cell r="N1452">
            <v>5.1499999999999997E-2</v>
          </cell>
          <cell r="O1452">
            <v>15</v>
          </cell>
        </row>
        <row r="1453">
          <cell r="A1453" t="str">
            <v>KYLIN</v>
          </cell>
          <cell r="B1453" t="str">
            <v>QJ-AW033</v>
          </cell>
          <cell r="C1453">
            <v>3691</v>
          </cell>
          <cell r="D1453" t="str">
            <v>Power Bag</v>
          </cell>
          <cell r="E1453" t="str">
            <v>Crossfit Training Sand Bag</v>
          </cell>
          <cell r="F1453" t="str">
            <v>5Kgs</v>
          </cell>
          <cell r="H1453" t="str">
            <v>PIECE</v>
          </cell>
          <cell r="I1453">
            <v>10.48</v>
          </cell>
          <cell r="J1453">
            <v>0</v>
          </cell>
          <cell r="K1453">
            <v>0</v>
          </cell>
          <cell r="L1453">
            <v>0</v>
          </cell>
          <cell r="M1453" t="str">
            <v>LF</v>
          </cell>
          <cell r="N1453">
            <v>3.3984E-2</v>
          </cell>
          <cell r="O1453">
            <v>6</v>
          </cell>
        </row>
        <row r="1454">
          <cell r="A1454" t="str">
            <v>KYLIN</v>
          </cell>
          <cell r="B1454" t="str">
            <v>QJ-AW033</v>
          </cell>
          <cell r="C1454">
            <v>3692</v>
          </cell>
          <cell r="D1454" t="str">
            <v>Power Bag</v>
          </cell>
          <cell r="E1454" t="str">
            <v>Crossfit Training Sand Bag</v>
          </cell>
          <cell r="F1454" t="str">
            <v>5Kgs</v>
          </cell>
          <cell r="H1454" t="str">
            <v>PIECE</v>
          </cell>
          <cell r="I1454">
            <v>10.48</v>
          </cell>
          <cell r="J1454">
            <v>0</v>
          </cell>
          <cell r="K1454">
            <v>0</v>
          </cell>
          <cell r="L1454">
            <v>0</v>
          </cell>
          <cell r="M1454" t="str">
            <v>LF</v>
          </cell>
          <cell r="N1454">
            <v>3.3984E-2</v>
          </cell>
          <cell r="O1454">
            <v>11</v>
          </cell>
        </row>
        <row r="1455">
          <cell r="A1455" t="str">
            <v>KYLIN</v>
          </cell>
          <cell r="B1455" t="str">
            <v>QJ-AW033</v>
          </cell>
          <cell r="C1455">
            <v>3693</v>
          </cell>
          <cell r="D1455" t="str">
            <v>Power Bag</v>
          </cell>
          <cell r="E1455" t="str">
            <v>Crossfit Training Sand Bag</v>
          </cell>
          <cell r="F1455" t="str">
            <v>5Kgs</v>
          </cell>
          <cell r="H1455" t="str">
            <v>PIECE</v>
          </cell>
          <cell r="I1455">
            <v>12.1</v>
          </cell>
          <cell r="J1455">
            <v>0</v>
          </cell>
          <cell r="K1455">
            <v>0</v>
          </cell>
          <cell r="L1455">
            <v>0</v>
          </cell>
          <cell r="M1455" t="str">
            <v>LF</v>
          </cell>
          <cell r="N1455">
            <v>3.3984E-2</v>
          </cell>
          <cell r="O1455">
            <v>16</v>
          </cell>
        </row>
        <row r="1456">
          <cell r="A1456" t="str">
            <v>KYLIN</v>
          </cell>
          <cell r="B1456" t="str">
            <v>QJ-AW033</v>
          </cell>
          <cell r="C1456">
            <v>3694</v>
          </cell>
          <cell r="D1456" t="str">
            <v>Power Bag</v>
          </cell>
          <cell r="E1456" t="str">
            <v>Crossfit Training Sand Bag</v>
          </cell>
          <cell r="F1456" t="str">
            <v>5Kgs</v>
          </cell>
          <cell r="H1456" t="str">
            <v>PIECE</v>
          </cell>
          <cell r="I1456">
            <v>12.1</v>
          </cell>
          <cell r="J1456">
            <v>0</v>
          </cell>
          <cell r="K1456">
            <v>0</v>
          </cell>
          <cell r="L1456">
            <v>0</v>
          </cell>
          <cell r="M1456" t="str">
            <v>LF</v>
          </cell>
          <cell r="N1456">
            <v>3.3984E-2</v>
          </cell>
          <cell r="O1456">
            <v>21</v>
          </cell>
        </row>
        <row r="1457">
          <cell r="A1457" t="str">
            <v>KYLIN</v>
          </cell>
          <cell r="B1457" t="str">
            <v>QJ-AW033</v>
          </cell>
          <cell r="C1457">
            <v>3695</v>
          </cell>
          <cell r="D1457" t="str">
            <v>Power Bag</v>
          </cell>
          <cell r="E1457" t="str">
            <v>Crossfit Training Sand Bag</v>
          </cell>
          <cell r="F1457" t="str">
            <v>5Kgs</v>
          </cell>
          <cell r="H1457" t="str">
            <v>PIECE</v>
          </cell>
          <cell r="I1457">
            <v>12.1</v>
          </cell>
          <cell r="J1457">
            <v>0</v>
          </cell>
          <cell r="K1457">
            <v>0</v>
          </cell>
          <cell r="L1457">
            <v>0</v>
          </cell>
          <cell r="M1457" t="str">
            <v>LF</v>
          </cell>
          <cell r="N1457">
            <v>3.3984E-2</v>
          </cell>
          <cell r="O1457">
            <v>26</v>
          </cell>
        </row>
        <row r="1458">
          <cell r="A1458" t="str">
            <v>KYLIN</v>
          </cell>
          <cell r="B1458" t="str">
            <v>PK043</v>
          </cell>
          <cell r="C1458" t="str">
            <v/>
          </cell>
          <cell r="D1458" t="str">
            <v>Power Rack</v>
          </cell>
          <cell r="E1458" t="str">
            <v>Power Rack</v>
          </cell>
          <cell r="F1458">
            <v>0</v>
          </cell>
          <cell r="H1458" t="str">
            <v>PIECE</v>
          </cell>
          <cell r="I1458">
            <v>153.55000000000001</v>
          </cell>
          <cell r="J1458">
            <v>0</v>
          </cell>
          <cell r="K1458">
            <v>0</v>
          </cell>
          <cell r="L1458">
            <v>0</v>
          </cell>
          <cell r="M1458" t="str">
            <v>LF</v>
          </cell>
          <cell r="N1458">
            <v>0</v>
          </cell>
          <cell r="O1458">
            <v>0</v>
          </cell>
        </row>
        <row r="1459">
          <cell r="A1459" t="str">
            <v>KYLIN</v>
          </cell>
          <cell r="B1459" t="str">
            <v>HM035</v>
          </cell>
          <cell r="C1459" t="str">
            <v/>
          </cell>
          <cell r="D1459" t="str">
            <v>Power Tower</v>
          </cell>
          <cell r="E1459" t="str">
            <v>Power Tower</v>
          </cell>
          <cell r="F1459">
            <v>0</v>
          </cell>
          <cell r="H1459" t="str">
            <v>PIECE</v>
          </cell>
          <cell r="I1459">
            <v>146.68</v>
          </cell>
          <cell r="J1459">
            <v>0</v>
          </cell>
          <cell r="K1459">
            <v>0</v>
          </cell>
          <cell r="L1459">
            <v>0</v>
          </cell>
          <cell r="M1459" t="str">
            <v>LF</v>
          </cell>
          <cell r="N1459">
            <v>0</v>
          </cell>
          <cell r="O1459">
            <v>0</v>
          </cell>
        </row>
        <row r="1460">
          <cell r="A1460" t="str">
            <v>KYLIN</v>
          </cell>
          <cell r="B1460" t="str">
            <v>QJ-SW009</v>
          </cell>
          <cell r="C1460" t="str">
            <v/>
          </cell>
          <cell r="D1460" t="str">
            <v>Pull Boy</v>
          </cell>
          <cell r="E1460" t="str">
            <v>Eva Swimming</v>
          </cell>
          <cell r="F1460">
            <v>0</v>
          </cell>
          <cell r="H1460" t="str">
            <v>PIECE</v>
          </cell>
          <cell r="I1460">
            <v>1.45</v>
          </cell>
          <cell r="J1460">
            <v>0</v>
          </cell>
          <cell r="K1460">
            <v>0</v>
          </cell>
          <cell r="L1460">
            <v>0</v>
          </cell>
          <cell r="M1460" t="str">
            <v>LF</v>
          </cell>
          <cell r="N1460">
            <v>0</v>
          </cell>
          <cell r="O1460">
            <v>0</v>
          </cell>
        </row>
        <row r="1461">
          <cell r="A1461" t="str">
            <v>KYLIN</v>
          </cell>
          <cell r="B1461" t="str">
            <v>QJ-BXB027</v>
          </cell>
          <cell r="C1461" t="str">
            <v/>
          </cell>
          <cell r="D1461" t="str">
            <v>Punchin Ball</v>
          </cell>
          <cell r="E1461" t="str">
            <v>Standing Bag</v>
          </cell>
          <cell r="F1461">
            <v>0</v>
          </cell>
          <cell r="H1461" t="str">
            <v>PIECE</v>
          </cell>
          <cell r="I1461">
            <v>72.58</v>
          </cell>
          <cell r="J1461">
            <v>0</v>
          </cell>
          <cell r="K1461">
            <v>0</v>
          </cell>
          <cell r="L1461">
            <v>0</v>
          </cell>
          <cell r="M1461" t="str">
            <v>LF</v>
          </cell>
          <cell r="N1461">
            <v>0</v>
          </cell>
          <cell r="O1461">
            <v>0</v>
          </cell>
        </row>
        <row r="1462">
          <cell r="A1462" t="str">
            <v>KYLIN</v>
          </cell>
          <cell r="B1462" t="str">
            <v>QJ-PU001</v>
          </cell>
          <cell r="C1462">
            <v>0</v>
          </cell>
          <cell r="D1462" t="str">
            <v xml:space="preserve">Push up </v>
          </cell>
          <cell r="E1462" t="str">
            <v>Push up Bar</v>
          </cell>
          <cell r="F1462">
            <v>0</v>
          </cell>
          <cell r="H1462" t="str">
            <v>PAIRE</v>
          </cell>
          <cell r="I1462">
            <v>4.13</v>
          </cell>
          <cell r="J1462">
            <v>0</v>
          </cell>
          <cell r="K1462">
            <v>0</v>
          </cell>
          <cell r="L1462">
            <v>0</v>
          </cell>
          <cell r="M1462" t="str">
            <v>LF</v>
          </cell>
          <cell r="N1462">
            <v>0</v>
          </cell>
          <cell r="O1462">
            <v>0</v>
          </cell>
        </row>
        <row r="1463">
          <cell r="A1463" t="str">
            <v>KYLIN</v>
          </cell>
          <cell r="B1463" t="str">
            <v>QJ-RA004</v>
          </cell>
          <cell r="C1463">
            <v>0</v>
          </cell>
          <cell r="D1463" t="str">
            <v>Rack 20 Kit pump sveltus</v>
          </cell>
          <cell r="E1463" t="str">
            <v>Rack 20 pump set</v>
          </cell>
          <cell r="F1463">
            <v>0</v>
          </cell>
          <cell r="H1463" t="str">
            <v>PIECE</v>
          </cell>
          <cell r="I1463">
            <v>78.05</v>
          </cell>
          <cell r="J1463">
            <v>0</v>
          </cell>
          <cell r="K1463">
            <v>0</v>
          </cell>
          <cell r="L1463">
            <v>0</v>
          </cell>
          <cell r="M1463" t="str">
            <v>LF</v>
          </cell>
          <cell r="N1463">
            <v>0</v>
          </cell>
          <cell r="O1463">
            <v>0</v>
          </cell>
        </row>
        <row r="1464">
          <cell r="A1464" t="str">
            <v>KYLIN</v>
          </cell>
          <cell r="B1464" t="str">
            <v>QJ-RA039</v>
          </cell>
          <cell r="C1464">
            <v>1704</v>
          </cell>
          <cell r="D1464" t="str">
            <v>Rack 9 gymballs</v>
          </cell>
          <cell r="E1464" t="str">
            <v>Gym Ball rack</v>
          </cell>
          <cell r="F1464">
            <v>0</v>
          </cell>
          <cell r="H1464" t="str">
            <v>PIECE</v>
          </cell>
          <cell r="I1464">
            <v>58.2</v>
          </cell>
          <cell r="J1464">
            <v>0</v>
          </cell>
          <cell r="K1464">
            <v>0</v>
          </cell>
          <cell r="L1464">
            <v>0</v>
          </cell>
          <cell r="M1464" t="str">
            <v>LF</v>
          </cell>
          <cell r="N1464">
            <v>8.1625000000000003E-2</v>
          </cell>
          <cell r="O1464">
            <v>12.2</v>
          </cell>
        </row>
        <row r="1465">
          <cell r="A1465" t="str">
            <v>KYLIN</v>
          </cell>
          <cell r="B1465" t="str">
            <v>QJ-RA008</v>
          </cell>
          <cell r="C1465">
            <v>1705</v>
          </cell>
          <cell r="D1465" t="str">
            <v>Rack à disques</v>
          </cell>
          <cell r="E1465" t="str">
            <v>Plate rack</v>
          </cell>
          <cell r="F1465">
            <v>0</v>
          </cell>
          <cell r="H1465" t="str">
            <v>PIECE</v>
          </cell>
          <cell r="I1465">
            <v>41</v>
          </cell>
          <cell r="J1465">
            <v>0</v>
          </cell>
          <cell r="K1465">
            <v>0</v>
          </cell>
          <cell r="L1465">
            <v>0</v>
          </cell>
          <cell r="M1465" t="str">
            <v>LF</v>
          </cell>
          <cell r="N1465">
            <v>0.17499999999999999</v>
          </cell>
          <cell r="O1465">
            <v>15</v>
          </cell>
        </row>
        <row r="1466">
          <cell r="A1466" t="str">
            <v>KYLIN</v>
          </cell>
          <cell r="B1466" t="str">
            <v>QJ-RA045</v>
          </cell>
          <cell r="C1466" t="str">
            <v/>
          </cell>
          <cell r="D1466" t="str">
            <v xml:space="preserve">Rack barres mural </v>
          </cell>
          <cell r="E1466" t="str">
            <v>Wall Bar rack</v>
          </cell>
          <cell r="F1466">
            <v>0</v>
          </cell>
          <cell r="H1466" t="str">
            <v>PIECE</v>
          </cell>
          <cell r="I1466">
            <v>18.899999999999999</v>
          </cell>
          <cell r="J1466">
            <v>0</v>
          </cell>
          <cell r="K1466">
            <v>0</v>
          </cell>
          <cell r="L1466">
            <v>0</v>
          </cell>
          <cell r="M1466" t="str">
            <v>LF</v>
          </cell>
          <cell r="N1466">
            <v>0</v>
          </cell>
          <cell r="O1466">
            <v>0</v>
          </cell>
        </row>
        <row r="1467">
          <cell r="A1467" t="str">
            <v>KYLIN</v>
          </cell>
          <cell r="B1467" t="str">
            <v>QJ-RA057</v>
          </cell>
          <cell r="C1467">
            <v>2345</v>
          </cell>
          <cell r="D1467" t="str">
            <v>Rack medecine ball</v>
          </cell>
          <cell r="E1467" t="str">
            <v>Medicine Ball Rack</v>
          </cell>
          <cell r="F1467">
            <v>0</v>
          </cell>
          <cell r="H1467" t="str">
            <v>PIECE</v>
          </cell>
          <cell r="I1467">
            <v>15.5</v>
          </cell>
          <cell r="J1467">
            <v>0</v>
          </cell>
          <cell r="K1467">
            <v>0</v>
          </cell>
          <cell r="L1467">
            <v>0</v>
          </cell>
          <cell r="M1467" t="str">
            <v>LF</v>
          </cell>
          <cell r="N1467">
            <v>0.150864</v>
          </cell>
          <cell r="O1467">
            <v>24</v>
          </cell>
        </row>
        <row r="1468">
          <cell r="A1468" t="str">
            <v>KYLIN</v>
          </cell>
          <cell r="C1468">
            <v>1978</v>
          </cell>
          <cell r="D1468" t="str">
            <v>Manta Ray</v>
          </cell>
          <cell r="E1468" t="str">
            <v>Neck Support</v>
          </cell>
          <cell r="F1468" t="str">
            <v>MATERIAL:TPR</v>
          </cell>
          <cell r="H1468" t="str">
            <v>PIECE</v>
          </cell>
          <cell r="I1468">
            <v>3.7</v>
          </cell>
          <cell r="J1468">
            <v>0</v>
          </cell>
          <cell r="K1468">
            <v>0</v>
          </cell>
          <cell r="L1468">
            <v>0</v>
          </cell>
          <cell r="M1468" t="str">
            <v>LF</v>
          </cell>
          <cell r="N1468">
            <v>2E-3</v>
          </cell>
          <cell r="O1468">
            <v>0.3</v>
          </cell>
        </row>
        <row r="1469">
          <cell r="A1469" t="str">
            <v>KYLIN</v>
          </cell>
          <cell r="B1469" t="str">
            <v>15-00</v>
          </cell>
          <cell r="C1469" t="str">
            <v/>
          </cell>
          <cell r="D1469" t="str">
            <v>Rotational Core</v>
          </cell>
          <cell r="E1469" t="str">
            <v>Crossfit Gym Rig</v>
          </cell>
          <cell r="F1469">
            <v>0</v>
          </cell>
          <cell r="H1469" t="str">
            <v>PIECE</v>
          </cell>
          <cell r="I1469">
            <v>13.5</v>
          </cell>
          <cell r="J1469">
            <v>0</v>
          </cell>
          <cell r="K1469">
            <v>0</v>
          </cell>
          <cell r="L1469">
            <v>0</v>
          </cell>
          <cell r="M1469" t="str">
            <v>LF</v>
          </cell>
          <cell r="N1469">
            <v>0</v>
          </cell>
          <cell r="O1469">
            <v>0</v>
          </cell>
        </row>
        <row r="1470">
          <cell r="A1470" t="str">
            <v>KYLIN</v>
          </cell>
          <cell r="B1470" t="str">
            <v>QJ-EP028B</v>
          </cell>
          <cell r="C1470" t="str">
            <v/>
          </cell>
          <cell r="D1470" t="str">
            <v>Rouleau bandes latex</v>
          </cell>
          <cell r="E1470" t="str">
            <v>Fitness Resistant Band in Roll</v>
          </cell>
          <cell r="F1470" t="str">
            <v>material:latex                                25mx15cmx0.15mm</v>
          </cell>
          <cell r="H1470" t="str">
            <v>PIECE</v>
          </cell>
          <cell r="I1470">
            <v>7.74</v>
          </cell>
          <cell r="J1470">
            <v>0</v>
          </cell>
          <cell r="K1470">
            <v>0</v>
          </cell>
          <cell r="L1470">
            <v>0</v>
          </cell>
          <cell r="M1470" t="str">
            <v>LF</v>
          </cell>
          <cell r="N1470">
            <v>0</v>
          </cell>
          <cell r="O1470">
            <v>0</v>
          </cell>
        </row>
        <row r="1471">
          <cell r="A1471" t="str">
            <v>KYLIN</v>
          </cell>
          <cell r="B1471" t="str">
            <v>QJ-EP028B</v>
          </cell>
          <cell r="C1471" t="str">
            <v/>
          </cell>
          <cell r="D1471" t="str">
            <v>Rouleau bandes latex</v>
          </cell>
          <cell r="E1471" t="str">
            <v>Fitness Resistant Band in Roll</v>
          </cell>
          <cell r="F1471" t="str">
            <v>material:latex                                25mx15cmx0.15mm</v>
          </cell>
          <cell r="H1471" t="str">
            <v>PIECE</v>
          </cell>
          <cell r="I1471">
            <v>10</v>
          </cell>
          <cell r="J1471">
            <v>0</v>
          </cell>
          <cell r="K1471">
            <v>0</v>
          </cell>
          <cell r="L1471">
            <v>0</v>
          </cell>
          <cell r="M1471" t="str">
            <v>LF</v>
          </cell>
          <cell r="N1471">
            <v>0</v>
          </cell>
          <cell r="O1471">
            <v>0</v>
          </cell>
        </row>
        <row r="1472">
          <cell r="A1472" t="str">
            <v>KYLIN</v>
          </cell>
          <cell r="B1472" t="str">
            <v>QJ-EP028B</v>
          </cell>
          <cell r="C1472">
            <v>1726</v>
          </cell>
          <cell r="D1472" t="str">
            <v>Rouleau bandes latex</v>
          </cell>
          <cell r="E1472" t="str">
            <v>Fitness Resistant Band in Roll</v>
          </cell>
          <cell r="F1472" t="str">
            <v>material:latex                                25mx15cmx0.15mm</v>
          </cell>
          <cell r="H1472" t="str">
            <v>PIECE</v>
          </cell>
          <cell r="I1472">
            <v>14.52</v>
          </cell>
          <cell r="J1472">
            <v>0</v>
          </cell>
          <cell r="K1472">
            <v>0</v>
          </cell>
          <cell r="L1472">
            <v>0</v>
          </cell>
          <cell r="M1472" t="str">
            <v>LF</v>
          </cell>
          <cell r="N1472">
            <v>4.0499999999999998E-3</v>
          </cell>
          <cell r="O1472">
            <v>1.1160000000000001</v>
          </cell>
        </row>
        <row r="1473">
          <cell r="A1473" t="str">
            <v>KYLIN</v>
          </cell>
          <cell r="B1473" t="str">
            <v>QJ-EP028B</v>
          </cell>
          <cell r="C1473">
            <v>1727</v>
          </cell>
          <cell r="D1473" t="str">
            <v>Rouleau bandes latex</v>
          </cell>
          <cell r="E1473" t="str">
            <v>Fitness Resistant Band in Roll</v>
          </cell>
          <cell r="F1473" t="str">
            <v>material:latex                                25mx15cmx0.15mm</v>
          </cell>
          <cell r="H1473" t="str">
            <v>PIECE</v>
          </cell>
          <cell r="I1473">
            <v>19.350000000000001</v>
          </cell>
          <cell r="J1473">
            <v>0</v>
          </cell>
          <cell r="K1473">
            <v>0</v>
          </cell>
          <cell r="L1473">
            <v>0</v>
          </cell>
          <cell r="M1473" t="str">
            <v>LF</v>
          </cell>
          <cell r="N1473">
            <v>4.2119999999999996E-3</v>
          </cell>
          <cell r="O1473">
            <v>1.45</v>
          </cell>
        </row>
        <row r="1474">
          <cell r="A1474" t="str">
            <v>KYLIN</v>
          </cell>
          <cell r="B1474" t="str">
            <v>QJ-EP028B</v>
          </cell>
          <cell r="C1474">
            <v>3491</v>
          </cell>
          <cell r="D1474" t="str">
            <v>Rouleau bandes latex</v>
          </cell>
          <cell r="E1474" t="str">
            <v>Fitness Resistant Band in Roll</v>
          </cell>
          <cell r="F1474" t="str">
            <v>material:latex                                25mx15cmx0.15mm</v>
          </cell>
          <cell r="H1474" t="str">
            <v>PIECE</v>
          </cell>
          <cell r="I1474">
            <v>26.61</v>
          </cell>
          <cell r="J1474">
            <v>0</v>
          </cell>
          <cell r="K1474">
            <v>0</v>
          </cell>
          <cell r="L1474">
            <v>0</v>
          </cell>
          <cell r="M1474" t="str">
            <v>LF</v>
          </cell>
          <cell r="N1474">
            <v>4.4000000000000003E-3</v>
          </cell>
          <cell r="O1474">
            <v>1.78</v>
          </cell>
        </row>
        <row r="1475">
          <cell r="A1475" t="str">
            <v>KYLIN</v>
          </cell>
          <cell r="B1475" t="str">
            <v>QJ-EP028B</v>
          </cell>
          <cell r="C1475" t="str">
            <v/>
          </cell>
          <cell r="D1475" t="str">
            <v>Rouleau bandes latex</v>
          </cell>
          <cell r="E1475" t="str">
            <v>Fitness Resistant Band in Roll</v>
          </cell>
          <cell r="F1475" t="str">
            <v>material:latex                                25mx15cmx0.15mm</v>
          </cell>
          <cell r="H1475" t="str">
            <v>PIECE</v>
          </cell>
          <cell r="I1475">
            <v>36.29</v>
          </cell>
          <cell r="J1475">
            <v>0</v>
          </cell>
          <cell r="K1475">
            <v>0</v>
          </cell>
          <cell r="L1475">
            <v>0</v>
          </cell>
          <cell r="M1475" t="str">
            <v>LF</v>
          </cell>
          <cell r="N1475">
            <v>0</v>
          </cell>
          <cell r="O1475">
            <v>0</v>
          </cell>
        </row>
        <row r="1476">
          <cell r="A1476" t="str">
            <v>KYLIN</v>
          </cell>
          <cell r="B1476" t="str">
            <v>ML-08PVC</v>
          </cell>
          <cell r="C1476" t="str">
            <v/>
          </cell>
          <cell r="D1476" t="str">
            <v>Rouleau de massage Beau</v>
          </cell>
          <cell r="E1476" t="str">
            <v>Hard Eva yoga roller</v>
          </cell>
          <cell r="F1476">
            <v>0</v>
          </cell>
          <cell r="H1476" t="str">
            <v>PIECE</v>
          </cell>
          <cell r="I1476">
            <v>4.3099999999999996</v>
          </cell>
          <cell r="J1476">
            <v>0</v>
          </cell>
          <cell r="K1476">
            <v>0</v>
          </cell>
          <cell r="L1476">
            <v>0</v>
          </cell>
          <cell r="M1476" t="str">
            <v>LF</v>
          </cell>
          <cell r="N1476">
            <v>0</v>
          </cell>
          <cell r="O1476">
            <v>0</v>
          </cell>
        </row>
        <row r="1477">
          <cell r="A1477" t="str">
            <v>KYLIN</v>
          </cell>
          <cell r="B1477" t="str">
            <v>ML-13PVC</v>
          </cell>
          <cell r="C1477">
            <v>3724</v>
          </cell>
          <cell r="D1477" t="str">
            <v>Rouleau de massage Hard</v>
          </cell>
          <cell r="E1477" t="str">
            <v>Hard Eva yoga roller</v>
          </cell>
          <cell r="F1477">
            <v>0</v>
          </cell>
          <cell r="H1477" t="str">
            <v>PIECE</v>
          </cell>
          <cell r="I1477">
            <v>4</v>
          </cell>
          <cell r="J1477">
            <v>0</v>
          </cell>
          <cell r="K1477">
            <v>0</v>
          </cell>
          <cell r="L1477">
            <v>0</v>
          </cell>
          <cell r="M1477" t="str">
            <v>LF</v>
          </cell>
          <cell r="N1477">
            <v>7.1399999999999996E-3</v>
          </cell>
          <cell r="O1477">
            <v>0.8</v>
          </cell>
        </row>
        <row r="1478">
          <cell r="A1478" t="str">
            <v>KYLIN</v>
          </cell>
          <cell r="B1478" t="str">
            <v>QJ-YB007</v>
          </cell>
          <cell r="C1478">
            <v>3712</v>
          </cell>
          <cell r="D1478" t="str">
            <v>Rumble Roller</v>
          </cell>
          <cell r="E1478" t="str">
            <v>RUMBLE ROLLER</v>
          </cell>
          <cell r="F1478" t="str">
            <v>33x14cm</v>
          </cell>
          <cell r="H1478" t="str">
            <v>PIECE</v>
          </cell>
          <cell r="I1478">
            <v>5.89</v>
          </cell>
          <cell r="J1478">
            <v>0</v>
          </cell>
          <cell r="K1478">
            <v>0</v>
          </cell>
          <cell r="L1478">
            <v>0</v>
          </cell>
          <cell r="M1478" t="str">
            <v>LF</v>
          </cell>
          <cell r="N1478">
            <v>9.4847999999999998E-3</v>
          </cell>
          <cell r="O1478">
            <v>0.85</v>
          </cell>
        </row>
        <row r="1479">
          <cell r="A1479" t="str">
            <v>KYLIN</v>
          </cell>
          <cell r="B1479" t="str">
            <v>QJ-YB007</v>
          </cell>
          <cell r="C1479" t="str">
            <v/>
          </cell>
          <cell r="D1479" t="str">
            <v>Rumble Roller</v>
          </cell>
          <cell r="E1479" t="str">
            <v>RUMBLE ROLLER</v>
          </cell>
          <cell r="F1479" t="str">
            <v>61x14cm</v>
          </cell>
          <cell r="H1479" t="str">
            <v>PIECE</v>
          </cell>
          <cell r="I1479">
            <v>12.02</v>
          </cell>
          <cell r="J1479">
            <v>0</v>
          </cell>
          <cell r="K1479">
            <v>0</v>
          </cell>
          <cell r="L1479">
            <v>0</v>
          </cell>
          <cell r="M1479" t="str">
            <v>LF</v>
          </cell>
          <cell r="N1479">
            <v>0</v>
          </cell>
          <cell r="O1479">
            <v>0</v>
          </cell>
        </row>
        <row r="1480">
          <cell r="A1480" t="str">
            <v>KYLIN</v>
          </cell>
          <cell r="B1480" t="str">
            <v>QJ-BXB027</v>
          </cell>
          <cell r="C1480">
            <v>1945</v>
          </cell>
          <cell r="D1480" t="str">
            <v>Sac de Frappe</v>
          </cell>
          <cell r="E1480" t="str">
            <v>Foam Plyo Box Set</v>
          </cell>
          <cell r="F1480">
            <v>0</v>
          </cell>
          <cell r="H1480" t="str">
            <v>SET</v>
          </cell>
          <cell r="I1480">
            <v>74.63</v>
          </cell>
          <cell r="J1480">
            <v>0</v>
          </cell>
          <cell r="K1480">
            <v>0</v>
          </cell>
          <cell r="L1480">
            <v>0</v>
          </cell>
          <cell r="M1480" t="str">
            <v>LF</v>
          </cell>
          <cell r="N1480">
            <v>0</v>
          </cell>
          <cell r="O1480">
            <v>0</v>
          </cell>
        </row>
        <row r="1481">
          <cell r="A1481" t="str">
            <v>KYLIN</v>
          </cell>
          <cell r="B1481" t="str">
            <v>QJ-PB005</v>
          </cell>
          <cell r="C1481">
            <v>3729</v>
          </cell>
          <cell r="D1481" t="str">
            <v>Soft Plyobox Set</v>
          </cell>
          <cell r="E1481" t="str">
            <v>Foam Plyo Box Set</v>
          </cell>
          <cell r="F1481">
            <v>0</v>
          </cell>
          <cell r="H1481" t="str">
            <v>SET</v>
          </cell>
          <cell r="I1481">
            <v>209.68</v>
          </cell>
          <cell r="J1481">
            <v>0</v>
          </cell>
          <cell r="K1481">
            <v>0</v>
          </cell>
          <cell r="L1481">
            <v>0</v>
          </cell>
          <cell r="M1481" t="str">
            <v>LF</v>
          </cell>
          <cell r="N1481">
            <v>1</v>
          </cell>
          <cell r="O1481">
            <v>30.5</v>
          </cell>
        </row>
        <row r="1482">
          <cell r="A1482" t="str">
            <v>KYLIN</v>
          </cell>
          <cell r="B1482" t="str">
            <v>08-00</v>
          </cell>
          <cell r="C1482" t="str">
            <v/>
          </cell>
          <cell r="D1482" t="str">
            <v>Spotter arms</v>
          </cell>
          <cell r="E1482" t="str">
            <v>Crossfit Gym Rig</v>
          </cell>
          <cell r="F1482">
            <v>0</v>
          </cell>
          <cell r="H1482" t="str">
            <v>PIECE</v>
          </cell>
          <cell r="I1482">
            <v>25.85</v>
          </cell>
          <cell r="J1482">
            <v>0</v>
          </cell>
          <cell r="K1482">
            <v>0</v>
          </cell>
          <cell r="L1482">
            <v>0</v>
          </cell>
          <cell r="M1482" t="str">
            <v>LF</v>
          </cell>
          <cell r="N1482">
            <v>0</v>
          </cell>
          <cell r="O1482">
            <v>0</v>
          </cell>
        </row>
        <row r="1483">
          <cell r="A1483" t="str">
            <v>KYLIN</v>
          </cell>
          <cell r="B1483" t="str">
            <v>QJ-HN011</v>
          </cell>
          <cell r="C1483">
            <v>0</v>
          </cell>
          <cell r="D1483" t="str">
            <v>Squeeze ball</v>
          </cell>
          <cell r="E1483" t="str">
            <v xml:space="preserve">Soft Power Ball </v>
          </cell>
          <cell r="F1483" t="str">
            <v>50mm</v>
          </cell>
          <cell r="H1483" t="str">
            <v>PIECE</v>
          </cell>
          <cell r="I1483">
            <v>0.73</v>
          </cell>
          <cell r="J1483">
            <v>0</v>
          </cell>
          <cell r="K1483">
            <v>0</v>
          </cell>
          <cell r="L1483">
            <v>0</v>
          </cell>
          <cell r="M1483" t="str">
            <v>LF</v>
          </cell>
          <cell r="N1483">
            <v>0</v>
          </cell>
          <cell r="O1483">
            <v>0</v>
          </cell>
        </row>
        <row r="1484">
          <cell r="A1484" t="str">
            <v>KYLIN</v>
          </cell>
          <cell r="B1484" t="str">
            <v>QJ-TB003</v>
          </cell>
          <cell r="C1484">
            <v>1738</v>
          </cell>
          <cell r="D1484" t="str">
            <v>Step Aérobic</v>
          </cell>
          <cell r="E1484" t="str">
            <v>Aerobic Step</v>
          </cell>
          <cell r="F1484">
            <v>0</v>
          </cell>
          <cell r="H1484" t="str">
            <v>SET</v>
          </cell>
          <cell r="I1484">
            <v>28.71</v>
          </cell>
          <cell r="J1484">
            <v>0</v>
          </cell>
          <cell r="K1484">
            <v>0</v>
          </cell>
          <cell r="L1484">
            <v>0</v>
          </cell>
          <cell r="M1484" t="str">
            <v>LF</v>
          </cell>
          <cell r="N1484">
            <v>6.5600000000000006E-2</v>
          </cell>
          <cell r="O1484">
            <v>9</v>
          </cell>
        </row>
        <row r="1485">
          <cell r="A1485" t="str">
            <v>KYLIN</v>
          </cell>
          <cell r="B1485" t="str">
            <v>QJ-TB006A</v>
          </cell>
          <cell r="C1485">
            <v>2310</v>
          </cell>
          <cell r="D1485" t="str">
            <v>Step avec plots</v>
          </cell>
          <cell r="E1485" t="str">
            <v>Aerobic Step</v>
          </cell>
          <cell r="F1485" t="str">
            <v>with plots</v>
          </cell>
          <cell r="H1485" t="str">
            <v>SET</v>
          </cell>
          <cell r="I1485">
            <v>18.55</v>
          </cell>
          <cell r="J1485">
            <v>0</v>
          </cell>
          <cell r="K1485">
            <v>0</v>
          </cell>
          <cell r="L1485">
            <v>0</v>
          </cell>
          <cell r="M1485" t="str">
            <v>LF</v>
          </cell>
          <cell r="N1485">
            <v>9.7902000000000003E-2</v>
          </cell>
          <cell r="O1485">
            <v>10</v>
          </cell>
        </row>
        <row r="1486">
          <cell r="A1486" t="str">
            <v>KYLIN</v>
          </cell>
          <cell r="B1486" t="str">
            <v>QJ-TB007</v>
          </cell>
          <cell r="C1486">
            <v>0</v>
          </cell>
          <cell r="D1486" t="str">
            <v xml:space="preserve">Step Club </v>
          </cell>
          <cell r="E1486" t="str">
            <v>Aerobic Step</v>
          </cell>
          <cell r="F1486">
            <v>0</v>
          </cell>
          <cell r="H1486" t="str">
            <v>SET</v>
          </cell>
          <cell r="I1486">
            <v>13.71</v>
          </cell>
          <cell r="J1486">
            <v>0</v>
          </cell>
          <cell r="K1486">
            <v>0</v>
          </cell>
          <cell r="L1486">
            <v>0</v>
          </cell>
          <cell r="M1486" t="str">
            <v>LF</v>
          </cell>
          <cell r="N1486">
            <v>0</v>
          </cell>
          <cell r="O1486">
            <v>0</v>
          </cell>
        </row>
        <row r="1487">
          <cell r="A1487" t="str">
            <v>KYLIN</v>
          </cell>
          <cell r="B1487" t="str">
            <v>QJ-TB006A</v>
          </cell>
          <cell r="C1487">
            <v>2687</v>
          </cell>
          <cell r="D1487" t="str">
            <v>Step sans plots</v>
          </cell>
          <cell r="E1487" t="str">
            <v>Aerobic Step</v>
          </cell>
          <cell r="F1487" t="str">
            <v>without plots</v>
          </cell>
          <cell r="H1487" t="str">
            <v>SET</v>
          </cell>
          <cell r="I1487">
            <v>12.42</v>
          </cell>
          <cell r="J1487">
            <v>0</v>
          </cell>
          <cell r="K1487">
            <v>0</v>
          </cell>
          <cell r="L1487">
            <v>0</v>
          </cell>
          <cell r="M1487" t="str">
            <v>LF</v>
          </cell>
          <cell r="N1487">
            <v>4.8951000000000001E-2</v>
          </cell>
          <cell r="O1487">
            <v>5.5</v>
          </cell>
        </row>
        <row r="1488">
          <cell r="A1488" t="str">
            <v>KYLIN</v>
          </cell>
          <cell r="C1488" t="str">
            <v/>
          </cell>
          <cell r="D1488" t="str">
            <v>Support Barre cou</v>
          </cell>
          <cell r="E1488">
            <v>0</v>
          </cell>
          <cell r="F1488">
            <v>0</v>
          </cell>
          <cell r="H1488" t="str">
            <v>PIECE</v>
          </cell>
          <cell r="I1488">
            <v>3.7</v>
          </cell>
          <cell r="J1488">
            <v>0</v>
          </cell>
          <cell r="K1488">
            <v>0</v>
          </cell>
          <cell r="L1488">
            <v>0</v>
          </cell>
          <cell r="M1488" t="str">
            <v>LF</v>
          </cell>
          <cell r="N1488">
            <v>0</v>
          </cell>
          <cell r="O1488">
            <v>0</v>
          </cell>
        </row>
        <row r="1489">
          <cell r="A1489" t="str">
            <v>KYLIN</v>
          </cell>
          <cell r="B1489" t="str">
            <v>QJ-TR003</v>
          </cell>
          <cell r="C1489" t="str">
            <v/>
          </cell>
          <cell r="D1489" t="str">
            <v>Trampoline</v>
          </cell>
          <cell r="E1489" t="str">
            <v>Trampoline</v>
          </cell>
          <cell r="F1489" t="str">
            <v>40"</v>
          </cell>
          <cell r="H1489" t="str">
            <v>PIECE</v>
          </cell>
          <cell r="I1489">
            <v>22.42</v>
          </cell>
          <cell r="J1489">
            <v>0</v>
          </cell>
          <cell r="K1489">
            <v>0</v>
          </cell>
          <cell r="L1489">
            <v>0</v>
          </cell>
          <cell r="M1489" t="str">
            <v>LF</v>
          </cell>
          <cell r="N1489">
            <v>0</v>
          </cell>
          <cell r="O1489">
            <v>0</v>
          </cell>
        </row>
        <row r="1490">
          <cell r="A1490" t="str">
            <v>KYLIN</v>
          </cell>
          <cell r="B1490" t="str">
            <v>QJ-BA018</v>
          </cell>
          <cell r="C1490">
            <v>1517</v>
          </cell>
          <cell r="D1490" t="str">
            <v>Triangle de tirage</v>
          </cell>
          <cell r="E1490" t="str">
            <v>Triangle de tirage</v>
          </cell>
          <cell r="F1490">
            <v>0</v>
          </cell>
          <cell r="H1490" t="str">
            <v>PIECE</v>
          </cell>
          <cell r="I1490">
            <v>5.97</v>
          </cell>
          <cell r="J1490">
            <v>0</v>
          </cell>
          <cell r="K1490">
            <v>0</v>
          </cell>
          <cell r="L1490">
            <v>0</v>
          </cell>
          <cell r="M1490" t="str">
            <v>LF</v>
          </cell>
          <cell r="N1490">
            <v>1.0863360000000001E-2</v>
          </cell>
          <cell r="O1490">
            <v>5.7333333333333334</v>
          </cell>
        </row>
        <row r="1491">
          <cell r="A1491" t="str">
            <v>KYLIN</v>
          </cell>
          <cell r="B1491" t="str">
            <v>QJ-BA032</v>
          </cell>
          <cell r="C1491">
            <v>1518</v>
          </cell>
          <cell r="D1491" t="str">
            <v>Triangle de tirage poignées</v>
          </cell>
          <cell r="E1491" t="str">
            <v>Triangle de tirage poignées</v>
          </cell>
          <cell r="F1491">
            <v>0</v>
          </cell>
          <cell r="H1491" t="str">
            <v>PIECE</v>
          </cell>
          <cell r="I1491">
            <v>5.81</v>
          </cell>
          <cell r="J1491">
            <v>0</v>
          </cell>
          <cell r="K1491">
            <v>0</v>
          </cell>
          <cell r="L1491">
            <v>0</v>
          </cell>
          <cell r="M1491" t="str">
            <v>LF</v>
          </cell>
          <cell r="N1491">
            <v>4.5794920634920598E-3</v>
          </cell>
          <cell r="O1491">
            <v>2.9365079365079363</v>
          </cell>
        </row>
        <row r="1492">
          <cell r="A1492" t="str">
            <v>KYLIN</v>
          </cell>
          <cell r="B1492" t="str">
            <v>32-00</v>
          </cell>
          <cell r="C1492" t="str">
            <v/>
          </cell>
          <cell r="D1492" t="str">
            <v>Triangular crosses</v>
          </cell>
          <cell r="E1492" t="str">
            <v>Crossfit Gym Rig</v>
          </cell>
          <cell r="F1492" t="str">
            <v>1506*31*31mm</v>
          </cell>
          <cell r="H1492" t="str">
            <v>PIECE</v>
          </cell>
          <cell r="I1492">
            <v>34.4</v>
          </cell>
          <cell r="J1492">
            <v>0</v>
          </cell>
          <cell r="K1492">
            <v>0</v>
          </cell>
          <cell r="L1492">
            <v>0</v>
          </cell>
          <cell r="M1492" t="str">
            <v>LF</v>
          </cell>
          <cell r="N1492">
            <v>0</v>
          </cell>
          <cell r="O1492">
            <v>0</v>
          </cell>
        </row>
        <row r="1493">
          <cell r="A1493" t="str">
            <v>KYLIN</v>
          </cell>
          <cell r="B1493" t="str">
            <v>01-00</v>
          </cell>
          <cell r="C1493" t="str">
            <v/>
          </cell>
          <cell r="D1493" t="str">
            <v>Upright Tube</v>
          </cell>
          <cell r="E1493" t="str">
            <v>Crossfit Gym Rig</v>
          </cell>
          <cell r="F1493" t="str">
            <v>2288*200*200mm</v>
          </cell>
          <cell r="H1493" t="str">
            <v>PIECE</v>
          </cell>
          <cell r="I1493">
            <v>27.95</v>
          </cell>
          <cell r="J1493">
            <v>0</v>
          </cell>
          <cell r="K1493">
            <v>0</v>
          </cell>
          <cell r="L1493">
            <v>0</v>
          </cell>
          <cell r="M1493" t="str">
            <v>LF</v>
          </cell>
          <cell r="N1493">
            <v>0</v>
          </cell>
          <cell r="O1493">
            <v>0</v>
          </cell>
        </row>
        <row r="1494">
          <cell r="A1494" t="str">
            <v>KYLIN</v>
          </cell>
          <cell r="B1494" t="str">
            <v>02-00</v>
          </cell>
          <cell r="C1494" t="str">
            <v/>
          </cell>
          <cell r="D1494" t="str">
            <v>Upright Tube</v>
          </cell>
          <cell r="E1494" t="str">
            <v>Crossfit Gym Rig</v>
          </cell>
          <cell r="F1494" t="str">
            <v>2288*200*200mm</v>
          </cell>
          <cell r="H1494" t="str">
            <v>PIECE</v>
          </cell>
          <cell r="I1494">
            <v>34.200000000000003</v>
          </cell>
          <cell r="J1494">
            <v>0</v>
          </cell>
          <cell r="K1494">
            <v>0</v>
          </cell>
          <cell r="L1494">
            <v>0</v>
          </cell>
          <cell r="M1494" t="str">
            <v>LF</v>
          </cell>
          <cell r="N1494">
            <v>0</v>
          </cell>
          <cell r="O1494">
            <v>0</v>
          </cell>
        </row>
        <row r="1495">
          <cell r="A1495" t="str">
            <v>KYLIN</v>
          </cell>
          <cell r="B1495" t="str">
            <v>26-00</v>
          </cell>
          <cell r="C1495" t="str">
            <v/>
          </cell>
          <cell r="D1495" t="str">
            <v>Upright Tube</v>
          </cell>
          <cell r="E1495" t="str">
            <v>Crossfit Gym Rig</v>
          </cell>
          <cell r="F1495" t="str">
            <v>2288*200*200mm</v>
          </cell>
          <cell r="H1495" t="str">
            <v>PIECE</v>
          </cell>
          <cell r="I1495">
            <v>43.62</v>
          </cell>
          <cell r="J1495">
            <v>0</v>
          </cell>
          <cell r="K1495">
            <v>0</v>
          </cell>
          <cell r="L1495">
            <v>0</v>
          </cell>
          <cell r="M1495" t="str">
            <v>LF</v>
          </cell>
          <cell r="N1495">
            <v>0</v>
          </cell>
          <cell r="O1495">
            <v>0</v>
          </cell>
        </row>
        <row r="1496">
          <cell r="A1496" t="str">
            <v>KYLIN</v>
          </cell>
          <cell r="B1496" t="str">
            <v>23-00</v>
          </cell>
          <cell r="C1496" t="str">
            <v/>
          </cell>
          <cell r="D1496" t="str">
            <v>Wall Ball Target</v>
          </cell>
          <cell r="E1496" t="str">
            <v>Crossfit Gym Rig</v>
          </cell>
          <cell r="F1496">
            <v>0</v>
          </cell>
          <cell r="H1496" t="str">
            <v>PIECE</v>
          </cell>
          <cell r="I1496">
            <v>25.2</v>
          </cell>
          <cell r="J1496">
            <v>0</v>
          </cell>
          <cell r="K1496">
            <v>0</v>
          </cell>
          <cell r="L1496">
            <v>0</v>
          </cell>
          <cell r="M1496" t="str">
            <v>LF</v>
          </cell>
          <cell r="N1496">
            <v>0</v>
          </cell>
          <cell r="O1496">
            <v>0</v>
          </cell>
        </row>
        <row r="1497">
          <cell r="A1497" t="str">
            <v>KYLIN</v>
          </cell>
          <cell r="B1497" t="str">
            <v>QJ-AW015</v>
          </cell>
          <cell r="C1497">
            <v>0</v>
          </cell>
          <cell r="D1497" t="str">
            <v>Bandes lestées</v>
          </cell>
          <cell r="E1497" t="str">
            <v>Fashion Weights</v>
          </cell>
          <cell r="F1497" t="str">
            <v>0,75Kg x 2</v>
          </cell>
          <cell r="H1497" t="str">
            <v>PAIRE</v>
          </cell>
          <cell r="I1497">
            <v>3.98</v>
          </cell>
          <cell r="J1497">
            <v>0</v>
          </cell>
          <cell r="K1497">
            <v>0</v>
          </cell>
          <cell r="L1497">
            <v>0</v>
          </cell>
          <cell r="M1497" t="str">
            <v>LF</v>
          </cell>
          <cell r="N1497">
            <v>0</v>
          </cell>
          <cell r="O1497">
            <v>0</v>
          </cell>
        </row>
        <row r="1498">
          <cell r="A1498" t="str">
            <v>KYLIN</v>
          </cell>
          <cell r="C1498" t="str">
            <v/>
          </cell>
          <cell r="D1498">
            <v>0</v>
          </cell>
          <cell r="E1498">
            <v>0</v>
          </cell>
          <cell r="F1498">
            <v>0</v>
          </cell>
          <cell r="J1498">
            <v>0</v>
          </cell>
          <cell r="K1498">
            <v>0</v>
          </cell>
          <cell r="L1498">
            <v>0</v>
          </cell>
          <cell r="M1498" t="str">
            <v>LF</v>
          </cell>
          <cell r="N1498">
            <v>0</v>
          </cell>
          <cell r="O1498">
            <v>0</v>
          </cell>
        </row>
        <row r="1499">
          <cell r="A1499" t="str">
            <v>KYLIN</v>
          </cell>
          <cell r="B1499" t="str">
            <v>LF</v>
          </cell>
          <cell r="C1499" t="str">
            <v/>
          </cell>
          <cell r="D1499" t="str">
            <v>TOTAL KYLIN</v>
          </cell>
          <cell r="E1499" t="str">
            <v>Del.Date:</v>
          </cell>
          <cell r="F1499">
            <v>0</v>
          </cell>
          <cell r="I1499" t="str">
            <v>TOTAL</v>
          </cell>
          <cell r="J1499">
            <v>690.6</v>
          </cell>
          <cell r="K1499">
            <v>0.54</v>
          </cell>
          <cell r="L1499">
            <v>338</v>
          </cell>
          <cell r="M1499" t="str">
            <v>LF</v>
          </cell>
          <cell r="N1499">
            <v>0</v>
          </cell>
          <cell r="O1499">
            <v>0</v>
          </cell>
        </row>
        <row r="1500">
          <cell r="A1500" t="str">
            <v>MODERN SPORTING</v>
          </cell>
          <cell r="C1500">
            <v>1491</v>
          </cell>
          <cell r="D1500" t="str">
            <v>1 - Corde Triceps</v>
          </cell>
          <cell r="E1500" t="str">
            <v>1 - Corde Triceps</v>
          </cell>
          <cell r="F1500">
            <v>0</v>
          </cell>
          <cell r="H1500" t="str">
            <v>PIECE</v>
          </cell>
          <cell r="J1500">
            <v>0</v>
          </cell>
          <cell r="K1500">
            <v>0</v>
          </cell>
          <cell r="L1500">
            <v>0</v>
          </cell>
          <cell r="M1500" t="str">
            <v>LF</v>
          </cell>
          <cell r="N1500">
            <v>4.5794920634920598E-3</v>
          </cell>
          <cell r="O1500">
            <v>2.9365079365079363</v>
          </cell>
        </row>
        <row r="1501">
          <cell r="A1501" t="str">
            <v>MODERN SPORTING</v>
          </cell>
          <cell r="B1501" t="str">
            <v>MD5051</v>
          </cell>
          <cell r="C1501">
            <v>1456</v>
          </cell>
          <cell r="D1501" t="str">
            <v>10 - Barre droite de tirage dorsal</v>
          </cell>
          <cell r="E1501" t="str">
            <v>10 - Barre droite de tirage dorsal</v>
          </cell>
          <cell r="F1501">
            <v>0</v>
          </cell>
          <cell r="H1501" t="str">
            <v>PIECE</v>
          </cell>
          <cell r="I1501">
            <v>11.5</v>
          </cell>
          <cell r="J1501">
            <v>0</v>
          </cell>
          <cell r="K1501">
            <v>0</v>
          </cell>
          <cell r="L1501">
            <v>0</v>
          </cell>
          <cell r="M1501" t="str">
            <v>LF</v>
          </cell>
          <cell r="N1501">
            <v>1.0863360000000001E-2</v>
          </cell>
          <cell r="O1501">
            <v>5.7333333333333334</v>
          </cell>
        </row>
        <row r="1502">
          <cell r="A1502" t="str">
            <v>MODERN SPORTING</v>
          </cell>
          <cell r="B1502" t="str">
            <v>MD5053</v>
          </cell>
          <cell r="C1502">
            <v>1518</v>
          </cell>
          <cell r="D1502" t="str">
            <v>2 - Triangle de tirage poignées</v>
          </cell>
          <cell r="E1502" t="str">
            <v>Machine Accessories 2</v>
          </cell>
          <cell r="F1502">
            <v>0</v>
          </cell>
          <cell r="H1502" t="str">
            <v>PIECE</v>
          </cell>
          <cell r="I1502">
            <v>5.67</v>
          </cell>
          <cell r="J1502">
            <v>0</v>
          </cell>
          <cell r="K1502">
            <v>0</v>
          </cell>
          <cell r="L1502">
            <v>0</v>
          </cell>
          <cell r="M1502" t="str">
            <v>LF</v>
          </cell>
          <cell r="N1502">
            <v>4.5794920634920598E-3</v>
          </cell>
          <cell r="O1502">
            <v>2.9365079365079363</v>
          </cell>
        </row>
        <row r="1503">
          <cell r="A1503" t="str">
            <v>MODERN SPORTING</v>
          </cell>
          <cell r="B1503" t="str">
            <v>MD5052</v>
          </cell>
          <cell r="C1503">
            <v>1686</v>
          </cell>
          <cell r="D1503" t="str">
            <v>3 - Poignée de tirage</v>
          </cell>
          <cell r="E1503" t="str">
            <v>Machine Accessories 3</v>
          </cell>
          <cell r="F1503">
            <v>0</v>
          </cell>
          <cell r="H1503" t="str">
            <v>PIECE</v>
          </cell>
          <cell r="I1503">
            <v>5</v>
          </cell>
          <cell r="J1503">
            <v>0</v>
          </cell>
          <cell r="K1503">
            <v>0</v>
          </cell>
          <cell r="L1503">
            <v>0</v>
          </cell>
          <cell r="M1503" t="str">
            <v>LF</v>
          </cell>
          <cell r="N1503">
            <v>1.0863360000000001E-2</v>
          </cell>
          <cell r="O1503">
            <v>5.7333333333333334</v>
          </cell>
        </row>
        <row r="1504">
          <cell r="A1504" t="str">
            <v>MODERN SPORTING</v>
          </cell>
          <cell r="B1504" t="str">
            <v>MD5045</v>
          </cell>
          <cell r="C1504">
            <v>1459</v>
          </cell>
          <cell r="D1504" t="str">
            <v>4 - Barre rowing tirage dorsal</v>
          </cell>
          <cell r="E1504" t="str">
            <v>Machine Accessories 4</v>
          </cell>
          <cell r="F1504" t="str">
            <v>38"</v>
          </cell>
          <cell r="H1504" t="str">
            <v>PIECE</v>
          </cell>
          <cell r="I1504">
            <v>13.5</v>
          </cell>
          <cell r="J1504">
            <v>0</v>
          </cell>
          <cell r="K1504">
            <v>0</v>
          </cell>
          <cell r="L1504">
            <v>0</v>
          </cell>
          <cell r="M1504" t="str">
            <v>LF</v>
          </cell>
          <cell r="N1504">
            <v>1.0863360000000001E-2</v>
          </cell>
          <cell r="O1504">
            <v>5.7333333333333334</v>
          </cell>
        </row>
        <row r="1505">
          <cell r="A1505" t="str">
            <v>MODERN SPORTING</v>
          </cell>
          <cell r="B1505" t="str">
            <v>MD5055</v>
          </cell>
          <cell r="C1505">
            <v>1457</v>
          </cell>
          <cell r="D1505" t="str">
            <v xml:space="preserve">5 - Barre Rowing Biceps Triceps </v>
          </cell>
          <cell r="E1505" t="str">
            <v xml:space="preserve">5 - Barre Rowing Biceps Triceps </v>
          </cell>
          <cell r="F1505">
            <v>0</v>
          </cell>
          <cell r="H1505" t="str">
            <v>PIECE</v>
          </cell>
          <cell r="I1505">
            <v>5.5</v>
          </cell>
          <cell r="J1505">
            <v>0</v>
          </cell>
          <cell r="K1505">
            <v>0</v>
          </cell>
          <cell r="L1505">
            <v>0</v>
          </cell>
          <cell r="M1505" t="str">
            <v>LF</v>
          </cell>
          <cell r="N1505">
            <v>1.0863360000000001E-2</v>
          </cell>
          <cell r="O1505">
            <v>5.7333333333333334</v>
          </cell>
        </row>
        <row r="1506">
          <cell r="A1506" t="str">
            <v>MODERN SPORTING</v>
          </cell>
          <cell r="B1506" t="str">
            <v>MD5050</v>
          </cell>
          <cell r="C1506">
            <v>1520</v>
          </cell>
          <cell r="D1506" t="str">
            <v>6 - Double Poignées Biceps Triceps</v>
          </cell>
          <cell r="E1506" t="str">
            <v>6 - Double Poignées Biceps Triceps</v>
          </cell>
          <cell r="F1506">
            <v>0</v>
          </cell>
          <cell r="H1506" t="str">
            <v>PIECE</v>
          </cell>
          <cell r="I1506">
            <v>8.67</v>
          </cell>
          <cell r="J1506">
            <v>0</v>
          </cell>
          <cell r="K1506">
            <v>0</v>
          </cell>
          <cell r="L1506">
            <v>0</v>
          </cell>
          <cell r="M1506" t="str">
            <v>LF</v>
          </cell>
          <cell r="N1506">
            <v>4.5794920634920633E-3</v>
          </cell>
          <cell r="O1506">
            <v>2.9365079365079363</v>
          </cell>
        </row>
        <row r="1507">
          <cell r="A1507" t="str">
            <v>MODERN SPORTING</v>
          </cell>
          <cell r="B1507" t="str">
            <v>MD5049</v>
          </cell>
          <cell r="C1507">
            <v>1519</v>
          </cell>
          <cell r="D1507" t="str">
            <v>7 - Barre triceps en V</v>
          </cell>
          <cell r="E1507" t="str">
            <v>Machine Accessories 7</v>
          </cell>
          <cell r="F1507">
            <v>0</v>
          </cell>
          <cell r="H1507" t="str">
            <v>PIECE</v>
          </cell>
          <cell r="I1507">
            <v>9.5</v>
          </cell>
          <cell r="J1507">
            <v>0</v>
          </cell>
          <cell r="K1507">
            <v>0</v>
          </cell>
          <cell r="L1507">
            <v>0</v>
          </cell>
          <cell r="M1507" t="str">
            <v>LF</v>
          </cell>
          <cell r="N1507">
            <v>4.5794920634920633E-3</v>
          </cell>
          <cell r="O1507">
            <v>2.9365079365079363</v>
          </cell>
        </row>
        <row r="1508">
          <cell r="A1508" t="str">
            <v>MODERN SPORTING</v>
          </cell>
          <cell r="B1508" t="str">
            <v>MD5048</v>
          </cell>
          <cell r="C1508">
            <v>1521</v>
          </cell>
          <cell r="D1508" t="str">
            <v>8 - Double Poignées Rowing Dorsal</v>
          </cell>
          <cell r="E1508" t="str">
            <v>8 - Double Poignées Rowing Dorsal</v>
          </cell>
          <cell r="F1508">
            <v>0</v>
          </cell>
          <cell r="H1508" t="str">
            <v>PIECE</v>
          </cell>
          <cell r="I1508">
            <v>9.83</v>
          </cell>
          <cell r="J1508">
            <v>0</v>
          </cell>
          <cell r="K1508">
            <v>0</v>
          </cell>
          <cell r="L1508">
            <v>0</v>
          </cell>
          <cell r="M1508" t="str">
            <v>LF</v>
          </cell>
          <cell r="N1508">
            <v>4.5794920634920633E-3</v>
          </cell>
          <cell r="O1508">
            <v>2.9365079365079363</v>
          </cell>
        </row>
        <row r="1509">
          <cell r="A1509" t="str">
            <v>MODERN SPORTING</v>
          </cell>
          <cell r="B1509" t="str">
            <v>MD5047</v>
          </cell>
          <cell r="C1509">
            <v>1517</v>
          </cell>
          <cell r="D1509" t="str">
            <v>9 - Triangle de tirage</v>
          </cell>
          <cell r="E1509" t="str">
            <v>Machine Accessories 9</v>
          </cell>
          <cell r="F1509">
            <v>0</v>
          </cell>
          <cell r="H1509" t="str">
            <v>PIECE</v>
          </cell>
          <cell r="I1509">
            <v>5.83</v>
          </cell>
          <cell r="J1509">
            <v>0</v>
          </cell>
          <cell r="K1509">
            <v>0</v>
          </cell>
          <cell r="L1509">
            <v>0</v>
          </cell>
          <cell r="M1509" t="str">
            <v>LF</v>
          </cell>
          <cell r="N1509">
            <v>1.0863360000000001E-2</v>
          </cell>
          <cell r="O1509">
            <v>5.7333333333333334</v>
          </cell>
        </row>
        <row r="1510">
          <cell r="A1510" t="str">
            <v>MODERN SPORTING</v>
          </cell>
          <cell r="B1510" t="str">
            <v>MD9023</v>
          </cell>
          <cell r="C1510">
            <v>2980</v>
          </cell>
          <cell r="D1510" t="str">
            <v>Ab Mat</v>
          </cell>
          <cell r="E1510" t="str">
            <v>Ab Mat</v>
          </cell>
          <cell r="F1510">
            <v>0</v>
          </cell>
          <cell r="H1510" t="str">
            <v>PIECE</v>
          </cell>
          <cell r="I1510">
            <v>2.95</v>
          </cell>
          <cell r="J1510">
            <v>0</v>
          </cell>
          <cell r="K1510">
            <v>0</v>
          </cell>
          <cell r="L1510">
            <v>0</v>
          </cell>
          <cell r="M1510" t="str">
            <v>LF</v>
          </cell>
          <cell r="N1510">
            <v>9.5759999999999994E-3</v>
          </cell>
          <cell r="O1510">
            <v>1.2</v>
          </cell>
        </row>
        <row r="1511">
          <cell r="A1511" t="str">
            <v>MODERN SPORTING</v>
          </cell>
          <cell r="B1511" t="str">
            <v>MD1402</v>
          </cell>
          <cell r="C1511">
            <v>1725</v>
          </cell>
          <cell r="D1511" t="str">
            <v>Ab Wheel</v>
          </cell>
          <cell r="E1511" t="str">
            <v>Exercice Wheel</v>
          </cell>
          <cell r="F1511">
            <v>0</v>
          </cell>
          <cell r="H1511" t="str">
            <v>PIECE</v>
          </cell>
          <cell r="I1511">
            <v>1.97</v>
          </cell>
          <cell r="J1511">
            <v>0</v>
          </cell>
          <cell r="K1511">
            <v>0</v>
          </cell>
          <cell r="L1511">
            <v>0</v>
          </cell>
          <cell r="M1511" t="str">
            <v>LF</v>
          </cell>
          <cell r="N1511">
            <v>2.6491500000000003E-3</v>
          </cell>
          <cell r="O1511">
            <v>0.6</v>
          </cell>
        </row>
        <row r="1512">
          <cell r="A1512" t="str">
            <v>MODERN SPORTING</v>
          </cell>
          <cell r="B1512" t="str">
            <v>MD1217</v>
          </cell>
          <cell r="C1512">
            <v>1430</v>
          </cell>
          <cell r="D1512" t="str">
            <v>Anneau Ballons</v>
          </cell>
          <cell r="E1512" t="str">
            <v>Ball Stacker</v>
          </cell>
          <cell r="F1512" t="str">
            <v>size:1370*127*0.4mm                              _x000D_Material:PVC</v>
          </cell>
          <cell r="H1512" t="str">
            <v>PIECE</v>
          </cell>
          <cell r="I1512">
            <v>1.1499999999999999</v>
          </cell>
          <cell r="J1512">
            <v>0</v>
          </cell>
          <cell r="K1512">
            <v>0</v>
          </cell>
          <cell r="L1512">
            <v>0</v>
          </cell>
          <cell r="M1512" t="str">
            <v>LF</v>
          </cell>
          <cell r="N1512">
            <v>1.9255424000000001E-3</v>
          </cell>
          <cell r="O1512">
            <v>0.32</v>
          </cell>
        </row>
        <row r="1513">
          <cell r="A1513" t="str">
            <v>MODERN SPORTING</v>
          </cell>
          <cell r="B1513" t="str">
            <v>MD1123</v>
          </cell>
          <cell r="C1513">
            <v>0</v>
          </cell>
          <cell r="D1513" t="str">
            <v>Anneau de Massage</v>
          </cell>
          <cell r="E1513" t="str">
            <v>Hand Grip</v>
          </cell>
          <cell r="F1513">
            <v>0</v>
          </cell>
          <cell r="H1513" t="str">
            <v>PIECE</v>
          </cell>
          <cell r="I1513">
            <v>0.67</v>
          </cell>
          <cell r="J1513">
            <v>0</v>
          </cell>
          <cell r="K1513">
            <v>0</v>
          </cell>
          <cell r="L1513">
            <v>0</v>
          </cell>
          <cell r="M1513" t="str">
            <v>LF</v>
          </cell>
          <cell r="N1513">
            <v>0</v>
          </cell>
          <cell r="O1513">
            <v>0</v>
          </cell>
        </row>
        <row r="1514">
          <cell r="A1514" t="str">
            <v>MODERN SPORTING</v>
          </cell>
          <cell r="B1514" t="str">
            <v>MD1352</v>
          </cell>
          <cell r="C1514">
            <v>2341</v>
          </cell>
          <cell r="D1514" t="str">
            <v>Anneaux Gym</v>
          </cell>
          <cell r="E1514" t="str">
            <v>Wooden Gym Ring</v>
          </cell>
          <cell r="F1514" t="str">
            <v xml:space="preserve">Insideφ17.5-Outsieφ23.5cm_x000D_Band:L4800*W25mm </v>
          </cell>
          <cell r="H1514" t="str">
            <v>PAIRE</v>
          </cell>
          <cell r="I1514">
            <v>17.21</v>
          </cell>
          <cell r="J1514">
            <v>0</v>
          </cell>
          <cell r="K1514">
            <v>0</v>
          </cell>
          <cell r="L1514">
            <v>0</v>
          </cell>
          <cell r="M1514" t="str">
            <v>LF</v>
          </cell>
          <cell r="N1514">
            <v>5.0543999999999997E-3</v>
          </cell>
          <cell r="O1514">
            <v>1.5</v>
          </cell>
        </row>
        <row r="1515">
          <cell r="A1515" t="str">
            <v>MODERN SPORTING</v>
          </cell>
          <cell r="B1515" t="str">
            <v>MD4040</v>
          </cell>
          <cell r="C1515">
            <v>0</v>
          </cell>
          <cell r="D1515" t="str">
            <v>Bague stop disques</v>
          </cell>
          <cell r="E1515" t="str">
            <v>Olympic Collar</v>
          </cell>
          <cell r="F1515">
            <v>0</v>
          </cell>
          <cell r="H1515" t="str">
            <v>PAIRE</v>
          </cell>
          <cell r="I1515">
            <v>1.8333333333333299</v>
          </cell>
          <cell r="J1515">
            <v>0</v>
          </cell>
          <cell r="K1515">
            <v>0</v>
          </cell>
          <cell r="L1515">
            <v>0</v>
          </cell>
          <cell r="M1515" t="str">
            <v>LF</v>
          </cell>
          <cell r="N1515">
            <v>0</v>
          </cell>
          <cell r="O1515">
            <v>0</v>
          </cell>
        </row>
        <row r="1516">
          <cell r="A1516" t="str">
            <v>MODERN SPORTING</v>
          </cell>
          <cell r="B1516" t="str">
            <v>MD4045</v>
          </cell>
          <cell r="C1516">
            <v>2363</v>
          </cell>
          <cell r="D1516" t="str">
            <v>Bague stop disques</v>
          </cell>
          <cell r="E1516" t="str">
            <v>Olympic Collar</v>
          </cell>
          <cell r="F1516">
            <v>0</v>
          </cell>
          <cell r="H1516" t="str">
            <v>PAIRE</v>
          </cell>
          <cell r="I1516">
            <v>1.64</v>
          </cell>
          <cell r="J1516">
            <v>0</v>
          </cell>
          <cell r="K1516">
            <v>0</v>
          </cell>
          <cell r="L1516">
            <v>0</v>
          </cell>
          <cell r="M1516" t="str">
            <v>LF</v>
          </cell>
          <cell r="N1516">
            <v>8.3951999999999996E-4</v>
          </cell>
          <cell r="O1516">
            <v>0.38</v>
          </cell>
        </row>
        <row r="1517">
          <cell r="A1517" t="str">
            <v>MODERN SPORTING</v>
          </cell>
          <cell r="B1517" t="str">
            <v>MD4046</v>
          </cell>
          <cell r="C1517" t="str">
            <v/>
          </cell>
          <cell r="D1517" t="str">
            <v>Bague stop disques NEW</v>
          </cell>
          <cell r="E1517" t="str">
            <v>Aluminium OP Collar</v>
          </cell>
          <cell r="F1517">
            <v>0</v>
          </cell>
          <cell r="H1517" t="str">
            <v>PAIRE</v>
          </cell>
          <cell r="I1517">
            <v>6.88</v>
          </cell>
          <cell r="J1517">
            <v>0</v>
          </cell>
          <cell r="K1517">
            <v>0</v>
          </cell>
          <cell r="L1517">
            <v>0</v>
          </cell>
          <cell r="M1517" t="str">
            <v>LF</v>
          </cell>
          <cell r="N1517">
            <v>0</v>
          </cell>
          <cell r="O1517">
            <v>0</v>
          </cell>
        </row>
        <row r="1518">
          <cell r="A1518" t="str">
            <v>MODERN SPORTING</v>
          </cell>
          <cell r="B1518" t="str">
            <v>MD1420</v>
          </cell>
          <cell r="C1518">
            <v>0</v>
          </cell>
          <cell r="D1518" t="str">
            <v>Balance Board</v>
          </cell>
          <cell r="E1518" t="str">
            <v>Balance Board</v>
          </cell>
          <cell r="F1518">
            <v>0</v>
          </cell>
          <cell r="H1518" t="str">
            <v>PIECE</v>
          </cell>
          <cell r="I1518">
            <v>2.79</v>
          </cell>
          <cell r="J1518">
            <v>0</v>
          </cell>
          <cell r="K1518">
            <v>0</v>
          </cell>
          <cell r="L1518">
            <v>0</v>
          </cell>
          <cell r="M1518" t="str">
            <v>LF</v>
          </cell>
          <cell r="N1518">
            <v>0</v>
          </cell>
          <cell r="O1518">
            <v>0</v>
          </cell>
        </row>
        <row r="1519">
          <cell r="A1519" t="str">
            <v>MODERN SPORTING</v>
          </cell>
          <cell r="B1519" t="str">
            <v>MD1423</v>
          </cell>
          <cell r="C1519">
            <v>1436</v>
          </cell>
          <cell r="D1519" t="str">
            <v>Balance Board Bois</v>
          </cell>
          <cell r="E1519" t="str">
            <v>Wooden Balance Board</v>
          </cell>
          <cell r="F1519" t="str">
            <v>40cm</v>
          </cell>
          <cell r="H1519" t="str">
            <v>PIECE</v>
          </cell>
          <cell r="I1519">
            <v>4.43</v>
          </cell>
          <cell r="J1519">
            <v>0</v>
          </cell>
          <cell r="K1519">
            <v>0</v>
          </cell>
          <cell r="L1519">
            <v>0</v>
          </cell>
          <cell r="M1519" t="str">
            <v>LF</v>
          </cell>
          <cell r="N1519">
            <v>1.66175E-2</v>
          </cell>
          <cell r="O1519">
            <v>1.6</v>
          </cell>
        </row>
        <row r="1520">
          <cell r="A1520" t="str">
            <v>MODERN SPORTING</v>
          </cell>
          <cell r="B1520" t="str">
            <v>MD1223</v>
          </cell>
          <cell r="C1520" t="str">
            <v/>
          </cell>
          <cell r="D1520" t="str">
            <v>Balles à réaction</v>
          </cell>
          <cell r="E1520" t="str">
            <v>Reaction Ball</v>
          </cell>
          <cell r="F1520" t="str">
            <v xml:space="preserve">Size: Dia 2.5"-6 bumps                               _x000D_Material:Rubber </v>
          </cell>
          <cell r="H1520" t="str">
            <v>PIECE</v>
          </cell>
          <cell r="I1520">
            <v>1.44</v>
          </cell>
          <cell r="J1520">
            <v>0</v>
          </cell>
          <cell r="K1520">
            <v>0</v>
          </cell>
          <cell r="L1520">
            <v>0</v>
          </cell>
          <cell r="M1520" t="str">
            <v>LF</v>
          </cell>
          <cell r="N1520">
            <v>0</v>
          </cell>
          <cell r="O1520">
            <v>0</v>
          </cell>
        </row>
        <row r="1521">
          <cell r="A1521" t="str">
            <v>MODERN SPORTING</v>
          </cell>
          <cell r="B1521" t="str">
            <v>MD1224</v>
          </cell>
          <cell r="C1521">
            <v>0</v>
          </cell>
          <cell r="D1521" t="str">
            <v>Balles hérissons 6cm</v>
          </cell>
          <cell r="E1521" t="str">
            <v>Massage Ball</v>
          </cell>
          <cell r="F1521" t="str">
            <v>6CM-40g</v>
          </cell>
          <cell r="H1521" t="str">
            <v>PIECE</v>
          </cell>
          <cell r="I1521">
            <v>0.17</v>
          </cell>
          <cell r="J1521">
            <v>0</v>
          </cell>
          <cell r="K1521">
            <v>0</v>
          </cell>
          <cell r="L1521">
            <v>0</v>
          </cell>
          <cell r="M1521" t="str">
            <v>LF</v>
          </cell>
          <cell r="N1521">
            <v>7.7760000000000004E-4</v>
          </cell>
          <cell r="O1521">
            <v>0.09</v>
          </cell>
        </row>
        <row r="1522">
          <cell r="A1522" t="str">
            <v>MODERN SPORTING</v>
          </cell>
          <cell r="B1522" t="str">
            <v>MD1224</v>
          </cell>
          <cell r="C1522">
            <v>0</v>
          </cell>
          <cell r="D1522" t="str">
            <v>Balles hérissons 7cm</v>
          </cell>
          <cell r="E1522" t="str">
            <v>Massage Ball</v>
          </cell>
          <cell r="F1522" t="str">
            <v>7CM-50g</v>
          </cell>
          <cell r="H1522" t="str">
            <v>PIECE</v>
          </cell>
          <cell r="I1522">
            <v>0.21</v>
          </cell>
          <cell r="J1522">
            <v>0</v>
          </cell>
          <cell r="K1522">
            <v>0</v>
          </cell>
          <cell r="L1522">
            <v>0</v>
          </cell>
          <cell r="M1522" t="str">
            <v>LF</v>
          </cell>
          <cell r="N1522">
            <v>7.7760000000000004E-4</v>
          </cell>
          <cell r="O1522">
            <v>0.09</v>
          </cell>
        </row>
        <row r="1523">
          <cell r="A1523" t="str">
            <v>MODERN SPORTING</v>
          </cell>
          <cell r="B1523" t="str">
            <v>MD1224</v>
          </cell>
          <cell r="C1523">
            <v>1438</v>
          </cell>
          <cell r="D1523" t="str">
            <v>Balles hérissons 8cm</v>
          </cell>
          <cell r="E1523" t="str">
            <v>Massage Ball</v>
          </cell>
          <cell r="F1523" t="str">
            <v>8CM-80g</v>
          </cell>
          <cell r="H1523" t="str">
            <v>PIECE</v>
          </cell>
          <cell r="I1523">
            <v>0.33</v>
          </cell>
          <cell r="J1523">
            <v>0</v>
          </cell>
          <cell r="K1523">
            <v>0</v>
          </cell>
          <cell r="L1523">
            <v>0</v>
          </cell>
          <cell r="M1523" t="str">
            <v>LF</v>
          </cell>
          <cell r="N1523">
            <v>6.1739999999999994E-4</v>
          </cell>
          <cell r="O1523">
            <v>0.08</v>
          </cell>
        </row>
        <row r="1524">
          <cell r="A1524" t="str">
            <v>MODERN SPORTING</v>
          </cell>
          <cell r="B1524" t="str">
            <v>MD1224</v>
          </cell>
          <cell r="C1524">
            <v>0</v>
          </cell>
          <cell r="D1524" t="str">
            <v>Balles hérissons 9cm</v>
          </cell>
          <cell r="E1524" t="str">
            <v>Massage Ball</v>
          </cell>
          <cell r="F1524" t="str">
            <v>9CM-95g</v>
          </cell>
          <cell r="H1524" t="str">
            <v>PIECE</v>
          </cell>
          <cell r="I1524">
            <v>0.38</v>
          </cell>
          <cell r="J1524">
            <v>0</v>
          </cell>
          <cell r="K1524">
            <v>0</v>
          </cell>
          <cell r="L1524">
            <v>0</v>
          </cell>
          <cell r="M1524" t="str">
            <v>LF</v>
          </cell>
          <cell r="N1524">
            <v>7.7760000000000004E-4</v>
          </cell>
          <cell r="O1524">
            <v>0.09</v>
          </cell>
        </row>
        <row r="1525">
          <cell r="A1525" t="str">
            <v>MODERN SPORTING</v>
          </cell>
          <cell r="B1525" t="str">
            <v>MD1224</v>
          </cell>
          <cell r="C1525">
            <v>0</v>
          </cell>
          <cell r="D1525" t="str">
            <v>Balles hérissons</v>
          </cell>
          <cell r="E1525" t="str">
            <v>Massage ball</v>
          </cell>
          <cell r="F1525" t="str">
            <v>7cm</v>
          </cell>
          <cell r="H1525" t="str">
            <v>PIECE</v>
          </cell>
          <cell r="I1525">
            <v>0.5</v>
          </cell>
          <cell r="J1525">
            <v>0</v>
          </cell>
          <cell r="K1525">
            <v>0</v>
          </cell>
          <cell r="L1525">
            <v>0</v>
          </cell>
          <cell r="M1525" t="str">
            <v>LF</v>
          </cell>
          <cell r="N1525">
            <v>0</v>
          </cell>
          <cell r="O1525">
            <v>0</v>
          </cell>
        </row>
        <row r="1526">
          <cell r="A1526" t="str">
            <v>MODERN SPORTING</v>
          </cell>
          <cell r="B1526" t="str">
            <v>MD1202</v>
          </cell>
          <cell r="C1526">
            <v>1439</v>
          </cell>
          <cell r="D1526" t="str">
            <v>Balles lestées</v>
          </cell>
          <cell r="E1526" t="str">
            <v>Weighted ball</v>
          </cell>
          <cell r="F1526" t="str">
            <v>2x0,5kgs</v>
          </cell>
          <cell r="H1526" t="str">
            <v>PAIRE</v>
          </cell>
          <cell r="I1526">
            <v>1.32</v>
          </cell>
          <cell r="J1526">
            <v>0</v>
          </cell>
          <cell r="K1526">
            <v>0</v>
          </cell>
          <cell r="L1526">
            <v>0</v>
          </cell>
          <cell r="M1526" t="str">
            <v>LF</v>
          </cell>
          <cell r="N1526">
            <v>7.4879999999999999E-3</v>
          </cell>
          <cell r="O1526">
            <v>0.53</v>
          </cell>
        </row>
        <row r="1527">
          <cell r="A1527" t="str">
            <v>MODERN SPORTING</v>
          </cell>
          <cell r="B1527" t="str">
            <v>MD1202</v>
          </cell>
          <cell r="C1527">
            <v>1441</v>
          </cell>
          <cell r="D1527" t="str">
            <v>Balles lestées</v>
          </cell>
          <cell r="E1527" t="str">
            <v>Weighted ball</v>
          </cell>
          <cell r="F1527" t="str">
            <v>2x0,5kgs</v>
          </cell>
          <cell r="H1527" t="str">
            <v>PAIRE</v>
          </cell>
          <cell r="I1527">
            <v>1.48</v>
          </cell>
          <cell r="J1527">
            <v>0</v>
          </cell>
          <cell r="K1527">
            <v>0</v>
          </cell>
          <cell r="L1527">
            <v>0</v>
          </cell>
          <cell r="M1527" t="str">
            <v>LF</v>
          </cell>
          <cell r="N1527">
            <v>5.7120000000000001E-3</v>
          </cell>
          <cell r="O1527">
            <v>1.1000000000000001</v>
          </cell>
        </row>
        <row r="1528">
          <cell r="A1528" t="str">
            <v>MODERN SPORTING</v>
          </cell>
          <cell r="B1528" t="str">
            <v>MD1202</v>
          </cell>
          <cell r="C1528">
            <v>1440</v>
          </cell>
          <cell r="D1528" t="str">
            <v>Balles lestées</v>
          </cell>
          <cell r="E1528" t="str">
            <v>Weighted ball</v>
          </cell>
          <cell r="F1528" t="str">
            <v>2x0,5kgs</v>
          </cell>
          <cell r="H1528" t="str">
            <v>PAIRE</v>
          </cell>
          <cell r="I1528">
            <v>1.7</v>
          </cell>
          <cell r="J1528">
            <v>0</v>
          </cell>
          <cell r="K1528">
            <v>0</v>
          </cell>
          <cell r="L1528">
            <v>0</v>
          </cell>
          <cell r="M1528" t="str">
            <v>LF</v>
          </cell>
          <cell r="N1528">
            <v>8.1599999999999989E-3</v>
          </cell>
          <cell r="O1528">
            <v>3.166666666666667</v>
          </cell>
        </row>
        <row r="1529">
          <cell r="A1529" t="str">
            <v>MODERN SPORTING</v>
          </cell>
          <cell r="B1529" t="str">
            <v>MD1202</v>
          </cell>
          <cell r="C1529">
            <v>0</v>
          </cell>
          <cell r="D1529" t="str">
            <v>Balles lestées</v>
          </cell>
          <cell r="E1529" t="str">
            <v>Weighted ball</v>
          </cell>
          <cell r="F1529" t="str">
            <v>2x0,5kgs</v>
          </cell>
          <cell r="H1529" t="str">
            <v>PAIRE</v>
          </cell>
          <cell r="I1529">
            <v>1.9</v>
          </cell>
          <cell r="J1529">
            <v>0</v>
          </cell>
          <cell r="K1529">
            <v>0</v>
          </cell>
          <cell r="L1529">
            <v>0</v>
          </cell>
          <cell r="M1529" t="str">
            <v>LF</v>
          </cell>
          <cell r="N1529">
            <v>0</v>
          </cell>
          <cell r="O1529">
            <v>0</v>
          </cell>
        </row>
        <row r="1530">
          <cell r="A1530" t="str">
            <v>MODERN SPORTING</v>
          </cell>
          <cell r="B1530" t="str">
            <v>MD1202</v>
          </cell>
          <cell r="C1530" t="str">
            <v/>
          </cell>
          <cell r="D1530" t="str">
            <v>Balles lestées</v>
          </cell>
          <cell r="E1530" t="str">
            <v>Weighted ball</v>
          </cell>
          <cell r="F1530" t="str">
            <v>2x0,5kgs</v>
          </cell>
          <cell r="H1530" t="str">
            <v>PAIRE</v>
          </cell>
          <cell r="I1530">
            <v>2.52</v>
          </cell>
          <cell r="J1530">
            <v>0</v>
          </cell>
          <cell r="K1530">
            <v>0</v>
          </cell>
          <cell r="L1530">
            <v>0</v>
          </cell>
          <cell r="M1530" t="str">
            <v>LF</v>
          </cell>
          <cell r="N1530">
            <v>0</v>
          </cell>
          <cell r="O1530">
            <v>0</v>
          </cell>
        </row>
        <row r="1531">
          <cell r="A1531" t="str">
            <v>MODERN SPORTING</v>
          </cell>
          <cell r="B1531" t="str">
            <v>MD1202</v>
          </cell>
          <cell r="C1531" t="str">
            <v/>
          </cell>
          <cell r="D1531" t="str">
            <v>Balles lestées</v>
          </cell>
          <cell r="E1531" t="str">
            <v>Weighted ball</v>
          </cell>
          <cell r="F1531" t="str">
            <v>2x0,5kgs</v>
          </cell>
          <cell r="H1531" t="str">
            <v>PAIRE</v>
          </cell>
          <cell r="I1531">
            <v>2.98</v>
          </cell>
          <cell r="J1531">
            <v>0</v>
          </cell>
          <cell r="K1531">
            <v>0</v>
          </cell>
          <cell r="L1531">
            <v>0</v>
          </cell>
          <cell r="M1531" t="str">
            <v>LF</v>
          </cell>
          <cell r="N1531">
            <v>0</v>
          </cell>
          <cell r="O1531">
            <v>0</v>
          </cell>
        </row>
        <row r="1532">
          <cell r="A1532" t="str">
            <v>MODERN SPORTING</v>
          </cell>
          <cell r="B1532" t="str">
            <v>MD1202</v>
          </cell>
          <cell r="C1532" t="str">
            <v/>
          </cell>
          <cell r="D1532" t="str">
            <v>Balles lestées</v>
          </cell>
          <cell r="E1532" t="str">
            <v>Weighted ball</v>
          </cell>
          <cell r="F1532" t="str">
            <v>2x0,5kgs</v>
          </cell>
          <cell r="H1532" t="str">
            <v>PAIRE</v>
          </cell>
          <cell r="I1532">
            <v>3.44</v>
          </cell>
          <cell r="J1532">
            <v>0</v>
          </cell>
          <cell r="K1532">
            <v>0</v>
          </cell>
          <cell r="L1532">
            <v>0</v>
          </cell>
          <cell r="M1532" t="str">
            <v>LF</v>
          </cell>
          <cell r="N1532">
            <v>0</v>
          </cell>
          <cell r="O1532">
            <v>0</v>
          </cell>
        </row>
        <row r="1533">
          <cell r="A1533" t="str">
            <v>MODERN SPORTING</v>
          </cell>
          <cell r="B1533" t="str">
            <v>MD1602</v>
          </cell>
          <cell r="C1533">
            <v>0</v>
          </cell>
          <cell r="D1533" t="str">
            <v>Bandes lestées</v>
          </cell>
          <cell r="E1533" t="str">
            <v>Fashion Weights</v>
          </cell>
          <cell r="F1533" t="str">
            <v>0,75Kg x 2</v>
          </cell>
          <cell r="H1533" t="str">
            <v>PIECE</v>
          </cell>
          <cell r="I1533">
            <v>1.71</v>
          </cell>
          <cell r="J1533">
            <v>0</v>
          </cell>
          <cell r="K1533">
            <v>0</v>
          </cell>
          <cell r="L1533">
            <v>0</v>
          </cell>
          <cell r="M1533" t="str">
            <v>LF</v>
          </cell>
          <cell r="N1533">
            <v>0</v>
          </cell>
          <cell r="O1533">
            <v>0</v>
          </cell>
        </row>
        <row r="1534">
          <cell r="A1534" t="str">
            <v>MODERN SPORTING</v>
          </cell>
          <cell r="B1534" t="str">
            <v>MD1602</v>
          </cell>
          <cell r="C1534">
            <v>0</v>
          </cell>
          <cell r="D1534" t="str">
            <v>Bandes lestées</v>
          </cell>
          <cell r="E1534" t="str">
            <v>Fashion Weights</v>
          </cell>
          <cell r="F1534" t="str">
            <v>0,75Kg x 2</v>
          </cell>
          <cell r="H1534" t="str">
            <v>PIECE</v>
          </cell>
          <cell r="I1534">
            <v>2.39</v>
          </cell>
          <cell r="J1534">
            <v>0</v>
          </cell>
          <cell r="K1534">
            <v>0</v>
          </cell>
          <cell r="L1534">
            <v>0</v>
          </cell>
          <cell r="M1534" t="str">
            <v>LF</v>
          </cell>
          <cell r="N1534">
            <v>0</v>
          </cell>
          <cell r="O1534">
            <v>0</v>
          </cell>
        </row>
        <row r="1535">
          <cell r="A1535" t="str">
            <v>MODERN SPORTING</v>
          </cell>
          <cell r="B1535" t="str">
            <v>MD1602</v>
          </cell>
          <cell r="C1535">
            <v>0</v>
          </cell>
          <cell r="D1535" t="str">
            <v>Bandes lestées</v>
          </cell>
          <cell r="E1535" t="str">
            <v>Fashion Weights</v>
          </cell>
          <cell r="F1535" t="str">
            <v>0,75Kg x 2</v>
          </cell>
          <cell r="H1535" t="str">
            <v>PIECE</v>
          </cell>
          <cell r="I1535">
            <v>2.89</v>
          </cell>
          <cell r="J1535">
            <v>0</v>
          </cell>
          <cell r="K1535">
            <v>0</v>
          </cell>
          <cell r="L1535">
            <v>0</v>
          </cell>
          <cell r="M1535" t="str">
            <v>LF</v>
          </cell>
          <cell r="N1535">
            <v>0</v>
          </cell>
          <cell r="O1535">
            <v>0</v>
          </cell>
        </row>
        <row r="1536">
          <cell r="A1536" t="str">
            <v>MODERN SPORTING</v>
          </cell>
          <cell r="B1536" t="str">
            <v>MD1602</v>
          </cell>
          <cell r="C1536" t="str">
            <v/>
          </cell>
          <cell r="D1536" t="str">
            <v>Bandes lestées</v>
          </cell>
          <cell r="E1536" t="str">
            <v>Fashion Weights</v>
          </cell>
          <cell r="F1536" t="str">
            <v>0,75Kg x 2</v>
          </cell>
          <cell r="H1536" t="str">
            <v>PIECE</v>
          </cell>
          <cell r="I1536">
            <v>4.5999999999999996</v>
          </cell>
          <cell r="J1536">
            <v>0</v>
          </cell>
          <cell r="K1536">
            <v>0</v>
          </cell>
          <cell r="L1536">
            <v>0</v>
          </cell>
          <cell r="M1536" t="str">
            <v>LF</v>
          </cell>
          <cell r="N1536">
            <v>0</v>
          </cell>
          <cell r="O1536">
            <v>0</v>
          </cell>
        </row>
        <row r="1537">
          <cell r="A1537" t="str">
            <v>MODERN SPORTING</v>
          </cell>
          <cell r="B1537" t="str">
            <v>MD1607</v>
          </cell>
          <cell r="C1537">
            <v>2902</v>
          </cell>
          <cell r="D1537" t="str">
            <v>Bandes lestées</v>
          </cell>
          <cell r="E1537" t="str">
            <v>Fashion Weights</v>
          </cell>
          <cell r="F1537" t="str">
            <v>0,75Kg x 2</v>
          </cell>
          <cell r="H1537" t="str">
            <v>PIECE</v>
          </cell>
          <cell r="I1537">
            <v>2.81</v>
          </cell>
          <cell r="J1537">
            <v>0</v>
          </cell>
          <cell r="K1537">
            <v>0</v>
          </cell>
          <cell r="L1537">
            <v>0</v>
          </cell>
          <cell r="M1537" t="str">
            <v>LF</v>
          </cell>
          <cell r="N1537">
            <v>1.7296E-3</v>
          </cell>
          <cell r="O1537">
            <v>1.05</v>
          </cell>
        </row>
        <row r="1538">
          <cell r="A1538" t="str">
            <v>MODERN SPORTING</v>
          </cell>
          <cell r="B1538" t="str">
            <v>MD1607</v>
          </cell>
          <cell r="C1538">
            <v>1450</v>
          </cell>
          <cell r="D1538" t="str">
            <v>Bandes lestées</v>
          </cell>
          <cell r="E1538" t="str">
            <v>Fashion Weights</v>
          </cell>
          <cell r="F1538" t="str">
            <v>0,75Kg x 2</v>
          </cell>
          <cell r="H1538" t="str">
            <v>PIECE</v>
          </cell>
          <cell r="I1538">
            <v>3.82</v>
          </cell>
          <cell r="J1538">
            <v>0</v>
          </cell>
          <cell r="K1538">
            <v>0</v>
          </cell>
          <cell r="L1538">
            <v>0</v>
          </cell>
          <cell r="M1538" t="str">
            <v>LF</v>
          </cell>
          <cell r="N1538">
            <v>3.7439999999999999E-3</v>
          </cell>
          <cell r="O1538">
            <v>2.1</v>
          </cell>
        </row>
        <row r="1539">
          <cell r="A1539" t="str">
            <v>MODERN SPORTING</v>
          </cell>
          <cell r="B1539" t="str">
            <v>MD1607</v>
          </cell>
          <cell r="C1539" t="str">
            <v/>
          </cell>
          <cell r="D1539" t="str">
            <v>Bandes lestées</v>
          </cell>
          <cell r="E1539" t="str">
            <v>Fashion Weights</v>
          </cell>
          <cell r="F1539" t="str">
            <v>0,75Kg x 2</v>
          </cell>
          <cell r="H1539" t="str">
            <v>PIECE</v>
          </cell>
          <cell r="I1539">
            <v>4.42</v>
          </cell>
          <cell r="J1539">
            <v>0</v>
          </cell>
          <cell r="K1539">
            <v>0</v>
          </cell>
          <cell r="L1539">
            <v>0</v>
          </cell>
          <cell r="M1539" t="str">
            <v>LF</v>
          </cell>
          <cell r="N1539">
            <v>0</v>
          </cell>
          <cell r="O1539">
            <v>0</v>
          </cell>
        </row>
        <row r="1540">
          <cell r="A1540" t="str">
            <v>MODERN SPORTING</v>
          </cell>
          <cell r="B1540" t="str">
            <v>MD1607</v>
          </cell>
          <cell r="C1540" t="str">
            <v/>
          </cell>
          <cell r="D1540" t="str">
            <v>Bandes lestées</v>
          </cell>
          <cell r="E1540" t="str">
            <v>Fashion Weights</v>
          </cell>
          <cell r="F1540" t="str">
            <v>0,75Kg x 2</v>
          </cell>
          <cell r="H1540" t="str">
            <v>PIECE</v>
          </cell>
          <cell r="I1540">
            <v>6.37</v>
          </cell>
          <cell r="J1540">
            <v>0</v>
          </cell>
          <cell r="K1540">
            <v>0</v>
          </cell>
          <cell r="L1540">
            <v>0</v>
          </cell>
          <cell r="M1540" t="str">
            <v>LF</v>
          </cell>
          <cell r="N1540">
            <v>0</v>
          </cell>
          <cell r="O1540">
            <v>0</v>
          </cell>
        </row>
        <row r="1541">
          <cell r="A1541" t="str">
            <v>MODERN SPORTING</v>
          </cell>
          <cell r="B1541" t="str">
            <v>MD1607</v>
          </cell>
          <cell r="C1541" t="str">
            <v/>
          </cell>
          <cell r="D1541" t="str">
            <v>Bandes lestées</v>
          </cell>
          <cell r="E1541" t="str">
            <v>Fashion Weights</v>
          </cell>
          <cell r="F1541" t="str">
            <v>0,75Kg x 2</v>
          </cell>
          <cell r="H1541" t="str">
            <v>PIECE</v>
          </cell>
          <cell r="I1541">
            <v>7.26</v>
          </cell>
          <cell r="J1541">
            <v>0</v>
          </cell>
          <cell r="K1541">
            <v>0</v>
          </cell>
          <cell r="L1541">
            <v>0</v>
          </cell>
          <cell r="M1541" t="str">
            <v>LF</v>
          </cell>
          <cell r="N1541">
            <v>0</v>
          </cell>
          <cell r="O1541">
            <v>0</v>
          </cell>
        </row>
        <row r="1542">
          <cell r="A1542" t="str">
            <v>MODERN SPORTING</v>
          </cell>
          <cell r="B1542" t="str">
            <v>MD1617</v>
          </cell>
          <cell r="C1542">
            <v>1451</v>
          </cell>
          <cell r="D1542" t="str">
            <v>Bandes lestées</v>
          </cell>
          <cell r="E1542" t="str">
            <v>Fashion Weights</v>
          </cell>
          <cell r="F1542" t="str">
            <v>0,75Kg x 2</v>
          </cell>
          <cell r="H1542" t="str">
            <v>PIECE</v>
          </cell>
          <cell r="I1542">
            <v>2.71</v>
          </cell>
          <cell r="J1542">
            <v>0</v>
          </cell>
          <cell r="K1542">
            <v>0</v>
          </cell>
          <cell r="L1542">
            <v>0</v>
          </cell>
          <cell r="M1542" t="str">
            <v>LF</v>
          </cell>
          <cell r="N1542">
            <v>8.0499999999999994E-4</v>
          </cell>
          <cell r="O1542">
            <v>1.05</v>
          </cell>
        </row>
        <row r="1543">
          <cell r="A1543" t="str">
            <v>MODERN SPORTING</v>
          </cell>
          <cell r="B1543" t="str">
            <v>MD1617</v>
          </cell>
          <cell r="C1543" t="str">
            <v/>
          </cell>
          <cell r="D1543" t="str">
            <v>Bandes lestées</v>
          </cell>
          <cell r="E1543" t="str">
            <v>Fashion Weights</v>
          </cell>
          <cell r="F1543" t="str">
            <v>0,75Kg x 2</v>
          </cell>
          <cell r="H1543" t="str">
            <v>PIECE</v>
          </cell>
          <cell r="I1543">
            <v>3.9</v>
          </cell>
          <cell r="J1543">
            <v>0</v>
          </cell>
          <cell r="K1543">
            <v>0</v>
          </cell>
          <cell r="L1543">
            <v>0</v>
          </cell>
          <cell r="M1543" t="str">
            <v>LF</v>
          </cell>
          <cell r="N1543">
            <v>0</v>
          </cell>
          <cell r="O1543">
            <v>0</v>
          </cell>
        </row>
        <row r="1544">
          <cell r="A1544" t="str">
            <v>MODERN SPORTING</v>
          </cell>
          <cell r="B1544" t="str">
            <v>MD4102</v>
          </cell>
          <cell r="C1544">
            <v>1452</v>
          </cell>
          <cell r="D1544" t="str">
            <v>Barre curl EZ</v>
          </cell>
          <cell r="E1544" t="str">
            <v>Olympic EZ Curl Bar</v>
          </cell>
          <cell r="F1544">
            <v>0</v>
          </cell>
          <cell r="H1544" t="str">
            <v>PIECE</v>
          </cell>
          <cell r="I1544">
            <v>45.91</v>
          </cell>
          <cell r="J1544">
            <v>0</v>
          </cell>
          <cell r="K1544">
            <v>0</v>
          </cell>
          <cell r="L1544">
            <v>0</v>
          </cell>
          <cell r="M1544" t="str">
            <v>LF</v>
          </cell>
          <cell r="N1544">
            <v>1.2E-2</v>
          </cell>
          <cell r="O1544">
            <v>10.5</v>
          </cell>
        </row>
        <row r="1545">
          <cell r="A1545" t="str">
            <v>MODERN SPORTING</v>
          </cell>
          <cell r="B1545" t="str">
            <v>MD1127</v>
          </cell>
          <cell r="C1545">
            <v>0</v>
          </cell>
          <cell r="D1545" t="str">
            <v>Barres lestées</v>
          </cell>
          <cell r="E1545" t="str">
            <v>Sculpting Bar</v>
          </cell>
          <cell r="F1545" t="str">
            <v>1Kg</v>
          </cell>
          <cell r="H1545" t="str">
            <v>PIECE</v>
          </cell>
          <cell r="I1545">
            <v>3.75</v>
          </cell>
          <cell r="J1545">
            <v>0</v>
          </cell>
          <cell r="K1545">
            <v>0</v>
          </cell>
          <cell r="L1545">
            <v>0</v>
          </cell>
          <cell r="M1545" t="str">
            <v>LF</v>
          </cell>
          <cell r="N1545">
            <v>0</v>
          </cell>
          <cell r="O1545">
            <v>0</v>
          </cell>
        </row>
        <row r="1546">
          <cell r="A1546" t="str">
            <v>MODERN SPORTING</v>
          </cell>
          <cell r="B1546" t="str">
            <v>MD1127</v>
          </cell>
          <cell r="C1546">
            <v>0</v>
          </cell>
          <cell r="D1546" t="str">
            <v>Barres lestées</v>
          </cell>
          <cell r="E1546" t="str">
            <v>Sculpting Bar</v>
          </cell>
          <cell r="F1546" t="str">
            <v>1Kg</v>
          </cell>
          <cell r="H1546" t="str">
            <v>PIECE</v>
          </cell>
          <cell r="I1546">
            <v>4.7699999999999996</v>
          </cell>
          <cell r="J1546">
            <v>0</v>
          </cell>
          <cell r="K1546">
            <v>0</v>
          </cell>
          <cell r="L1546">
            <v>0</v>
          </cell>
          <cell r="M1546" t="str">
            <v>LF</v>
          </cell>
          <cell r="N1546">
            <v>0</v>
          </cell>
          <cell r="O1546">
            <v>0</v>
          </cell>
        </row>
        <row r="1547">
          <cell r="A1547" t="str">
            <v>MODERN SPORTING</v>
          </cell>
          <cell r="B1547" t="str">
            <v>MD1127</v>
          </cell>
          <cell r="C1547">
            <v>0</v>
          </cell>
          <cell r="D1547" t="str">
            <v>Barres lestées</v>
          </cell>
          <cell r="E1547" t="str">
            <v>Sculpting Bar</v>
          </cell>
          <cell r="F1547" t="str">
            <v>1Kg</v>
          </cell>
          <cell r="H1547" t="str">
            <v>PIECE</v>
          </cell>
          <cell r="I1547">
            <v>6.07</v>
          </cell>
          <cell r="J1547">
            <v>0</v>
          </cell>
          <cell r="K1547">
            <v>0</v>
          </cell>
          <cell r="L1547">
            <v>0</v>
          </cell>
          <cell r="M1547" t="str">
            <v>LF</v>
          </cell>
          <cell r="N1547">
            <v>0</v>
          </cell>
          <cell r="O1547">
            <v>0</v>
          </cell>
        </row>
        <row r="1548">
          <cell r="A1548" t="str">
            <v>MODERN SPORTING</v>
          </cell>
          <cell r="B1548" t="str">
            <v>MD1127</v>
          </cell>
          <cell r="C1548">
            <v>0</v>
          </cell>
          <cell r="D1548" t="str">
            <v>Barres lestées</v>
          </cell>
          <cell r="E1548" t="str">
            <v>Sculpting Bar</v>
          </cell>
          <cell r="F1548" t="str">
            <v>1Kg</v>
          </cell>
          <cell r="H1548" t="str">
            <v>PIECE</v>
          </cell>
          <cell r="I1548">
            <v>7.37</v>
          </cell>
          <cell r="J1548">
            <v>0</v>
          </cell>
          <cell r="K1548">
            <v>0</v>
          </cell>
          <cell r="L1548">
            <v>0</v>
          </cell>
          <cell r="M1548" t="str">
            <v>LF</v>
          </cell>
          <cell r="N1548">
            <v>0</v>
          </cell>
          <cell r="O1548">
            <v>0</v>
          </cell>
        </row>
        <row r="1549">
          <cell r="A1549" t="str">
            <v>MODERN SPORTING</v>
          </cell>
          <cell r="B1549" t="str">
            <v>MD1127</v>
          </cell>
          <cell r="C1549">
            <v>0</v>
          </cell>
          <cell r="D1549" t="str">
            <v>Barres lestées</v>
          </cell>
          <cell r="E1549" t="str">
            <v>Sculpting Bar</v>
          </cell>
          <cell r="F1549" t="str">
            <v>1Kg</v>
          </cell>
          <cell r="H1549" t="str">
            <v>PIECE</v>
          </cell>
          <cell r="I1549">
            <v>8.48</v>
          </cell>
          <cell r="J1549">
            <v>0</v>
          </cell>
          <cell r="K1549">
            <v>0</v>
          </cell>
          <cell r="L1549">
            <v>0</v>
          </cell>
          <cell r="M1549" t="str">
            <v>LF</v>
          </cell>
          <cell r="N1549">
            <v>0</v>
          </cell>
          <cell r="O1549">
            <v>0</v>
          </cell>
        </row>
        <row r="1550">
          <cell r="A1550" t="str">
            <v>MODERN SPORTING</v>
          </cell>
          <cell r="B1550" t="str">
            <v>MD1127</v>
          </cell>
          <cell r="C1550" t="str">
            <v/>
          </cell>
          <cell r="D1550" t="str">
            <v>Barres lestées</v>
          </cell>
          <cell r="E1550" t="str">
            <v>Sculpting Bar</v>
          </cell>
          <cell r="F1550" t="str">
            <v>1Kg</v>
          </cell>
          <cell r="H1550" t="str">
            <v>PIECE</v>
          </cell>
          <cell r="I1550">
            <v>9.6999999999999993</v>
          </cell>
          <cell r="J1550">
            <v>0</v>
          </cell>
          <cell r="K1550">
            <v>0</v>
          </cell>
          <cell r="L1550">
            <v>0</v>
          </cell>
          <cell r="M1550" t="str">
            <v>LF</v>
          </cell>
          <cell r="N1550">
            <v>0</v>
          </cell>
          <cell r="O1550">
            <v>0</v>
          </cell>
        </row>
        <row r="1551">
          <cell r="A1551" t="str">
            <v>MODERN SPORTING</v>
          </cell>
          <cell r="B1551" t="str">
            <v>MD1127</v>
          </cell>
          <cell r="C1551" t="str">
            <v/>
          </cell>
          <cell r="D1551" t="str">
            <v>Barres lestées</v>
          </cell>
          <cell r="E1551" t="str">
            <v>Sculpting Bar</v>
          </cell>
          <cell r="F1551" t="str">
            <v>1Kg</v>
          </cell>
          <cell r="H1551" t="str">
            <v>PIECE</v>
          </cell>
          <cell r="I1551">
            <v>11.45</v>
          </cell>
          <cell r="J1551">
            <v>0</v>
          </cell>
          <cell r="K1551">
            <v>0</v>
          </cell>
          <cell r="L1551">
            <v>0</v>
          </cell>
          <cell r="M1551" t="str">
            <v>LF</v>
          </cell>
          <cell r="N1551">
            <v>0</v>
          </cell>
          <cell r="O1551">
            <v>0</v>
          </cell>
        </row>
        <row r="1552">
          <cell r="A1552" t="str">
            <v>MODERN SPORTING</v>
          </cell>
          <cell r="B1552" t="str">
            <v>MD6802</v>
          </cell>
          <cell r="C1552">
            <v>2021</v>
          </cell>
          <cell r="D1552" t="str">
            <v>Barres parrallèles</v>
          </cell>
          <cell r="E1552" t="str">
            <v>Equalizer Bar</v>
          </cell>
          <cell r="F1552" t="str">
            <v>MainTube:D50x2mm,42x2mm</v>
          </cell>
          <cell r="H1552" t="str">
            <v>PIECE</v>
          </cell>
          <cell r="I1552">
            <v>25.83</v>
          </cell>
          <cell r="J1552">
            <v>0</v>
          </cell>
          <cell r="K1552">
            <v>0</v>
          </cell>
          <cell r="L1552">
            <v>0</v>
          </cell>
          <cell r="M1552" t="str">
            <v>LF</v>
          </cell>
          <cell r="N1552">
            <v>0</v>
          </cell>
          <cell r="O1552">
            <v>0</v>
          </cell>
        </row>
        <row r="1553">
          <cell r="A1553" t="str">
            <v>MODERN SPORTING</v>
          </cell>
          <cell r="B1553" t="str">
            <v>MD1424</v>
          </cell>
          <cell r="C1553">
            <v>1460</v>
          </cell>
          <cell r="D1553" t="str">
            <v>Base à picots</v>
          </cell>
          <cell r="E1553" t="str">
            <v>Balance Disc</v>
          </cell>
          <cell r="F1553">
            <v>0</v>
          </cell>
          <cell r="H1553" t="str">
            <v>PIECE</v>
          </cell>
          <cell r="I1553">
            <v>3.11</v>
          </cell>
          <cell r="J1553">
            <v>0</v>
          </cell>
          <cell r="K1553">
            <v>0</v>
          </cell>
          <cell r="L1553">
            <v>0</v>
          </cell>
          <cell r="M1553" t="str">
            <v>LF</v>
          </cell>
          <cell r="N1553">
            <v>9.5303999999999996E-3</v>
          </cell>
          <cell r="O1553">
            <v>1.2</v>
          </cell>
        </row>
        <row r="1554">
          <cell r="A1554" t="str">
            <v>MODERN SPORTING</v>
          </cell>
          <cell r="B1554" t="str">
            <v>MD1430</v>
          </cell>
          <cell r="C1554">
            <v>1462</v>
          </cell>
          <cell r="D1554" t="str">
            <v>Bloc Proprioception</v>
          </cell>
          <cell r="E1554" t="str">
            <v>Balance Pad</v>
          </cell>
          <cell r="F1554" t="str">
            <v>48*38*6cm</v>
          </cell>
          <cell r="H1554" t="str">
            <v>PIECE</v>
          </cell>
          <cell r="I1554">
            <v>10.33</v>
          </cell>
          <cell r="J1554">
            <v>0</v>
          </cell>
          <cell r="K1554">
            <v>0</v>
          </cell>
          <cell r="L1554">
            <v>0</v>
          </cell>
          <cell r="M1554" t="str">
            <v>LF</v>
          </cell>
          <cell r="N1554">
            <v>8.2559999999999995E-3</v>
          </cell>
          <cell r="O1554">
            <v>0.6</v>
          </cell>
        </row>
        <row r="1555">
          <cell r="A1555" t="str">
            <v>MODERN SPORTING</v>
          </cell>
          <cell r="B1555" t="str">
            <v>MD1219</v>
          </cell>
          <cell r="C1555" t="str">
            <v/>
          </cell>
          <cell r="D1555" t="str">
            <v>Brique Yoga</v>
          </cell>
          <cell r="E1555" t="str">
            <v>Yoga Brick</v>
          </cell>
          <cell r="F1555" t="str">
            <v>3*6*9</v>
          </cell>
          <cell r="H1555" t="str">
            <v>PIECE</v>
          </cell>
          <cell r="I1555">
            <v>0.98</v>
          </cell>
          <cell r="J1555">
            <v>0</v>
          </cell>
          <cell r="K1555">
            <v>0</v>
          </cell>
          <cell r="L1555">
            <v>0</v>
          </cell>
          <cell r="M1555" t="str">
            <v>LF</v>
          </cell>
          <cell r="N1555">
            <v>0</v>
          </cell>
          <cell r="O1555">
            <v>0</v>
          </cell>
        </row>
        <row r="1556">
          <cell r="A1556" t="str">
            <v>MODERN SPORTING</v>
          </cell>
          <cell r="B1556" t="str">
            <v>MD1219</v>
          </cell>
          <cell r="C1556">
            <v>1479</v>
          </cell>
          <cell r="D1556" t="str">
            <v>Brique Yoga</v>
          </cell>
          <cell r="E1556" t="str">
            <v>Yoga Brick</v>
          </cell>
          <cell r="F1556" t="str">
            <v>3*6*9</v>
          </cell>
          <cell r="H1556" t="str">
            <v>PIECE</v>
          </cell>
          <cell r="I1556">
            <v>1.48</v>
          </cell>
          <cell r="J1556">
            <v>0</v>
          </cell>
          <cell r="K1556">
            <v>0</v>
          </cell>
          <cell r="L1556">
            <v>0</v>
          </cell>
          <cell r="M1556" t="str">
            <v>LF</v>
          </cell>
          <cell r="N1556">
            <v>2.9327999999999997E-3</v>
          </cell>
          <cell r="O1556">
            <v>0.12</v>
          </cell>
        </row>
        <row r="1557">
          <cell r="A1557" t="str">
            <v>MODERN SPORTING</v>
          </cell>
          <cell r="B1557" t="str">
            <v>MD1233</v>
          </cell>
          <cell r="C1557" t="str">
            <v/>
          </cell>
          <cell r="D1557" t="str">
            <v>Capsule Ball</v>
          </cell>
          <cell r="E1557" t="str">
            <v>Capsule Ball</v>
          </cell>
          <cell r="F1557" t="str">
            <v>Size；A:90x45cm,1000g                                    _x000D_Material:PVC</v>
          </cell>
          <cell r="H1557" t="str">
            <v>PIECE</v>
          </cell>
          <cell r="I1557">
            <v>3.28</v>
          </cell>
          <cell r="J1557">
            <v>0</v>
          </cell>
          <cell r="K1557">
            <v>0</v>
          </cell>
          <cell r="L1557">
            <v>0</v>
          </cell>
          <cell r="M1557" t="str">
            <v>LF</v>
          </cell>
          <cell r="N1557">
            <v>0</v>
          </cell>
          <cell r="O1557">
            <v>0</v>
          </cell>
        </row>
        <row r="1558">
          <cell r="A1558" t="str">
            <v>MODERN SPORTING</v>
          </cell>
          <cell r="B1558" t="str">
            <v>MD6810</v>
          </cell>
          <cell r="C1558">
            <v>1994</v>
          </cell>
          <cell r="D1558" t="str">
            <v>Chariot Foam Roller</v>
          </cell>
          <cell r="E1558" t="str">
            <v>Foam Roller Rack</v>
          </cell>
          <cell r="F1558">
            <v>0</v>
          </cell>
          <cell r="H1558" t="str">
            <v>PIECE</v>
          </cell>
          <cell r="I1558">
            <v>45.31</v>
          </cell>
          <cell r="J1558">
            <v>0</v>
          </cell>
          <cell r="K1558">
            <v>0</v>
          </cell>
          <cell r="L1558">
            <v>0</v>
          </cell>
          <cell r="M1558" t="str">
            <v>LF</v>
          </cell>
          <cell r="N1558">
            <v>0.123</v>
          </cell>
          <cell r="O1558">
            <v>13.5</v>
          </cell>
        </row>
        <row r="1559">
          <cell r="A1559" t="str">
            <v>MODERN SPORTING</v>
          </cell>
          <cell r="B1559" t="str">
            <v>MD1342</v>
          </cell>
          <cell r="C1559" t="str">
            <v/>
          </cell>
          <cell r="D1559" t="str">
            <v>Cône</v>
          </cell>
          <cell r="E1559" t="str">
            <v>Witches Hat</v>
          </cell>
          <cell r="F1559" t="str">
            <v>Size:6"</v>
          </cell>
          <cell r="H1559" t="str">
            <v>PIECE</v>
          </cell>
          <cell r="I1559">
            <v>0.28000000000000003</v>
          </cell>
          <cell r="J1559">
            <v>0</v>
          </cell>
          <cell r="K1559">
            <v>0</v>
          </cell>
          <cell r="L1559">
            <v>0</v>
          </cell>
          <cell r="M1559" t="str">
            <v>LF</v>
          </cell>
          <cell r="N1559">
            <v>0</v>
          </cell>
          <cell r="O1559">
            <v>0</v>
          </cell>
        </row>
        <row r="1560">
          <cell r="A1560" t="str">
            <v>MODERN SPORTING</v>
          </cell>
          <cell r="B1560" t="str">
            <v>MD1342</v>
          </cell>
          <cell r="C1560" t="str">
            <v/>
          </cell>
          <cell r="D1560" t="str">
            <v>Cône</v>
          </cell>
          <cell r="E1560" t="str">
            <v>Witches Hat</v>
          </cell>
          <cell r="F1560" t="str">
            <v>Size:6"</v>
          </cell>
          <cell r="H1560" t="str">
            <v>PIECE</v>
          </cell>
          <cell r="I1560">
            <v>0.34</v>
          </cell>
          <cell r="J1560">
            <v>0</v>
          </cell>
          <cell r="K1560">
            <v>0</v>
          </cell>
          <cell r="L1560">
            <v>0</v>
          </cell>
          <cell r="M1560" t="str">
            <v>LF</v>
          </cell>
          <cell r="N1560">
            <v>0</v>
          </cell>
          <cell r="O1560">
            <v>0</v>
          </cell>
        </row>
        <row r="1561">
          <cell r="A1561" t="str">
            <v>MODERN SPORTING</v>
          </cell>
          <cell r="B1561" t="str">
            <v>MDJR001</v>
          </cell>
          <cell r="C1561">
            <v>1492</v>
          </cell>
          <cell r="D1561" t="str">
            <v>Corde À Sauter</v>
          </cell>
          <cell r="E1561" t="str">
            <v>Speed rope</v>
          </cell>
          <cell r="F1561" t="str">
            <v>Size:2750*5m</v>
          </cell>
          <cell r="H1561" t="str">
            <v>PIECE</v>
          </cell>
          <cell r="I1561">
            <v>0.35</v>
          </cell>
          <cell r="J1561">
            <v>0</v>
          </cell>
          <cell r="K1561">
            <v>0</v>
          </cell>
          <cell r="L1561">
            <v>0</v>
          </cell>
          <cell r="M1561" t="str">
            <v>LF</v>
          </cell>
          <cell r="N1561">
            <v>7.1049999999999998E-4</v>
          </cell>
          <cell r="O1561">
            <v>0.16800000000000001</v>
          </cell>
        </row>
        <row r="1562">
          <cell r="A1562" t="str">
            <v>MODERN SPORTING</v>
          </cell>
          <cell r="B1562" t="str">
            <v>MD1370</v>
          </cell>
          <cell r="C1562" t="str">
            <v/>
          </cell>
          <cell r="D1562" t="str">
            <v>Corde d'oscillation 38mm (type reebok)</v>
          </cell>
          <cell r="E1562" t="str">
            <v>Training Rope</v>
          </cell>
          <cell r="F1562" t="str">
            <v>3,8*1500cm</v>
          </cell>
          <cell r="H1562" t="str">
            <v>PIECE</v>
          </cell>
          <cell r="I1562">
            <v>39.840000000000003</v>
          </cell>
          <cell r="J1562">
            <v>0</v>
          </cell>
          <cell r="K1562">
            <v>0</v>
          </cell>
          <cell r="L1562">
            <v>0</v>
          </cell>
          <cell r="M1562" t="str">
            <v>LF</v>
          </cell>
          <cell r="N1562">
            <v>0</v>
          </cell>
          <cell r="O1562">
            <v>0</v>
          </cell>
        </row>
        <row r="1563">
          <cell r="A1563" t="str">
            <v>MODERN SPORTING</v>
          </cell>
          <cell r="B1563" t="str">
            <v>MD6603+MD5065</v>
          </cell>
          <cell r="C1563" t="str">
            <v/>
          </cell>
          <cell r="D1563" t="str">
            <v>Core Plate</v>
          </cell>
          <cell r="E1563" t="str">
            <v>Trunk Blaster Base + Trunk Blaster Double</v>
          </cell>
          <cell r="F1563" t="str">
            <v>Size:Base Plate 10mm(Thickness) Meas:56×48×19cm_x000D_N.W ./G.W .:21/23KGS</v>
          </cell>
          <cell r="H1563" t="str">
            <v>PIECE</v>
          </cell>
          <cell r="I1563">
            <v>63.86</v>
          </cell>
          <cell r="J1563">
            <v>0</v>
          </cell>
          <cell r="K1563">
            <v>0</v>
          </cell>
          <cell r="L1563">
            <v>0</v>
          </cell>
          <cell r="M1563" t="str">
            <v>LF</v>
          </cell>
          <cell r="N1563">
            <v>0</v>
          </cell>
          <cell r="O1563">
            <v>0</v>
          </cell>
        </row>
        <row r="1564">
          <cell r="A1564" t="str">
            <v>MODERN SPORTING</v>
          </cell>
          <cell r="B1564" t="str">
            <v>MD1431</v>
          </cell>
          <cell r="C1564" t="str">
            <v/>
          </cell>
          <cell r="D1564" t="str">
            <v>Demi-sphère pictos</v>
          </cell>
          <cell r="E1564" t="str">
            <v>Balance Pad</v>
          </cell>
          <cell r="F1564">
            <v>0</v>
          </cell>
          <cell r="H1564" t="str">
            <v>PIECE</v>
          </cell>
          <cell r="I1564">
            <v>1.26</v>
          </cell>
          <cell r="J1564">
            <v>0</v>
          </cell>
          <cell r="K1564">
            <v>0</v>
          </cell>
          <cell r="L1564">
            <v>0</v>
          </cell>
          <cell r="M1564" t="str">
            <v>LF</v>
          </cell>
          <cell r="N1564">
            <v>0</v>
          </cell>
          <cell r="O1564">
            <v>0</v>
          </cell>
        </row>
        <row r="1565">
          <cell r="A1565" t="str">
            <v>MODERN SPORTING</v>
          </cell>
          <cell r="B1565" t="str">
            <v>MD1013</v>
          </cell>
          <cell r="C1565">
            <v>3485</v>
          </cell>
          <cell r="D1565" t="str">
            <v>Disques Bumper</v>
          </cell>
          <cell r="E1565" t="str">
            <v>Olympic Bumper Plate color</v>
          </cell>
          <cell r="F1565" t="str">
            <v>5kgs</v>
          </cell>
          <cell r="H1565" t="str">
            <v>PIECE</v>
          </cell>
          <cell r="I1565">
            <v>9.3500000000000014</v>
          </cell>
          <cell r="J1565">
            <v>0</v>
          </cell>
          <cell r="K1565">
            <v>0</v>
          </cell>
          <cell r="L1565">
            <v>0</v>
          </cell>
          <cell r="M1565" t="str">
            <v>LF</v>
          </cell>
          <cell r="N1565">
            <v>9.1000000000000004E-3</v>
          </cell>
          <cell r="O1565">
            <v>10.5</v>
          </cell>
        </row>
        <row r="1566">
          <cell r="A1566" t="str">
            <v>MODERN SPORTING</v>
          </cell>
          <cell r="B1566" t="str">
            <v>MD1013</v>
          </cell>
          <cell r="C1566">
            <v>3486</v>
          </cell>
          <cell r="D1566" t="str">
            <v>Disques Bumper</v>
          </cell>
          <cell r="E1566" t="str">
            <v>Olympic Bumper Plate color</v>
          </cell>
          <cell r="F1566" t="str">
            <v>5kgs</v>
          </cell>
          <cell r="H1566" t="str">
            <v>PIECE</v>
          </cell>
          <cell r="I1566">
            <v>18.700000000000003</v>
          </cell>
          <cell r="J1566">
            <v>0</v>
          </cell>
          <cell r="K1566">
            <v>0</v>
          </cell>
          <cell r="L1566">
            <v>0</v>
          </cell>
          <cell r="M1566" t="str">
            <v>LF</v>
          </cell>
          <cell r="N1566">
            <v>2.18484E-2</v>
          </cell>
          <cell r="O1566">
            <v>16</v>
          </cell>
        </row>
        <row r="1567">
          <cell r="A1567" t="str">
            <v>MODERN SPORTING</v>
          </cell>
          <cell r="B1567" t="str">
            <v>MD1013</v>
          </cell>
          <cell r="C1567">
            <v>3487</v>
          </cell>
          <cell r="D1567" t="str">
            <v>Disques Bumper</v>
          </cell>
          <cell r="E1567" t="str">
            <v>Olympic Bumper Plate color</v>
          </cell>
          <cell r="F1567" t="str">
            <v>5kgs</v>
          </cell>
          <cell r="H1567" t="str">
            <v>PIECE</v>
          </cell>
          <cell r="I1567">
            <v>28.05</v>
          </cell>
          <cell r="J1567">
            <v>0</v>
          </cell>
          <cell r="K1567">
            <v>0</v>
          </cell>
          <cell r="L1567">
            <v>0</v>
          </cell>
          <cell r="M1567" t="str">
            <v>LF</v>
          </cell>
          <cell r="N1567">
            <v>2.205648E-2</v>
          </cell>
          <cell r="O1567">
            <v>21</v>
          </cell>
        </row>
        <row r="1568">
          <cell r="A1568" t="str">
            <v>MODERN SPORTING</v>
          </cell>
          <cell r="B1568" t="str">
            <v>MD1013</v>
          </cell>
          <cell r="C1568">
            <v>3488</v>
          </cell>
          <cell r="D1568" t="str">
            <v>Disques Bumper</v>
          </cell>
          <cell r="E1568" t="str">
            <v>Olympic Bumper Plate color</v>
          </cell>
          <cell r="F1568" t="str">
            <v>5kgs</v>
          </cell>
          <cell r="H1568" t="str">
            <v>PIECE</v>
          </cell>
          <cell r="I1568">
            <v>37.400000000000006</v>
          </cell>
          <cell r="J1568">
            <v>0</v>
          </cell>
          <cell r="K1568">
            <v>0</v>
          </cell>
          <cell r="L1568">
            <v>0</v>
          </cell>
          <cell r="M1568" t="str">
            <v>LF</v>
          </cell>
          <cell r="N1568">
            <v>2.4969600000000002E-2</v>
          </cell>
          <cell r="O1568">
            <v>26.25</v>
          </cell>
        </row>
        <row r="1569">
          <cell r="A1569" t="str">
            <v>MODERN SPORTING</v>
          </cell>
          <cell r="B1569" t="str">
            <v>MD1013</v>
          </cell>
          <cell r="C1569">
            <v>3489</v>
          </cell>
          <cell r="D1569" t="str">
            <v>Disques Bumper</v>
          </cell>
          <cell r="E1569" t="str">
            <v>Olympic Bumper Plate color</v>
          </cell>
          <cell r="F1569" t="str">
            <v>5kgs</v>
          </cell>
          <cell r="H1569" t="str">
            <v>PIECE</v>
          </cell>
          <cell r="I1569">
            <v>46.75</v>
          </cell>
          <cell r="J1569">
            <v>0</v>
          </cell>
          <cell r="K1569">
            <v>0</v>
          </cell>
          <cell r="L1569">
            <v>0</v>
          </cell>
          <cell r="M1569" t="str">
            <v>LF</v>
          </cell>
          <cell r="N1569">
            <v>7.6899846153846161E-3</v>
          </cell>
          <cell r="O1569">
            <v>5.2307692307692317</v>
          </cell>
        </row>
        <row r="1570">
          <cell r="A1570" t="str">
            <v>MODERN SPORTING</v>
          </cell>
          <cell r="B1570" t="str">
            <v>MD1007</v>
          </cell>
          <cell r="C1570">
            <v>2319</v>
          </cell>
          <cell r="D1570" t="str">
            <v>Disques Pump</v>
          </cell>
          <cell r="E1570" t="str">
            <v>Rubber Coated Plates</v>
          </cell>
          <cell r="F1570" t="str">
            <v>1,25kg</v>
          </cell>
          <cell r="H1570" t="str">
            <v>PIECE</v>
          </cell>
          <cell r="I1570">
            <v>1.5</v>
          </cell>
          <cell r="J1570">
            <v>0</v>
          </cell>
          <cell r="K1570">
            <v>0</v>
          </cell>
          <cell r="L1570">
            <v>0</v>
          </cell>
          <cell r="M1570" t="str">
            <v>LF</v>
          </cell>
          <cell r="N1570">
            <v>9.5716799999999999E-4</v>
          </cell>
          <cell r="O1570">
            <v>1.3</v>
          </cell>
        </row>
        <row r="1571">
          <cell r="A1571" t="str">
            <v>MODERN SPORTING</v>
          </cell>
          <cell r="B1571" t="str">
            <v>MD1007</v>
          </cell>
          <cell r="C1571">
            <v>2318</v>
          </cell>
          <cell r="D1571" t="str">
            <v>Disques Pump</v>
          </cell>
          <cell r="E1571" t="str">
            <v>Rubber Coated Plates</v>
          </cell>
          <cell r="F1571" t="str">
            <v>1,25kg</v>
          </cell>
          <cell r="H1571" t="str">
            <v>PIECE</v>
          </cell>
          <cell r="I1571">
            <v>3</v>
          </cell>
          <cell r="J1571">
            <v>0</v>
          </cell>
          <cell r="K1571">
            <v>0</v>
          </cell>
          <cell r="L1571">
            <v>0</v>
          </cell>
          <cell r="M1571" t="str">
            <v>LF</v>
          </cell>
          <cell r="N1571">
            <v>1.8E-3</v>
          </cell>
          <cell r="O1571">
            <v>2.65</v>
          </cell>
        </row>
        <row r="1572">
          <cell r="A1572" t="str">
            <v>MODERN SPORTING</v>
          </cell>
          <cell r="B1572" t="str">
            <v>MD1007</v>
          </cell>
          <cell r="C1572">
            <v>2315</v>
          </cell>
          <cell r="D1572" t="str">
            <v>Disques Pump</v>
          </cell>
          <cell r="E1572" t="str">
            <v>Rubber Coated Plates</v>
          </cell>
          <cell r="F1572" t="str">
            <v>1,25kg</v>
          </cell>
          <cell r="H1572" t="str">
            <v>PIECE</v>
          </cell>
          <cell r="I1572">
            <v>6</v>
          </cell>
          <cell r="J1572">
            <v>0</v>
          </cell>
          <cell r="K1572">
            <v>0</v>
          </cell>
          <cell r="L1572">
            <v>0</v>
          </cell>
          <cell r="M1572" t="str">
            <v>LF</v>
          </cell>
          <cell r="N1572">
            <v>2.9836800000000003E-3</v>
          </cell>
          <cell r="O1572">
            <v>5.2</v>
          </cell>
        </row>
        <row r="1573">
          <cell r="A1573" t="str">
            <v>MODERN SPORTING</v>
          </cell>
          <cell r="B1573" t="str">
            <v>MD1215</v>
          </cell>
          <cell r="C1573">
            <v>1515</v>
          </cell>
          <cell r="D1573" t="str">
            <v>Dome Trainer avec poignées</v>
          </cell>
          <cell r="E1573" t="str">
            <v>Bosu Ball With Strap</v>
          </cell>
          <cell r="F1573" t="str">
            <v xml:space="preserve">size:70cm(ball-63cm\3550g)                         _x000D_Material:PVC. 3.55Kg  </v>
          </cell>
          <cell r="H1573" t="str">
            <v>PIECE</v>
          </cell>
          <cell r="I1573">
            <v>40.159999999999997</v>
          </cell>
          <cell r="J1573">
            <v>0</v>
          </cell>
          <cell r="K1573">
            <v>0</v>
          </cell>
          <cell r="L1573">
            <v>0</v>
          </cell>
          <cell r="M1573" t="str">
            <v>LF</v>
          </cell>
          <cell r="N1573">
            <v>6.4736000000000002E-2</v>
          </cell>
          <cell r="O1573">
            <v>6</v>
          </cell>
        </row>
        <row r="1574">
          <cell r="A1574" t="str">
            <v>MODERN SPORTING</v>
          </cell>
          <cell r="B1574" t="str">
            <v>MD1375</v>
          </cell>
          <cell r="C1574" t="str">
            <v/>
          </cell>
          <cell r="D1574" t="str">
            <v>Échelle de vitesse Octogonale</v>
          </cell>
          <cell r="E1574" t="str">
            <v>Agility grid system</v>
          </cell>
          <cell r="F1574">
            <v>0</v>
          </cell>
          <cell r="H1574" t="str">
            <v>PIECE</v>
          </cell>
          <cell r="I1574">
            <v>5.16</v>
          </cell>
          <cell r="J1574">
            <v>0</v>
          </cell>
          <cell r="K1574">
            <v>0</v>
          </cell>
          <cell r="L1574">
            <v>0</v>
          </cell>
          <cell r="M1574" t="str">
            <v>LF</v>
          </cell>
          <cell r="N1574">
            <v>0</v>
          </cell>
          <cell r="O1574">
            <v>0</v>
          </cell>
        </row>
        <row r="1575">
          <cell r="A1575" t="str">
            <v>MODERN SPORTING</v>
          </cell>
          <cell r="B1575" t="str">
            <v>MD1340</v>
          </cell>
          <cell r="C1575">
            <v>1543</v>
          </cell>
          <cell r="D1575" t="str">
            <v>Échelle de vitesse</v>
          </cell>
          <cell r="E1575" t="str">
            <v>Agility Ladder</v>
          </cell>
          <cell r="F1575" t="str">
            <v>8pcs</v>
          </cell>
          <cell r="H1575" t="str">
            <v>PIECE</v>
          </cell>
          <cell r="I1575">
            <v>3.57</v>
          </cell>
          <cell r="J1575">
            <v>0</v>
          </cell>
          <cell r="K1575">
            <v>0</v>
          </cell>
          <cell r="L1575">
            <v>0</v>
          </cell>
          <cell r="M1575" t="str">
            <v>LF</v>
          </cell>
          <cell r="N1575">
            <v>7.4843999999999996E-3</v>
          </cell>
          <cell r="O1575">
            <v>2.15</v>
          </cell>
        </row>
        <row r="1576">
          <cell r="A1576" t="str">
            <v>MODERN SPORTING</v>
          </cell>
          <cell r="B1576" t="str">
            <v>MD1340</v>
          </cell>
          <cell r="C1576" t="str">
            <v/>
          </cell>
          <cell r="D1576" t="str">
            <v>Échelle de vitesse</v>
          </cell>
          <cell r="E1576" t="str">
            <v>Agility Ladder</v>
          </cell>
          <cell r="F1576" t="str">
            <v>8pcs</v>
          </cell>
          <cell r="H1576" t="str">
            <v>PIECE</v>
          </cell>
          <cell r="I1576">
            <v>5.08</v>
          </cell>
          <cell r="J1576">
            <v>0</v>
          </cell>
          <cell r="K1576">
            <v>0</v>
          </cell>
          <cell r="L1576">
            <v>0</v>
          </cell>
          <cell r="M1576" t="str">
            <v>LF</v>
          </cell>
          <cell r="N1576">
            <v>0</v>
          </cell>
          <cell r="O1576">
            <v>0</v>
          </cell>
        </row>
        <row r="1577">
          <cell r="A1577" t="str">
            <v>MODERN SPORTING</v>
          </cell>
          <cell r="B1577" t="str">
            <v>MD1340</v>
          </cell>
          <cell r="C1577" t="str">
            <v/>
          </cell>
          <cell r="D1577" t="str">
            <v>Échelle de vitesse</v>
          </cell>
          <cell r="E1577" t="str">
            <v>Agility Ladder</v>
          </cell>
          <cell r="F1577" t="str">
            <v>8pcs</v>
          </cell>
          <cell r="H1577" t="str">
            <v>PIECE</v>
          </cell>
          <cell r="I1577">
            <v>6.39</v>
          </cell>
          <cell r="J1577">
            <v>0</v>
          </cell>
          <cell r="K1577">
            <v>0</v>
          </cell>
          <cell r="L1577">
            <v>0</v>
          </cell>
          <cell r="M1577" t="str">
            <v>LF</v>
          </cell>
          <cell r="N1577">
            <v>0</v>
          </cell>
          <cell r="O1577">
            <v>0</v>
          </cell>
        </row>
        <row r="1578">
          <cell r="A1578" t="str">
            <v>MODERN SPORTING</v>
          </cell>
          <cell r="B1578" t="str">
            <v>MD1306</v>
          </cell>
          <cell r="C1578">
            <v>2351</v>
          </cell>
          <cell r="D1578" t="str">
            <v>Fitness Tube</v>
          </cell>
          <cell r="E1578" t="str">
            <v>Latex Tube</v>
          </cell>
          <cell r="F1578" t="str">
            <v>Light</v>
          </cell>
          <cell r="H1578" t="str">
            <v>PIECE</v>
          </cell>
          <cell r="I1578">
            <v>1.72</v>
          </cell>
          <cell r="J1578">
            <v>0</v>
          </cell>
          <cell r="K1578">
            <v>0</v>
          </cell>
          <cell r="L1578">
            <v>0</v>
          </cell>
          <cell r="M1578" t="str">
            <v>LF</v>
          </cell>
          <cell r="N1578">
            <v>2.7050400000000001E-3</v>
          </cell>
          <cell r="O1578">
            <v>0.14000000000000001</v>
          </cell>
        </row>
        <row r="1579">
          <cell r="A1579" t="str">
            <v>MODERN SPORTING</v>
          </cell>
          <cell r="B1579" t="str">
            <v>MD1306</v>
          </cell>
          <cell r="C1579">
            <v>2353</v>
          </cell>
          <cell r="D1579" t="str">
            <v>Fitness Tube</v>
          </cell>
          <cell r="E1579" t="str">
            <v>Latex Tube</v>
          </cell>
          <cell r="F1579" t="str">
            <v>Light</v>
          </cell>
          <cell r="H1579" t="str">
            <v>PIECE</v>
          </cell>
          <cell r="I1579">
            <v>1.97</v>
          </cell>
          <cell r="J1579">
            <v>0</v>
          </cell>
          <cell r="K1579">
            <v>0</v>
          </cell>
          <cell r="L1579">
            <v>0</v>
          </cell>
          <cell r="M1579" t="str">
            <v>LF</v>
          </cell>
          <cell r="N1579">
            <v>2.7050400000000001E-3</v>
          </cell>
          <cell r="O1579">
            <v>0.15</v>
          </cell>
        </row>
        <row r="1580">
          <cell r="A1580" t="str">
            <v>MODERN SPORTING</v>
          </cell>
          <cell r="B1580" t="str">
            <v>MD1306</v>
          </cell>
          <cell r="C1580">
            <v>1556</v>
          </cell>
          <cell r="D1580" t="str">
            <v>Fitness Tube</v>
          </cell>
          <cell r="E1580" t="str">
            <v>Latex Tube</v>
          </cell>
          <cell r="F1580" t="str">
            <v>Light</v>
          </cell>
          <cell r="H1580" t="str">
            <v>PIECE</v>
          </cell>
          <cell r="I1580">
            <v>2.62</v>
          </cell>
          <cell r="J1580">
            <v>0</v>
          </cell>
          <cell r="K1580">
            <v>0</v>
          </cell>
          <cell r="L1580">
            <v>0</v>
          </cell>
          <cell r="M1580" t="str">
            <v>LF</v>
          </cell>
          <cell r="N1580">
            <v>2.7050400000000001E-3</v>
          </cell>
          <cell r="O1580">
            <v>0.17</v>
          </cell>
        </row>
        <row r="1581">
          <cell r="A1581" t="str">
            <v>MODERN SPORTING</v>
          </cell>
          <cell r="B1581" t="str">
            <v>MD1355</v>
          </cell>
          <cell r="C1581" t="str">
            <v/>
          </cell>
          <cell r="D1581" t="str">
            <v>Fitness Tube bandeau neoprene</v>
          </cell>
          <cell r="E1581" t="str">
            <v>Resistance Tube</v>
          </cell>
          <cell r="F1581" t="str">
            <v>Set(light/medium/strong)</v>
          </cell>
          <cell r="H1581" t="str">
            <v>PIECE</v>
          </cell>
          <cell r="I1581">
            <v>7.89</v>
          </cell>
          <cell r="J1581">
            <v>0</v>
          </cell>
          <cell r="K1581">
            <v>0</v>
          </cell>
          <cell r="L1581">
            <v>0</v>
          </cell>
          <cell r="M1581" t="str">
            <v>LF</v>
          </cell>
          <cell r="N1581">
            <v>0</v>
          </cell>
          <cell r="O1581">
            <v>0</v>
          </cell>
        </row>
        <row r="1582">
          <cell r="A1582" t="str">
            <v>MODERN SPORTING</v>
          </cell>
          <cell r="B1582" t="str">
            <v>MD1125</v>
          </cell>
          <cell r="C1582">
            <v>0</v>
          </cell>
          <cell r="D1582" t="str">
            <v>Flex Bar</v>
          </cell>
          <cell r="E1582" t="str">
            <v>FLEX BAR</v>
          </cell>
          <cell r="F1582" t="str">
            <v>Dévissable</v>
          </cell>
          <cell r="H1582" t="str">
            <v>PIECE</v>
          </cell>
          <cell r="I1582">
            <v>2.75</v>
          </cell>
          <cell r="J1582">
            <v>0</v>
          </cell>
          <cell r="K1582">
            <v>0</v>
          </cell>
          <cell r="L1582">
            <v>0</v>
          </cell>
          <cell r="M1582" t="str">
            <v>LF</v>
          </cell>
          <cell r="N1582">
            <v>0</v>
          </cell>
          <cell r="O1582">
            <v>0</v>
          </cell>
        </row>
        <row r="1583">
          <cell r="A1583" t="str">
            <v>MODERN SPORTING</v>
          </cell>
          <cell r="B1583" t="str">
            <v>MD1635</v>
          </cell>
          <cell r="C1583">
            <v>0</v>
          </cell>
          <cell r="D1583" t="str">
            <v>Gilet Lesté</v>
          </cell>
          <cell r="E1583" t="str">
            <v>Weighted Vest</v>
          </cell>
          <cell r="F1583" t="str">
            <v>10kgs</v>
          </cell>
          <cell r="H1583" t="str">
            <v>PIECE</v>
          </cell>
          <cell r="I1583">
            <v>12.5</v>
          </cell>
          <cell r="J1583">
            <v>0</v>
          </cell>
          <cell r="K1583">
            <v>0</v>
          </cell>
          <cell r="L1583">
            <v>0</v>
          </cell>
          <cell r="M1583" t="str">
            <v>LF</v>
          </cell>
          <cell r="N1583">
            <v>0</v>
          </cell>
          <cell r="O1583">
            <v>0</v>
          </cell>
        </row>
        <row r="1584">
          <cell r="A1584" t="str">
            <v>MODERN SPORTING</v>
          </cell>
          <cell r="B1584" t="str">
            <v>MD1635</v>
          </cell>
          <cell r="C1584">
            <v>2331</v>
          </cell>
          <cell r="D1584" t="str">
            <v>Gilet Lesté</v>
          </cell>
          <cell r="E1584" t="str">
            <v>Weighted Vest</v>
          </cell>
          <cell r="F1584" t="str">
            <v>10kgs</v>
          </cell>
          <cell r="H1584" t="str">
            <v>PIECE</v>
          </cell>
          <cell r="I1584">
            <v>19.03</v>
          </cell>
          <cell r="J1584">
            <v>0</v>
          </cell>
          <cell r="K1584">
            <v>0</v>
          </cell>
          <cell r="L1584">
            <v>0</v>
          </cell>
          <cell r="M1584" t="str">
            <v>LF</v>
          </cell>
          <cell r="N1584">
            <v>9.4500000000000001E-3</v>
          </cell>
          <cell r="O1584">
            <v>10.5</v>
          </cell>
        </row>
        <row r="1585">
          <cell r="A1585" t="str">
            <v>MODERN SPORTING</v>
          </cell>
          <cell r="B1585" t="str">
            <v>MD1635</v>
          </cell>
          <cell r="C1585" t="str">
            <v/>
          </cell>
          <cell r="D1585" t="str">
            <v>Gilet Lesté</v>
          </cell>
          <cell r="E1585" t="str">
            <v>Weighted Vest</v>
          </cell>
          <cell r="F1585" t="str">
            <v>10kgs</v>
          </cell>
          <cell r="H1585" t="str">
            <v>PIECE</v>
          </cell>
          <cell r="I1585">
            <v>25.32</v>
          </cell>
          <cell r="J1585">
            <v>0</v>
          </cell>
          <cell r="K1585">
            <v>0</v>
          </cell>
          <cell r="L1585">
            <v>0</v>
          </cell>
          <cell r="M1585" t="str">
            <v>LF</v>
          </cell>
          <cell r="N1585">
            <v>0</v>
          </cell>
          <cell r="O1585">
            <v>0</v>
          </cell>
        </row>
        <row r="1586">
          <cell r="A1586" t="str">
            <v>MODERN SPORTING</v>
          </cell>
          <cell r="B1586" t="str">
            <v>MD1225</v>
          </cell>
          <cell r="C1586">
            <v>0</v>
          </cell>
          <cell r="D1586" t="str">
            <v>Gymball</v>
          </cell>
          <cell r="E1586" t="str">
            <v>PVC Gym Ball</v>
          </cell>
          <cell r="F1586" t="str">
            <v>45cm,600g</v>
          </cell>
          <cell r="H1586" t="str">
            <v>PIECE</v>
          </cell>
          <cell r="I1586">
            <v>2.23</v>
          </cell>
          <cell r="J1586">
            <v>0</v>
          </cell>
          <cell r="K1586">
            <v>0</v>
          </cell>
          <cell r="L1586">
            <v>0</v>
          </cell>
          <cell r="M1586" t="str">
            <v>LF</v>
          </cell>
          <cell r="N1586">
            <v>0</v>
          </cell>
          <cell r="O1586">
            <v>0</v>
          </cell>
        </row>
        <row r="1587">
          <cell r="A1587" t="str">
            <v>MODERN SPORTING</v>
          </cell>
          <cell r="B1587" t="str">
            <v>MD1225</v>
          </cell>
          <cell r="C1587">
            <v>3212</v>
          </cell>
          <cell r="D1587" t="str">
            <v>Gymball</v>
          </cell>
          <cell r="E1587" t="str">
            <v>PVC Gym Ball</v>
          </cell>
          <cell r="F1587" t="str">
            <v>45cm,600g</v>
          </cell>
          <cell r="H1587" t="str">
            <v>PIECE</v>
          </cell>
          <cell r="I1587">
            <v>2.5099999999999998</v>
          </cell>
          <cell r="J1587">
            <v>0</v>
          </cell>
          <cell r="K1587">
            <v>0</v>
          </cell>
          <cell r="L1587">
            <v>0</v>
          </cell>
          <cell r="M1587" t="str">
            <v>LF</v>
          </cell>
          <cell r="N1587">
            <v>5.6056000000000005E-3</v>
          </cell>
          <cell r="O1587">
            <v>0.5</v>
          </cell>
        </row>
        <row r="1588">
          <cell r="A1588" t="str">
            <v>MODERN SPORTING</v>
          </cell>
          <cell r="B1588" t="str">
            <v>MD1225</v>
          </cell>
          <cell r="C1588">
            <v>1571</v>
          </cell>
          <cell r="D1588" t="str">
            <v>Gymball</v>
          </cell>
          <cell r="E1588" t="str">
            <v>PVC Gym Ball</v>
          </cell>
          <cell r="F1588" t="str">
            <v>45cm,600g</v>
          </cell>
          <cell r="H1588" t="str">
            <v>PIECE</v>
          </cell>
          <cell r="I1588">
            <v>3.07</v>
          </cell>
          <cell r="J1588">
            <v>0</v>
          </cell>
          <cell r="K1588">
            <v>0</v>
          </cell>
          <cell r="L1588">
            <v>0</v>
          </cell>
          <cell r="M1588" t="str">
            <v>LF</v>
          </cell>
          <cell r="N1588">
            <v>5.6056000000000005E-3</v>
          </cell>
          <cell r="O1588">
            <v>0.6</v>
          </cell>
        </row>
        <row r="1589">
          <cell r="A1589" t="str">
            <v>MODERN SPORTING</v>
          </cell>
          <cell r="B1589" t="str">
            <v>MD1225</v>
          </cell>
          <cell r="C1589">
            <v>1574</v>
          </cell>
          <cell r="D1589" t="str">
            <v>Gymball</v>
          </cell>
          <cell r="E1589" t="str">
            <v>PVC Gym Ball</v>
          </cell>
          <cell r="F1589" t="str">
            <v>45cm,600g</v>
          </cell>
          <cell r="H1589" t="str">
            <v>PIECE</v>
          </cell>
          <cell r="I1589">
            <v>3.84</v>
          </cell>
          <cell r="J1589">
            <v>0</v>
          </cell>
          <cell r="K1589">
            <v>0</v>
          </cell>
          <cell r="L1589">
            <v>0</v>
          </cell>
          <cell r="M1589" t="str">
            <v>LF</v>
          </cell>
          <cell r="N1589">
            <v>5.6056000000000005E-3</v>
          </cell>
          <cell r="O1589">
            <v>0.7</v>
          </cell>
        </row>
        <row r="1590">
          <cell r="A1590" t="str">
            <v>MODERN SPORTING</v>
          </cell>
          <cell r="B1590" t="str">
            <v>MD1225</v>
          </cell>
          <cell r="C1590">
            <v>0</v>
          </cell>
          <cell r="D1590" t="str">
            <v>Gymball</v>
          </cell>
          <cell r="E1590" t="str">
            <v>PVC Gym Ball</v>
          </cell>
          <cell r="F1590" t="str">
            <v>45cm,600g</v>
          </cell>
          <cell r="H1590" t="str">
            <v>PIECE</v>
          </cell>
          <cell r="I1590">
            <v>4.18</v>
          </cell>
          <cell r="J1590">
            <v>0</v>
          </cell>
          <cell r="K1590">
            <v>0</v>
          </cell>
          <cell r="L1590">
            <v>0</v>
          </cell>
          <cell r="M1590" t="str">
            <v>LF</v>
          </cell>
          <cell r="N1590">
            <v>0</v>
          </cell>
          <cell r="O1590">
            <v>0</v>
          </cell>
        </row>
        <row r="1591">
          <cell r="A1591" t="str">
            <v>MODERN SPORTING</v>
          </cell>
          <cell r="B1591" t="str">
            <v>MD1226</v>
          </cell>
          <cell r="C1591">
            <v>0</v>
          </cell>
          <cell r="D1591" t="str">
            <v>Gymball à picots</v>
          </cell>
          <cell r="E1591" t="str">
            <v>Massage Ball PVC</v>
          </cell>
          <cell r="F1591" t="str">
            <v xml:space="preserve">φ45cm-800g </v>
          </cell>
          <cell r="H1591" t="str">
            <v>PIECE</v>
          </cell>
          <cell r="I1591">
            <v>2.23</v>
          </cell>
          <cell r="J1591">
            <v>0</v>
          </cell>
          <cell r="K1591">
            <v>0</v>
          </cell>
          <cell r="L1591">
            <v>0</v>
          </cell>
          <cell r="M1591" t="str">
            <v>LF</v>
          </cell>
          <cell r="N1591">
            <v>0</v>
          </cell>
          <cell r="O1591">
            <v>0</v>
          </cell>
        </row>
        <row r="1592">
          <cell r="A1592" t="str">
            <v>MODERN SPORTING</v>
          </cell>
          <cell r="B1592" t="str">
            <v>MD1226</v>
          </cell>
          <cell r="C1592">
            <v>0</v>
          </cell>
          <cell r="D1592" t="str">
            <v>Gymball à picots</v>
          </cell>
          <cell r="E1592" t="str">
            <v>Massage Ball PVC</v>
          </cell>
          <cell r="F1592" t="str">
            <v xml:space="preserve">φ45cm-800g </v>
          </cell>
          <cell r="H1592" t="str">
            <v>PIECE</v>
          </cell>
          <cell r="I1592">
            <v>2.79</v>
          </cell>
          <cell r="J1592">
            <v>0</v>
          </cell>
          <cell r="K1592">
            <v>0</v>
          </cell>
          <cell r="L1592">
            <v>0</v>
          </cell>
          <cell r="M1592" t="str">
            <v>LF</v>
          </cell>
          <cell r="N1592">
            <v>0</v>
          </cell>
          <cell r="O1592">
            <v>0</v>
          </cell>
        </row>
        <row r="1593">
          <cell r="A1593" t="str">
            <v>MODERN SPORTING</v>
          </cell>
          <cell r="B1593" t="str">
            <v>MD1226</v>
          </cell>
          <cell r="C1593">
            <v>0</v>
          </cell>
          <cell r="D1593" t="str">
            <v>Gymball à picots</v>
          </cell>
          <cell r="E1593" t="str">
            <v>Massage Ball PVC</v>
          </cell>
          <cell r="F1593" t="str">
            <v xml:space="preserve">φ45cm-800g </v>
          </cell>
          <cell r="H1593" t="str">
            <v>PIECE</v>
          </cell>
          <cell r="I1593">
            <v>3.48</v>
          </cell>
          <cell r="J1593">
            <v>0</v>
          </cell>
          <cell r="K1593">
            <v>0</v>
          </cell>
          <cell r="L1593">
            <v>0</v>
          </cell>
          <cell r="M1593" t="str">
            <v>LF</v>
          </cell>
          <cell r="N1593">
            <v>0</v>
          </cell>
          <cell r="O1593">
            <v>0</v>
          </cell>
        </row>
        <row r="1594">
          <cell r="A1594" t="str">
            <v>MODERN SPORTING</v>
          </cell>
          <cell r="B1594" t="str">
            <v>MD1226</v>
          </cell>
          <cell r="C1594">
            <v>0</v>
          </cell>
          <cell r="D1594" t="str">
            <v>Gymball à picots</v>
          </cell>
          <cell r="E1594" t="str">
            <v>Massage Ball PVC</v>
          </cell>
          <cell r="F1594" t="str">
            <v xml:space="preserve">φ45cm-800g </v>
          </cell>
          <cell r="H1594" t="str">
            <v>PIECE</v>
          </cell>
          <cell r="I1594">
            <v>4.18</v>
          </cell>
          <cell r="J1594">
            <v>0</v>
          </cell>
          <cell r="K1594">
            <v>0</v>
          </cell>
          <cell r="L1594">
            <v>0</v>
          </cell>
          <cell r="M1594" t="str">
            <v>LF</v>
          </cell>
          <cell r="N1594">
            <v>0</v>
          </cell>
          <cell r="O1594">
            <v>0</v>
          </cell>
        </row>
        <row r="1595">
          <cell r="A1595" t="str">
            <v>MODERN SPORTING</v>
          </cell>
          <cell r="B1595" t="str">
            <v>MD1371</v>
          </cell>
          <cell r="C1595" t="str">
            <v/>
          </cell>
          <cell r="D1595" t="str">
            <v>Haie Latérale d'endurance</v>
          </cell>
          <cell r="E1595" t="str">
            <v>Lateral Endurance Hurdle</v>
          </cell>
          <cell r="F1595">
            <v>0</v>
          </cell>
          <cell r="H1595" t="str">
            <v>PIECE</v>
          </cell>
          <cell r="I1595">
            <v>37.5</v>
          </cell>
          <cell r="J1595">
            <v>0</v>
          </cell>
          <cell r="K1595">
            <v>0</v>
          </cell>
          <cell r="L1595">
            <v>0</v>
          </cell>
          <cell r="M1595" t="str">
            <v>LF</v>
          </cell>
          <cell r="N1595">
            <v>0</v>
          </cell>
          <cell r="O1595">
            <v>0</v>
          </cell>
        </row>
        <row r="1596">
          <cell r="A1596" t="str">
            <v>MODERN SPORTING</v>
          </cell>
          <cell r="B1596" t="str">
            <v>MD1369</v>
          </cell>
          <cell r="C1596" t="str">
            <v/>
          </cell>
          <cell r="D1596" t="str">
            <v>Haie ajustable</v>
          </cell>
          <cell r="E1596" t="str">
            <v>Speed Hurdle</v>
          </cell>
          <cell r="F1596">
            <v>0</v>
          </cell>
          <cell r="H1596" t="str">
            <v>PIECE</v>
          </cell>
          <cell r="I1596">
            <v>11.3</v>
          </cell>
          <cell r="J1596">
            <v>0</v>
          </cell>
          <cell r="K1596">
            <v>0</v>
          </cell>
          <cell r="L1596">
            <v>0</v>
          </cell>
          <cell r="M1596" t="str">
            <v>LF</v>
          </cell>
          <cell r="N1596">
            <v>0</v>
          </cell>
          <cell r="O1596">
            <v>0</v>
          </cell>
        </row>
        <row r="1597">
          <cell r="A1597" t="str">
            <v>MODERN SPORTING</v>
          </cell>
          <cell r="B1597" t="str">
            <v>MD2015</v>
          </cell>
          <cell r="C1597">
            <v>0</v>
          </cell>
          <cell r="D1597" t="str">
            <v>Haltère néoprène</v>
          </cell>
          <cell r="E1597" t="str">
            <v>Neoprene Dumbbell, Regular</v>
          </cell>
          <cell r="F1597" t="str">
            <v>0,5Kg</v>
          </cell>
          <cell r="H1597" t="str">
            <v>PIECE</v>
          </cell>
          <cell r="I1597">
            <v>0.52500000000000002</v>
          </cell>
          <cell r="J1597">
            <v>0</v>
          </cell>
          <cell r="K1597">
            <v>0</v>
          </cell>
          <cell r="L1597">
            <v>0</v>
          </cell>
          <cell r="M1597" t="str">
            <v>LF</v>
          </cell>
          <cell r="N1597">
            <v>0</v>
          </cell>
          <cell r="O1597">
            <v>0</v>
          </cell>
        </row>
        <row r="1598">
          <cell r="A1598" t="str">
            <v>MODERN SPORTING</v>
          </cell>
          <cell r="B1598" t="str">
            <v>MD2015</v>
          </cell>
          <cell r="C1598">
            <v>0</v>
          </cell>
          <cell r="D1598" t="str">
            <v>Haltère néoprène</v>
          </cell>
          <cell r="E1598" t="str">
            <v>Neoprene Dumbbell, Regular</v>
          </cell>
          <cell r="F1598" t="str">
            <v>0,5Kg</v>
          </cell>
          <cell r="H1598" t="str">
            <v>PIECE</v>
          </cell>
          <cell r="I1598">
            <v>1.05</v>
          </cell>
          <cell r="J1598">
            <v>0</v>
          </cell>
          <cell r="K1598">
            <v>0</v>
          </cell>
          <cell r="L1598">
            <v>0</v>
          </cell>
          <cell r="M1598" t="str">
            <v>LF</v>
          </cell>
          <cell r="N1598">
            <v>0</v>
          </cell>
          <cell r="O1598">
            <v>0</v>
          </cell>
        </row>
        <row r="1599">
          <cell r="A1599" t="str">
            <v>MODERN SPORTING</v>
          </cell>
          <cell r="B1599" t="str">
            <v>MD2015</v>
          </cell>
          <cell r="C1599">
            <v>0</v>
          </cell>
          <cell r="D1599" t="str">
            <v>Haltère néoprène</v>
          </cell>
          <cell r="E1599" t="str">
            <v>Neoprene Dumbbell, Regular</v>
          </cell>
          <cell r="F1599" t="str">
            <v>0,5Kg</v>
          </cell>
          <cell r="H1599" t="str">
            <v>PIECE</v>
          </cell>
          <cell r="I1599">
            <v>2.1</v>
          </cell>
          <cell r="J1599">
            <v>0</v>
          </cell>
          <cell r="K1599">
            <v>0</v>
          </cell>
          <cell r="L1599">
            <v>0</v>
          </cell>
          <cell r="M1599" t="str">
            <v>LF</v>
          </cell>
          <cell r="N1599">
            <v>0</v>
          </cell>
          <cell r="O1599">
            <v>0</v>
          </cell>
        </row>
        <row r="1600">
          <cell r="A1600" t="str">
            <v>MODERN SPORTING</v>
          </cell>
          <cell r="B1600" t="str">
            <v>MD2015</v>
          </cell>
          <cell r="C1600">
            <v>0</v>
          </cell>
          <cell r="D1600" t="str">
            <v>Haltère néoprène</v>
          </cell>
          <cell r="E1600" t="str">
            <v>Neoprene Dumbbell, Regular</v>
          </cell>
          <cell r="F1600" t="str">
            <v>0,5Kg</v>
          </cell>
          <cell r="H1600" t="str">
            <v>PIECE</v>
          </cell>
          <cell r="I1600">
            <v>3.1500000000000004</v>
          </cell>
          <cell r="J1600">
            <v>0</v>
          </cell>
          <cell r="K1600">
            <v>0</v>
          </cell>
          <cell r="L1600">
            <v>0</v>
          </cell>
          <cell r="M1600" t="str">
            <v>LF</v>
          </cell>
          <cell r="N1600">
            <v>0</v>
          </cell>
          <cell r="O1600">
            <v>0</v>
          </cell>
        </row>
        <row r="1601">
          <cell r="A1601" t="str">
            <v>MODERN SPORTING</v>
          </cell>
          <cell r="B1601" t="str">
            <v>MD2015</v>
          </cell>
          <cell r="C1601">
            <v>0</v>
          </cell>
          <cell r="D1601" t="str">
            <v>Haltère néoprène</v>
          </cell>
          <cell r="E1601" t="str">
            <v>Neoprene Dumbbell, Regular</v>
          </cell>
          <cell r="F1601" t="str">
            <v>0,5Kg</v>
          </cell>
          <cell r="H1601" t="str">
            <v>PIECE</v>
          </cell>
          <cell r="I1601">
            <v>4.2</v>
          </cell>
          <cell r="J1601">
            <v>0</v>
          </cell>
          <cell r="K1601">
            <v>0</v>
          </cell>
          <cell r="L1601">
            <v>0</v>
          </cell>
          <cell r="M1601" t="str">
            <v>LF</v>
          </cell>
          <cell r="N1601">
            <v>0</v>
          </cell>
          <cell r="O1601">
            <v>0</v>
          </cell>
        </row>
        <row r="1602">
          <cell r="A1602" t="str">
            <v>MODERN SPORTING</v>
          </cell>
          <cell r="B1602" t="str">
            <v>MD2015</v>
          </cell>
          <cell r="C1602">
            <v>0</v>
          </cell>
          <cell r="D1602" t="str">
            <v>Haltère néoprène</v>
          </cell>
          <cell r="E1602" t="str">
            <v>Neoprene Dumbbell, Regular</v>
          </cell>
          <cell r="F1602" t="str">
            <v>0,5Kg</v>
          </cell>
          <cell r="H1602" t="str">
            <v>PIECE</v>
          </cell>
          <cell r="I1602">
            <v>5.25</v>
          </cell>
          <cell r="J1602">
            <v>0</v>
          </cell>
          <cell r="K1602">
            <v>0</v>
          </cell>
          <cell r="L1602">
            <v>0</v>
          </cell>
          <cell r="M1602" t="str">
            <v>LF</v>
          </cell>
          <cell r="N1602">
            <v>0</v>
          </cell>
          <cell r="O1602">
            <v>0</v>
          </cell>
        </row>
        <row r="1603">
          <cell r="A1603" t="str">
            <v>MODERN SPORTING</v>
          </cell>
          <cell r="B1603" t="str">
            <v>MD2016</v>
          </cell>
          <cell r="C1603">
            <v>2993</v>
          </cell>
          <cell r="D1603" t="str">
            <v>Haltère Vinyle</v>
          </cell>
          <cell r="E1603" t="str">
            <v>Vinyl Dumbbell, Regular</v>
          </cell>
          <cell r="F1603" t="str">
            <v>0,5Kg</v>
          </cell>
          <cell r="H1603" t="str">
            <v>PIECE</v>
          </cell>
          <cell r="I1603">
            <v>0.52500000000000002</v>
          </cell>
          <cell r="J1603">
            <v>0</v>
          </cell>
          <cell r="K1603">
            <v>0</v>
          </cell>
          <cell r="L1603">
            <v>0</v>
          </cell>
          <cell r="M1603" t="str">
            <v>LF</v>
          </cell>
          <cell r="N1603">
            <v>1.3055555555555555E-3</v>
          </cell>
          <cell r="O1603">
            <v>0.52</v>
          </cell>
        </row>
        <row r="1604">
          <cell r="A1604" t="str">
            <v>MODERN SPORTING</v>
          </cell>
          <cell r="B1604" t="str">
            <v>MD2016</v>
          </cell>
          <cell r="C1604">
            <v>1616</v>
          </cell>
          <cell r="D1604" t="str">
            <v>Haltère Vinyle</v>
          </cell>
          <cell r="E1604" t="str">
            <v>Vinyl Dumbbell, Regular</v>
          </cell>
          <cell r="F1604" t="str">
            <v>0,5Kg</v>
          </cell>
          <cell r="H1604" t="str">
            <v>PIECE</v>
          </cell>
          <cell r="I1604">
            <v>1.05</v>
          </cell>
          <cell r="J1604">
            <v>0</v>
          </cell>
          <cell r="K1604">
            <v>0</v>
          </cell>
          <cell r="L1604">
            <v>0</v>
          </cell>
          <cell r="M1604" t="str">
            <v>LF</v>
          </cell>
          <cell r="N1604">
            <v>1.1214953271028037E-3</v>
          </cell>
          <cell r="O1604">
            <v>1.0429999999999999</v>
          </cell>
        </row>
        <row r="1605">
          <cell r="A1605" t="str">
            <v>MODERN SPORTING</v>
          </cell>
          <cell r="B1605" t="str">
            <v>MD2016</v>
          </cell>
          <cell r="C1605">
            <v>2994</v>
          </cell>
          <cell r="D1605" t="str">
            <v>Haltère Vinyle</v>
          </cell>
          <cell r="E1605" t="str">
            <v>Vinyl Dumbbell, Regular</v>
          </cell>
          <cell r="F1605" t="str">
            <v>0,5Kg</v>
          </cell>
          <cell r="H1605" t="str">
            <v>PIECE</v>
          </cell>
          <cell r="I1605">
            <v>2.1</v>
          </cell>
          <cell r="J1605">
            <v>0</v>
          </cell>
          <cell r="K1605">
            <v>0</v>
          </cell>
          <cell r="L1605">
            <v>0</v>
          </cell>
          <cell r="M1605" t="str">
            <v>LF</v>
          </cell>
          <cell r="N1605">
            <v>1.8749999999999999E-3</v>
          </cell>
          <cell r="O1605">
            <v>2.09</v>
          </cell>
        </row>
        <row r="1606">
          <cell r="A1606" t="str">
            <v>MODERN SPORTING</v>
          </cell>
          <cell r="B1606" t="str">
            <v>MD2016</v>
          </cell>
          <cell r="C1606">
            <v>2995</v>
          </cell>
          <cell r="D1606" t="str">
            <v>Haltère Vinyle</v>
          </cell>
          <cell r="E1606" t="str">
            <v>Vinyl Dumbbell, Regular</v>
          </cell>
          <cell r="F1606" t="str">
            <v>0,5Kg</v>
          </cell>
          <cell r="H1606" t="str">
            <v>PIECE</v>
          </cell>
          <cell r="I1606">
            <v>3.1500000000000004</v>
          </cell>
          <cell r="J1606">
            <v>0</v>
          </cell>
          <cell r="K1606">
            <v>0</v>
          </cell>
          <cell r="L1606">
            <v>0</v>
          </cell>
          <cell r="M1606" t="str">
            <v>LF</v>
          </cell>
          <cell r="N1606">
            <v>2.3636363636363638E-3</v>
          </cell>
          <cell r="O1606">
            <v>3.1212121212121211</v>
          </cell>
        </row>
        <row r="1607">
          <cell r="A1607" t="str">
            <v>MODERN SPORTING</v>
          </cell>
          <cell r="B1607" t="str">
            <v>MD2016</v>
          </cell>
          <cell r="C1607">
            <v>2996</v>
          </cell>
          <cell r="D1607" t="str">
            <v>Haltère Vinyle</v>
          </cell>
          <cell r="E1607" t="str">
            <v>Vinyl Dumbbell, Regular</v>
          </cell>
          <cell r="F1607" t="str">
            <v>0,5Kg</v>
          </cell>
          <cell r="H1607" t="str">
            <v>PIECE</v>
          </cell>
          <cell r="I1607">
            <v>4.2</v>
          </cell>
          <cell r="J1607">
            <v>0</v>
          </cell>
          <cell r="K1607">
            <v>0</v>
          </cell>
          <cell r="L1607">
            <v>0</v>
          </cell>
          <cell r="M1607" t="str">
            <v>LF</v>
          </cell>
          <cell r="N1607">
            <v>2.9583333333333332E-3</v>
          </cell>
          <cell r="O1607">
            <v>4.166666666666667</v>
          </cell>
        </row>
        <row r="1608">
          <cell r="A1608" t="str">
            <v>MODERN SPORTING</v>
          </cell>
          <cell r="B1608" t="str">
            <v>MD2016</v>
          </cell>
          <cell r="C1608">
            <v>2997</v>
          </cell>
          <cell r="D1608" t="str">
            <v>Haltère Vinyle</v>
          </cell>
          <cell r="E1608" t="str">
            <v>Vinyl Dumbbell, Regular</v>
          </cell>
          <cell r="F1608" t="str">
            <v>0,5Kg</v>
          </cell>
          <cell r="H1608" t="str">
            <v>PIECE</v>
          </cell>
          <cell r="I1608">
            <v>5.25</v>
          </cell>
          <cell r="J1608">
            <v>0</v>
          </cell>
          <cell r="K1608">
            <v>0</v>
          </cell>
          <cell r="L1608">
            <v>0</v>
          </cell>
          <cell r="M1608" t="str">
            <v>LF</v>
          </cell>
          <cell r="N1608">
            <v>4.069444444444445E-3</v>
          </cell>
          <cell r="O1608">
            <v>5.2222222222222223</v>
          </cell>
        </row>
        <row r="1609">
          <cell r="A1609" t="str">
            <v>MODERN SPORTING</v>
          </cell>
          <cell r="B1609" t="str">
            <v>MD2102</v>
          </cell>
          <cell r="C1609">
            <v>2057</v>
          </cell>
          <cell r="D1609" t="str">
            <v>Haltères hex caoutchouc</v>
          </cell>
          <cell r="E1609" t="str">
            <v>Rubber Coated Hex Dumbbell</v>
          </cell>
          <cell r="F1609">
            <v>1</v>
          </cell>
          <cell r="H1609" t="str">
            <v>PIECE</v>
          </cell>
          <cell r="I1609">
            <v>1.2</v>
          </cell>
          <cell r="J1609">
            <v>0</v>
          </cell>
          <cell r="K1609">
            <v>0</v>
          </cell>
          <cell r="L1609">
            <v>0</v>
          </cell>
          <cell r="M1609" t="str">
            <v>LF</v>
          </cell>
          <cell r="N1609">
            <v>1.3134449339207046E-3</v>
          </cell>
          <cell r="O1609">
            <v>1.0881057268722467</v>
          </cell>
        </row>
        <row r="1610">
          <cell r="A1610" t="str">
            <v>MODERN SPORTING</v>
          </cell>
          <cell r="B1610" t="str">
            <v>MD2102</v>
          </cell>
          <cell r="C1610">
            <v>2058</v>
          </cell>
          <cell r="D1610" t="str">
            <v>Haltères hex caoutchouc</v>
          </cell>
          <cell r="E1610" t="str">
            <v>Rubber Coated Hex Dumbbell</v>
          </cell>
          <cell r="F1610">
            <v>1</v>
          </cell>
          <cell r="H1610" t="str">
            <v>PIECE</v>
          </cell>
          <cell r="I1610">
            <v>2.4</v>
          </cell>
          <cell r="J1610">
            <v>0</v>
          </cell>
          <cell r="K1610">
            <v>0</v>
          </cell>
          <cell r="L1610">
            <v>0</v>
          </cell>
          <cell r="M1610" t="str">
            <v>LF</v>
          </cell>
          <cell r="N1610">
            <v>2.6268898678414097E-3</v>
          </cell>
          <cell r="O1610">
            <v>2.04</v>
          </cell>
        </row>
        <row r="1611">
          <cell r="A1611" t="str">
            <v>MODERN SPORTING</v>
          </cell>
          <cell r="B1611" t="str">
            <v>MD2102</v>
          </cell>
          <cell r="C1611">
            <v>2059</v>
          </cell>
          <cell r="D1611" t="str">
            <v>Haltères hex caoutchouc</v>
          </cell>
          <cell r="E1611" t="str">
            <v>Rubber Coated Hex Dumbbell</v>
          </cell>
          <cell r="F1611">
            <v>1</v>
          </cell>
          <cell r="H1611" t="str">
            <v>PIECE</v>
          </cell>
          <cell r="I1611">
            <v>4.8</v>
          </cell>
          <cell r="J1611">
            <v>0</v>
          </cell>
          <cell r="K1611">
            <v>0</v>
          </cell>
          <cell r="L1611">
            <v>0</v>
          </cell>
          <cell r="M1611" t="str">
            <v>LF</v>
          </cell>
          <cell r="N1611">
            <v>5.2537797356828186E-3</v>
          </cell>
          <cell r="O1611">
            <v>4.1399999999999997</v>
          </cell>
        </row>
        <row r="1612">
          <cell r="A1612" t="str">
            <v>MODERN SPORTING</v>
          </cell>
          <cell r="B1612" t="str">
            <v>MD2102</v>
          </cell>
          <cell r="C1612">
            <v>2062</v>
          </cell>
          <cell r="D1612" t="str">
            <v>Haltères hex caoutchouc</v>
          </cell>
          <cell r="E1612" t="str">
            <v>Rubber Coated Hex Dumbbell</v>
          </cell>
          <cell r="F1612">
            <v>1</v>
          </cell>
          <cell r="H1612" t="str">
            <v>PIECE</v>
          </cell>
          <cell r="I1612">
            <v>7.1999999999999993</v>
          </cell>
          <cell r="J1612">
            <v>0</v>
          </cell>
          <cell r="K1612">
            <v>0</v>
          </cell>
          <cell r="L1612">
            <v>0</v>
          </cell>
          <cell r="M1612" t="str">
            <v>LF</v>
          </cell>
          <cell r="N1612">
            <v>7.8806696035242287E-3</v>
          </cell>
          <cell r="O1612">
            <v>6.2</v>
          </cell>
        </row>
        <row r="1613">
          <cell r="A1613" t="str">
            <v>MODERN SPORTING</v>
          </cell>
          <cell r="B1613" t="str">
            <v>MD2102</v>
          </cell>
          <cell r="C1613">
            <v>2064</v>
          </cell>
          <cell r="D1613" t="str">
            <v>Haltères hex caoutchouc</v>
          </cell>
          <cell r="E1613" t="str">
            <v>Rubber Coated Hex Dumbbell</v>
          </cell>
          <cell r="F1613">
            <v>1</v>
          </cell>
          <cell r="H1613" t="str">
            <v>PIECE</v>
          </cell>
          <cell r="I1613">
            <v>9.6</v>
          </cell>
          <cell r="J1613">
            <v>0</v>
          </cell>
          <cell r="K1613">
            <v>0</v>
          </cell>
          <cell r="L1613">
            <v>0</v>
          </cell>
          <cell r="M1613" t="str">
            <v>LF</v>
          </cell>
          <cell r="N1613">
            <v>7.4814332247557002E-3</v>
          </cell>
          <cell r="O1613">
            <v>8.2799999999999994</v>
          </cell>
        </row>
        <row r="1614">
          <cell r="A1614" t="str">
            <v>MODERN SPORTING</v>
          </cell>
          <cell r="B1614" t="str">
            <v>MD2102</v>
          </cell>
          <cell r="C1614">
            <v>2066</v>
          </cell>
          <cell r="D1614" t="str">
            <v>Haltères hex caoutchouc</v>
          </cell>
          <cell r="E1614" t="str">
            <v>Rubber Coated Hex Dumbbell</v>
          </cell>
          <cell r="F1614">
            <v>1</v>
          </cell>
          <cell r="H1614" t="str">
            <v>PIECE</v>
          </cell>
          <cell r="I1614">
            <v>12</v>
          </cell>
          <cell r="J1614">
            <v>0</v>
          </cell>
          <cell r="K1614">
            <v>0</v>
          </cell>
          <cell r="L1614">
            <v>0</v>
          </cell>
          <cell r="M1614" t="str">
            <v>LF</v>
          </cell>
          <cell r="N1614">
            <v>9.3517915309446267E-3</v>
          </cell>
          <cell r="O1614">
            <v>10.3</v>
          </cell>
        </row>
        <row r="1615">
          <cell r="A1615" t="str">
            <v>MODERN SPORTING</v>
          </cell>
          <cell r="B1615" t="str">
            <v>MD2102</v>
          </cell>
          <cell r="C1615">
            <v>1589</v>
          </cell>
          <cell r="D1615" t="str">
            <v>Haltères hex caoutchouc</v>
          </cell>
          <cell r="E1615" t="str">
            <v>Rubber Coated Hex Dumbbell</v>
          </cell>
          <cell r="F1615">
            <v>1</v>
          </cell>
          <cell r="H1615" t="str">
            <v>PIECE</v>
          </cell>
          <cell r="I1615">
            <v>13.875000000000002</v>
          </cell>
          <cell r="J1615">
            <v>0</v>
          </cell>
          <cell r="K1615">
            <v>0</v>
          </cell>
          <cell r="L1615">
            <v>0</v>
          </cell>
          <cell r="M1615" t="str">
            <v>LF</v>
          </cell>
          <cell r="N1615">
            <v>1.01248E-2</v>
          </cell>
          <cell r="O1615">
            <v>12.9</v>
          </cell>
        </row>
        <row r="1616">
          <cell r="A1616" t="str">
            <v>MODERN SPORTING</v>
          </cell>
          <cell r="B1616" t="str">
            <v>MD2102</v>
          </cell>
          <cell r="C1616">
            <v>1590</v>
          </cell>
          <cell r="D1616" t="str">
            <v>Haltères hex caoutchouc</v>
          </cell>
          <cell r="E1616" t="str">
            <v>Rubber Coated Hex Dumbbell</v>
          </cell>
          <cell r="F1616">
            <v>1</v>
          </cell>
          <cell r="H1616" t="str">
            <v>PIECE</v>
          </cell>
          <cell r="I1616">
            <v>16.650000000000002</v>
          </cell>
          <cell r="J1616">
            <v>0</v>
          </cell>
          <cell r="K1616">
            <v>0</v>
          </cell>
          <cell r="L1616">
            <v>0</v>
          </cell>
          <cell r="M1616" t="str">
            <v>LF</v>
          </cell>
          <cell r="N1616">
            <v>1.1848571428571429E-2</v>
          </cell>
          <cell r="O1616">
            <v>15.5</v>
          </cell>
        </row>
        <row r="1617">
          <cell r="A1617" t="str">
            <v>MODERN SPORTING</v>
          </cell>
          <cell r="B1617" t="str">
            <v>MD2102</v>
          </cell>
          <cell r="C1617">
            <v>1591</v>
          </cell>
          <cell r="D1617" t="str">
            <v>Haltères hex caoutchouc</v>
          </cell>
          <cell r="E1617" t="str">
            <v>Rubber Coated Hex Dumbbell</v>
          </cell>
          <cell r="F1617">
            <v>1</v>
          </cell>
          <cell r="H1617" t="str">
            <v>PIECE</v>
          </cell>
          <cell r="I1617">
            <v>19.425000000000001</v>
          </cell>
          <cell r="J1617">
            <v>0</v>
          </cell>
          <cell r="K1617">
            <v>0</v>
          </cell>
          <cell r="L1617">
            <v>0</v>
          </cell>
          <cell r="M1617" t="str">
            <v>LF</v>
          </cell>
          <cell r="N1617">
            <v>1.3759799999999999E-2</v>
          </cell>
          <cell r="O1617">
            <v>18.2</v>
          </cell>
        </row>
        <row r="1618">
          <cell r="A1618" t="str">
            <v>MODERN SPORTING</v>
          </cell>
          <cell r="B1618" t="str">
            <v>MD2102</v>
          </cell>
          <cell r="C1618">
            <v>1592</v>
          </cell>
          <cell r="D1618" t="str">
            <v>Haltères hex caoutchouc</v>
          </cell>
          <cell r="E1618" t="str">
            <v>Rubber Coated Hex Dumbbell</v>
          </cell>
          <cell r="F1618">
            <v>1</v>
          </cell>
          <cell r="H1618" t="str">
            <v>PIECE</v>
          </cell>
          <cell r="I1618">
            <v>22.200000000000003</v>
          </cell>
          <cell r="J1618">
            <v>0</v>
          </cell>
          <cell r="K1618">
            <v>0</v>
          </cell>
          <cell r="L1618">
            <v>0</v>
          </cell>
          <cell r="M1618" t="str">
            <v>LF</v>
          </cell>
          <cell r="N1618">
            <v>1.7479399999999999E-2</v>
          </cell>
          <cell r="O1618">
            <v>20.7</v>
          </cell>
        </row>
        <row r="1619">
          <cell r="A1619" t="str">
            <v>MODERN SPORTING</v>
          </cell>
          <cell r="B1619" t="str">
            <v>MD2102</v>
          </cell>
          <cell r="C1619">
            <v>1593</v>
          </cell>
          <cell r="D1619" t="str">
            <v>Haltères hex caoutchouc</v>
          </cell>
          <cell r="E1619" t="str">
            <v>Rubber Coated Hex Dumbbell</v>
          </cell>
          <cell r="F1619">
            <v>1</v>
          </cell>
          <cell r="H1619" t="str">
            <v>PIECE</v>
          </cell>
          <cell r="I1619">
            <v>24.975000000000001</v>
          </cell>
          <cell r="J1619">
            <v>0</v>
          </cell>
          <cell r="K1619">
            <v>0</v>
          </cell>
          <cell r="L1619">
            <v>0</v>
          </cell>
          <cell r="M1619" t="str">
            <v>LF</v>
          </cell>
          <cell r="N1619">
            <v>1.7479399999999999E-2</v>
          </cell>
          <cell r="O1619">
            <v>23.113636363636399</v>
          </cell>
        </row>
        <row r="1620">
          <cell r="A1620" t="str">
            <v>MODERN SPORTING</v>
          </cell>
          <cell r="B1620" t="str">
            <v>MD2102</v>
          </cell>
          <cell r="C1620">
            <v>1594</v>
          </cell>
          <cell r="D1620" t="str">
            <v>Haltères hex caoutchouc</v>
          </cell>
          <cell r="E1620" t="str">
            <v>Rubber Coated Hex Dumbbell</v>
          </cell>
          <cell r="F1620">
            <v>1</v>
          </cell>
          <cell r="H1620" t="str">
            <v>PIECE</v>
          </cell>
          <cell r="I1620">
            <v>27.750000000000004</v>
          </cell>
          <cell r="J1620">
            <v>0</v>
          </cell>
          <cell r="K1620">
            <v>0</v>
          </cell>
          <cell r="L1620">
            <v>0</v>
          </cell>
          <cell r="M1620" t="str">
            <v>LF</v>
          </cell>
          <cell r="N1620">
            <v>1.7685039999999999E-2</v>
          </cell>
          <cell r="O1620">
            <v>25.9</v>
          </cell>
        </row>
        <row r="1621">
          <cell r="A1621" t="str">
            <v>MODERN SPORTING</v>
          </cell>
          <cell r="B1621" t="str">
            <v>MD2102</v>
          </cell>
          <cell r="C1621">
            <v>1595</v>
          </cell>
          <cell r="D1621" t="str">
            <v>Haltères hex caoutchouc</v>
          </cell>
          <cell r="E1621" t="str">
            <v>Rubber Coated Hex Dumbbell</v>
          </cell>
          <cell r="F1621">
            <v>1</v>
          </cell>
          <cell r="H1621" t="str">
            <v>PIECE</v>
          </cell>
          <cell r="I1621">
            <v>30.525000000000002</v>
          </cell>
          <cell r="J1621">
            <v>0</v>
          </cell>
          <cell r="K1621">
            <v>0</v>
          </cell>
          <cell r="L1621">
            <v>0</v>
          </cell>
          <cell r="M1621" t="str">
            <v>LF</v>
          </cell>
          <cell r="N1621">
            <v>1.944015E-2</v>
          </cell>
          <cell r="O1621">
            <v>28.25</v>
          </cell>
        </row>
        <row r="1622">
          <cell r="A1622" t="str">
            <v>MODERN SPORTING</v>
          </cell>
          <cell r="B1622" t="str">
            <v>MD2102</v>
          </cell>
          <cell r="C1622">
            <v>1596</v>
          </cell>
          <cell r="D1622" t="str">
            <v>Haltères hex caoutchouc</v>
          </cell>
          <cell r="E1622" t="str">
            <v>Rubber Coated Hex Dumbbell</v>
          </cell>
          <cell r="F1622">
            <v>1</v>
          </cell>
          <cell r="H1622" t="str">
            <v>PIECE</v>
          </cell>
          <cell r="I1622">
            <v>33.300000000000004</v>
          </cell>
          <cell r="J1622">
            <v>0</v>
          </cell>
          <cell r="K1622">
            <v>0</v>
          </cell>
          <cell r="L1622">
            <v>0</v>
          </cell>
          <cell r="M1622" t="str">
            <v>LF</v>
          </cell>
          <cell r="N1622">
            <v>2.06976E-2</v>
          </cell>
          <cell r="O1622">
            <v>31</v>
          </cell>
        </row>
        <row r="1623">
          <cell r="A1623" t="str">
            <v>MODERN SPORTING</v>
          </cell>
          <cell r="B1623" t="str">
            <v>MD2102</v>
          </cell>
          <cell r="C1623">
            <v>1597</v>
          </cell>
          <cell r="D1623" t="str">
            <v>Haltères hex caoutchouc</v>
          </cell>
          <cell r="E1623" t="str">
            <v>Rubber Coated Hex Dumbbell</v>
          </cell>
          <cell r="F1623">
            <v>1</v>
          </cell>
          <cell r="H1623" t="str">
            <v>PIECE</v>
          </cell>
          <cell r="I1623">
            <v>36.075000000000003</v>
          </cell>
          <cell r="J1623">
            <v>0</v>
          </cell>
          <cell r="K1623">
            <v>0</v>
          </cell>
          <cell r="L1623">
            <v>0</v>
          </cell>
          <cell r="M1623" t="str">
            <v>LF</v>
          </cell>
          <cell r="N1623">
            <v>2.06666E-2</v>
          </cell>
          <cell r="O1623">
            <v>34</v>
          </cell>
        </row>
        <row r="1624">
          <cell r="A1624" t="str">
            <v>MODERN SPORTING</v>
          </cell>
          <cell r="B1624" t="str">
            <v>MD2102</v>
          </cell>
          <cell r="C1624">
            <v>2484</v>
          </cell>
          <cell r="D1624" t="str">
            <v>Haltères hex caoutchouc</v>
          </cell>
          <cell r="E1624" t="str">
            <v>Rubber Coated Hex Dumbbell</v>
          </cell>
          <cell r="F1624">
            <v>1</v>
          </cell>
          <cell r="H1624" t="str">
            <v>PIECE</v>
          </cell>
          <cell r="I1624">
            <v>41.625000000000007</v>
          </cell>
          <cell r="J1624">
            <v>0</v>
          </cell>
          <cell r="K1624">
            <v>0</v>
          </cell>
          <cell r="L1624">
            <v>0</v>
          </cell>
          <cell r="M1624" t="str">
            <v>LF</v>
          </cell>
          <cell r="N1624">
            <v>2.365040322580645E-2</v>
          </cell>
          <cell r="O1624">
            <v>38.799999999999997</v>
          </cell>
        </row>
        <row r="1625">
          <cell r="A1625" t="str">
            <v>MODERN SPORTING</v>
          </cell>
          <cell r="B1625" t="str">
            <v>MD2102</v>
          </cell>
          <cell r="C1625">
            <v>2068</v>
          </cell>
          <cell r="D1625" t="str">
            <v>Haltères hex caoutchouc</v>
          </cell>
          <cell r="E1625" t="str">
            <v>Rubber Coated Hex Dumbbell</v>
          </cell>
          <cell r="F1625">
            <v>1</v>
          </cell>
          <cell r="H1625" t="str">
            <v>PIECE</v>
          </cell>
          <cell r="I1625">
            <v>44.400000000000006</v>
          </cell>
          <cell r="J1625">
            <v>0</v>
          </cell>
          <cell r="K1625">
            <v>0</v>
          </cell>
          <cell r="L1625">
            <v>0</v>
          </cell>
          <cell r="M1625" t="str">
            <v>LF</v>
          </cell>
          <cell r="N1625">
            <v>2.5227096774193547E-2</v>
          </cell>
          <cell r="O1625">
            <v>41.4</v>
          </cell>
        </row>
        <row r="1626">
          <cell r="A1626" t="str">
            <v>MODERN SPORTING</v>
          </cell>
          <cell r="B1626" t="str">
            <v>MD2102</v>
          </cell>
          <cell r="C1626">
            <v>2485</v>
          </cell>
          <cell r="D1626" t="str">
            <v>Haltères hex caoutchouc</v>
          </cell>
          <cell r="E1626" t="str">
            <v>Rubber Coated Hex Dumbbell</v>
          </cell>
          <cell r="F1626">
            <v>1</v>
          </cell>
          <cell r="H1626" t="str">
            <v>PIECE</v>
          </cell>
          <cell r="I1626">
            <v>47.175000000000004</v>
          </cell>
          <cell r="J1626">
            <v>0</v>
          </cell>
          <cell r="K1626">
            <v>0</v>
          </cell>
          <cell r="L1626">
            <v>0</v>
          </cell>
          <cell r="M1626" t="str">
            <v>LF</v>
          </cell>
          <cell r="N1626">
            <v>2.9064516129032259E-2</v>
          </cell>
          <cell r="O1626">
            <v>43.87</v>
          </cell>
        </row>
        <row r="1627">
          <cell r="A1627" t="str">
            <v>MODERN SPORTING</v>
          </cell>
          <cell r="B1627" t="str">
            <v>MD2102</v>
          </cell>
          <cell r="C1627">
            <v>2071</v>
          </cell>
          <cell r="D1627" t="str">
            <v>Haltères hex caoutchouc</v>
          </cell>
          <cell r="E1627" t="str">
            <v>Rubber Coated Hex Dumbbell</v>
          </cell>
          <cell r="F1627">
            <v>1</v>
          </cell>
          <cell r="H1627" t="str">
            <v>PIECE</v>
          </cell>
          <cell r="I1627">
            <v>49.95</v>
          </cell>
          <cell r="J1627">
            <v>0</v>
          </cell>
          <cell r="K1627">
            <v>0</v>
          </cell>
          <cell r="L1627">
            <v>0</v>
          </cell>
          <cell r="M1627" t="str">
            <v>LF</v>
          </cell>
          <cell r="N1627">
            <v>3.6692307692307691E-2</v>
          </cell>
          <cell r="O1627">
            <v>46.5</v>
          </cell>
        </row>
        <row r="1628">
          <cell r="A1628" t="str">
            <v>MODERN SPORTING</v>
          </cell>
          <cell r="B1628" t="str">
            <v>MD2102</v>
          </cell>
          <cell r="C1628">
            <v>2486</v>
          </cell>
          <cell r="D1628" t="str">
            <v>Haltères hex caoutchouc</v>
          </cell>
          <cell r="E1628" t="str">
            <v>Rubber Coated Hex Dumbbell</v>
          </cell>
          <cell r="F1628">
            <v>1</v>
          </cell>
          <cell r="H1628" t="str">
            <v>PIECE</v>
          </cell>
          <cell r="I1628">
            <v>52.725000000000001</v>
          </cell>
          <cell r="J1628">
            <v>0</v>
          </cell>
          <cell r="K1628">
            <v>0</v>
          </cell>
          <cell r="L1628">
            <v>0</v>
          </cell>
          <cell r="M1628" t="str">
            <v>LF</v>
          </cell>
          <cell r="N1628">
            <v>3.8730769230769235E-2</v>
          </cell>
          <cell r="O1628">
            <v>48.870192307692314</v>
          </cell>
        </row>
        <row r="1629">
          <cell r="A1629" t="str">
            <v>MODERN SPORTING</v>
          </cell>
          <cell r="B1629" t="str">
            <v>MD2102</v>
          </cell>
          <cell r="C1629">
            <v>2074</v>
          </cell>
          <cell r="D1629" t="str">
            <v>Haltères hex caoutchouc</v>
          </cell>
          <cell r="E1629" t="str">
            <v>Rubber Coated Hex Dumbbell</v>
          </cell>
          <cell r="F1629">
            <v>1</v>
          </cell>
          <cell r="H1629" t="str">
            <v>PIECE</v>
          </cell>
          <cell r="I1629">
            <v>55.500000000000007</v>
          </cell>
          <cell r="J1629">
            <v>0</v>
          </cell>
          <cell r="K1629">
            <v>0</v>
          </cell>
          <cell r="L1629">
            <v>0</v>
          </cell>
          <cell r="M1629" t="str">
            <v>LF</v>
          </cell>
          <cell r="N1629">
            <v>4.0769230769230773E-2</v>
          </cell>
          <cell r="O1629">
            <v>52.2</v>
          </cell>
        </row>
        <row r="1630">
          <cell r="A1630" t="str">
            <v>MODERN SPORTING</v>
          </cell>
          <cell r="B1630" t="str">
            <v>MD4106</v>
          </cell>
          <cell r="C1630">
            <v>2362</v>
          </cell>
          <cell r="D1630" t="str">
            <v>Hex Bar</v>
          </cell>
          <cell r="E1630" t="str">
            <v>Hex Bar-Chromed</v>
          </cell>
          <cell r="F1630" t="str">
            <v>ø28mm</v>
          </cell>
          <cell r="H1630" t="str">
            <v>PIECE</v>
          </cell>
          <cell r="I1630">
            <v>49.18</v>
          </cell>
          <cell r="J1630">
            <v>0</v>
          </cell>
          <cell r="K1630">
            <v>0</v>
          </cell>
          <cell r="L1630">
            <v>0</v>
          </cell>
          <cell r="M1630" t="str">
            <v>LF</v>
          </cell>
          <cell r="N1630">
            <v>0.12206186666666667</v>
          </cell>
          <cell r="O1630">
            <v>24</v>
          </cell>
        </row>
        <row r="1631">
          <cell r="A1631" t="str">
            <v>MODERN SPORTING</v>
          </cell>
          <cell r="B1631" t="str">
            <v>MDAB701</v>
          </cell>
          <cell r="C1631" t="str">
            <v/>
          </cell>
          <cell r="D1631" t="str">
            <v>Home Trainer</v>
          </cell>
          <cell r="E1631" t="str">
            <v>AB ROLLER</v>
          </cell>
          <cell r="F1631">
            <v>0</v>
          </cell>
          <cell r="H1631" t="str">
            <v>PIECE</v>
          </cell>
          <cell r="I1631">
            <v>13.33</v>
          </cell>
          <cell r="J1631">
            <v>0</v>
          </cell>
          <cell r="K1631">
            <v>0</v>
          </cell>
          <cell r="L1631">
            <v>0</v>
          </cell>
          <cell r="M1631" t="str">
            <v>LF</v>
          </cell>
          <cell r="N1631">
            <v>0</v>
          </cell>
          <cell r="O1631">
            <v>0</v>
          </cell>
        </row>
        <row r="1632">
          <cell r="A1632" t="str">
            <v>MODERN SPORTING</v>
          </cell>
          <cell r="B1632" t="str">
            <v>MD2206</v>
          </cell>
          <cell r="C1632">
            <v>3393</v>
          </cell>
          <cell r="D1632" t="str">
            <v>Kettlebell couleur</v>
          </cell>
          <cell r="E1632" t="str">
            <v>Steel Kettlebell,color body</v>
          </cell>
          <cell r="F1632" t="str">
            <v>8Kgs</v>
          </cell>
          <cell r="H1632" t="str">
            <v>PIECE</v>
          </cell>
          <cell r="I1632">
            <v>11.8</v>
          </cell>
          <cell r="J1632">
            <v>0</v>
          </cell>
          <cell r="K1632">
            <v>0</v>
          </cell>
          <cell r="L1632">
            <v>0</v>
          </cell>
          <cell r="M1632" t="str">
            <v>LF</v>
          </cell>
          <cell r="N1632">
            <v>0</v>
          </cell>
          <cell r="O1632">
            <v>0</v>
          </cell>
        </row>
        <row r="1633">
          <cell r="A1633" t="str">
            <v>MODERN SPORTING</v>
          </cell>
          <cell r="B1633" t="str">
            <v>MD2206</v>
          </cell>
          <cell r="C1633">
            <v>3394</v>
          </cell>
          <cell r="D1633" t="str">
            <v>Kettlebell couleur</v>
          </cell>
          <cell r="E1633" t="str">
            <v>Steel Kettlebell,color body</v>
          </cell>
          <cell r="F1633" t="str">
            <v>8Kgs</v>
          </cell>
          <cell r="H1633" t="str">
            <v>PIECE</v>
          </cell>
          <cell r="I1633">
            <v>15.74</v>
          </cell>
          <cell r="J1633">
            <v>0</v>
          </cell>
          <cell r="K1633">
            <v>0</v>
          </cell>
          <cell r="L1633">
            <v>0</v>
          </cell>
          <cell r="M1633" t="str">
            <v>LF</v>
          </cell>
          <cell r="N1633">
            <v>0</v>
          </cell>
          <cell r="O1633">
            <v>0</v>
          </cell>
        </row>
        <row r="1634">
          <cell r="A1634" t="str">
            <v>MODERN SPORTING</v>
          </cell>
          <cell r="B1634" t="str">
            <v>MD2206</v>
          </cell>
          <cell r="C1634">
            <v>3395</v>
          </cell>
          <cell r="D1634" t="str">
            <v>Kettlebell couleur</v>
          </cell>
          <cell r="E1634" t="str">
            <v>Steel Kettlebell,color body</v>
          </cell>
          <cell r="F1634" t="str">
            <v>8Kgs</v>
          </cell>
          <cell r="H1634" t="str">
            <v>PIECE</v>
          </cell>
          <cell r="I1634">
            <v>15.16</v>
          </cell>
          <cell r="J1634">
            <v>0</v>
          </cell>
          <cell r="K1634">
            <v>0</v>
          </cell>
          <cell r="L1634">
            <v>0</v>
          </cell>
          <cell r="M1634" t="str">
            <v>LF</v>
          </cell>
          <cell r="N1634">
            <v>0</v>
          </cell>
          <cell r="O1634">
            <v>0</v>
          </cell>
        </row>
        <row r="1635">
          <cell r="A1635" t="str">
            <v>MODERN SPORTING</v>
          </cell>
          <cell r="B1635" t="str">
            <v>MD2206</v>
          </cell>
          <cell r="C1635">
            <v>3649</v>
          </cell>
          <cell r="D1635" t="str">
            <v>Kettlebell couleur</v>
          </cell>
          <cell r="E1635" t="str">
            <v>Steel Kettlebell,color body</v>
          </cell>
          <cell r="F1635" t="str">
            <v>8Kgs</v>
          </cell>
          <cell r="H1635" t="str">
            <v>PIECE</v>
          </cell>
          <cell r="I1635">
            <v>17.309999999999999</v>
          </cell>
          <cell r="J1635">
            <v>0</v>
          </cell>
          <cell r="K1635">
            <v>0</v>
          </cell>
          <cell r="L1635">
            <v>0</v>
          </cell>
          <cell r="M1635" t="str">
            <v>LF</v>
          </cell>
          <cell r="N1635">
            <v>0</v>
          </cell>
          <cell r="O1635">
            <v>0</v>
          </cell>
        </row>
        <row r="1636">
          <cell r="A1636" t="str">
            <v>MODERN SPORTING</v>
          </cell>
          <cell r="B1636" t="str">
            <v>MD2206</v>
          </cell>
          <cell r="C1636">
            <v>3650</v>
          </cell>
          <cell r="D1636" t="str">
            <v>Kettlebell couleur</v>
          </cell>
          <cell r="E1636" t="str">
            <v>Steel Kettlebell,color body</v>
          </cell>
          <cell r="F1636" t="str">
            <v>8Kgs</v>
          </cell>
          <cell r="H1636" t="str">
            <v>PIECE</v>
          </cell>
          <cell r="I1636">
            <v>23.08</v>
          </cell>
          <cell r="J1636">
            <v>0</v>
          </cell>
          <cell r="K1636">
            <v>0</v>
          </cell>
          <cell r="L1636">
            <v>0</v>
          </cell>
          <cell r="M1636" t="str">
            <v>LF</v>
          </cell>
          <cell r="N1636">
            <v>0</v>
          </cell>
          <cell r="O1636">
            <v>0</v>
          </cell>
        </row>
        <row r="1637">
          <cell r="A1637" t="str">
            <v>MODERN SPORTING</v>
          </cell>
          <cell r="B1637" t="str">
            <v>MD2206</v>
          </cell>
          <cell r="C1637">
            <v>3651</v>
          </cell>
          <cell r="D1637" t="str">
            <v>Kettlebell couleur</v>
          </cell>
          <cell r="E1637" t="str">
            <v>Steel Kettlebell,color body</v>
          </cell>
          <cell r="F1637" t="str">
            <v>8Kgs</v>
          </cell>
          <cell r="H1637" t="str">
            <v>PIECE</v>
          </cell>
          <cell r="I1637">
            <v>28.85</v>
          </cell>
          <cell r="J1637">
            <v>0</v>
          </cell>
          <cell r="K1637">
            <v>0</v>
          </cell>
          <cell r="L1637">
            <v>0</v>
          </cell>
          <cell r="M1637" t="str">
            <v>LF</v>
          </cell>
          <cell r="N1637">
            <v>0</v>
          </cell>
          <cell r="O1637">
            <v>0</v>
          </cell>
        </row>
        <row r="1638">
          <cell r="A1638" t="str">
            <v>MODERN SPORTING</v>
          </cell>
          <cell r="B1638" t="str">
            <v>MD2206</v>
          </cell>
          <cell r="C1638">
            <v>3653</v>
          </cell>
          <cell r="D1638" t="str">
            <v>Kettlebell couleur</v>
          </cell>
          <cell r="E1638" t="str">
            <v>Steel Kettlebell,color body</v>
          </cell>
          <cell r="F1638" t="str">
            <v>8Kgs</v>
          </cell>
          <cell r="H1638" t="str">
            <v>PIECE</v>
          </cell>
          <cell r="I1638">
            <v>34.619999999999997</v>
          </cell>
          <cell r="J1638">
            <v>0</v>
          </cell>
          <cell r="K1638">
            <v>0</v>
          </cell>
          <cell r="L1638">
            <v>0</v>
          </cell>
          <cell r="M1638" t="str">
            <v>LF</v>
          </cell>
          <cell r="N1638">
            <v>0</v>
          </cell>
          <cell r="O1638">
            <v>0</v>
          </cell>
        </row>
        <row r="1639">
          <cell r="A1639" t="str">
            <v>MODERN SPORTING</v>
          </cell>
          <cell r="B1639" t="str">
            <v>MD2206</v>
          </cell>
          <cell r="C1639">
            <v>3655</v>
          </cell>
          <cell r="D1639" t="str">
            <v>Kettlebell couleur</v>
          </cell>
          <cell r="E1639" t="str">
            <v>Steel Kettlebell,color body</v>
          </cell>
          <cell r="F1639" t="str">
            <v>8Kgs</v>
          </cell>
          <cell r="H1639" t="str">
            <v>PIECE</v>
          </cell>
          <cell r="I1639">
            <v>40.39</v>
          </cell>
          <cell r="J1639">
            <v>0</v>
          </cell>
          <cell r="K1639">
            <v>0</v>
          </cell>
          <cell r="L1639">
            <v>0</v>
          </cell>
          <cell r="M1639" t="str">
            <v>LF</v>
          </cell>
          <cell r="N1639">
            <v>0</v>
          </cell>
          <cell r="O1639">
            <v>0</v>
          </cell>
        </row>
        <row r="1640">
          <cell r="A1640" t="str">
            <v>MODERN SPORTING</v>
          </cell>
          <cell r="B1640" t="str">
            <v>MD2206</v>
          </cell>
          <cell r="C1640">
            <v>3656</v>
          </cell>
          <cell r="D1640" t="str">
            <v>Kettlebell couleur</v>
          </cell>
          <cell r="E1640" t="str">
            <v>Steel Kettlebell,color body</v>
          </cell>
          <cell r="F1640" t="str">
            <v>8Kgs</v>
          </cell>
          <cell r="H1640" t="str">
            <v>PIECE</v>
          </cell>
          <cell r="I1640">
            <v>46.16</v>
          </cell>
          <cell r="J1640">
            <v>0</v>
          </cell>
          <cell r="K1640">
            <v>0</v>
          </cell>
          <cell r="L1640">
            <v>0</v>
          </cell>
          <cell r="M1640" t="str">
            <v>LF</v>
          </cell>
          <cell r="N1640">
            <v>0</v>
          </cell>
          <cell r="O1640">
            <v>0</v>
          </cell>
        </row>
        <row r="1641">
          <cell r="A1641" t="str">
            <v>MODERN SPORTING</v>
          </cell>
          <cell r="B1641" t="str">
            <v>MD2206</v>
          </cell>
          <cell r="C1641">
            <v>3657</v>
          </cell>
          <cell r="D1641" t="str">
            <v>Kettlebell couleur</v>
          </cell>
          <cell r="E1641" t="str">
            <v>Steel Kettlebell,color body</v>
          </cell>
          <cell r="F1641" t="str">
            <v>8Kgs</v>
          </cell>
          <cell r="H1641" t="str">
            <v>PIECE</v>
          </cell>
          <cell r="I1641">
            <v>51.93</v>
          </cell>
          <cell r="J1641">
            <v>0</v>
          </cell>
          <cell r="K1641">
            <v>0</v>
          </cell>
          <cell r="L1641">
            <v>0</v>
          </cell>
          <cell r="M1641" t="str">
            <v>LF</v>
          </cell>
          <cell r="N1641">
            <v>0</v>
          </cell>
          <cell r="O1641">
            <v>0</v>
          </cell>
        </row>
        <row r="1642">
          <cell r="A1642" t="str">
            <v>MODERN SPORTING</v>
          </cell>
          <cell r="B1642" t="str">
            <v>MD2206</v>
          </cell>
          <cell r="C1642">
            <v>3658</v>
          </cell>
          <cell r="D1642" t="str">
            <v>Kettlebell couleur</v>
          </cell>
          <cell r="E1642" t="str">
            <v>Steel Kettlebell,color body</v>
          </cell>
          <cell r="F1642" t="str">
            <v>8Kgs</v>
          </cell>
          <cell r="H1642" t="str">
            <v>PIECE</v>
          </cell>
          <cell r="I1642">
            <v>95.08</v>
          </cell>
          <cell r="J1642">
            <v>0</v>
          </cell>
          <cell r="K1642">
            <v>0</v>
          </cell>
          <cell r="L1642">
            <v>0</v>
          </cell>
          <cell r="M1642" t="str">
            <v>LF</v>
          </cell>
          <cell r="N1642">
            <v>0</v>
          </cell>
          <cell r="O1642">
            <v>0</v>
          </cell>
        </row>
        <row r="1643">
          <cell r="A1643" t="str">
            <v>MODERN SPORTING</v>
          </cell>
          <cell r="B1643" t="str">
            <v>MD2206</v>
          </cell>
          <cell r="C1643">
            <v>3659</v>
          </cell>
          <cell r="D1643" t="str">
            <v>Kettlebell couleur</v>
          </cell>
          <cell r="E1643" t="str">
            <v>Steel Kettlebell,color body</v>
          </cell>
          <cell r="F1643" t="str">
            <v>8Kgs</v>
          </cell>
          <cell r="H1643" t="str">
            <v>PIECE</v>
          </cell>
          <cell r="I1643">
            <v>119.02</v>
          </cell>
          <cell r="J1643">
            <v>0</v>
          </cell>
          <cell r="K1643">
            <v>0</v>
          </cell>
          <cell r="L1643">
            <v>0</v>
          </cell>
          <cell r="M1643" t="str">
            <v>LF</v>
          </cell>
          <cell r="N1643">
            <v>0</v>
          </cell>
          <cell r="O1643">
            <v>0</v>
          </cell>
        </row>
        <row r="1644">
          <cell r="A1644" t="str">
            <v>MODERN SPORTING</v>
          </cell>
          <cell r="B1644" t="str">
            <v>MD2206</v>
          </cell>
          <cell r="C1644">
            <v>3660</v>
          </cell>
          <cell r="D1644" t="str">
            <v>Kettlebell couleur</v>
          </cell>
          <cell r="E1644" t="str">
            <v>Steel Kettlebell,color body</v>
          </cell>
          <cell r="F1644" t="str">
            <v>8Kgs</v>
          </cell>
          <cell r="H1644" t="str">
            <v>PIECE</v>
          </cell>
          <cell r="I1644">
            <v>129.84</v>
          </cell>
          <cell r="J1644">
            <v>0</v>
          </cell>
          <cell r="K1644">
            <v>0</v>
          </cell>
          <cell r="L1644">
            <v>0</v>
          </cell>
          <cell r="M1644" t="str">
            <v>LF</v>
          </cell>
          <cell r="N1644">
            <v>0</v>
          </cell>
          <cell r="O1644">
            <v>0</v>
          </cell>
        </row>
        <row r="1645">
          <cell r="A1645" t="str">
            <v>MODERN SPORTING</v>
          </cell>
          <cell r="B1645" t="str">
            <v>MD2204</v>
          </cell>
          <cell r="C1645">
            <v>2969</v>
          </cell>
          <cell r="D1645" t="str">
            <v>Kettlebell, poignée en acier</v>
          </cell>
          <cell r="E1645" t="str">
            <v>Steel Kettlebell</v>
          </cell>
          <cell r="F1645" t="str">
            <v>8Kgs</v>
          </cell>
          <cell r="H1645" t="str">
            <v>PIECE</v>
          </cell>
          <cell r="I1645">
            <v>5.76</v>
          </cell>
          <cell r="J1645">
            <v>0</v>
          </cell>
          <cell r="K1645">
            <v>0</v>
          </cell>
          <cell r="L1645">
            <v>0</v>
          </cell>
          <cell r="M1645" t="str">
            <v>LF</v>
          </cell>
          <cell r="N1645">
            <v>4.526579439252337E-3</v>
          </cell>
          <cell r="O1645">
            <v>4.2803738317757007</v>
          </cell>
        </row>
        <row r="1646">
          <cell r="A1646" t="str">
            <v>MODERN SPORTING</v>
          </cell>
          <cell r="B1646" t="str">
            <v>MD2205</v>
          </cell>
          <cell r="C1646">
            <v>2970</v>
          </cell>
          <cell r="D1646" t="str">
            <v>Kettlebell, poignée en acier</v>
          </cell>
          <cell r="E1646" t="str">
            <v>Steel Kettlebell</v>
          </cell>
          <cell r="F1646" t="str">
            <v>8Kgs</v>
          </cell>
          <cell r="H1646" t="str">
            <v>PIECE</v>
          </cell>
          <cell r="I1646">
            <v>8.64</v>
          </cell>
          <cell r="J1646">
            <v>0</v>
          </cell>
          <cell r="K1646">
            <v>0</v>
          </cell>
          <cell r="L1646">
            <v>0</v>
          </cell>
          <cell r="M1646" t="str">
            <v>LF</v>
          </cell>
          <cell r="N1646">
            <v>6.7898691588785046E-3</v>
          </cell>
          <cell r="O1646">
            <v>6.3</v>
          </cell>
        </row>
        <row r="1647">
          <cell r="A1647" t="str">
            <v>MODERN SPORTING</v>
          </cell>
          <cell r="B1647" t="str">
            <v>MD2206</v>
          </cell>
          <cell r="C1647">
            <v>2971</v>
          </cell>
          <cell r="D1647" t="str">
            <v>Kettlebell, poignée en acier</v>
          </cell>
          <cell r="E1647" t="str">
            <v>Steel Kettlebell</v>
          </cell>
          <cell r="F1647" t="str">
            <v>8Kgs</v>
          </cell>
          <cell r="H1647" t="str">
            <v>PIECE</v>
          </cell>
          <cell r="I1647">
            <v>11.52</v>
          </cell>
          <cell r="J1647">
            <v>0</v>
          </cell>
          <cell r="K1647">
            <v>0</v>
          </cell>
          <cell r="L1647">
            <v>0</v>
          </cell>
          <cell r="M1647" t="str">
            <v>LF</v>
          </cell>
          <cell r="N1647">
            <v>9.0531588785046722E-3</v>
          </cell>
          <cell r="O1647">
            <v>8.4</v>
          </cell>
        </row>
        <row r="1648">
          <cell r="A1648" t="str">
            <v>MODERN SPORTING</v>
          </cell>
          <cell r="B1648" t="str">
            <v>MD2207</v>
          </cell>
          <cell r="C1648">
            <v>2972</v>
          </cell>
          <cell r="D1648" t="str">
            <v>Kettlebell, poignée en acier</v>
          </cell>
          <cell r="E1648" t="str">
            <v>Steel Kettlebell</v>
          </cell>
          <cell r="F1648" t="str">
            <v>8Kgs</v>
          </cell>
          <cell r="H1648" t="str">
            <v>PIECE</v>
          </cell>
          <cell r="I1648">
            <v>14.399999999999999</v>
          </cell>
          <cell r="J1648">
            <v>0</v>
          </cell>
          <cell r="K1648">
            <v>0</v>
          </cell>
          <cell r="L1648">
            <v>0</v>
          </cell>
          <cell r="M1648" t="str">
            <v>LF</v>
          </cell>
          <cell r="N1648">
            <v>9.8249633251833758E-3</v>
          </cell>
          <cell r="O1648">
            <v>10.5</v>
          </cell>
        </row>
        <row r="1649">
          <cell r="A1649" t="str">
            <v>MODERN SPORTING</v>
          </cell>
          <cell r="B1649" t="str">
            <v>MD2208</v>
          </cell>
          <cell r="C1649">
            <v>2973</v>
          </cell>
          <cell r="D1649" t="str">
            <v>Kettlebell, poignée en acier</v>
          </cell>
          <cell r="E1649" t="str">
            <v>Steel Kettlebell</v>
          </cell>
          <cell r="F1649" t="str">
            <v>8Kgs</v>
          </cell>
          <cell r="H1649" t="str">
            <v>PIECE</v>
          </cell>
          <cell r="I1649">
            <v>17.28</v>
          </cell>
          <cell r="J1649">
            <v>0</v>
          </cell>
          <cell r="K1649">
            <v>0</v>
          </cell>
          <cell r="L1649">
            <v>0</v>
          </cell>
          <cell r="M1649" t="str">
            <v>LF</v>
          </cell>
          <cell r="N1649">
            <v>1.178995599022005E-2</v>
          </cell>
          <cell r="O1649">
            <v>12.6</v>
          </cell>
        </row>
        <row r="1650">
          <cell r="A1650" t="str">
            <v>MODERN SPORTING</v>
          </cell>
          <cell r="B1650" t="str">
            <v>MD2209</v>
          </cell>
          <cell r="C1650">
            <v>2974</v>
          </cell>
          <cell r="D1650" t="str">
            <v>Kettlebell, poignée en acier</v>
          </cell>
          <cell r="E1650" t="str">
            <v>Steel Kettlebell</v>
          </cell>
          <cell r="F1650" t="str">
            <v>8Kgs</v>
          </cell>
          <cell r="H1650" t="str">
            <v>PIECE</v>
          </cell>
          <cell r="I1650">
            <v>23.04</v>
          </cell>
          <cell r="J1650">
            <v>0</v>
          </cell>
          <cell r="K1650">
            <v>0</v>
          </cell>
          <cell r="L1650">
            <v>0</v>
          </cell>
          <cell r="M1650" t="str">
            <v>LF</v>
          </cell>
          <cell r="N1650">
            <v>1.5719941320293401E-2</v>
          </cell>
          <cell r="O1650">
            <v>16.7</v>
          </cell>
        </row>
        <row r="1651">
          <cell r="A1651" t="str">
            <v>MODERN SPORTING</v>
          </cell>
          <cell r="B1651" t="str">
            <v>MD2210</v>
          </cell>
          <cell r="C1651">
            <v>2975</v>
          </cell>
          <cell r="D1651" t="str">
            <v>Kettlebell, poignée en acier</v>
          </cell>
          <cell r="E1651" t="str">
            <v>Steel Kettlebell</v>
          </cell>
          <cell r="F1651" t="str">
            <v>8Kgs</v>
          </cell>
          <cell r="H1651" t="str">
            <v>PIECE</v>
          </cell>
          <cell r="I1651">
            <v>28.799999999999997</v>
          </cell>
          <cell r="J1651">
            <v>0</v>
          </cell>
          <cell r="K1651">
            <v>0</v>
          </cell>
          <cell r="L1651">
            <v>0</v>
          </cell>
          <cell r="M1651" t="str">
            <v>LF</v>
          </cell>
          <cell r="N1651">
            <v>1.770026530612245E-2</v>
          </cell>
          <cell r="O1651">
            <v>20.7</v>
          </cell>
        </row>
        <row r="1652">
          <cell r="A1652" t="str">
            <v>MODERN SPORTING</v>
          </cell>
          <cell r="B1652" t="str">
            <v>MD2211</v>
          </cell>
          <cell r="C1652">
            <v>2976</v>
          </cell>
          <cell r="D1652" t="str">
            <v>Kettlebell, poignée en acier</v>
          </cell>
          <cell r="E1652" t="str">
            <v>Steel Kettlebell</v>
          </cell>
          <cell r="F1652" t="str">
            <v>8Kgs</v>
          </cell>
          <cell r="H1652" t="str">
            <v>PIECE</v>
          </cell>
          <cell r="I1652">
            <v>34.56</v>
          </cell>
          <cell r="J1652">
            <v>0</v>
          </cell>
          <cell r="K1652">
            <v>0</v>
          </cell>
          <cell r="L1652">
            <v>0</v>
          </cell>
          <cell r="M1652" t="str">
            <v>LF</v>
          </cell>
          <cell r="N1652">
            <v>2.1240318367346939E-2</v>
          </cell>
          <cell r="O1652">
            <v>24.9</v>
          </cell>
        </row>
        <row r="1653">
          <cell r="A1653" t="str">
            <v>MODERN SPORTING</v>
          </cell>
          <cell r="B1653" t="str">
            <v>MD2212</v>
          </cell>
          <cell r="C1653">
            <v>3529</v>
          </cell>
          <cell r="D1653" t="str">
            <v>Kettlebell, poignée en acier</v>
          </cell>
          <cell r="E1653" t="str">
            <v>Steel Kettlebell</v>
          </cell>
          <cell r="F1653" t="str">
            <v>8Kgs</v>
          </cell>
          <cell r="H1653" t="str">
            <v>PIECE</v>
          </cell>
          <cell r="I1653">
            <v>40.32</v>
          </cell>
          <cell r="J1653">
            <v>0</v>
          </cell>
          <cell r="K1653">
            <v>0</v>
          </cell>
          <cell r="L1653">
            <v>0</v>
          </cell>
          <cell r="M1653" t="str">
            <v>LF</v>
          </cell>
          <cell r="N1653">
            <v>2.0895323076923076E-2</v>
          </cell>
          <cell r="O1653">
            <v>29.076923076923077</v>
          </cell>
        </row>
        <row r="1654">
          <cell r="A1654" t="str">
            <v>MODERN SPORTING</v>
          </cell>
          <cell r="B1654" t="str">
            <v>MD2213</v>
          </cell>
          <cell r="C1654">
            <v>3530</v>
          </cell>
          <cell r="D1654" t="str">
            <v>Kettlebell, poignée en acier</v>
          </cell>
          <cell r="E1654" t="str">
            <v>Steel Kettlebell</v>
          </cell>
          <cell r="F1654" t="str">
            <v>8Kgs</v>
          </cell>
          <cell r="H1654" t="str">
            <v>PIECE</v>
          </cell>
          <cell r="I1654">
            <v>46.08</v>
          </cell>
          <cell r="J1654">
            <v>0</v>
          </cell>
          <cell r="K1654">
            <v>0</v>
          </cell>
          <cell r="L1654">
            <v>0</v>
          </cell>
          <cell r="M1654" t="str">
            <v>LF</v>
          </cell>
          <cell r="N1654">
            <v>2.3880369230769232E-2</v>
          </cell>
          <cell r="O1654">
            <v>33.230769230769234</v>
          </cell>
        </row>
        <row r="1655">
          <cell r="A1655" t="str">
            <v>MODERN SPORTING</v>
          </cell>
          <cell r="B1655" t="str">
            <v>MD2214</v>
          </cell>
          <cell r="C1655">
            <v>3531</v>
          </cell>
          <cell r="D1655" t="str">
            <v>Kettlebell, poignée en acier</v>
          </cell>
          <cell r="E1655" t="str">
            <v>Steel Kettlebell</v>
          </cell>
          <cell r="F1655" t="str">
            <v>8Kgs</v>
          </cell>
          <cell r="H1655" t="str">
            <v>PIECE</v>
          </cell>
          <cell r="I1655">
            <v>51.839999999999996</v>
          </cell>
          <cell r="J1655">
            <v>0</v>
          </cell>
          <cell r="K1655">
            <v>0</v>
          </cell>
          <cell r="L1655">
            <v>0</v>
          </cell>
          <cell r="M1655" t="str">
            <v>LF</v>
          </cell>
          <cell r="N1655">
            <v>2.7244800000000003E-2</v>
          </cell>
          <cell r="O1655">
            <v>37.411764705882355</v>
          </cell>
        </row>
        <row r="1656">
          <cell r="A1656" t="str">
            <v>MODERN SPORTING</v>
          </cell>
          <cell r="B1656" t="str">
            <v>MD2215</v>
          </cell>
          <cell r="C1656">
            <v>3532</v>
          </cell>
          <cell r="D1656" t="str">
            <v>Kettlebell, poignée en acier</v>
          </cell>
          <cell r="E1656" t="str">
            <v>Steel Kettlebell</v>
          </cell>
          <cell r="F1656" t="str">
            <v>8Kgs</v>
          </cell>
          <cell r="H1656" t="str">
            <v>PIECE</v>
          </cell>
          <cell r="I1656">
            <v>57.599999999999994</v>
          </cell>
          <cell r="J1656">
            <v>0</v>
          </cell>
          <cell r="K1656">
            <v>0</v>
          </cell>
          <cell r="L1656">
            <v>0</v>
          </cell>
          <cell r="M1656" t="str">
            <v>LF</v>
          </cell>
          <cell r="N1656">
            <v>3.0272000000000004E-2</v>
          </cell>
          <cell r="O1656">
            <v>41.6</v>
          </cell>
        </row>
        <row r="1657">
          <cell r="A1657" t="str">
            <v>MODERN SPORTING</v>
          </cell>
          <cell r="B1657" t="str">
            <v>MD2216</v>
          </cell>
          <cell r="C1657">
            <v>3533</v>
          </cell>
          <cell r="D1657" t="str">
            <v>Kettlebell, poignée en acier</v>
          </cell>
          <cell r="E1657" t="str">
            <v>Steel Kettlebell</v>
          </cell>
          <cell r="F1657" t="str">
            <v>8Kgs</v>
          </cell>
          <cell r="H1657" t="str">
            <v>PIECE</v>
          </cell>
          <cell r="I1657">
            <v>63.36</v>
          </cell>
          <cell r="J1657">
            <v>0</v>
          </cell>
          <cell r="K1657">
            <v>0</v>
          </cell>
          <cell r="L1657">
            <v>0</v>
          </cell>
          <cell r="M1657" t="str">
            <v>LF</v>
          </cell>
          <cell r="N1657">
            <v>3.3299200000000001E-2</v>
          </cell>
          <cell r="O1657">
            <v>45.725490196078432</v>
          </cell>
        </row>
        <row r="1658">
          <cell r="A1658" t="str">
            <v>MODERN SPORTING</v>
          </cell>
          <cell r="B1658" t="str">
            <v>MD2217</v>
          </cell>
          <cell r="C1658">
            <v>3534</v>
          </cell>
          <cell r="D1658" t="str">
            <v>Kettlebell, poignée en acier</v>
          </cell>
          <cell r="E1658" t="str">
            <v>Steel Kettlebell</v>
          </cell>
          <cell r="F1658" t="str">
            <v>8Kgs</v>
          </cell>
          <cell r="H1658" t="str">
            <v>PIECE</v>
          </cell>
          <cell r="I1658">
            <v>69.12</v>
          </cell>
          <cell r="J1658">
            <v>0</v>
          </cell>
          <cell r="K1658">
            <v>0</v>
          </cell>
          <cell r="L1658">
            <v>0</v>
          </cell>
          <cell r="M1658" t="str">
            <v>LF</v>
          </cell>
          <cell r="N1658">
            <v>3.6326400000000002E-2</v>
          </cell>
          <cell r="O1658">
            <v>49.882352941176478</v>
          </cell>
        </row>
        <row r="1659">
          <cell r="A1659" t="str">
            <v>MODERN SPORTING</v>
          </cell>
          <cell r="B1659" t="str">
            <v>MD3006</v>
          </cell>
          <cell r="C1659">
            <v>2312</v>
          </cell>
          <cell r="D1659" t="str">
            <v>Kit Pump 20Kg couleur</v>
          </cell>
          <cell r="E1659" t="str">
            <v>20KGS Pump Set With Spring Collars</v>
          </cell>
          <cell r="F1659" t="str">
            <v>Color Coated Plates: 1.25KGS*2PCS 2.5KGS*2PCS_x000D_5KGS*2PCS_x000D_30*1400MM Black Painted Bar:1PC (with black foam) Spring Collars:2PCS</v>
          </cell>
          <cell r="H1659" t="str">
            <v>PIECE</v>
          </cell>
          <cell r="I1659">
            <v>28.11</v>
          </cell>
          <cell r="J1659">
            <v>0</v>
          </cell>
          <cell r="K1659">
            <v>0</v>
          </cell>
          <cell r="L1659">
            <v>0</v>
          </cell>
          <cell r="M1659" t="str">
            <v>LF</v>
          </cell>
          <cell r="N1659">
            <v>1.7345796666666666E-2</v>
          </cell>
          <cell r="O1659">
            <v>21.26</v>
          </cell>
        </row>
        <row r="1660">
          <cell r="A1660" t="str">
            <v>MODERN SPORTING</v>
          </cell>
          <cell r="B1660" t="str">
            <v>MD3016</v>
          </cell>
          <cell r="C1660" t="str">
            <v/>
          </cell>
          <cell r="D1660" t="str">
            <v>Kit Pump 20Kg couleur</v>
          </cell>
          <cell r="E1660" t="str">
            <v>20KGS Pump Set With Spring Collars</v>
          </cell>
          <cell r="F1660" t="str">
            <v>Color Coated Plates: 1.25KGS*2PCS 2.5KGS*2PCS_x000D_5KGS*2PCS_x000D_30*1400MM Black Painted Bar:1PC (with black foam) Spring Collars:2PCS</v>
          </cell>
          <cell r="H1660" t="str">
            <v>PIECE</v>
          </cell>
          <cell r="I1660">
            <v>29.06</v>
          </cell>
          <cell r="J1660">
            <v>0</v>
          </cell>
          <cell r="K1660">
            <v>0</v>
          </cell>
          <cell r="L1660">
            <v>0</v>
          </cell>
          <cell r="M1660" t="str">
            <v>LF</v>
          </cell>
          <cell r="N1660">
            <v>0</v>
          </cell>
          <cell r="O1660">
            <v>0</v>
          </cell>
        </row>
        <row r="1661">
          <cell r="A1661" t="str">
            <v>MODERN SPORTING</v>
          </cell>
          <cell r="B1661" t="str">
            <v>MD1240</v>
          </cell>
          <cell r="C1661">
            <v>1639</v>
          </cell>
          <cell r="D1661" t="str">
            <v>Medecine Ball</v>
          </cell>
          <cell r="E1661" t="str">
            <v>Medecine Ball</v>
          </cell>
          <cell r="F1661" t="str">
            <v>4Kgs</v>
          </cell>
          <cell r="H1661" t="str">
            <v>PIECE</v>
          </cell>
          <cell r="I1661">
            <v>8.85</v>
          </cell>
          <cell r="J1661">
            <v>0</v>
          </cell>
          <cell r="K1661">
            <v>0</v>
          </cell>
          <cell r="L1661">
            <v>0</v>
          </cell>
          <cell r="M1661" t="str">
            <v>LF</v>
          </cell>
          <cell r="N1661">
            <v>8.3999999999999995E-3</v>
          </cell>
          <cell r="O1661">
            <v>1.5</v>
          </cell>
        </row>
        <row r="1662">
          <cell r="A1662" t="str">
            <v>MODERN SPORTING</v>
          </cell>
          <cell r="B1662" t="str">
            <v>MD1240</v>
          </cell>
          <cell r="C1662">
            <v>1640</v>
          </cell>
          <cell r="D1662" t="str">
            <v>Medecine Ball</v>
          </cell>
          <cell r="E1662" t="str">
            <v>Medecine Ball</v>
          </cell>
          <cell r="F1662" t="str">
            <v>4Kgs</v>
          </cell>
          <cell r="H1662" t="str">
            <v>PIECE</v>
          </cell>
          <cell r="I1662">
            <v>10.25</v>
          </cell>
          <cell r="J1662">
            <v>0</v>
          </cell>
          <cell r="K1662">
            <v>0</v>
          </cell>
          <cell r="L1662">
            <v>0</v>
          </cell>
          <cell r="M1662" t="str">
            <v>LF</v>
          </cell>
          <cell r="N1662">
            <v>8.3999999999999995E-3</v>
          </cell>
          <cell r="O1662">
            <v>2.5</v>
          </cell>
        </row>
        <row r="1663">
          <cell r="A1663" t="str">
            <v>MODERN SPORTING</v>
          </cell>
          <cell r="B1663" t="str">
            <v>MD1240</v>
          </cell>
          <cell r="C1663">
            <v>1641</v>
          </cell>
          <cell r="D1663" t="str">
            <v>Medecine Ball</v>
          </cell>
          <cell r="E1663" t="str">
            <v>Medecine Ball</v>
          </cell>
          <cell r="F1663" t="str">
            <v>4Kgs</v>
          </cell>
          <cell r="H1663" t="str">
            <v>PIECE</v>
          </cell>
          <cell r="I1663">
            <v>11.89</v>
          </cell>
          <cell r="J1663">
            <v>0</v>
          </cell>
          <cell r="K1663">
            <v>0</v>
          </cell>
          <cell r="L1663">
            <v>0</v>
          </cell>
          <cell r="M1663" t="str">
            <v>LF</v>
          </cell>
          <cell r="N1663">
            <v>1.44E-2</v>
          </cell>
          <cell r="O1663">
            <v>3.5</v>
          </cell>
        </row>
        <row r="1664">
          <cell r="A1664" t="str">
            <v>MODERN SPORTING</v>
          </cell>
          <cell r="B1664" t="str">
            <v>MD1240</v>
          </cell>
          <cell r="C1664">
            <v>1642</v>
          </cell>
          <cell r="D1664" t="str">
            <v>Medecine Ball</v>
          </cell>
          <cell r="E1664" t="str">
            <v>Medecine Ball</v>
          </cell>
          <cell r="F1664" t="str">
            <v>4Kgs</v>
          </cell>
          <cell r="H1664" t="str">
            <v>PIECE</v>
          </cell>
          <cell r="I1664">
            <v>13.23</v>
          </cell>
          <cell r="J1664">
            <v>0</v>
          </cell>
          <cell r="K1664">
            <v>0</v>
          </cell>
          <cell r="L1664">
            <v>0</v>
          </cell>
          <cell r="M1664" t="str">
            <v>LF</v>
          </cell>
          <cell r="N1664">
            <v>1.44E-2</v>
          </cell>
          <cell r="O1664">
            <v>4.5</v>
          </cell>
        </row>
        <row r="1665">
          <cell r="A1665" t="str">
            <v>MODERN SPORTING</v>
          </cell>
          <cell r="B1665" t="str">
            <v>MD1240</v>
          </cell>
          <cell r="C1665">
            <v>1643</v>
          </cell>
          <cell r="D1665" t="str">
            <v>Medecine Ball</v>
          </cell>
          <cell r="E1665" t="str">
            <v>Medecine Ball</v>
          </cell>
          <cell r="F1665" t="str">
            <v>4Kgs</v>
          </cell>
          <cell r="H1665" t="str">
            <v>PIECE</v>
          </cell>
          <cell r="I1665">
            <v>14.64</v>
          </cell>
          <cell r="J1665">
            <v>0</v>
          </cell>
          <cell r="K1665">
            <v>0</v>
          </cell>
          <cell r="L1665">
            <v>0</v>
          </cell>
          <cell r="M1665" t="str">
            <v>LF</v>
          </cell>
          <cell r="N1665">
            <v>1.44E-2</v>
          </cell>
          <cell r="O1665">
            <v>5.5</v>
          </cell>
        </row>
        <row r="1666">
          <cell r="A1666" t="str">
            <v>MODERN SPORTING</v>
          </cell>
          <cell r="B1666" t="str">
            <v>MD1240</v>
          </cell>
          <cell r="C1666" t="str">
            <v/>
          </cell>
          <cell r="D1666" t="str">
            <v>Medecine Ball</v>
          </cell>
          <cell r="E1666" t="str">
            <v>Medecine Ball</v>
          </cell>
          <cell r="F1666" t="str">
            <v>4Kgs</v>
          </cell>
          <cell r="H1666" t="str">
            <v>PIECE</v>
          </cell>
          <cell r="I1666">
            <v>16.23</v>
          </cell>
          <cell r="J1666">
            <v>0</v>
          </cell>
          <cell r="K1666">
            <v>0</v>
          </cell>
          <cell r="L1666">
            <v>0</v>
          </cell>
          <cell r="M1666" t="str">
            <v>LF</v>
          </cell>
          <cell r="N1666">
            <v>6.6582000000000002E-2</v>
          </cell>
          <cell r="O1666">
            <v>5.5</v>
          </cell>
        </row>
        <row r="1667">
          <cell r="A1667" t="str">
            <v>MODERN SPORTING</v>
          </cell>
          <cell r="B1667" t="str">
            <v>MD1240</v>
          </cell>
          <cell r="C1667" t="str">
            <v/>
          </cell>
          <cell r="D1667" t="str">
            <v>Medecine Ball</v>
          </cell>
          <cell r="E1667" t="str">
            <v>Medecine Ball</v>
          </cell>
          <cell r="F1667" t="str">
            <v>4Kgs</v>
          </cell>
          <cell r="H1667" t="str">
            <v>PIECE</v>
          </cell>
          <cell r="I1667">
            <v>17.690000000000001</v>
          </cell>
          <cell r="J1667">
            <v>0</v>
          </cell>
          <cell r="K1667">
            <v>0</v>
          </cell>
          <cell r="L1667">
            <v>0</v>
          </cell>
          <cell r="M1667" t="str">
            <v>LF</v>
          </cell>
          <cell r="N1667">
            <v>1.20935E-2</v>
          </cell>
          <cell r="O1667">
            <v>1</v>
          </cell>
        </row>
        <row r="1668">
          <cell r="A1668" t="str">
            <v>MODERN SPORTING</v>
          </cell>
          <cell r="B1668" t="str">
            <v>MD1240</v>
          </cell>
          <cell r="C1668" t="str">
            <v/>
          </cell>
          <cell r="D1668" t="str">
            <v>Medecine Ball</v>
          </cell>
          <cell r="E1668" t="str">
            <v>Medecine Ball</v>
          </cell>
          <cell r="F1668" t="str">
            <v>4Kgs</v>
          </cell>
          <cell r="H1668" t="str">
            <v>PIECE</v>
          </cell>
          <cell r="I1668">
            <v>19.11</v>
          </cell>
          <cell r="J1668">
            <v>0</v>
          </cell>
          <cell r="K1668">
            <v>0</v>
          </cell>
          <cell r="L1668">
            <v>0</v>
          </cell>
          <cell r="M1668" t="str">
            <v>LF</v>
          </cell>
          <cell r="N1668">
            <v>7.4112499999999994E-3</v>
          </cell>
          <cell r="O1668">
            <v>0.9</v>
          </cell>
        </row>
        <row r="1669">
          <cell r="A1669" t="str">
            <v>MODERN SPORTING</v>
          </cell>
          <cell r="B1669" t="str">
            <v>MD1240</v>
          </cell>
          <cell r="C1669" t="str">
            <v/>
          </cell>
          <cell r="D1669" t="str">
            <v>Medecine Ball</v>
          </cell>
          <cell r="E1669" t="str">
            <v>Medecine Ball</v>
          </cell>
          <cell r="F1669" t="str">
            <v>4Kgs</v>
          </cell>
          <cell r="H1669" t="str">
            <v>PIECE</v>
          </cell>
          <cell r="I1669">
            <v>22.57</v>
          </cell>
          <cell r="J1669">
            <v>0</v>
          </cell>
          <cell r="K1669">
            <v>0</v>
          </cell>
          <cell r="L1669">
            <v>0</v>
          </cell>
          <cell r="M1669" t="str">
            <v>LF</v>
          </cell>
          <cell r="N1669">
            <v>7.9406249999999998E-3</v>
          </cell>
          <cell r="O1669">
            <v>0.95</v>
          </cell>
        </row>
        <row r="1670">
          <cell r="A1670" t="str">
            <v>MODERN SPORTING</v>
          </cell>
          <cell r="B1670" t="str">
            <v>MD1240</v>
          </cell>
          <cell r="C1670" t="str">
            <v/>
          </cell>
          <cell r="D1670" t="str">
            <v>Medecine Ball</v>
          </cell>
          <cell r="E1670" t="str">
            <v>Medecine Ball</v>
          </cell>
          <cell r="F1670" t="str">
            <v>4Kgs</v>
          </cell>
          <cell r="H1670" t="str">
            <v>PIECE</v>
          </cell>
          <cell r="I1670">
            <v>29.02</v>
          </cell>
          <cell r="J1670">
            <v>0</v>
          </cell>
          <cell r="K1670">
            <v>0</v>
          </cell>
          <cell r="L1670">
            <v>0</v>
          </cell>
          <cell r="M1670" t="str">
            <v>LF</v>
          </cell>
          <cell r="N1670">
            <v>1.0385937500000001E-2</v>
          </cell>
          <cell r="O1670">
            <v>1</v>
          </cell>
        </row>
        <row r="1671">
          <cell r="A1671" t="str">
            <v>MODERN SPORTING</v>
          </cell>
          <cell r="B1671" t="str">
            <v>MD1212</v>
          </cell>
          <cell r="C1671" t="str">
            <v/>
          </cell>
          <cell r="D1671" t="str">
            <v>Medecine Ball</v>
          </cell>
          <cell r="E1671" t="str">
            <v>Medecine Ball</v>
          </cell>
          <cell r="F1671" t="str">
            <v>4Kgs</v>
          </cell>
          <cell r="H1671" t="str">
            <v>PIECE</v>
          </cell>
          <cell r="I1671">
            <v>7.38</v>
          </cell>
          <cell r="J1671">
            <v>0</v>
          </cell>
          <cell r="K1671">
            <v>0</v>
          </cell>
          <cell r="L1671">
            <v>0</v>
          </cell>
          <cell r="M1671" t="str">
            <v>LF</v>
          </cell>
          <cell r="N1671">
            <v>1.3749999999999999E-3</v>
          </cell>
          <cell r="O1671">
            <v>1.125</v>
          </cell>
        </row>
        <row r="1672">
          <cell r="A1672" t="str">
            <v>MODERN SPORTING</v>
          </cell>
          <cell r="B1672" t="str">
            <v>MD1212</v>
          </cell>
          <cell r="C1672" t="str">
            <v/>
          </cell>
          <cell r="D1672" t="str">
            <v>Medecine Ball</v>
          </cell>
          <cell r="E1672" t="str">
            <v>Medecine Ball</v>
          </cell>
          <cell r="F1672" t="str">
            <v>4Kgs</v>
          </cell>
          <cell r="H1672" t="str">
            <v>PIECE</v>
          </cell>
          <cell r="I1672">
            <v>8.61</v>
          </cell>
          <cell r="J1672">
            <v>0</v>
          </cell>
          <cell r="K1672">
            <v>0</v>
          </cell>
          <cell r="L1672">
            <v>0</v>
          </cell>
          <cell r="M1672" t="str">
            <v>LF</v>
          </cell>
          <cell r="N1672">
            <v>1.2943000000000001E-2</v>
          </cell>
          <cell r="O1672">
            <v>2.1666666666666665</v>
          </cell>
        </row>
        <row r="1673">
          <cell r="A1673" t="str">
            <v>MODERN SPORTING</v>
          </cell>
          <cell r="B1673" t="str">
            <v>MD1212</v>
          </cell>
          <cell r="C1673" t="str">
            <v/>
          </cell>
          <cell r="D1673" t="str">
            <v>Medecine Ball</v>
          </cell>
          <cell r="E1673" t="str">
            <v>Medecine Ball</v>
          </cell>
          <cell r="F1673" t="str">
            <v>4Kgs</v>
          </cell>
          <cell r="H1673" t="str">
            <v>PIECE</v>
          </cell>
          <cell r="I1673">
            <v>10.08</v>
          </cell>
          <cell r="J1673">
            <v>0</v>
          </cell>
          <cell r="K1673">
            <v>0</v>
          </cell>
          <cell r="L1673">
            <v>0</v>
          </cell>
          <cell r="M1673" t="str">
            <v>LF</v>
          </cell>
          <cell r="N1673">
            <v>2.7799999999999998E-2</v>
          </cell>
          <cell r="O1673">
            <v>2.5</v>
          </cell>
        </row>
        <row r="1674">
          <cell r="A1674" t="str">
            <v>MODERN SPORTING</v>
          </cell>
          <cell r="B1674" t="str">
            <v>MD1212</v>
          </cell>
          <cell r="C1674" t="str">
            <v/>
          </cell>
          <cell r="D1674" t="str">
            <v>Medecine Ball</v>
          </cell>
          <cell r="E1674" t="str">
            <v>Medecine Ball</v>
          </cell>
          <cell r="F1674" t="str">
            <v>4Kgs</v>
          </cell>
          <cell r="H1674" t="str">
            <v>PIECE</v>
          </cell>
          <cell r="I1674">
            <v>11.26</v>
          </cell>
          <cell r="J1674">
            <v>0</v>
          </cell>
          <cell r="K1674">
            <v>0</v>
          </cell>
          <cell r="L1674">
            <v>0</v>
          </cell>
          <cell r="M1674" t="str">
            <v>LF</v>
          </cell>
          <cell r="N1674">
            <v>0</v>
          </cell>
          <cell r="O1674">
            <v>0</v>
          </cell>
        </row>
        <row r="1675">
          <cell r="A1675" t="str">
            <v>MODERN SPORTING</v>
          </cell>
          <cell r="B1675" t="str">
            <v>MD1212</v>
          </cell>
          <cell r="C1675" t="str">
            <v/>
          </cell>
          <cell r="D1675" t="str">
            <v>Medecine Ball</v>
          </cell>
          <cell r="E1675" t="str">
            <v>Medecine Ball</v>
          </cell>
          <cell r="F1675" t="str">
            <v>4Kgs</v>
          </cell>
          <cell r="H1675" t="str">
            <v>PIECE</v>
          </cell>
          <cell r="I1675">
            <v>12.51</v>
          </cell>
          <cell r="J1675">
            <v>0</v>
          </cell>
          <cell r="K1675">
            <v>0</v>
          </cell>
          <cell r="L1675">
            <v>0</v>
          </cell>
          <cell r="M1675" t="str">
            <v>LF</v>
          </cell>
          <cell r="N1675">
            <v>0</v>
          </cell>
          <cell r="O1675">
            <v>0</v>
          </cell>
        </row>
        <row r="1676">
          <cell r="A1676" t="str">
            <v>MODERN SPORTING</v>
          </cell>
          <cell r="B1676" t="str">
            <v>MD1212</v>
          </cell>
          <cell r="C1676" t="str">
            <v/>
          </cell>
          <cell r="D1676" t="str">
            <v>Medecine Ball</v>
          </cell>
          <cell r="E1676" t="str">
            <v>Medecine Ball</v>
          </cell>
          <cell r="F1676" t="str">
            <v>4Kgs</v>
          </cell>
          <cell r="H1676" t="str">
            <v>PIECE</v>
          </cell>
          <cell r="I1676">
            <v>13.93</v>
          </cell>
          <cell r="J1676">
            <v>0</v>
          </cell>
          <cell r="K1676">
            <v>0</v>
          </cell>
          <cell r="L1676">
            <v>0</v>
          </cell>
          <cell r="M1676" t="str">
            <v>LF</v>
          </cell>
          <cell r="N1676">
            <v>0</v>
          </cell>
          <cell r="O1676">
            <v>0</v>
          </cell>
        </row>
        <row r="1677">
          <cell r="A1677" t="str">
            <v>MODERN SPORTING</v>
          </cell>
          <cell r="B1677" t="str">
            <v>MD1212</v>
          </cell>
          <cell r="C1677" t="str">
            <v/>
          </cell>
          <cell r="D1677" t="str">
            <v>Medecine Ball</v>
          </cell>
          <cell r="E1677" t="str">
            <v>Medecine Ball</v>
          </cell>
          <cell r="F1677" t="str">
            <v>4Kgs</v>
          </cell>
          <cell r="H1677" t="str">
            <v>PIECE</v>
          </cell>
          <cell r="I1677">
            <v>15.23</v>
          </cell>
          <cell r="J1677">
            <v>0</v>
          </cell>
          <cell r="K1677">
            <v>0</v>
          </cell>
          <cell r="L1677">
            <v>0</v>
          </cell>
          <cell r="M1677" t="str">
            <v>LF</v>
          </cell>
          <cell r="N1677">
            <v>0</v>
          </cell>
          <cell r="O1677">
            <v>0</v>
          </cell>
        </row>
        <row r="1678">
          <cell r="A1678" t="str">
            <v>MODERN SPORTING</v>
          </cell>
          <cell r="B1678" t="str">
            <v>MD1212</v>
          </cell>
          <cell r="C1678" t="str">
            <v/>
          </cell>
          <cell r="D1678" t="str">
            <v>Medecine Ball</v>
          </cell>
          <cell r="E1678" t="str">
            <v>Medecine Ball</v>
          </cell>
          <cell r="F1678" t="str">
            <v>4Kgs</v>
          </cell>
          <cell r="H1678" t="str">
            <v>PIECE</v>
          </cell>
          <cell r="I1678">
            <v>16.489999999999998</v>
          </cell>
          <cell r="J1678">
            <v>0</v>
          </cell>
          <cell r="K1678">
            <v>0</v>
          </cell>
          <cell r="L1678">
            <v>0</v>
          </cell>
          <cell r="M1678" t="str">
            <v>LF</v>
          </cell>
          <cell r="N1678">
            <v>0</v>
          </cell>
          <cell r="O1678">
            <v>0</v>
          </cell>
        </row>
        <row r="1679">
          <cell r="A1679" t="str">
            <v>MODERN SPORTING</v>
          </cell>
          <cell r="B1679" t="str">
            <v>MD1212</v>
          </cell>
          <cell r="C1679" t="str">
            <v/>
          </cell>
          <cell r="D1679" t="str">
            <v>Medecine Ball</v>
          </cell>
          <cell r="E1679" t="str">
            <v>Medecine Ball</v>
          </cell>
          <cell r="F1679" t="str">
            <v>4Kgs</v>
          </cell>
          <cell r="H1679" t="str">
            <v>PIECE</v>
          </cell>
          <cell r="I1679">
            <v>19.79</v>
          </cell>
          <cell r="J1679">
            <v>0</v>
          </cell>
          <cell r="K1679">
            <v>0</v>
          </cell>
          <cell r="L1679">
            <v>0</v>
          </cell>
          <cell r="M1679" t="str">
            <v>LF</v>
          </cell>
          <cell r="N1679">
            <v>0</v>
          </cell>
          <cell r="O1679">
            <v>0</v>
          </cell>
        </row>
        <row r="1680">
          <cell r="A1680" t="str">
            <v>MODERN SPORTING</v>
          </cell>
          <cell r="B1680" t="str">
            <v>MD1212</v>
          </cell>
          <cell r="C1680" t="str">
            <v/>
          </cell>
          <cell r="D1680" t="str">
            <v>Medecine Ball</v>
          </cell>
          <cell r="E1680" t="str">
            <v>Medecine Ball</v>
          </cell>
          <cell r="F1680" t="str">
            <v>4Kgs</v>
          </cell>
          <cell r="H1680" t="str">
            <v>PIECE</v>
          </cell>
          <cell r="I1680">
            <v>26.07</v>
          </cell>
          <cell r="J1680">
            <v>0</v>
          </cell>
          <cell r="K1680">
            <v>0</v>
          </cell>
          <cell r="L1680">
            <v>0</v>
          </cell>
          <cell r="M1680" t="str">
            <v>LF</v>
          </cell>
          <cell r="N1680">
            <v>0</v>
          </cell>
          <cell r="O1680">
            <v>0</v>
          </cell>
        </row>
        <row r="1681">
          <cell r="A1681" t="str">
            <v>MODERN SPORTING</v>
          </cell>
          <cell r="B1681" t="str">
            <v>MD1319</v>
          </cell>
          <cell r="C1681">
            <v>0</v>
          </cell>
          <cell r="D1681" t="str">
            <v>Mini-loop</v>
          </cell>
          <cell r="E1681" t="str">
            <v>Resistant Loop Band</v>
          </cell>
          <cell r="F1681" t="str">
            <v>2080x13x4.5mm</v>
          </cell>
          <cell r="H1681" t="str">
            <v>PIECE</v>
          </cell>
          <cell r="I1681">
            <v>0.56000000000000005</v>
          </cell>
          <cell r="J1681">
            <v>0</v>
          </cell>
          <cell r="K1681">
            <v>0</v>
          </cell>
          <cell r="L1681">
            <v>0</v>
          </cell>
          <cell r="M1681" t="str">
            <v>LF</v>
          </cell>
          <cell r="N1681">
            <v>0</v>
          </cell>
          <cell r="O1681">
            <v>0</v>
          </cell>
        </row>
        <row r="1682">
          <cell r="A1682" t="str">
            <v>MODERN SPORTING</v>
          </cell>
          <cell r="B1682" t="str">
            <v>MD1319</v>
          </cell>
          <cell r="C1682">
            <v>0</v>
          </cell>
          <cell r="D1682" t="str">
            <v>Mini-loop</v>
          </cell>
          <cell r="E1682" t="str">
            <v>Resistant Loop Band</v>
          </cell>
          <cell r="F1682" t="str">
            <v>2080x13x4.5mm</v>
          </cell>
          <cell r="H1682" t="str">
            <v>PIECE</v>
          </cell>
          <cell r="I1682">
            <v>0.71</v>
          </cell>
          <cell r="J1682">
            <v>0</v>
          </cell>
          <cell r="K1682">
            <v>0</v>
          </cell>
          <cell r="L1682">
            <v>0</v>
          </cell>
          <cell r="M1682" t="str">
            <v>LF</v>
          </cell>
          <cell r="N1682">
            <v>0</v>
          </cell>
          <cell r="O1682">
            <v>0</v>
          </cell>
        </row>
        <row r="1683">
          <cell r="A1683" t="str">
            <v>MODERN SPORTING</v>
          </cell>
          <cell r="B1683" t="str">
            <v>MD1319</v>
          </cell>
          <cell r="C1683">
            <v>0</v>
          </cell>
          <cell r="D1683" t="str">
            <v>Mini-loop</v>
          </cell>
          <cell r="E1683" t="str">
            <v>Resistant Loop Band</v>
          </cell>
          <cell r="F1683" t="str">
            <v>2080x13x4.5mm</v>
          </cell>
          <cell r="H1683" t="str">
            <v>PIECE</v>
          </cell>
          <cell r="I1683">
            <v>0.87</v>
          </cell>
          <cell r="J1683">
            <v>0</v>
          </cell>
          <cell r="K1683">
            <v>0</v>
          </cell>
          <cell r="L1683">
            <v>0</v>
          </cell>
          <cell r="M1683" t="str">
            <v>LF</v>
          </cell>
          <cell r="N1683">
            <v>0</v>
          </cell>
          <cell r="O1683">
            <v>0</v>
          </cell>
        </row>
        <row r="1684">
          <cell r="A1684" t="str">
            <v>MODERN SPORTING</v>
          </cell>
          <cell r="B1684" t="str">
            <v>MD1319</v>
          </cell>
          <cell r="C1684">
            <v>0</v>
          </cell>
          <cell r="D1684" t="str">
            <v>Mini-loop</v>
          </cell>
          <cell r="E1684" t="str">
            <v>Resistant Loop Band</v>
          </cell>
          <cell r="F1684" t="str">
            <v>2080x13x4.5mm</v>
          </cell>
          <cell r="H1684" t="str">
            <v>PIECE</v>
          </cell>
          <cell r="I1684">
            <v>1.05</v>
          </cell>
          <cell r="J1684">
            <v>0</v>
          </cell>
          <cell r="K1684">
            <v>0</v>
          </cell>
          <cell r="L1684">
            <v>0</v>
          </cell>
          <cell r="M1684" t="str">
            <v>LF</v>
          </cell>
          <cell r="N1684">
            <v>0</v>
          </cell>
          <cell r="O1684">
            <v>0</v>
          </cell>
        </row>
        <row r="1685">
          <cell r="A1685" t="str">
            <v>MODERN SPORTING</v>
          </cell>
          <cell r="B1685" t="str">
            <v>MD1105</v>
          </cell>
          <cell r="C1685">
            <v>0</v>
          </cell>
          <cell r="D1685" t="str">
            <v>Musclets</v>
          </cell>
          <cell r="E1685" t="str">
            <v>Hand Grip</v>
          </cell>
          <cell r="F1685">
            <v>0</v>
          </cell>
          <cell r="H1685" t="str">
            <v>PIECE</v>
          </cell>
          <cell r="I1685">
            <v>0.83</v>
          </cell>
          <cell r="J1685">
            <v>0</v>
          </cell>
          <cell r="K1685">
            <v>0</v>
          </cell>
          <cell r="L1685">
            <v>0</v>
          </cell>
          <cell r="M1685" t="str">
            <v>LF</v>
          </cell>
          <cell r="N1685">
            <v>0</v>
          </cell>
          <cell r="O1685">
            <v>0</v>
          </cell>
        </row>
        <row r="1686">
          <cell r="A1686" t="str">
            <v>MODERN SPORTING</v>
          </cell>
          <cell r="B1686" t="str">
            <v>MD1142</v>
          </cell>
          <cell r="C1686">
            <v>0</v>
          </cell>
          <cell r="D1686" t="str">
            <v>Musclets hand grip</v>
          </cell>
          <cell r="E1686" t="str">
            <v>Plastic Push-Up Bar</v>
          </cell>
          <cell r="F1686" t="str">
            <v>Light</v>
          </cell>
          <cell r="H1686" t="str">
            <v>PIECE</v>
          </cell>
          <cell r="I1686">
            <v>1.5</v>
          </cell>
          <cell r="J1686">
            <v>0</v>
          </cell>
          <cell r="K1686">
            <v>0</v>
          </cell>
          <cell r="L1686">
            <v>0</v>
          </cell>
          <cell r="M1686" t="str">
            <v>LF</v>
          </cell>
          <cell r="N1686">
            <v>0</v>
          </cell>
          <cell r="O1686">
            <v>0</v>
          </cell>
        </row>
        <row r="1687">
          <cell r="A1687" t="str">
            <v>MODERN SPORTING</v>
          </cell>
          <cell r="B1687" t="str">
            <v>MD1339</v>
          </cell>
          <cell r="C1687">
            <v>0</v>
          </cell>
          <cell r="D1687" t="str">
            <v>Parachute</v>
          </cell>
          <cell r="E1687" t="str">
            <v>Parachute</v>
          </cell>
          <cell r="F1687" t="str">
            <v>140cm</v>
          </cell>
          <cell r="H1687" t="str">
            <v>PIECE</v>
          </cell>
          <cell r="I1687">
            <v>5.57</v>
          </cell>
          <cell r="J1687">
            <v>0</v>
          </cell>
          <cell r="K1687">
            <v>0</v>
          </cell>
          <cell r="L1687">
            <v>0</v>
          </cell>
          <cell r="M1687" t="str">
            <v>LF</v>
          </cell>
          <cell r="N1687">
            <v>0</v>
          </cell>
          <cell r="O1687">
            <v>0</v>
          </cell>
        </row>
        <row r="1688">
          <cell r="A1688" t="str">
            <v>MODERN SPORTING</v>
          </cell>
          <cell r="B1688" t="str">
            <v>MD1232</v>
          </cell>
          <cell r="C1688" t="str">
            <v/>
          </cell>
          <cell r="D1688" t="str">
            <v>Physio Roll</v>
          </cell>
          <cell r="E1688" t="str">
            <v xml:space="preserve">Anti-Burst Egg Shaped Ball </v>
          </cell>
          <cell r="F1688" t="str">
            <v>Size:A:90x45cm,1000g_x000D_Material:PVC.1Kg</v>
          </cell>
          <cell r="H1688" t="str">
            <v>PIECE</v>
          </cell>
          <cell r="I1688">
            <v>3.29</v>
          </cell>
          <cell r="J1688">
            <v>0</v>
          </cell>
          <cell r="K1688">
            <v>0</v>
          </cell>
          <cell r="L1688">
            <v>0</v>
          </cell>
          <cell r="M1688" t="str">
            <v>LF</v>
          </cell>
          <cell r="N1688">
            <v>0</v>
          </cell>
          <cell r="O1688">
            <v>0</v>
          </cell>
        </row>
        <row r="1689">
          <cell r="A1689" t="str">
            <v>MODERN SPORTING</v>
          </cell>
          <cell r="B1689" t="str">
            <v>MD1416</v>
          </cell>
          <cell r="C1689">
            <v>1682</v>
          </cell>
          <cell r="D1689" t="str">
            <v>Pilates Ring</v>
          </cell>
          <cell r="E1689" t="str">
            <v>Toning Ring</v>
          </cell>
          <cell r="F1689">
            <v>0</v>
          </cell>
          <cell r="H1689" t="str">
            <v>PIECE</v>
          </cell>
          <cell r="I1689">
            <v>2.79</v>
          </cell>
          <cell r="J1689">
            <v>0</v>
          </cell>
          <cell r="K1689">
            <v>0</v>
          </cell>
          <cell r="L1689">
            <v>0</v>
          </cell>
          <cell r="M1689" t="str">
            <v>LF</v>
          </cell>
          <cell r="N1689">
            <v>1.0231199999999999E-2</v>
          </cell>
          <cell r="O1689">
            <v>0.65</v>
          </cell>
        </row>
        <row r="1690">
          <cell r="A1690" t="str">
            <v>MODERN SPORTING</v>
          </cell>
          <cell r="B1690" t="str">
            <v>MD4033</v>
          </cell>
          <cell r="C1690">
            <v>1684</v>
          </cell>
          <cell r="D1690" t="str">
            <v>Pinces métal stop disques</v>
          </cell>
          <cell r="E1690" t="str">
            <v>Olympic Spring Collar</v>
          </cell>
          <cell r="F1690">
            <v>0</v>
          </cell>
          <cell r="H1690" t="str">
            <v>PAIRE</v>
          </cell>
          <cell r="I1690">
            <v>1.64</v>
          </cell>
          <cell r="J1690">
            <v>0</v>
          </cell>
          <cell r="K1690">
            <v>0</v>
          </cell>
          <cell r="L1690">
            <v>0</v>
          </cell>
          <cell r="M1690" t="str">
            <v>LF</v>
          </cell>
          <cell r="N1690">
            <v>5.8574380165289251E-4</v>
          </cell>
          <cell r="O1690">
            <v>0.18842975206611573</v>
          </cell>
        </row>
        <row r="1691">
          <cell r="A1691" t="str">
            <v>MODERN SPORTING</v>
          </cell>
          <cell r="B1691" t="str">
            <v>MD6505</v>
          </cell>
          <cell r="C1691">
            <v>4016</v>
          </cell>
          <cell r="D1691" t="str">
            <v>Plyobox Bois</v>
          </cell>
          <cell r="E1691" t="str">
            <v>WOODEN PLYOBOX</v>
          </cell>
          <cell r="F1691" t="str">
            <v>50/60/70CM</v>
          </cell>
          <cell r="H1691" t="str">
            <v>PIECE</v>
          </cell>
          <cell r="I1691">
            <v>46.72</v>
          </cell>
          <cell r="J1691">
            <v>0</v>
          </cell>
          <cell r="K1691">
            <v>0</v>
          </cell>
          <cell r="L1691">
            <v>0</v>
          </cell>
          <cell r="M1691" t="str">
            <v>LF</v>
          </cell>
          <cell r="N1691">
            <v>5.1499999999999997E-2</v>
          </cell>
          <cell r="O1691">
            <v>15</v>
          </cell>
        </row>
        <row r="1692">
          <cell r="A1692" t="str">
            <v>MODERN SPORTING</v>
          </cell>
          <cell r="B1692" t="str">
            <v>MD6501</v>
          </cell>
          <cell r="C1692">
            <v>3554</v>
          </cell>
          <cell r="D1692" t="str">
            <v>Plyobox Set</v>
          </cell>
          <cell r="E1692" t="str">
            <v>Plyometric Boxes</v>
          </cell>
          <cell r="F1692" t="str">
            <v>33+41+55cm</v>
          </cell>
          <cell r="H1692" t="str">
            <v>PIECE</v>
          </cell>
          <cell r="I1692">
            <v>80.75</v>
          </cell>
          <cell r="J1692">
            <v>0</v>
          </cell>
          <cell r="K1692">
            <v>0</v>
          </cell>
          <cell r="L1692">
            <v>0</v>
          </cell>
          <cell r="M1692" t="str">
            <v>LF</v>
          </cell>
          <cell r="N1692">
            <v>0.30068887500000002</v>
          </cell>
          <cell r="O1692">
            <v>42</v>
          </cell>
        </row>
        <row r="1693">
          <cell r="A1693" t="str">
            <v>MODERN SPORTING</v>
          </cell>
          <cell r="B1693" t="str">
            <v>MD1650</v>
          </cell>
          <cell r="C1693">
            <v>3691</v>
          </cell>
          <cell r="D1693" t="str">
            <v>Power Bag</v>
          </cell>
          <cell r="E1693" t="str">
            <v>Crossfit Training Sand Bag</v>
          </cell>
          <cell r="F1693" t="str">
            <v>5Kgs</v>
          </cell>
          <cell r="H1693" t="str">
            <v>PIECE</v>
          </cell>
          <cell r="I1693">
            <v>9.51</v>
          </cell>
          <cell r="J1693">
            <v>0</v>
          </cell>
          <cell r="K1693">
            <v>0</v>
          </cell>
          <cell r="L1693">
            <v>0</v>
          </cell>
          <cell r="M1693" t="str">
            <v>LF</v>
          </cell>
          <cell r="N1693">
            <v>3.3984E-2</v>
          </cell>
          <cell r="O1693">
            <v>6</v>
          </cell>
        </row>
        <row r="1694">
          <cell r="A1694" t="str">
            <v>MODERN SPORTING</v>
          </cell>
          <cell r="B1694" t="str">
            <v>MD1650</v>
          </cell>
          <cell r="C1694">
            <v>3692</v>
          </cell>
          <cell r="D1694" t="str">
            <v>Power Bag</v>
          </cell>
          <cell r="E1694" t="str">
            <v>Crossfit Training Sand Bag</v>
          </cell>
          <cell r="F1694" t="str">
            <v>5Kgs</v>
          </cell>
          <cell r="H1694" t="str">
            <v>PIECE</v>
          </cell>
          <cell r="I1694">
            <v>10.66</v>
          </cell>
          <cell r="J1694">
            <v>0</v>
          </cell>
          <cell r="K1694">
            <v>0</v>
          </cell>
          <cell r="L1694">
            <v>0</v>
          </cell>
          <cell r="M1694" t="str">
            <v>LF</v>
          </cell>
          <cell r="N1694">
            <v>3.3984E-2</v>
          </cell>
          <cell r="O1694">
            <v>11</v>
          </cell>
        </row>
        <row r="1695">
          <cell r="A1695" t="str">
            <v>MODERN SPORTING</v>
          </cell>
          <cell r="B1695" t="str">
            <v>MD1650</v>
          </cell>
          <cell r="C1695">
            <v>3693</v>
          </cell>
          <cell r="D1695" t="str">
            <v>Power Bag</v>
          </cell>
          <cell r="E1695" t="str">
            <v>Crossfit Training Sand Bag</v>
          </cell>
          <cell r="F1695" t="str">
            <v>5Kgs</v>
          </cell>
          <cell r="H1695" t="str">
            <v>PIECE</v>
          </cell>
          <cell r="I1695">
            <v>11.8</v>
          </cell>
          <cell r="J1695">
            <v>0</v>
          </cell>
          <cell r="K1695">
            <v>0</v>
          </cell>
          <cell r="L1695">
            <v>0</v>
          </cell>
          <cell r="M1695" t="str">
            <v>LF</v>
          </cell>
          <cell r="N1695">
            <v>3.3984E-2</v>
          </cell>
          <cell r="O1695">
            <v>16</v>
          </cell>
        </row>
        <row r="1696">
          <cell r="A1696" t="str">
            <v>MODERN SPORTING</v>
          </cell>
          <cell r="B1696" t="str">
            <v>MD1650</v>
          </cell>
          <cell r="C1696">
            <v>3694</v>
          </cell>
          <cell r="D1696" t="str">
            <v>Power Bag</v>
          </cell>
          <cell r="E1696" t="str">
            <v>Crossfit Training Sand Bag</v>
          </cell>
          <cell r="F1696" t="str">
            <v>5Kgs</v>
          </cell>
          <cell r="H1696" t="str">
            <v>PIECE</v>
          </cell>
          <cell r="I1696">
            <v>13.93</v>
          </cell>
          <cell r="J1696">
            <v>0</v>
          </cell>
          <cell r="K1696">
            <v>0</v>
          </cell>
          <cell r="L1696">
            <v>0</v>
          </cell>
          <cell r="M1696" t="str">
            <v>LF</v>
          </cell>
          <cell r="N1696">
            <v>3.3984E-2</v>
          </cell>
          <cell r="O1696">
            <v>21</v>
          </cell>
        </row>
        <row r="1697">
          <cell r="A1697" t="str">
            <v>MODERN SPORTING</v>
          </cell>
          <cell r="B1697" t="str">
            <v>MD1650</v>
          </cell>
          <cell r="C1697">
            <v>3695</v>
          </cell>
          <cell r="D1697" t="str">
            <v>Power Bag</v>
          </cell>
          <cell r="E1697" t="str">
            <v>Crossfit Training Sand Bag</v>
          </cell>
          <cell r="F1697" t="str">
            <v>5Kgs</v>
          </cell>
          <cell r="H1697" t="str">
            <v>PIECE</v>
          </cell>
          <cell r="I1697">
            <v>15.25</v>
          </cell>
          <cell r="J1697">
            <v>0</v>
          </cell>
          <cell r="K1697">
            <v>0</v>
          </cell>
          <cell r="L1697">
            <v>0</v>
          </cell>
          <cell r="M1697" t="str">
            <v>LF</v>
          </cell>
          <cell r="N1697">
            <v>3.3984E-2</v>
          </cell>
          <cell r="O1697">
            <v>26</v>
          </cell>
        </row>
        <row r="1698">
          <cell r="A1698" t="str">
            <v>MODERN SPORTING</v>
          </cell>
          <cell r="B1698" t="str">
            <v>MD1650</v>
          </cell>
          <cell r="C1698" t="str">
            <v/>
          </cell>
          <cell r="D1698" t="str">
            <v>Power Bag</v>
          </cell>
          <cell r="E1698" t="str">
            <v>Crossfit Training Sand Bag</v>
          </cell>
          <cell r="F1698" t="str">
            <v>5Kgs</v>
          </cell>
          <cell r="H1698" t="str">
            <v>PIECE</v>
          </cell>
          <cell r="I1698">
            <v>16.07</v>
          </cell>
          <cell r="J1698">
            <v>0</v>
          </cell>
          <cell r="K1698">
            <v>0</v>
          </cell>
          <cell r="L1698">
            <v>0</v>
          </cell>
          <cell r="M1698" t="str">
            <v>LF</v>
          </cell>
          <cell r="N1698">
            <v>0</v>
          </cell>
          <cell r="O1698">
            <v>0</v>
          </cell>
        </row>
        <row r="1699">
          <cell r="A1699" t="str">
            <v>MODERN SPORTING</v>
          </cell>
          <cell r="B1699" t="str">
            <v>MD1434</v>
          </cell>
          <cell r="C1699">
            <v>2585</v>
          </cell>
          <cell r="D1699" t="str">
            <v>Push up Rotatifs</v>
          </cell>
          <cell r="E1699" t="str">
            <v>Rotational Push Up Bar</v>
          </cell>
          <cell r="F1699">
            <v>0</v>
          </cell>
          <cell r="H1699" t="str">
            <v>PIECE</v>
          </cell>
          <cell r="I1699">
            <v>2.5299999999999998</v>
          </cell>
          <cell r="J1699">
            <v>0</v>
          </cell>
          <cell r="K1699">
            <v>0</v>
          </cell>
          <cell r="L1699">
            <v>0</v>
          </cell>
          <cell r="M1699" t="str">
            <v>LF</v>
          </cell>
          <cell r="N1699">
            <v>4.1615999999999997E-3</v>
          </cell>
          <cell r="O1699">
            <v>0.7</v>
          </cell>
        </row>
        <row r="1700">
          <cell r="A1700" t="str">
            <v>MODERN SPORTING</v>
          </cell>
          <cell r="B1700" t="str">
            <v>MD1419</v>
          </cell>
          <cell r="C1700">
            <v>2584</v>
          </cell>
          <cell r="D1700" t="str">
            <v>Push up acier</v>
          </cell>
          <cell r="E1700" t="str">
            <v>Steel Push Up Bar</v>
          </cell>
          <cell r="F1700">
            <v>0</v>
          </cell>
          <cell r="H1700" t="str">
            <v>PIECE</v>
          </cell>
          <cell r="I1700">
            <v>2.95</v>
          </cell>
          <cell r="J1700">
            <v>0</v>
          </cell>
          <cell r="K1700">
            <v>0</v>
          </cell>
          <cell r="L1700">
            <v>0</v>
          </cell>
          <cell r="M1700" t="str">
            <v>LF</v>
          </cell>
          <cell r="N1700">
            <v>4.9632000000000001E-3</v>
          </cell>
          <cell r="O1700">
            <v>0.95</v>
          </cell>
        </row>
        <row r="1701">
          <cell r="A1701" t="str">
            <v>MODERN SPORTING</v>
          </cell>
          <cell r="B1701" t="str">
            <v>MD1411</v>
          </cell>
          <cell r="C1701">
            <v>0</v>
          </cell>
          <cell r="D1701" t="str">
            <v>Push up plastique</v>
          </cell>
          <cell r="E1701" t="str">
            <v>Plastic Push Up Bar</v>
          </cell>
          <cell r="F1701">
            <v>0</v>
          </cell>
          <cell r="H1701" t="str">
            <v>PIECE</v>
          </cell>
          <cell r="I1701">
            <v>2.62</v>
          </cell>
          <cell r="J1701">
            <v>0</v>
          </cell>
          <cell r="K1701">
            <v>0</v>
          </cell>
          <cell r="L1701">
            <v>0</v>
          </cell>
          <cell r="M1701" t="str">
            <v>LF</v>
          </cell>
          <cell r="N1701">
            <v>0</v>
          </cell>
          <cell r="O1701">
            <v>0</v>
          </cell>
        </row>
        <row r="1702">
          <cell r="A1702" t="str">
            <v>MODERN SPORTING</v>
          </cell>
          <cell r="B1702" t="str">
            <v>MD6305</v>
          </cell>
          <cell r="C1702">
            <v>1699</v>
          </cell>
          <cell r="D1702" t="str">
            <v>Rack 20 kit pump gris</v>
          </cell>
          <cell r="E1702" t="str">
            <v>Barbell Rack - 20 sets</v>
          </cell>
          <cell r="F1702" t="str">
            <v>Main Tube:40×40×1.5mm Meas:A-116×74×28cm B-105×30×24.5cm_x000D_N.W ./G.W .:_x000D_A-22/24KGS B-14/16KGS</v>
          </cell>
          <cell r="H1702" t="str">
            <v>PIECE</v>
          </cell>
          <cell r="I1702">
            <v>89.06</v>
          </cell>
          <cell r="J1702">
            <v>0</v>
          </cell>
          <cell r="K1702">
            <v>0</v>
          </cell>
          <cell r="L1702">
            <v>0</v>
          </cell>
          <cell r="M1702" t="str">
            <v>LF</v>
          </cell>
          <cell r="N1702">
            <v>0.18804800000000002</v>
          </cell>
          <cell r="O1702">
            <v>47</v>
          </cell>
        </row>
        <row r="1703">
          <cell r="A1703" t="str">
            <v>MODERN SPORTING</v>
          </cell>
          <cell r="B1703" t="str">
            <v>MD6306</v>
          </cell>
          <cell r="C1703">
            <v>2904</v>
          </cell>
          <cell r="D1703" t="str">
            <v>Rack 20 Kit pump noir</v>
          </cell>
          <cell r="E1703" t="str">
            <v>Rack 20 pump set black</v>
          </cell>
          <cell r="F1703" t="str">
            <v>MainTube:PT40x80*1.5mm60x30x1.5mm_x000D_Meas:182x62x20CMN.W./G.W.:50/55KGS</v>
          </cell>
          <cell r="H1703" t="str">
            <v>PIECE</v>
          </cell>
          <cell r="I1703">
            <v>111.48</v>
          </cell>
          <cell r="J1703">
            <v>0</v>
          </cell>
          <cell r="K1703">
            <v>0</v>
          </cell>
          <cell r="L1703">
            <v>0</v>
          </cell>
          <cell r="M1703" t="str">
            <v>LF</v>
          </cell>
          <cell r="N1703">
            <v>0.47586000000000006</v>
          </cell>
          <cell r="O1703">
            <v>99</v>
          </cell>
        </row>
        <row r="1704">
          <cell r="A1704" t="str">
            <v>MODERN SPORTING</v>
          </cell>
          <cell r="B1704" t="str">
            <v>MD6303</v>
          </cell>
          <cell r="C1704">
            <v>1992</v>
          </cell>
          <cell r="D1704" t="str">
            <v>Rack 20 kit pump noir eur</v>
          </cell>
          <cell r="E1704" t="str">
            <v>Barbell Rack</v>
          </cell>
          <cell r="F1704">
            <v>0</v>
          </cell>
          <cell r="H1704" t="str">
            <v>PIECE</v>
          </cell>
          <cell r="I1704">
            <v>67.19</v>
          </cell>
          <cell r="J1704">
            <v>0</v>
          </cell>
          <cell r="K1704">
            <v>0</v>
          </cell>
          <cell r="L1704">
            <v>0</v>
          </cell>
          <cell r="M1704" t="str">
            <v>LF</v>
          </cell>
          <cell r="N1704">
            <v>9.6000000000000002E-2</v>
          </cell>
          <cell r="O1704">
            <v>34</v>
          </cell>
        </row>
        <row r="1705">
          <cell r="A1705" t="str">
            <v>MODERN SPORTING</v>
          </cell>
          <cell r="B1705" t="str">
            <v>MD6409</v>
          </cell>
          <cell r="C1705">
            <v>2345</v>
          </cell>
          <cell r="D1705" t="str">
            <v>Rack 5 medecine balls</v>
          </cell>
          <cell r="E1705" t="str">
            <v>Medicine ball rack</v>
          </cell>
          <cell r="F1705" t="str">
            <v>Meas:159×34×15cm N.W ./G.W .:10.5/12KGS</v>
          </cell>
          <cell r="H1705" t="str">
            <v>PIECE</v>
          </cell>
          <cell r="I1705">
            <v>27.42</v>
          </cell>
          <cell r="J1705">
            <v>0</v>
          </cell>
          <cell r="K1705">
            <v>0</v>
          </cell>
          <cell r="L1705">
            <v>0</v>
          </cell>
          <cell r="M1705" t="str">
            <v>LF</v>
          </cell>
          <cell r="N1705">
            <v>0.150864</v>
          </cell>
          <cell r="O1705">
            <v>24</v>
          </cell>
        </row>
        <row r="1706">
          <cell r="A1706" t="str">
            <v>MODERN SPORTING</v>
          </cell>
          <cell r="B1706" t="str">
            <v>MD6404</v>
          </cell>
          <cell r="C1706">
            <v>1704</v>
          </cell>
          <cell r="D1706" t="str">
            <v>Rack 9 gymballs</v>
          </cell>
          <cell r="E1706" t="str">
            <v>Gym Ball rack</v>
          </cell>
          <cell r="F1706" t="str">
            <v>Meas:142×142×22cmN.W./G.W.:25/27KGS</v>
          </cell>
          <cell r="H1706" t="str">
            <v>PIECE</v>
          </cell>
          <cell r="I1706">
            <v>79.03</v>
          </cell>
          <cell r="J1706">
            <v>0</v>
          </cell>
          <cell r="K1706">
            <v>0</v>
          </cell>
          <cell r="L1706">
            <v>0</v>
          </cell>
          <cell r="M1706" t="str">
            <v>LF</v>
          </cell>
          <cell r="N1706">
            <v>8.1625000000000003E-2</v>
          </cell>
          <cell r="O1706">
            <v>12.2</v>
          </cell>
        </row>
        <row r="1707">
          <cell r="A1707" t="str">
            <v>MODERN SPORTING</v>
          </cell>
          <cell r="B1707" t="str">
            <v>MD6413</v>
          </cell>
          <cell r="C1707" t="str">
            <v/>
          </cell>
          <cell r="D1707" t="str">
            <v>Rack GymBalls</v>
          </cell>
          <cell r="E1707" t="str">
            <v>Gym Ball Rack</v>
          </cell>
          <cell r="F1707">
            <v>0</v>
          </cell>
          <cell r="H1707" t="str">
            <v>PIECE</v>
          </cell>
          <cell r="I1707">
            <v>28.91</v>
          </cell>
          <cell r="J1707">
            <v>0</v>
          </cell>
          <cell r="K1707">
            <v>0</v>
          </cell>
          <cell r="L1707">
            <v>0</v>
          </cell>
          <cell r="M1707" t="str">
            <v>LF</v>
          </cell>
          <cell r="N1707">
            <v>0</v>
          </cell>
          <cell r="O1707">
            <v>0</v>
          </cell>
        </row>
        <row r="1708">
          <cell r="A1708" t="str">
            <v>MODERN SPORTING</v>
          </cell>
          <cell r="B1708" t="str">
            <v>MD6107</v>
          </cell>
          <cell r="C1708">
            <v>1705</v>
          </cell>
          <cell r="D1708" t="str">
            <v>Rack à disques</v>
          </cell>
          <cell r="E1708" t="str">
            <v>Plate rack</v>
          </cell>
          <cell r="F1708" t="str">
            <v>MainTube:50×70×2.0mmMeas:106×73.5×18.5cmN.W./G.W.:28/30KGS</v>
          </cell>
          <cell r="H1708" t="str">
            <v>PIECE</v>
          </cell>
          <cell r="I1708">
            <v>43.44</v>
          </cell>
          <cell r="J1708">
            <v>0</v>
          </cell>
          <cell r="K1708">
            <v>0</v>
          </cell>
          <cell r="L1708">
            <v>0</v>
          </cell>
          <cell r="M1708" t="str">
            <v>LF</v>
          </cell>
          <cell r="N1708">
            <v>0.17499999999999999</v>
          </cell>
          <cell r="O1708">
            <v>15</v>
          </cell>
        </row>
        <row r="1709">
          <cell r="A1709" t="str">
            <v>MODERN SPORTING</v>
          </cell>
          <cell r="B1709" t="str">
            <v>MD6111</v>
          </cell>
          <cell r="C1709" t="str">
            <v/>
          </cell>
          <cell r="D1709" t="str">
            <v>Rack à disques 2</v>
          </cell>
          <cell r="E1709" t="str">
            <v>OP Plate Tree</v>
          </cell>
          <cell r="F1709" t="str">
            <v>Main Tube:PT40×80×2.5mm Meas:77x59x98CM_x000D_N.W ./G.W .:28/30KGS</v>
          </cell>
          <cell r="H1709" t="str">
            <v>PIECE</v>
          </cell>
          <cell r="I1709">
            <v>81.97</v>
          </cell>
          <cell r="J1709">
            <v>0</v>
          </cell>
          <cell r="K1709">
            <v>0</v>
          </cell>
          <cell r="L1709">
            <v>0</v>
          </cell>
          <cell r="M1709" t="str">
            <v>LF</v>
          </cell>
          <cell r="N1709">
            <v>0</v>
          </cell>
          <cell r="O1709">
            <v>0</v>
          </cell>
        </row>
        <row r="1710">
          <cell r="A1710" t="str">
            <v>MODERN SPORTING</v>
          </cell>
          <cell r="B1710" t="str">
            <v>MD6801</v>
          </cell>
          <cell r="C1710">
            <v>1718</v>
          </cell>
          <cell r="D1710" t="str">
            <v>Rack accessoires</v>
          </cell>
          <cell r="E1710" t="str">
            <v>Rack for accessories</v>
          </cell>
          <cell r="F1710" t="str">
            <v>Meas:128x57x28cmN.W./G.W.:15/17kg</v>
          </cell>
          <cell r="H1710" t="str">
            <v>PIECE</v>
          </cell>
          <cell r="I1710">
            <v>60</v>
          </cell>
          <cell r="J1710">
            <v>0</v>
          </cell>
          <cell r="K1710">
            <v>0</v>
          </cell>
          <cell r="L1710">
            <v>0</v>
          </cell>
          <cell r="M1710" t="str">
            <v>LF</v>
          </cell>
          <cell r="N1710">
            <v>5.1486499999999994E-3</v>
          </cell>
          <cell r="O1710">
            <v>17.5</v>
          </cell>
        </row>
        <row r="1711">
          <cell r="A1711" t="str">
            <v>MODERN SPORTING</v>
          </cell>
          <cell r="B1711" t="str">
            <v>MD6301</v>
          </cell>
          <cell r="C1711" t="str">
            <v/>
          </cell>
          <cell r="D1711" t="str">
            <v>Rack barres</v>
          </cell>
          <cell r="E1711" t="str">
            <v>Barbell Rack</v>
          </cell>
          <cell r="F1711" t="str">
            <v>Main Tube:50×50×1.5mm Meas:130×78×11.5cm N.W ./G.W .:31/33KGS</v>
          </cell>
          <cell r="H1711" t="str">
            <v>PIECE</v>
          </cell>
          <cell r="I1711">
            <v>52.46</v>
          </cell>
          <cell r="J1711">
            <v>0</v>
          </cell>
          <cell r="K1711">
            <v>0</v>
          </cell>
          <cell r="L1711">
            <v>0</v>
          </cell>
          <cell r="M1711" t="str">
            <v>LF</v>
          </cell>
          <cell r="N1711">
            <v>0</v>
          </cell>
          <cell r="O1711">
            <v>0</v>
          </cell>
        </row>
        <row r="1712">
          <cell r="A1712" t="str">
            <v>MODERN SPORTING</v>
          </cell>
          <cell r="B1712" t="str">
            <v>MD6304</v>
          </cell>
          <cell r="C1712">
            <v>0</v>
          </cell>
          <cell r="D1712" t="str">
            <v>Rack barres</v>
          </cell>
          <cell r="E1712" t="str">
            <v>Barbell Rack</v>
          </cell>
          <cell r="F1712" t="str">
            <v>Main Tube:50×50×1.5mm Meas:130×78×11.5cm N.W ./G.W .:31/33KGS</v>
          </cell>
          <cell r="H1712" t="str">
            <v>PIECE</v>
          </cell>
          <cell r="I1712">
            <v>112.62</v>
          </cell>
          <cell r="J1712">
            <v>0</v>
          </cell>
          <cell r="K1712">
            <v>0</v>
          </cell>
          <cell r="L1712">
            <v>0</v>
          </cell>
          <cell r="M1712" t="str">
            <v>LF</v>
          </cell>
          <cell r="N1712">
            <v>0</v>
          </cell>
          <cell r="O1712">
            <v>0</v>
          </cell>
        </row>
        <row r="1713">
          <cell r="A1713" t="str">
            <v>MODERN SPORTING</v>
          </cell>
          <cell r="B1713" t="str">
            <v>MD6109</v>
          </cell>
          <cell r="C1713" t="str">
            <v/>
          </cell>
          <cell r="D1713" t="str">
            <v>Rack disques et barres</v>
          </cell>
          <cell r="E1713" t="str">
            <v>Rack for Bar and OP Plate</v>
          </cell>
          <cell r="F1713" t="str">
            <v>Main Tube:50×70×2.0mm Meas:142×108×46.5cm N.W ./G.W .:58/60KGS</v>
          </cell>
          <cell r="H1713" t="str">
            <v>PIECE</v>
          </cell>
          <cell r="I1713">
            <v>122.13</v>
          </cell>
          <cell r="J1713">
            <v>0</v>
          </cell>
          <cell r="K1713">
            <v>0</v>
          </cell>
          <cell r="L1713">
            <v>0</v>
          </cell>
          <cell r="M1713" t="str">
            <v>LF</v>
          </cell>
          <cell r="N1713">
            <v>0</v>
          </cell>
          <cell r="O1713">
            <v>0</v>
          </cell>
        </row>
        <row r="1714">
          <cell r="A1714" t="str">
            <v>MODERN SPORTING</v>
          </cell>
          <cell r="B1714" t="str">
            <v>MD6105</v>
          </cell>
          <cell r="C1714" t="str">
            <v/>
          </cell>
          <cell r="D1714" t="str">
            <v xml:space="preserve">Rack Disques </v>
          </cell>
          <cell r="E1714" t="str">
            <v>Plate rack</v>
          </cell>
          <cell r="F1714" t="str">
            <v>MainTube:50×70×2.0mmMeas:142×108×46.5cmN.W./G.W.:58/60KGS</v>
          </cell>
          <cell r="H1714" t="str">
            <v>PIECE</v>
          </cell>
          <cell r="I1714">
            <v>122.13</v>
          </cell>
          <cell r="J1714">
            <v>0</v>
          </cell>
          <cell r="K1714">
            <v>0</v>
          </cell>
          <cell r="L1714">
            <v>0</v>
          </cell>
          <cell r="M1714" t="str">
            <v>LF</v>
          </cell>
          <cell r="N1714">
            <v>0</v>
          </cell>
          <cell r="O1714">
            <v>0</v>
          </cell>
        </row>
        <row r="1715">
          <cell r="A1715" t="str">
            <v>MODERN SPORTING</v>
          </cell>
          <cell r="B1715" t="str">
            <v>MD6202</v>
          </cell>
          <cell r="C1715">
            <v>2239</v>
          </cell>
          <cell r="D1715" t="str">
            <v>Rack haltère vinyles roulant</v>
          </cell>
          <cell r="E1715" t="str">
            <v>OP Plate Tree</v>
          </cell>
          <cell r="F1715">
            <v>0</v>
          </cell>
          <cell r="H1715" t="str">
            <v>PIECE</v>
          </cell>
          <cell r="I1715">
            <v>67.19</v>
          </cell>
          <cell r="J1715">
            <v>0</v>
          </cell>
          <cell r="K1715">
            <v>0</v>
          </cell>
          <cell r="L1715">
            <v>0</v>
          </cell>
          <cell r="M1715" t="str">
            <v>LF</v>
          </cell>
          <cell r="N1715">
            <v>3.5999999999999997E-2</v>
          </cell>
          <cell r="O1715">
            <v>28</v>
          </cell>
        </row>
        <row r="1716">
          <cell r="A1716" t="str">
            <v>MODERN SPORTING</v>
          </cell>
          <cell r="B1716" t="str">
            <v>MD6203</v>
          </cell>
          <cell r="C1716" t="str">
            <v/>
          </cell>
          <cell r="D1716" t="str">
            <v>Rack haltère vinyles roulant 2</v>
          </cell>
          <cell r="E1716" t="str">
            <v>Dumbbell Rack</v>
          </cell>
          <cell r="F1716">
            <v>0</v>
          </cell>
          <cell r="H1716" t="str">
            <v>PIECE</v>
          </cell>
          <cell r="I1716">
            <v>89.06</v>
          </cell>
          <cell r="J1716">
            <v>0</v>
          </cell>
          <cell r="K1716">
            <v>0</v>
          </cell>
          <cell r="L1716">
            <v>0</v>
          </cell>
          <cell r="M1716" t="str">
            <v>LF</v>
          </cell>
          <cell r="N1716">
            <v>0</v>
          </cell>
          <cell r="O1716">
            <v>0</v>
          </cell>
        </row>
        <row r="1717">
          <cell r="A1717" t="str">
            <v>MODERN SPORTING</v>
          </cell>
          <cell r="B1717" t="str">
            <v>MD6223</v>
          </cell>
          <cell r="C1717" t="str">
            <v/>
          </cell>
          <cell r="D1717" t="str">
            <v>Rack Haltères</v>
          </cell>
          <cell r="E1717" t="str">
            <v>Dumbbell Rack</v>
          </cell>
          <cell r="F1717" t="str">
            <v>Meas:A-157×27×32cm B-95x50x12.5cm_x000D_N.W ./G.W .:46/50KGS</v>
          </cell>
          <cell r="H1717" t="str">
            <v>PIECE</v>
          </cell>
          <cell r="I1717">
            <v>73.77</v>
          </cell>
          <cell r="J1717">
            <v>0</v>
          </cell>
          <cell r="K1717">
            <v>0</v>
          </cell>
          <cell r="L1717">
            <v>0</v>
          </cell>
          <cell r="M1717" t="str">
            <v>LF</v>
          </cell>
          <cell r="N1717">
            <v>0</v>
          </cell>
          <cell r="O1717">
            <v>0</v>
          </cell>
        </row>
        <row r="1718">
          <cell r="A1718" t="str">
            <v>MODERN SPORTING</v>
          </cell>
          <cell r="B1718" t="str">
            <v>MD6709</v>
          </cell>
          <cell r="C1718" t="str">
            <v/>
          </cell>
          <cell r="D1718" t="str">
            <v>Rack Foam Roller</v>
          </cell>
          <cell r="E1718" t="str">
            <v>Mat Rack</v>
          </cell>
          <cell r="F1718">
            <v>0</v>
          </cell>
          <cell r="H1718" t="str">
            <v>PIECE</v>
          </cell>
          <cell r="I1718">
            <v>53.13</v>
          </cell>
          <cell r="J1718">
            <v>0</v>
          </cell>
          <cell r="K1718">
            <v>0</v>
          </cell>
          <cell r="L1718">
            <v>0</v>
          </cell>
          <cell r="M1718" t="str">
            <v>LF</v>
          </cell>
          <cell r="N1718">
            <v>0</v>
          </cell>
          <cell r="O1718">
            <v>0</v>
          </cell>
        </row>
        <row r="1719">
          <cell r="A1719" t="str">
            <v>MODERN SPORTING</v>
          </cell>
          <cell r="B1719" t="str">
            <v>MD6205</v>
          </cell>
          <cell r="C1719">
            <v>3705</v>
          </cell>
          <cell r="D1719" t="str">
            <v>Rack Kettlebell 2</v>
          </cell>
          <cell r="E1719" t="str">
            <v>Kettlebell Rack</v>
          </cell>
          <cell r="F1719" t="str">
            <v>MainTube:40×60×2mmMeas:A-114×30×14cmB-79×64.5×18cm_x000D_N.W./G.W.:A-24/26KGSB-12/14KGS</v>
          </cell>
          <cell r="H1719" t="str">
            <v>PIECE</v>
          </cell>
          <cell r="I1719">
            <v>62.3</v>
          </cell>
          <cell r="J1719">
            <v>0</v>
          </cell>
          <cell r="K1719">
            <v>0</v>
          </cell>
          <cell r="L1719">
            <v>0</v>
          </cell>
          <cell r="M1719" t="str">
            <v>LF</v>
          </cell>
          <cell r="N1719">
            <v>2.8572E-2</v>
          </cell>
          <cell r="O1719">
            <v>4</v>
          </cell>
        </row>
        <row r="1720">
          <cell r="A1720" t="str">
            <v>MODERN SPORTING</v>
          </cell>
          <cell r="B1720" t="str">
            <v>MD6231</v>
          </cell>
          <cell r="C1720">
            <v>0</v>
          </cell>
          <cell r="D1720" t="str">
            <v>RACK HALTERES RONDES 10 PAIRES</v>
          </cell>
          <cell r="E1720" t="str">
            <v>10 pairs dumbbell rack</v>
          </cell>
          <cell r="F1720">
            <v>0</v>
          </cell>
          <cell r="H1720" t="str">
            <v>PIECE</v>
          </cell>
          <cell r="I1720">
            <v>171.33</v>
          </cell>
          <cell r="J1720">
            <v>0</v>
          </cell>
          <cell r="K1720">
            <v>0</v>
          </cell>
          <cell r="L1720">
            <v>0</v>
          </cell>
          <cell r="M1720" t="str">
            <v>LF</v>
          </cell>
          <cell r="N1720">
            <v>0.3</v>
          </cell>
          <cell r="O1720">
            <v>0</v>
          </cell>
        </row>
        <row r="1721">
          <cell r="A1721" t="str">
            <v>MODERN SPORTING</v>
          </cell>
          <cell r="B1721" t="str">
            <v>MD6226</v>
          </cell>
          <cell r="C1721">
            <v>1993</v>
          </cell>
          <cell r="D1721" t="str">
            <v>Rack Kettlebell</v>
          </cell>
          <cell r="E1721" t="str">
            <v>Kettlebell rack</v>
          </cell>
          <cell r="F1721">
            <v>0</v>
          </cell>
          <cell r="H1721" t="str">
            <v>PIECE</v>
          </cell>
          <cell r="I1721">
            <v>52.34</v>
          </cell>
          <cell r="J1721">
            <v>0</v>
          </cell>
          <cell r="K1721">
            <v>0</v>
          </cell>
          <cell r="L1721">
            <v>0</v>
          </cell>
          <cell r="M1721" t="str">
            <v>LF</v>
          </cell>
          <cell r="N1721">
            <v>0.01</v>
          </cell>
          <cell r="O1721">
            <v>18</v>
          </cell>
        </row>
        <row r="1722">
          <cell r="A1722" t="str">
            <v>MODERN SPORTING</v>
          </cell>
          <cell r="B1722" t="str">
            <v>MD6803</v>
          </cell>
          <cell r="C1722" t="str">
            <v/>
          </cell>
          <cell r="D1722" t="str">
            <v>Rack medecine ball</v>
          </cell>
          <cell r="E1722" t="str">
            <v>Medicine Ball Rack</v>
          </cell>
          <cell r="F1722">
            <v>0</v>
          </cell>
          <cell r="H1722" t="str">
            <v>PIECE</v>
          </cell>
          <cell r="I1722">
            <v>48.44</v>
          </cell>
          <cell r="J1722">
            <v>0</v>
          </cell>
          <cell r="K1722">
            <v>0</v>
          </cell>
          <cell r="L1722">
            <v>0</v>
          </cell>
          <cell r="M1722" t="str">
            <v>LF</v>
          </cell>
          <cell r="N1722">
            <v>0</v>
          </cell>
          <cell r="O1722">
            <v>0</v>
          </cell>
        </row>
        <row r="1723">
          <cell r="A1723" t="str">
            <v>MODERN SPORTING</v>
          </cell>
          <cell r="B1723" t="str">
            <v>MD6807</v>
          </cell>
          <cell r="C1723">
            <v>2347</v>
          </cell>
          <cell r="D1723" t="str">
            <v>Rack Power Bag</v>
          </cell>
          <cell r="E1723" t="str">
            <v>Power Bag Rack</v>
          </cell>
          <cell r="F1723" t="str">
            <v xml:space="preserve">80*64*167.5CM </v>
          </cell>
          <cell r="H1723" t="str">
            <v>PIECE</v>
          </cell>
          <cell r="I1723">
            <v>58</v>
          </cell>
          <cell r="J1723">
            <v>0</v>
          </cell>
          <cell r="K1723">
            <v>0</v>
          </cell>
          <cell r="L1723">
            <v>0</v>
          </cell>
          <cell r="M1723" t="str">
            <v>LF</v>
          </cell>
          <cell r="N1723">
            <v>0.239894</v>
          </cell>
          <cell r="O1723">
            <v>14.4</v>
          </cell>
        </row>
        <row r="1724">
          <cell r="A1724" t="str">
            <v>MODERN SPORTING</v>
          </cell>
          <cell r="B1724" t="str">
            <v>MD6701</v>
          </cell>
          <cell r="C1724">
            <v>1719</v>
          </cell>
          <cell r="D1724" t="str">
            <v>Rack tapis avec roues</v>
          </cell>
          <cell r="E1724" t="str">
            <v>Mobile Tubing Cart</v>
          </cell>
          <cell r="F1724">
            <v>0</v>
          </cell>
          <cell r="H1724" t="str">
            <v>PIECE</v>
          </cell>
          <cell r="I1724">
            <v>76.23</v>
          </cell>
          <cell r="J1724">
            <v>0</v>
          </cell>
          <cell r="K1724">
            <v>0</v>
          </cell>
          <cell r="L1724">
            <v>0</v>
          </cell>
          <cell r="M1724" t="str">
            <v>LF</v>
          </cell>
          <cell r="N1724">
            <v>3.7572000000000001E-2</v>
          </cell>
          <cell r="O1724">
            <v>19</v>
          </cell>
        </row>
        <row r="1725">
          <cell r="A1725" t="str">
            <v>MODERN SPORTING</v>
          </cell>
          <cell r="B1725" t="str">
            <v>MD6711</v>
          </cell>
          <cell r="C1725">
            <v>1716</v>
          </cell>
          <cell r="D1725" t="str">
            <v>Rack tapis mural</v>
          </cell>
          <cell r="E1725" t="str">
            <v xml:space="preserve">Length adj. Hanger for Exercise Mat  </v>
          </cell>
          <cell r="F1725" t="str">
            <v>Longueur ajustable 30-50cm, Iro size:Φ12mmx28cm</v>
          </cell>
          <cell r="H1725" t="str">
            <v>PIECE</v>
          </cell>
          <cell r="I1725">
            <v>11.72</v>
          </cell>
          <cell r="J1725">
            <v>0</v>
          </cell>
          <cell r="K1725">
            <v>0</v>
          </cell>
          <cell r="L1725">
            <v>0</v>
          </cell>
          <cell r="M1725" t="str">
            <v>LF</v>
          </cell>
          <cell r="N1725">
            <v>3.7000000000000002E-3</v>
          </cell>
          <cell r="O1725">
            <v>2.2000000000000002</v>
          </cell>
        </row>
        <row r="1726">
          <cell r="A1726" t="str">
            <v>MODERN SPORTING</v>
          </cell>
          <cell r="B1726" t="str">
            <v>MD6704</v>
          </cell>
          <cell r="C1726">
            <v>0</v>
          </cell>
          <cell r="D1726" t="str">
            <v>Rack TRX - 3M</v>
          </cell>
          <cell r="E1726" t="str">
            <v>TRX Rack - 3M</v>
          </cell>
          <cell r="F1726">
            <v>0</v>
          </cell>
          <cell r="H1726" t="str">
            <v>PIECE</v>
          </cell>
          <cell r="I1726">
            <v>271.8</v>
          </cell>
          <cell r="J1726">
            <v>0</v>
          </cell>
          <cell r="K1726">
            <v>0</v>
          </cell>
          <cell r="L1726">
            <v>0</v>
          </cell>
          <cell r="M1726" t="str">
            <v>LF</v>
          </cell>
          <cell r="N1726">
            <v>0</v>
          </cell>
          <cell r="O1726">
            <v>0</v>
          </cell>
        </row>
        <row r="1727">
          <cell r="A1727" t="str">
            <v>MODERN SPORTING</v>
          </cell>
          <cell r="B1727" t="str">
            <v>MDF033</v>
          </cell>
          <cell r="C1727" t="str">
            <v/>
          </cell>
          <cell r="D1727" t="str">
            <v>Rouleau de Massage (beau)</v>
          </cell>
          <cell r="E1727" t="str">
            <v>Yoga foam roller hollow</v>
          </cell>
          <cell r="F1727" t="str">
            <v>EVA + PVC</v>
          </cell>
          <cell r="H1727" t="str">
            <v>PIECE</v>
          </cell>
          <cell r="I1727">
            <v>4.3099999999999996</v>
          </cell>
          <cell r="J1727">
            <v>0</v>
          </cell>
          <cell r="K1727">
            <v>0</v>
          </cell>
          <cell r="L1727">
            <v>0</v>
          </cell>
          <cell r="M1727" t="str">
            <v>LF</v>
          </cell>
          <cell r="N1727">
            <v>0</v>
          </cell>
          <cell r="O1727">
            <v>0</v>
          </cell>
        </row>
        <row r="1728">
          <cell r="A1728" t="str">
            <v>MODERN SPORTING</v>
          </cell>
          <cell r="B1728" t="str">
            <v>MDF001</v>
          </cell>
          <cell r="C1728" t="str">
            <v/>
          </cell>
          <cell r="D1728" t="str">
            <v>Rouleau de Massage</v>
          </cell>
          <cell r="E1728" t="str">
            <v>Yoga Foam Roller     _x000D_</v>
          </cell>
          <cell r="F1728" t="str">
            <v>Size:32x15cm,800g                     _x000D_Material:EVA+PP</v>
          </cell>
          <cell r="H1728" t="str">
            <v>PIECE</v>
          </cell>
          <cell r="I1728">
            <v>6.39</v>
          </cell>
          <cell r="J1728">
            <v>0</v>
          </cell>
          <cell r="K1728">
            <v>0</v>
          </cell>
          <cell r="L1728">
            <v>0</v>
          </cell>
          <cell r="M1728" t="str">
            <v>LF</v>
          </cell>
          <cell r="N1728">
            <v>0</v>
          </cell>
          <cell r="O1728">
            <v>0</v>
          </cell>
        </row>
        <row r="1729">
          <cell r="A1729" t="str">
            <v>MODERN SPORTING</v>
          </cell>
          <cell r="B1729" t="str">
            <v>MD1654</v>
          </cell>
          <cell r="C1729">
            <v>0</v>
          </cell>
          <cell r="D1729" t="str">
            <v>Sac Bulgare</v>
          </cell>
          <cell r="E1729" t="str">
            <v>Bulgarian Bag</v>
          </cell>
          <cell r="F1729" t="str">
            <v>5kgs</v>
          </cell>
          <cell r="H1729" t="str">
            <v>PIECE</v>
          </cell>
          <cell r="I1729">
            <v>11.48</v>
          </cell>
          <cell r="J1729">
            <v>0</v>
          </cell>
          <cell r="K1729">
            <v>0</v>
          </cell>
          <cell r="L1729">
            <v>0</v>
          </cell>
          <cell r="M1729" t="str">
            <v>LF</v>
          </cell>
          <cell r="N1729">
            <v>0</v>
          </cell>
          <cell r="O1729">
            <v>0</v>
          </cell>
        </row>
        <row r="1730">
          <cell r="A1730" t="str">
            <v>MODERN SPORTING</v>
          </cell>
          <cell r="B1730" t="str">
            <v>MD1654</v>
          </cell>
          <cell r="C1730">
            <v>0</v>
          </cell>
          <cell r="D1730" t="str">
            <v>Sac Bulgare</v>
          </cell>
          <cell r="E1730" t="str">
            <v>Bulgarian Bag</v>
          </cell>
          <cell r="F1730" t="str">
            <v>5kgs</v>
          </cell>
          <cell r="H1730" t="str">
            <v>PIECE</v>
          </cell>
          <cell r="I1730">
            <v>12.62</v>
          </cell>
          <cell r="J1730">
            <v>0</v>
          </cell>
          <cell r="K1730">
            <v>0</v>
          </cell>
          <cell r="L1730">
            <v>0</v>
          </cell>
          <cell r="M1730" t="str">
            <v>LF</v>
          </cell>
          <cell r="N1730">
            <v>0</v>
          </cell>
          <cell r="O1730">
            <v>0</v>
          </cell>
        </row>
        <row r="1731">
          <cell r="A1731" t="str">
            <v>MODERN SPORTING</v>
          </cell>
          <cell r="B1731" t="str">
            <v>MD1654</v>
          </cell>
          <cell r="C1731" t="str">
            <v/>
          </cell>
          <cell r="D1731" t="str">
            <v>Sac Bulgare</v>
          </cell>
          <cell r="E1731" t="str">
            <v>Bulgarian Bag</v>
          </cell>
          <cell r="F1731" t="str">
            <v>5kgs</v>
          </cell>
          <cell r="H1731" t="str">
            <v>PIECE</v>
          </cell>
          <cell r="I1731">
            <v>13.93</v>
          </cell>
          <cell r="J1731">
            <v>0</v>
          </cell>
          <cell r="K1731">
            <v>0</v>
          </cell>
          <cell r="L1731">
            <v>0</v>
          </cell>
          <cell r="M1731" t="str">
            <v>LF</v>
          </cell>
          <cell r="N1731">
            <v>0</v>
          </cell>
          <cell r="O1731">
            <v>0</v>
          </cell>
        </row>
        <row r="1732">
          <cell r="A1732" t="str">
            <v>MODERN SPORTING</v>
          </cell>
          <cell r="B1732" t="str">
            <v>MD1654</v>
          </cell>
          <cell r="C1732">
            <v>0</v>
          </cell>
          <cell r="D1732" t="str">
            <v>Sac Bulgare</v>
          </cell>
          <cell r="E1732" t="str">
            <v>Bulgarian Bag</v>
          </cell>
          <cell r="F1732" t="str">
            <v>5kgs</v>
          </cell>
          <cell r="H1732" t="str">
            <v>PIECE</v>
          </cell>
          <cell r="I1732">
            <v>15.57</v>
          </cell>
          <cell r="J1732">
            <v>0</v>
          </cell>
          <cell r="K1732">
            <v>0</v>
          </cell>
          <cell r="L1732">
            <v>0</v>
          </cell>
          <cell r="M1732" t="str">
            <v>LF</v>
          </cell>
          <cell r="N1732">
            <v>0</v>
          </cell>
          <cell r="O1732">
            <v>0</v>
          </cell>
        </row>
        <row r="1733">
          <cell r="A1733" t="str">
            <v>MODERN SPORTING</v>
          </cell>
          <cell r="B1733" t="str">
            <v>MD1654</v>
          </cell>
          <cell r="C1733" t="str">
            <v/>
          </cell>
          <cell r="D1733" t="str">
            <v>Sac Bulgare</v>
          </cell>
          <cell r="E1733" t="str">
            <v>Bulgarian Bag</v>
          </cell>
          <cell r="F1733" t="str">
            <v>5kgs</v>
          </cell>
          <cell r="H1733" t="str">
            <v>PIECE</v>
          </cell>
          <cell r="I1733">
            <v>18.03</v>
          </cell>
          <cell r="J1733">
            <v>0</v>
          </cell>
          <cell r="K1733">
            <v>0</v>
          </cell>
          <cell r="L1733">
            <v>0</v>
          </cell>
          <cell r="M1733" t="str">
            <v>LF</v>
          </cell>
          <cell r="N1733">
            <v>0</v>
          </cell>
          <cell r="O1733">
            <v>0</v>
          </cell>
        </row>
        <row r="1734">
          <cell r="A1734" t="str">
            <v>MODERN SPORTING</v>
          </cell>
          <cell r="B1734" t="str">
            <v>MD1654</v>
          </cell>
          <cell r="C1734">
            <v>0</v>
          </cell>
          <cell r="D1734" t="str">
            <v>Sac Bulgare</v>
          </cell>
          <cell r="E1734" t="str">
            <v>Bulgarian Bag</v>
          </cell>
          <cell r="F1734" t="str">
            <v>5kgs</v>
          </cell>
          <cell r="H1734" t="str">
            <v>PIECE</v>
          </cell>
          <cell r="I1734">
            <v>19.670000000000002</v>
          </cell>
          <cell r="J1734">
            <v>0</v>
          </cell>
          <cell r="K1734">
            <v>0</v>
          </cell>
          <cell r="L1734">
            <v>0</v>
          </cell>
          <cell r="M1734" t="str">
            <v>LF</v>
          </cell>
          <cell r="N1734">
            <v>0</v>
          </cell>
          <cell r="O1734">
            <v>0</v>
          </cell>
        </row>
        <row r="1735">
          <cell r="A1735" t="str">
            <v>MODERN SPORTING</v>
          </cell>
          <cell r="B1735" t="str">
            <v>MD1654</v>
          </cell>
          <cell r="C1735" t="str">
            <v/>
          </cell>
          <cell r="D1735" t="str">
            <v>Sac Bulgare</v>
          </cell>
          <cell r="E1735" t="str">
            <v>Bulgarian Bag</v>
          </cell>
          <cell r="F1735" t="str">
            <v>5kgs</v>
          </cell>
          <cell r="H1735" t="str">
            <v>PIECE</v>
          </cell>
          <cell r="I1735">
            <v>21.31</v>
          </cell>
          <cell r="J1735">
            <v>0</v>
          </cell>
          <cell r="K1735">
            <v>0</v>
          </cell>
          <cell r="L1735">
            <v>0</v>
          </cell>
          <cell r="M1735" t="str">
            <v>LF</v>
          </cell>
          <cell r="N1735">
            <v>0</v>
          </cell>
          <cell r="O1735">
            <v>0</v>
          </cell>
        </row>
        <row r="1736">
          <cell r="A1736" t="str">
            <v>MODERN SPORTING</v>
          </cell>
          <cell r="B1736" t="str">
            <v>MD1654</v>
          </cell>
          <cell r="C1736">
            <v>0</v>
          </cell>
          <cell r="D1736" t="str">
            <v>Sac Bulgare</v>
          </cell>
          <cell r="E1736" t="str">
            <v>Bulgarian Bag</v>
          </cell>
          <cell r="F1736" t="str">
            <v>5kgs</v>
          </cell>
          <cell r="H1736" t="str">
            <v>PIECE</v>
          </cell>
          <cell r="I1736">
            <v>22.62</v>
          </cell>
          <cell r="J1736">
            <v>0</v>
          </cell>
          <cell r="K1736">
            <v>0</v>
          </cell>
          <cell r="L1736">
            <v>0</v>
          </cell>
          <cell r="M1736" t="str">
            <v>LF</v>
          </cell>
          <cell r="N1736">
            <v>0</v>
          </cell>
          <cell r="O1736">
            <v>0</v>
          </cell>
        </row>
        <row r="1737">
          <cell r="A1737" t="str">
            <v>MODERN SPORTING</v>
          </cell>
          <cell r="B1737" t="str">
            <v>MD1241</v>
          </cell>
          <cell r="C1737" t="str">
            <v/>
          </cell>
          <cell r="D1737" t="str">
            <v>Slam Ball</v>
          </cell>
          <cell r="E1737" t="str">
            <v>Slam Ball</v>
          </cell>
          <cell r="F1737" t="str">
            <v>4kg</v>
          </cell>
          <cell r="H1737" t="str">
            <v>PIECE</v>
          </cell>
          <cell r="I1737">
            <v>3.61</v>
          </cell>
          <cell r="J1737">
            <v>0</v>
          </cell>
          <cell r="K1737">
            <v>0</v>
          </cell>
          <cell r="L1737">
            <v>0</v>
          </cell>
          <cell r="M1737" t="str">
            <v>LF</v>
          </cell>
          <cell r="N1737">
            <v>0</v>
          </cell>
          <cell r="O1737">
            <v>0</v>
          </cell>
        </row>
        <row r="1738">
          <cell r="A1738" t="str">
            <v>MODERN SPORTING</v>
          </cell>
          <cell r="B1738" t="str">
            <v>MD1241</v>
          </cell>
          <cell r="C1738">
            <v>3738</v>
          </cell>
          <cell r="D1738" t="str">
            <v>Slam Ball</v>
          </cell>
          <cell r="E1738" t="str">
            <v>Slam Ball</v>
          </cell>
          <cell r="F1738" t="str">
            <v>4kg</v>
          </cell>
          <cell r="H1738" t="str">
            <v>PIECE</v>
          </cell>
          <cell r="I1738">
            <v>3.77</v>
          </cell>
          <cell r="J1738">
            <v>0</v>
          </cell>
          <cell r="K1738">
            <v>0</v>
          </cell>
          <cell r="L1738">
            <v>0</v>
          </cell>
          <cell r="M1738" t="str">
            <v>LF</v>
          </cell>
          <cell r="N1738">
            <v>1.2167000000000001E-2</v>
          </cell>
          <cell r="O1738">
            <v>4.5</v>
          </cell>
        </row>
        <row r="1739">
          <cell r="A1739" t="str">
            <v>MODERN SPORTING</v>
          </cell>
          <cell r="B1739" t="str">
            <v>MD1241</v>
          </cell>
          <cell r="C1739" t="str">
            <v/>
          </cell>
          <cell r="D1739" t="str">
            <v>Slam Ball</v>
          </cell>
          <cell r="E1739" t="str">
            <v>Slam Ball</v>
          </cell>
          <cell r="F1739" t="str">
            <v>4kg</v>
          </cell>
          <cell r="H1739" t="str">
            <v>PIECE</v>
          </cell>
          <cell r="I1739">
            <v>4.0999999999999996</v>
          </cell>
          <cell r="J1739">
            <v>0</v>
          </cell>
          <cell r="K1739">
            <v>0</v>
          </cell>
          <cell r="L1739">
            <v>0</v>
          </cell>
          <cell r="M1739" t="str">
            <v>LF</v>
          </cell>
          <cell r="N1739">
            <v>0</v>
          </cell>
          <cell r="O1739">
            <v>0</v>
          </cell>
        </row>
        <row r="1740">
          <cell r="A1740" t="str">
            <v>MODERN SPORTING</v>
          </cell>
          <cell r="B1740" t="str">
            <v>MD1241</v>
          </cell>
          <cell r="C1740">
            <v>3739</v>
          </cell>
          <cell r="D1740" t="str">
            <v>Slam Ball</v>
          </cell>
          <cell r="E1740" t="str">
            <v>Slam Ball</v>
          </cell>
          <cell r="F1740" t="str">
            <v>4kg</v>
          </cell>
          <cell r="H1740" t="str">
            <v>PIECE</v>
          </cell>
          <cell r="I1740">
            <v>4.43</v>
          </cell>
          <cell r="J1740">
            <v>0</v>
          </cell>
          <cell r="K1740">
            <v>0</v>
          </cell>
          <cell r="L1740">
            <v>0</v>
          </cell>
          <cell r="M1740" t="str">
            <v>LF</v>
          </cell>
          <cell r="N1740">
            <v>1.2167000000000001E-2</v>
          </cell>
          <cell r="O1740">
            <v>6.5</v>
          </cell>
        </row>
        <row r="1741">
          <cell r="A1741" t="str">
            <v>MODERN SPORTING</v>
          </cell>
          <cell r="B1741" t="str">
            <v>MD1241</v>
          </cell>
          <cell r="C1741" t="str">
            <v/>
          </cell>
          <cell r="D1741" t="str">
            <v>Slam Ball</v>
          </cell>
          <cell r="E1741" t="str">
            <v>Slam Ball</v>
          </cell>
          <cell r="F1741" t="str">
            <v>4kg</v>
          </cell>
          <cell r="H1741" t="str">
            <v>PIECE</v>
          </cell>
          <cell r="I1741">
            <v>4.92</v>
          </cell>
          <cell r="J1741">
            <v>0</v>
          </cell>
          <cell r="K1741">
            <v>0</v>
          </cell>
          <cell r="L1741">
            <v>0</v>
          </cell>
          <cell r="M1741" t="str">
            <v>LF</v>
          </cell>
          <cell r="N1741">
            <v>0</v>
          </cell>
          <cell r="O1741">
            <v>0</v>
          </cell>
        </row>
        <row r="1742">
          <cell r="A1742" t="str">
            <v>MODERN SPORTING</v>
          </cell>
          <cell r="B1742" t="str">
            <v>MD1241</v>
          </cell>
          <cell r="C1742">
            <v>3740</v>
          </cell>
          <cell r="D1742" t="str">
            <v>Slam Ball</v>
          </cell>
          <cell r="E1742" t="str">
            <v>Slam Ball</v>
          </cell>
          <cell r="F1742" t="str">
            <v>4kg</v>
          </cell>
          <cell r="H1742" t="str">
            <v>PIECE</v>
          </cell>
          <cell r="I1742">
            <v>5.57</v>
          </cell>
          <cell r="J1742">
            <v>0</v>
          </cell>
          <cell r="K1742">
            <v>0</v>
          </cell>
          <cell r="L1742">
            <v>0</v>
          </cell>
          <cell r="M1742" t="str">
            <v>LF</v>
          </cell>
          <cell r="N1742">
            <v>1.2167000000000001E-2</v>
          </cell>
          <cell r="O1742">
            <v>8.5</v>
          </cell>
        </row>
        <row r="1743">
          <cell r="A1743" t="str">
            <v>MODERN SPORTING</v>
          </cell>
          <cell r="B1743" t="str">
            <v>MD1241</v>
          </cell>
          <cell r="C1743" t="str">
            <v/>
          </cell>
          <cell r="D1743" t="str">
            <v>Slam Ball</v>
          </cell>
          <cell r="E1743" t="str">
            <v>Slam Ball</v>
          </cell>
          <cell r="F1743" t="str">
            <v>4kg</v>
          </cell>
          <cell r="H1743" t="str">
            <v>PIECE</v>
          </cell>
          <cell r="I1743">
            <v>5.9</v>
          </cell>
          <cell r="J1743">
            <v>0</v>
          </cell>
          <cell r="K1743">
            <v>0</v>
          </cell>
          <cell r="L1743">
            <v>0</v>
          </cell>
          <cell r="M1743" t="str">
            <v>LF</v>
          </cell>
          <cell r="N1743">
            <v>0</v>
          </cell>
          <cell r="O1743">
            <v>0</v>
          </cell>
        </row>
        <row r="1744">
          <cell r="A1744" t="str">
            <v>MODERN SPORTING</v>
          </cell>
          <cell r="B1744" t="str">
            <v>MD1241</v>
          </cell>
          <cell r="C1744">
            <v>3741</v>
          </cell>
          <cell r="D1744" t="str">
            <v>Slam Ball</v>
          </cell>
          <cell r="E1744" t="str">
            <v>Slam Ball</v>
          </cell>
          <cell r="F1744" t="str">
            <v>4kg</v>
          </cell>
          <cell r="H1744" t="str">
            <v>PIECE</v>
          </cell>
          <cell r="I1744">
            <v>6.39</v>
          </cell>
          <cell r="J1744">
            <v>0</v>
          </cell>
          <cell r="K1744">
            <v>0</v>
          </cell>
          <cell r="L1744">
            <v>0</v>
          </cell>
          <cell r="M1744" t="str">
            <v>LF</v>
          </cell>
          <cell r="N1744">
            <v>1.2167000000000001E-2</v>
          </cell>
          <cell r="O1744">
            <v>10.5</v>
          </cell>
        </row>
        <row r="1745">
          <cell r="A1745" t="str">
            <v>MODERN SPORTING</v>
          </cell>
          <cell r="B1745" t="str">
            <v>MD1241</v>
          </cell>
          <cell r="C1745" t="str">
            <v/>
          </cell>
          <cell r="D1745" t="str">
            <v>Slam Ball</v>
          </cell>
          <cell r="E1745" t="str">
            <v>Slam Ball</v>
          </cell>
          <cell r="F1745" t="str">
            <v>4kg</v>
          </cell>
          <cell r="H1745" t="str">
            <v>PIECE</v>
          </cell>
          <cell r="I1745">
            <v>7.05</v>
          </cell>
          <cell r="J1745">
            <v>0</v>
          </cell>
          <cell r="K1745">
            <v>0</v>
          </cell>
          <cell r="L1745">
            <v>0</v>
          </cell>
          <cell r="M1745" t="str">
            <v>LF</v>
          </cell>
          <cell r="N1745">
            <v>0</v>
          </cell>
          <cell r="O1745">
            <v>0</v>
          </cell>
        </row>
        <row r="1746">
          <cell r="A1746" t="str">
            <v>MODERN SPORTING</v>
          </cell>
          <cell r="B1746" t="str">
            <v>MD1241</v>
          </cell>
          <cell r="C1746">
            <v>3742</v>
          </cell>
          <cell r="D1746" t="str">
            <v>Slam Ball</v>
          </cell>
          <cell r="E1746" t="str">
            <v>Slam Ball</v>
          </cell>
          <cell r="F1746" t="str">
            <v>4kg</v>
          </cell>
          <cell r="H1746" t="str">
            <v>PIECE</v>
          </cell>
          <cell r="I1746">
            <v>11.15</v>
          </cell>
          <cell r="J1746">
            <v>0</v>
          </cell>
          <cell r="K1746">
            <v>0</v>
          </cell>
          <cell r="L1746">
            <v>0</v>
          </cell>
          <cell r="M1746" t="str">
            <v>LF</v>
          </cell>
          <cell r="N1746">
            <v>1.2167000000000001E-2</v>
          </cell>
          <cell r="O1746">
            <v>15.5</v>
          </cell>
        </row>
        <row r="1747">
          <cell r="A1747" t="str">
            <v>MODERN SPORTING</v>
          </cell>
          <cell r="B1747" t="str">
            <v>MD1241</v>
          </cell>
          <cell r="C1747" t="str">
            <v/>
          </cell>
          <cell r="D1747" t="str">
            <v>Slam Ball</v>
          </cell>
          <cell r="E1747" t="str">
            <v>Slam Ball</v>
          </cell>
          <cell r="F1747" t="str">
            <v>4kg</v>
          </cell>
          <cell r="H1747" t="str">
            <v>PIECE</v>
          </cell>
          <cell r="I1747">
            <v>14.1</v>
          </cell>
          <cell r="J1747">
            <v>0</v>
          </cell>
          <cell r="K1747">
            <v>0</v>
          </cell>
          <cell r="L1747">
            <v>0</v>
          </cell>
          <cell r="M1747" t="str">
            <v>LF</v>
          </cell>
          <cell r="N1747">
            <v>0</v>
          </cell>
          <cell r="O1747">
            <v>0</v>
          </cell>
        </row>
        <row r="1748">
          <cell r="A1748" t="str">
            <v>MODERN SPORTING</v>
          </cell>
          <cell r="B1748" t="str">
            <v>MD1241</v>
          </cell>
          <cell r="C1748" t="str">
            <v/>
          </cell>
          <cell r="D1748" t="str">
            <v>Slam Ball</v>
          </cell>
          <cell r="E1748" t="str">
            <v>Slam Ball</v>
          </cell>
          <cell r="F1748" t="str">
            <v>4kg</v>
          </cell>
          <cell r="H1748" t="str">
            <v>PIECE</v>
          </cell>
          <cell r="I1748">
            <v>17.38</v>
          </cell>
          <cell r="J1748">
            <v>0</v>
          </cell>
          <cell r="K1748">
            <v>0</v>
          </cell>
          <cell r="L1748">
            <v>0</v>
          </cell>
          <cell r="M1748" t="str">
            <v>LF</v>
          </cell>
          <cell r="N1748">
            <v>0</v>
          </cell>
          <cell r="O1748">
            <v>0</v>
          </cell>
        </row>
        <row r="1749">
          <cell r="A1749" t="str">
            <v>MODERN SPORTING</v>
          </cell>
          <cell r="B1749" t="str">
            <v>MD1241</v>
          </cell>
          <cell r="C1749" t="str">
            <v/>
          </cell>
          <cell r="D1749" t="str">
            <v>Slam Ball</v>
          </cell>
          <cell r="E1749" t="str">
            <v>Slam Ball</v>
          </cell>
          <cell r="F1749" t="str">
            <v>4kg</v>
          </cell>
          <cell r="H1749" t="str">
            <v>PIECE</v>
          </cell>
          <cell r="I1749">
            <v>22.95</v>
          </cell>
          <cell r="J1749">
            <v>0</v>
          </cell>
          <cell r="K1749">
            <v>0</v>
          </cell>
          <cell r="L1749">
            <v>0</v>
          </cell>
          <cell r="M1749" t="str">
            <v>LF</v>
          </cell>
          <cell r="N1749">
            <v>0</v>
          </cell>
          <cell r="O1749">
            <v>0</v>
          </cell>
        </row>
        <row r="1750">
          <cell r="A1750" t="str">
            <v>MODERN SPORTING</v>
          </cell>
          <cell r="B1750" t="str">
            <v>MD1241</v>
          </cell>
          <cell r="C1750" t="str">
            <v/>
          </cell>
          <cell r="D1750" t="str">
            <v>Slam Ball</v>
          </cell>
          <cell r="E1750" t="str">
            <v>Slam Ball</v>
          </cell>
          <cell r="F1750" t="str">
            <v>4kg</v>
          </cell>
          <cell r="H1750" t="str">
            <v>PIECE</v>
          </cell>
          <cell r="I1750">
            <v>29.51</v>
          </cell>
          <cell r="J1750">
            <v>0</v>
          </cell>
          <cell r="K1750">
            <v>0</v>
          </cell>
          <cell r="L1750">
            <v>0</v>
          </cell>
          <cell r="M1750" t="str">
            <v>LF</v>
          </cell>
          <cell r="N1750">
            <v>0</v>
          </cell>
          <cell r="O1750">
            <v>0</v>
          </cell>
        </row>
        <row r="1751">
          <cell r="A1751" t="str">
            <v>MODERN SPORTING</v>
          </cell>
          <cell r="C1751">
            <v>3729</v>
          </cell>
          <cell r="D1751" t="str">
            <v>Soft Plyobox Set</v>
          </cell>
          <cell r="E1751" t="str">
            <v>Foam Plyo Box Set</v>
          </cell>
          <cell r="F1751" t="str">
            <v>30/45/60</v>
          </cell>
          <cell r="H1751" t="str">
            <v>PIECE</v>
          </cell>
          <cell r="I1751">
            <v>186.89</v>
          </cell>
          <cell r="J1751">
            <v>0</v>
          </cell>
          <cell r="K1751">
            <v>0</v>
          </cell>
          <cell r="L1751">
            <v>0</v>
          </cell>
          <cell r="M1751" t="str">
            <v>LF</v>
          </cell>
          <cell r="N1751">
            <v>1</v>
          </cell>
          <cell r="O1751">
            <v>30.5</v>
          </cell>
        </row>
        <row r="1752">
          <cell r="A1752" t="str">
            <v>MODERN SPORTING</v>
          </cell>
          <cell r="B1752" t="str">
            <v>MD6510</v>
          </cell>
          <cell r="C1752" t="str">
            <v/>
          </cell>
          <cell r="D1752" t="str">
            <v>Soft Plyobox Set 3 en 1</v>
          </cell>
          <cell r="E1752" t="str">
            <v>SOFT PLYOMETRIC BOX</v>
          </cell>
          <cell r="F1752" t="str">
            <v>60*50*30CM</v>
          </cell>
          <cell r="H1752" t="str">
            <v>PIECE</v>
          </cell>
          <cell r="I1752">
            <v>68.75</v>
          </cell>
          <cell r="J1752">
            <v>0</v>
          </cell>
          <cell r="K1752">
            <v>0</v>
          </cell>
          <cell r="L1752">
            <v>0</v>
          </cell>
          <cell r="M1752" t="str">
            <v>LF</v>
          </cell>
          <cell r="N1752">
            <v>1</v>
          </cell>
          <cell r="O1752">
            <v>23</v>
          </cell>
        </row>
        <row r="1753">
          <cell r="A1753" t="str">
            <v>MODERN SPORTING</v>
          </cell>
          <cell r="B1753" t="str">
            <v>MD1110</v>
          </cell>
          <cell r="C1753">
            <v>0</v>
          </cell>
          <cell r="D1753" t="str">
            <v>Squeeze ball</v>
          </cell>
          <cell r="E1753" t="str">
            <v xml:space="preserve">Soft Power Ball </v>
          </cell>
          <cell r="F1753" t="str">
            <v>50mm</v>
          </cell>
          <cell r="H1753" t="str">
            <v>PIECE</v>
          </cell>
          <cell r="I1753">
            <v>0.42</v>
          </cell>
          <cell r="J1753">
            <v>0</v>
          </cell>
          <cell r="K1753">
            <v>0</v>
          </cell>
          <cell r="L1753">
            <v>0</v>
          </cell>
          <cell r="M1753" t="str">
            <v>LF</v>
          </cell>
          <cell r="N1753">
            <v>0</v>
          </cell>
          <cell r="O1753">
            <v>0</v>
          </cell>
        </row>
        <row r="1754">
          <cell r="A1754" t="str">
            <v>MODERN SPORTING</v>
          </cell>
          <cell r="B1754" t="str">
            <v>MD1111</v>
          </cell>
          <cell r="C1754" t="str">
            <v/>
          </cell>
          <cell r="D1754" t="str">
            <v>Squeeze egg</v>
          </cell>
          <cell r="E1754" t="str">
            <v>Soft Power Ball - Egg</v>
          </cell>
          <cell r="F1754" t="str">
            <v>Size:5CM</v>
          </cell>
          <cell r="H1754" t="str">
            <v>PIECE</v>
          </cell>
          <cell r="I1754">
            <v>0.42</v>
          </cell>
          <cell r="J1754">
            <v>0</v>
          </cell>
          <cell r="K1754">
            <v>0</v>
          </cell>
          <cell r="L1754">
            <v>0</v>
          </cell>
          <cell r="M1754" t="str">
            <v>LF</v>
          </cell>
          <cell r="N1754">
            <v>0</v>
          </cell>
          <cell r="O1754">
            <v>0</v>
          </cell>
        </row>
        <row r="1755">
          <cell r="A1755" t="str">
            <v>MODERN SPORTING</v>
          </cell>
          <cell r="B1755" t="str">
            <v>MD1707</v>
          </cell>
          <cell r="C1755" t="str">
            <v/>
          </cell>
          <cell r="D1755" t="str">
            <v>Step Aérobic</v>
          </cell>
          <cell r="E1755" t="str">
            <v>Aerobic Step</v>
          </cell>
          <cell r="F1755">
            <v>0</v>
          </cell>
          <cell r="H1755" t="str">
            <v>PIECE</v>
          </cell>
          <cell r="I1755">
            <v>23.77</v>
          </cell>
          <cell r="J1755">
            <v>0</v>
          </cell>
          <cell r="K1755">
            <v>0</v>
          </cell>
          <cell r="L1755">
            <v>0</v>
          </cell>
          <cell r="M1755" t="str">
            <v>LF</v>
          </cell>
          <cell r="N1755">
            <v>0</v>
          </cell>
          <cell r="O1755">
            <v>0</v>
          </cell>
        </row>
        <row r="1756">
          <cell r="A1756" t="str">
            <v>MODERN SPORTING</v>
          </cell>
          <cell r="B1756" t="str">
            <v>MD1703</v>
          </cell>
          <cell r="C1756" t="str">
            <v/>
          </cell>
          <cell r="D1756" t="str">
            <v>Step avec plots</v>
          </cell>
          <cell r="E1756" t="str">
            <v>Aerobic Step</v>
          </cell>
          <cell r="F1756" t="str">
            <v>with plots</v>
          </cell>
          <cell r="H1756" t="str">
            <v>PIECE</v>
          </cell>
          <cell r="I1756">
            <v>18.03</v>
          </cell>
          <cell r="J1756">
            <v>0</v>
          </cell>
          <cell r="K1756">
            <v>0</v>
          </cell>
          <cell r="L1756">
            <v>0</v>
          </cell>
          <cell r="M1756" t="str">
            <v>LF</v>
          </cell>
          <cell r="N1756">
            <v>0</v>
          </cell>
          <cell r="O1756">
            <v>0</v>
          </cell>
        </row>
        <row r="1757">
          <cell r="A1757" t="str">
            <v>MODERN SPORTING</v>
          </cell>
          <cell r="B1757" t="str">
            <v>MD1705</v>
          </cell>
          <cell r="C1757" t="str">
            <v/>
          </cell>
          <cell r="D1757" t="str">
            <v xml:space="preserve">Step Club </v>
          </cell>
          <cell r="E1757" t="str">
            <v>Aerobic Step</v>
          </cell>
          <cell r="F1757">
            <v>0</v>
          </cell>
          <cell r="H1757" t="str">
            <v>PIECE</v>
          </cell>
          <cell r="I1757">
            <v>14.92</v>
          </cell>
          <cell r="J1757">
            <v>0</v>
          </cell>
          <cell r="K1757">
            <v>0</v>
          </cell>
          <cell r="L1757">
            <v>0</v>
          </cell>
          <cell r="M1757" t="str">
            <v>LF</v>
          </cell>
          <cell r="N1757">
            <v>0</v>
          </cell>
          <cell r="O1757">
            <v>0</v>
          </cell>
        </row>
        <row r="1758">
          <cell r="A1758" t="str">
            <v>MODERN SPORTING</v>
          </cell>
          <cell r="B1758" t="str">
            <v>MD1351</v>
          </cell>
          <cell r="C1758">
            <v>3559</v>
          </cell>
          <cell r="D1758" t="str">
            <v>Suspension Trainer</v>
          </cell>
          <cell r="E1758" t="str">
            <v>SUSPENSION SYSTEM</v>
          </cell>
          <cell r="F1758" t="str">
            <v>Color:Black&amp;Yellow</v>
          </cell>
          <cell r="H1758" t="str">
            <v>PIECE</v>
          </cell>
          <cell r="I1758">
            <v>17.21</v>
          </cell>
          <cell r="J1758">
            <v>0</v>
          </cell>
          <cell r="K1758">
            <v>0</v>
          </cell>
          <cell r="L1758">
            <v>0</v>
          </cell>
          <cell r="M1758" t="str">
            <v>LF</v>
          </cell>
          <cell r="N1758">
            <v>5.1000000000000004E-3</v>
          </cell>
          <cell r="O1758">
            <v>1.2</v>
          </cell>
        </row>
        <row r="1759">
          <cell r="A1759" t="str">
            <v>MODERN SPORTING</v>
          </cell>
          <cell r="B1759" t="str">
            <v>MD9005</v>
          </cell>
          <cell r="C1759" t="str">
            <v/>
          </cell>
          <cell r="D1759" t="str">
            <v>Tapis pliable</v>
          </cell>
          <cell r="E1759" t="str">
            <v>Folder Exercise Mat</v>
          </cell>
          <cell r="F1759" t="str">
            <v>0.7x60x180cm</v>
          </cell>
          <cell r="H1759" t="str">
            <v>PIECE</v>
          </cell>
          <cell r="I1759">
            <v>10.16</v>
          </cell>
          <cell r="J1759">
            <v>0</v>
          </cell>
          <cell r="K1759">
            <v>0</v>
          </cell>
          <cell r="L1759">
            <v>0</v>
          </cell>
          <cell r="M1759" t="str">
            <v>LF</v>
          </cell>
          <cell r="N1759">
            <v>0</v>
          </cell>
          <cell r="O1759">
            <v>0</v>
          </cell>
        </row>
        <row r="1760">
          <cell r="A1760" t="str">
            <v>MODERN SPORTING</v>
          </cell>
          <cell r="B1760" t="str">
            <v>MD5072</v>
          </cell>
          <cell r="C1760">
            <v>3563</v>
          </cell>
          <cell r="D1760" t="str">
            <v>Timer Pro</v>
          </cell>
          <cell r="E1760" t="str">
            <v>TIMER</v>
          </cell>
          <cell r="F1760" t="str">
            <v>4'' height  6 digits</v>
          </cell>
          <cell r="H1760" t="str">
            <v>PIECE</v>
          </cell>
          <cell r="I1760">
            <v>80.67</v>
          </cell>
          <cell r="J1760">
            <v>0</v>
          </cell>
          <cell r="K1760">
            <v>0</v>
          </cell>
          <cell r="L1760">
            <v>0</v>
          </cell>
          <cell r="M1760" t="str">
            <v>LF</v>
          </cell>
          <cell r="N1760">
            <v>2.2499999999999999E-2</v>
          </cell>
          <cell r="O1760">
            <v>3</v>
          </cell>
        </row>
        <row r="1761">
          <cell r="A1761" t="str">
            <v>MODERN SPORTING</v>
          </cell>
          <cell r="C1761" t="str">
            <v/>
          </cell>
          <cell r="D1761">
            <v>0</v>
          </cell>
          <cell r="E1761">
            <v>0</v>
          </cell>
          <cell r="F1761">
            <v>0</v>
          </cell>
          <cell r="H1761" t="str">
            <v>PIECE</v>
          </cell>
          <cell r="J1761">
            <v>0</v>
          </cell>
          <cell r="K1761">
            <v>0</v>
          </cell>
          <cell r="L1761">
            <v>0</v>
          </cell>
          <cell r="M1761" t="str">
            <v>LF</v>
          </cell>
          <cell r="N1761">
            <v>0</v>
          </cell>
          <cell r="O1761">
            <v>0</v>
          </cell>
        </row>
        <row r="1762">
          <cell r="A1762" t="str">
            <v>MODERN SPORTING</v>
          </cell>
          <cell r="C1762" t="str">
            <v/>
          </cell>
          <cell r="D1762">
            <v>0</v>
          </cell>
          <cell r="E1762">
            <v>0</v>
          </cell>
          <cell r="F1762">
            <v>0</v>
          </cell>
          <cell r="H1762" t="str">
            <v>PIECE</v>
          </cell>
          <cell r="J1762">
            <v>0</v>
          </cell>
          <cell r="K1762">
            <v>0</v>
          </cell>
          <cell r="L1762">
            <v>0</v>
          </cell>
          <cell r="M1762" t="str">
            <v>LF</v>
          </cell>
          <cell r="N1762">
            <v>0</v>
          </cell>
          <cell r="O1762">
            <v>0</v>
          </cell>
        </row>
        <row r="1763">
          <cell r="A1763" t="str">
            <v>MODERN SPORTING</v>
          </cell>
          <cell r="C1763" t="str">
            <v/>
          </cell>
          <cell r="D1763">
            <v>0</v>
          </cell>
          <cell r="E1763">
            <v>0</v>
          </cell>
          <cell r="F1763">
            <v>0</v>
          </cell>
          <cell r="H1763" t="str">
            <v>PIECE</v>
          </cell>
          <cell r="J1763">
            <v>0</v>
          </cell>
          <cell r="K1763">
            <v>0</v>
          </cell>
          <cell r="L1763">
            <v>0</v>
          </cell>
          <cell r="M1763" t="str">
            <v>LF</v>
          </cell>
          <cell r="N1763">
            <v>0</v>
          </cell>
          <cell r="O1763">
            <v>0</v>
          </cell>
        </row>
        <row r="1764">
          <cell r="A1764" t="str">
            <v>MODERN SPORTING</v>
          </cell>
          <cell r="C1764" t="str">
            <v/>
          </cell>
          <cell r="D1764">
            <v>0</v>
          </cell>
          <cell r="E1764">
            <v>0</v>
          </cell>
          <cell r="F1764">
            <v>0</v>
          </cell>
          <cell r="H1764" t="str">
            <v>PIECE</v>
          </cell>
          <cell r="J1764">
            <v>0</v>
          </cell>
          <cell r="K1764">
            <v>0</v>
          </cell>
          <cell r="L1764">
            <v>0</v>
          </cell>
          <cell r="M1764" t="str">
            <v>LF</v>
          </cell>
          <cell r="N1764">
            <v>0</v>
          </cell>
          <cell r="O1764">
            <v>0</v>
          </cell>
        </row>
        <row r="1765">
          <cell r="A1765" t="str">
            <v>MODERN SPORTING</v>
          </cell>
          <cell r="C1765" t="str">
            <v/>
          </cell>
          <cell r="D1765">
            <v>0</v>
          </cell>
          <cell r="E1765">
            <v>0</v>
          </cell>
          <cell r="F1765">
            <v>0</v>
          </cell>
          <cell r="H1765" t="str">
            <v>PIECE</v>
          </cell>
          <cell r="J1765">
            <v>0</v>
          </cell>
          <cell r="K1765">
            <v>0</v>
          </cell>
          <cell r="L1765">
            <v>0</v>
          </cell>
          <cell r="M1765" t="str">
            <v>LF</v>
          </cell>
          <cell r="N1765">
            <v>0</v>
          </cell>
          <cell r="O1765">
            <v>0</v>
          </cell>
        </row>
        <row r="1766">
          <cell r="A1766" t="str">
            <v>MODERN SPORTING</v>
          </cell>
          <cell r="C1766" t="str">
            <v/>
          </cell>
          <cell r="D1766">
            <v>0</v>
          </cell>
          <cell r="E1766">
            <v>0</v>
          </cell>
          <cell r="F1766">
            <v>0</v>
          </cell>
          <cell r="H1766" t="str">
            <v>PIECE</v>
          </cell>
          <cell r="J1766">
            <v>0</v>
          </cell>
          <cell r="K1766">
            <v>0</v>
          </cell>
          <cell r="L1766">
            <v>0</v>
          </cell>
          <cell r="M1766" t="str">
            <v>LF</v>
          </cell>
          <cell r="N1766">
            <v>0</v>
          </cell>
          <cell r="O1766">
            <v>0</v>
          </cell>
        </row>
        <row r="1767">
          <cell r="A1767" t="str">
            <v>MODERN SPORTING</v>
          </cell>
          <cell r="C1767" t="str">
            <v/>
          </cell>
          <cell r="D1767">
            <v>0</v>
          </cell>
          <cell r="E1767">
            <v>0</v>
          </cell>
          <cell r="F1767">
            <v>0</v>
          </cell>
          <cell r="H1767" t="str">
            <v>PIECE</v>
          </cell>
          <cell r="J1767">
            <v>0</v>
          </cell>
          <cell r="K1767">
            <v>0</v>
          </cell>
          <cell r="L1767">
            <v>0</v>
          </cell>
          <cell r="M1767" t="str">
            <v>LF</v>
          </cell>
          <cell r="N1767">
            <v>0</v>
          </cell>
          <cell r="O1767">
            <v>0</v>
          </cell>
        </row>
        <row r="1768">
          <cell r="A1768" t="str">
            <v>MODERN SPORTING</v>
          </cell>
          <cell r="C1768" t="str">
            <v/>
          </cell>
          <cell r="D1768">
            <v>0</v>
          </cell>
          <cell r="E1768">
            <v>0</v>
          </cell>
          <cell r="F1768">
            <v>0</v>
          </cell>
          <cell r="H1768" t="str">
            <v>PIECE</v>
          </cell>
          <cell r="J1768">
            <v>0</v>
          </cell>
          <cell r="K1768">
            <v>0</v>
          </cell>
          <cell r="L1768">
            <v>0</v>
          </cell>
          <cell r="M1768" t="str">
            <v>LF</v>
          </cell>
          <cell r="N1768">
            <v>0</v>
          </cell>
          <cell r="O1768">
            <v>0</v>
          </cell>
        </row>
        <row r="1769">
          <cell r="A1769" t="str">
            <v>MODERN SPORTING</v>
          </cell>
          <cell r="C1769" t="str">
            <v/>
          </cell>
          <cell r="D1769">
            <v>0</v>
          </cell>
          <cell r="E1769">
            <v>0</v>
          </cell>
          <cell r="F1769">
            <v>0</v>
          </cell>
          <cell r="H1769" t="str">
            <v>PIECE</v>
          </cell>
          <cell r="J1769">
            <v>0</v>
          </cell>
          <cell r="K1769">
            <v>0</v>
          </cell>
          <cell r="L1769">
            <v>0</v>
          </cell>
          <cell r="M1769" t="str">
            <v>LF</v>
          </cell>
          <cell r="N1769">
            <v>0</v>
          </cell>
          <cell r="O1769">
            <v>0</v>
          </cell>
        </row>
        <row r="1770">
          <cell r="A1770" t="str">
            <v>MODERN SPORTING</v>
          </cell>
          <cell r="C1770" t="str">
            <v/>
          </cell>
          <cell r="D1770">
            <v>0</v>
          </cell>
          <cell r="E1770">
            <v>0</v>
          </cell>
          <cell r="F1770">
            <v>0</v>
          </cell>
          <cell r="H1770" t="str">
            <v>PIECE</v>
          </cell>
          <cell r="J1770">
            <v>0</v>
          </cell>
          <cell r="K1770">
            <v>0</v>
          </cell>
          <cell r="L1770">
            <v>0</v>
          </cell>
          <cell r="M1770" t="str">
            <v>LF</v>
          </cell>
          <cell r="N1770">
            <v>0</v>
          </cell>
          <cell r="O1770">
            <v>0</v>
          </cell>
        </row>
        <row r="1771">
          <cell r="A1771" t="str">
            <v>MODERN SPORTING</v>
          </cell>
          <cell r="C1771" t="str">
            <v/>
          </cell>
          <cell r="D1771">
            <v>0</v>
          </cell>
          <cell r="E1771">
            <v>0</v>
          </cell>
          <cell r="F1771">
            <v>0</v>
          </cell>
          <cell r="H1771" t="str">
            <v>PIECE</v>
          </cell>
          <cell r="J1771">
            <v>0</v>
          </cell>
          <cell r="K1771">
            <v>0</v>
          </cell>
          <cell r="L1771">
            <v>0</v>
          </cell>
          <cell r="M1771" t="str">
            <v>LF</v>
          </cell>
          <cell r="N1771">
            <v>0</v>
          </cell>
          <cell r="O1771">
            <v>0</v>
          </cell>
        </row>
        <row r="1772">
          <cell r="A1772" t="str">
            <v>MODERN SPORTING</v>
          </cell>
          <cell r="C1772" t="str">
            <v/>
          </cell>
          <cell r="D1772">
            <v>0</v>
          </cell>
          <cell r="E1772">
            <v>0</v>
          </cell>
          <cell r="F1772">
            <v>0</v>
          </cell>
          <cell r="H1772" t="str">
            <v>PIECE</v>
          </cell>
          <cell r="J1772">
            <v>0</v>
          </cell>
          <cell r="K1772">
            <v>0</v>
          </cell>
          <cell r="L1772">
            <v>0</v>
          </cell>
          <cell r="M1772" t="str">
            <v>LF</v>
          </cell>
          <cell r="N1772">
            <v>0</v>
          </cell>
          <cell r="O1772">
            <v>0</v>
          </cell>
        </row>
        <row r="1773">
          <cell r="A1773" t="str">
            <v>MODERN SPORTING</v>
          </cell>
          <cell r="C1773" t="str">
            <v/>
          </cell>
          <cell r="D1773">
            <v>0</v>
          </cell>
          <cell r="E1773">
            <v>0</v>
          </cell>
          <cell r="F1773">
            <v>0</v>
          </cell>
          <cell r="H1773" t="str">
            <v>PIECE</v>
          </cell>
          <cell r="J1773">
            <v>0</v>
          </cell>
          <cell r="K1773">
            <v>0</v>
          </cell>
          <cell r="L1773">
            <v>0</v>
          </cell>
          <cell r="M1773" t="str">
            <v>LF</v>
          </cell>
          <cell r="N1773">
            <v>0</v>
          </cell>
          <cell r="O1773">
            <v>0</v>
          </cell>
        </row>
        <row r="1774">
          <cell r="A1774" t="str">
            <v>MODERN SPORTING</v>
          </cell>
          <cell r="C1774" t="str">
            <v/>
          </cell>
          <cell r="D1774">
            <v>0</v>
          </cell>
          <cell r="E1774">
            <v>0</v>
          </cell>
          <cell r="F1774">
            <v>0</v>
          </cell>
          <cell r="H1774" t="str">
            <v>PIECE</v>
          </cell>
          <cell r="J1774">
            <v>0</v>
          </cell>
          <cell r="K1774">
            <v>0</v>
          </cell>
          <cell r="L1774">
            <v>0</v>
          </cell>
          <cell r="M1774" t="str">
            <v>LF</v>
          </cell>
          <cell r="N1774">
            <v>0</v>
          </cell>
          <cell r="O1774">
            <v>0</v>
          </cell>
        </row>
        <row r="1775">
          <cell r="A1775" t="str">
            <v>MODERN SPORTING</v>
          </cell>
          <cell r="C1775" t="str">
            <v/>
          </cell>
          <cell r="D1775">
            <v>0</v>
          </cell>
          <cell r="E1775">
            <v>0</v>
          </cell>
          <cell r="F1775">
            <v>0</v>
          </cell>
          <cell r="H1775" t="str">
            <v>PIECE</v>
          </cell>
          <cell r="J1775">
            <v>0</v>
          </cell>
          <cell r="K1775">
            <v>0</v>
          </cell>
          <cell r="L1775">
            <v>0</v>
          </cell>
          <cell r="M1775" t="str">
            <v>LF</v>
          </cell>
          <cell r="N1775">
            <v>0</v>
          </cell>
          <cell r="O1775">
            <v>0</v>
          </cell>
        </row>
        <row r="1776">
          <cell r="A1776" t="str">
            <v>MODERN SPORTING</v>
          </cell>
          <cell r="B1776" t="str">
            <v>LF</v>
          </cell>
          <cell r="C1776" t="str">
            <v/>
          </cell>
          <cell r="D1776" t="str">
            <v>TOTAL MODERN SPORTING</v>
          </cell>
          <cell r="E1776" t="str">
            <v>Del.Date:</v>
          </cell>
          <cell r="F1776">
            <v>0</v>
          </cell>
          <cell r="I1776" t="str">
            <v>TOTAL</v>
          </cell>
          <cell r="J1776">
            <v>0</v>
          </cell>
          <cell r="K1776">
            <v>0</v>
          </cell>
          <cell r="L1776">
            <v>0</v>
          </cell>
          <cell r="M1776" t="str">
            <v>LF</v>
          </cell>
          <cell r="N1776">
            <v>0</v>
          </cell>
          <cell r="O1776">
            <v>0</v>
          </cell>
        </row>
        <row r="1777">
          <cell r="A1777" t="str">
            <v>GYCO</v>
          </cell>
          <cell r="B1777" t="str">
            <v>SW1001</v>
          </cell>
          <cell r="C1777">
            <v>1725</v>
          </cell>
          <cell r="D1777" t="str">
            <v>Ab Wheel</v>
          </cell>
          <cell r="E1777" t="str">
            <v>Exercice Wheel</v>
          </cell>
          <cell r="F1777" t="str">
            <v>PPmaterial</v>
          </cell>
          <cell r="H1777" t="str">
            <v>PIECE</v>
          </cell>
          <cell r="I1777">
            <v>1.85</v>
          </cell>
          <cell r="J1777">
            <v>0</v>
          </cell>
          <cell r="K1777">
            <v>0</v>
          </cell>
          <cell r="L1777">
            <v>0</v>
          </cell>
          <cell r="M1777" t="str">
            <v>LF</v>
          </cell>
          <cell r="N1777">
            <v>2.6491500000000003E-3</v>
          </cell>
          <cell r="O1777">
            <v>0.6</v>
          </cell>
        </row>
        <row r="1778">
          <cell r="A1778" t="str">
            <v>GYCO</v>
          </cell>
          <cell r="B1778" t="str">
            <v>BB1001</v>
          </cell>
          <cell r="C1778">
            <v>0</v>
          </cell>
          <cell r="D1778" t="str">
            <v>Balance Board</v>
          </cell>
          <cell r="E1778" t="str">
            <v>Balance Board</v>
          </cell>
          <cell r="F1778" t="str">
            <v>PPmaterial,size:39cm</v>
          </cell>
          <cell r="H1778" t="str">
            <v>PIECE</v>
          </cell>
          <cell r="I1778">
            <v>2.34</v>
          </cell>
          <cell r="J1778">
            <v>0</v>
          </cell>
          <cell r="K1778">
            <v>0</v>
          </cell>
          <cell r="L1778">
            <v>0</v>
          </cell>
          <cell r="M1778" t="str">
            <v>LF</v>
          </cell>
          <cell r="N1778">
            <v>0</v>
          </cell>
          <cell r="O1778">
            <v>0</v>
          </cell>
        </row>
        <row r="1779">
          <cell r="A1779" t="str">
            <v>GYCO</v>
          </cell>
          <cell r="B1779" t="str">
            <v>PLB06</v>
          </cell>
          <cell r="C1779">
            <v>0</v>
          </cell>
          <cell r="D1779" t="str">
            <v>BALLES HÉRISSONS 10CM</v>
          </cell>
          <cell r="E1779" t="str">
            <v>MASSAGE BALLS 10CM</v>
          </cell>
          <cell r="F1779" t="str">
            <v>pvc material,weight:150g</v>
          </cell>
          <cell r="H1779" t="str">
            <v>PIECE</v>
          </cell>
          <cell r="I1779">
            <v>0.63</v>
          </cell>
          <cell r="J1779">
            <v>0</v>
          </cell>
          <cell r="K1779">
            <v>0</v>
          </cell>
          <cell r="L1779">
            <v>0</v>
          </cell>
          <cell r="M1779" t="str">
            <v>LF</v>
          </cell>
          <cell r="N1779">
            <v>0</v>
          </cell>
          <cell r="O1779">
            <v>0</v>
          </cell>
        </row>
        <row r="1780">
          <cell r="A1780" t="str">
            <v>GYCO</v>
          </cell>
          <cell r="B1780" t="str">
            <v>PLB06</v>
          </cell>
          <cell r="C1780">
            <v>0</v>
          </cell>
          <cell r="D1780" t="str">
            <v>Balles hérissons 7cm</v>
          </cell>
          <cell r="E1780" t="str">
            <v>Massage Ball</v>
          </cell>
          <cell r="F1780" t="str">
            <v>7CM-50g</v>
          </cell>
          <cell r="H1780" t="str">
            <v>PIECE</v>
          </cell>
          <cell r="I1780">
            <v>0.21</v>
          </cell>
          <cell r="J1780">
            <v>0</v>
          </cell>
          <cell r="K1780">
            <v>0</v>
          </cell>
          <cell r="L1780">
            <v>0</v>
          </cell>
          <cell r="M1780" t="str">
            <v>LF</v>
          </cell>
          <cell r="N1780">
            <v>0</v>
          </cell>
          <cell r="O1780">
            <v>0</v>
          </cell>
        </row>
        <row r="1781">
          <cell r="A1781" t="str">
            <v>GYCO</v>
          </cell>
          <cell r="B1781" t="str">
            <v>PLB06</v>
          </cell>
          <cell r="C1781">
            <v>1438</v>
          </cell>
          <cell r="D1781" t="str">
            <v>Balles hérissons 8cm</v>
          </cell>
          <cell r="E1781" t="str">
            <v>Massage Ball</v>
          </cell>
          <cell r="F1781" t="str">
            <v>8CM-80g</v>
          </cell>
          <cell r="H1781" t="str">
            <v>PIECE</v>
          </cell>
          <cell r="I1781">
            <v>0.3</v>
          </cell>
          <cell r="J1781">
            <v>0</v>
          </cell>
          <cell r="K1781">
            <v>0</v>
          </cell>
          <cell r="L1781">
            <v>0</v>
          </cell>
          <cell r="M1781" t="str">
            <v>LF</v>
          </cell>
          <cell r="N1781">
            <v>6.1739999999999994E-4</v>
          </cell>
          <cell r="O1781">
            <v>0.08</v>
          </cell>
        </row>
        <row r="1782">
          <cell r="A1782" t="str">
            <v>GYCO</v>
          </cell>
          <cell r="B1782" t="str">
            <v>GMB04</v>
          </cell>
          <cell r="C1782">
            <v>0</v>
          </cell>
          <cell r="D1782" t="str">
            <v>Ballon fitness 45cm</v>
          </cell>
          <cell r="E1782" t="str">
            <v xml:space="preserve">Anti-burst Gym Ball </v>
          </cell>
          <cell r="F1782" t="str">
            <v>45cm</v>
          </cell>
          <cell r="H1782" t="str">
            <v>PIECE</v>
          </cell>
          <cell r="I1782">
            <v>2.0299999999999998</v>
          </cell>
          <cell r="J1782">
            <v>0</v>
          </cell>
          <cell r="K1782">
            <v>0</v>
          </cell>
          <cell r="L1782">
            <v>0</v>
          </cell>
          <cell r="M1782" t="str">
            <v>LF</v>
          </cell>
          <cell r="N1782">
            <v>0</v>
          </cell>
          <cell r="O1782">
            <v>0</v>
          </cell>
        </row>
        <row r="1783">
          <cell r="A1783" t="str">
            <v>GYCO</v>
          </cell>
          <cell r="B1783" t="str">
            <v>GMB04</v>
          </cell>
          <cell r="C1783">
            <v>3212</v>
          </cell>
          <cell r="D1783" t="str">
            <v>Ballon fitness 55cm</v>
          </cell>
          <cell r="E1783" t="str">
            <v xml:space="preserve">Anti-burst Gym Ball </v>
          </cell>
          <cell r="F1783" t="str">
            <v>55cm</v>
          </cell>
          <cell r="H1783" t="str">
            <v>PIECE</v>
          </cell>
          <cell r="I1783">
            <v>2.29</v>
          </cell>
          <cell r="J1783">
            <v>0</v>
          </cell>
          <cell r="K1783">
            <v>0</v>
          </cell>
          <cell r="L1783">
            <v>0</v>
          </cell>
          <cell r="M1783" t="str">
            <v>LF</v>
          </cell>
          <cell r="N1783">
            <v>5.6056000000000005E-3</v>
          </cell>
          <cell r="O1783">
            <v>0.5</v>
          </cell>
        </row>
        <row r="1784">
          <cell r="A1784" t="str">
            <v>GYCO</v>
          </cell>
          <cell r="B1784" t="str">
            <v>GMB04</v>
          </cell>
          <cell r="C1784">
            <v>1571</v>
          </cell>
          <cell r="D1784" t="str">
            <v>Ballon fitness 65cm</v>
          </cell>
          <cell r="E1784" t="str">
            <v xml:space="preserve">Anti-burst Gym Ball </v>
          </cell>
          <cell r="F1784" t="str">
            <v>65cm</v>
          </cell>
          <cell r="H1784" t="str">
            <v>PIECE</v>
          </cell>
          <cell r="I1784">
            <v>3.05</v>
          </cell>
          <cell r="J1784">
            <v>0</v>
          </cell>
          <cell r="K1784">
            <v>0</v>
          </cell>
          <cell r="L1784">
            <v>0</v>
          </cell>
          <cell r="M1784" t="str">
            <v>LF</v>
          </cell>
          <cell r="N1784">
            <v>5.6056000000000005E-3</v>
          </cell>
          <cell r="O1784">
            <v>0.6</v>
          </cell>
        </row>
        <row r="1785">
          <cell r="A1785" t="str">
            <v>GYCO</v>
          </cell>
          <cell r="B1785" t="str">
            <v>GMB04</v>
          </cell>
          <cell r="C1785">
            <v>1574</v>
          </cell>
          <cell r="D1785" t="str">
            <v>Ballon fitness 75cm</v>
          </cell>
          <cell r="E1785" t="str">
            <v xml:space="preserve">Anti-burst Gym Ball </v>
          </cell>
          <cell r="F1785" t="str">
            <v>75cm</v>
          </cell>
          <cell r="H1785" t="str">
            <v>PIECE</v>
          </cell>
          <cell r="I1785">
            <v>3.56</v>
          </cell>
          <cell r="J1785">
            <v>0</v>
          </cell>
          <cell r="K1785">
            <v>0</v>
          </cell>
          <cell r="L1785">
            <v>0</v>
          </cell>
          <cell r="M1785" t="str">
            <v>LF</v>
          </cell>
          <cell r="N1785">
            <v>5.6056000000000005E-3</v>
          </cell>
          <cell r="O1785">
            <v>0.7</v>
          </cell>
        </row>
        <row r="1786">
          <cell r="A1786" t="str">
            <v>GYCO</v>
          </cell>
          <cell r="B1786" t="str">
            <v>GMB04</v>
          </cell>
          <cell r="C1786">
            <v>0</v>
          </cell>
          <cell r="D1786" t="str">
            <v>Ballon fitness 85cm</v>
          </cell>
          <cell r="E1786" t="str">
            <v xml:space="preserve">Anti-burst Gym Ball </v>
          </cell>
          <cell r="F1786" t="str">
            <v>85cm</v>
          </cell>
          <cell r="H1786" t="str">
            <v>PIECE</v>
          </cell>
          <cell r="I1786">
            <v>3.81</v>
          </cell>
          <cell r="J1786">
            <v>0</v>
          </cell>
          <cell r="K1786">
            <v>0</v>
          </cell>
          <cell r="L1786">
            <v>0</v>
          </cell>
          <cell r="M1786" t="str">
            <v>LF</v>
          </cell>
          <cell r="N1786">
            <v>0</v>
          </cell>
          <cell r="O1786">
            <v>0</v>
          </cell>
        </row>
        <row r="1787">
          <cell r="A1787" t="str">
            <v>GYCO</v>
          </cell>
          <cell r="B1787" t="str">
            <v>GMB04</v>
          </cell>
          <cell r="C1787">
            <v>0</v>
          </cell>
          <cell r="D1787" t="str">
            <v>Ballon Fitness 95cm</v>
          </cell>
          <cell r="E1787" t="str">
            <v>Anti-burst Gym Ball 95cm</v>
          </cell>
          <cell r="F1787" t="str">
            <v>95 cm - color box</v>
          </cell>
          <cell r="H1787" t="str">
            <v>PIECE</v>
          </cell>
          <cell r="I1787">
            <v>4.57</v>
          </cell>
          <cell r="J1787">
            <v>0</v>
          </cell>
          <cell r="K1787">
            <v>0</v>
          </cell>
          <cell r="L1787">
            <v>0</v>
          </cell>
          <cell r="M1787" t="str">
            <v>LF</v>
          </cell>
          <cell r="N1787">
            <v>0</v>
          </cell>
          <cell r="O1787">
            <v>0</v>
          </cell>
        </row>
        <row r="1788">
          <cell r="A1788" t="str">
            <v>GYCO</v>
          </cell>
          <cell r="B1788" t="str">
            <v>GMB05</v>
          </cell>
          <cell r="C1788">
            <v>0</v>
          </cell>
          <cell r="D1788" t="str">
            <v>BALLON FITNESS A PICOTS 45CM</v>
          </cell>
          <cell r="E1788" t="str">
            <v>MASSAGE GYM BALL 45CM</v>
          </cell>
          <cell r="F1788" t="str">
            <v>eco pvc,800g</v>
          </cell>
          <cell r="H1788" t="str">
            <v>PIECE</v>
          </cell>
          <cell r="I1788">
            <v>2.0699999999999998</v>
          </cell>
          <cell r="J1788">
            <v>0</v>
          </cell>
          <cell r="K1788">
            <v>0</v>
          </cell>
          <cell r="L1788">
            <v>0</v>
          </cell>
          <cell r="M1788" t="str">
            <v>LF</v>
          </cell>
          <cell r="N1788">
            <v>0</v>
          </cell>
          <cell r="O1788">
            <v>0</v>
          </cell>
        </row>
        <row r="1789">
          <cell r="A1789" t="str">
            <v>GYCO</v>
          </cell>
          <cell r="B1789" t="str">
            <v>GMB05</v>
          </cell>
          <cell r="C1789">
            <v>0</v>
          </cell>
          <cell r="D1789" t="str">
            <v>BALLON FITNESS A PICOTS 55CM</v>
          </cell>
          <cell r="E1789" t="str">
            <v>MASSAGE GYM BALL 55CM</v>
          </cell>
          <cell r="F1789" t="str">
            <v>eco pvc,950g</v>
          </cell>
          <cell r="H1789" t="str">
            <v>PIECE</v>
          </cell>
          <cell r="I1789">
            <v>2.46</v>
          </cell>
          <cell r="J1789">
            <v>0</v>
          </cell>
          <cell r="K1789">
            <v>0</v>
          </cell>
          <cell r="L1789">
            <v>0</v>
          </cell>
          <cell r="M1789" t="str">
            <v>LF</v>
          </cell>
          <cell r="N1789">
            <v>0</v>
          </cell>
          <cell r="O1789">
            <v>0</v>
          </cell>
        </row>
        <row r="1790">
          <cell r="A1790" t="str">
            <v>GYCO</v>
          </cell>
          <cell r="B1790" t="str">
            <v>GMB05</v>
          </cell>
          <cell r="C1790">
            <v>0</v>
          </cell>
          <cell r="D1790" t="str">
            <v>BALLON FITNESS A PICOTS 65CM</v>
          </cell>
          <cell r="E1790" t="str">
            <v>MASSAGE GYM BALL 65CM</v>
          </cell>
          <cell r="F1790" t="str">
            <v>eco pvc,1100g</v>
          </cell>
          <cell r="H1790" t="str">
            <v>PIECE</v>
          </cell>
          <cell r="I1790">
            <v>2.85</v>
          </cell>
          <cell r="J1790">
            <v>0</v>
          </cell>
          <cell r="K1790">
            <v>0</v>
          </cell>
          <cell r="L1790">
            <v>0</v>
          </cell>
          <cell r="M1790" t="str">
            <v>LF</v>
          </cell>
          <cell r="N1790">
            <v>0</v>
          </cell>
          <cell r="O1790">
            <v>0</v>
          </cell>
        </row>
        <row r="1791">
          <cell r="A1791" t="str">
            <v>GYCO</v>
          </cell>
          <cell r="B1791" t="str">
            <v>GMB05</v>
          </cell>
          <cell r="C1791">
            <v>0</v>
          </cell>
          <cell r="D1791" t="str">
            <v>BALLON FITNESS A PICOTS 75CM</v>
          </cell>
          <cell r="E1791" t="str">
            <v>MASSAGE GYM BALL 75CM</v>
          </cell>
          <cell r="F1791" t="str">
            <v>eco pvc,1350g</v>
          </cell>
          <cell r="H1791" t="str">
            <v>PIECE</v>
          </cell>
          <cell r="I1791">
            <v>3.5</v>
          </cell>
          <cell r="J1791">
            <v>0</v>
          </cell>
          <cell r="K1791">
            <v>0</v>
          </cell>
          <cell r="L1791">
            <v>0</v>
          </cell>
          <cell r="M1791" t="str">
            <v>LF</v>
          </cell>
          <cell r="N1791">
            <v>0</v>
          </cell>
          <cell r="O1791">
            <v>0</v>
          </cell>
        </row>
        <row r="1792">
          <cell r="A1792" t="str">
            <v>GYCO</v>
          </cell>
          <cell r="B1792" t="str">
            <v>GMB05</v>
          </cell>
          <cell r="C1792">
            <v>0</v>
          </cell>
          <cell r="D1792" t="str">
            <v>BALLON FITNESS A PICOTS 85CM</v>
          </cell>
          <cell r="E1792" t="str">
            <v>MASSAGE GYM BALL 85CM</v>
          </cell>
          <cell r="F1792" t="str">
            <v>eco pvc,1500g</v>
          </cell>
          <cell r="H1792" t="str">
            <v>PIECE</v>
          </cell>
          <cell r="I1792">
            <v>3.89</v>
          </cell>
          <cell r="J1792">
            <v>0</v>
          </cell>
          <cell r="K1792">
            <v>0</v>
          </cell>
          <cell r="L1792">
            <v>0</v>
          </cell>
          <cell r="M1792" t="str">
            <v>LF</v>
          </cell>
          <cell r="N1792">
            <v>0</v>
          </cell>
          <cell r="O1792">
            <v>0</v>
          </cell>
        </row>
        <row r="1793">
          <cell r="A1793" t="str">
            <v>GYCO</v>
          </cell>
          <cell r="B1793" t="str">
            <v>PLB04</v>
          </cell>
          <cell r="C1793">
            <v>0</v>
          </cell>
          <cell r="D1793" t="str">
            <v>Ballon Paille 20cm</v>
          </cell>
          <cell r="E1793" t="str">
            <v>Aerobic Ball 20cm</v>
          </cell>
          <cell r="F1793" t="str">
            <v>Blue, pink, purple</v>
          </cell>
          <cell r="H1793" t="str">
            <v>PIECE</v>
          </cell>
          <cell r="I1793">
            <v>0.38</v>
          </cell>
          <cell r="J1793">
            <v>0</v>
          </cell>
          <cell r="K1793">
            <v>0</v>
          </cell>
          <cell r="L1793">
            <v>0</v>
          </cell>
          <cell r="M1793" t="str">
            <v>LF</v>
          </cell>
          <cell r="N1793">
            <v>0</v>
          </cell>
          <cell r="O1793">
            <v>0</v>
          </cell>
        </row>
        <row r="1794">
          <cell r="A1794" t="str">
            <v>GYCO</v>
          </cell>
          <cell r="B1794" t="str">
            <v>PLB04</v>
          </cell>
          <cell r="C1794" t="str">
            <v/>
          </cell>
          <cell r="D1794" t="str">
            <v>BALLON PAILLE 26CM</v>
          </cell>
          <cell r="E1794" t="str">
            <v>AEROBIC BALL 26CM</v>
          </cell>
          <cell r="F1794" t="str">
            <v>eco pvc,100g</v>
          </cell>
          <cell r="H1794" t="str">
            <v>PIECE</v>
          </cell>
          <cell r="I1794">
            <v>0.42</v>
          </cell>
          <cell r="J1794">
            <v>0</v>
          </cell>
          <cell r="K1794">
            <v>0</v>
          </cell>
          <cell r="L1794">
            <v>0</v>
          </cell>
          <cell r="M1794" t="str">
            <v>LF</v>
          </cell>
          <cell r="N1794">
            <v>0</v>
          </cell>
          <cell r="O1794">
            <v>0</v>
          </cell>
        </row>
        <row r="1795">
          <cell r="A1795" t="str">
            <v>GYCO</v>
          </cell>
          <cell r="B1795" t="str">
            <v>LS01</v>
          </cell>
          <cell r="C1795">
            <v>0</v>
          </cell>
          <cell r="D1795" t="str">
            <v>BANDE LATEX Light</v>
          </cell>
          <cell r="E1795" t="str">
            <v>LATEX BAND Light</v>
          </cell>
          <cell r="F1795" t="str">
            <v>size:1500*150*0.35mm</v>
          </cell>
          <cell r="H1795" t="str">
            <v>PIECE</v>
          </cell>
          <cell r="I1795">
            <v>1.02</v>
          </cell>
          <cell r="J1795">
            <v>0</v>
          </cell>
          <cell r="K1795">
            <v>0</v>
          </cell>
          <cell r="L1795">
            <v>0</v>
          </cell>
          <cell r="M1795" t="str">
            <v>LF</v>
          </cell>
          <cell r="N1795">
            <v>0</v>
          </cell>
          <cell r="O1795">
            <v>0</v>
          </cell>
        </row>
        <row r="1796">
          <cell r="A1796" t="str">
            <v>GYCO</v>
          </cell>
          <cell r="B1796" t="str">
            <v>LS01</v>
          </cell>
          <cell r="C1796">
            <v>0</v>
          </cell>
          <cell r="D1796" t="str">
            <v>BANDE LATEX Medium</v>
          </cell>
          <cell r="E1796" t="str">
            <v>LATEX BAND Medium</v>
          </cell>
          <cell r="F1796" t="str">
            <v>size:1500*150*0.55mm</v>
          </cell>
          <cell r="H1796" t="str">
            <v>PIECE</v>
          </cell>
          <cell r="I1796">
            <v>1.54</v>
          </cell>
          <cell r="J1796">
            <v>0</v>
          </cell>
          <cell r="K1796">
            <v>0</v>
          </cell>
          <cell r="L1796">
            <v>0</v>
          </cell>
          <cell r="M1796" t="str">
            <v>LF</v>
          </cell>
          <cell r="N1796">
            <v>0</v>
          </cell>
          <cell r="O1796">
            <v>0</v>
          </cell>
        </row>
        <row r="1797">
          <cell r="A1797" t="str">
            <v>GYCO</v>
          </cell>
          <cell r="B1797" t="str">
            <v>LS01</v>
          </cell>
          <cell r="C1797">
            <v>0</v>
          </cell>
          <cell r="D1797" t="str">
            <v>BANDE LATEX Strong</v>
          </cell>
          <cell r="E1797" t="str">
            <v>LATEX BAND Strong</v>
          </cell>
          <cell r="F1797" t="str">
            <v>size:1500*150*0.65mm</v>
          </cell>
          <cell r="H1797" t="str">
            <v>PIECE</v>
          </cell>
          <cell r="I1797">
            <v>1.84</v>
          </cell>
          <cell r="J1797">
            <v>0</v>
          </cell>
          <cell r="K1797">
            <v>0</v>
          </cell>
          <cell r="L1797">
            <v>0</v>
          </cell>
          <cell r="M1797" t="str">
            <v>LF</v>
          </cell>
          <cell r="N1797">
            <v>0</v>
          </cell>
          <cell r="O1797">
            <v>0</v>
          </cell>
        </row>
        <row r="1798">
          <cell r="A1798" t="str">
            <v>GYCO</v>
          </cell>
          <cell r="B1798" t="str">
            <v>AW4003</v>
          </cell>
          <cell r="C1798">
            <v>2902</v>
          </cell>
          <cell r="D1798" t="str">
            <v>BANDE LESTÉE CHEVILLE 0,5Kg</v>
          </cell>
          <cell r="E1798" t="str">
            <v>ANKLE WEIGHT 0,5Kg</v>
          </cell>
          <cell r="F1798" t="str">
            <v>nylon and sand</v>
          </cell>
          <cell r="H1798" t="str">
            <v>PAIRE</v>
          </cell>
          <cell r="I1798">
            <v>2.23</v>
          </cell>
          <cell r="J1798">
            <v>0</v>
          </cell>
          <cell r="K1798">
            <v>0</v>
          </cell>
          <cell r="L1798">
            <v>0</v>
          </cell>
          <cell r="M1798" t="str">
            <v>LF</v>
          </cell>
          <cell r="N1798">
            <v>1.7296E-3</v>
          </cell>
          <cell r="O1798">
            <v>1.05</v>
          </cell>
        </row>
        <row r="1799">
          <cell r="A1799" t="str">
            <v>GYCO</v>
          </cell>
          <cell r="B1799" t="str">
            <v>AW4003</v>
          </cell>
          <cell r="C1799">
            <v>1450</v>
          </cell>
          <cell r="D1799" t="str">
            <v>BANDE LESTÉE CHEVILLE 1Kg</v>
          </cell>
          <cell r="E1799" t="str">
            <v>ANKLE WEIGHT 1Kg</v>
          </cell>
          <cell r="F1799" t="str">
            <v>nylon and sand</v>
          </cell>
          <cell r="H1799" t="str">
            <v>PAIRE</v>
          </cell>
          <cell r="I1799">
            <v>2.99</v>
          </cell>
          <cell r="J1799">
            <v>0</v>
          </cell>
          <cell r="K1799">
            <v>0</v>
          </cell>
          <cell r="L1799">
            <v>0</v>
          </cell>
          <cell r="M1799" t="str">
            <v>LF</v>
          </cell>
          <cell r="N1799">
            <v>3.7439999999999999E-3</v>
          </cell>
          <cell r="O1799">
            <v>2.1</v>
          </cell>
        </row>
        <row r="1800">
          <cell r="A1800" t="str">
            <v>GYCO</v>
          </cell>
          <cell r="B1800" t="str">
            <v>PLB09</v>
          </cell>
          <cell r="C1800">
            <v>1460</v>
          </cell>
          <cell r="D1800" t="str">
            <v>Base A Picots</v>
          </cell>
          <cell r="E1800" t="str">
            <v>Massage Pillow</v>
          </cell>
          <cell r="F1800" t="str">
            <v>33cm,1000g</v>
          </cell>
          <cell r="H1800" t="str">
            <v>PIECE</v>
          </cell>
          <cell r="I1800">
            <v>2.59</v>
          </cell>
          <cell r="J1800">
            <v>0</v>
          </cell>
          <cell r="K1800">
            <v>0</v>
          </cell>
          <cell r="L1800">
            <v>0</v>
          </cell>
          <cell r="M1800" t="str">
            <v>LF</v>
          </cell>
          <cell r="N1800">
            <v>9.5303999999999996E-3</v>
          </cell>
          <cell r="O1800">
            <v>1.2</v>
          </cell>
        </row>
        <row r="1801">
          <cell r="A1801" t="str">
            <v>GYCO</v>
          </cell>
          <cell r="B1801" t="str">
            <v>YB1001</v>
          </cell>
          <cell r="C1801">
            <v>1479</v>
          </cell>
          <cell r="D1801" t="str">
            <v>Brique Yoga</v>
          </cell>
          <cell r="E1801" t="str">
            <v>Yoga Brick</v>
          </cell>
          <cell r="F1801" t="str">
            <v>3*6*9</v>
          </cell>
          <cell r="H1801" t="str">
            <v>PIECE</v>
          </cell>
          <cell r="I1801">
            <v>1.1000000000000001</v>
          </cell>
          <cell r="J1801">
            <v>0</v>
          </cell>
          <cell r="K1801">
            <v>0</v>
          </cell>
          <cell r="L1801">
            <v>0</v>
          </cell>
          <cell r="M1801" t="str">
            <v>LF</v>
          </cell>
          <cell r="N1801">
            <v>2.9327999999999997E-3</v>
          </cell>
          <cell r="O1801">
            <v>0.12</v>
          </cell>
        </row>
        <row r="1802">
          <cell r="A1802" t="str">
            <v>GYCO</v>
          </cell>
          <cell r="B1802" t="str">
            <v>PLB08</v>
          </cell>
          <cell r="C1802">
            <v>0</v>
          </cell>
          <cell r="D1802" t="str">
            <v>Demi sphère pictos</v>
          </cell>
          <cell r="E1802" t="str">
            <v>Foot massage ball</v>
          </cell>
          <cell r="F1802" t="str">
            <v>8*16cm,320g</v>
          </cell>
          <cell r="H1802" t="str">
            <v>PAIRE</v>
          </cell>
          <cell r="I1802">
            <v>1.34</v>
          </cell>
          <cell r="J1802">
            <v>0</v>
          </cell>
          <cell r="K1802">
            <v>0</v>
          </cell>
          <cell r="L1802">
            <v>0</v>
          </cell>
          <cell r="M1802" t="str">
            <v>LF</v>
          </cell>
          <cell r="N1802">
            <v>0</v>
          </cell>
          <cell r="O1802">
            <v>0</v>
          </cell>
        </row>
        <row r="1803">
          <cell r="A1803" t="str">
            <v>GYCO</v>
          </cell>
          <cell r="B1803" t="str">
            <v>GMB08</v>
          </cell>
          <cell r="C1803">
            <v>1515</v>
          </cell>
          <cell r="D1803" t="str">
            <v xml:space="preserve">Dome Trainer </v>
          </cell>
          <cell r="E1803" t="str">
            <v>Balance Ball</v>
          </cell>
          <cell r="F1803" t="str">
            <v>withouthandles(dia:58cm)</v>
          </cell>
          <cell r="H1803" t="str">
            <v>PIECE</v>
          </cell>
          <cell r="I1803">
            <v>24.9</v>
          </cell>
          <cell r="J1803">
            <v>0</v>
          </cell>
          <cell r="K1803">
            <v>0</v>
          </cell>
          <cell r="L1803">
            <v>0</v>
          </cell>
          <cell r="M1803" t="str">
            <v>LF</v>
          </cell>
          <cell r="N1803">
            <v>6.4736000000000002E-2</v>
          </cell>
          <cell r="O1803">
            <v>6</v>
          </cell>
        </row>
        <row r="1804">
          <cell r="A1804" t="str">
            <v>GYCO</v>
          </cell>
          <cell r="B1804" t="str">
            <v>LT3001</v>
          </cell>
          <cell r="C1804">
            <v>2351</v>
          </cell>
          <cell r="D1804" t="str">
            <v>FITNESS TUBE Light</v>
          </cell>
          <cell r="E1804" t="str">
            <v>FITNESS TUBE Light</v>
          </cell>
          <cell r="F1804" t="str">
            <v>6*9*1200mm</v>
          </cell>
          <cell r="H1804" t="str">
            <v>PIECE</v>
          </cell>
          <cell r="I1804">
            <v>1.1200000000000001</v>
          </cell>
          <cell r="J1804">
            <v>0</v>
          </cell>
          <cell r="K1804">
            <v>0</v>
          </cell>
          <cell r="L1804">
            <v>0</v>
          </cell>
          <cell r="M1804" t="str">
            <v>LF</v>
          </cell>
          <cell r="N1804">
            <v>2.7050400000000001E-3</v>
          </cell>
          <cell r="O1804">
            <v>0.14000000000000001</v>
          </cell>
        </row>
        <row r="1805">
          <cell r="A1805" t="str">
            <v>GYCO</v>
          </cell>
          <cell r="B1805" t="str">
            <v>LT3001</v>
          </cell>
          <cell r="C1805">
            <v>2353</v>
          </cell>
          <cell r="D1805" t="str">
            <v>FITNESS TUBE Medium</v>
          </cell>
          <cell r="E1805" t="str">
            <v>FITNESS TUBE Medium</v>
          </cell>
          <cell r="F1805" t="str">
            <v>6*10*1200mm</v>
          </cell>
          <cell r="H1805" t="str">
            <v>PIECE</v>
          </cell>
          <cell r="I1805">
            <v>1.3</v>
          </cell>
          <cell r="J1805">
            <v>0</v>
          </cell>
          <cell r="K1805">
            <v>0</v>
          </cell>
          <cell r="L1805">
            <v>0</v>
          </cell>
          <cell r="M1805" t="str">
            <v>LF</v>
          </cell>
          <cell r="N1805">
            <v>2.7050400000000001E-3</v>
          </cell>
          <cell r="O1805">
            <v>0.15</v>
          </cell>
        </row>
        <row r="1806">
          <cell r="A1806" t="str">
            <v>GYCO</v>
          </cell>
          <cell r="B1806" t="str">
            <v>LT3001</v>
          </cell>
          <cell r="C1806">
            <v>1556</v>
          </cell>
          <cell r="D1806" t="str">
            <v>FITNESS TUBE Strong</v>
          </cell>
          <cell r="E1806" t="str">
            <v>FITNESS TUBE Strong</v>
          </cell>
          <cell r="F1806" t="str">
            <v>6*12*1200mm</v>
          </cell>
          <cell r="H1806" t="str">
            <v>PIECE</v>
          </cell>
          <cell r="I1806">
            <v>1.82</v>
          </cell>
          <cell r="J1806">
            <v>0</v>
          </cell>
          <cell r="K1806">
            <v>0</v>
          </cell>
          <cell r="L1806">
            <v>0</v>
          </cell>
          <cell r="M1806" t="str">
            <v>LF</v>
          </cell>
          <cell r="N1806">
            <v>2.7050400000000001E-3</v>
          </cell>
          <cell r="O1806">
            <v>0.17</v>
          </cell>
        </row>
        <row r="1807">
          <cell r="A1807" t="str">
            <v>GYCO</v>
          </cell>
          <cell r="B1807" t="str">
            <v>AB1001</v>
          </cell>
          <cell r="C1807">
            <v>0</v>
          </cell>
          <cell r="D1807" t="str">
            <v>Flex Bar</v>
          </cell>
          <cell r="E1807" t="str">
            <v>FLEX BAR</v>
          </cell>
          <cell r="F1807" t="str">
            <v>Dévissable</v>
          </cell>
          <cell r="H1807" t="str">
            <v>PIECE</v>
          </cell>
          <cell r="I1807">
            <v>4.25</v>
          </cell>
          <cell r="J1807">
            <v>0</v>
          </cell>
          <cell r="K1807">
            <v>0</v>
          </cell>
          <cell r="L1807">
            <v>0</v>
          </cell>
          <cell r="M1807" t="str">
            <v>LF</v>
          </cell>
          <cell r="N1807">
            <v>0</v>
          </cell>
          <cell r="O1807">
            <v>0</v>
          </cell>
        </row>
        <row r="1808">
          <cell r="A1808" t="str">
            <v>GYCO</v>
          </cell>
          <cell r="B1808" t="str">
            <v>ER1003</v>
          </cell>
          <cell r="C1808">
            <v>1559</v>
          </cell>
          <cell r="D1808" t="str">
            <v>FOAM ROLLER BLANC</v>
          </cell>
          <cell r="E1808" t="str">
            <v>FOAM ROLLER WHITE</v>
          </cell>
          <cell r="F1808" t="str">
            <v>90cm (EPE material)</v>
          </cell>
          <cell r="H1808" t="str">
            <v>PIECE</v>
          </cell>
          <cell r="I1808">
            <v>8.73</v>
          </cell>
          <cell r="J1808">
            <v>0</v>
          </cell>
          <cell r="K1808">
            <v>0</v>
          </cell>
          <cell r="L1808">
            <v>0</v>
          </cell>
          <cell r="M1808" t="str">
            <v>LF</v>
          </cell>
          <cell r="N1808">
            <v>2.29152E-2</v>
          </cell>
          <cell r="O1808">
            <v>0.9</v>
          </cell>
        </row>
        <row r="1809">
          <cell r="A1809" t="str">
            <v>GYCO</v>
          </cell>
          <cell r="B1809" t="str">
            <v>ER1001</v>
          </cell>
          <cell r="C1809">
            <v>0</v>
          </cell>
          <cell r="D1809" t="str">
            <v>Foam Roller Bleu</v>
          </cell>
          <cell r="E1809" t="str">
            <v>Eva Roller</v>
          </cell>
          <cell r="F1809" t="str">
            <v>Logo inclus</v>
          </cell>
          <cell r="H1809" t="str">
            <v>PIECE</v>
          </cell>
          <cell r="I1809">
            <v>6.23</v>
          </cell>
          <cell r="J1809">
            <v>0</v>
          </cell>
          <cell r="K1809">
            <v>0</v>
          </cell>
          <cell r="L1809">
            <v>0</v>
          </cell>
          <cell r="M1809" t="str">
            <v>LF</v>
          </cell>
          <cell r="N1809">
            <v>0</v>
          </cell>
          <cell r="O1809">
            <v>0</v>
          </cell>
        </row>
        <row r="1810">
          <cell r="A1810" t="str">
            <v>GYCO</v>
          </cell>
          <cell r="B1810" t="str">
            <v>AW7001</v>
          </cell>
          <cell r="C1810">
            <v>0</v>
          </cell>
          <cell r="D1810" t="str">
            <v>GILET LESTEES 5Kgs</v>
          </cell>
          <cell r="E1810" t="str">
            <v>WEIGHTED VEST 5Kgs</v>
          </cell>
          <cell r="F1810">
            <v>0</v>
          </cell>
          <cell r="H1810" t="str">
            <v>PIECE</v>
          </cell>
          <cell r="I1810">
            <v>8.67</v>
          </cell>
          <cell r="J1810">
            <v>0</v>
          </cell>
          <cell r="K1810">
            <v>0</v>
          </cell>
          <cell r="L1810">
            <v>0</v>
          </cell>
          <cell r="M1810" t="str">
            <v>LF</v>
          </cell>
          <cell r="N1810">
            <v>0</v>
          </cell>
          <cell r="O1810">
            <v>0</v>
          </cell>
        </row>
        <row r="1811">
          <cell r="A1811" t="str">
            <v>GYCO</v>
          </cell>
          <cell r="B1811" t="str">
            <v>AW7001</v>
          </cell>
          <cell r="C1811">
            <v>2331</v>
          </cell>
          <cell r="D1811" t="str">
            <v>Gilet Lestees 10Kgs</v>
          </cell>
          <cell r="E1811" t="str">
            <v>Weight Vest</v>
          </cell>
          <cell r="F1811">
            <v>0</v>
          </cell>
          <cell r="H1811" t="str">
            <v>PIECE</v>
          </cell>
          <cell r="I1811">
            <v>14.5</v>
          </cell>
          <cell r="J1811">
            <v>0</v>
          </cell>
          <cell r="K1811">
            <v>0</v>
          </cell>
          <cell r="L1811">
            <v>0</v>
          </cell>
          <cell r="M1811" t="str">
            <v>LF</v>
          </cell>
          <cell r="N1811">
            <v>9.4500000000000001E-3</v>
          </cell>
          <cell r="O1811">
            <v>10.5</v>
          </cell>
        </row>
        <row r="1812">
          <cell r="A1812" t="str">
            <v>GYCO</v>
          </cell>
          <cell r="B1812" t="str">
            <v>DB2001</v>
          </cell>
          <cell r="C1812">
            <v>2057</v>
          </cell>
          <cell r="D1812" t="str">
            <v xml:space="preserve">Halteres Caoutchouc Hexagonales 1Kg </v>
          </cell>
          <cell r="E1812" t="str">
            <v>Rubber Coated Hex Dumbbell</v>
          </cell>
          <cell r="F1812" t="str">
            <v xml:space="preserve">    1KG</v>
          </cell>
          <cell r="H1812" t="str">
            <v>PIECE</v>
          </cell>
          <cell r="I1812">
            <v>1.0900000000000001</v>
          </cell>
          <cell r="J1812">
            <v>0</v>
          </cell>
          <cell r="K1812">
            <v>0</v>
          </cell>
          <cell r="L1812">
            <v>0</v>
          </cell>
          <cell r="M1812" t="str">
            <v>LF</v>
          </cell>
          <cell r="N1812">
            <v>1.3134449339207046E-3</v>
          </cell>
          <cell r="O1812">
            <v>1.0881057268722467</v>
          </cell>
        </row>
        <row r="1813">
          <cell r="A1813" t="str">
            <v>GYCO</v>
          </cell>
          <cell r="B1813" t="str">
            <v>DB2001</v>
          </cell>
          <cell r="C1813">
            <v>2058</v>
          </cell>
          <cell r="D1813" t="str">
            <v xml:space="preserve">Halteres Caoutchouc Hexagonales 2Kg </v>
          </cell>
          <cell r="E1813" t="str">
            <v>Rubber Coated Hex Dumbbell</v>
          </cell>
          <cell r="F1813" t="str">
            <v xml:space="preserve">    2KG</v>
          </cell>
          <cell r="H1813" t="str">
            <v>PIECE</v>
          </cell>
          <cell r="I1813">
            <v>2.1800000000000002</v>
          </cell>
          <cell r="J1813">
            <v>0</v>
          </cell>
          <cell r="K1813">
            <v>0</v>
          </cell>
          <cell r="L1813">
            <v>0</v>
          </cell>
          <cell r="M1813" t="str">
            <v>LF</v>
          </cell>
          <cell r="N1813">
            <v>2.6268898678414097E-3</v>
          </cell>
          <cell r="O1813">
            <v>2.04</v>
          </cell>
        </row>
        <row r="1814">
          <cell r="A1814" t="str">
            <v>GYCO</v>
          </cell>
          <cell r="B1814" t="str">
            <v>DB2001</v>
          </cell>
          <cell r="C1814">
            <v>2059</v>
          </cell>
          <cell r="D1814" t="str">
            <v>Halteres Caoutchouc Hexagonales 4Kg</v>
          </cell>
          <cell r="E1814" t="str">
            <v>Rubber Coated Hex Dumbbell</v>
          </cell>
          <cell r="F1814" t="str">
            <v xml:space="preserve">    4KG</v>
          </cell>
          <cell r="H1814" t="str">
            <v>PIECE</v>
          </cell>
          <cell r="I1814">
            <v>4.3600000000000003</v>
          </cell>
          <cell r="J1814">
            <v>0</v>
          </cell>
          <cell r="K1814">
            <v>0</v>
          </cell>
          <cell r="L1814">
            <v>0</v>
          </cell>
          <cell r="M1814" t="str">
            <v>LF</v>
          </cell>
          <cell r="N1814">
            <v>5.2537797356828186E-3</v>
          </cell>
          <cell r="O1814">
            <v>4.1399999999999997</v>
          </cell>
        </row>
        <row r="1815">
          <cell r="A1815" t="str">
            <v>GYCO</v>
          </cell>
          <cell r="B1815" t="str">
            <v>DB2001</v>
          </cell>
          <cell r="C1815">
            <v>2062</v>
          </cell>
          <cell r="D1815" t="str">
            <v>Halteres Caoutchouc Hexagonales 6Kg</v>
          </cell>
          <cell r="E1815" t="str">
            <v>Rubber Coated Hex Dumbbell</v>
          </cell>
          <cell r="F1815" t="str">
            <v xml:space="preserve">    6KG</v>
          </cell>
          <cell r="H1815" t="str">
            <v>PIECE</v>
          </cell>
          <cell r="I1815">
            <v>6.5400000000000009</v>
          </cell>
          <cell r="J1815">
            <v>0</v>
          </cell>
          <cell r="K1815">
            <v>0</v>
          </cell>
          <cell r="L1815">
            <v>0</v>
          </cell>
          <cell r="M1815" t="str">
            <v>LF</v>
          </cell>
          <cell r="N1815">
            <v>7.8806696035242287E-3</v>
          </cell>
          <cell r="O1815">
            <v>6.2</v>
          </cell>
        </row>
        <row r="1816">
          <cell r="A1816" t="str">
            <v>GYCO</v>
          </cell>
          <cell r="B1816" t="str">
            <v>DB2001</v>
          </cell>
          <cell r="C1816">
            <v>2064</v>
          </cell>
          <cell r="D1816" t="str">
            <v xml:space="preserve">Halteres Caoutchouc Hexagonales 8Kg </v>
          </cell>
          <cell r="E1816" t="str">
            <v>Rubber Coated Hex Dumbbell</v>
          </cell>
          <cell r="F1816" t="str">
            <v xml:space="preserve">    8KG </v>
          </cell>
          <cell r="H1816" t="str">
            <v>PIECE</v>
          </cell>
          <cell r="I1816">
            <v>8.7200000000000006</v>
          </cell>
          <cell r="J1816">
            <v>0</v>
          </cell>
          <cell r="K1816">
            <v>0</v>
          </cell>
          <cell r="L1816">
            <v>0</v>
          </cell>
          <cell r="M1816" t="str">
            <v>LF</v>
          </cell>
          <cell r="N1816">
            <v>7.4814332247557002E-3</v>
          </cell>
          <cell r="O1816">
            <v>8.2799999999999994</v>
          </cell>
        </row>
        <row r="1817">
          <cell r="A1817" t="str">
            <v>GYCO</v>
          </cell>
          <cell r="B1817" t="str">
            <v>DB2001</v>
          </cell>
          <cell r="C1817">
            <v>2066</v>
          </cell>
          <cell r="D1817" t="str">
            <v xml:space="preserve">Halteres Caoutchouc Hexagonales 10Kg </v>
          </cell>
          <cell r="E1817" t="str">
            <v>Rubber Coated Hex Dumbbell</v>
          </cell>
          <cell r="F1817" t="str">
            <v xml:space="preserve">    10KG</v>
          </cell>
          <cell r="H1817" t="str">
            <v>PIECE</v>
          </cell>
          <cell r="I1817">
            <v>10.9</v>
          </cell>
          <cell r="J1817">
            <v>0</v>
          </cell>
          <cell r="K1817">
            <v>0</v>
          </cell>
          <cell r="L1817">
            <v>0</v>
          </cell>
          <cell r="M1817" t="str">
            <v>LF</v>
          </cell>
          <cell r="N1817">
            <v>9.3517915309446267E-3</v>
          </cell>
          <cell r="O1817">
            <v>10.3</v>
          </cell>
        </row>
        <row r="1818">
          <cell r="A1818" t="str">
            <v>GYCO</v>
          </cell>
          <cell r="B1818" t="str">
            <v>DB2001</v>
          </cell>
          <cell r="C1818">
            <v>1589</v>
          </cell>
          <cell r="D1818" t="str">
            <v xml:space="preserve">Halteres Caoutchouc Hexagonales 12,5Kg </v>
          </cell>
          <cell r="E1818" t="str">
            <v>Rubber Coated Hex Dumbbell</v>
          </cell>
          <cell r="F1818" t="str">
            <v xml:space="preserve">    12.5KG</v>
          </cell>
          <cell r="H1818" t="str">
            <v>PIECE</v>
          </cell>
          <cell r="I1818">
            <v>13.625000000000002</v>
          </cell>
          <cell r="J1818">
            <v>0</v>
          </cell>
          <cell r="K1818">
            <v>0</v>
          </cell>
          <cell r="L1818">
            <v>0</v>
          </cell>
          <cell r="M1818" t="str">
            <v>LF</v>
          </cell>
          <cell r="N1818">
            <v>1.01248E-2</v>
          </cell>
          <cell r="O1818">
            <v>12.9</v>
          </cell>
        </row>
        <row r="1819">
          <cell r="A1819" t="str">
            <v>GYCO</v>
          </cell>
          <cell r="B1819" t="str">
            <v>DB2001</v>
          </cell>
          <cell r="C1819">
            <v>1590</v>
          </cell>
          <cell r="D1819" t="str">
            <v xml:space="preserve">Halteres Caoutchouc Hexagonales 15Kg </v>
          </cell>
          <cell r="E1819" t="str">
            <v>Rubber Coated Hex Dumbbell</v>
          </cell>
          <cell r="F1819" t="str">
            <v xml:space="preserve">    15KG</v>
          </cell>
          <cell r="H1819" t="str">
            <v>PIECE</v>
          </cell>
          <cell r="I1819">
            <v>16.350000000000001</v>
          </cell>
          <cell r="J1819">
            <v>0</v>
          </cell>
          <cell r="K1819">
            <v>0</v>
          </cell>
          <cell r="L1819">
            <v>0</v>
          </cell>
          <cell r="M1819" t="str">
            <v>LF</v>
          </cell>
          <cell r="N1819">
            <v>1.1848571428571429E-2</v>
          </cell>
          <cell r="O1819">
            <v>15.5</v>
          </cell>
        </row>
        <row r="1820">
          <cell r="A1820" t="str">
            <v>GYCO</v>
          </cell>
          <cell r="B1820" t="str">
            <v>DB2001</v>
          </cell>
          <cell r="C1820">
            <v>1591</v>
          </cell>
          <cell r="D1820" t="str">
            <v xml:space="preserve">Halteres Caoutchouc Hexagonales 17,5Kg </v>
          </cell>
          <cell r="E1820" t="str">
            <v>Rubber Coated Hex Dumbbell</v>
          </cell>
          <cell r="F1820" t="str">
            <v xml:space="preserve">    17.5KG</v>
          </cell>
          <cell r="H1820" t="str">
            <v>PIECE</v>
          </cell>
          <cell r="I1820">
            <v>19.075000000000003</v>
          </cell>
          <cell r="J1820">
            <v>0</v>
          </cell>
          <cell r="K1820">
            <v>0</v>
          </cell>
          <cell r="L1820">
            <v>0</v>
          </cell>
          <cell r="M1820" t="str">
            <v>LF</v>
          </cell>
          <cell r="N1820">
            <v>1.3759799999999999E-2</v>
          </cell>
          <cell r="O1820">
            <v>18.2</v>
          </cell>
        </row>
        <row r="1821">
          <cell r="A1821" t="str">
            <v>GYCO</v>
          </cell>
          <cell r="B1821" t="str">
            <v>DB2001</v>
          </cell>
          <cell r="C1821">
            <v>1592</v>
          </cell>
          <cell r="D1821" t="str">
            <v xml:space="preserve">Halteres Caoutchouc Hexagonales 20Kg </v>
          </cell>
          <cell r="E1821" t="str">
            <v>Rubber Coated Hex Dumbbell</v>
          </cell>
          <cell r="F1821" t="str">
            <v xml:space="preserve">    20KG</v>
          </cell>
          <cell r="H1821" t="str">
            <v>PIECE</v>
          </cell>
          <cell r="I1821">
            <v>21.8</v>
          </cell>
          <cell r="J1821">
            <v>0</v>
          </cell>
          <cell r="K1821">
            <v>0</v>
          </cell>
          <cell r="L1821">
            <v>0</v>
          </cell>
          <cell r="M1821" t="str">
            <v>LF</v>
          </cell>
          <cell r="N1821">
            <v>1.7479399999999999E-2</v>
          </cell>
          <cell r="O1821">
            <v>20.7</v>
          </cell>
        </row>
        <row r="1822">
          <cell r="A1822" t="str">
            <v>GYCO</v>
          </cell>
          <cell r="B1822" t="str">
            <v>DB2001</v>
          </cell>
          <cell r="C1822">
            <v>1593</v>
          </cell>
          <cell r="D1822" t="str">
            <v xml:space="preserve">Halteres Caoutchouc Hexagonales 22,5Kg </v>
          </cell>
          <cell r="E1822" t="str">
            <v>Rubber Coated Hex Dumbbell</v>
          </cell>
          <cell r="F1822" t="str">
            <v xml:space="preserve">    22.5KG</v>
          </cell>
          <cell r="H1822" t="str">
            <v>PIECE</v>
          </cell>
          <cell r="I1822">
            <v>24.525000000000002</v>
          </cell>
          <cell r="J1822">
            <v>0</v>
          </cell>
          <cell r="K1822">
            <v>0</v>
          </cell>
          <cell r="L1822">
            <v>0</v>
          </cell>
          <cell r="M1822" t="str">
            <v>LF</v>
          </cell>
          <cell r="N1822">
            <v>1.7479399999999999E-2</v>
          </cell>
          <cell r="O1822">
            <v>23.113636363636399</v>
          </cell>
        </row>
        <row r="1823">
          <cell r="A1823" t="str">
            <v>GYCO</v>
          </cell>
          <cell r="B1823" t="str">
            <v>DB2001</v>
          </cell>
          <cell r="C1823">
            <v>1594</v>
          </cell>
          <cell r="D1823" t="str">
            <v xml:space="preserve">Halteres Caoutchouc Hexagonales 25Kg </v>
          </cell>
          <cell r="E1823" t="str">
            <v>Rubber Coated Hex Dumbbell</v>
          </cell>
          <cell r="F1823" t="str">
            <v xml:space="preserve">    25KG</v>
          </cell>
          <cell r="H1823" t="str">
            <v>PIECE</v>
          </cell>
          <cell r="I1823">
            <v>27.250000000000004</v>
          </cell>
          <cell r="J1823">
            <v>0</v>
          </cell>
          <cell r="K1823">
            <v>0</v>
          </cell>
          <cell r="L1823">
            <v>0</v>
          </cell>
          <cell r="M1823" t="str">
            <v>LF</v>
          </cell>
          <cell r="N1823">
            <v>1.7685039999999999E-2</v>
          </cell>
          <cell r="O1823">
            <v>25.9</v>
          </cell>
        </row>
        <row r="1824">
          <cell r="A1824" t="str">
            <v>GYCO</v>
          </cell>
          <cell r="B1824" t="str">
            <v>DB2001</v>
          </cell>
          <cell r="C1824">
            <v>1595</v>
          </cell>
          <cell r="D1824" t="str">
            <v xml:space="preserve">Halteres Caoutchouc Hexagonales 27,5Kg </v>
          </cell>
          <cell r="E1824" t="str">
            <v>Rubber Coated Hex Dumbbell</v>
          </cell>
          <cell r="F1824" t="str">
            <v xml:space="preserve">    27.5KG</v>
          </cell>
          <cell r="H1824" t="str">
            <v>PIECE</v>
          </cell>
          <cell r="I1824">
            <v>29.975000000000001</v>
          </cell>
          <cell r="J1824">
            <v>0</v>
          </cell>
          <cell r="K1824">
            <v>0</v>
          </cell>
          <cell r="L1824">
            <v>0</v>
          </cell>
          <cell r="M1824" t="str">
            <v>LF</v>
          </cell>
          <cell r="N1824">
            <v>1.944015E-2</v>
          </cell>
          <cell r="O1824">
            <v>28.25</v>
          </cell>
        </row>
        <row r="1825">
          <cell r="A1825" t="str">
            <v>GYCO</v>
          </cell>
          <cell r="B1825" t="str">
            <v>DB2001</v>
          </cell>
          <cell r="C1825">
            <v>1596</v>
          </cell>
          <cell r="D1825" t="str">
            <v xml:space="preserve">Halteres Caoutchouc Hexagonales 30Kg </v>
          </cell>
          <cell r="E1825" t="str">
            <v>Rubber Coated Hex Dumbbell</v>
          </cell>
          <cell r="F1825" t="str">
            <v xml:space="preserve">    30KG</v>
          </cell>
          <cell r="H1825" t="str">
            <v>PIECE</v>
          </cell>
          <cell r="I1825">
            <v>32.700000000000003</v>
          </cell>
          <cell r="J1825">
            <v>0</v>
          </cell>
          <cell r="K1825">
            <v>0</v>
          </cell>
          <cell r="L1825">
            <v>0</v>
          </cell>
          <cell r="M1825" t="str">
            <v>LF</v>
          </cell>
          <cell r="N1825">
            <v>2.06976E-2</v>
          </cell>
          <cell r="O1825">
            <v>31</v>
          </cell>
        </row>
        <row r="1826">
          <cell r="A1826" t="str">
            <v>GYCO</v>
          </cell>
          <cell r="B1826" t="str">
            <v>DB2001</v>
          </cell>
          <cell r="C1826">
            <v>1597</v>
          </cell>
          <cell r="D1826" t="str">
            <v xml:space="preserve">Halteres Caoutchouc Hexagonales 32,5Kg </v>
          </cell>
          <cell r="E1826" t="str">
            <v>Rubber Coated Hex Dumbbell</v>
          </cell>
          <cell r="F1826" t="str">
            <v xml:space="preserve">    32.5KG</v>
          </cell>
          <cell r="H1826" t="str">
            <v>PIECE</v>
          </cell>
          <cell r="I1826">
            <v>35.425000000000004</v>
          </cell>
          <cell r="J1826">
            <v>0</v>
          </cell>
          <cell r="K1826">
            <v>0</v>
          </cell>
          <cell r="L1826">
            <v>0</v>
          </cell>
          <cell r="M1826" t="str">
            <v>LF</v>
          </cell>
          <cell r="N1826">
            <v>2.06666E-2</v>
          </cell>
          <cell r="O1826">
            <v>34</v>
          </cell>
        </row>
        <row r="1827">
          <cell r="A1827" t="str">
            <v>GYCO</v>
          </cell>
          <cell r="B1827" t="str">
            <v>DB2001</v>
          </cell>
          <cell r="C1827">
            <v>1598</v>
          </cell>
          <cell r="D1827" t="str">
            <v xml:space="preserve">HALTERES CAOUTCHOUC HEXAGONALES 35KG </v>
          </cell>
          <cell r="E1827" t="str">
            <v>HEXAGONAL RUBBER DUMBBELL 35KG</v>
          </cell>
          <cell r="F1827">
            <v>35</v>
          </cell>
          <cell r="H1827" t="str">
            <v>PIECE</v>
          </cell>
          <cell r="I1827">
            <v>38.150000000000006</v>
          </cell>
          <cell r="J1827">
            <v>0</v>
          </cell>
          <cell r="K1827">
            <v>0</v>
          </cell>
          <cell r="L1827">
            <v>0</v>
          </cell>
          <cell r="M1827" t="str">
            <v>LF</v>
          </cell>
          <cell r="N1827">
            <v>0</v>
          </cell>
          <cell r="O1827">
            <v>0</v>
          </cell>
        </row>
        <row r="1828">
          <cell r="A1828" t="str">
            <v>GYCO</v>
          </cell>
          <cell r="B1828" t="str">
            <v>DB2001</v>
          </cell>
          <cell r="C1828">
            <v>2484</v>
          </cell>
          <cell r="D1828" t="str">
            <v xml:space="preserve">Halteres Caoutchouc Hexagonales 37,5Kg </v>
          </cell>
          <cell r="E1828" t="str">
            <v>Rubber Coated Hex Dumbbell</v>
          </cell>
          <cell r="F1828" t="str">
            <v xml:space="preserve">    37.5KG</v>
          </cell>
          <cell r="H1828" t="str">
            <v>PIECE</v>
          </cell>
          <cell r="I1828">
            <v>40.875</v>
          </cell>
          <cell r="J1828">
            <v>0</v>
          </cell>
          <cell r="K1828">
            <v>0</v>
          </cell>
          <cell r="L1828">
            <v>0</v>
          </cell>
          <cell r="M1828" t="str">
            <v>LF</v>
          </cell>
          <cell r="N1828">
            <v>2.365040322580645E-2</v>
          </cell>
          <cell r="O1828">
            <v>38.799999999999997</v>
          </cell>
        </row>
        <row r="1829">
          <cell r="A1829" t="str">
            <v>GYCO</v>
          </cell>
          <cell r="B1829" t="str">
            <v>DB2001</v>
          </cell>
          <cell r="C1829">
            <v>2068</v>
          </cell>
          <cell r="D1829" t="str">
            <v xml:space="preserve">Halteres Caoutchouc Hexagonales 40Kg </v>
          </cell>
          <cell r="E1829" t="str">
            <v>Rubber Coated Hex Dumbbell</v>
          </cell>
          <cell r="F1829" t="str">
            <v xml:space="preserve">    40KG</v>
          </cell>
          <cell r="H1829" t="str">
            <v>PIECE</v>
          </cell>
          <cell r="I1829">
            <v>43.6</v>
          </cell>
          <cell r="J1829">
            <v>0</v>
          </cell>
          <cell r="K1829">
            <v>0</v>
          </cell>
          <cell r="L1829">
            <v>0</v>
          </cell>
          <cell r="M1829" t="str">
            <v>LF</v>
          </cell>
          <cell r="N1829">
            <v>2.5227096774193547E-2</v>
          </cell>
          <cell r="O1829">
            <v>41.4</v>
          </cell>
        </row>
        <row r="1830">
          <cell r="A1830" t="str">
            <v>GYCO</v>
          </cell>
          <cell r="B1830" t="str">
            <v>DB2001</v>
          </cell>
          <cell r="C1830">
            <v>2485</v>
          </cell>
          <cell r="D1830" t="str">
            <v xml:space="preserve">Halteres Caoutchouc Hexagonales 42,5Kg </v>
          </cell>
          <cell r="E1830" t="str">
            <v>Rubber Coated Hex Dumbbell</v>
          </cell>
          <cell r="F1830" t="str">
            <v xml:space="preserve">    42.5KG</v>
          </cell>
          <cell r="H1830" t="str">
            <v>PIECE</v>
          </cell>
          <cell r="I1830">
            <v>46.325000000000003</v>
          </cell>
          <cell r="J1830">
            <v>0</v>
          </cell>
          <cell r="K1830">
            <v>0</v>
          </cell>
          <cell r="L1830">
            <v>0</v>
          </cell>
          <cell r="M1830" t="str">
            <v>LF</v>
          </cell>
          <cell r="N1830">
            <v>2.9064516129032259E-2</v>
          </cell>
          <cell r="O1830">
            <v>43.87</v>
          </cell>
        </row>
        <row r="1831">
          <cell r="A1831" t="str">
            <v>GYCO</v>
          </cell>
          <cell r="B1831" t="str">
            <v>DB2001</v>
          </cell>
          <cell r="C1831">
            <v>2071</v>
          </cell>
          <cell r="D1831" t="str">
            <v xml:space="preserve">Halteres Caoutchouc Hexagonales 45Kg </v>
          </cell>
          <cell r="E1831" t="str">
            <v>Rubber Coated Hex Dumbbell</v>
          </cell>
          <cell r="F1831" t="str">
            <v xml:space="preserve">    45KG</v>
          </cell>
          <cell r="H1831" t="str">
            <v>PIECE</v>
          </cell>
          <cell r="I1831">
            <v>49.050000000000004</v>
          </cell>
          <cell r="J1831">
            <v>0</v>
          </cell>
          <cell r="K1831">
            <v>0</v>
          </cell>
          <cell r="L1831">
            <v>0</v>
          </cell>
          <cell r="M1831" t="str">
            <v>LF</v>
          </cell>
          <cell r="N1831">
            <v>3.6692307692307691E-2</v>
          </cell>
          <cell r="O1831">
            <v>46.5</v>
          </cell>
        </row>
        <row r="1832">
          <cell r="A1832" t="str">
            <v>GYCO</v>
          </cell>
          <cell r="B1832" t="str">
            <v>DB2001</v>
          </cell>
          <cell r="C1832">
            <v>2486</v>
          </cell>
          <cell r="D1832" t="str">
            <v xml:space="preserve">Halteres Caoutchouc Hexagonales 47,5Kg </v>
          </cell>
          <cell r="E1832" t="str">
            <v>Rubber Coated Hex Dumbbell</v>
          </cell>
          <cell r="F1832" t="str">
            <v xml:space="preserve">    47.5KG</v>
          </cell>
          <cell r="H1832" t="str">
            <v>PIECE</v>
          </cell>
          <cell r="I1832">
            <v>51.775000000000006</v>
          </cell>
          <cell r="J1832">
            <v>0</v>
          </cell>
          <cell r="K1832">
            <v>0</v>
          </cell>
          <cell r="L1832">
            <v>0</v>
          </cell>
          <cell r="M1832" t="str">
            <v>LF</v>
          </cell>
          <cell r="N1832">
            <v>3.8730769230769235E-2</v>
          </cell>
          <cell r="O1832">
            <v>48.870192307692314</v>
          </cell>
        </row>
        <row r="1833">
          <cell r="A1833" t="str">
            <v>GYCO</v>
          </cell>
          <cell r="B1833" t="str">
            <v>DB2001</v>
          </cell>
          <cell r="C1833">
            <v>2074</v>
          </cell>
          <cell r="D1833" t="str">
            <v xml:space="preserve">Halteres Caoutchouc Hexagonales 50Kg </v>
          </cell>
          <cell r="E1833" t="str">
            <v>Rubber Coated Hex Dumbbell</v>
          </cell>
          <cell r="F1833" t="str">
            <v xml:space="preserve">    50KG</v>
          </cell>
          <cell r="H1833" t="str">
            <v>PIECE</v>
          </cell>
          <cell r="I1833">
            <v>54.500000000000007</v>
          </cell>
          <cell r="J1833">
            <v>0</v>
          </cell>
          <cell r="K1833">
            <v>0</v>
          </cell>
          <cell r="L1833">
            <v>0</v>
          </cell>
          <cell r="M1833" t="str">
            <v>LF</v>
          </cell>
          <cell r="N1833">
            <v>4.0769230769230773E-2</v>
          </cell>
          <cell r="O1833">
            <v>52.2</v>
          </cell>
        </row>
        <row r="1834">
          <cell r="A1834" t="str">
            <v>GYCO</v>
          </cell>
          <cell r="B1834" t="str">
            <v>NRMB3</v>
          </cell>
          <cell r="C1834">
            <v>1639</v>
          </cell>
          <cell r="D1834" t="str">
            <v>Medecine Ball 1Kg</v>
          </cell>
          <cell r="E1834" t="str">
            <v>Medecine Ball</v>
          </cell>
          <cell r="F1834" t="str">
            <v>1kg</v>
          </cell>
          <cell r="H1834" t="str">
            <v>PIECE</v>
          </cell>
          <cell r="I1834">
            <v>6.98</v>
          </cell>
          <cell r="J1834">
            <v>0</v>
          </cell>
          <cell r="K1834">
            <v>0</v>
          </cell>
          <cell r="L1834">
            <v>0</v>
          </cell>
          <cell r="M1834" t="str">
            <v>LF</v>
          </cell>
          <cell r="N1834">
            <v>8.3999999999999995E-3</v>
          </cell>
          <cell r="O1834">
            <v>1.5</v>
          </cell>
        </row>
        <row r="1835">
          <cell r="A1835" t="str">
            <v>GYCO</v>
          </cell>
          <cell r="B1835" t="str">
            <v>NRMB3</v>
          </cell>
          <cell r="C1835">
            <v>1640</v>
          </cell>
          <cell r="D1835" t="str">
            <v>Medecine Ball 2Kg</v>
          </cell>
          <cell r="E1835" t="str">
            <v>Medecine Ball</v>
          </cell>
          <cell r="F1835" t="str">
            <v>2Kgs</v>
          </cell>
          <cell r="H1835" t="str">
            <v>PIECE</v>
          </cell>
          <cell r="I1835">
            <v>8.17</v>
          </cell>
          <cell r="J1835">
            <v>0</v>
          </cell>
          <cell r="K1835">
            <v>0</v>
          </cell>
          <cell r="L1835">
            <v>0</v>
          </cell>
          <cell r="M1835" t="str">
            <v>LF</v>
          </cell>
          <cell r="N1835">
            <v>8.3999999999999995E-3</v>
          </cell>
          <cell r="O1835">
            <v>2.5</v>
          </cell>
        </row>
        <row r="1836">
          <cell r="A1836" t="str">
            <v>GYCO</v>
          </cell>
          <cell r="B1836" t="str">
            <v>NRMB3</v>
          </cell>
          <cell r="C1836">
            <v>1641</v>
          </cell>
          <cell r="D1836" t="str">
            <v>Medecine Ball 3Kg</v>
          </cell>
          <cell r="E1836" t="str">
            <v>Medecine Ball</v>
          </cell>
          <cell r="F1836" t="str">
            <v>3Kgs</v>
          </cell>
          <cell r="H1836" t="str">
            <v>PIECE</v>
          </cell>
          <cell r="I1836">
            <v>9.7200000000000006</v>
          </cell>
          <cell r="J1836">
            <v>0</v>
          </cell>
          <cell r="K1836">
            <v>0</v>
          </cell>
          <cell r="L1836">
            <v>0</v>
          </cell>
          <cell r="M1836" t="str">
            <v>LF</v>
          </cell>
          <cell r="N1836">
            <v>1.44E-2</v>
          </cell>
          <cell r="O1836">
            <v>3.5</v>
          </cell>
        </row>
        <row r="1837">
          <cell r="A1837" t="str">
            <v>GYCO</v>
          </cell>
          <cell r="B1837" t="str">
            <v>NRMB3</v>
          </cell>
          <cell r="C1837">
            <v>1642</v>
          </cell>
          <cell r="D1837" t="str">
            <v>Medecine Ball 4Kg</v>
          </cell>
          <cell r="E1837" t="str">
            <v>Medecine Ball</v>
          </cell>
          <cell r="F1837" t="str">
            <v>4Kgs</v>
          </cell>
          <cell r="H1837" t="str">
            <v>PIECE</v>
          </cell>
          <cell r="I1837">
            <v>10.9</v>
          </cell>
          <cell r="J1837">
            <v>0</v>
          </cell>
          <cell r="K1837">
            <v>0</v>
          </cell>
          <cell r="L1837">
            <v>0</v>
          </cell>
          <cell r="M1837" t="str">
            <v>LF</v>
          </cell>
          <cell r="N1837">
            <v>1.44E-2</v>
          </cell>
          <cell r="O1837">
            <v>4.5</v>
          </cell>
        </row>
        <row r="1838">
          <cell r="A1838" t="str">
            <v>GYCO</v>
          </cell>
          <cell r="B1838" t="str">
            <v>NRMB3</v>
          </cell>
          <cell r="C1838">
            <v>1643</v>
          </cell>
          <cell r="D1838" t="str">
            <v>Medecine Ball 5Kg</v>
          </cell>
          <cell r="E1838" t="str">
            <v>Medecine Ball</v>
          </cell>
          <cell r="F1838" t="str">
            <v>5Kgs</v>
          </cell>
          <cell r="H1838" t="str">
            <v>PIECE</v>
          </cell>
          <cell r="I1838">
            <v>12.12</v>
          </cell>
          <cell r="J1838">
            <v>0</v>
          </cell>
          <cell r="K1838">
            <v>0</v>
          </cell>
          <cell r="L1838">
            <v>0</v>
          </cell>
          <cell r="M1838" t="str">
            <v>LF</v>
          </cell>
          <cell r="N1838">
            <v>1.44E-2</v>
          </cell>
          <cell r="O1838">
            <v>5.5</v>
          </cell>
        </row>
        <row r="1839">
          <cell r="A1839" t="str">
            <v>GYCO</v>
          </cell>
          <cell r="B1839" t="str">
            <v>LS03</v>
          </cell>
          <cell r="C1839">
            <v>0</v>
          </cell>
          <cell r="D1839" t="str">
            <v>MINI LOOP Extra-Strong</v>
          </cell>
          <cell r="E1839" t="str">
            <v>MINI LOOP Extra-Strong</v>
          </cell>
          <cell r="F1839" t="str">
            <v>size:600*50.8*1.0mm</v>
          </cell>
          <cell r="H1839" t="str">
            <v>PIECE</v>
          </cell>
          <cell r="I1839">
            <v>0.82</v>
          </cell>
          <cell r="J1839">
            <v>0</v>
          </cell>
          <cell r="K1839">
            <v>0</v>
          </cell>
          <cell r="L1839">
            <v>0</v>
          </cell>
          <cell r="M1839" t="str">
            <v>LF</v>
          </cell>
          <cell r="N1839">
            <v>0</v>
          </cell>
          <cell r="O1839">
            <v>0</v>
          </cell>
        </row>
        <row r="1840">
          <cell r="A1840" t="str">
            <v>GYCO</v>
          </cell>
          <cell r="B1840" t="str">
            <v>LS03</v>
          </cell>
          <cell r="C1840">
            <v>0</v>
          </cell>
          <cell r="D1840" t="str">
            <v>MINI LOOP Light</v>
          </cell>
          <cell r="E1840" t="str">
            <v>MINI LOOP Light</v>
          </cell>
          <cell r="F1840" t="str">
            <v>size:600*50.8*0.3mm</v>
          </cell>
          <cell r="H1840" t="str">
            <v>PIECE</v>
          </cell>
          <cell r="I1840">
            <v>0.32</v>
          </cell>
          <cell r="J1840">
            <v>0</v>
          </cell>
          <cell r="K1840">
            <v>0</v>
          </cell>
          <cell r="L1840">
            <v>0</v>
          </cell>
          <cell r="M1840" t="str">
            <v>LF</v>
          </cell>
          <cell r="N1840">
            <v>0</v>
          </cell>
          <cell r="O1840">
            <v>0</v>
          </cell>
        </row>
        <row r="1841">
          <cell r="A1841" t="str">
            <v>GYCO</v>
          </cell>
          <cell r="B1841" t="str">
            <v>LS03</v>
          </cell>
          <cell r="C1841">
            <v>0</v>
          </cell>
          <cell r="D1841" t="str">
            <v>MINI LOOP Medium</v>
          </cell>
          <cell r="E1841" t="str">
            <v>MINI LOOP Medium</v>
          </cell>
          <cell r="F1841" t="str">
            <v>size:600*50.8*0.5mm</v>
          </cell>
          <cell r="H1841" t="str">
            <v>PIECE</v>
          </cell>
          <cell r="I1841">
            <v>0.45</v>
          </cell>
          <cell r="J1841">
            <v>0</v>
          </cell>
          <cell r="K1841">
            <v>0</v>
          </cell>
          <cell r="L1841">
            <v>0</v>
          </cell>
          <cell r="M1841" t="str">
            <v>LF</v>
          </cell>
          <cell r="N1841">
            <v>0</v>
          </cell>
          <cell r="O1841">
            <v>0</v>
          </cell>
        </row>
        <row r="1842">
          <cell r="A1842" t="str">
            <v>GYCO</v>
          </cell>
          <cell r="B1842" t="str">
            <v>LS03</v>
          </cell>
          <cell r="C1842">
            <v>0</v>
          </cell>
          <cell r="D1842" t="str">
            <v>MINI LOOP Strong</v>
          </cell>
          <cell r="E1842" t="str">
            <v>MINI LOOP Strong</v>
          </cell>
          <cell r="F1842" t="str">
            <v>size:600*50.8*0.7mm</v>
          </cell>
          <cell r="H1842" t="str">
            <v>PIECE</v>
          </cell>
          <cell r="I1842">
            <v>0.56999999999999995</v>
          </cell>
          <cell r="J1842">
            <v>0</v>
          </cell>
          <cell r="K1842">
            <v>0</v>
          </cell>
          <cell r="L1842">
            <v>0</v>
          </cell>
          <cell r="M1842" t="str">
            <v>LF</v>
          </cell>
          <cell r="N1842">
            <v>0</v>
          </cell>
          <cell r="O1842">
            <v>0</v>
          </cell>
        </row>
        <row r="1843">
          <cell r="A1843" t="str">
            <v>GYCO</v>
          </cell>
          <cell r="B1843" t="str">
            <v>HG1004</v>
          </cell>
          <cell r="C1843">
            <v>0</v>
          </cell>
          <cell r="D1843" t="str">
            <v>Musclets</v>
          </cell>
          <cell r="E1843" t="str">
            <v>Hand Grip</v>
          </cell>
          <cell r="F1843">
            <v>0</v>
          </cell>
          <cell r="H1843" t="str">
            <v>PAIRE</v>
          </cell>
          <cell r="I1843">
            <v>0.89</v>
          </cell>
          <cell r="J1843">
            <v>0</v>
          </cell>
          <cell r="K1843">
            <v>0</v>
          </cell>
          <cell r="L1843">
            <v>0</v>
          </cell>
          <cell r="M1843" t="str">
            <v>LF</v>
          </cell>
          <cell r="N1843">
            <v>0</v>
          </cell>
          <cell r="O1843">
            <v>0</v>
          </cell>
        </row>
        <row r="1844">
          <cell r="A1844" t="str">
            <v>GYCO</v>
          </cell>
          <cell r="B1844" t="str">
            <v>HG2008</v>
          </cell>
          <cell r="C1844">
            <v>0</v>
          </cell>
          <cell r="D1844" t="str">
            <v>MUSCLETS HAND GRIP LIGHT</v>
          </cell>
          <cell r="E1844" t="str">
            <v>Adjustable hand grip</v>
          </cell>
          <cell r="F1844" t="str">
            <v>5-20kg adjustment</v>
          </cell>
          <cell r="H1844" t="str">
            <v>PIECE</v>
          </cell>
          <cell r="I1844">
            <v>1.54</v>
          </cell>
          <cell r="J1844">
            <v>0</v>
          </cell>
          <cell r="K1844">
            <v>0</v>
          </cell>
          <cell r="L1844">
            <v>0</v>
          </cell>
          <cell r="M1844" t="str">
            <v>LF</v>
          </cell>
          <cell r="N1844">
            <v>0</v>
          </cell>
          <cell r="O1844">
            <v>0</v>
          </cell>
        </row>
        <row r="1845">
          <cell r="A1845" t="str">
            <v>GYCO</v>
          </cell>
          <cell r="B1845" t="str">
            <v>HG2008</v>
          </cell>
          <cell r="C1845">
            <v>0</v>
          </cell>
          <cell r="D1845" t="str">
            <v>Musclets Hand Grip Strong</v>
          </cell>
          <cell r="E1845" t="str">
            <v>Hand Grip</v>
          </cell>
          <cell r="F1845" t="str">
            <v>10-40kgadjustable</v>
          </cell>
          <cell r="H1845" t="str">
            <v>PIECE</v>
          </cell>
          <cell r="I1845">
            <v>1.52</v>
          </cell>
          <cell r="J1845">
            <v>0</v>
          </cell>
          <cell r="K1845">
            <v>0</v>
          </cell>
          <cell r="L1845">
            <v>0</v>
          </cell>
          <cell r="M1845" t="str">
            <v>LF</v>
          </cell>
          <cell r="N1845">
            <v>0</v>
          </cell>
          <cell r="O1845">
            <v>0</v>
          </cell>
        </row>
        <row r="1846">
          <cell r="A1846" t="str">
            <v>GYCO</v>
          </cell>
          <cell r="B1846" t="str">
            <v>PL1002</v>
          </cell>
          <cell r="C1846">
            <v>1682</v>
          </cell>
          <cell r="D1846" t="str">
            <v>Pilates Ring</v>
          </cell>
          <cell r="E1846" t="str">
            <v>Toning Ring</v>
          </cell>
          <cell r="F1846" t="str">
            <v>35cm</v>
          </cell>
          <cell r="H1846" t="str">
            <v>PIECE</v>
          </cell>
          <cell r="I1846">
            <v>2.67</v>
          </cell>
          <cell r="J1846">
            <v>0</v>
          </cell>
          <cell r="K1846">
            <v>0</v>
          </cell>
          <cell r="L1846">
            <v>0</v>
          </cell>
          <cell r="M1846" t="str">
            <v>LF</v>
          </cell>
          <cell r="N1846">
            <v>1.0231199999999999E-2</v>
          </cell>
          <cell r="O1846">
            <v>0.65</v>
          </cell>
        </row>
        <row r="1847">
          <cell r="A1847" t="str">
            <v>GYCO</v>
          </cell>
          <cell r="B1847" t="str">
            <v>BB1004</v>
          </cell>
          <cell r="C1847">
            <v>1436</v>
          </cell>
          <cell r="D1847" t="str">
            <v>Plateau De Freeman</v>
          </cell>
          <cell r="E1847" t="str">
            <v>Wooden Balance Board</v>
          </cell>
          <cell r="F1847" t="str">
            <v>39.5cm</v>
          </cell>
          <cell r="H1847" t="str">
            <v>PIECE</v>
          </cell>
          <cell r="I1847">
            <v>4.99</v>
          </cell>
          <cell r="J1847">
            <v>0</v>
          </cell>
          <cell r="K1847">
            <v>0</v>
          </cell>
          <cell r="L1847">
            <v>0</v>
          </cell>
          <cell r="M1847" t="str">
            <v>LF</v>
          </cell>
          <cell r="N1847">
            <v>1.66175E-2</v>
          </cell>
          <cell r="O1847">
            <v>1.6</v>
          </cell>
        </row>
        <row r="1848">
          <cell r="A1848" t="str">
            <v>GYCO</v>
          </cell>
          <cell r="B1848" t="str">
            <v>LS02</v>
          </cell>
          <cell r="C1848">
            <v>3697</v>
          </cell>
          <cell r="D1848" t="str">
            <v>Power Band Extra Light</v>
          </cell>
          <cell r="E1848" t="str">
            <v>POWER BAND</v>
          </cell>
          <cell r="F1848" t="str">
            <v>2000*13*4.5MM-RED, MOQ 1000pcs pour nos couleurs</v>
          </cell>
          <cell r="H1848" t="str">
            <v>PIECE</v>
          </cell>
          <cell r="I1848">
            <v>2.0699999999999998</v>
          </cell>
          <cell r="J1848">
            <v>0</v>
          </cell>
          <cell r="K1848">
            <v>0</v>
          </cell>
          <cell r="L1848">
            <v>0</v>
          </cell>
          <cell r="M1848" t="str">
            <v>LF</v>
          </cell>
          <cell r="N1848">
            <v>8.160000000000001E-4</v>
          </cell>
          <cell r="O1848">
            <v>0.12</v>
          </cell>
        </row>
        <row r="1849">
          <cell r="A1849" t="str">
            <v>GYCO</v>
          </cell>
          <cell r="B1849" t="str">
            <v>LS02</v>
          </cell>
          <cell r="C1849">
            <v>3696</v>
          </cell>
          <cell r="D1849" t="str">
            <v>Power Band Light</v>
          </cell>
          <cell r="E1849" t="str">
            <v>POWER BAND</v>
          </cell>
          <cell r="F1849" t="str">
            <v>2000*22*4.5MM-BLACK</v>
          </cell>
          <cell r="H1849" t="str">
            <v>PIECE</v>
          </cell>
          <cell r="I1849">
            <v>3.08</v>
          </cell>
          <cell r="J1849">
            <v>0</v>
          </cell>
          <cell r="K1849">
            <v>0</v>
          </cell>
          <cell r="L1849">
            <v>0</v>
          </cell>
          <cell r="M1849" t="str">
            <v>LF</v>
          </cell>
          <cell r="N1849">
            <v>8.160000000000001E-4</v>
          </cell>
          <cell r="O1849">
            <v>0.22</v>
          </cell>
        </row>
        <row r="1850">
          <cell r="A1850" t="str">
            <v>GYCO</v>
          </cell>
          <cell r="B1850" t="str">
            <v>LS02</v>
          </cell>
          <cell r="C1850">
            <v>3699</v>
          </cell>
          <cell r="D1850" t="str">
            <v>Power Band Medium</v>
          </cell>
          <cell r="E1850" t="str">
            <v>POWER BAND</v>
          </cell>
          <cell r="F1850" t="str">
            <v>2000*32*4.5MM-PURPLE</v>
          </cell>
          <cell r="H1850" t="str">
            <v>PIECE</v>
          </cell>
          <cell r="I1850">
            <v>4.6900000000000004</v>
          </cell>
          <cell r="J1850">
            <v>0</v>
          </cell>
          <cell r="K1850">
            <v>0</v>
          </cell>
          <cell r="L1850">
            <v>0</v>
          </cell>
          <cell r="M1850" t="str">
            <v>LF</v>
          </cell>
          <cell r="N1850">
            <v>8.160000000000001E-4</v>
          </cell>
          <cell r="O1850">
            <v>0.31</v>
          </cell>
        </row>
        <row r="1851">
          <cell r="A1851" t="str">
            <v>GYCO</v>
          </cell>
          <cell r="B1851" t="str">
            <v>LS02</v>
          </cell>
          <cell r="C1851">
            <v>3700</v>
          </cell>
          <cell r="D1851" t="str">
            <v>Power Band Strong</v>
          </cell>
          <cell r="E1851" t="str">
            <v>POWER BAND</v>
          </cell>
          <cell r="F1851" t="str">
            <v>2000*44*4.5MM-GREEN</v>
          </cell>
          <cell r="H1851" t="str">
            <v>PIECE</v>
          </cell>
          <cell r="I1851">
            <v>7.18</v>
          </cell>
          <cell r="J1851">
            <v>0</v>
          </cell>
          <cell r="K1851">
            <v>0</v>
          </cell>
          <cell r="L1851">
            <v>0</v>
          </cell>
          <cell r="M1851" t="str">
            <v>LF</v>
          </cell>
          <cell r="N1851">
            <v>1.3600000000000001E-3</v>
          </cell>
          <cell r="O1851">
            <v>0.7</v>
          </cell>
        </row>
        <row r="1852">
          <cell r="A1852" t="str">
            <v>GYCO</v>
          </cell>
          <cell r="B1852" t="str">
            <v>LS02</v>
          </cell>
          <cell r="C1852">
            <v>3698</v>
          </cell>
          <cell r="D1852" t="str">
            <v>Power Band Extra Strong</v>
          </cell>
          <cell r="E1852" t="str">
            <v>POWER BAND</v>
          </cell>
          <cell r="F1852" t="str">
            <v>2000*65*4.5MM-BLUE</v>
          </cell>
          <cell r="H1852" t="str">
            <v>PIECE</v>
          </cell>
          <cell r="I1852">
            <v>10.87</v>
          </cell>
          <cell r="J1852">
            <v>0</v>
          </cell>
          <cell r="K1852">
            <v>0</v>
          </cell>
          <cell r="L1852">
            <v>0</v>
          </cell>
          <cell r="M1852" t="str">
            <v>LF</v>
          </cell>
          <cell r="N1852">
            <v>1.3600000000000001E-3</v>
          </cell>
          <cell r="O1852">
            <v>0.7</v>
          </cell>
        </row>
        <row r="1853">
          <cell r="A1853" t="str">
            <v>GYCO</v>
          </cell>
          <cell r="B1853" t="str">
            <v>PU4003</v>
          </cell>
          <cell r="C1853">
            <v>0</v>
          </cell>
          <cell r="D1853" t="str">
            <v>PUSH UP 1</v>
          </cell>
          <cell r="E1853" t="str">
            <v>PUSH UP BAR 1</v>
          </cell>
          <cell r="F1853">
            <v>0</v>
          </cell>
          <cell r="H1853" t="str">
            <v>PAIRE</v>
          </cell>
          <cell r="I1853">
            <v>2.27</v>
          </cell>
          <cell r="J1853">
            <v>0</v>
          </cell>
          <cell r="K1853">
            <v>0</v>
          </cell>
          <cell r="L1853">
            <v>0</v>
          </cell>
          <cell r="M1853" t="str">
            <v>LF</v>
          </cell>
          <cell r="N1853">
            <v>0</v>
          </cell>
          <cell r="O1853">
            <v>0</v>
          </cell>
        </row>
        <row r="1854">
          <cell r="A1854" t="str">
            <v>GYCO</v>
          </cell>
          <cell r="B1854" t="str">
            <v>ER2002</v>
          </cell>
          <cell r="C1854">
            <v>3712</v>
          </cell>
          <cell r="D1854" t="str">
            <v>Rumble Roller</v>
          </cell>
          <cell r="E1854" t="str">
            <v>RUMBLE ROLLER</v>
          </cell>
          <cell r="F1854" t="str">
            <v>EVA+PVC,33*14cm</v>
          </cell>
          <cell r="H1854" t="str">
            <v>PIECE</v>
          </cell>
          <cell r="I1854">
            <v>6.19</v>
          </cell>
          <cell r="J1854">
            <v>0</v>
          </cell>
          <cell r="K1854">
            <v>0</v>
          </cell>
          <cell r="L1854">
            <v>0</v>
          </cell>
          <cell r="M1854" t="str">
            <v>LF</v>
          </cell>
          <cell r="N1854">
            <v>9.4847999999999998E-3</v>
          </cell>
          <cell r="O1854">
            <v>0.85</v>
          </cell>
        </row>
        <row r="1855">
          <cell r="A1855" t="str">
            <v>GYCO</v>
          </cell>
          <cell r="B1855" t="str">
            <v>SLB2</v>
          </cell>
          <cell r="C1855">
            <v>3738</v>
          </cell>
          <cell r="D1855" t="str">
            <v>Slamball 4Kg</v>
          </cell>
          <cell r="E1855" t="str">
            <v>Slam Ball</v>
          </cell>
          <cell r="F1855" t="str">
            <v>4kg</v>
          </cell>
          <cell r="H1855" t="str">
            <v>PIECE</v>
          </cell>
          <cell r="I1855">
            <v>3.65</v>
          </cell>
          <cell r="J1855">
            <v>0</v>
          </cell>
          <cell r="K1855">
            <v>0</v>
          </cell>
          <cell r="L1855">
            <v>0</v>
          </cell>
          <cell r="M1855" t="str">
            <v>LF</v>
          </cell>
          <cell r="N1855">
            <v>1.2167000000000001E-2</v>
          </cell>
          <cell r="O1855">
            <v>4.5</v>
          </cell>
        </row>
        <row r="1856">
          <cell r="A1856" t="str">
            <v>GYCO</v>
          </cell>
          <cell r="B1856" t="str">
            <v>SLB2</v>
          </cell>
          <cell r="C1856">
            <v>3739</v>
          </cell>
          <cell r="D1856" t="str">
            <v>Slamball 6Kg</v>
          </cell>
          <cell r="E1856" t="str">
            <v>Slam Ball</v>
          </cell>
          <cell r="F1856" t="str">
            <v>6kg</v>
          </cell>
          <cell r="H1856" t="str">
            <v>PIECE</v>
          </cell>
          <cell r="I1856">
            <v>4.1500000000000004</v>
          </cell>
          <cell r="J1856">
            <v>0</v>
          </cell>
          <cell r="K1856">
            <v>0</v>
          </cell>
          <cell r="L1856">
            <v>0</v>
          </cell>
          <cell r="M1856" t="str">
            <v>LF</v>
          </cell>
          <cell r="N1856">
            <v>1.2167000000000001E-2</v>
          </cell>
          <cell r="O1856">
            <v>6.5</v>
          </cell>
        </row>
        <row r="1857">
          <cell r="A1857" t="str">
            <v>GYCO</v>
          </cell>
          <cell r="B1857" t="str">
            <v>SLB2</v>
          </cell>
          <cell r="C1857">
            <v>3740</v>
          </cell>
          <cell r="D1857" t="str">
            <v>Slamball 8Kg</v>
          </cell>
          <cell r="E1857" t="str">
            <v>Slam Ball</v>
          </cell>
          <cell r="F1857" t="str">
            <v>8kg</v>
          </cell>
          <cell r="H1857" t="str">
            <v>PIECE</v>
          </cell>
          <cell r="I1857">
            <v>5.24</v>
          </cell>
          <cell r="J1857">
            <v>0</v>
          </cell>
          <cell r="K1857">
            <v>0</v>
          </cell>
          <cell r="L1857">
            <v>0</v>
          </cell>
          <cell r="M1857" t="str">
            <v>LF</v>
          </cell>
          <cell r="N1857">
            <v>1.2167000000000001E-2</v>
          </cell>
          <cell r="O1857">
            <v>8.5</v>
          </cell>
        </row>
        <row r="1858">
          <cell r="A1858" t="str">
            <v>GYCO</v>
          </cell>
          <cell r="B1858" t="str">
            <v>SLB2</v>
          </cell>
          <cell r="C1858">
            <v>3741</v>
          </cell>
          <cell r="D1858" t="str">
            <v>Slamball 10Kg</v>
          </cell>
          <cell r="E1858" t="str">
            <v>Slam Ball</v>
          </cell>
          <cell r="F1858" t="str">
            <v>10kg</v>
          </cell>
          <cell r="H1858" t="str">
            <v>PIECE</v>
          </cell>
          <cell r="I1858">
            <v>6.19</v>
          </cell>
          <cell r="J1858">
            <v>0</v>
          </cell>
          <cell r="K1858">
            <v>0</v>
          </cell>
          <cell r="L1858">
            <v>0</v>
          </cell>
          <cell r="M1858" t="str">
            <v>LF</v>
          </cell>
          <cell r="N1858">
            <v>1.2167000000000001E-2</v>
          </cell>
          <cell r="O1858">
            <v>10.5</v>
          </cell>
        </row>
        <row r="1859">
          <cell r="A1859" t="str">
            <v>GYCO</v>
          </cell>
          <cell r="B1859" t="str">
            <v>SLB2</v>
          </cell>
          <cell r="C1859">
            <v>3742</v>
          </cell>
          <cell r="D1859" t="str">
            <v>Slamball 15Kg</v>
          </cell>
          <cell r="E1859" t="str">
            <v>Slam Ball</v>
          </cell>
          <cell r="F1859" t="str">
            <v>15kg</v>
          </cell>
          <cell r="H1859" t="str">
            <v>PIECE</v>
          </cell>
          <cell r="I1859">
            <v>11.8</v>
          </cell>
          <cell r="J1859">
            <v>0</v>
          </cell>
          <cell r="K1859">
            <v>0</v>
          </cell>
          <cell r="L1859">
            <v>0</v>
          </cell>
          <cell r="M1859" t="str">
            <v>LF</v>
          </cell>
          <cell r="N1859">
            <v>1.2167000000000001E-2</v>
          </cell>
          <cell r="O1859">
            <v>15.5</v>
          </cell>
        </row>
        <row r="1860">
          <cell r="A1860" t="str">
            <v>GYCO</v>
          </cell>
          <cell r="B1860" t="str">
            <v>HG6001</v>
          </cell>
          <cell r="C1860" t="str">
            <v/>
          </cell>
          <cell r="D1860" t="str">
            <v>SQUEEZE EGGS Medium</v>
          </cell>
          <cell r="E1860" t="str">
            <v>JELLY HAND GRIP Medium</v>
          </cell>
          <cell r="F1860" t="str">
            <v>4*6mm</v>
          </cell>
          <cell r="H1860" t="str">
            <v>PIECE</v>
          </cell>
          <cell r="I1860">
            <v>0.79</v>
          </cell>
          <cell r="J1860">
            <v>0</v>
          </cell>
          <cell r="K1860">
            <v>0</v>
          </cell>
          <cell r="L1860">
            <v>0</v>
          </cell>
          <cell r="M1860" t="str">
            <v>LF</v>
          </cell>
          <cell r="N1860">
            <v>0</v>
          </cell>
          <cell r="O1860">
            <v>0</v>
          </cell>
        </row>
        <row r="1861">
          <cell r="A1861" t="str">
            <v>GYCO</v>
          </cell>
          <cell r="B1861" t="str">
            <v>ST2003</v>
          </cell>
          <cell r="C1861">
            <v>2310</v>
          </cell>
          <cell r="D1861" t="str">
            <v>STEP AEROBIC AVEC PLOTS</v>
          </cell>
          <cell r="E1861" t="str">
            <v>Aerobic step</v>
          </cell>
          <cell r="F1861" t="str">
            <v>with plots</v>
          </cell>
          <cell r="H1861" t="str">
            <v>PIECE</v>
          </cell>
          <cell r="I1861">
            <v>23.34</v>
          </cell>
          <cell r="J1861">
            <v>0</v>
          </cell>
          <cell r="K1861">
            <v>0</v>
          </cell>
          <cell r="L1861">
            <v>0</v>
          </cell>
          <cell r="M1861" t="str">
            <v>LF</v>
          </cell>
          <cell r="N1861">
            <v>9.7902000000000003E-2</v>
          </cell>
          <cell r="O1861">
            <v>10</v>
          </cell>
        </row>
        <row r="1862">
          <cell r="A1862" t="str">
            <v>GYCO</v>
          </cell>
          <cell r="B1862" t="str">
            <v>ST1003</v>
          </cell>
          <cell r="C1862">
            <v>0</v>
          </cell>
          <cell r="D1862" t="str">
            <v xml:space="preserve">Step Club </v>
          </cell>
          <cell r="E1862" t="str">
            <v>Aerobic Step</v>
          </cell>
          <cell r="F1862" t="str">
            <v>90.5L*32.5W*15H</v>
          </cell>
          <cell r="H1862" t="str">
            <v>PIECE</v>
          </cell>
          <cell r="I1862">
            <v>15.54</v>
          </cell>
          <cell r="J1862">
            <v>0</v>
          </cell>
          <cell r="K1862">
            <v>0</v>
          </cell>
          <cell r="L1862">
            <v>0</v>
          </cell>
          <cell r="M1862" t="str">
            <v>LF</v>
          </cell>
          <cell r="N1862">
            <v>0</v>
          </cell>
          <cell r="O1862">
            <v>0</v>
          </cell>
        </row>
        <row r="1863">
          <cell r="A1863" t="str">
            <v>GYCO</v>
          </cell>
          <cell r="B1863" t="str">
            <v>YM2001</v>
          </cell>
          <cell r="C1863">
            <v>0</v>
          </cell>
          <cell r="D1863" t="str">
            <v>NBR Yoga Mat</v>
          </cell>
          <cell r="E1863" t="str">
            <v>NBR Yoga Mat</v>
          </cell>
          <cell r="F1863" t="str">
            <v>173*61*1.0cm</v>
          </cell>
          <cell r="H1863" t="str">
            <v>PIECE</v>
          </cell>
          <cell r="I1863">
            <v>3.4</v>
          </cell>
          <cell r="J1863">
            <v>0</v>
          </cell>
          <cell r="K1863">
            <v>0</v>
          </cell>
          <cell r="L1863">
            <v>0</v>
          </cell>
          <cell r="M1863" t="str">
            <v>LF</v>
          </cell>
          <cell r="N1863">
            <v>0</v>
          </cell>
          <cell r="O1863">
            <v>0</v>
          </cell>
        </row>
        <row r="1864">
          <cell r="A1864" t="str">
            <v>GYCO</v>
          </cell>
          <cell r="B1864" t="str">
            <v>JP1002</v>
          </cell>
          <cell r="C1864">
            <v>1492</v>
          </cell>
          <cell r="D1864" t="str">
            <v>Corde À Sauter</v>
          </cell>
          <cell r="E1864" t="str">
            <v>Speed rope</v>
          </cell>
          <cell r="F1864" t="str">
            <v>275*0.5cm</v>
          </cell>
          <cell r="H1864" t="str">
            <v>PIECE</v>
          </cell>
          <cell r="I1864">
            <v>0.62</v>
          </cell>
          <cell r="J1864">
            <v>0</v>
          </cell>
          <cell r="K1864">
            <v>0</v>
          </cell>
          <cell r="L1864">
            <v>0</v>
          </cell>
          <cell r="M1864" t="str">
            <v>LF</v>
          </cell>
          <cell r="N1864">
            <v>7.1049999999999998E-4</v>
          </cell>
          <cell r="O1864">
            <v>0.16800000000000001</v>
          </cell>
        </row>
        <row r="1865">
          <cell r="A1865" t="str">
            <v>GYCO</v>
          </cell>
          <cell r="B1865" t="str">
            <v>PU2002</v>
          </cell>
          <cell r="C1865">
            <v>2584</v>
          </cell>
          <cell r="D1865" t="str">
            <v>Push Up Bar 2</v>
          </cell>
          <cell r="E1865" t="str">
            <v>PUSH UP Stand</v>
          </cell>
          <cell r="F1865">
            <v>0</v>
          </cell>
          <cell r="H1865" t="str">
            <v>PIECE</v>
          </cell>
          <cell r="I1865">
            <v>3.18</v>
          </cell>
          <cell r="J1865">
            <v>0</v>
          </cell>
          <cell r="K1865">
            <v>0</v>
          </cell>
          <cell r="L1865">
            <v>0</v>
          </cell>
          <cell r="M1865" t="str">
            <v>LF</v>
          </cell>
          <cell r="N1865">
            <v>4.9632000000000001E-3</v>
          </cell>
          <cell r="O1865">
            <v>0.95</v>
          </cell>
        </row>
        <row r="1866">
          <cell r="A1866" t="str">
            <v>GYCO</v>
          </cell>
          <cell r="B1866" t="str">
            <v>AW3002</v>
          </cell>
          <cell r="C1866">
            <v>0</v>
          </cell>
          <cell r="D1866" t="str">
            <v>BANDES LESTÉES LAVABLES 2x0,5</v>
          </cell>
          <cell r="E1866" t="str">
            <v>Adjustable ankle Wrist weight</v>
          </cell>
          <cell r="F1866" t="str">
            <v>0,5kg*2</v>
          </cell>
          <cell r="H1866" t="str">
            <v>PAIRE</v>
          </cell>
          <cell r="I1866">
            <v>3.46</v>
          </cell>
          <cell r="J1866">
            <v>0</v>
          </cell>
          <cell r="K1866">
            <v>0</v>
          </cell>
          <cell r="L1866">
            <v>0</v>
          </cell>
          <cell r="M1866" t="str">
            <v>LF</v>
          </cell>
          <cell r="N1866">
            <v>0</v>
          </cell>
          <cell r="O1866">
            <v>0</v>
          </cell>
        </row>
        <row r="1867">
          <cell r="A1867" t="str">
            <v>GYCO</v>
          </cell>
          <cell r="B1867" t="str">
            <v>AW3002</v>
          </cell>
          <cell r="C1867">
            <v>0</v>
          </cell>
          <cell r="D1867" t="str">
            <v>BANDES LESTÉES LAVABLES 2x1</v>
          </cell>
          <cell r="E1867" t="str">
            <v>Adjustable ankle Wrist weight</v>
          </cell>
          <cell r="F1867" t="str">
            <v>1kg*2</v>
          </cell>
          <cell r="H1867" t="str">
            <v>PAIRE</v>
          </cell>
          <cell r="I1867">
            <v>3.82</v>
          </cell>
          <cell r="J1867">
            <v>0</v>
          </cell>
          <cell r="K1867">
            <v>0</v>
          </cell>
          <cell r="L1867">
            <v>0</v>
          </cell>
          <cell r="M1867" t="str">
            <v>LF</v>
          </cell>
          <cell r="N1867">
            <v>0</v>
          </cell>
          <cell r="O1867">
            <v>0</v>
          </cell>
        </row>
        <row r="1868">
          <cell r="A1868" t="str">
            <v>GYCO</v>
          </cell>
          <cell r="B1868" t="str">
            <v>AW3002</v>
          </cell>
          <cell r="C1868">
            <v>0</v>
          </cell>
          <cell r="D1868" t="str">
            <v>BANDES LESTÉES LAVABLES 2x1,5</v>
          </cell>
          <cell r="E1868" t="str">
            <v>Adjustable ankle Wrist weight</v>
          </cell>
          <cell r="F1868" t="str">
            <v>1.5kg*2</v>
          </cell>
          <cell r="H1868" t="str">
            <v>PAIRE</v>
          </cell>
          <cell r="I1868">
            <v>4.6900000000000004</v>
          </cell>
          <cell r="J1868">
            <v>0</v>
          </cell>
          <cell r="K1868">
            <v>0</v>
          </cell>
          <cell r="L1868">
            <v>0</v>
          </cell>
          <cell r="M1868" t="str">
            <v>LF</v>
          </cell>
          <cell r="N1868">
            <v>0</v>
          </cell>
          <cell r="O1868">
            <v>0</v>
          </cell>
        </row>
        <row r="1869">
          <cell r="A1869" t="str">
            <v>GYCO</v>
          </cell>
          <cell r="B1869" t="str">
            <v>AW3002</v>
          </cell>
          <cell r="C1869">
            <v>0</v>
          </cell>
          <cell r="D1869" t="str">
            <v>BANDES LESTÉES LAVABLES 2x2</v>
          </cell>
          <cell r="E1869" t="str">
            <v>Adjustable ankle Wrist weight</v>
          </cell>
          <cell r="F1869" t="str">
            <v>2kg*2</v>
          </cell>
          <cell r="H1869" t="str">
            <v>PAIRE</v>
          </cell>
          <cell r="I1869">
            <v>5.74</v>
          </cell>
          <cell r="J1869">
            <v>0</v>
          </cell>
          <cell r="K1869">
            <v>0</v>
          </cell>
          <cell r="L1869">
            <v>0</v>
          </cell>
          <cell r="M1869" t="str">
            <v>LF</v>
          </cell>
          <cell r="N1869">
            <v>0</v>
          </cell>
          <cell r="O1869">
            <v>0</v>
          </cell>
        </row>
        <row r="1870">
          <cell r="A1870" t="str">
            <v>GYCO</v>
          </cell>
          <cell r="C1870" t="str">
            <v/>
          </cell>
          <cell r="D1870">
            <v>0</v>
          </cell>
          <cell r="E1870">
            <v>0</v>
          </cell>
          <cell r="F1870">
            <v>0</v>
          </cell>
          <cell r="J1870">
            <v>0</v>
          </cell>
          <cell r="K1870">
            <v>0</v>
          </cell>
          <cell r="L1870">
            <v>0</v>
          </cell>
          <cell r="M1870" t="str">
            <v>LF</v>
          </cell>
          <cell r="N1870">
            <v>0</v>
          </cell>
          <cell r="O1870">
            <v>0</v>
          </cell>
        </row>
        <row r="1871">
          <cell r="A1871" t="str">
            <v>GYCO</v>
          </cell>
          <cell r="C1871" t="str">
            <v/>
          </cell>
          <cell r="D1871">
            <v>0</v>
          </cell>
          <cell r="E1871">
            <v>0</v>
          </cell>
          <cell r="F1871">
            <v>0</v>
          </cell>
          <cell r="J1871">
            <v>0</v>
          </cell>
          <cell r="K1871">
            <v>0</v>
          </cell>
          <cell r="L1871">
            <v>0</v>
          </cell>
          <cell r="M1871" t="str">
            <v>LF</v>
          </cell>
          <cell r="N1871">
            <v>0</v>
          </cell>
          <cell r="O1871">
            <v>0</v>
          </cell>
        </row>
        <row r="1872">
          <cell r="A1872" t="str">
            <v>GYCO</v>
          </cell>
          <cell r="C1872" t="str">
            <v/>
          </cell>
          <cell r="D1872">
            <v>0</v>
          </cell>
          <cell r="E1872">
            <v>0</v>
          </cell>
          <cell r="F1872">
            <v>0</v>
          </cell>
          <cell r="J1872">
            <v>0</v>
          </cell>
          <cell r="K1872">
            <v>0</v>
          </cell>
          <cell r="L1872">
            <v>0</v>
          </cell>
          <cell r="M1872" t="str">
            <v>LF</v>
          </cell>
          <cell r="N1872">
            <v>0</v>
          </cell>
          <cell r="O1872">
            <v>0</v>
          </cell>
        </row>
        <row r="1873">
          <cell r="A1873" t="str">
            <v>GYCO</v>
          </cell>
          <cell r="C1873" t="str">
            <v/>
          </cell>
          <cell r="D1873">
            <v>0</v>
          </cell>
          <cell r="E1873">
            <v>0</v>
          </cell>
          <cell r="F1873">
            <v>0</v>
          </cell>
          <cell r="J1873">
            <v>0</v>
          </cell>
          <cell r="K1873">
            <v>0</v>
          </cell>
          <cell r="L1873">
            <v>0</v>
          </cell>
          <cell r="M1873" t="str">
            <v>LF</v>
          </cell>
          <cell r="N1873">
            <v>0</v>
          </cell>
          <cell r="O1873">
            <v>0</v>
          </cell>
        </row>
        <row r="1874">
          <cell r="A1874" t="str">
            <v>GYCO</v>
          </cell>
          <cell r="C1874" t="str">
            <v/>
          </cell>
          <cell r="D1874">
            <v>0</v>
          </cell>
          <cell r="E1874">
            <v>0</v>
          </cell>
          <cell r="F1874">
            <v>0</v>
          </cell>
          <cell r="J1874">
            <v>0</v>
          </cell>
          <cell r="K1874">
            <v>0</v>
          </cell>
          <cell r="L1874">
            <v>0</v>
          </cell>
          <cell r="M1874" t="str">
            <v>LF</v>
          </cell>
          <cell r="N1874">
            <v>0</v>
          </cell>
          <cell r="O1874">
            <v>0</v>
          </cell>
        </row>
        <row r="1875">
          <cell r="A1875" t="str">
            <v>GYCO</v>
          </cell>
          <cell r="C1875" t="str">
            <v/>
          </cell>
          <cell r="D1875">
            <v>0</v>
          </cell>
          <cell r="E1875">
            <v>0</v>
          </cell>
          <cell r="F1875">
            <v>0</v>
          </cell>
          <cell r="J1875">
            <v>0</v>
          </cell>
          <cell r="K1875">
            <v>0</v>
          </cell>
          <cell r="L1875">
            <v>0</v>
          </cell>
          <cell r="M1875" t="str">
            <v>LF</v>
          </cell>
          <cell r="N1875">
            <v>0</v>
          </cell>
          <cell r="O1875">
            <v>0</v>
          </cell>
        </row>
        <row r="1876">
          <cell r="A1876" t="str">
            <v>GYCO</v>
          </cell>
          <cell r="C1876" t="str">
            <v/>
          </cell>
          <cell r="D1876">
            <v>0</v>
          </cell>
          <cell r="E1876">
            <v>0</v>
          </cell>
          <cell r="F1876">
            <v>0</v>
          </cell>
          <cell r="J1876">
            <v>0</v>
          </cell>
          <cell r="K1876">
            <v>0</v>
          </cell>
          <cell r="L1876">
            <v>0</v>
          </cell>
          <cell r="M1876" t="str">
            <v>LF</v>
          </cell>
          <cell r="N1876">
            <v>0</v>
          </cell>
          <cell r="O1876">
            <v>0</v>
          </cell>
        </row>
        <row r="1877">
          <cell r="A1877" t="str">
            <v>GYCO</v>
          </cell>
          <cell r="C1877" t="str">
            <v/>
          </cell>
          <cell r="D1877">
            <v>0</v>
          </cell>
          <cell r="E1877">
            <v>0</v>
          </cell>
          <cell r="F1877">
            <v>0</v>
          </cell>
          <cell r="J1877">
            <v>0</v>
          </cell>
          <cell r="K1877">
            <v>0</v>
          </cell>
          <cell r="L1877">
            <v>0</v>
          </cell>
          <cell r="M1877" t="str">
            <v>LF</v>
          </cell>
          <cell r="N1877">
            <v>0</v>
          </cell>
          <cell r="O1877">
            <v>0</v>
          </cell>
        </row>
        <row r="1878">
          <cell r="A1878" t="str">
            <v>GYCO</v>
          </cell>
          <cell r="C1878" t="str">
            <v/>
          </cell>
          <cell r="D1878">
            <v>0</v>
          </cell>
          <cell r="E1878">
            <v>0</v>
          </cell>
          <cell r="F1878">
            <v>0</v>
          </cell>
          <cell r="J1878">
            <v>0</v>
          </cell>
          <cell r="K1878">
            <v>0</v>
          </cell>
          <cell r="L1878">
            <v>0</v>
          </cell>
          <cell r="M1878" t="str">
            <v>LF</v>
          </cell>
          <cell r="N1878">
            <v>0</v>
          </cell>
          <cell r="O1878">
            <v>0</v>
          </cell>
        </row>
        <row r="1879">
          <cell r="A1879" t="str">
            <v>GYCO</v>
          </cell>
          <cell r="C1879" t="str">
            <v/>
          </cell>
          <cell r="D1879">
            <v>0</v>
          </cell>
          <cell r="E1879">
            <v>0</v>
          </cell>
          <cell r="F1879">
            <v>0</v>
          </cell>
          <cell r="J1879">
            <v>0</v>
          </cell>
          <cell r="K1879">
            <v>0</v>
          </cell>
          <cell r="L1879">
            <v>0</v>
          </cell>
          <cell r="M1879" t="str">
            <v>LF</v>
          </cell>
          <cell r="N1879">
            <v>0</v>
          </cell>
          <cell r="O1879">
            <v>0</v>
          </cell>
        </row>
        <row r="1880">
          <cell r="A1880" t="str">
            <v>GYCO</v>
          </cell>
          <cell r="C1880" t="str">
            <v/>
          </cell>
          <cell r="D1880">
            <v>0</v>
          </cell>
          <cell r="E1880">
            <v>0</v>
          </cell>
          <cell r="F1880">
            <v>0</v>
          </cell>
          <cell r="J1880">
            <v>0</v>
          </cell>
          <cell r="K1880">
            <v>0</v>
          </cell>
          <cell r="L1880">
            <v>0</v>
          </cell>
          <cell r="M1880" t="str">
            <v>LF</v>
          </cell>
          <cell r="N1880">
            <v>0</v>
          </cell>
          <cell r="O1880">
            <v>0</v>
          </cell>
        </row>
        <row r="1881">
          <cell r="A1881" t="str">
            <v>GYCO</v>
          </cell>
          <cell r="C1881" t="str">
            <v/>
          </cell>
          <cell r="D1881">
            <v>0</v>
          </cell>
          <cell r="E1881">
            <v>0</v>
          </cell>
          <cell r="F1881">
            <v>0</v>
          </cell>
          <cell r="J1881">
            <v>0</v>
          </cell>
          <cell r="K1881">
            <v>0</v>
          </cell>
          <cell r="L1881">
            <v>0</v>
          </cell>
          <cell r="M1881" t="str">
            <v>LF</v>
          </cell>
          <cell r="N1881">
            <v>0</v>
          </cell>
          <cell r="O1881">
            <v>0</v>
          </cell>
        </row>
        <row r="1882">
          <cell r="A1882" t="str">
            <v>GYCO</v>
          </cell>
          <cell r="C1882" t="str">
            <v/>
          </cell>
          <cell r="D1882">
            <v>0</v>
          </cell>
          <cell r="E1882">
            <v>0</v>
          </cell>
          <cell r="F1882">
            <v>0</v>
          </cell>
          <cell r="J1882">
            <v>0</v>
          </cell>
          <cell r="K1882">
            <v>0</v>
          </cell>
          <cell r="L1882">
            <v>0</v>
          </cell>
          <cell r="M1882" t="str">
            <v>LF</v>
          </cell>
          <cell r="N1882">
            <v>0</v>
          </cell>
          <cell r="O1882">
            <v>0</v>
          </cell>
        </row>
        <row r="1883">
          <cell r="A1883" t="str">
            <v>GYCO</v>
          </cell>
          <cell r="C1883" t="str">
            <v/>
          </cell>
          <cell r="D1883">
            <v>0</v>
          </cell>
          <cell r="E1883">
            <v>0</v>
          </cell>
          <cell r="F1883">
            <v>0</v>
          </cell>
          <cell r="J1883">
            <v>0</v>
          </cell>
          <cell r="K1883">
            <v>0</v>
          </cell>
          <cell r="L1883">
            <v>0</v>
          </cell>
          <cell r="M1883" t="str">
            <v>LF</v>
          </cell>
          <cell r="N1883">
            <v>0</v>
          </cell>
          <cell r="O1883">
            <v>0</v>
          </cell>
        </row>
        <row r="1884">
          <cell r="A1884" t="str">
            <v>GYCO</v>
          </cell>
          <cell r="C1884" t="str">
            <v/>
          </cell>
          <cell r="D1884">
            <v>0</v>
          </cell>
          <cell r="E1884">
            <v>0</v>
          </cell>
          <cell r="F1884">
            <v>0</v>
          </cell>
          <cell r="J1884">
            <v>0</v>
          </cell>
          <cell r="K1884">
            <v>0</v>
          </cell>
          <cell r="L1884">
            <v>0</v>
          </cell>
          <cell r="M1884" t="str">
            <v>LF</v>
          </cell>
          <cell r="N1884">
            <v>0</v>
          </cell>
          <cell r="O1884">
            <v>0</v>
          </cell>
        </row>
        <row r="1885">
          <cell r="A1885" t="str">
            <v>GYCO</v>
          </cell>
          <cell r="B1885" t="str">
            <v>LF</v>
          </cell>
          <cell r="C1885" t="str">
            <v/>
          </cell>
          <cell r="D1885" t="str">
            <v>TOTAL GYCO</v>
          </cell>
          <cell r="E1885" t="str">
            <v>Del.Date:</v>
          </cell>
          <cell r="F1885">
            <v>0</v>
          </cell>
          <cell r="I1885" t="str">
            <v>TOTAL</v>
          </cell>
          <cell r="J1885">
            <v>0</v>
          </cell>
          <cell r="K1885">
            <v>0</v>
          </cell>
          <cell r="L1885">
            <v>0</v>
          </cell>
          <cell r="M1885" t="str">
            <v>LF</v>
          </cell>
          <cell r="N1885">
            <v>0</v>
          </cell>
          <cell r="O1885">
            <v>0</v>
          </cell>
        </row>
        <row r="1886">
          <cell r="A1886" t="str">
            <v>LION FITNESS</v>
          </cell>
          <cell r="B1886" t="str">
            <v>LI-BRG15</v>
          </cell>
          <cell r="C1886">
            <v>1491</v>
          </cell>
          <cell r="D1886" t="str">
            <v>1 - Corde de tirage</v>
          </cell>
          <cell r="E1886" t="str">
            <v>Machine Accessories 1</v>
          </cell>
          <cell r="F1886" t="str">
            <v>（24")</v>
          </cell>
          <cell r="H1886" t="str">
            <v>PIECE</v>
          </cell>
          <cell r="I1886">
            <v>3.81</v>
          </cell>
          <cell r="J1886">
            <v>0</v>
          </cell>
          <cell r="K1886">
            <v>0</v>
          </cell>
          <cell r="L1886">
            <v>0</v>
          </cell>
          <cell r="M1886" t="str">
            <v>LF</v>
          </cell>
          <cell r="N1886">
            <v>4.5794920634920598E-3</v>
          </cell>
          <cell r="O1886">
            <v>2.9365079365079363</v>
          </cell>
        </row>
        <row r="1887">
          <cell r="A1887" t="str">
            <v>LION FITNESS</v>
          </cell>
          <cell r="B1887" t="str">
            <v>LI-BRG02</v>
          </cell>
          <cell r="C1887">
            <v>1456</v>
          </cell>
          <cell r="D1887" t="str">
            <v>10 - Barre droite de tirage dorsal</v>
          </cell>
          <cell r="E1887" t="str">
            <v>10 - Barre droite de tirage dorsal</v>
          </cell>
          <cell r="F1887" t="str">
            <v>(48",PU)</v>
          </cell>
          <cell r="H1887" t="str">
            <v>PIECE</v>
          </cell>
          <cell r="I1887">
            <v>15.09</v>
          </cell>
          <cell r="J1887">
            <v>0</v>
          </cell>
          <cell r="K1887">
            <v>0</v>
          </cell>
          <cell r="L1887">
            <v>0</v>
          </cell>
          <cell r="M1887" t="str">
            <v>LF</v>
          </cell>
          <cell r="N1887">
            <v>1.0863360000000001E-2</v>
          </cell>
          <cell r="O1887">
            <v>5.7333333333333334</v>
          </cell>
        </row>
        <row r="1888">
          <cell r="A1888" t="str">
            <v>LION FITNESS</v>
          </cell>
          <cell r="B1888" t="str">
            <v>LI-BRG12</v>
          </cell>
          <cell r="C1888">
            <v>1518</v>
          </cell>
          <cell r="D1888" t="str">
            <v>2 - TRIANGLE DE TIRAGE AVEC POIGNEES</v>
          </cell>
          <cell r="E1888" t="str">
            <v>2 - REVOLVING LOW PULLEY BAR</v>
          </cell>
          <cell r="F1888">
            <v>0</v>
          </cell>
          <cell r="H1888" t="str">
            <v>PIECE</v>
          </cell>
          <cell r="I1888">
            <v>8.74</v>
          </cell>
          <cell r="J1888">
            <v>0</v>
          </cell>
          <cell r="K1888">
            <v>0</v>
          </cell>
          <cell r="L1888">
            <v>0</v>
          </cell>
          <cell r="M1888" t="str">
            <v>LF</v>
          </cell>
          <cell r="N1888">
            <v>4.5794920634920598E-3</v>
          </cell>
          <cell r="O1888">
            <v>2.9365079365079363</v>
          </cell>
        </row>
        <row r="1889">
          <cell r="A1889" t="str">
            <v>LION FITNESS</v>
          </cell>
          <cell r="B1889" t="str">
            <v>LI-BRG10</v>
          </cell>
          <cell r="C1889">
            <v>1686</v>
          </cell>
          <cell r="D1889" t="str">
            <v>3 - POIGNEE DE TIRAGE</v>
          </cell>
          <cell r="E1889" t="str">
            <v>3 - SINGLE GRIP HANDLE</v>
          </cell>
          <cell r="F1889">
            <v>0</v>
          </cell>
          <cell r="H1889" t="str">
            <v>PIECE</v>
          </cell>
          <cell r="I1889">
            <v>5.24</v>
          </cell>
          <cell r="J1889">
            <v>0</v>
          </cell>
          <cell r="K1889">
            <v>0</v>
          </cell>
          <cell r="L1889">
            <v>0</v>
          </cell>
          <cell r="M1889" t="str">
            <v>LF</v>
          </cell>
          <cell r="N1889">
            <v>1.0863360000000001E-2</v>
          </cell>
          <cell r="O1889">
            <v>5.7333333333333334</v>
          </cell>
        </row>
        <row r="1890">
          <cell r="A1890" t="str">
            <v>LION FITNESS</v>
          </cell>
          <cell r="B1890" t="str">
            <v>LI-BRG06</v>
          </cell>
          <cell r="C1890">
            <v>1459</v>
          </cell>
          <cell r="D1890" t="str">
            <v>4 - BARRE ROWING DE TIRAGE DORSAL</v>
          </cell>
          <cell r="E1890" t="str">
            <v>4 - LAT BAR</v>
          </cell>
          <cell r="F1890" t="str">
            <v>(28",PU)</v>
          </cell>
          <cell r="H1890" t="str">
            <v>PIECE</v>
          </cell>
          <cell r="I1890">
            <v>13.98</v>
          </cell>
          <cell r="J1890">
            <v>0</v>
          </cell>
          <cell r="K1890">
            <v>0</v>
          </cell>
          <cell r="L1890">
            <v>0</v>
          </cell>
          <cell r="M1890" t="str">
            <v>LF</v>
          </cell>
          <cell r="N1890">
            <v>1.0863360000000001E-2</v>
          </cell>
          <cell r="O1890">
            <v>5.7333333333333334</v>
          </cell>
        </row>
        <row r="1891">
          <cell r="A1891" t="str">
            <v>LION FITNESS</v>
          </cell>
          <cell r="B1891" t="str">
            <v>LI-BRG01</v>
          </cell>
          <cell r="C1891">
            <v>1457</v>
          </cell>
          <cell r="D1891" t="str">
            <v xml:space="preserve">5 - Barre Rowing Biceps Triceps </v>
          </cell>
          <cell r="E1891" t="str">
            <v xml:space="preserve">5 - Barre Rowing Biceps Triceps </v>
          </cell>
          <cell r="F1891" t="str">
            <v>(20",PU)</v>
          </cell>
          <cell r="H1891" t="str">
            <v>PIECE</v>
          </cell>
          <cell r="I1891">
            <v>7.63</v>
          </cell>
          <cell r="J1891">
            <v>0</v>
          </cell>
          <cell r="K1891">
            <v>0</v>
          </cell>
          <cell r="L1891">
            <v>0</v>
          </cell>
          <cell r="M1891" t="str">
            <v>LF</v>
          </cell>
          <cell r="N1891">
            <v>1.0863360000000001E-2</v>
          </cell>
          <cell r="O1891">
            <v>5.7333333333333334</v>
          </cell>
        </row>
        <row r="1892">
          <cell r="A1892" t="str">
            <v>LION FITNESS</v>
          </cell>
          <cell r="B1892" t="str">
            <v>LI-BRG05</v>
          </cell>
          <cell r="C1892">
            <v>1520</v>
          </cell>
          <cell r="D1892" t="str">
            <v>6 - DOUBLE POIGNEES DE TIRAGE BICEPS-TRICEPS</v>
          </cell>
          <cell r="E1892" t="str">
            <v>6 - MULTI PURPOSE V-BAR</v>
          </cell>
          <cell r="F1892">
            <v>0</v>
          </cell>
          <cell r="H1892" t="str">
            <v>PIECE</v>
          </cell>
          <cell r="I1892">
            <v>11.28</v>
          </cell>
          <cell r="J1892">
            <v>0</v>
          </cell>
          <cell r="K1892">
            <v>0</v>
          </cell>
          <cell r="L1892">
            <v>0</v>
          </cell>
          <cell r="M1892" t="str">
            <v>LF</v>
          </cell>
          <cell r="N1892">
            <v>4.5794920634920633E-3</v>
          </cell>
          <cell r="O1892">
            <v>2.9365079365079363</v>
          </cell>
        </row>
        <row r="1893">
          <cell r="A1893" t="str">
            <v>LION FITNESS</v>
          </cell>
          <cell r="B1893" t="str">
            <v>LI-BRG04</v>
          </cell>
          <cell r="C1893">
            <v>1519</v>
          </cell>
          <cell r="D1893" t="str">
            <v>7 - BARRE DE TRICEPS EN V</v>
          </cell>
          <cell r="E1893" t="str">
            <v>7 - REVOLVING PRESS DOWN BAR</v>
          </cell>
          <cell r="F1893">
            <v>0</v>
          </cell>
          <cell r="H1893" t="str">
            <v>PIECE</v>
          </cell>
          <cell r="I1893">
            <v>10.32</v>
          </cell>
          <cell r="J1893">
            <v>0</v>
          </cell>
          <cell r="K1893">
            <v>0</v>
          </cell>
          <cell r="L1893">
            <v>0</v>
          </cell>
          <cell r="M1893" t="str">
            <v>LF</v>
          </cell>
          <cell r="N1893">
            <v>4.5794920634920633E-3</v>
          </cell>
          <cell r="O1893">
            <v>2.9365079365079363</v>
          </cell>
        </row>
        <row r="1894">
          <cell r="A1894" t="str">
            <v>LION FITNESS</v>
          </cell>
          <cell r="B1894" t="str">
            <v>LI-BRG03</v>
          </cell>
          <cell r="C1894">
            <v>1521</v>
          </cell>
          <cell r="D1894" t="str">
            <v>8 - DOUBLE POIGNEE ROWING DE TIRAGE DORSAL</v>
          </cell>
          <cell r="E1894" t="str">
            <v>8 - MACHINE ACCESSORIES</v>
          </cell>
          <cell r="F1894">
            <v>0</v>
          </cell>
          <cell r="H1894" t="str">
            <v>PIECE</v>
          </cell>
          <cell r="I1894">
            <v>13.51</v>
          </cell>
          <cell r="J1894">
            <v>0</v>
          </cell>
          <cell r="K1894">
            <v>0</v>
          </cell>
          <cell r="L1894">
            <v>0</v>
          </cell>
          <cell r="M1894" t="str">
            <v>LF</v>
          </cell>
          <cell r="N1894">
            <v>4.5794920634920633E-3</v>
          </cell>
          <cell r="O1894">
            <v>2.9365079365079363</v>
          </cell>
        </row>
        <row r="1895">
          <cell r="A1895" t="str">
            <v>LION FITNESS</v>
          </cell>
          <cell r="B1895" t="str">
            <v>LI-BRG09</v>
          </cell>
          <cell r="C1895">
            <v>1517</v>
          </cell>
          <cell r="D1895" t="str">
            <v>9 - Triangle de tirage</v>
          </cell>
          <cell r="E1895" t="str">
            <v>Machine Accessories 9</v>
          </cell>
          <cell r="F1895">
            <v>0</v>
          </cell>
          <cell r="H1895" t="str">
            <v>PIECE</v>
          </cell>
          <cell r="I1895">
            <v>8.89</v>
          </cell>
          <cell r="J1895">
            <v>0</v>
          </cell>
          <cell r="K1895">
            <v>0</v>
          </cell>
          <cell r="L1895">
            <v>0</v>
          </cell>
          <cell r="M1895" t="str">
            <v>LF</v>
          </cell>
          <cell r="N1895">
            <v>1.0863360000000001E-2</v>
          </cell>
          <cell r="O1895">
            <v>5.7333333333333334</v>
          </cell>
        </row>
        <row r="1896">
          <cell r="A1896" t="str">
            <v>LION FITNESS</v>
          </cell>
          <cell r="B1896" t="str">
            <v>LI-ABW02</v>
          </cell>
          <cell r="C1896">
            <v>1725</v>
          </cell>
          <cell r="D1896" t="str">
            <v>Ab Wheel</v>
          </cell>
          <cell r="E1896" t="str">
            <v>Exercice Wheel</v>
          </cell>
          <cell r="F1896">
            <v>0</v>
          </cell>
          <cell r="H1896" t="str">
            <v>PIECE</v>
          </cell>
          <cell r="I1896">
            <v>2.13</v>
          </cell>
          <cell r="J1896">
            <v>0</v>
          </cell>
          <cell r="K1896">
            <v>0</v>
          </cell>
          <cell r="L1896">
            <v>0</v>
          </cell>
          <cell r="M1896" t="str">
            <v>LF</v>
          </cell>
          <cell r="N1896">
            <v>2.6491500000000003E-3</v>
          </cell>
          <cell r="O1896">
            <v>0.6</v>
          </cell>
        </row>
        <row r="1897">
          <cell r="A1897" t="str">
            <v>LION FITNESS</v>
          </cell>
          <cell r="B1897" t="str">
            <v>LI-CAM</v>
          </cell>
          <cell r="C1897">
            <v>2980</v>
          </cell>
          <cell r="D1897" t="str">
            <v>AB-MAT</v>
          </cell>
          <cell r="E1897" t="str">
            <v>AB-MAT</v>
          </cell>
          <cell r="F1897" t="str">
            <v>(material：PU)</v>
          </cell>
          <cell r="H1897" t="str">
            <v>PIECE</v>
          </cell>
          <cell r="I1897">
            <v>3.82</v>
          </cell>
          <cell r="J1897">
            <v>0</v>
          </cell>
          <cell r="K1897">
            <v>0</v>
          </cell>
          <cell r="L1897">
            <v>0</v>
          </cell>
          <cell r="M1897" t="str">
            <v>LF</v>
          </cell>
          <cell r="N1897">
            <v>9.5759999999999994E-3</v>
          </cell>
          <cell r="O1897">
            <v>1.2</v>
          </cell>
        </row>
        <row r="1898">
          <cell r="A1898" t="str">
            <v>LION FITNESS</v>
          </cell>
          <cell r="B1898" t="str">
            <v>LI-CGR02</v>
          </cell>
          <cell r="C1898">
            <v>2341</v>
          </cell>
          <cell r="D1898" t="str">
            <v>ANNEAUX DE SUSPENSION</v>
          </cell>
          <cell r="E1898" t="str">
            <v>WOODEN RING</v>
          </cell>
          <cell r="F1898" t="str">
            <v>（material：birch，ring dia.32CM）</v>
          </cell>
          <cell r="H1898" t="str">
            <v>PAIRE</v>
          </cell>
          <cell r="I1898">
            <v>15.95</v>
          </cell>
          <cell r="J1898">
            <v>0</v>
          </cell>
          <cell r="K1898">
            <v>0</v>
          </cell>
          <cell r="L1898">
            <v>0</v>
          </cell>
          <cell r="M1898" t="str">
            <v>LF</v>
          </cell>
          <cell r="N1898">
            <v>5.0543999999999997E-3</v>
          </cell>
          <cell r="O1898">
            <v>1.5</v>
          </cell>
        </row>
        <row r="1899">
          <cell r="A1899" t="str">
            <v>LION FITNESS</v>
          </cell>
          <cell r="B1899" t="str">
            <v>LI-COC01</v>
          </cell>
          <cell r="C1899">
            <v>2363</v>
          </cell>
          <cell r="D1899" t="str">
            <v>BAGUES STOP DISQUES</v>
          </cell>
          <cell r="E1899" t="str">
            <v>RING FOR OLYMPIC BARS</v>
          </cell>
          <cell r="F1899">
            <v>0</v>
          </cell>
          <cell r="H1899" t="str">
            <v>PAIRE</v>
          </cell>
          <cell r="I1899">
            <v>4.1399999999999997</v>
          </cell>
          <cell r="J1899">
            <v>0</v>
          </cell>
          <cell r="K1899">
            <v>0</v>
          </cell>
          <cell r="L1899">
            <v>0</v>
          </cell>
          <cell r="M1899" t="str">
            <v>LF</v>
          </cell>
          <cell r="N1899">
            <v>8.3951999999999996E-4</v>
          </cell>
          <cell r="O1899">
            <v>0.38</v>
          </cell>
        </row>
        <row r="1900">
          <cell r="A1900" t="str">
            <v>LION FITNESS</v>
          </cell>
          <cell r="B1900" t="str">
            <v>LI-COC02</v>
          </cell>
          <cell r="C1900">
            <v>0</v>
          </cell>
          <cell r="D1900" t="str">
            <v>BAGUES STOP DISQUES 2</v>
          </cell>
          <cell r="E1900" t="str">
            <v>RING FOR OLYMPIC BARS 2</v>
          </cell>
          <cell r="F1900">
            <v>0</v>
          </cell>
          <cell r="H1900" t="str">
            <v>PAIRE</v>
          </cell>
          <cell r="I1900">
            <v>3.68</v>
          </cell>
          <cell r="J1900">
            <v>0</v>
          </cell>
          <cell r="K1900">
            <v>0</v>
          </cell>
          <cell r="L1900">
            <v>0</v>
          </cell>
          <cell r="M1900" t="str">
            <v>LF</v>
          </cell>
          <cell r="N1900">
            <v>0</v>
          </cell>
          <cell r="O1900">
            <v>0</v>
          </cell>
        </row>
        <row r="1901">
          <cell r="A1901" t="str">
            <v>LION FITNESS</v>
          </cell>
          <cell r="B1901" t="str">
            <v>LI-BBD02</v>
          </cell>
          <cell r="C1901">
            <v>0</v>
          </cell>
          <cell r="D1901" t="str">
            <v>Balance Board</v>
          </cell>
          <cell r="E1901" t="str">
            <v>Balance Board</v>
          </cell>
          <cell r="F1901" t="str">
            <v>ø39CM</v>
          </cell>
          <cell r="H1901" t="str">
            <v>PIECE</v>
          </cell>
          <cell r="I1901">
            <v>3.09</v>
          </cell>
          <cell r="J1901">
            <v>0</v>
          </cell>
          <cell r="K1901">
            <v>0</v>
          </cell>
          <cell r="L1901">
            <v>0</v>
          </cell>
          <cell r="M1901" t="str">
            <v>LF</v>
          </cell>
          <cell r="N1901">
            <v>0</v>
          </cell>
          <cell r="O1901">
            <v>0</v>
          </cell>
        </row>
        <row r="1902">
          <cell r="A1902" t="str">
            <v>LION FITNESS</v>
          </cell>
          <cell r="B1902" t="str">
            <v>LI-CMGB02</v>
          </cell>
          <cell r="C1902">
            <v>0</v>
          </cell>
          <cell r="D1902" t="str">
            <v>Balles hérissons 7cm</v>
          </cell>
          <cell r="E1902" t="str">
            <v>Massage Ball</v>
          </cell>
          <cell r="F1902" t="str">
            <v>7CM-50g</v>
          </cell>
          <cell r="H1902" t="str">
            <v>PIECE</v>
          </cell>
          <cell r="I1902">
            <v>0.47</v>
          </cell>
          <cell r="J1902">
            <v>0</v>
          </cell>
          <cell r="K1902">
            <v>0</v>
          </cell>
          <cell r="L1902">
            <v>0</v>
          </cell>
          <cell r="M1902" t="str">
            <v>LF</v>
          </cell>
          <cell r="N1902">
            <v>0</v>
          </cell>
          <cell r="O1902">
            <v>0</v>
          </cell>
        </row>
        <row r="1903">
          <cell r="A1903" t="str">
            <v>LION FITNESS</v>
          </cell>
          <cell r="B1903" t="str">
            <v>LI-CMGB02</v>
          </cell>
          <cell r="C1903">
            <v>1438</v>
          </cell>
          <cell r="D1903" t="str">
            <v>Balles hérissons 8cm</v>
          </cell>
          <cell r="E1903" t="str">
            <v>Massage Ball</v>
          </cell>
          <cell r="F1903" t="str">
            <v>8CM-80g</v>
          </cell>
          <cell r="H1903" t="str">
            <v>PIECE</v>
          </cell>
          <cell r="I1903">
            <v>0.53</v>
          </cell>
          <cell r="J1903">
            <v>0</v>
          </cell>
          <cell r="K1903">
            <v>0</v>
          </cell>
          <cell r="L1903">
            <v>0</v>
          </cell>
          <cell r="M1903" t="str">
            <v>LF</v>
          </cell>
          <cell r="N1903">
            <v>6.1739999999999994E-4</v>
          </cell>
          <cell r="O1903">
            <v>0.08</v>
          </cell>
        </row>
        <row r="1904">
          <cell r="A1904" t="str">
            <v>LION FITNESS</v>
          </cell>
          <cell r="B1904" t="str">
            <v>LI-WBL</v>
          </cell>
          <cell r="C1904">
            <v>1439</v>
          </cell>
          <cell r="D1904" t="str">
            <v>BALLES LESTEES 0,5KG BLEU</v>
          </cell>
          <cell r="E1904" t="str">
            <v>WEIGHTED BALL 0,5Kgs BLUE</v>
          </cell>
          <cell r="F1904">
            <v>0</v>
          </cell>
          <cell r="H1904" t="str">
            <v>PIECE</v>
          </cell>
          <cell r="I1904">
            <v>0.78</v>
          </cell>
          <cell r="J1904">
            <v>0</v>
          </cell>
          <cell r="K1904">
            <v>0</v>
          </cell>
          <cell r="L1904">
            <v>0</v>
          </cell>
          <cell r="M1904" t="str">
            <v>LF</v>
          </cell>
          <cell r="N1904">
            <v>7.4879999999999999E-3</v>
          </cell>
          <cell r="O1904">
            <v>0.53</v>
          </cell>
        </row>
        <row r="1905">
          <cell r="A1905" t="str">
            <v>LION FITNESS</v>
          </cell>
          <cell r="B1905" t="str">
            <v>LI-WBL</v>
          </cell>
          <cell r="C1905" t="str">
            <v/>
          </cell>
          <cell r="D1905" t="str">
            <v xml:space="preserve">BALLES LESTEES 0,5KG GRIS </v>
          </cell>
          <cell r="E1905" t="str">
            <v>WEIGHTED BALL 0,5Kgs GREY</v>
          </cell>
          <cell r="F1905">
            <v>0</v>
          </cell>
          <cell r="H1905" t="str">
            <v>PIECE</v>
          </cell>
          <cell r="I1905">
            <v>0.78</v>
          </cell>
          <cell r="J1905">
            <v>0</v>
          </cell>
          <cell r="K1905">
            <v>0</v>
          </cell>
          <cell r="L1905">
            <v>0</v>
          </cell>
          <cell r="M1905" t="str">
            <v>LF</v>
          </cell>
          <cell r="N1905">
            <v>0</v>
          </cell>
          <cell r="O1905">
            <v>0</v>
          </cell>
        </row>
        <row r="1906">
          <cell r="A1906" t="str">
            <v>LION FITNESS</v>
          </cell>
          <cell r="B1906" t="str">
            <v>LI-WBL</v>
          </cell>
          <cell r="C1906">
            <v>1440</v>
          </cell>
          <cell r="D1906" t="str">
            <v xml:space="preserve">BALLES LESTEES 1,5KG BLEU </v>
          </cell>
          <cell r="E1906" t="str">
            <v>WEIGHTED BALL 1,5Kgs BLUE</v>
          </cell>
          <cell r="F1906">
            <v>0</v>
          </cell>
          <cell r="H1906" t="str">
            <v>PIECE</v>
          </cell>
          <cell r="I1906">
            <v>0.86</v>
          </cell>
          <cell r="J1906">
            <v>0</v>
          </cell>
          <cell r="K1906">
            <v>0</v>
          </cell>
          <cell r="L1906">
            <v>0</v>
          </cell>
          <cell r="M1906" t="str">
            <v>LF</v>
          </cell>
          <cell r="N1906">
            <v>8.1599999999999989E-3</v>
          </cell>
          <cell r="O1906">
            <v>3.166666666666667</v>
          </cell>
        </row>
        <row r="1907">
          <cell r="A1907" t="str">
            <v>LION FITNESS</v>
          </cell>
          <cell r="B1907" t="str">
            <v>LI-WBL</v>
          </cell>
          <cell r="C1907" t="str">
            <v/>
          </cell>
          <cell r="D1907" t="str">
            <v>BALLES LESTEES 1,5KG GRIS</v>
          </cell>
          <cell r="E1907" t="str">
            <v>WEIGHTED BALL 1,5Kgs GREY</v>
          </cell>
          <cell r="F1907">
            <v>0</v>
          </cell>
          <cell r="H1907" t="str">
            <v>PIECE</v>
          </cell>
          <cell r="I1907">
            <v>0.86</v>
          </cell>
          <cell r="J1907">
            <v>0</v>
          </cell>
          <cell r="K1907">
            <v>0</v>
          </cell>
          <cell r="L1907">
            <v>0</v>
          </cell>
          <cell r="M1907" t="str">
            <v>LF</v>
          </cell>
          <cell r="N1907">
            <v>0</v>
          </cell>
          <cell r="O1907">
            <v>0</v>
          </cell>
        </row>
        <row r="1908">
          <cell r="A1908" t="str">
            <v>LION FITNESS</v>
          </cell>
          <cell r="B1908" t="str">
            <v>LI-WBL</v>
          </cell>
          <cell r="C1908">
            <v>1441</v>
          </cell>
          <cell r="D1908" t="str">
            <v>BALLES LESTEES 1KG BLEU</v>
          </cell>
          <cell r="E1908" t="str">
            <v>WEIGHTED BALL 1Kg BLUE</v>
          </cell>
          <cell r="F1908">
            <v>0</v>
          </cell>
          <cell r="H1908" t="str">
            <v>PIECE</v>
          </cell>
          <cell r="I1908">
            <v>0.83</v>
          </cell>
          <cell r="J1908">
            <v>0</v>
          </cell>
          <cell r="K1908">
            <v>0</v>
          </cell>
          <cell r="L1908">
            <v>0</v>
          </cell>
          <cell r="M1908" t="str">
            <v>LF</v>
          </cell>
          <cell r="N1908">
            <v>5.7120000000000001E-3</v>
          </cell>
          <cell r="O1908">
            <v>1.1000000000000001</v>
          </cell>
        </row>
        <row r="1909">
          <cell r="A1909" t="str">
            <v>LION FITNESS</v>
          </cell>
          <cell r="B1909" t="str">
            <v>LI-WBL</v>
          </cell>
          <cell r="C1909" t="str">
            <v/>
          </cell>
          <cell r="D1909" t="str">
            <v>BALLES LESTEES 1KG GRIS</v>
          </cell>
          <cell r="E1909" t="str">
            <v>WEIGHTED BALL 1Kg GREY</v>
          </cell>
          <cell r="F1909">
            <v>0</v>
          </cell>
          <cell r="H1909" t="str">
            <v>PIECE</v>
          </cell>
          <cell r="I1909">
            <v>0.83</v>
          </cell>
          <cell r="J1909">
            <v>0</v>
          </cell>
          <cell r="K1909">
            <v>0</v>
          </cell>
          <cell r="L1909">
            <v>0</v>
          </cell>
          <cell r="M1909" t="str">
            <v>LF</v>
          </cell>
          <cell r="N1909">
            <v>0</v>
          </cell>
          <cell r="O1909">
            <v>0</v>
          </cell>
        </row>
        <row r="1910">
          <cell r="A1910" t="str">
            <v>LION FITNESS</v>
          </cell>
          <cell r="B1910" t="str">
            <v>LI-WBL</v>
          </cell>
          <cell r="C1910" t="str">
            <v/>
          </cell>
          <cell r="D1910" t="str">
            <v xml:space="preserve">BALLES LESTEES 1KG ROSE </v>
          </cell>
          <cell r="E1910" t="str">
            <v>WEIGHTED BALL 1Kg PINK</v>
          </cell>
          <cell r="F1910">
            <v>0</v>
          </cell>
          <cell r="H1910" t="str">
            <v>PIECE</v>
          </cell>
          <cell r="I1910">
            <v>0.83</v>
          </cell>
          <cell r="J1910">
            <v>0</v>
          </cell>
          <cell r="K1910">
            <v>0</v>
          </cell>
          <cell r="L1910">
            <v>0</v>
          </cell>
          <cell r="M1910" t="str">
            <v>LF</v>
          </cell>
          <cell r="N1910">
            <v>0</v>
          </cell>
          <cell r="O1910">
            <v>0</v>
          </cell>
        </row>
        <row r="1911">
          <cell r="A1911" t="str">
            <v>LION FITNESS</v>
          </cell>
          <cell r="B1911" t="str">
            <v>LI-WBL</v>
          </cell>
          <cell r="C1911">
            <v>0</v>
          </cell>
          <cell r="D1911" t="str">
            <v>BALLES LESTEES 2KG BLEU</v>
          </cell>
          <cell r="E1911" t="str">
            <v>WEIGHTED BALL 2Kg BLUE</v>
          </cell>
          <cell r="F1911">
            <v>0</v>
          </cell>
          <cell r="H1911" t="str">
            <v>PIECE</v>
          </cell>
          <cell r="I1911">
            <v>1.1299999999999999</v>
          </cell>
          <cell r="J1911">
            <v>0</v>
          </cell>
          <cell r="K1911">
            <v>0</v>
          </cell>
          <cell r="L1911">
            <v>0</v>
          </cell>
          <cell r="M1911" t="str">
            <v>LF</v>
          </cell>
          <cell r="N1911">
            <v>0</v>
          </cell>
          <cell r="O1911">
            <v>0</v>
          </cell>
        </row>
        <row r="1912">
          <cell r="A1912" t="str">
            <v>LION FITNESS</v>
          </cell>
          <cell r="B1912" t="str">
            <v>LI-PAB</v>
          </cell>
          <cell r="C1912">
            <v>0</v>
          </cell>
          <cell r="D1912" t="str">
            <v>Ballon Paille 20cm</v>
          </cell>
          <cell r="E1912" t="str">
            <v>Aerobic Ball 20cm</v>
          </cell>
          <cell r="F1912" t="str">
            <v>Blue, pink, purple</v>
          </cell>
          <cell r="H1912" t="str">
            <v>PIECE</v>
          </cell>
          <cell r="I1912">
            <v>0.72</v>
          </cell>
          <cell r="J1912">
            <v>0</v>
          </cell>
          <cell r="K1912">
            <v>0</v>
          </cell>
          <cell r="L1912">
            <v>0</v>
          </cell>
          <cell r="M1912" t="str">
            <v>LF</v>
          </cell>
          <cell r="N1912">
            <v>0</v>
          </cell>
          <cell r="O1912">
            <v>0</v>
          </cell>
        </row>
        <row r="1913">
          <cell r="A1913" t="str">
            <v>LION FITNESS</v>
          </cell>
          <cell r="B1913" t="str">
            <v>LI-COB01</v>
          </cell>
          <cell r="C1913">
            <v>3408</v>
          </cell>
          <cell r="D1913" t="str">
            <v>BARRE CROSSFIT  OLYMPIQUE HOMME</v>
          </cell>
          <cell r="E1913" t="str">
            <v>MEN CROSSFIT BAR</v>
          </cell>
          <cell r="F1913" t="str">
            <v>capacity 1000lb, 28mm, 20kg</v>
          </cell>
          <cell r="H1913" t="str">
            <v>PIECE</v>
          </cell>
          <cell r="I1913">
            <v>69.13</v>
          </cell>
          <cell r="J1913">
            <v>0</v>
          </cell>
          <cell r="K1913">
            <v>0</v>
          </cell>
          <cell r="L1913">
            <v>0</v>
          </cell>
          <cell r="M1913" t="str">
            <v>LF</v>
          </cell>
          <cell r="N1913">
            <v>0.05</v>
          </cell>
          <cell r="O1913">
            <v>21</v>
          </cell>
        </row>
        <row r="1914">
          <cell r="A1914" t="str">
            <v>LION FITNESS</v>
          </cell>
          <cell r="B1914" t="str">
            <v>LI-COB01</v>
          </cell>
          <cell r="C1914">
            <v>3407</v>
          </cell>
          <cell r="D1914" t="str">
            <v>BARRE CROSSFIT OLYMPIQUE FEMME</v>
          </cell>
          <cell r="E1914" t="str">
            <v>WOMEN CROSSFIT BAR</v>
          </cell>
          <cell r="F1914" t="str">
            <v>capacity 800lb, 25mm, 15kg</v>
          </cell>
          <cell r="H1914" t="str">
            <v>PIECE</v>
          </cell>
          <cell r="I1914">
            <v>53.18</v>
          </cell>
          <cell r="J1914">
            <v>0</v>
          </cell>
          <cell r="K1914">
            <v>0</v>
          </cell>
          <cell r="L1914">
            <v>0</v>
          </cell>
          <cell r="M1914" t="str">
            <v>LF</v>
          </cell>
          <cell r="N1914">
            <v>0.05</v>
          </cell>
          <cell r="O1914">
            <v>16</v>
          </cell>
        </row>
        <row r="1915">
          <cell r="A1915" t="str">
            <v>LION FITNESS</v>
          </cell>
          <cell r="B1915" t="str">
            <v>LI-OB06</v>
          </cell>
          <cell r="C1915">
            <v>1452</v>
          </cell>
          <cell r="D1915" t="str">
            <v>BARRE CURL EZ 120CM</v>
          </cell>
          <cell r="E1915" t="str">
            <v>BARRE CURL EZ 120CM</v>
          </cell>
          <cell r="F1915" t="str">
            <v>steel sleeve and brass bushing，28mm</v>
          </cell>
          <cell r="H1915" t="str">
            <v>PIECE</v>
          </cell>
          <cell r="I1915">
            <v>16.34</v>
          </cell>
          <cell r="J1915">
            <v>0</v>
          </cell>
          <cell r="K1915">
            <v>0</v>
          </cell>
          <cell r="L1915">
            <v>0</v>
          </cell>
          <cell r="M1915" t="str">
            <v>LF</v>
          </cell>
          <cell r="N1915">
            <v>1.2E-2</v>
          </cell>
          <cell r="O1915">
            <v>10.5</v>
          </cell>
        </row>
        <row r="1916">
          <cell r="A1916" t="str">
            <v>LION FITNESS</v>
          </cell>
          <cell r="B1916" t="str">
            <v>LI-BBR01</v>
          </cell>
          <cell r="C1916">
            <v>0</v>
          </cell>
          <cell r="D1916" t="str">
            <v>BARRE LESTÉE 1,5Kgs</v>
          </cell>
          <cell r="E1916" t="str">
            <v>AEROBIC WEIGHT BAR 1,5Kgs</v>
          </cell>
          <cell r="F1916">
            <v>0</v>
          </cell>
          <cell r="H1916" t="str">
            <v>PIECE</v>
          </cell>
          <cell r="I1916">
            <v>4.67</v>
          </cell>
          <cell r="J1916">
            <v>0</v>
          </cell>
          <cell r="K1916">
            <v>0</v>
          </cell>
          <cell r="L1916">
            <v>0</v>
          </cell>
          <cell r="M1916" t="str">
            <v>LF</v>
          </cell>
          <cell r="N1916">
            <v>0</v>
          </cell>
          <cell r="O1916">
            <v>0</v>
          </cell>
        </row>
        <row r="1917">
          <cell r="A1917" t="str">
            <v>LION FITNESS</v>
          </cell>
          <cell r="B1917" t="str">
            <v>LI-BBR01</v>
          </cell>
          <cell r="C1917">
            <v>0</v>
          </cell>
          <cell r="D1917" t="str">
            <v>BARRE LESTÉE 1Kg</v>
          </cell>
          <cell r="E1917" t="str">
            <v>AEROBIC WEIGHT BAR 1Kg</v>
          </cell>
          <cell r="F1917">
            <v>0</v>
          </cell>
          <cell r="H1917" t="str">
            <v>PIECE</v>
          </cell>
          <cell r="I1917">
            <v>4.8499999999999996</v>
          </cell>
          <cell r="J1917">
            <v>0</v>
          </cell>
          <cell r="K1917">
            <v>0</v>
          </cell>
          <cell r="L1917">
            <v>0</v>
          </cell>
          <cell r="M1917" t="str">
            <v>LF</v>
          </cell>
          <cell r="N1917">
            <v>0</v>
          </cell>
          <cell r="O1917">
            <v>0</v>
          </cell>
        </row>
        <row r="1918">
          <cell r="A1918" t="str">
            <v>LION FITNESS</v>
          </cell>
          <cell r="B1918" t="str">
            <v>LI-BBR01</v>
          </cell>
          <cell r="C1918">
            <v>0</v>
          </cell>
          <cell r="D1918" t="str">
            <v>BARRE LESTÉE 2Kgs</v>
          </cell>
          <cell r="E1918" t="str">
            <v>AEROBIC WEIGHT BAR 2Kgs</v>
          </cell>
          <cell r="F1918">
            <v>0</v>
          </cell>
          <cell r="H1918" t="str">
            <v>PIECE</v>
          </cell>
          <cell r="I1918">
            <v>5.25</v>
          </cell>
          <cell r="J1918">
            <v>0</v>
          </cell>
          <cell r="K1918">
            <v>0</v>
          </cell>
          <cell r="L1918">
            <v>0</v>
          </cell>
          <cell r="M1918" t="str">
            <v>LF</v>
          </cell>
          <cell r="N1918">
            <v>0</v>
          </cell>
          <cell r="O1918">
            <v>0</v>
          </cell>
        </row>
        <row r="1919">
          <cell r="A1919" t="str">
            <v>LION FITNESS</v>
          </cell>
          <cell r="B1919" t="str">
            <v>LI-BBR01</v>
          </cell>
          <cell r="C1919">
            <v>0</v>
          </cell>
          <cell r="D1919" t="str">
            <v>BARRE LESTÉE 3Kgs</v>
          </cell>
          <cell r="E1919" t="str">
            <v>AEROBIC WEIGHT BAR 3Kgs</v>
          </cell>
          <cell r="F1919">
            <v>0</v>
          </cell>
          <cell r="H1919" t="str">
            <v>PIECE</v>
          </cell>
          <cell r="I1919">
            <v>6.04</v>
          </cell>
          <cell r="J1919">
            <v>0</v>
          </cell>
          <cell r="K1919">
            <v>0</v>
          </cell>
          <cell r="L1919">
            <v>0</v>
          </cell>
          <cell r="M1919" t="str">
            <v>LF</v>
          </cell>
          <cell r="N1919">
            <v>0</v>
          </cell>
          <cell r="O1919">
            <v>0</v>
          </cell>
        </row>
        <row r="1920">
          <cell r="A1920" t="str">
            <v>LION FITNESS</v>
          </cell>
          <cell r="B1920" t="str">
            <v>LI-BBR01</v>
          </cell>
          <cell r="C1920">
            <v>0</v>
          </cell>
          <cell r="D1920" t="str">
            <v>BARRE LESTÉE 4Kgs</v>
          </cell>
          <cell r="E1920" t="str">
            <v>AEROBIC WEIGHT BAR 4Kgs</v>
          </cell>
          <cell r="F1920">
            <v>0</v>
          </cell>
          <cell r="H1920" t="str">
            <v>PIECE</v>
          </cell>
          <cell r="I1920">
            <v>6.83</v>
          </cell>
          <cell r="J1920">
            <v>0</v>
          </cell>
          <cell r="K1920">
            <v>0</v>
          </cell>
          <cell r="L1920">
            <v>0</v>
          </cell>
          <cell r="M1920" t="str">
            <v>LF</v>
          </cell>
          <cell r="N1920">
            <v>0</v>
          </cell>
          <cell r="O1920">
            <v>0</v>
          </cell>
        </row>
        <row r="1921">
          <cell r="A1921" t="str">
            <v>LION FITNESS</v>
          </cell>
          <cell r="B1921" t="str">
            <v>LI-BBR01</v>
          </cell>
          <cell r="C1921">
            <v>0</v>
          </cell>
          <cell r="D1921" t="str">
            <v>BARRE LESTÉE 5Kgs</v>
          </cell>
          <cell r="E1921" t="str">
            <v>AEROBIC WEIGHT BAR 5Kgs</v>
          </cell>
          <cell r="F1921">
            <v>0</v>
          </cell>
          <cell r="H1921" t="str">
            <v>PIECE</v>
          </cell>
          <cell r="I1921">
            <v>7.62</v>
          </cell>
          <cell r="J1921">
            <v>0</v>
          </cell>
          <cell r="K1921">
            <v>0</v>
          </cell>
          <cell r="L1921">
            <v>0</v>
          </cell>
          <cell r="M1921" t="str">
            <v>LF</v>
          </cell>
          <cell r="N1921">
            <v>0</v>
          </cell>
          <cell r="O1921">
            <v>0</v>
          </cell>
        </row>
        <row r="1922">
          <cell r="A1922" t="str">
            <v>LION FITNESS</v>
          </cell>
          <cell r="B1922" t="str">
            <v>LI-OB07</v>
          </cell>
          <cell r="C1922">
            <v>1458</v>
          </cell>
          <cell r="D1922" t="str">
            <v xml:space="preserve">Barre Lyre Triceps </v>
          </cell>
          <cell r="E1922" t="str">
            <v>Olympic Triceps Bar</v>
          </cell>
          <cell r="F1922" t="str">
            <v>ø50mm</v>
          </cell>
          <cell r="H1922" t="str">
            <v>PIECE</v>
          </cell>
          <cell r="I1922">
            <v>23.03</v>
          </cell>
          <cell r="J1922">
            <v>0</v>
          </cell>
          <cell r="K1922">
            <v>0</v>
          </cell>
          <cell r="L1922">
            <v>0</v>
          </cell>
          <cell r="M1922" t="str">
            <v>LF</v>
          </cell>
          <cell r="N1922">
            <v>2.41408E-2</v>
          </cell>
          <cell r="O1922">
            <v>13</v>
          </cell>
        </row>
        <row r="1923">
          <cell r="A1923" t="str">
            <v>LION FITNESS</v>
          </cell>
          <cell r="B1923" t="str">
            <v>LI-OB04</v>
          </cell>
          <cell r="C1923">
            <v>2986</v>
          </cell>
          <cell r="D1923" t="str">
            <v>BARRE OLYMPIQUE DROITE 1,50M</v>
          </cell>
          <cell r="E1923" t="str">
            <v>STRAIGHT OLYMPIC BAR 1,50M</v>
          </cell>
          <cell r="F1923" t="str">
            <v>steel sleeve and brass bushing，28mm</v>
          </cell>
          <cell r="H1923" t="str">
            <v>PIECE</v>
          </cell>
          <cell r="I1923">
            <v>21.62</v>
          </cell>
          <cell r="J1923">
            <v>0</v>
          </cell>
          <cell r="K1923">
            <v>0</v>
          </cell>
          <cell r="L1923">
            <v>0</v>
          </cell>
          <cell r="M1923" t="str">
            <v>LF</v>
          </cell>
          <cell r="N1923">
            <v>0.03</v>
          </cell>
          <cell r="O1923">
            <v>12.8</v>
          </cell>
        </row>
        <row r="1924">
          <cell r="A1924" t="str">
            <v>LION FITNESS</v>
          </cell>
          <cell r="B1924" t="str">
            <v>LI-OB01</v>
          </cell>
          <cell r="C1924">
            <v>1453</v>
          </cell>
          <cell r="D1924" t="str">
            <v>BARRE OLYMPIQUE DROITE 2,20M</v>
          </cell>
          <cell r="E1924" t="str">
            <v>STRAIGHT OLYMPIC BAR 2,20M</v>
          </cell>
          <cell r="F1924" t="str">
            <v>steel sleeve and brass bushing，28mm</v>
          </cell>
          <cell r="H1924" t="str">
            <v>PIECE</v>
          </cell>
          <cell r="I1924">
            <v>26.76</v>
          </cell>
          <cell r="J1924">
            <v>0</v>
          </cell>
          <cell r="K1924">
            <v>0</v>
          </cell>
          <cell r="L1924">
            <v>0</v>
          </cell>
          <cell r="M1924" t="str">
            <v>LF</v>
          </cell>
          <cell r="N1924">
            <v>2.5000000000000001E-2</v>
          </cell>
          <cell r="O1924">
            <v>21</v>
          </cell>
        </row>
        <row r="1925">
          <cell r="A1925" t="str">
            <v>LION FITNESS</v>
          </cell>
          <cell r="C1925">
            <v>1537</v>
          </cell>
          <cell r="D1925" t="str">
            <v>BARRE OLYMPIQUE DINITIATION</v>
          </cell>
          <cell r="E1925">
            <v>0</v>
          </cell>
          <cell r="F1925">
            <v>0</v>
          </cell>
          <cell r="H1925" t="str">
            <v>PIECE</v>
          </cell>
          <cell r="I1925">
            <v>19</v>
          </cell>
          <cell r="J1925">
            <v>0</v>
          </cell>
          <cell r="K1925">
            <v>0</v>
          </cell>
          <cell r="L1925">
            <v>0</v>
          </cell>
          <cell r="M1925" t="str">
            <v>LF</v>
          </cell>
          <cell r="N1925">
            <v>0</v>
          </cell>
          <cell r="O1925">
            <v>0</v>
          </cell>
        </row>
        <row r="1926">
          <cell r="A1926" t="str">
            <v>LION FITNESS</v>
          </cell>
          <cell r="B1926" t="str">
            <v>LI-BCN01</v>
          </cell>
          <cell r="C1926">
            <v>1460</v>
          </cell>
          <cell r="D1926" t="str">
            <v>Base A Picots</v>
          </cell>
          <cell r="E1926" t="str">
            <v>Massage Pillow</v>
          </cell>
          <cell r="F1926" t="str">
            <v>33cm</v>
          </cell>
          <cell r="H1926" t="str">
            <v>PIECE</v>
          </cell>
          <cell r="I1926">
            <v>3.23</v>
          </cell>
          <cell r="J1926">
            <v>0</v>
          </cell>
          <cell r="K1926">
            <v>0</v>
          </cell>
          <cell r="L1926">
            <v>0</v>
          </cell>
          <cell r="M1926" t="str">
            <v>LF</v>
          </cell>
          <cell r="N1926">
            <v>9.5303999999999996E-3</v>
          </cell>
          <cell r="O1926">
            <v>1.2</v>
          </cell>
        </row>
        <row r="1927">
          <cell r="A1927" t="str">
            <v>LION FITNESS</v>
          </cell>
          <cell r="B1927" t="str">
            <v>LI-BCN03</v>
          </cell>
          <cell r="C1927">
            <v>1462</v>
          </cell>
          <cell r="D1927" t="str">
            <v>Bloc Proprioception</v>
          </cell>
          <cell r="E1927" t="str">
            <v>Balance Pad</v>
          </cell>
          <cell r="F1927" t="str">
            <v>48*38*6cm</v>
          </cell>
          <cell r="H1927" t="str">
            <v>PIECE</v>
          </cell>
          <cell r="I1927">
            <v>10.050000000000001</v>
          </cell>
          <cell r="J1927">
            <v>0</v>
          </cell>
          <cell r="K1927">
            <v>0</v>
          </cell>
          <cell r="L1927">
            <v>0</v>
          </cell>
          <cell r="M1927" t="str">
            <v>LF</v>
          </cell>
          <cell r="N1927">
            <v>8.2559999999999995E-3</v>
          </cell>
          <cell r="O1927">
            <v>0.6</v>
          </cell>
        </row>
        <row r="1928">
          <cell r="A1928" t="str">
            <v>LION FITNESS</v>
          </cell>
          <cell r="B1928" t="str">
            <v>LI-BCN05</v>
          </cell>
          <cell r="C1928">
            <v>0</v>
          </cell>
          <cell r="D1928" t="str">
            <v>Stability trainer</v>
          </cell>
          <cell r="E1928" t="str">
            <v>Balance pad</v>
          </cell>
          <cell r="F1928" t="str">
            <v>ovalshape</v>
          </cell>
          <cell r="I1928">
            <v>4.55</v>
          </cell>
          <cell r="J1928">
            <v>0</v>
          </cell>
          <cell r="K1928">
            <v>0</v>
          </cell>
          <cell r="L1928">
            <v>0</v>
          </cell>
          <cell r="M1928" t="str">
            <v>LF</v>
          </cell>
          <cell r="N1928">
            <v>0</v>
          </cell>
          <cell r="O1928">
            <v>0</v>
          </cell>
        </row>
        <row r="1929">
          <cell r="A1929" t="str">
            <v>LION FITNESS</v>
          </cell>
          <cell r="B1929" t="str">
            <v>LI-YBK</v>
          </cell>
          <cell r="C1929" t="str">
            <v/>
          </cell>
          <cell r="D1929" t="str">
            <v>BLOC YOGA BLEU</v>
          </cell>
          <cell r="E1929" t="str">
            <v>YOGA BLOCK BLUE</v>
          </cell>
          <cell r="F1929" t="str">
            <v>material：EVA</v>
          </cell>
          <cell r="H1929" t="str">
            <v>PIECE</v>
          </cell>
          <cell r="I1929">
            <v>1.62</v>
          </cell>
          <cell r="J1929">
            <v>0</v>
          </cell>
          <cell r="K1929">
            <v>0</v>
          </cell>
          <cell r="L1929">
            <v>0</v>
          </cell>
          <cell r="M1929" t="str">
            <v>LF</v>
          </cell>
          <cell r="N1929">
            <v>0</v>
          </cell>
          <cell r="O1929">
            <v>0</v>
          </cell>
        </row>
        <row r="1930">
          <cell r="A1930" t="str">
            <v>LION FITNESS</v>
          </cell>
          <cell r="B1930" t="str">
            <v>LI-YBK</v>
          </cell>
          <cell r="C1930" t="str">
            <v/>
          </cell>
          <cell r="D1930" t="str">
            <v>BLOC YOGA VIOLET</v>
          </cell>
          <cell r="E1930" t="str">
            <v>YOGA BLOCK PURPLE</v>
          </cell>
          <cell r="F1930" t="str">
            <v>material：EVA</v>
          </cell>
          <cell r="H1930" t="str">
            <v>PIECE</v>
          </cell>
          <cell r="I1930">
            <v>1.62</v>
          </cell>
          <cell r="J1930">
            <v>0</v>
          </cell>
          <cell r="K1930">
            <v>0</v>
          </cell>
          <cell r="L1930">
            <v>0</v>
          </cell>
          <cell r="M1930" t="str">
            <v>LF</v>
          </cell>
          <cell r="N1930">
            <v>0</v>
          </cell>
          <cell r="O1930">
            <v>0</v>
          </cell>
        </row>
        <row r="1931">
          <cell r="A1931" t="str">
            <v>LION FITNESS</v>
          </cell>
          <cell r="C1931" t="str">
            <v/>
          </cell>
          <cell r="D1931" t="str">
            <v>Boites couleur disque Bumper 2,5kgs</v>
          </cell>
          <cell r="E1931" t="str">
            <v>Colorbox for 2,5kgs bumper</v>
          </cell>
          <cell r="F1931" t="str">
            <v>1pc/colorbox</v>
          </cell>
          <cell r="H1931" t="str">
            <v>PIECE</v>
          </cell>
          <cell r="I1931">
            <v>0.72</v>
          </cell>
          <cell r="J1931">
            <v>0</v>
          </cell>
          <cell r="K1931">
            <v>0</v>
          </cell>
          <cell r="L1931">
            <v>0</v>
          </cell>
          <cell r="M1931" t="str">
            <v>LF</v>
          </cell>
          <cell r="N1931">
            <v>0</v>
          </cell>
          <cell r="O1931">
            <v>0</v>
          </cell>
        </row>
        <row r="1932">
          <cell r="A1932" t="str">
            <v>LION FITNESS</v>
          </cell>
          <cell r="C1932" t="str">
            <v/>
          </cell>
          <cell r="D1932" t="str">
            <v>Boites couleur disque Bumper 2,5kgs</v>
          </cell>
          <cell r="E1932" t="str">
            <v>Colorbox for 2,5kgs bumper</v>
          </cell>
          <cell r="F1932" t="str">
            <v>1pc/colorbox</v>
          </cell>
          <cell r="H1932" t="str">
            <v>PIECE</v>
          </cell>
          <cell r="I1932">
            <v>0.72</v>
          </cell>
          <cell r="J1932">
            <v>0</v>
          </cell>
          <cell r="K1932">
            <v>0</v>
          </cell>
          <cell r="L1932">
            <v>0</v>
          </cell>
          <cell r="M1932" t="str">
            <v>LF</v>
          </cell>
          <cell r="N1932">
            <v>0</v>
          </cell>
          <cell r="O1932">
            <v>0</v>
          </cell>
        </row>
        <row r="1933">
          <cell r="A1933" t="str">
            <v>LION FITNESS</v>
          </cell>
          <cell r="C1933" t="str">
            <v/>
          </cell>
          <cell r="D1933" t="str">
            <v>Boites couleur disque Bumper 2,5kgs</v>
          </cell>
          <cell r="E1933" t="str">
            <v>Colorbox for 2,5kgs bumper</v>
          </cell>
          <cell r="F1933" t="str">
            <v>1pc/colorbox</v>
          </cell>
          <cell r="H1933" t="str">
            <v>PIECE</v>
          </cell>
          <cell r="I1933">
            <v>1.01</v>
          </cell>
          <cell r="J1933">
            <v>0</v>
          </cell>
          <cell r="K1933">
            <v>0</v>
          </cell>
          <cell r="L1933">
            <v>0</v>
          </cell>
          <cell r="M1933" t="str">
            <v>LF</v>
          </cell>
          <cell r="N1933">
            <v>0</v>
          </cell>
          <cell r="O1933">
            <v>0</v>
          </cell>
        </row>
        <row r="1934">
          <cell r="A1934" t="str">
            <v>LION FITNESS</v>
          </cell>
          <cell r="B1934" t="str">
            <v>LI-CRP04</v>
          </cell>
          <cell r="C1934">
            <v>0</v>
          </cell>
          <cell r="D1934" t="str">
            <v>Corde D'Oscillation Ø50Mm</v>
          </cell>
          <cell r="E1934" t="str">
            <v>BATTLE  ROPE</v>
          </cell>
          <cell r="F1934" t="str">
            <v>DIA.50MM*15M, BLACK</v>
          </cell>
          <cell r="H1934" t="str">
            <v>PIECE</v>
          </cell>
          <cell r="I1934">
            <v>52.94</v>
          </cell>
          <cell r="J1934">
            <v>0</v>
          </cell>
          <cell r="K1934">
            <v>0</v>
          </cell>
          <cell r="L1934">
            <v>0</v>
          </cell>
          <cell r="M1934" t="str">
            <v>LF</v>
          </cell>
          <cell r="N1934">
            <v>0</v>
          </cell>
          <cell r="O1934">
            <v>0</v>
          </cell>
        </row>
        <row r="1935">
          <cell r="A1935" t="str">
            <v>LION FITNESS</v>
          </cell>
          <cell r="B1935" t="str">
            <v>LI-CRP04</v>
          </cell>
          <cell r="C1935">
            <v>0</v>
          </cell>
          <cell r="D1935" t="str">
            <v>Corde D'Oscillation Ø38Mm</v>
          </cell>
          <cell r="E1935" t="str">
            <v>BATTLE  ROPE</v>
          </cell>
          <cell r="F1935" t="str">
            <v>DIA.38MM*15M, BLACK</v>
          </cell>
          <cell r="H1935" t="str">
            <v>PIECE</v>
          </cell>
          <cell r="I1935">
            <v>35.29</v>
          </cell>
          <cell r="J1935">
            <v>0</v>
          </cell>
          <cell r="K1935">
            <v>0</v>
          </cell>
          <cell r="L1935">
            <v>0</v>
          </cell>
          <cell r="M1935" t="str">
            <v>LF</v>
          </cell>
          <cell r="N1935">
            <v>0</v>
          </cell>
          <cell r="O1935">
            <v>0</v>
          </cell>
        </row>
        <row r="1936">
          <cell r="A1936" t="str">
            <v>LION FITNESS</v>
          </cell>
          <cell r="B1936" t="str">
            <v>LI-RPL05</v>
          </cell>
          <cell r="C1936">
            <v>2319</v>
          </cell>
          <cell r="D1936" t="str">
            <v>Disque Pump 1,25Kg</v>
          </cell>
          <cell r="E1936" t="str">
            <v>PLATE FOR PUMP 1,25KG</v>
          </cell>
          <cell r="F1936" t="str">
            <v xml:space="preserve">    1.25KG</v>
          </cell>
          <cell r="H1936" t="str">
            <v>PIECE</v>
          </cell>
          <cell r="I1936">
            <v>1.47</v>
          </cell>
          <cell r="J1936">
            <v>0</v>
          </cell>
          <cell r="K1936">
            <v>0</v>
          </cell>
          <cell r="L1936">
            <v>0</v>
          </cell>
          <cell r="M1936" t="str">
            <v>LF</v>
          </cell>
          <cell r="N1936">
            <v>9.5716799999999999E-4</v>
          </cell>
          <cell r="O1936">
            <v>1.3</v>
          </cell>
        </row>
        <row r="1937">
          <cell r="A1937" t="str">
            <v>LION FITNESS</v>
          </cell>
          <cell r="B1937" t="str">
            <v>LI-RPL05</v>
          </cell>
          <cell r="C1937">
            <v>2318</v>
          </cell>
          <cell r="D1937" t="str">
            <v>Disque Pump 2,5Kgs</v>
          </cell>
          <cell r="E1937" t="str">
            <v>PLATE FOR PUMP 2,5KGS</v>
          </cell>
          <cell r="F1937" t="str">
            <v xml:space="preserve">    2.5KG</v>
          </cell>
          <cell r="H1937" t="str">
            <v>PIECE</v>
          </cell>
          <cell r="I1937">
            <v>2.94</v>
          </cell>
          <cell r="J1937">
            <v>0</v>
          </cell>
          <cell r="K1937">
            <v>0</v>
          </cell>
          <cell r="L1937">
            <v>0</v>
          </cell>
          <cell r="M1937" t="str">
            <v>LF</v>
          </cell>
          <cell r="N1937">
            <v>1.8E-3</v>
          </cell>
          <cell r="O1937">
            <v>2.65</v>
          </cell>
        </row>
        <row r="1938">
          <cell r="A1938" t="str">
            <v>LION FITNESS</v>
          </cell>
          <cell r="B1938" t="str">
            <v>LI-RPL05</v>
          </cell>
          <cell r="C1938">
            <v>2315</v>
          </cell>
          <cell r="D1938" t="str">
            <v>Disque Pump 5Kgs</v>
          </cell>
          <cell r="E1938" t="str">
            <v>PLATE FOR PUMP 5KGS</v>
          </cell>
          <cell r="F1938" t="str">
            <v xml:space="preserve">    5KG</v>
          </cell>
          <cell r="H1938" t="str">
            <v>PIECE</v>
          </cell>
          <cell r="I1938">
            <v>5.88</v>
          </cell>
          <cell r="J1938">
            <v>0</v>
          </cell>
          <cell r="K1938">
            <v>0</v>
          </cell>
          <cell r="L1938">
            <v>0</v>
          </cell>
          <cell r="M1938" t="str">
            <v>LF</v>
          </cell>
          <cell r="N1938">
            <v>2.9836800000000003E-3</v>
          </cell>
          <cell r="O1938">
            <v>5.2</v>
          </cell>
        </row>
        <row r="1939">
          <cell r="A1939" t="str">
            <v>LION FITNESS</v>
          </cell>
          <cell r="C1939">
            <v>1979</v>
          </cell>
          <cell r="D1939" t="str">
            <v>DISQUES BUMPER CROSSFIT 2,5KG</v>
          </cell>
          <cell r="E1939" t="str">
            <v>BUMPER PLATE 2,5KGS</v>
          </cell>
          <cell r="F1939" t="str">
            <v>material: Plastic</v>
          </cell>
          <cell r="H1939" t="str">
            <v>PIECE</v>
          </cell>
          <cell r="I1939">
            <v>6.125</v>
          </cell>
          <cell r="J1939">
            <v>0</v>
          </cell>
          <cell r="K1939">
            <v>0</v>
          </cell>
          <cell r="L1939">
            <v>0</v>
          </cell>
          <cell r="M1939" t="str">
            <v>LF</v>
          </cell>
          <cell r="N1939">
            <v>1.7500000000000002E-2</v>
          </cell>
          <cell r="O1939">
            <v>3</v>
          </cell>
        </row>
        <row r="1940">
          <cell r="A1940" t="str">
            <v>LION FITNESS</v>
          </cell>
          <cell r="B1940" t="str">
            <v>LI-CRPL04</v>
          </cell>
          <cell r="C1940">
            <v>3489</v>
          </cell>
          <cell r="D1940" t="str">
            <v>Disques Bumper Crossfit 5Kg</v>
          </cell>
          <cell r="E1940" t="str">
            <v>BUMPER PLATE 5KGS</v>
          </cell>
          <cell r="F1940" t="str">
            <v>5Kgs</v>
          </cell>
          <cell r="H1940" t="str">
            <v>PIECE</v>
          </cell>
          <cell r="I1940">
            <v>10.81</v>
          </cell>
          <cell r="J1940">
            <v>0</v>
          </cell>
          <cell r="K1940">
            <v>0</v>
          </cell>
          <cell r="L1940">
            <v>0</v>
          </cell>
          <cell r="M1940" t="str">
            <v>LF</v>
          </cell>
          <cell r="N1940">
            <v>7.6899846153846161E-3</v>
          </cell>
          <cell r="O1940">
            <v>5.2307692307692317</v>
          </cell>
        </row>
        <row r="1941">
          <cell r="A1941" t="str">
            <v>LION FITNESS</v>
          </cell>
          <cell r="B1941" t="str">
            <v>LI-CRPL04</v>
          </cell>
          <cell r="C1941">
            <v>3485</v>
          </cell>
          <cell r="D1941" t="str">
            <v>Disques Bumper Crossfit 10Kg</v>
          </cell>
          <cell r="E1941" t="str">
            <v>BUMPER PLATE 10KGS</v>
          </cell>
          <cell r="F1941" t="str">
            <v>10Kgs</v>
          </cell>
          <cell r="H1941" t="str">
            <v>PIECE</v>
          </cell>
          <cell r="I1941">
            <v>21.62</v>
          </cell>
          <cell r="J1941">
            <v>0</v>
          </cell>
          <cell r="K1941">
            <v>0</v>
          </cell>
          <cell r="L1941">
            <v>0</v>
          </cell>
          <cell r="M1941" t="str">
            <v>LF</v>
          </cell>
          <cell r="N1941">
            <v>9.1000000000000004E-3</v>
          </cell>
          <cell r="O1941">
            <v>10.5</v>
          </cell>
        </row>
        <row r="1942">
          <cell r="A1942" t="str">
            <v>LION FITNESS</v>
          </cell>
          <cell r="B1942" t="str">
            <v>LI-CRPL04</v>
          </cell>
          <cell r="C1942">
            <v>3486</v>
          </cell>
          <cell r="D1942" t="str">
            <v>Disques Bumper Crossfit 15Kg</v>
          </cell>
          <cell r="E1942" t="str">
            <v>BUMPER PLATE 15KGS</v>
          </cell>
          <cell r="F1942" t="str">
            <v>15Kgs</v>
          </cell>
          <cell r="H1942" t="str">
            <v>PIECE</v>
          </cell>
          <cell r="I1942">
            <v>32.43</v>
          </cell>
          <cell r="J1942">
            <v>0</v>
          </cell>
          <cell r="K1942">
            <v>0</v>
          </cell>
          <cell r="L1942">
            <v>0</v>
          </cell>
          <cell r="M1942" t="str">
            <v>LF</v>
          </cell>
          <cell r="N1942">
            <v>2.18484E-2</v>
          </cell>
          <cell r="O1942">
            <v>16</v>
          </cell>
        </row>
        <row r="1943">
          <cell r="A1943" t="str">
            <v>LION FITNESS</v>
          </cell>
          <cell r="B1943" t="str">
            <v>LI-CRPL04</v>
          </cell>
          <cell r="C1943">
            <v>3487</v>
          </cell>
          <cell r="D1943" t="str">
            <v>Disques Bumper Crossfit 20Kg</v>
          </cell>
          <cell r="E1943" t="str">
            <v>BUMPER PLATE 20KGS</v>
          </cell>
          <cell r="F1943" t="str">
            <v>20Kgs</v>
          </cell>
          <cell r="H1943" t="str">
            <v>PIECE</v>
          </cell>
          <cell r="I1943">
            <v>43.24</v>
          </cell>
          <cell r="J1943">
            <v>0</v>
          </cell>
          <cell r="K1943">
            <v>0</v>
          </cell>
          <cell r="L1943">
            <v>0</v>
          </cell>
          <cell r="M1943" t="str">
            <v>LF</v>
          </cell>
          <cell r="N1943">
            <v>2.205648E-2</v>
          </cell>
          <cell r="O1943">
            <v>21</v>
          </cell>
        </row>
        <row r="1944">
          <cell r="A1944" t="str">
            <v>LION FITNESS</v>
          </cell>
          <cell r="B1944" t="str">
            <v>LI-CRPL04</v>
          </cell>
          <cell r="C1944">
            <v>3488</v>
          </cell>
          <cell r="D1944" t="str">
            <v>Disques Bumper Crossfit 25Kg</v>
          </cell>
          <cell r="E1944" t="str">
            <v>BUMPER PLATE 25KGS</v>
          </cell>
          <cell r="F1944" t="str">
            <v>25Kgs</v>
          </cell>
          <cell r="H1944" t="str">
            <v>PIECE</v>
          </cell>
          <cell r="I1944">
            <v>54.05</v>
          </cell>
          <cell r="J1944">
            <v>0</v>
          </cell>
          <cell r="K1944">
            <v>0</v>
          </cell>
          <cell r="L1944">
            <v>0</v>
          </cell>
          <cell r="M1944" t="str">
            <v>LF</v>
          </cell>
          <cell r="N1944">
            <v>2.4969600000000002E-2</v>
          </cell>
          <cell r="O1944">
            <v>26.25</v>
          </cell>
        </row>
        <row r="1945">
          <cell r="A1945" t="str">
            <v>LION FITNESS</v>
          </cell>
          <cell r="B1945" t="str">
            <v>LI-RPL04</v>
          </cell>
          <cell r="C1945">
            <v>1508</v>
          </cell>
          <cell r="D1945" t="str">
            <v>Disques Noirs Rond A Poignees 1,25Kg</v>
          </cell>
          <cell r="E1945" t="str">
            <v>Grey Hammertone OP Plate</v>
          </cell>
          <cell r="F1945" t="str">
            <v xml:space="preserve">    1.25KG</v>
          </cell>
          <cell r="H1945" t="str">
            <v>PIECE</v>
          </cell>
          <cell r="I1945">
            <v>1.28</v>
          </cell>
          <cell r="J1945">
            <v>0</v>
          </cell>
          <cell r="K1945">
            <v>0</v>
          </cell>
          <cell r="L1945">
            <v>0</v>
          </cell>
          <cell r="M1945" t="str">
            <v>LF</v>
          </cell>
          <cell r="N1945">
            <v>9.4538499506416579E-4</v>
          </cell>
          <cell r="O1945">
            <v>1.2870187561697928</v>
          </cell>
        </row>
        <row r="1946">
          <cell r="A1946" t="str">
            <v>LION FITNESS</v>
          </cell>
          <cell r="B1946" t="str">
            <v>LI-RPL04</v>
          </cell>
          <cell r="C1946">
            <v>1511</v>
          </cell>
          <cell r="D1946" t="str">
            <v>Disques Noirs Rond A Poignees 2,5Kgs</v>
          </cell>
          <cell r="E1946" t="str">
            <v>Grey Hammertone OP Plate</v>
          </cell>
          <cell r="F1946" t="str">
            <v xml:space="preserve">    2.5KG</v>
          </cell>
          <cell r="H1946" t="str">
            <v>PIECE</v>
          </cell>
          <cell r="I1946">
            <v>2.57</v>
          </cell>
          <cell r="J1946">
            <v>0</v>
          </cell>
          <cell r="K1946">
            <v>0</v>
          </cell>
          <cell r="L1946">
            <v>0</v>
          </cell>
          <cell r="M1946" t="str">
            <v>LF</v>
          </cell>
          <cell r="N1946">
            <v>1.8907699901283318E-3</v>
          </cell>
          <cell r="O1946">
            <v>2.58</v>
          </cell>
        </row>
        <row r="1947">
          <cell r="A1947" t="str">
            <v>LION FITNESS</v>
          </cell>
          <cell r="B1947" t="str">
            <v>LI-RPL04</v>
          </cell>
          <cell r="C1947">
            <v>1513</v>
          </cell>
          <cell r="D1947" t="str">
            <v>Disques Noirs Rond A Poignees 5Kgs</v>
          </cell>
          <cell r="E1947" t="str">
            <v>Grey Hammertone OP Plate</v>
          </cell>
          <cell r="F1947" t="str">
            <v xml:space="preserve">    5KG</v>
          </cell>
          <cell r="H1947" t="str">
            <v>PIECE</v>
          </cell>
          <cell r="I1947">
            <v>5.15</v>
          </cell>
          <cell r="J1947">
            <v>0</v>
          </cell>
          <cell r="K1947">
            <v>0</v>
          </cell>
          <cell r="L1947">
            <v>0</v>
          </cell>
          <cell r="M1947" t="str">
            <v>LF</v>
          </cell>
          <cell r="N1947">
            <v>3.5343999999999996E-3</v>
          </cell>
          <cell r="O1947">
            <v>5.1480750246791711</v>
          </cell>
        </row>
        <row r="1948">
          <cell r="A1948" t="str">
            <v>LION FITNESS</v>
          </cell>
          <cell r="B1948" t="str">
            <v>LI-RPL04</v>
          </cell>
          <cell r="C1948">
            <v>1509</v>
          </cell>
          <cell r="D1948" t="str">
            <v>Disques Noirs Rond A Poignees 10Kgs</v>
          </cell>
          <cell r="E1948" t="str">
            <v>Grey Hammertone OP Plate</v>
          </cell>
          <cell r="F1948" t="str">
            <v xml:space="preserve">    10KG</v>
          </cell>
          <cell r="H1948" t="str">
            <v>PIECE</v>
          </cell>
          <cell r="I1948">
            <v>10.29</v>
          </cell>
          <cell r="J1948">
            <v>0</v>
          </cell>
          <cell r="K1948">
            <v>0</v>
          </cell>
          <cell r="L1948">
            <v>0</v>
          </cell>
          <cell r="M1948" t="str">
            <v>LF</v>
          </cell>
          <cell r="N1948">
            <v>7.01784E-3</v>
          </cell>
          <cell r="O1948">
            <v>11.62</v>
          </cell>
        </row>
        <row r="1949">
          <cell r="A1949" t="str">
            <v>LION FITNESS</v>
          </cell>
          <cell r="B1949" t="str">
            <v>LI-RPL04</v>
          </cell>
          <cell r="C1949">
            <v>1510</v>
          </cell>
          <cell r="D1949" t="str">
            <v>Disques Noirs Rond A Poignees 15Kgs</v>
          </cell>
          <cell r="E1949" t="str">
            <v>Grey Hammertone OP Plate</v>
          </cell>
          <cell r="F1949" t="str">
            <v xml:space="preserve">    15KG</v>
          </cell>
          <cell r="H1949" t="str">
            <v>PIECE</v>
          </cell>
          <cell r="I1949">
            <v>15.44</v>
          </cell>
          <cell r="J1949">
            <v>0</v>
          </cell>
          <cell r="K1949">
            <v>0</v>
          </cell>
          <cell r="L1949">
            <v>0</v>
          </cell>
          <cell r="M1949" t="str">
            <v>LF</v>
          </cell>
          <cell r="N1949">
            <v>1.0285055999999999E-2</v>
          </cell>
          <cell r="O1949">
            <v>15.5</v>
          </cell>
        </row>
        <row r="1950">
          <cell r="A1950" t="str">
            <v>LION FITNESS</v>
          </cell>
          <cell r="B1950" t="str">
            <v>LI-RPL04</v>
          </cell>
          <cell r="C1950">
            <v>1512</v>
          </cell>
          <cell r="D1950" t="str">
            <v>Disques Noirs Rond A Poignees 20Kgs</v>
          </cell>
          <cell r="E1950" t="str">
            <v>Grey Hammertone OP Plate</v>
          </cell>
          <cell r="F1950" t="str">
            <v xml:space="preserve">    20KG</v>
          </cell>
          <cell r="H1950" t="str">
            <v>PIECE</v>
          </cell>
          <cell r="I1950">
            <v>20.58</v>
          </cell>
          <cell r="J1950">
            <v>0</v>
          </cell>
          <cell r="K1950">
            <v>0</v>
          </cell>
          <cell r="L1950">
            <v>0</v>
          </cell>
          <cell r="M1950" t="str">
            <v>LF</v>
          </cell>
          <cell r="N1950">
            <v>9.922499999999999E-3</v>
          </cell>
          <cell r="O1950">
            <v>20.8</v>
          </cell>
        </row>
        <row r="1951">
          <cell r="A1951" t="str">
            <v>LION FITNESS</v>
          </cell>
          <cell r="B1951" t="str">
            <v>LI-RPL04</v>
          </cell>
          <cell r="C1951">
            <v>1541</v>
          </cell>
          <cell r="D1951" t="str">
            <v>Disques Noirs Rond A Poignees 25Kgs</v>
          </cell>
          <cell r="E1951" t="str">
            <v>Grey Hammertone OP Plate</v>
          </cell>
          <cell r="F1951" t="str">
            <v xml:space="preserve">    25KG</v>
          </cell>
          <cell r="H1951" t="str">
            <v>PIECE</v>
          </cell>
          <cell r="I1951">
            <v>25.74</v>
          </cell>
          <cell r="J1951">
            <v>0</v>
          </cell>
          <cell r="K1951">
            <v>0</v>
          </cell>
          <cell r="L1951">
            <v>0</v>
          </cell>
          <cell r="M1951" t="str">
            <v>LF</v>
          </cell>
          <cell r="N1951">
            <v>1.0240000000000001E-2</v>
          </cell>
          <cell r="O1951">
            <v>27</v>
          </cell>
        </row>
        <row r="1952">
          <cell r="A1952" t="str">
            <v>LION FITNESS</v>
          </cell>
          <cell r="B1952" t="str">
            <v>LI-BSB</v>
          </cell>
          <cell r="C1952">
            <v>1515</v>
          </cell>
          <cell r="D1952" t="str">
            <v xml:space="preserve">Dome Trainer </v>
          </cell>
          <cell r="E1952" t="str">
            <v>Balance Ball</v>
          </cell>
          <cell r="F1952" t="str">
            <v>withouthandles</v>
          </cell>
          <cell r="H1952" t="str">
            <v>PIECE</v>
          </cell>
          <cell r="I1952">
            <v>27.94</v>
          </cell>
          <cell r="J1952">
            <v>0</v>
          </cell>
          <cell r="K1952">
            <v>0</v>
          </cell>
          <cell r="L1952">
            <v>0</v>
          </cell>
          <cell r="M1952" t="str">
            <v>LF</v>
          </cell>
          <cell r="N1952">
            <v>6.4736000000000002E-2</v>
          </cell>
          <cell r="O1952">
            <v>6</v>
          </cell>
        </row>
        <row r="1953">
          <cell r="A1953" t="str">
            <v>LION FITNESS</v>
          </cell>
          <cell r="B1953" t="str">
            <v>LI-CALD</v>
          </cell>
          <cell r="C1953">
            <v>1543</v>
          </cell>
          <cell r="D1953" t="str">
            <v>Echelle De Vitesse 4M</v>
          </cell>
          <cell r="E1953" t="str">
            <v>ADJUSTABLE AGILITY LADDER 4M</v>
          </cell>
          <cell r="F1953" t="str">
            <v>4m</v>
          </cell>
          <cell r="H1953" t="str">
            <v>PIECE</v>
          </cell>
          <cell r="I1953">
            <v>7.65</v>
          </cell>
          <cell r="J1953">
            <v>0</v>
          </cell>
          <cell r="K1953">
            <v>0</v>
          </cell>
          <cell r="L1953">
            <v>0</v>
          </cell>
          <cell r="M1953" t="str">
            <v>LF</v>
          </cell>
          <cell r="N1953">
            <v>7.4843999999999996E-3</v>
          </cell>
          <cell r="O1953">
            <v>2.15</v>
          </cell>
        </row>
        <row r="1954">
          <cell r="A1954" t="str">
            <v>LION FITNESS</v>
          </cell>
          <cell r="B1954" t="str">
            <v>LI-STT</v>
          </cell>
          <cell r="C1954">
            <v>2351</v>
          </cell>
          <cell r="D1954" t="str">
            <v>FITNESS TUBE Light</v>
          </cell>
          <cell r="E1954" t="str">
            <v>FITNESS TUBE Light</v>
          </cell>
          <cell r="F1954" t="str">
            <v>6*9*1200mm</v>
          </cell>
          <cell r="H1954" t="str">
            <v>PIECE</v>
          </cell>
          <cell r="I1954">
            <v>1.55</v>
          </cell>
          <cell r="J1954">
            <v>0</v>
          </cell>
          <cell r="K1954">
            <v>0</v>
          </cell>
          <cell r="L1954">
            <v>0</v>
          </cell>
          <cell r="M1954" t="str">
            <v>LF</v>
          </cell>
          <cell r="N1954">
            <v>2.7050400000000001E-3</v>
          </cell>
          <cell r="O1954">
            <v>0.14000000000000001</v>
          </cell>
        </row>
        <row r="1955">
          <cell r="A1955" t="str">
            <v>LION FITNESS</v>
          </cell>
          <cell r="B1955" t="str">
            <v>LI-STT</v>
          </cell>
          <cell r="C1955">
            <v>2353</v>
          </cell>
          <cell r="D1955" t="str">
            <v>FITNESS TUBE Medium</v>
          </cell>
          <cell r="E1955" t="str">
            <v>FITNESS TUBE Medium</v>
          </cell>
          <cell r="F1955" t="str">
            <v>6*10*1200mm</v>
          </cell>
          <cell r="H1955" t="str">
            <v>PIECE</v>
          </cell>
          <cell r="I1955">
            <v>1.91</v>
          </cell>
          <cell r="J1955">
            <v>0</v>
          </cell>
          <cell r="K1955">
            <v>0</v>
          </cell>
          <cell r="L1955">
            <v>0</v>
          </cell>
          <cell r="M1955" t="str">
            <v>LF</v>
          </cell>
          <cell r="N1955">
            <v>2.7050400000000001E-3</v>
          </cell>
          <cell r="O1955">
            <v>0.15</v>
          </cell>
        </row>
        <row r="1956">
          <cell r="A1956" t="str">
            <v>LION FITNESS</v>
          </cell>
          <cell r="B1956" t="str">
            <v>LI-STT</v>
          </cell>
          <cell r="C1956">
            <v>1556</v>
          </cell>
          <cell r="D1956" t="str">
            <v>FITNESS TUBE Strong</v>
          </cell>
          <cell r="E1956" t="str">
            <v>FITNESS TUBE Strong</v>
          </cell>
          <cell r="F1956" t="str">
            <v>6*12*1200mm</v>
          </cell>
          <cell r="H1956" t="str">
            <v>PIECE</v>
          </cell>
          <cell r="I1956">
            <v>2.13</v>
          </cell>
          <cell r="J1956">
            <v>0</v>
          </cell>
          <cell r="K1956">
            <v>0</v>
          </cell>
          <cell r="L1956">
            <v>0</v>
          </cell>
          <cell r="M1956" t="str">
            <v>LF</v>
          </cell>
          <cell r="N1956">
            <v>2.7050400000000001E-3</v>
          </cell>
          <cell r="O1956">
            <v>0.17</v>
          </cell>
        </row>
        <row r="1957">
          <cell r="A1957" t="str">
            <v>LION FITNESS</v>
          </cell>
          <cell r="B1957" t="str">
            <v>LI-ABR</v>
          </cell>
          <cell r="C1957">
            <v>0</v>
          </cell>
          <cell r="D1957" t="str">
            <v>Flex Bar</v>
          </cell>
          <cell r="E1957" t="str">
            <v>FLEX BAR</v>
          </cell>
          <cell r="F1957" t="str">
            <v>Dévissable</v>
          </cell>
          <cell r="H1957" t="str">
            <v>PIECE</v>
          </cell>
          <cell r="I1957">
            <v>4.12</v>
          </cell>
          <cell r="J1957">
            <v>0</v>
          </cell>
          <cell r="K1957">
            <v>0</v>
          </cell>
          <cell r="L1957">
            <v>0</v>
          </cell>
          <cell r="M1957" t="str">
            <v>LF</v>
          </cell>
          <cell r="N1957">
            <v>0</v>
          </cell>
          <cell r="O1957">
            <v>0</v>
          </cell>
        </row>
        <row r="1958">
          <cell r="A1958" t="str">
            <v>LION FITNESS</v>
          </cell>
          <cell r="B1958" t="str">
            <v>LI-FR01</v>
          </cell>
          <cell r="C1958">
            <v>1559</v>
          </cell>
          <cell r="D1958" t="str">
            <v>FOAM ROLLER BLANC</v>
          </cell>
          <cell r="E1958" t="str">
            <v>FOAM ROLLER WHITE</v>
          </cell>
          <cell r="F1958" t="str">
            <v>90cm (EPE material)</v>
          </cell>
          <cell r="H1958" t="str">
            <v>PIECE</v>
          </cell>
          <cell r="I1958">
            <v>5.32</v>
          </cell>
          <cell r="J1958">
            <v>0</v>
          </cell>
          <cell r="K1958">
            <v>0</v>
          </cell>
          <cell r="L1958">
            <v>0</v>
          </cell>
          <cell r="M1958" t="str">
            <v>LF</v>
          </cell>
          <cell r="N1958">
            <v>2.29152E-2</v>
          </cell>
          <cell r="O1958">
            <v>0.9</v>
          </cell>
        </row>
        <row r="1959">
          <cell r="A1959" t="str">
            <v>LION FITNESS</v>
          </cell>
          <cell r="B1959" t="str">
            <v>LI-FR02</v>
          </cell>
          <cell r="C1959">
            <v>0</v>
          </cell>
          <cell r="D1959" t="str">
            <v>Foam Roller Bleu</v>
          </cell>
          <cell r="E1959" t="str">
            <v>Eva Roller</v>
          </cell>
          <cell r="F1959" t="str">
            <v>Logo inclus</v>
          </cell>
          <cell r="H1959" t="str">
            <v>PIECE</v>
          </cell>
          <cell r="I1959">
            <v>8.89</v>
          </cell>
          <cell r="J1959">
            <v>0</v>
          </cell>
          <cell r="K1959">
            <v>0</v>
          </cell>
          <cell r="L1959">
            <v>0</v>
          </cell>
          <cell r="M1959" t="str">
            <v>LF</v>
          </cell>
          <cell r="N1959">
            <v>0</v>
          </cell>
          <cell r="O1959">
            <v>0</v>
          </cell>
        </row>
        <row r="1960">
          <cell r="A1960" t="str">
            <v>LION FITNESS</v>
          </cell>
          <cell r="B1960" t="str">
            <v>LI-WVT</v>
          </cell>
          <cell r="C1960">
            <v>0</v>
          </cell>
          <cell r="D1960" t="str">
            <v>GILET LESTEES 5Kgs</v>
          </cell>
          <cell r="E1960" t="str">
            <v>WEIGHTED VEST 5Kgs</v>
          </cell>
          <cell r="F1960" t="str">
            <v>5KG，sandfilled</v>
          </cell>
          <cell r="H1960" t="str">
            <v>PIECE</v>
          </cell>
          <cell r="I1960">
            <v>22.06</v>
          </cell>
          <cell r="J1960">
            <v>0</v>
          </cell>
          <cell r="K1960">
            <v>0</v>
          </cell>
          <cell r="L1960">
            <v>0</v>
          </cell>
          <cell r="M1960" t="str">
            <v>LF</v>
          </cell>
          <cell r="N1960">
            <v>0</v>
          </cell>
          <cell r="O1960">
            <v>0</v>
          </cell>
        </row>
        <row r="1961">
          <cell r="A1961" t="str">
            <v>LION FITNESS</v>
          </cell>
          <cell r="B1961" t="str">
            <v>LI-WVT</v>
          </cell>
          <cell r="C1961">
            <v>2331</v>
          </cell>
          <cell r="D1961" t="str">
            <v>Gilet Lestees 10Kgs</v>
          </cell>
          <cell r="E1961" t="str">
            <v>Weight Vest</v>
          </cell>
          <cell r="F1961" t="str">
            <v>10KG，ironbar</v>
          </cell>
          <cell r="H1961" t="str">
            <v>PIECE</v>
          </cell>
          <cell r="I1961">
            <v>29.42</v>
          </cell>
          <cell r="J1961">
            <v>0</v>
          </cell>
          <cell r="K1961">
            <v>0</v>
          </cell>
          <cell r="L1961">
            <v>0</v>
          </cell>
          <cell r="M1961" t="str">
            <v>LF</v>
          </cell>
          <cell r="N1961">
            <v>9.4500000000000001E-3</v>
          </cell>
          <cell r="O1961">
            <v>10.5</v>
          </cell>
        </row>
        <row r="1962">
          <cell r="A1962" t="str">
            <v>LION FITNESS</v>
          </cell>
          <cell r="B1962" t="str">
            <v>LI-AGH</v>
          </cell>
          <cell r="C1962">
            <v>1576</v>
          </cell>
          <cell r="D1962" t="str">
            <v>Haie  15Cm</v>
          </cell>
          <cell r="E1962" t="str">
            <v>JUMP HURDLE 15CM</v>
          </cell>
          <cell r="F1962" t="str">
            <v>15cm</v>
          </cell>
          <cell r="H1962" t="str">
            <v>PIECE</v>
          </cell>
          <cell r="I1962">
            <v>2.16</v>
          </cell>
          <cell r="J1962">
            <v>0</v>
          </cell>
          <cell r="K1962">
            <v>0</v>
          </cell>
          <cell r="L1962">
            <v>0</v>
          </cell>
          <cell r="M1962" t="str">
            <v>LF</v>
          </cell>
          <cell r="N1962">
            <v>0</v>
          </cell>
          <cell r="O1962">
            <v>0</v>
          </cell>
        </row>
        <row r="1963">
          <cell r="A1963" t="str">
            <v>LION FITNESS</v>
          </cell>
          <cell r="B1963" t="str">
            <v>LI-AGH</v>
          </cell>
          <cell r="C1963">
            <v>1577</v>
          </cell>
          <cell r="D1963" t="str">
            <v>Haie 30Cm</v>
          </cell>
          <cell r="E1963" t="str">
            <v>JUMP HURDLE 30CM</v>
          </cell>
          <cell r="F1963" t="str">
            <v>30cm</v>
          </cell>
          <cell r="H1963" t="str">
            <v>PIECE</v>
          </cell>
          <cell r="I1963">
            <v>2.83</v>
          </cell>
          <cell r="J1963">
            <v>0</v>
          </cell>
          <cell r="K1963">
            <v>0</v>
          </cell>
          <cell r="L1963">
            <v>0</v>
          </cell>
          <cell r="M1963" t="str">
            <v>LF</v>
          </cell>
          <cell r="N1963">
            <v>0</v>
          </cell>
          <cell r="O1963">
            <v>0</v>
          </cell>
        </row>
        <row r="1964">
          <cell r="A1964" t="str">
            <v>LION FITNESS</v>
          </cell>
          <cell r="B1964" t="str">
            <v>LI-AGH</v>
          </cell>
          <cell r="C1964">
            <v>1578</v>
          </cell>
          <cell r="D1964" t="str">
            <v>Haie 50Cm</v>
          </cell>
          <cell r="E1964" t="str">
            <v>JUMP HURDLE 50CM</v>
          </cell>
          <cell r="F1964" t="str">
            <v>50cm</v>
          </cell>
          <cell r="H1964" t="str">
            <v>PIECE</v>
          </cell>
          <cell r="I1964">
            <v>4.16</v>
          </cell>
          <cell r="J1964">
            <v>0</v>
          </cell>
          <cell r="K1964">
            <v>0</v>
          </cell>
          <cell r="L1964">
            <v>0</v>
          </cell>
          <cell r="M1964" t="str">
            <v>LF</v>
          </cell>
          <cell r="N1964">
            <v>0</v>
          </cell>
          <cell r="O1964">
            <v>0</v>
          </cell>
        </row>
        <row r="1965">
          <cell r="A1965" t="str">
            <v>LION FITNESS</v>
          </cell>
          <cell r="B1965" t="str">
            <v>LI-NDB01</v>
          </cell>
          <cell r="C1965">
            <v>0</v>
          </cell>
          <cell r="D1965" t="str">
            <v>Haltère Néoprène 0,5Kgs</v>
          </cell>
          <cell r="E1965" t="str">
            <v>Neoprene Dipping Dumbell round</v>
          </cell>
          <cell r="F1965" t="str">
            <v xml:space="preserve">0.5kg </v>
          </cell>
          <cell r="H1965" t="str">
            <v>PAIRE</v>
          </cell>
          <cell r="I1965">
            <v>0.97</v>
          </cell>
          <cell r="J1965">
            <v>0</v>
          </cell>
          <cell r="K1965">
            <v>0</v>
          </cell>
          <cell r="L1965">
            <v>0</v>
          </cell>
          <cell r="M1965" t="str">
            <v>LF</v>
          </cell>
          <cell r="N1965">
            <v>0</v>
          </cell>
          <cell r="O1965">
            <v>0</v>
          </cell>
        </row>
        <row r="1966">
          <cell r="A1966" t="str">
            <v>LION FITNESS</v>
          </cell>
          <cell r="B1966" t="str">
            <v>LI-NDB01</v>
          </cell>
          <cell r="C1966">
            <v>0</v>
          </cell>
          <cell r="D1966" t="str">
            <v>Haltère Néoprène 1Kg</v>
          </cell>
          <cell r="E1966" t="str">
            <v>Neoprene Dipping Dumbell round</v>
          </cell>
          <cell r="F1966" t="str">
            <v xml:space="preserve">1kg </v>
          </cell>
          <cell r="H1966" t="str">
            <v>PAIRE</v>
          </cell>
          <cell r="I1966">
            <v>1.95</v>
          </cell>
          <cell r="J1966">
            <v>0</v>
          </cell>
          <cell r="K1966">
            <v>0</v>
          </cell>
          <cell r="L1966">
            <v>0</v>
          </cell>
          <cell r="M1966" t="str">
            <v>LF</v>
          </cell>
          <cell r="N1966">
            <v>0</v>
          </cell>
          <cell r="O1966">
            <v>0</v>
          </cell>
        </row>
        <row r="1967">
          <cell r="A1967" t="str">
            <v>LION FITNESS</v>
          </cell>
          <cell r="B1967" t="str">
            <v>LI-NDB01</v>
          </cell>
          <cell r="C1967">
            <v>0</v>
          </cell>
          <cell r="D1967" t="str">
            <v>Haltère Néoprène 2Kg</v>
          </cell>
          <cell r="E1967" t="str">
            <v>Neoprene Dipping Dumbell round</v>
          </cell>
          <cell r="F1967" t="str">
            <v xml:space="preserve">2kg  </v>
          </cell>
          <cell r="H1967" t="str">
            <v>PAIRE</v>
          </cell>
          <cell r="I1967">
            <v>3.89</v>
          </cell>
          <cell r="J1967">
            <v>0</v>
          </cell>
          <cell r="K1967">
            <v>0</v>
          </cell>
          <cell r="L1967">
            <v>0</v>
          </cell>
          <cell r="M1967" t="str">
            <v>LF</v>
          </cell>
          <cell r="N1967">
            <v>0</v>
          </cell>
          <cell r="O1967">
            <v>0</v>
          </cell>
        </row>
        <row r="1968">
          <cell r="A1968" t="str">
            <v>LION FITNESS</v>
          </cell>
          <cell r="B1968" t="str">
            <v>LI-NDB01</v>
          </cell>
          <cell r="C1968">
            <v>0</v>
          </cell>
          <cell r="D1968" t="str">
            <v>Haltère Néoprène 3Kg</v>
          </cell>
          <cell r="E1968" t="str">
            <v>Neoprene Dipping Dumbell round</v>
          </cell>
          <cell r="F1968" t="str">
            <v xml:space="preserve">3kg  </v>
          </cell>
          <cell r="H1968" t="str">
            <v>PAIRE</v>
          </cell>
          <cell r="I1968">
            <v>5.83</v>
          </cell>
          <cell r="J1968">
            <v>0</v>
          </cell>
          <cell r="K1968">
            <v>0</v>
          </cell>
          <cell r="L1968">
            <v>0</v>
          </cell>
          <cell r="M1968" t="str">
            <v>LF</v>
          </cell>
          <cell r="N1968">
            <v>0</v>
          </cell>
          <cell r="O1968">
            <v>0</v>
          </cell>
        </row>
        <row r="1969">
          <cell r="A1969" t="str">
            <v>LION FITNESS</v>
          </cell>
          <cell r="B1969" t="str">
            <v>LI-NDB01</v>
          </cell>
          <cell r="C1969">
            <v>0</v>
          </cell>
          <cell r="D1969" t="str">
            <v>Haltère Néoprène 4Kg</v>
          </cell>
          <cell r="E1969" t="str">
            <v>Neoprene Dipping Dumbell round</v>
          </cell>
          <cell r="F1969" t="str">
            <v xml:space="preserve">4kg  </v>
          </cell>
          <cell r="H1969" t="str">
            <v>PAIRE</v>
          </cell>
          <cell r="I1969">
            <v>7.77</v>
          </cell>
          <cell r="J1969">
            <v>0</v>
          </cell>
          <cell r="K1969">
            <v>0</v>
          </cell>
          <cell r="L1969">
            <v>0</v>
          </cell>
          <cell r="M1969" t="str">
            <v>LF</v>
          </cell>
          <cell r="N1969">
            <v>0</v>
          </cell>
          <cell r="O1969">
            <v>0</v>
          </cell>
        </row>
        <row r="1970">
          <cell r="A1970" t="str">
            <v>LION FITNESS</v>
          </cell>
          <cell r="B1970" t="str">
            <v>LI-NDB01</v>
          </cell>
          <cell r="C1970">
            <v>0</v>
          </cell>
          <cell r="D1970" t="str">
            <v>Haltère Néoprène 5Kg</v>
          </cell>
          <cell r="E1970" t="str">
            <v>Neoprene Dipping Dumbell round</v>
          </cell>
          <cell r="F1970" t="str">
            <v xml:space="preserve">5kg  </v>
          </cell>
          <cell r="H1970" t="str">
            <v>PAIRE</v>
          </cell>
          <cell r="I1970">
            <v>9.7100000000000009</v>
          </cell>
          <cell r="J1970">
            <v>0</v>
          </cell>
          <cell r="K1970">
            <v>0</v>
          </cell>
          <cell r="L1970">
            <v>0</v>
          </cell>
          <cell r="M1970" t="str">
            <v>LF</v>
          </cell>
          <cell r="N1970">
            <v>0</v>
          </cell>
          <cell r="O1970">
            <v>0</v>
          </cell>
        </row>
        <row r="1971">
          <cell r="A1971" t="str">
            <v>LION FITNESS</v>
          </cell>
          <cell r="B1971" t="str">
            <v>LI-CRDB02</v>
          </cell>
          <cell r="C1971">
            <v>2057</v>
          </cell>
          <cell r="D1971" t="str">
            <v xml:space="preserve">Halteres Caoutchouc Hexagonales 1Kg </v>
          </cell>
          <cell r="E1971" t="str">
            <v>Rubber Coated Hex Dumbbell</v>
          </cell>
          <cell r="F1971" t="str">
            <v xml:space="preserve">    1KG</v>
          </cell>
          <cell r="H1971" t="str">
            <v>PIECE</v>
          </cell>
          <cell r="I1971">
            <v>1.02</v>
          </cell>
          <cell r="J1971">
            <v>0</v>
          </cell>
          <cell r="K1971">
            <v>0</v>
          </cell>
          <cell r="L1971">
            <v>0</v>
          </cell>
          <cell r="M1971" t="str">
            <v>LF</v>
          </cell>
          <cell r="N1971">
            <v>1.3134449339207046E-3</v>
          </cell>
          <cell r="O1971">
            <v>1.0881057268722467</v>
          </cell>
        </row>
        <row r="1972">
          <cell r="A1972" t="str">
            <v>LION FITNESS</v>
          </cell>
          <cell r="B1972" t="str">
            <v>LI-CRDB02</v>
          </cell>
          <cell r="C1972">
            <v>2058</v>
          </cell>
          <cell r="D1972" t="str">
            <v xml:space="preserve">Halteres Caoutchouc Hexagonales 2Kg </v>
          </cell>
          <cell r="E1972" t="str">
            <v>Rubber Coated Hex Dumbbell</v>
          </cell>
          <cell r="F1972" t="str">
            <v xml:space="preserve">    2KG</v>
          </cell>
          <cell r="H1972" t="str">
            <v>PIECE</v>
          </cell>
          <cell r="I1972">
            <v>2.0299999999999998</v>
          </cell>
          <cell r="J1972">
            <v>0</v>
          </cell>
          <cell r="K1972">
            <v>0</v>
          </cell>
          <cell r="L1972">
            <v>0</v>
          </cell>
          <cell r="M1972" t="str">
            <v>LF</v>
          </cell>
          <cell r="N1972">
            <v>2.6268898678414097E-3</v>
          </cell>
          <cell r="O1972">
            <v>2.04</v>
          </cell>
        </row>
        <row r="1973">
          <cell r="A1973" t="str">
            <v>LION FITNESS</v>
          </cell>
          <cell r="B1973" t="str">
            <v>LI-CRDB02</v>
          </cell>
          <cell r="C1973">
            <v>2059</v>
          </cell>
          <cell r="D1973" t="str">
            <v>Halteres Caoutchouc Hexagonales 4Kg</v>
          </cell>
          <cell r="E1973" t="str">
            <v>Rubber Coated Hex Dumbbell</v>
          </cell>
          <cell r="F1973" t="str">
            <v xml:space="preserve">    4KG</v>
          </cell>
          <cell r="H1973" t="str">
            <v>PIECE</v>
          </cell>
          <cell r="I1973">
            <v>4.0599999999999996</v>
          </cell>
          <cell r="J1973">
            <v>0</v>
          </cell>
          <cell r="K1973">
            <v>0</v>
          </cell>
          <cell r="L1973">
            <v>0</v>
          </cell>
          <cell r="M1973" t="str">
            <v>LF</v>
          </cell>
          <cell r="N1973">
            <v>5.2537797356828186E-3</v>
          </cell>
          <cell r="O1973">
            <v>4.1399999999999997</v>
          </cell>
        </row>
        <row r="1974">
          <cell r="A1974" t="str">
            <v>LION FITNESS</v>
          </cell>
          <cell r="B1974" t="str">
            <v>LI-CRDB02</v>
          </cell>
          <cell r="C1974">
            <v>2062</v>
          </cell>
          <cell r="D1974" t="str">
            <v>Halteres Caoutchouc Hexagonales 6Kg</v>
          </cell>
          <cell r="E1974" t="str">
            <v>Rubber Coated Hex Dumbbell</v>
          </cell>
          <cell r="F1974" t="str">
            <v xml:space="preserve">    6KG</v>
          </cell>
          <cell r="H1974" t="str">
            <v>PIECE</v>
          </cell>
          <cell r="I1974">
            <v>6.09</v>
          </cell>
          <cell r="J1974">
            <v>0</v>
          </cell>
          <cell r="K1974">
            <v>0</v>
          </cell>
          <cell r="L1974">
            <v>0</v>
          </cell>
          <cell r="M1974" t="str">
            <v>LF</v>
          </cell>
          <cell r="N1974">
            <v>7.8806696035242287E-3</v>
          </cell>
          <cell r="O1974">
            <v>6.2</v>
          </cell>
        </row>
        <row r="1975">
          <cell r="A1975" t="str">
            <v>LION FITNESS</v>
          </cell>
          <cell r="B1975" t="str">
            <v>LI-CRDB02</v>
          </cell>
          <cell r="C1975">
            <v>2064</v>
          </cell>
          <cell r="D1975" t="str">
            <v xml:space="preserve">Halteres Caoutchouc Hexagonales 8Kg </v>
          </cell>
          <cell r="E1975" t="str">
            <v>Rubber Coated Hex Dumbbell</v>
          </cell>
          <cell r="F1975" t="str">
            <v xml:space="preserve">    8KG </v>
          </cell>
          <cell r="H1975" t="str">
            <v>PIECE</v>
          </cell>
          <cell r="I1975">
            <v>8.1199999999999992</v>
          </cell>
          <cell r="J1975">
            <v>0</v>
          </cell>
          <cell r="K1975">
            <v>0</v>
          </cell>
          <cell r="L1975">
            <v>0</v>
          </cell>
          <cell r="M1975" t="str">
            <v>LF</v>
          </cell>
          <cell r="N1975">
            <v>7.4814332247557002E-3</v>
          </cell>
          <cell r="O1975">
            <v>8.2799999999999994</v>
          </cell>
        </row>
        <row r="1976">
          <cell r="A1976" t="str">
            <v>LION FITNESS</v>
          </cell>
          <cell r="B1976" t="str">
            <v>LI-CRDB02</v>
          </cell>
          <cell r="C1976">
            <v>2066</v>
          </cell>
          <cell r="D1976" t="str">
            <v xml:space="preserve">Halteres Caoutchouc Hexagonales 10Kg </v>
          </cell>
          <cell r="E1976" t="str">
            <v>Rubber Coated Hex Dumbbell</v>
          </cell>
          <cell r="F1976" t="str">
            <v xml:space="preserve">    10KG</v>
          </cell>
          <cell r="H1976" t="str">
            <v>PIECE</v>
          </cell>
          <cell r="I1976">
            <v>10.15</v>
          </cell>
          <cell r="J1976">
            <v>0</v>
          </cell>
          <cell r="K1976">
            <v>0</v>
          </cell>
          <cell r="L1976">
            <v>0</v>
          </cell>
          <cell r="M1976" t="str">
            <v>LF</v>
          </cell>
          <cell r="N1976">
            <v>9.3517915309446267E-3</v>
          </cell>
          <cell r="O1976">
            <v>10.3</v>
          </cell>
        </row>
        <row r="1977">
          <cell r="A1977" t="str">
            <v>LION FITNESS</v>
          </cell>
          <cell r="B1977" t="str">
            <v>LI-CRDB02</v>
          </cell>
          <cell r="C1977">
            <v>1589</v>
          </cell>
          <cell r="D1977" t="str">
            <v xml:space="preserve">Halteres Caoutchouc Hexagonales 12,5Kg </v>
          </cell>
          <cell r="E1977" t="str">
            <v>Rubber Coated Hex Dumbbell</v>
          </cell>
          <cell r="F1977" t="str">
            <v xml:space="preserve">    12.5KG</v>
          </cell>
          <cell r="H1977" t="str">
            <v>PIECE</v>
          </cell>
          <cell r="I1977">
            <v>12.68</v>
          </cell>
          <cell r="J1977">
            <v>0</v>
          </cell>
          <cell r="K1977">
            <v>0</v>
          </cell>
          <cell r="L1977">
            <v>0</v>
          </cell>
          <cell r="M1977" t="str">
            <v>LF</v>
          </cell>
          <cell r="N1977">
            <v>1.01248E-2</v>
          </cell>
          <cell r="O1977">
            <v>12.9</v>
          </cell>
        </row>
        <row r="1978">
          <cell r="A1978" t="str">
            <v>LION FITNESS</v>
          </cell>
          <cell r="B1978" t="str">
            <v>LI-CRDB02</v>
          </cell>
          <cell r="C1978">
            <v>1590</v>
          </cell>
          <cell r="D1978" t="str">
            <v xml:space="preserve">Halteres Caoutchouc Hexagonales 15Kg </v>
          </cell>
          <cell r="E1978" t="str">
            <v>Rubber Coated Hex Dumbbell</v>
          </cell>
          <cell r="F1978" t="str">
            <v xml:space="preserve">    15KG</v>
          </cell>
          <cell r="H1978" t="str">
            <v>PIECE</v>
          </cell>
          <cell r="I1978">
            <v>15.22</v>
          </cell>
          <cell r="J1978">
            <v>0</v>
          </cell>
          <cell r="K1978">
            <v>0</v>
          </cell>
          <cell r="L1978">
            <v>0</v>
          </cell>
          <cell r="M1978" t="str">
            <v>LF</v>
          </cell>
          <cell r="N1978">
            <v>1.1848571428571429E-2</v>
          </cell>
          <cell r="O1978">
            <v>15.5</v>
          </cell>
        </row>
        <row r="1979">
          <cell r="A1979" t="str">
            <v>LION FITNESS</v>
          </cell>
          <cell r="B1979" t="str">
            <v>LI-CRDB02</v>
          </cell>
          <cell r="C1979">
            <v>1591</v>
          </cell>
          <cell r="D1979" t="str">
            <v xml:space="preserve">Halteres Caoutchouc Hexagonales 17,5Kg </v>
          </cell>
          <cell r="E1979" t="str">
            <v>Rubber Coated Hex Dumbbell</v>
          </cell>
          <cell r="F1979" t="str">
            <v xml:space="preserve">    17.5KG</v>
          </cell>
          <cell r="H1979" t="str">
            <v>PIECE</v>
          </cell>
          <cell r="I1979">
            <v>17.760000000000002</v>
          </cell>
          <cell r="J1979">
            <v>0</v>
          </cell>
          <cell r="K1979">
            <v>0</v>
          </cell>
          <cell r="L1979">
            <v>0</v>
          </cell>
          <cell r="M1979" t="str">
            <v>LF</v>
          </cell>
          <cell r="N1979">
            <v>1.3759799999999999E-2</v>
          </cell>
          <cell r="O1979">
            <v>18.2</v>
          </cell>
        </row>
        <row r="1980">
          <cell r="A1980" t="str">
            <v>LION FITNESS</v>
          </cell>
          <cell r="B1980" t="str">
            <v>LI-CRDB02</v>
          </cell>
          <cell r="C1980">
            <v>1592</v>
          </cell>
          <cell r="D1980" t="str">
            <v xml:space="preserve">Halteres Caoutchouc Hexagonales 20Kg </v>
          </cell>
          <cell r="E1980" t="str">
            <v>Rubber Coated Hex Dumbbell</v>
          </cell>
          <cell r="F1980" t="str">
            <v xml:space="preserve">    20KG</v>
          </cell>
          <cell r="H1980" t="str">
            <v>PIECE</v>
          </cell>
          <cell r="I1980">
            <v>20.29</v>
          </cell>
          <cell r="J1980">
            <v>0</v>
          </cell>
          <cell r="K1980">
            <v>0</v>
          </cell>
          <cell r="L1980">
            <v>0</v>
          </cell>
          <cell r="M1980" t="str">
            <v>LF</v>
          </cell>
          <cell r="N1980">
            <v>1.7479399999999999E-2</v>
          </cell>
          <cell r="O1980">
            <v>20.7</v>
          </cell>
        </row>
        <row r="1981">
          <cell r="A1981" t="str">
            <v>LION FITNESS</v>
          </cell>
          <cell r="B1981" t="str">
            <v>LI-CRDB02</v>
          </cell>
          <cell r="C1981">
            <v>1593</v>
          </cell>
          <cell r="D1981" t="str">
            <v xml:space="preserve">Halteres Caoutchouc Hexagonales 22,5Kg </v>
          </cell>
          <cell r="E1981" t="str">
            <v>Rubber Coated Hex Dumbbell</v>
          </cell>
          <cell r="F1981" t="str">
            <v xml:space="preserve">    22.5KG</v>
          </cell>
          <cell r="H1981" t="str">
            <v>PIECE</v>
          </cell>
          <cell r="I1981">
            <v>22.83</v>
          </cell>
          <cell r="J1981">
            <v>0</v>
          </cell>
          <cell r="K1981">
            <v>0</v>
          </cell>
          <cell r="L1981">
            <v>0</v>
          </cell>
          <cell r="M1981" t="str">
            <v>LF</v>
          </cell>
          <cell r="N1981">
            <v>1.7479399999999999E-2</v>
          </cell>
          <cell r="O1981">
            <v>23.113636363636399</v>
          </cell>
        </row>
        <row r="1982">
          <cell r="A1982" t="str">
            <v>LION FITNESS</v>
          </cell>
          <cell r="B1982" t="str">
            <v>LI-CRDB02</v>
          </cell>
          <cell r="C1982">
            <v>1594</v>
          </cell>
          <cell r="D1982" t="str">
            <v xml:space="preserve">Halteres Caoutchouc Hexagonales 25Kg </v>
          </cell>
          <cell r="E1982" t="str">
            <v>Rubber Coated Hex Dumbbell</v>
          </cell>
          <cell r="F1982" t="str">
            <v xml:space="preserve">    25KG</v>
          </cell>
          <cell r="H1982" t="str">
            <v>PIECE</v>
          </cell>
          <cell r="I1982">
            <v>25.36</v>
          </cell>
          <cell r="J1982">
            <v>0</v>
          </cell>
          <cell r="K1982">
            <v>0</v>
          </cell>
          <cell r="L1982">
            <v>0</v>
          </cell>
          <cell r="M1982" t="str">
            <v>LF</v>
          </cell>
          <cell r="N1982">
            <v>1.7685039999999999E-2</v>
          </cell>
          <cell r="O1982">
            <v>25.9</v>
          </cell>
        </row>
        <row r="1983">
          <cell r="A1983" t="str">
            <v>LION FITNESS</v>
          </cell>
          <cell r="B1983" t="str">
            <v>LI-CRDB02</v>
          </cell>
          <cell r="C1983">
            <v>1595</v>
          </cell>
          <cell r="D1983" t="str">
            <v xml:space="preserve">Halteres Caoutchouc Hexagonales 27,5Kg </v>
          </cell>
          <cell r="E1983" t="str">
            <v>Rubber Coated Hex Dumbbell</v>
          </cell>
          <cell r="F1983" t="str">
            <v xml:space="preserve">    27.5KG</v>
          </cell>
          <cell r="H1983" t="str">
            <v>PIECE</v>
          </cell>
          <cell r="I1983">
            <v>27.91</v>
          </cell>
          <cell r="J1983">
            <v>0</v>
          </cell>
          <cell r="K1983">
            <v>0</v>
          </cell>
          <cell r="L1983">
            <v>0</v>
          </cell>
          <cell r="M1983" t="str">
            <v>LF</v>
          </cell>
          <cell r="N1983">
            <v>1.944015E-2</v>
          </cell>
          <cell r="O1983">
            <v>28.25</v>
          </cell>
        </row>
        <row r="1984">
          <cell r="A1984" t="str">
            <v>LION FITNESS</v>
          </cell>
          <cell r="B1984" t="str">
            <v>LI-CRDB02</v>
          </cell>
          <cell r="C1984">
            <v>1596</v>
          </cell>
          <cell r="D1984" t="str">
            <v xml:space="preserve">Halteres Caoutchouc Hexagonales 30Kg </v>
          </cell>
          <cell r="E1984" t="str">
            <v>Rubber Coated Hex Dumbbell</v>
          </cell>
          <cell r="F1984" t="str">
            <v xml:space="preserve">    30KG</v>
          </cell>
          <cell r="H1984" t="str">
            <v>PIECE</v>
          </cell>
          <cell r="I1984">
            <v>30.45</v>
          </cell>
          <cell r="J1984">
            <v>0</v>
          </cell>
          <cell r="K1984">
            <v>0</v>
          </cell>
          <cell r="L1984">
            <v>0</v>
          </cell>
          <cell r="M1984" t="str">
            <v>LF</v>
          </cell>
          <cell r="N1984">
            <v>2.06976E-2</v>
          </cell>
          <cell r="O1984">
            <v>31</v>
          </cell>
        </row>
        <row r="1985">
          <cell r="A1985" t="str">
            <v>LION FITNESS</v>
          </cell>
          <cell r="B1985" t="str">
            <v>LI-CRDB02</v>
          </cell>
          <cell r="C1985">
            <v>1597</v>
          </cell>
          <cell r="D1985" t="str">
            <v xml:space="preserve">Halteres Caoutchouc Hexagonales 32,5Kg </v>
          </cell>
          <cell r="E1985" t="str">
            <v>Rubber Coated Hex Dumbbell</v>
          </cell>
          <cell r="F1985" t="str">
            <v xml:space="preserve">    32.5KG</v>
          </cell>
          <cell r="H1985" t="str">
            <v>PIECE</v>
          </cell>
          <cell r="I1985">
            <v>32.979999999999997</v>
          </cell>
          <cell r="J1985">
            <v>0</v>
          </cell>
          <cell r="K1985">
            <v>0</v>
          </cell>
          <cell r="L1985">
            <v>0</v>
          </cell>
          <cell r="M1985" t="str">
            <v>LF</v>
          </cell>
          <cell r="N1985">
            <v>2.06666E-2</v>
          </cell>
          <cell r="O1985">
            <v>34</v>
          </cell>
        </row>
        <row r="1986">
          <cell r="A1986" t="str">
            <v>LION FITNESS</v>
          </cell>
          <cell r="B1986" t="str">
            <v>LI-CRDB02</v>
          </cell>
          <cell r="C1986">
            <v>1598</v>
          </cell>
          <cell r="D1986" t="str">
            <v xml:space="preserve">HALTERES CAOUTCHOUC HEXAGONALES 35KG </v>
          </cell>
          <cell r="E1986" t="str">
            <v>HEXAGONAL RUBBER DUMBBELL 35KG</v>
          </cell>
          <cell r="F1986">
            <v>35</v>
          </cell>
          <cell r="H1986" t="str">
            <v>PIECE</v>
          </cell>
          <cell r="I1986">
            <v>35.520000000000003</v>
          </cell>
          <cell r="J1986">
            <v>0</v>
          </cell>
          <cell r="K1986">
            <v>0</v>
          </cell>
          <cell r="L1986">
            <v>0</v>
          </cell>
          <cell r="M1986" t="str">
            <v>LF</v>
          </cell>
          <cell r="N1986">
            <v>0</v>
          </cell>
          <cell r="O1986">
            <v>0</v>
          </cell>
        </row>
        <row r="1987">
          <cell r="A1987" t="str">
            <v>LION FITNESS</v>
          </cell>
          <cell r="B1987" t="str">
            <v>LI-CRDB02</v>
          </cell>
          <cell r="C1987">
            <v>2484</v>
          </cell>
          <cell r="D1987" t="str">
            <v xml:space="preserve">Halteres Caoutchouc Hexagonales 37,5Kg </v>
          </cell>
          <cell r="E1987" t="str">
            <v>Rubber Coated Hex Dumbbell</v>
          </cell>
          <cell r="F1987" t="str">
            <v xml:space="preserve">    37.5KG</v>
          </cell>
          <cell r="H1987" t="str">
            <v>PIECE</v>
          </cell>
          <cell r="I1987">
            <v>38.049999999999997</v>
          </cell>
          <cell r="J1987">
            <v>0</v>
          </cell>
          <cell r="K1987">
            <v>0</v>
          </cell>
          <cell r="L1987">
            <v>0</v>
          </cell>
          <cell r="M1987" t="str">
            <v>LF</v>
          </cell>
          <cell r="N1987">
            <v>2.365040322580645E-2</v>
          </cell>
          <cell r="O1987">
            <v>38.799999999999997</v>
          </cell>
        </row>
        <row r="1988">
          <cell r="A1988" t="str">
            <v>LION FITNESS</v>
          </cell>
          <cell r="B1988" t="str">
            <v>LI-CRDB02</v>
          </cell>
          <cell r="C1988">
            <v>2068</v>
          </cell>
          <cell r="D1988" t="str">
            <v xml:space="preserve">Halteres Caoutchouc Hexagonales 40Kg </v>
          </cell>
          <cell r="E1988" t="str">
            <v>Rubber Coated Hex Dumbbell</v>
          </cell>
          <cell r="F1988" t="str">
            <v xml:space="preserve">    40KG</v>
          </cell>
          <cell r="H1988" t="str">
            <v>PIECE</v>
          </cell>
          <cell r="I1988">
            <v>40.590000000000003</v>
          </cell>
          <cell r="J1988">
            <v>0</v>
          </cell>
          <cell r="K1988">
            <v>0</v>
          </cell>
          <cell r="L1988">
            <v>0</v>
          </cell>
          <cell r="M1988" t="str">
            <v>LF</v>
          </cell>
          <cell r="N1988">
            <v>2.5227096774193547E-2</v>
          </cell>
          <cell r="O1988">
            <v>41.4</v>
          </cell>
        </row>
        <row r="1989">
          <cell r="A1989" t="str">
            <v>LION FITNESS</v>
          </cell>
          <cell r="B1989" t="str">
            <v>LI-CRDB02</v>
          </cell>
          <cell r="C1989">
            <v>2485</v>
          </cell>
          <cell r="D1989" t="str">
            <v xml:space="preserve">Halteres Caoutchouc Hexagonales 42,5Kg </v>
          </cell>
          <cell r="E1989" t="str">
            <v>Rubber Coated Hex Dumbbell</v>
          </cell>
          <cell r="F1989" t="str">
            <v xml:space="preserve">    42.5KG</v>
          </cell>
          <cell r="H1989" t="str">
            <v>PIECE</v>
          </cell>
          <cell r="I1989">
            <v>43.13</v>
          </cell>
          <cell r="J1989">
            <v>0</v>
          </cell>
          <cell r="K1989">
            <v>0</v>
          </cell>
          <cell r="L1989">
            <v>0</v>
          </cell>
          <cell r="M1989" t="str">
            <v>LF</v>
          </cell>
          <cell r="N1989">
            <v>2.9064516129032259E-2</v>
          </cell>
          <cell r="O1989">
            <v>43.87</v>
          </cell>
        </row>
        <row r="1990">
          <cell r="A1990" t="str">
            <v>LION FITNESS</v>
          </cell>
          <cell r="B1990" t="str">
            <v>LI-CRDB02</v>
          </cell>
          <cell r="C1990">
            <v>2071</v>
          </cell>
          <cell r="D1990" t="str">
            <v xml:space="preserve">Halteres Caoutchouc Hexagonales 45Kg </v>
          </cell>
          <cell r="E1990" t="str">
            <v>Rubber Coated Hex Dumbbell</v>
          </cell>
          <cell r="F1990" t="str">
            <v xml:space="preserve">    45KG</v>
          </cell>
          <cell r="H1990" t="str">
            <v>PIECE</v>
          </cell>
          <cell r="I1990">
            <v>45.66</v>
          </cell>
          <cell r="J1990">
            <v>0</v>
          </cell>
          <cell r="K1990">
            <v>0</v>
          </cell>
          <cell r="L1990">
            <v>0</v>
          </cell>
          <cell r="M1990" t="str">
            <v>LF</v>
          </cell>
          <cell r="N1990">
            <v>3.6692307692307691E-2</v>
          </cell>
          <cell r="O1990">
            <v>46.5</v>
          </cell>
        </row>
        <row r="1991">
          <cell r="A1991" t="str">
            <v>LION FITNESS</v>
          </cell>
          <cell r="B1991" t="str">
            <v>LI-CRDB02</v>
          </cell>
          <cell r="C1991">
            <v>2486</v>
          </cell>
          <cell r="D1991" t="str">
            <v xml:space="preserve">Halteres Caoutchouc Hexagonales 47,5Kg </v>
          </cell>
          <cell r="E1991" t="str">
            <v>Rubber Coated Hex Dumbbell</v>
          </cell>
          <cell r="F1991" t="str">
            <v xml:space="preserve">    47.5KG</v>
          </cell>
          <cell r="H1991" t="str">
            <v>PIECE</v>
          </cell>
          <cell r="I1991">
            <v>48.19</v>
          </cell>
          <cell r="J1991">
            <v>0</v>
          </cell>
          <cell r="K1991">
            <v>0</v>
          </cell>
          <cell r="L1991">
            <v>0</v>
          </cell>
          <cell r="M1991" t="str">
            <v>LF</v>
          </cell>
          <cell r="N1991">
            <v>3.8730769230769235E-2</v>
          </cell>
          <cell r="O1991">
            <v>48.870192307692314</v>
          </cell>
        </row>
        <row r="1992">
          <cell r="A1992" t="str">
            <v>LION FITNESS</v>
          </cell>
          <cell r="B1992" t="str">
            <v>LI-CRDB02</v>
          </cell>
          <cell r="C1992">
            <v>2074</v>
          </cell>
          <cell r="D1992" t="str">
            <v xml:space="preserve">Halteres Caoutchouc Hexagonales 50Kg </v>
          </cell>
          <cell r="E1992" t="str">
            <v>Rubber Coated Hex Dumbbell</v>
          </cell>
          <cell r="F1992" t="str">
            <v xml:space="preserve">    50KG</v>
          </cell>
          <cell r="H1992" t="str">
            <v>PIECE</v>
          </cell>
          <cell r="I1992">
            <v>50.74</v>
          </cell>
          <cell r="J1992">
            <v>0</v>
          </cell>
          <cell r="K1992">
            <v>0</v>
          </cell>
          <cell r="L1992">
            <v>0</v>
          </cell>
          <cell r="M1992" t="str">
            <v>LF</v>
          </cell>
          <cell r="N1992">
            <v>4.0769230769230773E-2</v>
          </cell>
          <cell r="O1992">
            <v>52.2</v>
          </cell>
        </row>
        <row r="1993">
          <cell r="A1993" t="str">
            <v>LION FITNESS</v>
          </cell>
          <cell r="B1993" t="str">
            <v>LI-VDB03</v>
          </cell>
          <cell r="C1993">
            <v>2993</v>
          </cell>
          <cell r="D1993" t="str">
            <v>Halteres Vinyles Hexa 0,5Kg</v>
          </cell>
          <cell r="E1993" t="str">
            <v>Vinyl Dipping Dumbell</v>
          </cell>
          <cell r="F1993" t="str">
            <v xml:space="preserve">0.5kg </v>
          </cell>
          <cell r="H1993" t="str">
            <v>PAIRE</v>
          </cell>
          <cell r="I1993">
            <v>0.99</v>
          </cell>
          <cell r="J1993">
            <v>0</v>
          </cell>
          <cell r="K1993">
            <v>0</v>
          </cell>
          <cell r="L1993">
            <v>0</v>
          </cell>
          <cell r="M1993" t="str">
            <v>LF</v>
          </cell>
          <cell r="N1993">
            <v>1.3055555555555555E-3</v>
          </cell>
          <cell r="O1993">
            <v>0.52</v>
          </cell>
        </row>
        <row r="1994">
          <cell r="A1994" t="str">
            <v>LION FITNESS</v>
          </cell>
          <cell r="B1994" t="str">
            <v>LI-VDB03</v>
          </cell>
          <cell r="C1994">
            <v>1616</v>
          </cell>
          <cell r="D1994" t="str">
            <v>Halteres Vinyles Hexa 1Kg</v>
          </cell>
          <cell r="E1994" t="str">
            <v>Vinyl Dipping Dumbell</v>
          </cell>
          <cell r="F1994" t="str">
            <v xml:space="preserve">1kg </v>
          </cell>
          <cell r="H1994" t="str">
            <v>PAIRE</v>
          </cell>
          <cell r="I1994">
            <v>1.97</v>
          </cell>
          <cell r="J1994">
            <v>0</v>
          </cell>
          <cell r="K1994">
            <v>0</v>
          </cell>
          <cell r="L1994">
            <v>0</v>
          </cell>
          <cell r="M1994" t="str">
            <v>LF</v>
          </cell>
          <cell r="N1994">
            <v>1.1214953271028037E-3</v>
          </cell>
          <cell r="O1994">
            <v>1.0429999999999999</v>
          </cell>
        </row>
        <row r="1995">
          <cell r="A1995" t="str">
            <v>LION FITNESS</v>
          </cell>
          <cell r="B1995" t="str">
            <v>LI-VDB03</v>
          </cell>
          <cell r="C1995">
            <v>2994</v>
          </cell>
          <cell r="D1995" t="str">
            <v>Halteres Vinyles Hexa 2Kg</v>
          </cell>
          <cell r="E1995" t="str">
            <v>Vinyl Dipping Dumbell</v>
          </cell>
          <cell r="F1995" t="str">
            <v xml:space="preserve">2kg  </v>
          </cell>
          <cell r="H1995" t="str">
            <v>PAIRE</v>
          </cell>
          <cell r="I1995">
            <v>3.94</v>
          </cell>
          <cell r="J1995">
            <v>0</v>
          </cell>
          <cell r="K1995">
            <v>0</v>
          </cell>
          <cell r="L1995">
            <v>0</v>
          </cell>
          <cell r="M1995" t="str">
            <v>LF</v>
          </cell>
          <cell r="N1995">
            <v>1.8749999999999999E-3</v>
          </cell>
          <cell r="O1995">
            <v>2.09</v>
          </cell>
        </row>
        <row r="1996">
          <cell r="A1996" t="str">
            <v>LION FITNESS</v>
          </cell>
          <cell r="B1996" t="str">
            <v>LI-VDB03</v>
          </cell>
          <cell r="C1996">
            <v>2995</v>
          </cell>
          <cell r="D1996" t="str">
            <v>Halteres Vinyles Hexa 3Kg</v>
          </cell>
          <cell r="E1996" t="str">
            <v>Vinyl Dipping Dumbell</v>
          </cell>
          <cell r="F1996" t="str">
            <v xml:space="preserve">3kg  </v>
          </cell>
          <cell r="H1996" t="str">
            <v>PAIRE</v>
          </cell>
          <cell r="I1996">
            <v>5.91</v>
          </cell>
          <cell r="J1996">
            <v>0</v>
          </cell>
          <cell r="K1996">
            <v>0</v>
          </cell>
          <cell r="L1996">
            <v>0</v>
          </cell>
          <cell r="M1996" t="str">
            <v>LF</v>
          </cell>
          <cell r="N1996">
            <v>2.3636363636363638E-3</v>
          </cell>
          <cell r="O1996">
            <v>3.1212121212121211</v>
          </cell>
        </row>
        <row r="1997">
          <cell r="A1997" t="str">
            <v>LION FITNESS</v>
          </cell>
          <cell r="B1997" t="str">
            <v>LI-VDB03</v>
          </cell>
          <cell r="C1997">
            <v>2996</v>
          </cell>
          <cell r="D1997" t="str">
            <v>Halteres Vinyles Hexa 4Kg</v>
          </cell>
          <cell r="E1997" t="str">
            <v>Vinyl Dipping Dumbell</v>
          </cell>
          <cell r="F1997" t="str">
            <v xml:space="preserve">4kg  </v>
          </cell>
          <cell r="H1997" t="str">
            <v>PAIRE</v>
          </cell>
          <cell r="I1997">
            <v>7.88</v>
          </cell>
          <cell r="J1997">
            <v>0</v>
          </cell>
          <cell r="K1997">
            <v>0</v>
          </cell>
          <cell r="L1997">
            <v>0</v>
          </cell>
          <cell r="M1997" t="str">
            <v>LF</v>
          </cell>
          <cell r="N1997">
            <v>2.9583333333333332E-3</v>
          </cell>
          <cell r="O1997">
            <v>4.166666666666667</v>
          </cell>
        </row>
        <row r="1998">
          <cell r="A1998" t="str">
            <v>LION FITNESS</v>
          </cell>
          <cell r="B1998" t="str">
            <v>LI-OB021</v>
          </cell>
          <cell r="C1998">
            <v>2362</v>
          </cell>
          <cell r="D1998" t="str">
            <v>Hex Bar</v>
          </cell>
          <cell r="E1998" t="str">
            <v>Hex Bar-Chromed</v>
          </cell>
          <cell r="F1998" t="str">
            <v>ø28mm</v>
          </cell>
          <cell r="H1998" t="str">
            <v>PIECE</v>
          </cell>
          <cell r="I1998">
            <v>48.99</v>
          </cell>
          <cell r="J1998">
            <v>0</v>
          </cell>
          <cell r="K1998">
            <v>0</v>
          </cell>
          <cell r="L1998">
            <v>0</v>
          </cell>
          <cell r="M1998" t="str">
            <v>LF</v>
          </cell>
          <cell r="N1998">
            <v>0.12206186666666667</v>
          </cell>
          <cell r="O1998">
            <v>24</v>
          </cell>
        </row>
        <row r="1999">
          <cell r="A1999" t="str">
            <v>LION FITNESS</v>
          </cell>
          <cell r="B1999" t="str">
            <v>LI-CKDB02</v>
          </cell>
          <cell r="C1999" t="str">
            <v/>
          </cell>
          <cell r="D1999" t="str">
            <v>KETTLEBELL 1KG CAST IRON</v>
          </cell>
          <cell r="E1999" t="str">
            <v>KETTLEBELL 1KG CAST IRON</v>
          </cell>
          <cell r="F1999" t="str">
            <v>4kg, 6kg, 8kg, 12kg, 16kg, 20kg, 24kg, 28kg and 32kg.</v>
          </cell>
          <cell r="H1999" t="str">
            <v>PIECE</v>
          </cell>
          <cell r="I1999">
            <v>0.75</v>
          </cell>
          <cell r="J1999">
            <v>0</v>
          </cell>
          <cell r="K1999">
            <v>0</v>
          </cell>
          <cell r="L1999">
            <v>0</v>
          </cell>
          <cell r="M1999" t="str">
            <v>LF</v>
          </cell>
          <cell r="N1999">
            <v>0</v>
          </cell>
          <cell r="O1999">
            <v>0</v>
          </cell>
        </row>
        <row r="2000">
          <cell r="A2000" t="str">
            <v>LION FITNESS</v>
          </cell>
          <cell r="B2000" t="str">
            <v>LI-KDB01</v>
          </cell>
          <cell r="C2000">
            <v>2969</v>
          </cell>
          <cell r="D2000" t="str">
            <v>Kettlebell 4Kg</v>
          </cell>
          <cell r="E2000" t="str">
            <v>Rubber Kettlebell Steel Handle</v>
          </cell>
          <cell r="F2000" t="str">
            <v xml:space="preserve">    4KG</v>
          </cell>
          <cell r="H2000" t="str">
            <v>PIECE</v>
          </cell>
          <cell r="I2000">
            <v>5.59</v>
          </cell>
          <cell r="J2000">
            <v>0</v>
          </cell>
          <cell r="K2000">
            <v>0</v>
          </cell>
          <cell r="L2000">
            <v>0</v>
          </cell>
          <cell r="M2000" t="str">
            <v>LF</v>
          </cell>
          <cell r="N2000">
            <v>4.526579439252337E-3</v>
          </cell>
          <cell r="O2000">
            <v>4.2803738317757007</v>
          </cell>
        </row>
        <row r="2001">
          <cell r="A2001" t="str">
            <v>LION FITNESS</v>
          </cell>
          <cell r="B2001" t="str">
            <v>LI-KDB01</v>
          </cell>
          <cell r="C2001">
            <v>2970</v>
          </cell>
          <cell r="D2001" t="str">
            <v>Kettlebell 6Kg</v>
          </cell>
          <cell r="E2001" t="str">
            <v>Rubber Kettlebell Steel Handle</v>
          </cell>
          <cell r="F2001" t="str">
            <v xml:space="preserve">    6KG</v>
          </cell>
          <cell r="H2001" t="str">
            <v>PIECE</v>
          </cell>
          <cell r="I2001">
            <v>8.39</v>
          </cell>
          <cell r="J2001">
            <v>0</v>
          </cell>
          <cell r="K2001">
            <v>0</v>
          </cell>
          <cell r="L2001">
            <v>0</v>
          </cell>
          <cell r="M2001" t="str">
            <v>LF</v>
          </cell>
          <cell r="N2001">
            <v>6.7898691588785046E-3</v>
          </cell>
          <cell r="O2001">
            <v>6.3</v>
          </cell>
        </row>
        <row r="2002">
          <cell r="A2002" t="str">
            <v>LION FITNESS</v>
          </cell>
          <cell r="B2002" t="str">
            <v>LI-KDB01</v>
          </cell>
          <cell r="C2002">
            <v>2971</v>
          </cell>
          <cell r="D2002" t="str">
            <v>Kettlebell 8Kg</v>
          </cell>
          <cell r="E2002" t="str">
            <v>Rubber Kettlebell Steel Handle</v>
          </cell>
          <cell r="F2002" t="str">
            <v xml:space="preserve">    8KG</v>
          </cell>
          <cell r="H2002" t="str">
            <v>PIECE</v>
          </cell>
          <cell r="I2002">
            <v>11.18</v>
          </cell>
          <cell r="J2002">
            <v>0</v>
          </cell>
          <cell r="K2002">
            <v>0</v>
          </cell>
          <cell r="L2002">
            <v>0</v>
          </cell>
          <cell r="M2002" t="str">
            <v>LF</v>
          </cell>
          <cell r="N2002">
            <v>9.0531588785046722E-3</v>
          </cell>
          <cell r="O2002">
            <v>8.4</v>
          </cell>
        </row>
        <row r="2003">
          <cell r="A2003" t="str">
            <v>LION FITNESS</v>
          </cell>
          <cell r="B2003" t="str">
            <v>LI-KDB01</v>
          </cell>
          <cell r="C2003">
            <v>2972</v>
          </cell>
          <cell r="D2003" t="str">
            <v>Kettlebell 10Kg</v>
          </cell>
          <cell r="E2003" t="str">
            <v>Rubber Kettlebell Steel Handle</v>
          </cell>
          <cell r="F2003" t="str">
            <v xml:space="preserve">    10KG</v>
          </cell>
          <cell r="H2003" t="str">
            <v>PIECE</v>
          </cell>
          <cell r="I2003">
            <v>13.97</v>
          </cell>
          <cell r="J2003">
            <v>0</v>
          </cell>
          <cell r="K2003">
            <v>0</v>
          </cell>
          <cell r="L2003">
            <v>0</v>
          </cell>
          <cell r="M2003" t="str">
            <v>LF</v>
          </cell>
          <cell r="N2003">
            <v>9.8249633251833758E-3</v>
          </cell>
          <cell r="O2003">
            <v>10.5</v>
          </cell>
        </row>
        <row r="2004">
          <cell r="A2004" t="str">
            <v>LION FITNESS</v>
          </cell>
          <cell r="B2004" t="str">
            <v>LI-KDB01</v>
          </cell>
          <cell r="C2004">
            <v>2973</v>
          </cell>
          <cell r="D2004" t="str">
            <v>Kettlebell 12Kg</v>
          </cell>
          <cell r="E2004" t="str">
            <v>Rubber Kettlebell Steel Handle</v>
          </cell>
          <cell r="F2004" t="str">
            <v xml:space="preserve">    12KG</v>
          </cell>
          <cell r="H2004" t="str">
            <v>PIECE</v>
          </cell>
          <cell r="I2004">
            <v>16.77</v>
          </cell>
          <cell r="J2004">
            <v>0</v>
          </cell>
          <cell r="K2004">
            <v>0</v>
          </cell>
          <cell r="L2004">
            <v>0</v>
          </cell>
          <cell r="M2004" t="str">
            <v>LF</v>
          </cell>
          <cell r="N2004">
            <v>1.178995599022005E-2</v>
          </cell>
          <cell r="O2004">
            <v>12.6</v>
          </cell>
        </row>
        <row r="2005">
          <cell r="A2005" t="str">
            <v>LION FITNESS</v>
          </cell>
          <cell r="B2005" t="str">
            <v>LI-KDB01</v>
          </cell>
          <cell r="C2005">
            <v>2974</v>
          </cell>
          <cell r="D2005" t="str">
            <v>Kettlebell 16Kg</v>
          </cell>
          <cell r="E2005" t="str">
            <v>Rubber Kettlebell Steel Handle</v>
          </cell>
          <cell r="F2005" t="str">
            <v xml:space="preserve">    16KG</v>
          </cell>
          <cell r="H2005" t="str">
            <v>PIECE</v>
          </cell>
          <cell r="I2005">
            <v>22.35</v>
          </cell>
          <cell r="J2005">
            <v>0</v>
          </cell>
          <cell r="K2005">
            <v>0</v>
          </cell>
          <cell r="L2005">
            <v>0</v>
          </cell>
          <cell r="M2005" t="str">
            <v>LF</v>
          </cell>
          <cell r="N2005">
            <v>1.5719941320293401E-2</v>
          </cell>
          <cell r="O2005">
            <v>16.7</v>
          </cell>
        </row>
        <row r="2006">
          <cell r="A2006" t="str">
            <v>LION FITNESS</v>
          </cell>
          <cell r="B2006" t="str">
            <v>LI-KDB01</v>
          </cell>
          <cell r="C2006">
            <v>2975</v>
          </cell>
          <cell r="D2006" t="str">
            <v>Kettlebell 20Kg</v>
          </cell>
          <cell r="E2006" t="str">
            <v>Rubber Kettlebell Steel Handle</v>
          </cell>
          <cell r="F2006" t="str">
            <v xml:space="preserve">    20KG</v>
          </cell>
          <cell r="H2006" t="str">
            <v>PIECE</v>
          </cell>
          <cell r="I2006">
            <v>27.95</v>
          </cell>
          <cell r="J2006">
            <v>0</v>
          </cell>
          <cell r="K2006">
            <v>0</v>
          </cell>
          <cell r="L2006">
            <v>0</v>
          </cell>
          <cell r="M2006" t="str">
            <v>LF</v>
          </cell>
          <cell r="N2006">
            <v>1.770026530612245E-2</v>
          </cell>
          <cell r="O2006">
            <v>20.7</v>
          </cell>
        </row>
        <row r="2007">
          <cell r="A2007" t="str">
            <v>LION FITNESS</v>
          </cell>
          <cell r="B2007" t="str">
            <v>LI-KDB01</v>
          </cell>
          <cell r="C2007">
            <v>2976</v>
          </cell>
          <cell r="D2007" t="str">
            <v>Kettlebell 24Kg</v>
          </cell>
          <cell r="E2007" t="str">
            <v>Rubber Kettlebell Steel Handle</v>
          </cell>
          <cell r="F2007" t="str">
            <v xml:space="preserve">    24KG</v>
          </cell>
          <cell r="H2007" t="str">
            <v>PIECE</v>
          </cell>
          <cell r="I2007">
            <v>33.53</v>
          </cell>
          <cell r="J2007">
            <v>0</v>
          </cell>
          <cell r="K2007">
            <v>0</v>
          </cell>
          <cell r="L2007">
            <v>0</v>
          </cell>
          <cell r="M2007" t="str">
            <v>LF</v>
          </cell>
          <cell r="N2007">
            <v>2.1240318367346939E-2</v>
          </cell>
          <cell r="O2007">
            <v>24.9</v>
          </cell>
        </row>
        <row r="2008">
          <cell r="A2008" t="str">
            <v>LION FITNESS</v>
          </cell>
          <cell r="B2008" t="str">
            <v>LI-KDB01</v>
          </cell>
          <cell r="C2008">
            <v>3529</v>
          </cell>
          <cell r="D2008" t="str">
            <v>KETTLEBELL 28KG</v>
          </cell>
          <cell r="E2008" t="str">
            <v>KETTLEBELL 28KG</v>
          </cell>
          <cell r="F2008">
            <v>0</v>
          </cell>
          <cell r="H2008" t="str">
            <v>PIECE</v>
          </cell>
          <cell r="I2008">
            <v>39.119999999999997</v>
          </cell>
          <cell r="J2008">
            <v>0</v>
          </cell>
          <cell r="K2008">
            <v>0</v>
          </cell>
          <cell r="L2008">
            <v>0</v>
          </cell>
          <cell r="M2008" t="str">
            <v>LF</v>
          </cell>
          <cell r="N2008">
            <v>2.0895323076923076E-2</v>
          </cell>
          <cell r="O2008">
            <v>29.076923076923077</v>
          </cell>
        </row>
        <row r="2009">
          <cell r="A2009" t="str">
            <v>LION FITNESS</v>
          </cell>
          <cell r="B2009" t="str">
            <v>LI-KDB01</v>
          </cell>
          <cell r="C2009">
            <v>3530</v>
          </cell>
          <cell r="D2009" t="str">
            <v>KETTLEBELL 32KG</v>
          </cell>
          <cell r="E2009" t="str">
            <v>KETTLEBELL 32KG</v>
          </cell>
          <cell r="F2009">
            <v>0</v>
          </cell>
          <cell r="H2009" t="str">
            <v>PIECE</v>
          </cell>
          <cell r="I2009">
            <v>44.71</v>
          </cell>
          <cell r="J2009">
            <v>0</v>
          </cell>
          <cell r="K2009">
            <v>0</v>
          </cell>
          <cell r="L2009">
            <v>0</v>
          </cell>
          <cell r="M2009" t="str">
            <v>LF</v>
          </cell>
          <cell r="N2009">
            <v>2.3880369230769232E-2</v>
          </cell>
          <cell r="O2009">
            <v>33.230769230769234</v>
          </cell>
        </row>
        <row r="2010">
          <cell r="A2010" t="str">
            <v>LION FITNESS</v>
          </cell>
          <cell r="B2010" t="str">
            <v>LI-KDB01</v>
          </cell>
          <cell r="C2010">
            <v>3531</v>
          </cell>
          <cell r="D2010" t="str">
            <v>KETTLEBELL 36KG</v>
          </cell>
          <cell r="E2010" t="str">
            <v>KETTLEBELL 36KG</v>
          </cell>
          <cell r="F2010">
            <v>0</v>
          </cell>
          <cell r="H2010" t="str">
            <v>PIECE</v>
          </cell>
          <cell r="I2010">
            <v>50.29</v>
          </cell>
          <cell r="J2010">
            <v>0</v>
          </cell>
          <cell r="K2010">
            <v>0</v>
          </cell>
          <cell r="L2010">
            <v>0</v>
          </cell>
          <cell r="M2010" t="str">
            <v>LF</v>
          </cell>
          <cell r="N2010">
            <v>2.7244800000000003E-2</v>
          </cell>
          <cell r="O2010">
            <v>37.411764705882355</v>
          </cell>
        </row>
        <row r="2011">
          <cell r="A2011" t="str">
            <v>LION FITNESS</v>
          </cell>
          <cell r="B2011" t="str">
            <v>LI-KDB01</v>
          </cell>
          <cell r="C2011">
            <v>3532</v>
          </cell>
          <cell r="D2011" t="str">
            <v>KETTLEBELL 40KG</v>
          </cell>
          <cell r="E2011" t="str">
            <v>KETTLEBELL 40KG</v>
          </cell>
          <cell r="F2011">
            <v>0</v>
          </cell>
          <cell r="H2011" t="str">
            <v>PIECE</v>
          </cell>
          <cell r="I2011">
            <v>55.89</v>
          </cell>
          <cell r="J2011">
            <v>0</v>
          </cell>
          <cell r="K2011">
            <v>0</v>
          </cell>
          <cell r="L2011">
            <v>0</v>
          </cell>
          <cell r="M2011" t="str">
            <v>LF</v>
          </cell>
          <cell r="N2011">
            <v>3.0272000000000004E-2</v>
          </cell>
          <cell r="O2011">
            <v>41.6</v>
          </cell>
        </row>
        <row r="2012">
          <cell r="A2012" t="str">
            <v>LION FITNESS</v>
          </cell>
          <cell r="B2012" t="str">
            <v>LI-KDB01</v>
          </cell>
          <cell r="C2012">
            <v>3533</v>
          </cell>
          <cell r="D2012" t="str">
            <v>KETTLEBELL 44KG</v>
          </cell>
          <cell r="E2012" t="str">
            <v>KETTLEBELL 44KG</v>
          </cell>
          <cell r="F2012">
            <v>0</v>
          </cell>
          <cell r="H2012" t="str">
            <v>PIECE</v>
          </cell>
          <cell r="I2012">
            <v>61.48</v>
          </cell>
          <cell r="J2012">
            <v>0</v>
          </cell>
          <cell r="K2012">
            <v>0</v>
          </cell>
          <cell r="L2012">
            <v>0</v>
          </cell>
          <cell r="M2012" t="str">
            <v>LF</v>
          </cell>
          <cell r="N2012">
            <v>3.3299200000000001E-2</v>
          </cell>
          <cell r="O2012">
            <v>45.725490196078432</v>
          </cell>
        </row>
        <row r="2013">
          <cell r="A2013" t="str">
            <v>LION FITNESS</v>
          </cell>
          <cell r="B2013" t="str">
            <v>LI-KDB01</v>
          </cell>
          <cell r="C2013">
            <v>3534</v>
          </cell>
          <cell r="D2013" t="str">
            <v>KETTLEBELL 48KG</v>
          </cell>
          <cell r="E2013" t="str">
            <v>KETTLEBELL 48KG</v>
          </cell>
          <cell r="F2013">
            <v>0</v>
          </cell>
          <cell r="H2013" t="str">
            <v>PIECE</v>
          </cell>
          <cell r="I2013">
            <v>67.09</v>
          </cell>
          <cell r="J2013">
            <v>0</v>
          </cell>
          <cell r="K2013">
            <v>0</v>
          </cell>
          <cell r="L2013">
            <v>0</v>
          </cell>
          <cell r="M2013" t="str">
            <v>LF</v>
          </cell>
          <cell r="N2013">
            <v>3.6326400000000002E-2</v>
          </cell>
          <cell r="O2013">
            <v>49.882352941176478</v>
          </cell>
        </row>
        <row r="2014">
          <cell r="A2014" t="str">
            <v>LION FITNESS</v>
          </cell>
          <cell r="B2014" t="str">
            <v>LI-CKDB02</v>
          </cell>
          <cell r="C2014">
            <v>3393</v>
          </cell>
          <cell r="D2014" t="str">
            <v>Kettlebell Couleur 8Kg</v>
          </cell>
          <cell r="E2014" t="str">
            <v>Colored Kettlebell</v>
          </cell>
          <cell r="F2014" t="str">
            <v>8Kgs</v>
          </cell>
          <cell r="H2014" t="str">
            <v>PIECE</v>
          </cell>
          <cell r="I2014">
            <v>17.47</v>
          </cell>
          <cell r="J2014">
            <v>0</v>
          </cell>
          <cell r="K2014">
            <v>0</v>
          </cell>
          <cell r="L2014">
            <v>0</v>
          </cell>
          <cell r="M2014" t="str">
            <v>LF</v>
          </cell>
          <cell r="N2014">
            <v>0</v>
          </cell>
          <cell r="O2014">
            <v>0</v>
          </cell>
        </row>
        <row r="2015">
          <cell r="A2015" t="str">
            <v>LION FITNESS</v>
          </cell>
          <cell r="B2015" t="str">
            <v>LI-CKDB02</v>
          </cell>
          <cell r="C2015">
            <v>3394</v>
          </cell>
          <cell r="D2015" t="str">
            <v>Kettlebell Couleur 10Kg</v>
          </cell>
          <cell r="E2015" t="str">
            <v>Colored Kettlebell</v>
          </cell>
          <cell r="F2015" t="str">
            <v>10Kgs</v>
          </cell>
          <cell r="H2015" t="str">
            <v>PIECE</v>
          </cell>
          <cell r="I2015">
            <v>17.47</v>
          </cell>
          <cell r="J2015">
            <v>0</v>
          </cell>
          <cell r="K2015">
            <v>0</v>
          </cell>
          <cell r="L2015">
            <v>0</v>
          </cell>
          <cell r="M2015" t="str">
            <v>LF</v>
          </cell>
          <cell r="N2015">
            <v>0</v>
          </cell>
          <cell r="O2015">
            <v>0</v>
          </cell>
        </row>
        <row r="2016">
          <cell r="A2016" t="str">
            <v>LION FITNESS</v>
          </cell>
          <cell r="B2016" t="str">
            <v>LI-CKDB02</v>
          </cell>
          <cell r="C2016">
            <v>3395</v>
          </cell>
          <cell r="D2016" t="str">
            <v>Kettlebell Couleur 12Kg</v>
          </cell>
          <cell r="E2016" t="str">
            <v>Colored Kettlebell</v>
          </cell>
          <cell r="F2016" t="str">
            <v>12Kgs</v>
          </cell>
          <cell r="H2016" t="str">
            <v>PIECE</v>
          </cell>
          <cell r="I2016">
            <v>18.11</v>
          </cell>
          <cell r="J2016">
            <v>0</v>
          </cell>
          <cell r="K2016">
            <v>0</v>
          </cell>
          <cell r="L2016">
            <v>0</v>
          </cell>
          <cell r="M2016" t="str">
            <v>LF</v>
          </cell>
          <cell r="N2016">
            <v>0</v>
          </cell>
          <cell r="O2016">
            <v>0</v>
          </cell>
        </row>
        <row r="2017">
          <cell r="A2017" t="str">
            <v>LION FITNESS</v>
          </cell>
          <cell r="B2017" t="str">
            <v>LI-CKDB02</v>
          </cell>
          <cell r="C2017">
            <v>3648</v>
          </cell>
          <cell r="D2017" t="str">
            <v>Kettlebell Couleur 14Kg</v>
          </cell>
          <cell r="E2017" t="str">
            <v>Colored Kettlebell</v>
          </cell>
          <cell r="F2017" t="str">
            <v>14Kgs</v>
          </cell>
          <cell r="H2017" t="str">
            <v>PIECE</v>
          </cell>
          <cell r="I2017">
            <v>21.12</v>
          </cell>
          <cell r="J2017">
            <v>0</v>
          </cell>
          <cell r="K2017">
            <v>0</v>
          </cell>
          <cell r="L2017">
            <v>0</v>
          </cell>
          <cell r="M2017" t="str">
            <v>LF</v>
          </cell>
          <cell r="N2017">
            <v>0</v>
          </cell>
          <cell r="O2017">
            <v>0</v>
          </cell>
        </row>
        <row r="2018">
          <cell r="A2018" t="str">
            <v>LION FITNESS</v>
          </cell>
          <cell r="B2018" t="str">
            <v>LI-CKDB02</v>
          </cell>
          <cell r="C2018">
            <v>3649</v>
          </cell>
          <cell r="D2018" t="str">
            <v>Kettlebell Couleur 16Kg</v>
          </cell>
          <cell r="E2018" t="str">
            <v>Colored Kettlebell</v>
          </cell>
          <cell r="F2018" t="str">
            <v>16Kgs</v>
          </cell>
          <cell r="H2018" t="str">
            <v>PIECE</v>
          </cell>
          <cell r="I2018">
            <v>24.14</v>
          </cell>
          <cell r="J2018">
            <v>0</v>
          </cell>
          <cell r="K2018">
            <v>0</v>
          </cell>
          <cell r="L2018">
            <v>0</v>
          </cell>
          <cell r="M2018" t="str">
            <v>LF</v>
          </cell>
          <cell r="N2018">
            <v>0</v>
          </cell>
          <cell r="O2018">
            <v>0</v>
          </cell>
        </row>
        <row r="2019">
          <cell r="A2019" t="str">
            <v>LION FITNESS</v>
          </cell>
          <cell r="B2019" t="str">
            <v>LI-CKDB02</v>
          </cell>
          <cell r="C2019">
            <v>3650</v>
          </cell>
          <cell r="D2019" t="str">
            <v>Kettlebell Couleur 18Kg</v>
          </cell>
          <cell r="E2019" t="str">
            <v>Colored Kettlebell</v>
          </cell>
          <cell r="F2019" t="str">
            <v>18Kgs</v>
          </cell>
          <cell r="H2019" t="str">
            <v>PIECE</v>
          </cell>
          <cell r="I2019">
            <v>27.16</v>
          </cell>
          <cell r="J2019">
            <v>0</v>
          </cell>
          <cell r="K2019">
            <v>0</v>
          </cell>
          <cell r="L2019">
            <v>0</v>
          </cell>
          <cell r="M2019" t="str">
            <v>LF</v>
          </cell>
          <cell r="N2019">
            <v>0</v>
          </cell>
          <cell r="O2019">
            <v>0</v>
          </cell>
        </row>
        <row r="2020">
          <cell r="A2020" t="str">
            <v>LION FITNESS</v>
          </cell>
          <cell r="B2020" t="str">
            <v>LI-CKDB02</v>
          </cell>
          <cell r="C2020">
            <v>3651</v>
          </cell>
          <cell r="D2020" t="str">
            <v>Kettlebell Couleur 20Kg</v>
          </cell>
          <cell r="E2020" t="str">
            <v>Colored Kettlebell</v>
          </cell>
          <cell r="F2020" t="str">
            <v>20Kgs</v>
          </cell>
          <cell r="H2020" t="str">
            <v>PIECE</v>
          </cell>
          <cell r="I2020">
            <v>30.18</v>
          </cell>
          <cell r="J2020">
            <v>0</v>
          </cell>
          <cell r="K2020">
            <v>0</v>
          </cell>
          <cell r="L2020">
            <v>0</v>
          </cell>
          <cell r="M2020" t="str">
            <v>LF</v>
          </cell>
          <cell r="N2020">
            <v>0</v>
          </cell>
          <cell r="O2020">
            <v>0</v>
          </cell>
        </row>
        <row r="2021">
          <cell r="A2021" t="str">
            <v>LION FITNESS</v>
          </cell>
          <cell r="B2021" t="str">
            <v>LI-CKDB02</v>
          </cell>
          <cell r="C2021">
            <v>3652</v>
          </cell>
          <cell r="D2021" t="str">
            <v>Kettlebell Couleur 22Kg</v>
          </cell>
          <cell r="E2021" t="str">
            <v>Colored Kettlebell</v>
          </cell>
          <cell r="F2021" t="str">
            <v>22Kgs</v>
          </cell>
          <cell r="H2021" t="str">
            <v>PIECE</v>
          </cell>
          <cell r="I2021">
            <v>32.89</v>
          </cell>
          <cell r="J2021">
            <v>0</v>
          </cell>
          <cell r="K2021">
            <v>0</v>
          </cell>
          <cell r="L2021">
            <v>0</v>
          </cell>
          <cell r="M2021" t="str">
            <v>LF</v>
          </cell>
          <cell r="N2021">
            <v>0</v>
          </cell>
          <cell r="O2021">
            <v>0</v>
          </cell>
        </row>
        <row r="2022">
          <cell r="A2022" t="str">
            <v>LION FITNESS</v>
          </cell>
          <cell r="B2022" t="str">
            <v>LI-CKDB02</v>
          </cell>
          <cell r="C2022">
            <v>3653</v>
          </cell>
          <cell r="D2022" t="str">
            <v>Kettlebell Couleur 24Kg</v>
          </cell>
          <cell r="E2022" t="str">
            <v>Colored Kettlebell</v>
          </cell>
          <cell r="F2022" t="str">
            <v>24Kgs</v>
          </cell>
          <cell r="H2022" t="str">
            <v>PIECE</v>
          </cell>
          <cell r="I2022">
            <v>35.880000000000003</v>
          </cell>
          <cell r="J2022">
            <v>0</v>
          </cell>
          <cell r="K2022">
            <v>0</v>
          </cell>
          <cell r="L2022">
            <v>0</v>
          </cell>
          <cell r="M2022" t="str">
            <v>LF</v>
          </cell>
          <cell r="N2022">
            <v>0</v>
          </cell>
          <cell r="O2022">
            <v>0</v>
          </cell>
        </row>
        <row r="2023">
          <cell r="A2023" t="str">
            <v>LION FITNESS</v>
          </cell>
          <cell r="B2023" t="str">
            <v>LI-CKDB02</v>
          </cell>
          <cell r="C2023">
            <v>3654</v>
          </cell>
          <cell r="D2023" t="str">
            <v>Kettlebell Couleur 26Kg</v>
          </cell>
          <cell r="E2023" t="str">
            <v>Colored Kettlebell</v>
          </cell>
          <cell r="F2023" t="str">
            <v>26Kgs</v>
          </cell>
          <cell r="H2023" t="str">
            <v>PIECE</v>
          </cell>
          <cell r="I2023">
            <v>38.869999999999997</v>
          </cell>
          <cell r="J2023">
            <v>0</v>
          </cell>
          <cell r="K2023">
            <v>0</v>
          </cell>
          <cell r="L2023">
            <v>0</v>
          </cell>
          <cell r="M2023" t="str">
            <v>LF</v>
          </cell>
          <cell r="N2023">
            <v>0</v>
          </cell>
          <cell r="O2023">
            <v>0</v>
          </cell>
        </row>
        <row r="2024">
          <cell r="A2024" t="str">
            <v>LION FITNESS</v>
          </cell>
          <cell r="B2024" t="str">
            <v>LI-CKDB02</v>
          </cell>
          <cell r="C2024">
            <v>3655</v>
          </cell>
          <cell r="D2024" t="str">
            <v>Kettlebell Couleur 28Kg</v>
          </cell>
          <cell r="E2024" t="str">
            <v>Colored Kettlebell</v>
          </cell>
          <cell r="F2024" t="str">
            <v>28Kgs</v>
          </cell>
          <cell r="H2024" t="str">
            <v>PIECE</v>
          </cell>
          <cell r="I2024">
            <v>41.86</v>
          </cell>
          <cell r="J2024">
            <v>0</v>
          </cell>
          <cell r="K2024">
            <v>0</v>
          </cell>
          <cell r="L2024">
            <v>0</v>
          </cell>
          <cell r="M2024" t="str">
            <v>LF</v>
          </cell>
          <cell r="N2024">
            <v>0</v>
          </cell>
          <cell r="O2024">
            <v>0</v>
          </cell>
        </row>
        <row r="2025">
          <cell r="A2025" t="str">
            <v>LION FITNESS</v>
          </cell>
          <cell r="B2025" t="str">
            <v>LI-CKDB02</v>
          </cell>
          <cell r="C2025">
            <v>3656</v>
          </cell>
          <cell r="D2025" t="str">
            <v>Kettlebell Couleur 32Kg</v>
          </cell>
          <cell r="E2025" t="str">
            <v>Colored Kettlebell</v>
          </cell>
          <cell r="F2025" t="str">
            <v>32Kgs</v>
          </cell>
          <cell r="H2025" t="str">
            <v>PIECE</v>
          </cell>
          <cell r="I2025">
            <v>47.39</v>
          </cell>
          <cell r="J2025">
            <v>0</v>
          </cell>
          <cell r="K2025">
            <v>0</v>
          </cell>
          <cell r="L2025">
            <v>0</v>
          </cell>
          <cell r="M2025" t="str">
            <v>LF</v>
          </cell>
          <cell r="N2025">
            <v>0</v>
          </cell>
          <cell r="O2025">
            <v>0</v>
          </cell>
        </row>
        <row r="2026">
          <cell r="A2026" t="str">
            <v>LION FITNESS</v>
          </cell>
          <cell r="B2026" t="str">
            <v>LI-CKDB02</v>
          </cell>
          <cell r="C2026">
            <v>3657</v>
          </cell>
          <cell r="D2026" t="str">
            <v>Kettlebell Couleur 36Kg</v>
          </cell>
          <cell r="E2026" t="str">
            <v>Colored Kettlebell</v>
          </cell>
          <cell r="F2026" t="str">
            <v>36Kgs</v>
          </cell>
          <cell r="H2026" t="str">
            <v>PIECE</v>
          </cell>
          <cell r="I2026">
            <v>55.96</v>
          </cell>
          <cell r="J2026">
            <v>0</v>
          </cell>
          <cell r="K2026">
            <v>0</v>
          </cell>
          <cell r="L2026">
            <v>0</v>
          </cell>
          <cell r="M2026" t="str">
            <v>LF</v>
          </cell>
          <cell r="N2026">
            <v>0</v>
          </cell>
          <cell r="O2026">
            <v>0</v>
          </cell>
        </row>
        <row r="2027">
          <cell r="A2027" t="str">
            <v>LION FITNESS</v>
          </cell>
          <cell r="B2027" t="str">
            <v>LI-CKDB02</v>
          </cell>
          <cell r="C2027">
            <v>3658</v>
          </cell>
          <cell r="D2027" t="str">
            <v>Kettlebell Couleur 40Kg</v>
          </cell>
          <cell r="E2027" t="str">
            <v>Colored Kettlebell</v>
          </cell>
          <cell r="F2027" t="str">
            <v>40Kgs</v>
          </cell>
          <cell r="H2027" t="str">
            <v>PIECE</v>
          </cell>
          <cell r="I2027">
            <v>67.349999999999994</v>
          </cell>
          <cell r="J2027">
            <v>0</v>
          </cell>
          <cell r="K2027">
            <v>0</v>
          </cell>
          <cell r="L2027">
            <v>0</v>
          </cell>
          <cell r="M2027" t="str">
            <v>LF</v>
          </cell>
          <cell r="N2027">
            <v>0</v>
          </cell>
          <cell r="O2027">
            <v>0</v>
          </cell>
        </row>
        <row r="2028">
          <cell r="A2028" t="str">
            <v>LION FITNESS</v>
          </cell>
          <cell r="B2028" t="str">
            <v>LI-CKDB02</v>
          </cell>
          <cell r="C2028">
            <v>3659</v>
          </cell>
          <cell r="D2028" t="str">
            <v>Kettlebell Couleur 44Kg</v>
          </cell>
          <cell r="E2028" t="str">
            <v>Colored Kettlebell</v>
          </cell>
          <cell r="F2028" t="str">
            <v>44Kgs</v>
          </cell>
          <cell r="H2028" t="str">
            <v>PIECE</v>
          </cell>
          <cell r="I2028">
            <v>109.32</v>
          </cell>
          <cell r="J2028">
            <v>0</v>
          </cell>
          <cell r="K2028">
            <v>0</v>
          </cell>
          <cell r="L2028">
            <v>0</v>
          </cell>
          <cell r="M2028" t="str">
            <v>LF</v>
          </cell>
          <cell r="N2028">
            <v>0</v>
          </cell>
          <cell r="O2028">
            <v>0</v>
          </cell>
        </row>
        <row r="2029">
          <cell r="A2029" t="str">
            <v>LION FITNESS</v>
          </cell>
          <cell r="B2029" t="str">
            <v>LI-CKDB02</v>
          </cell>
          <cell r="C2029">
            <v>3660</v>
          </cell>
          <cell r="D2029" t="str">
            <v>Kettlebell Couleur 48Kg</v>
          </cell>
          <cell r="E2029" t="str">
            <v>Colored Kettlebell</v>
          </cell>
          <cell r="F2029" t="str">
            <v>48Kgs</v>
          </cell>
          <cell r="H2029" t="str">
            <v>PIECE</v>
          </cell>
          <cell r="I2029">
            <v>130.02000000000001</v>
          </cell>
          <cell r="J2029">
            <v>0</v>
          </cell>
          <cell r="K2029">
            <v>0</v>
          </cell>
          <cell r="L2029">
            <v>0</v>
          </cell>
          <cell r="M2029" t="str">
            <v>LF</v>
          </cell>
          <cell r="N2029">
            <v>0</v>
          </cell>
          <cell r="O2029">
            <v>0</v>
          </cell>
        </row>
        <row r="2030">
          <cell r="A2030" t="str">
            <v>LION FITNESS</v>
          </cell>
          <cell r="B2030" t="str">
            <v>LI-CMB</v>
          </cell>
          <cell r="C2030">
            <v>1639</v>
          </cell>
          <cell r="D2030" t="str">
            <v>Medecine Ball 1Kg</v>
          </cell>
          <cell r="E2030" t="str">
            <v>Medecine Ball</v>
          </cell>
          <cell r="F2030" t="str">
            <v>1kg</v>
          </cell>
          <cell r="H2030" t="str">
            <v>PIECE</v>
          </cell>
          <cell r="I2030">
            <v>8.26</v>
          </cell>
          <cell r="J2030">
            <v>0</v>
          </cell>
          <cell r="K2030">
            <v>0</v>
          </cell>
          <cell r="L2030">
            <v>0</v>
          </cell>
          <cell r="M2030" t="str">
            <v>LF</v>
          </cell>
          <cell r="N2030">
            <v>8.3999999999999995E-3</v>
          </cell>
          <cell r="O2030">
            <v>1.5</v>
          </cell>
        </row>
        <row r="2031">
          <cell r="A2031" t="str">
            <v>LION FITNESS</v>
          </cell>
          <cell r="B2031" t="str">
            <v>LI-CMB</v>
          </cell>
          <cell r="C2031">
            <v>1640</v>
          </cell>
          <cell r="D2031" t="str">
            <v>Medecine Ball 2Kg</v>
          </cell>
          <cell r="E2031" t="str">
            <v>Medecine Ball</v>
          </cell>
          <cell r="F2031" t="str">
            <v>2Kgs</v>
          </cell>
          <cell r="H2031" t="str">
            <v>PIECE</v>
          </cell>
          <cell r="I2031">
            <v>9.61</v>
          </cell>
          <cell r="J2031">
            <v>0</v>
          </cell>
          <cell r="K2031">
            <v>0</v>
          </cell>
          <cell r="L2031">
            <v>0</v>
          </cell>
          <cell r="M2031" t="str">
            <v>LF</v>
          </cell>
          <cell r="N2031">
            <v>8.3999999999999995E-3</v>
          </cell>
          <cell r="O2031">
            <v>2.5</v>
          </cell>
        </row>
        <row r="2032">
          <cell r="A2032" t="str">
            <v>LION FITNESS</v>
          </cell>
          <cell r="B2032" t="str">
            <v>LI-CMB</v>
          </cell>
          <cell r="C2032">
            <v>1641</v>
          </cell>
          <cell r="D2032" t="str">
            <v>Medecine Ball 3Kg</v>
          </cell>
          <cell r="E2032" t="str">
            <v>Medecine Ball</v>
          </cell>
          <cell r="F2032" t="str">
            <v>3Kgs</v>
          </cell>
          <cell r="H2032" t="str">
            <v>PIECE</v>
          </cell>
          <cell r="I2032">
            <v>11.21</v>
          </cell>
          <cell r="J2032">
            <v>0</v>
          </cell>
          <cell r="K2032">
            <v>0</v>
          </cell>
          <cell r="L2032">
            <v>0</v>
          </cell>
          <cell r="M2032" t="str">
            <v>LF</v>
          </cell>
          <cell r="N2032">
            <v>1.44E-2</v>
          </cell>
          <cell r="O2032">
            <v>3.5</v>
          </cell>
        </row>
        <row r="2033">
          <cell r="A2033" t="str">
            <v>LION FITNESS</v>
          </cell>
          <cell r="B2033" t="str">
            <v>LI-CMB</v>
          </cell>
          <cell r="C2033">
            <v>1642</v>
          </cell>
          <cell r="D2033" t="str">
            <v>Medecine Ball 4Kg</v>
          </cell>
          <cell r="E2033" t="str">
            <v>Medecine Ball</v>
          </cell>
          <cell r="F2033" t="str">
            <v>4Kgs</v>
          </cell>
          <cell r="H2033" t="str">
            <v>PIECE</v>
          </cell>
          <cell r="I2033">
            <v>12.51</v>
          </cell>
          <cell r="J2033">
            <v>0</v>
          </cell>
          <cell r="K2033">
            <v>0</v>
          </cell>
          <cell r="L2033">
            <v>0</v>
          </cell>
          <cell r="M2033" t="str">
            <v>LF</v>
          </cell>
          <cell r="N2033">
            <v>1.44E-2</v>
          </cell>
          <cell r="O2033">
            <v>4.5</v>
          </cell>
        </row>
        <row r="2034">
          <cell r="A2034" t="str">
            <v>LION FITNESS</v>
          </cell>
          <cell r="B2034" t="str">
            <v>LI-CMB</v>
          </cell>
          <cell r="C2034">
            <v>1643</v>
          </cell>
          <cell r="D2034" t="str">
            <v>Medecine Ball 5Kg</v>
          </cell>
          <cell r="E2034" t="str">
            <v>Medecine Ball</v>
          </cell>
          <cell r="F2034" t="str">
            <v>5Kgs</v>
          </cell>
          <cell r="H2034" t="str">
            <v>PIECE</v>
          </cell>
          <cell r="I2034">
            <v>13.87</v>
          </cell>
          <cell r="J2034">
            <v>0</v>
          </cell>
          <cell r="K2034">
            <v>0</v>
          </cell>
          <cell r="L2034">
            <v>0</v>
          </cell>
          <cell r="M2034" t="str">
            <v>LF</v>
          </cell>
          <cell r="N2034">
            <v>1.44E-2</v>
          </cell>
          <cell r="O2034">
            <v>5.5</v>
          </cell>
        </row>
        <row r="2035">
          <cell r="A2035" t="str">
            <v>LION FITNESS</v>
          </cell>
          <cell r="B2035" t="str">
            <v>LI-EBL</v>
          </cell>
          <cell r="C2035">
            <v>0</v>
          </cell>
          <cell r="D2035" t="str">
            <v>MINI LOOP Extra-Strong</v>
          </cell>
          <cell r="E2035" t="str">
            <v>MINI LOOP Extra-Strong</v>
          </cell>
          <cell r="F2035" t="str">
            <v>size:600*50.8*1.0mm</v>
          </cell>
          <cell r="H2035" t="str">
            <v>PIECE</v>
          </cell>
          <cell r="I2035">
            <v>0.59</v>
          </cell>
          <cell r="J2035">
            <v>0</v>
          </cell>
          <cell r="K2035">
            <v>0</v>
          </cell>
          <cell r="L2035">
            <v>0</v>
          </cell>
          <cell r="M2035" t="str">
            <v>LF</v>
          </cell>
          <cell r="N2035">
            <v>0</v>
          </cell>
          <cell r="O2035">
            <v>0</v>
          </cell>
        </row>
        <row r="2036">
          <cell r="A2036" t="str">
            <v>LION FITNESS</v>
          </cell>
          <cell r="B2036" t="str">
            <v>LI-EBL</v>
          </cell>
          <cell r="C2036">
            <v>0</v>
          </cell>
          <cell r="D2036" t="str">
            <v>MINI LOOP Light</v>
          </cell>
          <cell r="E2036" t="str">
            <v>MINI LOOP Light</v>
          </cell>
          <cell r="F2036" t="str">
            <v>size:600*50.8*0.3mm</v>
          </cell>
          <cell r="H2036" t="str">
            <v>PIECE</v>
          </cell>
          <cell r="I2036">
            <v>0.24</v>
          </cell>
          <cell r="J2036">
            <v>0</v>
          </cell>
          <cell r="K2036">
            <v>0</v>
          </cell>
          <cell r="L2036">
            <v>0</v>
          </cell>
          <cell r="M2036" t="str">
            <v>LF</v>
          </cell>
          <cell r="N2036">
            <v>0</v>
          </cell>
          <cell r="O2036">
            <v>0</v>
          </cell>
        </row>
        <row r="2037">
          <cell r="A2037" t="str">
            <v>LION FITNESS</v>
          </cell>
          <cell r="B2037" t="str">
            <v>LI-EBL</v>
          </cell>
          <cell r="C2037">
            <v>0</v>
          </cell>
          <cell r="D2037" t="str">
            <v>MINI LOOP Medium</v>
          </cell>
          <cell r="E2037" t="str">
            <v>MINI LOOP Medium</v>
          </cell>
          <cell r="F2037" t="str">
            <v>size:600*50.8*0.5mm</v>
          </cell>
          <cell r="H2037" t="str">
            <v>PIECE</v>
          </cell>
          <cell r="I2037">
            <v>0.43</v>
          </cell>
          <cell r="J2037">
            <v>0</v>
          </cell>
          <cell r="K2037">
            <v>0</v>
          </cell>
          <cell r="L2037">
            <v>0</v>
          </cell>
          <cell r="M2037" t="str">
            <v>LF</v>
          </cell>
          <cell r="N2037">
            <v>0</v>
          </cell>
          <cell r="O2037">
            <v>0</v>
          </cell>
        </row>
        <row r="2038">
          <cell r="A2038" t="str">
            <v>LION FITNESS</v>
          </cell>
          <cell r="B2038" t="str">
            <v>LI-EBL</v>
          </cell>
          <cell r="C2038">
            <v>0</v>
          </cell>
          <cell r="D2038" t="str">
            <v>MINI LOOP Strong</v>
          </cell>
          <cell r="E2038" t="str">
            <v>MINI LOOP Strong</v>
          </cell>
          <cell r="F2038" t="str">
            <v>size:600*50.8*0.7mm</v>
          </cell>
          <cell r="H2038" t="str">
            <v>PIECE</v>
          </cell>
          <cell r="I2038">
            <v>0.51</v>
          </cell>
          <cell r="J2038">
            <v>0</v>
          </cell>
          <cell r="K2038">
            <v>0</v>
          </cell>
          <cell r="L2038">
            <v>0</v>
          </cell>
          <cell r="M2038" t="str">
            <v>LF</v>
          </cell>
          <cell r="N2038">
            <v>0</v>
          </cell>
          <cell r="O2038">
            <v>0</v>
          </cell>
        </row>
        <row r="2039">
          <cell r="A2039" t="str">
            <v>LION FITNESS</v>
          </cell>
          <cell r="B2039" t="str">
            <v>LI-HGP02</v>
          </cell>
          <cell r="C2039">
            <v>0</v>
          </cell>
          <cell r="D2039" t="str">
            <v>Musclets</v>
          </cell>
          <cell r="E2039" t="str">
            <v>Hand Grip</v>
          </cell>
          <cell r="F2039">
            <v>0</v>
          </cell>
          <cell r="H2039" t="str">
            <v>PAIRE</v>
          </cell>
          <cell r="I2039">
            <v>1.03</v>
          </cell>
          <cell r="J2039">
            <v>0</v>
          </cell>
          <cell r="K2039">
            <v>0</v>
          </cell>
          <cell r="L2039">
            <v>0</v>
          </cell>
          <cell r="M2039" t="str">
            <v>LF</v>
          </cell>
          <cell r="N2039">
            <v>0</v>
          </cell>
          <cell r="O2039">
            <v>0</v>
          </cell>
        </row>
        <row r="2040">
          <cell r="A2040" t="str">
            <v>LION FITNESS</v>
          </cell>
          <cell r="B2040" t="str">
            <v>LI-HGP04</v>
          </cell>
          <cell r="C2040">
            <v>0</v>
          </cell>
          <cell r="D2040" t="str">
            <v>MUSCLETS HAND GRIP LIGHT</v>
          </cell>
          <cell r="E2040" t="str">
            <v>Adjustable hand grip</v>
          </cell>
          <cell r="F2040" t="str">
            <v>5-20kg adjustment</v>
          </cell>
          <cell r="H2040" t="str">
            <v>PIECE</v>
          </cell>
          <cell r="I2040">
            <v>1.78</v>
          </cell>
          <cell r="J2040">
            <v>0</v>
          </cell>
          <cell r="K2040">
            <v>0</v>
          </cell>
          <cell r="L2040">
            <v>0</v>
          </cell>
          <cell r="M2040" t="str">
            <v>LF</v>
          </cell>
          <cell r="N2040">
            <v>0</v>
          </cell>
          <cell r="O2040">
            <v>0</v>
          </cell>
        </row>
        <row r="2041">
          <cell r="A2041" t="str">
            <v>LION FITNESS</v>
          </cell>
          <cell r="B2041" t="str">
            <v>LI-HGP04</v>
          </cell>
          <cell r="C2041">
            <v>0</v>
          </cell>
          <cell r="D2041" t="str">
            <v>Musclets Hand Grip Strong</v>
          </cell>
          <cell r="E2041" t="str">
            <v>Hand Grip</v>
          </cell>
          <cell r="F2041" t="str">
            <v>10-40kg</v>
          </cell>
          <cell r="H2041" t="str">
            <v>PIECE</v>
          </cell>
          <cell r="I2041">
            <v>1.78</v>
          </cell>
          <cell r="J2041">
            <v>0</v>
          </cell>
          <cell r="K2041">
            <v>0</v>
          </cell>
          <cell r="L2041">
            <v>0</v>
          </cell>
          <cell r="M2041" t="str">
            <v>LF</v>
          </cell>
          <cell r="N2041">
            <v>0</v>
          </cell>
          <cell r="O2041">
            <v>0</v>
          </cell>
        </row>
        <row r="2042">
          <cell r="A2042" t="str">
            <v>LION FITNESS</v>
          </cell>
          <cell r="B2042" t="str">
            <v>LI-SCHT</v>
          </cell>
          <cell r="C2042">
            <v>0</v>
          </cell>
          <cell r="D2042" t="str">
            <v>Parachute De Resistance 120Cm</v>
          </cell>
          <cell r="E2042" t="str">
            <v>PARACHUTE 120CM</v>
          </cell>
          <cell r="F2042" t="str">
            <v>120cm</v>
          </cell>
          <cell r="H2042" t="str">
            <v>PIECE</v>
          </cell>
          <cell r="I2042">
            <v>3.66</v>
          </cell>
          <cell r="J2042">
            <v>0</v>
          </cell>
          <cell r="K2042">
            <v>0</v>
          </cell>
          <cell r="L2042">
            <v>0</v>
          </cell>
          <cell r="M2042" t="str">
            <v>LF</v>
          </cell>
          <cell r="N2042">
            <v>0</v>
          </cell>
          <cell r="O2042">
            <v>0</v>
          </cell>
        </row>
        <row r="2043">
          <cell r="A2043" t="str">
            <v>LION FITNESS</v>
          </cell>
          <cell r="B2043" t="str">
            <v>LI-SCHT</v>
          </cell>
          <cell r="C2043">
            <v>1677</v>
          </cell>
          <cell r="D2043" t="str">
            <v>PARACHUTE DE RESISTANCE 140CM</v>
          </cell>
          <cell r="E2043" t="str">
            <v>PARACHUTE 140CM</v>
          </cell>
          <cell r="F2043">
            <v>0</v>
          </cell>
          <cell r="H2043" t="str">
            <v>PIECE</v>
          </cell>
          <cell r="I2043">
            <v>3.83</v>
          </cell>
          <cell r="J2043">
            <v>0</v>
          </cell>
          <cell r="K2043">
            <v>0</v>
          </cell>
          <cell r="L2043">
            <v>0</v>
          </cell>
          <cell r="M2043" t="str">
            <v>LF</v>
          </cell>
          <cell r="N2043">
            <v>0</v>
          </cell>
          <cell r="O2043">
            <v>0</v>
          </cell>
        </row>
        <row r="2044">
          <cell r="A2044" t="str">
            <v>LION FITNESS</v>
          </cell>
          <cell r="B2044" t="str">
            <v>LI-PLR</v>
          </cell>
          <cell r="C2044">
            <v>1682</v>
          </cell>
          <cell r="D2044" t="str">
            <v>Pilates Ring</v>
          </cell>
          <cell r="E2044" t="str">
            <v>Toning Ring</v>
          </cell>
          <cell r="F2044">
            <v>0</v>
          </cell>
          <cell r="H2044" t="str">
            <v>PIECE</v>
          </cell>
          <cell r="I2044">
            <v>2.94</v>
          </cell>
          <cell r="J2044">
            <v>0</v>
          </cell>
          <cell r="K2044">
            <v>0</v>
          </cell>
          <cell r="L2044">
            <v>0</v>
          </cell>
          <cell r="M2044" t="str">
            <v>LF</v>
          </cell>
          <cell r="N2044">
            <v>1.0231199999999999E-2</v>
          </cell>
          <cell r="O2044">
            <v>0.65</v>
          </cell>
        </row>
        <row r="2045">
          <cell r="A2045" t="str">
            <v>LION FITNESS</v>
          </cell>
          <cell r="B2045" t="str">
            <v>LI-COC04</v>
          </cell>
          <cell r="C2045">
            <v>1684</v>
          </cell>
          <cell r="D2045" t="str">
            <v xml:space="preserve">Pinces Metal Stop Disque </v>
          </cell>
          <cell r="E2045" t="str">
            <v>Olympic collar</v>
          </cell>
          <cell r="F2045">
            <v>0</v>
          </cell>
          <cell r="H2045" t="str">
            <v>PAIRE</v>
          </cell>
          <cell r="I2045">
            <v>1.62</v>
          </cell>
          <cell r="J2045">
            <v>0</v>
          </cell>
          <cell r="K2045">
            <v>0</v>
          </cell>
          <cell r="L2045">
            <v>0</v>
          </cell>
          <cell r="M2045" t="str">
            <v>LF</v>
          </cell>
          <cell r="N2045">
            <v>5.8574380165289251E-4</v>
          </cell>
          <cell r="O2045">
            <v>0.18842975206611573</v>
          </cell>
        </row>
        <row r="2046">
          <cell r="A2046" t="str">
            <v>LION FITNESS</v>
          </cell>
          <cell r="B2046" t="str">
            <v>LI-BBD01</v>
          </cell>
          <cell r="C2046">
            <v>1436</v>
          </cell>
          <cell r="D2046" t="str">
            <v>Plateau De Freeman</v>
          </cell>
          <cell r="E2046" t="str">
            <v>Wooden Balance Board</v>
          </cell>
          <cell r="F2046" t="str">
            <v>ø40MM</v>
          </cell>
          <cell r="H2046" t="str">
            <v>PIECE</v>
          </cell>
          <cell r="I2046">
            <v>4.26</v>
          </cell>
          <cell r="J2046">
            <v>0</v>
          </cell>
          <cell r="K2046">
            <v>0</v>
          </cell>
          <cell r="L2046">
            <v>0</v>
          </cell>
          <cell r="M2046" t="str">
            <v>LF</v>
          </cell>
          <cell r="N2046">
            <v>1.66175E-2</v>
          </cell>
          <cell r="O2046">
            <v>1.6</v>
          </cell>
        </row>
        <row r="2047">
          <cell r="A2047" t="str">
            <v>LION FITNESS</v>
          </cell>
          <cell r="B2047" t="str">
            <v>LI-ADS</v>
          </cell>
          <cell r="C2047" t="str">
            <v/>
          </cell>
          <cell r="D2047" t="str">
            <v>Plots De Vitesse</v>
          </cell>
          <cell r="E2047" t="str">
            <v>HALF CONES</v>
          </cell>
          <cell r="F2047" t="str">
            <v>2"</v>
          </cell>
          <cell r="H2047" t="str">
            <v>SET</v>
          </cell>
          <cell r="I2047">
            <v>7.06</v>
          </cell>
          <cell r="J2047">
            <v>0</v>
          </cell>
          <cell r="K2047">
            <v>0</v>
          </cell>
          <cell r="L2047">
            <v>0</v>
          </cell>
          <cell r="M2047" t="str">
            <v>LF</v>
          </cell>
          <cell r="N2047">
            <v>0</v>
          </cell>
          <cell r="O2047">
            <v>0</v>
          </cell>
        </row>
        <row r="2048">
          <cell r="A2048" t="str">
            <v>LION FITNESS</v>
          </cell>
          <cell r="B2048" t="str">
            <v>LI-CPB01</v>
          </cell>
          <cell r="C2048">
            <v>3554</v>
          </cell>
          <cell r="D2048" t="str">
            <v>Plyobox Set</v>
          </cell>
          <cell r="E2048" t="str">
            <v>Plyometric Boxes</v>
          </cell>
          <cell r="F2048">
            <v>0</v>
          </cell>
          <cell r="H2048" t="str">
            <v>SET</v>
          </cell>
          <cell r="I2048">
            <v>129.85</v>
          </cell>
          <cell r="J2048">
            <v>0</v>
          </cell>
          <cell r="K2048">
            <v>0</v>
          </cell>
          <cell r="L2048">
            <v>0</v>
          </cell>
          <cell r="M2048" t="str">
            <v>LF</v>
          </cell>
          <cell r="N2048">
            <v>0.30068887500000002</v>
          </cell>
          <cell r="O2048">
            <v>42</v>
          </cell>
        </row>
        <row r="2049">
          <cell r="A2049" t="str">
            <v>LION FITNESS</v>
          </cell>
          <cell r="B2049" t="str">
            <v>LI-R05</v>
          </cell>
          <cell r="C2049">
            <v>1717</v>
          </cell>
          <cell r="D2049" t="str">
            <v>RACK DISQUES &amp; BARRES</v>
          </cell>
          <cell r="E2049" t="str">
            <v>RACK FOR BARBELL AND PLATE</v>
          </cell>
          <cell r="F2049">
            <v>0</v>
          </cell>
          <cell r="H2049" t="str">
            <v>PIECE</v>
          </cell>
          <cell r="I2049">
            <v>24.25</v>
          </cell>
          <cell r="J2049">
            <v>0</v>
          </cell>
          <cell r="K2049">
            <v>0</v>
          </cell>
          <cell r="L2049">
            <v>0</v>
          </cell>
          <cell r="M2049" t="str">
            <v>LF</v>
          </cell>
          <cell r="N2049">
            <v>0.12196950000000001</v>
          </cell>
          <cell r="O2049">
            <v>33</v>
          </cell>
        </row>
        <row r="2050">
          <cell r="A2050" t="str">
            <v>LION FITNESS</v>
          </cell>
          <cell r="B2050" t="str">
            <v>LI-R25</v>
          </cell>
          <cell r="C2050">
            <v>1704</v>
          </cell>
          <cell r="D2050" t="str">
            <v>Rack 9 Gymball</v>
          </cell>
          <cell r="E2050" t="str">
            <v>Adjustable Ball Rack</v>
          </cell>
          <cell r="F2050">
            <v>0</v>
          </cell>
          <cell r="H2050" t="str">
            <v>PIECE</v>
          </cell>
          <cell r="I2050">
            <v>29.98</v>
          </cell>
          <cell r="J2050">
            <v>0</v>
          </cell>
          <cell r="K2050">
            <v>0</v>
          </cell>
          <cell r="L2050">
            <v>0</v>
          </cell>
          <cell r="M2050" t="str">
            <v>LF</v>
          </cell>
          <cell r="N2050">
            <v>8.1625000000000003E-2</v>
          </cell>
          <cell r="O2050">
            <v>12.2</v>
          </cell>
        </row>
        <row r="2051">
          <cell r="A2051" t="str">
            <v>LION FITNESS</v>
          </cell>
          <cell r="B2051" t="str">
            <v>LI-R16</v>
          </cell>
          <cell r="C2051">
            <v>3777</v>
          </cell>
          <cell r="D2051" t="str">
            <v>Rack Haltères Hexagonales</v>
          </cell>
          <cell r="E2051" t="str">
            <v>Dumbell Rack</v>
          </cell>
          <cell r="F2051">
            <v>0</v>
          </cell>
          <cell r="H2051" t="str">
            <v>PIECE</v>
          </cell>
          <cell r="I2051">
            <v>47.87</v>
          </cell>
          <cell r="J2051">
            <v>0</v>
          </cell>
          <cell r="K2051">
            <v>0</v>
          </cell>
          <cell r="L2051">
            <v>0</v>
          </cell>
          <cell r="M2051" t="str">
            <v>LF</v>
          </cell>
          <cell r="N2051">
            <v>0.24360600000000004</v>
          </cell>
          <cell r="O2051">
            <v>100</v>
          </cell>
        </row>
        <row r="2052">
          <cell r="A2052" t="str">
            <v>LION FITNESS</v>
          </cell>
          <cell r="B2052" t="str">
            <v>LI-R08</v>
          </cell>
          <cell r="C2052" t="str">
            <v/>
          </cell>
          <cell r="D2052" t="str">
            <v xml:space="preserve">Rack Disques </v>
          </cell>
          <cell r="E2052" t="str">
            <v>Plate rack</v>
          </cell>
          <cell r="F2052">
            <v>0</v>
          </cell>
          <cell r="H2052" t="str">
            <v>PIECE</v>
          </cell>
          <cell r="I2052">
            <v>27.68</v>
          </cell>
          <cell r="J2052">
            <v>0</v>
          </cell>
          <cell r="K2052">
            <v>0</v>
          </cell>
          <cell r="L2052">
            <v>0</v>
          </cell>
          <cell r="M2052" t="str">
            <v>LF</v>
          </cell>
          <cell r="N2052">
            <v>0</v>
          </cell>
          <cell r="O2052">
            <v>0</v>
          </cell>
        </row>
        <row r="2053">
          <cell r="A2053" t="str">
            <v>LION FITNESS</v>
          </cell>
          <cell r="B2053" t="str">
            <v>LI-R21</v>
          </cell>
          <cell r="C2053">
            <v>2345</v>
          </cell>
          <cell r="D2053" t="str">
            <v>RACK MEDECIN BALL 5</v>
          </cell>
          <cell r="E2053" t="str">
            <v>RACK 5 MEDECINE BALL</v>
          </cell>
          <cell r="F2053">
            <v>0</v>
          </cell>
          <cell r="H2053" t="str">
            <v>PIECE</v>
          </cell>
          <cell r="I2053">
            <v>14.69</v>
          </cell>
          <cell r="J2053">
            <v>0</v>
          </cell>
          <cell r="K2053">
            <v>0</v>
          </cell>
          <cell r="L2053">
            <v>0</v>
          </cell>
          <cell r="M2053" t="str">
            <v>LF</v>
          </cell>
          <cell r="N2053">
            <v>0.150864</v>
          </cell>
          <cell r="O2053">
            <v>24</v>
          </cell>
        </row>
        <row r="2054">
          <cell r="A2054" t="str">
            <v>LION FITNESS</v>
          </cell>
          <cell r="B2054" t="str">
            <v>LI-R26</v>
          </cell>
          <cell r="C2054">
            <v>2347</v>
          </cell>
          <cell r="D2054" t="str">
            <v>Rack Power Bag</v>
          </cell>
          <cell r="E2054" t="str">
            <v>Power Bag Rack</v>
          </cell>
          <cell r="F2054" t="str">
            <v xml:space="preserve">80*64*167.5CM </v>
          </cell>
          <cell r="H2054" t="str">
            <v>PIECE</v>
          </cell>
          <cell r="I2054">
            <v>30.18</v>
          </cell>
          <cell r="J2054">
            <v>0</v>
          </cell>
          <cell r="K2054">
            <v>0</v>
          </cell>
          <cell r="L2054">
            <v>0</v>
          </cell>
          <cell r="M2054" t="str">
            <v>LF</v>
          </cell>
          <cell r="N2054">
            <v>0.239894</v>
          </cell>
          <cell r="O2054">
            <v>14.4</v>
          </cell>
        </row>
        <row r="2055">
          <cell r="A2055" t="str">
            <v>LION FITNESS</v>
          </cell>
          <cell r="B2055" t="str">
            <v>LI-EBR</v>
          </cell>
          <cell r="C2055">
            <v>1726</v>
          </cell>
          <cell r="D2055" t="str">
            <v>Rouleau Bande Latex Light</v>
          </cell>
          <cell r="E2055" t="str">
            <v>Latex Band Roll</v>
          </cell>
          <cell r="F2055" t="str">
            <v>Light</v>
          </cell>
          <cell r="H2055" t="str">
            <v>PIECE</v>
          </cell>
          <cell r="I2055">
            <v>38.200000000000003</v>
          </cell>
          <cell r="J2055">
            <v>0</v>
          </cell>
          <cell r="K2055">
            <v>0</v>
          </cell>
          <cell r="L2055">
            <v>0</v>
          </cell>
          <cell r="M2055" t="str">
            <v>LF</v>
          </cell>
          <cell r="N2055">
            <v>4.0499999999999998E-3</v>
          </cell>
          <cell r="O2055">
            <v>1.1160000000000001</v>
          </cell>
        </row>
        <row r="2056">
          <cell r="A2056" t="str">
            <v>LION FITNESS</v>
          </cell>
          <cell r="B2056" t="str">
            <v>LI-EBR</v>
          </cell>
          <cell r="C2056">
            <v>1727</v>
          </cell>
          <cell r="D2056" t="str">
            <v>Rouleau Bande Latex Medium</v>
          </cell>
          <cell r="E2056" t="str">
            <v>Latex Band Roll</v>
          </cell>
          <cell r="F2056" t="str">
            <v>Medium</v>
          </cell>
          <cell r="H2056" t="str">
            <v>PIECE</v>
          </cell>
          <cell r="I2056">
            <v>68</v>
          </cell>
          <cell r="J2056">
            <v>0</v>
          </cell>
          <cell r="K2056">
            <v>0</v>
          </cell>
          <cell r="L2056">
            <v>0</v>
          </cell>
          <cell r="M2056" t="str">
            <v>LF</v>
          </cell>
          <cell r="N2056">
            <v>4.2119999999999996E-3</v>
          </cell>
          <cell r="O2056">
            <v>1.45</v>
          </cell>
        </row>
        <row r="2057">
          <cell r="A2057" t="str">
            <v>LION FITNESS</v>
          </cell>
          <cell r="B2057" t="str">
            <v>LI-EBR</v>
          </cell>
          <cell r="C2057">
            <v>3491</v>
          </cell>
          <cell r="D2057" t="str">
            <v>Rouleau Bande Latex Strong</v>
          </cell>
          <cell r="E2057" t="str">
            <v>Latex Band Roll</v>
          </cell>
          <cell r="F2057" t="str">
            <v>Strong</v>
          </cell>
          <cell r="H2057" t="str">
            <v>PIECE</v>
          </cell>
          <cell r="I2057">
            <v>97.8</v>
          </cell>
          <cell r="J2057">
            <v>0</v>
          </cell>
          <cell r="K2057">
            <v>0</v>
          </cell>
          <cell r="L2057">
            <v>0</v>
          </cell>
          <cell r="M2057" t="str">
            <v>LF</v>
          </cell>
          <cell r="N2057">
            <v>4.4000000000000003E-3</v>
          </cell>
          <cell r="O2057">
            <v>1.78</v>
          </cell>
        </row>
        <row r="2058">
          <cell r="A2058" t="str">
            <v>LION FITNESS</v>
          </cell>
          <cell r="B2058" t="str">
            <v>LI-CMGR02</v>
          </cell>
          <cell r="C2058">
            <v>3712</v>
          </cell>
          <cell r="D2058" t="str">
            <v>Rumble Roller</v>
          </cell>
          <cell r="E2058" t="str">
            <v>RUMBLE ROLLER</v>
          </cell>
          <cell r="F2058">
            <v>0</v>
          </cell>
          <cell r="H2058" t="str">
            <v>PIECE</v>
          </cell>
          <cell r="I2058">
            <v>5.59</v>
          </cell>
          <cell r="J2058">
            <v>0</v>
          </cell>
          <cell r="K2058">
            <v>0</v>
          </cell>
          <cell r="L2058">
            <v>0</v>
          </cell>
          <cell r="M2058" t="str">
            <v>LF</v>
          </cell>
          <cell r="N2058">
            <v>9.4847999999999998E-3</v>
          </cell>
          <cell r="O2058">
            <v>0.85</v>
          </cell>
        </row>
        <row r="2059">
          <cell r="A2059" t="str">
            <v>LION FITNESS</v>
          </cell>
          <cell r="B2059" t="str">
            <v>LI-CSB</v>
          </cell>
          <cell r="C2059">
            <v>3738</v>
          </cell>
          <cell r="D2059" t="str">
            <v>Slamball 4Kg</v>
          </cell>
          <cell r="E2059" t="str">
            <v>Slam Ball</v>
          </cell>
          <cell r="F2059" t="str">
            <v>4kg</v>
          </cell>
          <cell r="H2059" t="str">
            <v>PIECE</v>
          </cell>
          <cell r="I2059">
            <v>3.74</v>
          </cell>
          <cell r="J2059">
            <v>0</v>
          </cell>
          <cell r="K2059">
            <v>0</v>
          </cell>
          <cell r="L2059">
            <v>0</v>
          </cell>
          <cell r="M2059" t="str">
            <v>LF</v>
          </cell>
          <cell r="N2059">
            <v>1.2167000000000001E-2</v>
          </cell>
          <cell r="O2059">
            <v>4.5</v>
          </cell>
        </row>
        <row r="2060">
          <cell r="A2060" t="str">
            <v>LION FITNESS</v>
          </cell>
          <cell r="B2060" t="str">
            <v>LI-CSB</v>
          </cell>
          <cell r="C2060">
            <v>3739</v>
          </cell>
          <cell r="D2060" t="str">
            <v>Slamball 6Kg</v>
          </cell>
          <cell r="E2060" t="str">
            <v>Slam Ball</v>
          </cell>
          <cell r="F2060" t="str">
            <v>6kg</v>
          </cell>
          <cell r="H2060" t="str">
            <v>PIECE</v>
          </cell>
          <cell r="I2060">
            <v>4.29</v>
          </cell>
          <cell r="J2060">
            <v>0</v>
          </cell>
          <cell r="K2060">
            <v>0</v>
          </cell>
          <cell r="L2060">
            <v>0</v>
          </cell>
          <cell r="M2060" t="str">
            <v>LF</v>
          </cell>
          <cell r="N2060">
            <v>1.2167000000000001E-2</v>
          </cell>
          <cell r="O2060">
            <v>6.5</v>
          </cell>
        </row>
        <row r="2061">
          <cell r="A2061" t="str">
            <v>LION FITNESS</v>
          </cell>
          <cell r="B2061" t="str">
            <v>LI-CSB</v>
          </cell>
          <cell r="C2061">
            <v>3740</v>
          </cell>
          <cell r="D2061" t="str">
            <v>Slamball 8Kg</v>
          </cell>
          <cell r="E2061" t="str">
            <v>Slam Ball</v>
          </cell>
          <cell r="F2061" t="str">
            <v>8kg</v>
          </cell>
          <cell r="H2061" t="str">
            <v>PIECE</v>
          </cell>
          <cell r="I2061">
            <v>5.56</v>
          </cell>
          <cell r="J2061">
            <v>0</v>
          </cell>
          <cell r="K2061">
            <v>0</v>
          </cell>
          <cell r="L2061">
            <v>0</v>
          </cell>
          <cell r="M2061" t="str">
            <v>LF</v>
          </cell>
          <cell r="N2061">
            <v>1.2167000000000001E-2</v>
          </cell>
          <cell r="O2061">
            <v>8.5</v>
          </cell>
        </row>
        <row r="2062">
          <cell r="A2062" t="str">
            <v>LION FITNESS</v>
          </cell>
          <cell r="B2062" t="str">
            <v>LI-CSB</v>
          </cell>
          <cell r="C2062">
            <v>3741</v>
          </cell>
          <cell r="D2062" t="str">
            <v>Slamball 10Kg</v>
          </cell>
          <cell r="E2062" t="str">
            <v>Slam Ball</v>
          </cell>
          <cell r="F2062" t="str">
            <v>10kg</v>
          </cell>
          <cell r="H2062" t="str">
            <v>PIECE</v>
          </cell>
          <cell r="I2062">
            <v>6.52</v>
          </cell>
          <cell r="J2062">
            <v>0</v>
          </cell>
          <cell r="K2062">
            <v>0</v>
          </cell>
          <cell r="L2062">
            <v>0</v>
          </cell>
          <cell r="M2062" t="str">
            <v>LF</v>
          </cell>
          <cell r="N2062">
            <v>1.2167000000000001E-2</v>
          </cell>
          <cell r="O2062">
            <v>10.5</v>
          </cell>
        </row>
        <row r="2063">
          <cell r="A2063" t="str">
            <v>LION FITNESS</v>
          </cell>
          <cell r="B2063" t="str">
            <v>LI-CSB</v>
          </cell>
          <cell r="C2063">
            <v>3742</v>
          </cell>
          <cell r="D2063" t="str">
            <v>Slamball 15Kg</v>
          </cell>
          <cell r="E2063" t="str">
            <v>Slam Ball</v>
          </cell>
          <cell r="F2063" t="str">
            <v>15kg</v>
          </cell>
          <cell r="H2063" t="str">
            <v>PIECE</v>
          </cell>
          <cell r="I2063">
            <v>11.44</v>
          </cell>
          <cell r="J2063">
            <v>0</v>
          </cell>
          <cell r="K2063">
            <v>0</v>
          </cell>
          <cell r="L2063">
            <v>0</v>
          </cell>
          <cell r="M2063" t="str">
            <v>LF</v>
          </cell>
          <cell r="N2063">
            <v>1.2167000000000001E-2</v>
          </cell>
          <cell r="O2063">
            <v>15.5</v>
          </cell>
        </row>
        <row r="2064">
          <cell r="A2064" t="str">
            <v>LION FITNESS</v>
          </cell>
          <cell r="B2064" t="str">
            <v>LI-CPB02</v>
          </cell>
          <cell r="C2064">
            <v>3729</v>
          </cell>
          <cell r="D2064" t="str">
            <v>Soft Plyobox Set</v>
          </cell>
          <cell r="E2064" t="str">
            <v>Foam Plyo Box Set</v>
          </cell>
          <cell r="F2064" t="str">
            <v>91*76*15cm;91*76*30cm;91*76*45cm</v>
          </cell>
          <cell r="H2064" t="str">
            <v>SET</v>
          </cell>
          <cell r="I2064">
            <v>123.89</v>
          </cell>
          <cell r="J2064">
            <v>0</v>
          </cell>
          <cell r="K2064">
            <v>0</v>
          </cell>
          <cell r="L2064">
            <v>0</v>
          </cell>
          <cell r="M2064" t="str">
            <v>LF</v>
          </cell>
          <cell r="N2064">
            <v>1</v>
          </cell>
          <cell r="O2064">
            <v>30.5</v>
          </cell>
        </row>
        <row r="2065">
          <cell r="A2065" t="str">
            <v>LION FITNESS</v>
          </cell>
          <cell r="B2065" t="str">
            <v>LI-ST002</v>
          </cell>
          <cell r="C2065">
            <v>1738</v>
          </cell>
          <cell r="D2065" t="str">
            <v>Step Aerobic</v>
          </cell>
          <cell r="E2065" t="str">
            <v>Aerobic Step</v>
          </cell>
          <cell r="F2065" t="str">
            <v>72*28*15cm</v>
          </cell>
          <cell r="H2065" t="str">
            <v>PIECE</v>
          </cell>
          <cell r="I2065">
            <v>8.89</v>
          </cell>
          <cell r="J2065">
            <v>0</v>
          </cell>
          <cell r="K2065">
            <v>0</v>
          </cell>
          <cell r="L2065">
            <v>0</v>
          </cell>
          <cell r="M2065" t="str">
            <v>LF</v>
          </cell>
          <cell r="N2065">
            <v>6.5600000000000006E-2</v>
          </cell>
          <cell r="O2065">
            <v>9</v>
          </cell>
        </row>
        <row r="2066">
          <cell r="A2066" t="str">
            <v>LION FITNESS</v>
          </cell>
          <cell r="B2066" t="str">
            <v>LI-ST006</v>
          </cell>
          <cell r="C2066">
            <v>2310</v>
          </cell>
          <cell r="D2066" t="str">
            <v>STEP AEROBIC AVEC PLOTS</v>
          </cell>
          <cell r="E2066" t="str">
            <v>Aerobic step</v>
          </cell>
          <cell r="F2066" t="str">
            <v>with plots</v>
          </cell>
          <cell r="H2066" t="str">
            <v>PIECE</v>
          </cell>
          <cell r="I2066">
            <v>11.76</v>
          </cell>
          <cell r="J2066">
            <v>0</v>
          </cell>
          <cell r="K2066">
            <v>0</v>
          </cell>
          <cell r="L2066">
            <v>0</v>
          </cell>
          <cell r="M2066" t="str">
            <v>LF</v>
          </cell>
          <cell r="N2066">
            <v>9.7902000000000003E-2</v>
          </cell>
          <cell r="O2066">
            <v>10</v>
          </cell>
        </row>
        <row r="2067">
          <cell r="A2067" t="str">
            <v>LION FITNESS</v>
          </cell>
          <cell r="B2067" t="str">
            <v>LI-ST006</v>
          </cell>
          <cell r="C2067">
            <v>2687</v>
          </cell>
          <cell r="D2067" t="str">
            <v>STEP AEROBIC SANS PLOTS</v>
          </cell>
          <cell r="E2067" t="str">
            <v>Aerobic step</v>
          </cell>
          <cell r="F2067" t="str">
            <v>without plots</v>
          </cell>
          <cell r="H2067" t="str">
            <v>PIECE</v>
          </cell>
          <cell r="I2067">
            <v>18.38</v>
          </cell>
          <cell r="J2067">
            <v>0</v>
          </cell>
          <cell r="K2067">
            <v>0</v>
          </cell>
          <cell r="L2067">
            <v>0</v>
          </cell>
          <cell r="M2067" t="str">
            <v>LF</v>
          </cell>
          <cell r="N2067">
            <v>4.8951000000000001E-2</v>
          </cell>
          <cell r="O2067">
            <v>5.5</v>
          </cell>
        </row>
        <row r="2068">
          <cell r="A2068" t="str">
            <v>LION FITNESS</v>
          </cell>
          <cell r="B2068" t="str">
            <v>LI-ST004</v>
          </cell>
          <cell r="C2068">
            <v>0</v>
          </cell>
          <cell r="D2068" t="str">
            <v xml:space="preserve">Step Club </v>
          </cell>
          <cell r="E2068" t="str">
            <v>Aerobic Step</v>
          </cell>
          <cell r="F2068" t="str">
            <v>90*32*15cm</v>
          </cell>
          <cell r="H2068" t="str">
            <v>PIECE</v>
          </cell>
          <cell r="I2068">
            <v>15.08</v>
          </cell>
          <cell r="J2068">
            <v>0</v>
          </cell>
          <cell r="K2068">
            <v>0</v>
          </cell>
          <cell r="L2068">
            <v>0</v>
          </cell>
          <cell r="M2068" t="str">
            <v>LF</v>
          </cell>
          <cell r="N2068">
            <v>0</v>
          </cell>
          <cell r="O2068">
            <v>0</v>
          </cell>
        </row>
        <row r="2069">
          <cell r="A2069" t="str">
            <v>LION FITNESS</v>
          </cell>
          <cell r="B2069" t="str">
            <v>LI-MAT001</v>
          </cell>
          <cell r="C2069">
            <v>0</v>
          </cell>
          <cell r="D2069" t="str">
            <v>NBR Yoga Mat</v>
          </cell>
          <cell r="E2069" t="str">
            <v>NBR Yoga Mat</v>
          </cell>
          <cell r="F2069" t="str">
            <v>173*61*1.0cm</v>
          </cell>
          <cell r="H2069" t="str">
            <v>PIECE</v>
          </cell>
          <cell r="I2069">
            <v>8.09</v>
          </cell>
          <cell r="J2069">
            <v>0</v>
          </cell>
          <cell r="K2069">
            <v>0</v>
          </cell>
          <cell r="L2069">
            <v>0</v>
          </cell>
          <cell r="M2069" t="str">
            <v>LF</v>
          </cell>
          <cell r="N2069">
            <v>0</v>
          </cell>
          <cell r="O2069">
            <v>0</v>
          </cell>
        </row>
        <row r="2070">
          <cell r="A2070" t="str">
            <v>LION FITNESS</v>
          </cell>
          <cell r="B2070" t="str">
            <v>LI-JR01</v>
          </cell>
          <cell r="C2070">
            <v>1492</v>
          </cell>
          <cell r="D2070" t="str">
            <v>Corde À Sauter</v>
          </cell>
          <cell r="E2070" t="str">
            <v>Speed rope</v>
          </cell>
          <cell r="F2070" t="str">
            <v>material：PVCø5mm</v>
          </cell>
          <cell r="H2070" t="str">
            <v>PIECE</v>
          </cell>
          <cell r="I2070">
            <v>0.68</v>
          </cell>
          <cell r="J2070">
            <v>0</v>
          </cell>
          <cell r="K2070">
            <v>0</v>
          </cell>
          <cell r="L2070">
            <v>0</v>
          </cell>
          <cell r="M2070" t="str">
            <v>LF</v>
          </cell>
          <cell r="N2070">
            <v>7.1049999999999998E-4</v>
          </cell>
          <cell r="O2070">
            <v>0.16800000000000001</v>
          </cell>
        </row>
        <row r="2071">
          <cell r="A2071" t="str">
            <v>LION FITNESS</v>
          </cell>
          <cell r="B2071" t="str">
            <v>LI-PB03</v>
          </cell>
          <cell r="C2071">
            <v>2584</v>
          </cell>
          <cell r="D2071" t="str">
            <v>Push Up Bar 2</v>
          </cell>
          <cell r="E2071" t="str">
            <v>PUSH UP Stand</v>
          </cell>
          <cell r="F2071">
            <v>0</v>
          </cell>
          <cell r="H2071" t="str">
            <v>PAIRE</v>
          </cell>
          <cell r="I2071">
            <v>2.81</v>
          </cell>
          <cell r="J2071">
            <v>0</v>
          </cell>
          <cell r="K2071">
            <v>0</v>
          </cell>
          <cell r="L2071">
            <v>0</v>
          </cell>
          <cell r="M2071" t="str">
            <v>LF</v>
          </cell>
          <cell r="N2071">
            <v>4.9632000000000001E-3</v>
          </cell>
          <cell r="O2071">
            <v>0.95</v>
          </cell>
        </row>
        <row r="2072">
          <cell r="A2072" t="str">
            <v>LION FITNESS</v>
          </cell>
          <cell r="B2072" t="str">
            <v>LI-CLTE02</v>
          </cell>
          <cell r="C2072">
            <v>2021</v>
          </cell>
          <cell r="D2072" t="str">
            <v>Equalizer</v>
          </cell>
          <cell r="E2072" t="str">
            <v>Equalizer</v>
          </cell>
          <cell r="F2072">
            <v>0</v>
          </cell>
          <cell r="H2072" t="str">
            <v>PAIRE</v>
          </cell>
          <cell r="I2072">
            <v>25.12</v>
          </cell>
          <cell r="J2072">
            <v>0</v>
          </cell>
          <cell r="K2072">
            <v>0</v>
          </cell>
          <cell r="L2072">
            <v>0</v>
          </cell>
          <cell r="M2072" t="str">
            <v>LF</v>
          </cell>
          <cell r="N2072">
            <v>0</v>
          </cell>
          <cell r="O2072">
            <v>0</v>
          </cell>
        </row>
        <row r="2073">
          <cell r="A2073" t="str">
            <v>LION FITNESS</v>
          </cell>
          <cell r="B2073" t="str">
            <v>LI-CWB02</v>
          </cell>
          <cell r="C2073" t="str">
            <v/>
          </cell>
          <cell r="D2073" t="str">
            <v>SOFT MEDECINE BALL</v>
          </cell>
          <cell r="E2073" t="str">
            <v>Wall Ball</v>
          </cell>
          <cell r="F2073" t="str">
            <v>1KG</v>
          </cell>
          <cell r="H2073" t="str">
            <v>PIECE</v>
          </cell>
          <cell r="I2073">
            <v>6.98</v>
          </cell>
          <cell r="J2073">
            <v>0</v>
          </cell>
          <cell r="K2073">
            <v>0</v>
          </cell>
          <cell r="L2073">
            <v>0</v>
          </cell>
          <cell r="M2073" t="str">
            <v>LF</v>
          </cell>
          <cell r="N2073">
            <v>0</v>
          </cell>
          <cell r="O2073">
            <v>0</v>
          </cell>
        </row>
        <row r="2074">
          <cell r="A2074" t="str">
            <v>LION FITNESS</v>
          </cell>
          <cell r="B2074" t="str">
            <v>LI-CWB02</v>
          </cell>
          <cell r="C2074" t="str">
            <v/>
          </cell>
          <cell r="D2074" t="str">
            <v>SOFT MEDECINE BALL</v>
          </cell>
          <cell r="E2074" t="str">
            <v>Wall Ball</v>
          </cell>
          <cell r="F2074" t="str">
            <v>1KG</v>
          </cell>
          <cell r="H2074" t="str">
            <v>PIECE</v>
          </cell>
          <cell r="I2074">
            <v>9.2100000000000009</v>
          </cell>
          <cell r="J2074">
            <v>0</v>
          </cell>
          <cell r="K2074">
            <v>0</v>
          </cell>
          <cell r="L2074">
            <v>0</v>
          </cell>
          <cell r="M2074" t="str">
            <v>LF</v>
          </cell>
          <cell r="N2074">
            <v>0</v>
          </cell>
          <cell r="O2074">
            <v>0</v>
          </cell>
        </row>
        <row r="2075">
          <cell r="A2075" t="str">
            <v>LION FITNESS</v>
          </cell>
          <cell r="B2075" t="str">
            <v>LI-CWB02</v>
          </cell>
          <cell r="C2075">
            <v>2342</v>
          </cell>
          <cell r="D2075" t="str">
            <v>SOFT MEDECINE BALL</v>
          </cell>
          <cell r="E2075" t="str">
            <v>Wall Ball</v>
          </cell>
          <cell r="F2075" t="str">
            <v>1KG</v>
          </cell>
          <cell r="H2075" t="str">
            <v>PIECE</v>
          </cell>
          <cell r="I2075">
            <v>11.12</v>
          </cell>
          <cell r="J2075">
            <v>0</v>
          </cell>
          <cell r="K2075">
            <v>0</v>
          </cell>
          <cell r="L2075">
            <v>0</v>
          </cell>
          <cell r="M2075" t="str">
            <v>LF</v>
          </cell>
          <cell r="N2075">
            <v>0</v>
          </cell>
          <cell r="O2075">
            <v>0</v>
          </cell>
        </row>
        <row r="2076">
          <cell r="A2076" t="str">
            <v>LION FITNESS</v>
          </cell>
          <cell r="B2076" t="str">
            <v>LI-CWB02</v>
          </cell>
          <cell r="C2076" t="str">
            <v/>
          </cell>
          <cell r="D2076" t="str">
            <v>SOFT MEDECINE BALL</v>
          </cell>
          <cell r="E2076" t="str">
            <v>Wall Ball</v>
          </cell>
          <cell r="F2076" t="str">
            <v>1KG</v>
          </cell>
          <cell r="H2076" t="str">
            <v>PIECE</v>
          </cell>
          <cell r="I2076">
            <v>11.44</v>
          </cell>
          <cell r="J2076">
            <v>0</v>
          </cell>
          <cell r="K2076">
            <v>0</v>
          </cell>
          <cell r="L2076">
            <v>0</v>
          </cell>
          <cell r="M2076" t="str">
            <v>LF</v>
          </cell>
          <cell r="N2076">
            <v>0</v>
          </cell>
          <cell r="O2076">
            <v>0</v>
          </cell>
        </row>
        <row r="2077">
          <cell r="A2077" t="str">
            <v>LION FITNESS</v>
          </cell>
          <cell r="B2077" t="str">
            <v>LI-CWB02</v>
          </cell>
          <cell r="C2077" t="str">
            <v/>
          </cell>
          <cell r="D2077" t="str">
            <v>SOFT MEDECINE BALL</v>
          </cell>
          <cell r="E2077" t="str">
            <v>Wall Ball</v>
          </cell>
          <cell r="F2077" t="str">
            <v>1KG</v>
          </cell>
          <cell r="H2077" t="str">
            <v>PIECE</v>
          </cell>
          <cell r="I2077">
            <v>11.76</v>
          </cell>
          <cell r="J2077">
            <v>0</v>
          </cell>
          <cell r="K2077">
            <v>0</v>
          </cell>
          <cell r="L2077">
            <v>0</v>
          </cell>
          <cell r="M2077" t="str">
            <v>LF</v>
          </cell>
          <cell r="N2077">
            <v>0</v>
          </cell>
          <cell r="O2077">
            <v>0</v>
          </cell>
        </row>
        <row r="2078">
          <cell r="A2078" t="str">
            <v>LION FITNESS</v>
          </cell>
          <cell r="B2078" t="str">
            <v>LI-CWB02</v>
          </cell>
          <cell r="C2078">
            <v>2343</v>
          </cell>
          <cell r="D2078" t="str">
            <v>SOFT MEDECINE BALL</v>
          </cell>
          <cell r="E2078" t="str">
            <v>Wall Ball</v>
          </cell>
          <cell r="F2078" t="str">
            <v>1KG</v>
          </cell>
          <cell r="H2078" t="str">
            <v>PIECE</v>
          </cell>
          <cell r="I2078">
            <v>12.07</v>
          </cell>
          <cell r="J2078">
            <v>0</v>
          </cell>
          <cell r="K2078">
            <v>0</v>
          </cell>
          <cell r="L2078">
            <v>0</v>
          </cell>
          <cell r="M2078" t="str">
            <v>LF</v>
          </cell>
          <cell r="N2078">
            <v>0</v>
          </cell>
          <cell r="O2078">
            <v>0</v>
          </cell>
        </row>
        <row r="2079">
          <cell r="A2079" t="str">
            <v>LION FITNESS</v>
          </cell>
          <cell r="B2079" t="str">
            <v>LI-CWB02</v>
          </cell>
          <cell r="C2079" t="str">
            <v/>
          </cell>
          <cell r="D2079" t="str">
            <v>SOFT MEDECINE BALL</v>
          </cell>
          <cell r="E2079" t="str">
            <v>Wall Ball</v>
          </cell>
          <cell r="F2079" t="str">
            <v>1KG</v>
          </cell>
          <cell r="H2079" t="str">
            <v>PIECE</v>
          </cell>
          <cell r="I2079">
            <v>12.39</v>
          </cell>
          <cell r="J2079">
            <v>0</v>
          </cell>
          <cell r="K2079">
            <v>0</v>
          </cell>
          <cell r="L2079">
            <v>0</v>
          </cell>
          <cell r="M2079" t="str">
            <v>LF</v>
          </cell>
          <cell r="N2079">
            <v>0</v>
          </cell>
          <cell r="O2079">
            <v>0</v>
          </cell>
        </row>
        <row r="2080">
          <cell r="A2080" t="str">
            <v>LION FITNESS</v>
          </cell>
          <cell r="B2080" t="str">
            <v>LI-CWB02</v>
          </cell>
          <cell r="C2080" t="str">
            <v/>
          </cell>
          <cell r="D2080" t="str">
            <v>SOFT MEDECINE BALL</v>
          </cell>
          <cell r="E2080" t="str">
            <v>Wall Ball</v>
          </cell>
          <cell r="F2080" t="str">
            <v>1KG</v>
          </cell>
          <cell r="H2080" t="str">
            <v>PIECE</v>
          </cell>
          <cell r="I2080">
            <v>12.71</v>
          </cell>
          <cell r="J2080">
            <v>0</v>
          </cell>
          <cell r="K2080">
            <v>0</v>
          </cell>
          <cell r="L2080">
            <v>0</v>
          </cell>
          <cell r="M2080" t="str">
            <v>LF</v>
          </cell>
          <cell r="N2080">
            <v>0</v>
          </cell>
          <cell r="O2080">
            <v>0</v>
          </cell>
        </row>
        <row r="2081">
          <cell r="A2081" t="str">
            <v>LION FITNESS</v>
          </cell>
          <cell r="B2081" t="str">
            <v>LI-CWB02</v>
          </cell>
          <cell r="C2081">
            <v>2344</v>
          </cell>
          <cell r="D2081" t="str">
            <v>SOFT MEDECINE BALL</v>
          </cell>
          <cell r="E2081" t="str">
            <v>Wall Ball</v>
          </cell>
          <cell r="F2081" t="str">
            <v>1KG</v>
          </cell>
          <cell r="H2081" t="str">
            <v>PIECE</v>
          </cell>
          <cell r="I2081">
            <v>13.19</v>
          </cell>
          <cell r="J2081">
            <v>0</v>
          </cell>
          <cell r="K2081">
            <v>0</v>
          </cell>
          <cell r="L2081">
            <v>0</v>
          </cell>
          <cell r="M2081" t="str">
            <v>LF</v>
          </cell>
          <cell r="N2081">
            <v>0</v>
          </cell>
          <cell r="O2081">
            <v>0</v>
          </cell>
        </row>
        <row r="2082">
          <cell r="A2082" t="str">
            <v>LION FITNESS</v>
          </cell>
          <cell r="B2082" t="str">
            <v>LI-CWB02</v>
          </cell>
          <cell r="C2082" t="str">
            <v/>
          </cell>
          <cell r="D2082" t="str">
            <v>SOFT MEDECINE BALL</v>
          </cell>
          <cell r="E2082" t="str">
            <v>Wall Ball</v>
          </cell>
          <cell r="F2082" t="str">
            <v>1KG</v>
          </cell>
          <cell r="H2082" t="str">
            <v>PIECE</v>
          </cell>
          <cell r="I2082">
            <v>13.51</v>
          </cell>
          <cell r="J2082">
            <v>0</v>
          </cell>
          <cell r="K2082">
            <v>0</v>
          </cell>
          <cell r="L2082">
            <v>0</v>
          </cell>
          <cell r="M2082" t="str">
            <v>LF</v>
          </cell>
          <cell r="N2082">
            <v>0</v>
          </cell>
          <cell r="O2082">
            <v>0</v>
          </cell>
        </row>
        <row r="2083">
          <cell r="A2083" t="str">
            <v>LION FITNESS</v>
          </cell>
          <cell r="B2083" t="str">
            <v>LI-CMDB01</v>
          </cell>
          <cell r="C2083">
            <v>0</v>
          </cell>
          <cell r="D2083" t="str">
            <v>HALTÈRES RONDES CIMENT VINYLE SV 1,5KG</v>
          </cell>
          <cell r="E2083" t="str">
            <v>Round Plastic Cement Dumbbell</v>
          </cell>
          <cell r="F2083">
            <v>1.5</v>
          </cell>
          <cell r="H2083" t="str">
            <v>PAIRE</v>
          </cell>
          <cell r="I2083">
            <v>1.08</v>
          </cell>
          <cell r="J2083">
            <v>0</v>
          </cell>
          <cell r="K2083">
            <v>0</v>
          </cell>
          <cell r="L2083">
            <v>0</v>
          </cell>
          <cell r="M2083" t="str">
            <v>LF</v>
          </cell>
          <cell r="N2083">
            <v>0</v>
          </cell>
          <cell r="O2083">
            <v>0</v>
          </cell>
        </row>
        <row r="2084">
          <cell r="A2084" t="str">
            <v>LION FITNESS</v>
          </cell>
          <cell r="C2084">
            <v>0</v>
          </cell>
          <cell r="D2084" t="str">
            <v>HALTÈRES RONDES CIMENT VINYLE SV 1KG</v>
          </cell>
          <cell r="E2084" t="str">
            <v>Round Plastic Cement Dumbbell</v>
          </cell>
          <cell r="F2084">
            <v>1</v>
          </cell>
          <cell r="H2084" t="str">
            <v>PAIRE</v>
          </cell>
          <cell r="I2084">
            <v>0.72</v>
          </cell>
          <cell r="J2084">
            <v>0</v>
          </cell>
          <cell r="K2084">
            <v>0</v>
          </cell>
          <cell r="L2084">
            <v>0</v>
          </cell>
          <cell r="M2084" t="str">
            <v>LF</v>
          </cell>
          <cell r="N2084">
            <v>0</v>
          </cell>
          <cell r="O2084">
            <v>0</v>
          </cell>
        </row>
        <row r="2085">
          <cell r="A2085" t="str">
            <v>LION FITNESS</v>
          </cell>
          <cell r="C2085">
            <v>0</v>
          </cell>
          <cell r="D2085" t="str">
            <v>HALTÈRES RONDES CIMENT VINYLE SV 2KG</v>
          </cell>
          <cell r="E2085" t="str">
            <v>Round Plastic Cement Dumbbell</v>
          </cell>
          <cell r="F2085">
            <v>2</v>
          </cell>
          <cell r="H2085" t="str">
            <v>PAIRE</v>
          </cell>
          <cell r="I2085">
            <v>1.44</v>
          </cell>
          <cell r="J2085">
            <v>0</v>
          </cell>
          <cell r="K2085">
            <v>0</v>
          </cell>
          <cell r="L2085">
            <v>0</v>
          </cell>
          <cell r="M2085" t="str">
            <v>LF</v>
          </cell>
          <cell r="N2085">
            <v>0</v>
          </cell>
          <cell r="O2085">
            <v>0</v>
          </cell>
        </row>
        <row r="2086">
          <cell r="A2086" t="str">
            <v>LION FITNESS</v>
          </cell>
          <cell r="C2086">
            <v>0</v>
          </cell>
          <cell r="D2086" t="str">
            <v>HALTÈRES RONDES CIMENT VINYLE SV 3KG</v>
          </cell>
          <cell r="E2086" t="str">
            <v>Round Plastic Cement Dumbbell</v>
          </cell>
          <cell r="F2086">
            <v>3</v>
          </cell>
          <cell r="H2086" t="str">
            <v>PAIRE</v>
          </cell>
          <cell r="I2086">
            <v>2.16</v>
          </cell>
          <cell r="J2086">
            <v>0</v>
          </cell>
          <cell r="K2086">
            <v>0</v>
          </cell>
          <cell r="L2086">
            <v>0</v>
          </cell>
          <cell r="M2086" t="str">
            <v>LF</v>
          </cell>
          <cell r="N2086">
            <v>0</v>
          </cell>
          <cell r="O2086">
            <v>0</v>
          </cell>
        </row>
        <row r="2087">
          <cell r="A2087" t="str">
            <v>LION FITNESS</v>
          </cell>
          <cell r="C2087">
            <v>0</v>
          </cell>
          <cell r="D2087" t="str">
            <v>HALTÈRES RONDES CIMENT VINYLE SV 4KG</v>
          </cell>
          <cell r="E2087" t="str">
            <v>Round Plastic Cement Dumbbell</v>
          </cell>
          <cell r="F2087">
            <v>4</v>
          </cell>
          <cell r="H2087" t="str">
            <v>PAIRE</v>
          </cell>
          <cell r="I2087">
            <v>2.88</v>
          </cell>
          <cell r="J2087">
            <v>0</v>
          </cell>
          <cell r="K2087">
            <v>0</v>
          </cell>
          <cell r="L2087">
            <v>0</v>
          </cell>
          <cell r="M2087" t="str">
            <v>LF</v>
          </cell>
          <cell r="N2087">
            <v>0</v>
          </cell>
          <cell r="O2087">
            <v>0</v>
          </cell>
        </row>
        <row r="2088">
          <cell r="A2088" t="str">
            <v>LION FITNESS</v>
          </cell>
          <cell r="C2088">
            <v>0</v>
          </cell>
          <cell r="D2088" t="str">
            <v>HALTÈRES RONDES CIMENT VINYLE SV 500GR</v>
          </cell>
          <cell r="E2088" t="str">
            <v>Round Plastic Cement Dumbbell</v>
          </cell>
          <cell r="F2088">
            <v>0.5</v>
          </cell>
          <cell r="H2088" t="str">
            <v>PAIRE</v>
          </cell>
          <cell r="I2088">
            <v>0.36</v>
          </cell>
          <cell r="J2088">
            <v>0</v>
          </cell>
          <cell r="K2088">
            <v>0</v>
          </cell>
          <cell r="L2088">
            <v>0</v>
          </cell>
          <cell r="M2088" t="str">
            <v>LF</v>
          </cell>
          <cell r="N2088">
            <v>0</v>
          </cell>
          <cell r="O2088">
            <v>0</v>
          </cell>
        </row>
        <row r="2089">
          <cell r="A2089" t="str">
            <v>LION FITNESS</v>
          </cell>
          <cell r="C2089">
            <v>0</v>
          </cell>
          <cell r="D2089" t="str">
            <v>HALTÈRES RONDES CIMENT VINYLE SV 5KG</v>
          </cell>
          <cell r="E2089" t="str">
            <v>Round Plastic Cement Dumbbell</v>
          </cell>
          <cell r="F2089">
            <v>5</v>
          </cell>
          <cell r="H2089" t="str">
            <v>PAIRE</v>
          </cell>
          <cell r="I2089">
            <v>3.6</v>
          </cell>
          <cell r="J2089">
            <v>0</v>
          </cell>
          <cell r="K2089">
            <v>0</v>
          </cell>
          <cell r="L2089">
            <v>0</v>
          </cell>
          <cell r="M2089" t="str">
            <v>LF</v>
          </cell>
          <cell r="N2089">
            <v>0</v>
          </cell>
          <cell r="O2089">
            <v>0</v>
          </cell>
        </row>
        <row r="2090">
          <cell r="A2090" t="str">
            <v>LION FITNESS</v>
          </cell>
          <cell r="C2090">
            <v>0</v>
          </cell>
          <cell r="D2090" t="str">
            <v>HALTÈRES RONDES CIMENT VINYLE SV 750GR</v>
          </cell>
          <cell r="E2090" t="str">
            <v>Round Plastic Cement Dumbbell</v>
          </cell>
          <cell r="F2090">
            <v>0.75</v>
          </cell>
          <cell r="H2090" t="str">
            <v>PAIRE</v>
          </cell>
          <cell r="I2090">
            <v>0.54</v>
          </cell>
          <cell r="J2090">
            <v>0</v>
          </cell>
          <cell r="K2090">
            <v>0</v>
          </cell>
          <cell r="L2090">
            <v>0</v>
          </cell>
          <cell r="M2090" t="str">
            <v>LF</v>
          </cell>
          <cell r="N2090">
            <v>0</v>
          </cell>
          <cell r="O2090">
            <v>0</v>
          </cell>
        </row>
        <row r="2091">
          <cell r="A2091" t="str">
            <v>LION FITNESS</v>
          </cell>
          <cell r="B2091" t="str">
            <v>LI-BLGB</v>
          </cell>
          <cell r="C2091">
            <v>0</v>
          </cell>
          <cell r="D2091" t="str">
            <v>Sac Bulgare</v>
          </cell>
          <cell r="E2091" t="str">
            <v>Bulgarian Bag</v>
          </cell>
          <cell r="F2091" t="str">
            <v>5kgs</v>
          </cell>
          <cell r="H2091" t="str">
            <v>PIECE</v>
          </cell>
          <cell r="I2091">
            <v>13.49</v>
          </cell>
          <cell r="J2091">
            <v>0</v>
          </cell>
          <cell r="K2091">
            <v>0</v>
          </cell>
          <cell r="L2091">
            <v>0</v>
          </cell>
          <cell r="M2091" t="str">
            <v>LF</v>
          </cell>
          <cell r="N2091">
            <v>0</v>
          </cell>
          <cell r="O2091">
            <v>0</v>
          </cell>
        </row>
        <row r="2092">
          <cell r="A2092" t="str">
            <v>LION FITNESS</v>
          </cell>
          <cell r="B2092" t="str">
            <v>LI-BLGB</v>
          </cell>
          <cell r="C2092">
            <v>0</v>
          </cell>
          <cell r="D2092" t="str">
            <v>Sac Bulgare</v>
          </cell>
          <cell r="E2092" t="str">
            <v>Bulgarian Bag</v>
          </cell>
          <cell r="F2092" t="str">
            <v>5kgs</v>
          </cell>
          <cell r="H2092" t="str">
            <v>PIECE</v>
          </cell>
          <cell r="I2092">
            <v>14.61</v>
          </cell>
          <cell r="J2092">
            <v>0</v>
          </cell>
          <cell r="K2092">
            <v>0</v>
          </cell>
          <cell r="L2092">
            <v>0</v>
          </cell>
          <cell r="M2092" t="str">
            <v>LF</v>
          </cell>
          <cell r="N2092">
            <v>0</v>
          </cell>
          <cell r="O2092">
            <v>0</v>
          </cell>
        </row>
        <row r="2093">
          <cell r="A2093" t="str">
            <v>LION FITNESS</v>
          </cell>
          <cell r="B2093" t="str">
            <v>LI-BLGB</v>
          </cell>
          <cell r="C2093" t="str">
            <v/>
          </cell>
          <cell r="D2093" t="str">
            <v>Sac Bulgare</v>
          </cell>
          <cell r="E2093" t="str">
            <v>Bulgarian Bag</v>
          </cell>
          <cell r="F2093" t="str">
            <v>5kgs</v>
          </cell>
          <cell r="H2093" t="str">
            <v>PIECE</v>
          </cell>
          <cell r="I2093">
            <v>15.88</v>
          </cell>
          <cell r="J2093">
            <v>0</v>
          </cell>
          <cell r="K2093">
            <v>0</v>
          </cell>
          <cell r="L2093">
            <v>0</v>
          </cell>
          <cell r="M2093" t="str">
            <v>LF</v>
          </cell>
          <cell r="N2093">
            <v>0</v>
          </cell>
          <cell r="O2093">
            <v>0</v>
          </cell>
        </row>
        <row r="2094">
          <cell r="A2094" t="str">
            <v>LION FITNESS</v>
          </cell>
          <cell r="B2094" t="str">
            <v>LI-BLGB</v>
          </cell>
          <cell r="C2094">
            <v>0</v>
          </cell>
          <cell r="D2094" t="str">
            <v>Sac Bulgare</v>
          </cell>
          <cell r="E2094" t="str">
            <v>Bulgarian Bag</v>
          </cell>
          <cell r="F2094" t="str">
            <v>5kgs</v>
          </cell>
          <cell r="H2094" t="str">
            <v>PIECE</v>
          </cell>
          <cell r="I2094">
            <v>17.47</v>
          </cell>
          <cell r="J2094">
            <v>0</v>
          </cell>
          <cell r="K2094">
            <v>0</v>
          </cell>
          <cell r="L2094">
            <v>0</v>
          </cell>
          <cell r="M2094" t="str">
            <v>LF</v>
          </cell>
          <cell r="N2094">
            <v>0</v>
          </cell>
          <cell r="O2094">
            <v>0</v>
          </cell>
        </row>
        <row r="2095">
          <cell r="A2095" t="str">
            <v>LION FITNESS</v>
          </cell>
          <cell r="B2095" t="str">
            <v>LI-BLGB</v>
          </cell>
          <cell r="C2095" t="str">
            <v/>
          </cell>
          <cell r="D2095" t="str">
            <v>Sac Bulgare</v>
          </cell>
          <cell r="E2095" t="str">
            <v>Bulgarian Bag</v>
          </cell>
          <cell r="F2095" t="str">
            <v>5kgs</v>
          </cell>
          <cell r="H2095" t="str">
            <v>PIECE</v>
          </cell>
          <cell r="I2095">
            <v>19.059999999999999</v>
          </cell>
          <cell r="J2095">
            <v>0</v>
          </cell>
          <cell r="K2095">
            <v>0</v>
          </cell>
          <cell r="L2095">
            <v>0</v>
          </cell>
          <cell r="M2095" t="str">
            <v>LF</v>
          </cell>
          <cell r="N2095">
            <v>0</v>
          </cell>
          <cell r="O2095">
            <v>0</v>
          </cell>
        </row>
        <row r="2096">
          <cell r="A2096" t="str">
            <v>LION FITNESS</v>
          </cell>
          <cell r="B2096" t="str">
            <v>LI-BLGB</v>
          </cell>
          <cell r="C2096">
            <v>0</v>
          </cell>
          <cell r="D2096" t="str">
            <v>Sac Bulgare</v>
          </cell>
          <cell r="E2096" t="str">
            <v>Bulgarian Bag</v>
          </cell>
          <cell r="F2096" t="str">
            <v>5kgs</v>
          </cell>
          <cell r="H2096" t="str">
            <v>PIECE</v>
          </cell>
          <cell r="I2096">
            <v>20.65</v>
          </cell>
          <cell r="J2096">
            <v>0</v>
          </cell>
          <cell r="K2096">
            <v>0</v>
          </cell>
          <cell r="L2096">
            <v>0</v>
          </cell>
          <cell r="M2096" t="str">
            <v>LF</v>
          </cell>
          <cell r="N2096">
            <v>0</v>
          </cell>
          <cell r="O2096">
            <v>0</v>
          </cell>
        </row>
        <row r="2097">
          <cell r="A2097" t="str">
            <v>LION FITNESS</v>
          </cell>
          <cell r="B2097" t="str">
            <v>LI-BLGB</v>
          </cell>
          <cell r="C2097" t="str">
            <v/>
          </cell>
          <cell r="D2097" t="str">
            <v>Sac Bulgare</v>
          </cell>
          <cell r="E2097" t="str">
            <v>Bulgarian Bag</v>
          </cell>
          <cell r="F2097" t="str">
            <v>5kgs</v>
          </cell>
          <cell r="H2097" t="str">
            <v>PIECE</v>
          </cell>
          <cell r="I2097">
            <v>22.55</v>
          </cell>
          <cell r="J2097">
            <v>0</v>
          </cell>
          <cell r="K2097">
            <v>0</v>
          </cell>
          <cell r="L2097">
            <v>0</v>
          </cell>
          <cell r="M2097" t="str">
            <v>LF</v>
          </cell>
          <cell r="N2097">
            <v>0</v>
          </cell>
          <cell r="O2097">
            <v>0</v>
          </cell>
        </row>
        <row r="2098">
          <cell r="A2098" t="str">
            <v>LION FITNESS</v>
          </cell>
          <cell r="B2098" t="str">
            <v>LI-BLGB</v>
          </cell>
          <cell r="C2098" t="str">
            <v/>
          </cell>
          <cell r="D2098" t="str">
            <v>Sac Bulgare</v>
          </cell>
          <cell r="E2098" t="str">
            <v>Bulgarian Bag</v>
          </cell>
          <cell r="F2098" t="str">
            <v>5kgs</v>
          </cell>
          <cell r="H2098" t="str">
            <v>PIECE</v>
          </cell>
          <cell r="I2098">
            <v>24.29</v>
          </cell>
          <cell r="J2098">
            <v>0</v>
          </cell>
          <cell r="K2098">
            <v>0</v>
          </cell>
          <cell r="L2098">
            <v>0</v>
          </cell>
          <cell r="M2098" t="str">
            <v>LF</v>
          </cell>
          <cell r="N2098">
            <v>0</v>
          </cell>
          <cell r="O2098">
            <v>0</v>
          </cell>
        </row>
        <row r="2099">
          <cell r="A2099" t="str">
            <v>LION FITNESS</v>
          </cell>
          <cell r="B2099" t="str">
            <v>LI-GLD01</v>
          </cell>
          <cell r="C2099">
            <v>4013</v>
          </cell>
          <cell r="D2099" t="str">
            <v>Gliding</v>
          </cell>
          <cell r="E2099" t="str">
            <v>Gliding discs</v>
          </cell>
          <cell r="F2099">
            <v>0</v>
          </cell>
          <cell r="H2099" t="str">
            <v>PAIRE</v>
          </cell>
          <cell r="I2099">
            <v>3.36</v>
          </cell>
          <cell r="J2099">
            <v>0</v>
          </cell>
          <cell r="K2099">
            <v>0</v>
          </cell>
          <cell r="L2099">
            <v>0</v>
          </cell>
          <cell r="M2099" t="str">
            <v>LF</v>
          </cell>
          <cell r="N2099">
            <v>1.0625999999999999E-3</v>
          </cell>
          <cell r="O2099">
            <v>0.12</v>
          </cell>
        </row>
        <row r="2100">
          <cell r="A2100" t="str">
            <v>LION FITNESS</v>
          </cell>
          <cell r="B2100" t="str">
            <v>LI-MAT006</v>
          </cell>
          <cell r="C2100">
            <v>0</v>
          </cell>
          <cell r="D2100" t="str">
            <v>Tapis Ondulé Foam Az</v>
          </cell>
          <cell r="E2100" t="str">
            <v>DOUBLE-USE SIT-UP MAT</v>
          </cell>
          <cell r="F2100">
            <v>0</v>
          </cell>
          <cell r="H2100" t="str">
            <v>PIECE</v>
          </cell>
          <cell r="I2100">
            <v>11.76</v>
          </cell>
          <cell r="J2100">
            <v>0</v>
          </cell>
          <cell r="K2100">
            <v>0</v>
          </cell>
          <cell r="L2100">
            <v>0</v>
          </cell>
          <cell r="M2100" t="str">
            <v>LF</v>
          </cell>
          <cell r="N2100">
            <v>0</v>
          </cell>
          <cell r="O2100">
            <v>0</v>
          </cell>
        </row>
        <row r="2101">
          <cell r="A2101" t="str">
            <v>LION FITNESS</v>
          </cell>
          <cell r="B2101" t="str">
            <v>LI-VPR</v>
          </cell>
          <cell r="C2101" t="str">
            <v/>
          </cell>
          <cell r="D2101" t="str">
            <v>Vipr</v>
          </cell>
          <cell r="E2101" t="str">
            <v>Virtual Trainer</v>
          </cell>
          <cell r="F2101" t="str">
            <v>4KG</v>
          </cell>
          <cell r="H2101" t="str">
            <v>PIECE</v>
          </cell>
          <cell r="I2101">
            <v>27.13</v>
          </cell>
          <cell r="J2101">
            <v>0</v>
          </cell>
          <cell r="K2101">
            <v>0</v>
          </cell>
          <cell r="L2101">
            <v>0</v>
          </cell>
          <cell r="M2101" t="str">
            <v>LF</v>
          </cell>
          <cell r="N2101">
            <v>0</v>
          </cell>
          <cell r="O2101">
            <v>0</v>
          </cell>
        </row>
        <row r="2102">
          <cell r="A2102" t="str">
            <v>LION FITNESS</v>
          </cell>
          <cell r="B2102" t="str">
            <v>LI-VPR</v>
          </cell>
          <cell r="C2102" t="str">
            <v/>
          </cell>
          <cell r="D2102" t="str">
            <v>Vipr</v>
          </cell>
          <cell r="E2102" t="str">
            <v>Virtual Trainer</v>
          </cell>
          <cell r="F2102" t="str">
            <v>4KG</v>
          </cell>
          <cell r="H2102" t="str">
            <v>PIECE</v>
          </cell>
          <cell r="I2102">
            <v>37.67</v>
          </cell>
          <cell r="J2102">
            <v>0</v>
          </cell>
          <cell r="K2102">
            <v>0</v>
          </cell>
          <cell r="L2102">
            <v>0</v>
          </cell>
          <cell r="M2102" t="str">
            <v>LF</v>
          </cell>
          <cell r="N2102">
            <v>0</v>
          </cell>
          <cell r="O2102">
            <v>0</v>
          </cell>
        </row>
        <row r="2103">
          <cell r="A2103" t="str">
            <v>LION FITNESS</v>
          </cell>
          <cell r="B2103" t="str">
            <v>LI-VPR</v>
          </cell>
          <cell r="C2103" t="str">
            <v/>
          </cell>
          <cell r="D2103" t="str">
            <v>Vipr</v>
          </cell>
          <cell r="E2103" t="str">
            <v>Virtual Trainer</v>
          </cell>
          <cell r="F2103" t="str">
            <v>4KG</v>
          </cell>
          <cell r="H2103" t="str">
            <v>PIECE</v>
          </cell>
          <cell r="I2103">
            <v>46.95</v>
          </cell>
          <cell r="J2103">
            <v>0</v>
          </cell>
          <cell r="K2103">
            <v>0</v>
          </cell>
          <cell r="L2103">
            <v>0</v>
          </cell>
          <cell r="M2103" t="str">
            <v>LF</v>
          </cell>
          <cell r="N2103">
            <v>0</v>
          </cell>
          <cell r="O2103">
            <v>0</v>
          </cell>
        </row>
        <row r="2104">
          <cell r="A2104" t="str">
            <v>LION FITNESS</v>
          </cell>
          <cell r="B2104" t="str">
            <v>LI-VPR</v>
          </cell>
          <cell r="C2104" t="str">
            <v/>
          </cell>
          <cell r="D2104" t="str">
            <v>Vipr</v>
          </cell>
          <cell r="E2104" t="str">
            <v>Virtual Trainer</v>
          </cell>
          <cell r="F2104" t="str">
            <v>4KG</v>
          </cell>
          <cell r="H2104" t="str">
            <v>PIECE</v>
          </cell>
          <cell r="I2104">
            <v>55.31</v>
          </cell>
          <cell r="J2104">
            <v>0</v>
          </cell>
          <cell r="K2104">
            <v>0</v>
          </cell>
          <cell r="L2104">
            <v>0</v>
          </cell>
          <cell r="M2104" t="str">
            <v>LF</v>
          </cell>
          <cell r="N2104">
            <v>0</v>
          </cell>
          <cell r="O2104">
            <v>0</v>
          </cell>
        </row>
        <row r="2105">
          <cell r="A2105" t="str">
            <v>LION FITNESS</v>
          </cell>
          <cell r="B2105" t="str">
            <v>LI-VPR</v>
          </cell>
          <cell r="C2105" t="str">
            <v/>
          </cell>
          <cell r="D2105" t="str">
            <v>Vipr</v>
          </cell>
          <cell r="E2105" t="str">
            <v>Virtual Trainer</v>
          </cell>
          <cell r="F2105" t="str">
            <v>4KG</v>
          </cell>
          <cell r="H2105" t="str">
            <v>PIECE</v>
          </cell>
          <cell r="I2105">
            <v>63.65</v>
          </cell>
          <cell r="J2105">
            <v>0</v>
          </cell>
          <cell r="K2105">
            <v>0</v>
          </cell>
          <cell r="L2105">
            <v>0</v>
          </cell>
          <cell r="M2105" t="str">
            <v>LF</v>
          </cell>
          <cell r="N2105">
            <v>0</v>
          </cell>
          <cell r="O2105">
            <v>0</v>
          </cell>
        </row>
        <row r="2106">
          <cell r="A2106" t="str">
            <v>LION FITNESS</v>
          </cell>
          <cell r="B2106" t="str">
            <v>LI-VPR</v>
          </cell>
          <cell r="C2106" t="str">
            <v/>
          </cell>
          <cell r="D2106" t="str">
            <v>Vipr</v>
          </cell>
          <cell r="E2106" t="str">
            <v>Virtual Trainer</v>
          </cell>
          <cell r="F2106" t="str">
            <v>4KG</v>
          </cell>
          <cell r="H2106" t="str">
            <v>PIECE</v>
          </cell>
          <cell r="I2106">
            <v>75.12</v>
          </cell>
          <cell r="J2106">
            <v>0</v>
          </cell>
          <cell r="K2106">
            <v>0</v>
          </cell>
          <cell r="L2106">
            <v>0</v>
          </cell>
          <cell r="M2106" t="str">
            <v>LF</v>
          </cell>
          <cell r="N2106">
            <v>0</v>
          </cell>
          <cell r="O2106">
            <v>0</v>
          </cell>
        </row>
        <row r="2107">
          <cell r="A2107" t="str">
            <v>LION FITNESS</v>
          </cell>
          <cell r="B2107" t="str">
            <v>LI-VPR</v>
          </cell>
          <cell r="C2107" t="str">
            <v/>
          </cell>
          <cell r="D2107" t="str">
            <v>Vipr</v>
          </cell>
          <cell r="E2107" t="str">
            <v>Virtual Trainer</v>
          </cell>
          <cell r="F2107" t="str">
            <v>4KG</v>
          </cell>
          <cell r="H2107" t="str">
            <v>PIECE</v>
          </cell>
          <cell r="I2107">
            <v>85.56</v>
          </cell>
          <cell r="J2107">
            <v>0</v>
          </cell>
          <cell r="K2107">
            <v>0</v>
          </cell>
          <cell r="L2107">
            <v>0</v>
          </cell>
          <cell r="M2107" t="str">
            <v>LF</v>
          </cell>
          <cell r="N2107">
            <v>0</v>
          </cell>
          <cell r="O2107">
            <v>0</v>
          </cell>
        </row>
        <row r="2108">
          <cell r="A2108" t="str">
            <v>LION FITNESS</v>
          </cell>
          <cell r="B2108" t="str">
            <v>LI-BPD</v>
          </cell>
          <cell r="C2108">
            <v>2358</v>
          </cell>
          <cell r="D2108" t="str">
            <v>Manchon Mousse</v>
          </cell>
          <cell r="E2108" t="str">
            <v>Barbell Pad</v>
          </cell>
          <cell r="F2108">
            <v>0</v>
          </cell>
          <cell r="H2108" t="str">
            <v>PIECE</v>
          </cell>
          <cell r="I2108">
            <v>2.94</v>
          </cell>
          <cell r="J2108">
            <v>0</v>
          </cell>
          <cell r="K2108">
            <v>0</v>
          </cell>
          <cell r="L2108">
            <v>0</v>
          </cell>
          <cell r="M2108" t="str">
            <v>LF</v>
          </cell>
          <cell r="N2108">
            <v>2.7518399999999998E-3</v>
          </cell>
          <cell r="O2108">
            <v>0.46</v>
          </cell>
        </row>
        <row r="2109">
          <cell r="A2109" t="str">
            <v>LION FITNESS</v>
          </cell>
          <cell r="C2109">
            <v>1992</v>
          </cell>
          <cell r="D2109" t="str">
            <v>Rack 20 Kit Pump, noir, modèle différent</v>
          </cell>
          <cell r="E2109" t="str">
            <v>Rack 20 Kit Pump, black</v>
          </cell>
          <cell r="F2109" t="str">
            <v>157x65x156cm</v>
          </cell>
          <cell r="H2109" t="str">
            <v>PIECE</v>
          </cell>
          <cell r="I2109">
            <v>83.55</v>
          </cell>
          <cell r="J2109">
            <v>0</v>
          </cell>
          <cell r="K2109">
            <v>0</v>
          </cell>
          <cell r="L2109">
            <v>0</v>
          </cell>
          <cell r="M2109" t="str">
            <v>LF</v>
          </cell>
          <cell r="N2109">
            <v>9.6000000000000002E-2</v>
          </cell>
          <cell r="O2109">
            <v>34</v>
          </cell>
        </row>
        <row r="2110">
          <cell r="A2110" t="str">
            <v>LION FITNESS</v>
          </cell>
          <cell r="B2110" t="str">
            <v>LI-CWB01</v>
          </cell>
          <cell r="C2110" t="str">
            <v/>
          </cell>
          <cell r="D2110" t="str">
            <v>WALL BALL 3kg</v>
          </cell>
          <cell r="E2110" t="str">
            <v>Pro Wall Ball</v>
          </cell>
          <cell r="F2110" t="str">
            <v>3kgs</v>
          </cell>
          <cell r="H2110" t="str">
            <v>PIECE</v>
          </cell>
          <cell r="I2110">
            <v>12.29</v>
          </cell>
          <cell r="J2110">
            <v>0</v>
          </cell>
          <cell r="K2110">
            <v>0</v>
          </cell>
          <cell r="L2110">
            <v>0</v>
          </cell>
          <cell r="M2110" t="str">
            <v>LF</v>
          </cell>
          <cell r="N2110">
            <v>0</v>
          </cell>
          <cell r="O2110">
            <v>0</v>
          </cell>
        </row>
        <row r="2111">
          <cell r="A2111" t="str">
            <v>LION FITNESS</v>
          </cell>
          <cell r="B2111" t="str">
            <v>LI-CWB01</v>
          </cell>
          <cell r="C2111" t="str">
            <v/>
          </cell>
          <cell r="D2111" t="str">
            <v>WALL BALL 6kg</v>
          </cell>
          <cell r="E2111" t="str">
            <v>Pro Wall Ball</v>
          </cell>
          <cell r="F2111" t="str">
            <v>6kgs</v>
          </cell>
          <cell r="H2111" t="str">
            <v>PIECE</v>
          </cell>
          <cell r="I2111">
            <v>13.26</v>
          </cell>
          <cell r="J2111">
            <v>0</v>
          </cell>
          <cell r="K2111">
            <v>0</v>
          </cell>
          <cell r="L2111">
            <v>0</v>
          </cell>
          <cell r="M2111" t="str">
            <v>LF</v>
          </cell>
          <cell r="N2111">
            <v>0</v>
          </cell>
          <cell r="O2111">
            <v>0</v>
          </cell>
        </row>
        <row r="2112">
          <cell r="A2112" t="str">
            <v>LION FITNESS</v>
          </cell>
          <cell r="B2112" t="str">
            <v>LI-CWB01</v>
          </cell>
          <cell r="C2112" t="str">
            <v/>
          </cell>
          <cell r="D2112" t="str">
            <v>WALL BALL 9kg</v>
          </cell>
          <cell r="E2112" t="str">
            <v>Pro Wall Ball</v>
          </cell>
          <cell r="F2112" t="str">
            <v>9kgs</v>
          </cell>
          <cell r="H2112" t="str">
            <v>PIECE</v>
          </cell>
          <cell r="I2112">
            <v>14.39</v>
          </cell>
          <cell r="J2112">
            <v>0</v>
          </cell>
          <cell r="K2112">
            <v>0</v>
          </cell>
          <cell r="L2112">
            <v>0</v>
          </cell>
          <cell r="M2112" t="str">
            <v>LF</v>
          </cell>
          <cell r="N2112">
            <v>0</v>
          </cell>
          <cell r="O2112">
            <v>0</v>
          </cell>
        </row>
        <row r="2113">
          <cell r="A2113" t="str">
            <v>LION FITNESS</v>
          </cell>
          <cell r="C2113" t="str">
            <v/>
          </cell>
          <cell r="D2113">
            <v>0</v>
          </cell>
          <cell r="E2113">
            <v>0</v>
          </cell>
          <cell r="F2113">
            <v>0</v>
          </cell>
          <cell r="J2113">
            <v>0</v>
          </cell>
          <cell r="K2113">
            <v>0</v>
          </cell>
          <cell r="L2113">
            <v>0</v>
          </cell>
          <cell r="M2113" t="str">
            <v>LF</v>
          </cell>
          <cell r="N2113">
            <v>0</v>
          </cell>
          <cell r="O2113">
            <v>0</v>
          </cell>
        </row>
        <row r="2114">
          <cell r="A2114" t="str">
            <v>LION FITNESS</v>
          </cell>
          <cell r="C2114" t="str">
            <v/>
          </cell>
          <cell r="D2114">
            <v>0</v>
          </cell>
          <cell r="E2114">
            <v>0</v>
          </cell>
          <cell r="F2114">
            <v>0</v>
          </cell>
          <cell r="J2114">
            <v>0</v>
          </cell>
          <cell r="K2114">
            <v>0</v>
          </cell>
          <cell r="L2114">
            <v>0</v>
          </cell>
          <cell r="M2114" t="str">
            <v>LF</v>
          </cell>
          <cell r="N2114">
            <v>0</v>
          </cell>
          <cell r="O2114">
            <v>0</v>
          </cell>
        </row>
        <row r="2115">
          <cell r="A2115" t="str">
            <v>LION FITNESS</v>
          </cell>
          <cell r="C2115" t="str">
            <v/>
          </cell>
          <cell r="D2115">
            <v>0</v>
          </cell>
          <cell r="E2115">
            <v>0</v>
          </cell>
          <cell r="F2115">
            <v>0</v>
          </cell>
          <cell r="J2115">
            <v>0</v>
          </cell>
          <cell r="K2115">
            <v>0</v>
          </cell>
          <cell r="L2115">
            <v>0</v>
          </cell>
          <cell r="M2115" t="str">
            <v>LF</v>
          </cell>
          <cell r="N2115">
            <v>0</v>
          </cell>
          <cell r="O2115">
            <v>0</v>
          </cell>
        </row>
        <row r="2116">
          <cell r="A2116" t="str">
            <v>LION FITNESS</v>
          </cell>
          <cell r="C2116" t="str">
            <v/>
          </cell>
          <cell r="D2116">
            <v>0</v>
          </cell>
          <cell r="E2116">
            <v>0</v>
          </cell>
          <cell r="F2116">
            <v>0</v>
          </cell>
          <cell r="J2116">
            <v>0</v>
          </cell>
          <cell r="K2116">
            <v>0</v>
          </cell>
          <cell r="L2116">
            <v>0</v>
          </cell>
          <cell r="M2116" t="str">
            <v>LF</v>
          </cell>
          <cell r="N2116">
            <v>0</v>
          </cell>
          <cell r="O2116">
            <v>0</v>
          </cell>
        </row>
        <row r="2117">
          <cell r="A2117" t="str">
            <v>LION FITNESS</v>
          </cell>
          <cell r="C2117" t="str">
            <v/>
          </cell>
          <cell r="D2117">
            <v>0</v>
          </cell>
          <cell r="E2117">
            <v>0</v>
          </cell>
          <cell r="F2117">
            <v>0</v>
          </cell>
          <cell r="J2117">
            <v>0</v>
          </cell>
          <cell r="K2117">
            <v>0</v>
          </cell>
          <cell r="L2117">
            <v>0</v>
          </cell>
          <cell r="M2117" t="str">
            <v>LF</v>
          </cell>
          <cell r="N2117">
            <v>0</v>
          </cell>
          <cell r="O2117">
            <v>0</v>
          </cell>
        </row>
        <row r="2118">
          <cell r="A2118" t="str">
            <v>LION FITNESS</v>
          </cell>
          <cell r="C2118" t="str">
            <v/>
          </cell>
          <cell r="D2118">
            <v>0</v>
          </cell>
          <cell r="E2118">
            <v>0</v>
          </cell>
          <cell r="F2118">
            <v>0</v>
          </cell>
          <cell r="J2118">
            <v>0</v>
          </cell>
          <cell r="K2118">
            <v>0</v>
          </cell>
          <cell r="L2118">
            <v>0</v>
          </cell>
          <cell r="M2118" t="str">
            <v>LF</v>
          </cell>
          <cell r="N2118">
            <v>0</v>
          </cell>
          <cell r="O2118">
            <v>0</v>
          </cell>
        </row>
        <row r="2119">
          <cell r="A2119" t="str">
            <v>LION FITNESS</v>
          </cell>
          <cell r="C2119" t="str">
            <v/>
          </cell>
          <cell r="D2119">
            <v>0</v>
          </cell>
          <cell r="E2119">
            <v>0</v>
          </cell>
          <cell r="F2119">
            <v>0</v>
          </cell>
          <cell r="J2119">
            <v>0</v>
          </cell>
          <cell r="K2119">
            <v>0</v>
          </cell>
          <cell r="L2119">
            <v>0</v>
          </cell>
          <cell r="M2119" t="str">
            <v>LF</v>
          </cell>
          <cell r="N2119">
            <v>0</v>
          </cell>
          <cell r="O2119">
            <v>0</v>
          </cell>
        </row>
        <row r="2120">
          <cell r="A2120" t="str">
            <v>LION FITNESS</v>
          </cell>
          <cell r="C2120" t="str">
            <v/>
          </cell>
          <cell r="D2120">
            <v>0</v>
          </cell>
          <cell r="E2120">
            <v>0</v>
          </cell>
          <cell r="F2120">
            <v>0</v>
          </cell>
          <cell r="J2120">
            <v>0</v>
          </cell>
          <cell r="K2120">
            <v>0</v>
          </cell>
          <cell r="L2120">
            <v>0</v>
          </cell>
          <cell r="M2120" t="str">
            <v>LF</v>
          </cell>
          <cell r="N2120">
            <v>0</v>
          </cell>
          <cell r="O2120">
            <v>0</v>
          </cell>
        </row>
        <row r="2121">
          <cell r="A2121" t="str">
            <v>LION FITNESS</v>
          </cell>
          <cell r="C2121" t="str">
            <v/>
          </cell>
          <cell r="D2121">
            <v>0</v>
          </cell>
          <cell r="E2121">
            <v>0</v>
          </cell>
          <cell r="F2121">
            <v>0</v>
          </cell>
          <cell r="J2121">
            <v>0</v>
          </cell>
          <cell r="K2121">
            <v>0</v>
          </cell>
          <cell r="L2121">
            <v>0</v>
          </cell>
          <cell r="M2121" t="str">
            <v>LF</v>
          </cell>
          <cell r="N2121">
            <v>0</v>
          </cell>
          <cell r="O2121">
            <v>0</v>
          </cell>
        </row>
        <row r="2122">
          <cell r="A2122" t="str">
            <v>LION FITNESS</v>
          </cell>
          <cell r="C2122" t="str">
            <v/>
          </cell>
          <cell r="D2122">
            <v>0</v>
          </cell>
          <cell r="E2122">
            <v>0</v>
          </cell>
          <cell r="F2122">
            <v>0</v>
          </cell>
          <cell r="J2122">
            <v>0</v>
          </cell>
          <cell r="K2122">
            <v>0</v>
          </cell>
          <cell r="L2122">
            <v>0</v>
          </cell>
          <cell r="M2122" t="str">
            <v>LF</v>
          </cell>
          <cell r="N2122">
            <v>0</v>
          </cell>
          <cell r="O2122">
            <v>0</v>
          </cell>
        </row>
        <row r="2123">
          <cell r="A2123" t="str">
            <v>LION FITNESS</v>
          </cell>
          <cell r="C2123" t="str">
            <v/>
          </cell>
          <cell r="D2123">
            <v>0</v>
          </cell>
          <cell r="E2123">
            <v>0</v>
          </cell>
          <cell r="F2123">
            <v>0</v>
          </cell>
          <cell r="J2123">
            <v>0</v>
          </cell>
          <cell r="K2123">
            <v>0</v>
          </cell>
          <cell r="L2123">
            <v>0</v>
          </cell>
          <cell r="M2123" t="str">
            <v>LF</v>
          </cell>
          <cell r="N2123">
            <v>0</v>
          </cell>
          <cell r="O2123">
            <v>0</v>
          </cell>
        </row>
        <row r="2124">
          <cell r="A2124" t="str">
            <v>LION FITNESS</v>
          </cell>
          <cell r="C2124" t="str">
            <v/>
          </cell>
          <cell r="D2124">
            <v>0</v>
          </cell>
          <cell r="E2124">
            <v>0</v>
          </cell>
          <cell r="F2124">
            <v>0</v>
          </cell>
          <cell r="J2124">
            <v>0</v>
          </cell>
          <cell r="K2124">
            <v>0</v>
          </cell>
          <cell r="L2124">
            <v>0</v>
          </cell>
          <cell r="M2124" t="str">
            <v>LF</v>
          </cell>
          <cell r="N2124">
            <v>0</v>
          </cell>
          <cell r="O2124">
            <v>0</v>
          </cell>
        </row>
        <row r="2125">
          <cell r="A2125" t="str">
            <v>LION FITNESS</v>
          </cell>
          <cell r="C2125" t="str">
            <v/>
          </cell>
          <cell r="D2125">
            <v>0</v>
          </cell>
          <cell r="E2125">
            <v>0</v>
          </cell>
          <cell r="F2125">
            <v>0</v>
          </cell>
          <cell r="J2125">
            <v>0</v>
          </cell>
          <cell r="K2125">
            <v>0</v>
          </cell>
          <cell r="L2125">
            <v>0</v>
          </cell>
          <cell r="M2125" t="str">
            <v>LF</v>
          </cell>
          <cell r="N2125">
            <v>0</v>
          </cell>
          <cell r="O2125">
            <v>0</v>
          </cell>
        </row>
        <row r="2126">
          <cell r="A2126" t="str">
            <v>LION FITNESS</v>
          </cell>
          <cell r="C2126" t="str">
            <v/>
          </cell>
          <cell r="D2126">
            <v>0</v>
          </cell>
          <cell r="E2126">
            <v>0</v>
          </cell>
          <cell r="F2126">
            <v>0</v>
          </cell>
          <cell r="J2126">
            <v>0</v>
          </cell>
          <cell r="K2126">
            <v>0</v>
          </cell>
          <cell r="L2126">
            <v>0</v>
          </cell>
          <cell r="M2126" t="str">
            <v>LF</v>
          </cell>
          <cell r="N2126">
            <v>0</v>
          </cell>
          <cell r="O2126">
            <v>0</v>
          </cell>
        </row>
        <row r="2127">
          <cell r="A2127" t="str">
            <v>LION FITNESS</v>
          </cell>
          <cell r="B2127" t="str">
            <v>LF</v>
          </cell>
          <cell r="C2127" t="str">
            <v/>
          </cell>
          <cell r="D2127" t="str">
            <v>TOTAL LION FITNESS</v>
          </cell>
          <cell r="E2127" t="str">
            <v>Del.Date:</v>
          </cell>
          <cell r="F2127">
            <v>0</v>
          </cell>
          <cell r="I2127" t="str">
            <v>TOTAL</v>
          </cell>
          <cell r="J2127">
            <v>0</v>
          </cell>
          <cell r="K2127">
            <v>0</v>
          </cell>
          <cell r="L2127">
            <v>0</v>
          </cell>
          <cell r="M2127" t="str">
            <v>LF</v>
          </cell>
          <cell r="N2127">
            <v>0</v>
          </cell>
          <cell r="O2127">
            <v>0</v>
          </cell>
        </row>
        <row r="2128">
          <cell r="A2128" t="str">
            <v>LIVEUP</v>
          </cell>
          <cell r="B2128" t="str">
            <v>LS2251</v>
          </cell>
          <cell r="C2128">
            <v>1491</v>
          </cell>
          <cell r="D2128" t="str">
            <v>1 - Corde de tirage</v>
          </cell>
          <cell r="E2128" t="str">
            <v>Machine Accessories 1</v>
          </cell>
          <cell r="F2128">
            <v>0</v>
          </cell>
          <cell r="H2128" t="str">
            <v>PIECE</v>
          </cell>
          <cell r="I2128">
            <v>3.58</v>
          </cell>
          <cell r="J2128">
            <v>0</v>
          </cell>
          <cell r="K2128">
            <v>0</v>
          </cell>
          <cell r="L2128">
            <v>0</v>
          </cell>
          <cell r="M2128" t="str">
            <v>LF</v>
          </cell>
          <cell r="N2128">
            <v>4.5794920634920598E-3</v>
          </cell>
          <cell r="O2128">
            <v>2.9365079365079363</v>
          </cell>
        </row>
        <row r="2129">
          <cell r="A2129" t="str">
            <v>LIVEUP</v>
          </cell>
          <cell r="B2129" t="str">
            <v>LS2281</v>
          </cell>
          <cell r="C2129">
            <v>1686</v>
          </cell>
          <cell r="D2129" t="str">
            <v>3 - POIGNEE DE TIRAGE</v>
          </cell>
          <cell r="E2129" t="str">
            <v>3 - SINGLE GRIP HANDLE</v>
          </cell>
          <cell r="F2129">
            <v>0</v>
          </cell>
          <cell r="H2129" t="str">
            <v>PIECE</v>
          </cell>
          <cell r="I2129">
            <v>3</v>
          </cell>
          <cell r="J2129">
            <v>0</v>
          </cell>
          <cell r="K2129">
            <v>0</v>
          </cell>
          <cell r="L2129">
            <v>0</v>
          </cell>
          <cell r="M2129" t="str">
            <v>LF</v>
          </cell>
          <cell r="N2129">
            <v>1.0863360000000001E-2</v>
          </cell>
          <cell r="O2129">
            <v>5.7333333333333334</v>
          </cell>
        </row>
        <row r="2130">
          <cell r="A2130" t="str">
            <v>LIVEUP</v>
          </cell>
          <cell r="B2130" t="str">
            <v>LS2291</v>
          </cell>
          <cell r="C2130">
            <v>1459</v>
          </cell>
          <cell r="D2130" t="str">
            <v>4 - BARRE ROWING DE TIRAGE DORSAL</v>
          </cell>
          <cell r="E2130" t="str">
            <v>4 - LAT BAR</v>
          </cell>
          <cell r="F2130" t="str">
            <v>(28",PU)</v>
          </cell>
          <cell r="H2130" t="str">
            <v>PIECE</v>
          </cell>
          <cell r="I2130">
            <v>10.83</v>
          </cell>
          <cell r="J2130">
            <v>0</v>
          </cell>
          <cell r="K2130">
            <v>0</v>
          </cell>
          <cell r="L2130">
            <v>0</v>
          </cell>
          <cell r="M2130" t="str">
            <v>LF</v>
          </cell>
          <cell r="N2130">
            <v>1.0863360000000001E-2</v>
          </cell>
          <cell r="O2130">
            <v>5.7333333333333334</v>
          </cell>
        </row>
        <row r="2131">
          <cell r="A2131" t="str">
            <v>LIVEUP</v>
          </cell>
          <cell r="B2131" t="str">
            <v>LS2287</v>
          </cell>
          <cell r="C2131">
            <v>1457</v>
          </cell>
          <cell r="D2131" t="str">
            <v xml:space="preserve">5 - Barre Rowing Biceps Triceps </v>
          </cell>
          <cell r="E2131" t="str">
            <v xml:space="preserve">5 - Barre Rowing Biceps Triceps </v>
          </cell>
          <cell r="F2131">
            <v>0</v>
          </cell>
          <cell r="H2131" t="str">
            <v>PIECE</v>
          </cell>
          <cell r="I2131">
            <v>6.33</v>
          </cell>
          <cell r="J2131">
            <v>0</v>
          </cell>
          <cell r="K2131">
            <v>0</v>
          </cell>
          <cell r="L2131">
            <v>0</v>
          </cell>
          <cell r="M2131" t="str">
            <v>LF</v>
          </cell>
          <cell r="N2131">
            <v>1.0863360000000001E-2</v>
          </cell>
          <cell r="O2131">
            <v>5.7333333333333334</v>
          </cell>
        </row>
        <row r="2132">
          <cell r="A2132" t="str">
            <v>LIVEUP</v>
          </cell>
          <cell r="B2132" t="str">
            <v>LS2285</v>
          </cell>
          <cell r="C2132">
            <v>1519</v>
          </cell>
          <cell r="D2132" t="str">
            <v>7 - BARRE DE TRICEPS EN V</v>
          </cell>
          <cell r="E2132" t="str">
            <v>7 - REVOLVING PRESS DOWN BAR</v>
          </cell>
          <cell r="F2132">
            <v>0</v>
          </cell>
          <cell r="H2132" t="str">
            <v>PIECE</v>
          </cell>
          <cell r="I2132">
            <v>9.33</v>
          </cell>
          <cell r="J2132">
            <v>0</v>
          </cell>
          <cell r="K2132">
            <v>0</v>
          </cell>
          <cell r="L2132">
            <v>0</v>
          </cell>
          <cell r="M2132" t="str">
            <v>LF</v>
          </cell>
          <cell r="N2132">
            <v>4.5794920634920633E-3</v>
          </cell>
          <cell r="O2132">
            <v>2.9365079365079363</v>
          </cell>
        </row>
        <row r="2133">
          <cell r="A2133" t="str">
            <v>LIVEUP</v>
          </cell>
          <cell r="B2133" t="str">
            <v>LS2283</v>
          </cell>
          <cell r="C2133">
            <v>1521</v>
          </cell>
          <cell r="D2133" t="str">
            <v>8 - DOUBLE POIGNEE ROWING DE TIRAGE DORSAL</v>
          </cell>
          <cell r="E2133" t="str">
            <v>8 - MACHINE ACCESSORIES</v>
          </cell>
          <cell r="F2133">
            <v>0</v>
          </cell>
          <cell r="H2133" t="str">
            <v>PIECE</v>
          </cell>
          <cell r="I2133">
            <v>9.83</v>
          </cell>
          <cell r="J2133">
            <v>0</v>
          </cell>
          <cell r="K2133">
            <v>0</v>
          </cell>
          <cell r="L2133">
            <v>0</v>
          </cell>
          <cell r="M2133" t="str">
            <v>LF</v>
          </cell>
          <cell r="N2133">
            <v>4.5794920634920633E-3</v>
          </cell>
          <cell r="O2133">
            <v>2.9365079365079363</v>
          </cell>
        </row>
        <row r="2134">
          <cell r="A2134" t="str">
            <v>LIVEUP</v>
          </cell>
          <cell r="B2134" t="str">
            <v>LS2293</v>
          </cell>
          <cell r="C2134">
            <v>1517</v>
          </cell>
          <cell r="D2134" t="str">
            <v>9 - Triangle de tirage</v>
          </cell>
          <cell r="E2134" t="str">
            <v>Machine Accessories 9</v>
          </cell>
          <cell r="F2134">
            <v>0</v>
          </cell>
          <cell r="H2134" t="str">
            <v>PIECE</v>
          </cell>
          <cell r="I2134">
            <v>12</v>
          </cell>
          <cell r="J2134">
            <v>0</v>
          </cell>
          <cell r="K2134">
            <v>0</v>
          </cell>
          <cell r="L2134">
            <v>0</v>
          </cell>
          <cell r="M2134" t="str">
            <v>LF</v>
          </cell>
          <cell r="N2134">
            <v>1.0863360000000001E-2</v>
          </cell>
          <cell r="O2134">
            <v>5.7333333333333334</v>
          </cell>
        </row>
        <row r="2135">
          <cell r="A2135" t="str">
            <v>LIVEUP</v>
          </cell>
          <cell r="B2135" t="str">
            <v>LS3160A</v>
          </cell>
          <cell r="C2135">
            <v>1725</v>
          </cell>
          <cell r="D2135" t="str">
            <v>Ab Wheel</v>
          </cell>
          <cell r="E2135" t="str">
            <v>Exercice Wheel</v>
          </cell>
          <cell r="F2135">
            <v>0</v>
          </cell>
          <cell r="H2135" t="str">
            <v>PIECE</v>
          </cell>
          <cell r="I2135">
            <v>2.23</v>
          </cell>
          <cell r="J2135">
            <v>0</v>
          </cell>
          <cell r="K2135">
            <v>0</v>
          </cell>
          <cell r="L2135">
            <v>0</v>
          </cell>
          <cell r="M2135" t="str">
            <v>LF</v>
          </cell>
          <cell r="N2135">
            <v>2.6491500000000003E-3</v>
          </cell>
          <cell r="O2135">
            <v>0.6</v>
          </cell>
        </row>
        <row r="2136">
          <cell r="A2136" t="str">
            <v>LIVEUP</v>
          </cell>
          <cell r="B2136" t="str">
            <v>LS3375</v>
          </cell>
          <cell r="C2136">
            <v>2025</v>
          </cell>
          <cell r="D2136" t="str">
            <v xml:space="preserve">Ab Wheel Pro </v>
          </cell>
          <cell r="E2136" t="str">
            <v xml:space="preserve">AB WHEEL PRO </v>
          </cell>
          <cell r="F2136">
            <v>0</v>
          </cell>
          <cell r="H2136" t="str">
            <v>PIECE</v>
          </cell>
          <cell r="I2136">
            <v>15.5</v>
          </cell>
          <cell r="J2136">
            <v>0</v>
          </cell>
          <cell r="K2136">
            <v>0</v>
          </cell>
          <cell r="L2136">
            <v>0</v>
          </cell>
          <cell r="M2136" t="str">
            <v>LF</v>
          </cell>
          <cell r="N2136">
            <v>1.9229599999999999E-2</v>
          </cell>
          <cell r="O2136">
            <v>3.2</v>
          </cell>
        </row>
        <row r="2137">
          <cell r="A2137" t="str">
            <v>LIVEUP</v>
          </cell>
          <cell r="B2137" t="str">
            <v>LS3009</v>
          </cell>
          <cell r="C2137">
            <v>0</v>
          </cell>
          <cell r="D2137" t="str">
            <v>ANNEAUX DE MASSAGE</v>
          </cell>
          <cell r="E2137" t="str">
            <v>MASSAGE RING</v>
          </cell>
          <cell r="F2137">
            <v>0</v>
          </cell>
          <cell r="H2137" t="str">
            <v>PAIRE</v>
          </cell>
          <cell r="I2137">
            <v>0.75</v>
          </cell>
          <cell r="J2137">
            <v>0</v>
          </cell>
          <cell r="K2137">
            <v>0</v>
          </cell>
          <cell r="L2137">
            <v>0</v>
          </cell>
          <cell r="M2137" t="str">
            <v>LF</v>
          </cell>
          <cell r="N2137">
            <v>0</v>
          </cell>
          <cell r="O2137">
            <v>0</v>
          </cell>
        </row>
        <row r="2138">
          <cell r="A2138" t="str">
            <v>LIVEUP</v>
          </cell>
          <cell r="B2138" t="str">
            <v>LS3680</v>
          </cell>
          <cell r="C2138">
            <v>2341</v>
          </cell>
          <cell r="D2138" t="str">
            <v>ANNEAUX DE SUSPENSION</v>
          </cell>
          <cell r="E2138" t="str">
            <v>WOODEN RING</v>
          </cell>
          <cell r="F2138" t="str">
            <v>（material：birch，ring dia.32CM）</v>
          </cell>
          <cell r="H2138" t="str">
            <v>PAIRE</v>
          </cell>
          <cell r="I2138">
            <v>14.38</v>
          </cell>
          <cell r="J2138">
            <v>0</v>
          </cell>
          <cell r="K2138">
            <v>0</v>
          </cell>
          <cell r="L2138">
            <v>0</v>
          </cell>
          <cell r="M2138" t="str">
            <v>LF</v>
          </cell>
          <cell r="N2138">
            <v>5.0543999999999997E-3</v>
          </cell>
          <cell r="O2138">
            <v>1.5</v>
          </cell>
        </row>
        <row r="2139">
          <cell r="A2139" t="str">
            <v>LIVEUP</v>
          </cell>
          <cell r="B2139" t="str">
            <v>LS2239</v>
          </cell>
          <cell r="C2139">
            <v>2363</v>
          </cell>
          <cell r="D2139" t="str">
            <v>BAGUES STOP DISQUES</v>
          </cell>
          <cell r="E2139" t="str">
            <v>RING FOR OLYMPIC BARS</v>
          </cell>
          <cell r="F2139" t="str">
            <v>blackcolor</v>
          </cell>
          <cell r="H2139" t="str">
            <v>PIECE</v>
          </cell>
          <cell r="I2139">
            <v>4.67</v>
          </cell>
          <cell r="J2139">
            <v>0</v>
          </cell>
          <cell r="K2139">
            <v>0</v>
          </cell>
          <cell r="L2139">
            <v>0</v>
          </cell>
          <cell r="M2139" t="str">
            <v>LF</v>
          </cell>
          <cell r="N2139">
            <v>8.3951999999999996E-4</v>
          </cell>
          <cell r="O2139">
            <v>0.38</v>
          </cell>
        </row>
        <row r="2140">
          <cell r="A2140" t="str">
            <v>LIVEUP</v>
          </cell>
          <cell r="B2140" t="str">
            <v>LS3151A</v>
          </cell>
          <cell r="C2140">
            <v>0</v>
          </cell>
          <cell r="D2140" t="str">
            <v>Balance Board</v>
          </cell>
          <cell r="E2140" t="str">
            <v>Balance Board</v>
          </cell>
          <cell r="F2140">
            <v>0</v>
          </cell>
          <cell r="H2140" t="str">
            <v>PIECE</v>
          </cell>
          <cell r="I2140">
            <v>3.08</v>
          </cell>
          <cell r="J2140">
            <v>0</v>
          </cell>
          <cell r="K2140">
            <v>0</v>
          </cell>
          <cell r="L2140">
            <v>0</v>
          </cell>
          <cell r="M2140" t="str">
            <v>LF</v>
          </cell>
          <cell r="N2140">
            <v>0</v>
          </cell>
          <cell r="O2140">
            <v>0</v>
          </cell>
        </row>
        <row r="2141">
          <cell r="A2141" t="str">
            <v>LIVEUP</v>
          </cell>
          <cell r="B2141" t="str">
            <v>LS3005B</v>
          </cell>
          <cell r="C2141">
            <v>0</v>
          </cell>
          <cell r="D2141" t="str">
            <v>BALLE À RÉACTION 10CM</v>
          </cell>
          <cell r="E2141" t="str">
            <v>REACTION BALL 6.6CM</v>
          </cell>
          <cell r="F2141" t="str">
            <v>TPR material</v>
          </cell>
          <cell r="H2141" t="str">
            <v>PIECE</v>
          </cell>
          <cell r="I2141">
            <v>1.48</v>
          </cell>
          <cell r="J2141">
            <v>0</v>
          </cell>
          <cell r="K2141">
            <v>0</v>
          </cell>
          <cell r="L2141">
            <v>0</v>
          </cell>
          <cell r="M2141" t="str">
            <v>LF</v>
          </cell>
          <cell r="N2141">
            <v>0</v>
          </cell>
          <cell r="O2141">
            <v>0</v>
          </cell>
        </row>
        <row r="2142">
          <cell r="A2142" t="str">
            <v>LIVEUP</v>
          </cell>
          <cell r="B2142" t="str">
            <v>LS3005B</v>
          </cell>
          <cell r="C2142">
            <v>1437</v>
          </cell>
          <cell r="D2142" t="str">
            <v>BALLE À RÉACTION 7CM</v>
          </cell>
          <cell r="E2142" t="str">
            <v>REACTION BALL 6.6CM</v>
          </cell>
          <cell r="F2142" t="str">
            <v>PU material, 6,6cm</v>
          </cell>
          <cell r="H2142" t="str">
            <v>PIECE</v>
          </cell>
          <cell r="I2142">
            <v>1.05</v>
          </cell>
          <cell r="J2142">
            <v>0</v>
          </cell>
          <cell r="K2142">
            <v>0</v>
          </cell>
          <cell r="L2142">
            <v>0</v>
          </cell>
          <cell r="M2142" t="str">
            <v>LF</v>
          </cell>
          <cell r="N2142">
            <v>1.0815444444444444E-3</v>
          </cell>
          <cell r="O2142">
            <v>0.1111111111111111</v>
          </cell>
        </row>
        <row r="2143">
          <cell r="A2143" t="str">
            <v>LIVEUP</v>
          </cell>
          <cell r="B2143" t="str">
            <v>LS3302</v>
          </cell>
          <cell r="C2143">
            <v>0</v>
          </cell>
          <cell r="D2143" t="str">
            <v>Balles hérissons 7cm</v>
          </cell>
          <cell r="E2143" t="str">
            <v>Massage Ball</v>
          </cell>
          <cell r="F2143" t="str">
            <v>7CM-50g</v>
          </cell>
          <cell r="H2143" t="str">
            <v>PIECE</v>
          </cell>
          <cell r="I2143">
            <v>1.03</v>
          </cell>
          <cell r="J2143">
            <v>0</v>
          </cell>
          <cell r="K2143">
            <v>0</v>
          </cell>
          <cell r="L2143">
            <v>0</v>
          </cell>
          <cell r="M2143" t="str">
            <v>LF</v>
          </cell>
          <cell r="N2143">
            <v>0</v>
          </cell>
          <cell r="O2143">
            <v>0</v>
          </cell>
        </row>
        <row r="2144">
          <cell r="A2144" t="str">
            <v>LIVEUP</v>
          </cell>
          <cell r="B2144" t="str">
            <v>LS3222</v>
          </cell>
          <cell r="C2144">
            <v>0</v>
          </cell>
          <cell r="D2144" t="str">
            <v>Ballon fitness 45cm</v>
          </cell>
          <cell r="E2144" t="str">
            <v xml:space="preserve">Anti-burst Gym Ball </v>
          </cell>
          <cell r="F2144" t="str">
            <v>45cm</v>
          </cell>
          <cell r="H2144" t="str">
            <v>PIECE</v>
          </cell>
          <cell r="I2144">
            <v>2.04</v>
          </cell>
          <cell r="J2144">
            <v>0</v>
          </cell>
          <cell r="K2144">
            <v>0</v>
          </cell>
          <cell r="L2144">
            <v>0</v>
          </cell>
          <cell r="M2144" t="str">
            <v>LF</v>
          </cell>
          <cell r="N2144">
            <v>0</v>
          </cell>
          <cell r="O2144">
            <v>0</v>
          </cell>
        </row>
        <row r="2145">
          <cell r="A2145" t="str">
            <v>LIVEUP</v>
          </cell>
          <cell r="B2145" t="str">
            <v>LS3222</v>
          </cell>
          <cell r="C2145">
            <v>3212</v>
          </cell>
          <cell r="D2145" t="str">
            <v>Ballon fitness 55cm</v>
          </cell>
          <cell r="E2145" t="str">
            <v xml:space="preserve">Anti-burst Gym Ball </v>
          </cell>
          <cell r="F2145" t="str">
            <v>55cm</v>
          </cell>
          <cell r="H2145" t="str">
            <v>PIECE</v>
          </cell>
          <cell r="I2145">
            <v>2.31</v>
          </cell>
          <cell r="J2145">
            <v>0</v>
          </cell>
          <cell r="K2145">
            <v>0</v>
          </cell>
          <cell r="L2145">
            <v>0</v>
          </cell>
          <cell r="M2145" t="str">
            <v>LF</v>
          </cell>
          <cell r="N2145">
            <v>5.6056000000000005E-3</v>
          </cell>
          <cell r="O2145">
            <v>0.5</v>
          </cell>
        </row>
        <row r="2146">
          <cell r="A2146" t="str">
            <v>LIVEUP</v>
          </cell>
          <cell r="B2146" t="str">
            <v>LS3222</v>
          </cell>
          <cell r="C2146">
            <v>1571</v>
          </cell>
          <cell r="D2146" t="str">
            <v>Ballon fitness 65cm</v>
          </cell>
          <cell r="E2146" t="str">
            <v xml:space="preserve">Anti-burst Gym Ball </v>
          </cell>
          <cell r="F2146" t="str">
            <v>65cm</v>
          </cell>
          <cell r="H2146" t="str">
            <v>PIECE</v>
          </cell>
          <cell r="I2146">
            <v>2.73</v>
          </cell>
          <cell r="J2146">
            <v>0</v>
          </cell>
          <cell r="K2146">
            <v>0</v>
          </cell>
          <cell r="L2146">
            <v>0</v>
          </cell>
          <cell r="M2146" t="str">
            <v>LF</v>
          </cell>
          <cell r="N2146">
            <v>5.6056000000000005E-3</v>
          </cell>
          <cell r="O2146">
            <v>0.6</v>
          </cell>
        </row>
        <row r="2147">
          <cell r="A2147" t="str">
            <v>LIVEUP</v>
          </cell>
          <cell r="B2147" t="str">
            <v>LS3222</v>
          </cell>
          <cell r="C2147">
            <v>1574</v>
          </cell>
          <cell r="D2147" t="str">
            <v>Ballon fitness 75cm</v>
          </cell>
          <cell r="E2147" t="str">
            <v xml:space="preserve">Anti-burst Gym Ball </v>
          </cell>
          <cell r="F2147" t="str">
            <v>75cm</v>
          </cell>
          <cell r="H2147" t="str">
            <v>PIECE</v>
          </cell>
          <cell r="I2147">
            <v>3.14</v>
          </cell>
          <cell r="J2147">
            <v>0</v>
          </cell>
          <cell r="K2147">
            <v>0</v>
          </cell>
          <cell r="L2147">
            <v>0</v>
          </cell>
          <cell r="M2147" t="str">
            <v>LF</v>
          </cell>
          <cell r="N2147">
            <v>5.6056000000000005E-3</v>
          </cell>
          <cell r="O2147">
            <v>0.7</v>
          </cell>
        </row>
        <row r="2148">
          <cell r="A2148" t="str">
            <v>LIVEUP</v>
          </cell>
          <cell r="B2148" t="str">
            <v>LS3222</v>
          </cell>
          <cell r="C2148">
            <v>0</v>
          </cell>
          <cell r="D2148" t="str">
            <v>Ballon fitness 85cm</v>
          </cell>
          <cell r="E2148" t="str">
            <v xml:space="preserve">Anti-burst Gym Ball </v>
          </cell>
          <cell r="F2148" t="str">
            <v>85cm</v>
          </cell>
          <cell r="H2148" t="str">
            <v>PIECE</v>
          </cell>
          <cell r="I2148">
            <v>3.55</v>
          </cell>
          <cell r="J2148">
            <v>0</v>
          </cell>
          <cell r="K2148">
            <v>0</v>
          </cell>
          <cell r="L2148">
            <v>0</v>
          </cell>
          <cell r="M2148" t="str">
            <v>LF</v>
          </cell>
          <cell r="N2148">
            <v>0</v>
          </cell>
          <cell r="O2148">
            <v>0</v>
          </cell>
        </row>
        <row r="2149">
          <cell r="A2149" t="str">
            <v>LIVEUP</v>
          </cell>
          <cell r="B2149" t="str">
            <v>LS3224</v>
          </cell>
          <cell r="C2149">
            <v>0</v>
          </cell>
          <cell r="D2149" t="str">
            <v>BALLON FITNESS A PICOTS 45CM</v>
          </cell>
          <cell r="E2149" t="str">
            <v>MASSAGE GYM BALL 45CM</v>
          </cell>
          <cell r="F2149" t="str">
            <v>eco pvc,800g</v>
          </cell>
          <cell r="H2149" t="str">
            <v>PIECE</v>
          </cell>
          <cell r="I2149">
            <v>2.77</v>
          </cell>
          <cell r="J2149">
            <v>0</v>
          </cell>
          <cell r="K2149">
            <v>0</v>
          </cell>
          <cell r="L2149">
            <v>0</v>
          </cell>
          <cell r="M2149" t="str">
            <v>LF</v>
          </cell>
          <cell r="N2149">
            <v>0</v>
          </cell>
          <cell r="O2149">
            <v>0</v>
          </cell>
        </row>
        <row r="2150">
          <cell r="A2150" t="str">
            <v>LIVEUP</v>
          </cell>
          <cell r="B2150" t="str">
            <v>LS3224</v>
          </cell>
          <cell r="C2150">
            <v>0</v>
          </cell>
          <cell r="D2150" t="str">
            <v>BALLON FITNESS A PICOTS 55CM</v>
          </cell>
          <cell r="E2150" t="str">
            <v>MASSAGE GYM BALL 55CM</v>
          </cell>
          <cell r="F2150" t="str">
            <v>eco pvc,950g</v>
          </cell>
          <cell r="H2150" t="str">
            <v>PIECE</v>
          </cell>
          <cell r="I2150">
            <v>3.33</v>
          </cell>
          <cell r="J2150">
            <v>0</v>
          </cell>
          <cell r="K2150">
            <v>0</v>
          </cell>
          <cell r="L2150">
            <v>0</v>
          </cell>
          <cell r="M2150" t="str">
            <v>LF</v>
          </cell>
          <cell r="N2150">
            <v>0</v>
          </cell>
          <cell r="O2150">
            <v>0</v>
          </cell>
        </row>
        <row r="2151">
          <cell r="A2151" t="str">
            <v>LIVEUP</v>
          </cell>
          <cell r="B2151" t="str">
            <v>LS3224</v>
          </cell>
          <cell r="C2151">
            <v>0</v>
          </cell>
          <cell r="D2151" t="str">
            <v>BALLON FITNESS A PICOTS 65CM</v>
          </cell>
          <cell r="E2151" t="str">
            <v>MASSAGE GYM BALL 65CM</v>
          </cell>
          <cell r="F2151" t="str">
            <v>eco pvc,1100g</v>
          </cell>
          <cell r="H2151" t="str">
            <v>PIECE</v>
          </cell>
          <cell r="I2151">
            <v>3.9</v>
          </cell>
          <cell r="J2151">
            <v>0</v>
          </cell>
          <cell r="K2151">
            <v>0</v>
          </cell>
          <cell r="L2151">
            <v>0</v>
          </cell>
          <cell r="M2151" t="str">
            <v>LF</v>
          </cell>
          <cell r="N2151">
            <v>0</v>
          </cell>
          <cell r="O2151">
            <v>0</v>
          </cell>
        </row>
        <row r="2152">
          <cell r="A2152" t="str">
            <v>LIVEUP</v>
          </cell>
          <cell r="B2152" t="str">
            <v>LS3224</v>
          </cell>
          <cell r="C2152">
            <v>0</v>
          </cell>
          <cell r="D2152" t="str">
            <v>BALLON FITNESS A PICOTS 75CM</v>
          </cell>
          <cell r="E2152" t="str">
            <v>MASSAGE GYM BALL 75CM</v>
          </cell>
          <cell r="F2152" t="str">
            <v>eco pvc,1350g</v>
          </cell>
          <cell r="H2152" t="str">
            <v>PIECE</v>
          </cell>
          <cell r="I2152">
            <v>4.47</v>
          </cell>
          <cell r="J2152">
            <v>0</v>
          </cell>
          <cell r="K2152">
            <v>0</v>
          </cell>
          <cell r="L2152">
            <v>0</v>
          </cell>
          <cell r="M2152" t="str">
            <v>LF</v>
          </cell>
          <cell r="N2152">
            <v>0</v>
          </cell>
          <cell r="O2152">
            <v>0</v>
          </cell>
        </row>
        <row r="2153">
          <cell r="A2153" t="str">
            <v>LIVEUP</v>
          </cell>
          <cell r="B2153" t="str">
            <v>LS3204</v>
          </cell>
          <cell r="C2153">
            <v>0</v>
          </cell>
          <cell r="D2153" t="str">
            <v>BANDE LATEX Light</v>
          </cell>
          <cell r="E2153" t="str">
            <v>LATEX BAND Light</v>
          </cell>
          <cell r="F2153" t="str">
            <v>size:1500*150*0.35mm</v>
          </cell>
          <cell r="H2153" t="str">
            <v>PIECE</v>
          </cell>
          <cell r="I2153">
            <v>0.81</v>
          </cell>
          <cell r="J2153">
            <v>0</v>
          </cell>
          <cell r="K2153">
            <v>0</v>
          </cell>
          <cell r="L2153">
            <v>0</v>
          </cell>
          <cell r="M2153" t="str">
            <v>LF</v>
          </cell>
          <cell r="N2153">
            <v>0</v>
          </cell>
          <cell r="O2153">
            <v>0</v>
          </cell>
        </row>
        <row r="2154">
          <cell r="A2154" t="str">
            <v>LIVEUP</v>
          </cell>
          <cell r="B2154" t="str">
            <v>LS3204</v>
          </cell>
          <cell r="C2154">
            <v>0</v>
          </cell>
          <cell r="D2154" t="str">
            <v>BANDE LATEX Medium</v>
          </cell>
          <cell r="E2154" t="str">
            <v>LATEX BAND Medium</v>
          </cell>
          <cell r="F2154" t="str">
            <v>size:1500*150*0.55mm</v>
          </cell>
          <cell r="H2154" t="str">
            <v>PIECE</v>
          </cell>
          <cell r="I2154">
            <v>1.1599999999999999</v>
          </cell>
          <cell r="J2154">
            <v>0</v>
          </cell>
          <cell r="K2154">
            <v>0</v>
          </cell>
          <cell r="L2154">
            <v>0</v>
          </cell>
          <cell r="M2154" t="str">
            <v>LF</v>
          </cell>
          <cell r="N2154">
            <v>0</v>
          </cell>
          <cell r="O2154">
            <v>0</v>
          </cell>
        </row>
        <row r="2155">
          <cell r="A2155" t="str">
            <v>LIVEUP</v>
          </cell>
          <cell r="B2155" t="str">
            <v>LS3204</v>
          </cell>
          <cell r="C2155">
            <v>0</v>
          </cell>
          <cell r="D2155" t="str">
            <v>BANDE LATEX Strong</v>
          </cell>
          <cell r="E2155" t="str">
            <v>LATEX BAND Strong</v>
          </cell>
          <cell r="F2155" t="str">
            <v>size:1500*150*0.65mm</v>
          </cell>
          <cell r="H2155" t="str">
            <v>PIECE</v>
          </cell>
          <cell r="I2155">
            <v>1.34</v>
          </cell>
          <cell r="J2155">
            <v>0</v>
          </cell>
          <cell r="K2155">
            <v>0</v>
          </cell>
          <cell r="L2155">
            <v>0</v>
          </cell>
          <cell r="M2155" t="str">
            <v>LF</v>
          </cell>
          <cell r="N2155">
            <v>0</v>
          </cell>
          <cell r="O2155">
            <v>0</v>
          </cell>
        </row>
        <row r="2156">
          <cell r="A2156" t="str">
            <v>LIVEUP</v>
          </cell>
          <cell r="B2156" t="str">
            <v>LS3016</v>
          </cell>
          <cell r="C2156">
            <v>2902</v>
          </cell>
          <cell r="D2156" t="str">
            <v>BANDE LESTÉE CHEVILLE 0,5Kg</v>
          </cell>
          <cell r="E2156" t="str">
            <v>ANKLE WEIGHT 0,5Kg</v>
          </cell>
          <cell r="F2156" t="str">
            <v>nylon and sand</v>
          </cell>
          <cell r="H2156" t="str">
            <v>PAIRE</v>
          </cell>
          <cell r="I2156">
            <v>3.17</v>
          </cell>
          <cell r="J2156">
            <v>0</v>
          </cell>
          <cell r="K2156">
            <v>0</v>
          </cell>
          <cell r="L2156">
            <v>0</v>
          </cell>
          <cell r="M2156" t="str">
            <v>LF</v>
          </cell>
          <cell r="N2156">
            <v>1.7296E-3</v>
          </cell>
          <cell r="O2156">
            <v>1.05</v>
          </cell>
        </row>
        <row r="2157">
          <cell r="A2157" t="str">
            <v>LIVEUP</v>
          </cell>
          <cell r="B2157" t="str">
            <v>LS3016</v>
          </cell>
          <cell r="C2157">
            <v>1450</v>
          </cell>
          <cell r="D2157" t="str">
            <v>BANDE LESTÉE CHEVILLE 1Kg</v>
          </cell>
          <cell r="E2157" t="str">
            <v>ANKLE WEIGHT 1Kg</v>
          </cell>
          <cell r="F2157" t="str">
            <v>nylon and sand</v>
          </cell>
          <cell r="H2157" t="str">
            <v>PAIRE</v>
          </cell>
          <cell r="I2157">
            <v>4.28</v>
          </cell>
          <cell r="J2157">
            <v>0</v>
          </cell>
          <cell r="K2157">
            <v>0</v>
          </cell>
          <cell r="L2157">
            <v>0</v>
          </cell>
          <cell r="M2157" t="str">
            <v>LF</v>
          </cell>
          <cell r="N2157">
            <v>3.7439999999999999E-3</v>
          </cell>
          <cell r="O2157">
            <v>2.1</v>
          </cell>
        </row>
        <row r="2158">
          <cell r="A2158" t="str">
            <v>LIVEUP</v>
          </cell>
          <cell r="B2158" t="str">
            <v>LS3017</v>
          </cell>
          <cell r="C2158">
            <v>1451</v>
          </cell>
          <cell r="D2158" t="str">
            <v>BANDE LESTÉE POIGNET 0,5Kg</v>
          </cell>
          <cell r="E2158" t="str">
            <v>WRIST WEIGHT 0,5Kg</v>
          </cell>
          <cell r="F2158">
            <v>0</v>
          </cell>
          <cell r="H2158" t="str">
            <v>PAIRE</v>
          </cell>
          <cell r="I2158">
            <v>2.4</v>
          </cell>
          <cell r="J2158">
            <v>0</v>
          </cell>
          <cell r="K2158">
            <v>0</v>
          </cell>
          <cell r="L2158">
            <v>0</v>
          </cell>
          <cell r="M2158" t="str">
            <v>LF</v>
          </cell>
          <cell r="N2158">
            <v>8.0499999999999994E-4</v>
          </cell>
          <cell r="O2158">
            <v>1.05</v>
          </cell>
        </row>
        <row r="2159">
          <cell r="A2159" t="str">
            <v>LIVEUP</v>
          </cell>
          <cell r="B2159" t="str">
            <v>LS2266</v>
          </cell>
          <cell r="C2159">
            <v>1452</v>
          </cell>
          <cell r="D2159" t="str">
            <v>BARRE CURL EZ 120CM</v>
          </cell>
          <cell r="E2159" t="str">
            <v>BARRE CURL EZ 120CM</v>
          </cell>
          <cell r="F2159" t="str">
            <v>steel sleeve and brass bushing，28mm</v>
          </cell>
          <cell r="H2159" t="str">
            <v>PIECE</v>
          </cell>
          <cell r="I2159">
            <v>19.170000000000002</v>
          </cell>
          <cell r="J2159">
            <v>0</v>
          </cell>
          <cell r="K2159">
            <v>0</v>
          </cell>
          <cell r="L2159">
            <v>0</v>
          </cell>
          <cell r="M2159" t="str">
            <v>LF</v>
          </cell>
          <cell r="N2159">
            <v>1.2E-2</v>
          </cell>
          <cell r="O2159">
            <v>10.5</v>
          </cell>
        </row>
        <row r="2160">
          <cell r="A2160" t="str">
            <v>LIVEUP</v>
          </cell>
          <cell r="B2160" t="str">
            <v>LS3285</v>
          </cell>
          <cell r="C2160">
            <v>0</v>
          </cell>
          <cell r="D2160" t="str">
            <v>BARRE LESTÉE 1Kg</v>
          </cell>
          <cell r="E2160" t="str">
            <v>AEROBIC WEIGHT BAR 1Kg</v>
          </cell>
          <cell r="F2160">
            <v>0</v>
          </cell>
          <cell r="H2160" t="str">
            <v>PIECE</v>
          </cell>
          <cell r="I2160">
            <v>5.67</v>
          </cell>
          <cell r="J2160">
            <v>0</v>
          </cell>
          <cell r="K2160">
            <v>0</v>
          </cell>
          <cell r="L2160">
            <v>0</v>
          </cell>
          <cell r="M2160" t="str">
            <v>LF</v>
          </cell>
          <cell r="N2160">
            <v>0</v>
          </cell>
          <cell r="O2160">
            <v>0</v>
          </cell>
        </row>
        <row r="2161">
          <cell r="A2161" t="str">
            <v>LIVEUP</v>
          </cell>
          <cell r="B2161" t="str">
            <v>LS3285</v>
          </cell>
          <cell r="C2161">
            <v>0</v>
          </cell>
          <cell r="D2161" t="str">
            <v>BARRE LESTÉE 2Kgs</v>
          </cell>
          <cell r="E2161" t="str">
            <v>AEROBIC WEIGHT BAR 2Kgs</v>
          </cell>
          <cell r="F2161">
            <v>0</v>
          </cell>
          <cell r="H2161" t="str">
            <v>PIECE</v>
          </cell>
          <cell r="I2161">
            <v>6.17</v>
          </cell>
          <cell r="J2161">
            <v>0</v>
          </cell>
          <cell r="K2161">
            <v>0</v>
          </cell>
          <cell r="L2161">
            <v>0</v>
          </cell>
          <cell r="M2161" t="str">
            <v>LF</v>
          </cell>
          <cell r="N2161">
            <v>0</v>
          </cell>
          <cell r="O2161">
            <v>0</v>
          </cell>
        </row>
        <row r="2162">
          <cell r="A2162" t="str">
            <v>LIVEUP</v>
          </cell>
          <cell r="B2162" t="str">
            <v>LS3285</v>
          </cell>
          <cell r="C2162">
            <v>0</v>
          </cell>
          <cell r="D2162" t="str">
            <v>BARRE LESTÉE 3Kgs</v>
          </cell>
          <cell r="E2162" t="str">
            <v>AEROBIC WEIGHT BAR 3Kgs</v>
          </cell>
          <cell r="F2162">
            <v>0</v>
          </cell>
          <cell r="H2162" t="str">
            <v>PIECE</v>
          </cell>
          <cell r="I2162">
            <v>6.67</v>
          </cell>
          <cell r="J2162">
            <v>0</v>
          </cell>
          <cell r="K2162">
            <v>0</v>
          </cell>
          <cell r="L2162">
            <v>0</v>
          </cell>
          <cell r="M2162" t="str">
            <v>LF</v>
          </cell>
          <cell r="N2162">
            <v>0</v>
          </cell>
          <cell r="O2162">
            <v>0</v>
          </cell>
        </row>
        <row r="2163">
          <cell r="A2163" t="str">
            <v>LIVEUP</v>
          </cell>
          <cell r="B2163" t="str">
            <v>LS3285</v>
          </cell>
          <cell r="C2163">
            <v>0</v>
          </cell>
          <cell r="D2163" t="str">
            <v>BARRE LESTÉE 4Kgs</v>
          </cell>
          <cell r="E2163" t="str">
            <v>AEROBIC WEIGHT BAR 4Kgs</v>
          </cell>
          <cell r="F2163">
            <v>0</v>
          </cell>
          <cell r="H2163" t="str">
            <v>PIECE</v>
          </cell>
          <cell r="I2163">
            <v>7.5</v>
          </cell>
          <cell r="J2163">
            <v>0</v>
          </cell>
          <cell r="K2163">
            <v>0</v>
          </cell>
          <cell r="L2163">
            <v>0</v>
          </cell>
          <cell r="M2163" t="str">
            <v>LF</v>
          </cell>
          <cell r="N2163">
            <v>0</v>
          </cell>
          <cell r="O2163">
            <v>0</v>
          </cell>
        </row>
        <row r="2164">
          <cell r="A2164" t="str">
            <v>LIVEUP</v>
          </cell>
          <cell r="B2164" t="str">
            <v>LS3285</v>
          </cell>
          <cell r="C2164">
            <v>0</v>
          </cell>
          <cell r="D2164" t="str">
            <v>BARRE LESTÉE 5Kgs</v>
          </cell>
          <cell r="E2164" t="str">
            <v>AEROBIC WEIGHT BAR 5Kgs</v>
          </cell>
          <cell r="F2164">
            <v>0</v>
          </cell>
          <cell r="H2164" t="str">
            <v>PIECE</v>
          </cell>
          <cell r="I2164">
            <v>8.33</v>
          </cell>
          <cell r="J2164">
            <v>0</v>
          </cell>
          <cell r="K2164">
            <v>0</v>
          </cell>
          <cell r="L2164">
            <v>0</v>
          </cell>
          <cell r="M2164" t="str">
            <v>LF</v>
          </cell>
          <cell r="N2164">
            <v>0</v>
          </cell>
          <cell r="O2164">
            <v>0</v>
          </cell>
        </row>
        <row r="2165">
          <cell r="A2165" t="str">
            <v>LIVEUP</v>
          </cell>
          <cell r="B2165" t="str">
            <v>LS2263</v>
          </cell>
          <cell r="C2165">
            <v>1458</v>
          </cell>
          <cell r="D2165" t="str">
            <v xml:space="preserve">Barre Lyre Triceps </v>
          </cell>
          <cell r="E2165" t="str">
            <v>Olympic Triceps Bar</v>
          </cell>
          <cell r="F2165" t="str">
            <v>ø50mm</v>
          </cell>
          <cell r="H2165" t="str">
            <v>PIECE</v>
          </cell>
          <cell r="I2165">
            <v>22.33</v>
          </cell>
          <cell r="J2165">
            <v>0</v>
          </cell>
          <cell r="K2165">
            <v>0</v>
          </cell>
          <cell r="L2165">
            <v>0</v>
          </cell>
          <cell r="M2165" t="str">
            <v>LF</v>
          </cell>
          <cell r="N2165">
            <v>2.41408E-2</v>
          </cell>
          <cell r="O2165">
            <v>13</v>
          </cell>
        </row>
        <row r="2166">
          <cell r="A2166" t="str">
            <v>LIVEUP</v>
          </cell>
          <cell r="B2166" t="str">
            <v>LS2271</v>
          </cell>
          <cell r="C2166">
            <v>2986</v>
          </cell>
          <cell r="D2166" t="str">
            <v>BARRE OLYMPIQUE DROITE 1,50M</v>
          </cell>
          <cell r="E2166" t="str">
            <v>STRAIGHT OLYMPIC BAR 1,50M</v>
          </cell>
          <cell r="F2166" t="str">
            <v>steel sleeve and brass bushing，28mm</v>
          </cell>
          <cell r="H2166" t="str">
            <v>PIECE</v>
          </cell>
          <cell r="I2166">
            <v>26.67</v>
          </cell>
          <cell r="J2166">
            <v>0</v>
          </cell>
          <cell r="K2166">
            <v>0</v>
          </cell>
          <cell r="L2166">
            <v>0</v>
          </cell>
          <cell r="M2166" t="str">
            <v>LF</v>
          </cell>
          <cell r="N2166">
            <v>0.03</v>
          </cell>
          <cell r="O2166">
            <v>12.8</v>
          </cell>
        </row>
        <row r="2167">
          <cell r="A2167" t="str">
            <v>LIVEUP</v>
          </cell>
          <cell r="B2167" t="str">
            <v>LS2273</v>
          </cell>
          <cell r="C2167">
            <v>1453</v>
          </cell>
          <cell r="D2167" t="str">
            <v>BARRE OLYMPIQUE DROITE 2,20M</v>
          </cell>
          <cell r="E2167" t="str">
            <v>STRAIGHT OLYMPIC BAR 2,20M</v>
          </cell>
          <cell r="F2167" t="str">
            <v>steel sleeve and brass bushing，28mm</v>
          </cell>
          <cell r="H2167" t="str">
            <v>PIECE</v>
          </cell>
          <cell r="I2167">
            <v>35.83</v>
          </cell>
          <cell r="J2167">
            <v>0</v>
          </cell>
          <cell r="K2167">
            <v>0</v>
          </cell>
          <cell r="L2167">
            <v>0</v>
          </cell>
          <cell r="M2167" t="str">
            <v>LF</v>
          </cell>
          <cell r="N2167">
            <v>2.5000000000000001E-2</v>
          </cell>
          <cell r="O2167">
            <v>21</v>
          </cell>
        </row>
        <row r="2168">
          <cell r="A2168" t="str">
            <v>LIVEUP</v>
          </cell>
          <cell r="B2168" t="str">
            <v>LS3226</v>
          </cell>
          <cell r="C2168">
            <v>1460</v>
          </cell>
          <cell r="D2168" t="str">
            <v>Base A Picots</v>
          </cell>
          <cell r="E2168" t="str">
            <v>Massage Pillow</v>
          </cell>
          <cell r="F2168" t="str">
            <v>900g</v>
          </cell>
          <cell r="H2168" t="str">
            <v>PIECE</v>
          </cell>
          <cell r="I2168">
            <v>3.16</v>
          </cell>
          <cell r="J2168">
            <v>0</v>
          </cell>
          <cell r="K2168">
            <v>0</v>
          </cell>
          <cell r="L2168">
            <v>0</v>
          </cell>
          <cell r="M2168" t="str">
            <v>LF</v>
          </cell>
          <cell r="N2168">
            <v>9.5303999999999996E-3</v>
          </cell>
          <cell r="O2168">
            <v>1.2</v>
          </cell>
        </row>
        <row r="2169">
          <cell r="A2169" t="str">
            <v>LIVEUP</v>
          </cell>
          <cell r="B2169" t="str">
            <v>LS3233A</v>
          </cell>
          <cell r="C2169">
            <v>1479</v>
          </cell>
          <cell r="D2169" t="str">
            <v>Brique Yoga</v>
          </cell>
          <cell r="E2169" t="str">
            <v>Yoga Brick</v>
          </cell>
          <cell r="F2169" t="str">
            <v>3*6*9</v>
          </cell>
          <cell r="H2169" t="str">
            <v>PIECE</v>
          </cell>
          <cell r="I2169">
            <v>1.08</v>
          </cell>
          <cell r="J2169">
            <v>0</v>
          </cell>
          <cell r="K2169">
            <v>0</v>
          </cell>
          <cell r="L2169">
            <v>0</v>
          </cell>
          <cell r="M2169" t="str">
            <v>LF</v>
          </cell>
          <cell r="N2169">
            <v>2.9327999999999997E-3</v>
          </cell>
          <cell r="O2169">
            <v>0.12</v>
          </cell>
        </row>
        <row r="2170">
          <cell r="A2170" t="str">
            <v>LIVEUP</v>
          </cell>
          <cell r="B2170" t="str">
            <v>LS3152B</v>
          </cell>
          <cell r="C2170">
            <v>3414</v>
          </cell>
          <cell r="D2170" t="str">
            <v>Chin-Up Rack</v>
          </cell>
          <cell r="E2170" t="str">
            <v>CHIN UP RACK (04456)</v>
          </cell>
          <cell r="F2170" t="str">
            <v>ø25mm</v>
          </cell>
          <cell r="H2170" t="str">
            <v>PIECE</v>
          </cell>
          <cell r="I2170">
            <v>5.17</v>
          </cell>
          <cell r="J2170">
            <v>0</v>
          </cell>
          <cell r="K2170">
            <v>0</v>
          </cell>
          <cell r="L2170">
            <v>0</v>
          </cell>
          <cell r="M2170" t="str">
            <v>LF</v>
          </cell>
          <cell r="N2170">
            <v>3.0000000000000002E-2</v>
          </cell>
          <cell r="O2170">
            <v>9</v>
          </cell>
        </row>
        <row r="2171">
          <cell r="A2171" t="str">
            <v>LIVEUP</v>
          </cell>
          <cell r="B2171" t="str">
            <v>LS3676</v>
          </cell>
          <cell r="C2171">
            <v>0</v>
          </cell>
          <cell r="D2171" t="str">
            <v>Corde D'Oscillation Ø50Mm</v>
          </cell>
          <cell r="E2171" t="str">
            <v>BATTLE  ROPE</v>
          </cell>
          <cell r="F2171" t="str">
            <v>DIA.50MM*15M, BLACK</v>
          </cell>
          <cell r="H2171" t="str">
            <v>PIECE</v>
          </cell>
          <cell r="I2171">
            <v>34</v>
          </cell>
          <cell r="J2171">
            <v>0</v>
          </cell>
          <cell r="K2171">
            <v>0</v>
          </cell>
          <cell r="L2171">
            <v>0</v>
          </cell>
          <cell r="M2171" t="str">
            <v>LF</v>
          </cell>
          <cell r="N2171">
            <v>0</v>
          </cell>
          <cell r="O2171">
            <v>0</v>
          </cell>
        </row>
        <row r="2172">
          <cell r="A2172" t="str">
            <v>LIVEUP</v>
          </cell>
          <cell r="B2172" t="str">
            <v>LS3676</v>
          </cell>
          <cell r="C2172">
            <v>0</v>
          </cell>
          <cell r="D2172" t="str">
            <v>Corde D'Oscillation Ø38Mm</v>
          </cell>
          <cell r="E2172" t="str">
            <v>BATTLE  ROPE</v>
          </cell>
          <cell r="F2172" t="str">
            <v>DIA.38MM*15M, BLACK</v>
          </cell>
          <cell r="H2172" t="str">
            <v>PIECE</v>
          </cell>
          <cell r="I2172">
            <v>27</v>
          </cell>
          <cell r="J2172">
            <v>0</v>
          </cell>
          <cell r="K2172">
            <v>0</v>
          </cell>
          <cell r="L2172">
            <v>0</v>
          </cell>
          <cell r="M2172" t="str">
            <v>LF</v>
          </cell>
          <cell r="N2172">
            <v>0</v>
          </cell>
          <cell r="O2172">
            <v>0</v>
          </cell>
        </row>
        <row r="2173">
          <cell r="A2173" t="str">
            <v>LIVEUP</v>
          </cell>
          <cell r="B2173" t="str">
            <v>LS3688</v>
          </cell>
          <cell r="C2173">
            <v>2332</v>
          </cell>
          <cell r="D2173" t="str">
            <v>Core Plate</v>
          </cell>
          <cell r="E2173" t="str">
            <v>Trunk Blaster Base + Trunk Blaster Double</v>
          </cell>
          <cell r="F2173" t="str">
            <v>Size:Base Plate 10mm(Thickness) Meas:56×48×19cm_x000D_N.W ./G.W .:21/23KGS</v>
          </cell>
          <cell r="H2173" t="str">
            <v>PIECE</v>
          </cell>
          <cell r="I2173">
            <v>49.17</v>
          </cell>
          <cell r="J2173">
            <v>0</v>
          </cell>
          <cell r="K2173">
            <v>0</v>
          </cell>
          <cell r="L2173">
            <v>0</v>
          </cell>
          <cell r="M2173" t="str">
            <v>LF</v>
          </cell>
          <cell r="N2173">
            <v>4.0919999999999998E-2</v>
          </cell>
          <cell r="O2173">
            <v>24</v>
          </cell>
        </row>
        <row r="2174">
          <cell r="A2174" t="str">
            <v>LIVEUP</v>
          </cell>
          <cell r="B2174" t="str">
            <v>LS3572</v>
          </cell>
          <cell r="C2174">
            <v>0</v>
          </cell>
          <cell r="D2174" t="str">
            <v>Demi sphère pictos</v>
          </cell>
          <cell r="E2174" t="str">
            <v>Foot massage ball</v>
          </cell>
          <cell r="F2174">
            <v>0</v>
          </cell>
          <cell r="H2174" t="str">
            <v>PAIRE</v>
          </cell>
          <cell r="I2174">
            <v>1.6</v>
          </cell>
          <cell r="J2174">
            <v>0</v>
          </cell>
          <cell r="K2174">
            <v>0</v>
          </cell>
          <cell r="L2174">
            <v>0</v>
          </cell>
          <cell r="M2174" t="str">
            <v>LF</v>
          </cell>
          <cell r="N2174">
            <v>0</v>
          </cell>
          <cell r="O2174">
            <v>0</v>
          </cell>
        </row>
        <row r="2175">
          <cell r="A2175" t="str">
            <v>LIVEUP</v>
          </cell>
          <cell r="B2175" t="str">
            <v>LS3338</v>
          </cell>
          <cell r="C2175">
            <v>0</v>
          </cell>
          <cell r="D2175" t="str">
            <v>DIGI-FLEX Light</v>
          </cell>
          <cell r="E2175" t="str">
            <v>POWER GRIP Medium</v>
          </cell>
          <cell r="F2175">
            <v>0</v>
          </cell>
          <cell r="H2175" t="str">
            <v>PIECE</v>
          </cell>
          <cell r="I2175">
            <v>0.92</v>
          </cell>
          <cell r="J2175">
            <v>0</v>
          </cell>
          <cell r="K2175">
            <v>0</v>
          </cell>
          <cell r="L2175">
            <v>0</v>
          </cell>
          <cell r="M2175" t="str">
            <v>LF</v>
          </cell>
          <cell r="N2175">
            <v>0</v>
          </cell>
          <cell r="O2175">
            <v>0</v>
          </cell>
        </row>
        <row r="2176">
          <cell r="A2176" t="str">
            <v>LIVEUP</v>
          </cell>
          <cell r="B2176" t="str">
            <v>LS2122</v>
          </cell>
          <cell r="C2176">
            <v>1508</v>
          </cell>
          <cell r="D2176" t="str">
            <v>Disques Noirs Rond A Poignees 1,25Kg</v>
          </cell>
          <cell r="E2176" t="str">
            <v>Grey Hammertone OP Plate</v>
          </cell>
          <cell r="F2176" t="str">
            <v xml:space="preserve">    1.25KG</v>
          </cell>
          <cell r="H2176" t="str">
            <v>PIECE</v>
          </cell>
          <cell r="I2176">
            <v>1.42</v>
          </cell>
          <cell r="J2176">
            <v>0</v>
          </cell>
          <cell r="K2176">
            <v>0</v>
          </cell>
          <cell r="L2176">
            <v>0</v>
          </cell>
          <cell r="M2176" t="str">
            <v>LF</v>
          </cell>
          <cell r="N2176">
            <v>9.4538499506416579E-4</v>
          </cell>
          <cell r="O2176">
            <v>1.2870187561697928</v>
          </cell>
        </row>
        <row r="2177">
          <cell r="A2177" t="str">
            <v>LIVEUP</v>
          </cell>
          <cell r="B2177" t="str">
            <v>LS2122</v>
          </cell>
          <cell r="C2177">
            <v>1511</v>
          </cell>
          <cell r="D2177" t="str">
            <v>Disques Noirs Rond A Poignees 2,5Kgs</v>
          </cell>
          <cell r="E2177" t="str">
            <v>Grey Hammertone OP Plate</v>
          </cell>
          <cell r="F2177" t="str">
            <v xml:space="preserve">    2.5KG</v>
          </cell>
          <cell r="H2177" t="str">
            <v>PIECE</v>
          </cell>
          <cell r="I2177">
            <v>2.83</v>
          </cell>
          <cell r="J2177">
            <v>0</v>
          </cell>
          <cell r="K2177">
            <v>0</v>
          </cell>
          <cell r="L2177">
            <v>0</v>
          </cell>
          <cell r="M2177" t="str">
            <v>LF</v>
          </cell>
          <cell r="N2177">
            <v>1.8907699901283318E-3</v>
          </cell>
          <cell r="O2177">
            <v>2.58</v>
          </cell>
        </row>
        <row r="2178">
          <cell r="A2178" t="str">
            <v>LIVEUP</v>
          </cell>
          <cell r="B2178" t="str">
            <v>LS2122</v>
          </cell>
          <cell r="C2178">
            <v>1513</v>
          </cell>
          <cell r="D2178" t="str">
            <v>Disques Noirs Rond A Poignees 5Kgs</v>
          </cell>
          <cell r="E2178" t="str">
            <v>Grey Hammertone OP Plate</v>
          </cell>
          <cell r="F2178" t="str">
            <v xml:space="preserve">    5KG</v>
          </cell>
          <cell r="H2178" t="str">
            <v>PIECE</v>
          </cell>
          <cell r="I2178">
            <v>5.67</v>
          </cell>
          <cell r="J2178">
            <v>0</v>
          </cell>
          <cell r="K2178">
            <v>0</v>
          </cell>
          <cell r="L2178">
            <v>0</v>
          </cell>
          <cell r="M2178" t="str">
            <v>LF</v>
          </cell>
          <cell r="N2178">
            <v>3.5343999999999996E-3</v>
          </cell>
          <cell r="O2178">
            <v>5.1480750246791711</v>
          </cell>
        </row>
        <row r="2179">
          <cell r="A2179" t="str">
            <v>LIVEUP</v>
          </cell>
          <cell r="B2179" t="str">
            <v>LS2122</v>
          </cell>
          <cell r="C2179">
            <v>1509</v>
          </cell>
          <cell r="D2179" t="str">
            <v>Disques Noirs Rond A Poignees 10Kgs</v>
          </cell>
          <cell r="E2179" t="str">
            <v>Grey Hammertone OP Plate</v>
          </cell>
          <cell r="F2179" t="str">
            <v xml:space="preserve">    10KG</v>
          </cell>
          <cell r="H2179" t="str">
            <v>PIECE</v>
          </cell>
          <cell r="I2179">
            <v>11.33</v>
          </cell>
          <cell r="J2179">
            <v>0</v>
          </cell>
          <cell r="K2179">
            <v>0</v>
          </cell>
          <cell r="L2179">
            <v>0</v>
          </cell>
          <cell r="M2179" t="str">
            <v>LF</v>
          </cell>
          <cell r="N2179">
            <v>7.01784E-3</v>
          </cell>
          <cell r="O2179">
            <v>11.62</v>
          </cell>
        </row>
        <row r="2180">
          <cell r="A2180" t="str">
            <v>LIVEUP</v>
          </cell>
          <cell r="B2180" t="str">
            <v>LS2122</v>
          </cell>
          <cell r="C2180">
            <v>1510</v>
          </cell>
          <cell r="D2180" t="str">
            <v>Disques Noirs Rond A Poignees 15Kgs</v>
          </cell>
          <cell r="E2180" t="str">
            <v>Grey Hammertone OP Plate</v>
          </cell>
          <cell r="F2180" t="str">
            <v xml:space="preserve">    15KG</v>
          </cell>
          <cell r="H2180" t="str">
            <v>PIECE</v>
          </cell>
          <cell r="I2180">
            <v>17</v>
          </cell>
          <cell r="J2180">
            <v>0</v>
          </cell>
          <cell r="K2180">
            <v>0</v>
          </cell>
          <cell r="L2180">
            <v>0</v>
          </cell>
          <cell r="M2180" t="str">
            <v>LF</v>
          </cell>
          <cell r="N2180">
            <v>1.0285055999999999E-2</v>
          </cell>
          <cell r="O2180">
            <v>15.5</v>
          </cell>
        </row>
        <row r="2181">
          <cell r="A2181" t="str">
            <v>LIVEUP</v>
          </cell>
          <cell r="B2181" t="str">
            <v>LS2122</v>
          </cell>
          <cell r="C2181">
            <v>1512</v>
          </cell>
          <cell r="D2181" t="str">
            <v>Disques Noirs Rond A Poignees 20Kgs</v>
          </cell>
          <cell r="E2181" t="str">
            <v>Grey Hammertone OP Plate</v>
          </cell>
          <cell r="F2181" t="str">
            <v xml:space="preserve">    20KG</v>
          </cell>
          <cell r="H2181" t="str">
            <v>PIECE</v>
          </cell>
          <cell r="I2181">
            <v>22.67</v>
          </cell>
          <cell r="J2181">
            <v>0</v>
          </cell>
          <cell r="K2181">
            <v>0</v>
          </cell>
          <cell r="L2181">
            <v>0</v>
          </cell>
          <cell r="M2181" t="str">
            <v>LF</v>
          </cell>
          <cell r="N2181">
            <v>9.922499999999999E-3</v>
          </cell>
          <cell r="O2181">
            <v>20.8</v>
          </cell>
        </row>
        <row r="2182">
          <cell r="A2182" t="str">
            <v>LIVEUP</v>
          </cell>
          <cell r="B2182" t="str">
            <v>LS2122</v>
          </cell>
          <cell r="C2182">
            <v>1541</v>
          </cell>
          <cell r="D2182" t="str">
            <v>Disques Noirs Rond A Poignees 25Kgs</v>
          </cell>
          <cell r="E2182" t="str">
            <v>Grey Hammertone OP Plate</v>
          </cell>
          <cell r="F2182" t="str">
            <v xml:space="preserve">    25KG</v>
          </cell>
          <cell r="H2182" t="str">
            <v>PIECE</v>
          </cell>
          <cell r="I2182">
            <v>28.33</v>
          </cell>
          <cell r="J2182">
            <v>0</v>
          </cell>
          <cell r="K2182">
            <v>0</v>
          </cell>
          <cell r="L2182">
            <v>0</v>
          </cell>
          <cell r="M2182" t="str">
            <v>LF</v>
          </cell>
          <cell r="N2182">
            <v>1.0240000000000001E-2</v>
          </cell>
          <cell r="O2182">
            <v>27</v>
          </cell>
        </row>
        <row r="2183">
          <cell r="A2183" t="str">
            <v>LIVEUP</v>
          </cell>
          <cell r="B2183" t="str">
            <v>LS3570</v>
          </cell>
          <cell r="C2183">
            <v>1515</v>
          </cell>
          <cell r="D2183" t="str">
            <v xml:space="preserve">Dome Trainer </v>
          </cell>
          <cell r="E2183" t="str">
            <v>Balance Ball</v>
          </cell>
          <cell r="F2183">
            <v>0</v>
          </cell>
          <cell r="H2183" t="str">
            <v>PIECE</v>
          </cell>
          <cell r="I2183">
            <v>27.17</v>
          </cell>
          <cell r="J2183">
            <v>0</v>
          </cell>
          <cell r="K2183">
            <v>0</v>
          </cell>
          <cell r="L2183">
            <v>0</v>
          </cell>
          <cell r="M2183" t="str">
            <v>LF</v>
          </cell>
          <cell r="N2183">
            <v>6.4736000000000002E-2</v>
          </cell>
          <cell r="O2183">
            <v>6</v>
          </cell>
        </row>
        <row r="2184">
          <cell r="A2184" t="str">
            <v>LIVEUP</v>
          </cell>
          <cell r="B2184" t="str">
            <v>LS3671</v>
          </cell>
          <cell r="C2184">
            <v>1543</v>
          </cell>
          <cell r="D2184" t="str">
            <v>Echelle De Vitesse 4M</v>
          </cell>
          <cell r="E2184" t="str">
            <v>ADJUSTABLE AGILITY LADDER 4M</v>
          </cell>
          <cell r="F2184" t="str">
            <v>4m</v>
          </cell>
          <cell r="H2184" t="str">
            <v>PIECE</v>
          </cell>
          <cell r="I2184">
            <v>3.68</v>
          </cell>
          <cell r="J2184">
            <v>0</v>
          </cell>
          <cell r="K2184">
            <v>0</v>
          </cell>
          <cell r="L2184">
            <v>0</v>
          </cell>
          <cell r="M2184" t="str">
            <v>LF</v>
          </cell>
          <cell r="N2184">
            <v>7.4843999999999996E-3</v>
          </cell>
          <cell r="O2184">
            <v>2.15</v>
          </cell>
        </row>
        <row r="2185">
          <cell r="A2185" t="str">
            <v>LIVEUP</v>
          </cell>
          <cell r="B2185" t="str">
            <v>LS3223A</v>
          </cell>
          <cell r="C2185">
            <v>0</v>
          </cell>
          <cell r="D2185" t="str">
            <v>EGG BALL 40CM</v>
          </cell>
          <cell r="E2185" t="str">
            <v>ANTI-BURST PEANUT GYMBALL 40CM</v>
          </cell>
          <cell r="F2185">
            <v>0</v>
          </cell>
          <cell r="H2185" t="str">
            <v>PIECE</v>
          </cell>
          <cell r="I2185">
            <v>5.22</v>
          </cell>
          <cell r="J2185">
            <v>0</v>
          </cell>
          <cell r="K2185">
            <v>0</v>
          </cell>
          <cell r="L2185">
            <v>0</v>
          </cell>
          <cell r="M2185" t="str">
            <v>LF</v>
          </cell>
          <cell r="N2185">
            <v>0</v>
          </cell>
          <cell r="O2185">
            <v>0</v>
          </cell>
        </row>
        <row r="2186">
          <cell r="A2186" t="str">
            <v>LIVEUP</v>
          </cell>
          <cell r="B2186" t="str">
            <v>LS3223A</v>
          </cell>
          <cell r="C2186">
            <v>0</v>
          </cell>
          <cell r="D2186" t="str">
            <v>EGG BALL 53CM</v>
          </cell>
          <cell r="E2186" t="str">
            <v>ANTI-BURST PEANUT GYMBALL 50CM</v>
          </cell>
          <cell r="F2186">
            <v>0</v>
          </cell>
          <cell r="H2186" t="str">
            <v>PIECE</v>
          </cell>
          <cell r="I2186">
            <v>5.38</v>
          </cell>
          <cell r="J2186">
            <v>0</v>
          </cell>
          <cell r="K2186">
            <v>0</v>
          </cell>
          <cell r="L2186">
            <v>0</v>
          </cell>
          <cell r="M2186" t="str">
            <v>LF</v>
          </cell>
          <cell r="N2186">
            <v>0</v>
          </cell>
          <cell r="O2186">
            <v>0</v>
          </cell>
        </row>
        <row r="2187">
          <cell r="A2187" t="str">
            <v>LIVEUP</v>
          </cell>
          <cell r="B2187" t="str">
            <v>LS3201</v>
          </cell>
          <cell r="C2187">
            <v>0</v>
          </cell>
          <cell r="D2187" t="str">
            <v>FITNESS TUBE Light</v>
          </cell>
          <cell r="E2187" t="str">
            <v>FITNESS TUBE Light</v>
          </cell>
          <cell r="F2187" t="str">
            <v>6*9*1200mm</v>
          </cell>
          <cell r="H2187" t="str">
            <v>PIECE</v>
          </cell>
          <cell r="I2187">
            <v>1.1499999999999999</v>
          </cell>
          <cell r="J2187">
            <v>0</v>
          </cell>
          <cell r="K2187">
            <v>0</v>
          </cell>
          <cell r="L2187">
            <v>0</v>
          </cell>
          <cell r="M2187" t="str">
            <v>LF</v>
          </cell>
          <cell r="N2187">
            <v>0</v>
          </cell>
          <cell r="O2187">
            <v>0</v>
          </cell>
        </row>
        <row r="2188">
          <cell r="A2188" t="str">
            <v>LIVEUP</v>
          </cell>
          <cell r="B2188" t="str">
            <v>LS3201</v>
          </cell>
          <cell r="C2188">
            <v>0</v>
          </cell>
          <cell r="D2188" t="str">
            <v>FITNESS TUBE Medium</v>
          </cell>
          <cell r="E2188" t="str">
            <v>FITNESS TUBE Medium</v>
          </cell>
          <cell r="F2188" t="str">
            <v>6*10*1200mm</v>
          </cell>
          <cell r="H2188" t="str">
            <v>PIECE</v>
          </cell>
          <cell r="I2188">
            <v>1.18</v>
          </cell>
          <cell r="J2188">
            <v>0</v>
          </cell>
          <cell r="K2188">
            <v>0</v>
          </cell>
          <cell r="L2188">
            <v>0</v>
          </cell>
          <cell r="M2188" t="str">
            <v>LF</v>
          </cell>
          <cell r="N2188">
            <v>0</v>
          </cell>
          <cell r="O2188">
            <v>0</v>
          </cell>
        </row>
        <row r="2189">
          <cell r="A2189" t="str">
            <v>LIVEUP</v>
          </cell>
          <cell r="B2189" t="str">
            <v>LS3201</v>
          </cell>
          <cell r="C2189">
            <v>0</v>
          </cell>
          <cell r="D2189" t="str">
            <v>FITNESS TUBE Strong</v>
          </cell>
          <cell r="E2189" t="str">
            <v>FITNESS TUBE Strong</v>
          </cell>
          <cell r="F2189" t="str">
            <v>6*12*1200mm</v>
          </cell>
          <cell r="H2189" t="str">
            <v>PIECE</v>
          </cell>
          <cell r="I2189">
            <v>1.28</v>
          </cell>
          <cell r="J2189">
            <v>0</v>
          </cell>
          <cell r="K2189">
            <v>0</v>
          </cell>
          <cell r="L2189">
            <v>0</v>
          </cell>
          <cell r="M2189" t="str">
            <v>LF</v>
          </cell>
          <cell r="N2189">
            <v>0</v>
          </cell>
          <cell r="O2189">
            <v>0</v>
          </cell>
        </row>
        <row r="2190">
          <cell r="A2190" t="str">
            <v>LIVEUP</v>
          </cell>
          <cell r="B2190" t="str">
            <v>LS3283</v>
          </cell>
          <cell r="C2190">
            <v>0</v>
          </cell>
          <cell r="D2190" t="str">
            <v>Flex Bar</v>
          </cell>
          <cell r="E2190" t="str">
            <v>FLEX BAR</v>
          </cell>
          <cell r="F2190" t="str">
            <v>Dévissable</v>
          </cell>
          <cell r="H2190" t="str">
            <v>PIECE</v>
          </cell>
          <cell r="I2190">
            <v>2.92</v>
          </cell>
          <cell r="J2190">
            <v>0</v>
          </cell>
          <cell r="K2190">
            <v>0</v>
          </cell>
          <cell r="L2190">
            <v>0</v>
          </cell>
          <cell r="M2190" t="str">
            <v>LF</v>
          </cell>
          <cell r="N2190">
            <v>0</v>
          </cell>
          <cell r="O2190">
            <v>0</v>
          </cell>
        </row>
        <row r="2191">
          <cell r="A2191" t="str">
            <v>LIVEUP</v>
          </cell>
          <cell r="B2191" t="str">
            <v>LS3764</v>
          </cell>
          <cell r="C2191">
            <v>1559</v>
          </cell>
          <cell r="D2191" t="str">
            <v>FOAM ROLLER BLANC</v>
          </cell>
          <cell r="E2191" t="str">
            <v>FOAM ROLLER WHITE</v>
          </cell>
          <cell r="F2191" t="str">
            <v>90cm (EPE material)</v>
          </cell>
          <cell r="H2191" t="str">
            <v>PIECE</v>
          </cell>
          <cell r="I2191">
            <v>5.65</v>
          </cell>
          <cell r="J2191">
            <v>0</v>
          </cell>
          <cell r="K2191">
            <v>0</v>
          </cell>
          <cell r="L2191">
            <v>0</v>
          </cell>
          <cell r="M2191" t="str">
            <v>LF</v>
          </cell>
          <cell r="N2191">
            <v>2.29152E-2</v>
          </cell>
          <cell r="O2191">
            <v>0.9</v>
          </cell>
        </row>
        <row r="2192">
          <cell r="A2192" t="str">
            <v>LIVEUP</v>
          </cell>
          <cell r="B2192" t="str">
            <v>LS3766</v>
          </cell>
          <cell r="C2192">
            <v>0</v>
          </cell>
          <cell r="D2192" t="str">
            <v>Foam Roller Bleu</v>
          </cell>
          <cell r="E2192" t="str">
            <v>Eva Roller</v>
          </cell>
          <cell r="F2192" t="str">
            <v>Logo inclus</v>
          </cell>
          <cell r="H2192" t="str">
            <v>PIECE</v>
          </cell>
          <cell r="I2192">
            <v>10.58</v>
          </cell>
          <cell r="J2192">
            <v>0</v>
          </cell>
          <cell r="K2192">
            <v>0</v>
          </cell>
          <cell r="L2192">
            <v>0</v>
          </cell>
          <cell r="M2192" t="str">
            <v>LF</v>
          </cell>
          <cell r="N2192">
            <v>0</v>
          </cell>
          <cell r="O2192">
            <v>0</v>
          </cell>
        </row>
        <row r="2193">
          <cell r="A2193" t="str">
            <v>LIVEUP</v>
          </cell>
          <cell r="B2193" t="str">
            <v>LS2021</v>
          </cell>
          <cell r="C2193">
            <v>2057</v>
          </cell>
          <cell r="D2193" t="str">
            <v xml:space="preserve">Halteres Caoutchouc Hexagonales 1Kg </v>
          </cell>
          <cell r="E2193" t="str">
            <v>Rubber Coated Hex Dumbbell</v>
          </cell>
          <cell r="F2193" t="str">
            <v xml:space="preserve">    1KG</v>
          </cell>
          <cell r="H2193" t="str">
            <v>PIECE</v>
          </cell>
          <cell r="I2193">
            <v>1.1000000000000001</v>
          </cell>
          <cell r="J2193">
            <v>0</v>
          </cell>
          <cell r="K2193">
            <v>0</v>
          </cell>
          <cell r="L2193">
            <v>0</v>
          </cell>
          <cell r="M2193" t="str">
            <v>LF</v>
          </cell>
          <cell r="N2193">
            <v>1.3134449339207046E-3</v>
          </cell>
          <cell r="O2193">
            <v>1.0881057268722467</v>
          </cell>
        </row>
        <row r="2194">
          <cell r="A2194" t="str">
            <v>LIVEUP</v>
          </cell>
          <cell r="B2194" t="str">
            <v>LS2021</v>
          </cell>
          <cell r="C2194">
            <v>2058</v>
          </cell>
          <cell r="D2194" t="str">
            <v xml:space="preserve">Halteres Caoutchouc Hexagonales 2Kg </v>
          </cell>
          <cell r="E2194" t="str">
            <v>Rubber Coated Hex Dumbbell</v>
          </cell>
          <cell r="F2194" t="str">
            <v xml:space="preserve">    2KG</v>
          </cell>
          <cell r="H2194" t="str">
            <v>PIECE</v>
          </cell>
          <cell r="I2194">
            <v>2.2000000000000002</v>
          </cell>
          <cell r="J2194">
            <v>0</v>
          </cell>
          <cell r="K2194">
            <v>0</v>
          </cell>
          <cell r="L2194">
            <v>0</v>
          </cell>
          <cell r="M2194" t="str">
            <v>LF</v>
          </cell>
          <cell r="N2194">
            <v>2.6268898678414097E-3</v>
          </cell>
          <cell r="O2194">
            <v>2.04</v>
          </cell>
        </row>
        <row r="2195">
          <cell r="A2195" t="str">
            <v>LIVEUP</v>
          </cell>
          <cell r="B2195" t="str">
            <v>LS2021</v>
          </cell>
          <cell r="C2195">
            <v>2059</v>
          </cell>
          <cell r="D2195" t="str">
            <v>Halteres Caoutchouc Hexagonales 4Kg</v>
          </cell>
          <cell r="E2195" t="str">
            <v>Rubber Coated Hex Dumbbell</v>
          </cell>
          <cell r="F2195" t="str">
            <v xml:space="preserve">    4KG</v>
          </cell>
          <cell r="H2195" t="str">
            <v>PIECE</v>
          </cell>
          <cell r="I2195">
            <v>4.4000000000000004</v>
          </cell>
          <cell r="J2195">
            <v>0</v>
          </cell>
          <cell r="K2195">
            <v>0</v>
          </cell>
          <cell r="L2195">
            <v>0</v>
          </cell>
          <cell r="M2195" t="str">
            <v>LF</v>
          </cell>
          <cell r="N2195">
            <v>5.2537797356828186E-3</v>
          </cell>
          <cell r="O2195">
            <v>4.1399999999999997</v>
          </cell>
        </row>
        <row r="2196">
          <cell r="A2196" t="str">
            <v>LIVEUP</v>
          </cell>
          <cell r="B2196" t="str">
            <v>LS2021</v>
          </cell>
          <cell r="C2196">
            <v>2062</v>
          </cell>
          <cell r="D2196" t="str">
            <v>Halteres Caoutchouc Hexagonales 6Kg</v>
          </cell>
          <cell r="E2196" t="str">
            <v>Rubber Coated Hex Dumbbell</v>
          </cell>
          <cell r="F2196" t="str">
            <v xml:space="preserve">    6KG</v>
          </cell>
          <cell r="H2196" t="str">
            <v>PIECE</v>
          </cell>
          <cell r="I2196">
            <v>6.6</v>
          </cell>
          <cell r="J2196">
            <v>0</v>
          </cell>
          <cell r="K2196">
            <v>0</v>
          </cell>
          <cell r="L2196">
            <v>0</v>
          </cell>
          <cell r="M2196" t="str">
            <v>LF</v>
          </cell>
          <cell r="N2196">
            <v>7.8806696035242287E-3</v>
          </cell>
          <cell r="O2196">
            <v>6.2</v>
          </cell>
        </row>
        <row r="2197">
          <cell r="A2197" t="str">
            <v>LIVEUP</v>
          </cell>
          <cell r="B2197" t="str">
            <v>LS2021</v>
          </cell>
          <cell r="C2197">
            <v>2064</v>
          </cell>
          <cell r="D2197" t="str">
            <v xml:space="preserve">Halteres Caoutchouc Hexagonales 8Kg </v>
          </cell>
          <cell r="E2197" t="str">
            <v>Rubber Coated Hex Dumbbell</v>
          </cell>
          <cell r="F2197" t="str">
            <v xml:space="preserve">    8KG </v>
          </cell>
          <cell r="H2197" t="str">
            <v>PIECE</v>
          </cell>
          <cell r="I2197">
            <v>8.8000000000000007</v>
          </cell>
          <cell r="J2197">
            <v>0</v>
          </cell>
          <cell r="K2197">
            <v>0</v>
          </cell>
          <cell r="L2197">
            <v>0</v>
          </cell>
          <cell r="M2197" t="str">
            <v>LF</v>
          </cell>
          <cell r="N2197">
            <v>7.4814332247557002E-3</v>
          </cell>
          <cell r="O2197">
            <v>8.2799999999999994</v>
          </cell>
        </row>
        <row r="2198">
          <cell r="A2198" t="str">
            <v>LIVEUP</v>
          </cell>
          <cell r="B2198" t="str">
            <v>LS2021</v>
          </cell>
          <cell r="C2198">
            <v>2066</v>
          </cell>
          <cell r="D2198" t="str">
            <v xml:space="preserve">Halteres Caoutchouc Hexagonales 10Kg </v>
          </cell>
          <cell r="E2198" t="str">
            <v>Rubber Coated Hex Dumbbell</v>
          </cell>
          <cell r="F2198" t="str">
            <v xml:space="preserve">    10KG</v>
          </cell>
          <cell r="H2198" t="str">
            <v>PIECE</v>
          </cell>
          <cell r="I2198">
            <v>11</v>
          </cell>
          <cell r="J2198">
            <v>0</v>
          </cell>
          <cell r="K2198">
            <v>0</v>
          </cell>
          <cell r="L2198">
            <v>0</v>
          </cell>
          <cell r="M2198" t="str">
            <v>LF</v>
          </cell>
          <cell r="N2198">
            <v>9.3517915309446267E-3</v>
          </cell>
          <cell r="O2198">
            <v>10.3</v>
          </cell>
        </row>
        <row r="2199">
          <cell r="A2199" t="str">
            <v>LIVEUP</v>
          </cell>
          <cell r="B2199" t="str">
            <v>LS2021</v>
          </cell>
          <cell r="C2199">
            <v>1589</v>
          </cell>
          <cell r="D2199" t="str">
            <v xml:space="preserve">Halteres Caoutchouc Hexagonales 12,5Kg </v>
          </cell>
          <cell r="E2199" t="str">
            <v>Rubber Coated Hex Dumbbell</v>
          </cell>
          <cell r="F2199" t="str">
            <v xml:space="preserve">    12.5KG</v>
          </cell>
          <cell r="H2199" t="str">
            <v>PIECE</v>
          </cell>
          <cell r="I2199">
            <v>13.75</v>
          </cell>
          <cell r="J2199">
            <v>0</v>
          </cell>
          <cell r="K2199">
            <v>0</v>
          </cell>
          <cell r="L2199">
            <v>0</v>
          </cell>
          <cell r="M2199" t="str">
            <v>LF</v>
          </cell>
          <cell r="N2199">
            <v>1.01248E-2</v>
          </cell>
          <cell r="O2199">
            <v>12.9</v>
          </cell>
        </row>
        <row r="2200">
          <cell r="A2200" t="str">
            <v>LIVEUP</v>
          </cell>
          <cell r="B2200" t="str">
            <v>LS2021</v>
          </cell>
          <cell r="C2200">
            <v>1590</v>
          </cell>
          <cell r="D2200" t="str">
            <v xml:space="preserve">Halteres Caoutchouc Hexagonales 15Kg </v>
          </cell>
          <cell r="E2200" t="str">
            <v>Rubber Coated Hex Dumbbell</v>
          </cell>
          <cell r="F2200" t="str">
            <v xml:space="preserve">    15KG</v>
          </cell>
          <cell r="H2200" t="str">
            <v>PIECE</v>
          </cell>
          <cell r="I2200">
            <v>16.5</v>
          </cell>
          <cell r="J2200">
            <v>0</v>
          </cell>
          <cell r="K2200">
            <v>0</v>
          </cell>
          <cell r="L2200">
            <v>0</v>
          </cell>
          <cell r="M2200" t="str">
            <v>LF</v>
          </cell>
          <cell r="N2200">
            <v>1.1848571428571429E-2</v>
          </cell>
          <cell r="O2200">
            <v>15.5</v>
          </cell>
        </row>
        <row r="2201">
          <cell r="A2201" t="str">
            <v>LIVEUP</v>
          </cell>
          <cell r="B2201" t="str">
            <v>LS2021</v>
          </cell>
          <cell r="C2201">
            <v>1591</v>
          </cell>
          <cell r="D2201" t="str">
            <v xml:space="preserve">Halteres Caoutchouc Hexagonales 17,5Kg </v>
          </cell>
          <cell r="E2201" t="str">
            <v>Rubber Coated Hex Dumbbell</v>
          </cell>
          <cell r="F2201" t="str">
            <v xml:space="preserve">    17.5KG</v>
          </cell>
          <cell r="H2201" t="str">
            <v>PIECE</v>
          </cell>
          <cell r="I2201">
            <v>19.25</v>
          </cell>
          <cell r="J2201">
            <v>0</v>
          </cell>
          <cell r="K2201">
            <v>0</v>
          </cell>
          <cell r="L2201">
            <v>0</v>
          </cell>
          <cell r="M2201" t="str">
            <v>LF</v>
          </cell>
          <cell r="N2201">
            <v>1.3759799999999999E-2</v>
          </cell>
          <cell r="O2201">
            <v>18.2</v>
          </cell>
        </row>
        <row r="2202">
          <cell r="A2202" t="str">
            <v>LIVEUP</v>
          </cell>
          <cell r="B2202" t="str">
            <v>LS2021</v>
          </cell>
          <cell r="C2202">
            <v>1592</v>
          </cell>
          <cell r="D2202" t="str">
            <v xml:space="preserve">Halteres Caoutchouc Hexagonales 20Kg </v>
          </cell>
          <cell r="E2202" t="str">
            <v>Rubber Coated Hex Dumbbell</v>
          </cell>
          <cell r="F2202" t="str">
            <v xml:space="preserve">    20KG</v>
          </cell>
          <cell r="H2202" t="str">
            <v>PIECE</v>
          </cell>
          <cell r="I2202">
            <v>22</v>
          </cell>
          <cell r="J2202">
            <v>0</v>
          </cell>
          <cell r="K2202">
            <v>0</v>
          </cell>
          <cell r="L2202">
            <v>0</v>
          </cell>
          <cell r="M2202" t="str">
            <v>LF</v>
          </cell>
          <cell r="N2202">
            <v>1.7479399999999999E-2</v>
          </cell>
          <cell r="O2202">
            <v>20.7</v>
          </cell>
        </row>
        <row r="2203">
          <cell r="A2203" t="str">
            <v>LIVEUP</v>
          </cell>
          <cell r="B2203" t="str">
            <v>LS2021</v>
          </cell>
          <cell r="C2203">
            <v>1593</v>
          </cell>
          <cell r="D2203" t="str">
            <v xml:space="preserve">Halteres Caoutchouc Hexagonales 22,5Kg </v>
          </cell>
          <cell r="E2203" t="str">
            <v>Rubber Coated Hex Dumbbell</v>
          </cell>
          <cell r="F2203" t="str">
            <v xml:space="preserve">    22.5KG</v>
          </cell>
          <cell r="H2203" t="str">
            <v>PIECE</v>
          </cell>
          <cell r="I2203">
            <v>24.75</v>
          </cell>
          <cell r="J2203">
            <v>0</v>
          </cell>
          <cell r="K2203">
            <v>0</v>
          </cell>
          <cell r="L2203">
            <v>0</v>
          </cell>
          <cell r="M2203" t="str">
            <v>LF</v>
          </cell>
          <cell r="N2203">
            <v>1.7479399999999999E-2</v>
          </cell>
          <cell r="O2203">
            <v>23.113636363636399</v>
          </cell>
        </row>
        <row r="2204">
          <cell r="A2204" t="str">
            <v>LIVEUP</v>
          </cell>
          <cell r="B2204" t="str">
            <v>LS2021</v>
          </cell>
          <cell r="C2204">
            <v>1594</v>
          </cell>
          <cell r="D2204" t="str">
            <v xml:space="preserve">Halteres Caoutchouc Hexagonales 25Kg </v>
          </cell>
          <cell r="E2204" t="str">
            <v>Rubber Coated Hex Dumbbell</v>
          </cell>
          <cell r="F2204" t="str">
            <v xml:space="preserve">    25KG</v>
          </cell>
          <cell r="H2204" t="str">
            <v>PIECE</v>
          </cell>
          <cell r="I2204">
            <v>27.5</v>
          </cell>
          <cell r="J2204">
            <v>0</v>
          </cell>
          <cell r="K2204">
            <v>0</v>
          </cell>
          <cell r="L2204">
            <v>0</v>
          </cell>
          <cell r="M2204" t="str">
            <v>LF</v>
          </cell>
          <cell r="N2204">
            <v>1.7685039999999999E-2</v>
          </cell>
          <cell r="O2204">
            <v>25.9</v>
          </cell>
        </row>
        <row r="2205">
          <cell r="A2205" t="str">
            <v>LIVEUP</v>
          </cell>
          <cell r="B2205" t="str">
            <v>LS2021</v>
          </cell>
          <cell r="C2205">
            <v>1595</v>
          </cell>
          <cell r="D2205" t="str">
            <v xml:space="preserve">Halteres Caoutchouc Hexagonales 27,5Kg </v>
          </cell>
          <cell r="E2205" t="str">
            <v>Rubber Coated Hex Dumbbell</v>
          </cell>
          <cell r="F2205" t="str">
            <v xml:space="preserve">    27.5KG</v>
          </cell>
          <cell r="H2205" t="str">
            <v>PIECE</v>
          </cell>
          <cell r="I2205">
            <v>30.25</v>
          </cell>
          <cell r="J2205">
            <v>0</v>
          </cell>
          <cell r="K2205">
            <v>0</v>
          </cell>
          <cell r="L2205">
            <v>0</v>
          </cell>
          <cell r="M2205" t="str">
            <v>LF</v>
          </cell>
          <cell r="N2205">
            <v>1.944015E-2</v>
          </cell>
          <cell r="O2205">
            <v>28.25</v>
          </cell>
        </row>
        <row r="2206">
          <cell r="A2206" t="str">
            <v>LIVEUP</v>
          </cell>
          <cell r="B2206" t="str">
            <v>LS2021</v>
          </cell>
          <cell r="C2206">
            <v>1596</v>
          </cell>
          <cell r="D2206" t="str">
            <v xml:space="preserve">Halteres Caoutchouc Hexagonales 30Kg </v>
          </cell>
          <cell r="E2206" t="str">
            <v>Rubber Coated Hex Dumbbell</v>
          </cell>
          <cell r="F2206" t="str">
            <v xml:space="preserve">    30KG</v>
          </cell>
          <cell r="H2206" t="str">
            <v>PIECE</v>
          </cell>
          <cell r="I2206">
            <v>33</v>
          </cell>
          <cell r="J2206">
            <v>0</v>
          </cell>
          <cell r="K2206">
            <v>0</v>
          </cell>
          <cell r="L2206">
            <v>0</v>
          </cell>
          <cell r="M2206" t="str">
            <v>LF</v>
          </cell>
          <cell r="N2206">
            <v>2.06976E-2</v>
          </cell>
          <cell r="O2206">
            <v>31</v>
          </cell>
        </row>
        <row r="2207">
          <cell r="A2207" t="str">
            <v>LIVEUP</v>
          </cell>
          <cell r="B2207" t="str">
            <v>LS2021</v>
          </cell>
          <cell r="C2207">
            <v>1597</v>
          </cell>
          <cell r="D2207" t="str">
            <v xml:space="preserve">Halteres Caoutchouc Hexagonales 32,5Kg </v>
          </cell>
          <cell r="E2207" t="str">
            <v>Rubber Coated Hex Dumbbell</v>
          </cell>
          <cell r="F2207" t="str">
            <v xml:space="preserve">    32.5KG</v>
          </cell>
          <cell r="H2207" t="str">
            <v>PIECE</v>
          </cell>
          <cell r="I2207">
            <v>35.75</v>
          </cell>
          <cell r="J2207">
            <v>0</v>
          </cell>
          <cell r="K2207">
            <v>0</v>
          </cell>
          <cell r="L2207">
            <v>0</v>
          </cell>
          <cell r="M2207" t="str">
            <v>LF</v>
          </cell>
          <cell r="N2207">
            <v>2.06666E-2</v>
          </cell>
          <cell r="O2207">
            <v>34</v>
          </cell>
        </row>
        <row r="2208">
          <cell r="A2208" t="str">
            <v>LIVEUP</v>
          </cell>
          <cell r="B2208" t="str">
            <v>LS2021</v>
          </cell>
          <cell r="C2208">
            <v>1598</v>
          </cell>
          <cell r="D2208" t="str">
            <v xml:space="preserve">HALTERES CAOUTCHOUC HEXAGONALES 35KG </v>
          </cell>
          <cell r="E2208" t="str">
            <v>HEXAGONAL RUBBER DUMBBELL 35KG</v>
          </cell>
          <cell r="F2208">
            <v>35</v>
          </cell>
          <cell r="H2208" t="str">
            <v>PIECE</v>
          </cell>
          <cell r="I2208">
            <v>38.5</v>
          </cell>
          <cell r="J2208">
            <v>0</v>
          </cell>
          <cell r="K2208">
            <v>0</v>
          </cell>
          <cell r="L2208">
            <v>0</v>
          </cell>
          <cell r="M2208" t="str">
            <v>LF</v>
          </cell>
          <cell r="N2208">
            <v>0</v>
          </cell>
          <cell r="O2208">
            <v>0</v>
          </cell>
        </row>
        <row r="2209">
          <cell r="A2209" t="str">
            <v>LIVEUP</v>
          </cell>
          <cell r="B2209" t="str">
            <v>LS2021</v>
          </cell>
          <cell r="C2209">
            <v>2484</v>
          </cell>
          <cell r="D2209" t="str">
            <v xml:space="preserve">Halteres Caoutchouc Hexagonales 37,5Kg </v>
          </cell>
          <cell r="E2209" t="str">
            <v>Rubber Coated Hex Dumbbell</v>
          </cell>
          <cell r="F2209" t="str">
            <v xml:space="preserve">    37.5KG</v>
          </cell>
          <cell r="H2209" t="str">
            <v>PIECE</v>
          </cell>
          <cell r="I2209">
            <v>41.25</v>
          </cell>
          <cell r="J2209">
            <v>0</v>
          </cell>
          <cell r="K2209">
            <v>0</v>
          </cell>
          <cell r="L2209">
            <v>0</v>
          </cell>
          <cell r="M2209" t="str">
            <v>LF</v>
          </cell>
          <cell r="N2209">
            <v>2.365040322580645E-2</v>
          </cell>
          <cell r="O2209">
            <v>38.799999999999997</v>
          </cell>
        </row>
        <row r="2210">
          <cell r="A2210" t="str">
            <v>LIVEUP</v>
          </cell>
          <cell r="B2210" t="str">
            <v>LS2021</v>
          </cell>
          <cell r="C2210">
            <v>2068</v>
          </cell>
          <cell r="D2210" t="str">
            <v xml:space="preserve">Halteres Caoutchouc Hexagonales 40Kg </v>
          </cell>
          <cell r="E2210" t="str">
            <v>Rubber Coated Hex Dumbbell</v>
          </cell>
          <cell r="F2210" t="str">
            <v xml:space="preserve">    40KG</v>
          </cell>
          <cell r="H2210" t="str">
            <v>PIECE</v>
          </cell>
          <cell r="I2210">
            <v>44</v>
          </cell>
          <cell r="J2210">
            <v>0</v>
          </cell>
          <cell r="K2210">
            <v>0</v>
          </cell>
          <cell r="L2210">
            <v>0</v>
          </cell>
          <cell r="M2210" t="str">
            <v>LF</v>
          </cell>
          <cell r="N2210">
            <v>2.5227096774193547E-2</v>
          </cell>
          <cell r="O2210">
            <v>41.4</v>
          </cell>
        </row>
        <row r="2211">
          <cell r="A2211" t="str">
            <v>LIVEUP</v>
          </cell>
          <cell r="B2211" t="str">
            <v>LS2021</v>
          </cell>
          <cell r="C2211">
            <v>2485</v>
          </cell>
          <cell r="D2211" t="str">
            <v xml:space="preserve">Halteres Caoutchouc Hexagonales 42,5Kg </v>
          </cell>
          <cell r="E2211" t="str">
            <v>Rubber Coated Hex Dumbbell</v>
          </cell>
          <cell r="F2211" t="str">
            <v xml:space="preserve">    42.5KG</v>
          </cell>
          <cell r="H2211" t="str">
            <v>PIECE</v>
          </cell>
          <cell r="I2211">
            <v>46.75</v>
          </cell>
          <cell r="J2211">
            <v>0</v>
          </cell>
          <cell r="K2211">
            <v>0</v>
          </cell>
          <cell r="L2211">
            <v>0</v>
          </cell>
          <cell r="M2211" t="str">
            <v>LF</v>
          </cell>
          <cell r="N2211">
            <v>2.9064516129032259E-2</v>
          </cell>
          <cell r="O2211">
            <v>43.87</v>
          </cell>
        </row>
        <row r="2212">
          <cell r="A2212" t="str">
            <v>LIVEUP</v>
          </cell>
          <cell r="B2212" t="str">
            <v>LS2021</v>
          </cell>
          <cell r="C2212">
            <v>2071</v>
          </cell>
          <cell r="D2212" t="str">
            <v xml:space="preserve">Halteres Caoutchouc Hexagonales 45Kg </v>
          </cell>
          <cell r="E2212" t="str">
            <v>Rubber Coated Hex Dumbbell</v>
          </cell>
          <cell r="F2212" t="str">
            <v xml:space="preserve">    45KG</v>
          </cell>
          <cell r="H2212" t="str">
            <v>PIECE</v>
          </cell>
          <cell r="I2212">
            <v>49.5</v>
          </cell>
          <cell r="J2212">
            <v>0</v>
          </cell>
          <cell r="K2212">
            <v>0</v>
          </cell>
          <cell r="L2212">
            <v>0</v>
          </cell>
          <cell r="M2212" t="str">
            <v>LF</v>
          </cell>
          <cell r="N2212">
            <v>3.6692307692307691E-2</v>
          </cell>
          <cell r="O2212">
            <v>46.5</v>
          </cell>
        </row>
        <row r="2213">
          <cell r="A2213" t="str">
            <v>LIVEUP</v>
          </cell>
          <cell r="B2213" t="str">
            <v>LS2021</v>
          </cell>
          <cell r="C2213">
            <v>2486</v>
          </cell>
          <cell r="D2213" t="str">
            <v xml:space="preserve">Halteres Caoutchouc Hexagonales 47,5Kg </v>
          </cell>
          <cell r="E2213" t="str">
            <v>Rubber Coated Hex Dumbbell</v>
          </cell>
          <cell r="F2213" t="str">
            <v xml:space="preserve">    47.5KG</v>
          </cell>
          <cell r="H2213" t="str">
            <v>PIECE</v>
          </cell>
          <cell r="I2213">
            <v>52.25</v>
          </cell>
          <cell r="J2213">
            <v>0</v>
          </cell>
          <cell r="K2213">
            <v>0</v>
          </cell>
          <cell r="L2213">
            <v>0</v>
          </cell>
          <cell r="M2213" t="str">
            <v>LF</v>
          </cell>
          <cell r="N2213">
            <v>3.8730769230769235E-2</v>
          </cell>
          <cell r="O2213">
            <v>48.870192307692314</v>
          </cell>
        </row>
        <row r="2214">
          <cell r="A2214" t="str">
            <v>LIVEUP</v>
          </cell>
          <cell r="B2214" t="str">
            <v>LS2021</v>
          </cell>
          <cell r="C2214">
            <v>2074</v>
          </cell>
          <cell r="D2214" t="str">
            <v xml:space="preserve">Halteres Caoutchouc Hexagonales 50Kg </v>
          </cell>
          <cell r="E2214" t="str">
            <v>Rubber Coated Hex Dumbbell</v>
          </cell>
          <cell r="F2214" t="str">
            <v xml:space="preserve">    50KG</v>
          </cell>
          <cell r="H2214" t="str">
            <v>PIECE</v>
          </cell>
          <cell r="I2214">
            <v>55</v>
          </cell>
          <cell r="J2214">
            <v>0</v>
          </cell>
          <cell r="K2214">
            <v>0</v>
          </cell>
          <cell r="L2214">
            <v>0</v>
          </cell>
          <cell r="M2214" t="str">
            <v>LF</v>
          </cell>
          <cell r="N2214">
            <v>4.0769230769230773E-2</v>
          </cell>
          <cell r="O2214">
            <v>52.2</v>
          </cell>
        </row>
        <row r="2215">
          <cell r="A2215" t="str">
            <v>LIVEUP</v>
          </cell>
          <cell r="B2215" t="str">
            <v>LS2001</v>
          </cell>
          <cell r="C2215">
            <v>2993</v>
          </cell>
          <cell r="D2215" t="str">
            <v>Halteres Vinyles Hexa 0,5Kg</v>
          </cell>
          <cell r="E2215" t="str">
            <v>Vinyl Dipping Dumbell</v>
          </cell>
          <cell r="F2215" t="str">
            <v xml:space="preserve">0.5kg </v>
          </cell>
          <cell r="H2215" t="str">
            <v>PAIRE</v>
          </cell>
          <cell r="I2215">
            <v>0.53</v>
          </cell>
          <cell r="J2215">
            <v>0</v>
          </cell>
          <cell r="K2215">
            <v>0</v>
          </cell>
          <cell r="L2215">
            <v>0</v>
          </cell>
          <cell r="M2215" t="str">
            <v>LF</v>
          </cell>
          <cell r="N2215">
            <v>1.3055555555555555E-3</v>
          </cell>
          <cell r="O2215">
            <v>0.52</v>
          </cell>
        </row>
        <row r="2216">
          <cell r="A2216" t="str">
            <v>LIVEUP</v>
          </cell>
          <cell r="B2216" t="str">
            <v>LS2001</v>
          </cell>
          <cell r="C2216">
            <v>1616</v>
          </cell>
          <cell r="D2216" t="str">
            <v>Halteres Vinyles Hexa 1Kg</v>
          </cell>
          <cell r="E2216" t="str">
            <v>Vinyl Dipping Dumbell</v>
          </cell>
          <cell r="F2216" t="str">
            <v xml:space="preserve">1kg </v>
          </cell>
          <cell r="H2216" t="str">
            <v>PAIRE</v>
          </cell>
          <cell r="I2216">
            <v>1.07</v>
          </cell>
          <cell r="J2216">
            <v>0</v>
          </cell>
          <cell r="K2216">
            <v>0</v>
          </cell>
          <cell r="L2216">
            <v>0</v>
          </cell>
          <cell r="M2216" t="str">
            <v>LF</v>
          </cell>
          <cell r="N2216">
            <v>1.1214953271028037E-3</v>
          </cell>
          <cell r="O2216">
            <v>1.0429999999999999</v>
          </cell>
        </row>
        <row r="2217">
          <cell r="A2217" t="str">
            <v>LIVEUP</v>
          </cell>
          <cell r="B2217" t="str">
            <v>LS2001</v>
          </cell>
          <cell r="C2217">
            <v>2994</v>
          </cell>
          <cell r="D2217" t="str">
            <v>Halteres Vinyles Hexa 2Kg</v>
          </cell>
          <cell r="E2217" t="str">
            <v>Vinyl Dipping Dumbell</v>
          </cell>
          <cell r="F2217" t="str">
            <v xml:space="preserve">2kg  </v>
          </cell>
          <cell r="H2217" t="str">
            <v>PAIRE</v>
          </cell>
          <cell r="I2217">
            <v>2.13</v>
          </cell>
          <cell r="J2217">
            <v>0</v>
          </cell>
          <cell r="K2217">
            <v>0</v>
          </cell>
          <cell r="L2217">
            <v>0</v>
          </cell>
          <cell r="M2217" t="str">
            <v>LF</v>
          </cell>
          <cell r="N2217">
            <v>1.8749999999999999E-3</v>
          </cell>
          <cell r="O2217">
            <v>2.09</v>
          </cell>
        </row>
        <row r="2218">
          <cell r="A2218" t="str">
            <v>LIVEUP</v>
          </cell>
          <cell r="B2218" t="str">
            <v>LS2001</v>
          </cell>
          <cell r="C2218">
            <v>2995</v>
          </cell>
          <cell r="D2218" t="str">
            <v>Halteres Vinyles Hexa 3Kg</v>
          </cell>
          <cell r="E2218" t="str">
            <v>Vinyl Dipping Dumbell</v>
          </cell>
          <cell r="F2218" t="str">
            <v xml:space="preserve">3kg  </v>
          </cell>
          <cell r="H2218" t="str">
            <v>PAIRE</v>
          </cell>
          <cell r="I2218">
            <v>3.2</v>
          </cell>
          <cell r="J2218">
            <v>0</v>
          </cell>
          <cell r="K2218">
            <v>0</v>
          </cell>
          <cell r="L2218">
            <v>0</v>
          </cell>
          <cell r="M2218" t="str">
            <v>LF</v>
          </cell>
          <cell r="N2218">
            <v>2.3636363636363638E-3</v>
          </cell>
          <cell r="O2218">
            <v>3.1212121212121211</v>
          </cell>
        </row>
        <row r="2219">
          <cell r="A2219" t="str">
            <v>LIVEUP</v>
          </cell>
          <cell r="B2219" t="str">
            <v>LS2265</v>
          </cell>
          <cell r="C2219">
            <v>2362</v>
          </cell>
          <cell r="D2219" t="str">
            <v>Hex Bar</v>
          </cell>
          <cell r="E2219" t="str">
            <v>Hex Bar-Chromed</v>
          </cell>
          <cell r="F2219" t="str">
            <v>ø28mm</v>
          </cell>
          <cell r="H2219" t="str">
            <v>PIECE</v>
          </cell>
          <cell r="I2219">
            <v>60</v>
          </cell>
          <cell r="J2219">
            <v>0</v>
          </cell>
          <cell r="K2219">
            <v>0</v>
          </cell>
          <cell r="L2219">
            <v>0</v>
          </cell>
          <cell r="M2219" t="str">
            <v>LF</v>
          </cell>
          <cell r="N2219">
            <v>0.12206186666666667</v>
          </cell>
          <cell r="O2219">
            <v>24</v>
          </cell>
        </row>
        <row r="2220">
          <cell r="A2220" t="str">
            <v>LIVEUP</v>
          </cell>
          <cell r="B2220" t="str">
            <v>LS2044</v>
          </cell>
          <cell r="C2220">
            <v>2969</v>
          </cell>
          <cell r="D2220" t="str">
            <v>Kettlebell 4Kg</v>
          </cell>
          <cell r="E2220" t="str">
            <v>Rubber Kettlebell Steel Handle</v>
          </cell>
          <cell r="F2220" t="str">
            <v xml:space="preserve">    4KG</v>
          </cell>
          <cell r="H2220" t="str">
            <v>PIECE</v>
          </cell>
          <cell r="I2220">
            <v>5.6</v>
          </cell>
          <cell r="J2220">
            <v>0</v>
          </cell>
          <cell r="K2220">
            <v>0</v>
          </cell>
          <cell r="L2220">
            <v>0</v>
          </cell>
          <cell r="M2220" t="str">
            <v>LF</v>
          </cell>
          <cell r="N2220">
            <v>4.526579439252337E-3</v>
          </cell>
          <cell r="O2220">
            <v>4.2803738317757007</v>
          </cell>
        </row>
        <row r="2221">
          <cell r="A2221" t="str">
            <v>LIVEUP</v>
          </cell>
          <cell r="B2221" t="str">
            <v>LS2044</v>
          </cell>
          <cell r="C2221">
            <v>2970</v>
          </cell>
          <cell r="D2221" t="str">
            <v>Kettlebell 6Kg</v>
          </cell>
          <cell r="E2221" t="str">
            <v>Rubber Kettlebell Steel Handle</v>
          </cell>
          <cell r="F2221" t="str">
            <v xml:space="preserve">    6KG</v>
          </cell>
          <cell r="H2221" t="str">
            <v>PIECE</v>
          </cell>
          <cell r="I2221">
            <v>8.4</v>
          </cell>
          <cell r="J2221">
            <v>0</v>
          </cell>
          <cell r="K2221">
            <v>0</v>
          </cell>
          <cell r="L2221">
            <v>0</v>
          </cell>
          <cell r="M2221" t="str">
            <v>LF</v>
          </cell>
          <cell r="N2221">
            <v>6.7898691588785046E-3</v>
          </cell>
          <cell r="O2221">
            <v>6.3</v>
          </cell>
        </row>
        <row r="2222">
          <cell r="A2222" t="str">
            <v>LIVEUP</v>
          </cell>
          <cell r="B2222" t="str">
            <v>LS2044</v>
          </cell>
          <cell r="C2222">
            <v>2971</v>
          </cell>
          <cell r="D2222" t="str">
            <v>Kettlebell 8Kg</v>
          </cell>
          <cell r="E2222" t="str">
            <v>Rubber Kettlebell Steel Handle</v>
          </cell>
          <cell r="F2222" t="str">
            <v xml:space="preserve">    8KG</v>
          </cell>
          <cell r="H2222" t="str">
            <v>PIECE</v>
          </cell>
          <cell r="I2222">
            <v>11.2</v>
          </cell>
          <cell r="J2222">
            <v>0</v>
          </cell>
          <cell r="K2222">
            <v>0</v>
          </cell>
          <cell r="L2222">
            <v>0</v>
          </cell>
          <cell r="M2222" t="str">
            <v>LF</v>
          </cell>
          <cell r="N2222">
            <v>9.0531588785046722E-3</v>
          </cell>
          <cell r="O2222">
            <v>8.4</v>
          </cell>
        </row>
        <row r="2223">
          <cell r="A2223" t="str">
            <v>LIVEUP</v>
          </cell>
          <cell r="B2223" t="str">
            <v>LS2044</v>
          </cell>
          <cell r="C2223">
            <v>2972</v>
          </cell>
          <cell r="D2223" t="str">
            <v>Kettlebell 10Kg</v>
          </cell>
          <cell r="E2223" t="str">
            <v>Rubber Kettlebell Steel Handle</v>
          </cell>
          <cell r="F2223" t="str">
            <v xml:space="preserve">    10KG</v>
          </cell>
          <cell r="H2223" t="str">
            <v>PIECE</v>
          </cell>
          <cell r="I2223">
            <v>14</v>
          </cell>
          <cell r="J2223">
            <v>0</v>
          </cell>
          <cell r="K2223">
            <v>0</v>
          </cell>
          <cell r="L2223">
            <v>0</v>
          </cell>
          <cell r="M2223" t="str">
            <v>LF</v>
          </cell>
          <cell r="N2223">
            <v>9.8249633251833758E-3</v>
          </cell>
          <cell r="O2223">
            <v>10.5</v>
          </cell>
        </row>
        <row r="2224">
          <cell r="A2224" t="str">
            <v>LIVEUP</v>
          </cell>
          <cell r="B2224" t="str">
            <v>LS2044</v>
          </cell>
          <cell r="C2224">
            <v>2973</v>
          </cell>
          <cell r="D2224" t="str">
            <v>Kettlebell 12Kg</v>
          </cell>
          <cell r="E2224" t="str">
            <v>Rubber Kettlebell Steel Handle</v>
          </cell>
          <cell r="F2224" t="str">
            <v xml:space="preserve">    12KG</v>
          </cell>
          <cell r="H2224" t="str">
            <v>PIECE</v>
          </cell>
          <cell r="I2224">
            <v>16.8</v>
          </cell>
          <cell r="J2224">
            <v>0</v>
          </cell>
          <cell r="K2224">
            <v>0</v>
          </cell>
          <cell r="L2224">
            <v>0</v>
          </cell>
          <cell r="M2224" t="str">
            <v>LF</v>
          </cell>
          <cell r="N2224">
            <v>1.178995599022005E-2</v>
          </cell>
          <cell r="O2224">
            <v>12.6</v>
          </cell>
        </row>
        <row r="2225">
          <cell r="A2225" t="str">
            <v>LIVEUP</v>
          </cell>
          <cell r="B2225" t="str">
            <v>LS2044</v>
          </cell>
          <cell r="C2225">
            <v>2974</v>
          </cell>
          <cell r="D2225" t="str">
            <v>Kettlebell 16Kg</v>
          </cell>
          <cell r="E2225" t="str">
            <v>Rubber Kettlebell Steel Handle</v>
          </cell>
          <cell r="F2225" t="str">
            <v xml:space="preserve">    16KG</v>
          </cell>
          <cell r="H2225" t="str">
            <v>PIECE</v>
          </cell>
          <cell r="I2225">
            <v>22.4</v>
          </cell>
          <cell r="J2225">
            <v>0</v>
          </cell>
          <cell r="K2225">
            <v>0</v>
          </cell>
          <cell r="L2225">
            <v>0</v>
          </cell>
          <cell r="M2225" t="str">
            <v>LF</v>
          </cell>
          <cell r="N2225">
            <v>1.5719941320293401E-2</v>
          </cell>
          <cell r="O2225">
            <v>16.7</v>
          </cell>
        </row>
        <row r="2226">
          <cell r="A2226" t="str">
            <v>LIVEUP</v>
          </cell>
          <cell r="B2226" t="str">
            <v>LS2044</v>
          </cell>
          <cell r="C2226">
            <v>2975</v>
          </cell>
          <cell r="D2226" t="str">
            <v>Kettlebell 20Kg</v>
          </cell>
          <cell r="E2226" t="str">
            <v>Rubber Kettlebell Steel Handle</v>
          </cell>
          <cell r="F2226" t="str">
            <v xml:space="preserve">    20KG</v>
          </cell>
          <cell r="H2226" t="str">
            <v>PIECE</v>
          </cell>
          <cell r="I2226">
            <v>28</v>
          </cell>
          <cell r="J2226">
            <v>0</v>
          </cell>
          <cell r="K2226">
            <v>0</v>
          </cell>
          <cell r="L2226">
            <v>0</v>
          </cell>
          <cell r="M2226" t="str">
            <v>LF</v>
          </cell>
          <cell r="N2226">
            <v>1.770026530612245E-2</v>
          </cell>
          <cell r="O2226">
            <v>20.7</v>
          </cell>
        </row>
        <row r="2227">
          <cell r="A2227" t="str">
            <v>LIVEUP</v>
          </cell>
          <cell r="B2227" t="str">
            <v>LS2044</v>
          </cell>
          <cell r="C2227">
            <v>2976</v>
          </cell>
          <cell r="D2227" t="str">
            <v>Kettlebell 24Kg</v>
          </cell>
          <cell r="E2227" t="str">
            <v>Rubber Kettlebell Steel Handle</v>
          </cell>
          <cell r="F2227" t="str">
            <v xml:space="preserve">    24KG</v>
          </cell>
          <cell r="H2227" t="str">
            <v>PIECE</v>
          </cell>
          <cell r="I2227">
            <v>33.6</v>
          </cell>
          <cell r="J2227">
            <v>0</v>
          </cell>
          <cell r="K2227">
            <v>0</v>
          </cell>
          <cell r="L2227">
            <v>0</v>
          </cell>
          <cell r="M2227" t="str">
            <v>LF</v>
          </cell>
          <cell r="N2227">
            <v>2.1240318367346939E-2</v>
          </cell>
          <cell r="O2227">
            <v>24.9</v>
          </cell>
        </row>
        <row r="2228">
          <cell r="A2228" t="str">
            <v>LIVEUP</v>
          </cell>
          <cell r="B2228" t="str">
            <v>LS2044</v>
          </cell>
          <cell r="C2228">
            <v>3529</v>
          </cell>
          <cell r="D2228" t="str">
            <v>KETTLEBELL 28KG</v>
          </cell>
          <cell r="E2228" t="str">
            <v>KETTLEBELL 28KG</v>
          </cell>
          <cell r="F2228">
            <v>0</v>
          </cell>
          <cell r="H2228" t="str">
            <v>PIECE</v>
          </cell>
          <cell r="I2228">
            <v>39.200000000000003</v>
          </cell>
          <cell r="J2228">
            <v>0</v>
          </cell>
          <cell r="K2228">
            <v>0</v>
          </cell>
          <cell r="L2228">
            <v>0</v>
          </cell>
          <cell r="M2228" t="str">
            <v>LF</v>
          </cell>
          <cell r="N2228">
            <v>2.0895323076923076E-2</v>
          </cell>
          <cell r="O2228">
            <v>29.076923076923077</v>
          </cell>
        </row>
        <row r="2229">
          <cell r="A2229" t="str">
            <v>LIVEUP</v>
          </cell>
          <cell r="B2229" t="str">
            <v>LS2044</v>
          </cell>
          <cell r="C2229">
            <v>3530</v>
          </cell>
          <cell r="D2229" t="str">
            <v>KETTLEBELL 32KG</v>
          </cell>
          <cell r="E2229" t="str">
            <v>KETTLEBELL 32KG</v>
          </cell>
          <cell r="F2229">
            <v>0</v>
          </cell>
          <cell r="H2229" t="str">
            <v>PIECE</v>
          </cell>
          <cell r="I2229">
            <v>44.8</v>
          </cell>
          <cell r="J2229">
            <v>0</v>
          </cell>
          <cell r="K2229">
            <v>0</v>
          </cell>
          <cell r="L2229">
            <v>0</v>
          </cell>
          <cell r="M2229" t="str">
            <v>LF</v>
          </cell>
          <cell r="N2229">
            <v>2.3880369230769232E-2</v>
          </cell>
          <cell r="O2229">
            <v>33.230769230769234</v>
          </cell>
        </row>
        <row r="2230">
          <cell r="A2230" t="str">
            <v>LIVEUP</v>
          </cell>
          <cell r="B2230" t="str">
            <v>LS2044</v>
          </cell>
          <cell r="C2230">
            <v>3531</v>
          </cell>
          <cell r="D2230" t="str">
            <v>KETTLEBELL 36KG</v>
          </cell>
          <cell r="E2230" t="str">
            <v>KETTLEBELL 36KG</v>
          </cell>
          <cell r="F2230">
            <v>0</v>
          </cell>
          <cell r="H2230" t="str">
            <v>PIECE</v>
          </cell>
          <cell r="I2230">
            <v>50.4</v>
          </cell>
          <cell r="J2230">
            <v>0</v>
          </cell>
          <cell r="K2230">
            <v>0</v>
          </cell>
          <cell r="L2230">
            <v>0</v>
          </cell>
          <cell r="M2230" t="str">
            <v>LF</v>
          </cell>
          <cell r="N2230">
            <v>2.7244800000000003E-2</v>
          </cell>
          <cell r="O2230">
            <v>37.411764705882355</v>
          </cell>
        </row>
        <row r="2231">
          <cell r="A2231" t="str">
            <v>LIVEUP</v>
          </cell>
          <cell r="B2231" t="str">
            <v>LS2044</v>
          </cell>
          <cell r="C2231">
            <v>3532</v>
          </cell>
          <cell r="D2231" t="str">
            <v>KETTLEBELL 40KG</v>
          </cell>
          <cell r="E2231" t="str">
            <v>KETTLEBELL 40KG</v>
          </cell>
          <cell r="F2231">
            <v>0</v>
          </cell>
          <cell r="H2231" t="str">
            <v>PIECE</v>
          </cell>
          <cell r="I2231">
            <v>56</v>
          </cell>
          <cell r="J2231">
            <v>0</v>
          </cell>
          <cell r="K2231">
            <v>0</v>
          </cell>
          <cell r="L2231">
            <v>0</v>
          </cell>
          <cell r="M2231" t="str">
            <v>LF</v>
          </cell>
          <cell r="N2231">
            <v>3.0272000000000004E-2</v>
          </cell>
          <cell r="O2231">
            <v>41.6</v>
          </cell>
        </row>
        <row r="2232">
          <cell r="A2232" t="str">
            <v>LIVEUP</v>
          </cell>
          <cell r="B2232" t="str">
            <v>LS2044</v>
          </cell>
          <cell r="C2232">
            <v>3533</v>
          </cell>
          <cell r="D2232" t="str">
            <v>KETTLEBELL 44KG</v>
          </cell>
          <cell r="E2232" t="str">
            <v>KETTLEBELL 44KG</v>
          </cell>
          <cell r="F2232">
            <v>0</v>
          </cell>
          <cell r="H2232" t="str">
            <v>PIECE</v>
          </cell>
          <cell r="I2232">
            <v>61.6</v>
          </cell>
          <cell r="J2232">
            <v>0</v>
          </cell>
          <cell r="K2232">
            <v>0</v>
          </cell>
          <cell r="L2232">
            <v>0</v>
          </cell>
          <cell r="M2232" t="str">
            <v>LF</v>
          </cell>
          <cell r="N2232">
            <v>3.3299200000000001E-2</v>
          </cell>
          <cell r="O2232">
            <v>45.725490196078432</v>
          </cell>
        </row>
        <row r="2233">
          <cell r="A2233" t="str">
            <v>LIVEUP</v>
          </cell>
          <cell r="B2233" t="str">
            <v>LS2044</v>
          </cell>
          <cell r="C2233">
            <v>3534</v>
          </cell>
          <cell r="D2233" t="str">
            <v>KETTLEBELL 48KG</v>
          </cell>
          <cell r="E2233" t="str">
            <v>KETTLEBELL 48KG</v>
          </cell>
          <cell r="F2233">
            <v>0</v>
          </cell>
          <cell r="H2233" t="str">
            <v>PIECE</v>
          </cell>
          <cell r="I2233">
            <v>67.2</v>
          </cell>
          <cell r="J2233">
            <v>0</v>
          </cell>
          <cell r="K2233">
            <v>0</v>
          </cell>
          <cell r="L2233">
            <v>0</v>
          </cell>
          <cell r="M2233" t="str">
            <v>LF</v>
          </cell>
          <cell r="N2233">
            <v>3.6326400000000002E-2</v>
          </cell>
          <cell r="O2233">
            <v>49.882352941176478</v>
          </cell>
        </row>
        <row r="2234">
          <cell r="A2234" t="str">
            <v>LIVEUP</v>
          </cell>
          <cell r="B2234" t="str">
            <v>LS2124</v>
          </cell>
          <cell r="C2234">
            <v>2312</v>
          </cell>
          <cell r="D2234" t="str">
            <v>KIT PUMP COULEUR 20KG</v>
          </cell>
          <cell r="E2234" t="str">
            <v>PUMP SET COLOR 20KG</v>
          </cell>
          <cell r="F2234">
            <v>0</v>
          </cell>
          <cell r="H2234" t="str">
            <v>Set</v>
          </cell>
          <cell r="I2234">
            <v>24.67</v>
          </cell>
          <cell r="J2234">
            <v>0</v>
          </cell>
          <cell r="K2234">
            <v>0</v>
          </cell>
          <cell r="L2234">
            <v>0</v>
          </cell>
          <cell r="M2234" t="str">
            <v>LF</v>
          </cell>
          <cell r="N2234">
            <v>1.7345796666666666E-2</v>
          </cell>
          <cell r="O2234">
            <v>21.26</v>
          </cell>
        </row>
        <row r="2235">
          <cell r="A2235" t="str">
            <v>LIVEUP</v>
          </cell>
          <cell r="B2235" t="str">
            <v>LS2124</v>
          </cell>
          <cell r="C2235">
            <v>3537</v>
          </cell>
          <cell r="D2235" t="str">
            <v>KIT PUMP NOIR 20KG</v>
          </cell>
          <cell r="E2235" t="str">
            <v>PUMP SET BLACK 20KG</v>
          </cell>
          <cell r="F2235">
            <v>0</v>
          </cell>
          <cell r="H2235" t="str">
            <v>Set</v>
          </cell>
          <cell r="I2235">
            <v>24.33</v>
          </cell>
          <cell r="J2235">
            <v>0</v>
          </cell>
          <cell r="K2235">
            <v>0</v>
          </cell>
          <cell r="L2235">
            <v>0</v>
          </cell>
          <cell r="M2235" t="str">
            <v>LF</v>
          </cell>
          <cell r="N2235">
            <v>1.7345796666666666E-2</v>
          </cell>
          <cell r="O2235">
            <v>21.26</v>
          </cell>
        </row>
        <row r="2236">
          <cell r="A2236" t="str">
            <v>LIVEUP</v>
          </cell>
          <cell r="B2236" t="str">
            <v>LS2124</v>
          </cell>
          <cell r="C2236">
            <v>2903</v>
          </cell>
          <cell r="D2236" t="str">
            <v>KIT PUMP COULEUR 8,5KG</v>
          </cell>
          <cell r="E2236" t="str">
            <v>PUMP SET COLOR 8,5KG</v>
          </cell>
          <cell r="F2236">
            <v>0</v>
          </cell>
          <cell r="H2236" t="str">
            <v>Set</v>
          </cell>
          <cell r="I2236">
            <v>10.48</v>
          </cell>
          <cell r="J2236">
            <v>0</v>
          </cell>
          <cell r="K2236">
            <v>0</v>
          </cell>
          <cell r="L2236">
            <v>0</v>
          </cell>
          <cell r="M2236" t="str">
            <v>LF</v>
          </cell>
          <cell r="N2236">
            <v>1.0864015714285713E-2</v>
          </cell>
          <cell r="O2236">
            <v>10.442857142857143</v>
          </cell>
        </row>
        <row r="2237">
          <cell r="A2237" t="str">
            <v>LIVEUP</v>
          </cell>
          <cell r="B2237" t="str">
            <v>LS3006F</v>
          </cell>
          <cell r="C2237">
            <v>1639</v>
          </cell>
          <cell r="D2237" t="str">
            <v>Medecine Ball 1Kg</v>
          </cell>
          <cell r="E2237" t="str">
            <v>Medecine Ball</v>
          </cell>
          <cell r="F2237" t="str">
            <v>1kg</v>
          </cell>
          <cell r="H2237" t="str">
            <v>PIECE</v>
          </cell>
          <cell r="I2237">
            <v>7.5</v>
          </cell>
          <cell r="J2237">
            <v>0</v>
          </cell>
          <cell r="K2237">
            <v>0</v>
          </cell>
          <cell r="L2237">
            <v>0</v>
          </cell>
          <cell r="M2237" t="str">
            <v>LF</v>
          </cell>
          <cell r="N2237">
            <v>8.3999999999999995E-3</v>
          </cell>
          <cell r="O2237">
            <v>1.5</v>
          </cell>
        </row>
        <row r="2238">
          <cell r="A2238" t="str">
            <v>LIVEUP</v>
          </cell>
          <cell r="B2238" t="str">
            <v>LS3006F</v>
          </cell>
          <cell r="C2238">
            <v>1640</v>
          </cell>
          <cell r="D2238" t="str">
            <v>Medecine Ball 2Kg</v>
          </cell>
          <cell r="E2238" t="str">
            <v>Medecine Ball</v>
          </cell>
          <cell r="F2238" t="str">
            <v>2Kgs</v>
          </cell>
          <cell r="H2238" t="str">
            <v>PIECE</v>
          </cell>
          <cell r="I2238">
            <v>8.75</v>
          </cell>
          <cell r="J2238">
            <v>0</v>
          </cell>
          <cell r="K2238">
            <v>0</v>
          </cell>
          <cell r="L2238">
            <v>0</v>
          </cell>
          <cell r="M2238" t="str">
            <v>LF</v>
          </cell>
          <cell r="N2238">
            <v>8.3999999999999995E-3</v>
          </cell>
          <cell r="O2238">
            <v>2.5</v>
          </cell>
        </row>
        <row r="2239">
          <cell r="A2239" t="str">
            <v>LIVEUP</v>
          </cell>
          <cell r="B2239" t="str">
            <v>LS3006F</v>
          </cell>
          <cell r="C2239">
            <v>1641</v>
          </cell>
          <cell r="D2239" t="str">
            <v>Medecine Ball 3Kg</v>
          </cell>
          <cell r="E2239" t="str">
            <v>Medecine Ball</v>
          </cell>
          <cell r="F2239" t="str">
            <v>3Kgs</v>
          </cell>
          <cell r="H2239" t="str">
            <v>PIECE</v>
          </cell>
          <cell r="I2239">
            <v>10.25</v>
          </cell>
          <cell r="J2239">
            <v>0</v>
          </cell>
          <cell r="K2239">
            <v>0</v>
          </cell>
          <cell r="L2239">
            <v>0</v>
          </cell>
          <cell r="M2239" t="str">
            <v>LF</v>
          </cell>
          <cell r="N2239">
            <v>1.44E-2</v>
          </cell>
          <cell r="O2239">
            <v>3.5</v>
          </cell>
        </row>
        <row r="2240">
          <cell r="A2240" t="str">
            <v>LIVEUP</v>
          </cell>
          <cell r="B2240" t="str">
            <v>LS3006F</v>
          </cell>
          <cell r="C2240">
            <v>1642</v>
          </cell>
          <cell r="D2240" t="str">
            <v>Medecine Ball 4Kg</v>
          </cell>
          <cell r="E2240" t="str">
            <v>Medecine Ball</v>
          </cell>
          <cell r="F2240" t="str">
            <v>4Kgs</v>
          </cell>
          <cell r="H2240" t="str">
            <v>PIECE</v>
          </cell>
          <cell r="I2240">
            <v>11.45</v>
          </cell>
          <cell r="J2240">
            <v>0</v>
          </cell>
          <cell r="K2240">
            <v>0</v>
          </cell>
          <cell r="L2240">
            <v>0</v>
          </cell>
          <cell r="M2240" t="str">
            <v>LF</v>
          </cell>
          <cell r="N2240">
            <v>1.44E-2</v>
          </cell>
          <cell r="O2240">
            <v>4.5</v>
          </cell>
        </row>
        <row r="2241">
          <cell r="A2241" t="str">
            <v>LIVEUP</v>
          </cell>
          <cell r="B2241" t="str">
            <v>LS3006F</v>
          </cell>
          <cell r="C2241">
            <v>1643</v>
          </cell>
          <cell r="D2241" t="str">
            <v>Medecine Ball 5Kg</v>
          </cell>
          <cell r="E2241" t="str">
            <v>Medecine Ball</v>
          </cell>
          <cell r="F2241" t="str">
            <v>5Kgs</v>
          </cell>
          <cell r="H2241" t="str">
            <v>PIECE</v>
          </cell>
          <cell r="I2241">
            <v>12.72</v>
          </cell>
          <cell r="J2241">
            <v>0</v>
          </cell>
          <cell r="K2241">
            <v>0</v>
          </cell>
          <cell r="L2241">
            <v>0</v>
          </cell>
          <cell r="M2241" t="str">
            <v>LF</v>
          </cell>
          <cell r="N2241">
            <v>1.44E-2</v>
          </cell>
          <cell r="O2241">
            <v>5.5</v>
          </cell>
        </row>
        <row r="2242">
          <cell r="A2242" t="str">
            <v>LIVEUP</v>
          </cell>
          <cell r="B2242" t="str">
            <v>LS3102B</v>
          </cell>
          <cell r="C2242">
            <v>0</v>
          </cell>
          <cell r="D2242" t="str">
            <v>Musclets</v>
          </cell>
          <cell r="E2242" t="str">
            <v>Hand Grip</v>
          </cell>
          <cell r="F2242">
            <v>0</v>
          </cell>
          <cell r="H2242" t="str">
            <v>PAIRE</v>
          </cell>
          <cell r="I2242">
            <v>1.02</v>
          </cell>
          <cell r="J2242">
            <v>0</v>
          </cell>
          <cell r="K2242">
            <v>0</v>
          </cell>
          <cell r="L2242">
            <v>0</v>
          </cell>
          <cell r="M2242" t="str">
            <v>LF</v>
          </cell>
          <cell r="N2242">
            <v>0</v>
          </cell>
          <cell r="O2242">
            <v>0</v>
          </cell>
        </row>
        <row r="2243">
          <cell r="A2243" t="str">
            <v>LIVEUP</v>
          </cell>
          <cell r="B2243" t="str">
            <v>LS3334</v>
          </cell>
          <cell r="C2243">
            <v>0</v>
          </cell>
          <cell r="D2243" t="str">
            <v>MUSCLETS HAND GRIP LIGHT</v>
          </cell>
          <cell r="E2243" t="str">
            <v>Adjustable hand grip</v>
          </cell>
          <cell r="F2243" t="str">
            <v>5-20kg adjustment</v>
          </cell>
          <cell r="H2243" t="str">
            <v>PIECE</v>
          </cell>
          <cell r="I2243">
            <v>1.65</v>
          </cell>
          <cell r="J2243">
            <v>0</v>
          </cell>
          <cell r="K2243">
            <v>0</v>
          </cell>
          <cell r="L2243">
            <v>0</v>
          </cell>
          <cell r="M2243" t="str">
            <v>LF</v>
          </cell>
          <cell r="N2243">
            <v>0</v>
          </cell>
          <cell r="O2243">
            <v>0</v>
          </cell>
        </row>
        <row r="2244">
          <cell r="A2244" t="str">
            <v>LIVEUP</v>
          </cell>
          <cell r="B2244" t="str">
            <v>LS3167B</v>
          </cell>
          <cell r="C2244">
            <v>1682</v>
          </cell>
          <cell r="D2244" t="str">
            <v>Pilates Ring</v>
          </cell>
          <cell r="E2244" t="str">
            <v>Toning Ring</v>
          </cell>
          <cell r="F2244">
            <v>0</v>
          </cell>
          <cell r="H2244" t="str">
            <v>PIECE</v>
          </cell>
          <cell r="I2244">
            <v>3.42</v>
          </cell>
          <cell r="J2244">
            <v>0</v>
          </cell>
          <cell r="K2244">
            <v>0</v>
          </cell>
          <cell r="L2244">
            <v>0</v>
          </cell>
          <cell r="M2244" t="str">
            <v>LF</v>
          </cell>
          <cell r="N2244">
            <v>1.0231199999999999E-2</v>
          </cell>
          <cell r="O2244">
            <v>0.65</v>
          </cell>
        </row>
        <row r="2245">
          <cell r="A2245" t="str">
            <v>LIVEUP</v>
          </cell>
          <cell r="B2245" t="str">
            <v>LS2231</v>
          </cell>
          <cell r="C2245">
            <v>1684</v>
          </cell>
          <cell r="D2245" t="str">
            <v xml:space="preserve">Pinces Metal Stop Disque </v>
          </cell>
          <cell r="E2245" t="str">
            <v>Olympic collar</v>
          </cell>
          <cell r="F2245" t="str">
            <v>headcard</v>
          </cell>
          <cell r="H2245" t="str">
            <v>PAIRE</v>
          </cell>
          <cell r="I2245">
            <v>0.28000000000000003</v>
          </cell>
          <cell r="J2245">
            <v>0</v>
          </cell>
          <cell r="K2245">
            <v>0</v>
          </cell>
          <cell r="L2245">
            <v>0</v>
          </cell>
          <cell r="M2245" t="str">
            <v>LF</v>
          </cell>
          <cell r="N2245">
            <v>5.8574380165289251E-4</v>
          </cell>
          <cell r="O2245">
            <v>0.18842975206611573</v>
          </cell>
        </row>
        <row r="2246">
          <cell r="A2246" t="str">
            <v>LIVEUP</v>
          </cell>
          <cell r="B2246" t="str">
            <v>LS3150</v>
          </cell>
          <cell r="C2246">
            <v>1436</v>
          </cell>
          <cell r="D2246" t="str">
            <v>Plateau De Freeman</v>
          </cell>
          <cell r="E2246" t="str">
            <v>Wooden Balance Board</v>
          </cell>
          <cell r="F2246">
            <v>0</v>
          </cell>
          <cell r="H2246" t="str">
            <v>PIECE</v>
          </cell>
          <cell r="I2246">
            <v>5.15</v>
          </cell>
          <cell r="J2246">
            <v>0</v>
          </cell>
          <cell r="K2246">
            <v>0</v>
          </cell>
          <cell r="L2246">
            <v>0</v>
          </cell>
          <cell r="M2246" t="str">
            <v>LF</v>
          </cell>
          <cell r="N2246">
            <v>1.66175E-2</v>
          </cell>
          <cell r="O2246">
            <v>1.6</v>
          </cell>
        </row>
        <row r="2247">
          <cell r="A2247" t="str">
            <v>LIVEUP</v>
          </cell>
          <cell r="B2247" t="str">
            <v>LS3672</v>
          </cell>
          <cell r="C2247" t="str">
            <v/>
          </cell>
          <cell r="D2247" t="str">
            <v>Plots De Vitesse</v>
          </cell>
          <cell r="E2247" t="str">
            <v>HALF CONES</v>
          </cell>
          <cell r="F2247" t="str">
            <v>2"</v>
          </cell>
          <cell r="H2247" t="str">
            <v>SET</v>
          </cell>
          <cell r="I2247">
            <v>3.41</v>
          </cell>
          <cell r="J2247">
            <v>0</v>
          </cell>
          <cell r="K2247">
            <v>0</v>
          </cell>
          <cell r="L2247">
            <v>0</v>
          </cell>
          <cell r="M2247" t="str">
            <v>LF</v>
          </cell>
          <cell r="N2247">
            <v>0</v>
          </cell>
          <cell r="O2247">
            <v>0</v>
          </cell>
        </row>
        <row r="2248">
          <cell r="A2248" t="str">
            <v>LIVEUP</v>
          </cell>
          <cell r="B2248" t="str">
            <v>LS3093</v>
          </cell>
          <cell r="C2248">
            <v>3691</v>
          </cell>
          <cell r="D2248" t="str">
            <v>Power Bag 5Kg</v>
          </cell>
          <cell r="E2248" t="str">
            <v>POWER BAG</v>
          </cell>
          <cell r="F2248" t="str">
            <v xml:space="preserve">5KG </v>
          </cell>
          <cell r="H2248" t="str">
            <v>PIECE</v>
          </cell>
          <cell r="I2248">
            <v>12.17</v>
          </cell>
          <cell r="J2248">
            <v>0</v>
          </cell>
          <cell r="K2248">
            <v>0</v>
          </cell>
          <cell r="L2248">
            <v>0</v>
          </cell>
          <cell r="M2248" t="str">
            <v>LF</v>
          </cell>
          <cell r="N2248">
            <v>3.3984E-2</v>
          </cell>
          <cell r="O2248">
            <v>6</v>
          </cell>
        </row>
        <row r="2249">
          <cell r="A2249" t="str">
            <v>LIVEUP</v>
          </cell>
          <cell r="B2249" t="str">
            <v>LS3093</v>
          </cell>
          <cell r="C2249">
            <v>3692</v>
          </cell>
          <cell r="D2249" t="str">
            <v>Power Bag 10Kg</v>
          </cell>
          <cell r="E2249" t="str">
            <v>POWER BAG</v>
          </cell>
          <cell r="F2249" t="str">
            <v>10KG</v>
          </cell>
          <cell r="H2249" t="str">
            <v>PIECE</v>
          </cell>
          <cell r="I2249">
            <v>12.67</v>
          </cell>
          <cell r="J2249">
            <v>0</v>
          </cell>
          <cell r="K2249">
            <v>0</v>
          </cell>
          <cell r="L2249">
            <v>0</v>
          </cell>
          <cell r="M2249" t="str">
            <v>LF</v>
          </cell>
          <cell r="N2249">
            <v>3.3984E-2</v>
          </cell>
          <cell r="O2249">
            <v>11</v>
          </cell>
        </row>
        <row r="2250">
          <cell r="A2250" t="str">
            <v>LIVEUP</v>
          </cell>
          <cell r="B2250" t="str">
            <v>LS3093</v>
          </cell>
          <cell r="C2250">
            <v>3693</v>
          </cell>
          <cell r="D2250" t="str">
            <v>Power Bag 15Kg</v>
          </cell>
          <cell r="E2250" t="str">
            <v>POWER BAG</v>
          </cell>
          <cell r="F2250" t="str">
            <v>15KG</v>
          </cell>
          <cell r="H2250" t="str">
            <v>PIECE</v>
          </cell>
          <cell r="I2250">
            <v>13.33</v>
          </cell>
          <cell r="J2250">
            <v>0</v>
          </cell>
          <cell r="K2250">
            <v>0</v>
          </cell>
          <cell r="L2250">
            <v>0</v>
          </cell>
          <cell r="M2250" t="str">
            <v>LF</v>
          </cell>
          <cell r="N2250">
            <v>3.3984E-2</v>
          </cell>
          <cell r="O2250">
            <v>16</v>
          </cell>
        </row>
        <row r="2251">
          <cell r="A2251" t="str">
            <v>LIVEUP</v>
          </cell>
          <cell r="B2251" t="str">
            <v>LS3093</v>
          </cell>
          <cell r="C2251">
            <v>3694</v>
          </cell>
          <cell r="D2251" t="str">
            <v>Power Bag 20Kg</v>
          </cell>
          <cell r="E2251" t="str">
            <v>POWER BAG</v>
          </cell>
          <cell r="F2251" t="str">
            <v>20KG</v>
          </cell>
          <cell r="H2251" t="str">
            <v>PIECE</v>
          </cell>
          <cell r="I2251">
            <v>14.33</v>
          </cell>
          <cell r="J2251">
            <v>0</v>
          </cell>
          <cell r="K2251">
            <v>0</v>
          </cell>
          <cell r="L2251">
            <v>0</v>
          </cell>
          <cell r="M2251" t="str">
            <v>LF</v>
          </cell>
          <cell r="N2251">
            <v>3.3984E-2</v>
          </cell>
          <cell r="O2251">
            <v>21</v>
          </cell>
        </row>
        <row r="2252">
          <cell r="A2252" t="str">
            <v>LIVEUP</v>
          </cell>
          <cell r="B2252" t="str">
            <v>LS3093</v>
          </cell>
          <cell r="C2252">
            <v>3695</v>
          </cell>
          <cell r="D2252" t="str">
            <v>Power Bag 25Kg</v>
          </cell>
          <cell r="E2252" t="str">
            <v>POWER BAG</v>
          </cell>
          <cell r="F2252" t="str">
            <v>25KG</v>
          </cell>
          <cell r="H2252" t="str">
            <v>PIECE</v>
          </cell>
          <cell r="I2252">
            <v>15.33</v>
          </cell>
          <cell r="J2252">
            <v>0</v>
          </cell>
          <cell r="K2252">
            <v>0</v>
          </cell>
          <cell r="L2252">
            <v>0</v>
          </cell>
          <cell r="M2252" t="str">
            <v>LF</v>
          </cell>
          <cell r="N2252">
            <v>3.3984E-2</v>
          </cell>
          <cell r="O2252">
            <v>26</v>
          </cell>
        </row>
        <row r="2253">
          <cell r="A2253" t="str">
            <v>LIVEUP</v>
          </cell>
          <cell r="B2253" t="str">
            <v>LS3308</v>
          </cell>
          <cell r="C2253">
            <v>1696</v>
          </cell>
          <cell r="D2253" t="str">
            <v>Press Ball</v>
          </cell>
          <cell r="E2253" t="str">
            <v>Rubber Sponge Ball</v>
          </cell>
          <cell r="F2253" t="str">
            <v>57mm</v>
          </cell>
          <cell r="H2253" t="str">
            <v>PIECE</v>
          </cell>
          <cell r="I2253">
            <v>1.38</v>
          </cell>
          <cell r="J2253">
            <v>0</v>
          </cell>
          <cell r="K2253">
            <v>0</v>
          </cell>
          <cell r="L2253">
            <v>0</v>
          </cell>
          <cell r="M2253" t="str">
            <v>LF</v>
          </cell>
          <cell r="N2253">
            <v>1.9255424000000001E-3</v>
          </cell>
          <cell r="O2253">
            <v>0.08</v>
          </cell>
        </row>
        <row r="2254">
          <cell r="A2254" t="str">
            <v>LIVEUP</v>
          </cell>
          <cell r="B2254" t="str">
            <v>LS3164C</v>
          </cell>
          <cell r="C2254">
            <v>0</v>
          </cell>
          <cell r="D2254" t="str">
            <v>PUSH UP 1</v>
          </cell>
          <cell r="E2254" t="str">
            <v>PUSH UP BAR 1</v>
          </cell>
          <cell r="F2254">
            <v>0</v>
          </cell>
          <cell r="H2254" t="str">
            <v>PAIRE</v>
          </cell>
          <cell r="I2254">
            <v>3.42</v>
          </cell>
          <cell r="J2254">
            <v>0</v>
          </cell>
          <cell r="K2254">
            <v>0</v>
          </cell>
          <cell r="L2254">
            <v>0</v>
          </cell>
          <cell r="M2254" t="str">
            <v>LF</v>
          </cell>
          <cell r="N2254">
            <v>0</v>
          </cell>
          <cell r="O2254">
            <v>0</v>
          </cell>
        </row>
        <row r="2255">
          <cell r="A2255" t="str">
            <v>LIVEUP</v>
          </cell>
          <cell r="B2255" t="str">
            <v>LS1909</v>
          </cell>
          <cell r="C2255">
            <v>2239</v>
          </cell>
          <cell r="D2255" t="str">
            <v>RACK HALTERES FITNESS ROULANT</v>
          </cell>
          <cell r="E2255" t="str">
            <v>RACK VINYL DIPPING DUMBBELL</v>
          </cell>
          <cell r="F2255">
            <v>0</v>
          </cell>
          <cell r="H2255" t="str">
            <v>PIECE</v>
          </cell>
          <cell r="I2255">
            <v>97.5</v>
          </cell>
          <cell r="J2255">
            <v>0</v>
          </cell>
          <cell r="K2255">
            <v>0</v>
          </cell>
          <cell r="L2255">
            <v>0</v>
          </cell>
          <cell r="M2255" t="str">
            <v>LF</v>
          </cell>
          <cell r="N2255">
            <v>3.5999999999999997E-2</v>
          </cell>
          <cell r="O2255">
            <v>28</v>
          </cell>
        </row>
        <row r="2256">
          <cell r="A2256" t="str">
            <v>LIVEUP</v>
          </cell>
          <cell r="B2256" t="str">
            <v>LS1980</v>
          </cell>
          <cell r="C2256">
            <v>2345</v>
          </cell>
          <cell r="D2256" t="str">
            <v>RACK MEDECIN BALL 5</v>
          </cell>
          <cell r="E2256" t="str">
            <v>RACK 5 MEDECINE BALL</v>
          </cell>
          <cell r="F2256">
            <v>0</v>
          </cell>
          <cell r="H2256" t="str">
            <v>PIECE</v>
          </cell>
          <cell r="I2256">
            <v>37.5</v>
          </cell>
          <cell r="J2256">
            <v>0</v>
          </cell>
          <cell r="K2256">
            <v>0</v>
          </cell>
          <cell r="L2256">
            <v>0</v>
          </cell>
          <cell r="M2256" t="str">
            <v>LF</v>
          </cell>
          <cell r="N2256">
            <v>0.150864</v>
          </cell>
          <cell r="O2256">
            <v>24</v>
          </cell>
        </row>
        <row r="2257">
          <cell r="A2257" t="str">
            <v>LIVEUP</v>
          </cell>
          <cell r="B2257" t="str">
            <v>LS3768C</v>
          </cell>
          <cell r="C2257">
            <v>3712</v>
          </cell>
          <cell r="D2257" t="str">
            <v>Rumble Roller</v>
          </cell>
          <cell r="E2257" t="str">
            <v>RUMBLE ROLLER</v>
          </cell>
          <cell r="F2257">
            <v>0</v>
          </cell>
          <cell r="H2257" t="str">
            <v>PIECE</v>
          </cell>
          <cell r="I2257">
            <v>6.48</v>
          </cell>
          <cell r="J2257">
            <v>0</v>
          </cell>
          <cell r="K2257">
            <v>0</v>
          </cell>
          <cell r="L2257">
            <v>0</v>
          </cell>
          <cell r="M2257" t="str">
            <v>LF</v>
          </cell>
          <cell r="N2257">
            <v>9.4847999999999998E-3</v>
          </cell>
          <cell r="O2257">
            <v>0.85</v>
          </cell>
        </row>
        <row r="2258">
          <cell r="A2258" t="str">
            <v>LIVEUP</v>
          </cell>
          <cell r="B2258" t="str">
            <v>LS3098</v>
          </cell>
          <cell r="C2258">
            <v>1945</v>
          </cell>
          <cell r="D2258" t="str">
            <v>Sac de Frappe</v>
          </cell>
          <cell r="E2258" t="str">
            <v>Foam Plyo Box Set</v>
          </cell>
          <cell r="F2258" t="str">
            <v>LogoCompris</v>
          </cell>
          <cell r="H2258" t="str">
            <v>PIECE</v>
          </cell>
          <cell r="I2258">
            <v>94.83</v>
          </cell>
          <cell r="J2258">
            <v>0</v>
          </cell>
          <cell r="K2258">
            <v>0</v>
          </cell>
          <cell r="L2258">
            <v>0</v>
          </cell>
          <cell r="M2258" t="str">
            <v>LF</v>
          </cell>
          <cell r="N2258">
            <v>0</v>
          </cell>
          <cell r="O2258">
            <v>0</v>
          </cell>
        </row>
        <row r="2259">
          <cell r="A2259" t="str">
            <v>LIVEUP</v>
          </cell>
          <cell r="B2259" t="str">
            <v>LS3004</v>
          </cell>
          <cell r="C2259">
            <v>3738</v>
          </cell>
          <cell r="D2259" t="str">
            <v>Slamball 4Kg</v>
          </cell>
          <cell r="E2259" t="str">
            <v>Slam Ball</v>
          </cell>
          <cell r="F2259" t="str">
            <v>4kg</v>
          </cell>
          <cell r="H2259" t="str">
            <v>PIECE</v>
          </cell>
          <cell r="I2259">
            <v>3.83</v>
          </cell>
          <cell r="J2259">
            <v>0</v>
          </cell>
          <cell r="K2259">
            <v>0</v>
          </cell>
          <cell r="L2259">
            <v>0</v>
          </cell>
          <cell r="M2259" t="str">
            <v>LF</v>
          </cell>
          <cell r="N2259">
            <v>1.2167000000000001E-2</v>
          </cell>
          <cell r="O2259">
            <v>4.5</v>
          </cell>
        </row>
        <row r="2260">
          <cell r="A2260" t="str">
            <v>LIVEUP</v>
          </cell>
          <cell r="B2260" t="str">
            <v>LS3004</v>
          </cell>
          <cell r="C2260">
            <v>3739</v>
          </cell>
          <cell r="D2260" t="str">
            <v>Slamball 6Kg</v>
          </cell>
          <cell r="E2260" t="str">
            <v>Slam Ball</v>
          </cell>
          <cell r="F2260" t="str">
            <v>6kg</v>
          </cell>
          <cell r="H2260" t="str">
            <v>PIECE</v>
          </cell>
          <cell r="I2260">
            <v>4.67</v>
          </cell>
          <cell r="J2260">
            <v>0</v>
          </cell>
          <cell r="K2260">
            <v>0</v>
          </cell>
          <cell r="L2260">
            <v>0</v>
          </cell>
          <cell r="M2260" t="str">
            <v>LF</v>
          </cell>
          <cell r="N2260">
            <v>1.2167000000000001E-2</v>
          </cell>
          <cell r="O2260">
            <v>6.5</v>
          </cell>
        </row>
        <row r="2261">
          <cell r="A2261" t="str">
            <v>LIVEUP</v>
          </cell>
          <cell r="B2261" t="str">
            <v>LS3004</v>
          </cell>
          <cell r="C2261">
            <v>3740</v>
          </cell>
          <cell r="D2261" t="str">
            <v>Slamball 8Kg</v>
          </cell>
          <cell r="E2261" t="str">
            <v>Slam Ball</v>
          </cell>
          <cell r="F2261" t="str">
            <v>8kg</v>
          </cell>
          <cell r="H2261" t="str">
            <v>PIECE</v>
          </cell>
          <cell r="I2261">
            <v>5.83</v>
          </cell>
          <cell r="J2261">
            <v>0</v>
          </cell>
          <cell r="K2261">
            <v>0</v>
          </cell>
          <cell r="L2261">
            <v>0</v>
          </cell>
          <cell r="M2261" t="str">
            <v>LF</v>
          </cell>
          <cell r="N2261">
            <v>1.2167000000000001E-2</v>
          </cell>
          <cell r="O2261">
            <v>8.5</v>
          </cell>
        </row>
        <row r="2262">
          <cell r="A2262" t="str">
            <v>LIVEUP</v>
          </cell>
          <cell r="B2262" t="str">
            <v>LS3004</v>
          </cell>
          <cell r="C2262">
            <v>3741</v>
          </cell>
          <cell r="D2262" t="str">
            <v>Slamball 10Kg</v>
          </cell>
          <cell r="E2262" t="str">
            <v>Slam Ball</v>
          </cell>
          <cell r="F2262" t="str">
            <v>10kg</v>
          </cell>
          <cell r="H2262" t="str">
            <v>PIECE</v>
          </cell>
          <cell r="I2262">
            <v>7.33</v>
          </cell>
          <cell r="J2262">
            <v>0</v>
          </cell>
          <cell r="K2262">
            <v>0</v>
          </cell>
          <cell r="L2262">
            <v>0</v>
          </cell>
          <cell r="M2262" t="str">
            <v>LF</v>
          </cell>
          <cell r="N2262">
            <v>1.2167000000000001E-2</v>
          </cell>
          <cell r="O2262">
            <v>10.5</v>
          </cell>
        </row>
        <row r="2263">
          <cell r="A2263" t="str">
            <v>LIVEUP</v>
          </cell>
          <cell r="B2263" t="str">
            <v>LS3004</v>
          </cell>
          <cell r="C2263">
            <v>3742</v>
          </cell>
          <cell r="D2263" t="str">
            <v>Slamball 15Kg</v>
          </cell>
          <cell r="E2263" t="str">
            <v>Slam Ball</v>
          </cell>
          <cell r="F2263" t="str">
            <v>15kg</v>
          </cell>
          <cell r="H2263" t="str">
            <v>PIECE</v>
          </cell>
          <cell r="I2263">
            <v>11.17</v>
          </cell>
          <cell r="J2263">
            <v>0</v>
          </cell>
          <cell r="K2263">
            <v>0</v>
          </cell>
          <cell r="L2263">
            <v>0</v>
          </cell>
          <cell r="M2263" t="str">
            <v>LF</v>
          </cell>
          <cell r="N2263">
            <v>1.2167000000000001E-2</v>
          </cell>
          <cell r="O2263">
            <v>15.5</v>
          </cell>
        </row>
        <row r="2264">
          <cell r="A2264" t="str">
            <v>LIVEUP</v>
          </cell>
          <cell r="B2264" t="str">
            <v>LS3310</v>
          </cell>
          <cell r="C2264">
            <v>0</v>
          </cell>
          <cell r="D2264" t="str">
            <v>SQUEEZE BALLS Extra strong</v>
          </cell>
          <cell r="E2264" t="str">
            <v xml:space="preserve">SOFT POWER BALL </v>
          </cell>
          <cell r="F2264" t="str">
            <v>4.5*6.5cm</v>
          </cell>
          <cell r="H2264" t="str">
            <v>PIECE</v>
          </cell>
          <cell r="I2264">
            <v>0.75</v>
          </cell>
          <cell r="J2264">
            <v>0</v>
          </cell>
          <cell r="K2264">
            <v>0</v>
          </cell>
          <cell r="L2264">
            <v>0</v>
          </cell>
          <cell r="M2264" t="str">
            <v>LF</v>
          </cell>
          <cell r="N2264">
            <v>0</v>
          </cell>
          <cell r="O2264">
            <v>0</v>
          </cell>
        </row>
        <row r="2265">
          <cell r="A2265" t="str">
            <v>LIVEUP</v>
          </cell>
          <cell r="B2265" t="str">
            <v>LS3168D</v>
          </cell>
          <cell r="C2265">
            <v>1738</v>
          </cell>
          <cell r="D2265" t="str">
            <v>Step Aerobic</v>
          </cell>
          <cell r="E2265" t="str">
            <v>Aerobic Step</v>
          </cell>
          <cell r="F2265">
            <v>0</v>
          </cell>
          <cell r="H2265" t="str">
            <v>PIECE</v>
          </cell>
          <cell r="I2265">
            <v>14.17</v>
          </cell>
          <cell r="J2265">
            <v>0</v>
          </cell>
          <cell r="K2265">
            <v>0</v>
          </cell>
          <cell r="L2265">
            <v>0</v>
          </cell>
          <cell r="M2265" t="str">
            <v>LF</v>
          </cell>
          <cell r="N2265">
            <v>6.5600000000000006E-2</v>
          </cell>
          <cell r="O2265">
            <v>9</v>
          </cell>
        </row>
        <row r="2266">
          <cell r="A2266" t="str">
            <v>LIVEUP</v>
          </cell>
          <cell r="B2266" t="str">
            <v>LS3168E</v>
          </cell>
          <cell r="C2266">
            <v>2310</v>
          </cell>
          <cell r="D2266" t="str">
            <v>STEP AEROBIC AVEC PLOTS</v>
          </cell>
          <cell r="E2266" t="str">
            <v>Aerobic step</v>
          </cell>
          <cell r="F2266" t="str">
            <v>with plots</v>
          </cell>
          <cell r="H2266" t="str">
            <v>PIECE</v>
          </cell>
          <cell r="I2266">
            <v>23.33</v>
          </cell>
          <cell r="J2266">
            <v>0</v>
          </cell>
          <cell r="K2266">
            <v>0</v>
          </cell>
          <cell r="L2266">
            <v>0</v>
          </cell>
          <cell r="M2266" t="str">
            <v>LF</v>
          </cell>
          <cell r="N2266">
            <v>9.7902000000000003E-2</v>
          </cell>
          <cell r="O2266">
            <v>10</v>
          </cell>
        </row>
        <row r="2267">
          <cell r="A2267" t="str">
            <v>LIVEUP</v>
          </cell>
          <cell r="B2267" t="str">
            <v>LS3168B</v>
          </cell>
          <cell r="C2267">
            <v>0</v>
          </cell>
          <cell r="D2267" t="str">
            <v xml:space="preserve">Step Club </v>
          </cell>
          <cell r="E2267" t="str">
            <v>Aerobic Step</v>
          </cell>
          <cell r="F2267">
            <v>0</v>
          </cell>
          <cell r="H2267" t="str">
            <v>PIECE</v>
          </cell>
          <cell r="I2267">
            <v>8.83</v>
          </cell>
          <cell r="J2267">
            <v>0</v>
          </cell>
          <cell r="K2267">
            <v>0</v>
          </cell>
          <cell r="L2267">
            <v>0</v>
          </cell>
          <cell r="M2267" t="str">
            <v>LF</v>
          </cell>
          <cell r="N2267">
            <v>0</v>
          </cell>
          <cell r="O2267">
            <v>0</v>
          </cell>
        </row>
        <row r="2268">
          <cell r="A2268" t="str">
            <v>LIVEUP</v>
          </cell>
          <cell r="B2268" t="str">
            <v>LS3659A</v>
          </cell>
          <cell r="C2268">
            <v>3559</v>
          </cell>
          <cell r="D2268" t="str">
            <v>Suspension Trainer</v>
          </cell>
          <cell r="E2268" t="str">
            <v>SUSPENSION SYSTEM</v>
          </cell>
          <cell r="F2268" t="str">
            <v>Color:Black&amp;Yellow</v>
          </cell>
          <cell r="H2268" t="str">
            <v>Set</v>
          </cell>
          <cell r="I2268">
            <v>9.58</v>
          </cell>
          <cell r="J2268">
            <v>0</v>
          </cell>
          <cell r="K2268">
            <v>0</v>
          </cell>
          <cell r="L2268">
            <v>0</v>
          </cell>
          <cell r="M2268" t="str">
            <v>LF</v>
          </cell>
          <cell r="N2268">
            <v>5.1000000000000004E-3</v>
          </cell>
          <cell r="O2268">
            <v>1.2</v>
          </cell>
        </row>
        <row r="2269">
          <cell r="A2269" t="str">
            <v>LIVEUP</v>
          </cell>
          <cell r="B2269" t="str">
            <v>LS3257</v>
          </cell>
          <cell r="C2269">
            <v>0</v>
          </cell>
          <cell r="D2269" t="str">
            <v>TAPIS NBR</v>
          </cell>
          <cell r="E2269" t="str">
            <v>NBR Yoga Mat</v>
          </cell>
          <cell r="F2269" t="str">
            <v>180*60*1.2cm</v>
          </cell>
          <cell r="H2269" t="str">
            <v>PIECE</v>
          </cell>
          <cell r="I2269">
            <v>3.67</v>
          </cell>
          <cell r="J2269">
            <v>0</v>
          </cell>
          <cell r="K2269">
            <v>0</v>
          </cell>
          <cell r="L2269">
            <v>0</v>
          </cell>
          <cell r="M2269" t="str">
            <v>LF</v>
          </cell>
          <cell r="N2269">
            <v>0</v>
          </cell>
          <cell r="O2269">
            <v>0</v>
          </cell>
        </row>
        <row r="2270">
          <cell r="A2270" t="str">
            <v>LIVEUP</v>
          </cell>
          <cell r="B2270" t="str">
            <v>LS3660</v>
          </cell>
          <cell r="C2270">
            <v>1544</v>
          </cell>
          <cell r="D2270" t="str">
            <v>Elastiband</v>
          </cell>
          <cell r="E2270" t="str">
            <v>ElasticBand</v>
          </cell>
          <cell r="F2270">
            <v>0</v>
          </cell>
          <cell r="H2270" t="str">
            <v>PIECE</v>
          </cell>
          <cell r="I2270">
            <v>1.22</v>
          </cell>
          <cell r="J2270">
            <v>0</v>
          </cell>
          <cell r="K2270">
            <v>0</v>
          </cell>
          <cell r="L2270">
            <v>0</v>
          </cell>
          <cell r="M2270" t="str">
            <v>LF</v>
          </cell>
          <cell r="N2270">
            <v>3.636E-4</v>
          </cell>
          <cell r="O2270">
            <v>0.2</v>
          </cell>
        </row>
        <row r="2271">
          <cell r="A2271" t="str">
            <v>LIVEUP</v>
          </cell>
          <cell r="B2271" t="str">
            <v>LS3115</v>
          </cell>
          <cell r="C2271">
            <v>1492</v>
          </cell>
          <cell r="D2271" t="str">
            <v>Corde À Sauter</v>
          </cell>
          <cell r="E2271" t="str">
            <v>Speed rope</v>
          </cell>
          <cell r="F2271">
            <v>0</v>
          </cell>
          <cell r="H2271" t="str">
            <v>PIECE</v>
          </cell>
          <cell r="I2271">
            <v>0.53</v>
          </cell>
          <cell r="J2271">
            <v>0</v>
          </cell>
          <cell r="K2271">
            <v>0</v>
          </cell>
          <cell r="L2271">
            <v>0</v>
          </cell>
          <cell r="M2271" t="str">
            <v>LF</v>
          </cell>
          <cell r="N2271">
            <v>7.1049999999999998E-4</v>
          </cell>
          <cell r="O2271">
            <v>0.16800000000000001</v>
          </cell>
        </row>
        <row r="2272">
          <cell r="A2272" t="str">
            <v>LIVEUP</v>
          </cell>
          <cell r="B2272" t="str">
            <v>LS3164F</v>
          </cell>
          <cell r="C2272">
            <v>2584</v>
          </cell>
          <cell r="D2272" t="str">
            <v>Push Up Bar 2</v>
          </cell>
          <cell r="E2272" t="str">
            <v>PUSH UP Stand</v>
          </cell>
          <cell r="F2272">
            <v>0</v>
          </cell>
          <cell r="H2272" t="str">
            <v>PAIRE</v>
          </cell>
          <cell r="I2272">
            <v>3.48</v>
          </cell>
          <cell r="J2272">
            <v>0</v>
          </cell>
          <cell r="K2272">
            <v>0</v>
          </cell>
          <cell r="L2272">
            <v>0</v>
          </cell>
          <cell r="M2272" t="str">
            <v>LF</v>
          </cell>
          <cell r="N2272">
            <v>4.9632000000000001E-3</v>
          </cell>
          <cell r="O2272">
            <v>0.95</v>
          </cell>
        </row>
        <row r="2273">
          <cell r="A2273" t="str">
            <v>LIVEUP</v>
          </cell>
          <cell r="B2273" t="str">
            <v>LS3049</v>
          </cell>
          <cell r="C2273">
            <v>0</v>
          </cell>
          <cell r="D2273" t="str">
            <v>BANDES LESTÉES GEV 2x0,5</v>
          </cell>
          <cell r="E2273" t="str">
            <v>Ankle weight 0.5pr</v>
          </cell>
          <cell r="F2273">
            <v>0</v>
          </cell>
          <cell r="H2273" t="str">
            <v>PAIRE</v>
          </cell>
          <cell r="I2273">
            <v>2.4300000000000002</v>
          </cell>
          <cell r="J2273">
            <v>0</v>
          </cell>
          <cell r="K2273">
            <v>0</v>
          </cell>
          <cell r="L2273">
            <v>0</v>
          </cell>
          <cell r="M2273" t="str">
            <v>LF</v>
          </cell>
          <cell r="N2273">
            <v>0</v>
          </cell>
          <cell r="O2273">
            <v>0</v>
          </cell>
        </row>
        <row r="2274">
          <cell r="A2274" t="str">
            <v>LIVEUP</v>
          </cell>
          <cell r="B2274" t="str">
            <v>LS3029</v>
          </cell>
          <cell r="C2274">
            <v>0</v>
          </cell>
          <cell r="D2274" t="str">
            <v>BANDES LESTÉES GEV 2x1</v>
          </cell>
          <cell r="E2274" t="str">
            <v>Ankle weight 1.0kg pr</v>
          </cell>
          <cell r="F2274">
            <v>0</v>
          </cell>
          <cell r="H2274" t="str">
            <v>PAIRE</v>
          </cell>
          <cell r="I2274">
            <v>3.52</v>
          </cell>
          <cell r="J2274">
            <v>0</v>
          </cell>
          <cell r="K2274">
            <v>0</v>
          </cell>
          <cell r="L2274">
            <v>0</v>
          </cell>
          <cell r="M2274" t="str">
            <v>LF</v>
          </cell>
          <cell r="N2274">
            <v>0</v>
          </cell>
          <cell r="O2274">
            <v>0</v>
          </cell>
        </row>
        <row r="2275">
          <cell r="A2275" t="str">
            <v>LIVEUP</v>
          </cell>
          <cell r="B2275" t="str">
            <v>LS1921</v>
          </cell>
          <cell r="C2275">
            <v>1697</v>
          </cell>
          <cell r="D2275" t="str">
            <v>RACK 10 KITS PUMP</v>
          </cell>
          <cell r="E2275" t="str">
            <v>Barbell Rack</v>
          </cell>
          <cell r="F2275">
            <v>0</v>
          </cell>
          <cell r="H2275" t="str">
            <v>PIECE</v>
          </cell>
          <cell r="I2275">
            <v>68.33</v>
          </cell>
          <cell r="J2275">
            <v>0</v>
          </cell>
          <cell r="K2275">
            <v>0</v>
          </cell>
          <cell r="L2275">
            <v>0</v>
          </cell>
          <cell r="M2275" t="str">
            <v>LF</v>
          </cell>
          <cell r="N2275">
            <v>0.11304</v>
          </cell>
          <cell r="O2275">
            <v>21.3</v>
          </cell>
        </row>
        <row r="2276">
          <cell r="A2276" t="str">
            <v>LIVEUP</v>
          </cell>
          <cell r="B2276" t="str">
            <v>LS1922</v>
          </cell>
          <cell r="C2276" t="str">
            <v/>
          </cell>
          <cell r="D2276" t="str">
            <v>RACK DISQUES &amp; BARRES</v>
          </cell>
          <cell r="E2276" t="str">
            <v>RACK FOR BARBELL AND PLATE</v>
          </cell>
          <cell r="F2276">
            <v>0</v>
          </cell>
          <cell r="H2276" t="str">
            <v>PIECE</v>
          </cell>
          <cell r="I2276">
            <v>36.67</v>
          </cell>
          <cell r="J2276">
            <v>0</v>
          </cell>
          <cell r="K2276">
            <v>0</v>
          </cell>
          <cell r="L2276">
            <v>0</v>
          </cell>
          <cell r="M2276" t="str">
            <v>LF</v>
          </cell>
          <cell r="N2276">
            <v>0</v>
          </cell>
          <cell r="O2276">
            <v>0</v>
          </cell>
        </row>
        <row r="2277">
          <cell r="A2277" t="str">
            <v>LIVEUP</v>
          </cell>
          <cell r="B2277" t="str">
            <v>LS1923</v>
          </cell>
          <cell r="C2277">
            <v>0</v>
          </cell>
          <cell r="D2277" t="str">
            <v>Rack 20 Kit pump</v>
          </cell>
          <cell r="E2277" t="str">
            <v>Barbell Rack</v>
          </cell>
          <cell r="F2277" t="str">
            <v>modèle sv</v>
          </cell>
          <cell r="H2277" t="str">
            <v>PIECE</v>
          </cell>
          <cell r="I2277">
            <v>85.83</v>
          </cell>
          <cell r="J2277">
            <v>0</v>
          </cell>
          <cell r="K2277">
            <v>0</v>
          </cell>
          <cell r="L2277">
            <v>0</v>
          </cell>
          <cell r="M2277" t="str">
            <v>LF</v>
          </cell>
          <cell r="N2277">
            <v>0</v>
          </cell>
          <cell r="O2277">
            <v>0</v>
          </cell>
        </row>
        <row r="2278">
          <cell r="A2278" t="str">
            <v>LIVEUP</v>
          </cell>
          <cell r="B2278" t="str">
            <v>LS1819</v>
          </cell>
          <cell r="C2278">
            <v>2021</v>
          </cell>
          <cell r="D2278" t="str">
            <v>Equalizer</v>
          </cell>
          <cell r="E2278" t="str">
            <v>Equalizer</v>
          </cell>
          <cell r="F2278">
            <v>0</v>
          </cell>
          <cell r="H2278" t="str">
            <v>PAIRE</v>
          </cell>
          <cell r="I2278">
            <v>26.5</v>
          </cell>
          <cell r="J2278">
            <v>0</v>
          </cell>
          <cell r="K2278">
            <v>0</v>
          </cell>
          <cell r="L2278">
            <v>0</v>
          </cell>
          <cell r="M2278" t="str">
            <v>LF</v>
          </cell>
          <cell r="N2278">
            <v>0</v>
          </cell>
          <cell r="O2278">
            <v>0</v>
          </cell>
        </row>
        <row r="2279">
          <cell r="A2279" t="str">
            <v>LIVEUP</v>
          </cell>
          <cell r="B2279" t="str">
            <v>LS1812</v>
          </cell>
          <cell r="C2279">
            <v>0</v>
          </cell>
          <cell r="D2279" t="str">
            <v>Portique</v>
          </cell>
          <cell r="E2279" t="str">
            <v>Suspension rack</v>
          </cell>
          <cell r="F2279" t="str">
            <v>3m</v>
          </cell>
          <cell r="H2279" t="str">
            <v>PIECE</v>
          </cell>
          <cell r="I2279">
            <v>282.5</v>
          </cell>
          <cell r="J2279">
            <v>0</v>
          </cell>
          <cell r="K2279">
            <v>0</v>
          </cell>
          <cell r="L2279">
            <v>0</v>
          </cell>
          <cell r="M2279" t="str">
            <v>LF</v>
          </cell>
          <cell r="N2279">
            <v>0</v>
          </cell>
          <cell r="O2279">
            <v>0</v>
          </cell>
        </row>
        <row r="2280">
          <cell r="A2280" t="str">
            <v>LIVEUP</v>
          </cell>
          <cell r="B2280" t="str">
            <v>LS3073</v>
          </cell>
          <cell r="C2280">
            <v>2342</v>
          </cell>
          <cell r="D2280" t="str">
            <v>SOFT MEDECINE BALL 3KGS</v>
          </cell>
          <cell r="E2280" t="str">
            <v>Wall Ball</v>
          </cell>
          <cell r="F2280" t="str">
            <v>3kg</v>
          </cell>
          <cell r="H2280" t="str">
            <v>PIECE</v>
          </cell>
          <cell r="I2280">
            <v>6.67</v>
          </cell>
          <cell r="J2280">
            <v>0</v>
          </cell>
          <cell r="K2280">
            <v>0</v>
          </cell>
          <cell r="L2280">
            <v>0</v>
          </cell>
          <cell r="M2280" t="str">
            <v>LF</v>
          </cell>
          <cell r="N2280">
            <v>0</v>
          </cell>
          <cell r="O2280">
            <v>0</v>
          </cell>
        </row>
        <row r="2281">
          <cell r="A2281" t="str">
            <v>LIVEUP</v>
          </cell>
          <cell r="B2281" t="str">
            <v>LS3073</v>
          </cell>
          <cell r="C2281" t="str">
            <v/>
          </cell>
          <cell r="D2281" t="str">
            <v>SOFT MEDECINE BALL 4KGS</v>
          </cell>
          <cell r="E2281" t="str">
            <v>Wall Ball</v>
          </cell>
          <cell r="F2281" t="str">
            <v>4kg</v>
          </cell>
          <cell r="H2281" t="str">
            <v>PIECE</v>
          </cell>
          <cell r="I2281">
            <v>8.33</v>
          </cell>
          <cell r="J2281">
            <v>0</v>
          </cell>
          <cell r="K2281">
            <v>0</v>
          </cell>
          <cell r="L2281">
            <v>0</v>
          </cell>
          <cell r="M2281" t="str">
            <v>LF</v>
          </cell>
          <cell r="N2281">
            <v>0</v>
          </cell>
          <cell r="O2281">
            <v>0</v>
          </cell>
        </row>
        <row r="2282">
          <cell r="A2282" t="str">
            <v>LIVEUP</v>
          </cell>
          <cell r="B2282" t="str">
            <v>LS3073</v>
          </cell>
          <cell r="C2282" t="str">
            <v/>
          </cell>
          <cell r="D2282" t="str">
            <v>SOFT MEDECINE BALL 5KGS</v>
          </cell>
          <cell r="E2282" t="str">
            <v>Wall Ball</v>
          </cell>
          <cell r="F2282" t="str">
            <v>5kg</v>
          </cell>
          <cell r="H2282" t="str">
            <v>PIECE</v>
          </cell>
          <cell r="I2282">
            <v>10</v>
          </cell>
          <cell r="J2282">
            <v>0</v>
          </cell>
          <cell r="K2282">
            <v>0</v>
          </cell>
          <cell r="L2282">
            <v>0</v>
          </cell>
          <cell r="M2282" t="str">
            <v>LF</v>
          </cell>
          <cell r="N2282">
            <v>0</v>
          </cell>
          <cell r="O2282">
            <v>0</v>
          </cell>
        </row>
        <row r="2283">
          <cell r="A2283" t="str">
            <v>LIVEUP</v>
          </cell>
          <cell r="B2283" t="str">
            <v>LS1817</v>
          </cell>
          <cell r="C2283" t="str">
            <v/>
          </cell>
          <cell r="D2283" t="str">
            <v>Cage complête</v>
          </cell>
          <cell r="E2283" t="str">
            <v>Crossfit Rack</v>
          </cell>
          <cell r="F2283">
            <v>0</v>
          </cell>
          <cell r="H2283" t="str">
            <v>PIECE</v>
          </cell>
          <cell r="I2283">
            <v>871.7</v>
          </cell>
          <cell r="J2283">
            <v>0</v>
          </cell>
          <cell r="K2283">
            <v>0</v>
          </cell>
          <cell r="L2283">
            <v>0</v>
          </cell>
          <cell r="M2283" t="str">
            <v>LF</v>
          </cell>
          <cell r="N2283">
            <v>0</v>
          </cell>
          <cell r="O2283">
            <v>0</v>
          </cell>
        </row>
        <row r="2284">
          <cell r="A2284" t="str">
            <v>LIVEUP</v>
          </cell>
          <cell r="B2284" t="str">
            <v>LS3098</v>
          </cell>
          <cell r="C2284" t="str">
            <v/>
          </cell>
          <cell r="D2284" t="str">
            <v>Sac de Frappe</v>
          </cell>
          <cell r="E2284" t="str">
            <v>Foam Plyo Box Set</v>
          </cell>
          <cell r="F2284" t="str">
            <v>1.8m</v>
          </cell>
          <cell r="H2284" t="str">
            <v>PIECE</v>
          </cell>
          <cell r="I2284">
            <v>91.7</v>
          </cell>
          <cell r="J2284">
            <v>0</v>
          </cell>
          <cell r="K2284">
            <v>0</v>
          </cell>
          <cell r="L2284">
            <v>0</v>
          </cell>
          <cell r="M2284" t="str">
            <v>LF</v>
          </cell>
          <cell r="N2284">
            <v>0</v>
          </cell>
          <cell r="O2284">
            <v>0</v>
          </cell>
        </row>
        <row r="2285">
          <cell r="A2285" t="str">
            <v>LIVEUP</v>
          </cell>
          <cell r="C2285" t="str">
            <v/>
          </cell>
          <cell r="D2285">
            <v>0</v>
          </cell>
          <cell r="E2285">
            <v>0</v>
          </cell>
          <cell r="F2285">
            <v>0</v>
          </cell>
          <cell r="J2285">
            <v>0</v>
          </cell>
          <cell r="K2285">
            <v>0</v>
          </cell>
          <cell r="L2285">
            <v>0</v>
          </cell>
          <cell r="M2285" t="str">
            <v>LF</v>
          </cell>
          <cell r="N2285">
            <v>0</v>
          </cell>
          <cell r="O2285">
            <v>0</v>
          </cell>
        </row>
        <row r="2286">
          <cell r="A2286" t="str">
            <v>LIVEUP</v>
          </cell>
          <cell r="C2286" t="str">
            <v/>
          </cell>
          <cell r="D2286">
            <v>0</v>
          </cell>
          <cell r="E2286">
            <v>0</v>
          </cell>
          <cell r="F2286">
            <v>0</v>
          </cell>
          <cell r="J2286">
            <v>0</v>
          </cell>
          <cell r="K2286">
            <v>0</v>
          </cell>
          <cell r="L2286">
            <v>0</v>
          </cell>
          <cell r="M2286" t="str">
            <v>LF</v>
          </cell>
          <cell r="N2286">
            <v>0</v>
          </cell>
          <cell r="O2286">
            <v>0</v>
          </cell>
        </row>
        <row r="2287">
          <cell r="A2287" t="str">
            <v>LIVEUP</v>
          </cell>
          <cell r="C2287" t="str">
            <v/>
          </cell>
          <cell r="D2287">
            <v>0</v>
          </cell>
          <cell r="E2287">
            <v>0</v>
          </cell>
          <cell r="F2287">
            <v>0</v>
          </cell>
          <cell r="J2287">
            <v>0</v>
          </cell>
          <cell r="K2287">
            <v>0</v>
          </cell>
          <cell r="L2287">
            <v>0</v>
          </cell>
          <cell r="M2287" t="str">
            <v>LF</v>
          </cell>
          <cell r="N2287">
            <v>0</v>
          </cell>
          <cell r="O2287">
            <v>0</v>
          </cell>
        </row>
        <row r="2288">
          <cell r="A2288" t="str">
            <v>LIVEUP</v>
          </cell>
          <cell r="C2288" t="str">
            <v/>
          </cell>
          <cell r="D2288">
            <v>0</v>
          </cell>
          <cell r="E2288">
            <v>0</v>
          </cell>
          <cell r="F2288">
            <v>0</v>
          </cell>
          <cell r="J2288">
            <v>0</v>
          </cell>
          <cell r="K2288">
            <v>0</v>
          </cell>
          <cell r="L2288">
            <v>0</v>
          </cell>
          <cell r="M2288" t="str">
            <v>LF</v>
          </cell>
          <cell r="N2288">
            <v>0</v>
          </cell>
          <cell r="O2288">
            <v>0</v>
          </cell>
        </row>
        <row r="2289">
          <cell r="A2289" t="str">
            <v>LIVEUP</v>
          </cell>
          <cell r="C2289" t="str">
            <v/>
          </cell>
          <cell r="D2289">
            <v>0</v>
          </cell>
          <cell r="E2289">
            <v>0</v>
          </cell>
          <cell r="F2289">
            <v>0</v>
          </cell>
          <cell r="J2289">
            <v>0</v>
          </cell>
          <cell r="K2289">
            <v>0</v>
          </cell>
          <cell r="L2289">
            <v>0</v>
          </cell>
          <cell r="M2289" t="str">
            <v>LF</v>
          </cell>
          <cell r="N2289">
            <v>0</v>
          </cell>
          <cell r="O2289">
            <v>0</v>
          </cell>
        </row>
        <row r="2290">
          <cell r="A2290" t="str">
            <v>LIVEUP</v>
          </cell>
          <cell r="C2290" t="str">
            <v/>
          </cell>
          <cell r="D2290">
            <v>0</v>
          </cell>
          <cell r="E2290">
            <v>0</v>
          </cell>
          <cell r="F2290">
            <v>0</v>
          </cell>
          <cell r="J2290">
            <v>0</v>
          </cell>
          <cell r="K2290">
            <v>0</v>
          </cell>
          <cell r="L2290">
            <v>0</v>
          </cell>
          <cell r="M2290" t="str">
            <v>LF</v>
          </cell>
          <cell r="N2290">
            <v>0</v>
          </cell>
          <cell r="O2290">
            <v>0</v>
          </cell>
        </row>
        <row r="2291">
          <cell r="A2291" t="str">
            <v>LIVEUP</v>
          </cell>
          <cell r="C2291" t="str">
            <v/>
          </cell>
          <cell r="D2291">
            <v>0</v>
          </cell>
          <cell r="E2291">
            <v>0</v>
          </cell>
          <cell r="F2291">
            <v>0</v>
          </cell>
          <cell r="J2291">
            <v>0</v>
          </cell>
          <cell r="K2291">
            <v>0</v>
          </cell>
          <cell r="L2291">
            <v>0</v>
          </cell>
          <cell r="M2291" t="str">
            <v>LF</v>
          </cell>
          <cell r="N2291">
            <v>0</v>
          </cell>
          <cell r="O2291">
            <v>0</v>
          </cell>
        </row>
        <row r="2292">
          <cell r="A2292" t="str">
            <v>LIVEUP</v>
          </cell>
          <cell r="C2292" t="str">
            <v/>
          </cell>
          <cell r="D2292">
            <v>0</v>
          </cell>
          <cell r="E2292">
            <v>0</v>
          </cell>
          <cell r="F2292">
            <v>0</v>
          </cell>
          <cell r="J2292">
            <v>0</v>
          </cell>
          <cell r="K2292">
            <v>0</v>
          </cell>
          <cell r="L2292">
            <v>0</v>
          </cell>
          <cell r="M2292" t="str">
            <v>LF</v>
          </cell>
          <cell r="N2292">
            <v>0</v>
          </cell>
          <cell r="O2292">
            <v>0</v>
          </cell>
        </row>
        <row r="2293">
          <cell r="A2293" t="str">
            <v>LIVEUP</v>
          </cell>
          <cell r="C2293" t="str">
            <v/>
          </cell>
          <cell r="D2293">
            <v>0</v>
          </cell>
          <cell r="E2293">
            <v>0</v>
          </cell>
          <cell r="F2293">
            <v>0</v>
          </cell>
          <cell r="J2293">
            <v>0</v>
          </cell>
          <cell r="K2293">
            <v>0</v>
          </cell>
          <cell r="L2293">
            <v>0</v>
          </cell>
          <cell r="M2293" t="str">
            <v>LF</v>
          </cell>
          <cell r="N2293">
            <v>0</v>
          </cell>
          <cell r="O2293">
            <v>0</v>
          </cell>
        </row>
        <row r="2294">
          <cell r="A2294" t="str">
            <v>LIVEUP</v>
          </cell>
          <cell r="C2294" t="str">
            <v/>
          </cell>
          <cell r="D2294">
            <v>0</v>
          </cell>
          <cell r="E2294">
            <v>0</v>
          </cell>
          <cell r="F2294">
            <v>0</v>
          </cell>
          <cell r="J2294">
            <v>0</v>
          </cell>
          <cell r="K2294">
            <v>0</v>
          </cell>
          <cell r="L2294">
            <v>0</v>
          </cell>
          <cell r="M2294" t="str">
            <v>LF</v>
          </cell>
          <cell r="N2294">
            <v>0</v>
          </cell>
          <cell r="O2294">
            <v>0</v>
          </cell>
        </row>
        <row r="2295">
          <cell r="A2295" t="str">
            <v>LIVEUP</v>
          </cell>
          <cell r="C2295" t="str">
            <v/>
          </cell>
          <cell r="D2295">
            <v>0</v>
          </cell>
          <cell r="E2295">
            <v>0</v>
          </cell>
          <cell r="F2295">
            <v>0</v>
          </cell>
          <cell r="J2295">
            <v>0</v>
          </cell>
          <cell r="K2295">
            <v>0</v>
          </cell>
          <cell r="L2295">
            <v>0</v>
          </cell>
          <cell r="M2295" t="str">
            <v>LF</v>
          </cell>
          <cell r="N2295">
            <v>0</v>
          </cell>
          <cell r="O2295">
            <v>0</v>
          </cell>
        </row>
        <row r="2296">
          <cell r="A2296" t="str">
            <v>LIVEUP</v>
          </cell>
          <cell r="C2296" t="str">
            <v/>
          </cell>
          <cell r="D2296">
            <v>0</v>
          </cell>
          <cell r="E2296">
            <v>0</v>
          </cell>
          <cell r="F2296">
            <v>0</v>
          </cell>
          <cell r="J2296">
            <v>0</v>
          </cell>
          <cell r="K2296">
            <v>0</v>
          </cell>
          <cell r="L2296">
            <v>0</v>
          </cell>
          <cell r="M2296" t="str">
            <v>LF</v>
          </cell>
          <cell r="N2296">
            <v>0</v>
          </cell>
          <cell r="O2296">
            <v>0</v>
          </cell>
        </row>
        <row r="2297">
          <cell r="A2297" t="str">
            <v>LIVEUP</v>
          </cell>
          <cell r="C2297" t="str">
            <v/>
          </cell>
          <cell r="D2297">
            <v>0</v>
          </cell>
          <cell r="E2297">
            <v>0</v>
          </cell>
          <cell r="F2297">
            <v>0</v>
          </cell>
          <cell r="J2297">
            <v>0</v>
          </cell>
          <cell r="K2297">
            <v>0</v>
          </cell>
          <cell r="L2297">
            <v>0</v>
          </cell>
          <cell r="M2297" t="str">
            <v>LF</v>
          </cell>
          <cell r="N2297">
            <v>0</v>
          </cell>
          <cell r="O2297">
            <v>0</v>
          </cell>
        </row>
        <row r="2298">
          <cell r="A2298" t="str">
            <v>LIVEUP</v>
          </cell>
          <cell r="C2298" t="str">
            <v/>
          </cell>
          <cell r="D2298">
            <v>0</v>
          </cell>
          <cell r="E2298">
            <v>0</v>
          </cell>
          <cell r="F2298">
            <v>0</v>
          </cell>
          <cell r="J2298">
            <v>0</v>
          </cell>
          <cell r="K2298">
            <v>0</v>
          </cell>
          <cell r="L2298">
            <v>0</v>
          </cell>
          <cell r="M2298" t="str">
            <v>LF</v>
          </cell>
          <cell r="N2298">
            <v>0</v>
          </cell>
          <cell r="O2298">
            <v>0</v>
          </cell>
        </row>
        <row r="2299">
          <cell r="A2299" t="str">
            <v>LIVEUP</v>
          </cell>
          <cell r="C2299" t="str">
            <v/>
          </cell>
          <cell r="D2299">
            <v>0</v>
          </cell>
          <cell r="E2299">
            <v>0</v>
          </cell>
          <cell r="F2299">
            <v>0</v>
          </cell>
          <cell r="J2299">
            <v>0</v>
          </cell>
          <cell r="K2299">
            <v>0</v>
          </cell>
          <cell r="L2299">
            <v>0</v>
          </cell>
          <cell r="M2299" t="str">
            <v>LF</v>
          </cell>
          <cell r="N2299">
            <v>0</v>
          </cell>
          <cell r="O2299">
            <v>0</v>
          </cell>
        </row>
        <row r="2300">
          <cell r="A2300" t="str">
            <v>LIVEUP</v>
          </cell>
          <cell r="C2300" t="str">
            <v/>
          </cell>
          <cell r="D2300">
            <v>0</v>
          </cell>
          <cell r="E2300">
            <v>0</v>
          </cell>
          <cell r="F2300">
            <v>0</v>
          </cell>
          <cell r="J2300">
            <v>0</v>
          </cell>
          <cell r="K2300">
            <v>0</v>
          </cell>
          <cell r="L2300">
            <v>0</v>
          </cell>
          <cell r="M2300" t="str">
            <v>LF</v>
          </cell>
          <cell r="N2300">
            <v>0</v>
          </cell>
          <cell r="O2300">
            <v>0</v>
          </cell>
        </row>
        <row r="2301">
          <cell r="A2301" t="str">
            <v>LIVEUP</v>
          </cell>
          <cell r="B2301" t="str">
            <v>LF</v>
          </cell>
          <cell r="C2301" t="str">
            <v/>
          </cell>
          <cell r="D2301" t="str">
            <v>TOTAL LIVEUP</v>
          </cell>
          <cell r="E2301" t="str">
            <v>Del.Date:</v>
          </cell>
          <cell r="F2301">
            <v>0</v>
          </cell>
          <cell r="I2301" t="str">
            <v>TOTAL</v>
          </cell>
          <cell r="J2301">
            <v>0</v>
          </cell>
          <cell r="K2301">
            <v>0</v>
          </cell>
          <cell r="L2301">
            <v>0</v>
          </cell>
          <cell r="M2301" t="str">
            <v>LF</v>
          </cell>
          <cell r="N2301">
            <v>0</v>
          </cell>
          <cell r="O2301">
            <v>0</v>
          </cell>
        </row>
        <row r="2302">
          <cell r="A2302" t="str">
            <v>IRONMASTER</v>
          </cell>
          <cell r="B2302" t="str">
            <v>IR97742</v>
          </cell>
          <cell r="C2302">
            <v>1725</v>
          </cell>
          <cell r="D2302" t="str">
            <v>Ab Wheel</v>
          </cell>
          <cell r="E2302" t="str">
            <v>Exercice Wheel</v>
          </cell>
          <cell r="F2302" t="str">
            <v>diaofwheel:18.5cm</v>
          </cell>
          <cell r="H2302" t="str">
            <v>PIECE</v>
          </cell>
          <cell r="I2302">
            <v>2.42</v>
          </cell>
          <cell r="J2302">
            <v>0</v>
          </cell>
          <cell r="K2302">
            <v>0</v>
          </cell>
          <cell r="L2302">
            <v>0</v>
          </cell>
          <cell r="M2302" t="str">
            <v>LF</v>
          </cell>
          <cell r="N2302">
            <v>2.6491500000000003E-3</v>
          </cell>
          <cell r="O2302">
            <v>0.6</v>
          </cell>
        </row>
        <row r="2303">
          <cell r="A2303" t="str">
            <v>IRONMASTER</v>
          </cell>
          <cell r="B2303" t="str">
            <v>IR97023</v>
          </cell>
          <cell r="C2303">
            <v>0</v>
          </cell>
          <cell r="D2303" t="str">
            <v>ANNEAUX DE MASSAGE</v>
          </cell>
          <cell r="E2303" t="str">
            <v>MASSAGE RING</v>
          </cell>
          <cell r="F2303" t="str">
            <v>dia:7cm</v>
          </cell>
          <cell r="H2303" t="str">
            <v>PAIRE</v>
          </cell>
          <cell r="I2303">
            <v>0.67</v>
          </cell>
          <cell r="J2303">
            <v>0</v>
          </cell>
          <cell r="K2303">
            <v>0</v>
          </cell>
          <cell r="L2303">
            <v>0</v>
          </cell>
          <cell r="M2303" t="str">
            <v>LF</v>
          </cell>
          <cell r="N2303">
            <v>0</v>
          </cell>
          <cell r="O2303">
            <v>0</v>
          </cell>
        </row>
        <row r="2304">
          <cell r="A2304" t="str">
            <v>IRONMASTER</v>
          </cell>
          <cell r="B2304" t="str">
            <v>IR97654</v>
          </cell>
          <cell r="C2304">
            <v>2341</v>
          </cell>
          <cell r="D2304" t="str">
            <v>ANNEAUX DE SUSPENSION</v>
          </cell>
          <cell r="E2304" t="str">
            <v>WOODEN RING</v>
          </cell>
          <cell r="F2304" t="str">
            <v>（material：birch，ring dia.32CM）</v>
          </cell>
          <cell r="H2304" t="str">
            <v>PAIRE</v>
          </cell>
          <cell r="I2304">
            <v>13.9</v>
          </cell>
          <cell r="J2304">
            <v>0</v>
          </cell>
          <cell r="K2304">
            <v>0</v>
          </cell>
          <cell r="L2304">
            <v>0</v>
          </cell>
          <cell r="M2304" t="str">
            <v>LF</v>
          </cell>
          <cell r="N2304">
            <v>5.0543999999999997E-3</v>
          </cell>
          <cell r="O2304">
            <v>1.5</v>
          </cell>
        </row>
        <row r="2305">
          <cell r="A2305" t="str">
            <v>IRONMASTER</v>
          </cell>
          <cell r="B2305" t="str">
            <v>IR97321</v>
          </cell>
          <cell r="C2305">
            <v>0</v>
          </cell>
          <cell r="D2305" t="str">
            <v>Balance Board</v>
          </cell>
          <cell r="E2305" t="str">
            <v>Balance Board</v>
          </cell>
          <cell r="F2305" t="str">
            <v>dia:39cm</v>
          </cell>
          <cell r="H2305" t="str">
            <v>PIECE</v>
          </cell>
          <cell r="I2305">
            <v>3.15</v>
          </cell>
          <cell r="J2305">
            <v>0</v>
          </cell>
          <cell r="K2305">
            <v>0</v>
          </cell>
          <cell r="L2305">
            <v>0</v>
          </cell>
          <cell r="M2305" t="str">
            <v>LF</v>
          </cell>
          <cell r="N2305">
            <v>0</v>
          </cell>
          <cell r="O2305">
            <v>0</v>
          </cell>
        </row>
        <row r="2306">
          <cell r="A2306" t="str">
            <v>IRONMASTER</v>
          </cell>
          <cell r="B2306" t="str">
            <v>IR97413</v>
          </cell>
          <cell r="C2306">
            <v>0</v>
          </cell>
          <cell r="D2306" t="str">
            <v>BALLES HÉRISSONS 10CM</v>
          </cell>
          <cell r="E2306" t="str">
            <v>MASSAGE BALLS 10CM</v>
          </cell>
          <cell r="F2306" t="str">
            <v>pvc material,weight:150g</v>
          </cell>
          <cell r="H2306" t="str">
            <v>PIECE</v>
          </cell>
          <cell r="I2306">
            <v>0.6</v>
          </cell>
          <cell r="J2306">
            <v>0</v>
          </cell>
          <cell r="K2306">
            <v>0</v>
          </cell>
          <cell r="L2306">
            <v>0</v>
          </cell>
          <cell r="M2306" t="str">
            <v>LF</v>
          </cell>
          <cell r="N2306">
            <v>0</v>
          </cell>
          <cell r="O2306">
            <v>0</v>
          </cell>
        </row>
        <row r="2307">
          <cell r="A2307" t="str">
            <v>IRONMASTER</v>
          </cell>
          <cell r="B2307" t="str">
            <v>IR97414</v>
          </cell>
          <cell r="C2307">
            <v>1439</v>
          </cell>
          <cell r="D2307" t="str">
            <v>BALLES LESTEES 0,5KG BLEU</v>
          </cell>
          <cell r="E2307" t="str">
            <v>WEIGHTED BALL 0,5Kgs BLUE</v>
          </cell>
          <cell r="F2307" t="str">
            <v>dia:10cm</v>
          </cell>
          <cell r="H2307" t="str">
            <v>PAIRE</v>
          </cell>
          <cell r="I2307">
            <v>1.02</v>
          </cell>
          <cell r="J2307">
            <v>0</v>
          </cell>
          <cell r="K2307">
            <v>0</v>
          </cell>
          <cell r="L2307">
            <v>0</v>
          </cell>
          <cell r="M2307" t="str">
            <v>LF</v>
          </cell>
          <cell r="N2307">
            <v>7.4879999999999999E-3</v>
          </cell>
          <cell r="O2307">
            <v>0.53</v>
          </cell>
        </row>
        <row r="2308">
          <cell r="A2308" t="str">
            <v>IRONMASTER</v>
          </cell>
          <cell r="B2308" t="str">
            <v>IR97414</v>
          </cell>
          <cell r="C2308">
            <v>1440</v>
          </cell>
          <cell r="D2308" t="str">
            <v xml:space="preserve">BALLES LESTEES 1,5KG BLEU </v>
          </cell>
          <cell r="E2308" t="str">
            <v>WEIGHTED BALL 1,5Kgs BLUE</v>
          </cell>
          <cell r="F2308" t="str">
            <v>dia:13cm</v>
          </cell>
          <cell r="H2308" t="str">
            <v>PAIRE</v>
          </cell>
          <cell r="I2308">
            <v>1.33</v>
          </cell>
          <cell r="J2308">
            <v>0</v>
          </cell>
          <cell r="K2308">
            <v>0</v>
          </cell>
          <cell r="L2308">
            <v>0</v>
          </cell>
          <cell r="M2308" t="str">
            <v>LF</v>
          </cell>
          <cell r="N2308">
            <v>8.1599999999999989E-3</v>
          </cell>
          <cell r="O2308">
            <v>3.166666666666667</v>
          </cell>
        </row>
        <row r="2309">
          <cell r="A2309" t="str">
            <v>IRONMASTER</v>
          </cell>
          <cell r="B2309" t="str">
            <v>IR97414</v>
          </cell>
          <cell r="C2309">
            <v>1441</v>
          </cell>
          <cell r="D2309" t="str">
            <v>BALLES LESTEES 1KG BLEU</v>
          </cell>
          <cell r="E2309" t="str">
            <v>WEIGHTED BALL 1Kg BLUE</v>
          </cell>
          <cell r="F2309" t="str">
            <v>dia:12cm</v>
          </cell>
          <cell r="H2309" t="str">
            <v>PAIRE</v>
          </cell>
          <cell r="I2309">
            <v>1.22</v>
          </cell>
          <cell r="J2309">
            <v>0</v>
          </cell>
          <cell r="K2309">
            <v>0</v>
          </cell>
          <cell r="L2309">
            <v>0</v>
          </cell>
          <cell r="M2309" t="str">
            <v>LF</v>
          </cell>
          <cell r="N2309">
            <v>5.7120000000000001E-3</v>
          </cell>
          <cell r="O2309">
            <v>1.1000000000000001</v>
          </cell>
        </row>
        <row r="2310">
          <cell r="A2310" t="str">
            <v>IRONMASTER</v>
          </cell>
          <cell r="B2310" t="str">
            <v>IR97414</v>
          </cell>
          <cell r="C2310">
            <v>0</v>
          </cell>
          <cell r="D2310" t="str">
            <v>BALLES LESTEES 2KG BLEU</v>
          </cell>
          <cell r="E2310" t="str">
            <v>WEIGHTED BALL 2Kg BLUE</v>
          </cell>
          <cell r="F2310" t="str">
            <v>dia:14cm</v>
          </cell>
          <cell r="H2310" t="str">
            <v>PAIRE</v>
          </cell>
          <cell r="I2310">
            <v>1.47</v>
          </cell>
          <cell r="J2310">
            <v>0</v>
          </cell>
          <cell r="K2310">
            <v>0</v>
          </cell>
          <cell r="L2310">
            <v>0</v>
          </cell>
          <cell r="M2310" t="str">
            <v>LF</v>
          </cell>
          <cell r="N2310">
            <v>0</v>
          </cell>
          <cell r="O2310">
            <v>0</v>
          </cell>
        </row>
        <row r="2311">
          <cell r="A2311" t="str">
            <v>IRONMASTER</v>
          </cell>
          <cell r="B2311" t="str">
            <v>IR97447</v>
          </cell>
          <cell r="C2311">
            <v>0</v>
          </cell>
          <cell r="D2311" t="str">
            <v>Ballon fitness 45cm</v>
          </cell>
          <cell r="E2311" t="str">
            <v xml:space="preserve">Anti-burst Gym Ball </v>
          </cell>
          <cell r="F2311" t="str">
            <v>45cm</v>
          </cell>
          <cell r="H2311" t="str">
            <v>PIECE</v>
          </cell>
          <cell r="I2311">
            <v>2.58</v>
          </cell>
          <cell r="J2311">
            <v>0</v>
          </cell>
          <cell r="K2311">
            <v>0</v>
          </cell>
          <cell r="L2311">
            <v>0</v>
          </cell>
          <cell r="M2311" t="str">
            <v>LF</v>
          </cell>
          <cell r="N2311">
            <v>0</v>
          </cell>
          <cell r="O2311">
            <v>0</v>
          </cell>
        </row>
        <row r="2312">
          <cell r="A2312" t="str">
            <v>IRONMASTER</v>
          </cell>
          <cell r="B2312" t="str">
            <v>IR97447</v>
          </cell>
          <cell r="C2312">
            <v>3212</v>
          </cell>
          <cell r="D2312" t="str">
            <v>Ballon fitness 55cm</v>
          </cell>
          <cell r="E2312" t="str">
            <v xml:space="preserve">Anti-burst Gym Ball </v>
          </cell>
          <cell r="F2312" t="str">
            <v>55cm</v>
          </cell>
          <cell r="H2312" t="str">
            <v>PIECE</v>
          </cell>
          <cell r="I2312">
            <v>3.12</v>
          </cell>
          <cell r="J2312">
            <v>0</v>
          </cell>
          <cell r="K2312">
            <v>0</v>
          </cell>
          <cell r="L2312">
            <v>0</v>
          </cell>
          <cell r="M2312" t="str">
            <v>LF</v>
          </cell>
          <cell r="N2312">
            <v>5.6056000000000005E-3</v>
          </cell>
          <cell r="O2312">
            <v>0.5</v>
          </cell>
        </row>
        <row r="2313">
          <cell r="A2313" t="str">
            <v>IRONMASTER</v>
          </cell>
          <cell r="B2313" t="str">
            <v>IR97447</v>
          </cell>
          <cell r="C2313">
            <v>1571</v>
          </cell>
          <cell r="D2313" t="str">
            <v>Ballon fitness 65cm</v>
          </cell>
          <cell r="E2313" t="str">
            <v xml:space="preserve">Anti-burst Gym Ball </v>
          </cell>
          <cell r="F2313" t="str">
            <v>65cm</v>
          </cell>
          <cell r="H2313" t="str">
            <v>PIECE</v>
          </cell>
          <cell r="I2313">
            <v>3.65</v>
          </cell>
          <cell r="J2313">
            <v>0</v>
          </cell>
          <cell r="K2313">
            <v>0</v>
          </cell>
          <cell r="L2313">
            <v>0</v>
          </cell>
          <cell r="M2313" t="str">
            <v>LF</v>
          </cell>
          <cell r="N2313">
            <v>5.6056000000000005E-3</v>
          </cell>
          <cell r="O2313">
            <v>0.6</v>
          </cell>
        </row>
        <row r="2314">
          <cell r="A2314" t="str">
            <v>IRONMASTER</v>
          </cell>
          <cell r="B2314" t="str">
            <v>IR97447</v>
          </cell>
          <cell r="C2314">
            <v>1574</v>
          </cell>
          <cell r="D2314" t="str">
            <v>Ballon fitness 75cm</v>
          </cell>
          <cell r="E2314" t="str">
            <v xml:space="preserve">Anti-burst Gym Ball </v>
          </cell>
          <cell r="F2314" t="str">
            <v>75cm</v>
          </cell>
          <cell r="H2314" t="str">
            <v>PIECE</v>
          </cell>
          <cell r="I2314">
            <v>4.32</v>
          </cell>
          <cell r="J2314">
            <v>0</v>
          </cell>
          <cell r="K2314">
            <v>0</v>
          </cell>
          <cell r="L2314">
            <v>0</v>
          </cell>
          <cell r="M2314" t="str">
            <v>LF</v>
          </cell>
          <cell r="N2314">
            <v>5.6056000000000005E-3</v>
          </cell>
          <cell r="O2314">
            <v>0.7</v>
          </cell>
        </row>
        <row r="2315">
          <cell r="A2315" t="str">
            <v>IRONMASTER</v>
          </cell>
          <cell r="B2315" t="str">
            <v>IR97447</v>
          </cell>
          <cell r="C2315">
            <v>0</v>
          </cell>
          <cell r="D2315" t="str">
            <v>Ballon fitness 85cm</v>
          </cell>
          <cell r="E2315" t="str">
            <v xml:space="preserve">Anti-burst Gym Ball </v>
          </cell>
          <cell r="F2315" t="str">
            <v>85cm</v>
          </cell>
          <cell r="H2315" t="str">
            <v>PIECE</v>
          </cell>
          <cell r="I2315">
            <v>4.72</v>
          </cell>
          <cell r="J2315">
            <v>0</v>
          </cell>
          <cell r="K2315">
            <v>0</v>
          </cell>
          <cell r="L2315">
            <v>0</v>
          </cell>
          <cell r="M2315" t="str">
            <v>LF</v>
          </cell>
          <cell r="N2315">
            <v>0</v>
          </cell>
          <cell r="O2315">
            <v>0</v>
          </cell>
        </row>
        <row r="2316">
          <cell r="A2316" t="str">
            <v>IRONMASTER</v>
          </cell>
          <cell r="B2316" t="str">
            <v>IR97447</v>
          </cell>
          <cell r="C2316">
            <v>0</v>
          </cell>
          <cell r="D2316" t="str">
            <v>Ballon Fitness 95cm</v>
          </cell>
          <cell r="E2316" t="str">
            <v>Anti-burst Gym Ball 95cm</v>
          </cell>
          <cell r="F2316" t="str">
            <v>95 cm - color box</v>
          </cell>
          <cell r="H2316" t="str">
            <v>PIECE</v>
          </cell>
          <cell r="I2316">
            <v>5.25</v>
          </cell>
          <cell r="J2316">
            <v>0</v>
          </cell>
          <cell r="K2316">
            <v>0</v>
          </cell>
          <cell r="L2316">
            <v>0</v>
          </cell>
          <cell r="M2316" t="str">
            <v>LF</v>
          </cell>
          <cell r="N2316">
            <v>0</v>
          </cell>
          <cell r="O2316">
            <v>0</v>
          </cell>
        </row>
        <row r="2317">
          <cell r="A2317" t="str">
            <v>IRONMASTER</v>
          </cell>
          <cell r="B2317" t="str">
            <v>IR97404</v>
          </cell>
          <cell r="C2317">
            <v>0</v>
          </cell>
          <cell r="D2317" t="str">
            <v>BALLON FITNESS A PICOTS 45CM</v>
          </cell>
          <cell r="E2317" t="str">
            <v>MASSAGE GYM BALL 45CM</v>
          </cell>
          <cell r="F2317" t="str">
            <v>eco pvc,800g</v>
          </cell>
          <cell r="H2317" t="str">
            <v>PIECE</v>
          </cell>
          <cell r="I2317">
            <v>2.1</v>
          </cell>
          <cell r="J2317">
            <v>0</v>
          </cell>
          <cell r="K2317">
            <v>0</v>
          </cell>
          <cell r="L2317">
            <v>0</v>
          </cell>
          <cell r="M2317" t="str">
            <v>LF</v>
          </cell>
          <cell r="N2317">
            <v>0</v>
          </cell>
          <cell r="O2317">
            <v>0</v>
          </cell>
        </row>
        <row r="2318">
          <cell r="A2318" t="str">
            <v>IRONMASTER</v>
          </cell>
          <cell r="B2318" t="str">
            <v>IR97404</v>
          </cell>
          <cell r="C2318">
            <v>0</v>
          </cell>
          <cell r="D2318" t="str">
            <v>BALLON FITNESS A PICOTS 55CM</v>
          </cell>
          <cell r="E2318" t="str">
            <v>MASSAGE GYM BALL 55CM</v>
          </cell>
          <cell r="F2318" t="str">
            <v>eco pvc,950g</v>
          </cell>
          <cell r="H2318" t="str">
            <v>PIECE</v>
          </cell>
          <cell r="I2318">
            <v>2.63</v>
          </cell>
          <cell r="J2318">
            <v>0</v>
          </cell>
          <cell r="K2318">
            <v>0</v>
          </cell>
          <cell r="L2318">
            <v>0</v>
          </cell>
          <cell r="M2318" t="str">
            <v>LF</v>
          </cell>
          <cell r="N2318">
            <v>0</v>
          </cell>
          <cell r="O2318">
            <v>0</v>
          </cell>
        </row>
        <row r="2319">
          <cell r="A2319" t="str">
            <v>IRONMASTER</v>
          </cell>
          <cell r="B2319" t="str">
            <v>IR97404</v>
          </cell>
          <cell r="C2319">
            <v>0</v>
          </cell>
          <cell r="D2319" t="str">
            <v>BALLON FITNESS A PICOTS 65CM</v>
          </cell>
          <cell r="E2319" t="str">
            <v>MASSAGE GYM BALL 65CM</v>
          </cell>
          <cell r="F2319" t="str">
            <v>eco pvc,1100g</v>
          </cell>
          <cell r="H2319" t="str">
            <v>PIECE</v>
          </cell>
          <cell r="I2319">
            <v>3.17</v>
          </cell>
          <cell r="J2319">
            <v>0</v>
          </cell>
          <cell r="K2319">
            <v>0</v>
          </cell>
          <cell r="L2319">
            <v>0</v>
          </cell>
          <cell r="M2319" t="str">
            <v>LF</v>
          </cell>
          <cell r="N2319">
            <v>0</v>
          </cell>
          <cell r="O2319">
            <v>0</v>
          </cell>
        </row>
        <row r="2320">
          <cell r="A2320" t="str">
            <v>IRONMASTER</v>
          </cell>
          <cell r="B2320" t="str">
            <v>IR97404</v>
          </cell>
          <cell r="C2320">
            <v>0</v>
          </cell>
          <cell r="D2320" t="str">
            <v>BALLON FITNESS A PICOTS 75CM</v>
          </cell>
          <cell r="E2320" t="str">
            <v>MASSAGE GYM BALL 75CM</v>
          </cell>
          <cell r="F2320" t="str">
            <v>eco pvc,1350g</v>
          </cell>
          <cell r="H2320" t="str">
            <v>PIECE</v>
          </cell>
          <cell r="I2320">
            <v>3.7</v>
          </cell>
          <cell r="J2320">
            <v>0</v>
          </cell>
          <cell r="K2320">
            <v>0</v>
          </cell>
          <cell r="L2320">
            <v>0</v>
          </cell>
          <cell r="M2320" t="str">
            <v>LF</v>
          </cell>
          <cell r="N2320">
            <v>0</v>
          </cell>
          <cell r="O2320">
            <v>0</v>
          </cell>
        </row>
        <row r="2321">
          <cell r="A2321" t="str">
            <v>IRONMASTER</v>
          </cell>
          <cell r="B2321" t="str">
            <v>IR97404</v>
          </cell>
          <cell r="C2321">
            <v>0</v>
          </cell>
          <cell r="D2321" t="str">
            <v>BALLON FITNESS A PICOTS 85CM</v>
          </cell>
          <cell r="E2321" t="str">
            <v>MASSAGE GYM BALL 85CM</v>
          </cell>
          <cell r="F2321" t="str">
            <v>eco pvc,1500g</v>
          </cell>
          <cell r="H2321" t="str">
            <v>PIECE</v>
          </cell>
          <cell r="I2321">
            <v>4.37</v>
          </cell>
          <cell r="J2321">
            <v>0</v>
          </cell>
          <cell r="K2321">
            <v>0</v>
          </cell>
          <cell r="L2321">
            <v>0</v>
          </cell>
          <cell r="M2321" t="str">
            <v>LF</v>
          </cell>
          <cell r="N2321">
            <v>0</v>
          </cell>
          <cell r="O2321">
            <v>0</v>
          </cell>
        </row>
        <row r="2322">
          <cell r="A2322" t="str">
            <v>IRONMASTER</v>
          </cell>
          <cell r="B2322" t="str">
            <v>IR97449</v>
          </cell>
          <cell r="C2322">
            <v>0</v>
          </cell>
          <cell r="D2322" t="str">
            <v>Ballon Paille 20cm</v>
          </cell>
          <cell r="E2322" t="str">
            <v>Aerobic Ball 20cm</v>
          </cell>
          <cell r="F2322" t="str">
            <v>Blue, pink, purple</v>
          </cell>
          <cell r="H2322" t="str">
            <v>PIECE</v>
          </cell>
          <cell r="I2322">
            <v>0.87</v>
          </cell>
          <cell r="J2322">
            <v>0</v>
          </cell>
          <cell r="K2322">
            <v>0</v>
          </cell>
          <cell r="L2322">
            <v>0</v>
          </cell>
          <cell r="M2322" t="str">
            <v>LF</v>
          </cell>
          <cell r="N2322">
            <v>0</v>
          </cell>
          <cell r="O2322">
            <v>0</v>
          </cell>
        </row>
        <row r="2323">
          <cell r="A2323" t="str">
            <v>IRONMASTER</v>
          </cell>
          <cell r="B2323" t="str">
            <v>IR97449</v>
          </cell>
          <cell r="C2323" t="str">
            <v/>
          </cell>
          <cell r="D2323" t="str">
            <v>BALLON PAILLE 26CM</v>
          </cell>
          <cell r="E2323" t="str">
            <v>AEROBIC BALL 26CM</v>
          </cell>
          <cell r="F2323" t="str">
            <v>eco pvc,100g</v>
          </cell>
          <cell r="H2323" t="str">
            <v>PIECE</v>
          </cell>
          <cell r="I2323">
            <v>1.03</v>
          </cell>
          <cell r="J2323">
            <v>0</v>
          </cell>
          <cell r="K2323">
            <v>0</v>
          </cell>
          <cell r="L2323">
            <v>0</v>
          </cell>
          <cell r="M2323" t="str">
            <v>LF</v>
          </cell>
          <cell r="N2323">
            <v>0</v>
          </cell>
          <cell r="O2323">
            <v>0</v>
          </cell>
        </row>
        <row r="2324">
          <cell r="A2324" t="str">
            <v>IRONMASTER</v>
          </cell>
          <cell r="B2324" t="str">
            <v>IR97627</v>
          </cell>
          <cell r="C2324">
            <v>0</v>
          </cell>
          <cell r="D2324" t="str">
            <v>BANDE LATEX Light</v>
          </cell>
          <cell r="E2324" t="str">
            <v>LATEX BAND Light</v>
          </cell>
          <cell r="F2324" t="str">
            <v>size:1500*150*0.35mm</v>
          </cell>
          <cell r="H2324" t="str">
            <v>PIECE</v>
          </cell>
          <cell r="I2324">
            <v>1.02</v>
          </cell>
          <cell r="J2324">
            <v>0</v>
          </cell>
          <cell r="K2324">
            <v>0</v>
          </cell>
          <cell r="L2324">
            <v>0</v>
          </cell>
          <cell r="M2324" t="str">
            <v>LF</v>
          </cell>
          <cell r="N2324">
            <v>0</v>
          </cell>
          <cell r="O2324">
            <v>0</v>
          </cell>
        </row>
        <row r="2325">
          <cell r="A2325" t="str">
            <v>IRONMASTER</v>
          </cell>
          <cell r="B2325" t="str">
            <v>IR97627</v>
          </cell>
          <cell r="C2325">
            <v>0</v>
          </cell>
          <cell r="D2325" t="str">
            <v>BANDE LATEX Medium</v>
          </cell>
          <cell r="E2325" t="str">
            <v>LATEX BAND Medium</v>
          </cell>
          <cell r="F2325" t="str">
            <v>size:1500*150*0.55mm</v>
          </cell>
          <cell r="H2325" t="str">
            <v>PIECE</v>
          </cell>
          <cell r="I2325">
            <v>1.32</v>
          </cell>
          <cell r="J2325">
            <v>0</v>
          </cell>
          <cell r="K2325">
            <v>0</v>
          </cell>
          <cell r="L2325">
            <v>0</v>
          </cell>
          <cell r="M2325" t="str">
            <v>LF</v>
          </cell>
          <cell r="N2325">
            <v>0</v>
          </cell>
          <cell r="O2325">
            <v>0</v>
          </cell>
        </row>
        <row r="2326">
          <cell r="A2326" t="str">
            <v>IRONMASTER</v>
          </cell>
          <cell r="B2326" t="str">
            <v>IR97627</v>
          </cell>
          <cell r="C2326">
            <v>0</v>
          </cell>
          <cell r="D2326" t="str">
            <v>BANDE LATEX Strong</v>
          </cell>
          <cell r="E2326" t="str">
            <v>LATEX BAND Strong</v>
          </cell>
          <cell r="F2326" t="str">
            <v>size:1500*150*0.65mm</v>
          </cell>
          <cell r="H2326" t="str">
            <v>PIECE</v>
          </cell>
          <cell r="I2326">
            <v>1.62</v>
          </cell>
          <cell r="J2326">
            <v>0</v>
          </cell>
          <cell r="K2326">
            <v>0</v>
          </cell>
          <cell r="L2326">
            <v>0</v>
          </cell>
          <cell r="M2326" t="str">
            <v>LF</v>
          </cell>
          <cell r="N2326">
            <v>0</v>
          </cell>
          <cell r="O2326">
            <v>0</v>
          </cell>
        </row>
        <row r="2327">
          <cell r="A2327" t="str">
            <v>IRONMASTER</v>
          </cell>
          <cell r="B2327" t="str">
            <v>IR97415</v>
          </cell>
          <cell r="C2327">
            <v>1460</v>
          </cell>
          <cell r="D2327" t="str">
            <v>Base A Picots</v>
          </cell>
          <cell r="E2327" t="str">
            <v>Massage Pillow</v>
          </cell>
          <cell r="F2327">
            <v>0</v>
          </cell>
          <cell r="H2327" t="str">
            <v>PIECE</v>
          </cell>
          <cell r="I2327">
            <v>4.1500000000000004</v>
          </cell>
          <cell r="J2327">
            <v>0</v>
          </cell>
          <cell r="K2327">
            <v>0</v>
          </cell>
          <cell r="L2327">
            <v>0</v>
          </cell>
          <cell r="M2327" t="str">
            <v>LF</v>
          </cell>
          <cell r="N2327">
            <v>9.5303999999999996E-3</v>
          </cell>
          <cell r="O2327">
            <v>1.2</v>
          </cell>
        </row>
        <row r="2328">
          <cell r="A2328" t="str">
            <v>IRONMASTER</v>
          </cell>
          <cell r="B2328" t="str">
            <v>IR97416A</v>
          </cell>
          <cell r="C2328">
            <v>1479</v>
          </cell>
          <cell r="D2328" t="str">
            <v>Brique Yoga</v>
          </cell>
          <cell r="E2328" t="str">
            <v>Yoga Brick</v>
          </cell>
          <cell r="F2328" t="str">
            <v>3*6*9</v>
          </cell>
          <cell r="H2328" t="str">
            <v>PIECE</v>
          </cell>
          <cell r="I2328">
            <v>1</v>
          </cell>
          <cell r="J2328">
            <v>0</v>
          </cell>
          <cell r="K2328">
            <v>0</v>
          </cell>
          <cell r="L2328">
            <v>0</v>
          </cell>
          <cell r="M2328" t="str">
            <v>LF</v>
          </cell>
          <cell r="N2328">
            <v>2.9327999999999997E-3</v>
          </cell>
          <cell r="O2328">
            <v>0.12</v>
          </cell>
        </row>
        <row r="2329">
          <cell r="A2329" t="str">
            <v>IRONMASTER</v>
          </cell>
          <cell r="B2329" t="str">
            <v>IR95104-1</v>
          </cell>
          <cell r="C2329">
            <v>0</v>
          </cell>
          <cell r="D2329" t="str">
            <v>Corde D'Oscillation Ø50Mm</v>
          </cell>
          <cell r="E2329" t="str">
            <v>BATTLE  ROPE</v>
          </cell>
          <cell r="F2329" t="str">
            <v>DIA.50MM*15M, BLACK</v>
          </cell>
          <cell r="H2329" t="str">
            <v>PIECE</v>
          </cell>
          <cell r="I2329">
            <v>51.75</v>
          </cell>
          <cell r="J2329">
            <v>0</v>
          </cell>
          <cell r="K2329">
            <v>0</v>
          </cell>
          <cell r="L2329">
            <v>0</v>
          </cell>
          <cell r="M2329" t="str">
            <v>LF</v>
          </cell>
          <cell r="N2329">
            <v>0</v>
          </cell>
          <cell r="O2329">
            <v>0</v>
          </cell>
        </row>
        <row r="2330">
          <cell r="A2330" t="str">
            <v>IRONMASTER</v>
          </cell>
          <cell r="B2330" t="str">
            <v>IR97422</v>
          </cell>
          <cell r="C2330">
            <v>1515</v>
          </cell>
          <cell r="D2330" t="str">
            <v xml:space="preserve">Dome Trainer </v>
          </cell>
          <cell r="E2330" t="str">
            <v>Balance Ball</v>
          </cell>
          <cell r="F2330" t="str">
            <v>withouthandles,66x11cm</v>
          </cell>
          <cell r="H2330" t="str">
            <v>PIECE</v>
          </cell>
          <cell r="I2330">
            <v>36</v>
          </cell>
          <cell r="J2330">
            <v>0</v>
          </cell>
          <cell r="K2330">
            <v>0</v>
          </cell>
          <cell r="L2330">
            <v>0</v>
          </cell>
          <cell r="M2330" t="str">
            <v>LF</v>
          </cell>
          <cell r="N2330">
            <v>6.4736000000000002E-2</v>
          </cell>
          <cell r="O2330">
            <v>6</v>
          </cell>
        </row>
        <row r="2331">
          <cell r="A2331" t="str">
            <v>IRONMASTER</v>
          </cell>
          <cell r="B2331" t="str">
            <v>IR97754</v>
          </cell>
          <cell r="C2331">
            <v>1543</v>
          </cell>
          <cell r="D2331" t="str">
            <v>Echelle De Vitesse 4M</v>
          </cell>
          <cell r="E2331" t="str">
            <v>ADJUSTABLE AGILITY LADDER 4M</v>
          </cell>
          <cell r="F2331" t="str">
            <v>4m</v>
          </cell>
          <cell r="H2331" t="str">
            <v>PIECE</v>
          </cell>
          <cell r="I2331">
            <v>5.25</v>
          </cell>
          <cell r="J2331">
            <v>0</v>
          </cell>
          <cell r="K2331">
            <v>0</v>
          </cell>
          <cell r="L2331">
            <v>0</v>
          </cell>
          <cell r="M2331" t="str">
            <v>LF</v>
          </cell>
          <cell r="N2331">
            <v>7.4843999999999996E-3</v>
          </cell>
          <cell r="O2331">
            <v>2.15</v>
          </cell>
        </row>
        <row r="2332">
          <cell r="A2332" t="str">
            <v>IRONMASTER</v>
          </cell>
          <cell r="B2332" t="str">
            <v>IR97620</v>
          </cell>
          <cell r="C2332">
            <v>0</v>
          </cell>
          <cell r="D2332" t="str">
            <v>Flex Bar</v>
          </cell>
          <cell r="E2332" t="str">
            <v>FLEX BAR</v>
          </cell>
          <cell r="F2332" t="str">
            <v>Dévissable</v>
          </cell>
          <cell r="H2332" t="str">
            <v>PIECE</v>
          </cell>
          <cell r="I2332">
            <v>3</v>
          </cell>
          <cell r="J2332">
            <v>0</v>
          </cell>
          <cell r="K2332">
            <v>0</v>
          </cell>
          <cell r="L2332">
            <v>0</v>
          </cell>
          <cell r="M2332" t="str">
            <v>LF</v>
          </cell>
          <cell r="N2332">
            <v>0</v>
          </cell>
          <cell r="O2332">
            <v>0</v>
          </cell>
        </row>
        <row r="2333">
          <cell r="A2333" t="str">
            <v>IRONMASTER</v>
          </cell>
          <cell r="B2333" t="str">
            <v>IR97419</v>
          </cell>
          <cell r="C2333">
            <v>1559</v>
          </cell>
          <cell r="D2333" t="str">
            <v>FOAM ROLLER BLANC</v>
          </cell>
          <cell r="E2333" t="str">
            <v>FOAM ROLLER WHITE</v>
          </cell>
          <cell r="F2333" t="str">
            <v>90cm (EPE material)</v>
          </cell>
          <cell r="H2333" t="str">
            <v>PIECE</v>
          </cell>
          <cell r="I2333">
            <v>5.41</v>
          </cell>
          <cell r="J2333">
            <v>0</v>
          </cell>
          <cell r="K2333">
            <v>0</v>
          </cell>
          <cell r="L2333">
            <v>0</v>
          </cell>
          <cell r="M2333" t="str">
            <v>LF</v>
          </cell>
          <cell r="N2333">
            <v>2.29152E-2</v>
          </cell>
          <cell r="O2333">
            <v>0.9</v>
          </cell>
        </row>
        <row r="2334">
          <cell r="A2334" t="str">
            <v>IRONMASTER</v>
          </cell>
          <cell r="B2334" t="str">
            <v>IR97432A</v>
          </cell>
          <cell r="C2334">
            <v>0</v>
          </cell>
          <cell r="D2334" t="str">
            <v>Foam Roller Bleu</v>
          </cell>
          <cell r="E2334" t="str">
            <v>Eva Roller</v>
          </cell>
          <cell r="F2334" t="str">
            <v>Logo inclus</v>
          </cell>
          <cell r="H2334" t="str">
            <v>PIECE</v>
          </cell>
          <cell r="I2334">
            <v>9.8000000000000007</v>
          </cell>
          <cell r="J2334">
            <v>0</v>
          </cell>
          <cell r="K2334">
            <v>0</v>
          </cell>
          <cell r="L2334">
            <v>0</v>
          </cell>
          <cell r="M2334" t="str">
            <v>LF</v>
          </cell>
          <cell r="N2334">
            <v>0</v>
          </cell>
          <cell r="O2334">
            <v>0</v>
          </cell>
        </row>
        <row r="2335">
          <cell r="A2335" t="str">
            <v>IRONMASTER</v>
          </cell>
          <cell r="B2335" t="str">
            <v>IR97433</v>
          </cell>
          <cell r="C2335">
            <v>1560</v>
          </cell>
          <cell r="D2335" t="str">
            <v>Foam Roller Bleu Avec Picots</v>
          </cell>
          <cell r="E2335" t="str">
            <v>Foam roller</v>
          </cell>
          <cell r="F2335" t="str">
            <v>90x15cm - blue</v>
          </cell>
          <cell r="H2335" t="str">
            <v>PIECE</v>
          </cell>
          <cell r="I2335">
            <v>10.6</v>
          </cell>
          <cell r="J2335">
            <v>0</v>
          </cell>
          <cell r="K2335">
            <v>0</v>
          </cell>
          <cell r="L2335">
            <v>0</v>
          </cell>
          <cell r="M2335" t="str">
            <v>LF</v>
          </cell>
          <cell r="N2335">
            <v>2.4069279999999998E-2</v>
          </cell>
          <cell r="O2335">
            <v>0.81666666666666676</v>
          </cell>
        </row>
        <row r="2336">
          <cell r="A2336" t="str">
            <v>IRONMASTER</v>
          </cell>
          <cell r="B2336" t="str">
            <v>IR97829A</v>
          </cell>
          <cell r="C2336">
            <v>0</v>
          </cell>
          <cell r="D2336" t="str">
            <v>GILET LESTEES 5Kgs</v>
          </cell>
          <cell r="E2336" t="str">
            <v>WEIGHTED VEST 5Kgs</v>
          </cell>
          <cell r="F2336">
            <v>0</v>
          </cell>
          <cell r="H2336" t="str">
            <v>PIECE</v>
          </cell>
          <cell r="I2336">
            <v>12.5</v>
          </cell>
          <cell r="J2336">
            <v>0</v>
          </cell>
          <cell r="K2336">
            <v>0</v>
          </cell>
          <cell r="L2336">
            <v>0</v>
          </cell>
          <cell r="M2336" t="str">
            <v>LF</v>
          </cell>
          <cell r="N2336">
            <v>0</v>
          </cell>
          <cell r="O2336">
            <v>0</v>
          </cell>
        </row>
        <row r="2337">
          <cell r="A2337" t="str">
            <v>IRONMASTER</v>
          </cell>
          <cell r="B2337" t="str">
            <v>IR97829A</v>
          </cell>
          <cell r="C2337">
            <v>2331</v>
          </cell>
          <cell r="D2337" t="str">
            <v>Gilet Lestees 10Kgs</v>
          </cell>
          <cell r="E2337" t="str">
            <v>Weight Vest</v>
          </cell>
          <cell r="F2337">
            <v>0</v>
          </cell>
          <cell r="H2337" t="str">
            <v>PIECE</v>
          </cell>
          <cell r="I2337">
            <v>17.5</v>
          </cell>
          <cell r="J2337">
            <v>0</v>
          </cell>
          <cell r="K2337">
            <v>0</v>
          </cell>
          <cell r="L2337">
            <v>0</v>
          </cell>
          <cell r="M2337" t="str">
            <v>LF</v>
          </cell>
          <cell r="N2337">
            <v>9.4500000000000001E-3</v>
          </cell>
          <cell r="O2337">
            <v>10.5</v>
          </cell>
        </row>
        <row r="2338">
          <cell r="A2338" t="str">
            <v>IRONMASTER</v>
          </cell>
          <cell r="B2338" t="str">
            <v>IR97829B</v>
          </cell>
          <cell r="C2338" t="str">
            <v/>
          </cell>
          <cell r="D2338">
            <v>0</v>
          </cell>
          <cell r="E2338" t="str">
            <v>WEIGHTEDVEST5Kgs</v>
          </cell>
          <cell r="F2338">
            <v>0</v>
          </cell>
          <cell r="H2338" t="str">
            <v>PIECE</v>
          </cell>
          <cell r="I2338">
            <v>14.33</v>
          </cell>
          <cell r="J2338">
            <v>0</v>
          </cell>
          <cell r="K2338">
            <v>0</v>
          </cell>
          <cell r="L2338">
            <v>0</v>
          </cell>
          <cell r="M2338" t="str">
            <v>LF</v>
          </cell>
          <cell r="N2338">
            <v>0</v>
          </cell>
          <cell r="O2338">
            <v>0</v>
          </cell>
        </row>
        <row r="2339">
          <cell r="A2339" t="str">
            <v>IRONMASTER</v>
          </cell>
          <cell r="B2339" t="str">
            <v>IR97829B</v>
          </cell>
          <cell r="C2339" t="str">
            <v/>
          </cell>
          <cell r="D2339">
            <v>0</v>
          </cell>
          <cell r="E2339" t="str">
            <v>WEIGHTEDVEST10Kgs</v>
          </cell>
          <cell r="F2339">
            <v>0</v>
          </cell>
          <cell r="H2339" t="str">
            <v>PIECE</v>
          </cell>
          <cell r="I2339">
            <v>20.83</v>
          </cell>
          <cell r="J2339">
            <v>0</v>
          </cell>
          <cell r="K2339">
            <v>0</v>
          </cell>
          <cell r="L2339">
            <v>0</v>
          </cell>
          <cell r="M2339" t="str">
            <v>LF</v>
          </cell>
          <cell r="N2339">
            <v>0</v>
          </cell>
          <cell r="O2339">
            <v>0</v>
          </cell>
        </row>
        <row r="2340">
          <cell r="A2340" t="str">
            <v>IRONMASTER</v>
          </cell>
          <cell r="B2340" t="str">
            <v>IR100</v>
          </cell>
          <cell r="C2340">
            <v>1576</v>
          </cell>
          <cell r="D2340" t="str">
            <v>Haie  15Cm</v>
          </cell>
          <cell r="E2340" t="str">
            <v>JUMP HURDLE 15CM</v>
          </cell>
          <cell r="F2340" t="str">
            <v>15cm</v>
          </cell>
          <cell r="H2340" t="str">
            <v>PIECE</v>
          </cell>
          <cell r="I2340">
            <v>2.17</v>
          </cell>
          <cell r="J2340">
            <v>0</v>
          </cell>
          <cell r="K2340">
            <v>0</v>
          </cell>
          <cell r="L2340">
            <v>0</v>
          </cell>
          <cell r="M2340" t="str">
            <v>LF</v>
          </cell>
          <cell r="N2340">
            <v>0</v>
          </cell>
          <cell r="O2340">
            <v>0</v>
          </cell>
        </row>
        <row r="2341">
          <cell r="A2341" t="str">
            <v>IRONMASTER</v>
          </cell>
          <cell r="B2341" t="str">
            <v>IR105</v>
          </cell>
          <cell r="C2341">
            <v>1577</v>
          </cell>
          <cell r="D2341" t="str">
            <v>Haie 30Cm</v>
          </cell>
          <cell r="E2341" t="str">
            <v>JUMP HURDLE 30CM</v>
          </cell>
          <cell r="F2341" t="str">
            <v>30cm</v>
          </cell>
          <cell r="H2341" t="str">
            <v>PIECE</v>
          </cell>
          <cell r="I2341">
            <v>2.5</v>
          </cell>
          <cell r="J2341">
            <v>0</v>
          </cell>
          <cell r="K2341">
            <v>0</v>
          </cell>
          <cell r="L2341">
            <v>0</v>
          </cell>
          <cell r="M2341" t="str">
            <v>LF</v>
          </cell>
          <cell r="N2341">
            <v>0</v>
          </cell>
          <cell r="O2341">
            <v>0</v>
          </cell>
        </row>
        <row r="2342">
          <cell r="A2342" t="str">
            <v>IRONMASTER</v>
          </cell>
          <cell r="B2342" t="str">
            <v>IR110</v>
          </cell>
          <cell r="C2342">
            <v>1578</v>
          </cell>
          <cell r="D2342" t="str">
            <v>Haie 50Cm</v>
          </cell>
          <cell r="E2342" t="str">
            <v>JUMP HURDLE 50CM</v>
          </cell>
          <cell r="F2342" t="str">
            <v>50cm</v>
          </cell>
          <cell r="H2342" t="str">
            <v>PIECE</v>
          </cell>
          <cell r="I2342">
            <v>2.83</v>
          </cell>
          <cell r="J2342">
            <v>0</v>
          </cell>
          <cell r="K2342">
            <v>0</v>
          </cell>
          <cell r="L2342">
            <v>0</v>
          </cell>
          <cell r="M2342" t="str">
            <v>LF</v>
          </cell>
          <cell r="N2342">
            <v>0</v>
          </cell>
          <cell r="O2342">
            <v>0</v>
          </cell>
        </row>
        <row r="2343">
          <cell r="A2343" t="str">
            <v>IRONMASTER</v>
          </cell>
          <cell r="B2343" t="str">
            <v>IR97801</v>
          </cell>
          <cell r="C2343">
            <v>1639</v>
          </cell>
          <cell r="D2343" t="str">
            <v>Medecine Ball 1Kg</v>
          </cell>
          <cell r="E2343" t="str">
            <v>Medecine Ball</v>
          </cell>
          <cell r="F2343" t="str">
            <v>1kg</v>
          </cell>
          <cell r="H2343" t="str">
            <v>PIECE</v>
          </cell>
          <cell r="I2343">
            <v>7.34</v>
          </cell>
          <cell r="J2343">
            <v>0</v>
          </cell>
          <cell r="K2343">
            <v>0</v>
          </cell>
          <cell r="L2343">
            <v>0</v>
          </cell>
          <cell r="M2343" t="str">
            <v>LF</v>
          </cell>
          <cell r="N2343">
            <v>8.3999999999999995E-3</v>
          </cell>
          <cell r="O2343">
            <v>1.5</v>
          </cell>
        </row>
        <row r="2344">
          <cell r="A2344" t="str">
            <v>IRONMASTER</v>
          </cell>
          <cell r="B2344" t="str">
            <v>IR97801</v>
          </cell>
          <cell r="C2344">
            <v>1640</v>
          </cell>
          <cell r="D2344" t="str">
            <v>Medecine Ball 2Kg</v>
          </cell>
          <cell r="E2344" t="str">
            <v>Medecine Ball</v>
          </cell>
          <cell r="F2344" t="str">
            <v>2Kgs</v>
          </cell>
          <cell r="H2344" t="str">
            <v>PIECE</v>
          </cell>
          <cell r="I2344">
            <v>8.67</v>
          </cell>
          <cell r="J2344">
            <v>0</v>
          </cell>
          <cell r="K2344">
            <v>0</v>
          </cell>
          <cell r="L2344">
            <v>0</v>
          </cell>
          <cell r="M2344" t="str">
            <v>LF</v>
          </cell>
          <cell r="N2344">
            <v>8.3999999999999995E-3</v>
          </cell>
          <cell r="O2344">
            <v>2.5</v>
          </cell>
        </row>
        <row r="2345">
          <cell r="A2345" t="str">
            <v>IRONMASTER</v>
          </cell>
          <cell r="B2345" t="str">
            <v>IR97801</v>
          </cell>
          <cell r="C2345">
            <v>1641</v>
          </cell>
          <cell r="D2345" t="str">
            <v>Medecine Ball 3Kg</v>
          </cell>
          <cell r="E2345" t="str">
            <v>Medecine Ball</v>
          </cell>
          <cell r="F2345" t="str">
            <v>3Kgs</v>
          </cell>
          <cell r="H2345" t="str">
            <v>PIECE</v>
          </cell>
          <cell r="I2345">
            <v>10.34</v>
          </cell>
          <cell r="J2345">
            <v>0</v>
          </cell>
          <cell r="K2345">
            <v>0</v>
          </cell>
          <cell r="L2345">
            <v>0</v>
          </cell>
          <cell r="M2345" t="str">
            <v>LF</v>
          </cell>
          <cell r="N2345">
            <v>1.44E-2</v>
          </cell>
          <cell r="O2345">
            <v>3.5</v>
          </cell>
        </row>
        <row r="2346">
          <cell r="A2346" t="str">
            <v>IRONMASTER</v>
          </cell>
          <cell r="B2346" t="str">
            <v>IR97801</v>
          </cell>
          <cell r="C2346">
            <v>1642</v>
          </cell>
          <cell r="D2346" t="str">
            <v>Medecine Ball 4Kg</v>
          </cell>
          <cell r="E2346" t="str">
            <v>Medecine Ball</v>
          </cell>
          <cell r="F2346" t="str">
            <v>4Kgs</v>
          </cell>
          <cell r="H2346" t="str">
            <v>PIECE</v>
          </cell>
          <cell r="I2346">
            <v>11.34</v>
          </cell>
          <cell r="J2346">
            <v>0</v>
          </cell>
          <cell r="K2346">
            <v>0</v>
          </cell>
          <cell r="L2346">
            <v>0</v>
          </cell>
          <cell r="M2346" t="str">
            <v>LF</v>
          </cell>
          <cell r="N2346">
            <v>1.44E-2</v>
          </cell>
          <cell r="O2346">
            <v>4.5</v>
          </cell>
        </row>
        <row r="2347">
          <cell r="A2347" t="str">
            <v>IRONMASTER</v>
          </cell>
          <cell r="B2347" t="str">
            <v>IR97801</v>
          </cell>
          <cell r="C2347">
            <v>1643</v>
          </cell>
          <cell r="D2347" t="str">
            <v>Medecine Ball 5Kg</v>
          </cell>
          <cell r="E2347" t="str">
            <v>Medecine Ball</v>
          </cell>
          <cell r="F2347" t="str">
            <v>5Kgs</v>
          </cell>
          <cell r="H2347" t="str">
            <v>PIECE</v>
          </cell>
          <cell r="I2347">
            <v>12.84</v>
          </cell>
          <cell r="J2347">
            <v>0</v>
          </cell>
          <cell r="K2347">
            <v>0</v>
          </cell>
          <cell r="L2347">
            <v>0</v>
          </cell>
          <cell r="M2347" t="str">
            <v>LF</v>
          </cell>
          <cell r="N2347">
            <v>1.44E-2</v>
          </cell>
          <cell r="O2347">
            <v>5.5</v>
          </cell>
        </row>
        <row r="2348">
          <cell r="A2348" t="str">
            <v>IRONMASTER</v>
          </cell>
          <cell r="B2348" t="str">
            <v>IR97002</v>
          </cell>
          <cell r="C2348">
            <v>0</v>
          </cell>
          <cell r="D2348" t="str">
            <v>Musclets</v>
          </cell>
          <cell r="E2348" t="str">
            <v>Hand Grip</v>
          </cell>
          <cell r="F2348" t="str">
            <v>diaofspring:4mm</v>
          </cell>
          <cell r="H2348" t="str">
            <v>PAIRE</v>
          </cell>
          <cell r="I2348">
            <v>1.1499999999999999</v>
          </cell>
          <cell r="J2348">
            <v>0</v>
          </cell>
          <cell r="K2348">
            <v>0</v>
          </cell>
          <cell r="L2348">
            <v>0</v>
          </cell>
          <cell r="M2348" t="str">
            <v>LF</v>
          </cell>
          <cell r="N2348">
            <v>0</v>
          </cell>
          <cell r="O2348">
            <v>0</v>
          </cell>
        </row>
        <row r="2349">
          <cell r="A2349" t="str">
            <v>IRONMASTER</v>
          </cell>
          <cell r="B2349" t="str">
            <v>IR97603</v>
          </cell>
          <cell r="C2349">
            <v>1682</v>
          </cell>
          <cell r="D2349" t="str">
            <v>Pilates Ring</v>
          </cell>
          <cell r="E2349" t="str">
            <v>Toning Ring</v>
          </cell>
          <cell r="F2349">
            <v>0</v>
          </cell>
          <cell r="H2349" t="str">
            <v>PIECE</v>
          </cell>
          <cell r="I2349">
            <v>3.55</v>
          </cell>
          <cell r="J2349">
            <v>0</v>
          </cell>
          <cell r="K2349">
            <v>0</v>
          </cell>
          <cell r="L2349">
            <v>0</v>
          </cell>
          <cell r="M2349" t="str">
            <v>LF</v>
          </cell>
          <cell r="N2349">
            <v>1.0231199999999999E-2</v>
          </cell>
          <cell r="O2349">
            <v>0.65</v>
          </cell>
        </row>
        <row r="2350">
          <cell r="A2350" t="str">
            <v>IRONMASTER</v>
          </cell>
          <cell r="B2350" t="str">
            <v>IR97339</v>
          </cell>
          <cell r="C2350">
            <v>1436</v>
          </cell>
          <cell r="D2350" t="str">
            <v>Plateau De Freeman</v>
          </cell>
          <cell r="E2350" t="str">
            <v>Wooden Balance Board</v>
          </cell>
          <cell r="F2350" t="str">
            <v>dia:40cm</v>
          </cell>
          <cell r="H2350" t="str">
            <v>PIECE</v>
          </cell>
          <cell r="I2350">
            <v>5.5</v>
          </cell>
          <cell r="J2350">
            <v>0</v>
          </cell>
          <cell r="K2350">
            <v>0</v>
          </cell>
          <cell r="L2350">
            <v>0</v>
          </cell>
          <cell r="M2350" t="str">
            <v>LF</v>
          </cell>
          <cell r="N2350">
            <v>1.66175E-2</v>
          </cell>
          <cell r="O2350">
            <v>1.6</v>
          </cell>
        </row>
        <row r="2351">
          <cell r="A2351" t="str">
            <v>IRONMASTER</v>
          </cell>
          <cell r="B2351" t="str">
            <v>IR6255</v>
          </cell>
          <cell r="C2351" t="str">
            <v/>
          </cell>
          <cell r="D2351" t="str">
            <v>Plots De Vitesse</v>
          </cell>
          <cell r="E2351" t="str">
            <v>HALF CONES</v>
          </cell>
          <cell r="F2351" t="str">
            <v>2"</v>
          </cell>
          <cell r="H2351" t="str">
            <v>SET</v>
          </cell>
          <cell r="I2351">
            <v>0.56000000000000005</v>
          </cell>
          <cell r="J2351">
            <v>0</v>
          </cell>
          <cell r="K2351">
            <v>0</v>
          </cell>
          <cell r="L2351">
            <v>0</v>
          </cell>
          <cell r="M2351" t="str">
            <v>LF</v>
          </cell>
          <cell r="N2351">
            <v>0</v>
          </cell>
          <cell r="O2351">
            <v>0</v>
          </cell>
        </row>
        <row r="2352">
          <cell r="A2352" t="str">
            <v>IRONMASTER</v>
          </cell>
          <cell r="B2352" t="str">
            <v>IR97660</v>
          </cell>
          <cell r="C2352">
            <v>3697</v>
          </cell>
          <cell r="D2352" t="str">
            <v>Power Band Extra Light</v>
          </cell>
          <cell r="E2352" t="str">
            <v>POWER BAND</v>
          </cell>
          <cell r="F2352" t="str">
            <v>2000*13*4.5MM-RED, MOQ 1000pcs pour nos couleurs</v>
          </cell>
          <cell r="H2352" t="str">
            <v>PIECE</v>
          </cell>
          <cell r="I2352">
            <v>2.2000000000000002</v>
          </cell>
          <cell r="J2352">
            <v>0</v>
          </cell>
          <cell r="K2352">
            <v>0</v>
          </cell>
          <cell r="L2352">
            <v>0</v>
          </cell>
          <cell r="M2352" t="str">
            <v>LF</v>
          </cell>
          <cell r="N2352">
            <v>8.160000000000001E-4</v>
          </cell>
          <cell r="O2352">
            <v>0.12</v>
          </cell>
        </row>
        <row r="2353">
          <cell r="A2353" t="str">
            <v>IRONMASTER</v>
          </cell>
          <cell r="B2353" t="str">
            <v>IR97660</v>
          </cell>
          <cell r="C2353">
            <v>3696</v>
          </cell>
          <cell r="D2353" t="str">
            <v>Power Band Light</v>
          </cell>
          <cell r="E2353" t="str">
            <v>POWER BAND</v>
          </cell>
          <cell r="F2353" t="str">
            <v>2000*22*4.5MM-BLACK</v>
          </cell>
          <cell r="H2353" t="str">
            <v>PIECE</v>
          </cell>
          <cell r="I2353">
            <v>3.73</v>
          </cell>
          <cell r="J2353">
            <v>0</v>
          </cell>
          <cell r="K2353">
            <v>0</v>
          </cell>
          <cell r="L2353">
            <v>0</v>
          </cell>
          <cell r="M2353" t="str">
            <v>LF</v>
          </cell>
          <cell r="N2353">
            <v>8.160000000000001E-4</v>
          </cell>
          <cell r="O2353">
            <v>0.22</v>
          </cell>
        </row>
        <row r="2354">
          <cell r="A2354" t="str">
            <v>IRONMASTER</v>
          </cell>
          <cell r="B2354" t="str">
            <v>IR97660</v>
          </cell>
          <cell r="C2354">
            <v>3699</v>
          </cell>
          <cell r="D2354" t="str">
            <v>Power Band Medium</v>
          </cell>
          <cell r="E2354" t="str">
            <v>POWER BAND</v>
          </cell>
          <cell r="F2354" t="str">
            <v>2000*32*4.5MM-PURPLE</v>
          </cell>
          <cell r="H2354" t="str">
            <v>PIECE</v>
          </cell>
          <cell r="I2354">
            <v>4.92</v>
          </cell>
          <cell r="J2354">
            <v>0</v>
          </cell>
          <cell r="K2354">
            <v>0</v>
          </cell>
          <cell r="L2354">
            <v>0</v>
          </cell>
          <cell r="M2354" t="str">
            <v>LF</v>
          </cell>
          <cell r="N2354">
            <v>8.160000000000001E-4</v>
          </cell>
          <cell r="O2354">
            <v>0.31</v>
          </cell>
        </row>
        <row r="2355">
          <cell r="A2355" t="str">
            <v>IRONMASTER</v>
          </cell>
          <cell r="B2355" t="str">
            <v>IR97660</v>
          </cell>
          <cell r="C2355">
            <v>3700</v>
          </cell>
          <cell r="D2355" t="str">
            <v>Power Band Strong</v>
          </cell>
          <cell r="E2355" t="str">
            <v>POWER BAND</v>
          </cell>
          <cell r="F2355" t="str">
            <v>2000*44*4.5MM-GREEN</v>
          </cell>
          <cell r="H2355" t="str">
            <v>PIECE</v>
          </cell>
          <cell r="I2355">
            <v>7.46</v>
          </cell>
          <cell r="J2355">
            <v>0</v>
          </cell>
          <cell r="K2355">
            <v>0</v>
          </cell>
          <cell r="L2355">
            <v>0</v>
          </cell>
          <cell r="M2355" t="str">
            <v>LF</v>
          </cell>
          <cell r="N2355">
            <v>1.3600000000000001E-3</v>
          </cell>
          <cell r="O2355">
            <v>0.7</v>
          </cell>
        </row>
        <row r="2356">
          <cell r="A2356" t="str">
            <v>IRONMASTER</v>
          </cell>
          <cell r="B2356" t="str">
            <v>IR97660</v>
          </cell>
          <cell r="C2356">
            <v>3698</v>
          </cell>
          <cell r="D2356" t="str">
            <v>Power Band Extra Strong</v>
          </cell>
          <cell r="E2356" t="str">
            <v>POWER BAND</v>
          </cell>
          <cell r="F2356" t="str">
            <v>2000*65*4.5MM-BLUE</v>
          </cell>
          <cell r="H2356" t="str">
            <v>PIECE</v>
          </cell>
          <cell r="I2356">
            <v>10.85</v>
          </cell>
          <cell r="J2356">
            <v>0</v>
          </cell>
          <cell r="K2356">
            <v>0</v>
          </cell>
          <cell r="L2356">
            <v>0</v>
          </cell>
          <cell r="M2356" t="str">
            <v>LF</v>
          </cell>
          <cell r="N2356">
            <v>1.3600000000000001E-3</v>
          </cell>
          <cell r="O2356">
            <v>0.7</v>
          </cell>
        </row>
        <row r="2357">
          <cell r="A2357" t="str">
            <v>IRONMASTER</v>
          </cell>
          <cell r="B2357" t="str">
            <v>IR97681</v>
          </cell>
          <cell r="C2357">
            <v>1726</v>
          </cell>
          <cell r="D2357" t="str">
            <v>Rouleau Bande Latex Light</v>
          </cell>
          <cell r="E2357" t="str">
            <v>Latex Band Roll</v>
          </cell>
          <cell r="F2357" t="str">
            <v>Light</v>
          </cell>
          <cell r="H2357" t="str">
            <v>PIECE</v>
          </cell>
          <cell r="I2357">
            <v>9.83</v>
          </cell>
          <cell r="J2357">
            <v>0</v>
          </cell>
          <cell r="K2357">
            <v>0</v>
          </cell>
          <cell r="L2357">
            <v>0</v>
          </cell>
          <cell r="M2357" t="str">
            <v>LF</v>
          </cell>
          <cell r="N2357">
            <v>4.0499999999999998E-3</v>
          </cell>
          <cell r="O2357">
            <v>1.1160000000000001</v>
          </cell>
        </row>
        <row r="2358">
          <cell r="A2358" t="str">
            <v>IRONMASTER</v>
          </cell>
          <cell r="B2358" t="str">
            <v>IR97681</v>
          </cell>
          <cell r="C2358">
            <v>1727</v>
          </cell>
          <cell r="D2358" t="str">
            <v>Rouleau Bande Latex Medium</v>
          </cell>
          <cell r="E2358" t="str">
            <v>Latex Band Roll</v>
          </cell>
          <cell r="F2358" t="str">
            <v>Medium</v>
          </cell>
          <cell r="H2358" t="str">
            <v>PIECE</v>
          </cell>
          <cell r="I2358">
            <v>11.2</v>
          </cell>
          <cell r="J2358">
            <v>0</v>
          </cell>
          <cell r="K2358">
            <v>0</v>
          </cell>
          <cell r="L2358">
            <v>0</v>
          </cell>
          <cell r="M2358" t="str">
            <v>LF</v>
          </cell>
          <cell r="N2358">
            <v>4.2119999999999996E-3</v>
          </cell>
          <cell r="O2358">
            <v>1.45</v>
          </cell>
        </row>
        <row r="2359">
          <cell r="A2359" t="str">
            <v>IRONMASTER</v>
          </cell>
          <cell r="B2359" t="str">
            <v>IR97681</v>
          </cell>
          <cell r="C2359">
            <v>3491</v>
          </cell>
          <cell r="D2359" t="str">
            <v>Rouleau Bande Latex Strong</v>
          </cell>
          <cell r="E2359" t="str">
            <v>Latex Band Roll</v>
          </cell>
          <cell r="F2359" t="str">
            <v>Strong</v>
          </cell>
          <cell r="H2359" t="str">
            <v>PIECE</v>
          </cell>
          <cell r="I2359">
            <v>14.41</v>
          </cell>
          <cell r="J2359">
            <v>0</v>
          </cell>
          <cell r="K2359">
            <v>0</v>
          </cell>
          <cell r="L2359">
            <v>0</v>
          </cell>
          <cell r="M2359" t="str">
            <v>LF</v>
          </cell>
          <cell r="N2359">
            <v>4.4000000000000003E-3</v>
          </cell>
          <cell r="O2359">
            <v>1.78</v>
          </cell>
        </row>
        <row r="2360">
          <cell r="A2360" t="str">
            <v>IRONMASTER</v>
          </cell>
          <cell r="B2360" t="str">
            <v>IR97435B</v>
          </cell>
          <cell r="C2360">
            <v>3712</v>
          </cell>
          <cell r="D2360" t="str">
            <v>Rumble Roller</v>
          </cell>
          <cell r="E2360" t="str">
            <v>RUMBLE ROLLER</v>
          </cell>
          <cell r="F2360" t="str">
            <v>33.5x14xm</v>
          </cell>
          <cell r="H2360" t="str">
            <v>PIECE</v>
          </cell>
          <cell r="I2360">
            <v>6.53</v>
          </cell>
          <cell r="J2360">
            <v>0</v>
          </cell>
          <cell r="K2360">
            <v>0</v>
          </cell>
          <cell r="L2360">
            <v>0</v>
          </cell>
          <cell r="M2360" t="str">
            <v>LF</v>
          </cell>
          <cell r="N2360">
            <v>9.4847999999999998E-3</v>
          </cell>
          <cell r="O2360">
            <v>0.85</v>
          </cell>
        </row>
        <row r="2361">
          <cell r="A2361" t="str">
            <v>IRONMASTER</v>
          </cell>
          <cell r="B2361" t="str">
            <v>IR97440</v>
          </cell>
          <cell r="C2361">
            <v>0</v>
          </cell>
          <cell r="D2361" t="str">
            <v>SENSO HAND TRAINER 20g</v>
          </cell>
          <cell r="E2361" t="str">
            <v>MINI WEIGHT ROLLER 20g</v>
          </cell>
          <cell r="F2361">
            <v>0</v>
          </cell>
          <cell r="H2361" t="str">
            <v>PAIRE</v>
          </cell>
          <cell r="I2361">
            <v>1.27</v>
          </cell>
          <cell r="J2361">
            <v>0</v>
          </cell>
          <cell r="K2361">
            <v>0</v>
          </cell>
          <cell r="L2361">
            <v>0</v>
          </cell>
          <cell r="M2361" t="str">
            <v>LF</v>
          </cell>
          <cell r="N2361">
            <v>0</v>
          </cell>
          <cell r="O2361">
            <v>0</v>
          </cell>
        </row>
        <row r="2362">
          <cell r="A2362" t="str">
            <v>IRONMASTER</v>
          </cell>
          <cell r="B2362" t="str">
            <v>IR97440</v>
          </cell>
          <cell r="C2362">
            <v>0</v>
          </cell>
          <cell r="D2362" t="str">
            <v>SENSO HAND TRAINER 250g</v>
          </cell>
          <cell r="E2362" t="str">
            <v>MINI WEIGHT ROLLER 250g</v>
          </cell>
          <cell r="F2362">
            <v>0</v>
          </cell>
          <cell r="H2362" t="str">
            <v>PAIRE</v>
          </cell>
          <cell r="I2362">
            <v>1.73</v>
          </cell>
          <cell r="J2362">
            <v>0</v>
          </cell>
          <cell r="K2362">
            <v>0</v>
          </cell>
          <cell r="L2362">
            <v>0</v>
          </cell>
          <cell r="M2362" t="str">
            <v>LF</v>
          </cell>
          <cell r="N2362">
            <v>0</v>
          </cell>
          <cell r="O2362">
            <v>0</v>
          </cell>
        </row>
        <row r="2363">
          <cell r="A2363" t="str">
            <v>IRONMASTER</v>
          </cell>
          <cell r="B2363" t="str">
            <v>IR97841</v>
          </cell>
          <cell r="C2363">
            <v>3738</v>
          </cell>
          <cell r="D2363" t="str">
            <v>Slamball 4Kg</v>
          </cell>
          <cell r="E2363" t="str">
            <v>Slam Ball</v>
          </cell>
          <cell r="F2363" t="str">
            <v>4kg</v>
          </cell>
          <cell r="H2363" t="str">
            <v>PIECE</v>
          </cell>
          <cell r="I2363">
            <v>3.9</v>
          </cell>
          <cell r="J2363">
            <v>0</v>
          </cell>
          <cell r="K2363">
            <v>0</v>
          </cell>
          <cell r="L2363">
            <v>0</v>
          </cell>
          <cell r="M2363" t="str">
            <v>LF</v>
          </cell>
          <cell r="N2363">
            <v>1.2167000000000001E-2</v>
          </cell>
          <cell r="O2363">
            <v>4.5</v>
          </cell>
        </row>
        <row r="2364">
          <cell r="A2364" t="str">
            <v>IRONMASTER</v>
          </cell>
          <cell r="B2364" t="str">
            <v>IR97022</v>
          </cell>
          <cell r="C2364" t="str">
            <v/>
          </cell>
          <cell r="D2364" t="str">
            <v>SQUEEZE EGGS Medium</v>
          </cell>
          <cell r="E2364" t="str">
            <v>JELLY HAND GRIP Medium</v>
          </cell>
          <cell r="F2364" t="str">
            <v>4*6mm</v>
          </cell>
          <cell r="H2364" t="str">
            <v>PIECE</v>
          </cell>
          <cell r="I2364">
            <v>0.7</v>
          </cell>
          <cell r="J2364">
            <v>0</v>
          </cell>
          <cell r="K2364">
            <v>0</v>
          </cell>
          <cell r="L2364">
            <v>0</v>
          </cell>
          <cell r="M2364" t="str">
            <v>LF</v>
          </cell>
          <cell r="N2364">
            <v>0</v>
          </cell>
          <cell r="O2364">
            <v>0</v>
          </cell>
        </row>
        <row r="2365">
          <cell r="A2365" t="str">
            <v>IRONMASTER</v>
          </cell>
          <cell r="B2365" t="str">
            <v>IR97307</v>
          </cell>
          <cell r="C2365">
            <v>1738</v>
          </cell>
          <cell r="D2365" t="str">
            <v>Step Aerobic</v>
          </cell>
          <cell r="E2365" t="str">
            <v>Aerobic Step</v>
          </cell>
          <cell r="F2365" t="str">
            <v>70X28X12/17/22cm</v>
          </cell>
          <cell r="H2365" t="str">
            <v>PIECE</v>
          </cell>
          <cell r="I2365">
            <v>7.83</v>
          </cell>
          <cell r="J2365">
            <v>0</v>
          </cell>
          <cell r="K2365">
            <v>0</v>
          </cell>
          <cell r="L2365">
            <v>0</v>
          </cell>
          <cell r="M2365" t="str">
            <v>LF</v>
          </cell>
          <cell r="N2365">
            <v>6.5600000000000006E-2</v>
          </cell>
          <cell r="O2365">
            <v>9</v>
          </cell>
        </row>
        <row r="2366">
          <cell r="A2366" t="str">
            <v>IRONMASTER</v>
          </cell>
          <cell r="B2366" t="str">
            <v>IR97303</v>
          </cell>
          <cell r="C2366">
            <v>2310</v>
          </cell>
          <cell r="D2366" t="str">
            <v>STEP AEROBIC AVEC PLOTS</v>
          </cell>
          <cell r="E2366" t="str">
            <v>Aerobic step</v>
          </cell>
          <cell r="F2366" t="str">
            <v>with plots</v>
          </cell>
          <cell r="H2366" t="str">
            <v>PIECE</v>
          </cell>
          <cell r="I2366">
            <v>22</v>
          </cell>
          <cell r="J2366">
            <v>0</v>
          </cell>
          <cell r="K2366">
            <v>0</v>
          </cell>
          <cell r="L2366">
            <v>0</v>
          </cell>
          <cell r="M2366" t="str">
            <v>LF</v>
          </cell>
          <cell r="N2366">
            <v>9.7902000000000003E-2</v>
          </cell>
          <cell r="O2366">
            <v>10</v>
          </cell>
        </row>
        <row r="2367">
          <cell r="A2367" t="str">
            <v>IRONMASTER</v>
          </cell>
          <cell r="B2367" t="str">
            <v>IR97303</v>
          </cell>
          <cell r="C2367">
            <v>2687</v>
          </cell>
          <cell r="D2367" t="str">
            <v>STEP AEROBIC SANS PLOTS</v>
          </cell>
          <cell r="E2367" t="str">
            <v>Aerobic step</v>
          </cell>
          <cell r="F2367" t="str">
            <v>without plots</v>
          </cell>
          <cell r="H2367" t="str">
            <v>PIECE</v>
          </cell>
          <cell r="I2367">
            <v>18.649999999999999</v>
          </cell>
          <cell r="J2367">
            <v>0</v>
          </cell>
          <cell r="K2367">
            <v>0</v>
          </cell>
          <cell r="L2367">
            <v>0</v>
          </cell>
          <cell r="M2367" t="str">
            <v>LF</v>
          </cell>
          <cell r="N2367">
            <v>4.8951000000000001E-2</v>
          </cell>
          <cell r="O2367">
            <v>5.5</v>
          </cell>
        </row>
        <row r="2368">
          <cell r="A2368" t="str">
            <v>IRONMASTER</v>
          </cell>
          <cell r="B2368" t="str">
            <v>IR97317</v>
          </cell>
          <cell r="C2368">
            <v>0</v>
          </cell>
          <cell r="D2368" t="str">
            <v xml:space="preserve">Step Club </v>
          </cell>
          <cell r="E2368" t="str">
            <v>Aerobic Step</v>
          </cell>
          <cell r="F2368" t="str">
            <v>90x32x15/21/27cm</v>
          </cell>
          <cell r="H2368" t="str">
            <v>PIECE</v>
          </cell>
          <cell r="I2368">
            <v>14.5</v>
          </cell>
          <cell r="J2368">
            <v>0</v>
          </cell>
          <cell r="K2368">
            <v>0</v>
          </cell>
          <cell r="L2368">
            <v>0</v>
          </cell>
          <cell r="M2368" t="str">
            <v>LF</v>
          </cell>
          <cell r="N2368">
            <v>0</v>
          </cell>
          <cell r="O2368">
            <v>0</v>
          </cell>
        </row>
        <row r="2369">
          <cell r="A2369" t="str">
            <v>IRONMASTER</v>
          </cell>
          <cell r="B2369" t="str">
            <v>IR81111</v>
          </cell>
          <cell r="C2369">
            <v>3559</v>
          </cell>
          <cell r="D2369" t="str">
            <v>Suspension Trainer</v>
          </cell>
          <cell r="E2369" t="str">
            <v>SUSPENSION SYSTEM</v>
          </cell>
          <cell r="F2369" t="str">
            <v>Color:Black&amp;Yellow</v>
          </cell>
          <cell r="H2369" t="str">
            <v>Set</v>
          </cell>
          <cell r="I2369">
            <v>13.83</v>
          </cell>
          <cell r="J2369">
            <v>0</v>
          </cell>
          <cell r="K2369">
            <v>0</v>
          </cell>
          <cell r="L2369">
            <v>0</v>
          </cell>
          <cell r="M2369" t="str">
            <v>LF</v>
          </cell>
          <cell r="N2369">
            <v>5.1000000000000004E-3</v>
          </cell>
          <cell r="O2369">
            <v>1.2</v>
          </cell>
        </row>
        <row r="2370">
          <cell r="A2370" t="str">
            <v>IRONMASTER</v>
          </cell>
          <cell r="B2370" t="str">
            <v>IR97506</v>
          </cell>
          <cell r="C2370">
            <v>0</v>
          </cell>
          <cell r="D2370" t="str">
            <v>NBR Yoga Mat</v>
          </cell>
          <cell r="E2370" t="str">
            <v>NBR Yoga Mat</v>
          </cell>
          <cell r="F2370" t="str">
            <v>173*61*1.0cm</v>
          </cell>
          <cell r="H2370" t="str">
            <v>PIECE</v>
          </cell>
          <cell r="I2370">
            <v>5.44</v>
          </cell>
          <cell r="J2370">
            <v>0</v>
          </cell>
          <cell r="K2370">
            <v>0</v>
          </cell>
          <cell r="L2370">
            <v>0</v>
          </cell>
          <cell r="M2370" t="str">
            <v>LF</v>
          </cell>
          <cell r="N2370">
            <v>0</v>
          </cell>
          <cell r="O2370">
            <v>0</v>
          </cell>
        </row>
        <row r="2371">
          <cell r="A2371" t="str">
            <v>IRONMASTER</v>
          </cell>
          <cell r="B2371" t="str">
            <v>IR97417B</v>
          </cell>
          <cell r="C2371">
            <v>1544</v>
          </cell>
          <cell r="D2371" t="str">
            <v>Elastiband</v>
          </cell>
          <cell r="E2371" t="str">
            <v>ElasticBand</v>
          </cell>
          <cell r="F2371" t="str">
            <v>79x3.8cm/5.2cm</v>
          </cell>
          <cell r="H2371" t="str">
            <v>PIECE</v>
          </cell>
          <cell r="I2371">
            <v>1.5</v>
          </cell>
          <cell r="J2371">
            <v>0</v>
          </cell>
          <cell r="K2371">
            <v>0</v>
          </cell>
          <cell r="L2371">
            <v>0</v>
          </cell>
          <cell r="M2371" t="str">
            <v>LF</v>
          </cell>
          <cell r="N2371">
            <v>3.636E-4</v>
          </cell>
          <cell r="O2371">
            <v>0.2</v>
          </cell>
        </row>
        <row r="2372">
          <cell r="A2372" t="str">
            <v>IRONMASTER</v>
          </cell>
          <cell r="B2372" t="str">
            <v>IR97101B</v>
          </cell>
          <cell r="C2372">
            <v>1492</v>
          </cell>
          <cell r="D2372" t="str">
            <v>Corde À Sauter</v>
          </cell>
          <cell r="E2372" t="str">
            <v>Speed rope</v>
          </cell>
          <cell r="F2372" t="str">
            <v>dia:4.5mm,length:275cm</v>
          </cell>
          <cell r="H2372" t="str">
            <v>PIECE</v>
          </cell>
          <cell r="J2372">
            <v>0</v>
          </cell>
          <cell r="K2372">
            <v>0</v>
          </cell>
          <cell r="L2372">
            <v>0</v>
          </cell>
          <cell r="M2372" t="str">
            <v>LF</v>
          </cell>
          <cell r="N2372">
            <v>7.1049999999999998E-4</v>
          </cell>
          <cell r="O2372">
            <v>0.16800000000000001</v>
          </cell>
        </row>
        <row r="2373">
          <cell r="A2373" t="str">
            <v>IRONMASTER</v>
          </cell>
          <cell r="B2373" t="str">
            <v>IR97735</v>
          </cell>
          <cell r="C2373">
            <v>2584</v>
          </cell>
          <cell r="D2373" t="str">
            <v>Push Up Bar 2</v>
          </cell>
          <cell r="E2373" t="str">
            <v>PUSH UP Stand</v>
          </cell>
          <cell r="F2373">
            <v>0</v>
          </cell>
          <cell r="H2373" t="str">
            <v>PIECE</v>
          </cell>
          <cell r="J2373">
            <v>0</v>
          </cell>
          <cell r="K2373">
            <v>0</v>
          </cell>
          <cell r="L2373">
            <v>0</v>
          </cell>
          <cell r="M2373" t="str">
            <v>LF</v>
          </cell>
          <cell r="N2373">
            <v>4.9632000000000001E-3</v>
          </cell>
          <cell r="O2373">
            <v>0.95</v>
          </cell>
        </row>
        <row r="2374">
          <cell r="A2374" t="str">
            <v>IRONMASTER</v>
          </cell>
          <cell r="B2374" t="str">
            <v>IRDR1413</v>
          </cell>
          <cell r="C2374">
            <v>2021</v>
          </cell>
          <cell r="D2374" t="str">
            <v>Equalizer</v>
          </cell>
          <cell r="E2374" t="str">
            <v>Equalizer</v>
          </cell>
          <cell r="F2374">
            <v>0</v>
          </cell>
          <cell r="H2374" t="str">
            <v>PIECE</v>
          </cell>
          <cell r="I2374">
            <v>27.5</v>
          </cell>
          <cell r="J2374">
            <v>0</v>
          </cell>
          <cell r="K2374">
            <v>0</v>
          </cell>
          <cell r="L2374">
            <v>0</v>
          </cell>
          <cell r="M2374" t="str">
            <v>LF</v>
          </cell>
          <cell r="N2374">
            <v>0</v>
          </cell>
          <cell r="O2374">
            <v>0</v>
          </cell>
        </row>
        <row r="2375">
          <cell r="A2375" t="str">
            <v>IRONMASTER</v>
          </cell>
          <cell r="B2375" t="str">
            <v>IR97842</v>
          </cell>
          <cell r="C2375">
            <v>2342</v>
          </cell>
          <cell r="D2375" t="str">
            <v>Wall Ball</v>
          </cell>
          <cell r="E2375" t="str">
            <v>Wall Ball</v>
          </cell>
          <cell r="F2375" t="str">
            <v>1kg</v>
          </cell>
          <cell r="H2375" t="str">
            <v>PIECE</v>
          </cell>
          <cell r="I2375">
            <v>10.7</v>
          </cell>
          <cell r="J2375">
            <v>0</v>
          </cell>
          <cell r="K2375">
            <v>0</v>
          </cell>
          <cell r="L2375">
            <v>0</v>
          </cell>
          <cell r="M2375" t="str">
            <v>LF</v>
          </cell>
          <cell r="N2375">
            <v>0</v>
          </cell>
          <cell r="O2375">
            <v>0</v>
          </cell>
        </row>
        <row r="2376">
          <cell r="A2376" t="str">
            <v>IRONMASTER</v>
          </cell>
          <cell r="B2376" t="str">
            <v>IR97449</v>
          </cell>
          <cell r="C2376">
            <v>0</v>
          </cell>
          <cell r="D2376" t="str">
            <v>BALLON PAILLE 30CM</v>
          </cell>
          <cell r="E2376" t="str">
            <v>Aerobic Ball 30cm</v>
          </cell>
          <cell r="F2376" t="str">
            <v>weight:160g</v>
          </cell>
          <cell r="H2376" t="str">
            <v>PIECE</v>
          </cell>
          <cell r="I2376">
            <v>1.1200000000000001</v>
          </cell>
          <cell r="J2376">
            <v>0</v>
          </cell>
          <cell r="K2376">
            <v>0</v>
          </cell>
          <cell r="L2376">
            <v>0</v>
          </cell>
          <cell r="M2376" t="str">
            <v>LF</v>
          </cell>
          <cell r="N2376">
            <v>0</v>
          </cell>
          <cell r="O2376">
            <v>0</v>
          </cell>
        </row>
        <row r="2377">
          <cell r="A2377" t="str">
            <v>IRONMASTER</v>
          </cell>
          <cell r="B2377" t="str">
            <v>IR97506</v>
          </cell>
          <cell r="C2377">
            <v>1749</v>
          </cell>
          <cell r="D2377" t="str">
            <v>Tapis d'Exercice 180cm Noir</v>
          </cell>
          <cell r="E2377" t="str">
            <v>Undulant Exercise Mat Black</v>
          </cell>
          <cell r="F2377" t="str">
            <v>180X60X1.5CM Black/Noir, The density is 80kg/m³， and the hardness is about HA6-HA8</v>
          </cell>
          <cell r="H2377" t="str">
            <v>PIECE</v>
          </cell>
          <cell r="I2377">
            <v>5.44</v>
          </cell>
          <cell r="J2377">
            <v>0</v>
          </cell>
          <cell r="K2377">
            <v>0</v>
          </cell>
          <cell r="L2377">
            <v>0</v>
          </cell>
          <cell r="M2377" t="str">
            <v>LF</v>
          </cell>
          <cell r="N2377">
            <v>2.6266666666666667E-2</v>
          </cell>
          <cell r="O2377">
            <v>1.39</v>
          </cell>
        </row>
        <row r="2378">
          <cell r="A2378" t="str">
            <v>IRONMASTER</v>
          </cell>
          <cell r="B2378" t="str">
            <v>IR97506</v>
          </cell>
          <cell r="C2378">
            <v>1748</v>
          </cell>
          <cell r="D2378" t="str">
            <v>Tapis d'Exercice 180cm Bleu</v>
          </cell>
          <cell r="E2378" t="str">
            <v>Undulant Exercise Mat Blue</v>
          </cell>
          <cell r="F2378" t="str">
            <v>180X60X1.5CM Bleu, The density is 80kg/m³， and the hardness is about HA6-HA8</v>
          </cell>
          <cell r="H2378" t="str">
            <v>PIECE</v>
          </cell>
          <cell r="I2378">
            <v>5.44</v>
          </cell>
          <cell r="J2378">
            <v>0</v>
          </cell>
          <cell r="K2378">
            <v>0</v>
          </cell>
          <cell r="L2378">
            <v>0</v>
          </cell>
          <cell r="M2378" t="str">
            <v>LF</v>
          </cell>
          <cell r="N2378">
            <v>2.6266666666666667E-2</v>
          </cell>
          <cell r="O2378">
            <v>1.39</v>
          </cell>
        </row>
        <row r="2379">
          <cell r="A2379" t="str">
            <v>IRONMASTER</v>
          </cell>
          <cell r="C2379">
            <v>0</v>
          </cell>
          <cell r="D2379" t="str">
            <v>Sac Bulgare</v>
          </cell>
          <cell r="E2379" t="str">
            <v>Bulgarian Bag</v>
          </cell>
          <cell r="F2379" t="str">
            <v>5kgs</v>
          </cell>
          <cell r="H2379" t="str">
            <v>PIECE</v>
          </cell>
          <cell r="I2379">
            <v>54.55</v>
          </cell>
          <cell r="J2379">
            <v>0</v>
          </cell>
          <cell r="K2379">
            <v>0</v>
          </cell>
          <cell r="L2379">
            <v>0</v>
          </cell>
          <cell r="M2379" t="str">
            <v>LF</v>
          </cell>
          <cell r="N2379">
            <v>0</v>
          </cell>
          <cell r="O2379">
            <v>0</v>
          </cell>
        </row>
        <row r="2380">
          <cell r="A2380" t="str">
            <v>IRONMASTER</v>
          </cell>
          <cell r="C2380">
            <v>0</v>
          </cell>
          <cell r="D2380" t="str">
            <v>Sac Bulgare</v>
          </cell>
          <cell r="E2380" t="str">
            <v>Bulgarian Bag</v>
          </cell>
          <cell r="F2380" t="str">
            <v>5kgs</v>
          </cell>
          <cell r="H2380" t="str">
            <v>PIECE</v>
          </cell>
          <cell r="I2380">
            <v>57.27</v>
          </cell>
          <cell r="J2380">
            <v>0</v>
          </cell>
          <cell r="K2380">
            <v>0</v>
          </cell>
          <cell r="L2380">
            <v>0</v>
          </cell>
          <cell r="M2380" t="str">
            <v>LF</v>
          </cell>
          <cell r="N2380">
            <v>0</v>
          </cell>
          <cell r="O2380">
            <v>0</v>
          </cell>
        </row>
        <row r="2381">
          <cell r="A2381" t="str">
            <v>IRONMASTER</v>
          </cell>
          <cell r="C2381">
            <v>0</v>
          </cell>
          <cell r="D2381" t="str">
            <v>Sac Bulgare</v>
          </cell>
          <cell r="E2381" t="str">
            <v>Bulgarian Bag</v>
          </cell>
          <cell r="F2381" t="str">
            <v>5kgs</v>
          </cell>
          <cell r="H2381" t="str">
            <v>PIECE</v>
          </cell>
          <cell r="I2381">
            <v>60</v>
          </cell>
          <cell r="J2381">
            <v>0</v>
          </cell>
          <cell r="K2381">
            <v>0</v>
          </cell>
          <cell r="L2381">
            <v>0</v>
          </cell>
          <cell r="M2381" t="str">
            <v>LF</v>
          </cell>
          <cell r="N2381">
            <v>0</v>
          </cell>
          <cell r="O2381">
            <v>0</v>
          </cell>
        </row>
        <row r="2382">
          <cell r="A2382" t="str">
            <v>IRONMASTER</v>
          </cell>
          <cell r="C2382">
            <v>0</v>
          </cell>
          <cell r="D2382" t="str">
            <v>Sac Bulgare</v>
          </cell>
          <cell r="E2382" t="str">
            <v>Bulgarian Bag</v>
          </cell>
          <cell r="F2382" t="str">
            <v>5kgs</v>
          </cell>
          <cell r="H2382" t="str">
            <v>PIECE</v>
          </cell>
          <cell r="I2382">
            <v>62.73</v>
          </cell>
          <cell r="J2382">
            <v>0</v>
          </cell>
          <cell r="K2382">
            <v>0</v>
          </cell>
          <cell r="L2382">
            <v>0</v>
          </cell>
          <cell r="M2382" t="str">
            <v>LF</v>
          </cell>
          <cell r="N2382">
            <v>0</v>
          </cell>
          <cell r="O2382">
            <v>0</v>
          </cell>
        </row>
        <row r="2383">
          <cell r="A2383" t="str">
            <v>IRONMASTER</v>
          </cell>
          <cell r="C2383" t="str">
            <v/>
          </cell>
          <cell r="D2383" t="str">
            <v>Sac Bulgare</v>
          </cell>
          <cell r="E2383" t="str">
            <v>Bulgarian Bag</v>
          </cell>
          <cell r="F2383" t="str">
            <v>5kgs</v>
          </cell>
          <cell r="H2383" t="str">
            <v>PIECE</v>
          </cell>
          <cell r="I2383">
            <v>66.36</v>
          </cell>
          <cell r="J2383">
            <v>0</v>
          </cell>
          <cell r="K2383">
            <v>0</v>
          </cell>
          <cell r="L2383">
            <v>0</v>
          </cell>
          <cell r="M2383" t="str">
            <v>LF</v>
          </cell>
          <cell r="N2383">
            <v>0</v>
          </cell>
          <cell r="O2383">
            <v>0</v>
          </cell>
        </row>
        <row r="2384">
          <cell r="A2384" t="str">
            <v>IRONMASTER</v>
          </cell>
          <cell r="B2384" t="str">
            <v>IR97811</v>
          </cell>
          <cell r="C2384">
            <v>0</v>
          </cell>
          <cell r="D2384" t="str">
            <v>BANDES LESTÉES GEV2 - 2x0,5</v>
          </cell>
          <cell r="E2384" t="str">
            <v>Ankle Weight</v>
          </cell>
          <cell r="F2384" t="str">
            <v>Pasdesoucispourrallongerlevelcro</v>
          </cell>
          <cell r="H2384" t="str">
            <v>PAIRE</v>
          </cell>
          <cell r="I2384">
            <v>1.8</v>
          </cell>
          <cell r="J2384">
            <v>0</v>
          </cell>
          <cell r="K2384">
            <v>0</v>
          </cell>
          <cell r="L2384">
            <v>0</v>
          </cell>
          <cell r="M2384" t="str">
            <v>LF</v>
          </cell>
          <cell r="N2384">
            <v>0</v>
          </cell>
          <cell r="O2384">
            <v>0</v>
          </cell>
        </row>
        <row r="2385">
          <cell r="A2385" t="str">
            <v>IRONMASTER</v>
          </cell>
          <cell r="B2385" t="str">
            <v>IR97811</v>
          </cell>
          <cell r="C2385">
            <v>0</v>
          </cell>
          <cell r="D2385" t="str">
            <v>BANDES LESTÉES GEV2 - 2x0,75</v>
          </cell>
          <cell r="E2385" t="str">
            <v>Ankle Weight</v>
          </cell>
          <cell r="F2385">
            <v>0</v>
          </cell>
          <cell r="H2385" t="str">
            <v>PAIRE</v>
          </cell>
          <cell r="I2385">
            <v>2.16</v>
          </cell>
          <cell r="J2385">
            <v>0</v>
          </cell>
          <cell r="K2385">
            <v>0</v>
          </cell>
          <cell r="L2385">
            <v>0</v>
          </cell>
          <cell r="M2385" t="str">
            <v>LF</v>
          </cell>
          <cell r="N2385">
            <v>0</v>
          </cell>
          <cell r="O2385">
            <v>0</v>
          </cell>
        </row>
        <row r="2386">
          <cell r="A2386" t="str">
            <v>IRONMASTER</v>
          </cell>
          <cell r="B2386" t="str">
            <v>IR97811</v>
          </cell>
          <cell r="C2386">
            <v>0</v>
          </cell>
          <cell r="D2386" t="str">
            <v>BANDES LESTÉES GEV2 - 2x1</v>
          </cell>
          <cell r="E2386" t="str">
            <v>Ankle Weight</v>
          </cell>
          <cell r="F2386">
            <v>0</v>
          </cell>
          <cell r="H2386" t="str">
            <v>PAIRE</v>
          </cell>
          <cell r="I2386">
            <v>2.23</v>
          </cell>
          <cell r="J2386">
            <v>0</v>
          </cell>
          <cell r="K2386">
            <v>0</v>
          </cell>
          <cell r="L2386">
            <v>0</v>
          </cell>
          <cell r="M2386" t="str">
            <v>LF</v>
          </cell>
          <cell r="N2386">
            <v>0</v>
          </cell>
          <cell r="O2386">
            <v>0</v>
          </cell>
        </row>
        <row r="2387">
          <cell r="A2387" t="str">
            <v>IRONMASTER</v>
          </cell>
          <cell r="B2387" t="str">
            <v>IR97811</v>
          </cell>
          <cell r="C2387">
            <v>0</v>
          </cell>
          <cell r="D2387" t="str">
            <v>BANDES LESTÉES GEV2 - 2x1,5</v>
          </cell>
          <cell r="E2387" t="str">
            <v>Ankle Weight</v>
          </cell>
          <cell r="F2387">
            <v>0</v>
          </cell>
          <cell r="H2387" t="str">
            <v>PAIRE</v>
          </cell>
          <cell r="I2387">
            <v>2.97</v>
          </cell>
          <cell r="J2387">
            <v>0</v>
          </cell>
          <cell r="K2387">
            <v>0</v>
          </cell>
          <cell r="L2387">
            <v>0</v>
          </cell>
          <cell r="M2387" t="str">
            <v>LF</v>
          </cell>
          <cell r="N2387">
            <v>0</v>
          </cell>
          <cell r="O2387">
            <v>0</v>
          </cell>
        </row>
        <row r="2388">
          <cell r="A2388" t="str">
            <v>IRONMASTER</v>
          </cell>
          <cell r="B2388" t="str">
            <v>IR97811</v>
          </cell>
          <cell r="C2388">
            <v>0</v>
          </cell>
          <cell r="D2388" t="str">
            <v>BANDES LESTÉES GEV2 - 2x2</v>
          </cell>
          <cell r="E2388" t="str">
            <v>Ankle Weight</v>
          </cell>
          <cell r="F2388">
            <v>0</v>
          </cell>
          <cell r="H2388" t="str">
            <v>PAIRE</v>
          </cell>
          <cell r="I2388">
            <v>3.88</v>
          </cell>
          <cell r="J2388">
            <v>0</v>
          </cell>
          <cell r="K2388">
            <v>0</v>
          </cell>
          <cell r="L2388">
            <v>0</v>
          </cell>
          <cell r="M2388" t="str">
            <v>LF</v>
          </cell>
          <cell r="N2388">
            <v>0</v>
          </cell>
          <cell r="O2388">
            <v>0</v>
          </cell>
        </row>
        <row r="2389">
          <cell r="A2389" t="str">
            <v>IRONMASTER</v>
          </cell>
          <cell r="C2389">
            <v>0</v>
          </cell>
          <cell r="D2389" t="str">
            <v>BALLES HÉRISSONS DURES</v>
          </cell>
          <cell r="E2389" t="str">
            <v>Hard Massage Ball</v>
          </cell>
          <cell r="F2389" t="str">
            <v>6cm + 3500$ mold</v>
          </cell>
          <cell r="H2389" t="str">
            <v>PIECE</v>
          </cell>
          <cell r="I2389">
            <v>0.37</v>
          </cell>
          <cell r="J2389">
            <v>0</v>
          </cell>
          <cell r="K2389">
            <v>0</v>
          </cell>
          <cell r="L2389">
            <v>0</v>
          </cell>
          <cell r="M2389" t="str">
            <v>LF</v>
          </cell>
          <cell r="N2389">
            <v>0</v>
          </cell>
          <cell r="O2389">
            <v>0</v>
          </cell>
        </row>
        <row r="2390">
          <cell r="A2390" t="str">
            <v>IRONMASTER</v>
          </cell>
          <cell r="C2390">
            <v>0</v>
          </cell>
          <cell r="D2390" t="str">
            <v>BALLES HÉRISSONS DURES</v>
          </cell>
          <cell r="E2390" t="str">
            <v>Hard Massage Ball</v>
          </cell>
          <cell r="F2390" t="str">
            <v>6cm + 3500$ mold</v>
          </cell>
          <cell r="H2390" t="str">
            <v>PIECE</v>
          </cell>
          <cell r="I2390">
            <v>0.39</v>
          </cell>
          <cell r="J2390">
            <v>0</v>
          </cell>
          <cell r="K2390">
            <v>0</v>
          </cell>
          <cell r="L2390">
            <v>0</v>
          </cell>
          <cell r="M2390" t="str">
            <v>LF</v>
          </cell>
          <cell r="N2390">
            <v>0</v>
          </cell>
          <cell r="O2390">
            <v>0</v>
          </cell>
        </row>
        <row r="2391">
          <cell r="A2391" t="str">
            <v>IRONMASTER</v>
          </cell>
          <cell r="C2391">
            <v>1438</v>
          </cell>
          <cell r="D2391" t="str">
            <v>BALLES HÉRISSONS DURES</v>
          </cell>
          <cell r="E2391" t="str">
            <v>Hard Massage Ball</v>
          </cell>
          <cell r="F2391" t="str">
            <v>6cm + 3500$ mold</v>
          </cell>
          <cell r="H2391" t="str">
            <v>PIECE</v>
          </cell>
          <cell r="I2391">
            <v>0.41</v>
          </cell>
          <cell r="J2391">
            <v>0</v>
          </cell>
          <cell r="K2391">
            <v>0</v>
          </cell>
          <cell r="L2391">
            <v>0</v>
          </cell>
          <cell r="M2391" t="str">
            <v>LF</v>
          </cell>
          <cell r="N2391">
            <v>6.1739999999999994E-4</v>
          </cell>
          <cell r="O2391">
            <v>0.08</v>
          </cell>
        </row>
        <row r="2392">
          <cell r="A2392" t="str">
            <v>IRONMASTER</v>
          </cell>
          <cell r="C2392">
            <v>0</v>
          </cell>
          <cell r="D2392" t="str">
            <v>BALLES HÉRISSONS DURES</v>
          </cell>
          <cell r="E2392" t="str">
            <v>Hard Massage Ball</v>
          </cell>
          <cell r="F2392" t="str">
            <v>6cm + 3500$ mold</v>
          </cell>
          <cell r="H2392" t="str">
            <v>PIECE</v>
          </cell>
          <cell r="I2392">
            <v>0.43</v>
          </cell>
          <cell r="J2392">
            <v>0</v>
          </cell>
          <cell r="K2392">
            <v>0</v>
          </cell>
          <cell r="L2392">
            <v>0</v>
          </cell>
          <cell r="M2392" t="str">
            <v>LF</v>
          </cell>
          <cell r="N2392">
            <v>0</v>
          </cell>
          <cell r="O2392">
            <v>0</v>
          </cell>
        </row>
        <row r="2393">
          <cell r="A2393" t="str">
            <v>IRONMASTER</v>
          </cell>
          <cell r="C2393">
            <v>0</v>
          </cell>
          <cell r="D2393" t="str">
            <v>BALLES HÉRISSONS DURES</v>
          </cell>
          <cell r="E2393" t="str">
            <v>Hard Massage Ball</v>
          </cell>
          <cell r="F2393" t="str">
            <v>6cm + 3500$ mold</v>
          </cell>
          <cell r="H2393" t="str">
            <v>PIECE</v>
          </cell>
          <cell r="I2393">
            <v>0.45</v>
          </cell>
          <cell r="J2393">
            <v>0</v>
          </cell>
          <cell r="K2393">
            <v>0</v>
          </cell>
          <cell r="L2393">
            <v>0</v>
          </cell>
          <cell r="M2393" t="str">
            <v>LF</v>
          </cell>
          <cell r="N2393">
            <v>0</v>
          </cell>
          <cell r="O2393">
            <v>0</v>
          </cell>
        </row>
        <row r="2394">
          <cell r="A2394" t="str">
            <v>IRONMASTER</v>
          </cell>
          <cell r="C2394">
            <v>1437</v>
          </cell>
          <cell r="D2394" t="str">
            <v>Balles à réaction</v>
          </cell>
          <cell r="E2394" t="str">
            <v>Reaction Ball</v>
          </cell>
          <cell r="F2394" t="str">
            <v xml:space="preserve">Size: Dia 2.5"-6 bumps                               _x000D_Material:Rubber </v>
          </cell>
          <cell r="H2394" t="str">
            <v>PIECE</v>
          </cell>
          <cell r="I2394">
            <v>2.3199999999999998</v>
          </cell>
          <cell r="J2394">
            <v>0</v>
          </cell>
          <cell r="K2394">
            <v>0</v>
          </cell>
          <cell r="L2394">
            <v>0</v>
          </cell>
          <cell r="M2394" t="str">
            <v>LF</v>
          </cell>
          <cell r="N2394">
            <v>1.0815444444444444E-3</v>
          </cell>
          <cell r="O2394">
            <v>0.1111111111111111</v>
          </cell>
        </row>
        <row r="2395">
          <cell r="A2395" t="str">
            <v>IRONMASTER</v>
          </cell>
          <cell r="C2395">
            <v>0</v>
          </cell>
          <cell r="D2395" t="str">
            <v>Halteres Chromees 1Kg</v>
          </cell>
          <cell r="E2395" t="str">
            <v>CHROMED DUMBBELL</v>
          </cell>
          <cell r="F2395" t="str">
            <v>1kg x 2</v>
          </cell>
          <cell r="H2395" t="str">
            <v>PAIRE</v>
          </cell>
          <cell r="I2395">
            <v>1.54</v>
          </cell>
          <cell r="J2395">
            <v>0</v>
          </cell>
          <cell r="K2395">
            <v>0</v>
          </cell>
          <cell r="L2395">
            <v>0</v>
          </cell>
          <cell r="M2395" t="str">
            <v>LF</v>
          </cell>
          <cell r="N2395">
            <v>0</v>
          </cell>
          <cell r="O2395">
            <v>0</v>
          </cell>
        </row>
        <row r="2396">
          <cell r="A2396" t="str">
            <v>IRONMASTER</v>
          </cell>
          <cell r="C2396">
            <v>0</v>
          </cell>
          <cell r="D2396" t="str">
            <v>Halteres Chromees 2Kg</v>
          </cell>
          <cell r="E2396" t="str">
            <v>CHROMED DUMBBELL</v>
          </cell>
          <cell r="F2396" t="str">
            <v>2kg x 2</v>
          </cell>
          <cell r="H2396" t="str">
            <v>PAIRE</v>
          </cell>
          <cell r="I2396">
            <v>3.08</v>
          </cell>
          <cell r="J2396">
            <v>0</v>
          </cell>
          <cell r="K2396">
            <v>0</v>
          </cell>
          <cell r="L2396">
            <v>0</v>
          </cell>
          <cell r="M2396" t="str">
            <v>LF</v>
          </cell>
          <cell r="N2396">
            <v>0</v>
          </cell>
          <cell r="O2396">
            <v>0</v>
          </cell>
        </row>
        <row r="2397">
          <cell r="A2397" t="str">
            <v>IRONMASTER</v>
          </cell>
          <cell r="B2397" t="str">
            <v>IR97021</v>
          </cell>
          <cell r="C2397">
            <v>0</v>
          </cell>
          <cell r="D2397" t="str">
            <v>Squeeze Balls Medium</v>
          </cell>
          <cell r="E2397" t="str">
            <v>round grip gel</v>
          </cell>
          <cell r="F2397">
            <v>0</v>
          </cell>
          <cell r="H2397" t="str">
            <v>PIECE</v>
          </cell>
          <cell r="I2397">
            <v>0.7</v>
          </cell>
          <cell r="J2397">
            <v>0</v>
          </cell>
          <cell r="K2397">
            <v>0</v>
          </cell>
          <cell r="L2397">
            <v>0</v>
          </cell>
          <cell r="M2397" t="str">
            <v>LF</v>
          </cell>
          <cell r="N2397">
            <v>0</v>
          </cell>
          <cell r="O2397">
            <v>0</v>
          </cell>
        </row>
        <row r="2398">
          <cell r="A2398" t="str">
            <v>IRONMASTER</v>
          </cell>
          <cell r="B2398" t="str">
            <v>IR97022</v>
          </cell>
          <cell r="C2398">
            <v>0</v>
          </cell>
          <cell r="D2398" t="str">
            <v>Squeeze Egg Medium</v>
          </cell>
          <cell r="E2398" t="str">
            <v>round grip gel</v>
          </cell>
          <cell r="F2398">
            <v>0</v>
          </cell>
          <cell r="H2398" t="str">
            <v>PIECE</v>
          </cell>
          <cell r="I2398">
            <v>0.7</v>
          </cell>
          <cell r="J2398">
            <v>0</v>
          </cell>
          <cell r="K2398">
            <v>0</v>
          </cell>
          <cell r="L2398">
            <v>0</v>
          </cell>
          <cell r="M2398" t="str">
            <v>LF</v>
          </cell>
          <cell r="N2398">
            <v>0</v>
          </cell>
          <cell r="O2398">
            <v>0</v>
          </cell>
        </row>
        <row r="2399">
          <cell r="A2399" t="str">
            <v>IRONMASTER</v>
          </cell>
          <cell r="B2399" t="str">
            <v>IR97032</v>
          </cell>
          <cell r="C2399">
            <v>0</v>
          </cell>
          <cell r="D2399" t="str">
            <v>Power Grip 2 Medium</v>
          </cell>
          <cell r="E2399" t="str">
            <v>finger grip</v>
          </cell>
          <cell r="F2399">
            <v>0</v>
          </cell>
          <cell r="H2399" t="str">
            <v>PAIRE</v>
          </cell>
          <cell r="I2399">
            <v>1.92</v>
          </cell>
          <cell r="J2399">
            <v>0</v>
          </cell>
          <cell r="K2399">
            <v>0</v>
          </cell>
          <cell r="L2399">
            <v>0</v>
          </cell>
          <cell r="M2399" t="str">
            <v>LF</v>
          </cell>
          <cell r="N2399">
            <v>0</v>
          </cell>
          <cell r="O2399">
            <v>0</v>
          </cell>
        </row>
        <row r="2400">
          <cell r="A2400" t="str">
            <v>IRONMASTER</v>
          </cell>
          <cell r="B2400" t="str">
            <v>IR97033</v>
          </cell>
          <cell r="C2400">
            <v>0</v>
          </cell>
          <cell r="D2400" t="str">
            <v>Power Grip Medium</v>
          </cell>
          <cell r="E2400" t="str">
            <v>finger grip</v>
          </cell>
          <cell r="F2400">
            <v>0</v>
          </cell>
          <cell r="H2400" t="str">
            <v>PAIRE</v>
          </cell>
          <cell r="I2400">
            <v>5.05</v>
          </cell>
          <cell r="J2400">
            <v>0</v>
          </cell>
          <cell r="K2400">
            <v>0</v>
          </cell>
          <cell r="L2400">
            <v>0</v>
          </cell>
          <cell r="M2400" t="str">
            <v>LF</v>
          </cell>
          <cell r="N2400">
            <v>0</v>
          </cell>
          <cell r="O2400">
            <v>0</v>
          </cell>
        </row>
        <row r="2401">
          <cell r="A2401" t="str">
            <v>IRONMASTER</v>
          </cell>
          <cell r="B2401" t="str">
            <v>IR97417B</v>
          </cell>
          <cell r="C2401">
            <v>1544</v>
          </cell>
          <cell r="D2401" t="str">
            <v>Elastic Band 10KGS Light</v>
          </cell>
          <cell r="E2401" t="str">
            <v>durable woven strap Light</v>
          </cell>
          <cell r="F2401" t="str">
            <v>3,8cm</v>
          </cell>
          <cell r="H2401" t="str">
            <v>PIECE</v>
          </cell>
          <cell r="I2401">
            <v>1.5</v>
          </cell>
          <cell r="J2401">
            <v>0</v>
          </cell>
          <cell r="K2401">
            <v>0</v>
          </cell>
          <cell r="L2401">
            <v>0</v>
          </cell>
          <cell r="M2401" t="str">
            <v>LF</v>
          </cell>
          <cell r="N2401">
            <v>3.636E-4</v>
          </cell>
          <cell r="O2401">
            <v>0.2</v>
          </cell>
        </row>
        <row r="2402">
          <cell r="A2402" t="str">
            <v>IRONMASTER</v>
          </cell>
          <cell r="B2402" t="str">
            <v>IR97417B</v>
          </cell>
          <cell r="C2402">
            <v>1546</v>
          </cell>
          <cell r="D2402" t="str">
            <v>Elastic Band 20KGS Strong</v>
          </cell>
          <cell r="E2402" t="str">
            <v>durable woven strap Strong</v>
          </cell>
          <cell r="F2402" t="str">
            <v>5,2cm</v>
          </cell>
          <cell r="H2402" t="str">
            <v>PIECE</v>
          </cell>
          <cell r="I2402">
            <v>1.5</v>
          </cell>
          <cell r="J2402">
            <v>0</v>
          </cell>
          <cell r="K2402">
            <v>0</v>
          </cell>
          <cell r="L2402">
            <v>0</v>
          </cell>
          <cell r="M2402" t="str">
            <v>LF</v>
          </cell>
          <cell r="N2402">
            <v>3.636E-4</v>
          </cell>
          <cell r="O2402">
            <v>0.3</v>
          </cell>
        </row>
        <row r="2403">
          <cell r="A2403" t="str">
            <v>IRONMASTER</v>
          </cell>
          <cell r="C2403" t="str">
            <v/>
          </cell>
          <cell r="D2403">
            <v>0</v>
          </cell>
          <cell r="E2403">
            <v>0</v>
          </cell>
          <cell r="F2403">
            <v>0</v>
          </cell>
          <cell r="J2403">
            <v>0</v>
          </cell>
          <cell r="K2403">
            <v>0</v>
          </cell>
          <cell r="L2403">
            <v>0</v>
          </cell>
          <cell r="M2403" t="str">
            <v>LF</v>
          </cell>
          <cell r="N2403">
            <v>0</v>
          </cell>
          <cell r="O2403">
            <v>0</v>
          </cell>
        </row>
        <row r="2404">
          <cell r="A2404" t="str">
            <v>IRONMASTER</v>
          </cell>
          <cell r="B2404" t="str">
            <v>LF</v>
          </cell>
          <cell r="C2404" t="str">
            <v/>
          </cell>
          <cell r="D2404" t="str">
            <v>TOTAL IRONMASTER</v>
          </cell>
          <cell r="E2404" t="str">
            <v>Del.Date:</v>
          </cell>
          <cell r="F2404">
            <v>0</v>
          </cell>
          <cell r="I2404" t="str">
            <v>TOTAL</v>
          </cell>
          <cell r="J2404">
            <v>0</v>
          </cell>
          <cell r="K2404">
            <v>0</v>
          </cell>
          <cell r="L2404">
            <v>0</v>
          </cell>
          <cell r="M2404" t="str">
            <v>LF</v>
          </cell>
          <cell r="N2404">
            <v>0</v>
          </cell>
          <cell r="O2404">
            <v>0</v>
          </cell>
        </row>
        <row r="2405">
          <cell r="A2405" t="str">
            <v>RECORD</v>
          </cell>
          <cell r="B2405" t="str">
            <v>SZ0100</v>
          </cell>
          <cell r="C2405">
            <v>1491</v>
          </cell>
          <cell r="D2405" t="str">
            <v>1 - Corde de tirage</v>
          </cell>
          <cell r="E2405" t="str">
            <v>Machine Accessories 1</v>
          </cell>
          <cell r="F2405" t="str">
            <v>-</v>
          </cell>
          <cell r="H2405" t="str">
            <v>PIECE</v>
          </cell>
          <cell r="I2405">
            <v>3.5</v>
          </cell>
          <cell r="J2405">
            <v>0</v>
          </cell>
          <cell r="K2405">
            <v>0</v>
          </cell>
          <cell r="L2405">
            <v>0</v>
          </cell>
          <cell r="M2405" t="str">
            <v>LF</v>
          </cell>
          <cell r="N2405">
            <v>4.5794920634920598E-3</v>
          </cell>
          <cell r="O2405">
            <v>2.9365079365079363</v>
          </cell>
        </row>
        <row r="2406">
          <cell r="A2406" t="str">
            <v>RECORD</v>
          </cell>
          <cell r="B2406" t="str">
            <v>PLB-4812</v>
          </cell>
          <cell r="C2406">
            <v>1456</v>
          </cell>
          <cell r="D2406" t="str">
            <v>10 - Barre droite de tirage dorsal</v>
          </cell>
          <cell r="E2406" t="str">
            <v>10 - Barre droite de tirage dorsal</v>
          </cell>
          <cell r="F2406" t="str">
            <v>-</v>
          </cell>
          <cell r="H2406" t="str">
            <v>PIECE</v>
          </cell>
          <cell r="I2406">
            <v>13.45</v>
          </cell>
          <cell r="J2406">
            <v>0</v>
          </cell>
          <cell r="K2406">
            <v>0</v>
          </cell>
          <cell r="L2406">
            <v>0</v>
          </cell>
          <cell r="M2406" t="str">
            <v>LF</v>
          </cell>
          <cell r="N2406">
            <v>1.0863360000000001E-2</v>
          </cell>
          <cell r="O2406">
            <v>5.7333333333333334</v>
          </cell>
        </row>
        <row r="2407">
          <cell r="A2407" t="str">
            <v>RECORD</v>
          </cell>
          <cell r="B2407" t="str">
            <v>NT0461</v>
          </cell>
          <cell r="C2407">
            <v>1518</v>
          </cell>
          <cell r="D2407" t="str">
            <v>2 - TRIANGLE DE TIRAGE AVEC POIGNEES</v>
          </cell>
          <cell r="E2407" t="str">
            <v>2 - REVOLVING LOW PULLEY BAR</v>
          </cell>
          <cell r="F2407" t="str">
            <v>-</v>
          </cell>
          <cell r="H2407" t="str">
            <v>PIECE</v>
          </cell>
          <cell r="I2407">
            <v>6.95</v>
          </cell>
          <cell r="J2407">
            <v>0</v>
          </cell>
          <cell r="K2407">
            <v>0</v>
          </cell>
          <cell r="L2407">
            <v>0</v>
          </cell>
          <cell r="M2407" t="str">
            <v>LF</v>
          </cell>
          <cell r="N2407">
            <v>4.5794920634920598E-3</v>
          </cell>
          <cell r="O2407">
            <v>2.9365079365079363</v>
          </cell>
        </row>
        <row r="2408">
          <cell r="A2408" t="str">
            <v>RECORD</v>
          </cell>
          <cell r="B2408" t="str">
            <v>NT0451</v>
          </cell>
          <cell r="C2408">
            <v>1686</v>
          </cell>
          <cell r="D2408" t="str">
            <v>3 - POIGNEE DE TIRAGE</v>
          </cell>
          <cell r="E2408" t="str">
            <v>3 - SINGLE GRIP HANDLE</v>
          </cell>
          <cell r="F2408">
            <v>0</v>
          </cell>
          <cell r="H2408" t="str">
            <v>PIECE</v>
          </cell>
          <cell r="I2408">
            <v>4.4000000000000004</v>
          </cell>
          <cell r="J2408">
            <v>0</v>
          </cell>
          <cell r="K2408">
            <v>0</v>
          </cell>
          <cell r="L2408">
            <v>0</v>
          </cell>
          <cell r="M2408" t="str">
            <v>LF</v>
          </cell>
          <cell r="N2408">
            <v>1.0863360000000001E-2</v>
          </cell>
          <cell r="O2408">
            <v>5.7333333333333334</v>
          </cell>
        </row>
        <row r="2409">
          <cell r="A2409" t="str">
            <v>RECORD</v>
          </cell>
          <cell r="B2409" t="str">
            <v>PLSB-2411</v>
          </cell>
          <cell r="C2409">
            <v>1459</v>
          </cell>
          <cell r="D2409" t="str">
            <v>4 - BARRE ROWING DE TIRAGE DORSAL</v>
          </cell>
          <cell r="E2409" t="str">
            <v>4 - LAT BAR</v>
          </cell>
          <cell r="F2409" t="str">
            <v>(28",PU)</v>
          </cell>
          <cell r="H2409" t="str">
            <v>PIECE</v>
          </cell>
          <cell r="I2409">
            <v>12.7</v>
          </cell>
          <cell r="J2409">
            <v>0</v>
          </cell>
          <cell r="K2409">
            <v>0</v>
          </cell>
          <cell r="L2409">
            <v>0</v>
          </cell>
          <cell r="M2409" t="str">
            <v>LF</v>
          </cell>
          <cell r="N2409">
            <v>1.0863360000000001E-2</v>
          </cell>
          <cell r="O2409">
            <v>5.7333333333333334</v>
          </cell>
        </row>
        <row r="2410">
          <cell r="A2410" t="str">
            <v>RECORD</v>
          </cell>
          <cell r="B2410" t="str">
            <v>NT0413</v>
          </cell>
          <cell r="C2410">
            <v>1457</v>
          </cell>
          <cell r="D2410" t="str">
            <v xml:space="preserve">5 - Barre Rowing Biceps Triceps </v>
          </cell>
          <cell r="E2410" t="str">
            <v xml:space="preserve">5 - Barre Rowing Biceps Triceps </v>
          </cell>
          <cell r="F2410" t="str">
            <v>-</v>
          </cell>
          <cell r="H2410" t="str">
            <v>PIECE</v>
          </cell>
          <cell r="I2410">
            <v>6.95</v>
          </cell>
          <cell r="J2410">
            <v>0</v>
          </cell>
          <cell r="K2410">
            <v>0</v>
          </cell>
          <cell r="L2410">
            <v>0</v>
          </cell>
          <cell r="M2410" t="str">
            <v>LF</v>
          </cell>
          <cell r="N2410">
            <v>1.0863360000000001E-2</v>
          </cell>
          <cell r="O2410">
            <v>5.7333333333333334</v>
          </cell>
        </row>
        <row r="2411">
          <cell r="A2411" t="str">
            <v>RECORD</v>
          </cell>
          <cell r="B2411" t="str">
            <v>NT0432</v>
          </cell>
          <cell r="C2411">
            <v>1520</v>
          </cell>
          <cell r="D2411" t="str">
            <v>6 - DOUBLE POIGNEES DE TIRAGE BICEPS-TRICEPS</v>
          </cell>
          <cell r="E2411" t="str">
            <v>6 - MULTI PURPOSE V-BAR</v>
          </cell>
          <cell r="F2411" t="str">
            <v>-</v>
          </cell>
          <cell r="H2411" t="str">
            <v>PIECE</v>
          </cell>
          <cell r="I2411">
            <v>9.58</v>
          </cell>
          <cell r="J2411">
            <v>0</v>
          </cell>
          <cell r="K2411">
            <v>0</v>
          </cell>
          <cell r="L2411">
            <v>0</v>
          </cell>
          <cell r="M2411" t="str">
            <v>LF</v>
          </cell>
          <cell r="N2411">
            <v>4.5794920634920633E-3</v>
          </cell>
          <cell r="O2411">
            <v>2.9365079365079363</v>
          </cell>
        </row>
        <row r="2412">
          <cell r="A2412" t="str">
            <v>RECORD</v>
          </cell>
          <cell r="B2412" t="str">
            <v>NT0443</v>
          </cell>
          <cell r="C2412">
            <v>1519</v>
          </cell>
          <cell r="D2412" t="str">
            <v>7 - BARRE DE TRICEPS EN V</v>
          </cell>
          <cell r="E2412" t="str">
            <v>7 - REVOLVING PRESS DOWN BAR</v>
          </cell>
          <cell r="F2412" t="str">
            <v>-</v>
          </cell>
          <cell r="H2412" t="str">
            <v>PIECE</v>
          </cell>
          <cell r="I2412">
            <v>14.4</v>
          </cell>
          <cell r="J2412">
            <v>0</v>
          </cell>
          <cell r="K2412">
            <v>0</v>
          </cell>
          <cell r="L2412">
            <v>0</v>
          </cell>
          <cell r="M2412" t="str">
            <v>LF</v>
          </cell>
          <cell r="N2412">
            <v>4.5794920634920633E-3</v>
          </cell>
          <cell r="O2412">
            <v>2.9365079365079363</v>
          </cell>
        </row>
        <row r="2413">
          <cell r="A2413" t="str">
            <v>RECORD</v>
          </cell>
          <cell r="B2413" t="str">
            <v>NT0423</v>
          </cell>
          <cell r="C2413">
            <v>1521</v>
          </cell>
          <cell r="D2413" t="str">
            <v>8 - DOUBLE POIGNEE ROWING DE TIRAGE DORSAL</v>
          </cell>
          <cell r="E2413" t="str">
            <v>8 - MACHINE ACCESSORIES</v>
          </cell>
          <cell r="F2413" t="str">
            <v>-</v>
          </cell>
          <cell r="H2413" t="str">
            <v>PIECE</v>
          </cell>
          <cell r="I2413">
            <v>8.6999999999999993</v>
          </cell>
          <cell r="J2413">
            <v>0</v>
          </cell>
          <cell r="K2413">
            <v>0</v>
          </cell>
          <cell r="L2413">
            <v>0</v>
          </cell>
          <cell r="M2413" t="str">
            <v>LF</v>
          </cell>
          <cell r="N2413">
            <v>4.5794920634920633E-3</v>
          </cell>
          <cell r="O2413">
            <v>2.9365079365079363</v>
          </cell>
        </row>
        <row r="2414">
          <cell r="A2414" t="str">
            <v>RECORD</v>
          </cell>
          <cell r="B2414" t="str">
            <v>NT0444</v>
          </cell>
          <cell r="C2414">
            <v>1517</v>
          </cell>
          <cell r="D2414" t="str">
            <v>9 - Triangle de tirage</v>
          </cell>
          <cell r="E2414" t="str">
            <v>Machine Accessories 9</v>
          </cell>
          <cell r="F2414" t="str">
            <v>-</v>
          </cell>
          <cell r="H2414" t="str">
            <v>PIECE</v>
          </cell>
          <cell r="I2414">
            <v>7.25</v>
          </cell>
          <cell r="J2414">
            <v>0</v>
          </cell>
          <cell r="K2414">
            <v>0</v>
          </cell>
          <cell r="L2414">
            <v>0</v>
          </cell>
          <cell r="M2414" t="str">
            <v>LF</v>
          </cell>
          <cell r="N2414">
            <v>1.0863360000000001E-2</v>
          </cell>
          <cell r="O2414">
            <v>5.7333333333333334</v>
          </cell>
        </row>
        <row r="2415">
          <cell r="A2415" t="str">
            <v>RECORD</v>
          </cell>
          <cell r="B2415" t="str">
            <v>LAB-2004</v>
          </cell>
          <cell r="C2415">
            <v>1725</v>
          </cell>
          <cell r="D2415" t="str">
            <v>Ab Wheel</v>
          </cell>
          <cell r="E2415" t="str">
            <v>Exercice Wheel</v>
          </cell>
          <cell r="F2415" t="str">
            <v>DOUBLEWHEEL</v>
          </cell>
          <cell r="H2415" t="str">
            <v>PIECE</v>
          </cell>
          <cell r="I2415">
            <v>2.48</v>
          </cell>
          <cell r="J2415">
            <v>0</v>
          </cell>
          <cell r="K2415">
            <v>0</v>
          </cell>
          <cell r="L2415">
            <v>0</v>
          </cell>
          <cell r="M2415" t="str">
            <v>LF</v>
          </cell>
          <cell r="N2415">
            <v>2.6491500000000003E-3</v>
          </cell>
          <cell r="O2415">
            <v>0.6</v>
          </cell>
        </row>
        <row r="2416">
          <cell r="A2416" t="str">
            <v>RECORD</v>
          </cell>
          <cell r="B2416" t="str">
            <v>LAB-2001</v>
          </cell>
          <cell r="C2416">
            <v>2025</v>
          </cell>
          <cell r="D2416" t="str">
            <v xml:space="preserve">Ab Wheel Pro </v>
          </cell>
          <cell r="E2416" t="str">
            <v xml:space="preserve">AB WHEEL PRO </v>
          </cell>
          <cell r="F2416" t="str">
            <v>28MMDIAMETERWHEEL</v>
          </cell>
          <cell r="H2416" t="str">
            <v>PIECE</v>
          </cell>
          <cell r="I2416">
            <v>13.8</v>
          </cell>
          <cell r="J2416">
            <v>0</v>
          </cell>
          <cell r="K2416">
            <v>0</v>
          </cell>
          <cell r="L2416">
            <v>0</v>
          </cell>
          <cell r="M2416" t="str">
            <v>LF</v>
          </cell>
          <cell r="N2416">
            <v>1.9229599999999999E-2</v>
          </cell>
          <cell r="O2416">
            <v>3.2</v>
          </cell>
        </row>
        <row r="2417">
          <cell r="A2417" t="str">
            <v>RECORD</v>
          </cell>
          <cell r="B2417" t="str">
            <v>LKEM-3035</v>
          </cell>
          <cell r="C2417">
            <v>2980</v>
          </cell>
          <cell r="D2417" t="str">
            <v>AB-MAT</v>
          </cell>
          <cell r="E2417" t="str">
            <v>AB-MAT</v>
          </cell>
          <cell r="F2417" t="str">
            <v>(material：PU)</v>
          </cell>
          <cell r="H2417" t="str">
            <v>PIECE</v>
          </cell>
          <cell r="I2417">
            <v>3.7</v>
          </cell>
          <cell r="J2417">
            <v>0</v>
          </cell>
          <cell r="K2417">
            <v>0</v>
          </cell>
          <cell r="L2417">
            <v>0</v>
          </cell>
          <cell r="M2417" t="str">
            <v>LF</v>
          </cell>
          <cell r="N2417">
            <v>9.5759999999999994E-3</v>
          </cell>
          <cell r="O2417">
            <v>1.2</v>
          </cell>
        </row>
        <row r="2418">
          <cell r="A2418" t="str">
            <v>RECORD</v>
          </cell>
          <cell r="B2418" t="str">
            <v>LKEM-3050</v>
          </cell>
          <cell r="C2418" t="str">
            <v/>
          </cell>
          <cell r="D2418" t="str">
            <v>Boite couleur Ab-Mat Special</v>
          </cell>
          <cell r="E2418" t="str">
            <v>AB-MAT colorbox</v>
          </cell>
          <cell r="F2418" t="str">
            <v>Single Layer</v>
          </cell>
          <cell r="H2418" t="str">
            <v>PIECE</v>
          </cell>
          <cell r="I2418">
            <v>0.78</v>
          </cell>
          <cell r="J2418">
            <v>0</v>
          </cell>
          <cell r="K2418">
            <v>0</v>
          </cell>
          <cell r="L2418">
            <v>0</v>
          </cell>
          <cell r="M2418" t="str">
            <v>LF</v>
          </cell>
          <cell r="N2418">
            <v>0</v>
          </cell>
          <cell r="O2418">
            <v>0</v>
          </cell>
        </row>
        <row r="2419">
          <cell r="A2419" t="str">
            <v>RECORD</v>
          </cell>
          <cell r="B2419" t="str">
            <v>LHD-1024</v>
          </cell>
          <cell r="C2419">
            <v>0</v>
          </cell>
          <cell r="D2419" t="str">
            <v>ANNEAUX DE MASSAGE</v>
          </cell>
          <cell r="E2419" t="str">
            <v>MASSAGE RING</v>
          </cell>
          <cell r="F2419" t="str">
            <v>SIZE:7CM/WEIGHT:40G</v>
          </cell>
          <cell r="H2419" t="str">
            <v>PAIRE</v>
          </cell>
          <cell r="I2419">
            <v>0.25</v>
          </cell>
          <cell r="J2419">
            <v>0</v>
          </cell>
          <cell r="K2419">
            <v>0</v>
          </cell>
          <cell r="L2419">
            <v>0</v>
          </cell>
          <cell r="M2419" t="str">
            <v>LF</v>
          </cell>
          <cell r="N2419">
            <v>0</v>
          </cell>
          <cell r="O2419">
            <v>0</v>
          </cell>
        </row>
        <row r="2420">
          <cell r="A2420" t="str">
            <v>RECORD</v>
          </cell>
          <cell r="B2420" t="str">
            <v>LKC-927</v>
          </cell>
          <cell r="C2420">
            <v>2341</v>
          </cell>
          <cell r="D2420" t="str">
            <v>ANNEAUX DE SUSPENSION</v>
          </cell>
          <cell r="E2420" t="str">
            <v>WOODEN RING</v>
          </cell>
          <cell r="F2420" t="str">
            <v>（material：birch，ring dia.32CM）</v>
          </cell>
          <cell r="H2420" t="str">
            <v>PAIRE</v>
          </cell>
          <cell r="I2420">
            <v>19.350000000000001</v>
          </cell>
          <cell r="J2420">
            <v>0</v>
          </cell>
          <cell r="K2420">
            <v>0</v>
          </cell>
          <cell r="L2420">
            <v>0</v>
          </cell>
          <cell r="M2420" t="str">
            <v>LF</v>
          </cell>
          <cell r="N2420">
            <v>5.0543999999999997E-3</v>
          </cell>
          <cell r="O2420">
            <v>1.5</v>
          </cell>
        </row>
        <row r="2421">
          <cell r="A2421" t="str">
            <v>RECORD</v>
          </cell>
          <cell r="B2421" t="str">
            <v>CL20</v>
          </cell>
          <cell r="C2421">
            <v>2363</v>
          </cell>
          <cell r="D2421" t="str">
            <v>BAGUES STOP DISQUES</v>
          </cell>
          <cell r="E2421" t="str">
            <v>RING FOR OLYMPIC BARS</v>
          </cell>
          <cell r="F2421" t="str">
            <v>-</v>
          </cell>
          <cell r="H2421" t="str">
            <v>PIECE</v>
          </cell>
          <cell r="I2421">
            <v>1.5</v>
          </cell>
          <cell r="J2421">
            <v>0</v>
          </cell>
          <cell r="K2421">
            <v>0</v>
          </cell>
          <cell r="L2421">
            <v>0</v>
          </cell>
          <cell r="M2421" t="str">
            <v>LF</v>
          </cell>
          <cell r="N2421">
            <v>8.3951999999999996E-4</v>
          </cell>
          <cell r="O2421">
            <v>0.38</v>
          </cell>
        </row>
        <row r="2422">
          <cell r="A2422" t="str">
            <v>RECORD</v>
          </cell>
          <cell r="B2422" t="str">
            <v>LBB-1003</v>
          </cell>
          <cell r="C2422">
            <v>0</v>
          </cell>
          <cell r="D2422" t="str">
            <v>Balance Board</v>
          </cell>
          <cell r="E2422" t="str">
            <v>Balance Board</v>
          </cell>
          <cell r="F2422" t="str">
            <v>SIZE:39*8CM</v>
          </cell>
          <cell r="H2422" t="str">
            <v>PIECE</v>
          </cell>
          <cell r="I2422">
            <v>2.93</v>
          </cell>
          <cell r="J2422">
            <v>0</v>
          </cell>
          <cell r="K2422">
            <v>0</v>
          </cell>
          <cell r="L2422">
            <v>0</v>
          </cell>
          <cell r="M2422" t="str">
            <v>LF</v>
          </cell>
          <cell r="N2422">
            <v>0</v>
          </cell>
          <cell r="O2422">
            <v>0</v>
          </cell>
        </row>
        <row r="2423">
          <cell r="A2423" t="str">
            <v>RECORD</v>
          </cell>
          <cell r="B2423" t="str">
            <v>LGB-1595</v>
          </cell>
          <cell r="C2423">
            <v>1989</v>
          </cell>
          <cell r="D2423" t="str">
            <v>Balance Cushion</v>
          </cell>
          <cell r="E2423" t="str">
            <v>Bosu balance ball</v>
          </cell>
          <cell r="F2423" t="str">
            <v>Size:dia.52cm*25cm(H)_x000D_Weight:3000G</v>
          </cell>
          <cell r="H2423" t="str">
            <v>PIECE</v>
          </cell>
          <cell r="I2423">
            <v>15.87</v>
          </cell>
          <cell r="J2423">
            <v>0</v>
          </cell>
          <cell r="K2423">
            <v>0</v>
          </cell>
          <cell r="L2423">
            <v>0</v>
          </cell>
          <cell r="M2423" t="str">
            <v>LF</v>
          </cell>
          <cell r="N2423">
            <v>6.2800000000000009E-2</v>
          </cell>
          <cell r="O2423">
            <v>7</v>
          </cell>
        </row>
        <row r="2424">
          <cell r="A2424" t="str">
            <v>RECORD</v>
          </cell>
          <cell r="B2424" t="str">
            <v>LGB-1595</v>
          </cell>
          <cell r="C2424" t="str">
            <v/>
          </cell>
          <cell r="D2424" t="str">
            <v>Boite couleur Balance Cushion</v>
          </cell>
          <cell r="E2424" t="str">
            <v>Bosu balance ball colorbox</v>
          </cell>
          <cell r="F2424" t="str">
            <v>double layer</v>
          </cell>
          <cell r="H2424" t="str">
            <v>PIECE</v>
          </cell>
          <cell r="I2424">
            <v>1.62</v>
          </cell>
          <cell r="J2424">
            <v>0</v>
          </cell>
          <cell r="K2424">
            <v>0</v>
          </cell>
          <cell r="L2424">
            <v>0</v>
          </cell>
          <cell r="M2424" t="str">
            <v>LF</v>
          </cell>
          <cell r="N2424">
            <v>0</v>
          </cell>
          <cell r="O2424">
            <v>0</v>
          </cell>
        </row>
        <row r="2425">
          <cell r="A2425" t="str">
            <v>RECORD</v>
          </cell>
          <cell r="B2425" t="str">
            <v>LGB-1520</v>
          </cell>
          <cell r="C2425">
            <v>1439</v>
          </cell>
          <cell r="D2425" t="str">
            <v>Balles lestées 0,5kgs</v>
          </cell>
          <cell r="E2425" t="str">
            <v>Yoga Sand Ball</v>
          </cell>
          <cell r="F2425" t="str">
            <v>0,5kgs, ø10cm</v>
          </cell>
          <cell r="H2425" t="str">
            <v>PIECE</v>
          </cell>
          <cell r="I2425">
            <v>1.08</v>
          </cell>
          <cell r="J2425">
            <v>0</v>
          </cell>
          <cell r="K2425">
            <v>0</v>
          </cell>
          <cell r="L2425">
            <v>0</v>
          </cell>
          <cell r="M2425" t="str">
            <v>LF</v>
          </cell>
          <cell r="N2425">
            <v>7.4879999999999999E-3</v>
          </cell>
          <cell r="O2425">
            <v>0.53</v>
          </cell>
        </row>
        <row r="2426">
          <cell r="A2426" t="str">
            <v>RECORD</v>
          </cell>
          <cell r="B2426" t="str">
            <v>LGB-1520</v>
          </cell>
          <cell r="C2426">
            <v>1441</v>
          </cell>
          <cell r="D2426" t="str">
            <v>Balles lestées 1kg</v>
          </cell>
          <cell r="E2426" t="str">
            <v>Yoga Sand Ball</v>
          </cell>
          <cell r="F2426" t="str">
            <v>1kgs, ø12cm</v>
          </cell>
          <cell r="H2426" t="str">
            <v>PIECE</v>
          </cell>
          <cell r="I2426">
            <v>1.1299999999999999</v>
          </cell>
          <cell r="J2426">
            <v>0</v>
          </cell>
          <cell r="K2426">
            <v>0</v>
          </cell>
          <cell r="L2426">
            <v>0</v>
          </cell>
          <cell r="M2426" t="str">
            <v>LF</v>
          </cell>
          <cell r="N2426">
            <v>5.7120000000000001E-3</v>
          </cell>
          <cell r="O2426">
            <v>1.1000000000000001</v>
          </cell>
        </row>
        <row r="2427">
          <cell r="A2427" t="str">
            <v>RECORD</v>
          </cell>
          <cell r="B2427" t="str">
            <v>LGB-1520</v>
          </cell>
          <cell r="C2427">
            <v>1440</v>
          </cell>
          <cell r="D2427" t="str">
            <v>Balles lestées 1,5kgs</v>
          </cell>
          <cell r="E2427" t="str">
            <v>Yoga Sand Ball</v>
          </cell>
          <cell r="F2427" t="str">
            <v>1,5kgs, ø13cm</v>
          </cell>
          <cell r="H2427" t="str">
            <v>PIECE</v>
          </cell>
          <cell r="I2427">
            <v>1.35</v>
          </cell>
          <cell r="J2427">
            <v>0</v>
          </cell>
          <cell r="K2427">
            <v>0</v>
          </cell>
          <cell r="L2427">
            <v>0</v>
          </cell>
          <cell r="M2427" t="str">
            <v>LF</v>
          </cell>
          <cell r="N2427">
            <v>8.1599999999999989E-3</v>
          </cell>
          <cell r="O2427">
            <v>3.166666666666667</v>
          </cell>
        </row>
        <row r="2428">
          <cell r="A2428" t="str">
            <v>RECORD</v>
          </cell>
          <cell r="C2428" t="str">
            <v/>
          </cell>
          <cell r="D2428" t="str">
            <v>Boite couleur Balles lestées</v>
          </cell>
          <cell r="E2428" t="str">
            <v>Colorbox sand ball</v>
          </cell>
          <cell r="F2428">
            <v>0</v>
          </cell>
          <cell r="H2428" t="str">
            <v>PIECE</v>
          </cell>
          <cell r="J2428">
            <v>0</v>
          </cell>
          <cell r="K2428">
            <v>0</v>
          </cell>
          <cell r="L2428">
            <v>0</v>
          </cell>
          <cell r="M2428" t="str">
            <v>LF</v>
          </cell>
          <cell r="N2428">
            <v>0</v>
          </cell>
          <cell r="O2428">
            <v>0</v>
          </cell>
        </row>
        <row r="2429">
          <cell r="A2429" t="str">
            <v>RECORD</v>
          </cell>
          <cell r="B2429" t="str">
            <v>LGB-1515</v>
          </cell>
          <cell r="C2429">
            <v>0</v>
          </cell>
          <cell r="D2429" t="str">
            <v>BALLES HÉRISSONS 10CM</v>
          </cell>
          <cell r="E2429" t="str">
            <v>MASSAGE BALLS 10CM</v>
          </cell>
          <cell r="F2429" t="str">
            <v>pvc material,weight:150g</v>
          </cell>
          <cell r="H2429" t="str">
            <v>PIECE</v>
          </cell>
          <cell r="I2429">
            <v>1.1000000000000001</v>
          </cell>
          <cell r="J2429">
            <v>0</v>
          </cell>
          <cell r="K2429">
            <v>0</v>
          </cell>
          <cell r="L2429">
            <v>0</v>
          </cell>
          <cell r="M2429" t="str">
            <v>LF</v>
          </cell>
          <cell r="N2429">
            <v>0</v>
          </cell>
          <cell r="O2429">
            <v>0</v>
          </cell>
        </row>
        <row r="2430">
          <cell r="A2430" t="str">
            <v>RECORD</v>
          </cell>
          <cell r="B2430" t="str">
            <v>LGB-1515</v>
          </cell>
          <cell r="C2430">
            <v>0</v>
          </cell>
          <cell r="D2430" t="str">
            <v>Balles hérissons 6cm</v>
          </cell>
          <cell r="E2430" t="str">
            <v>Massage Ball</v>
          </cell>
          <cell r="F2430" t="str">
            <v>6CM-40g</v>
          </cell>
          <cell r="H2430" t="str">
            <v>PIECE</v>
          </cell>
          <cell r="I2430">
            <v>0.47</v>
          </cell>
          <cell r="J2430">
            <v>0</v>
          </cell>
          <cell r="K2430">
            <v>0</v>
          </cell>
          <cell r="L2430">
            <v>0</v>
          </cell>
          <cell r="M2430" t="str">
            <v>LF</v>
          </cell>
          <cell r="N2430">
            <v>0</v>
          </cell>
          <cell r="O2430">
            <v>0</v>
          </cell>
        </row>
        <row r="2431">
          <cell r="A2431" t="str">
            <v>RECORD</v>
          </cell>
          <cell r="B2431" t="str">
            <v>LGB-1515</v>
          </cell>
          <cell r="C2431">
            <v>0</v>
          </cell>
          <cell r="D2431" t="str">
            <v>Balles hérissons 7cm</v>
          </cell>
          <cell r="E2431" t="str">
            <v>Massage Ball</v>
          </cell>
          <cell r="F2431" t="str">
            <v>7CM-50g</v>
          </cell>
          <cell r="H2431" t="str">
            <v>PIECE</v>
          </cell>
          <cell r="I2431">
            <v>0.53</v>
          </cell>
          <cell r="J2431">
            <v>0</v>
          </cell>
          <cell r="K2431">
            <v>0</v>
          </cell>
          <cell r="L2431">
            <v>0</v>
          </cell>
          <cell r="M2431" t="str">
            <v>LF</v>
          </cell>
          <cell r="N2431">
            <v>0</v>
          </cell>
          <cell r="O2431">
            <v>0</v>
          </cell>
        </row>
        <row r="2432">
          <cell r="A2432" t="str">
            <v>RECORD</v>
          </cell>
          <cell r="B2432" t="str">
            <v>LGB-1515</v>
          </cell>
          <cell r="C2432">
            <v>1438</v>
          </cell>
          <cell r="D2432" t="str">
            <v>Balles hérissons 8cm</v>
          </cell>
          <cell r="E2432" t="str">
            <v>Massage Ball</v>
          </cell>
          <cell r="F2432" t="str">
            <v>8CM-80g</v>
          </cell>
          <cell r="H2432" t="str">
            <v>PIECE</v>
          </cell>
          <cell r="I2432">
            <v>0.67</v>
          </cell>
          <cell r="J2432">
            <v>0</v>
          </cell>
          <cell r="K2432">
            <v>0</v>
          </cell>
          <cell r="L2432">
            <v>0</v>
          </cell>
          <cell r="M2432" t="str">
            <v>LF</v>
          </cell>
          <cell r="N2432">
            <v>6.1739999999999994E-4</v>
          </cell>
          <cell r="O2432">
            <v>0.08</v>
          </cell>
        </row>
        <row r="2433">
          <cell r="A2433" t="str">
            <v>RECORD</v>
          </cell>
          <cell r="B2433" t="str">
            <v>LGB-1502</v>
          </cell>
          <cell r="C2433">
            <v>0</v>
          </cell>
          <cell r="D2433" t="str">
            <v>Ballon fitness 45cm</v>
          </cell>
          <cell r="E2433" t="str">
            <v xml:space="preserve">Anti-burst Gym Ball </v>
          </cell>
          <cell r="F2433" t="str">
            <v>45cm</v>
          </cell>
          <cell r="H2433" t="str">
            <v>PIECE</v>
          </cell>
          <cell r="I2433">
            <v>2.41</v>
          </cell>
          <cell r="J2433">
            <v>0</v>
          </cell>
          <cell r="K2433">
            <v>0</v>
          </cell>
          <cell r="L2433">
            <v>0</v>
          </cell>
          <cell r="M2433" t="str">
            <v>LF</v>
          </cell>
          <cell r="N2433">
            <v>0</v>
          </cell>
          <cell r="O2433">
            <v>0</v>
          </cell>
        </row>
        <row r="2434">
          <cell r="A2434" t="str">
            <v>RECORD</v>
          </cell>
          <cell r="B2434" t="str">
            <v>LGB-1502</v>
          </cell>
          <cell r="C2434">
            <v>3212</v>
          </cell>
          <cell r="D2434" t="str">
            <v>Ballon fitness 55cm</v>
          </cell>
          <cell r="E2434" t="str">
            <v xml:space="preserve">Anti-burst Gym Ball </v>
          </cell>
          <cell r="F2434" t="str">
            <v>55cm</v>
          </cell>
          <cell r="H2434" t="str">
            <v>PIECE</v>
          </cell>
          <cell r="I2434">
            <v>2.68</v>
          </cell>
          <cell r="J2434">
            <v>0</v>
          </cell>
          <cell r="K2434">
            <v>0</v>
          </cell>
          <cell r="L2434">
            <v>0</v>
          </cell>
          <cell r="M2434" t="str">
            <v>LF</v>
          </cell>
          <cell r="N2434">
            <v>5.6056000000000005E-3</v>
          </cell>
          <cell r="O2434">
            <v>0.5</v>
          </cell>
        </row>
        <row r="2435">
          <cell r="A2435" t="str">
            <v>RECORD</v>
          </cell>
          <cell r="B2435" t="str">
            <v>LGB-1502</v>
          </cell>
          <cell r="C2435">
            <v>1571</v>
          </cell>
          <cell r="D2435" t="str">
            <v>Ballon fitness 65cm</v>
          </cell>
          <cell r="E2435" t="str">
            <v xml:space="preserve">Anti-burst Gym Ball </v>
          </cell>
          <cell r="F2435" t="str">
            <v>65cm</v>
          </cell>
          <cell r="H2435" t="str">
            <v>PIECE</v>
          </cell>
          <cell r="I2435">
            <v>3.22</v>
          </cell>
          <cell r="J2435">
            <v>0</v>
          </cell>
          <cell r="K2435">
            <v>0</v>
          </cell>
          <cell r="L2435">
            <v>0</v>
          </cell>
          <cell r="M2435" t="str">
            <v>LF</v>
          </cell>
          <cell r="N2435">
            <v>5.6056000000000005E-3</v>
          </cell>
          <cell r="O2435">
            <v>0.6</v>
          </cell>
        </row>
        <row r="2436">
          <cell r="A2436" t="str">
            <v>RECORD</v>
          </cell>
          <cell r="B2436" t="str">
            <v>LGB-1502</v>
          </cell>
          <cell r="C2436">
            <v>1574</v>
          </cell>
          <cell r="D2436" t="str">
            <v>Ballon fitness 75cm</v>
          </cell>
          <cell r="E2436" t="str">
            <v xml:space="preserve">Anti-burst Gym Ball </v>
          </cell>
          <cell r="F2436" t="str">
            <v>75cm</v>
          </cell>
          <cell r="H2436" t="str">
            <v>PIECE</v>
          </cell>
          <cell r="I2436">
            <v>3.76</v>
          </cell>
          <cell r="J2436">
            <v>0</v>
          </cell>
          <cell r="K2436">
            <v>0</v>
          </cell>
          <cell r="L2436">
            <v>0</v>
          </cell>
          <cell r="M2436" t="str">
            <v>LF</v>
          </cell>
          <cell r="N2436">
            <v>5.6056000000000005E-3</v>
          </cell>
          <cell r="O2436">
            <v>0.7</v>
          </cell>
        </row>
        <row r="2437">
          <cell r="A2437" t="str">
            <v>RECORD</v>
          </cell>
          <cell r="B2437" t="str">
            <v>LGB-1502</v>
          </cell>
          <cell r="C2437">
            <v>0</v>
          </cell>
          <cell r="D2437" t="str">
            <v>Ballon fitness 85cm</v>
          </cell>
          <cell r="E2437" t="str">
            <v xml:space="preserve">Anti-burst Gym Ball </v>
          </cell>
          <cell r="F2437" t="str">
            <v>85cm</v>
          </cell>
          <cell r="H2437" t="str">
            <v>PIECE</v>
          </cell>
          <cell r="I2437">
            <v>4.29</v>
          </cell>
          <cell r="J2437">
            <v>0</v>
          </cell>
          <cell r="K2437">
            <v>0</v>
          </cell>
          <cell r="L2437">
            <v>0</v>
          </cell>
          <cell r="M2437" t="str">
            <v>LF</v>
          </cell>
          <cell r="N2437">
            <v>0</v>
          </cell>
          <cell r="O2437">
            <v>0</v>
          </cell>
        </row>
        <row r="2438">
          <cell r="A2438" t="str">
            <v>RECORD</v>
          </cell>
          <cell r="B2438" t="str">
            <v>LGB-1502</v>
          </cell>
          <cell r="C2438">
            <v>0</v>
          </cell>
          <cell r="D2438" t="str">
            <v>Ballon Fitness 95cm</v>
          </cell>
          <cell r="E2438" t="str">
            <v>Anti-burst Gym Ball 95cm</v>
          </cell>
          <cell r="F2438" t="str">
            <v>95 cm - color box</v>
          </cell>
          <cell r="H2438" t="str">
            <v>PIECE</v>
          </cell>
          <cell r="I2438">
            <v>4.5599999999999996</v>
          </cell>
          <cell r="J2438">
            <v>0</v>
          </cell>
          <cell r="K2438">
            <v>0</v>
          </cell>
          <cell r="L2438">
            <v>0</v>
          </cell>
          <cell r="M2438" t="str">
            <v>LF</v>
          </cell>
          <cell r="N2438">
            <v>0</v>
          </cell>
          <cell r="O2438">
            <v>0</v>
          </cell>
        </row>
        <row r="2439">
          <cell r="A2439" t="str">
            <v>RECORD</v>
          </cell>
          <cell r="B2439" t="str">
            <v>LGB-1510</v>
          </cell>
          <cell r="C2439">
            <v>0</v>
          </cell>
          <cell r="D2439" t="str">
            <v>Ballon Paille 20cm</v>
          </cell>
          <cell r="E2439" t="str">
            <v>Aerobic Ball 20cm</v>
          </cell>
          <cell r="F2439" t="str">
            <v>Blue, pink, purple</v>
          </cell>
          <cell r="H2439" t="str">
            <v>PIECE</v>
          </cell>
          <cell r="I2439">
            <v>0.47</v>
          </cell>
          <cell r="J2439">
            <v>0</v>
          </cell>
          <cell r="K2439">
            <v>0</v>
          </cell>
          <cell r="L2439">
            <v>0</v>
          </cell>
          <cell r="M2439" t="str">
            <v>LF</v>
          </cell>
          <cell r="N2439">
            <v>0</v>
          </cell>
          <cell r="O2439">
            <v>0</v>
          </cell>
        </row>
        <row r="2440">
          <cell r="A2440" t="str">
            <v>RECORD</v>
          </cell>
          <cell r="B2440" t="str">
            <v>LGB-1510</v>
          </cell>
          <cell r="C2440" t="str">
            <v/>
          </cell>
          <cell r="D2440" t="str">
            <v>BALLON PAILLE 26CM</v>
          </cell>
          <cell r="E2440" t="str">
            <v>AEROBIC BALL 26CM</v>
          </cell>
          <cell r="F2440" t="str">
            <v>eco pvc,100g</v>
          </cell>
          <cell r="H2440" t="str">
            <v>PIECE</v>
          </cell>
          <cell r="I2440">
            <v>0.54</v>
          </cell>
          <cell r="J2440">
            <v>0</v>
          </cell>
          <cell r="K2440">
            <v>0</v>
          </cell>
          <cell r="L2440">
            <v>0</v>
          </cell>
          <cell r="M2440" t="str">
            <v>LF</v>
          </cell>
          <cell r="N2440">
            <v>0</v>
          </cell>
          <cell r="O2440">
            <v>0</v>
          </cell>
        </row>
        <row r="2441">
          <cell r="A2441" t="str">
            <v>RECORD</v>
          </cell>
          <cell r="C2441">
            <v>0</v>
          </cell>
          <cell r="D2441" t="str">
            <v>BALLON PAILLE 30CM</v>
          </cell>
          <cell r="E2441" t="str">
            <v>Aerobic Ball 30cm</v>
          </cell>
          <cell r="F2441" t="str">
            <v>Logogratuit</v>
          </cell>
          <cell r="H2441" t="str">
            <v>PIECE</v>
          </cell>
          <cell r="I2441">
            <v>0.48</v>
          </cell>
          <cell r="J2441">
            <v>0</v>
          </cell>
          <cell r="K2441">
            <v>0</v>
          </cell>
          <cell r="L2441">
            <v>0</v>
          </cell>
          <cell r="M2441" t="str">
            <v>LF</v>
          </cell>
          <cell r="N2441">
            <v>0</v>
          </cell>
          <cell r="O2441">
            <v>0</v>
          </cell>
        </row>
        <row r="2442">
          <cell r="A2442" t="str">
            <v>RECORD</v>
          </cell>
          <cell r="B2442" t="str">
            <v>LKU-1106</v>
          </cell>
          <cell r="C2442">
            <v>4014</v>
          </cell>
          <cell r="D2442" t="str">
            <v>Banc De Musculation</v>
          </cell>
          <cell r="E2442" t="str">
            <v>Flat Bench</v>
          </cell>
          <cell r="F2442" t="str">
            <v>ASSEMBLE SIZE:110*55*42CM _x000D_MAIN TUBE SIZE:50*50*1.5MM_x000D_THICKNESS OF CUSHION: 55MM</v>
          </cell>
          <cell r="H2442" t="str">
            <v>PIECE</v>
          </cell>
          <cell r="I2442">
            <v>29.5</v>
          </cell>
          <cell r="J2442">
            <v>0</v>
          </cell>
          <cell r="K2442">
            <v>0</v>
          </cell>
          <cell r="L2442">
            <v>0</v>
          </cell>
          <cell r="M2442" t="str">
            <v>LF</v>
          </cell>
          <cell r="N2442">
            <v>5.5333333333333332E-2</v>
          </cell>
          <cell r="O2442">
            <v>14</v>
          </cell>
        </row>
        <row r="2443">
          <cell r="A2443" t="str">
            <v>RECORD</v>
          </cell>
          <cell r="B2443" t="str">
            <v>LEP-6306</v>
          </cell>
          <cell r="C2443">
            <v>1548</v>
          </cell>
          <cell r="D2443" t="str">
            <v>Bandes Latex (Lot De 3)</v>
          </cell>
          <cell r="E2443" t="str">
            <v>LATEX BAND (set of 3)</v>
          </cell>
          <cell r="F2443" t="str">
            <v>SIZE:1200*150*0.35CM, Light/Medium/Strong</v>
          </cell>
          <cell r="H2443" t="str">
            <v>PIECE</v>
          </cell>
          <cell r="I2443">
            <v>3.17</v>
          </cell>
          <cell r="J2443">
            <v>0</v>
          </cell>
          <cell r="K2443">
            <v>0</v>
          </cell>
          <cell r="L2443">
            <v>0</v>
          </cell>
          <cell r="M2443" t="str">
            <v>LF</v>
          </cell>
          <cell r="N2443">
            <v>6.6406250000000005E-4</v>
          </cell>
          <cell r="O2443">
            <v>0.28000000000000003</v>
          </cell>
        </row>
        <row r="2444">
          <cell r="A2444" t="str">
            <v>RECORD</v>
          </cell>
          <cell r="B2444" t="str">
            <v>LKW-1208</v>
          </cell>
          <cell r="C2444">
            <v>0</v>
          </cell>
          <cell r="D2444" t="str">
            <v>Bandes lestées 0,5kgx2</v>
          </cell>
          <cell r="E2444" t="str">
            <v>ANKLE AND WRIST WEIGHT</v>
          </cell>
          <cell r="F2444" t="str">
            <v>0,5kgs x 2</v>
          </cell>
          <cell r="H2444" t="str">
            <v>PIECE</v>
          </cell>
          <cell r="I2444">
            <v>1.87</v>
          </cell>
          <cell r="J2444">
            <v>0</v>
          </cell>
          <cell r="K2444">
            <v>0</v>
          </cell>
          <cell r="L2444">
            <v>0</v>
          </cell>
          <cell r="M2444" t="str">
            <v>LF</v>
          </cell>
          <cell r="N2444">
            <v>0</v>
          </cell>
          <cell r="O2444">
            <v>0</v>
          </cell>
        </row>
        <row r="2445">
          <cell r="A2445" t="str">
            <v>RECORD</v>
          </cell>
          <cell r="B2445" t="str">
            <v>LKW-1208</v>
          </cell>
          <cell r="C2445">
            <v>0</v>
          </cell>
          <cell r="D2445" t="str">
            <v>Bandes lestées 1kgx3</v>
          </cell>
          <cell r="E2445" t="str">
            <v>ANKLE AND WRIST WEIGHT</v>
          </cell>
          <cell r="F2445" t="str">
            <v>1kg x 2</v>
          </cell>
          <cell r="H2445" t="str">
            <v>PIECE</v>
          </cell>
          <cell r="I2445">
            <v>2.5</v>
          </cell>
          <cell r="J2445">
            <v>0</v>
          </cell>
          <cell r="K2445">
            <v>0</v>
          </cell>
          <cell r="L2445">
            <v>0</v>
          </cell>
          <cell r="M2445" t="str">
            <v>LF</v>
          </cell>
          <cell r="N2445">
            <v>0</v>
          </cell>
          <cell r="O2445">
            <v>0</v>
          </cell>
        </row>
        <row r="2446">
          <cell r="A2446" t="str">
            <v>RECORD</v>
          </cell>
          <cell r="B2446" t="str">
            <v>LKW-1208</v>
          </cell>
          <cell r="C2446">
            <v>0</v>
          </cell>
          <cell r="D2446" t="str">
            <v>Bandes lestées 1,5kgx4</v>
          </cell>
          <cell r="E2446" t="str">
            <v>ANKLE AND WRIST WEIGHT</v>
          </cell>
          <cell r="F2446" t="str">
            <v>1,5 kg x 2</v>
          </cell>
          <cell r="H2446" t="str">
            <v>PIECE</v>
          </cell>
          <cell r="I2446">
            <v>3.38</v>
          </cell>
          <cell r="J2446">
            <v>0</v>
          </cell>
          <cell r="K2446">
            <v>0</v>
          </cell>
          <cell r="L2446">
            <v>0</v>
          </cell>
          <cell r="M2446" t="str">
            <v>LF</v>
          </cell>
          <cell r="N2446">
            <v>0</v>
          </cell>
          <cell r="O2446">
            <v>0</v>
          </cell>
        </row>
        <row r="2447">
          <cell r="A2447" t="str">
            <v>RECORD</v>
          </cell>
          <cell r="B2447" t="str">
            <v>LKW-1208</v>
          </cell>
          <cell r="C2447">
            <v>0</v>
          </cell>
          <cell r="D2447" t="str">
            <v>Bandes lestées 2kgx5</v>
          </cell>
          <cell r="E2447" t="str">
            <v>ANKLE AND WRIST WEIGHT</v>
          </cell>
          <cell r="F2447" t="str">
            <v>2kg x 2</v>
          </cell>
          <cell r="H2447" t="str">
            <v>PIECE</v>
          </cell>
          <cell r="I2447">
            <v>4.17</v>
          </cell>
          <cell r="J2447">
            <v>0</v>
          </cell>
          <cell r="K2447">
            <v>0</v>
          </cell>
          <cell r="L2447">
            <v>0</v>
          </cell>
          <cell r="M2447" t="str">
            <v>LF</v>
          </cell>
          <cell r="N2447">
            <v>0</v>
          </cell>
          <cell r="O2447">
            <v>0</v>
          </cell>
        </row>
        <row r="2448">
          <cell r="A2448" t="str">
            <v>RECORD</v>
          </cell>
          <cell r="B2448" t="str">
            <v>LEP-6306</v>
          </cell>
          <cell r="C2448">
            <v>0</v>
          </cell>
          <cell r="D2448" t="str">
            <v>BANDE LATEX Light</v>
          </cell>
          <cell r="E2448" t="str">
            <v>LATEX BAND Light</v>
          </cell>
          <cell r="F2448" t="str">
            <v>size:1500*150*0.35mm</v>
          </cell>
          <cell r="H2448" t="str">
            <v>PIECE</v>
          </cell>
          <cell r="I2448">
            <v>1.21</v>
          </cell>
          <cell r="J2448">
            <v>0</v>
          </cell>
          <cell r="K2448">
            <v>0</v>
          </cell>
          <cell r="L2448">
            <v>0</v>
          </cell>
          <cell r="M2448" t="str">
            <v>LF</v>
          </cell>
          <cell r="N2448">
            <v>0</v>
          </cell>
          <cell r="O2448">
            <v>0</v>
          </cell>
        </row>
        <row r="2449">
          <cell r="A2449" t="str">
            <v>RECORD</v>
          </cell>
          <cell r="B2449" t="str">
            <v>LEP-6306</v>
          </cell>
          <cell r="C2449">
            <v>0</v>
          </cell>
          <cell r="D2449" t="str">
            <v>BANDE LATEX Medium</v>
          </cell>
          <cell r="E2449" t="str">
            <v>LATEX BAND Medium</v>
          </cell>
          <cell r="F2449" t="str">
            <v>size:1500*150*0.55mm</v>
          </cell>
          <cell r="H2449" t="str">
            <v>PIECE</v>
          </cell>
          <cell r="I2449">
            <v>1.3</v>
          </cell>
          <cell r="J2449">
            <v>0</v>
          </cell>
          <cell r="K2449">
            <v>0</v>
          </cell>
          <cell r="L2449">
            <v>0</v>
          </cell>
          <cell r="M2449" t="str">
            <v>LF</v>
          </cell>
          <cell r="N2449">
            <v>0</v>
          </cell>
          <cell r="O2449">
            <v>0</v>
          </cell>
        </row>
        <row r="2450">
          <cell r="A2450" t="str">
            <v>RECORD</v>
          </cell>
          <cell r="B2450" t="str">
            <v>LEP-6306</v>
          </cell>
          <cell r="C2450">
            <v>0</v>
          </cell>
          <cell r="D2450" t="str">
            <v>BANDE LATEX Strong</v>
          </cell>
          <cell r="E2450" t="str">
            <v>LATEX BAND Strong</v>
          </cell>
          <cell r="F2450" t="str">
            <v>size:1500*150*0.65mm</v>
          </cell>
          <cell r="H2450" t="str">
            <v>PIECE</v>
          </cell>
          <cell r="I2450">
            <v>1.47</v>
          </cell>
          <cell r="J2450">
            <v>0</v>
          </cell>
          <cell r="K2450">
            <v>0</v>
          </cell>
          <cell r="L2450">
            <v>0</v>
          </cell>
          <cell r="M2450" t="str">
            <v>LF</v>
          </cell>
          <cell r="N2450">
            <v>0</v>
          </cell>
          <cell r="O2450">
            <v>0</v>
          </cell>
        </row>
        <row r="2451">
          <cell r="A2451" t="str">
            <v>RECORD</v>
          </cell>
          <cell r="B2451" t="str">
            <v>OB-47C</v>
          </cell>
          <cell r="C2451">
            <v>1452</v>
          </cell>
          <cell r="D2451" t="str">
            <v>BARRE CURL EZ 120CM</v>
          </cell>
          <cell r="E2451" t="str">
            <v>BARRE CURL EZ 120CM</v>
          </cell>
          <cell r="F2451" t="str">
            <v>steel sleeve and brass bushing，28mm</v>
          </cell>
          <cell r="H2451" t="str">
            <v>PIECE</v>
          </cell>
          <cell r="I2451">
            <v>13.45</v>
          </cell>
          <cell r="J2451">
            <v>0</v>
          </cell>
          <cell r="K2451">
            <v>0</v>
          </cell>
          <cell r="L2451">
            <v>0</v>
          </cell>
          <cell r="M2451" t="str">
            <v>LF</v>
          </cell>
          <cell r="N2451">
            <v>1.2E-2</v>
          </cell>
          <cell r="O2451">
            <v>10.5</v>
          </cell>
        </row>
        <row r="2452">
          <cell r="A2452" t="str">
            <v>RECORD</v>
          </cell>
          <cell r="B2452" t="str">
            <v>LBT-1252</v>
          </cell>
          <cell r="C2452">
            <v>0</v>
          </cell>
          <cell r="D2452" t="str">
            <v>BARRE LESTÉE 1,5Kgs</v>
          </cell>
          <cell r="E2452" t="str">
            <v>AEROBIC WEIGHT BAR 1,5Kgs</v>
          </cell>
          <cell r="F2452" t="str">
            <v>LENGTH:122CM</v>
          </cell>
          <cell r="H2452" t="str">
            <v>PIECE</v>
          </cell>
          <cell r="I2452">
            <v>4.26</v>
          </cell>
          <cell r="J2452">
            <v>0</v>
          </cell>
          <cell r="K2452">
            <v>0</v>
          </cell>
          <cell r="L2452">
            <v>0</v>
          </cell>
          <cell r="M2452" t="str">
            <v>LF</v>
          </cell>
          <cell r="N2452">
            <v>0</v>
          </cell>
          <cell r="O2452">
            <v>0</v>
          </cell>
        </row>
        <row r="2453">
          <cell r="A2453" t="str">
            <v>RECORD</v>
          </cell>
          <cell r="B2453" t="str">
            <v>LBT-1252</v>
          </cell>
          <cell r="C2453">
            <v>0</v>
          </cell>
          <cell r="D2453" t="str">
            <v>BARRE LESTÉE 1Kg</v>
          </cell>
          <cell r="E2453" t="str">
            <v>AEROBIC WEIGHT BAR 1Kg</v>
          </cell>
          <cell r="F2453" t="str">
            <v>LENGTH:122CM</v>
          </cell>
          <cell r="H2453" t="str">
            <v>PIECE</v>
          </cell>
          <cell r="I2453">
            <v>3.52</v>
          </cell>
          <cell r="J2453">
            <v>0</v>
          </cell>
          <cell r="K2453">
            <v>0</v>
          </cell>
          <cell r="L2453">
            <v>0</v>
          </cell>
          <cell r="M2453" t="str">
            <v>LF</v>
          </cell>
          <cell r="N2453">
            <v>0</v>
          </cell>
          <cell r="O2453">
            <v>0</v>
          </cell>
        </row>
        <row r="2454">
          <cell r="A2454" t="str">
            <v>RECORD</v>
          </cell>
          <cell r="B2454" t="str">
            <v>LBT-1252</v>
          </cell>
          <cell r="C2454">
            <v>0</v>
          </cell>
          <cell r="D2454" t="str">
            <v>BARRE LESTÉE 2Kgs</v>
          </cell>
          <cell r="E2454" t="str">
            <v>AEROBIC WEIGHT BAR 2Kgs</v>
          </cell>
          <cell r="F2454" t="str">
            <v>LENGTH:122CM</v>
          </cell>
          <cell r="H2454" t="str">
            <v>PIECE</v>
          </cell>
          <cell r="I2454">
            <v>4.59</v>
          </cell>
          <cell r="J2454">
            <v>0</v>
          </cell>
          <cell r="K2454">
            <v>0</v>
          </cell>
          <cell r="L2454">
            <v>0</v>
          </cell>
          <cell r="M2454" t="str">
            <v>LF</v>
          </cell>
          <cell r="N2454">
            <v>0</v>
          </cell>
          <cell r="O2454">
            <v>0</v>
          </cell>
        </row>
        <row r="2455">
          <cell r="A2455" t="str">
            <v>RECORD</v>
          </cell>
          <cell r="B2455" t="str">
            <v>LBT-1252</v>
          </cell>
          <cell r="C2455">
            <v>0</v>
          </cell>
          <cell r="D2455" t="str">
            <v>BARRE LESTÉE 3Kgs</v>
          </cell>
          <cell r="E2455" t="str">
            <v>AEROBIC WEIGHT BAR 3Kgs</v>
          </cell>
          <cell r="F2455" t="str">
            <v>LENGTH:122CM</v>
          </cell>
          <cell r="H2455" t="str">
            <v>PIECE</v>
          </cell>
          <cell r="I2455">
            <v>5.98</v>
          </cell>
          <cell r="J2455">
            <v>0</v>
          </cell>
          <cell r="K2455">
            <v>0</v>
          </cell>
          <cell r="L2455">
            <v>0</v>
          </cell>
          <cell r="M2455" t="str">
            <v>LF</v>
          </cell>
          <cell r="N2455">
            <v>0</v>
          </cell>
          <cell r="O2455">
            <v>0</v>
          </cell>
        </row>
        <row r="2456">
          <cell r="A2456" t="str">
            <v>RECORD</v>
          </cell>
          <cell r="B2456" t="str">
            <v>LBT-1252</v>
          </cell>
          <cell r="C2456">
            <v>0</v>
          </cell>
          <cell r="D2456" t="str">
            <v>BARRE LESTÉE 4Kgs</v>
          </cell>
          <cell r="E2456" t="str">
            <v>AEROBIC WEIGHT BAR 4Kgs</v>
          </cell>
          <cell r="F2456" t="str">
            <v>LENGTH:122CM</v>
          </cell>
          <cell r="H2456" t="str">
            <v>PIECE</v>
          </cell>
          <cell r="I2456">
            <v>7.3</v>
          </cell>
          <cell r="J2456">
            <v>0</v>
          </cell>
          <cell r="K2456">
            <v>0</v>
          </cell>
          <cell r="L2456">
            <v>0</v>
          </cell>
          <cell r="M2456" t="str">
            <v>LF</v>
          </cell>
          <cell r="N2456">
            <v>0</v>
          </cell>
          <cell r="O2456">
            <v>0</v>
          </cell>
        </row>
        <row r="2457">
          <cell r="A2457" t="str">
            <v>RECORD</v>
          </cell>
          <cell r="B2457" t="str">
            <v>LBT-1252</v>
          </cell>
          <cell r="C2457">
            <v>0</v>
          </cell>
          <cell r="D2457" t="str">
            <v>BARRE LESTÉE 5Kgs</v>
          </cell>
          <cell r="E2457" t="str">
            <v>AEROBIC WEIGHT BAR 5Kgs</v>
          </cell>
          <cell r="F2457" t="str">
            <v>LENGTH:122CM</v>
          </cell>
          <cell r="H2457" t="str">
            <v>PIECE</v>
          </cell>
          <cell r="I2457">
            <v>8.36</v>
          </cell>
          <cell r="J2457">
            <v>0</v>
          </cell>
          <cell r="K2457">
            <v>0</v>
          </cell>
          <cell r="L2457">
            <v>0</v>
          </cell>
          <cell r="M2457" t="str">
            <v>LF</v>
          </cell>
          <cell r="N2457">
            <v>0</v>
          </cell>
          <cell r="O2457">
            <v>0</v>
          </cell>
        </row>
        <row r="2458">
          <cell r="A2458" t="str">
            <v>RECORD</v>
          </cell>
          <cell r="B2458" t="str">
            <v>OB-34</v>
          </cell>
          <cell r="C2458">
            <v>1458</v>
          </cell>
          <cell r="D2458" t="str">
            <v xml:space="preserve">Barre Lyre Triceps </v>
          </cell>
          <cell r="E2458" t="str">
            <v>Olympic Triceps Bar</v>
          </cell>
          <cell r="F2458" t="str">
            <v>ø50mm</v>
          </cell>
          <cell r="H2458" t="str">
            <v>PIECE</v>
          </cell>
          <cell r="I2458">
            <v>21.8</v>
          </cell>
          <cell r="J2458">
            <v>0</v>
          </cell>
          <cell r="K2458">
            <v>0</v>
          </cell>
          <cell r="L2458">
            <v>0</v>
          </cell>
          <cell r="M2458" t="str">
            <v>LF</v>
          </cell>
          <cell r="N2458">
            <v>2.41408E-2</v>
          </cell>
          <cell r="O2458">
            <v>13</v>
          </cell>
        </row>
        <row r="2459">
          <cell r="A2459" t="str">
            <v>RECORD</v>
          </cell>
          <cell r="B2459" t="str">
            <v>OB86F</v>
          </cell>
          <cell r="C2459">
            <v>2986</v>
          </cell>
          <cell r="D2459" t="str">
            <v>BARRE OLYMPIQUE DROITE 1,50M</v>
          </cell>
          <cell r="E2459" t="str">
            <v>STRAIGHT OLYMPIC BAR 1,50M</v>
          </cell>
          <cell r="F2459" t="str">
            <v>steel sleeve and brass bushing，28mm</v>
          </cell>
          <cell r="H2459" t="str">
            <v>PIECE</v>
          </cell>
          <cell r="I2459">
            <v>22.7</v>
          </cell>
          <cell r="J2459">
            <v>0</v>
          </cell>
          <cell r="K2459">
            <v>0</v>
          </cell>
          <cell r="L2459">
            <v>0</v>
          </cell>
          <cell r="M2459" t="str">
            <v>LF</v>
          </cell>
          <cell r="N2459">
            <v>0.03</v>
          </cell>
          <cell r="O2459">
            <v>12.8</v>
          </cell>
        </row>
        <row r="2460">
          <cell r="A2460" t="str">
            <v>RECORD</v>
          </cell>
          <cell r="B2460" t="str">
            <v>OB86F</v>
          </cell>
          <cell r="C2460">
            <v>1453</v>
          </cell>
          <cell r="D2460" t="str">
            <v>BARRE OLYMPIQUE DROITE 2,20M</v>
          </cell>
          <cell r="E2460" t="str">
            <v>STRAIGHT OLYMPIC BAR 2,20M</v>
          </cell>
          <cell r="F2460" t="str">
            <v>steel sleeve and brass bushing，28mm</v>
          </cell>
          <cell r="H2460" t="str">
            <v>PIECE</v>
          </cell>
          <cell r="I2460">
            <v>31.9</v>
          </cell>
          <cell r="J2460">
            <v>0</v>
          </cell>
          <cell r="K2460">
            <v>0</v>
          </cell>
          <cell r="L2460">
            <v>0</v>
          </cell>
          <cell r="M2460" t="str">
            <v>LF</v>
          </cell>
          <cell r="N2460">
            <v>2.5000000000000001E-2</v>
          </cell>
          <cell r="O2460">
            <v>21</v>
          </cell>
        </row>
        <row r="2461">
          <cell r="A2461" t="str">
            <v>RECORD</v>
          </cell>
          <cell r="B2461" t="str">
            <v>LGB-1512</v>
          </cell>
          <cell r="C2461">
            <v>1460</v>
          </cell>
          <cell r="D2461" t="str">
            <v>Base A Picots</v>
          </cell>
          <cell r="E2461" t="str">
            <v>Massage Pillow</v>
          </cell>
          <cell r="F2461" t="str">
            <v>SIZE:34CM</v>
          </cell>
          <cell r="H2461" t="str">
            <v>PIECE</v>
          </cell>
          <cell r="I2461">
            <v>3.77</v>
          </cell>
          <cell r="J2461">
            <v>0</v>
          </cell>
          <cell r="K2461">
            <v>0</v>
          </cell>
          <cell r="L2461">
            <v>0</v>
          </cell>
          <cell r="M2461" t="str">
            <v>LF</v>
          </cell>
          <cell r="N2461">
            <v>9.5303999999999996E-3</v>
          </cell>
          <cell r="O2461">
            <v>1.2</v>
          </cell>
        </row>
        <row r="2462">
          <cell r="A2462" t="str">
            <v>RECORD</v>
          </cell>
          <cell r="B2462" t="str">
            <v>LKEM-3042</v>
          </cell>
          <cell r="C2462" t="str">
            <v/>
          </cell>
          <cell r="D2462" t="str">
            <v>BLOC YOGA BLEU</v>
          </cell>
          <cell r="E2462" t="str">
            <v>YOGA BLOCK BLUE</v>
          </cell>
          <cell r="F2462" t="str">
            <v>material：EVA</v>
          </cell>
          <cell r="H2462" t="str">
            <v>PIECE</v>
          </cell>
          <cell r="I2462">
            <v>0.99</v>
          </cell>
          <cell r="J2462">
            <v>0</v>
          </cell>
          <cell r="K2462">
            <v>0</v>
          </cell>
          <cell r="L2462">
            <v>0</v>
          </cell>
          <cell r="M2462" t="str">
            <v>LF</v>
          </cell>
          <cell r="N2462">
            <v>0</v>
          </cell>
          <cell r="O2462">
            <v>0</v>
          </cell>
        </row>
        <row r="2463">
          <cell r="A2463" t="str">
            <v>RECORD</v>
          </cell>
          <cell r="B2463" t="str">
            <v>LKEM-3042</v>
          </cell>
          <cell r="C2463" t="str">
            <v/>
          </cell>
          <cell r="D2463" t="str">
            <v>BLOC YOGA VIOLET</v>
          </cell>
          <cell r="E2463" t="str">
            <v>YOGA BLOCK PURPLE</v>
          </cell>
          <cell r="F2463" t="str">
            <v>material：EVA</v>
          </cell>
          <cell r="H2463" t="str">
            <v>PIECE</v>
          </cell>
          <cell r="I2463">
            <v>1.37</v>
          </cell>
          <cell r="J2463">
            <v>0</v>
          </cell>
          <cell r="K2463">
            <v>0</v>
          </cell>
          <cell r="L2463">
            <v>0</v>
          </cell>
          <cell r="M2463" t="str">
            <v>LF</v>
          </cell>
          <cell r="N2463">
            <v>0</v>
          </cell>
          <cell r="O2463">
            <v>0</v>
          </cell>
        </row>
        <row r="2464">
          <cell r="A2464" t="str">
            <v>RECORD</v>
          </cell>
          <cell r="B2464" t="str">
            <v>LKC-910</v>
          </cell>
          <cell r="C2464" t="str">
            <v/>
          </cell>
          <cell r="D2464" t="str">
            <v>Chandelle à Squat</v>
          </cell>
          <cell r="E2464" t="str">
            <v>Squat Rack</v>
          </cell>
          <cell r="F2464" t="str">
            <v>MAIN TUBE SIZE:70*50*2MM   ASSEMBLE SIZE:74*246*170CM</v>
          </cell>
          <cell r="H2464" t="str">
            <v>PIECE</v>
          </cell>
          <cell r="I2464">
            <v>93.5</v>
          </cell>
          <cell r="J2464">
            <v>0</v>
          </cell>
          <cell r="K2464">
            <v>0</v>
          </cell>
          <cell r="L2464">
            <v>0</v>
          </cell>
          <cell r="M2464" t="str">
            <v>LF</v>
          </cell>
          <cell r="N2464">
            <v>0</v>
          </cell>
          <cell r="O2464">
            <v>0</v>
          </cell>
        </row>
        <row r="2465">
          <cell r="A2465" t="str">
            <v>RECORD</v>
          </cell>
          <cell r="B2465" t="str">
            <v>LCR-1106</v>
          </cell>
          <cell r="C2465">
            <v>1983</v>
          </cell>
          <cell r="D2465" t="str">
            <v>Chin Up Bar 1190mm</v>
          </cell>
          <cell r="E2465" t="str">
            <v>Chin Up Bar</v>
          </cell>
          <cell r="F2465" t="str">
            <v>MAIN TUBE SIZE:38*38*2MM, ASSEMBLE SIZE:42*119*18CM</v>
          </cell>
          <cell r="H2465" t="str">
            <v>PIECE</v>
          </cell>
          <cell r="I2465">
            <v>9</v>
          </cell>
          <cell r="J2465">
            <v>0</v>
          </cell>
          <cell r="K2465">
            <v>0</v>
          </cell>
          <cell r="L2465">
            <v>0</v>
          </cell>
          <cell r="M2465" t="str">
            <v>LF</v>
          </cell>
          <cell r="N2465">
            <v>1.4000000000000002E-2</v>
          </cell>
          <cell r="O2465">
            <v>5</v>
          </cell>
        </row>
        <row r="2466">
          <cell r="A2466" t="str">
            <v>RECORD</v>
          </cell>
          <cell r="B2466" t="str">
            <v>LCR-1103</v>
          </cell>
          <cell r="C2466">
            <v>3414</v>
          </cell>
          <cell r="D2466" t="str">
            <v>Chin Up Rack</v>
          </cell>
          <cell r="E2466" t="str">
            <v>Chin Up Rack</v>
          </cell>
          <cell r="F2466" t="str">
            <v>MAIN TUBE SIZE:50*50*1.5MM, ASSEMBLE SIZE:51*99*20cm</v>
          </cell>
          <cell r="H2466" t="str">
            <v>PIECE</v>
          </cell>
          <cell r="I2466">
            <v>13.83</v>
          </cell>
          <cell r="J2466">
            <v>0</v>
          </cell>
          <cell r="K2466">
            <v>0</v>
          </cell>
          <cell r="L2466">
            <v>0</v>
          </cell>
          <cell r="M2466" t="str">
            <v>LF</v>
          </cell>
          <cell r="N2466">
            <v>3.0000000000000002E-2</v>
          </cell>
          <cell r="O2466">
            <v>9</v>
          </cell>
        </row>
        <row r="2467">
          <cell r="A2467" t="str">
            <v>RECORD</v>
          </cell>
          <cell r="B2467" t="str">
            <v>LJR-1023</v>
          </cell>
          <cell r="C2467">
            <v>1492</v>
          </cell>
          <cell r="D2467" t="str">
            <v>Corde À Sauter</v>
          </cell>
          <cell r="E2467" t="str">
            <v>Speed rope</v>
          </cell>
          <cell r="F2467" t="str">
            <v>PRICEFOR12PCSMATERIAL:PVC</v>
          </cell>
          <cell r="H2467" t="str">
            <v>PIECE</v>
          </cell>
          <cell r="I2467">
            <v>7.5</v>
          </cell>
          <cell r="J2467">
            <v>0</v>
          </cell>
          <cell r="K2467">
            <v>0</v>
          </cell>
          <cell r="L2467">
            <v>0</v>
          </cell>
          <cell r="M2467" t="str">
            <v>LF</v>
          </cell>
          <cell r="N2467">
            <v>7.1049999999999998E-4</v>
          </cell>
          <cell r="O2467">
            <v>0.16800000000000001</v>
          </cell>
        </row>
        <row r="2468">
          <cell r="A2468" t="str">
            <v>RECORD</v>
          </cell>
          <cell r="B2468" t="str">
            <v>LKC-934</v>
          </cell>
          <cell r="C2468">
            <v>4009</v>
          </cell>
          <cell r="D2468" t="str">
            <v>Corde à grimper 7m</v>
          </cell>
          <cell r="E2468" t="str">
            <v>Climb Rope</v>
          </cell>
          <cell r="F2468" t="str">
            <v>38mmx7m</v>
          </cell>
          <cell r="H2468" t="str">
            <v>PIECE</v>
          </cell>
          <cell r="I2468">
            <v>14.7</v>
          </cell>
          <cell r="J2468">
            <v>0</v>
          </cell>
          <cell r="K2468">
            <v>0</v>
          </cell>
          <cell r="L2468">
            <v>0</v>
          </cell>
          <cell r="M2468" t="str">
            <v>LF</v>
          </cell>
          <cell r="N2468">
            <v>3.15E-2</v>
          </cell>
          <cell r="O2468">
            <v>13.5</v>
          </cell>
        </row>
        <row r="2469">
          <cell r="A2469" t="str">
            <v>RECORD</v>
          </cell>
          <cell r="B2469" t="str">
            <v>LKC-946</v>
          </cell>
          <cell r="C2469">
            <v>0</v>
          </cell>
          <cell r="D2469" t="str">
            <v>Corde D'Oscillation Ø50Mm</v>
          </cell>
          <cell r="E2469" t="str">
            <v>BATTLE  ROPE</v>
          </cell>
          <cell r="F2469" t="str">
            <v>DIA.50MM*15M, BLACK</v>
          </cell>
          <cell r="H2469" t="str">
            <v>PIECE</v>
          </cell>
          <cell r="I2469">
            <v>67.75</v>
          </cell>
          <cell r="J2469">
            <v>0</v>
          </cell>
          <cell r="K2469">
            <v>0</v>
          </cell>
          <cell r="L2469">
            <v>0</v>
          </cell>
          <cell r="M2469" t="str">
            <v>LF</v>
          </cell>
          <cell r="N2469">
            <v>0</v>
          </cell>
          <cell r="O2469">
            <v>0</v>
          </cell>
        </row>
        <row r="2470">
          <cell r="A2470" t="str">
            <v>RECORD</v>
          </cell>
          <cell r="B2470" t="str">
            <v>LKC-946</v>
          </cell>
          <cell r="C2470">
            <v>0</v>
          </cell>
          <cell r="D2470" t="str">
            <v>Corde D'Oscillation Ø38Mm</v>
          </cell>
          <cell r="E2470" t="str">
            <v>BATTLE  ROPE</v>
          </cell>
          <cell r="F2470" t="str">
            <v>DIA.38MM*15M, BLACK</v>
          </cell>
          <cell r="H2470" t="str">
            <v>PIECE</v>
          </cell>
          <cell r="I2470">
            <v>37.9</v>
          </cell>
          <cell r="J2470">
            <v>0</v>
          </cell>
          <cell r="K2470">
            <v>0</v>
          </cell>
          <cell r="L2470">
            <v>0</v>
          </cell>
          <cell r="M2470" t="str">
            <v>LF</v>
          </cell>
          <cell r="N2470">
            <v>0</v>
          </cell>
          <cell r="O2470">
            <v>0</v>
          </cell>
        </row>
        <row r="2471">
          <cell r="A2471" t="str">
            <v>RECORD</v>
          </cell>
          <cell r="C2471">
            <v>4000</v>
          </cell>
          <cell r="D2471" t="str">
            <v>Corde à sauter Pro</v>
          </cell>
          <cell r="E2471" t="str">
            <v>Jump rope</v>
          </cell>
          <cell r="F2471" t="str">
            <v>-</v>
          </cell>
          <cell r="H2471" t="str">
            <v>PIECE</v>
          </cell>
          <cell r="I2471">
            <v>3.31</v>
          </cell>
          <cell r="J2471">
            <v>0</v>
          </cell>
          <cell r="K2471">
            <v>0</v>
          </cell>
          <cell r="L2471">
            <v>0</v>
          </cell>
          <cell r="M2471" t="str">
            <v>LF</v>
          </cell>
          <cell r="N2471">
            <v>9.4446000000000005E-4</v>
          </cell>
          <cell r="O2471">
            <v>0.22</v>
          </cell>
        </row>
        <row r="2472">
          <cell r="A2472" t="str">
            <v>RECORD</v>
          </cell>
          <cell r="B2472" t="str">
            <v>LKEM-3050</v>
          </cell>
          <cell r="C2472">
            <v>1980</v>
          </cell>
          <cell r="D2472" t="str">
            <v>Coussin Appui Lombaire Pro</v>
          </cell>
          <cell r="E2472" t="str">
            <v>AB-MAT</v>
          </cell>
          <cell r="F2472" t="str">
            <v>MATERIAL:PU _x000D_SIZE:30*36*60MM _x000D_WEIGHT:650G</v>
          </cell>
          <cell r="H2472" t="str">
            <v>PIECE</v>
          </cell>
          <cell r="I2472">
            <v>6.35</v>
          </cell>
          <cell r="J2472">
            <v>0</v>
          </cell>
          <cell r="K2472">
            <v>0</v>
          </cell>
          <cell r="L2472">
            <v>0</v>
          </cell>
          <cell r="M2472" t="str">
            <v>LF</v>
          </cell>
          <cell r="N2472">
            <v>2.1000000000000001E-2</v>
          </cell>
          <cell r="O2472">
            <v>1</v>
          </cell>
        </row>
        <row r="2473">
          <cell r="A2473" t="str">
            <v>RECORD</v>
          </cell>
          <cell r="B2473" t="str">
            <v>LKEM-3078</v>
          </cell>
          <cell r="C2473" t="str">
            <v/>
          </cell>
          <cell r="D2473" t="str">
            <v>Dalles Eva sol 1m</v>
          </cell>
          <cell r="E2473" t="str">
            <v>EVA INTER-LOCK MAT</v>
          </cell>
          <cell r="F2473" t="str">
            <v>SIZE:1M*1M*10MM_x000D_density is 85KG/M3</v>
          </cell>
          <cell r="H2473" t="str">
            <v>PAIRE</v>
          </cell>
          <cell r="I2473">
            <v>4.4000000000000004</v>
          </cell>
          <cell r="J2473">
            <v>0</v>
          </cell>
          <cell r="K2473">
            <v>0</v>
          </cell>
          <cell r="L2473">
            <v>0</v>
          </cell>
          <cell r="M2473" t="str">
            <v>LF</v>
          </cell>
          <cell r="N2473">
            <v>0</v>
          </cell>
          <cell r="O2473">
            <v>0</v>
          </cell>
        </row>
        <row r="2474">
          <cell r="A2474" t="str">
            <v>RECORD</v>
          </cell>
          <cell r="B2474" t="str">
            <v>LGB-1518</v>
          </cell>
          <cell r="C2474">
            <v>0</v>
          </cell>
          <cell r="D2474" t="str">
            <v>Demi sphère pictos</v>
          </cell>
          <cell r="E2474" t="str">
            <v>Foot massage ball</v>
          </cell>
          <cell r="F2474" t="str">
            <v>SIZE:16*7CMWEIGHT:350G</v>
          </cell>
          <cell r="H2474" t="str">
            <v>PAIRE</v>
          </cell>
          <cell r="I2474">
            <v>4.63</v>
          </cell>
          <cell r="J2474">
            <v>0</v>
          </cell>
          <cell r="K2474">
            <v>0</v>
          </cell>
          <cell r="L2474">
            <v>0</v>
          </cell>
          <cell r="M2474" t="str">
            <v>LF</v>
          </cell>
          <cell r="N2474">
            <v>0</v>
          </cell>
          <cell r="O2474">
            <v>0</v>
          </cell>
        </row>
        <row r="2475">
          <cell r="A2475" t="str">
            <v>RECORD</v>
          </cell>
          <cell r="B2475" t="str">
            <v>LKPL-118</v>
          </cell>
          <cell r="C2475">
            <v>2319</v>
          </cell>
          <cell r="D2475" t="str">
            <v>Disque Pump 1,25Kg</v>
          </cell>
          <cell r="E2475" t="str">
            <v>PLATE FOR PUMP 1,25KG</v>
          </cell>
          <cell r="F2475" t="str">
            <v xml:space="preserve">    1.25KG</v>
          </cell>
          <cell r="H2475" t="str">
            <v>PIECE</v>
          </cell>
          <cell r="I2475">
            <v>1.66</v>
          </cell>
          <cell r="J2475">
            <v>0</v>
          </cell>
          <cell r="K2475">
            <v>0</v>
          </cell>
          <cell r="L2475">
            <v>0</v>
          </cell>
          <cell r="M2475" t="str">
            <v>LF</v>
          </cell>
          <cell r="N2475">
            <v>9.5716799999999999E-4</v>
          </cell>
          <cell r="O2475">
            <v>1.3</v>
          </cell>
        </row>
        <row r="2476">
          <cell r="A2476" t="str">
            <v>RECORD</v>
          </cell>
          <cell r="B2476" t="str">
            <v>LKPL-118</v>
          </cell>
          <cell r="C2476">
            <v>2318</v>
          </cell>
          <cell r="D2476" t="str">
            <v>Disque Pump 2,5Kg</v>
          </cell>
          <cell r="E2476" t="str">
            <v>PLATE FOR PUMP 2,5Kgs</v>
          </cell>
          <cell r="F2476" t="str">
            <v>COLORFUL</v>
          </cell>
          <cell r="H2476" t="str">
            <v>PIECE</v>
          </cell>
          <cell r="I2476">
            <v>3.32</v>
          </cell>
          <cell r="J2476">
            <v>0</v>
          </cell>
          <cell r="K2476">
            <v>0</v>
          </cell>
          <cell r="L2476">
            <v>0</v>
          </cell>
          <cell r="M2476" t="str">
            <v>LF</v>
          </cell>
          <cell r="N2476">
            <v>1.8E-3</v>
          </cell>
          <cell r="O2476">
            <v>2.65</v>
          </cell>
        </row>
        <row r="2477">
          <cell r="A2477" t="str">
            <v>RECORD</v>
          </cell>
          <cell r="B2477" t="str">
            <v>LKPL-118</v>
          </cell>
          <cell r="C2477">
            <v>2315</v>
          </cell>
          <cell r="D2477" t="str">
            <v>Disque Pump 5Kgs</v>
          </cell>
          <cell r="E2477" t="str">
            <v>PLATE FOR PUMP 5KGS</v>
          </cell>
          <cell r="F2477" t="str">
            <v xml:space="preserve">    5KG</v>
          </cell>
          <cell r="H2477" t="str">
            <v>PIECE</v>
          </cell>
          <cell r="I2477">
            <v>6.64</v>
          </cell>
          <cell r="J2477">
            <v>0</v>
          </cell>
          <cell r="K2477">
            <v>0</v>
          </cell>
          <cell r="L2477">
            <v>0</v>
          </cell>
          <cell r="M2477" t="str">
            <v>LF</v>
          </cell>
          <cell r="N2477">
            <v>2.9836800000000003E-3</v>
          </cell>
          <cell r="O2477">
            <v>5.2</v>
          </cell>
        </row>
        <row r="2478">
          <cell r="A2478" t="str">
            <v>RECORD</v>
          </cell>
          <cell r="B2478" t="str">
            <v>LKPL-115</v>
          </cell>
          <cell r="C2478">
            <v>3489</v>
          </cell>
          <cell r="D2478" t="str">
            <v>Disques Bumper Crossfit 5Kg</v>
          </cell>
          <cell r="E2478" t="str">
            <v>BUMPER PLATE 5KGS</v>
          </cell>
          <cell r="F2478" t="str">
            <v>5Kgs</v>
          </cell>
          <cell r="H2478" t="str">
            <v>PIECE</v>
          </cell>
          <cell r="I2478">
            <v>9.6999999999999993</v>
          </cell>
          <cell r="J2478">
            <v>0</v>
          </cell>
          <cell r="K2478">
            <v>0</v>
          </cell>
          <cell r="L2478">
            <v>0</v>
          </cell>
          <cell r="M2478" t="str">
            <v>LF</v>
          </cell>
          <cell r="N2478">
            <v>7.6899846153846161E-3</v>
          </cell>
          <cell r="O2478">
            <v>5.2307692307692317</v>
          </cell>
        </row>
        <row r="2479">
          <cell r="A2479" t="str">
            <v>RECORD</v>
          </cell>
          <cell r="B2479" t="str">
            <v>LKPL-115</v>
          </cell>
          <cell r="C2479">
            <v>3485</v>
          </cell>
          <cell r="D2479" t="str">
            <v>Disques Bumper Crossfit 10Kg</v>
          </cell>
          <cell r="E2479" t="str">
            <v>BUMPER PLATE 10KGS</v>
          </cell>
          <cell r="F2479" t="str">
            <v>10Kgs</v>
          </cell>
          <cell r="H2479" t="str">
            <v>PIECE</v>
          </cell>
          <cell r="I2479">
            <v>19.399999999999999</v>
          </cell>
          <cell r="J2479">
            <v>0</v>
          </cell>
          <cell r="K2479">
            <v>0</v>
          </cell>
          <cell r="L2479">
            <v>0</v>
          </cell>
          <cell r="M2479" t="str">
            <v>LF</v>
          </cell>
          <cell r="N2479">
            <v>9.1000000000000004E-3</v>
          </cell>
          <cell r="O2479">
            <v>10.5</v>
          </cell>
        </row>
        <row r="2480">
          <cell r="A2480" t="str">
            <v>RECORD</v>
          </cell>
          <cell r="B2480" t="str">
            <v>LKPL-115</v>
          </cell>
          <cell r="C2480">
            <v>3486</v>
          </cell>
          <cell r="D2480" t="str">
            <v>Disques Bumper Crossfit 15Kg</v>
          </cell>
          <cell r="E2480" t="str">
            <v>BUMPER PLATE 15KGS</v>
          </cell>
          <cell r="F2480" t="str">
            <v>15Kgs</v>
          </cell>
          <cell r="H2480" t="str">
            <v>PIECE</v>
          </cell>
          <cell r="I2480">
            <v>29.1</v>
          </cell>
          <cell r="J2480">
            <v>0</v>
          </cell>
          <cell r="K2480">
            <v>0</v>
          </cell>
          <cell r="L2480">
            <v>0</v>
          </cell>
          <cell r="M2480" t="str">
            <v>LF</v>
          </cell>
          <cell r="N2480">
            <v>2.18484E-2</v>
          </cell>
          <cell r="O2480">
            <v>16</v>
          </cell>
        </row>
        <row r="2481">
          <cell r="A2481" t="str">
            <v>RECORD</v>
          </cell>
          <cell r="B2481" t="str">
            <v>LKPL-115</v>
          </cell>
          <cell r="C2481">
            <v>3487</v>
          </cell>
          <cell r="D2481" t="str">
            <v>Disques Bumper Crossfit 20Kg</v>
          </cell>
          <cell r="E2481" t="str">
            <v>BUMPER PLATE 20KGS</v>
          </cell>
          <cell r="F2481" t="str">
            <v>20Kgs</v>
          </cell>
          <cell r="H2481" t="str">
            <v>PIECE</v>
          </cell>
          <cell r="I2481">
            <v>38.799999999999997</v>
          </cell>
          <cell r="J2481">
            <v>0</v>
          </cell>
          <cell r="K2481">
            <v>0</v>
          </cell>
          <cell r="L2481">
            <v>0</v>
          </cell>
          <cell r="M2481" t="str">
            <v>LF</v>
          </cell>
          <cell r="N2481">
            <v>2.205648E-2</v>
          </cell>
          <cell r="O2481">
            <v>21</v>
          </cell>
        </row>
        <row r="2482">
          <cell r="A2482" t="str">
            <v>RECORD</v>
          </cell>
          <cell r="B2482" t="str">
            <v>LKPL-115</v>
          </cell>
          <cell r="C2482">
            <v>3488</v>
          </cell>
          <cell r="D2482" t="str">
            <v>Disques Bumper Crossfit 25Kg</v>
          </cell>
          <cell r="E2482" t="str">
            <v>BUMPER PLATE 25KGS</v>
          </cell>
          <cell r="F2482" t="str">
            <v>25Kgs</v>
          </cell>
          <cell r="H2482" t="str">
            <v>PIECE</v>
          </cell>
          <cell r="I2482">
            <v>48.5</v>
          </cell>
          <cell r="J2482">
            <v>0</v>
          </cell>
          <cell r="K2482">
            <v>0</v>
          </cell>
          <cell r="L2482">
            <v>0</v>
          </cell>
          <cell r="M2482" t="str">
            <v>LF</v>
          </cell>
          <cell r="N2482">
            <v>2.4969600000000002E-2</v>
          </cell>
          <cell r="O2482">
            <v>26.25</v>
          </cell>
        </row>
        <row r="2483">
          <cell r="A2483" t="str">
            <v>RECORD</v>
          </cell>
          <cell r="B2483" t="str">
            <v>LKPL-119</v>
          </cell>
          <cell r="C2483">
            <v>1508</v>
          </cell>
          <cell r="D2483" t="str">
            <v>Disques Noirs Rond A Poignees 1,25Kg</v>
          </cell>
          <cell r="E2483" t="str">
            <v>Grey Hammertone OP Plate</v>
          </cell>
          <cell r="F2483" t="str">
            <v xml:space="preserve">    1.25KG</v>
          </cell>
          <cell r="H2483" t="str">
            <v>PIECE</v>
          </cell>
          <cell r="I2483">
            <v>1.41</v>
          </cell>
          <cell r="J2483">
            <v>0</v>
          </cell>
          <cell r="K2483">
            <v>0</v>
          </cell>
          <cell r="L2483">
            <v>0</v>
          </cell>
          <cell r="M2483" t="str">
            <v>LF</v>
          </cell>
          <cell r="N2483">
            <v>9.4538499506416579E-4</v>
          </cell>
          <cell r="O2483">
            <v>1.2870187561697928</v>
          </cell>
        </row>
        <row r="2484">
          <cell r="A2484" t="str">
            <v>RECORD</v>
          </cell>
          <cell r="B2484" t="str">
            <v>LKPL-119</v>
          </cell>
          <cell r="C2484">
            <v>1511</v>
          </cell>
          <cell r="D2484" t="str">
            <v>Disques Noirs Rond A Poignees 2,5Kgs</v>
          </cell>
          <cell r="E2484" t="str">
            <v>Grey Hammertone OP Plate</v>
          </cell>
          <cell r="F2484" t="str">
            <v xml:space="preserve">    2.5KG</v>
          </cell>
          <cell r="H2484" t="str">
            <v>PIECE</v>
          </cell>
          <cell r="I2484">
            <v>2.83</v>
          </cell>
          <cell r="J2484">
            <v>0</v>
          </cell>
          <cell r="K2484">
            <v>0</v>
          </cell>
          <cell r="L2484">
            <v>0</v>
          </cell>
          <cell r="M2484" t="str">
            <v>LF</v>
          </cell>
          <cell r="N2484">
            <v>1.8907699901283318E-3</v>
          </cell>
          <cell r="O2484">
            <v>2.58</v>
          </cell>
        </row>
        <row r="2485">
          <cell r="A2485" t="str">
            <v>RECORD</v>
          </cell>
          <cell r="B2485" t="str">
            <v>LKPL-119</v>
          </cell>
          <cell r="C2485">
            <v>1513</v>
          </cell>
          <cell r="D2485" t="str">
            <v>Disques Noirs Rond A Poignees 5Kgs</v>
          </cell>
          <cell r="E2485" t="str">
            <v>Grey Hammertone OP Plate</v>
          </cell>
          <cell r="F2485" t="str">
            <v xml:space="preserve">    5KG</v>
          </cell>
          <cell r="H2485" t="str">
            <v>PIECE</v>
          </cell>
          <cell r="I2485">
            <v>5.65</v>
          </cell>
          <cell r="J2485">
            <v>0</v>
          </cell>
          <cell r="K2485">
            <v>0</v>
          </cell>
          <cell r="L2485">
            <v>0</v>
          </cell>
          <cell r="M2485" t="str">
            <v>LF</v>
          </cell>
          <cell r="N2485">
            <v>3.5343999999999996E-3</v>
          </cell>
          <cell r="O2485">
            <v>5.1480750246791711</v>
          </cell>
        </row>
        <row r="2486">
          <cell r="A2486" t="str">
            <v>RECORD</v>
          </cell>
          <cell r="B2486" t="str">
            <v>LKPL-119</v>
          </cell>
          <cell r="C2486">
            <v>1509</v>
          </cell>
          <cell r="D2486" t="str">
            <v>Disques Noirs Rond A Poignees 10Kgs</v>
          </cell>
          <cell r="E2486" t="str">
            <v>Grey Hammertone OP Plate</v>
          </cell>
          <cell r="F2486" t="str">
            <v xml:space="preserve">    10KG</v>
          </cell>
          <cell r="H2486" t="str">
            <v>PIECE</v>
          </cell>
          <cell r="I2486">
            <v>11.3</v>
          </cell>
          <cell r="J2486">
            <v>0</v>
          </cell>
          <cell r="K2486">
            <v>0</v>
          </cell>
          <cell r="L2486">
            <v>0</v>
          </cell>
          <cell r="M2486" t="str">
            <v>LF</v>
          </cell>
          <cell r="N2486">
            <v>7.01784E-3</v>
          </cell>
          <cell r="O2486">
            <v>11.62</v>
          </cell>
        </row>
        <row r="2487">
          <cell r="A2487" t="str">
            <v>RECORD</v>
          </cell>
          <cell r="B2487" t="str">
            <v>LKPL-119</v>
          </cell>
          <cell r="C2487">
            <v>1510</v>
          </cell>
          <cell r="D2487" t="str">
            <v>Disques Noirs Rond A Poignees 15Kgs</v>
          </cell>
          <cell r="E2487" t="str">
            <v>Grey Hammertone OP Plate</v>
          </cell>
          <cell r="F2487" t="str">
            <v xml:space="preserve">    15KG</v>
          </cell>
          <cell r="H2487" t="str">
            <v>PIECE</v>
          </cell>
          <cell r="I2487">
            <v>16.95</v>
          </cell>
          <cell r="J2487">
            <v>0</v>
          </cell>
          <cell r="K2487">
            <v>0</v>
          </cell>
          <cell r="L2487">
            <v>0</v>
          </cell>
          <cell r="M2487" t="str">
            <v>LF</v>
          </cell>
          <cell r="N2487">
            <v>1.0285055999999999E-2</v>
          </cell>
          <cell r="O2487">
            <v>15.5</v>
          </cell>
        </row>
        <row r="2488">
          <cell r="A2488" t="str">
            <v>RECORD</v>
          </cell>
          <cell r="B2488" t="str">
            <v>LKPL-119</v>
          </cell>
          <cell r="C2488">
            <v>1512</v>
          </cell>
          <cell r="D2488" t="str">
            <v>Disques Noirs Rond A Poignees 20Kgs</v>
          </cell>
          <cell r="E2488" t="str">
            <v>Grey Hammertone OP Plate</v>
          </cell>
          <cell r="F2488" t="str">
            <v xml:space="preserve">    20KG</v>
          </cell>
          <cell r="H2488" t="str">
            <v>PIECE</v>
          </cell>
          <cell r="I2488">
            <v>22.6</v>
          </cell>
          <cell r="J2488">
            <v>0</v>
          </cell>
          <cell r="K2488">
            <v>0</v>
          </cell>
          <cell r="L2488">
            <v>0</v>
          </cell>
          <cell r="M2488" t="str">
            <v>LF</v>
          </cell>
          <cell r="N2488">
            <v>9.922499999999999E-3</v>
          </cell>
          <cell r="O2488">
            <v>20.8</v>
          </cell>
        </row>
        <row r="2489">
          <cell r="A2489" t="str">
            <v>RECORD</v>
          </cell>
          <cell r="B2489" t="str">
            <v>LKPL-119</v>
          </cell>
          <cell r="C2489">
            <v>1541</v>
          </cell>
          <cell r="D2489" t="str">
            <v>Disques Noirs Rond A Poignees 25Kgs</v>
          </cell>
          <cell r="E2489" t="str">
            <v>Grey Hammertone OP Plate</v>
          </cell>
          <cell r="F2489" t="str">
            <v xml:space="preserve">    25KG</v>
          </cell>
          <cell r="H2489" t="str">
            <v>PIECE</v>
          </cell>
          <cell r="I2489">
            <v>28.25</v>
          </cell>
          <cell r="J2489">
            <v>0</v>
          </cell>
          <cell r="K2489">
            <v>0</v>
          </cell>
          <cell r="L2489">
            <v>0</v>
          </cell>
          <cell r="M2489" t="str">
            <v>LF</v>
          </cell>
          <cell r="N2489">
            <v>1.0240000000000001E-2</v>
          </cell>
          <cell r="O2489">
            <v>27</v>
          </cell>
        </row>
        <row r="2490">
          <cell r="A2490" t="str">
            <v>RECORD</v>
          </cell>
          <cell r="B2490" t="str">
            <v>LKPL-133</v>
          </cell>
          <cell r="C2490" t="str">
            <v/>
          </cell>
          <cell r="D2490" t="str">
            <v>Disques Noirs Rond A Poignees 1,25Kg PU</v>
          </cell>
          <cell r="E2490" t="str">
            <v>BLACK OLYMPIC PLATE W/STEEL RING 1,25Kg</v>
          </cell>
          <cell r="F2490">
            <v>1.25</v>
          </cell>
          <cell r="H2490" t="str">
            <v>PIECE</v>
          </cell>
          <cell r="I2490">
            <v>2.2875000000000001</v>
          </cell>
          <cell r="J2490">
            <v>0</v>
          </cell>
          <cell r="K2490">
            <v>0</v>
          </cell>
          <cell r="L2490">
            <v>0</v>
          </cell>
          <cell r="M2490" t="str">
            <v>LF</v>
          </cell>
          <cell r="N2490">
            <v>0</v>
          </cell>
          <cell r="O2490">
            <v>0</v>
          </cell>
        </row>
        <row r="2491">
          <cell r="A2491" t="str">
            <v>RECORD</v>
          </cell>
          <cell r="B2491" t="str">
            <v>LKPL-133</v>
          </cell>
          <cell r="C2491" t="str">
            <v/>
          </cell>
          <cell r="D2491" t="str">
            <v>Disques Noirs Rond A Poignees 2,5Kgs PU</v>
          </cell>
          <cell r="E2491" t="str">
            <v>BLACK OLYMPIC PLATE W/STEEL RING 2,5Kgs</v>
          </cell>
          <cell r="F2491">
            <v>2.5</v>
          </cell>
          <cell r="H2491" t="str">
            <v>PIECE</v>
          </cell>
          <cell r="I2491">
            <v>4.5750000000000002</v>
          </cell>
          <cell r="J2491">
            <v>0</v>
          </cell>
          <cell r="K2491">
            <v>0</v>
          </cell>
          <cell r="L2491">
            <v>0</v>
          </cell>
          <cell r="M2491" t="str">
            <v>LF</v>
          </cell>
          <cell r="N2491">
            <v>0</v>
          </cell>
          <cell r="O2491">
            <v>0</v>
          </cell>
        </row>
        <row r="2492">
          <cell r="A2492" t="str">
            <v>RECORD</v>
          </cell>
          <cell r="B2492" t="str">
            <v>LKPL-133</v>
          </cell>
          <cell r="C2492" t="str">
            <v/>
          </cell>
          <cell r="D2492" t="str">
            <v>Disques Noirs Rond A Poignees 5Kgs PU</v>
          </cell>
          <cell r="E2492" t="str">
            <v>BLACK OLYMPIC PLATE W/STEEL RING 5Kgs</v>
          </cell>
          <cell r="F2492">
            <v>5</v>
          </cell>
          <cell r="H2492" t="str">
            <v>PIECE</v>
          </cell>
          <cell r="I2492">
            <v>9.15</v>
          </cell>
          <cell r="J2492">
            <v>0</v>
          </cell>
          <cell r="K2492">
            <v>0</v>
          </cell>
          <cell r="L2492">
            <v>0</v>
          </cell>
          <cell r="M2492" t="str">
            <v>LF</v>
          </cell>
          <cell r="N2492">
            <v>0</v>
          </cell>
          <cell r="O2492">
            <v>0</v>
          </cell>
        </row>
        <row r="2493">
          <cell r="A2493" t="str">
            <v>RECORD</v>
          </cell>
          <cell r="B2493" t="str">
            <v>LKPL-133</v>
          </cell>
          <cell r="C2493" t="str">
            <v/>
          </cell>
          <cell r="D2493" t="str">
            <v>Disques Noirs Rond A Poignees 10Kgs PU</v>
          </cell>
          <cell r="E2493" t="str">
            <v>BLACK OLYMPIC PLATE W/STEEL RING 10Kgs</v>
          </cell>
          <cell r="F2493">
            <v>10</v>
          </cell>
          <cell r="H2493" t="str">
            <v>PIECE</v>
          </cell>
          <cell r="I2493">
            <v>18.3</v>
          </cell>
          <cell r="J2493">
            <v>0</v>
          </cell>
          <cell r="K2493">
            <v>0</v>
          </cell>
          <cell r="L2493">
            <v>0</v>
          </cell>
          <cell r="M2493" t="str">
            <v>LF</v>
          </cell>
          <cell r="N2493">
            <v>0</v>
          </cell>
          <cell r="O2493">
            <v>0</v>
          </cell>
        </row>
        <row r="2494">
          <cell r="A2494" t="str">
            <v>RECORD</v>
          </cell>
          <cell r="B2494" t="str">
            <v>LKPL-133</v>
          </cell>
          <cell r="C2494" t="str">
            <v/>
          </cell>
          <cell r="D2494" t="str">
            <v>Disques Noirs Rond A Poignees 15Kgs PU</v>
          </cell>
          <cell r="E2494" t="str">
            <v>BLACK OLYMPIC PLATE W/STEEL RING 15Kgs</v>
          </cell>
          <cell r="F2494">
            <v>15</v>
          </cell>
          <cell r="H2494" t="str">
            <v>PIECE</v>
          </cell>
          <cell r="I2494">
            <v>27.450000000000003</v>
          </cell>
          <cell r="J2494">
            <v>0</v>
          </cell>
          <cell r="K2494">
            <v>0</v>
          </cell>
          <cell r="L2494">
            <v>0</v>
          </cell>
          <cell r="M2494" t="str">
            <v>LF</v>
          </cell>
          <cell r="N2494">
            <v>0</v>
          </cell>
          <cell r="O2494">
            <v>0</v>
          </cell>
        </row>
        <row r="2495">
          <cell r="A2495" t="str">
            <v>RECORD</v>
          </cell>
          <cell r="B2495" t="str">
            <v>LKPL-133</v>
          </cell>
          <cell r="C2495" t="str">
            <v/>
          </cell>
          <cell r="D2495" t="str">
            <v>Disques Noirs Rond A Poignees  20Kgs PU</v>
          </cell>
          <cell r="E2495" t="str">
            <v>BLACK OLYMPIC PLATE W/STEEL RING 20Kgs</v>
          </cell>
          <cell r="F2495">
            <v>20</v>
          </cell>
          <cell r="H2495" t="str">
            <v>PIECE</v>
          </cell>
          <cell r="I2495">
            <v>36.6</v>
          </cell>
          <cell r="J2495">
            <v>0</v>
          </cell>
          <cell r="K2495">
            <v>0</v>
          </cell>
          <cell r="L2495">
            <v>0</v>
          </cell>
          <cell r="M2495" t="str">
            <v>LF</v>
          </cell>
          <cell r="N2495">
            <v>0</v>
          </cell>
          <cell r="O2495">
            <v>0</v>
          </cell>
        </row>
        <row r="2496">
          <cell r="A2496" t="str">
            <v>RECORD</v>
          </cell>
          <cell r="B2496" t="str">
            <v>LKPL-133</v>
          </cell>
          <cell r="C2496" t="str">
            <v/>
          </cell>
          <cell r="D2496" t="str">
            <v>Disques Noirs Rond A Poignees 25Kgs PU</v>
          </cell>
          <cell r="E2496" t="str">
            <v>BLACK OLYMPIC PLATE W/STEEL RING 25Kgs</v>
          </cell>
          <cell r="F2496">
            <v>25</v>
          </cell>
          <cell r="H2496" t="str">
            <v>PIECE</v>
          </cell>
          <cell r="I2496">
            <v>45.75</v>
          </cell>
          <cell r="J2496">
            <v>0</v>
          </cell>
          <cell r="K2496">
            <v>0</v>
          </cell>
          <cell r="L2496">
            <v>0</v>
          </cell>
          <cell r="M2496" t="str">
            <v>LF</v>
          </cell>
          <cell r="N2496">
            <v>0</v>
          </cell>
          <cell r="O2496">
            <v>0</v>
          </cell>
        </row>
        <row r="2497">
          <cell r="A2497" t="str">
            <v>RECORD</v>
          </cell>
          <cell r="B2497" t="str">
            <v>LKPL-132</v>
          </cell>
          <cell r="C2497">
            <v>0</v>
          </cell>
          <cell r="D2497" t="str">
            <v>Disques Pump Sv 1Kg</v>
          </cell>
          <cell r="E2497" t="str">
            <v>Neoprene plate</v>
          </cell>
          <cell r="F2497" t="str">
            <v>-</v>
          </cell>
          <cell r="H2497" t="str">
            <v>PIECE</v>
          </cell>
          <cell r="I2497">
            <v>1.08</v>
          </cell>
          <cell r="J2497">
            <v>0</v>
          </cell>
          <cell r="K2497">
            <v>0</v>
          </cell>
          <cell r="L2497">
            <v>0</v>
          </cell>
          <cell r="M2497" t="str">
            <v>LF</v>
          </cell>
          <cell r="N2497">
            <v>0</v>
          </cell>
          <cell r="O2497">
            <v>0</v>
          </cell>
        </row>
        <row r="2498">
          <cell r="A2498" t="str">
            <v>RECORD</v>
          </cell>
          <cell r="B2498" t="str">
            <v>LKPL-132</v>
          </cell>
          <cell r="C2498">
            <v>0</v>
          </cell>
          <cell r="D2498" t="str">
            <v>Disques Pump Sv 2Kg</v>
          </cell>
          <cell r="E2498" t="str">
            <v>Neoprene plate</v>
          </cell>
          <cell r="F2498">
            <v>0</v>
          </cell>
          <cell r="H2498" t="str">
            <v>PIECE</v>
          </cell>
          <cell r="I2498">
            <v>2.16</v>
          </cell>
          <cell r="J2498">
            <v>0</v>
          </cell>
          <cell r="K2498">
            <v>0</v>
          </cell>
          <cell r="L2498">
            <v>0</v>
          </cell>
          <cell r="M2498" t="str">
            <v>LF</v>
          </cell>
          <cell r="N2498">
            <v>0</v>
          </cell>
          <cell r="O2498">
            <v>0</v>
          </cell>
        </row>
        <row r="2499">
          <cell r="A2499" t="str">
            <v>RECORD</v>
          </cell>
          <cell r="B2499" t="str">
            <v>LKPL-132</v>
          </cell>
          <cell r="C2499">
            <v>0</v>
          </cell>
          <cell r="D2499" t="str">
            <v>Disques Pump Sv 4Kg</v>
          </cell>
          <cell r="E2499" t="str">
            <v>Neoprene plate</v>
          </cell>
          <cell r="F2499">
            <v>0</v>
          </cell>
          <cell r="H2499" t="str">
            <v>PIECE</v>
          </cell>
          <cell r="I2499">
            <v>4.32</v>
          </cell>
          <cell r="J2499">
            <v>0</v>
          </cell>
          <cell r="K2499">
            <v>0</v>
          </cell>
          <cell r="L2499">
            <v>0</v>
          </cell>
          <cell r="M2499" t="str">
            <v>LF</v>
          </cell>
          <cell r="N2499">
            <v>0</v>
          </cell>
          <cell r="O2499">
            <v>0</v>
          </cell>
        </row>
        <row r="2500">
          <cell r="A2500" t="str">
            <v>RECORD</v>
          </cell>
          <cell r="B2500" t="str">
            <v>LKPL-132</v>
          </cell>
          <cell r="C2500">
            <v>0</v>
          </cell>
          <cell r="D2500" t="str">
            <v>Disques Pump Sv 500Gr</v>
          </cell>
          <cell r="E2500" t="str">
            <v>Neoprene plate</v>
          </cell>
          <cell r="F2500">
            <v>0</v>
          </cell>
          <cell r="H2500" t="str">
            <v>PIECE</v>
          </cell>
          <cell r="I2500">
            <v>0.54</v>
          </cell>
          <cell r="J2500">
            <v>0</v>
          </cell>
          <cell r="K2500">
            <v>0</v>
          </cell>
          <cell r="L2500">
            <v>0</v>
          </cell>
          <cell r="M2500" t="str">
            <v>LF</v>
          </cell>
          <cell r="N2500">
            <v>0</v>
          </cell>
          <cell r="O2500">
            <v>0</v>
          </cell>
        </row>
        <row r="2501">
          <cell r="A2501" t="str">
            <v>RECORD</v>
          </cell>
          <cell r="B2501" t="str">
            <v>LKPL-132</v>
          </cell>
          <cell r="C2501">
            <v>0</v>
          </cell>
          <cell r="D2501" t="str">
            <v>Disques Pump Sv 5Kg</v>
          </cell>
          <cell r="E2501" t="str">
            <v>Neoprene plate</v>
          </cell>
          <cell r="F2501">
            <v>0</v>
          </cell>
          <cell r="H2501" t="str">
            <v>PIECE</v>
          </cell>
          <cell r="I2501">
            <v>5.4</v>
          </cell>
          <cell r="J2501">
            <v>0</v>
          </cell>
          <cell r="K2501">
            <v>0</v>
          </cell>
          <cell r="L2501">
            <v>0</v>
          </cell>
          <cell r="M2501" t="str">
            <v>LF</v>
          </cell>
          <cell r="N2501">
            <v>0</v>
          </cell>
          <cell r="O2501">
            <v>0</v>
          </cell>
        </row>
        <row r="2502">
          <cell r="A2502" t="str">
            <v>RECORD</v>
          </cell>
          <cell r="B2502" t="str">
            <v>LGB-1524B</v>
          </cell>
          <cell r="C2502">
            <v>1515</v>
          </cell>
          <cell r="D2502" t="str">
            <v xml:space="preserve">Dome Trainer </v>
          </cell>
          <cell r="E2502" t="str">
            <v>Balance Ball</v>
          </cell>
          <cell r="F2502" t="str">
            <v>dia.63cmx20cm(H),avecpoignées</v>
          </cell>
          <cell r="H2502" t="str">
            <v>PIECE</v>
          </cell>
          <cell r="I2502">
            <v>29.5</v>
          </cell>
          <cell r="J2502">
            <v>0</v>
          </cell>
          <cell r="K2502">
            <v>0</v>
          </cell>
          <cell r="L2502">
            <v>0</v>
          </cell>
          <cell r="M2502" t="str">
            <v>LF</v>
          </cell>
          <cell r="N2502">
            <v>6.4736000000000002E-2</v>
          </cell>
          <cell r="O2502">
            <v>6</v>
          </cell>
        </row>
        <row r="2503">
          <cell r="A2503" t="str">
            <v>RECORD</v>
          </cell>
          <cell r="B2503" t="str">
            <v>LKC-939</v>
          </cell>
          <cell r="C2503">
            <v>1543</v>
          </cell>
          <cell r="D2503" t="str">
            <v>Echelle De Vitesse 4M</v>
          </cell>
          <cell r="E2503" t="str">
            <v>ADJUSTABLE AGILITY LADDER 4M</v>
          </cell>
          <cell r="F2503" t="str">
            <v>4m</v>
          </cell>
          <cell r="H2503" t="str">
            <v>PIECE</v>
          </cell>
          <cell r="I2503">
            <v>5.75</v>
          </cell>
          <cell r="J2503">
            <v>0</v>
          </cell>
          <cell r="K2503">
            <v>0</v>
          </cell>
          <cell r="L2503">
            <v>0</v>
          </cell>
          <cell r="M2503" t="str">
            <v>LF</v>
          </cell>
          <cell r="N2503">
            <v>7.4843999999999996E-3</v>
          </cell>
          <cell r="O2503">
            <v>2.15</v>
          </cell>
        </row>
        <row r="2504">
          <cell r="A2504" t="str">
            <v>RECORD</v>
          </cell>
          <cell r="B2504" t="str">
            <v>LGB-1508</v>
          </cell>
          <cell r="C2504">
            <v>0</v>
          </cell>
          <cell r="D2504" t="str">
            <v>EGG BALL 40CM</v>
          </cell>
          <cell r="E2504" t="str">
            <v>ANTI-BURST PEANUT GYMBALL 40CM</v>
          </cell>
          <cell r="F2504" t="str">
            <v>SIZE:45*90CM(1100G)</v>
          </cell>
          <cell r="H2504" t="str">
            <v>PIECE</v>
          </cell>
          <cell r="I2504">
            <v>3.52</v>
          </cell>
          <cell r="J2504">
            <v>0</v>
          </cell>
          <cell r="K2504">
            <v>0</v>
          </cell>
          <cell r="L2504">
            <v>0</v>
          </cell>
          <cell r="M2504" t="str">
            <v>LF</v>
          </cell>
          <cell r="N2504">
            <v>0</v>
          </cell>
          <cell r="O2504">
            <v>0</v>
          </cell>
        </row>
        <row r="2505">
          <cell r="A2505" t="str">
            <v>RECORD</v>
          </cell>
          <cell r="B2505" t="str">
            <v>LGB-1508</v>
          </cell>
          <cell r="C2505">
            <v>0</v>
          </cell>
          <cell r="D2505" t="str">
            <v>EGG BALL 53CM</v>
          </cell>
          <cell r="E2505" t="str">
            <v>ANTI-BURST PEANUT GYMBALL 50CM</v>
          </cell>
          <cell r="F2505" t="str">
            <v>SIZE:55*100CM(1300G)</v>
          </cell>
          <cell r="H2505" t="str">
            <v>PIECE</v>
          </cell>
          <cell r="I2505">
            <v>4.05</v>
          </cell>
          <cell r="J2505">
            <v>0</v>
          </cell>
          <cell r="K2505">
            <v>0</v>
          </cell>
          <cell r="L2505">
            <v>0</v>
          </cell>
          <cell r="M2505" t="str">
            <v>LF</v>
          </cell>
          <cell r="N2505">
            <v>0</v>
          </cell>
          <cell r="O2505">
            <v>0</v>
          </cell>
        </row>
        <row r="2506">
          <cell r="A2506" t="str">
            <v>RECORD</v>
          </cell>
          <cell r="B2506" t="str">
            <v>LKEM-3030</v>
          </cell>
          <cell r="C2506">
            <v>0</v>
          </cell>
          <cell r="D2506" t="str">
            <v>Eva Yoga Roller Hard</v>
          </cell>
          <cell r="E2506" t="str">
            <v>Eva Yoga Roller Hard</v>
          </cell>
          <cell r="F2506" t="str">
            <v>MATERIAL:PU_x000D_SIZE:13*31CM</v>
          </cell>
          <cell r="H2506" t="str">
            <v>PIECE</v>
          </cell>
          <cell r="I2506">
            <v>6.35</v>
          </cell>
          <cell r="J2506">
            <v>0</v>
          </cell>
          <cell r="K2506">
            <v>0</v>
          </cell>
          <cell r="L2506">
            <v>0</v>
          </cell>
          <cell r="M2506" t="str">
            <v>LF</v>
          </cell>
          <cell r="N2506">
            <v>0</v>
          </cell>
          <cell r="O2506">
            <v>0</v>
          </cell>
        </row>
        <row r="2507">
          <cell r="A2507" t="str">
            <v>RECORD</v>
          </cell>
          <cell r="B2507" t="str">
            <v>LEP-6349</v>
          </cell>
          <cell r="C2507" t="str">
            <v/>
          </cell>
          <cell r="D2507" t="str">
            <v>Fitness Tube tressé</v>
          </cell>
          <cell r="E2507" t="str">
            <v>Pull Exerciser</v>
          </cell>
          <cell r="F2507">
            <v>0</v>
          </cell>
          <cell r="H2507" t="str">
            <v>PIECE</v>
          </cell>
          <cell r="I2507">
            <v>2.54</v>
          </cell>
          <cell r="J2507">
            <v>0</v>
          </cell>
          <cell r="K2507">
            <v>0</v>
          </cell>
          <cell r="L2507">
            <v>0</v>
          </cell>
          <cell r="M2507" t="str">
            <v>LF</v>
          </cell>
          <cell r="N2507">
            <v>0</v>
          </cell>
          <cell r="O2507">
            <v>0</v>
          </cell>
        </row>
        <row r="2508">
          <cell r="A2508" t="str">
            <v>RECORD</v>
          </cell>
          <cell r="B2508" t="str">
            <v>LKW-1051</v>
          </cell>
          <cell r="C2508">
            <v>4041</v>
          </cell>
          <cell r="D2508" t="str">
            <v>Gilet Lesté Néoprène 5Kgs</v>
          </cell>
          <cell r="E2508" t="str">
            <v>Weight Vest 5kgs</v>
          </cell>
          <cell r="F2508" t="str">
            <v>5kgs</v>
          </cell>
          <cell r="H2508" t="str">
            <v>PIECE</v>
          </cell>
          <cell r="I2508">
            <v>12.15</v>
          </cell>
          <cell r="J2508">
            <v>0</v>
          </cell>
          <cell r="K2508">
            <v>0</v>
          </cell>
          <cell r="L2508">
            <v>0</v>
          </cell>
          <cell r="M2508" t="str">
            <v>LF</v>
          </cell>
          <cell r="N2508">
            <v>6.0000000000000001E-3</v>
          </cell>
          <cell r="O2508">
            <v>5.6</v>
          </cell>
        </row>
        <row r="2509">
          <cell r="A2509" t="str">
            <v>RECORD</v>
          </cell>
          <cell r="B2509" t="str">
            <v>LKW-1051</v>
          </cell>
          <cell r="C2509">
            <v>4043</v>
          </cell>
          <cell r="D2509" t="str">
            <v>Gilet Lesté Néoprène 10Kgs</v>
          </cell>
          <cell r="E2509" t="str">
            <v>Weight Vest 10kgs</v>
          </cell>
          <cell r="F2509" t="str">
            <v>10kgs</v>
          </cell>
          <cell r="H2509" t="str">
            <v>PIECE</v>
          </cell>
          <cell r="I2509">
            <v>16.100000000000001</v>
          </cell>
          <cell r="J2509">
            <v>0</v>
          </cell>
          <cell r="K2509">
            <v>0</v>
          </cell>
          <cell r="L2509">
            <v>0</v>
          </cell>
          <cell r="M2509" t="str">
            <v>LF</v>
          </cell>
          <cell r="N2509">
            <v>0.01</v>
          </cell>
          <cell r="O2509">
            <v>10.5</v>
          </cell>
        </row>
        <row r="2510">
          <cell r="A2510" t="str">
            <v>RECORD</v>
          </cell>
          <cell r="B2510" t="str">
            <v>LKC-940</v>
          </cell>
          <cell r="C2510">
            <v>1576</v>
          </cell>
          <cell r="D2510" t="str">
            <v>Haie  15Cm</v>
          </cell>
          <cell r="E2510" t="str">
            <v>JUMP HURDLE 15CM</v>
          </cell>
          <cell r="F2510" t="str">
            <v>15cm</v>
          </cell>
          <cell r="H2510" t="str">
            <v>PIECE</v>
          </cell>
          <cell r="I2510">
            <v>2.16</v>
          </cell>
          <cell r="J2510">
            <v>0</v>
          </cell>
          <cell r="K2510">
            <v>0</v>
          </cell>
          <cell r="L2510">
            <v>0</v>
          </cell>
          <cell r="M2510" t="str">
            <v>LF</v>
          </cell>
          <cell r="N2510">
            <v>0</v>
          </cell>
          <cell r="O2510">
            <v>0</v>
          </cell>
        </row>
        <row r="2511">
          <cell r="A2511" t="str">
            <v>RECORD</v>
          </cell>
          <cell r="B2511" t="str">
            <v>LKC-940</v>
          </cell>
          <cell r="C2511">
            <v>1577</v>
          </cell>
          <cell r="D2511" t="str">
            <v>Haie 30Cm</v>
          </cell>
          <cell r="E2511" t="str">
            <v>JUMP HURDLE 30CM</v>
          </cell>
          <cell r="F2511" t="str">
            <v>30cm</v>
          </cell>
          <cell r="H2511" t="str">
            <v>PIECE</v>
          </cell>
          <cell r="I2511">
            <v>2.79</v>
          </cell>
          <cell r="J2511">
            <v>0</v>
          </cell>
          <cell r="K2511">
            <v>0</v>
          </cell>
          <cell r="L2511">
            <v>0</v>
          </cell>
          <cell r="M2511" t="str">
            <v>LF</v>
          </cell>
          <cell r="N2511">
            <v>0</v>
          </cell>
          <cell r="O2511">
            <v>0</v>
          </cell>
        </row>
        <row r="2512">
          <cell r="A2512" t="str">
            <v>RECORD</v>
          </cell>
          <cell r="B2512" t="str">
            <v>LKC-940</v>
          </cell>
          <cell r="C2512">
            <v>1578</v>
          </cell>
          <cell r="D2512" t="str">
            <v>Haie 50Cm</v>
          </cell>
          <cell r="E2512" t="str">
            <v>JUMP HURDLE 50CM</v>
          </cell>
          <cell r="F2512" t="str">
            <v>50cm</v>
          </cell>
          <cell r="H2512" t="str">
            <v>PIECE</v>
          </cell>
          <cell r="I2512">
            <v>4.3</v>
          </cell>
          <cell r="J2512">
            <v>0</v>
          </cell>
          <cell r="K2512">
            <v>0</v>
          </cell>
          <cell r="L2512">
            <v>0</v>
          </cell>
          <cell r="M2512" t="str">
            <v>LF</v>
          </cell>
          <cell r="N2512">
            <v>0</v>
          </cell>
          <cell r="O2512">
            <v>0</v>
          </cell>
        </row>
        <row r="2513">
          <cell r="A2513" t="str">
            <v>RECORD</v>
          </cell>
          <cell r="B2513" t="str">
            <v>LKDB-505</v>
          </cell>
          <cell r="C2513">
            <v>0</v>
          </cell>
          <cell r="D2513" t="str">
            <v>Haltère Néoprène 0,5Kgs</v>
          </cell>
          <cell r="E2513" t="str">
            <v>Neoprene Dipping Dumbell round</v>
          </cell>
          <cell r="F2513" t="str">
            <v xml:space="preserve">0.5kg </v>
          </cell>
          <cell r="H2513" t="str">
            <v>PAIRE</v>
          </cell>
          <cell r="I2513">
            <v>0.47</v>
          </cell>
          <cell r="J2513">
            <v>0</v>
          </cell>
          <cell r="K2513">
            <v>0</v>
          </cell>
          <cell r="L2513">
            <v>0</v>
          </cell>
          <cell r="M2513" t="str">
            <v>LF</v>
          </cell>
          <cell r="N2513">
            <v>0</v>
          </cell>
          <cell r="O2513">
            <v>0</v>
          </cell>
        </row>
        <row r="2514">
          <cell r="A2514" t="str">
            <v>RECORD</v>
          </cell>
          <cell r="B2514" t="str">
            <v>LKDB-505</v>
          </cell>
          <cell r="C2514">
            <v>0</v>
          </cell>
          <cell r="D2514" t="str">
            <v>Haltère Néoprène 1Kg</v>
          </cell>
          <cell r="E2514" t="str">
            <v>Neoprene Dipping Dumbell round</v>
          </cell>
          <cell r="F2514" t="str">
            <v xml:space="preserve">1kg </v>
          </cell>
          <cell r="H2514" t="str">
            <v>PAIRE</v>
          </cell>
          <cell r="I2514">
            <v>0.93500000000000005</v>
          </cell>
          <cell r="J2514">
            <v>0</v>
          </cell>
          <cell r="K2514">
            <v>0</v>
          </cell>
          <cell r="L2514">
            <v>0</v>
          </cell>
          <cell r="M2514" t="str">
            <v>LF</v>
          </cell>
          <cell r="N2514">
            <v>0</v>
          </cell>
          <cell r="O2514">
            <v>0</v>
          </cell>
        </row>
        <row r="2515">
          <cell r="A2515" t="str">
            <v>RECORD</v>
          </cell>
          <cell r="B2515" t="str">
            <v>LKDB-505</v>
          </cell>
          <cell r="C2515">
            <v>0</v>
          </cell>
          <cell r="D2515" t="str">
            <v>Haltère Néoprène 2Kg</v>
          </cell>
          <cell r="E2515" t="str">
            <v>Neoprene Dipping Dumbell round</v>
          </cell>
          <cell r="F2515" t="str">
            <v xml:space="preserve">2kg  </v>
          </cell>
          <cell r="H2515" t="str">
            <v>PAIRE</v>
          </cell>
          <cell r="I2515">
            <v>1.87</v>
          </cell>
          <cell r="J2515">
            <v>0</v>
          </cell>
          <cell r="K2515">
            <v>0</v>
          </cell>
          <cell r="L2515">
            <v>0</v>
          </cell>
          <cell r="M2515" t="str">
            <v>LF</v>
          </cell>
          <cell r="N2515">
            <v>0</v>
          </cell>
          <cell r="O2515">
            <v>0</v>
          </cell>
        </row>
        <row r="2516">
          <cell r="A2516" t="str">
            <v>RECORD</v>
          </cell>
          <cell r="B2516" t="str">
            <v>LKDB-505</v>
          </cell>
          <cell r="C2516">
            <v>0</v>
          </cell>
          <cell r="D2516" t="str">
            <v>Haltère Néoprène 3Kg</v>
          </cell>
          <cell r="E2516" t="str">
            <v>Neoprene Dipping Dumbell round</v>
          </cell>
          <cell r="F2516" t="str">
            <v xml:space="preserve">3kg  </v>
          </cell>
          <cell r="H2516" t="str">
            <v>PAIRE</v>
          </cell>
          <cell r="I2516">
            <v>2.8</v>
          </cell>
          <cell r="J2516">
            <v>0</v>
          </cell>
          <cell r="K2516">
            <v>0</v>
          </cell>
          <cell r="L2516">
            <v>0</v>
          </cell>
          <cell r="M2516" t="str">
            <v>LF</v>
          </cell>
          <cell r="N2516">
            <v>0</v>
          </cell>
          <cell r="O2516">
            <v>0</v>
          </cell>
        </row>
        <row r="2517">
          <cell r="A2517" t="str">
            <v>RECORD</v>
          </cell>
          <cell r="B2517" t="str">
            <v>LKDB-505</v>
          </cell>
          <cell r="C2517">
            <v>0</v>
          </cell>
          <cell r="D2517" t="str">
            <v>Haltère Néoprène 4Kg</v>
          </cell>
          <cell r="E2517" t="str">
            <v>Neoprene Dipping Dumbell round</v>
          </cell>
          <cell r="F2517" t="str">
            <v xml:space="preserve">4kg  </v>
          </cell>
          <cell r="H2517" t="str">
            <v>PAIRE</v>
          </cell>
          <cell r="I2517">
            <v>3.74</v>
          </cell>
          <cell r="J2517">
            <v>0</v>
          </cell>
          <cell r="K2517">
            <v>0</v>
          </cell>
          <cell r="L2517">
            <v>0</v>
          </cell>
          <cell r="M2517" t="str">
            <v>LF</v>
          </cell>
          <cell r="N2517">
            <v>0</v>
          </cell>
          <cell r="O2517">
            <v>0</v>
          </cell>
        </row>
        <row r="2518">
          <cell r="A2518" t="str">
            <v>RECORD</v>
          </cell>
          <cell r="B2518" t="str">
            <v>LKDB-505</v>
          </cell>
          <cell r="C2518">
            <v>0</v>
          </cell>
          <cell r="D2518" t="str">
            <v>Haltère Néoprène 5Kg</v>
          </cell>
          <cell r="E2518" t="str">
            <v>Neoprene Dipping Dumbell round</v>
          </cell>
          <cell r="F2518" t="str">
            <v xml:space="preserve">5kg  </v>
          </cell>
          <cell r="H2518" t="str">
            <v>PAIRE</v>
          </cell>
          <cell r="I2518">
            <v>4.68</v>
          </cell>
          <cell r="J2518">
            <v>0</v>
          </cell>
          <cell r="K2518">
            <v>0</v>
          </cell>
          <cell r="L2518">
            <v>0</v>
          </cell>
          <cell r="M2518" t="str">
            <v>LF</v>
          </cell>
          <cell r="N2518">
            <v>0</v>
          </cell>
          <cell r="O2518">
            <v>0</v>
          </cell>
        </row>
        <row r="2519">
          <cell r="A2519" t="str">
            <v>RECORD</v>
          </cell>
          <cell r="B2519" t="str">
            <v>LKDB-111A</v>
          </cell>
          <cell r="C2519">
            <v>2057</v>
          </cell>
          <cell r="D2519" t="str">
            <v xml:space="preserve">Halteres Caoutchouc Hexagonales 1Kg </v>
          </cell>
          <cell r="E2519" t="str">
            <v>Rubber Coated Hex Dumbbell</v>
          </cell>
          <cell r="F2519" t="str">
            <v xml:space="preserve">    1KG</v>
          </cell>
          <cell r="H2519" t="str">
            <v>PIECE</v>
          </cell>
          <cell r="I2519">
            <v>1.03</v>
          </cell>
          <cell r="J2519">
            <v>0</v>
          </cell>
          <cell r="K2519">
            <v>0</v>
          </cell>
          <cell r="L2519">
            <v>0</v>
          </cell>
          <cell r="M2519" t="str">
            <v>LF</v>
          </cell>
          <cell r="N2519">
            <v>1.3134449339207046E-3</v>
          </cell>
          <cell r="O2519">
            <v>1.0881057268722467</v>
          </cell>
        </row>
        <row r="2520">
          <cell r="A2520" t="str">
            <v>RECORD</v>
          </cell>
          <cell r="B2520" t="str">
            <v>LKDB-111A</v>
          </cell>
          <cell r="C2520">
            <v>2058</v>
          </cell>
          <cell r="D2520" t="str">
            <v xml:space="preserve">Halteres Caoutchouc Hexagonales 2Kg </v>
          </cell>
          <cell r="E2520" t="str">
            <v>Rubber Coated Hex Dumbbell</v>
          </cell>
          <cell r="F2520" t="str">
            <v xml:space="preserve">    2KG</v>
          </cell>
          <cell r="H2520" t="str">
            <v>PIECE</v>
          </cell>
          <cell r="I2520">
            <v>2.06</v>
          </cell>
          <cell r="J2520">
            <v>0</v>
          </cell>
          <cell r="K2520">
            <v>0</v>
          </cell>
          <cell r="L2520">
            <v>0</v>
          </cell>
          <cell r="M2520" t="str">
            <v>LF</v>
          </cell>
          <cell r="N2520">
            <v>2.6268898678414097E-3</v>
          </cell>
          <cell r="O2520">
            <v>2.04</v>
          </cell>
        </row>
        <row r="2521">
          <cell r="A2521" t="str">
            <v>RECORD</v>
          </cell>
          <cell r="B2521" t="str">
            <v>LKDB-111A</v>
          </cell>
          <cell r="C2521">
            <v>2059</v>
          </cell>
          <cell r="D2521" t="str">
            <v>Halteres Caoutchouc Hexagonales 4Kg</v>
          </cell>
          <cell r="E2521" t="str">
            <v>Rubber Coated Hex Dumbbell</v>
          </cell>
          <cell r="F2521" t="str">
            <v xml:space="preserve">    4KG</v>
          </cell>
          <cell r="H2521" t="str">
            <v>PIECE</v>
          </cell>
          <cell r="I2521">
            <v>4.12</v>
          </cell>
          <cell r="J2521">
            <v>0</v>
          </cell>
          <cell r="K2521">
            <v>0</v>
          </cell>
          <cell r="L2521">
            <v>0</v>
          </cell>
          <cell r="M2521" t="str">
            <v>LF</v>
          </cell>
          <cell r="N2521">
            <v>5.2537797356828186E-3</v>
          </cell>
          <cell r="O2521">
            <v>4.1399999999999997</v>
          </cell>
        </row>
        <row r="2522">
          <cell r="A2522" t="str">
            <v>RECORD</v>
          </cell>
          <cell r="B2522" t="str">
            <v>LKDB-111A</v>
          </cell>
          <cell r="C2522">
            <v>2062</v>
          </cell>
          <cell r="D2522" t="str">
            <v>Halteres Caoutchouc Hexagonales 6Kg</v>
          </cell>
          <cell r="E2522" t="str">
            <v>Rubber Coated Hex Dumbbell</v>
          </cell>
          <cell r="F2522" t="str">
            <v xml:space="preserve">    6KG</v>
          </cell>
          <cell r="H2522" t="str">
            <v>PIECE</v>
          </cell>
          <cell r="I2522">
            <v>6.18</v>
          </cell>
          <cell r="J2522">
            <v>0</v>
          </cell>
          <cell r="K2522">
            <v>0</v>
          </cell>
          <cell r="L2522">
            <v>0</v>
          </cell>
          <cell r="M2522" t="str">
            <v>LF</v>
          </cell>
          <cell r="N2522">
            <v>7.8806696035242287E-3</v>
          </cell>
          <cell r="O2522">
            <v>6.2</v>
          </cell>
        </row>
        <row r="2523">
          <cell r="A2523" t="str">
            <v>RECORD</v>
          </cell>
          <cell r="B2523" t="str">
            <v>LKDB-111A</v>
          </cell>
          <cell r="C2523">
            <v>2064</v>
          </cell>
          <cell r="D2523" t="str">
            <v xml:space="preserve">Halteres Caoutchouc Hexagonales 8Kg </v>
          </cell>
          <cell r="E2523" t="str">
            <v>Rubber Coated Hex Dumbbell</v>
          </cell>
          <cell r="F2523" t="str">
            <v xml:space="preserve">    8KG </v>
          </cell>
          <cell r="H2523" t="str">
            <v>PIECE</v>
          </cell>
          <cell r="I2523">
            <v>8.24</v>
          </cell>
          <cell r="J2523">
            <v>0</v>
          </cell>
          <cell r="K2523">
            <v>0</v>
          </cell>
          <cell r="L2523">
            <v>0</v>
          </cell>
          <cell r="M2523" t="str">
            <v>LF</v>
          </cell>
          <cell r="N2523">
            <v>7.4814332247557002E-3</v>
          </cell>
          <cell r="O2523">
            <v>8.2799999999999994</v>
          </cell>
        </row>
        <row r="2524">
          <cell r="A2524" t="str">
            <v>RECORD</v>
          </cell>
          <cell r="B2524" t="str">
            <v>LKDB-111A</v>
          </cell>
          <cell r="C2524">
            <v>2066</v>
          </cell>
          <cell r="D2524" t="str">
            <v xml:space="preserve">Halteres Caoutchouc Hexagonales 10Kg </v>
          </cell>
          <cell r="E2524" t="str">
            <v>Rubber Coated Hex Dumbbell</v>
          </cell>
          <cell r="F2524" t="str">
            <v xml:space="preserve">    10KG</v>
          </cell>
          <cell r="H2524" t="str">
            <v>PIECE</v>
          </cell>
          <cell r="I2524">
            <v>10.3</v>
          </cell>
          <cell r="J2524">
            <v>0</v>
          </cell>
          <cell r="K2524">
            <v>0</v>
          </cell>
          <cell r="L2524">
            <v>0</v>
          </cell>
          <cell r="M2524" t="str">
            <v>LF</v>
          </cell>
          <cell r="N2524">
            <v>9.3517915309446267E-3</v>
          </cell>
          <cell r="O2524">
            <v>10.3</v>
          </cell>
        </row>
        <row r="2525">
          <cell r="A2525" t="str">
            <v>RECORD</v>
          </cell>
          <cell r="B2525" t="str">
            <v>LKDB-111A</v>
          </cell>
          <cell r="C2525">
            <v>1589</v>
          </cell>
          <cell r="D2525" t="str">
            <v xml:space="preserve">Halteres Caoutchouc Hexagonales 12,5Kg </v>
          </cell>
          <cell r="E2525" t="str">
            <v>Rubber Coated Hex Dumbbell</v>
          </cell>
          <cell r="F2525" t="str">
            <v xml:space="preserve">    12.5KG</v>
          </cell>
          <cell r="H2525" t="str">
            <v>PIECE</v>
          </cell>
          <cell r="I2525">
            <v>12.88</v>
          </cell>
          <cell r="J2525">
            <v>0</v>
          </cell>
          <cell r="K2525">
            <v>0</v>
          </cell>
          <cell r="L2525">
            <v>0</v>
          </cell>
          <cell r="M2525" t="str">
            <v>LF</v>
          </cell>
          <cell r="N2525">
            <v>1.01248E-2</v>
          </cell>
          <cell r="O2525">
            <v>12.9</v>
          </cell>
        </row>
        <row r="2526">
          <cell r="A2526" t="str">
            <v>RECORD</v>
          </cell>
          <cell r="B2526" t="str">
            <v>LKDB-111A</v>
          </cell>
          <cell r="C2526">
            <v>1590</v>
          </cell>
          <cell r="D2526" t="str">
            <v xml:space="preserve">Halteres Caoutchouc Hexagonales 15Kg </v>
          </cell>
          <cell r="E2526" t="str">
            <v>Rubber Coated Hex Dumbbell</v>
          </cell>
          <cell r="F2526" t="str">
            <v xml:space="preserve">    15KG</v>
          </cell>
          <cell r="H2526" t="str">
            <v>PIECE</v>
          </cell>
          <cell r="I2526">
            <v>15.45</v>
          </cell>
          <cell r="J2526">
            <v>0</v>
          </cell>
          <cell r="K2526">
            <v>0</v>
          </cell>
          <cell r="L2526">
            <v>0</v>
          </cell>
          <cell r="M2526" t="str">
            <v>LF</v>
          </cell>
          <cell r="N2526">
            <v>1.1848571428571429E-2</v>
          </cell>
          <cell r="O2526">
            <v>15.5</v>
          </cell>
        </row>
        <row r="2527">
          <cell r="A2527" t="str">
            <v>RECORD</v>
          </cell>
          <cell r="B2527" t="str">
            <v>LKDB-111A</v>
          </cell>
          <cell r="C2527">
            <v>1591</v>
          </cell>
          <cell r="D2527" t="str">
            <v xml:space="preserve">Halteres Caoutchouc Hexagonales 17,5Kg </v>
          </cell>
          <cell r="E2527" t="str">
            <v>Rubber Coated Hex Dumbbell</v>
          </cell>
          <cell r="F2527" t="str">
            <v xml:space="preserve">    17.5KG</v>
          </cell>
          <cell r="H2527" t="str">
            <v>PIECE</v>
          </cell>
          <cell r="I2527">
            <v>18.03</v>
          </cell>
          <cell r="J2527">
            <v>0</v>
          </cell>
          <cell r="K2527">
            <v>0</v>
          </cell>
          <cell r="L2527">
            <v>0</v>
          </cell>
          <cell r="M2527" t="str">
            <v>LF</v>
          </cell>
          <cell r="N2527">
            <v>1.3759799999999999E-2</v>
          </cell>
          <cell r="O2527">
            <v>18.2</v>
          </cell>
        </row>
        <row r="2528">
          <cell r="A2528" t="str">
            <v>RECORD</v>
          </cell>
          <cell r="B2528" t="str">
            <v>LKDB-111A</v>
          </cell>
          <cell r="C2528">
            <v>1592</v>
          </cell>
          <cell r="D2528" t="str">
            <v xml:space="preserve">Halteres Caoutchouc Hexagonales 20Kg </v>
          </cell>
          <cell r="E2528" t="str">
            <v>Rubber Coated Hex Dumbbell</v>
          </cell>
          <cell r="F2528" t="str">
            <v xml:space="preserve">    20KG</v>
          </cell>
          <cell r="H2528" t="str">
            <v>PIECE</v>
          </cell>
          <cell r="I2528">
            <v>20.6</v>
          </cell>
          <cell r="J2528">
            <v>0</v>
          </cell>
          <cell r="K2528">
            <v>0</v>
          </cell>
          <cell r="L2528">
            <v>0</v>
          </cell>
          <cell r="M2528" t="str">
            <v>LF</v>
          </cell>
          <cell r="N2528">
            <v>1.7479399999999999E-2</v>
          </cell>
          <cell r="O2528">
            <v>20.7</v>
          </cell>
        </row>
        <row r="2529">
          <cell r="A2529" t="str">
            <v>RECORD</v>
          </cell>
          <cell r="B2529" t="str">
            <v>LKDB-111A</v>
          </cell>
          <cell r="C2529">
            <v>1593</v>
          </cell>
          <cell r="D2529" t="str">
            <v xml:space="preserve">Halteres Caoutchouc Hexagonales 22,5Kg </v>
          </cell>
          <cell r="E2529" t="str">
            <v>Rubber Coated Hex Dumbbell</v>
          </cell>
          <cell r="F2529" t="str">
            <v xml:space="preserve">    22.5KG</v>
          </cell>
          <cell r="H2529" t="str">
            <v>PIECE</v>
          </cell>
          <cell r="I2529">
            <v>23.18</v>
          </cell>
          <cell r="J2529">
            <v>0</v>
          </cell>
          <cell r="K2529">
            <v>0</v>
          </cell>
          <cell r="L2529">
            <v>0</v>
          </cell>
          <cell r="M2529" t="str">
            <v>LF</v>
          </cell>
          <cell r="N2529">
            <v>1.7479399999999999E-2</v>
          </cell>
          <cell r="O2529">
            <v>23.113636363636399</v>
          </cell>
        </row>
        <row r="2530">
          <cell r="A2530" t="str">
            <v>RECORD</v>
          </cell>
          <cell r="B2530" t="str">
            <v>LKDB-111A</v>
          </cell>
          <cell r="C2530">
            <v>1594</v>
          </cell>
          <cell r="D2530" t="str">
            <v xml:space="preserve">Halteres Caoutchouc Hexagonales 25Kg </v>
          </cell>
          <cell r="E2530" t="str">
            <v>Rubber Coated Hex Dumbbell</v>
          </cell>
          <cell r="F2530" t="str">
            <v xml:space="preserve">    25KG</v>
          </cell>
          <cell r="H2530" t="str">
            <v>PIECE</v>
          </cell>
          <cell r="I2530">
            <v>25.75</v>
          </cell>
          <cell r="J2530">
            <v>0</v>
          </cell>
          <cell r="K2530">
            <v>0</v>
          </cell>
          <cell r="L2530">
            <v>0</v>
          </cell>
          <cell r="M2530" t="str">
            <v>LF</v>
          </cell>
          <cell r="N2530">
            <v>1.7685039999999999E-2</v>
          </cell>
          <cell r="O2530">
            <v>25.9</v>
          </cell>
        </row>
        <row r="2531">
          <cell r="A2531" t="str">
            <v>RECORD</v>
          </cell>
          <cell r="B2531" t="str">
            <v>LKDB-111A</v>
          </cell>
          <cell r="C2531">
            <v>1595</v>
          </cell>
          <cell r="D2531" t="str">
            <v xml:space="preserve">Halteres Caoutchouc Hexagonales 27,5Kg </v>
          </cell>
          <cell r="E2531" t="str">
            <v>Rubber Coated Hex Dumbbell</v>
          </cell>
          <cell r="F2531" t="str">
            <v xml:space="preserve">    27.5KG</v>
          </cell>
          <cell r="H2531" t="str">
            <v>PIECE</v>
          </cell>
          <cell r="I2531">
            <v>28.33</v>
          </cell>
          <cell r="J2531">
            <v>0</v>
          </cell>
          <cell r="K2531">
            <v>0</v>
          </cell>
          <cell r="L2531">
            <v>0</v>
          </cell>
          <cell r="M2531" t="str">
            <v>LF</v>
          </cell>
          <cell r="N2531">
            <v>1.944015E-2</v>
          </cell>
          <cell r="O2531">
            <v>28.25</v>
          </cell>
        </row>
        <row r="2532">
          <cell r="A2532" t="str">
            <v>RECORD</v>
          </cell>
          <cell r="B2532" t="str">
            <v>LKDB-111A</v>
          </cell>
          <cell r="C2532">
            <v>1596</v>
          </cell>
          <cell r="D2532" t="str">
            <v xml:space="preserve">Halteres Caoutchouc Hexagonales 30Kg </v>
          </cell>
          <cell r="E2532" t="str">
            <v>Rubber Coated Hex Dumbbell</v>
          </cell>
          <cell r="F2532" t="str">
            <v xml:space="preserve">    30KG</v>
          </cell>
          <cell r="H2532" t="str">
            <v>PIECE</v>
          </cell>
          <cell r="I2532">
            <v>30.9</v>
          </cell>
          <cell r="J2532">
            <v>0</v>
          </cell>
          <cell r="K2532">
            <v>0</v>
          </cell>
          <cell r="L2532">
            <v>0</v>
          </cell>
          <cell r="M2532" t="str">
            <v>LF</v>
          </cell>
          <cell r="N2532">
            <v>2.06976E-2</v>
          </cell>
          <cell r="O2532">
            <v>31</v>
          </cell>
        </row>
        <row r="2533">
          <cell r="A2533" t="str">
            <v>RECORD</v>
          </cell>
          <cell r="B2533" t="str">
            <v>LKDB-111A</v>
          </cell>
          <cell r="C2533">
            <v>1597</v>
          </cell>
          <cell r="D2533" t="str">
            <v xml:space="preserve">Halteres Caoutchouc Hexagonales 32,5Kg </v>
          </cell>
          <cell r="E2533" t="str">
            <v>Rubber Coated Hex Dumbbell</v>
          </cell>
          <cell r="F2533" t="str">
            <v xml:space="preserve">    32.5KG</v>
          </cell>
          <cell r="H2533" t="str">
            <v>PIECE</v>
          </cell>
          <cell r="I2533">
            <v>33.479999999999997</v>
          </cell>
          <cell r="J2533">
            <v>0</v>
          </cell>
          <cell r="K2533">
            <v>0</v>
          </cell>
          <cell r="L2533">
            <v>0</v>
          </cell>
          <cell r="M2533" t="str">
            <v>LF</v>
          </cell>
          <cell r="N2533">
            <v>2.06666E-2</v>
          </cell>
          <cell r="O2533">
            <v>34</v>
          </cell>
        </row>
        <row r="2534">
          <cell r="A2534" t="str">
            <v>RECORD</v>
          </cell>
          <cell r="B2534" t="str">
            <v>LKDB-111A</v>
          </cell>
          <cell r="C2534">
            <v>1598</v>
          </cell>
          <cell r="D2534" t="str">
            <v xml:space="preserve">HALTERES CAOUTCHOUC HEXAGONALES 35KG </v>
          </cell>
          <cell r="E2534" t="str">
            <v>HEXAGONAL RUBBER DUMBBELL 35KG</v>
          </cell>
          <cell r="F2534">
            <v>35</v>
          </cell>
          <cell r="H2534" t="str">
            <v>PIECE</v>
          </cell>
          <cell r="I2534">
            <v>36.049999999999997</v>
          </cell>
          <cell r="J2534">
            <v>0</v>
          </cell>
          <cell r="K2534">
            <v>0</v>
          </cell>
          <cell r="L2534">
            <v>0</v>
          </cell>
          <cell r="M2534" t="str">
            <v>LF</v>
          </cell>
          <cell r="N2534">
            <v>0</v>
          </cell>
          <cell r="O2534">
            <v>0</v>
          </cell>
        </row>
        <row r="2535">
          <cell r="A2535" t="str">
            <v>RECORD</v>
          </cell>
          <cell r="B2535" t="str">
            <v>LKDB-111A</v>
          </cell>
          <cell r="C2535">
            <v>2484</v>
          </cell>
          <cell r="D2535" t="str">
            <v xml:space="preserve">Halteres Caoutchouc Hexagonales 37,5Kg </v>
          </cell>
          <cell r="E2535" t="str">
            <v>Rubber Coated Hex Dumbbell</v>
          </cell>
          <cell r="F2535" t="str">
            <v xml:space="preserve">    37.5KG</v>
          </cell>
          <cell r="H2535" t="str">
            <v>PIECE</v>
          </cell>
          <cell r="I2535">
            <v>38.630000000000003</v>
          </cell>
          <cell r="J2535">
            <v>0</v>
          </cell>
          <cell r="K2535">
            <v>0</v>
          </cell>
          <cell r="L2535">
            <v>0</v>
          </cell>
          <cell r="M2535" t="str">
            <v>LF</v>
          </cell>
          <cell r="N2535">
            <v>2.365040322580645E-2</v>
          </cell>
          <cell r="O2535">
            <v>38.799999999999997</v>
          </cell>
        </row>
        <row r="2536">
          <cell r="A2536" t="str">
            <v>RECORD</v>
          </cell>
          <cell r="B2536" t="str">
            <v>LKDB-111A</v>
          </cell>
          <cell r="C2536">
            <v>2068</v>
          </cell>
          <cell r="D2536" t="str">
            <v xml:space="preserve">Halteres Caoutchouc Hexagonales 40Kg </v>
          </cell>
          <cell r="E2536" t="str">
            <v>Rubber Coated Hex Dumbbell</v>
          </cell>
          <cell r="F2536" t="str">
            <v xml:space="preserve">    40KG</v>
          </cell>
          <cell r="H2536" t="str">
            <v>PIECE</v>
          </cell>
          <cell r="I2536">
            <v>41.2</v>
          </cell>
          <cell r="J2536">
            <v>0</v>
          </cell>
          <cell r="K2536">
            <v>0</v>
          </cell>
          <cell r="L2536">
            <v>0</v>
          </cell>
          <cell r="M2536" t="str">
            <v>LF</v>
          </cell>
          <cell r="N2536">
            <v>2.5227096774193547E-2</v>
          </cell>
          <cell r="O2536">
            <v>41.4</v>
          </cell>
        </row>
        <row r="2537">
          <cell r="A2537" t="str">
            <v>RECORD</v>
          </cell>
          <cell r="B2537" t="str">
            <v>LKDB-111A</v>
          </cell>
          <cell r="C2537">
            <v>2485</v>
          </cell>
          <cell r="D2537" t="str">
            <v xml:space="preserve">Halteres Caoutchouc Hexagonales 42,5Kg </v>
          </cell>
          <cell r="E2537" t="str">
            <v>Rubber Coated Hex Dumbbell</v>
          </cell>
          <cell r="F2537" t="str">
            <v xml:space="preserve">    42.5KG</v>
          </cell>
          <cell r="H2537" t="str">
            <v>PIECE</v>
          </cell>
          <cell r="I2537">
            <v>43.78</v>
          </cell>
          <cell r="J2537">
            <v>0</v>
          </cell>
          <cell r="K2537">
            <v>0</v>
          </cell>
          <cell r="L2537">
            <v>0</v>
          </cell>
          <cell r="M2537" t="str">
            <v>LF</v>
          </cell>
          <cell r="N2537">
            <v>2.9064516129032259E-2</v>
          </cell>
          <cell r="O2537">
            <v>43.87</v>
          </cell>
        </row>
        <row r="2538">
          <cell r="A2538" t="str">
            <v>RECORD</v>
          </cell>
          <cell r="B2538" t="str">
            <v>LKDB-111A</v>
          </cell>
          <cell r="C2538">
            <v>2071</v>
          </cell>
          <cell r="D2538" t="str">
            <v xml:space="preserve">Halteres Caoutchouc Hexagonales 45Kg </v>
          </cell>
          <cell r="E2538" t="str">
            <v>Rubber Coated Hex Dumbbell</v>
          </cell>
          <cell r="F2538" t="str">
            <v xml:space="preserve">    45KG</v>
          </cell>
          <cell r="H2538" t="str">
            <v>PIECE</v>
          </cell>
          <cell r="I2538">
            <v>46.35</v>
          </cell>
          <cell r="J2538">
            <v>0</v>
          </cell>
          <cell r="K2538">
            <v>0</v>
          </cell>
          <cell r="L2538">
            <v>0</v>
          </cell>
          <cell r="M2538" t="str">
            <v>LF</v>
          </cell>
          <cell r="N2538">
            <v>3.6692307692307691E-2</v>
          </cell>
          <cell r="O2538">
            <v>46.5</v>
          </cell>
        </row>
        <row r="2539">
          <cell r="A2539" t="str">
            <v>RECORD</v>
          </cell>
          <cell r="B2539" t="str">
            <v>LKDB-111A</v>
          </cell>
          <cell r="C2539">
            <v>2486</v>
          </cell>
          <cell r="D2539" t="str">
            <v xml:space="preserve">Halteres Caoutchouc Hexagonales 47,5Kg </v>
          </cell>
          <cell r="E2539" t="str">
            <v>Rubber Coated Hex Dumbbell</v>
          </cell>
          <cell r="F2539" t="str">
            <v xml:space="preserve">    47.5KG</v>
          </cell>
          <cell r="H2539" t="str">
            <v>PIECE</v>
          </cell>
          <cell r="I2539">
            <v>48.93</v>
          </cell>
          <cell r="J2539">
            <v>0</v>
          </cell>
          <cell r="K2539">
            <v>0</v>
          </cell>
          <cell r="L2539">
            <v>0</v>
          </cell>
          <cell r="M2539" t="str">
            <v>LF</v>
          </cell>
          <cell r="N2539">
            <v>3.8730769230769235E-2</v>
          </cell>
          <cell r="O2539">
            <v>48.870192307692314</v>
          </cell>
        </row>
        <row r="2540">
          <cell r="A2540" t="str">
            <v>RECORD</v>
          </cell>
          <cell r="B2540" t="str">
            <v>LKDB-111A</v>
          </cell>
          <cell r="C2540">
            <v>2074</v>
          </cell>
          <cell r="D2540" t="str">
            <v xml:space="preserve">Halteres Caoutchouc Hexagonales 50Kg </v>
          </cell>
          <cell r="E2540" t="str">
            <v>Rubber Coated Hex Dumbbell</v>
          </cell>
          <cell r="F2540" t="str">
            <v xml:space="preserve">    50KG</v>
          </cell>
          <cell r="H2540" t="str">
            <v>PIECE</v>
          </cell>
          <cell r="I2540">
            <v>51.5</v>
          </cell>
          <cell r="J2540">
            <v>0</v>
          </cell>
          <cell r="K2540">
            <v>0</v>
          </cell>
          <cell r="L2540">
            <v>0</v>
          </cell>
          <cell r="M2540" t="str">
            <v>LF</v>
          </cell>
          <cell r="N2540">
            <v>4.0769230769230773E-2</v>
          </cell>
          <cell r="O2540">
            <v>52.2</v>
          </cell>
        </row>
        <row r="2541">
          <cell r="A2541" t="str">
            <v>RECORD</v>
          </cell>
          <cell r="B2541" t="str">
            <v>LKDB-601</v>
          </cell>
          <cell r="C2541">
            <v>0</v>
          </cell>
          <cell r="D2541" t="str">
            <v>HALTÈRES RONDES CIMENT VINYLE SV 1KG</v>
          </cell>
          <cell r="E2541" t="str">
            <v>Round Plastic Cement Dumbbell</v>
          </cell>
          <cell r="F2541">
            <v>1</v>
          </cell>
          <cell r="H2541" t="str">
            <v>PIECE</v>
          </cell>
          <cell r="I2541">
            <v>0.3</v>
          </cell>
          <cell r="J2541">
            <v>0</v>
          </cell>
          <cell r="K2541">
            <v>0</v>
          </cell>
          <cell r="L2541">
            <v>0</v>
          </cell>
          <cell r="M2541" t="str">
            <v>LF</v>
          </cell>
          <cell r="N2541">
            <v>0</v>
          </cell>
          <cell r="O2541">
            <v>0</v>
          </cell>
        </row>
        <row r="2542">
          <cell r="A2542" t="str">
            <v>RECORD</v>
          </cell>
          <cell r="B2542" t="str">
            <v>LKDB-601</v>
          </cell>
          <cell r="C2542">
            <v>0</v>
          </cell>
          <cell r="D2542" t="str">
            <v>HALTÈRES RONDES CIMENT VINYLE SV 2KG</v>
          </cell>
          <cell r="E2542" t="str">
            <v>Round Plastic Cement Dumbbell</v>
          </cell>
          <cell r="F2542">
            <v>2</v>
          </cell>
          <cell r="H2542" t="str">
            <v>PIECE</v>
          </cell>
          <cell r="I2542">
            <v>0.6</v>
          </cell>
          <cell r="J2542">
            <v>0</v>
          </cell>
          <cell r="K2542">
            <v>0</v>
          </cell>
          <cell r="L2542">
            <v>0</v>
          </cell>
          <cell r="M2542" t="str">
            <v>LF</v>
          </cell>
          <cell r="N2542">
            <v>0</v>
          </cell>
          <cell r="O2542">
            <v>0</v>
          </cell>
        </row>
        <row r="2543">
          <cell r="A2543" t="str">
            <v>RECORD</v>
          </cell>
          <cell r="B2543" t="str">
            <v>LKDB-601</v>
          </cell>
          <cell r="C2543">
            <v>0</v>
          </cell>
          <cell r="D2543" t="str">
            <v>HALTÈRES RONDES CIMENT VINYLE SV 3KG</v>
          </cell>
          <cell r="E2543" t="str">
            <v>Round Plastic Cement Dumbbell</v>
          </cell>
          <cell r="F2543">
            <v>3</v>
          </cell>
          <cell r="H2543" t="str">
            <v>PIECE</v>
          </cell>
          <cell r="I2543">
            <v>0.89999999999999991</v>
          </cell>
          <cell r="J2543">
            <v>0</v>
          </cell>
          <cell r="K2543">
            <v>0</v>
          </cell>
          <cell r="L2543">
            <v>0</v>
          </cell>
          <cell r="M2543" t="str">
            <v>LF</v>
          </cell>
          <cell r="N2543">
            <v>0</v>
          </cell>
          <cell r="O2543">
            <v>0</v>
          </cell>
        </row>
        <row r="2544">
          <cell r="A2544" t="str">
            <v>RECORD</v>
          </cell>
          <cell r="B2544" t="str">
            <v>LKDB-601</v>
          </cell>
          <cell r="C2544">
            <v>0</v>
          </cell>
          <cell r="D2544" t="str">
            <v>HALTÈRES RONDES CIMENT VINYLE SV 4KG</v>
          </cell>
          <cell r="E2544" t="str">
            <v>Round Plastic Cement Dumbbell</v>
          </cell>
          <cell r="F2544">
            <v>4</v>
          </cell>
          <cell r="H2544" t="str">
            <v>PIECE</v>
          </cell>
          <cell r="I2544">
            <v>1.2</v>
          </cell>
          <cell r="J2544">
            <v>0</v>
          </cell>
          <cell r="K2544">
            <v>0</v>
          </cell>
          <cell r="L2544">
            <v>0</v>
          </cell>
          <cell r="M2544" t="str">
            <v>LF</v>
          </cell>
          <cell r="N2544">
            <v>0</v>
          </cell>
          <cell r="O2544">
            <v>0</v>
          </cell>
        </row>
        <row r="2545">
          <cell r="A2545" t="str">
            <v>RECORD</v>
          </cell>
          <cell r="B2545" t="str">
            <v>LKDB-601</v>
          </cell>
          <cell r="C2545">
            <v>0</v>
          </cell>
          <cell r="D2545" t="str">
            <v>HALTÈRES RONDES CIMENT VINYLE SV 5KG</v>
          </cell>
          <cell r="E2545" t="str">
            <v>Round Plastic Cement Dumbbell</v>
          </cell>
          <cell r="F2545">
            <v>5</v>
          </cell>
          <cell r="H2545" t="str">
            <v>PIECE</v>
          </cell>
          <cell r="I2545">
            <v>1.5</v>
          </cell>
          <cell r="J2545">
            <v>0</v>
          </cell>
          <cell r="K2545">
            <v>0</v>
          </cell>
          <cell r="L2545">
            <v>0</v>
          </cell>
          <cell r="M2545" t="str">
            <v>LF</v>
          </cell>
          <cell r="N2545">
            <v>0</v>
          </cell>
          <cell r="O2545">
            <v>0</v>
          </cell>
        </row>
        <row r="2546">
          <cell r="A2546" t="str">
            <v>RECORD</v>
          </cell>
          <cell r="B2546" t="str">
            <v>LKDB-116</v>
          </cell>
          <cell r="C2546" t="str">
            <v/>
          </cell>
          <cell r="D2546" t="str">
            <v xml:space="preserve">Halteres PU 2,5Kg </v>
          </cell>
          <cell r="E2546" t="str">
            <v>Professional PU Dumbbell 2KG</v>
          </cell>
          <cell r="F2546" t="str">
            <v>2,5, CPU</v>
          </cell>
          <cell r="H2546" t="str">
            <v>PIECE</v>
          </cell>
          <cell r="I2546">
            <v>4.6500000000000004</v>
          </cell>
          <cell r="J2546">
            <v>0</v>
          </cell>
          <cell r="K2546">
            <v>0</v>
          </cell>
          <cell r="L2546">
            <v>0</v>
          </cell>
          <cell r="M2546" t="str">
            <v>LF</v>
          </cell>
          <cell r="N2546">
            <v>0</v>
          </cell>
          <cell r="O2546">
            <v>0</v>
          </cell>
        </row>
        <row r="2547">
          <cell r="A2547" t="str">
            <v>RECORD</v>
          </cell>
          <cell r="B2547" t="str">
            <v>LKDB-116</v>
          </cell>
          <cell r="C2547" t="str">
            <v/>
          </cell>
          <cell r="D2547" t="str">
            <v>Halteres PU 5Kg</v>
          </cell>
          <cell r="E2547" t="str">
            <v>Professional PU Dumbbell 4KG</v>
          </cell>
          <cell r="F2547">
            <v>5</v>
          </cell>
          <cell r="H2547" t="str">
            <v>PIECE</v>
          </cell>
          <cell r="I2547">
            <v>9.3000000000000007</v>
          </cell>
          <cell r="J2547">
            <v>0</v>
          </cell>
          <cell r="K2547">
            <v>0</v>
          </cell>
          <cell r="L2547">
            <v>0</v>
          </cell>
          <cell r="M2547" t="str">
            <v>LF</v>
          </cell>
          <cell r="N2547">
            <v>0</v>
          </cell>
          <cell r="O2547">
            <v>0</v>
          </cell>
        </row>
        <row r="2548">
          <cell r="A2548" t="str">
            <v>RECORD</v>
          </cell>
          <cell r="B2548" t="str">
            <v>LKDB-116</v>
          </cell>
          <cell r="C2548" t="str">
            <v/>
          </cell>
          <cell r="D2548" t="str">
            <v>Halteres PU 7,5Kg</v>
          </cell>
          <cell r="E2548" t="str">
            <v>Professional PU Dumbbell 6KG</v>
          </cell>
          <cell r="F2548">
            <v>7.5</v>
          </cell>
          <cell r="H2548" t="str">
            <v>PIECE</v>
          </cell>
          <cell r="I2548">
            <v>13.950000000000001</v>
          </cell>
          <cell r="J2548">
            <v>0</v>
          </cell>
          <cell r="K2548">
            <v>0</v>
          </cell>
          <cell r="L2548">
            <v>0</v>
          </cell>
          <cell r="M2548" t="str">
            <v>LF</v>
          </cell>
          <cell r="N2548">
            <v>0</v>
          </cell>
          <cell r="O2548">
            <v>0</v>
          </cell>
        </row>
        <row r="2549">
          <cell r="A2549" t="str">
            <v>RECORD</v>
          </cell>
          <cell r="B2549" t="str">
            <v>LKDB-116</v>
          </cell>
          <cell r="C2549" t="str">
            <v/>
          </cell>
          <cell r="D2549" t="str">
            <v xml:space="preserve">Halteres PU 10Kg </v>
          </cell>
          <cell r="E2549" t="str">
            <v>Professional PU Dumbbell 10KG</v>
          </cell>
          <cell r="F2549">
            <v>10</v>
          </cell>
          <cell r="H2549" t="str">
            <v>PIECE</v>
          </cell>
          <cell r="I2549">
            <v>18.600000000000001</v>
          </cell>
          <cell r="J2549">
            <v>0</v>
          </cell>
          <cell r="K2549">
            <v>0</v>
          </cell>
          <cell r="L2549">
            <v>0</v>
          </cell>
          <cell r="M2549" t="str">
            <v>LF</v>
          </cell>
          <cell r="N2549">
            <v>0</v>
          </cell>
          <cell r="O2549">
            <v>0</v>
          </cell>
        </row>
        <row r="2550">
          <cell r="A2550" t="str">
            <v>RECORD</v>
          </cell>
          <cell r="B2550" t="str">
            <v>LKDB-116</v>
          </cell>
          <cell r="C2550" t="str">
            <v/>
          </cell>
          <cell r="D2550" t="str">
            <v xml:space="preserve">Halteres PU 12,5Kg </v>
          </cell>
          <cell r="E2550" t="str">
            <v>Professional PU Dumbbell 12,5KG</v>
          </cell>
          <cell r="F2550">
            <v>12.5</v>
          </cell>
          <cell r="H2550" t="str">
            <v>PIECE</v>
          </cell>
          <cell r="I2550">
            <v>23.25</v>
          </cell>
          <cell r="J2550">
            <v>0</v>
          </cell>
          <cell r="K2550">
            <v>0</v>
          </cell>
          <cell r="L2550">
            <v>0</v>
          </cell>
          <cell r="M2550" t="str">
            <v>LF</v>
          </cell>
          <cell r="N2550">
            <v>0</v>
          </cell>
          <cell r="O2550">
            <v>0</v>
          </cell>
        </row>
        <row r="2551">
          <cell r="A2551" t="str">
            <v>RECORD</v>
          </cell>
          <cell r="B2551" t="str">
            <v>LKDB-116</v>
          </cell>
          <cell r="C2551" t="str">
            <v/>
          </cell>
          <cell r="D2551" t="str">
            <v xml:space="preserve">Halteres PU 15Kg </v>
          </cell>
          <cell r="E2551" t="str">
            <v>Professional PU Dumbbell 15KG</v>
          </cell>
          <cell r="F2551">
            <v>15</v>
          </cell>
          <cell r="H2551" t="str">
            <v>PIECE</v>
          </cell>
          <cell r="I2551">
            <v>27.900000000000002</v>
          </cell>
          <cell r="J2551">
            <v>0</v>
          </cell>
          <cell r="K2551">
            <v>0</v>
          </cell>
          <cell r="L2551">
            <v>0</v>
          </cell>
          <cell r="M2551" t="str">
            <v>LF</v>
          </cell>
          <cell r="N2551">
            <v>0</v>
          </cell>
          <cell r="O2551">
            <v>0</v>
          </cell>
        </row>
        <row r="2552">
          <cell r="A2552" t="str">
            <v>RECORD</v>
          </cell>
          <cell r="B2552" t="str">
            <v>LKDB-116</v>
          </cell>
          <cell r="C2552" t="str">
            <v/>
          </cell>
          <cell r="D2552" t="str">
            <v xml:space="preserve">Halteres PU 17,5Kg </v>
          </cell>
          <cell r="E2552" t="str">
            <v>Professional PU Dumbbell 17,5KG</v>
          </cell>
          <cell r="F2552">
            <v>17.5</v>
          </cell>
          <cell r="H2552" t="str">
            <v>PIECE</v>
          </cell>
          <cell r="I2552">
            <v>32.550000000000004</v>
          </cell>
          <cell r="J2552">
            <v>0</v>
          </cell>
          <cell r="K2552">
            <v>0</v>
          </cell>
          <cell r="L2552">
            <v>0</v>
          </cell>
          <cell r="M2552" t="str">
            <v>LF</v>
          </cell>
          <cell r="N2552">
            <v>0</v>
          </cell>
          <cell r="O2552">
            <v>0</v>
          </cell>
        </row>
        <row r="2553">
          <cell r="A2553" t="str">
            <v>RECORD</v>
          </cell>
          <cell r="B2553" t="str">
            <v>LKDB-116</v>
          </cell>
          <cell r="C2553" t="str">
            <v/>
          </cell>
          <cell r="D2553" t="str">
            <v xml:space="preserve">Halteres PU 20Kg </v>
          </cell>
          <cell r="E2553" t="str">
            <v>Professional PU Dumbbell 20KG</v>
          </cell>
          <cell r="F2553">
            <v>20</v>
          </cell>
          <cell r="H2553" t="str">
            <v>PIECE</v>
          </cell>
          <cell r="I2553">
            <v>37.200000000000003</v>
          </cell>
          <cell r="J2553">
            <v>0</v>
          </cell>
          <cell r="K2553">
            <v>0</v>
          </cell>
          <cell r="L2553">
            <v>0</v>
          </cell>
          <cell r="M2553" t="str">
            <v>LF</v>
          </cell>
          <cell r="N2553">
            <v>0</v>
          </cell>
          <cell r="O2553">
            <v>0</v>
          </cell>
        </row>
        <row r="2554">
          <cell r="A2554" t="str">
            <v>RECORD</v>
          </cell>
          <cell r="B2554" t="str">
            <v>LKDB-116</v>
          </cell>
          <cell r="C2554" t="str">
            <v/>
          </cell>
          <cell r="D2554" t="str">
            <v xml:space="preserve">Halteres PU 22,5Kg </v>
          </cell>
          <cell r="E2554" t="str">
            <v>Professional PU Dumbbell 22,5KG</v>
          </cell>
          <cell r="F2554">
            <v>22.5</v>
          </cell>
          <cell r="H2554" t="str">
            <v>PIECE</v>
          </cell>
          <cell r="I2554">
            <v>41.85</v>
          </cell>
          <cell r="J2554">
            <v>0</v>
          </cell>
          <cell r="K2554">
            <v>0</v>
          </cell>
          <cell r="L2554">
            <v>0</v>
          </cell>
          <cell r="M2554" t="str">
            <v>LF</v>
          </cell>
          <cell r="N2554">
            <v>0</v>
          </cell>
          <cell r="O2554">
            <v>0</v>
          </cell>
        </row>
        <row r="2555">
          <cell r="A2555" t="str">
            <v>RECORD</v>
          </cell>
          <cell r="B2555" t="str">
            <v>LKDB-116</v>
          </cell>
          <cell r="C2555" t="str">
            <v/>
          </cell>
          <cell r="D2555" t="str">
            <v xml:space="preserve">Halteres PU 25Kg </v>
          </cell>
          <cell r="E2555" t="str">
            <v>Professional PU Dumbbell 25KG</v>
          </cell>
          <cell r="F2555">
            <v>25</v>
          </cell>
          <cell r="H2555" t="str">
            <v>PIECE</v>
          </cell>
          <cell r="I2555">
            <v>46.5</v>
          </cell>
          <cell r="J2555">
            <v>0</v>
          </cell>
          <cell r="K2555">
            <v>0</v>
          </cell>
          <cell r="L2555">
            <v>0</v>
          </cell>
          <cell r="M2555" t="str">
            <v>LF</v>
          </cell>
          <cell r="N2555">
            <v>0</v>
          </cell>
          <cell r="O2555">
            <v>0</v>
          </cell>
        </row>
        <row r="2556">
          <cell r="A2556" t="str">
            <v>RECORD</v>
          </cell>
          <cell r="B2556" t="str">
            <v>LKDB-116</v>
          </cell>
          <cell r="C2556" t="str">
            <v/>
          </cell>
          <cell r="D2556" t="str">
            <v xml:space="preserve">Halteres PU 27,5Kg </v>
          </cell>
          <cell r="E2556" t="str">
            <v>Professional PU Dumbbell 27,5KG</v>
          </cell>
          <cell r="F2556">
            <v>27.5</v>
          </cell>
          <cell r="H2556" t="str">
            <v>PIECE</v>
          </cell>
          <cell r="I2556">
            <v>51.150000000000006</v>
          </cell>
          <cell r="J2556">
            <v>0</v>
          </cell>
          <cell r="K2556">
            <v>0</v>
          </cell>
          <cell r="L2556">
            <v>0</v>
          </cell>
          <cell r="M2556" t="str">
            <v>LF</v>
          </cell>
          <cell r="N2556">
            <v>0</v>
          </cell>
          <cell r="O2556">
            <v>0</v>
          </cell>
        </row>
        <row r="2557">
          <cell r="A2557" t="str">
            <v>RECORD</v>
          </cell>
          <cell r="B2557" t="str">
            <v>LKDB-116</v>
          </cell>
          <cell r="C2557" t="str">
            <v/>
          </cell>
          <cell r="D2557" t="str">
            <v xml:space="preserve">Halteres PU 30Kg </v>
          </cell>
          <cell r="E2557" t="str">
            <v>Professional PU Dumbbell 30KG</v>
          </cell>
          <cell r="F2557">
            <v>30</v>
          </cell>
          <cell r="H2557" t="str">
            <v>PIECE</v>
          </cell>
          <cell r="I2557">
            <v>55.800000000000004</v>
          </cell>
          <cell r="J2557">
            <v>0</v>
          </cell>
          <cell r="K2557">
            <v>0</v>
          </cell>
          <cell r="L2557">
            <v>0</v>
          </cell>
          <cell r="M2557" t="str">
            <v>LF</v>
          </cell>
          <cell r="N2557">
            <v>0</v>
          </cell>
          <cell r="O2557">
            <v>0</v>
          </cell>
        </row>
        <row r="2558">
          <cell r="A2558" t="str">
            <v>RECORD</v>
          </cell>
          <cell r="B2558" t="str">
            <v>LKDB-116</v>
          </cell>
          <cell r="C2558" t="str">
            <v/>
          </cell>
          <cell r="D2558" t="str">
            <v xml:space="preserve">Halteres PU 32,5Kg </v>
          </cell>
          <cell r="E2558" t="str">
            <v>Professional PU Dumbbell 32,5KG</v>
          </cell>
          <cell r="F2558">
            <v>32.5</v>
          </cell>
          <cell r="H2558" t="str">
            <v>PIECE</v>
          </cell>
          <cell r="I2558">
            <v>60.45</v>
          </cell>
          <cell r="J2558">
            <v>0</v>
          </cell>
          <cell r="K2558">
            <v>0</v>
          </cell>
          <cell r="L2558">
            <v>0</v>
          </cell>
          <cell r="M2558" t="str">
            <v>LF</v>
          </cell>
          <cell r="N2558">
            <v>0</v>
          </cell>
          <cell r="O2558">
            <v>0</v>
          </cell>
        </row>
        <row r="2559">
          <cell r="A2559" t="str">
            <v>RECORD</v>
          </cell>
          <cell r="B2559" t="str">
            <v>LKDB-116</v>
          </cell>
          <cell r="C2559" t="str">
            <v/>
          </cell>
          <cell r="D2559" t="str">
            <v xml:space="preserve">Halteres PU 35Kg </v>
          </cell>
          <cell r="E2559" t="str">
            <v>Professional PU Dumbbell 35KG</v>
          </cell>
          <cell r="F2559">
            <v>35</v>
          </cell>
          <cell r="H2559" t="str">
            <v>PIECE</v>
          </cell>
          <cell r="I2559">
            <v>65.100000000000009</v>
          </cell>
          <cell r="J2559">
            <v>0</v>
          </cell>
          <cell r="K2559">
            <v>0</v>
          </cell>
          <cell r="L2559">
            <v>0</v>
          </cell>
          <cell r="M2559" t="str">
            <v>LF</v>
          </cell>
          <cell r="N2559">
            <v>0</v>
          </cell>
          <cell r="O2559">
            <v>0</v>
          </cell>
        </row>
        <row r="2560">
          <cell r="A2560" t="str">
            <v>RECORD</v>
          </cell>
          <cell r="B2560" t="str">
            <v>LKDB-116</v>
          </cell>
          <cell r="C2560" t="str">
            <v/>
          </cell>
          <cell r="D2560" t="str">
            <v xml:space="preserve">Halteres PU 37,5Kg </v>
          </cell>
          <cell r="E2560" t="str">
            <v>Professional PU Dumbbell 37,5KG</v>
          </cell>
          <cell r="F2560">
            <v>37.5</v>
          </cell>
          <cell r="H2560" t="str">
            <v>PIECE</v>
          </cell>
          <cell r="I2560">
            <v>69.75</v>
          </cell>
          <cell r="J2560">
            <v>0</v>
          </cell>
          <cell r="K2560">
            <v>0</v>
          </cell>
          <cell r="L2560">
            <v>0</v>
          </cell>
          <cell r="M2560" t="str">
            <v>LF</v>
          </cell>
          <cell r="N2560">
            <v>0</v>
          </cell>
          <cell r="O2560">
            <v>0</v>
          </cell>
        </row>
        <row r="2561">
          <cell r="A2561" t="str">
            <v>RECORD</v>
          </cell>
          <cell r="B2561" t="str">
            <v>LKDB-116</v>
          </cell>
          <cell r="C2561" t="str">
            <v/>
          </cell>
          <cell r="D2561" t="str">
            <v xml:space="preserve">Halteres PU 40Kg </v>
          </cell>
          <cell r="E2561" t="str">
            <v>Professional PU Dumbbell 40KG</v>
          </cell>
          <cell r="F2561">
            <v>40</v>
          </cell>
          <cell r="H2561" t="str">
            <v>PIECE</v>
          </cell>
          <cell r="I2561">
            <v>74.400000000000006</v>
          </cell>
          <cell r="J2561">
            <v>0</v>
          </cell>
          <cell r="K2561">
            <v>0</v>
          </cell>
          <cell r="L2561">
            <v>0</v>
          </cell>
          <cell r="M2561" t="str">
            <v>LF</v>
          </cell>
          <cell r="N2561">
            <v>0</v>
          </cell>
          <cell r="O2561">
            <v>0</v>
          </cell>
        </row>
        <row r="2562">
          <cell r="A2562" t="str">
            <v>RECORD</v>
          </cell>
          <cell r="B2562" t="str">
            <v>LKDB-116</v>
          </cell>
          <cell r="C2562" t="str">
            <v/>
          </cell>
          <cell r="D2562" t="str">
            <v xml:space="preserve">Halteres PU 42,5Kg </v>
          </cell>
          <cell r="E2562" t="str">
            <v>Professional PU Dumbbell 42,5KG</v>
          </cell>
          <cell r="F2562">
            <v>42.5</v>
          </cell>
          <cell r="H2562" t="str">
            <v>PIECE</v>
          </cell>
          <cell r="I2562">
            <v>79.05</v>
          </cell>
          <cell r="J2562">
            <v>0</v>
          </cell>
          <cell r="K2562">
            <v>0</v>
          </cell>
          <cell r="L2562">
            <v>0</v>
          </cell>
          <cell r="M2562" t="str">
            <v>LF</v>
          </cell>
          <cell r="N2562">
            <v>0</v>
          </cell>
          <cell r="O2562">
            <v>0</v>
          </cell>
        </row>
        <row r="2563">
          <cell r="A2563" t="str">
            <v>RECORD</v>
          </cell>
          <cell r="B2563" t="str">
            <v>LKDB-116</v>
          </cell>
          <cell r="C2563" t="str">
            <v/>
          </cell>
          <cell r="D2563" t="str">
            <v xml:space="preserve">Halteres PU 45Kg </v>
          </cell>
          <cell r="E2563" t="str">
            <v>Professional PU Dumbbell 45KG</v>
          </cell>
          <cell r="F2563">
            <v>45</v>
          </cell>
          <cell r="H2563" t="str">
            <v>PIECE</v>
          </cell>
          <cell r="I2563">
            <v>83.7</v>
          </cell>
          <cell r="J2563">
            <v>0</v>
          </cell>
          <cell r="K2563">
            <v>0</v>
          </cell>
          <cell r="L2563">
            <v>0</v>
          </cell>
          <cell r="M2563" t="str">
            <v>LF</v>
          </cell>
          <cell r="N2563">
            <v>0</v>
          </cell>
          <cell r="O2563">
            <v>0</v>
          </cell>
        </row>
        <row r="2564">
          <cell r="A2564" t="str">
            <v>RECORD</v>
          </cell>
          <cell r="B2564" t="str">
            <v>LKDB-116</v>
          </cell>
          <cell r="C2564" t="str">
            <v/>
          </cell>
          <cell r="D2564" t="str">
            <v xml:space="preserve">Halteres PU 47,5Kg </v>
          </cell>
          <cell r="E2564" t="str">
            <v>Professional PU Dumbbell 47,5KG</v>
          </cell>
          <cell r="F2564">
            <v>47.5</v>
          </cell>
          <cell r="H2564" t="str">
            <v>PIECE</v>
          </cell>
          <cell r="I2564">
            <v>88.350000000000009</v>
          </cell>
          <cell r="J2564">
            <v>0</v>
          </cell>
          <cell r="K2564">
            <v>0</v>
          </cell>
          <cell r="L2564">
            <v>0</v>
          </cell>
          <cell r="M2564" t="str">
            <v>LF</v>
          </cell>
          <cell r="N2564">
            <v>0</v>
          </cell>
          <cell r="O2564">
            <v>0</v>
          </cell>
        </row>
        <row r="2565">
          <cell r="A2565" t="str">
            <v>RECORD</v>
          </cell>
          <cell r="B2565" t="str">
            <v>LKDB-116</v>
          </cell>
          <cell r="C2565" t="str">
            <v/>
          </cell>
          <cell r="D2565" t="str">
            <v xml:space="preserve">Halteres PU 50Kg </v>
          </cell>
          <cell r="E2565" t="str">
            <v>Professional PU Dumbbell 50KG</v>
          </cell>
          <cell r="F2565">
            <v>50</v>
          </cell>
          <cell r="H2565" t="str">
            <v>PIECE</v>
          </cell>
          <cell r="I2565">
            <v>93</v>
          </cell>
          <cell r="J2565">
            <v>0</v>
          </cell>
          <cell r="K2565">
            <v>0</v>
          </cell>
          <cell r="L2565">
            <v>0</v>
          </cell>
          <cell r="M2565" t="str">
            <v>LF</v>
          </cell>
          <cell r="N2565">
            <v>0</v>
          </cell>
          <cell r="O2565">
            <v>0</v>
          </cell>
        </row>
        <row r="2566">
          <cell r="A2566" t="str">
            <v>RECORD</v>
          </cell>
          <cell r="B2566" t="str">
            <v>LKDB-504</v>
          </cell>
          <cell r="C2566">
            <v>2993</v>
          </cell>
          <cell r="D2566" t="str">
            <v>Halteres Vinyles Hexa 0,5Kg</v>
          </cell>
          <cell r="E2566" t="str">
            <v>Vinyl Dipping Dumbell</v>
          </cell>
          <cell r="F2566" t="str">
            <v xml:space="preserve">0.5kg </v>
          </cell>
          <cell r="H2566" t="str">
            <v>PAIRE</v>
          </cell>
          <cell r="I2566">
            <v>0.47</v>
          </cell>
          <cell r="J2566">
            <v>0</v>
          </cell>
          <cell r="K2566">
            <v>0</v>
          </cell>
          <cell r="L2566">
            <v>0</v>
          </cell>
          <cell r="M2566" t="str">
            <v>LF</v>
          </cell>
          <cell r="N2566">
            <v>1.3055555555555555E-3</v>
          </cell>
          <cell r="O2566">
            <v>0.52</v>
          </cell>
        </row>
        <row r="2567">
          <cell r="A2567" t="str">
            <v>RECORD</v>
          </cell>
          <cell r="B2567" t="str">
            <v>LKDB-504</v>
          </cell>
          <cell r="C2567">
            <v>1616</v>
          </cell>
          <cell r="D2567" t="str">
            <v>Halteres Vinyles Hexa 1Kg</v>
          </cell>
          <cell r="E2567" t="str">
            <v>Vinyl Dipping Dumbell</v>
          </cell>
          <cell r="F2567" t="str">
            <v xml:space="preserve">1kg </v>
          </cell>
          <cell r="H2567" t="str">
            <v>PAIRE</v>
          </cell>
          <cell r="I2567">
            <v>0.93500000000000005</v>
          </cell>
          <cell r="J2567">
            <v>0</v>
          </cell>
          <cell r="K2567">
            <v>0</v>
          </cell>
          <cell r="L2567">
            <v>0</v>
          </cell>
          <cell r="M2567" t="str">
            <v>LF</v>
          </cell>
          <cell r="N2567">
            <v>1.1214953271028037E-3</v>
          </cell>
          <cell r="O2567">
            <v>1.0429999999999999</v>
          </cell>
        </row>
        <row r="2568">
          <cell r="A2568" t="str">
            <v>RECORD</v>
          </cell>
          <cell r="B2568" t="str">
            <v>LKDB-504</v>
          </cell>
          <cell r="C2568">
            <v>2994</v>
          </cell>
          <cell r="D2568" t="str">
            <v>Halteres Vinyles Hexa 2Kg</v>
          </cell>
          <cell r="E2568" t="str">
            <v>Vinyl Dipping Dumbell</v>
          </cell>
          <cell r="F2568" t="str">
            <v xml:space="preserve">2kg  </v>
          </cell>
          <cell r="H2568" t="str">
            <v>PAIRE</v>
          </cell>
          <cell r="I2568">
            <v>1.87</v>
          </cell>
          <cell r="J2568">
            <v>0</v>
          </cell>
          <cell r="K2568">
            <v>0</v>
          </cell>
          <cell r="L2568">
            <v>0</v>
          </cell>
          <cell r="M2568" t="str">
            <v>LF</v>
          </cell>
          <cell r="N2568">
            <v>1.8749999999999999E-3</v>
          </cell>
          <cell r="O2568">
            <v>2.09</v>
          </cell>
        </row>
        <row r="2569">
          <cell r="A2569" t="str">
            <v>RECORD</v>
          </cell>
          <cell r="B2569" t="str">
            <v>LKDB-504</v>
          </cell>
          <cell r="C2569">
            <v>2995</v>
          </cell>
          <cell r="D2569" t="str">
            <v>Halteres Vinyles Hexa 3Kg</v>
          </cell>
          <cell r="E2569" t="str">
            <v>Vinyl Dipping Dumbell</v>
          </cell>
          <cell r="F2569" t="str">
            <v xml:space="preserve">3kg  </v>
          </cell>
          <cell r="H2569" t="str">
            <v>PAIRE</v>
          </cell>
          <cell r="I2569">
            <v>2.8</v>
          </cell>
          <cell r="J2569">
            <v>0</v>
          </cell>
          <cell r="K2569">
            <v>0</v>
          </cell>
          <cell r="L2569">
            <v>0</v>
          </cell>
          <cell r="M2569" t="str">
            <v>LF</v>
          </cell>
          <cell r="N2569">
            <v>2.3636363636363638E-3</v>
          </cell>
          <cell r="O2569">
            <v>3.1212121212121211</v>
          </cell>
        </row>
        <row r="2570">
          <cell r="A2570" t="str">
            <v>RECORD</v>
          </cell>
          <cell r="B2570" t="str">
            <v>LKDB-504</v>
          </cell>
          <cell r="C2570">
            <v>2996</v>
          </cell>
          <cell r="D2570" t="str">
            <v>Halteres Vinyles Hexa 4Kg</v>
          </cell>
          <cell r="E2570" t="str">
            <v>Vinyl Dipping Dumbell</v>
          </cell>
          <cell r="F2570" t="str">
            <v xml:space="preserve">4kg  </v>
          </cell>
          <cell r="H2570" t="str">
            <v>PAIRE</v>
          </cell>
          <cell r="I2570">
            <v>3.74</v>
          </cell>
          <cell r="J2570">
            <v>0</v>
          </cell>
          <cell r="K2570">
            <v>0</v>
          </cell>
          <cell r="L2570">
            <v>0</v>
          </cell>
          <cell r="M2570" t="str">
            <v>LF</v>
          </cell>
          <cell r="N2570">
            <v>2.9583333333333332E-3</v>
          </cell>
          <cell r="O2570">
            <v>4.166666666666667</v>
          </cell>
        </row>
        <row r="2571">
          <cell r="A2571" t="str">
            <v>RECORD</v>
          </cell>
          <cell r="B2571" t="str">
            <v>LKDB-629</v>
          </cell>
          <cell r="C2571" t="str">
            <v/>
          </cell>
          <cell r="D2571" t="str">
            <v>Kettlebell CAST IRON 1Kg</v>
          </cell>
          <cell r="E2571" t="str">
            <v>Kettlebell CAST IRON 1Kg</v>
          </cell>
          <cell r="F2571" t="str">
            <v xml:space="preserve">    1KG</v>
          </cell>
          <cell r="H2571" t="str">
            <v>PIECE</v>
          </cell>
          <cell r="I2571">
            <v>0.78</v>
          </cell>
          <cell r="J2571">
            <v>0</v>
          </cell>
          <cell r="K2571">
            <v>0</v>
          </cell>
          <cell r="L2571">
            <v>0</v>
          </cell>
          <cell r="M2571" t="str">
            <v>LF</v>
          </cell>
          <cell r="N2571">
            <v>0</v>
          </cell>
          <cell r="O2571">
            <v>0</v>
          </cell>
        </row>
        <row r="2572">
          <cell r="A2572" t="str">
            <v>RECORD</v>
          </cell>
          <cell r="B2572" t="str">
            <v>LKDB-629</v>
          </cell>
          <cell r="C2572">
            <v>3584</v>
          </cell>
          <cell r="D2572" t="str">
            <v>Kettlebell Cast Iron 4kg</v>
          </cell>
          <cell r="E2572" t="str">
            <v>Kettlebell Cast Iron 4kg</v>
          </cell>
          <cell r="F2572" t="str">
            <v>MATERIAL: CAST IRON</v>
          </cell>
          <cell r="H2572" t="str">
            <v>PIECE</v>
          </cell>
          <cell r="I2572">
            <v>3.24</v>
          </cell>
          <cell r="J2572">
            <v>0</v>
          </cell>
          <cell r="K2572">
            <v>0</v>
          </cell>
          <cell r="L2572">
            <v>0</v>
          </cell>
          <cell r="M2572" t="str">
            <v>LF</v>
          </cell>
          <cell r="N2572">
            <v>4.526579439252337E-3</v>
          </cell>
          <cell r="O2572">
            <v>4.2803738317757007</v>
          </cell>
        </row>
        <row r="2573">
          <cell r="A2573" t="str">
            <v>RECORD</v>
          </cell>
          <cell r="B2573" t="str">
            <v>LKDB-629</v>
          </cell>
          <cell r="C2573">
            <v>3585</v>
          </cell>
          <cell r="D2573" t="str">
            <v>Kettlebell Cast Iron 8kg</v>
          </cell>
          <cell r="E2573" t="str">
            <v>Kettlebell Cast Iron 8kg</v>
          </cell>
          <cell r="F2573" t="str">
            <v>MATERIAL: CAST IRON</v>
          </cell>
          <cell r="H2573" t="str">
            <v>PIECE</v>
          </cell>
          <cell r="I2573">
            <v>6.48</v>
          </cell>
          <cell r="J2573">
            <v>0</v>
          </cell>
          <cell r="K2573">
            <v>0</v>
          </cell>
          <cell r="L2573">
            <v>0</v>
          </cell>
          <cell r="M2573" t="str">
            <v>LF</v>
          </cell>
          <cell r="N2573">
            <v>9.0531588785046722E-3</v>
          </cell>
          <cell r="O2573">
            <v>8.5607476635514015</v>
          </cell>
        </row>
        <row r="2574">
          <cell r="A2574" t="str">
            <v>RECORD</v>
          </cell>
          <cell r="B2574" t="str">
            <v>LKDB-629</v>
          </cell>
          <cell r="C2574">
            <v>3586</v>
          </cell>
          <cell r="D2574" t="str">
            <v>Kettlebell Cast Iron 10kg</v>
          </cell>
          <cell r="E2574" t="str">
            <v>Kettlebell Cast Iron 10kg</v>
          </cell>
          <cell r="F2574" t="str">
            <v>MATERIAL: CAST IRON</v>
          </cell>
          <cell r="H2574" t="str">
            <v>PIECE</v>
          </cell>
          <cell r="I2574">
            <v>7.9</v>
          </cell>
          <cell r="J2574">
            <v>0</v>
          </cell>
          <cell r="K2574">
            <v>0</v>
          </cell>
          <cell r="L2574">
            <v>0</v>
          </cell>
          <cell r="M2574" t="str">
            <v>LF</v>
          </cell>
          <cell r="N2574">
            <v>9.8249633251833758E-3</v>
          </cell>
          <cell r="O2574">
            <v>10.488997555012226</v>
          </cell>
        </row>
        <row r="2575">
          <cell r="A2575" t="str">
            <v>RECORD</v>
          </cell>
          <cell r="B2575" t="str">
            <v>LKDB-629</v>
          </cell>
          <cell r="C2575">
            <v>3587</v>
          </cell>
          <cell r="D2575" t="str">
            <v>Kettlebell Cast Iron 12kg</v>
          </cell>
          <cell r="E2575" t="str">
            <v>Kettlebell Cast Iron 12kg</v>
          </cell>
          <cell r="F2575" t="str">
            <v>MATERIAL: CAST IRON</v>
          </cell>
          <cell r="H2575" t="str">
            <v>PIECE</v>
          </cell>
          <cell r="I2575">
            <v>9.7200000000000006</v>
          </cell>
          <cell r="J2575">
            <v>0</v>
          </cell>
          <cell r="K2575">
            <v>0</v>
          </cell>
          <cell r="L2575">
            <v>0</v>
          </cell>
          <cell r="M2575" t="str">
            <v>LF</v>
          </cell>
          <cell r="N2575">
            <v>1.178995599022005E-2</v>
          </cell>
          <cell r="O2575">
            <v>12.58679706601467</v>
          </cell>
        </row>
        <row r="2576">
          <cell r="A2576" t="str">
            <v>RECORD</v>
          </cell>
          <cell r="B2576" t="str">
            <v>LKDB-629</v>
          </cell>
          <cell r="C2576">
            <v>3588</v>
          </cell>
          <cell r="D2576" t="str">
            <v>Kettlebell Cast Iron 16kg</v>
          </cell>
          <cell r="E2576" t="str">
            <v>Kettlebell Cast Iron 16kg</v>
          </cell>
          <cell r="F2576" t="str">
            <v>MATERIAL: CAST IRON</v>
          </cell>
          <cell r="H2576" t="str">
            <v>PIECE</v>
          </cell>
          <cell r="I2576">
            <v>12.96</v>
          </cell>
          <cell r="J2576">
            <v>0</v>
          </cell>
          <cell r="K2576">
            <v>0</v>
          </cell>
          <cell r="L2576">
            <v>0</v>
          </cell>
          <cell r="M2576" t="str">
            <v>LF</v>
          </cell>
          <cell r="N2576">
            <v>1.5719941320293401E-2</v>
          </cell>
          <cell r="O2576">
            <v>16.782396088019564</v>
          </cell>
        </row>
        <row r="2577">
          <cell r="A2577" t="str">
            <v>RECORD</v>
          </cell>
          <cell r="B2577" t="str">
            <v>LKDB-629</v>
          </cell>
          <cell r="C2577">
            <v>3589</v>
          </cell>
          <cell r="D2577" t="str">
            <v>Kettlebell Cast Iron 20kg</v>
          </cell>
          <cell r="E2577" t="str">
            <v>Kettlebell Cast Iron 20kg</v>
          </cell>
          <cell r="F2577" t="str">
            <v>MATERIAL: CAST IRON</v>
          </cell>
          <cell r="H2577" t="str">
            <v>PIECE</v>
          </cell>
          <cell r="I2577">
            <v>15.600000000000001</v>
          </cell>
          <cell r="J2577">
            <v>0</v>
          </cell>
          <cell r="K2577">
            <v>0</v>
          </cell>
          <cell r="L2577">
            <v>0</v>
          </cell>
          <cell r="M2577" t="str">
            <v>LF</v>
          </cell>
          <cell r="N2577">
            <v>1.770026530612245E-2</v>
          </cell>
          <cell r="O2577">
            <v>20.612244897959187</v>
          </cell>
        </row>
        <row r="2578">
          <cell r="A2578" t="str">
            <v>RECORD</v>
          </cell>
          <cell r="B2578" t="str">
            <v>LKDB-629</v>
          </cell>
          <cell r="C2578">
            <v>3590</v>
          </cell>
          <cell r="D2578" t="str">
            <v>Kettlebell Cast Iron 24kg</v>
          </cell>
          <cell r="E2578" t="str">
            <v>Kettlebell Cast Iron 24kg</v>
          </cell>
          <cell r="F2578" t="str">
            <v>MATERIAL: CAST IRON</v>
          </cell>
          <cell r="H2578" t="str">
            <v>PIECE</v>
          </cell>
          <cell r="I2578">
            <v>18.72</v>
          </cell>
          <cell r="J2578">
            <v>0</v>
          </cell>
          <cell r="K2578">
            <v>0</v>
          </cell>
          <cell r="L2578">
            <v>0</v>
          </cell>
          <cell r="M2578" t="str">
            <v>LF</v>
          </cell>
          <cell r="N2578">
            <v>2.1240318367346939E-2</v>
          </cell>
          <cell r="O2578">
            <v>24.73469387755102</v>
          </cell>
        </row>
        <row r="2579">
          <cell r="A2579" t="str">
            <v>RECORD</v>
          </cell>
          <cell r="B2579" t="str">
            <v>LKDB-629</v>
          </cell>
          <cell r="C2579">
            <v>3591</v>
          </cell>
          <cell r="D2579" t="str">
            <v>Kettlebell Cast Iron 28kg</v>
          </cell>
          <cell r="E2579" t="str">
            <v>Kettlebell Cast Iron 28kg</v>
          </cell>
          <cell r="F2579" t="str">
            <v>MATERIAL: CAST IRON</v>
          </cell>
          <cell r="H2579" t="str">
            <v>PIECE</v>
          </cell>
          <cell r="I2579">
            <v>21.84</v>
          </cell>
          <cell r="J2579">
            <v>0</v>
          </cell>
          <cell r="K2579">
            <v>0</v>
          </cell>
          <cell r="L2579">
            <v>0</v>
          </cell>
          <cell r="M2579" t="str">
            <v>LF</v>
          </cell>
          <cell r="N2579">
            <v>2.0895323076923076E-2</v>
          </cell>
          <cell r="O2579">
            <v>29.076923076923077</v>
          </cell>
        </row>
        <row r="2580">
          <cell r="A2580" t="str">
            <v>RECORD</v>
          </cell>
          <cell r="B2580" t="str">
            <v>LKDB-629</v>
          </cell>
          <cell r="C2580">
            <v>3592</v>
          </cell>
          <cell r="D2580" t="str">
            <v>Kettlebell Cast Iron 32kg</v>
          </cell>
          <cell r="E2580" t="str">
            <v>Kettlebell Cast Iron 32kg</v>
          </cell>
          <cell r="F2580" t="str">
            <v>MATERIAL: CAST IRON</v>
          </cell>
          <cell r="H2580" t="str">
            <v>PIECE</v>
          </cell>
          <cell r="I2580">
            <v>24.96</v>
          </cell>
          <cell r="J2580">
            <v>0</v>
          </cell>
          <cell r="K2580">
            <v>0</v>
          </cell>
          <cell r="L2580">
            <v>0</v>
          </cell>
          <cell r="M2580" t="str">
            <v>LF</v>
          </cell>
          <cell r="N2580">
            <v>2.3880369230769232E-2</v>
          </cell>
          <cell r="O2580">
            <v>33.230769230769234</v>
          </cell>
        </row>
        <row r="2581">
          <cell r="A2581" t="str">
            <v>RECORD</v>
          </cell>
          <cell r="B2581" t="str">
            <v>LKDB-612</v>
          </cell>
          <cell r="C2581">
            <v>2969</v>
          </cell>
          <cell r="D2581" t="str">
            <v>Kettlebell 4Kg</v>
          </cell>
          <cell r="E2581" t="str">
            <v>Rubber Kettlebell Steel Handle</v>
          </cell>
          <cell r="F2581" t="str">
            <v xml:space="preserve">    4KG</v>
          </cell>
          <cell r="H2581" t="str">
            <v>PIECE</v>
          </cell>
          <cell r="I2581">
            <v>5.4</v>
          </cell>
          <cell r="J2581">
            <v>0</v>
          </cell>
          <cell r="K2581">
            <v>0</v>
          </cell>
          <cell r="L2581">
            <v>0</v>
          </cell>
          <cell r="M2581" t="str">
            <v>LF</v>
          </cell>
          <cell r="N2581">
            <v>4.526579439252337E-3</v>
          </cell>
          <cell r="O2581">
            <v>4.2803738317757007</v>
          </cell>
        </row>
        <row r="2582">
          <cell r="A2582" t="str">
            <v>RECORD</v>
          </cell>
          <cell r="B2582" t="str">
            <v>LKDB-612</v>
          </cell>
          <cell r="C2582">
            <v>2970</v>
          </cell>
          <cell r="D2582" t="str">
            <v>Kettlebell 6Kg</v>
          </cell>
          <cell r="E2582" t="str">
            <v>Rubber Kettlebell Steel Handle</v>
          </cell>
          <cell r="F2582" t="str">
            <v xml:space="preserve">    6KG</v>
          </cell>
          <cell r="H2582" t="str">
            <v>PIECE</v>
          </cell>
          <cell r="I2582">
            <v>8.1</v>
          </cell>
          <cell r="J2582">
            <v>0</v>
          </cell>
          <cell r="K2582">
            <v>0</v>
          </cell>
          <cell r="L2582">
            <v>0</v>
          </cell>
          <cell r="M2582" t="str">
            <v>LF</v>
          </cell>
          <cell r="N2582">
            <v>6.7898691588785046E-3</v>
          </cell>
          <cell r="O2582">
            <v>6.3</v>
          </cell>
        </row>
        <row r="2583">
          <cell r="A2583" t="str">
            <v>RECORD</v>
          </cell>
          <cell r="B2583" t="str">
            <v>LKDB-612</v>
          </cell>
          <cell r="C2583">
            <v>2971</v>
          </cell>
          <cell r="D2583" t="str">
            <v>Kettlebell 8Kg</v>
          </cell>
          <cell r="E2583" t="str">
            <v>Rubber Kettlebell Steel Handle</v>
          </cell>
          <cell r="F2583" t="str">
            <v xml:space="preserve">    8KG</v>
          </cell>
          <cell r="H2583" t="str">
            <v>PIECE</v>
          </cell>
          <cell r="I2583">
            <v>10.8</v>
          </cell>
          <cell r="J2583">
            <v>0</v>
          </cell>
          <cell r="K2583">
            <v>0</v>
          </cell>
          <cell r="L2583">
            <v>0</v>
          </cell>
          <cell r="M2583" t="str">
            <v>LF</v>
          </cell>
          <cell r="N2583">
            <v>9.0531588785046722E-3</v>
          </cell>
          <cell r="O2583">
            <v>8.4</v>
          </cell>
        </row>
        <row r="2584">
          <cell r="A2584" t="str">
            <v>RECORD</v>
          </cell>
          <cell r="B2584" t="str">
            <v>LKDB-612</v>
          </cell>
          <cell r="C2584">
            <v>2972</v>
          </cell>
          <cell r="D2584" t="str">
            <v>Kettlebell 10Kg</v>
          </cell>
          <cell r="E2584" t="str">
            <v>Rubber Kettlebell Steel Handle</v>
          </cell>
          <cell r="F2584" t="str">
            <v xml:space="preserve">    10KG</v>
          </cell>
          <cell r="H2584" t="str">
            <v>PIECE</v>
          </cell>
          <cell r="I2584">
            <v>13.5</v>
          </cell>
          <cell r="J2584">
            <v>0</v>
          </cell>
          <cell r="K2584">
            <v>0</v>
          </cell>
          <cell r="L2584">
            <v>0</v>
          </cell>
          <cell r="M2584" t="str">
            <v>LF</v>
          </cell>
          <cell r="N2584">
            <v>9.8249633251833758E-3</v>
          </cell>
          <cell r="O2584">
            <v>10.5</v>
          </cell>
        </row>
        <row r="2585">
          <cell r="A2585" t="str">
            <v>RECORD</v>
          </cell>
          <cell r="B2585" t="str">
            <v>LKDB-612</v>
          </cell>
          <cell r="C2585">
            <v>2973</v>
          </cell>
          <cell r="D2585" t="str">
            <v>Kettlebell 12Kg</v>
          </cell>
          <cell r="E2585" t="str">
            <v>Rubber Kettlebell Steel Handle</v>
          </cell>
          <cell r="F2585" t="str">
            <v xml:space="preserve">    12KG</v>
          </cell>
          <cell r="H2585" t="str">
            <v>PIECE</v>
          </cell>
          <cell r="I2585">
            <v>16.2</v>
          </cell>
          <cell r="J2585">
            <v>0</v>
          </cell>
          <cell r="K2585">
            <v>0</v>
          </cell>
          <cell r="L2585">
            <v>0</v>
          </cell>
          <cell r="M2585" t="str">
            <v>LF</v>
          </cell>
          <cell r="N2585">
            <v>1.178995599022005E-2</v>
          </cell>
          <cell r="O2585">
            <v>12.6</v>
          </cell>
        </row>
        <row r="2586">
          <cell r="A2586" t="str">
            <v>RECORD</v>
          </cell>
          <cell r="B2586" t="str">
            <v>LKDB-612</v>
          </cell>
          <cell r="C2586">
            <v>2974</v>
          </cell>
          <cell r="D2586" t="str">
            <v>Kettlebell 16Kg</v>
          </cell>
          <cell r="E2586" t="str">
            <v>Rubber Kettlebell Steel Handle</v>
          </cell>
          <cell r="F2586" t="str">
            <v xml:space="preserve">    16KG</v>
          </cell>
          <cell r="H2586" t="str">
            <v>PIECE</v>
          </cell>
          <cell r="I2586">
            <v>21.6</v>
          </cell>
          <cell r="J2586">
            <v>0</v>
          </cell>
          <cell r="K2586">
            <v>0</v>
          </cell>
          <cell r="L2586">
            <v>0</v>
          </cell>
          <cell r="M2586" t="str">
            <v>LF</v>
          </cell>
          <cell r="N2586">
            <v>1.5719941320293401E-2</v>
          </cell>
          <cell r="O2586">
            <v>16.7</v>
          </cell>
        </row>
        <row r="2587">
          <cell r="A2587" t="str">
            <v>RECORD</v>
          </cell>
          <cell r="B2587" t="str">
            <v>LKDB-612</v>
          </cell>
          <cell r="C2587">
            <v>2975</v>
          </cell>
          <cell r="D2587" t="str">
            <v>Kettlebell 20Kg</v>
          </cell>
          <cell r="E2587" t="str">
            <v>Rubber Kettlebell Steel Handle</v>
          </cell>
          <cell r="F2587" t="str">
            <v xml:space="preserve">    20KG</v>
          </cell>
          <cell r="H2587" t="str">
            <v>PIECE</v>
          </cell>
          <cell r="I2587">
            <v>27</v>
          </cell>
          <cell r="J2587">
            <v>0</v>
          </cell>
          <cell r="K2587">
            <v>0</v>
          </cell>
          <cell r="L2587">
            <v>0</v>
          </cell>
          <cell r="M2587" t="str">
            <v>LF</v>
          </cell>
          <cell r="N2587">
            <v>1.770026530612245E-2</v>
          </cell>
          <cell r="O2587">
            <v>20.7</v>
          </cell>
        </row>
        <row r="2588">
          <cell r="A2588" t="str">
            <v>RECORD</v>
          </cell>
          <cell r="B2588" t="str">
            <v>LKDB-612</v>
          </cell>
          <cell r="C2588">
            <v>2976</v>
          </cell>
          <cell r="D2588" t="str">
            <v>Kettlebell 24Kg</v>
          </cell>
          <cell r="E2588" t="str">
            <v>Rubber Kettlebell Steel Handle</v>
          </cell>
          <cell r="F2588" t="str">
            <v xml:space="preserve">    24KG</v>
          </cell>
          <cell r="H2588" t="str">
            <v>PIECE</v>
          </cell>
          <cell r="I2588">
            <v>32.4</v>
          </cell>
          <cell r="J2588">
            <v>0</v>
          </cell>
          <cell r="K2588">
            <v>0</v>
          </cell>
          <cell r="L2588">
            <v>0</v>
          </cell>
          <cell r="M2588" t="str">
            <v>LF</v>
          </cell>
          <cell r="N2588">
            <v>2.1240318367346939E-2</v>
          </cell>
          <cell r="O2588">
            <v>24.9</v>
          </cell>
        </row>
        <row r="2589">
          <cell r="A2589" t="str">
            <v>RECORD</v>
          </cell>
          <cell r="B2589" t="str">
            <v>LKDB-612</v>
          </cell>
          <cell r="C2589">
            <v>3529</v>
          </cell>
          <cell r="D2589" t="str">
            <v>KETTLEBELL 28KG</v>
          </cell>
          <cell r="E2589" t="str">
            <v>KETTLEBELL 28KG</v>
          </cell>
          <cell r="F2589" t="str">
            <v>MATERIAL:CASTIRONCORE,RUBBERCOVERANDSTEELCHROMEDHANDLE</v>
          </cell>
          <cell r="H2589" t="str">
            <v>PIECE</v>
          </cell>
          <cell r="I2589">
            <v>37.799999999999997</v>
          </cell>
          <cell r="J2589">
            <v>0</v>
          </cell>
          <cell r="K2589">
            <v>0</v>
          </cell>
          <cell r="L2589">
            <v>0</v>
          </cell>
          <cell r="M2589" t="str">
            <v>LF</v>
          </cell>
          <cell r="N2589">
            <v>2.0895323076923076E-2</v>
          </cell>
          <cell r="O2589">
            <v>29.076923076923077</v>
          </cell>
        </row>
        <row r="2590">
          <cell r="A2590" t="str">
            <v>RECORD</v>
          </cell>
          <cell r="B2590" t="str">
            <v>LKDB-612</v>
          </cell>
          <cell r="C2590">
            <v>3530</v>
          </cell>
          <cell r="D2590" t="str">
            <v>KETTLEBELL 32KG</v>
          </cell>
          <cell r="E2590" t="str">
            <v>KETTLEBELL 32KG</v>
          </cell>
          <cell r="F2590" t="str">
            <v>MATERIAL:CASTIRONCORE,RUBBERCOVERANDSTEELCHROMEDHANDLE</v>
          </cell>
          <cell r="H2590" t="str">
            <v>PIECE</v>
          </cell>
          <cell r="I2590">
            <v>43.2</v>
          </cell>
          <cell r="J2590">
            <v>0</v>
          </cell>
          <cell r="K2590">
            <v>0</v>
          </cell>
          <cell r="L2590">
            <v>0</v>
          </cell>
          <cell r="M2590" t="str">
            <v>LF</v>
          </cell>
          <cell r="N2590">
            <v>2.3880369230769232E-2</v>
          </cell>
          <cell r="O2590">
            <v>33.230769230769234</v>
          </cell>
        </row>
        <row r="2591">
          <cell r="A2591" t="str">
            <v>RECORD</v>
          </cell>
          <cell r="B2591" t="str">
            <v>LKDB-612</v>
          </cell>
          <cell r="C2591">
            <v>3531</v>
          </cell>
          <cell r="D2591" t="str">
            <v>KETTLEBELL 36KG</v>
          </cell>
          <cell r="E2591" t="str">
            <v>KETTLEBELL 36KG</v>
          </cell>
          <cell r="F2591" t="str">
            <v>MATERIAL:CASTIRONCORE,RUBBERCOVERANDSTEELCHROMEDHANDLE</v>
          </cell>
          <cell r="H2591" t="str">
            <v>PIECE</v>
          </cell>
          <cell r="I2591">
            <v>48.6</v>
          </cell>
          <cell r="J2591">
            <v>0</v>
          </cell>
          <cell r="K2591">
            <v>0</v>
          </cell>
          <cell r="L2591">
            <v>0</v>
          </cell>
          <cell r="M2591" t="str">
            <v>LF</v>
          </cell>
          <cell r="N2591">
            <v>2.7244800000000003E-2</v>
          </cell>
          <cell r="O2591">
            <v>37.411764705882355</v>
          </cell>
        </row>
        <row r="2592">
          <cell r="A2592" t="str">
            <v>RECORD</v>
          </cell>
          <cell r="B2592" t="str">
            <v>LKDB-612</v>
          </cell>
          <cell r="C2592">
            <v>3532</v>
          </cell>
          <cell r="D2592" t="str">
            <v>KETTLEBELL 40KG</v>
          </cell>
          <cell r="E2592" t="str">
            <v>KETTLEBELL 40KG</v>
          </cell>
          <cell r="F2592" t="str">
            <v>MATERIAL:CASTIRONCORE,RUBBERCOVERANDSTEELCHROMEDHANDLE</v>
          </cell>
          <cell r="H2592" t="str">
            <v>PIECE</v>
          </cell>
          <cell r="I2592">
            <v>54</v>
          </cell>
          <cell r="J2592">
            <v>0</v>
          </cell>
          <cell r="K2592">
            <v>0</v>
          </cell>
          <cell r="L2592">
            <v>0</v>
          </cell>
          <cell r="M2592" t="str">
            <v>LF</v>
          </cell>
          <cell r="N2592">
            <v>3.0272000000000004E-2</v>
          </cell>
          <cell r="O2592">
            <v>41.6</v>
          </cell>
        </row>
        <row r="2593">
          <cell r="A2593" t="str">
            <v>RECORD</v>
          </cell>
          <cell r="B2593" t="str">
            <v>LKDB-612</v>
          </cell>
          <cell r="C2593">
            <v>3533</v>
          </cell>
          <cell r="D2593" t="str">
            <v>KETTLEBELL 44KG</v>
          </cell>
          <cell r="E2593" t="str">
            <v>KETTLEBELL 44KG</v>
          </cell>
          <cell r="F2593" t="str">
            <v>MATERIAL:CASTIRONCORE,RUBBERCOVERANDSTEELCHROMEDHANDLE</v>
          </cell>
          <cell r="H2593" t="str">
            <v>PIECE</v>
          </cell>
          <cell r="I2593">
            <v>59.4</v>
          </cell>
          <cell r="J2593">
            <v>0</v>
          </cell>
          <cell r="K2593">
            <v>0</v>
          </cell>
          <cell r="L2593">
            <v>0</v>
          </cell>
          <cell r="M2593" t="str">
            <v>LF</v>
          </cell>
          <cell r="N2593">
            <v>3.3299200000000001E-2</v>
          </cell>
          <cell r="O2593">
            <v>45.725490196078432</v>
          </cell>
        </row>
        <row r="2594">
          <cell r="A2594" t="str">
            <v>RECORD</v>
          </cell>
          <cell r="B2594" t="str">
            <v>LKDB-612</v>
          </cell>
          <cell r="C2594">
            <v>3534</v>
          </cell>
          <cell r="D2594" t="str">
            <v>KETTLEBELL 48KG</v>
          </cell>
          <cell r="E2594" t="str">
            <v>KETTLEBELL 48KG</v>
          </cell>
          <cell r="F2594" t="str">
            <v>MATERIAL:CASTIRONCORE,RUBBERCOVERANDSTEELCHROMEDHANDLE</v>
          </cell>
          <cell r="H2594" t="str">
            <v>PIECE</v>
          </cell>
          <cell r="I2594">
            <v>64.8</v>
          </cell>
          <cell r="J2594">
            <v>0</v>
          </cell>
          <cell r="K2594">
            <v>0</v>
          </cell>
          <cell r="L2594">
            <v>0</v>
          </cell>
          <cell r="M2594" t="str">
            <v>LF</v>
          </cell>
          <cell r="N2594">
            <v>3.6326400000000002E-2</v>
          </cell>
          <cell r="O2594">
            <v>49.882352941176478</v>
          </cell>
        </row>
        <row r="2595">
          <cell r="A2595" t="str">
            <v>RECORD</v>
          </cell>
          <cell r="B2595" t="str">
            <v>LKDB-615</v>
          </cell>
          <cell r="C2595">
            <v>3393</v>
          </cell>
          <cell r="D2595" t="str">
            <v>Kettlebell Couleur 8Kg</v>
          </cell>
          <cell r="E2595" t="str">
            <v>Colored Kettlebell</v>
          </cell>
          <cell r="F2595" t="str">
            <v>8Kgs</v>
          </cell>
          <cell r="H2595" t="str">
            <v>PIECE</v>
          </cell>
          <cell r="I2595">
            <v>13.1</v>
          </cell>
          <cell r="J2595">
            <v>0</v>
          </cell>
          <cell r="K2595">
            <v>0</v>
          </cell>
          <cell r="L2595">
            <v>0</v>
          </cell>
          <cell r="M2595" t="str">
            <v>LF</v>
          </cell>
          <cell r="N2595">
            <v>0</v>
          </cell>
          <cell r="O2595">
            <v>0</v>
          </cell>
        </row>
        <row r="2596">
          <cell r="A2596" t="str">
            <v>RECORD</v>
          </cell>
          <cell r="B2596" t="str">
            <v>LKDB-615</v>
          </cell>
          <cell r="C2596">
            <v>3394</v>
          </cell>
          <cell r="D2596" t="str">
            <v>Kettlebell Couleur 10Kg</v>
          </cell>
          <cell r="E2596" t="str">
            <v>Colored Kettlebell</v>
          </cell>
          <cell r="F2596" t="str">
            <v>10Kgs</v>
          </cell>
          <cell r="H2596" t="str">
            <v>PIECE</v>
          </cell>
          <cell r="I2596">
            <v>13.1</v>
          </cell>
          <cell r="J2596">
            <v>0</v>
          </cell>
          <cell r="K2596">
            <v>0</v>
          </cell>
          <cell r="L2596">
            <v>0</v>
          </cell>
          <cell r="M2596" t="str">
            <v>LF</v>
          </cell>
          <cell r="N2596">
            <v>0</v>
          </cell>
          <cell r="O2596">
            <v>0</v>
          </cell>
        </row>
        <row r="2597">
          <cell r="A2597" t="str">
            <v>RECORD</v>
          </cell>
          <cell r="B2597" t="str">
            <v>LKDB-615</v>
          </cell>
          <cell r="C2597">
            <v>3395</v>
          </cell>
          <cell r="D2597" t="str">
            <v>Kettlebell Couleur 12Kg</v>
          </cell>
          <cell r="E2597" t="str">
            <v>Colored Kettlebell</v>
          </cell>
          <cell r="F2597" t="str">
            <v>12Kgs</v>
          </cell>
          <cell r="H2597" t="str">
            <v>PIECE</v>
          </cell>
          <cell r="I2597">
            <v>15.74</v>
          </cell>
          <cell r="J2597">
            <v>0</v>
          </cell>
          <cell r="K2597">
            <v>0</v>
          </cell>
          <cell r="L2597">
            <v>0</v>
          </cell>
          <cell r="M2597" t="str">
            <v>LF</v>
          </cell>
          <cell r="N2597">
            <v>0</v>
          </cell>
          <cell r="O2597">
            <v>0</v>
          </cell>
        </row>
        <row r="2598">
          <cell r="A2598" t="str">
            <v>RECORD</v>
          </cell>
          <cell r="B2598" t="str">
            <v>LKDB-615</v>
          </cell>
          <cell r="C2598">
            <v>3648</v>
          </cell>
          <cell r="D2598" t="str">
            <v>Kettlebell Couleur 14Kg</v>
          </cell>
          <cell r="E2598" t="str">
            <v>Colored Kettlebell</v>
          </cell>
          <cell r="F2598" t="str">
            <v>14Kgs</v>
          </cell>
          <cell r="H2598" t="str">
            <v>PIECE</v>
          </cell>
          <cell r="I2598">
            <v>18.36</v>
          </cell>
          <cell r="J2598">
            <v>0</v>
          </cell>
          <cell r="K2598">
            <v>0</v>
          </cell>
          <cell r="L2598">
            <v>0</v>
          </cell>
          <cell r="M2598" t="str">
            <v>LF</v>
          </cell>
          <cell r="N2598">
            <v>0</v>
          </cell>
          <cell r="O2598">
            <v>0</v>
          </cell>
        </row>
        <row r="2599">
          <cell r="A2599" t="str">
            <v>RECORD</v>
          </cell>
          <cell r="B2599" t="str">
            <v>LKDB-615</v>
          </cell>
          <cell r="C2599">
            <v>3649</v>
          </cell>
          <cell r="D2599" t="str">
            <v>Kettlebell Couleur 16Kg</v>
          </cell>
          <cell r="E2599" t="str">
            <v>Colored Kettlebell</v>
          </cell>
          <cell r="F2599" t="str">
            <v>16Kgs</v>
          </cell>
          <cell r="H2599" t="str">
            <v>PIECE</v>
          </cell>
          <cell r="I2599">
            <v>20.98</v>
          </cell>
          <cell r="J2599">
            <v>0</v>
          </cell>
          <cell r="K2599">
            <v>0</v>
          </cell>
          <cell r="L2599">
            <v>0</v>
          </cell>
          <cell r="M2599" t="str">
            <v>LF</v>
          </cell>
          <cell r="N2599">
            <v>0</v>
          </cell>
          <cell r="O2599">
            <v>0</v>
          </cell>
        </row>
        <row r="2600">
          <cell r="A2600" t="str">
            <v>RECORD</v>
          </cell>
          <cell r="B2600" t="str">
            <v>LKDB-615</v>
          </cell>
          <cell r="C2600">
            <v>3650</v>
          </cell>
          <cell r="D2600" t="str">
            <v>Kettlebell Couleur 18Kg</v>
          </cell>
          <cell r="E2600" t="str">
            <v>Colored Kettlebell</v>
          </cell>
          <cell r="F2600" t="str">
            <v>18Kgs</v>
          </cell>
          <cell r="H2600" t="str">
            <v>PIECE</v>
          </cell>
          <cell r="I2600">
            <v>23.6</v>
          </cell>
          <cell r="J2600">
            <v>0</v>
          </cell>
          <cell r="K2600">
            <v>0</v>
          </cell>
          <cell r="L2600">
            <v>0</v>
          </cell>
          <cell r="M2600" t="str">
            <v>LF</v>
          </cell>
          <cell r="N2600">
            <v>0</v>
          </cell>
          <cell r="O2600">
            <v>0</v>
          </cell>
        </row>
        <row r="2601">
          <cell r="A2601" t="str">
            <v>RECORD</v>
          </cell>
          <cell r="B2601" t="str">
            <v>LKDB-615</v>
          </cell>
          <cell r="C2601">
            <v>3651</v>
          </cell>
          <cell r="D2601" t="str">
            <v>Kettlebell Couleur 20Kg</v>
          </cell>
          <cell r="E2601" t="str">
            <v>Colored Kettlebell</v>
          </cell>
          <cell r="F2601" t="str">
            <v>20Kgs</v>
          </cell>
          <cell r="H2601" t="str">
            <v>PIECE</v>
          </cell>
          <cell r="I2601">
            <v>26.23</v>
          </cell>
          <cell r="J2601">
            <v>0</v>
          </cell>
          <cell r="K2601">
            <v>0</v>
          </cell>
          <cell r="L2601">
            <v>0</v>
          </cell>
          <cell r="M2601" t="str">
            <v>LF</v>
          </cell>
          <cell r="N2601">
            <v>0</v>
          </cell>
          <cell r="O2601">
            <v>0</v>
          </cell>
        </row>
        <row r="2602">
          <cell r="A2602" t="str">
            <v>RECORD</v>
          </cell>
          <cell r="B2602" t="str">
            <v>LKDB-615</v>
          </cell>
          <cell r="C2602">
            <v>3652</v>
          </cell>
          <cell r="D2602" t="str">
            <v>Kettlebell Couleur 22Kg</v>
          </cell>
          <cell r="E2602" t="str">
            <v>Colored Kettlebell</v>
          </cell>
          <cell r="F2602" t="str">
            <v>22Kgs</v>
          </cell>
          <cell r="H2602" t="str">
            <v>PIECE</v>
          </cell>
          <cell r="I2602">
            <v>28.85</v>
          </cell>
          <cell r="J2602">
            <v>0</v>
          </cell>
          <cell r="K2602">
            <v>0</v>
          </cell>
          <cell r="L2602">
            <v>0</v>
          </cell>
          <cell r="M2602" t="str">
            <v>LF</v>
          </cell>
          <cell r="N2602">
            <v>0</v>
          </cell>
          <cell r="O2602">
            <v>0</v>
          </cell>
        </row>
        <row r="2603">
          <cell r="A2603" t="str">
            <v>RECORD</v>
          </cell>
          <cell r="B2603" t="str">
            <v>LKDB-615</v>
          </cell>
          <cell r="C2603">
            <v>3653</v>
          </cell>
          <cell r="D2603" t="str">
            <v>Kettlebell Couleur 24Kg</v>
          </cell>
          <cell r="E2603" t="str">
            <v>Colored Kettlebell</v>
          </cell>
          <cell r="F2603" t="str">
            <v>24Kgs</v>
          </cell>
          <cell r="H2603" t="str">
            <v>PIECE</v>
          </cell>
          <cell r="I2603">
            <v>31.48</v>
          </cell>
          <cell r="J2603">
            <v>0</v>
          </cell>
          <cell r="K2603">
            <v>0</v>
          </cell>
          <cell r="L2603">
            <v>0</v>
          </cell>
          <cell r="M2603" t="str">
            <v>LF</v>
          </cell>
          <cell r="N2603">
            <v>0</v>
          </cell>
          <cell r="O2603">
            <v>0</v>
          </cell>
        </row>
        <row r="2604">
          <cell r="A2604" t="str">
            <v>RECORD</v>
          </cell>
          <cell r="B2604" t="str">
            <v>LKDB-615</v>
          </cell>
          <cell r="C2604">
            <v>3654</v>
          </cell>
          <cell r="D2604" t="str">
            <v>Kettlebell Couleur 26Kg</v>
          </cell>
          <cell r="E2604" t="str">
            <v>Colored Kettlebell</v>
          </cell>
          <cell r="F2604" t="str">
            <v>26Kgs</v>
          </cell>
          <cell r="H2604" t="str">
            <v>PIECE</v>
          </cell>
          <cell r="I2604">
            <v>34.1</v>
          </cell>
          <cell r="J2604">
            <v>0</v>
          </cell>
          <cell r="K2604">
            <v>0</v>
          </cell>
          <cell r="L2604">
            <v>0</v>
          </cell>
          <cell r="M2604" t="str">
            <v>LF</v>
          </cell>
          <cell r="N2604">
            <v>0</v>
          </cell>
          <cell r="O2604">
            <v>0</v>
          </cell>
        </row>
        <row r="2605">
          <cell r="A2605" t="str">
            <v>RECORD</v>
          </cell>
          <cell r="B2605" t="str">
            <v>LKDB-615</v>
          </cell>
          <cell r="C2605">
            <v>3655</v>
          </cell>
          <cell r="D2605" t="str">
            <v>Kettlebell Couleur 28Kg</v>
          </cell>
          <cell r="E2605" t="str">
            <v>Colored Kettlebell</v>
          </cell>
          <cell r="F2605" t="str">
            <v>28Kgs</v>
          </cell>
          <cell r="H2605" t="str">
            <v>PIECE</v>
          </cell>
          <cell r="I2605">
            <v>36.72</v>
          </cell>
          <cell r="J2605">
            <v>0</v>
          </cell>
          <cell r="K2605">
            <v>0</v>
          </cell>
          <cell r="L2605">
            <v>0</v>
          </cell>
          <cell r="M2605" t="str">
            <v>LF</v>
          </cell>
          <cell r="N2605">
            <v>0</v>
          </cell>
          <cell r="O2605">
            <v>0</v>
          </cell>
        </row>
        <row r="2606">
          <cell r="A2606" t="str">
            <v>RECORD</v>
          </cell>
          <cell r="B2606" t="str">
            <v>LKDB-615</v>
          </cell>
          <cell r="C2606">
            <v>3656</v>
          </cell>
          <cell r="D2606" t="str">
            <v>Kettlebell Couleur 32Kg</v>
          </cell>
          <cell r="E2606" t="str">
            <v>Colored Kettlebell</v>
          </cell>
          <cell r="F2606" t="str">
            <v>32Kgs</v>
          </cell>
          <cell r="H2606" t="str">
            <v>PIECE</v>
          </cell>
          <cell r="I2606">
            <v>41.97</v>
          </cell>
          <cell r="J2606">
            <v>0</v>
          </cell>
          <cell r="K2606">
            <v>0</v>
          </cell>
          <cell r="L2606">
            <v>0</v>
          </cell>
          <cell r="M2606" t="str">
            <v>LF</v>
          </cell>
          <cell r="N2606">
            <v>0</v>
          </cell>
          <cell r="O2606">
            <v>0</v>
          </cell>
        </row>
        <row r="2607">
          <cell r="A2607" t="str">
            <v>RECORD</v>
          </cell>
          <cell r="B2607" t="str">
            <v>LKDB-615</v>
          </cell>
          <cell r="C2607">
            <v>3657</v>
          </cell>
          <cell r="D2607" t="str">
            <v>Kettlebell Couleur 36Kg</v>
          </cell>
          <cell r="E2607" t="str">
            <v>Colored Kettlebell</v>
          </cell>
          <cell r="F2607" t="str">
            <v>36Kgs</v>
          </cell>
          <cell r="H2607" t="str">
            <v>PIECE</v>
          </cell>
          <cell r="I2607">
            <v>47.2</v>
          </cell>
          <cell r="J2607">
            <v>0</v>
          </cell>
          <cell r="K2607">
            <v>0</v>
          </cell>
          <cell r="L2607">
            <v>0</v>
          </cell>
          <cell r="M2607" t="str">
            <v>LF</v>
          </cell>
          <cell r="N2607">
            <v>0</v>
          </cell>
          <cell r="O2607">
            <v>0</v>
          </cell>
        </row>
        <row r="2608">
          <cell r="A2608" t="str">
            <v>RECORD</v>
          </cell>
          <cell r="B2608" t="str">
            <v>LKDB-615</v>
          </cell>
          <cell r="C2608">
            <v>3658</v>
          </cell>
          <cell r="D2608" t="str">
            <v>Kettlebell Couleur 40Kg</v>
          </cell>
          <cell r="E2608" t="str">
            <v>Colored Kettlebell</v>
          </cell>
          <cell r="F2608" t="str">
            <v>40Kgs</v>
          </cell>
          <cell r="H2608" t="str">
            <v>PIECE</v>
          </cell>
          <cell r="I2608">
            <v>52.46</v>
          </cell>
          <cell r="J2608">
            <v>0</v>
          </cell>
          <cell r="K2608">
            <v>0</v>
          </cell>
          <cell r="L2608">
            <v>0</v>
          </cell>
          <cell r="M2608" t="str">
            <v>LF</v>
          </cell>
          <cell r="N2608">
            <v>0</v>
          </cell>
          <cell r="O2608">
            <v>0</v>
          </cell>
        </row>
        <row r="2609">
          <cell r="A2609" t="str">
            <v>RECORD</v>
          </cell>
          <cell r="B2609" t="str">
            <v>LKDB-615</v>
          </cell>
          <cell r="C2609">
            <v>3659</v>
          </cell>
          <cell r="D2609" t="str">
            <v>Kettlebell Couleur 44Kg</v>
          </cell>
          <cell r="E2609" t="str">
            <v>Colored Kettlebell</v>
          </cell>
          <cell r="F2609" t="str">
            <v>44Kgs</v>
          </cell>
          <cell r="H2609" t="str">
            <v>PIECE</v>
          </cell>
          <cell r="I2609">
            <v>57.7</v>
          </cell>
          <cell r="J2609">
            <v>0</v>
          </cell>
          <cell r="K2609">
            <v>0</v>
          </cell>
          <cell r="L2609">
            <v>0</v>
          </cell>
          <cell r="M2609" t="str">
            <v>LF</v>
          </cell>
          <cell r="N2609">
            <v>0</v>
          </cell>
          <cell r="O2609">
            <v>0</v>
          </cell>
        </row>
        <row r="2610">
          <cell r="A2610" t="str">
            <v>RECORD</v>
          </cell>
          <cell r="B2610" t="str">
            <v>LKDB-615</v>
          </cell>
          <cell r="C2610">
            <v>3660</v>
          </cell>
          <cell r="D2610" t="str">
            <v>Kettlebell Couleur 48Kg</v>
          </cell>
          <cell r="E2610" t="str">
            <v>Colored Kettlebell</v>
          </cell>
          <cell r="F2610" t="str">
            <v>48Kgs</v>
          </cell>
          <cell r="H2610" t="str">
            <v>PIECE</v>
          </cell>
          <cell r="I2610">
            <v>62.95</v>
          </cell>
          <cell r="J2610">
            <v>0</v>
          </cell>
          <cell r="K2610">
            <v>0</v>
          </cell>
          <cell r="L2610">
            <v>0</v>
          </cell>
          <cell r="M2610" t="str">
            <v>LF</v>
          </cell>
          <cell r="N2610">
            <v>0</v>
          </cell>
          <cell r="O2610">
            <v>0</v>
          </cell>
        </row>
        <row r="2611">
          <cell r="A2611" t="str">
            <v>RECORD</v>
          </cell>
          <cell r="B2611" t="str">
            <v>LDBS-302</v>
          </cell>
          <cell r="C2611">
            <v>2312</v>
          </cell>
          <cell r="D2611" t="str">
            <v>KIT PUMP COULEUR 20KG</v>
          </cell>
          <cell r="E2611" t="str">
            <v>PUMP SET COLOR 20KG</v>
          </cell>
          <cell r="F2611" t="str">
            <v>1.25X2PCS2.5X2PCS5X2PCS</v>
          </cell>
          <cell r="H2611" t="str">
            <v>Set</v>
          </cell>
          <cell r="I2611">
            <v>27.5</v>
          </cell>
          <cell r="J2611">
            <v>0</v>
          </cell>
          <cell r="K2611">
            <v>0</v>
          </cell>
          <cell r="L2611">
            <v>0</v>
          </cell>
          <cell r="M2611" t="str">
            <v>LF</v>
          </cell>
          <cell r="N2611">
            <v>1.7345796666666666E-2</v>
          </cell>
          <cell r="O2611">
            <v>21.26</v>
          </cell>
        </row>
        <row r="2612">
          <cell r="A2612" t="str">
            <v>RECORD</v>
          </cell>
          <cell r="B2612" t="str">
            <v>LDBS-302</v>
          </cell>
          <cell r="C2612">
            <v>3537</v>
          </cell>
          <cell r="D2612" t="str">
            <v>KIT PUMP NOIR 20KG</v>
          </cell>
          <cell r="E2612" t="str">
            <v>PUMP SET BLACK 20KG</v>
          </cell>
          <cell r="F2612" t="str">
            <v>1.25X2PCS2.5X2PCS5X2PCS</v>
          </cell>
          <cell r="H2612" t="str">
            <v>Set</v>
          </cell>
          <cell r="I2612">
            <v>25.3</v>
          </cell>
          <cell r="J2612">
            <v>0</v>
          </cell>
          <cell r="K2612">
            <v>0</v>
          </cell>
          <cell r="L2612">
            <v>0</v>
          </cell>
          <cell r="M2612" t="str">
            <v>LF</v>
          </cell>
          <cell r="N2612">
            <v>1.7345796666666666E-2</v>
          </cell>
          <cell r="O2612">
            <v>21.26</v>
          </cell>
        </row>
        <row r="2613">
          <cell r="A2613" t="str">
            <v>RECORD</v>
          </cell>
          <cell r="B2613" t="str">
            <v>LDBS-302</v>
          </cell>
          <cell r="C2613">
            <v>2903</v>
          </cell>
          <cell r="D2613" t="str">
            <v>KIT PUMP COULEUR 8,5KG</v>
          </cell>
          <cell r="E2613" t="str">
            <v>PUMP SET COLOR 8,5KG</v>
          </cell>
          <cell r="F2613" t="str">
            <v>1.25X2PCS2.5X2PCS</v>
          </cell>
          <cell r="H2613" t="str">
            <v>Set</v>
          </cell>
          <cell r="I2613">
            <v>14.5</v>
          </cell>
          <cell r="J2613">
            <v>0</v>
          </cell>
          <cell r="K2613">
            <v>0</v>
          </cell>
          <cell r="L2613">
            <v>0</v>
          </cell>
          <cell r="M2613" t="str">
            <v>LF</v>
          </cell>
          <cell r="N2613">
            <v>1.0864015714285713E-2</v>
          </cell>
          <cell r="O2613">
            <v>10.442857142857143</v>
          </cell>
        </row>
        <row r="2614">
          <cell r="A2614" t="str">
            <v>RECORD</v>
          </cell>
          <cell r="B2614" t="str">
            <v>GT-03</v>
          </cell>
          <cell r="C2614">
            <v>1978</v>
          </cell>
          <cell r="D2614" t="str">
            <v>Manta Ray</v>
          </cell>
          <cell r="E2614" t="str">
            <v>Neck Support</v>
          </cell>
          <cell r="F2614" t="str">
            <v>MATERIAL:TPR</v>
          </cell>
          <cell r="H2614" t="str">
            <v>PIECE</v>
          </cell>
          <cell r="I2614">
            <v>3.52</v>
          </cell>
          <cell r="J2614">
            <v>0</v>
          </cell>
          <cell r="K2614">
            <v>0</v>
          </cell>
          <cell r="L2614">
            <v>0</v>
          </cell>
          <cell r="M2614" t="str">
            <v>LF</v>
          </cell>
          <cell r="N2614">
            <v>2E-3</v>
          </cell>
          <cell r="O2614">
            <v>0.3</v>
          </cell>
        </row>
        <row r="2615">
          <cell r="A2615" t="str">
            <v>RECORD</v>
          </cell>
          <cell r="B2615" t="str">
            <v>LPG-2019</v>
          </cell>
          <cell r="C2615" t="str">
            <v/>
          </cell>
          <cell r="D2615" t="str">
            <v>Masque Simulation Altitude</v>
          </cell>
          <cell r="E2615" t="str">
            <v>Training Mask</v>
          </cell>
          <cell r="F2615" t="str">
            <v>MATERIAL:SILICA GEL+SPR+PP+NYLON</v>
          </cell>
          <cell r="H2615" t="str">
            <v>PIECE</v>
          </cell>
          <cell r="I2615">
            <v>3.72</v>
          </cell>
          <cell r="J2615">
            <v>0</v>
          </cell>
          <cell r="K2615">
            <v>0</v>
          </cell>
          <cell r="L2615">
            <v>0</v>
          </cell>
          <cell r="M2615" t="str">
            <v>LF</v>
          </cell>
          <cell r="N2615">
            <v>0</v>
          </cell>
          <cell r="O2615">
            <v>0</v>
          </cell>
        </row>
        <row r="2616">
          <cell r="A2616" t="str">
            <v>RECORD</v>
          </cell>
          <cell r="B2616" t="str">
            <v>LMB-8005</v>
          </cell>
          <cell r="C2616">
            <v>1639</v>
          </cell>
          <cell r="D2616" t="str">
            <v>Medecine Ball 1Kg</v>
          </cell>
          <cell r="E2616" t="str">
            <v>Medecine Ball</v>
          </cell>
          <cell r="F2616" t="str">
            <v>1kg</v>
          </cell>
          <cell r="H2616" t="str">
            <v>PIECE</v>
          </cell>
          <cell r="I2616">
            <v>7.25</v>
          </cell>
          <cell r="J2616">
            <v>0</v>
          </cell>
          <cell r="K2616">
            <v>0</v>
          </cell>
          <cell r="L2616">
            <v>0</v>
          </cell>
          <cell r="M2616" t="str">
            <v>LF</v>
          </cell>
          <cell r="N2616">
            <v>8.3999999999999995E-3</v>
          </cell>
          <cell r="O2616">
            <v>1.5</v>
          </cell>
        </row>
        <row r="2617">
          <cell r="A2617" t="str">
            <v>RECORD</v>
          </cell>
          <cell r="B2617" t="str">
            <v>LMB-8005</v>
          </cell>
          <cell r="C2617">
            <v>1640</v>
          </cell>
          <cell r="D2617" t="str">
            <v>Medecine Ball 2Kg</v>
          </cell>
          <cell r="E2617" t="str">
            <v>Medecine Ball</v>
          </cell>
          <cell r="F2617" t="str">
            <v>2Kgs</v>
          </cell>
          <cell r="H2617" t="str">
            <v>PIECE</v>
          </cell>
          <cell r="I2617">
            <v>8.4700000000000006</v>
          </cell>
          <cell r="J2617">
            <v>0</v>
          </cell>
          <cell r="K2617">
            <v>0</v>
          </cell>
          <cell r="L2617">
            <v>0</v>
          </cell>
          <cell r="M2617" t="str">
            <v>LF</v>
          </cell>
          <cell r="N2617">
            <v>8.3999999999999995E-3</v>
          </cell>
          <cell r="O2617">
            <v>2.5</v>
          </cell>
        </row>
        <row r="2618">
          <cell r="A2618" t="str">
            <v>RECORD</v>
          </cell>
          <cell r="B2618" t="str">
            <v>LMB-8005</v>
          </cell>
          <cell r="C2618">
            <v>1641</v>
          </cell>
          <cell r="D2618" t="str">
            <v>Medecine Ball 3Kg</v>
          </cell>
          <cell r="E2618" t="str">
            <v>Medecine Ball</v>
          </cell>
          <cell r="F2618" t="str">
            <v>3Kgs</v>
          </cell>
          <cell r="H2618" t="str">
            <v>PIECE</v>
          </cell>
          <cell r="I2618">
            <v>9.9</v>
          </cell>
          <cell r="J2618">
            <v>0</v>
          </cell>
          <cell r="K2618">
            <v>0</v>
          </cell>
          <cell r="L2618">
            <v>0</v>
          </cell>
          <cell r="M2618" t="str">
            <v>LF</v>
          </cell>
          <cell r="N2618">
            <v>1.44E-2</v>
          </cell>
          <cell r="O2618">
            <v>3.5</v>
          </cell>
        </row>
        <row r="2619">
          <cell r="A2619" t="str">
            <v>RECORD</v>
          </cell>
          <cell r="B2619" t="str">
            <v>LMB-8005</v>
          </cell>
          <cell r="C2619">
            <v>1642</v>
          </cell>
          <cell r="D2619" t="str">
            <v>Medecine Ball 4Kg</v>
          </cell>
          <cell r="E2619" t="str">
            <v>Medecine Ball</v>
          </cell>
          <cell r="F2619" t="str">
            <v>4Kgs</v>
          </cell>
          <cell r="H2619" t="str">
            <v>PIECE</v>
          </cell>
          <cell r="I2619">
            <v>11.1</v>
          </cell>
          <cell r="J2619">
            <v>0</v>
          </cell>
          <cell r="K2619">
            <v>0</v>
          </cell>
          <cell r="L2619">
            <v>0</v>
          </cell>
          <cell r="M2619" t="str">
            <v>LF</v>
          </cell>
          <cell r="N2619">
            <v>1.44E-2</v>
          </cell>
          <cell r="O2619">
            <v>4.5</v>
          </cell>
        </row>
        <row r="2620">
          <cell r="A2620" t="str">
            <v>RECORD</v>
          </cell>
          <cell r="B2620" t="str">
            <v>LMB-8005</v>
          </cell>
          <cell r="C2620">
            <v>1643</v>
          </cell>
          <cell r="D2620" t="str">
            <v>Medecine Ball 5Kg</v>
          </cell>
          <cell r="E2620" t="str">
            <v>Medecine Ball</v>
          </cell>
          <cell r="F2620" t="str">
            <v>5Kgs</v>
          </cell>
          <cell r="H2620" t="str">
            <v>PIECE</v>
          </cell>
          <cell r="I2620">
            <v>12.3</v>
          </cell>
          <cell r="J2620">
            <v>0</v>
          </cell>
          <cell r="K2620">
            <v>0</v>
          </cell>
          <cell r="L2620">
            <v>0</v>
          </cell>
          <cell r="M2620" t="str">
            <v>LF</v>
          </cell>
          <cell r="N2620">
            <v>1.44E-2</v>
          </cell>
          <cell r="O2620">
            <v>5.5</v>
          </cell>
        </row>
        <row r="2621">
          <cell r="A2621" t="str">
            <v>RECORD</v>
          </cell>
          <cell r="B2621" t="str">
            <v>LCR-1102</v>
          </cell>
          <cell r="C2621">
            <v>3421</v>
          </cell>
          <cell r="D2621" t="str">
            <v>Multi Grip Chin Up Rack</v>
          </cell>
          <cell r="E2621" t="str">
            <v>Chin Up rack</v>
          </cell>
          <cell r="F2621" t="str">
            <v>MAIN TUBE SIZE:50*50*2MM, ASSEMBLE SIZE: 84*127*50CM</v>
          </cell>
          <cell r="H2621" t="str">
            <v>PAIRE</v>
          </cell>
          <cell r="I2621">
            <v>30.83</v>
          </cell>
          <cell r="J2621">
            <v>0</v>
          </cell>
          <cell r="K2621">
            <v>0</v>
          </cell>
          <cell r="L2621">
            <v>0</v>
          </cell>
          <cell r="M2621" t="str">
            <v>LF</v>
          </cell>
          <cell r="N2621">
            <v>9.0499999999999997E-2</v>
          </cell>
          <cell r="O2621">
            <v>14</v>
          </cell>
        </row>
        <row r="2622">
          <cell r="A2622" t="str">
            <v>RECORD</v>
          </cell>
          <cell r="B2622" t="str">
            <v>LHD-2011</v>
          </cell>
          <cell r="C2622">
            <v>0</v>
          </cell>
          <cell r="D2622" t="str">
            <v>Musclets</v>
          </cell>
          <cell r="E2622" t="str">
            <v>Hand Grip</v>
          </cell>
          <cell r="F2622">
            <v>0</v>
          </cell>
          <cell r="H2622" t="str">
            <v>PAIRE</v>
          </cell>
          <cell r="I2622">
            <v>1.06</v>
          </cell>
          <cell r="J2622">
            <v>0</v>
          </cell>
          <cell r="K2622">
            <v>0</v>
          </cell>
          <cell r="L2622">
            <v>0</v>
          </cell>
          <cell r="M2622" t="str">
            <v>LF</v>
          </cell>
          <cell r="N2622">
            <v>0</v>
          </cell>
          <cell r="O2622">
            <v>0</v>
          </cell>
        </row>
        <row r="2623">
          <cell r="A2623" t="str">
            <v>RECORD</v>
          </cell>
          <cell r="B2623" t="str">
            <v>LHD-2021</v>
          </cell>
          <cell r="C2623">
            <v>0</v>
          </cell>
          <cell r="D2623" t="str">
            <v>MUSCLETS HAND GRIP LIGHT</v>
          </cell>
          <cell r="E2623" t="str">
            <v>Adjustable hand grip</v>
          </cell>
          <cell r="F2623" t="str">
            <v>5-20kg adjustment</v>
          </cell>
          <cell r="H2623" t="str">
            <v>PIECE</v>
          </cell>
          <cell r="I2623">
            <v>1.7</v>
          </cell>
          <cell r="J2623">
            <v>0</v>
          </cell>
          <cell r="K2623">
            <v>0</v>
          </cell>
          <cell r="L2623">
            <v>0</v>
          </cell>
          <cell r="M2623" t="str">
            <v>LF</v>
          </cell>
          <cell r="N2623">
            <v>0</v>
          </cell>
          <cell r="O2623">
            <v>0</v>
          </cell>
        </row>
        <row r="2624">
          <cell r="A2624" t="str">
            <v>RECORD</v>
          </cell>
          <cell r="B2624" t="str">
            <v>LHD-2021</v>
          </cell>
          <cell r="C2624">
            <v>0</v>
          </cell>
          <cell r="D2624" t="str">
            <v>Musclets Hand Grip Strong</v>
          </cell>
          <cell r="E2624" t="str">
            <v>Hand Grip</v>
          </cell>
          <cell r="F2624" t="str">
            <v>SIZE:10KG-4KG</v>
          </cell>
          <cell r="H2624" t="str">
            <v>PIECE</v>
          </cell>
          <cell r="I2624">
            <v>1.78</v>
          </cell>
          <cell r="J2624">
            <v>0</v>
          </cell>
          <cell r="K2624">
            <v>0</v>
          </cell>
          <cell r="L2624">
            <v>0</v>
          </cell>
          <cell r="M2624" t="str">
            <v>LF</v>
          </cell>
          <cell r="N2624">
            <v>0</v>
          </cell>
          <cell r="O2624">
            <v>0</v>
          </cell>
        </row>
        <row r="2625">
          <cell r="A2625" t="str">
            <v>RECORD</v>
          </cell>
          <cell r="B2625" t="str">
            <v>LKC-942</v>
          </cell>
          <cell r="C2625">
            <v>0</v>
          </cell>
          <cell r="D2625" t="str">
            <v>Parachute De Resistance 120Cm</v>
          </cell>
          <cell r="E2625" t="str">
            <v>PARACHUTE 120CM</v>
          </cell>
          <cell r="F2625" t="str">
            <v>120cm</v>
          </cell>
          <cell r="H2625" t="str">
            <v>PIECE</v>
          </cell>
          <cell r="I2625">
            <v>4</v>
          </cell>
          <cell r="J2625">
            <v>0</v>
          </cell>
          <cell r="K2625">
            <v>0</v>
          </cell>
          <cell r="L2625">
            <v>0</v>
          </cell>
          <cell r="M2625" t="str">
            <v>LF</v>
          </cell>
          <cell r="N2625">
            <v>0</v>
          </cell>
          <cell r="O2625">
            <v>0</v>
          </cell>
        </row>
        <row r="2626">
          <cell r="A2626" t="str">
            <v>RECORD</v>
          </cell>
          <cell r="B2626" t="str">
            <v>LKC-942</v>
          </cell>
          <cell r="C2626">
            <v>1677</v>
          </cell>
          <cell r="D2626" t="str">
            <v>PARACHUTE DE RESISTANCE 140CM</v>
          </cell>
          <cell r="E2626" t="str">
            <v>PARACHUTE 140CM</v>
          </cell>
          <cell r="F2626" t="str">
            <v>SIZE:140*140CM</v>
          </cell>
          <cell r="H2626" t="str">
            <v>PIECE</v>
          </cell>
          <cell r="I2626">
            <v>4</v>
          </cell>
          <cell r="J2626">
            <v>0</v>
          </cell>
          <cell r="K2626">
            <v>0</v>
          </cell>
          <cell r="L2626">
            <v>0</v>
          </cell>
          <cell r="M2626" t="str">
            <v>LF</v>
          </cell>
          <cell r="N2626">
            <v>0</v>
          </cell>
          <cell r="O2626">
            <v>0</v>
          </cell>
        </row>
        <row r="2627">
          <cell r="A2627" t="str">
            <v>RECORD</v>
          </cell>
          <cell r="B2627" t="str">
            <v>LPS-1215</v>
          </cell>
          <cell r="C2627">
            <v>2021</v>
          </cell>
          <cell r="D2627" t="str">
            <v>Parralels bar</v>
          </cell>
          <cell r="E2627" t="str">
            <v>Equalizer</v>
          </cell>
          <cell r="F2627" t="str">
            <v>MAIN TUBE SIZE:DIA.50*1.5MM   ASSEMBLE SIZE:75*(95-140)*77CM</v>
          </cell>
          <cell r="H2627" t="str">
            <v>PIECE</v>
          </cell>
          <cell r="I2627">
            <v>27</v>
          </cell>
          <cell r="J2627">
            <v>0</v>
          </cell>
          <cell r="K2627">
            <v>0</v>
          </cell>
          <cell r="L2627">
            <v>0</v>
          </cell>
          <cell r="M2627" t="str">
            <v>LF</v>
          </cell>
          <cell r="N2627">
            <v>0</v>
          </cell>
          <cell r="O2627">
            <v>0</v>
          </cell>
        </row>
        <row r="2628">
          <cell r="A2628" t="str">
            <v>RECORD</v>
          </cell>
          <cell r="B2628" t="str">
            <v>LEP-6312</v>
          </cell>
          <cell r="C2628">
            <v>1682</v>
          </cell>
          <cell r="D2628" t="str">
            <v>Pilates Ring</v>
          </cell>
          <cell r="E2628" t="str">
            <v>Toning Ring</v>
          </cell>
          <cell r="F2628" t="str">
            <v>DIAMETER:38CM</v>
          </cell>
          <cell r="H2628" t="str">
            <v>PIECE</v>
          </cell>
          <cell r="I2628">
            <v>3.37</v>
          </cell>
          <cell r="J2628">
            <v>0</v>
          </cell>
          <cell r="K2628">
            <v>0</v>
          </cell>
          <cell r="L2628">
            <v>0</v>
          </cell>
          <cell r="M2628" t="str">
            <v>LF</v>
          </cell>
          <cell r="N2628">
            <v>1.0231199999999999E-2</v>
          </cell>
          <cell r="O2628">
            <v>0.65</v>
          </cell>
        </row>
        <row r="2629">
          <cell r="A2629" t="str">
            <v>RECORD</v>
          </cell>
          <cell r="B2629" t="str">
            <v>LEP-6311</v>
          </cell>
          <cell r="C2629" t="str">
            <v/>
          </cell>
          <cell r="D2629" t="str">
            <v>Pilates Ring basic</v>
          </cell>
          <cell r="E2629" t="str">
            <v>PILATES RING</v>
          </cell>
          <cell r="F2629">
            <v>0</v>
          </cell>
          <cell r="H2629" t="str">
            <v>PIECE</v>
          </cell>
          <cell r="I2629">
            <v>1.9</v>
          </cell>
          <cell r="J2629">
            <v>0</v>
          </cell>
          <cell r="K2629">
            <v>0</v>
          </cell>
          <cell r="L2629">
            <v>0</v>
          </cell>
          <cell r="M2629" t="str">
            <v>LF</v>
          </cell>
          <cell r="N2629">
            <v>0</v>
          </cell>
          <cell r="O2629">
            <v>0</v>
          </cell>
        </row>
        <row r="2630">
          <cell r="A2630" t="str">
            <v>RECORD</v>
          </cell>
          <cell r="B2630" t="str">
            <v>CL03</v>
          </cell>
          <cell r="C2630">
            <v>1684</v>
          </cell>
          <cell r="D2630" t="str">
            <v xml:space="preserve">Pinces Metal Stop Disque </v>
          </cell>
          <cell r="E2630" t="str">
            <v>Olympic collar</v>
          </cell>
          <cell r="F2630">
            <v>0</v>
          </cell>
          <cell r="H2630" t="str">
            <v>PAIRE</v>
          </cell>
          <cell r="I2630">
            <v>0.22</v>
          </cell>
          <cell r="J2630">
            <v>0</v>
          </cell>
          <cell r="K2630">
            <v>0</v>
          </cell>
          <cell r="L2630">
            <v>0</v>
          </cell>
          <cell r="M2630" t="str">
            <v>LF</v>
          </cell>
          <cell r="N2630">
            <v>5.8574380165289251E-4</v>
          </cell>
          <cell r="O2630">
            <v>0.18842975206611573</v>
          </cell>
        </row>
        <row r="2631">
          <cell r="A2631" t="str">
            <v>RECORD</v>
          </cell>
          <cell r="B2631" t="str">
            <v>LBB-1006</v>
          </cell>
          <cell r="C2631">
            <v>1436</v>
          </cell>
          <cell r="D2631" t="str">
            <v>Plateau De Freeman</v>
          </cell>
          <cell r="E2631" t="str">
            <v>Wooden Balance Board</v>
          </cell>
          <cell r="F2631" t="str">
            <v>DIAMETER:39CM</v>
          </cell>
          <cell r="H2631" t="str">
            <v>PIECE</v>
          </cell>
          <cell r="I2631">
            <v>5.35</v>
          </cell>
          <cell r="J2631">
            <v>0</v>
          </cell>
          <cell r="K2631">
            <v>0</v>
          </cell>
          <cell r="L2631">
            <v>0</v>
          </cell>
          <cell r="M2631" t="str">
            <v>LF</v>
          </cell>
          <cell r="N2631">
            <v>1.66175E-2</v>
          </cell>
          <cell r="O2631">
            <v>1.6</v>
          </cell>
        </row>
        <row r="2632">
          <cell r="A2632" t="str">
            <v>RECORD</v>
          </cell>
          <cell r="B2632" t="str">
            <v>LKC-944</v>
          </cell>
          <cell r="C2632" t="str">
            <v/>
          </cell>
          <cell r="D2632" t="str">
            <v>Plots De Vitesse</v>
          </cell>
          <cell r="E2632" t="str">
            <v>HALF CONES</v>
          </cell>
          <cell r="F2632" t="str">
            <v>2"</v>
          </cell>
          <cell r="H2632" t="str">
            <v>SET</v>
          </cell>
          <cell r="I2632">
            <v>0.14000000000000001</v>
          </cell>
          <cell r="J2632">
            <v>0</v>
          </cell>
          <cell r="K2632">
            <v>0</v>
          </cell>
          <cell r="L2632">
            <v>0</v>
          </cell>
          <cell r="M2632" t="str">
            <v>LF</v>
          </cell>
          <cell r="N2632">
            <v>0</v>
          </cell>
          <cell r="O2632">
            <v>0</v>
          </cell>
        </row>
        <row r="2633">
          <cell r="A2633" t="str">
            <v>RECORD</v>
          </cell>
          <cell r="B2633" t="str">
            <v>LKC-933</v>
          </cell>
          <cell r="C2633">
            <v>3554</v>
          </cell>
          <cell r="D2633" t="str">
            <v>Plyobox Set</v>
          </cell>
          <cell r="E2633" t="str">
            <v>Plyometric Boxes</v>
          </cell>
          <cell r="F2633" t="str">
            <v>ASSEMBLESIZE:40*81*106CM</v>
          </cell>
          <cell r="H2633" t="str">
            <v>SET</v>
          </cell>
          <cell r="I2633">
            <v>91</v>
          </cell>
          <cell r="J2633">
            <v>0</v>
          </cell>
          <cell r="K2633">
            <v>0</v>
          </cell>
          <cell r="L2633">
            <v>0</v>
          </cell>
          <cell r="M2633" t="str">
            <v>LF</v>
          </cell>
          <cell r="N2633">
            <v>0.30068887500000002</v>
          </cell>
          <cell r="O2633">
            <v>42</v>
          </cell>
        </row>
        <row r="2634">
          <cell r="A2634" t="str">
            <v>RECORD</v>
          </cell>
          <cell r="B2634" t="str">
            <v>LPB-5050B</v>
          </cell>
          <cell r="C2634">
            <v>3691</v>
          </cell>
          <cell r="D2634" t="str">
            <v>Power Bag 5Kg</v>
          </cell>
          <cell r="E2634" t="str">
            <v>POWER BAG</v>
          </cell>
          <cell r="F2634" t="str">
            <v xml:space="preserve">5KG </v>
          </cell>
          <cell r="H2634" t="str">
            <v>PIECE</v>
          </cell>
          <cell r="I2634">
            <v>10.7</v>
          </cell>
          <cell r="J2634">
            <v>0</v>
          </cell>
          <cell r="K2634">
            <v>0</v>
          </cell>
          <cell r="L2634">
            <v>0</v>
          </cell>
          <cell r="M2634" t="str">
            <v>LF</v>
          </cell>
          <cell r="N2634">
            <v>3.3984E-2</v>
          </cell>
          <cell r="O2634">
            <v>6</v>
          </cell>
        </row>
        <row r="2635">
          <cell r="A2635" t="str">
            <v>RECORD</v>
          </cell>
          <cell r="B2635" t="str">
            <v>LPB-5050B</v>
          </cell>
          <cell r="C2635">
            <v>3692</v>
          </cell>
          <cell r="D2635" t="str">
            <v>Power Bag 10Kg</v>
          </cell>
          <cell r="E2635" t="str">
            <v>POWER BAG</v>
          </cell>
          <cell r="F2635" t="str">
            <v>10KG</v>
          </cell>
          <cell r="H2635" t="str">
            <v>PIECE</v>
          </cell>
          <cell r="I2635">
            <v>14.4</v>
          </cell>
          <cell r="J2635">
            <v>0</v>
          </cell>
          <cell r="K2635">
            <v>0</v>
          </cell>
          <cell r="L2635">
            <v>0</v>
          </cell>
          <cell r="M2635" t="str">
            <v>LF</v>
          </cell>
          <cell r="N2635">
            <v>3.3984E-2</v>
          </cell>
          <cell r="O2635">
            <v>11</v>
          </cell>
        </row>
        <row r="2636">
          <cell r="A2636" t="str">
            <v>RECORD</v>
          </cell>
          <cell r="B2636" t="str">
            <v>LPB-5050B</v>
          </cell>
          <cell r="C2636">
            <v>3693</v>
          </cell>
          <cell r="D2636" t="str">
            <v>Power Bag 15Kg</v>
          </cell>
          <cell r="E2636" t="str">
            <v>POWER BAG</v>
          </cell>
          <cell r="F2636" t="str">
            <v>15KG</v>
          </cell>
          <cell r="H2636" t="str">
            <v>PIECE</v>
          </cell>
          <cell r="I2636">
            <v>16.27</v>
          </cell>
          <cell r="J2636">
            <v>0</v>
          </cell>
          <cell r="K2636">
            <v>0</v>
          </cell>
          <cell r="L2636">
            <v>0</v>
          </cell>
          <cell r="M2636" t="str">
            <v>LF</v>
          </cell>
          <cell r="N2636">
            <v>3.3984E-2</v>
          </cell>
          <cell r="O2636">
            <v>16</v>
          </cell>
        </row>
        <row r="2637">
          <cell r="A2637" t="str">
            <v>RECORD</v>
          </cell>
          <cell r="B2637" t="str">
            <v>LPB-5050B</v>
          </cell>
          <cell r="C2637">
            <v>3694</v>
          </cell>
          <cell r="D2637" t="str">
            <v>Power Bag 20Kg</v>
          </cell>
          <cell r="E2637" t="str">
            <v>POWER BAG</v>
          </cell>
          <cell r="F2637" t="str">
            <v>20KG</v>
          </cell>
          <cell r="H2637" t="str">
            <v>PIECE</v>
          </cell>
          <cell r="I2637">
            <v>19.5</v>
          </cell>
          <cell r="J2637">
            <v>0</v>
          </cell>
          <cell r="K2637">
            <v>0</v>
          </cell>
          <cell r="L2637">
            <v>0</v>
          </cell>
          <cell r="M2637" t="str">
            <v>LF</v>
          </cell>
          <cell r="N2637">
            <v>3.3984E-2</v>
          </cell>
          <cell r="O2637">
            <v>21</v>
          </cell>
        </row>
        <row r="2638">
          <cell r="A2638" t="str">
            <v>RECORD</v>
          </cell>
          <cell r="B2638" t="str">
            <v>LKC-941</v>
          </cell>
          <cell r="C2638">
            <v>3697</v>
          </cell>
          <cell r="D2638" t="str">
            <v>Power Band Extra Light</v>
          </cell>
          <cell r="E2638" t="str">
            <v>POWER BAND</v>
          </cell>
          <cell r="F2638" t="str">
            <v>2000*13*4.5MM-RED, MOQ 1000pcs pour nos couleurs</v>
          </cell>
          <cell r="H2638" t="str">
            <v>PIECE</v>
          </cell>
          <cell r="I2638">
            <v>2.02</v>
          </cell>
          <cell r="J2638">
            <v>0</v>
          </cell>
          <cell r="K2638">
            <v>0</v>
          </cell>
          <cell r="L2638">
            <v>0</v>
          </cell>
          <cell r="M2638" t="str">
            <v>LF</v>
          </cell>
          <cell r="N2638">
            <v>8.160000000000001E-4</v>
          </cell>
          <cell r="O2638">
            <v>0.12</v>
          </cell>
        </row>
        <row r="2639">
          <cell r="A2639" t="str">
            <v>RECORD</v>
          </cell>
          <cell r="B2639" t="str">
            <v>LKC-941</v>
          </cell>
          <cell r="C2639">
            <v>3696</v>
          </cell>
          <cell r="D2639" t="str">
            <v>Power Band Light</v>
          </cell>
          <cell r="E2639" t="str">
            <v>POWER BAND</v>
          </cell>
          <cell r="F2639" t="str">
            <v>2000*22*4.5MM-BLACK</v>
          </cell>
          <cell r="H2639" t="str">
            <v>PIECE</v>
          </cell>
          <cell r="I2639">
            <v>3.3</v>
          </cell>
          <cell r="J2639">
            <v>0</v>
          </cell>
          <cell r="K2639">
            <v>0</v>
          </cell>
          <cell r="L2639">
            <v>0</v>
          </cell>
          <cell r="M2639" t="str">
            <v>LF</v>
          </cell>
          <cell r="N2639">
            <v>8.160000000000001E-4</v>
          </cell>
          <cell r="O2639">
            <v>0.22</v>
          </cell>
        </row>
        <row r="2640">
          <cell r="A2640" t="str">
            <v>RECORD</v>
          </cell>
          <cell r="B2640" t="str">
            <v>LKC-941</v>
          </cell>
          <cell r="C2640">
            <v>3699</v>
          </cell>
          <cell r="D2640" t="str">
            <v>Power Band Medium</v>
          </cell>
          <cell r="E2640" t="str">
            <v>POWER BAND</v>
          </cell>
          <cell r="F2640" t="str">
            <v>2000*32*4.5MM-PURPLE</v>
          </cell>
          <cell r="H2640" t="str">
            <v>PIECE</v>
          </cell>
          <cell r="I2640">
            <v>5</v>
          </cell>
          <cell r="J2640">
            <v>0</v>
          </cell>
          <cell r="K2640">
            <v>0</v>
          </cell>
          <cell r="L2640">
            <v>0</v>
          </cell>
          <cell r="M2640" t="str">
            <v>LF</v>
          </cell>
          <cell r="N2640">
            <v>8.160000000000001E-4</v>
          </cell>
          <cell r="O2640">
            <v>0.31</v>
          </cell>
        </row>
        <row r="2641">
          <cell r="A2641" t="str">
            <v>RECORD</v>
          </cell>
          <cell r="B2641" t="str">
            <v>LKC-941</v>
          </cell>
          <cell r="C2641">
            <v>3700</v>
          </cell>
          <cell r="D2641" t="str">
            <v>Power Band Strong</v>
          </cell>
          <cell r="E2641" t="str">
            <v>POWER BAND</v>
          </cell>
          <cell r="F2641" t="str">
            <v>2000*44*4.5MM-GREEN</v>
          </cell>
          <cell r="H2641" t="str">
            <v>PIECE</v>
          </cell>
          <cell r="I2641">
            <v>6.77</v>
          </cell>
          <cell r="J2641">
            <v>0</v>
          </cell>
          <cell r="K2641">
            <v>0</v>
          </cell>
          <cell r="L2641">
            <v>0</v>
          </cell>
          <cell r="M2641" t="str">
            <v>LF</v>
          </cell>
          <cell r="N2641">
            <v>1.3600000000000001E-3</v>
          </cell>
          <cell r="O2641">
            <v>0.7</v>
          </cell>
        </row>
        <row r="2642">
          <cell r="A2642" t="str">
            <v>RECORD</v>
          </cell>
          <cell r="B2642" t="str">
            <v>LKC-941</v>
          </cell>
          <cell r="C2642">
            <v>3698</v>
          </cell>
          <cell r="D2642" t="str">
            <v>Power Band Extra Strong</v>
          </cell>
          <cell r="E2642" t="str">
            <v>POWER BAND</v>
          </cell>
          <cell r="F2642" t="str">
            <v>2000*65*4.5MM-BLUE</v>
          </cell>
          <cell r="H2642" t="str">
            <v>PIECE</v>
          </cell>
          <cell r="I2642">
            <v>10</v>
          </cell>
          <cell r="J2642">
            <v>0</v>
          </cell>
          <cell r="K2642">
            <v>0</v>
          </cell>
          <cell r="L2642">
            <v>0</v>
          </cell>
          <cell r="M2642" t="str">
            <v>LF</v>
          </cell>
          <cell r="N2642">
            <v>1.3600000000000001E-3</v>
          </cell>
          <cell r="O2642">
            <v>0.7</v>
          </cell>
        </row>
        <row r="2643">
          <cell r="A2643" t="str">
            <v>RECORD</v>
          </cell>
          <cell r="B2643" t="str">
            <v>LPS-1207</v>
          </cell>
          <cell r="C2643">
            <v>0</v>
          </cell>
          <cell r="D2643" t="str">
            <v>PUSH UP 1</v>
          </cell>
          <cell r="E2643" t="str">
            <v>PUSH UP BAR 1</v>
          </cell>
          <cell r="F2643" t="str">
            <v>-</v>
          </cell>
          <cell r="H2643" t="str">
            <v>PAIRE</v>
          </cell>
          <cell r="I2643">
            <v>2.65</v>
          </cell>
          <cell r="J2643">
            <v>0</v>
          </cell>
          <cell r="K2643">
            <v>0</v>
          </cell>
          <cell r="L2643">
            <v>0</v>
          </cell>
          <cell r="M2643" t="str">
            <v>LF</v>
          </cell>
          <cell r="N2643">
            <v>0</v>
          </cell>
          <cell r="O2643">
            <v>0</v>
          </cell>
        </row>
        <row r="2644">
          <cell r="A2644" t="str">
            <v>RECORD</v>
          </cell>
          <cell r="B2644" t="str">
            <v>LPS-1209</v>
          </cell>
          <cell r="C2644">
            <v>2585</v>
          </cell>
          <cell r="D2644" t="str">
            <v>Push up Rotatifs</v>
          </cell>
          <cell r="E2644" t="str">
            <v>Rotational Push Up Bar</v>
          </cell>
          <cell r="F2644">
            <v>0</v>
          </cell>
          <cell r="H2644" t="str">
            <v>PIECE</v>
          </cell>
          <cell r="I2644">
            <v>9.4499999999999993</v>
          </cell>
          <cell r="J2644">
            <v>0</v>
          </cell>
          <cell r="K2644">
            <v>0</v>
          </cell>
          <cell r="L2644">
            <v>0</v>
          </cell>
          <cell r="M2644" t="str">
            <v>LF</v>
          </cell>
          <cell r="N2644">
            <v>4.1615999999999997E-3</v>
          </cell>
          <cell r="O2644">
            <v>0.7</v>
          </cell>
        </row>
        <row r="2645">
          <cell r="A2645" t="str">
            <v>RECORD</v>
          </cell>
          <cell r="B2645" t="str">
            <v>LRK-107</v>
          </cell>
          <cell r="C2645">
            <v>1718</v>
          </cell>
          <cell r="D2645" t="str">
            <v>Rack accessoires</v>
          </cell>
          <cell r="E2645" t="str">
            <v>Rack for accessories</v>
          </cell>
          <cell r="F2645" t="str">
            <v>ASSEMBLESIZE:52*54*121CM</v>
          </cell>
          <cell r="H2645" t="str">
            <v>PIECE</v>
          </cell>
          <cell r="I2645">
            <v>59.5</v>
          </cell>
          <cell r="J2645">
            <v>0</v>
          </cell>
          <cell r="K2645">
            <v>0</v>
          </cell>
          <cell r="L2645">
            <v>0</v>
          </cell>
          <cell r="M2645" t="str">
            <v>LF</v>
          </cell>
          <cell r="N2645">
            <v>5.1486499999999994E-3</v>
          </cell>
          <cell r="O2645">
            <v>17.5</v>
          </cell>
        </row>
        <row r="2646">
          <cell r="A2646" t="str">
            <v>RECORD</v>
          </cell>
          <cell r="B2646" t="str">
            <v>LGB-1525</v>
          </cell>
          <cell r="C2646">
            <v>1704</v>
          </cell>
          <cell r="D2646" t="str">
            <v>Rack Gymball</v>
          </cell>
          <cell r="E2646" t="str">
            <v>RACK GYMBALL</v>
          </cell>
          <cell r="F2646">
            <v>0</v>
          </cell>
          <cell r="H2646" t="str">
            <v>PIECE</v>
          </cell>
          <cell r="I2646">
            <v>45.8</v>
          </cell>
          <cell r="J2646">
            <v>0</v>
          </cell>
          <cell r="K2646">
            <v>0</v>
          </cell>
          <cell r="L2646">
            <v>0</v>
          </cell>
          <cell r="M2646" t="str">
            <v>LF</v>
          </cell>
          <cell r="N2646">
            <v>8.1625000000000003E-2</v>
          </cell>
          <cell r="O2646">
            <v>12.2</v>
          </cell>
        </row>
        <row r="2647">
          <cell r="A2647" t="str">
            <v>RECORD</v>
          </cell>
          <cell r="B2647" t="str">
            <v>LRK-112</v>
          </cell>
          <cell r="C2647">
            <v>2239</v>
          </cell>
          <cell r="D2647" t="str">
            <v>RACK HALTERES FITNESS ROULANT</v>
          </cell>
          <cell r="E2647" t="str">
            <v>RACK VINYL DIPPING DUMBBELL</v>
          </cell>
          <cell r="F2647">
            <v>0</v>
          </cell>
          <cell r="H2647" t="str">
            <v>PIECE</v>
          </cell>
          <cell r="I2647">
            <v>80</v>
          </cell>
          <cell r="J2647">
            <v>0</v>
          </cell>
          <cell r="K2647">
            <v>0</v>
          </cell>
          <cell r="L2647">
            <v>0</v>
          </cell>
          <cell r="M2647" t="str">
            <v>LF</v>
          </cell>
          <cell r="N2647">
            <v>3.5999999999999997E-2</v>
          </cell>
          <cell r="O2647">
            <v>28</v>
          </cell>
        </row>
        <row r="2648">
          <cell r="A2648" t="str">
            <v>RECORD</v>
          </cell>
          <cell r="B2648" t="str">
            <v>LRK-103A</v>
          </cell>
          <cell r="C2648">
            <v>1705</v>
          </cell>
          <cell r="D2648" t="str">
            <v>Rack à disques</v>
          </cell>
          <cell r="E2648" t="str">
            <v>Plate rack</v>
          </cell>
          <cell r="F2648" t="str">
            <v>MAINTUBESIZE:80*40*1.5MM,ASSEMBLESIZE:96*62*108CM</v>
          </cell>
          <cell r="H2648" t="str">
            <v>PIECE</v>
          </cell>
          <cell r="I2648">
            <v>43</v>
          </cell>
          <cell r="J2648">
            <v>0</v>
          </cell>
          <cell r="K2648">
            <v>0</v>
          </cell>
          <cell r="L2648">
            <v>0</v>
          </cell>
          <cell r="M2648" t="str">
            <v>LF</v>
          </cell>
          <cell r="N2648">
            <v>0.17499999999999999</v>
          </cell>
          <cell r="O2648">
            <v>15</v>
          </cell>
        </row>
        <row r="2649">
          <cell r="A2649" t="str">
            <v>RECORD</v>
          </cell>
          <cell r="B2649" t="str">
            <v>LRK-109</v>
          </cell>
          <cell r="C2649">
            <v>3705</v>
          </cell>
          <cell r="D2649" t="str">
            <v>Rack Kettlebell</v>
          </cell>
          <cell r="E2649" t="str">
            <v>Kettlebell rack</v>
          </cell>
          <cell r="F2649" t="str">
            <v>MAINTUBESIZE:60*60*1.5MM</v>
          </cell>
          <cell r="H2649" t="str">
            <v>PIECE</v>
          </cell>
          <cell r="I2649">
            <v>78</v>
          </cell>
          <cell r="J2649">
            <v>0</v>
          </cell>
          <cell r="K2649">
            <v>0</v>
          </cell>
          <cell r="L2649">
            <v>0</v>
          </cell>
          <cell r="M2649" t="str">
            <v>LF</v>
          </cell>
          <cell r="N2649">
            <v>2.8572E-2</v>
          </cell>
          <cell r="O2649">
            <v>4</v>
          </cell>
        </row>
        <row r="2650">
          <cell r="A2650" t="str">
            <v>RECORD</v>
          </cell>
          <cell r="B2650" t="str">
            <v>LMB-8011</v>
          </cell>
          <cell r="C2650">
            <v>2345</v>
          </cell>
          <cell r="D2650" t="str">
            <v>RACK MEDECIN BALL 5</v>
          </cell>
          <cell r="E2650" t="str">
            <v>RACK 5 MEDECINE BALL</v>
          </cell>
          <cell r="F2650" t="str">
            <v>MAINTUBESIZE:30*60*1.5MM</v>
          </cell>
          <cell r="H2650" t="str">
            <v>PIECE</v>
          </cell>
          <cell r="I2650">
            <v>30.5</v>
          </cell>
          <cell r="J2650">
            <v>0</v>
          </cell>
          <cell r="K2650">
            <v>0</v>
          </cell>
          <cell r="L2650">
            <v>0</v>
          </cell>
          <cell r="M2650" t="str">
            <v>LF</v>
          </cell>
          <cell r="N2650">
            <v>0.150864</v>
          </cell>
          <cell r="O2650">
            <v>24</v>
          </cell>
        </row>
        <row r="2651">
          <cell r="A2651" t="str">
            <v>RECORD</v>
          </cell>
          <cell r="B2651" t="str">
            <v>LRK-152</v>
          </cell>
          <cell r="C2651">
            <v>1988</v>
          </cell>
          <cell r="D2651" t="str">
            <v>Rack Medecine Ball &amp; Wall ball</v>
          </cell>
          <cell r="E2651" t="str">
            <v>Rack Medecin Ball &amp; Wall ball</v>
          </cell>
          <cell r="F2651" t="str">
            <v>Main tube size:60*30*2MM, avec 5 reposes par côtés.</v>
          </cell>
          <cell r="H2651" t="str">
            <v>PIECE</v>
          </cell>
          <cell r="I2651">
            <v>91.2</v>
          </cell>
          <cell r="J2651">
            <v>0</v>
          </cell>
          <cell r="K2651">
            <v>0</v>
          </cell>
          <cell r="L2651">
            <v>0</v>
          </cell>
          <cell r="M2651" t="str">
            <v>LF</v>
          </cell>
          <cell r="N2651">
            <v>0.10200000000000001</v>
          </cell>
          <cell r="O2651">
            <v>50</v>
          </cell>
        </row>
        <row r="2652">
          <cell r="A2652" t="str">
            <v>RECORD</v>
          </cell>
          <cell r="B2652" t="str">
            <v>LEP-6307</v>
          </cell>
          <cell r="C2652">
            <v>1726</v>
          </cell>
          <cell r="D2652" t="str">
            <v>Rouleau Bande Latex Light</v>
          </cell>
          <cell r="E2652" t="str">
            <v>Latex Band Roll</v>
          </cell>
          <cell r="F2652" t="str">
            <v>Light</v>
          </cell>
          <cell r="H2652" t="str">
            <v>PIECE</v>
          </cell>
          <cell r="I2652">
            <v>5.16</v>
          </cell>
          <cell r="J2652">
            <v>0</v>
          </cell>
          <cell r="K2652">
            <v>0</v>
          </cell>
          <cell r="L2652">
            <v>0</v>
          </cell>
          <cell r="M2652" t="str">
            <v>LF</v>
          </cell>
          <cell r="N2652">
            <v>4.0499999999999998E-3</v>
          </cell>
          <cell r="O2652">
            <v>1.1160000000000001</v>
          </cell>
        </row>
        <row r="2653">
          <cell r="A2653" t="str">
            <v>RECORD</v>
          </cell>
          <cell r="B2653" t="str">
            <v>LEP-6307</v>
          </cell>
          <cell r="C2653">
            <v>1727</v>
          </cell>
          <cell r="D2653" t="str">
            <v>Rouleau Bande Latex Medium</v>
          </cell>
          <cell r="E2653" t="str">
            <v>Latex Band Roll</v>
          </cell>
          <cell r="F2653" t="str">
            <v>Medium</v>
          </cell>
          <cell r="H2653" t="str">
            <v>PIECE</v>
          </cell>
          <cell r="I2653">
            <v>6.6</v>
          </cell>
          <cell r="J2653">
            <v>0</v>
          </cell>
          <cell r="K2653">
            <v>0</v>
          </cell>
          <cell r="L2653">
            <v>0</v>
          </cell>
          <cell r="M2653" t="str">
            <v>LF</v>
          </cell>
          <cell r="N2653">
            <v>4.2119999999999996E-3</v>
          </cell>
          <cell r="O2653">
            <v>1.45</v>
          </cell>
        </row>
        <row r="2654">
          <cell r="A2654" t="str">
            <v>RECORD</v>
          </cell>
          <cell r="B2654" t="str">
            <v>LEP-6307</v>
          </cell>
          <cell r="C2654">
            <v>3491</v>
          </cell>
          <cell r="D2654" t="str">
            <v>Rouleau Bande Latex Strong</v>
          </cell>
          <cell r="E2654" t="str">
            <v>Latex Band Roll</v>
          </cell>
          <cell r="F2654" t="str">
            <v>Strong</v>
          </cell>
          <cell r="H2654" t="str">
            <v>PIECE</v>
          </cell>
          <cell r="I2654">
            <v>8.06</v>
          </cell>
          <cell r="J2654">
            <v>0</v>
          </cell>
          <cell r="K2654">
            <v>0</v>
          </cell>
          <cell r="L2654">
            <v>0</v>
          </cell>
          <cell r="M2654" t="str">
            <v>LF</v>
          </cell>
          <cell r="N2654">
            <v>4.4000000000000003E-3</v>
          </cell>
          <cell r="O2654">
            <v>1.78</v>
          </cell>
        </row>
        <row r="2655">
          <cell r="A2655" t="str">
            <v>RECORD</v>
          </cell>
          <cell r="B2655" t="str">
            <v>LKEM-3024</v>
          </cell>
          <cell r="C2655">
            <v>3712</v>
          </cell>
          <cell r="D2655" t="str">
            <v>Rumble Roller</v>
          </cell>
          <cell r="E2655" t="str">
            <v>RUMBLE ROLLER</v>
          </cell>
          <cell r="F2655" t="str">
            <v>SIZE:33*14CM</v>
          </cell>
          <cell r="H2655" t="str">
            <v>PIECE</v>
          </cell>
          <cell r="I2655">
            <v>5.93</v>
          </cell>
          <cell r="J2655">
            <v>0</v>
          </cell>
          <cell r="K2655">
            <v>0</v>
          </cell>
          <cell r="L2655">
            <v>0</v>
          </cell>
          <cell r="M2655" t="str">
            <v>LF</v>
          </cell>
          <cell r="N2655">
            <v>9.4847999999999998E-3</v>
          </cell>
          <cell r="O2655">
            <v>0.85</v>
          </cell>
        </row>
        <row r="2656">
          <cell r="A2656" t="str">
            <v>RECORD</v>
          </cell>
          <cell r="B2656" t="str">
            <v>LKC-986</v>
          </cell>
          <cell r="C2656" t="str">
            <v/>
          </cell>
          <cell r="D2656" t="str">
            <v>Soft Plyobox Set Longue</v>
          </cell>
          <cell r="E2656" t="str">
            <v>SOFT PLYOMETRIC BOXES</v>
          </cell>
          <cell r="F2656" t="str">
            <v xml:space="preserve">COVER:PVC WITH REINFORCED MESH, CORE:HIGH DENSITY EPE, PRODUCT SIZE:122*76.5*122CM         </v>
          </cell>
          <cell r="H2656" t="str">
            <v>PIECE</v>
          </cell>
          <cell r="I2656">
            <v>309</v>
          </cell>
          <cell r="J2656">
            <v>0</v>
          </cell>
          <cell r="K2656">
            <v>0</v>
          </cell>
          <cell r="L2656">
            <v>0</v>
          </cell>
          <cell r="M2656" t="str">
            <v>LF</v>
          </cell>
          <cell r="N2656">
            <v>0</v>
          </cell>
          <cell r="O2656">
            <v>0</v>
          </cell>
        </row>
        <row r="2657">
          <cell r="A2657" t="str">
            <v>RECORD</v>
          </cell>
          <cell r="B2657" t="str">
            <v>LKC-986</v>
          </cell>
          <cell r="C2657" t="str">
            <v/>
          </cell>
          <cell r="D2657" t="str">
            <v>Soft Plyobox Set Longue High Density</v>
          </cell>
          <cell r="E2657" t="str">
            <v>SOFT PLYOMETRIC BOXES</v>
          </cell>
          <cell r="F2657" t="str">
            <v>20kg/m3</v>
          </cell>
          <cell r="H2657" t="str">
            <v>PIECE</v>
          </cell>
          <cell r="I2657">
            <v>361.6</v>
          </cell>
          <cell r="J2657">
            <v>0</v>
          </cell>
          <cell r="K2657">
            <v>0</v>
          </cell>
          <cell r="L2657">
            <v>0</v>
          </cell>
          <cell r="M2657" t="str">
            <v>LF</v>
          </cell>
          <cell r="N2657">
            <v>0</v>
          </cell>
          <cell r="O2657">
            <v>0</v>
          </cell>
        </row>
        <row r="2658">
          <cell r="A2658" t="str">
            <v>RECORD</v>
          </cell>
          <cell r="B2658" t="str">
            <v>LKC-986</v>
          </cell>
          <cell r="C2658" t="str">
            <v/>
          </cell>
          <cell r="D2658" t="str">
            <v>Soft Plyobox Set</v>
          </cell>
          <cell r="E2658" t="str">
            <v>Foam Plyo Box Set</v>
          </cell>
          <cell r="F2658" t="str">
            <v>COVER:PVCWITHREINFORCEDMESH_x000D_CORE:HIGHDENSITYEPE_x000D_PRODUCTSIZE:_x000D_90*73*15CM_x000D_90*73*30CM_x000D_90*73*45CM_x000D_90*73*60CM</v>
          </cell>
          <cell r="H2658" t="str">
            <v>PIECE</v>
          </cell>
          <cell r="I2658">
            <v>224</v>
          </cell>
          <cell r="J2658">
            <v>0</v>
          </cell>
          <cell r="K2658">
            <v>0</v>
          </cell>
          <cell r="L2658">
            <v>0</v>
          </cell>
          <cell r="M2658" t="str">
            <v>LF</v>
          </cell>
          <cell r="N2658">
            <v>0</v>
          </cell>
          <cell r="O2658">
            <v>0</v>
          </cell>
        </row>
        <row r="2659">
          <cell r="A2659" t="str">
            <v>RECORD</v>
          </cell>
          <cell r="B2659" t="str">
            <v>LKC-986</v>
          </cell>
          <cell r="C2659" t="str">
            <v/>
          </cell>
          <cell r="D2659" t="str">
            <v>Soft Plyobox Set With renewable sponge</v>
          </cell>
          <cell r="E2659" t="str">
            <v>SOFT PLYOMETRIC BOXES</v>
          </cell>
          <cell r="F2659" t="str">
            <v>COVER:PVC WITH REINFORCED MESH_x000D_CORE:Renewable sponge_x000D_PRODUCT SIZE:_x000D_90*73*15CM_x000D_90*73*30CM_x000D_90*73*45CM_x000D_90*73*60CM</v>
          </cell>
          <cell r="H2659" t="str">
            <v>PIECE</v>
          </cell>
          <cell r="I2659">
            <v>270</v>
          </cell>
          <cell r="J2659">
            <v>0</v>
          </cell>
          <cell r="K2659">
            <v>0</v>
          </cell>
          <cell r="L2659">
            <v>0</v>
          </cell>
          <cell r="M2659" t="str">
            <v>LF</v>
          </cell>
          <cell r="N2659">
            <v>0</v>
          </cell>
          <cell r="O2659">
            <v>0</v>
          </cell>
        </row>
        <row r="2660">
          <cell r="A2660" t="str">
            <v>RECORD</v>
          </cell>
          <cell r="B2660" t="str">
            <v>LHD-1026</v>
          </cell>
          <cell r="C2660">
            <v>0</v>
          </cell>
          <cell r="D2660" t="str">
            <v>Squeeze Eggs Light</v>
          </cell>
          <cell r="E2660" t="str">
            <v>JELLY HAND GRIP Light</v>
          </cell>
          <cell r="F2660" t="str">
            <v>45G</v>
          </cell>
          <cell r="H2660" t="str">
            <v>PIECE</v>
          </cell>
          <cell r="I2660">
            <v>0.77</v>
          </cell>
          <cell r="J2660">
            <v>0</v>
          </cell>
          <cell r="K2660">
            <v>0</v>
          </cell>
          <cell r="L2660">
            <v>0</v>
          </cell>
          <cell r="M2660" t="str">
            <v>LF</v>
          </cell>
          <cell r="N2660">
            <v>0</v>
          </cell>
          <cell r="O2660">
            <v>0</v>
          </cell>
        </row>
        <row r="2661">
          <cell r="A2661" t="str">
            <v>RECORD</v>
          </cell>
          <cell r="B2661" t="str">
            <v>LHD-1026</v>
          </cell>
          <cell r="C2661" t="str">
            <v/>
          </cell>
          <cell r="D2661" t="str">
            <v>SQUEEZE EGGS Medium</v>
          </cell>
          <cell r="E2661" t="str">
            <v>JELLY HAND GRIP Medium</v>
          </cell>
          <cell r="F2661" t="str">
            <v>4*6mm</v>
          </cell>
          <cell r="H2661" t="str">
            <v>PIECE</v>
          </cell>
          <cell r="I2661">
            <v>0.82</v>
          </cell>
          <cell r="J2661">
            <v>0</v>
          </cell>
          <cell r="K2661">
            <v>0</v>
          </cell>
          <cell r="L2661">
            <v>0</v>
          </cell>
          <cell r="M2661" t="str">
            <v>LF</v>
          </cell>
          <cell r="N2661">
            <v>0</v>
          </cell>
          <cell r="O2661">
            <v>0</v>
          </cell>
        </row>
        <row r="2662">
          <cell r="A2662" t="str">
            <v>RECORD</v>
          </cell>
          <cell r="B2662" t="str">
            <v>LHD-1026</v>
          </cell>
          <cell r="C2662" t="str">
            <v/>
          </cell>
          <cell r="D2662" t="str">
            <v>Squeeze Eggs Strong</v>
          </cell>
          <cell r="E2662" t="str">
            <v>JELLY HAND GRIP Strong</v>
          </cell>
          <cell r="F2662" t="str">
            <v>55G</v>
          </cell>
          <cell r="H2662" t="str">
            <v>PIECE</v>
          </cell>
          <cell r="I2662">
            <v>0.88</v>
          </cell>
          <cell r="J2662">
            <v>0</v>
          </cell>
          <cell r="K2662">
            <v>0</v>
          </cell>
          <cell r="L2662">
            <v>0</v>
          </cell>
          <cell r="M2662" t="str">
            <v>LF</v>
          </cell>
          <cell r="N2662">
            <v>0</v>
          </cell>
          <cell r="O2662">
            <v>0</v>
          </cell>
        </row>
        <row r="2663">
          <cell r="A2663" t="str">
            <v>RECORD</v>
          </cell>
          <cell r="B2663" t="str">
            <v>LKSP-1007</v>
          </cell>
          <cell r="C2663">
            <v>1982</v>
          </cell>
          <cell r="D2663" t="str">
            <v>Step mini</v>
          </cell>
          <cell r="E2663" t="str">
            <v>AEROBIC STEP</v>
          </cell>
          <cell r="F2663">
            <v>0</v>
          </cell>
          <cell r="H2663" t="str">
            <v>PIECE</v>
          </cell>
          <cell r="I2663">
            <v>8.6</v>
          </cell>
          <cell r="J2663">
            <v>0</v>
          </cell>
          <cell r="K2663">
            <v>0</v>
          </cell>
          <cell r="L2663">
            <v>0</v>
          </cell>
          <cell r="M2663" t="str">
            <v>LF</v>
          </cell>
          <cell r="N2663">
            <v>0.03</v>
          </cell>
          <cell r="O2663">
            <v>3.75</v>
          </cell>
        </row>
        <row r="2664">
          <cell r="A2664" t="str">
            <v>RECORD</v>
          </cell>
          <cell r="B2664" t="str">
            <v>LKSP-1005</v>
          </cell>
          <cell r="C2664">
            <v>1738</v>
          </cell>
          <cell r="D2664" t="str">
            <v>Step Aerobic</v>
          </cell>
          <cell r="E2664" t="str">
            <v>Aerobic Step</v>
          </cell>
          <cell r="F2664" t="str">
            <v>SIZE:98*38*15CM</v>
          </cell>
          <cell r="H2664" t="str">
            <v>PIECE</v>
          </cell>
          <cell r="I2664">
            <v>29.2</v>
          </cell>
          <cell r="J2664">
            <v>0</v>
          </cell>
          <cell r="K2664">
            <v>0</v>
          </cell>
          <cell r="L2664">
            <v>0</v>
          </cell>
          <cell r="M2664" t="str">
            <v>LF</v>
          </cell>
          <cell r="N2664">
            <v>6.5600000000000006E-2</v>
          </cell>
          <cell r="O2664">
            <v>9</v>
          </cell>
        </row>
        <row r="2665">
          <cell r="A2665" t="str">
            <v>RECORD</v>
          </cell>
          <cell r="B2665" t="str">
            <v>LKSP-1004</v>
          </cell>
          <cell r="C2665">
            <v>2310</v>
          </cell>
          <cell r="D2665" t="str">
            <v>STEP AEROBIC AVEC PLOTS</v>
          </cell>
          <cell r="E2665" t="str">
            <v>Aerobic step</v>
          </cell>
          <cell r="F2665" t="str">
            <v>with plots</v>
          </cell>
          <cell r="H2665" t="str">
            <v>PIECE</v>
          </cell>
          <cell r="I2665">
            <v>21.2</v>
          </cell>
          <cell r="J2665">
            <v>0</v>
          </cell>
          <cell r="K2665">
            <v>0</v>
          </cell>
          <cell r="L2665">
            <v>0</v>
          </cell>
          <cell r="M2665" t="str">
            <v>LF</v>
          </cell>
          <cell r="N2665">
            <v>9.7902000000000003E-2</v>
          </cell>
          <cell r="O2665">
            <v>10</v>
          </cell>
        </row>
        <row r="2666">
          <cell r="A2666" t="str">
            <v>RECORD</v>
          </cell>
          <cell r="B2666" t="str">
            <v>LKSP-1004</v>
          </cell>
          <cell r="C2666">
            <v>2687</v>
          </cell>
          <cell r="D2666" t="str">
            <v>STEP AEROBIC SANS PLOTS</v>
          </cell>
          <cell r="E2666" t="str">
            <v>Aerobic step</v>
          </cell>
          <cell r="F2666" t="str">
            <v>without plots</v>
          </cell>
          <cell r="H2666" t="str">
            <v>PIECE</v>
          </cell>
          <cell r="I2666">
            <v>18.7</v>
          </cell>
          <cell r="J2666">
            <v>0</v>
          </cell>
          <cell r="K2666">
            <v>0</v>
          </cell>
          <cell r="L2666">
            <v>0</v>
          </cell>
          <cell r="M2666" t="str">
            <v>LF</v>
          </cell>
          <cell r="N2666">
            <v>4.8951000000000001E-2</v>
          </cell>
          <cell r="O2666">
            <v>5.5</v>
          </cell>
        </row>
        <row r="2667">
          <cell r="A2667" t="str">
            <v>RECORD</v>
          </cell>
          <cell r="B2667" t="str">
            <v>LKSP-1002</v>
          </cell>
          <cell r="C2667">
            <v>0</v>
          </cell>
          <cell r="D2667" t="str">
            <v xml:space="preserve">Step Club </v>
          </cell>
          <cell r="E2667" t="str">
            <v>Aerobic Step</v>
          </cell>
          <cell r="F2667" t="str">
            <v>SIZE:78*30*10-20CM</v>
          </cell>
          <cell r="H2667" t="str">
            <v>PIECE</v>
          </cell>
          <cell r="I2667">
            <v>9.33</v>
          </cell>
          <cell r="J2667">
            <v>0</v>
          </cell>
          <cell r="K2667">
            <v>0</v>
          </cell>
          <cell r="L2667">
            <v>0</v>
          </cell>
          <cell r="M2667" t="str">
            <v>LF</v>
          </cell>
          <cell r="N2667">
            <v>0</v>
          </cell>
          <cell r="O2667">
            <v>0</v>
          </cell>
        </row>
        <row r="2668">
          <cell r="A2668" t="str">
            <v>RECORD</v>
          </cell>
          <cell r="B2668" t="str">
            <v>LPS-1212</v>
          </cell>
          <cell r="C2668">
            <v>2584</v>
          </cell>
          <cell r="D2668" t="str">
            <v>Push Up Bar 2</v>
          </cell>
          <cell r="E2668" t="str">
            <v>PUSH UP Stand</v>
          </cell>
          <cell r="F2668" t="str">
            <v>MATERIAL:STEEL</v>
          </cell>
          <cell r="H2668" t="str">
            <v>PIECE</v>
          </cell>
          <cell r="I2668">
            <v>4.05</v>
          </cell>
          <cell r="J2668">
            <v>0</v>
          </cell>
          <cell r="K2668">
            <v>0</v>
          </cell>
          <cell r="L2668">
            <v>0</v>
          </cell>
          <cell r="M2668" t="str">
            <v>LF</v>
          </cell>
          <cell r="N2668">
            <v>4.9632000000000001E-3</v>
          </cell>
          <cell r="O2668">
            <v>0.95</v>
          </cell>
        </row>
        <row r="2669">
          <cell r="A2669" t="str">
            <v>RECORD</v>
          </cell>
          <cell r="B2669" t="str">
            <v>LRK-115</v>
          </cell>
          <cell r="C2669">
            <v>0</v>
          </cell>
          <cell r="D2669" t="str">
            <v>Rack 20 Kit pump</v>
          </cell>
          <cell r="E2669" t="str">
            <v>Barbell Rack</v>
          </cell>
          <cell r="F2669" t="str">
            <v>modèle sv</v>
          </cell>
          <cell r="H2669" t="str">
            <v>SET</v>
          </cell>
          <cell r="I2669">
            <v>76.3</v>
          </cell>
          <cell r="J2669">
            <v>0</v>
          </cell>
          <cell r="K2669">
            <v>0</v>
          </cell>
          <cell r="L2669">
            <v>0</v>
          </cell>
          <cell r="M2669" t="str">
            <v>LF</v>
          </cell>
          <cell r="N2669">
            <v>0</v>
          </cell>
          <cell r="O2669">
            <v>0</v>
          </cell>
        </row>
        <row r="2670">
          <cell r="A2670" t="str">
            <v>RECORD</v>
          </cell>
          <cell r="B2670" t="str">
            <v>LPS-1219</v>
          </cell>
          <cell r="C2670">
            <v>2021</v>
          </cell>
          <cell r="D2670" t="str">
            <v>Equalizer</v>
          </cell>
          <cell r="E2670" t="str">
            <v>Equalizer</v>
          </cell>
          <cell r="F2670" t="str">
            <v>MAINTUBESIZE:DIA38*1.5MM</v>
          </cell>
          <cell r="H2670" t="str">
            <v>PAIRE</v>
          </cell>
          <cell r="I2670">
            <v>20.85</v>
          </cell>
          <cell r="J2670">
            <v>0</v>
          </cell>
          <cell r="K2670">
            <v>0</v>
          </cell>
          <cell r="L2670">
            <v>0</v>
          </cell>
          <cell r="M2670" t="str">
            <v>LF</v>
          </cell>
          <cell r="N2670">
            <v>0</v>
          </cell>
          <cell r="O2670">
            <v>0</v>
          </cell>
        </row>
        <row r="2671">
          <cell r="A2671" t="str">
            <v>RECORD</v>
          </cell>
          <cell r="B2671" t="str">
            <v>LMB-8006</v>
          </cell>
          <cell r="C2671">
            <v>2342</v>
          </cell>
          <cell r="D2671" t="str">
            <v>SOFT MEDECINE BALL 3KGS</v>
          </cell>
          <cell r="E2671" t="str">
            <v>Wall Ball</v>
          </cell>
          <cell r="F2671" t="str">
            <v>3kg</v>
          </cell>
          <cell r="H2671" t="str">
            <v>PIECE</v>
          </cell>
          <cell r="I2671">
            <v>11.5</v>
          </cell>
          <cell r="J2671">
            <v>0</v>
          </cell>
          <cell r="K2671">
            <v>0</v>
          </cell>
          <cell r="L2671">
            <v>0</v>
          </cell>
          <cell r="M2671" t="str">
            <v>LF</v>
          </cell>
          <cell r="N2671">
            <v>0</v>
          </cell>
          <cell r="O2671">
            <v>0</v>
          </cell>
        </row>
        <row r="2672">
          <cell r="A2672" t="str">
            <v>RECORD</v>
          </cell>
          <cell r="C2672" t="str">
            <v/>
          </cell>
          <cell r="D2672" t="str">
            <v>SOFT MEDECINE BALL 5KGS</v>
          </cell>
          <cell r="E2672" t="str">
            <v>Wall Ball</v>
          </cell>
          <cell r="F2672" t="str">
            <v>5kg</v>
          </cell>
          <cell r="H2672" t="str">
            <v>PIECE</v>
          </cell>
          <cell r="I2672">
            <v>12.2</v>
          </cell>
          <cell r="J2672">
            <v>0</v>
          </cell>
          <cell r="K2672">
            <v>0</v>
          </cell>
          <cell r="L2672">
            <v>0</v>
          </cell>
          <cell r="M2672" t="str">
            <v>LF</v>
          </cell>
          <cell r="N2672">
            <v>0</v>
          </cell>
          <cell r="O2672">
            <v>0</v>
          </cell>
        </row>
        <row r="2673">
          <cell r="A2673" t="str">
            <v>RECORD</v>
          </cell>
          <cell r="C2673" t="str">
            <v/>
          </cell>
          <cell r="D2673" t="str">
            <v>Soft Medecine Ball 7Kgs</v>
          </cell>
          <cell r="E2673" t="str">
            <v>Wall Ball</v>
          </cell>
          <cell r="F2673" t="str">
            <v>SIZE:7KG</v>
          </cell>
          <cell r="H2673" t="str">
            <v>PIECE</v>
          </cell>
          <cell r="I2673">
            <v>12.88</v>
          </cell>
          <cell r="J2673">
            <v>0</v>
          </cell>
          <cell r="K2673">
            <v>0</v>
          </cell>
          <cell r="L2673">
            <v>0</v>
          </cell>
          <cell r="M2673" t="str">
            <v>LF</v>
          </cell>
          <cell r="N2673">
            <v>0</v>
          </cell>
          <cell r="O2673">
            <v>0</v>
          </cell>
        </row>
        <row r="2674">
          <cell r="A2674" t="str">
            <v>RECORD</v>
          </cell>
          <cell r="B2674" t="str">
            <v>LKDB-111B</v>
          </cell>
          <cell r="C2674" t="str">
            <v/>
          </cell>
          <cell r="D2674" t="str">
            <v xml:space="preserve">Halteres Couleur Caoutchouc Hexagonales 10Kg </v>
          </cell>
          <cell r="E2674" t="str">
            <v>HEXAGONAL RUBBER DUMBBELL 10KG</v>
          </cell>
          <cell r="F2674">
            <v>10</v>
          </cell>
          <cell r="H2674" t="str">
            <v>PIECE</v>
          </cell>
          <cell r="I2674">
            <v>12.7</v>
          </cell>
          <cell r="J2674">
            <v>0</v>
          </cell>
          <cell r="K2674">
            <v>0</v>
          </cell>
          <cell r="L2674">
            <v>0</v>
          </cell>
          <cell r="M2674" t="str">
            <v>LF</v>
          </cell>
          <cell r="N2674">
            <v>0</v>
          </cell>
          <cell r="O2674">
            <v>0</v>
          </cell>
        </row>
        <row r="2675">
          <cell r="A2675" t="str">
            <v>RECORD</v>
          </cell>
          <cell r="B2675" t="str">
            <v>LPB-5024</v>
          </cell>
          <cell r="C2675">
            <v>0</v>
          </cell>
          <cell r="D2675" t="str">
            <v>Sac Bulgare</v>
          </cell>
          <cell r="E2675" t="str">
            <v>Bulgarian Bag</v>
          </cell>
          <cell r="F2675" t="str">
            <v>5kgs</v>
          </cell>
          <cell r="H2675" t="str">
            <v>PIECE</v>
          </cell>
          <cell r="I2675">
            <v>14.4</v>
          </cell>
          <cell r="J2675">
            <v>0</v>
          </cell>
          <cell r="K2675">
            <v>0</v>
          </cell>
          <cell r="L2675">
            <v>0</v>
          </cell>
          <cell r="M2675" t="str">
            <v>LF</v>
          </cell>
          <cell r="N2675">
            <v>0</v>
          </cell>
          <cell r="O2675">
            <v>0</v>
          </cell>
        </row>
        <row r="2676">
          <cell r="A2676" t="str">
            <v>RECORD</v>
          </cell>
          <cell r="B2676" t="str">
            <v>LPB-5024</v>
          </cell>
          <cell r="C2676">
            <v>0</v>
          </cell>
          <cell r="D2676" t="str">
            <v>Sac Bulgare</v>
          </cell>
          <cell r="E2676" t="str">
            <v>Bulgarian Bag</v>
          </cell>
          <cell r="F2676" t="str">
            <v>5kgs</v>
          </cell>
          <cell r="H2676" t="str">
            <v>PIECE</v>
          </cell>
          <cell r="I2676">
            <v>15.25</v>
          </cell>
          <cell r="J2676">
            <v>0</v>
          </cell>
          <cell r="K2676">
            <v>0</v>
          </cell>
          <cell r="L2676">
            <v>0</v>
          </cell>
          <cell r="M2676" t="str">
            <v>LF</v>
          </cell>
          <cell r="N2676">
            <v>0</v>
          </cell>
          <cell r="O2676">
            <v>0</v>
          </cell>
        </row>
        <row r="2677">
          <cell r="A2677" t="str">
            <v>RECORD</v>
          </cell>
          <cell r="B2677" t="str">
            <v>LPB-5024</v>
          </cell>
          <cell r="C2677" t="str">
            <v/>
          </cell>
          <cell r="D2677" t="str">
            <v>Sac Bulgare</v>
          </cell>
          <cell r="E2677" t="str">
            <v>Bulgarian Bag</v>
          </cell>
          <cell r="F2677" t="str">
            <v>5kgs</v>
          </cell>
          <cell r="H2677" t="str">
            <v>PIECE</v>
          </cell>
          <cell r="I2677">
            <v>16.100000000000001</v>
          </cell>
          <cell r="J2677">
            <v>0</v>
          </cell>
          <cell r="K2677">
            <v>0</v>
          </cell>
          <cell r="L2677">
            <v>0</v>
          </cell>
          <cell r="M2677" t="str">
            <v>LF</v>
          </cell>
          <cell r="N2677">
            <v>0</v>
          </cell>
          <cell r="O2677">
            <v>0</v>
          </cell>
        </row>
        <row r="2678">
          <cell r="A2678" t="str">
            <v>RECORD</v>
          </cell>
          <cell r="B2678" t="str">
            <v>LPB-5024</v>
          </cell>
          <cell r="C2678">
            <v>0</v>
          </cell>
          <cell r="D2678" t="str">
            <v>Sac Bulgare</v>
          </cell>
          <cell r="E2678" t="str">
            <v>Bulgarian Bag</v>
          </cell>
          <cell r="F2678" t="str">
            <v>5kgs</v>
          </cell>
          <cell r="H2678" t="str">
            <v>PIECE</v>
          </cell>
          <cell r="I2678">
            <v>16.95</v>
          </cell>
          <cell r="J2678">
            <v>0</v>
          </cell>
          <cell r="K2678">
            <v>0</v>
          </cell>
          <cell r="L2678">
            <v>0</v>
          </cell>
          <cell r="M2678" t="str">
            <v>LF</v>
          </cell>
          <cell r="N2678">
            <v>0</v>
          </cell>
          <cell r="O2678">
            <v>0</v>
          </cell>
        </row>
        <row r="2679">
          <cell r="A2679" t="str">
            <v>RECORD</v>
          </cell>
          <cell r="B2679" t="str">
            <v>LPB-5024</v>
          </cell>
          <cell r="C2679" t="str">
            <v/>
          </cell>
          <cell r="D2679" t="str">
            <v>Sac Bulgare</v>
          </cell>
          <cell r="E2679" t="str">
            <v>Bulgarian Bag</v>
          </cell>
          <cell r="F2679" t="str">
            <v>5kgs</v>
          </cell>
          <cell r="H2679" t="str">
            <v>PIECE</v>
          </cell>
          <cell r="I2679">
            <v>18.64</v>
          </cell>
          <cell r="J2679">
            <v>0</v>
          </cell>
          <cell r="K2679">
            <v>0</v>
          </cell>
          <cell r="L2679">
            <v>0</v>
          </cell>
          <cell r="M2679" t="str">
            <v>LF</v>
          </cell>
          <cell r="N2679">
            <v>0</v>
          </cell>
          <cell r="O2679">
            <v>0</v>
          </cell>
        </row>
        <row r="2680">
          <cell r="A2680" t="str">
            <v>RECORD</v>
          </cell>
          <cell r="B2680" t="str">
            <v>LPB-5024</v>
          </cell>
          <cell r="C2680">
            <v>0</v>
          </cell>
          <cell r="D2680" t="str">
            <v>Sac Bulgare</v>
          </cell>
          <cell r="E2680" t="str">
            <v>Bulgarian Bag</v>
          </cell>
          <cell r="F2680" t="str">
            <v>5kgs</v>
          </cell>
          <cell r="H2680" t="str">
            <v>PIECE</v>
          </cell>
          <cell r="I2680">
            <v>22</v>
          </cell>
          <cell r="J2680">
            <v>0</v>
          </cell>
          <cell r="K2680">
            <v>0</v>
          </cell>
          <cell r="L2680">
            <v>0</v>
          </cell>
          <cell r="M2680" t="str">
            <v>LF</v>
          </cell>
          <cell r="N2680">
            <v>0</v>
          </cell>
          <cell r="O2680">
            <v>0</v>
          </cell>
        </row>
        <row r="2681">
          <cell r="A2681" t="str">
            <v>RECORD</v>
          </cell>
          <cell r="B2681" t="str">
            <v>LPB-5024</v>
          </cell>
          <cell r="C2681" t="str">
            <v/>
          </cell>
          <cell r="D2681" t="str">
            <v>Sac Bulgare</v>
          </cell>
          <cell r="E2681" t="str">
            <v>Bulgarian Bag</v>
          </cell>
          <cell r="F2681" t="str">
            <v>5kgs</v>
          </cell>
          <cell r="H2681" t="str">
            <v>PIECE</v>
          </cell>
          <cell r="I2681">
            <v>23.73</v>
          </cell>
          <cell r="J2681">
            <v>0</v>
          </cell>
          <cell r="K2681">
            <v>0</v>
          </cell>
          <cell r="L2681">
            <v>0</v>
          </cell>
          <cell r="M2681" t="str">
            <v>LF</v>
          </cell>
          <cell r="N2681">
            <v>0</v>
          </cell>
          <cell r="O2681">
            <v>0</v>
          </cell>
        </row>
        <row r="2682">
          <cell r="A2682" t="str">
            <v>RECORD</v>
          </cell>
          <cell r="B2682" t="str">
            <v>LPB-5024</v>
          </cell>
          <cell r="C2682" t="str">
            <v/>
          </cell>
          <cell r="D2682" t="str">
            <v>Sac Bulgare</v>
          </cell>
          <cell r="E2682" t="str">
            <v>Bulgarian Bag</v>
          </cell>
          <cell r="F2682" t="str">
            <v>5kgs</v>
          </cell>
          <cell r="H2682" t="str">
            <v>PIECE</v>
          </cell>
          <cell r="I2682">
            <v>25.93</v>
          </cell>
          <cell r="J2682">
            <v>0</v>
          </cell>
          <cell r="K2682">
            <v>0</v>
          </cell>
          <cell r="L2682">
            <v>0</v>
          </cell>
          <cell r="M2682" t="str">
            <v>LF</v>
          </cell>
          <cell r="N2682">
            <v>0</v>
          </cell>
          <cell r="O2682">
            <v>0</v>
          </cell>
        </row>
        <row r="2683">
          <cell r="A2683" t="str">
            <v>RECORD</v>
          </cell>
          <cell r="C2683">
            <v>1992</v>
          </cell>
          <cell r="D2683" t="str">
            <v>Rack 20 Kit Pump, noir, modèle différent</v>
          </cell>
          <cell r="E2683" t="str">
            <v>Rack 20 Kit Pump, black</v>
          </cell>
          <cell r="F2683" t="str">
            <v>157x65x156cm</v>
          </cell>
          <cell r="H2683" t="str">
            <v>PIECE</v>
          </cell>
          <cell r="I2683">
            <v>84</v>
          </cell>
          <cell r="J2683">
            <v>0</v>
          </cell>
          <cell r="K2683">
            <v>0</v>
          </cell>
          <cell r="L2683">
            <v>0</v>
          </cell>
          <cell r="M2683" t="str">
            <v>LF</v>
          </cell>
          <cell r="N2683">
            <v>9.6000000000000002E-2</v>
          </cell>
          <cell r="O2683">
            <v>34</v>
          </cell>
        </row>
        <row r="2684">
          <cell r="A2684" t="str">
            <v>RECORD</v>
          </cell>
          <cell r="B2684" t="str">
            <v>LK3M-3019</v>
          </cell>
          <cell r="C2684">
            <v>1560</v>
          </cell>
          <cell r="D2684" t="str">
            <v>Foam Roller Bleu Avec Picots</v>
          </cell>
          <cell r="E2684" t="str">
            <v>Foam roller</v>
          </cell>
          <cell r="F2684" t="str">
            <v>90x15cm - blue</v>
          </cell>
          <cell r="H2684" t="str">
            <v>PIECE</v>
          </cell>
          <cell r="I2684">
            <v>9.8000000000000007</v>
          </cell>
          <cell r="J2684">
            <v>0</v>
          </cell>
          <cell r="K2684">
            <v>0</v>
          </cell>
          <cell r="L2684">
            <v>0</v>
          </cell>
          <cell r="M2684" t="str">
            <v>LF</v>
          </cell>
          <cell r="N2684">
            <v>2.4069279999999998E-2</v>
          </cell>
          <cell r="O2684">
            <v>0.81666666666666676</v>
          </cell>
        </row>
        <row r="2685">
          <cell r="A2685" t="str">
            <v>RECORD</v>
          </cell>
          <cell r="B2685" t="str">
            <v>LKEM-3023</v>
          </cell>
          <cell r="C2685">
            <v>1559</v>
          </cell>
          <cell r="D2685" t="str">
            <v>Foam Roller Epe</v>
          </cell>
          <cell r="E2685" t="str">
            <v>EPE Foam Roller</v>
          </cell>
          <cell r="F2685" t="str">
            <v>black</v>
          </cell>
          <cell r="H2685" t="str">
            <v>PIECE</v>
          </cell>
          <cell r="I2685">
            <v>5.42</v>
          </cell>
          <cell r="J2685">
            <v>0</v>
          </cell>
          <cell r="K2685">
            <v>0</v>
          </cell>
          <cell r="L2685">
            <v>0</v>
          </cell>
          <cell r="M2685" t="str">
            <v>LF</v>
          </cell>
          <cell r="N2685">
            <v>2.29152E-2</v>
          </cell>
          <cell r="O2685">
            <v>0.9</v>
          </cell>
        </row>
        <row r="2686">
          <cell r="A2686" t="str">
            <v>RECORD</v>
          </cell>
          <cell r="B2686" t="str">
            <v>LMB-8010</v>
          </cell>
          <cell r="C2686">
            <v>2342</v>
          </cell>
          <cell r="D2686" t="str">
            <v>SOFT MEDECINE BALL 3KGS</v>
          </cell>
          <cell r="E2686" t="str">
            <v>Wall Ball</v>
          </cell>
          <cell r="F2686" t="str">
            <v>3kg</v>
          </cell>
          <cell r="H2686" t="str">
            <v>PIECE</v>
          </cell>
          <cell r="I2686">
            <v>12</v>
          </cell>
          <cell r="J2686">
            <v>0</v>
          </cell>
          <cell r="K2686">
            <v>0</v>
          </cell>
          <cell r="L2686">
            <v>0</v>
          </cell>
          <cell r="M2686" t="str">
            <v>LF</v>
          </cell>
          <cell r="N2686">
            <v>0</v>
          </cell>
          <cell r="O2686">
            <v>0</v>
          </cell>
        </row>
        <row r="2687">
          <cell r="A2687" t="str">
            <v>RECORD</v>
          </cell>
          <cell r="B2687" t="str">
            <v>LMB-8010</v>
          </cell>
          <cell r="C2687">
            <v>2343</v>
          </cell>
          <cell r="D2687" t="str">
            <v>Soft Medecine Ball 6Kgs</v>
          </cell>
          <cell r="E2687">
            <v>0</v>
          </cell>
          <cell r="F2687">
            <v>0</v>
          </cell>
          <cell r="H2687" t="str">
            <v>PIECE</v>
          </cell>
          <cell r="I2687">
            <v>13.65</v>
          </cell>
          <cell r="J2687">
            <v>0</v>
          </cell>
          <cell r="K2687">
            <v>0</v>
          </cell>
          <cell r="L2687">
            <v>0</v>
          </cell>
          <cell r="M2687" t="str">
            <v>LF</v>
          </cell>
          <cell r="N2687">
            <v>0</v>
          </cell>
          <cell r="O2687">
            <v>0</v>
          </cell>
        </row>
        <row r="2688">
          <cell r="A2688" t="str">
            <v>RECORD</v>
          </cell>
          <cell r="B2688" t="str">
            <v>LMB-8010</v>
          </cell>
          <cell r="C2688">
            <v>2344</v>
          </cell>
          <cell r="D2688" t="str">
            <v>Soft Medecine Ball 9Kgs</v>
          </cell>
          <cell r="E2688">
            <v>0</v>
          </cell>
          <cell r="F2688">
            <v>0</v>
          </cell>
          <cell r="H2688" t="str">
            <v>PIECE</v>
          </cell>
          <cell r="I2688">
            <v>15.25</v>
          </cell>
          <cell r="J2688">
            <v>0</v>
          </cell>
          <cell r="K2688">
            <v>0</v>
          </cell>
          <cell r="L2688">
            <v>0</v>
          </cell>
          <cell r="M2688" t="str">
            <v>LF</v>
          </cell>
          <cell r="N2688">
            <v>0</v>
          </cell>
          <cell r="O2688">
            <v>0</v>
          </cell>
        </row>
        <row r="2689">
          <cell r="A2689" t="str">
            <v>RECORD</v>
          </cell>
          <cell r="B2689" t="str">
            <v>LKDB-113B</v>
          </cell>
          <cell r="C2689">
            <v>0</v>
          </cell>
          <cell r="D2689" t="str">
            <v>Haltères Rondes Caoutchouc 1Kg</v>
          </cell>
          <cell r="E2689">
            <v>0</v>
          </cell>
          <cell r="F2689">
            <v>0</v>
          </cell>
          <cell r="H2689" t="str">
            <v>PIECE</v>
          </cell>
          <cell r="I2689">
            <v>1.27</v>
          </cell>
          <cell r="J2689">
            <v>0</v>
          </cell>
          <cell r="K2689">
            <v>0</v>
          </cell>
          <cell r="L2689">
            <v>0</v>
          </cell>
          <cell r="M2689" t="str">
            <v>LF</v>
          </cell>
          <cell r="N2689">
            <v>0</v>
          </cell>
          <cell r="O2689">
            <v>0</v>
          </cell>
        </row>
        <row r="2690">
          <cell r="A2690" t="str">
            <v>RECORD</v>
          </cell>
          <cell r="B2690" t="str">
            <v>LRK-106</v>
          </cell>
          <cell r="C2690" t="str">
            <v/>
          </cell>
          <cell r="D2690" t="str">
            <v>Rack Petites Haltères 10 Paires</v>
          </cell>
          <cell r="E2690" t="str">
            <v>DUMBBELL RACK</v>
          </cell>
          <cell r="F2690">
            <v>0</v>
          </cell>
          <cell r="H2690" t="str">
            <v>PIECE</v>
          </cell>
          <cell r="I2690">
            <v>58.5</v>
          </cell>
          <cell r="J2690">
            <v>0</v>
          </cell>
          <cell r="K2690">
            <v>0</v>
          </cell>
          <cell r="L2690">
            <v>0</v>
          </cell>
          <cell r="M2690" t="str">
            <v>LF</v>
          </cell>
          <cell r="N2690">
            <v>0</v>
          </cell>
          <cell r="O2690">
            <v>0</v>
          </cell>
        </row>
        <row r="2691">
          <cell r="A2691" t="str">
            <v>RECORD</v>
          </cell>
          <cell r="B2691" t="str">
            <v>LRK-106</v>
          </cell>
          <cell r="C2691" t="str">
            <v/>
          </cell>
          <cell r="D2691" t="str">
            <v>Rack Petites Haltères 15 Paires</v>
          </cell>
          <cell r="E2691" t="str">
            <v>DUMBBELL RACK</v>
          </cell>
          <cell r="F2691">
            <v>0</v>
          </cell>
          <cell r="H2691" t="str">
            <v>PIECE</v>
          </cell>
          <cell r="I2691">
            <v>105</v>
          </cell>
          <cell r="J2691">
            <v>0</v>
          </cell>
          <cell r="K2691">
            <v>0</v>
          </cell>
          <cell r="L2691">
            <v>0</v>
          </cell>
          <cell r="M2691" t="str">
            <v>LF</v>
          </cell>
          <cell r="N2691">
            <v>0</v>
          </cell>
          <cell r="O2691">
            <v>0</v>
          </cell>
        </row>
        <row r="2692">
          <cell r="A2692" t="str">
            <v>RECORD</v>
          </cell>
          <cell r="B2692" t="str">
            <v>LKEM-3041</v>
          </cell>
          <cell r="C2692">
            <v>1981</v>
          </cell>
          <cell r="D2692" t="str">
            <v>Tapis d'Acupression</v>
          </cell>
          <cell r="E2692" t="str">
            <v>Calmat</v>
          </cell>
          <cell r="F2692" t="str">
            <v>MATERIAL:PLASTIC,COTTON,TABRIC,SPONGA,68*42*2cm</v>
          </cell>
          <cell r="H2692" t="str">
            <v>PIECE</v>
          </cell>
          <cell r="I2692">
            <v>4.4000000000000004</v>
          </cell>
          <cell r="J2692">
            <v>0</v>
          </cell>
          <cell r="K2692">
            <v>0</v>
          </cell>
          <cell r="L2692">
            <v>0</v>
          </cell>
          <cell r="M2692" t="str">
            <v>LF</v>
          </cell>
          <cell r="N2692">
            <v>1.2500000000000001E-2</v>
          </cell>
          <cell r="O2692">
            <v>0.91</v>
          </cell>
        </row>
        <row r="2693">
          <cell r="A2693" t="str">
            <v>RECORD</v>
          </cell>
          <cell r="C2693">
            <v>1744</v>
          </cell>
          <cell r="D2693" t="str">
            <v>Tapis Tpe 140Cm</v>
          </cell>
          <cell r="E2693" t="str">
            <v>TPE mats, 140cm</v>
          </cell>
          <cell r="F2693">
            <v>0</v>
          </cell>
          <cell r="H2693" t="str">
            <v>PIECE</v>
          </cell>
          <cell r="I2693">
            <v>8.75</v>
          </cell>
          <cell r="J2693">
            <v>0</v>
          </cell>
          <cell r="K2693">
            <v>0</v>
          </cell>
          <cell r="L2693">
            <v>0</v>
          </cell>
          <cell r="M2693" t="str">
            <v>LF</v>
          </cell>
          <cell r="N2693">
            <v>1.8122751999999999E-2</v>
          </cell>
          <cell r="O2693">
            <v>2.1</v>
          </cell>
        </row>
        <row r="2694">
          <cell r="A2694" t="str">
            <v>RECORD</v>
          </cell>
          <cell r="C2694">
            <v>1749</v>
          </cell>
          <cell r="D2694" t="str">
            <v>Tapis Nbr, 180Cm, 15Mm, Noir</v>
          </cell>
          <cell r="E2694" t="str">
            <v>NBR mat  180x60x1,5 cm, black</v>
          </cell>
          <cell r="F2694" t="str">
            <v>Density 80kg/m3, avec œillet et straps</v>
          </cell>
          <cell r="H2694" t="str">
            <v>PIECE</v>
          </cell>
          <cell r="I2694">
            <v>4.8</v>
          </cell>
          <cell r="J2694">
            <v>0</v>
          </cell>
          <cell r="K2694">
            <v>0</v>
          </cell>
          <cell r="L2694">
            <v>0</v>
          </cell>
          <cell r="M2694" t="str">
            <v>LF</v>
          </cell>
          <cell r="N2694">
            <v>2.6266666666666667E-2</v>
          </cell>
          <cell r="O2694">
            <v>1.39</v>
          </cell>
        </row>
        <row r="2695">
          <cell r="A2695" t="str">
            <v>RECORD</v>
          </cell>
          <cell r="C2695">
            <v>1748</v>
          </cell>
          <cell r="D2695" t="str">
            <v>Tapis Nbr, 180Cm, 15Mm, Bleu</v>
          </cell>
          <cell r="E2695" t="str">
            <v>NBR mat  180x60x1,5 cm, blue</v>
          </cell>
          <cell r="F2695" t="str">
            <v>Density 80kg/m3, avec œillet et straps</v>
          </cell>
          <cell r="H2695" t="str">
            <v>PIECE</v>
          </cell>
          <cell r="I2695">
            <v>4.8</v>
          </cell>
          <cell r="J2695">
            <v>0</v>
          </cell>
          <cell r="K2695">
            <v>0</v>
          </cell>
          <cell r="L2695">
            <v>0</v>
          </cell>
          <cell r="M2695" t="str">
            <v>LF</v>
          </cell>
          <cell r="N2695">
            <v>2.6266666666666667E-2</v>
          </cell>
          <cell r="O2695">
            <v>1.39</v>
          </cell>
        </row>
        <row r="2696">
          <cell r="A2696" t="str">
            <v>RECORD</v>
          </cell>
          <cell r="C2696">
            <v>1757</v>
          </cell>
          <cell r="D2696" t="str">
            <v>Tapis Nbr, 180Cm, 15Mm, Vert</v>
          </cell>
          <cell r="E2696" t="str">
            <v>NBR mat  180x60x1,5 cm, green</v>
          </cell>
          <cell r="F2696" t="str">
            <v>Density 80kg/m3, avec œillet et straps</v>
          </cell>
          <cell r="H2696" t="str">
            <v>PIECE</v>
          </cell>
          <cell r="I2696">
            <v>4.8</v>
          </cell>
          <cell r="J2696">
            <v>0</v>
          </cell>
          <cell r="K2696">
            <v>0</v>
          </cell>
          <cell r="L2696">
            <v>0</v>
          </cell>
          <cell r="M2696" t="str">
            <v>LF</v>
          </cell>
          <cell r="N2696">
            <v>2.6266666666666667E-2</v>
          </cell>
          <cell r="O2696">
            <v>1.39</v>
          </cell>
        </row>
        <row r="2697">
          <cell r="A2697" t="str">
            <v>RECORD</v>
          </cell>
          <cell r="C2697">
            <v>1756</v>
          </cell>
          <cell r="D2697" t="str">
            <v>Tapis Nbr, 180Cm, 15Mm, Rose</v>
          </cell>
          <cell r="E2697" t="str">
            <v>NBR mat  180x60x1,5 cm, Pink</v>
          </cell>
          <cell r="F2697" t="str">
            <v>Density 80kg/m3, avec œillet et straps</v>
          </cell>
          <cell r="H2697" t="str">
            <v>PIECE</v>
          </cell>
          <cell r="I2697">
            <v>4.8</v>
          </cell>
          <cell r="J2697">
            <v>0</v>
          </cell>
          <cell r="K2697">
            <v>0</v>
          </cell>
          <cell r="L2697">
            <v>0</v>
          </cell>
          <cell r="M2697" t="str">
            <v>LF</v>
          </cell>
          <cell r="N2697">
            <v>2.6266666666666667E-2</v>
          </cell>
          <cell r="O2697">
            <v>1.39</v>
          </cell>
        </row>
        <row r="2698">
          <cell r="A2698" t="str">
            <v>RECORD</v>
          </cell>
          <cell r="C2698" t="str">
            <v/>
          </cell>
          <cell r="D2698" t="str">
            <v>Tapis Nbr, 140Cm, 15Mm</v>
          </cell>
          <cell r="E2698" t="str">
            <v>NBR mat  140x60x1 cm</v>
          </cell>
          <cell r="F2698" t="str">
            <v>Density 80kg/m3, avec œillet et straps</v>
          </cell>
          <cell r="H2698" t="str">
            <v>PIECE</v>
          </cell>
          <cell r="I2698">
            <v>3.82</v>
          </cell>
          <cell r="J2698">
            <v>0</v>
          </cell>
          <cell r="K2698">
            <v>0</v>
          </cell>
          <cell r="L2698">
            <v>0</v>
          </cell>
          <cell r="M2698" t="str">
            <v>LF</v>
          </cell>
          <cell r="N2698">
            <v>2.1399999999999999E-2</v>
          </cell>
          <cell r="O2698">
            <v>1.08</v>
          </cell>
        </row>
        <row r="2699">
          <cell r="A2699" t="str">
            <v>RECORD</v>
          </cell>
          <cell r="C2699" t="str">
            <v/>
          </cell>
          <cell r="D2699" t="str">
            <v>Tapis Nbr, 140Cm, 10Mm</v>
          </cell>
          <cell r="E2699" t="str">
            <v>NBR mat  140x60x1 cm</v>
          </cell>
          <cell r="F2699" t="str">
            <v>Density 70-75kg/m3, avec œillet et straps</v>
          </cell>
          <cell r="H2699" t="str">
            <v>PIECE</v>
          </cell>
          <cell r="I2699">
            <v>3.41</v>
          </cell>
          <cell r="J2699">
            <v>0</v>
          </cell>
          <cell r="K2699">
            <v>0</v>
          </cell>
          <cell r="L2699">
            <v>0</v>
          </cell>
          <cell r="M2699" t="str">
            <v>LF</v>
          </cell>
          <cell r="N2699">
            <v>2.1399999999999999E-2</v>
          </cell>
          <cell r="O2699">
            <v>1.08</v>
          </cell>
        </row>
        <row r="2700">
          <cell r="A2700" t="str">
            <v>RECORD</v>
          </cell>
          <cell r="B2700" t="str">
            <v>LKEM-3016</v>
          </cell>
          <cell r="C2700" t="str">
            <v/>
          </cell>
          <cell r="D2700" t="str">
            <v>TAPIS NBR</v>
          </cell>
          <cell r="E2700" t="str">
            <v>NBR Yoga Mat</v>
          </cell>
          <cell r="F2700" t="str">
            <v>180*60*1.2cm</v>
          </cell>
          <cell r="H2700" t="str">
            <v>PIECE</v>
          </cell>
          <cell r="I2700">
            <v>3.42</v>
          </cell>
          <cell r="J2700">
            <v>0</v>
          </cell>
          <cell r="K2700">
            <v>0</v>
          </cell>
          <cell r="L2700">
            <v>0</v>
          </cell>
          <cell r="M2700" t="str">
            <v>LF</v>
          </cell>
          <cell r="N2700">
            <v>0</v>
          </cell>
          <cell r="O2700">
            <v>0</v>
          </cell>
        </row>
        <row r="2701">
          <cell r="A2701" t="str">
            <v>RECORD</v>
          </cell>
          <cell r="B2701" t="str">
            <v>LKEM-3016</v>
          </cell>
          <cell r="C2701" t="str">
            <v/>
          </cell>
          <cell r="D2701" t="str">
            <v>TAPIS NBR</v>
          </cell>
          <cell r="E2701" t="str">
            <v>NBR Yoga Mat</v>
          </cell>
          <cell r="F2701" t="str">
            <v>180*60*1.2cm</v>
          </cell>
          <cell r="H2701" t="str">
            <v>PIECE</v>
          </cell>
          <cell r="I2701">
            <v>3.92</v>
          </cell>
          <cell r="J2701">
            <v>0</v>
          </cell>
          <cell r="K2701">
            <v>0</v>
          </cell>
          <cell r="L2701">
            <v>0</v>
          </cell>
          <cell r="M2701" t="str">
            <v>LF</v>
          </cell>
          <cell r="N2701">
            <v>0</v>
          </cell>
          <cell r="O2701">
            <v>0</v>
          </cell>
        </row>
        <row r="2702">
          <cell r="A2702" t="str">
            <v>RECORD</v>
          </cell>
          <cell r="B2702" t="str">
            <v>LKEM-3016</v>
          </cell>
          <cell r="C2702" t="str">
            <v/>
          </cell>
          <cell r="D2702" t="str">
            <v>TAPIS NBR</v>
          </cell>
          <cell r="E2702" t="str">
            <v>NBR Yoga Mat</v>
          </cell>
          <cell r="F2702" t="str">
            <v>180*60*1.2cm</v>
          </cell>
          <cell r="H2702" t="str">
            <v>PIECE</v>
          </cell>
          <cell r="I2702">
            <v>4.25</v>
          </cell>
          <cell r="J2702">
            <v>0</v>
          </cell>
          <cell r="K2702">
            <v>0</v>
          </cell>
          <cell r="L2702">
            <v>0</v>
          </cell>
          <cell r="M2702" t="str">
            <v>LF</v>
          </cell>
          <cell r="N2702">
            <v>0</v>
          </cell>
          <cell r="O2702">
            <v>0</v>
          </cell>
        </row>
        <row r="2703">
          <cell r="A2703" t="str">
            <v>RECORD</v>
          </cell>
          <cell r="B2703" t="str">
            <v>LKEM-3016</v>
          </cell>
          <cell r="C2703">
            <v>0</v>
          </cell>
          <cell r="D2703" t="str">
            <v>TAPIS NBR</v>
          </cell>
          <cell r="E2703" t="str">
            <v>NBR Yoga Mat</v>
          </cell>
          <cell r="F2703" t="str">
            <v>180*60*1.2cm</v>
          </cell>
          <cell r="H2703" t="str">
            <v>PIECE</v>
          </cell>
          <cell r="I2703">
            <v>4.92</v>
          </cell>
          <cell r="J2703">
            <v>0</v>
          </cell>
          <cell r="K2703">
            <v>0</v>
          </cell>
          <cell r="L2703">
            <v>0</v>
          </cell>
          <cell r="M2703" t="str">
            <v>LF</v>
          </cell>
          <cell r="N2703">
            <v>0</v>
          </cell>
          <cell r="O2703">
            <v>0</v>
          </cell>
        </row>
        <row r="2704">
          <cell r="A2704" t="str">
            <v>RECORD</v>
          </cell>
          <cell r="C2704">
            <v>3563</v>
          </cell>
          <cell r="D2704" t="str">
            <v>Timer</v>
          </cell>
          <cell r="E2704" t="str">
            <v>Timer</v>
          </cell>
          <cell r="F2704" t="str">
            <v>Size:37.5*10*4CM, Weight:1.3KG</v>
          </cell>
          <cell r="H2704" t="str">
            <v>PIECE</v>
          </cell>
          <cell r="I2704">
            <v>76.67</v>
          </cell>
          <cell r="J2704">
            <v>0</v>
          </cell>
          <cell r="K2704">
            <v>0</v>
          </cell>
          <cell r="L2704">
            <v>0</v>
          </cell>
          <cell r="M2704" t="str">
            <v>LF</v>
          </cell>
          <cell r="N2704">
            <v>2.2499999999999999E-2</v>
          </cell>
          <cell r="O2704">
            <v>3</v>
          </cell>
        </row>
        <row r="2705">
          <cell r="A2705" t="str">
            <v>RECORD</v>
          </cell>
          <cell r="C2705">
            <v>2327</v>
          </cell>
          <cell r="D2705" t="str">
            <v>Traineau à lestes</v>
          </cell>
          <cell r="E2705" t="str">
            <v>SLED</v>
          </cell>
          <cell r="F2705">
            <v>0</v>
          </cell>
          <cell r="H2705" t="str">
            <v>PIECE</v>
          </cell>
          <cell r="I2705">
            <v>61.9</v>
          </cell>
          <cell r="J2705">
            <v>0</v>
          </cell>
          <cell r="K2705">
            <v>0</v>
          </cell>
          <cell r="L2705">
            <v>0</v>
          </cell>
          <cell r="M2705" t="str">
            <v>LF</v>
          </cell>
          <cell r="N2705">
            <v>0.18972</v>
          </cell>
          <cell r="O2705">
            <v>27</v>
          </cell>
        </row>
        <row r="2706">
          <cell r="A2706" t="str">
            <v>RECORD</v>
          </cell>
          <cell r="C2706" t="str">
            <v/>
          </cell>
          <cell r="D2706" t="str">
            <v>Carton Individuel Pour Tapis Nbr</v>
          </cell>
          <cell r="E2706" t="str">
            <v>INDIVIDUAL CARTON BOX FOR NBR MAT</v>
          </cell>
          <cell r="F2706">
            <v>0</v>
          </cell>
          <cell r="H2706" t="str">
            <v>PIECE</v>
          </cell>
          <cell r="I2706">
            <v>0.5</v>
          </cell>
          <cell r="J2706">
            <v>0</v>
          </cell>
          <cell r="K2706">
            <v>0</v>
          </cell>
          <cell r="L2706">
            <v>0</v>
          </cell>
          <cell r="M2706" t="str">
            <v>LF</v>
          </cell>
          <cell r="N2706">
            <v>0</v>
          </cell>
          <cell r="O2706">
            <v>0</v>
          </cell>
        </row>
        <row r="2707">
          <cell r="A2707" t="str">
            <v>RECORD</v>
          </cell>
          <cell r="C2707" t="str">
            <v/>
          </cell>
          <cell r="D2707">
            <v>0</v>
          </cell>
          <cell r="E2707">
            <v>0</v>
          </cell>
          <cell r="F2707">
            <v>0</v>
          </cell>
          <cell r="J2707">
            <v>0</v>
          </cell>
          <cell r="K2707">
            <v>0</v>
          </cell>
          <cell r="L2707">
            <v>0</v>
          </cell>
          <cell r="M2707" t="str">
            <v>LF</v>
          </cell>
          <cell r="N2707">
            <v>0</v>
          </cell>
          <cell r="O2707">
            <v>0</v>
          </cell>
        </row>
        <row r="2708">
          <cell r="A2708" t="str">
            <v>RECORD</v>
          </cell>
          <cell r="B2708" t="str">
            <v>LF</v>
          </cell>
          <cell r="C2708" t="str">
            <v/>
          </cell>
          <cell r="D2708" t="str">
            <v>TOTAL RECORD</v>
          </cell>
          <cell r="E2708" t="str">
            <v>Del.Date:</v>
          </cell>
          <cell r="F2708">
            <v>0</v>
          </cell>
          <cell r="I2708" t="str">
            <v>TOTAL</v>
          </cell>
          <cell r="J2708">
            <v>0</v>
          </cell>
          <cell r="K2708">
            <v>0</v>
          </cell>
          <cell r="L2708">
            <v>0</v>
          </cell>
          <cell r="M2708" t="str">
            <v>LF</v>
          </cell>
          <cell r="N2708">
            <v>0</v>
          </cell>
          <cell r="O2708">
            <v>0</v>
          </cell>
        </row>
        <row r="2709">
          <cell r="A2709" t="str">
            <v>TENGTAI</v>
          </cell>
          <cell r="B2709" t="str">
            <v>TDS1103</v>
          </cell>
          <cell r="C2709">
            <v>1491</v>
          </cell>
          <cell r="D2709" t="str">
            <v>1 - Corde de tirage</v>
          </cell>
          <cell r="E2709" t="str">
            <v>Machine Accessories 1</v>
          </cell>
          <cell r="F2709">
            <v>0</v>
          </cell>
          <cell r="H2709" t="str">
            <v>PIECE</v>
          </cell>
          <cell r="I2709">
            <v>3.6</v>
          </cell>
          <cell r="J2709">
            <v>0</v>
          </cell>
          <cell r="K2709">
            <v>0</v>
          </cell>
          <cell r="L2709">
            <v>0</v>
          </cell>
          <cell r="M2709" t="str">
            <v>LF</v>
          </cell>
          <cell r="N2709">
            <v>4.5794920634920598E-3</v>
          </cell>
          <cell r="O2709">
            <v>2.9365079365079363</v>
          </cell>
        </row>
        <row r="2710">
          <cell r="A2710" t="str">
            <v>TENGTAI</v>
          </cell>
          <cell r="B2710" t="str">
            <v>TDS1134</v>
          </cell>
          <cell r="C2710">
            <v>1456</v>
          </cell>
          <cell r="D2710" t="str">
            <v>10 - Barre droite de tirage dorsal</v>
          </cell>
          <cell r="E2710" t="str">
            <v>10 - Barre droite de tirage dorsal</v>
          </cell>
          <cell r="F2710">
            <v>0</v>
          </cell>
          <cell r="H2710" t="str">
            <v>PIECE</v>
          </cell>
          <cell r="I2710">
            <v>13</v>
          </cell>
          <cell r="J2710">
            <v>0</v>
          </cell>
          <cell r="K2710">
            <v>0</v>
          </cell>
          <cell r="L2710">
            <v>0</v>
          </cell>
          <cell r="M2710" t="str">
            <v>LF</v>
          </cell>
          <cell r="N2710">
            <v>1.0863360000000001E-2</v>
          </cell>
          <cell r="O2710">
            <v>5.7333333333333334</v>
          </cell>
        </row>
        <row r="2711">
          <cell r="A2711" t="str">
            <v>TENGTAI</v>
          </cell>
          <cell r="B2711" t="str">
            <v>TDS1136</v>
          </cell>
          <cell r="C2711">
            <v>1518</v>
          </cell>
          <cell r="D2711" t="str">
            <v>2 - TRIANGLE DE TIRAGE AVEC POIGNEES</v>
          </cell>
          <cell r="E2711" t="str">
            <v>2 - REVOLVING LOW PULLEY BAR</v>
          </cell>
          <cell r="F2711">
            <v>0</v>
          </cell>
          <cell r="H2711" t="str">
            <v>PIECE</v>
          </cell>
          <cell r="I2711">
            <v>6.1</v>
          </cell>
          <cell r="J2711">
            <v>0</v>
          </cell>
          <cell r="K2711">
            <v>0</v>
          </cell>
          <cell r="L2711">
            <v>0</v>
          </cell>
          <cell r="M2711" t="str">
            <v>LF</v>
          </cell>
          <cell r="N2711">
            <v>4.5794920634920598E-3</v>
          </cell>
          <cell r="O2711">
            <v>2.9365079365079363</v>
          </cell>
        </row>
        <row r="2712">
          <cell r="A2712" t="str">
            <v>TENGTAI</v>
          </cell>
          <cell r="B2712" t="str">
            <v>TDS1133</v>
          </cell>
          <cell r="C2712">
            <v>1686</v>
          </cell>
          <cell r="D2712" t="str">
            <v>3 - POIGNEE DE TIRAGE</v>
          </cell>
          <cell r="E2712" t="str">
            <v>3 - SINGLE GRIP HANDLE</v>
          </cell>
          <cell r="F2712">
            <v>0</v>
          </cell>
          <cell r="H2712" t="str">
            <v>PIECE</v>
          </cell>
          <cell r="I2712">
            <v>4.6500000000000004</v>
          </cell>
          <cell r="J2712">
            <v>0</v>
          </cell>
          <cell r="K2712">
            <v>0</v>
          </cell>
          <cell r="L2712">
            <v>0</v>
          </cell>
          <cell r="M2712" t="str">
            <v>LF</v>
          </cell>
          <cell r="N2712">
            <v>1.0863360000000001E-2</v>
          </cell>
          <cell r="O2712">
            <v>5.7333333333333334</v>
          </cell>
        </row>
        <row r="2713">
          <cell r="A2713" t="str">
            <v>TENGTAI</v>
          </cell>
          <cell r="B2713" t="str">
            <v>TDS1124</v>
          </cell>
          <cell r="C2713">
            <v>1459</v>
          </cell>
          <cell r="D2713" t="str">
            <v>4 - BARRE ROWING DE TIRAGE DORSAL</v>
          </cell>
          <cell r="E2713" t="str">
            <v>4 - LAT BAR</v>
          </cell>
          <cell r="F2713" t="str">
            <v>(28",PU)</v>
          </cell>
          <cell r="H2713" t="str">
            <v>PIECE</v>
          </cell>
          <cell r="I2713">
            <v>14.3</v>
          </cell>
          <cell r="J2713">
            <v>0</v>
          </cell>
          <cell r="K2713">
            <v>0</v>
          </cell>
          <cell r="L2713">
            <v>0</v>
          </cell>
          <cell r="M2713" t="str">
            <v>LF</v>
          </cell>
          <cell r="N2713">
            <v>1.0863360000000001E-2</v>
          </cell>
          <cell r="O2713">
            <v>5.7333333333333334</v>
          </cell>
        </row>
        <row r="2714">
          <cell r="A2714" t="str">
            <v>TENGTAI</v>
          </cell>
          <cell r="B2714" t="str">
            <v>TDS1132</v>
          </cell>
          <cell r="C2714">
            <v>1457</v>
          </cell>
          <cell r="D2714" t="str">
            <v xml:space="preserve">5 - Barre Rowing Biceps Triceps </v>
          </cell>
          <cell r="E2714" t="str">
            <v xml:space="preserve">5 - Barre Rowing Biceps Triceps </v>
          </cell>
          <cell r="F2714">
            <v>0</v>
          </cell>
          <cell r="H2714" t="str">
            <v>PIECE</v>
          </cell>
          <cell r="I2714">
            <v>6</v>
          </cell>
          <cell r="J2714">
            <v>0</v>
          </cell>
          <cell r="K2714">
            <v>0</v>
          </cell>
          <cell r="L2714">
            <v>0</v>
          </cell>
          <cell r="M2714" t="str">
            <v>LF</v>
          </cell>
          <cell r="N2714">
            <v>1.0863360000000001E-2</v>
          </cell>
          <cell r="O2714">
            <v>5.7333333333333334</v>
          </cell>
        </row>
        <row r="2715">
          <cell r="A2715" t="str">
            <v>TENGTAI</v>
          </cell>
          <cell r="B2715" t="str">
            <v>TDS1129</v>
          </cell>
          <cell r="C2715">
            <v>1520</v>
          </cell>
          <cell r="D2715" t="str">
            <v>6 - DOUBLE POIGNEES DE TIRAGE BICEPS-TRICEPS</v>
          </cell>
          <cell r="E2715" t="str">
            <v>6 - MULTI PURPOSE V-BAR</v>
          </cell>
          <cell r="F2715">
            <v>0</v>
          </cell>
          <cell r="H2715" t="str">
            <v>PIECE</v>
          </cell>
          <cell r="I2715">
            <v>9.1</v>
          </cell>
          <cell r="J2715">
            <v>0</v>
          </cell>
          <cell r="K2715">
            <v>0</v>
          </cell>
          <cell r="L2715">
            <v>0</v>
          </cell>
          <cell r="M2715" t="str">
            <v>LF</v>
          </cell>
          <cell r="N2715">
            <v>4.5794920634920633E-3</v>
          </cell>
          <cell r="O2715">
            <v>2.9365079365079363</v>
          </cell>
        </row>
        <row r="2716">
          <cell r="A2716" t="str">
            <v>TENGTAI</v>
          </cell>
          <cell r="B2716" t="str">
            <v>TDS1128</v>
          </cell>
          <cell r="C2716">
            <v>1519</v>
          </cell>
          <cell r="D2716" t="str">
            <v>7 - BARRE DE TRICEPS EN V</v>
          </cell>
          <cell r="E2716" t="str">
            <v>7 - REVOLVING PRESS DOWN BAR</v>
          </cell>
          <cell r="F2716">
            <v>0</v>
          </cell>
          <cell r="H2716" t="str">
            <v>PIECE</v>
          </cell>
          <cell r="I2716">
            <v>9.8000000000000007</v>
          </cell>
          <cell r="J2716">
            <v>0</v>
          </cell>
          <cell r="K2716">
            <v>0</v>
          </cell>
          <cell r="L2716">
            <v>0</v>
          </cell>
          <cell r="M2716" t="str">
            <v>LF</v>
          </cell>
          <cell r="N2716">
            <v>4.5794920634920633E-3</v>
          </cell>
          <cell r="O2716">
            <v>2.9365079365079363</v>
          </cell>
        </row>
        <row r="2717">
          <cell r="A2717" t="str">
            <v>TENGTAI</v>
          </cell>
          <cell r="B2717" t="str">
            <v>TDS1127</v>
          </cell>
          <cell r="C2717">
            <v>1521</v>
          </cell>
          <cell r="D2717" t="str">
            <v>8 - DOUBLE POIGNEE ROWING DE TIRAGE DORSAL</v>
          </cell>
          <cell r="E2717" t="str">
            <v>8 - MACHINE ACCESSORIES</v>
          </cell>
          <cell r="F2717">
            <v>0</v>
          </cell>
          <cell r="H2717" t="str">
            <v>PIECE</v>
          </cell>
          <cell r="I2717">
            <v>10.3</v>
          </cell>
          <cell r="J2717">
            <v>0</v>
          </cell>
          <cell r="K2717">
            <v>0</v>
          </cell>
          <cell r="L2717">
            <v>0</v>
          </cell>
          <cell r="M2717" t="str">
            <v>LF</v>
          </cell>
          <cell r="N2717">
            <v>4.5794920634920633E-3</v>
          </cell>
          <cell r="O2717">
            <v>2.9365079365079363</v>
          </cell>
        </row>
        <row r="2718">
          <cell r="A2718" t="str">
            <v>TENGTAI</v>
          </cell>
          <cell r="B2718" t="str">
            <v>TDS1126</v>
          </cell>
          <cell r="C2718">
            <v>1517</v>
          </cell>
          <cell r="D2718" t="str">
            <v>9 - Triangle de tirage</v>
          </cell>
          <cell r="E2718" t="str">
            <v>Machine Accessories 9</v>
          </cell>
          <cell r="F2718">
            <v>0</v>
          </cell>
          <cell r="H2718" t="str">
            <v>PIECE</v>
          </cell>
          <cell r="I2718">
            <v>6</v>
          </cell>
          <cell r="J2718">
            <v>0</v>
          </cell>
          <cell r="K2718">
            <v>0</v>
          </cell>
          <cell r="L2718">
            <v>0</v>
          </cell>
          <cell r="M2718" t="str">
            <v>LF</v>
          </cell>
          <cell r="N2718">
            <v>1.0863360000000001E-2</v>
          </cell>
          <cell r="O2718">
            <v>5.7333333333333334</v>
          </cell>
        </row>
        <row r="2719">
          <cell r="A2719" t="str">
            <v>TENGTAI</v>
          </cell>
          <cell r="B2719" t="str">
            <v>TAB1030</v>
          </cell>
          <cell r="C2719">
            <v>1725</v>
          </cell>
          <cell r="D2719" t="str">
            <v>Ab Wheel</v>
          </cell>
          <cell r="E2719" t="str">
            <v>Exercice Wheel</v>
          </cell>
          <cell r="F2719">
            <v>0</v>
          </cell>
          <cell r="H2719" t="str">
            <v>PIECE</v>
          </cell>
          <cell r="I2719">
            <v>2.1</v>
          </cell>
          <cell r="J2719">
            <v>0</v>
          </cell>
          <cell r="K2719">
            <v>0</v>
          </cell>
          <cell r="L2719">
            <v>0</v>
          </cell>
          <cell r="M2719" t="str">
            <v>LF</v>
          </cell>
          <cell r="N2719">
            <v>2.6491500000000003E-3</v>
          </cell>
          <cell r="O2719">
            <v>0.6</v>
          </cell>
        </row>
        <row r="2720">
          <cell r="A2720" t="str">
            <v>TENGTAI</v>
          </cell>
          <cell r="B2720" t="str">
            <v>TAB1036</v>
          </cell>
          <cell r="C2720">
            <v>2025</v>
          </cell>
          <cell r="D2720" t="str">
            <v xml:space="preserve">Ab Wheel Pro </v>
          </cell>
          <cell r="E2720" t="str">
            <v xml:space="preserve">AB WHEEL PRO </v>
          </cell>
          <cell r="F2720">
            <v>0</v>
          </cell>
          <cell r="H2720" t="str">
            <v>PIECE</v>
          </cell>
          <cell r="I2720">
            <v>14</v>
          </cell>
          <cell r="J2720">
            <v>0</v>
          </cell>
          <cell r="K2720">
            <v>0</v>
          </cell>
          <cell r="L2720">
            <v>0</v>
          </cell>
          <cell r="M2720" t="str">
            <v>LF</v>
          </cell>
          <cell r="N2720">
            <v>1.9229599999999999E-2</v>
          </cell>
          <cell r="O2720">
            <v>3.2</v>
          </cell>
        </row>
        <row r="2721">
          <cell r="A2721" t="str">
            <v>TENGTAI</v>
          </cell>
          <cell r="B2721" t="str">
            <v>TGR1018</v>
          </cell>
          <cell r="C2721">
            <v>0</v>
          </cell>
          <cell r="D2721" t="str">
            <v>ANNEAUX DE MASSAGE</v>
          </cell>
          <cell r="E2721" t="str">
            <v>MASSAGE RING</v>
          </cell>
          <cell r="F2721">
            <v>0</v>
          </cell>
          <cell r="H2721" t="str">
            <v>PAIRE</v>
          </cell>
          <cell r="I2721">
            <v>0.7</v>
          </cell>
          <cell r="J2721">
            <v>0</v>
          </cell>
          <cell r="K2721">
            <v>0</v>
          </cell>
          <cell r="L2721">
            <v>0</v>
          </cell>
          <cell r="M2721" t="str">
            <v>LF</v>
          </cell>
          <cell r="N2721">
            <v>0</v>
          </cell>
          <cell r="O2721">
            <v>0</v>
          </cell>
        </row>
        <row r="2722">
          <cell r="A2722" t="str">
            <v>TENGTAI</v>
          </cell>
          <cell r="B2722" t="str">
            <v>TTA1005</v>
          </cell>
          <cell r="C2722">
            <v>2341</v>
          </cell>
          <cell r="D2722" t="str">
            <v>ANNEAUX DE SUSPENSION</v>
          </cell>
          <cell r="E2722" t="str">
            <v>WOODEN RING</v>
          </cell>
          <cell r="F2722" t="str">
            <v>（material：birch，ring dia.32CM）</v>
          </cell>
          <cell r="H2722" t="str">
            <v>PAIRE</v>
          </cell>
          <cell r="I2722">
            <v>17.5</v>
          </cell>
          <cell r="J2722">
            <v>0</v>
          </cell>
          <cell r="K2722">
            <v>0</v>
          </cell>
          <cell r="L2722">
            <v>0</v>
          </cell>
          <cell r="M2722" t="str">
            <v>LF</v>
          </cell>
          <cell r="N2722">
            <v>5.0543999999999997E-3</v>
          </cell>
          <cell r="O2722">
            <v>1.5</v>
          </cell>
        </row>
        <row r="2723">
          <cell r="A2723" t="str">
            <v>TENGTAI</v>
          </cell>
          <cell r="B2723" t="str">
            <v>TAB1026</v>
          </cell>
          <cell r="C2723">
            <v>0</v>
          </cell>
          <cell r="D2723" t="str">
            <v>Balance Board</v>
          </cell>
          <cell r="E2723" t="str">
            <v>Balance Board</v>
          </cell>
          <cell r="F2723" t="str">
            <v>dia39.4h8.5cm740g</v>
          </cell>
          <cell r="H2723" t="str">
            <v>PIECE</v>
          </cell>
          <cell r="I2723">
            <v>2.5</v>
          </cell>
          <cell r="J2723">
            <v>0</v>
          </cell>
          <cell r="K2723">
            <v>0</v>
          </cell>
          <cell r="L2723">
            <v>0</v>
          </cell>
          <cell r="M2723" t="str">
            <v>LF</v>
          </cell>
          <cell r="N2723">
            <v>0</v>
          </cell>
          <cell r="O2723">
            <v>0</v>
          </cell>
        </row>
        <row r="2724">
          <cell r="A2724" t="str">
            <v>TENGTAI</v>
          </cell>
          <cell r="B2724" t="str">
            <v>TMB1011</v>
          </cell>
          <cell r="C2724">
            <v>0</v>
          </cell>
          <cell r="D2724" t="str">
            <v>BALLES HÉRISSONS 10CM</v>
          </cell>
          <cell r="E2724" t="str">
            <v>MASSAGE BALLS 10CM</v>
          </cell>
          <cell r="F2724" t="str">
            <v>pvc material,weight:150g</v>
          </cell>
          <cell r="H2724" t="str">
            <v>PIECE</v>
          </cell>
          <cell r="I2724">
            <v>0.44</v>
          </cell>
          <cell r="J2724">
            <v>0</v>
          </cell>
          <cell r="K2724">
            <v>0</v>
          </cell>
          <cell r="L2724">
            <v>0</v>
          </cell>
          <cell r="M2724" t="str">
            <v>LF</v>
          </cell>
          <cell r="N2724">
            <v>0</v>
          </cell>
          <cell r="O2724">
            <v>0</v>
          </cell>
        </row>
        <row r="2725">
          <cell r="A2725" t="str">
            <v>TENGTAI</v>
          </cell>
          <cell r="B2725" t="str">
            <v>TMB1011</v>
          </cell>
          <cell r="C2725">
            <v>0</v>
          </cell>
          <cell r="D2725" t="str">
            <v>Balles hérissons 7cm</v>
          </cell>
          <cell r="E2725" t="str">
            <v>Massage Ball</v>
          </cell>
          <cell r="F2725" t="str">
            <v>7CM-50g</v>
          </cell>
          <cell r="H2725" t="str">
            <v>PIECE</v>
          </cell>
          <cell r="I2725">
            <v>0.38</v>
          </cell>
          <cell r="J2725">
            <v>0</v>
          </cell>
          <cell r="K2725">
            <v>0</v>
          </cell>
          <cell r="L2725">
            <v>0</v>
          </cell>
          <cell r="M2725" t="str">
            <v>LF</v>
          </cell>
          <cell r="N2725">
            <v>0</v>
          </cell>
          <cell r="O2725">
            <v>0</v>
          </cell>
        </row>
        <row r="2726">
          <cell r="A2726" t="str">
            <v>TENGTAI</v>
          </cell>
          <cell r="B2726" t="str">
            <v>TGB1006</v>
          </cell>
          <cell r="C2726">
            <v>1439</v>
          </cell>
          <cell r="D2726" t="str">
            <v>BALLES LESTEES 0,5KG BLEU</v>
          </cell>
          <cell r="E2726" t="str">
            <v>WEIGHTED BALL 0,5Kgs BLUE</v>
          </cell>
          <cell r="F2726" t="str">
            <v>2x0.5kg</v>
          </cell>
          <cell r="H2726" t="str">
            <v>PAIRE</v>
          </cell>
          <cell r="I2726">
            <v>1.5</v>
          </cell>
          <cell r="J2726">
            <v>0</v>
          </cell>
          <cell r="K2726">
            <v>0</v>
          </cell>
          <cell r="L2726">
            <v>0</v>
          </cell>
          <cell r="M2726" t="str">
            <v>LF</v>
          </cell>
          <cell r="N2726">
            <v>7.4879999999999999E-3</v>
          </cell>
          <cell r="O2726">
            <v>0.53</v>
          </cell>
        </row>
        <row r="2727">
          <cell r="A2727" t="str">
            <v>TENGTAI</v>
          </cell>
          <cell r="B2727" t="str">
            <v>TGB1006</v>
          </cell>
          <cell r="C2727" t="str">
            <v/>
          </cell>
          <cell r="D2727" t="str">
            <v xml:space="preserve">BALLES LESTEES 0,5KG GRIS </v>
          </cell>
          <cell r="E2727" t="str">
            <v>WEIGHTED BALL 0,5Kgs GREY</v>
          </cell>
          <cell r="F2727" t="str">
            <v>2x0.5kg</v>
          </cell>
          <cell r="H2727" t="str">
            <v>PAIRE</v>
          </cell>
          <cell r="I2727">
            <v>1.5</v>
          </cell>
          <cell r="J2727">
            <v>0</v>
          </cell>
          <cell r="K2727">
            <v>0</v>
          </cell>
          <cell r="L2727">
            <v>0</v>
          </cell>
          <cell r="M2727" t="str">
            <v>LF</v>
          </cell>
          <cell r="N2727">
            <v>0</v>
          </cell>
          <cell r="O2727">
            <v>0</v>
          </cell>
        </row>
        <row r="2728">
          <cell r="A2728" t="str">
            <v>TENGTAI</v>
          </cell>
          <cell r="B2728" t="str">
            <v>TGB1006</v>
          </cell>
          <cell r="C2728">
            <v>1440</v>
          </cell>
          <cell r="D2728" t="str">
            <v xml:space="preserve">BALLES LESTEES 1,5KG BLEU </v>
          </cell>
          <cell r="E2728" t="str">
            <v>WEIGHTED BALL 1,5Kgs BLUE</v>
          </cell>
          <cell r="F2728" t="str">
            <v>2x1.5kg</v>
          </cell>
          <cell r="H2728" t="str">
            <v>PAIRE</v>
          </cell>
          <cell r="I2728">
            <v>2</v>
          </cell>
          <cell r="J2728">
            <v>0</v>
          </cell>
          <cell r="K2728">
            <v>0</v>
          </cell>
          <cell r="L2728">
            <v>0</v>
          </cell>
          <cell r="M2728" t="str">
            <v>LF</v>
          </cell>
          <cell r="N2728">
            <v>8.1599999999999989E-3</v>
          </cell>
          <cell r="O2728">
            <v>3.166666666666667</v>
          </cell>
        </row>
        <row r="2729">
          <cell r="A2729" t="str">
            <v>TENGTAI</v>
          </cell>
          <cell r="B2729" t="str">
            <v>TGB1006</v>
          </cell>
          <cell r="C2729" t="str">
            <v/>
          </cell>
          <cell r="D2729" t="str">
            <v>BALLES LESTEES 1,5KG GRIS</v>
          </cell>
          <cell r="E2729" t="str">
            <v>WEIGHTED BALL 1,5Kgs GREY</v>
          </cell>
          <cell r="F2729" t="str">
            <v>2x1.5kg</v>
          </cell>
          <cell r="H2729" t="str">
            <v>PAIRE</v>
          </cell>
          <cell r="I2729">
            <v>2</v>
          </cell>
          <cell r="J2729">
            <v>0</v>
          </cell>
          <cell r="K2729">
            <v>0</v>
          </cell>
          <cell r="L2729">
            <v>0</v>
          </cell>
          <cell r="M2729" t="str">
            <v>LF</v>
          </cell>
          <cell r="N2729">
            <v>0</v>
          </cell>
          <cell r="O2729">
            <v>0</v>
          </cell>
        </row>
        <row r="2730">
          <cell r="A2730" t="str">
            <v>TENGTAI</v>
          </cell>
          <cell r="B2730" t="str">
            <v>TGB1006</v>
          </cell>
          <cell r="C2730">
            <v>1441</v>
          </cell>
          <cell r="D2730" t="str">
            <v>BALLES LESTEES 1KG BLEU</v>
          </cell>
          <cell r="E2730" t="str">
            <v>WEIGHTED BALL 1Kg BLUE</v>
          </cell>
          <cell r="F2730" t="str">
            <v>2x1kg</v>
          </cell>
          <cell r="H2730" t="str">
            <v>PAIRE</v>
          </cell>
          <cell r="I2730">
            <v>1.6</v>
          </cell>
          <cell r="J2730">
            <v>0</v>
          </cell>
          <cell r="K2730">
            <v>0</v>
          </cell>
          <cell r="L2730">
            <v>0</v>
          </cell>
          <cell r="M2730" t="str">
            <v>LF</v>
          </cell>
          <cell r="N2730">
            <v>5.7120000000000001E-3</v>
          </cell>
          <cell r="O2730">
            <v>1.1000000000000001</v>
          </cell>
        </row>
        <row r="2731">
          <cell r="A2731" t="str">
            <v>TENGTAI</v>
          </cell>
          <cell r="B2731" t="str">
            <v>TGB1006</v>
          </cell>
          <cell r="C2731" t="str">
            <v/>
          </cell>
          <cell r="D2731" t="str">
            <v>BALLES LESTEES 1KG GRIS</v>
          </cell>
          <cell r="E2731" t="str">
            <v>WEIGHTED BALL 1Kg GREY</v>
          </cell>
          <cell r="F2731" t="str">
            <v>2x1kg</v>
          </cell>
          <cell r="H2731" t="str">
            <v>PAIRE</v>
          </cell>
          <cell r="I2731">
            <v>1.6</v>
          </cell>
          <cell r="J2731">
            <v>0</v>
          </cell>
          <cell r="K2731">
            <v>0</v>
          </cell>
          <cell r="L2731">
            <v>0</v>
          </cell>
          <cell r="M2731" t="str">
            <v>LF</v>
          </cell>
          <cell r="N2731">
            <v>0</v>
          </cell>
          <cell r="O2731">
            <v>0</v>
          </cell>
        </row>
        <row r="2732">
          <cell r="A2732" t="str">
            <v>TENGTAI</v>
          </cell>
          <cell r="B2732" t="str">
            <v>TGB1006</v>
          </cell>
          <cell r="C2732" t="str">
            <v/>
          </cell>
          <cell r="D2732" t="str">
            <v xml:space="preserve">BALLES LESTEES 1KG ROSE </v>
          </cell>
          <cell r="E2732" t="str">
            <v>WEIGHTED BALL 1Kg PINK</v>
          </cell>
          <cell r="F2732" t="str">
            <v>2x1kg</v>
          </cell>
          <cell r="H2732" t="str">
            <v>PAIRE</v>
          </cell>
          <cell r="I2732">
            <v>1.6</v>
          </cell>
          <cell r="J2732">
            <v>0</v>
          </cell>
          <cell r="K2732">
            <v>0</v>
          </cell>
          <cell r="L2732">
            <v>0</v>
          </cell>
          <cell r="M2732" t="str">
            <v>LF</v>
          </cell>
          <cell r="N2732">
            <v>0</v>
          </cell>
          <cell r="O2732">
            <v>0</v>
          </cell>
        </row>
        <row r="2733">
          <cell r="A2733" t="str">
            <v>TENGTAI</v>
          </cell>
          <cell r="B2733" t="str">
            <v>TGB1006</v>
          </cell>
          <cell r="C2733">
            <v>0</v>
          </cell>
          <cell r="D2733" t="str">
            <v>BALLES LESTEES 2KG BLEU</v>
          </cell>
          <cell r="E2733" t="str">
            <v>WEIGHTED BALL 2Kg BLUE</v>
          </cell>
          <cell r="F2733" t="str">
            <v>2x2kg</v>
          </cell>
          <cell r="H2733" t="str">
            <v>PAIRE</v>
          </cell>
          <cell r="I2733">
            <v>2.1</v>
          </cell>
          <cell r="J2733">
            <v>0</v>
          </cell>
          <cell r="K2733">
            <v>0</v>
          </cell>
          <cell r="L2733">
            <v>0</v>
          </cell>
          <cell r="M2733" t="str">
            <v>LF</v>
          </cell>
          <cell r="N2733">
            <v>0</v>
          </cell>
          <cell r="O2733">
            <v>0</v>
          </cell>
        </row>
        <row r="2734">
          <cell r="A2734" t="str">
            <v>TENGTAI</v>
          </cell>
          <cell r="B2734" t="str">
            <v>TGB1001A</v>
          </cell>
          <cell r="C2734">
            <v>0</v>
          </cell>
          <cell r="D2734" t="str">
            <v>Ballon fitness 45cm</v>
          </cell>
          <cell r="E2734" t="str">
            <v xml:space="preserve">Anti-burst Gym Ball </v>
          </cell>
          <cell r="F2734" t="str">
            <v>45cm</v>
          </cell>
          <cell r="H2734" t="str">
            <v>PIECE</v>
          </cell>
          <cell r="I2734">
            <v>2.25</v>
          </cell>
          <cell r="J2734">
            <v>0</v>
          </cell>
          <cell r="K2734">
            <v>0</v>
          </cell>
          <cell r="L2734">
            <v>0</v>
          </cell>
          <cell r="M2734" t="str">
            <v>LF</v>
          </cell>
          <cell r="N2734">
            <v>0</v>
          </cell>
          <cell r="O2734">
            <v>0</v>
          </cell>
        </row>
        <row r="2735">
          <cell r="A2735" t="str">
            <v>TENGTAI</v>
          </cell>
          <cell r="B2735" t="str">
            <v>TGB1001A</v>
          </cell>
          <cell r="C2735">
            <v>3212</v>
          </cell>
          <cell r="D2735" t="str">
            <v>Ballon fitness 55cm</v>
          </cell>
          <cell r="E2735" t="str">
            <v xml:space="preserve">Anti-burst Gym Ball </v>
          </cell>
          <cell r="F2735" t="str">
            <v>55cm</v>
          </cell>
          <cell r="H2735" t="str">
            <v>PIECE</v>
          </cell>
          <cell r="I2735">
            <v>2.4</v>
          </cell>
          <cell r="J2735">
            <v>0</v>
          </cell>
          <cell r="K2735">
            <v>0</v>
          </cell>
          <cell r="L2735">
            <v>0</v>
          </cell>
          <cell r="M2735" t="str">
            <v>LF</v>
          </cell>
          <cell r="N2735">
            <v>5.6056000000000005E-3</v>
          </cell>
          <cell r="O2735">
            <v>0.5</v>
          </cell>
        </row>
        <row r="2736">
          <cell r="A2736" t="str">
            <v>TENGTAI</v>
          </cell>
          <cell r="B2736" t="str">
            <v>TGB1001A</v>
          </cell>
          <cell r="C2736">
            <v>1571</v>
          </cell>
          <cell r="D2736" t="str">
            <v>Ballon fitness 65cm</v>
          </cell>
          <cell r="E2736" t="str">
            <v xml:space="preserve">Anti-burst Gym Ball </v>
          </cell>
          <cell r="F2736" t="str">
            <v>65cm</v>
          </cell>
          <cell r="H2736" t="str">
            <v>PIECE</v>
          </cell>
          <cell r="I2736">
            <v>3.1</v>
          </cell>
          <cell r="J2736">
            <v>0</v>
          </cell>
          <cell r="K2736">
            <v>0</v>
          </cell>
          <cell r="L2736">
            <v>0</v>
          </cell>
          <cell r="M2736" t="str">
            <v>LF</v>
          </cell>
          <cell r="N2736">
            <v>5.6056000000000005E-3</v>
          </cell>
          <cell r="O2736">
            <v>0.6</v>
          </cell>
        </row>
        <row r="2737">
          <cell r="A2737" t="str">
            <v>TENGTAI</v>
          </cell>
          <cell r="B2737" t="str">
            <v>TGB1001A</v>
          </cell>
          <cell r="C2737">
            <v>1574</v>
          </cell>
          <cell r="D2737" t="str">
            <v>Ballon fitness 75cm</v>
          </cell>
          <cell r="E2737" t="str">
            <v xml:space="preserve">Anti-burst Gym Ball </v>
          </cell>
          <cell r="F2737" t="str">
            <v>75cm</v>
          </cell>
          <cell r="H2737" t="str">
            <v>PIECE</v>
          </cell>
          <cell r="I2737">
            <v>3.7</v>
          </cell>
          <cell r="J2737">
            <v>0</v>
          </cell>
          <cell r="K2737">
            <v>0</v>
          </cell>
          <cell r="L2737">
            <v>0</v>
          </cell>
          <cell r="M2737" t="str">
            <v>LF</v>
          </cell>
          <cell r="N2737">
            <v>5.6056000000000005E-3</v>
          </cell>
          <cell r="O2737">
            <v>0.7</v>
          </cell>
        </row>
        <row r="2738">
          <cell r="A2738" t="str">
            <v>TENGTAI</v>
          </cell>
          <cell r="B2738" t="str">
            <v>TGB1001A</v>
          </cell>
          <cell r="C2738">
            <v>0</v>
          </cell>
          <cell r="D2738" t="str">
            <v>Ballon fitness 85cm</v>
          </cell>
          <cell r="E2738" t="str">
            <v xml:space="preserve">Anti-burst Gym Ball </v>
          </cell>
          <cell r="F2738" t="str">
            <v>85cm</v>
          </cell>
          <cell r="H2738" t="str">
            <v>PIECE</v>
          </cell>
          <cell r="I2738">
            <v>4.25</v>
          </cell>
          <cell r="J2738">
            <v>0</v>
          </cell>
          <cell r="K2738">
            <v>0</v>
          </cell>
          <cell r="L2738">
            <v>0</v>
          </cell>
          <cell r="M2738" t="str">
            <v>LF</v>
          </cell>
          <cell r="N2738">
            <v>0</v>
          </cell>
          <cell r="O2738">
            <v>0</v>
          </cell>
        </row>
        <row r="2739">
          <cell r="A2739" t="str">
            <v>TENGTAI</v>
          </cell>
          <cell r="B2739" t="str">
            <v>TGB1001A</v>
          </cell>
          <cell r="C2739">
            <v>0</v>
          </cell>
          <cell r="D2739" t="str">
            <v>Ballon Fitness 95cm</v>
          </cell>
          <cell r="E2739" t="str">
            <v>Anti-burst Gym Ball 95cm</v>
          </cell>
          <cell r="F2739" t="str">
            <v>95 cm - color box</v>
          </cell>
          <cell r="H2739" t="str">
            <v>PIECE</v>
          </cell>
          <cell r="I2739">
            <v>4.8</v>
          </cell>
          <cell r="J2739">
            <v>0</v>
          </cell>
          <cell r="K2739">
            <v>0</v>
          </cell>
          <cell r="L2739">
            <v>0</v>
          </cell>
          <cell r="M2739" t="str">
            <v>LF</v>
          </cell>
          <cell r="N2739">
            <v>0</v>
          </cell>
          <cell r="O2739">
            <v>0</v>
          </cell>
        </row>
        <row r="2740">
          <cell r="A2740" t="str">
            <v>TENGTAI</v>
          </cell>
          <cell r="B2740" t="str">
            <v>TGB1004</v>
          </cell>
          <cell r="C2740">
            <v>0</v>
          </cell>
          <cell r="D2740" t="str">
            <v>BALLON FITNESS A PICOTS 45CM</v>
          </cell>
          <cell r="E2740" t="str">
            <v>MASSAGE GYM BALL 45CM</v>
          </cell>
          <cell r="F2740" t="str">
            <v>eco pvc,800g</v>
          </cell>
          <cell r="H2740" t="str">
            <v>PIECE</v>
          </cell>
          <cell r="I2740">
            <v>2.35</v>
          </cell>
          <cell r="J2740">
            <v>0</v>
          </cell>
          <cell r="K2740">
            <v>0</v>
          </cell>
          <cell r="L2740">
            <v>0</v>
          </cell>
          <cell r="M2740" t="str">
            <v>LF</v>
          </cell>
          <cell r="N2740">
            <v>0</v>
          </cell>
          <cell r="O2740">
            <v>0</v>
          </cell>
        </row>
        <row r="2741">
          <cell r="A2741" t="str">
            <v>TENGTAI</v>
          </cell>
          <cell r="B2741" t="str">
            <v>TGB1004</v>
          </cell>
          <cell r="C2741">
            <v>0</v>
          </cell>
          <cell r="D2741" t="str">
            <v>BALLON FITNESS A PICOTS 55CM</v>
          </cell>
          <cell r="E2741" t="str">
            <v>MASSAGE GYM BALL 55CM</v>
          </cell>
          <cell r="F2741" t="str">
            <v>eco pvc,950g</v>
          </cell>
          <cell r="H2741" t="str">
            <v>PIECE</v>
          </cell>
          <cell r="I2741">
            <v>3.2</v>
          </cell>
          <cell r="J2741">
            <v>0</v>
          </cell>
          <cell r="K2741">
            <v>0</v>
          </cell>
          <cell r="L2741">
            <v>0</v>
          </cell>
          <cell r="M2741" t="str">
            <v>LF</v>
          </cell>
          <cell r="N2741">
            <v>0</v>
          </cell>
          <cell r="O2741">
            <v>0</v>
          </cell>
        </row>
        <row r="2742">
          <cell r="A2742" t="str">
            <v>TENGTAI</v>
          </cell>
          <cell r="B2742" t="str">
            <v>TGB1004</v>
          </cell>
          <cell r="C2742">
            <v>0</v>
          </cell>
          <cell r="D2742" t="str">
            <v>BALLON FITNESS A PICOTS 65CM</v>
          </cell>
          <cell r="E2742" t="str">
            <v>MASSAGE GYM BALL 65CM</v>
          </cell>
          <cell r="F2742" t="str">
            <v>eco pvc,1100g</v>
          </cell>
          <cell r="H2742" t="str">
            <v>PIECE</v>
          </cell>
          <cell r="I2742">
            <v>3.65</v>
          </cell>
          <cell r="J2742">
            <v>0</v>
          </cell>
          <cell r="K2742">
            <v>0</v>
          </cell>
          <cell r="L2742">
            <v>0</v>
          </cell>
          <cell r="M2742" t="str">
            <v>LF</v>
          </cell>
          <cell r="N2742">
            <v>0</v>
          </cell>
          <cell r="O2742">
            <v>0</v>
          </cell>
        </row>
        <row r="2743">
          <cell r="A2743" t="str">
            <v>TENGTAI</v>
          </cell>
          <cell r="B2743" t="str">
            <v>TGB1004</v>
          </cell>
          <cell r="C2743">
            <v>0</v>
          </cell>
          <cell r="D2743" t="str">
            <v>BALLON FITNESS A PICOTS 75CM</v>
          </cell>
          <cell r="E2743" t="str">
            <v>MASSAGE GYM BALL 75CM</v>
          </cell>
          <cell r="F2743" t="str">
            <v>eco pvc,1350g</v>
          </cell>
          <cell r="H2743" t="str">
            <v>PIECE</v>
          </cell>
          <cell r="I2743">
            <v>3.95</v>
          </cell>
          <cell r="J2743">
            <v>0</v>
          </cell>
          <cell r="K2743">
            <v>0</v>
          </cell>
          <cell r="L2743">
            <v>0</v>
          </cell>
          <cell r="M2743" t="str">
            <v>LF</v>
          </cell>
          <cell r="N2743">
            <v>0</v>
          </cell>
          <cell r="O2743">
            <v>0</v>
          </cell>
        </row>
        <row r="2744">
          <cell r="A2744" t="str">
            <v>TENGTAI</v>
          </cell>
          <cell r="B2744" t="str">
            <v>TGB1004</v>
          </cell>
          <cell r="C2744">
            <v>0</v>
          </cell>
          <cell r="D2744" t="str">
            <v>BALLON FITNESS A PICOTS 85CM</v>
          </cell>
          <cell r="E2744" t="str">
            <v>MASSAGE GYM BALL 85CM</v>
          </cell>
          <cell r="F2744" t="str">
            <v>eco pvc,1500g</v>
          </cell>
          <cell r="H2744" t="str">
            <v>PIECE</v>
          </cell>
          <cell r="I2744">
            <v>4.3499999999999996</v>
          </cell>
          <cell r="J2744">
            <v>0</v>
          </cell>
          <cell r="K2744">
            <v>0</v>
          </cell>
          <cell r="L2744">
            <v>0</v>
          </cell>
          <cell r="M2744" t="str">
            <v>LF</v>
          </cell>
          <cell r="N2744">
            <v>0</v>
          </cell>
          <cell r="O2744">
            <v>0</v>
          </cell>
        </row>
        <row r="2745">
          <cell r="A2745" t="str">
            <v>TENGTAI</v>
          </cell>
          <cell r="B2745" t="str">
            <v>TAW2007</v>
          </cell>
          <cell r="C2745">
            <v>2902</v>
          </cell>
          <cell r="D2745" t="str">
            <v>BANDE LESTÉE CHEVILLE 0,5Kg</v>
          </cell>
          <cell r="E2745" t="str">
            <v>ANKLE WEIGHT 0,5Kg</v>
          </cell>
          <cell r="F2745" t="str">
            <v>nylon and sand</v>
          </cell>
          <cell r="H2745" t="str">
            <v>PAIRE</v>
          </cell>
          <cell r="I2745">
            <v>3.5</v>
          </cell>
          <cell r="J2745">
            <v>0</v>
          </cell>
          <cell r="K2745">
            <v>0</v>
          </cell>
          <cell r="L2745">
            <v>0</v>
          </cell>
          <cell r="M2745" t="str">
            <v>LF</v>
          </cell>
          <cell r="N2745">
            <v>1.7296E-3</v>
          </cell>
          <cell r="O2745">
            <v>1.05</v>
          </cell>
        </row>
        <row r="2746">
          <cell r="A2746" t="str">
            <v>TENGTAI</v>
          </cell>
          <cell r="B2746" t="str">
            <v>TAW2007</v>
          </cell>
          <cell r="C2746">
            <v>1450</v>
          </cell>
          <cell r="D2746" t="str">
            <v>BANDE LESTÉE CHEVILLE 1Kg</v>
          </cell>
          <cell r="E2746" t="str">
            <v>ANKLE WEIGHT 1Kg</v>
          </cell>
          <cell r="F2746" t="str">
            <v>nylon and sand</v>
          </cell>
          <cell r="H2746" t="str">
            <v>PAIRE</v>
          </cell>
          <cell r="I2746">
            <v>4.5999999999999996</v>
          </cell>
          <cell r="J2746">
            <v>0</v>
          </cell>
          <cell r="K2746">
            <v>0</v>
          </cell>
          <cell r="L2746">
            <v>0</v>
          </cell>
          <cell r="M2746" t="str">
            <v>LF</v>
          </cell>
          <cell r="N2746">
            <v>3.7439999999999999E-3</v>
          </cell>
          <cell r="O2746">
            <v>2.1</v>
          </cell>
        </row>
        <row r="2747">
          <cell r="A2747" t="str">
            <v>TENGTAI</v>
          </cell>
          <cell r="B2747" t="str">
            <v>TAW2022</v>
          </cell>
          <cell r="C2747">
            <v>1451</v>
          </cell>
          <cell r="D2747" t="str">
            <v>BANDE LESTÉE POIGNET 0,5Kg</v>
          </cell>
          <cell r="E2747" t="str">
            <v>WRIST WEIGHT 0,5Kg</v>
          </cell>
          <cell r="F2747" t="str">
            <v>2x0.5</v>
          </cell>
          <cell r="H2747" t="str">
            <v>PAIRE</v>
          </cell>
          <cell r="I2747">
            <v>2.9</v>
          </cell>
          <cell r="J2747">
            <v>0</v>
          </cell>
          <cell r="K2747">
            <v>0</v>
          </cell>
          <cell r="L2747">
            <v>0</v>
          </cell>
          <cell r="M2747" t="str">
            <v>LF</v>
          </cell>
          <cell r="N2747">
            <v>8.0499999999999994E-4</v>
          </cell>
          <cell r="O2747">
            <v>1.05</v>
          </cell>
        </row>
        <row r="2748">
          <cell r="A2748" t="str">
            <v>TENGTAI</v>
          </cell>
          <cell r="B2748" t="str">
            <v>TDS1076</v>
          </cell>
          <cell r="C2748">
            <v>1452</v>
          </cell>
          <cell r="D2748" t="str">
            <v>BARRE CURL EZ 120CM</v>
          </cell>
          <cell r="E2748" t="str">
            <v>BARRE CURL EZ 120CM</v>
          </cell>
          <cell r="F2748" t="str">
            <v>steel sleeve and brass bushing，28mm</v>
          </cell>
          <cell r="H2748" t="str">
            <v>PIECE</v>
          </cell>
          <cell r="I2748">
            <v>15</v>
          </cell>
          <cell r="J2748">
            <v>0</v>
          </cell>
          <cell r="K2748">
            <v>0</v>
          </cell>
          <cell r="L2748">
            <v>0</v>
          </cell>
          <cell r="M2748" t="str">
            <v>LF</v>
          </cell>
          <cell r="N2748">
            <v>1.2E-2</v>
          </cell>
          <cell r="O2748">
            <v>10.5</v>
          </cell>
        </row>
        <row r="2749">
          <cell r="A2749" t="str">
            <v>TENGTAI</v>
          </cell>
          <cell r="B2749" t="str">
            <v>TDS1074</v>
          </cell>
          <cell r="C2749">
            <v>1458</v>
          </cell>
          <cell r="D2749" t="str">
            <v xml:space="preserve">Barre Lyre Triceps </v>
          </cell>
          <cell r="E2749" t="str">
            <v>Olympic Triceps Bar</v>
          </cell>
          <cell r="F2749" t="str">
            <v>ø50mm</v>
          </cell>
          <cell r="H2749" t="str">
            <v>PIECE</v>
          </cell>
          <cell r="I2749">
            <v>24</v>
          </cell>
          <cell r="J2749">
            <v>0</v>
          </cell>
          <cell r="K2749">
            <v>0</v>
          </cell>
          <cell r="L2749">
            <v>0</v>
          </cell>
          <cell r="M2749" t="str">
            <v>LF</v>
          </cell>
          <cell r="N2749">
            <v>2.41408E-2</v>
          </cell>
          <cell r="O2749">
            <v>13</v>
          </cell>
        </row>
        <row r="2750">
          <cell r="A2750" t="str">
            <v>TENGTAI</v>
          </cell>
          <cell r="B2750" t="str">
            <v>TDS107860"</v>
          </cell>
          <cell r="C2750">
            <v>2986</v>
          </cell>
          <cell r="D2750" t="str">
            <v>BARRE OLYMPIQUE DROITE 1,50M</v>
          </cell>
          <cell r="E2750" t="str">
            <v>STRAIGHT OLYMPIC BAR 1,50M</v>
          </cell>
          <cell r="F2750" t="str">
            <v>steel sleeve and brass bushing，28mm</v>
          </cell>
          <cell r="H2750" t="str">
            <v>PIECE</v>
          </cell>
          <cell r="I2750">
            <v>19.5</v>
          </cell>
          <cell r="J2750">
            <v>0</v>
          </cell>
          <cell r="K2750">
            <v>0</v>
          </cell>
          <cell r="L2750">
            <v>0</v>
          </cell>
          <cell r="M2750" t="str">
            <v>LF</v>
          </cell>
          <cell r="N2750">
            <v>0.03</v>
          </cell>
          <cell r="O2750">
            <v>12.8</v>
          </cell>
        </row>
        <row r="2751">
          <cell r="A2751" t="str">
            <v>TENGTAI</v>
          </cell>
          <cell r="B2751" t="str">
            <v>TDS107886"</v>
          </cell>
          <cell r="C2751">
            <v>1453</v>
          </cell>
          <cell r="D2751" t="str">
            <v>BARRE OLYMPIQUE DROITE 2,20M</v>
          </cell>
          <cell r="E2751" t="str">
            <v>STRAIGHT OLYMPIC BAR 2,20M</v>
          </cell>
          <cell r="F2751" t="str">
            <v>steel sleeve and brass bushing，28mm</v>
          </cell>
          <cell r="H2751" t="str">
            <v>PIECE</v>
          </cell>
          <cell r="I2751">
            <v>28</v>
          </cell>
          <cell r="J2751">
            <v>0</v>
          </cell>
          <cell r="K2751">
            <v>0</v>
          </cell>
          <cell r="L2751">
            <v>0</v>
          </cell>
          <cell r="M2751" t="str">
            <v>LF</v>
          </cell>
          <cell r="N2751">
            <v>2.5000000000000001E-2</v>
          </cell>
          <cell r="O2751">
            <v>21</v>
          </cell>
        </row>
        <row r="2752">
          <cell r="A2752" t="str">
            <v>TENGTAI</v>
          </cell>
          <cell r="B2752" t="str">
            <v>TMB1004</v>
          </cell>
          <cell r="C2752">
            <v>1460</v>
          </cell>
          <cell r="D2752" t="str">
            <v>Base A Picots</v>
          </cell>
          <cell r="E2752" t="str">
            <v>Massage Pillow</v>
          </cell>
          <cell r="F2752">
            <v>0</v>
          </cell>
          <cell r="H2752" t="str">
            <v>PIECE</v>
          </cell>
          <cell r="I2752">
            <v>3.2</v>
          </cell>
          <cell r="J2752">
            <v>0</v>
          </cell>
          <cell r="K2752">
            <v>0</v>
          </cell>
          <cell r="L2752">
            <v>0</v>
          </cell>
          <cell r="M2752" t="str">
            <v>LF</v>
          </cell>
          <cell r="N2752">
            <v>9.5303999999999996E-3</v>
          </cell>
          <cell r="O2752">
            <v>1.2</v>
          </cell>
        </row>
        <row r="2753">
          <cell r="A2753" t="str">
            <v>TENGTAI</v>
          </cell>
          <cell r="B2753" t="str">
            <v>TYB1001</v>
          </cell>
          <cell r="C2753" t="str">
            <v/>
          </cell>
          <cell r="D2753" t="str">
            <v>BLOC YOGA BLEU</v>
          </cell>
          <cell r="E2753" t="str">
            <v>YOGA BLOCK BLUE</v>
          </cell>
          <cell r="F2753" t="str">
            <v>material：EVA</v>
          </cell>
          <cell r="H2753" t="str">
            <v>PIECE</v>
          </cell>
          <cell r="I2753">
            <v>1.05</v>
          </cell>
          <cell r="J2753">
            <v>0</v>
          </cell>
          <cell r="K2753">
            <v>0</v>
          </cell>
          <cell r="L2753">
            <v>0</v>
          </cell>
          <cell r="M2753" t="str">
            <v>LF</v>
          </cell>
          <cell r="N2753">
            <v>0</v>
          </cell>
          <cell r="O2753">
            <v>0</v>
          </cell>
        </row>
        <row r="2754">
          <cell r="A2754" t="str">
            <v>TENGTAI</v>
          </cell>
          <cell r="B2754" t="str">
            <v>TYB1001</v>
          </cell>
          <cell r="C2754" t="str">
            <v/>
          </cell>
          <cell r="D2754" t="str">
            <v>BLOC YOGA VIOLET</v>
          </cell>
          <cell r="E2754" t="str">
            <v>YOGA BLOCK PURPLE</v>
          </cell>
          <cell r="F2754" t="str">
            <v>material：EVA</v>
          </cell>
          <cell r="H2754" t="str">
            <v>PIECE</v>
          </cell>
          <cell r="I2754">
            <v>1.05</v>
          </cell>
          <cell r="J2754">
            <v>0</v>
          </cell>
          <cell r="K2754">
            <v>0</v>
          </cell>
          <cell r="L2754">
            <v>0</v>
          </cell>
          <cell r="M2754" t="str">
            <v>LF</v>
          </cell>
          <cell r="N2754">
            <v>0</v>
          </cell>
          <cell r="O2754">
            <v>0</v>
          </cell>
        </row>
        <row r="2755">
          <cell r="A2755" t="str">
            <v>TENGTAI</v>
          </cell>
          <cell r="B2755" t="str">
            <v>TDS1013</v>
          </cell>
          <cell r="C2755">
            <v>2319</v>
          </cell>
          <cell r="D2755" t="str">
            <v>Disque Pump 1,25Kg</v>
          </cell>
          <cell r="E2755" t="str">
            <v>PLATE FOR PUMP 1,25KG</v>
          </cell>
          <cell r="F2755" t="str">
            <v xml:space="preserve">    1.25KG</v>
          </cell>
          <cell r="H2755" t="str">
            <v>PIECE</v>
          </cell>
          <cell r="I2755">
            <v>1.54</v>
          </cell>
          <cell r="J2755">
            <v>0</v>
          </cell>
          <cell r="K2755">
            <v>0</v>
          </cell>
          <cell r="L2755">
            <v>0</v>
          </cell>
          <cell r="M2755" t="str">
            <v>LF</v>
          </cell>
          <cell r="N2755">
            <v>9.5716799999999999E-4</v>
          </cell>
          <cell r="O2755">
            <v>1.3</v>
          </cell>
        </row>
        <row r="2756">
          <cell r="A2756" t="str">
            <v>TENGTAI</v>
          </cell>
          <cell r="B2756" t="str">
            <v>TDS1013</v>
          </cell>
          <cell r="C2756">
            <v>2318</v>
          </cell>
          <cell r="D2756" t="str">
            <v>Disque Pump 2,5Kgs</v>
          </cell>
          <cell r="E2756" t="str">
            <v>PLATE FOR PUMP 2,5KGS</v>
          </cell>
          <cell r="F2756" t="str">
            <v xml:space="preserve">    2.5KG</v>
          </cell>
          <cell r="H2756" t="str">
            <v>PIECE</v>
          </cell>
          <cell r="I2756">
            <v>3.08</v>
          </cell>
          <cell r="J2756">
            <v>0</v>
          </cell>
          <cell r="K2756">
            <v>0</v>
          </cell>
          <cell r="L2756">
            <v>0</v>
          </cell>
          <cell r="M2756" t="str">
            <v>LF</v>
          </cell>
          <cell r="N2756">
            <v>1.8E-3</v>
          </cell>
          <cell r="O2756">
            <v>2.65</v>
          </cell>
        </row>
        <row r="2757">
          <cell r="A2757" t="str">
            <v>TENGTAI</v>
          </cell>
          <cell r="B2757" t="str">
            <v>TDS1013</v>
          </cell>
          <cell r="C2757">
            <v>2315</v>
          </cell>
          <cell r="D2757" t="str">
            <v>Disque Pump 5Kgs</v>
          </cell>
          <cell r="E2757" t="str">
            <v>PLATE FOR PUMP 5KGS</v>
          </cell>
          <cell r="F2757" t="str">
            <v xml:space="preserve">    5KG</v>
          </cell>
          <cell r="H2757" t="str">
            <v>PIECE</v>
          </cell>
          <cell r="I2757">
            <v>6.15</v>
          </cell>
          <cell r="J2757">
            <v>0</v>
          </cell>
          <cell r="K2757">
            <v>0</v>
          </cell>
          <cell r="L2757">
            <v>0</v>
          </cell>
          <cell r="M2757" t="str">
            <v>LF</v>
          </cell>
          <cell r="N2757">
            <v>2.9836800000000003E-3</v>
          </cell>
          <cell r="O2757">
            <v>5.2</v>
          </cell>
        </row>
        <row r="2758">
          <cell r="A2758" t="str">
            <v>TENGTAI</v>
          </cell>
          <cell r="B2758" t="str">
            <v>TDS1018</v>
          </cell>
          <cell r="C2758">
            <v>3489</v>
          </cell>
          <cell r="D2758" t="str">
            <v>Disques Bumper Crossfit 5Kg</v>
          </cell>
          <cell r="E2758" t="str">
            <v>BUMPER PLATE 5KGS</v>
          </cell>
          <cell r="F2758" t="str">
            <v>5Kgs</v>
          </cell>
          <cell r="H2758" t="str">
            <v>PIECE</v>
          </cell>
          <cell r="I2758">
            <v>11</v>
          </cell>
          <cell r="J2758">
            <v>0</v>
          </cell>
          <cell r="K2758">
            <v>0</v>
          </cell>
          <cell r="L2758">
            <v>0</v>
          </cell>
          <cell r="M2758" t="str">
            <v>LF</v>
          </cell>
          <cell r="N2758">
            <v>7.6899846153846161E-3</v>
          </cell>
          <cell r="O2758">
            <v>5.2307692307692317</v>
          </cell>
        </row>
        <row r="2759">
          <cell r="A2759" t="str">
            <v>TENGTAI</v>
          </cell>
          <cell r="B2759" t="str">
            <v>TDS1018</v>
          </cell>
          <cell r="C2759">
            <v>3485</v>
          </cell>
          <cell r="D2759" t="str">
            <v>Disques Bumper Crossfit 10Kg</v>
          </cell>
          <cell r="E2759" t="str">
            <v>BUMPER PLATE 10KGS</v>
          </cell>
          <cell r="F2759" t="str">
            <v>10Kgs</v>
          </cell>
          <cell r="H2759" t="str">
            <v>PIECE</v>
          </cell>
          <cell r="I2759">
            <v>22</v>
          </cell>
          <cell r="J2759">
            <v>0</v>
          </cell>
          <cell r="K2759">
            <v>0</v>
          </cell>
          <cell r="L2759">
            <v>0</v>
          </cell>
          <cell r="M2759" t="str">
            <v>LF</v>
          </cell>
          <cell r="N2759">
            <v>9.1000000000000004E-3</v>
          </cell>
          <cell r="O2759">
            <v>10.5</v>
          </cell>
        </row>
        <row r="2760">
          <cell r="A2760" t="str">
            <v>TENGTAI</v>
          </cell>
          <cell r="B2760" t="str">
            <v>TDS1018</v>
          </cell>
          <cell r="C2760">
            <v>3486</v>
          </cell>
          <cell r="D2760" t="str">
            <v>Disques Bumper Crossfit 15Kg</v>
          </cell>
          <cell r="E2760" t="str">
            <v>BUMPER PLATE 15KGS</v>
          </cell>
          <cell r="F2760" t="str">
            <v>15Kgs</v>
          </cell>
          <cell r="H2760" t="str">
            <v>PIECE</v>
          </cell>
          <cell r="I2760">
            <v>33</v>
          </cell>
          <cell r="J2760">
            <v>0</v>
          </cell>
          <cell r="K2760">
            <v>0</v>
          </cell>
          <cell r="L2760">
            <v>0</v>
          </cell>
          <cell r="M2760" t="str">
            <v>LF</v>
          </cell>
          <cell r="N2760">
            <v>2.18484E-2</v>
          </cell>
          <cell r="O2760">
            <v>16</v>
          </cell>
        </row>
        <row r="2761">
          <cell r="A2761" t="str">
            <v>TENGTAI</v>
          </cell>
          <cell r="B2761" t="str">
            <v>TDS1018</v>
          </cell>
          <cell r="C2761">
            <v>3487</v>
          </cell>
          <cell r="D2761" t="str">
            <v>Disques Bumper Crossfit 20Kg</v>
          </cell>
          <cell r="E2761" t="str">
            <v>BUMPER PLATE 20KGS</v>
          </cell>
          <cell r="F2761" t="str">
            <v>20Kgs</v>
          </cell>
          <cell r="H2761" t="str">
            <v>PIECE</v>
          </cell>
          <cell r="I2761">
            <v>44</v>
          </cell>
          <cell r="J2761">
            <v>0</v>
          </cell>
          <cell r="K2761">
            <v>0</v>
          </cell>
          <cell r="L2761">
            <v>0</v>
          </cell>
          <cell r="M2761" t="str">
            <v>LF</v>
          </cell>
          <cell r="N2761">
            <v>2.205648E-2</v>
          </cell>
          <cell r="O2761">
            <v>21</v>
          </cell>
        </row>
        <row r="2762">
          <cell r="A2762" t="str">
            <v>TENGTAI</v>
          </cell>
          <cell r="B2762" t="str">
            <v>TDS1018</v>
          </cell>
          <cell r="C2762">
            <v>3488</v>
          </cell>
          <cell r="D2762" t="str">
            <v>Disques Bumper Crossfit 25Kg</v>
          </cell>
          <cell r="E2762" t="str">
            <v>BUMPER PLATE 25KGS</v>
          </cell>
          <cell r="F2762" t="str">
            <v>25Kgs</v>
          </cell>
          <cell r="H2762" t="str">
            <v>PIECE</v>
          </cell>
          <cell r="I2762">
            <v>55</v>
          </cell>
          <cell r="J2762">
            <v>0</v>
          </cell>
          <cell r="K2762">
            <v>0</v>
          </cell>
          <cell r="L2762">
            <v>0</v>
          </cell>
          <cell r="M2762" t="str">
            <v>LF</v>
          </cell>
          <cell r="N2762">
            <v>2.4969600000000002E-2</v>
          </cell>
          <cell r="O2762">
            <v>26.25</v>
          </cell>
        </row>
        <row r="2763">
          <cell r="A2763" t="str">
            <v>TENGTAI</v>
          </cell>
          <cell r="B2763" t="str">
            <v>TGB1012</v>
          </cell>
          <cell r="C2763">
            <v>1515</v>
          </cell>
          <cell r="D2763" t="str">
            <v xml:space="preserve">Dome Trainer </v>
          </cell>
          <cell r="E2763" t="str">
            <v>Balance Ball</v>
          </cell>
          <cell r="F2763">
            <v>0</v>
          </cell>
          <cell r="H2763" t="str">
            <v>PIECE</v>
          </cell>
          <cell r="I2763">
            <v>25</v>
          </cell>
          <cell r="J2763">
            <v>0</v>
          </cell>
          <cell r="K2763">
            <v>0</v>
          </cell>
          <cell r="L2763">
            <v>0</v>
          </cell>
          <cell r="M2763" t="str">
            <v>LF</v>
          </cell>
          <cell r="N2763">
            <v>6.4736000000000002E-2</v>
          </cell>
          <cell r="O2763">
            <v>6</v>
          </cell>
        </row>
        <row r="2764">
          <cell r="A2764" t="str">
            <v>TENGTAI</v>
          </cell>
          <cell r="B2764" t="str">
            <v>TCC1004</v>
          </cell>
          <cell r="C2764">
            <v>1543</v>
          </cell>
          <cell r="D2764" t="str">
            <v>Echelle De Vitesse 4M</v>
          </cell>
          <cell r="E2764" t="str">
            <v>ADJUSTABLE AGILITY LADDER 4M</v>
          </cell>
          <cell r="F2764" t="str">
            <v>4m</v>
          </cell>
          <cell r="H2764" t="str">
            <v>PIECE</v>
          </cell>
          <cell r="I2764">
            <v>5.5</v>
          </cell>
          <cell r="J2764">
            <v>0</v>
          </cell>
          <cell r="K2764">
            <v>0</v>
          </cell>
          <cell r="L2764">
            <v>0</v>
          </cell>
          <cell r="M2764" t="str">
            <v>LF</v>
          </cell>
          <cell r="N2764">
            <v>7.4843999999999996E-3</v>
          </cell>
          <cell r="O2764">
            <v>2.15</v>
          </cell>
        </row>
        <row r="2765">
          <cell r="A2765" t="str">
            <v>TENGTAI</v>
          </cell>
          <cell r="B2765" t="str">
            <v>TTA1004</v>
          </cell>
          <cell r="C2765">
            <v>0</v>
          </cell>
          <cell r="D2765" t="str">
            <v>Flex Bar</v>
          </cell>
          <cell r="E2765" t="str">
            <v>FLEX BAR</v>
          </cell>
          <cell r="F2765" t="str">
            <v>Dévissable</v>
          </cell>
          <cell r="H2765" t="str">
            <v>PIECE</v>
          </cell>
          <cell r="I2765">
            <v>3.1</v>
          </cell>
          <cell r="J2765">
            <v>0</v>
          </cell>
          <cell r="K2765">
            <v>0</v>
          </cell>
          <cell r="L2765">
            <v>0</v>
          </cell>
          <cell r="M2765" t="str">
            <v>LF</v>
          </cell>
          <cell r="N2765">
            <v>0</v>
          </cell>
          <cell r="O2765">
            <v>0</v>
          </cell>
        </row>
        <row r="2766">
          <cell r="A2766" t="str">
            <v>TENGTAI</v>
          </cell>
          <cell r="B2766" t="str">
            <v>TFR1204</v>
          </cell>
          <cell r="C2766">
            <v>1559</v>
          </cell>
          <cell r="D2766" t="str">
            <v>FOAM ROLLER BLANC</v>
          </cell>
          <cell r="E2766" t="str">
            <v>FOAM ROLLER WHITE</v>
          </cell>
          <cell r="F2766" t="str">
            <v>90cm (EPE material)</v>
          </cell>
          <cell r="H2766" t="str">
            <v>PIECE</v>
          </cell>
          <cell r="I2766">
            <v>5.95</v>
          </cell>
          <cell r="J2766">
            <v>0</v>
          </cell>
          <cell r="K2766">
            <v>0</v>
          </cell>
          <cell r="L2766">
            <v>0</v>
          </cell>
          <cell r="M2766" t="str">
            <v>LF</v>
          </cell>
          <cell r="N2766">
            <v>2.29152E-2</v>
          </cell>
          <cell r="O2766">
            <v>0.9</v>
          </cell>
        </row>
        <row r="2767">
          <cell r="A2767" t="str">
            <v>TENGTAI</v>
          </cell>
          <cell r="B2767" t="str">
            <v>TFR1202</v>
          </cell>
          <cell r="C2767">
            <v>0</v>
          </cell>
          <cell r="D2767" t="str">
            <v>Foam Roller Bleu</v>
          </cell>
          <cell r="E2767" t="str">
            <v>Eva Roller</v>
          </cell>
          <cell r="F2767" t="str">
            <v>Logo inclus</v>
          </cell>
          <cell r="H2767" t="str">
            <v>PIECE</v>
          </cell>
          <cell r="I2767">
            <v>9.5</v>
          </cell>
          <cell r="J2767">
            <v>0</v>
          </cell>
          <cell r="K2767">
            <v>0</v>
          </cell>
          <cell r="L2767">
            <v>0</v>
          </cell>
          <cell r="M2767" t="str">
            <v>LF</v>
          </cell>
          <cell r="N2767">
            <v>0</v>
          </cell>
          <cell r="O2767">
            <v>0</v>
          </cell>
        </row>
        <row r="2768">
          <cell r="A2768" t="str">
            <v>TENGTAI</v>
          </cell>
          <cell r="B2768" t="str">
            <v>TAW2034</v>
          </cell>
          <cell r="C2768">
            <v>0</v>
          </cell>
          <cell r="D2768" t="str">
            <v>GILET LESTEES 5Kgs</v>
          </cell>
          <cell r="E2768" t="str">
            <v>WEIGHTED VEST 5Kgs</v>
          </cell>
          <cell r="F2768">
            <v>0</v>
          </cell>
          <cell r="H2768" t="str">
            <v>PIECE</v>
          </cell>
          <cell r="I2768">
            <v>13</v>
          </cell>
          <cell r="J2768">
            <v>0</v>
          </cell>
          <cell r="K2768">
            <v>0</v>
          </cell>
          <cell r="L2768">
            <v>0</v>
          </cell>
          <cell r="M2768" t="str">
            <v>LF</v>
          </cell>
          <cell r="N2768">
            <v>0</v>
          </cell>
          <cell r="O2768">
            <v>0</v>
          </cell>
        </row>
        <row r="2769">
          <cell r="A2769" t="str">
            <v>TENGTAI</v>
          </cell>
          <cell r="B2769" t="str">
            <v>TAW2034</v>
          </cell>
          <cell r="C2769">
            <v>2331</v>
          </cell>
          <cell r="D2769" t="str">
            <v>Gilet Lestees 10Kgs</v>
          </cell>
          <cell r="E2769" t="str">
            <v>Weight Vest</v>
          </cell>
          <cell r="F2769">
            <v>0</v>
          </cell>
          <cell r="H2769" t="str">
            <v>PIECE</v>
          </cell>
          <cell r="I2769">
            <v>20</v>
          </cell>
          <cell r="J2769">
            <v>0</v>
          </cell>
          <cell r="K2769">
            <v>0</v>
          </cell>
          <cell r="L2769">
            <v>0</v>
          </cell>
          <cell r="M2769" t="str">
            <v>LF</v>
          </cell>
          <cell r="N2769">
            <v>9.4500000000000001E-3</v>
          </cell>
          <cell r="O2769">
            <v>10.5</v>
          </cell>
        </row>
        <row r="2770">
          <cell r="A2770" t="str">
            <v>TENGTAI</v>
          </cell>
          <cell r="B2770" t="str">
            <v>TCC1005</v>
          </cell>
          <cell r="C2770">
            <v>1576</v>
          </cell>
          <cell r="D2770" t="str">
            <v>Haie  15Cm</v>
          </cell>
          <cell r="E2770" t="str">
            <v>JUMP HURDLE 15CM</v>
          </cell>
          <cell r="F2770" t="str">
            <v>15cm</v>
          </cell>
          <cell r="H2770" t="str">
            <v>PIECE</v>
          </cell>
          <cell r="I2770">
            <v>1.9</v>
          </cell>
          <cell r="J2770">
            <v>0</v>
          </cell>
          <cell r="K2770">
            <v>0</v>
          </cell>
          <cell r="L2770">
            <v>0</v>
          </cell>
          <cell r="M2770" t="str">
            <v>LF</v>
          </cell>
          <cell r="N2770">
            <v>0</v>
          </cell>
          <cell r="O2770">
            <v>0</v>
          </cell>
        </row>
        <row r="2771">
          <cell r="A2771" t="str">
            <v>TENGTAI</v>
          </cell>
          <cell r="B2771" t="str">
            <v>TCC1005</v>
          </cell>
          <cell r="C2771">
            <v>1577</v>
          </cell>
          <cell r="D2771" t="str">
            <v>Haie 50Cm</v>
          </cell>
          <cell r="E2771" t="str">
            <v>JUMP HURDLE 50CM</v>
          </cell>
          <cell r="F2771" t="str">
            <v>50cm</v>
          </cell>
          <cell r="H2771" t="str">
            <v>PIECE</v>
          </cell>
          <cell r="I2771">
            <v>2.5</v>
          </cell>
          <cell r="J2771">
            <v>0</v>
          </cell>
          <cell r="K2771">
            <v>0</v>
          </cell>
          <cell r="L2771">
            <v>0</v>
          </cell>
          <cell r="M2771" t="str">
            <v>LF</v>
          </cell>
          <cell r="N2771">
            <v>0</v>
          </cell>
          <cell r="O2771">
            <v>0</v>
          </cell>
        </row>
        <row r="2772">
          <cell r="A2772" t="str">
            <v>TENGTAI</v>
          </cell>
          <cell r="B2772" t="str">
            <v>TDB1015</v>
          </cell>
          <cell r="C2772">
            <v>2057</v>
          </cell>
          <cell r="D2772" t="str">
            <v xml:space="preserve">Halteres Caoutchouc Hexagonales 1Kg </v>
          </cell>
          <cell r="E2772" t="str">
            <v>Rubber Coated Hex Dumbbell</v>
          </cell>
          <cell r="F2772" t="str">
            <v xml:space="preserve">    1KG</v>
          </cell>
          <cell r="H2772" t="str">
            <v>PIECE</v>
          </cell>
          <cell r="I2772">
            <v>0.99</v>
          </cell>
          <cell r="J2772">
            <v>0</v>
          </cell>
          <cell r="K2772">
            <v>0</v>
          </cell>
          <cell r="L2772">
            <v>0</v>
          </cell>
          <cell r="M2772" t="str">
            <v>LF</v>
          </cell>
          <cell r="N2772">
            <v>1.3134449339207046E-3</v>
          </cell>
          <cell r="O2772">
            <v>1.0881057268722467</v>
          </cell>
        </row>
        <row r="2773">
          <cell r="A2773" t="str">
            <v>TENGTAI</v>
          </cell>
          <cell r="B2773" t="str">
            <v>TDB1015</v>
          </cell>
          <cell r="C2773">
            <v>2058</v>
          </cell>
          <cell r="D2773" t="str">
            <v xml:space="preserve">Halteres Caoutchouc Hexagonales 2Kg </v>
          </cell>
          <cell r="E2773" t="str">
            <v>Rubber Coated Hex Dumbbell</v>
          </cell>
          <cell r="F2773" t="str">
            <v xml:space="preserve">    2KG</v>
          </cell>
          <cell r="H2773" t="str">
            <v>PIECE</v>
          </cell>
          <cell r="I2773">
            <v>1.98</v>
          </cell>
          <cell r="J2773">
            <v>0</v>
          </cell>
          <cell r="K2773">
            <v>0</v>
          </cell>
          <cell r="L2773">
            <v>0</v>
          </cell>
          <cell r="M2773" t="str">
            <v>LF</v>
          </cell>
          <cell r="N2773">
            <v>2.6268898678414097E-3</v>
          </cell>
          <cell r="O2773">
            <v>2.04</v>
          </cell>
        </row>
        <row r="2774">
          <cell r="A2774" t="str">
            <v>TENGTAI</v>
          </cell>
          <cell r="B2774" t="str">
            <v>TDB1015</v>
          </cell>
          <cell r="C2774">
            <v>2059</v>
          </cell>
          <cell r="D2774" t="str">
            <v>Halteres Caoutchouc Hexagonales 4Kg</v>
          </cell>
          <cell r="E2774" t="str">
            <v>Rubber Coated Hex Dumbbell</v>
          </cell>
          <cell r="F2774" t="str">
            <v xml:space="preserve">    4KG</v>
          </cell>
          <cell r="H2774" t="str">
            <v>PIECE</v>
          </cell>
          <cell r="I2774">
            <v>3.96</v>
          </cell>
          <cell r="J2774">
            <v>0</v>
          </cell>
          <cell r="K2774">
            <v>0</v>
          </cell>
          <cell r="L2774">
            <v>0</v>
          </cell>
          <cell r="M2774" t="str">
            <v>LF</v>
          </cell>
          <cell r="N2774">
            <v>5.2537797356828186E-3</v>
          </cell>
          <cell r="O2774">
            <v>4.1399999999999997</v>
          </cell>
        </row>
        <row r="2775">
          <cell r="A2775" t="str">
            <v>TENGTAI</v>
          </cell>
          <cell r="B2775" t="str">
            <v>TDB1015</v>
          </cell>
          <cell r="C2775">
            <v>2062</v>
          </cell>
          <cell r="D2775" t="str">
            <v>Halteres Caoutchouc Hexagonales 6Kg</v>
          </cell>
          <cell r="E2775" t="str">
            <v>Rubber Coated Hex Dumbbell</v>
          </cell>
          <cell r="F2775" t="str">
            <v xml:space="preserve">    6KG</v>
          </cell>
          <cell r="H2775" t="str">
            <v>PIECE</v>
          </cell>
          <cell r="I2775">
            <v>5.9399999999999995</v>
          </cell>
          <cell r="J2775">
            <v>0</v>
          </cell>
          <cell r="K2775">
            <v>0</v>
          </cell>
          <cell r="L2775">
            <v>0</v>
          </cell>
          <cell r="M2775" t="str">
            <v>LF</v>
          </cell>
          <cell r="N2775">
            <v>7.8806696035242287E-3</v>
          </cell>
          <cell r="O2775">
            <v>6.2</v>
          </cell>
        </row>
        <row r="2776">
          <cell r="A2776" t="str">
            <v>TENGTAI</v>
          </cell>
          <cell r="B2776" t="str">
            <v>TDB1015</v>
          </cell>
          <cell r="C2776">
            <v>2064</v>
          </cell>
          <cell r="D2776" t="str">
            <v xml:space="preserve">Halteres Caoutchouc Hexagonales 8Kg </v>
          </cell>
          <cell r="E2776" t="str">
            <v>Rubber Coated Hex Dumbbell</v>
          </cell>
          <cell r="F2776" t="str">
            <v xml:space="preserve">    8KG </v>
          </cell>
          <cell r="H2776" t="str">
            <v>PIECE</v>
          </cell>
          <cell r="I2776">
            <v>7.92</v>
          </cell>
          <cell r="J2776">
            <v>0</v>
          </cell>
          <cell r="K2776">
            <v>0</v>
          </cell>
          <cell r="L2776">
            <v>0</v>
          </cell>
          <cell r="M2776" t="str">
            <v>LF</v>
          </cell>
          <cell r="N2776">
            <v>7.4814332247557002E-3</v>
          </cell>
          <cell r="O2776">
            <v>8.2799999999999994</v>
          </cell>
        </row>
        <row r="2777">
          <cell r="A2777" t="str">
            <v>TENGTAI</v>
          </cell>
          <cell r="B2777" t="str">
            <v>TDB1015</v>
          </cell>
          <cell r="C2777">
            <v>2066</v>
          </cell>
          <cell r="D2777" t="str">
            <v xml:space="preserve">Halteres Caoutchouc Hexagonales 10Kg </v>
          </cell>
          <cell r="E2777" t="str">
            <v>Rubber Coated Hex Dumbbell</v>
          </cell>
          <cell r="F2777" t="str">
            <v xml:space="preserve">    10KG</v>
          </cell>
          <cell r="H2777" t="str">
            <v>PIECE</v>
          </cell>
          <cell r="I2777">
            <v>9.9</v>
          </cell>
          <cell r="J2777">
            <v>0</v>
          </cell>
          <cell r="K2777">
            <v>0</v>
          </cell>
          <cell r="L2777">
            <v>0</v>
          </cell>
          <cell r="M2777" t="str">
            <v>LF</v>
          </cell>
          <cell r="N2777">
            <v>9.3517915309446267E-3</v>
          </cell>
          <cell r="O2777">
            <v>10.3</v>
          </cell>
        </row>
        <row r="2778">
          <cell r="A2778" t="str">
            <v>TENGTAI</v>
          </cell>
          <cell r="B2778" t="str">
            <v>TDB1015</v>
          </cell>
          <cell r="C2778">
            <v>1589</v>
          </cell>
          <cell r="D2778" t="str">
            <v xml:space="preserve">Halteres Caoutchouc Hexagonales 12,5Kg </v>
          </cell>
          <cell r="E2778" t="str">
            <v>Rubber Coated Hex Dumbbell</v>
          </cell>
          <cell r="F2778" t="str">
            <v xml:space="preserve">    12.5KG</v>
          </cell>
          <cell r="H2778" t="str">
            <v>PIECE</v>
          </cell>
          <cell r="I2778">
            <v>12.375</v>
          </cell>
          <cell r="J2778">
            <v>0</v>
          </cell>
          <cell r="K2778">
            <v>0</v>
          </cell>
          <cell r="L2778">
            <v>0</v>
          </cell>
          <cell r="M2778" t="str">
            <v>LF</v>
          </cell>
          <cell r="N2778">
            <v>1.01248E-2</v>
          </cell>
          <cell r="O2778">
            <v>12.9</v>
          </cell>
        </row>
        <row r="2779">
          <cell r="A2779" t="str">
            <v>TENGTAI</v>
          </cell>
          <cell r="B2779" t="str">
            <v>TDB1015</v>
          </cell>
          <cell r="C2779">
            <v>1590</v>
          </cell>
          <cell r="D2779" t="str">
            <v xml:space="preserve">Halteres Caoutchouc Hexagonales 15Kg </v>
          </cell>
          <cell r="E2779" t="str">
            <v>Rubber Coated Hex Dumbbell</v>
          </cell>
          <cell r="F2779" t="str">
            <v xml:space="preserve">    15KG</v>
          </cell>
          <cell r="H2779" t="str">
            <v>PIECE</v>
          </cell>
          <cell r="I2779">
            <v>14.85</v>
          </cell>
          <cell r="J2779">
            <v>0</v>
          </cell>
          <cell r="K2779">
            <v>0</v>
          </cell>
          <cell r="L2779">
            <v>0</v>
          </cell>
          <cell r="M2779" t="str">
            <v>LF</v>
          </cell>
          <cell r="N2779">
            <v>1.1848571428571429E-2</v>
          </cell>
          <cell r="O2779">
            <v>15.5</v>
          </cell>
        </row>
        <row r="2780">
          <cell r="A2780" t="str">
            <v>TENGTAI</v>
          </cell>
          <cell r="B2780" t="str">
            <v>TDB1015</v>
          </cell>
          <cell r="C2780">
            <v>1591</v>
          </cell>
          <cell r="D2780" t="str">
            <v xml:space="preserve">Halteres Caoutchouc Hexagonales 17,5Kg </v>
          </cell>
          <cell r="E2780" t="str">
            <v>Rubber Coated Hex Dumbbell</v>
          </cell>
          <cell r="F2780" t="str">
            <v xml:space="preserve">    17.5KG</v>
          </cell>
          <cell r="H2780" t="str">
            <v>PIECE</v>
          </cell>
          <cell r="I2780">
            <v>17.324999999999999</v>
          </cell>
          <cell r="J2780">
            <v>0</v>
          </cell>
          <cell r="K2780">
            <v>0</v>
          </cell>
          <cell r="L2780">
            <v>0</v>
          </cell>
          <cell r="M2780" t="str">
            <v>LF</v>
          </cell>
          <cell r="N2780">
            <v>1.3759799999999999E-2</v>
          </cell>
          <cell r="O2780">
            <v>18.2</v>
          </cell>
        </row>
        <row r="2781">
          <cell r="A2781" t="str">
            <v>TENGTAI</v>
          </cell>
          <cell r="B2781" t="str">
            <v>TDB1015</v>
          </cell>
          <cell r="C2781">
            <v>1592</v>
          </cell>
          <cell r="D2781" t="str">
            <v xml:space="preserve">Halteres Caoutchouc Hexagonales 20Kg </v>
          </cell>
          <cell r="E2781" t="str">
            <v>Rubber Coated Hex Dumbbell</v>
          </cell>
          <cell r="F2781" t="str">
            <v xml:space="preserve">    20KG</v>
          </cell>
          <cell r="H2781" t="str">
            <v>PIECE</v>
          </cell>
          <cell r="I2781">
            <v>19.8</v>
          </cell>
          <cell r="J2781">
            <v>0</v>
          </cell>
          <cell r="K2781">
            <v>0</v>
          </cell>
          <cell r="L2781">
            <v>0</v>
          </cell>
          <cell r="M2781" t="str">
            <v>LF</v>
          </cell>
          <cell r="N2781">
            <v>1.7479399999999999E-2</v>
          </cell>
          <cell r="O2781">
            <v>20.7</v>
          </cell>
        </row>
        <row r="2782">
          <cell r="A2782" t="str">
            <v>TENGTAI</v>
          </cell>
          <cell r="B2782" t="str">
            <v>TDB1015</v>
          </cell>
          <cell r="C2782">
            <v>1593</v>
          </cell>
          <cell r="D2782" t="str">
            <v xml:space="preserve">Halteres Caoutchouc Hexagonales 22,5Kg </v>
          </cell>
          <cell r="E2782" t="str">
            <v>Rubber Coated Hex Dumbbell</v>
          </cell>
          <cell r="F2782" t="str">
            <v xml:space="preserve">    22.5KG</v>
          </cell>
          <cell r="H2782" t="str">
            <v>PIECE</v>
          </cell>
          <cell r="I2782">
            <v>22.274999999999999</v>
          </cell>
          <cell r="J2782">
            <v>0</v>
          </cell>
          <cell r="K2782">
            <v>0</v>
          </cell>
          <cell r="L2782">
            <v>0</v>
          </cell>
          <cell r="M2782" t="str">
            <v>LF</v>
          </cell>
          <cell r="N2782">
            <v>1.7479399999999999E-2</v>
          </cell>
          <cell r="O2782">
            <v>23.113636363636399</v>
          </cell>
        </row>
        <row r="2783">
          <cell r="A2783" t="str">
            <v>TENGTAI</v>
          </cell>
          <cell r="B2783" t="str">
            <v>TDB1015</v>
          </cell>
          <cell r="C2783">
            <v>1594</v>
          </cell>
          <cell r="D2783" t="str">
            <v xml:space="preserve">Halteres Caoutchouc Hexagonales 25Kg </v>
          </cell>
          <cell r="E2783" t="str">
            <v>Rubber Coated Hex Dumbbell</v>
          </cell>
          <cell r="F2783" t="str">
            <v xml:space="preserve">    25KG</v>
          </cell>
          <cell r="H2783" t="str">
            <v>PIECE</v>
          </cell>
          <cell r="I2783">
            <v>24.75</v>
          </cell>
          <cell r="J2783">
            <v>0</v>
          </cell>
          <cell r="K2783">
            <v>0</v>
          </cell>
          <cell r="L2783">
            <v>0</v>
          </cell>
          <cell r="M2783" t="str">
            <v>LF</v>
          </cell>
          <cell r="N2783">
            <v>1.7685039999999999E-2</v>
          </cell>
          <cell r="O2783">
            <v>25.9</v>
          </cell>
        </row>
        <row r="2784">
          <cell r="A2784" t="str">
            <v>TENGTAI</v>
          </cell>
          <cell r="B2784" t="str">
            <v>TDB1015</v>
          </cell>
          <cell r="C2784">
            <v>1595</v>
          </cell>
          <cell r="D2784" t="str">
            <v xml:space="preserve">Halteres Caoutchouc Hexagonales 27,5Kg </v>
          </cell>
          <cell r="E2784" t="str">
            <v>Rubber Coated Hex Dumbbell</v>
          </cell>
          <cell r="F2784" t="str">
            <v xml:space="preserve">    27.5KG</v>
          </cell>
          <cell r="H2784" t="str">
            <v>PIECE</v>
          </cell>
          <cell r="I2784">
            <v>27.225000000000001</v>
          </cell>
          <cell r="J2784">
            <v>0</v>
          </cell>
          <cell r="K2784">
            <v>0</v>
          </cell>
          <cell r="L2784">
            <v>0</v>
          </cell>
          <cell r="M2784" t="str">
            <v>LF</v>
          </cell>
          <cell r="N2784">
            <v>1.944015E-2</v>
          </cell>
          <cell r="O2784">
            <v>28.25</v>
          </cell>
        </row>
        <row r="2785">
          <cell r="A2785" t="str">
            <v>TENGTAI</v>
          </cell>
          <cell r="B2785" t="str">
            <v>TDB1015</v>
          </cell>
          <cell r="C2785">
            <v>1596</v>
          </cell>
          <cell r="D2785" t="str">
            <v xml:space="preserve">Halteres Caoutchouc Hexagonales 30Kg </v>
          </cell>
          <cell r="E2785" t="str">
            <v>Rubber Coated Hex Dumbbell</v>
          </cell>
          <cell r="F2785" t="str">
            <v xml:space="preserve">    30KG</v>
          </cell>
          <cell r="H2785" t="str">
            <v>PIECE</v>
          </cell>
          <cell r="I2785">
            <v>29.7</v>
          </cell>
          <cell r="J2785">
            <v>0</v>
          </cell>
          <cell r="K2785">
            <v>0</v>
          </cell>
          <cell r="L2785">
            <v>0</v>
          </cell>
          <cell r="M2785" t="str">
            <v>LF</v>
          </cell>
          <cell r="N2785">
            <v>2.06976E-2</v>
          </cell>
          <cell r="O2785">
            <v>31</v>
          </cell>
        </row>
        <row r="2786">
          <cell r="A2786" t="str">
            <v>TENGTAI</v>
          </cell>
          <cell r="B2786" t="str">
            <v>TDB1015</v>
          </cell>
          <cell r="C2786">
            <v>1597</v>
          </cell>
          <cell r="D2786" t="str">
            <v xml:space="preserve">Halteres Caoutchouc Hexagonales 32,5Kg </v>
          </cell>
          <cell r="E2786" t="str">
            <v>Rubber Coated Hex Dumbbell</v>
          </cell>
          <cell r="F2786" t="str">
            <v xml:space="preserve">    32.5KG</v>
          </cell>
          <cell r="H2786" t="str">
            <v>PIECE</v>
          </cell>
          <cell r="I2786">
            <v>32.174999999999997</v>
          </cell>
          <cell r="J2786">
            <v>0</v>
          </cell>
          <cell r="K2786">
            <v>0</v>
          </cell>
          <cell r="L2786">
            <v>0</v>
          </cell>
          <cell r="M2786" t="str">
            <v>LF</v>
          </cell>
          <cell r="N2786">
            <v>2.06666E-2</v>
          </cell>
          <cell r="O2786">
            <v>34</v>
          </cell>
        </row>
        <row r="2787">
          <cell r="A2787" t="str">
            <v>TENGTAI</v>
          </cell>
          <cell r="B2787" t="str">
            <v>TDB1015</v>
          </cell>
          <cell r="C2787">
            <v>1598</v>
          </cell>
          <cell r="D2787" t="str">
            <v xml:space="preserve">HALTERES CAOUTCHOUC HEXAGONALES 35KG </v>
          </cell>
          <cell r="E2787" t="str">
            <v>HEXAGONAL RUBBER DUMBBELL 35KG</v>
          </cell>
          <cell r="F2787">
            <v>35</v>
          </cell>
          <cell r="H2787" t="str">
            <v>PIECE</v>
          </cell>
          <cell r="I2787">
            <v>34.65</v>
          </cell>
          <cell r="J2787">
            <v>0</v>
          </cell>
          <cell r="K2787">
            <v>0</v>
          </cell>
          <cell r="L2787">
            <v>0</v>
          </cell>
          <cell r="M2787" t="str">
            <v>LF</v>
          </cell>
          <cell r="N2787">
            <v>0</v>
          </cell>
          <cell r="O2787">
            <v>0</v>
          </cell>
        </row>
        <row r="2788">
          <cell r="A2788" t="str">
            <v>TENGTAI</v>
          </cell>
          <cell r="B2788" t="str">
            <v>TDB1015</v>
          </cell>
          <cell r="C2788">
            <v>2484</v>
          </cell>
          <cell r="D2788" t="str">
            <v xml:space="preserve">Halteres Caoutchouc Hexagonales 37,5Kg </v>
          </cell>
          <cell r="E2788" t="str">
            <v>Rubber Coated Hex Dumbbell</v>
          </cell>
          <cell r="F2788" t="str">
            <v xml:space="preserve">    37.5KG</v>
          </cell>
          <cell r="H2788" t="str">
            <v>PIECE</v>
          </cell>
          <cell r="I2788">
            <v>37.125</v>
          </cell>
          <cell r="J2788">
            <v>0</v>
          </cell>
          <cell r="K2788">
            <v>0</v>
          </cell>
          <cell r="L2788">
            <v>0</v>
          </cell>
          <cell r="M2788" t="str">
            <v>LF</v>
          </cell>
          <cell r="N2788">
            <v>2.365040322580645E-2</v>
          </cell>
          <cell r="O2788">
            <v>38.799999999999997</v>
          </cell>
        </row>
        <row r="2789">
          <cell r="A2789" t="str">
            <v>TENGTAI</v>
          </cell>
          <cell r="B2789" t="str">
            <v>TDB1015</v>
          </cell>
          <cell r="C2789">
            <v>2068</v>
          </cell>
          <cell r="D2789" t="str">
            <v xml:space="preserve">Halteres Caoutchouc Hexagonales 40Kg </v>
          </cell>
          <cell r="E2789" t="str">
            <v>Rubber Coated Hex Dumbbell</v>
          </cell>
          <cell r="F2789" t="str">
            <v xml:space="preserve">    40KG</v>
          </cell>
          <cell r="H2789" t="str">
            <v>PIECE</v>
          </cell>
          <cell r="I2789">
            <v>39.6</v>
          </cell>
          <cell r="J2789">
            <v>0</v>
          </cell>
          <cell r="K2789">
            <v>0</v>
          </cell>
          <cell r="L2789">
            <v>0</v>
          </cell>
          <cell r="M2789" t="str">
            <v>LF</v>
          </cell>
          <cell r="N2789">
            <v>2.5227096774193547E-2</v>
          </cell>
          <cell r="O2789">
            <v>41.4</v>
          </cell>
        </row>
        <row r="2790">
          <cell r="A2790" t="str">
            <v>TENGTAI</v>
          </cell>
          <cell r="B2790" t="str">
            <v>TDB1015</v>
          </cell>
          <cell r="C2790">
            <v>2485</v>
          </cell>
          <cell r="D2790" t="str">
            <v xml:space="preserve">Halteres Caoutchouc Hexagonales 42,5Kg </v>
          </cell>
          <cell r="E2790" t="str">
            <v>Rubber Coated Hex Dumbbell</v>
          </cell>
          <cell r="F2790" t="str">
            <v xml:space="preserve">    42.5KG</v>
          </cell>
          <cell r="H2790" t="str">
            <v>PIECE</v>
          </cell>
          <cell r="I2790">
            <v>42.075000000000003</v>
          </cell>
          <cell r="J2790">
            <v>0</v>
          </cell>
          <cell r="K2790">
            <v>0</v>
          </cell>
          <cell r="L2790">
            <v>0</v>
          </cell>
          <cell r="M2790" t="str">
            <v>LF</v>
          </cell>
          <cell r="N2790">
            <v>2.9064516129032259E-2</v>
          </cell>
          <cell r="O2790">
            <v>43.87</v>
          </cell>
        </row>
        <row r="2791">
          <cell r="A2791" t="str">
            <v>TENGTAI</v>
          </cell>
          <cell r="B2791" t="str">
            <v>TDB1015</v>
          </cell>
          <cell r="C2791">
            <v>2071</v>
          </cell>
          <cell r="D2791" t="str">
            <v xml:space="preserve">Halteres Caoutchouc Hexagonales 45Kg </v>
          </cell>
          <cell r="E2791" t="str">
            <v>Rubber Coated Hex Dumbbell</v>
          </cell>
          <cell r="F2791" t="str">
            <v xml:space="preserve">    45KG</v>
          </cell>
          <cell r="H2791" t="str">
            <v>PIECE</v>
          </cell>
          <cell r="I2791">
            <v>44.55</v>
          </cell>
          <cell r="J2791">
            <v>0</v>
          </cell>
          <cell r="K2791">
            <v>0</v>
          </cell>
          <cell r="L2791">
            <v>0</v>
          </cell>
          <cell r="M2791" t="str">
            <v>LF</v>
          </cell>
          <cell r="N2791">
            <v>3.6692307692307691E-2</v>
          </cell>
          <cell r="O2791">
            <v>46.5</v>
          </cell>
        </row>
        <row r="2792">
          <cell r="A2792" t="str">
            <v>TENGTAI</v>
          </cell>
          <cell r="B2792" t="str">
            <v>TDB1015</v>
          </cell>
          <cell r="C2792">
            <v>2486</v>
          </cell>
          <cell r="D2792" t="str">
            <v xml:space="preserve">Halteres Caoutchouc Hexagonales 47,5Kg </v>
          </cell>
          <cell r="E2792" t="str">
            <v>Rubber Coated Hex Dumbbell</v>
          </cell>
          <cell r="F2792" t="str">
            <v xml:space="preserve">    47.5KG</v>
          </cell>
          <cell r="H2792" t="str">
            <v>PIECE</v>
          </cell>
          <cell r="I2792">
            <v>47.024999999999999</v>
          </cell>
          <cell r="J2792">
            <v>0</v>
          </cell>
          <cell r="K2792">
            <v>0</v>
          </cell>
          <cell r="L2792">
            <v>0</v>
          </cell>
          <cell r="M2792" t="str">
            <v>LF</v>
          </cell>
          <cell r="N2792">
            <v>3.8730769230769235E-2</v>
          </cell>
          <cell r="O2792">
            <v>48.870192307692314</v>
          </cell>
        </row>
        <row r="2793">
          <cell r="A2793" t="str">
            <v>TENGTAI</v>
          </cell>
          <cell r="B2793" t="str">
            <v>TDB1015</v>
          </cell>
          <cell r="C2793">
            <v>2074</v>
          </cell>
          <cell r="D2793" t="str">
            <v xml:space="preserve">Halteres Caoutchouc Hexagonales 50Kg </v>
          </cell>
          <cell r="E2793" t="str">
            <v>Rubber Coated Hex Dumbbell</v>
          </cell>
          <cell r="F2793" t="str">
            <v xml:space="preserve">    50KG</v>
          </cell>
          <cell r="H2793" t="str">
            <v>PIECE</v>
          </cell>
          <cell r="I2793">
            <v>49.5</v>
          </cell>
          <cell r="J2793">
            <v>0</v>
          </cell>
          <cell r="K2793">
            <v>0</v>
          </cell>
          <cell r="L2793">
            <v>0</v>
          </cell>
          <cell r="M2793" t="str">
            <v>LF</v>
          </cell>
          <cell r="N2793">
            <v>4.0769230769230773E-2</v>
          </cell>
          <cell r="O2793">
            <v>52.2</v>
          </cell>
        </row>
        <row r="2794">
          <cell r="A2794" t="str">
            <v>TENGTAI</v>
          </cell>
          <cell r="B2794" t="str">
            <v>TDB1022</v>
          </cell>
          <cell r="C2794">
            <v>2969</v>
          </cell>
          <cell r="D2794" t="str">
            <v>Kettlebell 4Kg</v>
          </cell>
          <cell r="E2794" t="str">
            <v>Rubber Kettlebell Steel Handle</v>
          </cell>
          <cell r="F2794" t="str">
            <v xml:space="preserve">    4KG</v>
          </cell>
          <cell r="H2794" t="str">
            <v>PIECE</v>
          </cell>
          <cell r="I2794">
            <v>5.68</v>
          </cell>
          <cell r="J2794">
            <v>0</v>
          </cell>
          <cell r="K2794">
            <v>0</v>
          </cell>
          <cell r="L2794">
            <v>0</v>
          </cell>
          <cell r="M2794" t="str">
            <v>LF</v>
          </cell>
          <cell r="N2794">
            <v>4.526579439252337E-3</v>
          </cell>
          <cell r="O2794">
            <v>4.2803738317757007</v>
          </cell>
        </row>
        <row r="2795">
          <cell r="A2795" t="str">
            <v>TENGTAI</v>
          </cell>
          <cell r="B2795" t="str">
            <v>TDB1022</v>
          </cell>
          <cell r="C2795">
            <v>2970</v>
          </cell>
          <cell r="D2795" t="str">
            <v>Kettlebell 6Kg</v>
          </cell>
          <cell r="E2795" t="str">
            <v>Rubber Kettlebell Steel Handle</v>
          </cell>
          <cell r="F2795" t="str">
            <v xml:space="preserve">    6KG</v>
          </cell>
          <cell r="H2795" t="str">
            <v>PIECE</v>
          </cell>
          <cell r="I2795">
            <v>8.52</v>
          </cell>
          <cell r="J2795">
            <v>0</v>
          </cell>
          <cell r="K2795">
            <v>0</v>
          </cell>
          <cell r="L2795">
            <v>0</v>
          </cell>
          <cell r="M2795" t="str">
            <v>LF</v>
          </cell>
          <cell r="N2795">
            <v>6.7898691588785046E-3</v>
          </cell>
          <cell r="O2795">
            <v>6.3</v>
          </cell>
        </row>
        <row r="2796">
          <cell r="A2796" t="str">
            <v>TENGTAI</v>
          </cell>
          <cell r="B2796" t="str">
            <v>TDB1022</v>
          </cell>
          <cell r="C2796">
            <v>2971</v>
          </cell>
          <cell r="D2796" t="str">
            <v>Kettlebell 8Kg</v>
          </cell>
          <cell r="E2796" t="str">
            <v>Rubber Kettlebell Steel Handle</v>
          </cell>
          <cell r="F2796" t="str">
            <v xml:space="preserve">    8KG</v>
          </cell>
          <cell r="H2796" t="str">
            <v>PIECE</v>
          </cell>
          <cell r="I2796">
            <v>11.36</v>
          </cell>
          <cell r="J2796">
            <v>0</v>
          </cell>
          <cell r="K2796">
            <v>0</v>
          </cell>
          <cell r="L2796">
            <v>0</v>
          </cell>
          <cell r="M2796" t="str">
            <v>LF</v>
          </cell>
          <cell r="N2796">
            <v>9.0531588785046722E-3</v>
          </cell>
          <cell r="O2796">
            <v>8.4</v>
          </cell>
        </row>
        <row r="2797">
          <cell r="A2797" t="str">
            <v>TENGTAI</v>
          </cell>
          <cell r="B2797" t="str">
            <v>TDB1022</v>
          </cell>
          <cell r="C2797">
            <v>2972</v>
          </cell>
          <cell r="D2797" t="str">
            <v>Kettlebell 10Kg</v>
          </cell>
          <cell r="E2797" t="str">
            <v>Rubber Kettlebell Steel Handle</v>
          </cell>
          <cell r="F2797" t="str">
            <v xml:space="preserve">    10KG</v>
          </cell>
          <cell r="H2797" t="str">
            <v>PIECE</v>
          </cell>
          <cell r="I2797">
            <v>14.2</v>
          </cell>
          <cell r="J2797">
            <v>0</v>
          </cell>
          <cell r="K2797">
            <v>0</v>
          </cell>
          <cell r="L2797">
            <v>0</v>
          </cell>
          <cell r="M2797" t="str">
            <v>LF</v>
          </cell>
          <cell r="N2797">
            <v>9.8249633251833758E-3</v>
          </cell>
          <cell r="O2797">
            <v>10.5</v>
          </cell>
        </row>
        <row r="2798">
          <cell r="A2798" t="str">
            <v>TENGTAI</v>
          </cell>
          <cell r="B2798" t="str">
            <v>TDB1022</v>
          </cell>
          <cell r="C2798">
            <v>2973</v>
          </cell>
          <cell r="D2798" t="str">
            <v>Kettlebell 12Kg</v>
          </cell>
          <cell r="E2798" t="str">
            <v>Rubber Kettlebell Steel Handle</v>
          </cell>
          <cell r="F2798" t="str">
            <v xml:space="preserve">    12KG</v>
          </cell>
          <cell r="H2798" t="str">
            <v>PIECE</v>
          </cell>
          <cell r="I2798">
            <v>17.04</v>
          </cell>
          <cell r="J2798">
            <v>0</v>
          </cell>
          <cell r="K2798">
            <v>0</v>
          </cell>
          <cell r="L2798">
            <v>0</v>
          </cell>
          <cell r="M2798" t="str">
            <v>LF</v>
          </cell>
          <cell r="N2798">
            <v>1.178995599022005E-2</v>
          </cell>
          <cell r="O2798">
            <v>12.6</v>
          </cell>
        </row>
        <row r="2799">
          <cell r="A2799" t="str">
            <v>TENGTAI</v>
          </cell>
          <cell r="B2799" t="str">
            <v>TDB1022</v>
          </cell>
          <cell r="C2799">
            <v>2974</v>
          </cell>
          <cell r="D2799" t="str">
            <v>Kettlebell 16Kg</v>
          </cell>
          <cell r="E2799" t="str">
            <v>Rubber Kettlebell Steel Handle</v>
          </cell>
          <cell r="F2799" t="str">
            <v xml:space="preserve">    16KG</v>
          </cell>
          <cell r="H2799" t="str">
            <v>PIECE</v>
          </cell>
          <cell r="I2799">
            <v>22.72</v>
          </cell>
          <cell r="J2799">
            <v>0</v>
          </cell>
          <cell r="K2799">
            <v>0</v>
          </cell>
          <cell r="L2799">
            <v>0</v>
          </cell>
          <cell r="M2799" t="str">
            <v>LF</v>
          </cell>
          <cell r="N2799">
            <v>1.5719941320293401E-2</v>
          </cell>
          <cell r="O2799">
            <v>16.7</v>
          </cell>
        </row>
        <row r="2800">
          <cell r="A2800" t="str">
            <v>TENGTAI</v>
          </cell>
          <cell r="B2800" t="str">
            <v>TDB1022</v>
          </cell>
          <cell r="C2800">
            <v>2975</v>
          </cell>
          <cell r="D2800" t="str">
            <v>Kettlebell 20Kg</v>
          </cell>
          <cell r="E2800" t="str">
            <v>Rubber Kettlebell Steel Handle</v>
          </cell>
          <cell r="F2800" t="str">
            <v xml:space="preserve">    20KG</v>
          </cell>
          <cell r="H2800" t="str">
            <v>PIECE</v>
          </cell>
          <cell r="I2800">
            <v>28.4</v>
          </cell>
          <cell r="J2800">
            <v>0</v>
          </cell>
          <cell r="K2800">
            <v>0</v>
          </cell>
          <cell r="L2800">
            <v>0</v>
          </cell>
          <cell r="M2800" t="str">
            <v>LF</v>
          </cell>
          <cell r="N2800">
            <v>1.770026530612245E-2</v>
          </cell>
          <cell r="O2800">
            <v>20.7</v>
          </cell>
        </row>
        <row r="2801">
          <cell r="A2801" t="str">
            <v>TENGTAI</v>
          </cell>
          <cell r="B2801" t="str">
            <v>TDB1022</v>
          </cell>
          <cell r="C2801">
            <v>2976</v>
          </cell>
          <cell r="D2801" t="str">
            <v>Kettlebell 24Kg</v>
          </cell>
          <cell r="E2801" t="str">
            <v>Rubber Kettlebell Steel Handle</v>
          </cell>
          <cell r="F2801" t="str">
            <v xml:space="preserve">    24KG</v>
          </cell>
          <cell r="H2801" t="str">
            <v>PIECE</v>
          </cell>
          <cell r="I2801">
            <v>34.08</v>
          </cell>
          <cell r="J2801">
            <v>0</v>
          </cell>
          <cell r="K2801">
            <v>0</v>
          </cell>
          <cell r="L2801">
            <v>0</v>
          </cell>
          <cell r="M2801" t="str">
            <v>LF</v>
          </cell>
          <cell r="N2801">
            <v>2.1240318367346939E-2</v>
          </cell>
          <cell r="O2801">
            <v>24.9</v>
          </cell>
        </row>
        <row r="2802">
          <cell r="A2802" t="str">
            <v>TENGTAI</v>
          </cell>
          <cell r="B2802" t="str">
            <v>TDB1022</v>
          </cell>
          <cell r="C2802">
            <v>3529</v>
          </cell>
          <cell r="D2802" t="str">
            <v>KETTLEBELL 28KG</v>
          </cell>
          <cell r="E2802" t="str">
            <v>KETTLEBELL 28KG</v>
          </cell>
          <cell r="F2802">
            <v>28</v>
          </cell>
          <cell r="H2802" t="str">
            <v>PIECE</v>
          </cell>
          <cell r="I2802">
            <v>39.76</v>
          </cell>
          <cell r="J2802">
            <v>0</v>
          </cell>
          <cell r="K2802">
            <v>0</v>
          </cell>
          <cell r="L2802">
            <v>0</v>
          </cell>
          <cell r="M2802" t="str">
            <v>LF</v>
          </cell>
          <cell r="N2802">
            <v>2.0895323076923076E-2</v>
          </cell>
          <cell r="O2802">
            <v>29.076923076923077</v>
          </cell>
        </row>
        <row r="2803">
          <cell r="A2803" t="str">
            <v>TENGTAI</v>
          </cell>
          <cell r="B2803" t="str">
            <v>TDB1022</v>
          </cell>
          <cell r="C2803">
            <v>3530</v>
          </cell>
          <cell r="D2803" t="str">
            <v>KETTLEBELL 32KG</v>
          </cell>
          <cell r="E2803" t="str">
            <v>KETTLEBELL 32KG</v>
          </cell>
          <cell r="F2803">
            <v>32</v>
          </cell>
          <cell r="H2803" t="str">
            <v>PIECE</v>
          </cell>
          <cell r="I2803">
            <v>45.44</v>
          </cell>
          <cell r="J2803">
            <v>0</v>
          </cell>
          <cell r="K2803">
            <v>0</v>
          </cell>
          <cell r="L2803">
            <v>0</v>
          </cell>
          <cell r="M2803" t="str">
            <v>LF</v>
          </cell>
          <cell r="N2803">
            <v>2.3880369230769232E-2</v>
          </cell>
          <cell r="O2803">
            <v>33.230769230769234</v>
          </cell>
        </row>
        <row r="2804">
          <cell r="A2804" t="str">
            <v>TENGTAI</v>
          </cell>
          <cell r="B2804" t="str">
            <v>TDB1022</v>
          </cell>
          <cell r="C2804">
            <v>3531</v>
          </cell>
          <cell r="D2804" t="str">
            <v>KETTLEBELL 36KG</v>
          </cell>
          <cell r="E2804" t="str">
            <v>KETTLEBELL 36KG</v>
          </cell>
          <cell r="F2804">
            <v>36</v>
          </cell>
          <cell r="H2804" t="str">
            <v>PIECE</v>
          </cell>
          <cell r="I2804">
            <v>51.12</v>
          </cell>
          <cell r="J2804">
            <v>0</v>
          </cell>
          <cell r="K2804">
            <v>0</v>
          </cell>
          <cell r="L2804">
            <v>0</v>
          </cell>
          <cell r="M2804" t="str">
            <v>LF</v>
          </cell>
          <cell r="N2804">
            <v>2.7244800000000003E-2</v>
          </cell>
          <cell r="O2804">
            <v>37.411764705882355</v>
          </cell>
        </row>
        <row r="2805">
          <cell r="A2805" t="str">
            <v>TENGTAI</v>
          </cell>
          <cell r="B2805" t="str">
            <v>TDB1022</v>
          </cell>
          <cell r="C2805">
            <v>3532</v>
          </cell>
          <cell r="D2805" t="str">
            <v>KETTLEBELL 40KG</v>
          </cell>
          <cell r="E2805" t="str">
            <v>KETTLEBELL 40KG</v>
          </cell>
          <cell r="F2805">
            <v>40</v>
          </cell>
          <cell r="H2805" t="str">
            <v>PIECE</v>
          </cell>
          <cell r="I2805">
            <v>56.8</v>
          </cell>
          <cell r="J2805">
            <v>0</v>
          </cell>
          <cell r="K2805">
            <v>0</v>
          </cell>
          <cell r="L2805">
            <v>0</v>
          </cell>
          <cell r="M2805" t="str">
            <v>LF</v>
          </cell>
          <cell r="N2805">
            <v>3.0272000000000004E-2</v>
          </cell>
          <cell r="O2805">
            <v>41.6</v>
          </cell>
        </row>
        <row r="2806">
          <cell r="A2806" t="str">
            <v>TENGTAI</v>
          </cell>
          <cell r="B2806" t="str">
            <v>TDB1022</v>
          </cell>
          <cell r="C2806">
            <v>3533</v>
          </cell>
          <cell r="D2806" t="str">
            <v>KETTLEBELL 44KG</v>
          </cell>
          <cell r="E2806" t="str">
            <v>KETTLEBELL 44KG</v>
          </cell>
          <cell r="F2806">
            <v>44</v>
          </cell>
          <cell r="H2806" t="str">
            <v>PIECE</v>
          </cell>
          <cell r="I2806">
            <v>62.48</v>
          </cell>
          <cell r="J2806">
            <v>0</v>
          </cell>
          <cell r="K2806">
            <v>0</v>
          </cell>
          <cell r="L2806">
            <v>0</v>
          </cell>
          <cell r="M2806" t="str">
            <v>LF</v>
          </cell>
          <cell r="N2806">
            <v>3.3299200000000001E-2</v>
          </cell>
          <cell r="O2806">
            <v>45.725490196078432</v>
          </cell>
        </row>
        <row r="2807">
          <cell r="A2807" t="str">
            <v>TENGTAI</v>
          </cell>
          <cell r="B2807" t="str">
            <v>TDB1022</v>
          </cell>
          <cell r="C2807">
            <v>3534</v>
          </cell>
          <cell r="D2807" t="str">
            <v>KETTLEBELL 48KG</v>
          </cell>
          <cell r="E2807" t="str">
            <v>KETTLEBELL 48KG</v>
          </cell>
          <cell r="F2807">
            <v>48</v>
          </cell>
          <cell r="H2807" t="str">
            <v>PIECE</v>
          </cell>
          <cell r="I2807">
            <v>68.16</v>
          </cell>
          <cell r="J2807">
            <v>0</v>
          </cell>
          <cell r="K2807">
            <v>0</v>
          </cell>
          <cell r="L2807">
            <v>0</v>
          </cell>
          <cell r="M2807" t="str">
            <v>LF</v>
          </cell>
          <cell r="N2807">
            <v>3.6326400000000002E-2</v>
          </cell>
          <cell r="O2807">
            <v>49.882352941176478</v>
          </cell>
        </row>
        <row r="2808">
          <cell r="A2808" t="str">
            <v>TENGTAI</v>
          </cell>
          <cell r="B2808" t="str">
            <v>TDB1033</v>
          </cell>
          <cell r="C2808">
            <v>3393</v>
          </cell>
          <cell r="D2808" t="str">
            <v>Kettlebell Couleur 8Kg</v>
          </cell>
          <cell r="E2808" t="str">
            <v>Colored Kettlebell</v>
          </cell>
          <cell r="F2808" t="str">
            <v>8Kgs</v>
          </cell>
          <cell r="H2808" t="str">
            <v>PIECE</v>
          </cell>
          <cell r="I2808">
            <v>10.8</v>
          </cell>
          <cell r="J2808">
            <v>0</v>
          </cell>
          <cell r="K2808">
            <v>0</v>
          </cell>
          <cell r="L2808">
            <v>0</v>
          </cell>
          <cell r="M2808" t="str">
            <v>LF</v>
          </cell>
          <cell r="N2808">
            <v>0</v>
          </cell>
          <cell r="O2808">
            <v>0</v>
          </cell>
        </row>
        <row r="2809">
          <cell r="A2809" t="str">
            <v>TENGTAI</v>
          </cell>
          <cell r="B2809" t="str">
            <v>TDB1033</v>
          </cell>
          <cell r="C2809">
            <v>3394</v>
          </cell>
          <cell r="D2809" t="str">
            <v>Kettlebell Couleur 10Kg</v>
          </cell>
          <cell r="E2809" t="str">
            <v>Colored Kettlebell</v>
          </cell>
          <cell r="F2809" t="str">
            <v>10Kgs</v>
          </cell>
          <cell r="H2809" t="str">
            <v>PIECE</v>
          </cell>
          <cell r="I2809">
            <v>13.5</v>
          </cell>
          <cell r="J2809">
            <v>0</v>
          </cell>
          <cell r="K2809">
            <v>0</v>
          </cell>
          <cell r="L2809">
            <v>0</v>
          </cell>
          <cell r="M2809" t="str">
            <v>LF</v>
          </cell>
          <cell r="N2809">
            <v>0</v>
          </cell>
          <cell r="O2809">
            <v>0</v>
          </cell>
        </row>
        <row r="2810">
          <cell r="A2810" t="str">
            <v>TENGTAI</v>
          </cell>
          <cell r="B2810" t="str">
            <v>TDB1033</v>
          </cell>
          <cell r="C2810">
            <v>3395</v>
          </cell>
          <cell r="D2810" t="str">
            <v>Kettlebell Couleur 12Kg</v>
          </cell>
          <cell r="E2810" t="str">
            <v>Colored Kettlebell</v>
          </cell>
          <cell r="F2810" t="str">
            <v>12Kgs</v>
          </cell>
          <cell r="H2810" t="str">
            <v>PIECE</v>
          </cell>
          <cell r="I2810">
            <v>16.2</v>
          </cell>
          <cell r="J2810">
            <v>0</v>
          </cell>
          <cell r="K2810">
            <v>0</v>
          </cell>
          <cell r="L2810">
            <v>0</v>
          </cell>
          <cell r="M2810" t="str">
            <v>LF</v>
          </cell>
          <cell r="N2810">
            <v>0</v>
          </cell>
          <cell r="O2810">
            <v>0</v>
          </cell>
        </row>
        <row r="2811">
          <cell r="A2811" t="str">
            <v>TENGTAI</v>
          </cell>
          <cell r="B2811" t="str">
            <v>TDB1033</v>
          </cell>
          <cell r="C2811">
            <v>3648</v>
          </cell>
          <cell r="D2811" t="str">
            <v>Kettlebell Couleur 14Kg</v>
          </cell>
          <cell r="E2811" t="str">
            <v>Colored Kettlebell</v>
          </cell>
          <cell r="F2811" t="str">
            <v>14Kgs</v>
          </cell>
          <cell r="H2811" t="str">
            <v>PIECE</v>
          </cell>
          <cell r="I2811">
            <v>18.899999999999999</v>
          </cell>
          <cell r="J2811">
            <v>0</v>
          </cell>
          <cell r="K2811">
            <v>0</v>
          </cell>
          <cell r="L2811">
            <v>0</v>
          </cell>
          <cell r="M2811" t="str">
            <v>LF</v>
          </cell>
          <cell r="N2811">
            <v>0</v>
          </cell>
          <cell r="O2811">
            <v>0</v>
          </cell>
        </row>
        <row r="2812">
          <cell r="A2812" t="str">
            <v>TENGTAI</v>
          </cell>
          <cell r="B2812" t="str">
            <v>TDB1033</v>
          </cell>
          <cell r="C2812">
            <v>3649</v>
          </cell>
          <cell r="D2812" t="str">
            <v>Kettlebell Couleur 16Kg</v>
          </cell>
          <cell r="E2812" t="str">
            <v>Colored Kettlebell</v>
          </cell>
          <cell r="F2812" t="str">
            <v>16Kgs</v>
          </cell>
          <cell r="H2812" t="str">
            <v>PIECE</v>
          </cell>
          <cell r="I2812">
            <v>21.6</v>
          </cell>
          <cell r="J2812">
            <v>0</v>
          </cell>
          <cell r="K2812">
            <v>0</v>
          </cell>
          <cell r="L2812">
            <v>0</v>
          </cell>
          <cell r="M2812" t="str">
            <v>LF</v>
          </cell>
          <cell r="N2812">
            <v>0</v>
          </cell>
          <cell r="O2812">
            <v>0</v>
          </cell>
        </row>
        <row r="2813">
          <cell r="A2813" t="str">
            <v>TENGTAI</v>
          </cell>
          <cell r="B2813" t="str">
            <v>TDB1033</v>
          </cell>
          <cell r="C2813">
            <v>3650</v>
          </cell>
          <cell r="D2813" t="str">
            <v>Kettlebell Couleur 18Kg</v>
          </cell>
          <cell r="E2813" t="str">
            <v>Colored Kettlebell</v>
          </cell>
          <cell r="F2813" t="str">
            <v>18Kgs</v>
          </cell>
          <cell r="H2813" t="str">
            <v>PIECE</v>
          </cell>
          <cell r="I2813">
            <v>24.3</v>
          </cell>
          <cell r="J2813">
            <v>0</v>
          </cell>
          <cell r="K2813">
            <v>0</v>
          </cell>
          <cell r="L2813">
            <v>0</v>
          </cell>
          <cell r="M2813" t="str">
            <v>LF</v>
          </cell>
          <cell r="N2813">
            <v>0</v>
          </cell>
          <cell r="O2813">
            <v>0</v>
          </cell>
        </row>
        <row r="2814">
          <cell r="A2814" t="str">
            <v>TENGTAI</v>
          </cell>
          <cell r="B2814" t="str">
            <v>TDB1033</v>
          </cell>
          <cell r="C2814">
            <v>3651</v>
          </cell>
          <cell r="D2814" t="str">
            <v>Kettlebell Couleur 20Kg</v>
          </cell>
          <cell r="E2814" t="str">
            <v>Colored Kettlebell</v>
          </cell>
          <cell r="F2814" t="str">
            <v>20Kgs</v>
          </cell>
          <cell r="H2814" t="str">
            <v>PIECE</v>
          </cell>
          <cell r="I2814">
            <v>27</v>
          </cell>
          <cell r="J2814">
            <v>0</v>
          </cell>
          <cell r="K2814">
            <v>0</v>
          </cell>
          <cell r="L2814">
            <v>0</v>
          </cell>
          <cell r="M2814" t="str">
            <v>LF</v>
          </cell>
          <cell r="N2814">
            <v>0</v>
          </cell>
          <cell r="O2814">
            <v>0</v>
          </cell>
        </row>
        <row r="2815">
          <cell r="A2815" t="str">
            <v>TENGTAI</v>
          </cell>
          <cell r="B2815" t="str">
            <v>TDB1033</v>
          </cell>
          <cell r="C2815">
            <v>3652</v>
          </cell>
          <cell r="D2815" t="str">
            <v>Kettlebell Couleur 22Kg</v>
          </cell>
          <cell r="E2815" t="str">
            <v>Colored Kettlebell</v>
          </cell>
          <cell r="F2815" t="str">
            <v>22Kgs</v>
          </cell>
          <cell r="H2815" t="str">
            <v>PIECE</v>
          </cell>
          <cell r="I2815">
            <v>29.7</v>
          </cell>
          <cell r="J2815">
            <v>0</v>
          </cell>
          <cell r="K2815">
            <v>0</v>
          </cell>
          <cell r="L2815">
            <v>0</v>
          </cell>
          <cell r="M2815" t="str">
            <v>LF</v>
          </cell>
          <cell r="N2815">
            <v>0</v>
          </cell>
          <cell r="O2815">
            <v>0</v>
          </cell>
        </row>
        <row r="2816">
          <cell r="A2816" t="str">
            <v>TENGTAI</v>
          </cell>
          <cell r="B2816" t="str">
            <v>TDB1033</v>
          </cell>
          <cell r="C2816">
            <v>3653</v>
          </cell>
          <cell r="D2816" t="str">
            <v>Kettlebell Couleur 24Kg</v>
          </cell>
          <cell r="E2816" t="str">
            <v>Colored Kettlebell</v>
          </cell>
          <cell r="F2816" t="str">
            <v>24Kgs</v>
          </cell>
          <cell r="H2816" t="str">
            <v>PIECE</v>
          </cell>
          <cell r="I2816">
            <v>32.4</v>
          </cell>
          <cell r="J2816">
            <v>0</v>
          </cell>
          <cell r="K2816">
            <v>0</v>
          </cell>
          <cell r="L2816">
            <v>0</v>
          </cell>
          <cell r="M2816" t="str">
            <v>LF</v>
          </cell>
          <cell r="N2816">
            <v>0</v>
          </cell>
          <cell r="O2816">
            <v>0</v>
          </cell>
        </row>
        <row r="2817">
          <cell r="A2817" t="str">
            <v>TENGTAI</v>
          </cell>
          <cell r="B2817" t="str">
            <v>TDB1033</v>
          </cell>
          <cell r="C2817">
            <v>3654</v>
          </cell>
          <cell r="D2817" t="str">
            <v>Kettlebell Couleur 26Kg</v>
          </cell>
          <cell r="E2817" t="str">
            <v>Colored Kettlebell</v>
          </cell>
          <cell r="F2817" t="str">
            <v>26Kgs</v>
          </cell>
          <cell r="H2817" t="str">
            <v>PIECE</v>
          </cell>
          <cell r="I2817">
            <v>35.1</v>
          </cell>
          <cell r="J2817">
            <v>0</v>
          </cell>
          <cell r="K2817">
            <v>0</v>
          </cell>
          <cell r="L2817">
            <v>0</v>
          </cell>
          <cell r="M2817" t="str">
            <v>LF</v>
          </cell>
          <cell r="N2817">
            <v>0</v>
          </cell>
          <cell r="O2817">
            <v>0</v>
          </cell>
        </row>
        <row r="2818">
          <cell r="A2818" t="str">
            <v>TENGTAI</v>
          </cell>
          <cell r="B2818" t="str">
            <v>TDB1033</v>
          </cell>
          <cell r="C2818">
            <v>3655</v>
          </cell>
          <cell r="D2818" t="str">
            <v>Kettlebell Couleur 28Kg</v>
          </cell>
          <cell r="E2818" t="str">
            <v>Colored Kettlebell</v>
          </cell>
          <cell r="F2818" t="str">
            <v>28Kgs</v>
          </cell>
          <cell r="H2818" t="str">
            <v>PIECE</v>
          </cell>
          <cell r="I2818">
            <v>37.799999999999997</v>
          </cell>
          <cell r="J2818">
            <v>0</v>
          </cell>
          <cell r="K2818">
            <v>0</v>
          </cell>
          <cell r="L2818">
            <v>0</v>
          </cell>
          <cell r="M2818" t="str">
            <v>LF</v>
          </cell>
          <cell r="N2818">
            <v>0</v>
          </cell>
          <cell r="O2818">
            <v>0</v>
          </cell>
        </row>
        <row r="2819">
          <cell r="A2819" t="str">
            <v>TENGTAI</v>
          </cell>
          <cell r="B2819" t="str">
            <v>TDB1033</v>
          </cell>
          <cell r="C2819">
            <v>3656</v>
          </cell>
          <cell r="D2819" t="str">
            <v>Kettlebell Couleur 32Kg</v>
          </cell>
          <cell r="E2819" t="str">
            <v>Colored Kettlebell</v>
          </cell>
          <cell r="F2819" t="str">
            <v>32Kgs</v>
          </cell>
          <cell r="H2819" t="str">
            <v>PIECE</v>
          </cell>
          <cell r="I2819">
            <v>43.2</v>
          </cell>
          <cell r="J2819">
            <v>0</v>
          </cell>
          <cell r="K2819">
            <v>0</v>
          </cell>
          <cell r="L2819">
            <v>0</v>
          </cell>
          <cell r="M2819" t="str">
            <v>LF</v>
          </cell>
          <cell r="N2819">
            <v>0</v>
          </cell>
          <cell r="O2819">
            <v>0</v>
          </cell>
        </row>
        <row r="2820">
          <cell r="A2820" t="str">
            <v>TENGTAI</v>
          </cell>
          <cell r="B2820" t="str">
            <v>TDB1033</v>
          </cell>
          <cell r="C2820">
            <v>3657</v>
          </cell>
          <cell r="D2820" t="str">
            <v>Kettlebell Couleur 36Kg</v>
          </cell>
          <cell r="E2820" t="str">
            <v>Colored Kettlebell</v>
          </cell>
          <cell r="F2820" t="str">
            <v>36Kgs</v>
          </cell>
          <cell r="H2820" t="str">
            <v>PIECE</v>
          </cell>
          <cell r="I2820">
            <v>48.6</v>
          </cell>
          <cell r="J2820">
            <v>0</v>
          </cell>
          <cell r="K2820">
            <v>0</v>
          </cell>
          <cell r="L2820">
            <v>0</v>
          </cell>
          <cell r="M2820" t="str">
            <v>LF</v>
          </cell>
          <cell r="N2820">
            <v>0</v>
          </cell>
          <cell r="O2820">
            <v>0</v>
          </cell>
        </row>
        <row r="2821">
          <cell r="A2821" t="str">
            <v>TENGTAI</v>
          </cell>
          <cell r="B2821" t="str">
            <v>TDB1033</v>
          </cell>
          <cell r="C2821">
            <v>3658</v>
          </cell>
          <cell r="D2821" t="str">
            <v>Kettlebell Couleur 40Kg</v>
          </cell>
          <cell r="E2821" t="str">
            <v>Colored Kettlebell</v>
          </cell>
          <cell r="F2821" t="str">
            <v>40Kgs</v>
          </cell>
          <cell r="H2821" t="str">
            <v>PIECE</v>
          </cell>
          <cell r="I2821">
            <v>54</v>
          </cell>
          <cell r="J2821">
            <v>0</v>
          </cell>
          <cell r="K2821">
            <v>0</v>
          </cell>
          <cell r="L2821">
            <v>0</v>
          </cell>
          <cell r="M2821" t="str">
            <v>LF</v>
          </cell>
          <cell r="N2821">
            <v>0</v>
          </cell>
          <cell r="O2821">
            <v>0</v>
          </cell>
        </row>
        <row r="2822">
          <cell r="A2822" t="str">
            <v>TENGTAI</v>
          </cell>
          <cell r="B2822" t="str">
            <v>TDB1033</v>
          </cell>
          <cell r="C2822">
            <v>3659</v>
          </cell>
          <cell r="D2822" t="str">
            <v>Kettlebell Couleur 44Kg</v>
          </cell>
          <cell r="E2822" t="str">
            <v>Colored Kettlebell</v>
          </cell>
          <cell r="F2822" t="str">
            <v>44Kgs</v>
          </cell>
          <cell r="H2822" t="str">
            <v>PIECE</v>
          </cell>
          <cell r="I2822">
            <v>59.4</v>
          </cell>
          <cell r="J2822">
            <v>0</v>
          </cell>
          <cell r="K2822">
            <v>0</v>
          </cell>
          <cell r="L2822">
            <v>0</v>
          </cell>
          <cell r="M2822" t="str">
            <v>LF</v>
          </cell>
          <cell r="N2822">
            <v>0</v>
          </cell>
          <cell r="O2822">
            <v>0</v>
          </cell>
        </row>
        <row r="2823">
          <cell r="A2823" t="str">
            <v>TENGTAI</v>
          </cell>
          <cell r="B2823" t="str">
            <v>TDB1033</v>
          </cell>
          <cell r="C2823">
            <v>3660</v>
          </cell>
          <cell r="D2823" t="str">
            <v>Kettlebell Couleur 48Kg</v>
          </cell>
          <cell r="E2823" t="str">
            <v>Colored Kettlebell</v>
          </cell>
          <cell r="F2823" t="str">
            <v>48Kgs</v>
          </cell>
          <cell r="H2823" t="str">
            <v>PIECE</v>
          </cell>
          <cell r="I2823">
            <v>64.8</v>
          </cell>
          <cell r="J2823">
            <v>0</v>
          </cell>
          <cell r="K2823">
            <v>0</v>
          </cell>
          <cell r="L2823">
            <v>0</v>
          </cell>
          <cell r="M2823" t="str">
            <v>LF</v>
          </cell>
          <cell r="N2823">
            <v>0</v>
          </cell>
          <cell r="O2823">
            <v>0</v>
          </cell>
        </row>
        <row r="2824">
          <cell r="A2824" t="str">
            <v>TENGTAI</v>
          </cell>
          <cell r="B2824" t="str">
            <v>TDS1041</v>
          </cell>
          <cell r="C2824">
            <v>2312</v>
          </cell>
          <cell r="D2824" t="str">
            <v>KIT PUMP COULEUR 20KG</v>
          </cell>
          <cell r="E2824" t="str">
            <v>PUMP SET COLOR 20KG</v>
          </cell>
          <cell r="F2824" t="str">
            <v>Barincluded</v>
          </cell>
          <cell r="H2824" t="str">
            <v>Set</v>
          </cell>
          <cell r="I2824">
            <v>28</v>
          </cell>
          <cell r="J2824">
            <v>0</v>
          </cell>
          <cell r="K2824">
            <v>0</v>
          </cell>
          <cell r="L2824">
            <v>0</v>
          </cell>
          <cell r="M2824" t="str">
            <v>LF</v>
          </cell>
          <cell r="N2824">
            <v>1.7345796666666666E-2</v>
          </cell>
          <cell r="O2824">
            <v>21.26</v>
          </cell>
        </row>
        <row r="2825">
          <cell r="A2825" t="str">
            <v>TENGTAI</v>
          </cell>
          <cell r="B2825" t="str">
            <v>TDS1041</v>
          </cell>
          <cell r="C2825">
            <v>3537</v>
          </cell>
          <cell r="D2825" t="str">
            <v>KIT PUMP NOIR 20KG</v>
          </cell>
          <cell r="E2825" t="str">
            <v>PUMP SET BLACK 20KG</v>
          </cell>
          <cell r="F2825" t="str">
            <v>Barincluded</v>
          </cell>
          <cell r="H2825" t="str">
            <v>Set</v>
          </cell>
          <cell r="I2825">
            <v>25</v>
          </cell>
          <cell r="J2825">
            <v>0</v>
          </cell>
          <cell r="K2825">
            <v>0</v>
          </cell>
          <cell r="L2825">
            <v>0</v>
          </cell>
          <cell r="M2825" t="str">
            <v>LF</v>
          </cell>
          <cell r="N2825">
            <v>1.7345796666666666E-2</v>
          </cell>
          <cell r="O2825">
            <v>21.26</v>
          </cell>
        </row>
        <row r="2826">
          <cell r="A2826" t="str">
            <v>TENGTAI</v>
          </cell>
          <cell r="B2826" t="str">
            <v>TDS1041</v>
          </cell>
          <cell r="C2826">
            <v>2903</v>
          </cell>
          <cell r="D2826" t="str">
            <v>KIT PUMP COULEUR 8,5KG</v>
          </cell>
          <cell r="E2826" t="str">
            <v>PUMP SET COLOR 8,5KG</v>
          </cell>
          <cell r="F2826" t="str">
            <v>Barincluded</v>
          </cell>
          <cell r="H2826" t="str">
            <v>Set</v>
          </cell>
          <cell r="I2826">
            <v>15.3</v>
          </cell>
          <cell r="J2826">
            <v>0</v>
          </cell>
          <cell r="K2826">
            <v>0</v>
          </cell>
          <cell r="L2826">
            <v>0</v>
          </cell>
          <cell r="M2826" t="str">
            <v>LF</v>
          </cell>
          <cell r="N2826">
            <v>1.0864015714285713E-2</v>
          </cell>
          <cell r="O2826">
            <v>10.442857142857143</v>
          </cell>
        </row>
        <row r="2827">
          <cell r="A2827" t="str">
            <v>TENGTAI</v>
          </cell>
          <cell r="B2827" t="str">
            <v>TMB1016</v>
          </cell>
          <cell r="C2827">
            <v>1639</v>
          </cell>
          <cell r="D2827" t="str">
            <v>Medecine Ball 1Kg</v>
          </cell>
          <cell r="E2827" t="str">
            <v>Medecine Ball</v>
          </cell>
          <cell r="F2827" t="str">
            <v>1kg</v>
          </cell>
          <cell r="H2827" t="str">
            <v>PIECE</v>
          </cell>
          <cell r="I2827">
            <v>7.5</v>
          </cell>
          <cell r="J2827">
            <v>0</v>
          </cell>
          <cell r="K2827">
            <v>0</v>
          </cell>
          <cell r="L2827">
            <v>0</v>
          </cell>
          <cell r="M2827" t="str">
            <v>LF</v>
          </cell>
          <cell r="N2827">
            <v>8.3999999999999995E-3</v>
          </cell>
          <cell r="O2827">
            <v>1.5</v>
          </cell>
        </row>
        <row r="2828">
          <cell r="A2828" t="str">
            <v>TENGTAI</v>
          </cell>
          <cell r="B2828" t="str">
            <v>TMB1016</v>
          </cell>
          <cell r="C2828">
            <v>1640</v>
          </cell>
          <cell r="D2828" t="str">
            <v>Medecine Ball 2Kg</v>
          </cell>
          <cell r="E2828" t="str">
            <v>Medecine Ball</v>
          </cell>
          <cell r="F2828" t="str">
            <v>2Kgs</v>
          </cell>
          <cell r="H2828" t="str">
            <v>PIECE</v>
          </cell>
          <cell r="I2828">
            <v>8.75</v>
          </cell>
          <cell r="J2828">
            <v>0</v>
          </cell>
          <cell r="K2828">
            <v>0</v>
          </cell>
          <cell r="L2828">
            <v>0</v>
          </cell>
          <cell r="M2828" t="str">
            <v>LF</v>
          </cell>
          <cell r="N2828">
            <v>8.3999999999999995E-3</v>
          </cell>
          <cell r="O2828">
            <v>2.5</v>
          </cell>
        </row>
        <row r="2829">
          <cell r="A2829" t="str">
            <v>TENGTAI</v>
          </cell>
          <cell r="B2829" t="str">
            <v>TMB1016</v>
          </cell>
          <cell r="C2829">
            <v>1641</v>
          </cell>
          <cell r="D2829" t="str">
            <v>Medecine Ball 3Kg</v>
          </cell>
          <cell r="E2829" t="str">
            <v>Medecine Ball</v>
          </cell>
          <cell r="F2829" t="str">
            <v>3Kgs</v>
          </cell>
          <cell r="H2829" t="str">
            <v>PIECE</v>
          </cell>
          <cell r="I2829">
            <v>10.3</v>
          </cell>
          <cell r="J2829">
            <v>0</v>
          </cell>
          <cell r="K2829">
            <v>0</v>
          </cell>
          <cell r="L2829">
            <v>0</v>
          </cell>
          <cell r="M2829" t="str">
            <v>LF</v>
          </cell>
          <cell r="N2829">
            <v>1.44E-2</v>
          </cell>
          <cell r="O2829">
            <v>3.5</v>
          </cell>
        </row>
        <row r="2830">
          <cell r="A2830" t="str">
            <v>TENGTAI</v>
          </cell>
          <cell r="B2830" t="str">
            <v>TMB1016</v>
          </cell>
          <cell r="C2830">
            <v>1642</v>
          </cell>
          <cell r="D2830" t="str">
            <v>Medecine Ball 4Kg</v>
          </cell>
          <cell r="E2830" t="str">
            <v>Medecine Ball</v>
          </cell>
          <cell r="F2830" t="str">
            <v>4Kgs</v>
          </cell>
          <cell r="H2830" t="str">
            <v>PIECE</v>
          </cell>
          <cell r="I2830">
            <v>11.5</v>
          </cell>
          <cell r="J2830">
            <v>0</v>
          </cell>
          <cell r="K2830">
            <v>0</v>
          </cell>
          <cell r="L2830">
            <v>0</v>
          </cell>
          <cell r="M2830" t="str">
            <v>LF</v>
          </cell>
          <cell r="N2830">
            <v>1.44E-2</v>
          </cell>
          <cell r="O2830">
            <v>4.5</v>
          </cell>
        </row>
        <row r="2831">
          <cell r="A2831" t="str">
            <v>TENGTAI</v>
          </cell>
          <cell r="B2831" t="str">
            <v>TMB1016</v>
          </cell>
          <cell r="C2831">
            <v>1643</v>
          </cell>
          <cell r="D2831" t="str">
            <v>Medecine Ball 5Kg</v>
          </cell>
          <cell r="E2831" t="str">
            <v>Medecine Ball</v>
          </cell>
          <cell r="F2831" t="str">
            <v>5Kgs</v>
          </cell>
          <cell r="H2831" t="str">
            <v>PIECE</v>
          </cell>
          <cell r="I2831">
            <v>12.7</v>
          </cell>
          <cell r="J2831">
            <v>0</v>
          </cell>
          <cell r="K2831">
            <v>0</v>
          </cell>
          <cell r="L2831">
            <v>0</v>
          </cell>
          <cell r="M2831" t="str">
            <v>LF</v>
          </cell>
          <cell r="N2831">
            <v>1.44E-2</v>
          </cell>
          <cell r="O2831">
            <v>5.5</v>
          </cell>
        </row>
        <row r="2832">
          <cell r="A2832" t="str">
            <v>TENGTAI</v>
          </cell>
          <cell r="B2832" t="str">
            <v>TGR1008</v>
          </cell>
          <cell r="C2832">
            <v>0</v>
          </cell>
          <cell r="D2832" t="str">
            <v>Musclets</v>
          </cell>
          <cell r="E2832" t="str">
            <v>Hand Grip</v>
          </cell>
          <cell r="F2832">
            <v>0</v>
          </cell>
          <cell r="H2832" t="str">
            <v>PAIRE</v>
          </cell>
          <cell r="I2832">
            <v>0.95</v>
          </cell>
          <cell r="J2832">
            <v>0</v>
          </cell>
          <cell r="K2832">
            <v>0</v>
          </cell>
          <cell r="L2832">
            <v>0</v>
          </cell>
          <cell r="M2832" t="str">
            <v>LF</v>
          </cell>
          <cell r="N2832">
            <v>0</v>
          </cell>
          <cell r="O2832">
            <v>0</v>
          </cell>
        </row>
        <row r="2833">
          <cell r="A2833" t="str">
            <v>TENGTAI</v>
          </cell>
          <cell r="B2833" t="str">
            <v>TGR1013</v>
          </cell>
          <cell r="C2833">
            <v>0</v>
          </cell>
          <cell r="D2833" t="str">
            <v>MUSCLETS HAND GRIP LIGHT</v>
          </cell>
          <cell r="E2833" t="str">
            <v>Adjustable hand grip</v>
          </cell>
          <cell r="F2833" t="str">
            <v>5-20kg adjustment</v>
          </cell>
          <cell r="H2833" t="str">
            <v>PIECE</v>
          </cell>
          <cell r="I2833">
            <v>1.8</v>
          </cell>
          <cell r="J2833">
            <v>0</v>
          </cell>
          <cell r="K2833">
            <v>0</v>
          </cell>
          <cell r="L2833">
            <v>0</v>
          </cell>
          <cell r="M2833" t="str">
            <v>LF</v>
          </cell>
          <cell r="N2833">
            <v>0</v>
          </cell>
          <cell r="O2833">
            <v>0</v>
          </cell>
        </row>
        <row r="2834">
          <cell r="A2834" t="str">
            <v>TENGTAI</v>
          </cell>
          <cell r="B2834" t="str">
            <v>TTR1002</v>
          </cell>
          <cell r="C2834">
            <v>1682</v>
          </cell>
          <cell r="D2834" t="str">
            <v>Pilates Ring</v>
          </cell>
          <cell r="E2834" t="str">
            <v>Toning Ring</v>
          </cell>
          <cell r="F2834">
            <v>0</v>
          </cell>
          <cell r="H2834" t="str">
            <v>PIECE</v>
          </cell>
          <cell r="I2834">
            <v>2.9</v>
          </cell>
          <cell r="J2834">
            <v>0</v>
          </cell>
          <cell r="K2834">
            <v>0</v>
          </cell>
          <cell r="L2834">
            <v>0</v>
          </cell>
          <cell r="M2834" t="str">
            <v>LF</v>
          </cell>
          <cell r="N2834">
            <v>1.0231199999999999E-2</v>
          </cell>
          <cell r="O2834">
            <v>0.65</v>
          </cell>
        </row>
        <row r="2835">
          <cell r="A2835" t="str">
            <v>TENGTAI</v>
          </cell>
          <cell r="B2835" t="str">
            <v>TAB1025</v>
          </cell>
          <cell r="C2835">
            <v>1436</v>
          </cell>
          <cell r="D2835" t="str">
            <v>Plateau De Freeman</v>
          </cell>
          <cell r="E2835" t="str">
            <v>Wooden Balance Board</v>
          </cell>
          <cell r="F2835">
            <v>0</v>
          </cell>
          <cell r="H2835" t="str">
            <v>PIECE</v>
          </cell>
          <cell r="I2835">
            <v>4.5</v>
          </cell>
          <cell r="J2835">
            <v>0</v>
          </cell>
          <cell r="K2835">
            <v>0</v>
          </cell>
          <cell r="L2835">
            <v>0</v>
          </cell>
          <cell r="M2835" t="str">
            <v>LF</v>
          </cell>
          <cell r="N2835">
            <v>1.66175E-2</v>
          </cell>
          <cell r="O2835">
            <v>1.6</v>
          </cell>
        </row>
        <row r="2836">
          <cell r="A2836" t="str">
            <v>TENGTAI</v>
          </cell>
          <cell r="B2836" t="str">
            <v>TCC1001</v>
          </cell>
          <cell r="C2836" t="str">
            <v/>
          </cell>
          <cell r="D2836" t="str">
            <v>Plots De Vitesse</v>
          </cell>
          <cell r="E2836" t="str">
            <v>HALF CONES</v>
          </cell>
          <cell r="F2836" t="str">
            <v>2"</v>
          </cell>
          <cell r="H2836" t="str">
            <v>SET</v>
          </cell>
          <cell r="I2836">
            <v>7.5</v>
          </cell>
          <cell r="J2836">
            <v>0</v>
          </cell>
          <cell r="K2836">
            <v>0</v>
          </cell>
          <cell r="L2836">
            <v>0</v>
          </cell>
          <cell r="M2836" t="str">
            <v>LF</v>
          </cell>
          <cell r="N2836">
            <v>0</v>
          </cell>
          <cell r="O2836">
            <v>0</v>
          </cell>
        </row>
        <row r="2837">
          <cell r="A2837" t="str">
            <v>TENGTAI</v>
          </cell>
          <cell r="B2837" t="str">
            <v>TR036B</v>
          </cell>
          <cell r="C2837">
            <v>1718</v>
          </cell>
          <cell r="D2837" t="str">
            <v>Rack accessoires</v>
          </cell>
          <cell r="E2837" t="str">
            <v>Rack for accessories</v>
          </cell>
          <cell r="F2837">
            <v>0</v>
          </cell>
          <cell r="H2837" t="str">
            <v>PIECE</v>
          </cell>
          <cell r="I2837">
            <v>56.2</v>
          </cell>
          <cell r="J2837">
            <v>0</v>
          </cell>
          <cell r="K2837">
            <v>0</v>
          </cell>
          <cell r="L2837">
            <v>0</v>
          </cell>
          <cell r="M2837" t="str">
            <v>LF</v>
          </cell>
          <cell r="N2837">
            <v>5.1486499999999994E-3</v>
          </cell>
          <cell r="O2837">
            <v>17.5</v>
          </cell>
        </row>
        <row r="2838">
          <cell r="A2838" t="str">
            <v>TENGTAI</v>
          </cell>
          <cell r="B2838" t="str">
            <v>TR101</v>
          </cell>
          <cell r="C2838">
            <v>1705</v>
          </cell>
          <cell r="D2838" t="str">
            <v xml:space="preserve">Rack Disques </v>
          </cell>
          <cell r="E2838" t="str">
            <v>Plate rack</v>
          </cell>
          <cell r="F2838">
            <v>0</v>
          </cell>
          <cell r="H2838" t="str">
            <v>PIECE</v>
          </cell>
          <cell r="I2838">
            <v>36.5</v>
          </cell>
          <cell r="J2838">
            <v>0</v>
          </cell>
          <cell r="K2838">
            <v>0</v>
          </cell>
          <cell r="L2838">
            <v>0</v>
          </cell>
          <cell r="M2838" t="str">
            <v>LF</v>
          </cell>
          <cell r="N2838">
            <v>0.17499999999999999</v>
          </cell>
          <cell r="O2838">
            <v>15</v>
          </cell>
        </row>
        <row r="2839">
          <cell r="A2839" t="str">
            <v>TENGTAI</v>
          </cell>
          <cell r="B2839" t="str">
            <v>TR100</v>
          </cell>
          <cell r="C2839">
            <v>1704</v>
          </cell>
          <cell r="D2839" t="str">
            <v>Rack 9 Gymball</v>
          </cell>
          <cell r="E2839" t="str">
            <v>Adjustable Ball Rack</v>
          </cell>
          <cell r="F2839">
            <v>0</v>
          </cell>
          <cell r="H2839" t="str">
            <v>PIECE</v>
          </cell>
          <cell r="I2839">
            <v>44.5</v>
          </cell>
          <cell r="J2839">
            <v>0</v>
          </cell>
          <cell r="K2839">
            <v>0</v>
          </cell>
          <cell r="L2839">
            <v>0</v>
          </cell>
          <cell r="M2839" t="str">
            <v>LF</v>
          </cell>
          <cell r="N2839">
            <v>8.1625000000000003E-2</v>
          </cell>
          <cell r="O2839">
            <v>12.2</v>
          </cell>
        </row>
        <row r="2840">
          <cell r="A2840" t="str">
            <v>TENGTAI</v>
          </cell>
          <cell r="B2840" t="str">
            <v>TR043A</v>
          </cell>
          <cell r="C2840">
            <v>2239</v>
          </cell>
          <cell r="D2840" t="str">
            <v>RACK HALTERES FITNESS ROULANT</v>
          </cell>
          <cell r="E2840" t="str">
            <v>RACK VINYL DIPPING DUMBBELL</v>
          </cell>
          <cell r="F2840">
            <v>0</v>
          </cell>
          <cell r="H2840" t="str">
            <v>PIECE</v>
          </cell>
          <cell r="I2840">
            <v>51.8</v>
          </cell>
          <cell r="J2840">
            <v>0</v>
          </cell>
          <cell r="K2840">
            <v>0</v>
          </cell>
          <cell r="L2840">
            <v>0</v>
          </cell>
          <cell r="M2840" t="str">
            <v>LF</v>
          </cell>
          <cell r="N2840">
            <v>3.5999999999999997E-2</v>
          </cell>
          <cell r="O2840">
            <v>28</v>
          </cell>
        </row>
        <row r="2841">
          <cell r="A2841" t="str">
            <v>TENGTAI</v>
          </cell>
          <cell r="B2841" t="str">
            <v>TR112</v>
          </cell>
          <cell r="C2841">
            <v>3705</v>
          </cell>
          <cell r="D2841" t="str">
            <v>Rack Kettlebell</v>
          </cell>
          <cell r="E2841" t="str">
            <v>Kettlebell rack</v>
          </cell>
          <cell r="F2841">
            <v>0</v>
          </cell>
          <cell r="H2841" t="str">
            <v>PIECE</v>
          </cell>
          <cell r="I2841">
            <v>79</v>
          </cell>
          <cell r="J2841">
            <v>0</v>
          </cell>
          <cell r="K2841">
            <v>0</v>
          </cell>
          <cell r="L2841">
            <v>0</v>
          </cell>
          <cell r="M2841" t="str">
            <v>LF</v>
          </cell>
          <cell r="N2841">
            <v>2.8572E-2</v>
          </cell>
          <cell r="O2841">
            <v>4</v>
          </cell>
        </row>
        <row r="2842">
          <cell r="A2842" t="str">
            <v>TENGTAI</v>
          </cell>
          <cell r="B2842" t="str">
            <v>TR201B</v>
          </cell>
          <cell r="C2842">
            <v>2345</v>
          </cell>
          <cell r="D2842" t="str">
            <v>RACK MEDECIN BALL 5</v>
          </cell>
          <cell r="E2842" t="str">
            <v>RACK 5 MEDECINE BALL</v>
          </cell>
          <cell r="F2842">
            <v>0</v>
          </cell>
          <cell r="H2842" t="str">
            <v>PIECE</v>
          </cell>
          <cell r="I2842">
            <v>16.8</v>
          </cell>
          <cell r="J2842">
            <v>0</v>
          </cell>
          <cell r="K2842">
            <v>0</v>
          </cell>
          <cell r="L2842">
            <v>0</v>
          </cell>
          <cell r="M2842" t="str">
            <v>LF</v>
          </cell>
          <cell r="N2842">
            <v>0.150864</v>
          </cell>
          <cell r="O2842">
            <v>24</v>
          </cell>
        </row>
        <row r="2843">
          <cell r="A2843" t="str">
            <v>TENGTAI</v>
          </cell>
          <cell r="B2843" t="str">
            <v>TFR1203</v>
          </cell>
          <cell r="C2843">
            <v>3712</v>
          </cell>
          <cell r="D2843" t="str">
            <v>Rumble Roller</v>
          </cell>
          <cell r="E2843" t="str">
            <v>RUMBLE ROLLER</v>
          </cell>
          <cell r="F2843" t="str">
            <v>140x330mm</v>
          </cell>
          <cell r="H2843" t="str">
            <v>PIECE</v>
          </cell>
          <cell r="I2843">
            <v>6.6</v>
          </cell>
          <cell r="J2843">
            <v>0</v>
          </cell>
          <cell r="K2843">
            <v>0</v>
          </cell>
          <cell r="L2843">
            <v>0</v>
          </cell>
          <cell r="M2843" t="str">
            <v>LF</v>
          </cell>
          <cell r="N2843">
            <v>9.4847999999999998E-3</v>
          </cell>
          <cell r="O2843">
            <v>0.85</v>
          </cell>
        </row>
        <row r="2844">
          <cell r="A2844" t="str">
            <v>TENGTAI</v>
          </cell>
          <cell r="B2844" t="str">
            <v>TGR1016</v>
          </cell>
          <cell r="C2844" t="str">
            <v/>
          </cell>
          <cell r="D2844" t="str">
            <v>SQUEEZE EGGS Medium</v>
          </cell>
          <cell r="E2844" t="str">
            <v>JELLY HAND GRIP Medium</v>
          </cell>
          <cell r="F2844" t="str">
            <v>4*6mm</v>
          </cell>
          <cell r="H2844" t="str">
            <v>PIECE</v>
          </cell>
          <cell r="I2844">
            <v>0.75</v>
          </cell>
          <cell r="J2844">
            <v>0</v>
          </cell>
          <cell r="K2844">
            <v>0</v>
          </cell>
          <cell r="L2844">
            <v>0</v>
          </cell>
          <cell r="M2844" t="str">
            <v>LF</v>
          </cell>
          <cell r="N2844">
            <v>0</v>
          </cell>
          <cell r="O2844">
            <v>0</v>
          </cell>
        </row>
        <row r="2845">
          <cell r="A2845" t="str">
            <v>TENGTAI</v>
          </cell>
          <cell r="B2845" t="str">
            <v>TSP1004</v>
          </cell>
          <cell r="C2845" t="str">
            <v/>
          </cell>
          <cell r="D2845" t="str">
            <v>Step Aerobic</v>
          </cell>
          <cell r="E2845" t="str">
            <v>Aerobic Step</v>
          </cell>
          <cell r="F2845">
            <v>0</v>
          </cell>
          <cell r="H2845" t="str">
            <v>PIECE</v>
          </cell>
          <cell r="I2845">
            <v>9.5</v>
          </cell>
          <cell r="J2845">
            <v>0</v>
          </cell>
          <cell r="K2845">
            <v>0</v>
          </cell>
          <cell r="L2845">
            <v>0</v>
          </cell>
          <cell r="M2845" t="str">
            <v>LF</v>
          </cell>
          <cell r="N2845">
            <v>0</v>
          </cell>
          <cell r="O2845">
            <v>0</v>
          </cell>
        </row>
        <row r="2846">
          <cell r="A2846" t="str">
            <v>TENGTAI</v>
          </cell>
          <cell r="B2846" t="str">
            <v>TSP1010</v>
          </cell>
          <cell r="C2846">
            <v>2310</v>
          </cell>
          <cell r="D2846" t="str">
            <v>STEP AEROBIC AVEC PLOTS</v>
          </cell>
          <cell r="E2846" t="str">
            <v>Aerobic step</v>
          </cell>
          <cell r="F2846" t="str">
            <v>with plots</v>
          </cell>
          <cell r="H2846" t="str">
            <v>PIECE</v>
          </cell>
          <cell r="I2846">
            <v>21</v>
          </cell>
          <cell r="J2846">
            <v>0</v>
          </cell>
          <cell r="K2846">
            <v>0</v>
          </cell>
          <cell r="L2846">
            <v>0</v>
          </cell>
          <cell r="M2846" t="str">
            <v>LF</v>
          </cell>
          <cell r="N2846">
            <v>9.7902000000000003E-2</v>
          </cell>
          <cell r="O2846">
            <v>10</v>
          </cell>
        </row>
        <row r="2847">
          <cell r="A2847" t="str">
            <v>TENGTAI</v>
          </cell>
          <cell r="B2847" t="str">
            <v>TSP1010</v>
          </cell>
          <cell r="C2847">
            <v>2687</v>
          </cell>
          <cell r="D2847" t="str">
            <v>STEP AEROBIC SANS PLOTS</v>
          </cell>
          <cell r="E2847" t="str">
            <v>Aerobic step</v>
          </cell>
          <cell r="F2847" t="str">
            <v>without plots</v>
          </cell>
          <cell r="H2847" t="str">
            <v>PIECE</v>
          </cell>
          <cell r="I2847">
            <v>18.5</v>
          </cell>
          <cell r="J2847">
            <v>0</v>
          </cell>
          <cell r="K2847">
            <v>0</v>
          </cell>
          <cell r="L2847">
            <v>0</v>
          </cell>
          <cell r="M2847" t="str">
            <v>LF</v>
          </cell>
          <cell r="N2847">
            <v>4.8951000000000001E-2</v>
          </cell>
          <cell r="O2847">
            <v>5.5</v>
          </cell>
        </row>
        <row r="2848">
          <cell r="A2848" t="str">
            <v>TENGTAI</v>
          </cell>
          <cell r="B2848" t="str">
            <v>TSP1009</v>
          </cell>
          <cell r="C2848">
            <v>0</v>
          </cell>
          <cell r="D2848" t="str">
            <v xml:space="preserve">Step Club </v>
          </cell>
          <cell r="E2848" t="str">
            <v>Aerobic Step</v>
          </cell>
          <cell r="F2848">
            <v>0</v>
          </cell>
          <cell r="H2848" t="str">
            <v>PIECE</v>
          </cell>
          <cell r="I2848">
            <v>16</v>
          </cell>
          <cell r="J2848">
            <v>0</v>
          </cell>
          <cell r="K2848">
            <v>0</v>
          </cell>
          <cell r="L2848">
            <v>0</v>
          </cell>
          <cell r="M2848" t="str">
            <v>LF</v>
          </cell>
          <cell r="N2848">
            <v>0</v>
          </cell>
          <cell r="O2848">
            <v>0</v>
          </cell>
        </row>
        <row r="2849">
          <cell r="A2849" t="str">
            <v>TENGTAI</v>
          </cell>
          <cell r="B2849" t="str">
            <v>TJR1004</v>
          </cell>
          <cell r="C2849" t="str">
            <v/>
          </cell>
          <cell r="D2849" t="str">
            <v>Corde À Sauter</v>
          </cell>
          <cell r="E2849" t="str">
            <v>Speed rope</v>
          </cell>
          <cell r="F2849">
            <v>0</v>
          </cell>
          <cell r="H2849" t="str">
            <v>PIECE</v>
          </cell>
          <cell r="I2849">
            <v>0.42</v>
          </cell>
          <cell r="J2849">
            <v>0</v>
          </cell>
          <cell r="K2849">
            <v>0</v>
          </cell>
          <cell r="L2849">
            <v>0</v>
          </cell>
          <cell r="M2849" t="str">
            <v>LF</v>
          </cell>
          <cell r="N2849">
            <v>0</v>
          </cell>
          <cell r="O2849">
            <v>0</v>
          </cell>
        </row>
        <row r="2850">
          <cell r="A2850" t="str">
            <v>TENGTAI</v>
          </cell>
          <cell r="B2850" t="str">
            <v>TPU1003</v>
          </cell>
          <cell r="C2850" t="str">
            <v/>
          </cell>
          <cell r="D2850" t="str">
            <v>Push Up Bar 2</v>
          </cell>
          <cell r="E2850" t="str">
            <v>PUSH UP Stand</v>
          </cell>
          <cell r="F2850">
            <v>0</v>
          </cell>
          <cell r="H2850" t="str">
            <v>PIECE</v>
          </cell>
          <cell r="I2850">
            <v>2.7</v>
          </cell>
          <cell r="J2850">
            <v>0</v>
          </cell>
          <cell r="K2850">
            <v>0</v>
          </cell>
          <cell r="L2850">
            <v>0</v>
          </cell>
          <cell r="M2850" t="str">
            <v>LF</v>
          </cell>
          <cell r="N2850">
            <v>0</v>
          </cell>
          <cell r="O2850">
            <v>0</v>
          </cell>
        </row>
        <row r="2851">
          <cell r="A2851" t="str">
            <v>TENGTAI</v>
          </cell>
          <cell r="B2851" t="str">
            <v>TMB1017</v>
          </cell>
          <cell r="C2851" t="str">
            <v/>
          </cell>
          <cell r="D2851" t="str">
            <v>SOFT MEDECINE BALL 2KGS</v>
          </cell>
          <cell r="E2851" t="str">
            <v>Wall Ball</v>
          </cell>
          <cell r="F2851">
            <v>0</v>
          </cell>
          <cell r="H2851" t="str">
            <v>PIECE</v>
          </cell>
          <cell r="I2851">
            <v>10.4</v>
          </cell>
          <cell r="J2851">
            <v>0</v>
          </cell>
          <cell r="K2851">
            <v>0</v>
          </cell>
          <cell r="L2851">
            <v>0</v>
          </cell>
          <cell r="M2851" t="str">
            <v>LF</v>
          </cell>
          <cell r="N2851">
            <v>0</v>
          </cell>
          <cell r="O2851">
            <v>0</v>
          </cell>
        </row>
        <row r="2852">
          <cell r="A2852" t="str">
            <v>TENGTAI</v>
          </cell>
          <cell r="C2852" t="str">
            <v/>
          </cell>
          <cell r="D2852" t="str">
            <v>SOFT MEDECINE BALL 4KGS</v>
          </cell>
          <cell r="E2852" t="str">
            <v>Wall Ball</v>
          </cell>
          <cell r="F2852" t="str">
            <v>4kg</v>
          </cell>
          <cell r="H2852" t="str">
            <v>PIECE</v>
          </cell>
          <cell r="I2852">
            <v>12.6</v>
          </cell>
          <cell r="J2852">
            <v>0</v>
          </cell>
          <cell r="K2852">
            <v>0</v>
          </cell>
          <cell r="L2852">
            <v>0</v>
          </cell>
          <cell r="M2852" t="str">
            <v>LF</v>
          </cell>
          <cell r="N2852">
            <v>0</v>
          </cell>
          <cell r="O2852">
            <v>0</v>
          </cell>
        </row>
        <row r="2853">
          <cell r="A2853" t="str">
            <v>TENGTAI</v>
          </cell>
          <cell r="C2853">
            <v>2343</v>
          </cell>
          <cell r="D2853" t="str">
            <v>Soft Medecine Ball 6Kgs</v>
          </cell>
          <cell r="E2853" t="str">
            <v>WallBall</v>
          </cell>
          <cell r="F2853">
            <v>0</v>
          </cell>
          <cell r="H2853" t="str">
            <v>PIECE</v>
          </cell>
          <cell r="I2853">
            <v>13.8</v>
          </cell>
          <cell r="J2853">
            <v>0</v>
          </cell>
          <cell r="K2853">
            <v>0</v>
          </cell>
          <cell r="L2853">
            <v>0</v>
          </cell>
          <cell r="M2853" t="str">
            <v>LF</v>
          </cell>
          <cell r="N2853">
            <v>0</v>
          </cell>
          <cell r="O2853">
            <v>0</v>
          </cell>
        </row>
        <row r="2854">
          <cell r="A2854" t="str">
            <v>TENGTAI</v>
          </cell>
          <cell r="C2854" t="str">
            <v/>
          </cell>
          <cell r="D2854" t="str">
            <v>SOFT MEDECINE BALL 8KGS</v>
          </cell>
          <cell r="E2854" t="str">
            <v>Wall Ball</v>
          </cell>
          <cell r="F2854">
            <v>0</v>
          </cell>
          <cell r="H2854" t="str">
            <v>PIECE</v>
          </cell>
          <cell r="I2854">
            <v>14.1</v>
          </cell>
          <cell r="J2854">
            <v>0</v>
          </cell>
          <cell r="K2854">
            <v>0</v>
          </cell>
          <cell r="L2854">
            <v>0</v>
          </cell>
          <cell r="M2854" t="str">
            <v>LF</v>
          </cell>
          <cell r="N2854">
            <v>0</v>
          </cell>
          <cell r="O2854">
            <v>0</v>
          </cell>
        </row>
        <row r="2855">
          <cell r="A2855" t="str">
            <v>TENGTAI</v>
          </cell>
          <cell r="C2855" t="str">
            <v/>
          </cell>
          <cell r="D2855" t="str">
            <v>SOFT MEDECINE BALL 10KGS</v>
          </cell>
          <cell r="E2855" t="str">
            <v>Wall Ball</v>
          </cell>
          <cell r="F2855">
            <v>0</v>
          </cell>
          <cell r="H2855" t="str">
            <v>PIECE</v>
          </cell>
          <cell r="I2855">
            <v>14.5</v>
          </cell>
          <cell r="J2855">
            <v>0</v>
          </cell>
          <cell r="K2855">
            <v>0</v>
          </cell>
          <cell r="L2855">
            <v>0</v>
          </cell>
          <cell r="M2855" t="str">
            <v>LF</v>
          </cell>
          <cell r="N2855">
            <v>0</v>
          </cell>
          <cell r="O2855">
            <v>0</v>
          </cell>
        </row>
        <row r="2856">
          <cell r="A2856" t="str">
            <v>TENGTAI</v>
          </cell>
          <cell r="B2856" t="str">
            <v>TAW2018</v>
          </cell>
          <cell r="C2856">
            <v>0</v>
          </cell>
          <cell r="D2856" t="str">
            <v>BANDES LESTÉES GEV 2x0,5</v>
          </cell>
          <cell r="E2856" t="str">
            <v>Ankle weight 0.5pr</v>
          </cell>
          <cell r="F2856">
            <v>0</v>
          </cell>
          <cell r="H2856" t="str">
            <v>PAIRE</v>
          </cell>
          <cell r="I2856">
            <v>1.3</v>
          </cell>
          <cell r="J2856">
            <v>0</v>
          </cell>
          <cell r="K2856">
            <v>0</v>
          </cell>
          <cell r="L2856">
            <v>0</v>
          </cell>
          <cell r="M2856" t="str">
            <v>LF</v>
          </cell>
          <cell r="N2856">
            <v>0</v>
          </cell>
          <cell r="O2856">
            <v>0</v>
          </cell>
        </row>
        <row r="2857">
          <cell r="A2857" t="str">
            <v>TENGTAI</v>
          </cell>
          <cell r="B2857" t="str">
            <v>TAW2018</v>
          </cell>
          <cell r="C2857">
            <v>0</v>
          </cell>
          <cell r="D2857" t="str">
            <v>BANDES LESTÉES GEV 2x1</v>
          </cell>
          <cell r="E2857" t="str">
            <v>Ankle weight 1.0kg pr</v>
          </cell>
          <cell r="F2857">
            <v>0</v>
          </cell>
          <cell r="H2857" t="str">
            <v>PAIRE</v>
          </cell>
          <cell r="I2857">
            <v>1.95</v>
          </cell>
          <cell r="J2857">
            <v>0</v>
          </cell>
          <cell r="K2857">
            <v>0</v>
          </cell>
          <cell r="L2857">
            <v>0</v>
          </cell>
          <cell r="M2857" t="str">
            <v>LF</v>
          </cell>
          <cell r="N2857">
            <v>0</v>
          </cell>
          <cell r="O2857">
            <v>0</v>
          </cell>
        </row>
        <row r="2858">
          <cell r="A2858" t="str">
            <v>TENGTAI</v>
          </cell>
          <cell r="C2858">
            <v>3779</v>
          </cell>
          <cell r="D2858" t="str">
            <v>Spotter arms</v>
          </cell>
          <cell r="E2858" t="str">
            <v>Crossfit Gym Rig</v>
          </cell>
          <cell r="F2858">
            <v>0</v>
          </cell>
          <cell r="H2858" t="str">
            <v>PAIRE</v>
          </cell>
          <cell r="I2858">
            <v>30</v>
          </cell>
          <cell r="J2858">
            <v>0</v>
          </cell>
          <cell r="K2858">
            <v>0</v>
          </cell>
          <cell r="L2858">
            <v>0</v>
          </cell>
          <cell r="M2858" t="str">
            <v>LF</v>
          </cell>
          <cell r="N2858">
            <v>5.5944000000000001E-2</v>
          </cell>
          <cell r="O2858">
            <v>13</v>
          </cell>
        </row>
        <row r="2859">
          <cell r="A2859" t="str">
            <v>TENGTAI</v>
          </cell>
          <cell r="C2859">
            <v>3419</v>
          </cell>
          <cell r="D2859" t="str">
            <v>Double chin-up bar</v>
          </cell>
          <cell r="E2859" t="str">
            <v>Crossfit Gym Rig</v>
          </cell>
          <cell r="F2859" t="str">
            <v>1507*210*60mm</v>
          </cell>
          <cell r="H2859" t="str">
            <v>PIECE</v>
          </cell>
          <cell r="I2859">
            <v>13.7</v>
          </cell>
          <cell r="J2859">
            <v>0</v>
          </cell>
          <cell r="K2859">
            <v>0</v>
          </cell>
          <cell r="L2859">
            <v>0</v>
          </cell>
          <cell r="M2859" t="str">
            <v>LF</v>
          </cell>
          <cell r="N2859">
            <v>3.5111999999999997E-2</v>
          </cell>
          <cell r="O2859">
            <v>10</v>
          </cell>
        </row>
        <row r="2860">
          <cell r="A2860" t="str">
            <v>TENGTAI</v>
          </cell>
          <cell r="C2860">
            <v>3420</v>
          </cell>
          <cell r="D2860" t="str">
            <v>Double chin-up bar</v>
          </cell>
          <cell r="E2860" t="str">
            <v>Crossfit Gym Rig</v>
          </cell>
          <cell r="F2860" t="str">
            <v>1507*210*60mm</v>
          </cell>
          <cell r="H2860" t="str">
            <v>PIECE</v>
          </cell>
          <cell r="I2860">
            <v>19.899999999999999</v>
          </cell>
          <cell r="J2860">
            <v>0</v>
          </cell>
          <cell r="K2860">
            <v>0</v>
          </cell>
          <cell r="L2860">
            <v>0</v>
          </cell>
          <cell r="M2860" t="str">
            <v>LF</v>
          </cell>
          <cell r="N2860">
            <v>5.7683999999999999E-2</v>
          </cell>
          <cell r="O2860">
            <v>14</v>
          </cell>
        </row>
        <row r="2861">
          <cell r="A2861" t="str">
            <v>TENGTAI</v>
          </cell>
          <cell r="C2861">
            <v>3423</v>
          </cell>
          <cell r="D2861" t="str">
            <v>Overpass</v>
          </cell>
          <cell r="E2861" t="str">
            <v>Crossfit Gym Rig</v>
          </cell>
          <cell r="F2861" t="str">
            <v>1507*210*75mm</v>
          </cell>
          <cell r="H2861" t="str">
            <v>PIECE</v>
          </cell>
          <cell r="I2861">
            <v>15.5</v>
          </cell>
          <cell r="J2861">
            <v>0</v>
          </cell>
          <cell r="K2861">
            <v>0</v>
          </cell>
          <cell r="L2861">
            <v>0</v>
          </cell>
          <cell r="M2861" t="str">
            <v>LF</v>
          </cell>
          <cell r="N2861">
            <v>8.8803000000000007E-2</v>
          </cell>
          <cell r="O2861">
            <v>14.5</v>
          </cell>
        </row>
        <row r="2862">
          <cell r="A2862" t="str">
            <v>TENGTAI</v>
          </cell>
          <cell r="C2862">
            <v>3410</v>
          </cell>
          <cell r="D2862" t="str">
            <v>Cross Bar</v>
          </cell>
          <cell r="E2862" t="str">
            <v>Cross Bar   - 1080mm</v>
          </cell>
          <cell r="F2862" t="str">
            <v>110cm</v>
          </cell>
          <cell r="H2862" t="str">
            <v>PAIRE</v>
          </cell>
          <cell r="I2862">
            <v>44</v>
          </cell>
          <cell r="J2862">
            <v>0</v>
          </cell>
          <cell r="K2862">
            <v>0</v>
          </cell>
          <cell r="L2862">
            <v>0</v>
          </cell>
          <cell r="M2862" t="str">
            <v>LF</v>
          </cell>
          <cell r="N2862">
            <v>4.1160000000000002E-2</v>
          </cell>
          <cell r="O2862">
            <v>19</v>
          </cell>
        </row>
        <row r="2863">
          <cell r="A2863" t="str">
            <v>TENGTAI</v>
          </cell>
          <cell r="C2863">
            <v>3411</v>
          </cell>
          <cell r="D2863" t="str">
            <v>Cross Bar</v>
          </cell>
          <cell r="E2863" t="str">
            <v>Cross Bar   - 1080mm</v>
          </cell>
          <cell r="F2863" t="str">
            <v>110cm</v>
          </cell>
          <cell r="H2863" t="str">
            <v>PAIRE</v>
          </cell>
          <cell r="I2863">
            <v>64</v>
          </cell>
          <cell r="J2863">
            <v>0</v>
          </cell>
          <cell r="K2863">
            <v>0</v>
          </cell>
          <cell r="L2863">
            <v>0</v>
          </cell>
          <cell r="M2863" t="str">
            <v>LF</v>
          </cell>
          <cell r="N2863">
            <v>6.762E-2</v>
          </cell>
          <cell r="O2863">
            <v>29</v>
          </cell>
        </row>
        <row r="2864">
          <cell r="A2864" t="str">
            <v>TENGTAI</v>
          </cell>
          <cell r="C2864">
            <v>3478</v>
          </cell>
          <cell r="D2864" t="str">
            <v>Cible Wall Ball</v>
          </cell>
          <cell r="E2864" t="str">
            <v>Wall Ball Target</v>
          </cell>
          <cell r="F2864">
            <v>0</v>
          </cell>
          <cell r="H2864" t="str">
            <v>PIECE</v>
          </cell>
          <cell r="I2864">
            <v>42</v>
          </cell>
          <cell r="J2864">
            <v>0</v>
          </cell>
          <cell r="K2864">
            <v>0</v>
          </cell>
          <cell r="L2864">
            <v>0</v>
          </cell>
          <cell r="M2864" t="str">
            <v>LF</v>
          </cell>
          <cell r="N2864">
            <v>7.8649999999999998E-2</v>
          </cell>
          <cell r="O2864">
            <v>17</v>
          </cell>
        </row>
        <row r="2865">
          <cell r="A2865" t="str">
            <v>TENGTAI</v>
          </cell>
          <cell r="C2865">
            <v>3483</v>
          </cell>
          <cell r="D2865" t="str">
            <v>Dip Horn</v>
          </cell>
          <cell r="E2865" t="str">
            <v>Crossfit Gym Rig</v>
          </cell>
          <cell r="F2865">
            <v>0</v>
          </cell>
          <cell r="H2865" t="str">
            <v>PIECE</v>
          </cell>
          <cell r="I2865">
            <v>20</v>
          </cell>
          <cell r="J2865">
            <v>0</v>
          </cell>
          <cell r="K2865">
            <v>0</v>
          </cell>
          <cell r="L2865">
            <v>0</v>
          </cell>
          <cell r="M2865" t="str">
            <v>LF</v>
          </cell>
          <cell r="N2865">
            <v>0.20706450000000001</v>
          </cell>
          <cell r="O2865">
            <v>12</v>
          </cell>
        </row>
        <row r="2866">
          <cell r="A2866" t="str">
            <v>TENGTAI</v>
          </cell>
          <cell r="C2866">
            <v>3548</v>
          </cell>
          <cell r="D2866" t="str">
            <v>Monkey Bar</v>
          </cell>
          <cell r="E2866" t="str">
            <v>Crossfit Gym Rig</v>
          </cell>
          <cell r="F2866" t="str">
            <v>1507*120*60mm</v>
          </cell>
          <cell r="H2866" t="str">
            <v>PAIRE</v>
          </cell>
          <cell r="I2866">
            <v>16</v>
          </cell>
          <cell r="J2866">
            <v>0</v>
          </cell>
          <cell r="K2866">
            <v>0</v>
          </cell>
          <cell r="L2866">
            <v>0</v>
          </cell>
          <cell r="M2866" t="str">
            <v>LF</v>
          </cell>
          <cell r="N2866">
            <v>4.1664E-2</v>
          </cell>
          <cell r="O2866">
            <v>16</v>
          </cell>
        </row>
        <row r="2867">
          <cell r="A2867" t="str">
            <v>TENGTAI</v>
          </cell>
          <cell r="C2867">
            <v>3690</v>
          </cell>
          <cell r="D2867" t="str">
            <v>Plate Forme</v>
          </cell>
          <cell r="E2867" t="str">
            <v>Plyometric Box-Board-1080mm</v>
          </cell>
          <cell r="F2867">
            <v>0</v>
          </cell>
          <cell r="H2867" t="str">
            <v>PIECE</v>
          </cell>
          <cell r="I2867">
            <v>62</v>
          </cell>
          <cell r="J2867">
            <v>0</v>
          </cell>
          <cell r="K2867">
            <v>0</v>
          </cell>
          <cell r="L2867">
            <v>0</v>
          </cell>
          <cell r="M2867" t="str">
            <v>LF</v>
          </cell>
          <cell r="N2867">
            <v>5.7023999999999998E-2</v>
          </cell>
          <cell r="O2867">
            <v>21</v>
          </cell>
        </row>
        <row r="2868">
          <cell r="A2868" t="str">
            <v>TENGTAI</v>
          </cell>
          <cell r="C2868">
            <v>3759</v>
          </cell>
          <cell r="D2868" t="str">
            <v>Upright Tube - 2742mm</v>
          </cell>
          <cell r="E2868" t="str">
            <v>Upright Tube - 2742mm</v>
          </cell>
          <cell r="F2868" t="str">
            <v>250cm</v>
          </cell>
          <cell r="H2868" t="str">
            <v>PIECE</v>
          </cell>
          <cell r="I2868">
            <v>45</v>
          </cell>
          <cell r="J2868">
            <v>0</v>
          </cell>
          <cell r="K2868">
            <v>0</v>
          </cell>
          <cell r="L2868">
            <v>0</v>
          </cell>
          <cell r="M2868" t="str">
            <v>LF</v>
          </cell>
          <cell r="N2868">
            <v>4.0320000000000002E-2</v>
          </cell>
          <cell r="O2868">
            <v>24</v>
          </cell>
        </row>
        <row r="2869">
          <cell r="A2869" t="str">
            <v>TENGTAI</v>
          </cell>
          <cell r="C2869">
            <v>2884</v>
          </cell>
          <cell r="D2869" t="str">
            <v>J-hooks</v>
          </cell>
          <cell r="E2869" t="str">
            <v>Crossfit Gym Rig</v>
          </cell>
          <cell r="F2869">
            <v>0</v>
          </cell>
          <cell r="I2869">
            <v>12.5</v>
          </cell>
          <cell r="J2869">
            <v>0</v>
          </cell>
          <cell r="K2869">
            <v>0</v>
          </cell>
          <cell r="L2869">
            <v>0</v>
          </cell>
          <cell r="M2869" t="str">
            <v>LF</v>
          </cell>
          <cell r="N2869">
            <v>7.5399999999999998E-3</v>
          </cell>
          <cell r="O2869">
            <v>5</v>
          </cell>
        </row>
        <row r="2870">
          <cell r="A2870" t="str">
            <v>TENGTAI</v>
          </cell>
          <cell r="C2870" t="str">
            <v/>
          </cell>
          <cell r="D2870">
            <v>0</v>
          </cell>
          <cell r="E2870">
            <v>0</v>
          </cell>
          <cell r="F2870">
            <v>0</v>
          </cell>
          <cell r="J2870">
            <v>0</v>
          </cell>
          <cell r="K2870">
            <v>0</v>
          </cell>
          <cell r="L2870">
            <v>0</v>
          </cell>
          <cell r="M2870" t="str">
            <v>LF</v>
          </cell>
          <cell r="N2870">
            <v>0</v>
          </cell>
          <cell r="O2870">
            <v>0</v>
          </cell>
        </row>
        <row r="2871">
          <cell r="A2871" t="str">
            <v>TENGTAI</v>
          </cell>
          <cell r="C2871" t="str">
            <v/>
          </cell>
          <cell r="D2871">
            <v>0</v>
          </cell>
          <cell r="E2871">
            <v>0</v>
          </cell>
          <cell r="F2871">
            <v>0</v>
          </cell>
          <cell r="J2871">
            <v>0</v>
          </cell>
          <cell r="K2871">
            <v>0</v>
          </cell>
          <cell r="L2871">
            <v>0</v>
          </cell>
          <cell r="M2871" t="str">
            <v>LF</v>
          </cell>
          <cell r="N2871">
            <v>0</v>
          </cell>
          <cell r="O2871">
            <v>0</v>
          </cell>
        </row>
        <row r="2872">
          <cell r="A2872" t="str">
            <v>TENGTAI</v>
          </cell>
          <cell r="C2872" t="str">
            <v/>
          </cell>
          <cell r="D2872">
            <v>0</v>
          </cell>
          <cell r="E2872">
            <v>0</v>
          </cell>
          <cell r="F2872">
            <v>0</v>
          </cell>
          <cell r="J2872">
            <v>0</v>
          </cell>
          <cell r="K2872">
            <v>0</v>
          </cell>
          <cell r="L2872">
            <v>0</v>
          </cell>
          <cell r="M2872" t="str">
            <v>LF</v>
          </cell>
          <cell r="N2872">
            <v>0</v>
          </cell>
          <cell r="O2872">
            <v>0</v>
          </cell>
        </row>
        <row r="2873">
          <cell r="A2873" t="str">
            <v>TENGTAI</v>
          </cell>
          <cell r="C2873" t="str">
            <v/>
          </cell>
          <cell r="D2873">
            <v>0</v>
          </cell>
          <cell r="E2873">
            <v>0</v>
          </cell>
          <cell r="F2873">
            <v>0</v>
          </cell>
          <cell r="J2873">
            <v>0</v>
          </cell>
          <cell r="K2873">
            <v>0</v>
          </cell>
          <cell r="L2873">
            <v>0</v>
          </cell>
          <cell r="M2873" t="str">
            <v>LF</v>
          </cell>
          <cell r="N2873">
            <v>0</v>
          </cell>
          <cell r="O2873">
            <v>0</v>
          </cell>
        </row>
        <row r="2874">
          <cell r="A2874" t="str">
            <v>TENGTAI</v>
          </cell>
          <cell r="C2874" t="str">
            <v/>
          </cell>
          <cell r="D2874">
            <v>0</v>
          </cell>
          <cell r="E2874">
            <v>0</v>
          </cell>
          <cell r="F2874">
            <v>0</v>
          </cell>
          <cell r="J2874">
            <v>0</v>
          </cell>
          <cell r="K2874">
            <v>0</v>
          </cell>
          <cell r="L2874">
            <v>0</v>
          </cell>
          <cell r="M2874" t="str">
            <v>LF</v>
          </cell>
          <cell r="N2874">
            <v>0</v>
          </cell>
          <cell r="O2874">
            <v>0</v>
          </cell>
        </row>
        <row r="2875">
          <cell r="A2875" t="str">
            <v>TENGTAI</v>
          </cell>
          <cell r="C2875" t="str">
            <v/>
          </cell>
          <cell r="D2875">
            <v>0</v>
          </cell>
          <cell r="E2875">
            <v>0</v>
          </cell>
          <cell r="F2875">
            <v>0</v>
          </cell>
          <cell r="J2875">
            <v>0</v>
          </cell>
          <cell r="K2875">
            <v>0</v>
          </cell>
          <cell r="L2875">
            <v>0</v>
          </cell>
          <cell r="M2875" t="str">
            <v>LF</v>
          </cell>
          <cell r="N2875">
            <v>0</v>
          </cell>
          <cell r="O2875">
            <v>0</v>
          </cell>
        </row>
        <row r="2876">
          <cell r="A2876" t="str">
            <v>TENGTAI</v>
          </cell>
          <cell r="C2876" t="str">
            <v/>
          </cell>
          <cell r="D2876">
            <v>0</v>
          </cell>
          <cell r="E2876">
            <v>0</v>
          </cell>
          <cell r="F2876">
            <v>0</v>
          </cell>
          <cell r="J2876">
            <v>0</v>
          </cell>
          <cell r="K2876">
            <v>0</v>
          </cell>
          <cell r="L2876">
            <v>0</v>
          </cell>
          <cell r="M2876" t="str">
            <v>LF</v>
          </cell>
          <cell r="N2876">
            <v>0</v>
          </cell>
          <cell r="O2876">
            <v>0</v>
          </cell>
        </row>
        <row r="2877">
          <cell r="A2877" t="str">
            <v>TENGTAI</v>
          </cell>
          <cell r="C2877" t="str">
            <v/>
          </cell>
          <cell r="D2877">
            <v>0</v>
          </cell>
          <cell r="E2877">
            <v>0</v>
          </cell>
          <cell r="F2877">
            <v>0</v>
          </cell>
          <cell r="J2877">
            <v>0</v>
          </cell>
          <cell r="K2877">
            <v>0</v>
          </cell>
          <cell r="L2877">
            <v>0</v>
          </cell>
          <cell r="M2877" t="str">
            <v>LF</v>
          </cell>
          <cell r="N2877">
            <v>0</v>
          </cell>
          <cell r="O2877">
            <v>0</v>
          </cell>
        </row>
        <row r="2878">
          <cell r="A2878" t="str">
            <v>TENGTAI</v>
          </cell>
          <cell r="C2878" t="str">
            <v/>
          </cell>
          <cell r="D2878">
            <v>0</v>
          </cell>
          <cell r="E2878">
            <v>0</v>
          </cell>
          <cell r="F2878">
            <v>0</v>
          </cell>
          <cell r="J2878">
            <v>0</v>
          </cell>
          <cell r="K2878">
            <v>0</v>
          </cell>
          <cell r="L2878">
            <v>0</v>
          </cell>
          <cell r="M2878" t="str">
            <v>LF</v>
          </cell>
          <cell r="N2878">
            <v>0</v>
          </cell>
          <cell r="O2878">
            <v>0</v>
          </cell>
        </row>
        <row r="2879">
          <cell r="A2879" t="str">
            <v>TENGTAI</v>
          </cell>
          <cell r="C2879" t="str">
            <v/>
          </cell>
          <cell r="D2879">
            <v>0</v>
          </cell>
          <cell r="E2879">
            <v>0</v>
          </cell>
          <cell r="F2879">
            <v>0</v>
          </cell>
          <cell r="J2879">
            <v>0</v>
          </cell>
          <cell r="K2879">
            <v>0</v>
          </cell>
          <cell r="L2879">
            <v>0</v>
          </cell>
          <cell r="M2879" t="str">
            <v>LF</v>
          </cell>
          <cell r="N2879">
            <v>0</v>
          </cell>
          <cell r="O2879">
            <v>0</v>
          </cell>
        </row>
        <row r="2880">
          <cell r="A2880" t="str">
            <v>TENGTAI</v>
          </cell>
          <cell r="C2880" t="str">
            <v/>
          </cell>
          <cell r="D2880">
            <v>0</v>
          </cell>
          <cell r="E2880">
            <v>0</v>
          </cell>
          <cell r="F2880">
            <v>0</v>
          </cell>
          <cell r="J2880">
            <v>0</v>
          </cell>
          <cell r="K2880">
            <v>0</v>
          </cell>
          <cell r="L2880">
            <v>0</v>
          </cell>
          <cell r="M2880" t="str">
            <v>LF</v>
          </cell>
          <cell r="N2880">
            <v>0</v>
          </cell>
          <cell r="O2880">
            <v>0</v>
          </cell>
        </row>
        <row r="2881">
          <cell r="A2881" t="str">
            <v>TENGTAI</v>
          </cell>
          <cell r="C2881" t="str">
            <v/>
          </cell>
          <cell r="D2881">
            <v>0</v>
          </cell>
          <cell r="E2881">
            <v>0</v>
          </cell>
          <cell r="F2881">
            <v>0</v>
          </cell>
          <cell r="J2881">
            <v>0</v>
          </cell>
          <cell r="K2881">
            <v>0</v>
          </cell>
          <cell r="L2881">
            <v>0</v>
          </cell>
          <cell r="M2881" t="str">
            <v>LF</v>
          </cell>
          <cell r="N2881">
            <v>0</v>
          </cell>
          <cell r="O2881">
            <v>0</v>
          </cell>
        </row>
        <row r="2882">
          <cell r="A2882" t="str">
            <v>TENGTAI</v>
          </cell>
          <cell r="C2882" t="str">
            <v/>
          </cell>
          <cell r="D2882">
            <v>0</v>
          </cell>
          <cell r="E2882">
            <v>0</v>
          </cell>
          <cell r="F2882">
            <v>0</v>
          </cell>
          <cell r="J2882">
            <v>0</v>
          </cell>
          <cell r="K2882">
            <v>0</v>
          </cell>
          <cell r="L2882">
            <v>0</v>
          </cell>
          <cell r="M2882" t="str">
            <v>LF</v>
          </cell>
          <cell r="N2882">
            <v>0</v>
          </cell>
          <cell r="O2882">
            <v>0</v>
          </cell>
        </row>
        <row r="2883">
          <cell r="A2883" t="str">
            <v>TENGTAI</v>
          </cell>
          <cell r="C2883" t="str">
            <v/>
          </cell>
          <cell r="D2883">
            <v>0</v>
          </cell>
          <cell r="E2883">
            <v>0</v>
          </cell>
          <cell r="F2883">
            <v>0</v>
          </cell>
          <cell r="J2883">
            <v>0</v>
          </cell>
          <cell r="K2883">
            <v>0</v>
          </cell>
          <cell r="L2883">
            <v>0</v>
          </cell>
          <cell r="M2883" t="str">
            <v>LF</v>
          </cell>
          <cell r="N2883">
            <v>0</v>
          </cell>
          <cell r="O2883">
            <v>0</v>
          </cell>
        </row>
        <row r="2884">
          <cell r="A2884" t="str">
            <v>TENGTAI</v>
          </cell>
          <cell r="C2884" t="str">
            <v/>
          </cell>
          <cell r="D2884">
            <v>0</v>
          </cell>
          <cell r="E2884">
            <v>0</v>
          </cell>
          <cell r="F2884">
            <v>0</v>
          </cell>
          <cell r="J2884">
            <v>0</v>
          </cell>
          <cell r="K2884">
            <v>0</v>
          </cell>
          <cell r="L2884">
            <v>0</v>
          </cell>
          <cell r="M2884" t="str">
            <v>LF</v>
          </cell>
          <cell r="N2884">
            <v>0</v>
          </cell>
          <cell r="O2884">
            <v>0</v>
          </cell>
        </row>
        <row r="2885">
          <cell r="A2885" t="str">
            <v>TENGTAI</v>
          </cell>
          <cell r="C2885" t="str">
            <v/>
          </cell>
          <cell r="D2885">
            <v>0</v>
          </cell>
          <cell r="E2885">
            <v>0</v>
          </cell>
          <cell r="F2885">
            <v>0</v>
          </cell>
          <cell r="J2885">
            <v>0</v>
          </cell>
          <cell r="K2885">
            <v>0</v>
          </cell>
          <cell r="L2885">
            <v>0</v>
          </cell>
          <cell r="M2885" t="str">
            <v>LF</v>
          </cell>
          <cell r="N2885">
            <v>0</v>
          </cell>
          <cell r="O2885">
            <v>0</v>
          </cell>
        </row>
        <row r="2886">
          <cell r="A2886" t="str">
            <v>TENGTAI</v>
          </cell>
          <cell r="C2886" t="str">
            <v/>
          </cell>
          <cell r="D2886">
            <v>0</v>
          </cell>
          <cell r="E2886">
            <v>0</v>
          </cell>
          <cell r="F2886">
            <v>0</v>
          </cell>
          <cell r="J2886">
            <v>0</v>
          </cell>
          <cell r="K2886">
            <v>0</v>
          </cell>
          <cell r="L2886">
            <v>0</v>
          </cell>
          <cell r="M2886" t="str">
            <v>LF</v>
          </cell>
          <cell r="N2886">
            <v>0</v>
          </cell>
          <cell r="O2886">
            <v>0</v>
          </cell>
        </row>
        <row r="2887">
          <cell r="A2887" t="str">
            <v>TENGTAI</v>
          </cell>
          <cell r="C2887" t="str">
            <v/>
          </cell>
          <cell r="D2887">
            <v>0</v>
          </cell>
          <cell r="E2887">
            <v>0</v>
          </cell>
          <cell r="F2887">
            <v>0</v>
          </cell>
          <cell r="J2887">
            <v>0</v>
          </cell>
          <cell r="K2887">
            <v>0</v>
          </cell>
          <cell r="L2887">
            <v>0</v>
          </cell>
          <cell r="M2887" t="str">
            <v>LF</v>
          </cell>
          <cell r="N2887">
            <v>0</v>
          </cell>
          <cell r="O2887">
            <v>0</v>
          </cell>
        </row>
        <row r="2888">
          <cell r="A2888" t="str">
            <v>TENGTAI</v>
          </cell>
          <cell r="C2888" t="str">
            <v/>
          </cell>
          <cell r="D2888">
            <v>0</v>
          </cell>
          <cell r="E2888">
            <v>0</v>
          </cell>
          <cell r="F2888">
            <v>0</v>
          </cell>
          <cell r="J2888">
            <v>0</v>
          </cell>
          <cell r="K2888">
            <v>0</v>
          </cell>
          <cell r="L2888">
            <v>0</v>
          </cell>
          <cell r="M2888" t="str">
            <v>LF</v>
          </cell>
          <cell r="N2888">
            <v>0</v>
          </cell>
          <cell r="O2888">
            <v>0</v>
          </cell>
        </row>
        <row r="2889">
          <cell r="A2889" t="str">
            <v>TENGTAI</v>
          </cell>
          <cell r="C2889" t="str">
            <v/>
          </cell>
          <cell r="D2889">
            <v>0</v>
          </cell>
          <cell r="E2889">
            <v>0</v>
          </cell>
          <cell r="F2889">
            <v>0</v>
          </cell>
          <cell r="J2889">
            <v>0</v>
          </cell>
          <cell r="K2889">
            <v>0</v>
          </cell>
          <cell r="L2889">
            <v>0</v>
          </cell>
          <cell r="M2889" t="str">
            <v>LF</v>
          </cell>
          <cell r="N2889">
            <v>0</v>
          </cell>
          <cell r="O2889">
            <v>0</v>
          </cell>
        </row>
        <row r="2890">
          <cell r="A2890" t="str">
            <v>TENGTAI</v>
          </cell>
          <cell r="B2890" t="str">
            <v>LF</v>
          </cell>
          <cell r="C2890" t="str">
            <v/>
          </cell>
          <cell r="D2890" t="str">
            <v>TOTAL TENGTAI</v>
          </cell>
          <cell r="E2890" t="str">
            <v>Del.Date:</v>
          </cell>
          <cell r="F2890">
            <v>0</v>
          </cell>
          <cell r="I2890" t="str">
            <v>TOTAL</v>
          </cell>
          <cell r="J2890">
            <v>0</v>
          </cell>
          <cell r="K2890">
            <v>0</v>
          </cell>
          <cell r="L2890">
            <v>0</v>
          </cell>
          <cell r="M2890" t="str">
            <v>LF</v>
          </cell>
          <cell r="N2890">
            <v>0</v>
          </cell>
          <cell r="O2890">
            <v>0</v>
          </cell>
        </row>
        <row r="2891">
          <cell r="A2891" t="str">
            <v>TOTAL GYM</v>
          </cell>
          <cell r="B2891" t="str">
            <v>MACHINES</v>
          </cell>
          <cell r="C2891" t="str">
            <v/>
          </cell>
          <cell r="D2891">
            <v>0</v>
          </cell>
          <cell r="E2891">
            <v>0</v>
          </cell>
          <cell r="F2891">
            <v>0</v>
          </cell>
          <cell r="J2891">
            <v>0</v>
          </cell>
          <cell r="K2891">
            <v>0</v>
          </cell>
          <cell r="L2891">
            <v>0</v>
          </cell>
          <cell r="M2891" t="str">
            <v>LF</v>
          </cell>
          <cell r="N2891">
            <v>0</v>
          </cell>
          <cell r="O2891">
            <v>0</v>
          </cell>
        </row>
        <row r="2892">
          <cell r="A2892" t="str">
            <v>TOTAL GYM</v>
          </cell>
          <cell r="B2892" t="str">
            <v>5200-01</v>
          </cell>
          <cell r="C2892" t="str">
            <v/>
          </cell>
          <cell r="D2892" t="str">
            <v>Total Gym GTS</v>
          </cell>
          <cell r="E2892">
            <v>0</v>
          </cell>
          <cell r="F2892">
            <v>0</v>
          </cell>
          <cell r="H2892" t="str">
            <v>PIECE</v>
          </cell>
          <cell r="I2892">
            <v>2277</v>
          </cell>
          <cell r="J2892">
            <v>0</v>
          </cell>
          <cell r="K2892">
            <v>0</v>
          </cell>
          <cell r="L2892">
            <v>0</v>
          </cell>
          <cell r="M2892" t="str">
            <v>FLAG</v>
          </cell>
          <cell r="N2892">
            <v>0.70450000000000002</v>
          </cell>
          <cell r="O2892">
            <v>92</v>
          </cell>
        </row>
        <row r="2893">
          <cell r="A2893" t="str">
            <v>TOTAL GYM</v>
          </cell>
          <cell r="B2893" t="str">
            <v>5300-01</v>
          </cell>
          <cell r="C2893" t="str">
            <v/>
          </cell>
          <cell r="D2893" t="str">
            <v>Power Tower</v>
          </cell>
          <cell r="E2893" t="str">
            <v>Power Tower</v>
          </cell>
          <cell r="F2893">
            <v>0</v>
          </cell>
          <cell r="H2893" t="str">
            <v>PIECE</v>
          </cell>
          <cell r="I2893">
            <v>3177</v>
          </cell>
          <cell r="J2893">
            <v>0</v>
          </cell>
          <cell r="K2893">
            <v>0</v>
          </cell>
          <cell r="L2893">
            <v>0</v>
          </cell>
          <cell r="M2893" t="str">
            <v>FLAG</v>
          </cell>
          <cell r="N2893">
            <v>0</v>
          </cell>
          <cell r="O2893">
            <v>0</v>
          </cell>
        </row>
        <row r="2894">
          <cell r="A2894" t="str">
            <v>TOTAL GYM</v>
          </cell>
          <cell r="B2894" t="str">
            <v>5700-01</v>
          </cell>
          <cell r="C2894" t="str">
            <v/>
          </cell>
          <cell r="D2894" t="str">
            <v>Core Trainer</v>
          </cell>
          <cell r="E2894">
            <v>0</v>
          </cell>
          <cell r="F2894">
            <v>0</v>
          </cell>
          <cell r="H2894" t="str">
            <v>PIECE</v>
          </cell>
          <cell r="I2894">
            <v>777</v>
          </cell>
          <cell r="J2894">
            <v>0</v>
          </cell>
          <cell r="K2894">
            <v>0</v>
          </cell>
          <cell r="L2894">
            <v>0</v>
          </cell>
          <cell r="M2894" t="str">
            <v>ELEV</v>
          </cell>
          <cell r="N2894">
            <v>0.30096899999999999</v>
          </cell>
          <cell r="O2894">
            <v>43.54</v>
          </cell>
        </row>
        <row r="2895">
          <cell r="A2895" t="str">
            <v>TOTAL GYM</v>
          </cell>
          <cell r="B2895" t="str">
            <v>5750-01</v>
          </cell>
          <cell r="C2895" t="str">
            <v/>
          </cell>
          <cell r="D2895" t="str">
            <v>Leg Trainer</v>
          </cell>
          <cell r="E2895">
            <v>0</v>
          </cell>
          <cell r="F2895">
            <v>0</v>
          </cell>
          <cell r="H2895" t="str">
            <v>PIECE</v>
          </cell>
          <cell r="I2895">
            <v>777</v>
          </cell>
          <cell r="J2895">
            <v>0</v>
          </cell>
          <cell r="K2895">
            <v>0</v>
          </cell>
          <cell r="L2895">
            <v>0</v>
          </cell>
          <cell r="M2895" t="str">
            <v>ELEV</v>
          </cell>
          <cell r="N2895">
            <v>0.21573999999999999</v>
          </cell>
          <cell r="O2895">
            <v>52.16</v>
          </cell>
        </row>
        <row r="2896">
          <cell r="A2896" t="str">
            <v>TOTAL GYM</v>
          </cell>
          <cell r="B2896" t="str">
            <v>5850-01</v>
          </cell>
          <cell r="C2896" t="str">
            <v/>
          </cell>
          <cell r="D2896" t="str">
            <v>Press Trainer</v>
          </cell>
          <cell r="E2896">
            <v>0</v>
          </cell>
          <cell r="F2896">
            <v>0</v>
          </cell>
          <cell r="H2896" t="str">
            <v>PIECE</v>
          </cell>
          <cell r="I2896">
            <v>957</v>
          </cell>
          <cell r="J2896">
            <v>0</v>
          </cell>
          <cell r="K2896">
            <v>0</v>
          </cell>
          <cell r="L2896">
            <v>0</v>
          </cell>
          <cell r="M2896" t="str">
            <v>ELEV</v>
          </cell>
          <cell r="N2896">
            <v>0.36</v>
          </cell>
          <cell r="O2896">
            <v>60</v>
          </cell>
        </row>
        <row r="2897">
          <cell r="A2897" t="str">
            <v>TOTAL GYM</v>
          </cell>
          <cell r="B2897" t="str">
            <v>5800-01</v>
          </cell>
          <cell r="C2897" t="str">
            <v/>
          </cell>
          <cell r="D2897" t="str">
            <v>Pull-up Trainer</v>
          </cell>
          <cell r="E2897">
            <v>0</v>
          </cell>
          <cell r="F2897">
            <v>0</v>
          </cell>
          <cell r="H2897" t="str">
            <v>PIECE</v>
          </cell>
          <cell r="I2897">
            <v>957</v>
          </cell>
          <cell r="J2897">
            <v>0</v>
          </cell>
          <cell r="K2897">
            <v>0</v>
          </cell>
          <cell r="L2897">
            <v>0</v>
          </cell>
          <cell r="M2897" t="str">
            <v>ELEV</v>
          </cell>
          <cell r="N2897">
            <v>0.38</v>
          </cell>
          <cell r="O2897">
            <v>62</v>
          </cell>
        </row>
        <row r="2898">
          <cell r="A2898" t="str">
            <v>TOTAL GYM</v>
          </cell>
          <cell r="B2898" t="str">
            <v>5900-01</v>
          </cell>
          <cell r="C2898" t="str">
            <v/>
          </cell>
          <cell r="D2898" t="str">
            <v>Jump Trainer</v>
          </cell>
          <cell r="E2898">
            <v>0</v>
          </cell>
          <cell r="F2898">
            <v>0</v>
          </cell>
          <cell r="H2898" t="str">
            <v>PIECE</v>
          </cell>
          <cell r="I2898">
            <v>1917</v>
          </cell>
          <cell r="J2898">
            <v>0</v>
          </cell>
          <cell r="K2898">
            <v>0</v>
          </cell>
          <cell r="L2898">
            <v>0</v>
          </cell>
          <cell r="M2898" t="str">
            <v>ELEV</v>
          </cell>
          <cell r="N2898">
            <v>0.90182399999999996</v>
          </cell>
          <cell r="O2898">
            <v>118</v>
          </cell>
        </row>
        <row r="2899">
          <cell r="A2899" t="str">
            <v>TOTAL GYM</v>
          </cell>
          <cell r="B2899" t="str">
            <v>5950-01</v>
          </cell>
          <cell r="C2899" t="str">
            <v/>
          </cell>
          <cell r="D2899" t="str">
            <v>Row Trainer</v>
          </cell>
          <cell r="E2899">
            <v>0</v>
          </cell>
          <cell r="F2899">
            <v>0</v>
          </cell>
          <cell r="H2899" t="str">
            <v>PIECE</v>
          </cell>
          <cell r="I2899">
            <v>897</v>
          </cell>
          <cell r="J2899">
            <v>0</v>
          </cell>
          <cell r="K2899">
            <v>0</v>
          </cell>
          <cell r="L2899">
            <v>0</v>
          </cell>
          <cell r="M2899" t="str">
            <v>ELEV</v>
          </cell>
          <cell r="N2899">
            <v>0</v>
          </cell>
          <cell r="O2899">
            <v>0</v>
          </cell>
        </row>
        <row r="2900">
          <cell r="A2900" t="str">
            <v>TOTAL GYM</v>
          </cell>
          <cell r="C2900" t="str">
            <v/>
          </cell>
          <cell r="D2900" t="str">
            <v>Set gamme Elevate</v>
          </cell>
          <cell r="E2900">
            <v>0</v>
          </cell>
          <cell r="F2900">
            <v>0</v>
          </cell>
          <cell r="H2900" t="str">
            <v>PIECE</v>
          </cell>
          <cell r="I2900">
            <v>6282</v>
          </cell>
          <cell r="J2900">
            <v>0</v>
          </cell>
          <cell r="K2900">
            <v>0</v>
          </cell>
          <cell r="L2900">
            <v>0</v>
          </cell>
          <cell r="M2900" t="str">
            <v>ELEV</v>
          </cell>
          <cell r="N2900">
            <v>1.2566999999999999</v>
          </cell>
          <cell r="O2900">
            <v>217.7</v>
          </cell>
        </row>
        <row r="2901">
          <cell r="A2901" t="str">
            <v>TOTAL GYM</v>
          </cell>
          <cell r="B2901" t="str">
            <v>PACKAGES</v>
          </cell>
          <cell r="C2901" t="str">
            <v/>
          </cell>
          <cell r="D2901">
            <v>0</v>
          </cell>
          <cell r="E2901">
            <v>0</v>
          </cell>
          <cell r="F2901">
            <v>0</v>
          </cell>
          <cell r="J2901">
            <v>0</v>
          </cell>
          <cell r="K2901">
            <v>0</v>
          </cell>
          <cell r="L2901">
            <v>0</v>
          </cell>
          <cell r="M2901" t="str">
            <v>LF</v>
          </cell>
          <cell r="N2901">
            <v>0</v>
          </cell>
          <cell r="O2901">
            <v>0</v>
          </cell>
        </row>
        <row r="2902">
          <cell r="A2902" t="str">
            <v>TOTAL GYM</v>
          </cell>
          <cell r="B2902" t="str">
            <v>SAP</v>
          </cell>
          <cell r="C2902" t="str">
            <v/>
          </cell>
          <cell r="D2902" t="str">
            <v>Strength Package (0%)</v>
          </cell>
          <cell r="E2902">
            <v>0</v>
          </cell>
          <cell r="F2902">
            <v>0</v>
          </cell>
          <cell r="H2902" t="str">
            <v>SET</v>
          </cell>
          <cell r="I2902">
            <v>522.6</v>
          </cell>
          <cell r="J2902">
            <v>0</v>
          </cell>
          <cell r="K2902">
            <v>0</v>
          </cell>
          <cell r="L2902">
            <v>0</v>
          </cell>
          <cell r="M2902" t="str">
            <v>LF</v>
          </cell>
          <cell r="N2902">
            <v>0.15359999999999999</v>
          </cell>
          <cell r="O2902">
            <v>17.239999999999998</v>
          </cell>
        </row>
        <row r="2903">
          <cell r="A2903" t="str">
            <v>TOTAL GYM</v>
          </cell>
          <cell r="B2903" t="str">
            <v>PAP</v>
          </cell>
          <cell r="C2903" t="str">
            <v/>
          </cell>
          <cell r="D2903" t="str">
            <v>Pilates Package (-15%)</v>
          </cell>
          <cell r="E2903">
            <v>0</v>
          </cell>
          <cell r="F2903">
            <v>0</v>
          </cell>
          <cell r="H2903" t="str">
            <v>SET</v>
          </cell>
          <cell r="I2903">
            <v>322.2</v>
          </cell>
          <cell r="J2903">
            <v>0</v>
          </cell>
          <cell r="K2903">
            <v>0</v>
          </cell>
          <cell r="L2903">
            <v>0</v>
          </cell>
          <cell r="M2903" t="str">
            <v>LF</v>
          </cell>
          <cell r="N2903">
            <v>0.1154</v>
          </cell>
          <cell r="O2903">
            <v>9.98</v>
          </cell>
        </row>
        <row r="2904">
          <cell r="A2904" t="str">
            <v>TOTAL GYM</v>
          </cell>
          <cell r="C2904" t="str">
            <v/>
          </cell>
          <cell r="D2904" t="str">
            <v>Physio Package (0%)</v>
          </cell>
          <cell r="E2904">
            <v>0</v>
          </cell>
          <cell r="F2904">
            <v>0</v>
          </cell>
          <cell r="H2904" t="str">
            <v>SET</v>
          </cell>
          <cell r="I2904">
            <v>388.8</v>
          </cell>
          <cell r="J2904">
            <v>0</v>
          </cell>
          <cell r="K2904">
            <v>0</v>
          </cell>
          <cell r="L2904">
            <v>0</v>
          </cell>
          <cell r="M2904" t="str">
            <v>LF</v>
          </cell>
          <cell r="N2904">
            <v>9.6659999999999996E-2</v>
          </cell>
          <cell r="O2904">
            <v>12.24</v>
          </cell>
        </row>
        <row r="2905">
          <cell r="A2905" t="str">
            <v>TOTAL GYM</v>
          </cell>
          <cell r="C2905" t="str">
            <v/>
          </cell>
          <cell r="D2905" t="str">
            <v>Clinical Package (0%)</v>
          </cell>
          <cell r="E2905">
            <v>0</v>
          </cell>
          <cell r="F2905">
            <v>0</v>
          </cell>
          <cell r="H2905" t="str">
            <v>SET</v>
          </cell>
          <cell r="I2905">
            <v>937.8</v>
          </cell>
          <cell r="J2905">
            <v>0</v>
          </cell>
          <cell r="K2905">
            <v>0</v>
          </cell>
          <cell r="L2905">
            <v>0</v>
          </cell>
          <cell r="M2905" t="str">
            <v>LF</v>
          </cell>
          <cell r="N2905">
            <v>0.2384</v>
          </cell>
          <cell r="O2905">
            <v>27.22</v>
          </cell>
        </row>
        <row r="2906">
          <cell r="A2906" t="str">
            <v>TOTAL GYM</v>
          </cell>
          <cell r="B2906" t="str">
            <v>ACCESSORIES</v>
          </cell>
          <cell r="C2906" t="str">
            <v/>
          </cell>
          <cell r="D2906">
            <v>0</v>
          </cell>
          <cell r="E2906">
            <v>0</v>
          </cell>
          <cell r="F2906">
            <v>0</v>
          </cell>
          <cell r="J2906">
            <v>0</v>
          </cell>
          <cell r="K2906">
            <v>0</v>
          </cell>
          <cell r="L2906">
            <v>0</v>
          </cell>
          <cell r="M2906" t="str">
            <v>LF</v>
          </cell>
          <cell r="N2906">
            <v>0</v>
          </cell>
          <cell r="O2906">
            <v>0</v>
          </cell>
        </row>
        <row r="2907">
          <cell r="A2907" t="str">
            <v>TOTAL GYM</v>
          </cell>
          <cell r="B2907" t="str">
            <v>5108-01</v>
          </cell>
          <cell r="C2907" t="str">
            <v/>
          </cell>
          <cell r="D2907" t="str">
            <v>Weight Bar</v>
          </cell>
          <cell r="E2907">
            <v>0</v>
          </cell>
          <cell r="F2907">
            <v>0</v>
          </cell>
          <cell r="H2907" t="str">
            <v>PIECE</v>
          </cell>
          <cell r="I2907">
            <v>18</v>
          </cell>
          <cell r="J2907">
            <v>0</v>
          </cell>
          <cell r="K2907">
            <v>0</v>
          </cell>
          <cell r="L2907">
            <v>0</v>
          </cell>
          <cell r="M2907" t="str">
            <v>LF</v>
          </cell>
          <cell r="N2907">
            <v>7.8320000000000004E-3</v>
          </cell>
          <cell r="O2907">
            <v>1.81</v>
          </cell>
        </row>
        <row r="2908">
          <cell r="A2908" t="str">
            <v>TOTAL GYM</v>
          </cell>
          <cell r="B2908" t="str">
            <v>5114-01</v>
          </cell>
          <cell r="C2908" t="str">
            <v/>
          </cell>
          <cell r="D2908" t="str">
            <v>Squat Handle Bar GTS</v>
          </cell>
          <cell r="E2908">
            <v>0</v>
          </cell>
          <cell r="F2908">
            <v>0</v>
          </cell>
          <cell r="H2908" t="str">
            <v>PIECE</v>
          </cell>
          <cell r="I2908">
            <v>33.75</v>
          </cell>
          <cell r="J2908">
            <v>0</v>
          </cell>
          <cell r="K2908">
            <v>0</v>
          </cell>
          <cell r="L2908">
            <v>0</v>
          </cell>
          <cell r="M2908" t="str">
            <v>LF</v>
          </cell>
          <cell r="N2908">
            <v>9.8670000000000008E-3</v>
          </cell>
          <cell r="O2908">
            <v>1.81</v>
          </cell>
        </row>
        <row r="2909">
          <cell r="A2909" t="str">
            <v>TOTAL GYM</v>
          </cell>
          <cell r="B2909" t="str">
            <v>5106-01</v>
          </cell>
          <cell r="C2909" t="str">
            <v/>
          </cell>
          <cell r="D2909" t="str">
            <v>Retractable Dip Bars</v>
          </cell>
          <cell r="E2909">
            <v>0</v>
          </cell>
          <cell r="F2909">
            <v>0</v>
          </cell>
          <cell r="H2909" t="str">
            <v>PIECE</v>
          </cell>
          <cell r="I2909">
            <v>85.05</v>
          </cell>
          <cell r="J2909">
            <v>0</v>
          </cell>
          <cell r="K2909">
            <v>0</v>
          </cell>
          <cell r="L2909">
            <v>0</v>
          </cell>
          <cell r="M2909" t="str">
            <v>LF</v>
          </cell>
          <cell r="N2909">
            <v>1.2584E-2</v>
          </cell>
          <cell r="O2909">
            <v>2.72</v>
          </cell>
        </row>
        <row r="2910">
          <cell r="A2910" t="str">
            <v>TOTAL GYM</v>
          </cell>
          <cell r="B2910" t="str">
            <v>5103-02</v>
          </cell>
          <cell r="C2910" t="str">
            <v/>
          </cell>
          <cell r="D2910" t="str">
            <v>Press Bar</v>
          </cell>
          <cell r="E2910">
            <v>0</v>
          </cell>
          <cell r="F2910">
            <v>0</v>
          </cell>
          <cell r="H2910" t="str">
            <v>PIECE</v>
          </cell>
          <cell r="I2910">
            <v>85.05</v>
          </cell>
          <cell r="J2910">
            <v>0</v>
          </cell>
          <cell r="K2910">
            <v>0</v>
          </cell>
          <cell r="L2910">
            <v>0</v>
          </cell>
          <cell r="M2910" t="str">
            <v>LF</v>
          </cell>
          <cell r="N2910">
            <v>2.0175999999999999E-2</v>
          </cell>
          <cell r="O2910">
            <v>2.27</v>
          </cell>
        </row>
        <row r="2911">
          <cell r="A2911" t="str">
            <v>TOTAL GYM</v>
          </cell>
          <cell r="B2911" t="str">
            <v>5102-01</v>
          </cell>
          <cell r="C2911" t="str">
            <v/>
          </cell>
          <cell r="D2911" t="str">
            <v>3 Grip Pull Up Bar</v>
          </cell>
          <cell r="E2911">
            <v>0</v>
          </cell>
          <cell r="F2911">
            <v>0</v>
          </cell>
          <cell r="H2911" t="str">
            <v>PIECE</v>
          </cell>
          <cell r="I2911">
            <v>85.05</v>
          </cell>
          <cell r="J2911">
            <v>0</v>
          </cell>
          <cell r="K2911">
            <v>0</v>
          </cell>
          <cell r="L2911">
            <v>0</v>
          </cell>
          <cell r="M2911" t="str">
            <v>LF</v>
          </cell>
          <cell r="N2911">
            <v>3.3119999999999997E-2</v>
          </cell>
          <cell r="O2911">
            <v>3.63</v>
          </cell>
        </row>
        <row r="2912">
          <cell r="A2912" t="str">
            <v>TOTAL GYM</v>
          </cell>
          <cell r="B2912" t="str">
            <v>5104-01</v>
          </cell>
          <cell r="C2912" t="str">
            <v/>
          </cell>
          <cell r="D2912" t="str">
            <v>SCRUNCH Accessory</v>
          </cell>
          <cell r="E2912">
            <v>0</v>
          </cell>
          <cell r="F2912">
            <v>0</v>
          </cell>
          <cell r="H2912" t="str">
            <v>PIECE</v>
          </cell>
          <cell r="I2912">
            <v>85.05</v>
          </cell>
          <cell r="J2912">
            <v>0</v>
          </cell>
          <cell r="K2912">
            <v>0</v>
          </cell>
          <cell r="L2912">
            <v>0</v>
          </cell>
          <cell r="M2912" t="str">
            <v>LF</v>
          </cell>
          <cell r="N2912">
            <v>7.0028000000000007E-2</v>
          </cell>
          <cell r="O2912">
            <v>5</v>
          </cell>
        </row>
        <row r="2913">
          <cell r="A2913" t="str">
            <v>TOTAL GYM</v>
          </cell>
          <cell r="B2913" t="str">
            <v>5105-01</v>
          </cell>
          <cell r="C2913" t="str">
            <v/>
          </cell>
          <cell r="D2913" t="str">
            <v>Telescoping Toe Bar</v>
          </cell>
          <cell r="E2913">
            <v>0</v>
          </cell>
          <cell r="F2913">
            <v>0</v>
          </cell>
          <cell r="H2913" t="str">
            <v>PIECE</v>
          </cell>
          <cell r="I2913">
            <v>85.05</v>
          </cell>
          <cell r="J2913">
            <v>0</v>
          </cell>
          <cell r="K2913">
            <v>0</v>
          </cell>
          <cell r="L2913">
            <v>0</v>
          </cell>
          <cell r="M2913" t="str">
            <v>LF</v>
          </cell>
          <cell r="N2913">
            <v>6.6096000000000002E-2</v>
          </cell>
          <cell r="O2913">
            <v>4.08</v>
          </cell>
        </row>
        <row r="2914">
          <cell r="A2914" t="str">
            <v>TOTAL GYM</v>
          </cell>
          <cell r="B2914" t="str">
            <v>5105-01</v>
          </cell>
          <cell r="C2914" t="str">
            <v/>
          </cell>
          <cell r="D2914" t="str">
            <v>Leg Pulley System</v>
          </cell>
          <cell r="E2914">
            <v>0</v>
          </cell>
          <cell r="F2914">
            <v>0</v>
          </cell>
          <cell r="H2914" t="str">
            <v>PIECE</v>
          </cell>
          <cell r="I2914">
            <v>71.55</v>
          </cell>
          <cell r="J2914">
            <v>0</v>
          </cell>
          <cell r="K2914">
            <v>0</v>
          </cell>
          <cell r="L2914">
            <v>0</v>
          </cell>
          <cell r="M2914" t="str">
            <v>LF</v>
          </cell>
          <cell r="N2914">
            <v>5.8320000000000004E-3</v>
          </cell>
          <cell r="O2914">
            <v>1.36</v>
          </cell>
        </row>
        <row r="2915">
          <cell r="A2915" t="str">
            <v>TOTAL GYM</v>
          </cell>
          <cell r="B2915" t="str">
            <v>5107-01</v>
          </cell>
          <cell r="C2915" t="str">
            <v/>
          </cell>
          <cell r="D2915" t="str">
            <v>Standing Platform</v>
          </cell>
          <cell r="E2915">
            <v>0</v>
          </cell>
          <cell r="F2915">
            <v>0</v>
          </cell>
          <cell r="H2915" t="str">
            <v>PIECE</v>
          </cell>
          <cell r="I2915">
            <v>85.05</v>
          </cell>
          <cell r="J2915">
            <v>0</v>
          </cell>
          <cell r="K2915">
            <v>0</v>
          </cell>
          <cell r="L2915">
            <v>0</v>
          </cell>
          <cell r="M2915" t="str">
            <v>LF</v>
          </cell>
          <cell r="N2915">
            <v>4.3541999999999997E-2</v>
          </cell>
          <cell r="O2915">
            <v>4.54</v>
          </cell>
        </row>
        <row r="2916">
          <cell r="A2916" t="str">
            <v>TOTAL GYM</v>
          </cell>
          <cell r="B2916" t="str">
            <v>5109-01</v>
          </cell>
          <cell r="C2916" t="str">
            <v/>
          </cell>
          <cell r="D2916" t="str">
            <v>Closed Chain Platform</v>
          </cell>
          <cell r="E2916">
            <v>0</v>
          </cell>
          <cell r="F2916">
            <v>0</v>
          </cell>
          <cell r="H2916" t="str">
            <v>PIECE</v>
          </cell>
          <cell r="I2916">
            <v>177.75</v>
          </cell>
          <cell r="J2916">
            <v>0</v>
          </cell>
          <cell r="K2916">
            <v>0</v>
          </cell>
          <cell r="L2916">
            <v>0</v>
          </cell>
          <cell r="M2916" t="str">
            <v>LF</v>
          </cell>
          <cell r="N2916">
            <v>8.4687999999999999E-2</v>
          </cell>
          <cell r="O2916">
            <v>9.98</v>
          </cell>
        </row>
        <row r="2917">
          <cell r="A2917" t="str">
            <v>TOTAL GYM</v>
          </cell>
          <cell r="B2917" t="str">
            <v>P2505</v>
          </cell>
          <cell r="C2917" t="str">
            <v/>
          </cell>
          <cell r="D2917" t="str">
            <v>BAPS Adaptator for closed Chain Platform</v>
          </cell>
          <cell r="E2917">
            <v>0</v>
          </cell>
          <cell r="F2917">
            <v>0</v>
          </cell>
          <cell r="H2917" t="str">
            <v>PIECE</v>
          </cell>
          <cell r="I2917">
            <v>40.049999999999997</v>
          </cell>
          <cell r="J2917">
            <v>0</v>
          </cell>
          <cell r="K2917">
            <v>0</v>
          </cell>
          <cell r="L2917">
            <v>0</v>
          </cell>
          <cell r="M2917" t="str">
            <v>LF</v>
          </cell>
          <cell r="N2917">
            <v>0</v>
          </cell>
          <cell r="O2917">
            <v>0</v>
          </cell>
        </row>
        <row r="2918">
          <cell r="A2918" t="str">
            <v>TOTAL GYM</v>
          </cell>
          <cell r="B2918" t="str">
            <v>P1086</v>
          </cell>
          <cell r="C2918" t="str">
            <v/>
          </cell>
          <cell r="D2918" t="str">
            <v>Cable Extension Kit</v>
          </cell>
          <cell r="E2918">
            <v>0</v>
          </cell>
          <cell r="F2918">
            <v>0</v>
          </cell>
          <cell r="H2918" t="str">
            <v>PIECE</v>
          </cell>
          <cell r="I2918">
            <v>15.75</v>
          </cell>
          <cell r="J2918">
            <v>0</v>
          </cell>
          <cell r="K2918">
            <v>0</v>
          </cell>
          <cell r="L2918">
            <v>0</v>
          </cell>
          <cell r="M2918" t="str">
            <v>LF</v>
          </cell>
          <cell r="N2918">
            <v>0</v>
          </cell>
          <cell r="O2918">
            <v>0</v>
          </cell>
        </row>
        <row r="2919">
          <cell r="A2919" t="str">
            <v>TOTAL GYM</v>
          </cell>
          <cell r="B2919" t="str">
            <v>5113-01</v>
          </cell>
          <cell r="C2919" t="str">
            <v/>
          </cell>
          <cell r="D2919" t="str">
            <v>Deluxe Slide Distance Regulator</v>
          </cell>
          <cell r="E2919">
            <v>0</v>
          </cell>
          <cell r="F2919">
            <v>0</v>
          </cell>
          <cell r="H2919" t="str">
            <v>PIECE</v>
          </cell>
          <cell r="I2919">
            <v>40.049999999999997</v>
          </cell>
          <cell r="J2919">
            <v>0</v>
          </cell>
          <cell r="K2919">
            <v>0</v>
          </cell>
          <cell r="L2919">
            <v>0</v>
          </cell>
          <cell r="M2919" t="str">
            <v>LF</v>
          </cell>
          <cell r="N2919">
            <v>2.1120000000000002E-3</v>
          </cell>
          <cell r="O2919">
            <v>0.45</v>
          </cell>
        </row>
        <row r="2920">
          <cell r="A2920" t="str">
            <v>TOTAL GYM</v>
          </cell>
          <cell r="B2920" t="str">
            <v>5124-01</v>
          </cell>
          <cell r="C2920" t="str">
            <v/>
          </cell>
          <cell r="D2920" t="str">
            <v>LAT Bar Upgrade Kit</v>
          </cell>
          <cell r="E2920">
            <v>0</v>
          </cell>
          <cell r="F2920">
            <v>0</v>
          </cell>
          <cell r="H2920" t="str">
            <v>PIECE</v>
          </cell>
          <cell r="I2920">
            <v>18</v>
          </cell>
          <cell r="J2920">
            <v>0</v>
          </cell>
          <cell r="K2920">
            <v>0</v>
          </cell>
          <cell r="L2920">
            <v>0</v>
          </cell>
          <cell r="M2920" t="str">
            <v>LF</v>
          </cell>
          <cell r="N2920">
            <v>0</v>
          </cell>
          <cell r="O2920">
            <v>0</v>
          </cell>
        </row>
        <row r="2921">
          <cell r="A2921" t="str">
            <v>TOTAL GYM</v>
          </cell>
          <cell r="B2921" t="str">
            <v>6840-01</v>
          </cell>
          <cell r="C2921" t="str">
            <v/>
          </cell>
          <cell r="D2921" t="str">
            <v>New molded handle and cable</v>
          </cell>
          <cell r="E2921">
            <v>0</v>
          </cell>
          <cell r="F2921">
            <v>0</v>
          </cell>
          <cell r="H2921" t="str">
            <v>PIECE</v>
          </cell>
          <cell r="I2921">
            <v>22.5</v>
          </cell>
          <cell r="J2921">
            <v>0</v>
          </cell>
          <cell r="K2921">
            <v>0</v>
          </cell>
          <cell r="L2921">
            <v>0</v>
          </cell>
          <cell r="M2921" t="str">
            <v>LF</v>
          </cell>
          <cell r="N2921">
            <v>0</v>
          </cell>
          <cell r="O2921">
            <v>0</v>
          </cell>
        </row>
        <row r="2922">
          <cell r="A2922" t="str">
            <v>TOTAL GYM</v>
          </cell>
          <cell r="B2922" t="str">
            <v>6832-01</v>
          </cell>
          <cell r="C2922" t="str">
            <v/>
          </cell>
          <cell r="D2922" t="str">
            <v>Power Tower Remote Handle - Set of 2</v>
          </cell>
          <cell r="E2922">
            <v>0</v>
          </cell>
          <cell r="F2922">
            <v>0</v>
          </cell>
          <cell r="H2922" t="str">
            <v>PIECE</v>
          </cell>
          <cell r="I2922">
            <v>112.5</v>
          </cell>
          <cell r="J2922">
            <v>0</v>
          </cell>
          <cell r="K2922">
            <v>0</v>
          </cell>
          <cell r="L2922">
            <v>0</v>
          </cell>
          <cell r="M2922" t="str">
            <v>LF</v>
          </cell>
          <cell r="N2922">
            <v>0</v>
          </cell>
          <cell r="O2922">
            <v>0</v>
          </cell>
        </row>
        <row r="2923">
          <cell r="A2923" t="str">
            <v>TOTAL GYM</v>
          </cell>
          <cell r="C2923" t="str">
            <v/>
          </cell>
          <cell r="D2923">
            <v>0</v>
          </cell>
          <cell r="E2923">
            <v>0</v>
          </cell>
          <cell r="F2923">
            <v>0</v>
          </cell>
          <cell r="J2923">
            <v>0</v>
          </cell>
          <cell r="K2923">
            <v>0</v>
          </cell>
          <cell r="L2923">
            <v>0</v>
          </cell>
          <cell r="M2923" t="str">
            <v>LF</v>
          </cell>
          <cell r="N2923">
            <v>0</v>
          </cell>
          <cell r="O2923">
            <v>0</v>
          </cell>
        </row>
        <row r="2924">
          <cell r="A2924" t="str">
            <v>TOTAL GYM</v>
          </cell>
          <cell r="C2924" t="str">
            <v/>
          </cell>
          <cell r="D2924">
            <v>0</v>
          </cell>
          <cell r="E2924">
            <v>0</v>
          </cell>
          <cell r="F2924">
            <v>0</v>
          </cell>
          <cell r="J2924">
            <v>0</v>
          </cell>
          <cell r="K2924">
            <v>0</v>
          </cell>
          <cell r="L2924">
            <v>0</v>
          </cell>
          <cell r="M2924" t="str">
            <v>LF</v>
          </cell>
          <cell r="N2924">
            <v>0</v>
          </cell>
          <cell r="O2924">
            <v>0</v>
          </cell>
        </row>
        <row r="2925">
          <cell r="A2925" t="str">
            <v>TOTAL GYM</v>
          </cell>
          <cell r="C2925" t="str">
            <v/>
          </cell>
          <cell r="D2925">
            <v>0</v>
          </cell>
          <cell r="E2925">
            <v>0</v>
          </cell>
          <cell r="F2925">
            <v>0</v>
          </cell>
          <cell r="J2925">
            <v>0</v>
          </cell>
          <cell r="K2925">
            <v>0</v>
          </cell>
          <cell r="L2925">
            <v>0</v>
          </cell>
          <cell r="M2925" t="str">
            <v>LF</v>
          </cell>
          <cell r="N2925">
            <v>0</v>
          </cell>
          <cell r="O2925">
            <v>0</v>
          </cell>
        </row>
        <row r="2926">
          <cell r="A2926" t="str">
            <v>TOTAL GYM</v>
          </cell>
          <cell r="C2926" t="str">
            <v/>
          </cell>
          <cell r="D2926">
            <v>0</v>
          </cell>
          <cell r="E2926">
            <v>0</v>
          </cell>
          <cell r="F2926">
            <v>0</v>
          </cell>
          <cell r="J2926">
            <v>0</v>
          </cell>
          <cell r="K2926">
            <v>0</v>
          </cell>
          <cell r="L2926">
            <v>0</v>
          </cell>
          <cell r="M2926" t="str">
            <v>LF</v>
          </cell>
          <cell r="N2926">
            <v>0</v>
          </cell>
          <cell r="O2926">
            <v>0</v>
          </cell>
        </row>
        <row r="2927">
          <cell r="A2927" t="str">
            <v>TOTAL GYM</v>
          </cell>
          <cell r="C2927" t="str">
            <v/>
          </cell>
          <cell r="D2927">
            <v>0</v>
          </cell>
          <cell r="E2927">
            <v>0</v>
          </cell>
          <cell r="F2927">
            <v>0</v>
          </cell>
          <cell r="J2927">
            <v>0</v>
          </cell>
          <cell r="K2927">
            <v>0</v>
          </cell>
          <cell r="L2927">
            <v>0</v>
          </cell>
          <cell r="M2927" t="str">
            <v>LF</v>
          </cell>
          <cell r="N2927">
            <v>0</v>
          </cell>
          <cell r="O2927">
            <v>0</v>
          </cell>
        </row>
        <row r="2928">
          <cell r="A2928" t="str">
            <v>TOTAL GYM</v>
          </cell>
          <cell r="B2928" t="str">
            <v>FLAG</v>
          </cell>
          <cell r="C2928" t="str">
            <v/>
          </cell>
          <cell r="D2928" t="str">
            <v>TOTAL TOTAL GYM</v>
          </cell>
          <cell r="E2928" t="str">
            <v>Del.Date:</v>
          </cell>
          <cell r="F2928">
            <v>0</v>
          </cell>
          <cell r="I2928" t="str">
            <v>TOTAL</v>
          </cell>
          <cell r="J2928">
            <v>0</v>
          </cell>
          <cell r="K2928">
            <v>0</v>
          </cell>
          <cell r="L2928">
            <v>0</v>
          </cell>
          <cell r="M2928" t="str">
            <v>LF</v>
          </cell>
          <cell r="N2928">
            <v>0</v>
          </cell>
          <cell r="O2928">
            <v>0</v>
          </cell>
        </row>
        <row r="2929">
          <cell r="A2929" t="str">
            <v>ALEX</v>
          </cell>
          <cell r="B2929" t="str">
            <v>A143</v>
          </cell>
          <cell r="C2929" t="str">
            <v/>
          </cell>
          <cell r="D2929" t="str">
            <v>AB Roller</v>
          </cell>
          <cell r="E2929" t="str">
            <v>AB Roller</v>
          </cell>
          <cell r="F2929">
            <v>0</v>
          </cell>
          <cell r="H2929" t="str">
            <v>PIECE</v>
          </cell>
          <cell r="I2929">
            <v>10.49</v>
          </cell>
          <cell r="J2929">
            <v>0</v>
          </cell>
          <cell r="K2929">
            <v>0</v>
          </cell>
          <cell r="L2929">
            <v>0</v>
          </cell>
          <cell r="M2929" t="str">
            <v>LF</v>
          </cell>
          <cell r="N2929">
            <v>0</v>
          </cell>
          <cell r="O2929">
            <v>0</v>
          </cell>
        </row>
        <row r="2930">
          <cell r="A2930" t="str">
            <v>ALEX</v>
          </cell>
          <cell r="B2930" t="str">
            <v>A146</v>
          </cell>
          <cell r="C2930">
            <v>1725</v>
          </cell>
          <cell r="D2930" t="str">
            <v>Ab Wheel</v>
          </cell>
          <cell r="E2930" t="str">
            <v>Exercice Wheel</v>
          </cell>
          <cell r="F2930">
            <v>0</v>
          </cell>
          <cell r="H2930" t="str">
            <v>PIECE</v>
          </cell>
          <cell r="I2930">
            <v>3.22</v>
          </cell>
          <cell r="J2930">
            <v>0</v>
          </cell>
          <cell r="K2930">
            <v>0</v>
          </cell>
          <cell r="L2930">
            <v>0</v>
          </cell>
          <cell r="M2930" t="str">
            <v>LF</v>
          </cell>
          <cell r="N2930">
            <v>2.6491500000000003E-3</v>
          </cell>
          <cell r="O2930">
            <v>0.6</v>
          </cell>
        </row>
        <row r="2931">
          <cell r="A2931" t="str">
            <v>ALEX</v>
          </cell>
          <cell r="B2931" t="str">
            <v>A147</v>
          </cell>
          <cell r="C2931">
            <v>2025</v>
          </cell>
          <cell r="D2931" t="str">
            <v xml:space="preserve">Ab Wheel Pro </v>
          </cell>
          <cell r="E2931" t="str">
            <v xml:space="preserve">AB WHEEL PRO </v>
          </cell>
          <cell r="F2931">
            <v>0</v>
          </cell>
          <cell r="H2931" t="str">
            <v>PIECE</v>
          </cell>
          <cell r="I2931">
            <v>8.76</v>
          </cell>
          <cell r="J2931">
            <v>0</v>
          </cell>
          <cell r="K2931">
            <v>0</v>
          </cell>
          <cell r="L2931">
            <v>0</v>
          </cell>
          <cell r="M2931" t="str">
            <v>LF</v>
          </cell>
          <cell r="N2931">
            <v>1.9229599999999999E-2</v>
          </cell>
          <cell r="O2931">
            <v>3.2</v>
          </cell>
        </row>
        <row r="2932">
          <cell r="A2932" t="str">
            <v>ALEX</v>
          </cell>
          <cell r="B2932" t="str">
            <v>FT-GR-BW</v>
          </cell>
          <cell r="C2932">
            <v>2341</v>
          </cell>
          <cell r="D2932" t="str">
            <v>ANNEAUX DE SUSPENSION</v>
          </cell>
          <cell r="E2932" t="str">
            <v>WOODEN RING</v>
          </cell>
          <cell r="F2932" t="str">
            <v>（material：birch，ring dia.32CM）</v>
          </cell>
          <cell r="H2932" t="str">
            <v>PAIRE</v>
          </cell>
          <cell r="I2932">
            <v>22.86</v>
          </cell>
          <cell r="J2932">
            <v>0</v>
          </cell>
          <cell r="K2932">
            <v>0</v>
          </cell>
          <cell r="L2932">
            <v>0</v>
          </cell>
          <cell r="M2932" t="str">
            <v>LF</v>
          </cell>
          <cell r="N2932">
            <v>5.0543999999999997E-3</v>
          </cell>
          <cell r="O2932">
            <v>1.5</v>
          </cell>
        </row>
        <row r="2933">
          <cell r="A2933" t="str">
            <v>ALEX</v>
          </cell>
          <cell r="B2933" t="str">
            <v>A071CL-OC-50A</v>
          </cell>
          <cell r="C2933">
            <v>2363</v>
          </cell>
          <cell r="D2933" t="str">
            <v>BAGUES STOP DISQUES</v>
          </cell>
          <cell r="E2933" t="str">
            <v>RING FOR OLYMPIC BARS</v>
          </cell>
          <cell r="F2933">
            <v>0</v>
          </cell>
          <cell r="H2933" t="str">
            <v>PAIRE</v>
          </cell>
          <cell r="I2933">
            <v>5.79</v>
          </cell>
          <cell r="J2933">
            <v>0</v>
          </cell>
          <cell r="K2933">
            <v>0</v>
          </cell>
          <cell r="L2933">
            <v>0</v>
          </cell>
          <cell r="M2933" t="str">
            <v>LF</v>
          </cell>
          <cell r="N2933">
            <v>8.3951999999999996E-4</v>
          </cell>
          <cell r="O2933">
            <v>0.38</v>
          </cell>
        </row>
        <row r="2934">
          <cell r="A2934" t="str">
            <v>ALEX</v>
          </cell>
          <cell r="B2934" t="str">
            <v>A072CL-OC-50</v>
          </cell>
          <cell r="C2934">
            <v>0</v>
          </cell>
          <cell r="D2934" t="str">
            <v>BAGUES STOP DISQUES 2</v>
          </cell>
          <cell r="E2934" t="str">
            <v>RING FOR OLYMPIC BARS 2</v>
          </cell>
          <cell r="F2934">
            <v>0</v>
          </cell>
          <cell r="H2934" t="str">
            <v>PAIRE</v>
          </cell>
          <cell r="I2934">
            <v>4.76</v>
          </cell>
          <cell r="J2934">
            <v>0</v>
          </cell>
          <cell r="K2934">
            <v>0</v>
          </cell>
          <cell r="L2934">
            <v>0</v>
          </cell>
          <cell r="M2934" t="str">
            <v>LF</v>
          </cell>
          <cell r="N2934">
            <v>0</v>
          </cell>
          <cell r="O2934">
            <v>0</v>
          </cell>
        </row>
        <row r="2935">
          <cell r="A2935" t="str">
            <v>ALEX</v>
          </cell>
          <cell r="B2935" t="str">
            <v>A173</v>
          </cell>
          <cell r="C2935">
            <v>0</v>
          </cell>
          <cell r="D2935" t="str">
            <v>Balance trainer</v>
          </cell>
          <cell r="E2935" t="str">
            <v>Yoga Cushion</v>
          </cell>
          <cell r="F2935" t="str">
            <v>Size:Φ48 x T10cm (2000g)</v>
          </cell>
          <cell r="H2935" t="str">
            <v>PIECE</v>
          </cell>
          <cell r="I2935">
            <v>11.51</v>
          </cell>
          <cell r="J2935">
            <v>0</v>
          </cell>
          <cell r="K2935">
            <v>0</v>
          </cell>
          <cell r="L2935">
            <v>0</v>
          </cell>
          <cell r="M2935" t="str">
            <v>LF</v>
          </cell>
          <cell r="N2935">
            <v>0</v>
          </cell>
          <cell r="O2935">
            <v>0</v>
          </cell>
        </row>
        <row r="2936">
          <cell r="A2936" t="str">
            <v>ALEX</v>
          </cell>
          <cell r="B2936" t="str">
            <v>A209</v>
          </cell>
          <cell r="C2936">
            <v>0</v>
          </cell>
          <cell r="D2936" t="str">
            <v>BALLE À RÉACTION 10CM</v>
          </cell>
          <cell r="E2936" t="str">
            <v>REACTION BALL 6.6CM</v>
          </cell>
          <cell r="F2936" t="str">
            <v>TPR material</v>
          </cell>
          <cell r="H2936" t="str">
            <v>PIECE</v>
          </cell>
          <cell r="I2936">
            <v>2.13</v>
          </cell>
          <cell r="J2936">
            <v>0</v>
          </cell>
          <cell r="K2936">
            <v>0</v>
          </cell>
          <cell r="L2936">
            <v>0</v>
          </cell>
          <cell r="M2936" t="str">
            <v>LF</v>
          </cell>
          <cell r="N2936">
            <v>0</v>
          </cell>
          <cell r="O2936">
            <v>0</v>
          </cell>
        </row>
        <row r="2937">
          <cell r="A2937" t="str">
            <v>ALEX</v>
          </cell>
          <cell r="B2937" t="str">
            <v>A209</v>
          </cell>
          <cell r="C2937">
            <v>1437</v>
          </cell>
          <cell r="D2937" t="str">
            <v>BALLE À RÉACTION 7CM</v>
          </cell>
          <cell r="E2937" t="str">
            <v>REACTION BALL 6.6CM</v>
          </cell>
          <cell r="F2937" t="str">
            <v>PU material, 6,6cm</v>
          </cell>
          <cell r="H2937" t="str">
            <v>PIECE</v>
          </cell>
          <cell r="I2937">
            <v>1.0900000000000001</v>
          </cell>
          <cell r="J2937">
            <v>0</v>
          </cell>
          <cell r="K2937">
            <v>0</v>
          </cell>
          <cell r="L2937">
            <v>0</v>
          </cell>
          <cell r="M2937" t="str">
            <v>LF</v>
          </cell>
          <cell r="N2937">
            <v>1.0815444444444444E-3</v>
          </cell>
          <cell r="O2937">
            <v>0.1111111111111111</v>
          </cell>
        </row>
        <row r="2938">
          <cell r="A2938" t="str">
            <v>ALEX</v>
          </cell>
          <cell r="B2938" t="str">
            <v>A412</v>
          </cell>
          <cell r="C2938">
            <v>0</v>
          </cell>
          <cell r="D2938" t="str">
            <v>BALLES HÉRISSONS 10CM</v>
          </cell>
          <cell r="E2938" t="str">
            <v>MASSAGE BALLS 10CM</v>
          </cell>
          <cell r="F2938" t="str">
            <v>pvc material,weight:150g</v>
          </cell>
          <cell r="H2938" t="str">
            <v>PIECE</v>
          </cell>
          <cell r="I2938">
            <v>0.69</v>
          </cell>
          <cell r="J2938">
            <v>0</v>
          </cell>
          <cell r="K2938">
            <v>0</v>
          </cell>
          <cell r="L2938">
            <v>0</v>
          </cell>
          <cell r="M2938" t="str">
            <v>LF</v>
          </cell>
          <cell r="N2938">
            <v>0</v>
          </cell>
          <cell r="O2938">
            <v>0</v>
          </cell>
        </row>
        <row r="2939">
          <cell r="A2939" t="str">
            <v>ALEX</v>
          </cell>
          <cell r="B2939" t="str">
            <v>A412</v>
          </cell>
          <cell r="C2939">
            <v>0</v>
          </cell>
          <cell r="D2939" t="str">
            <v>Balles hérissons 6cm</v>
          </cell>
          <cell r="E2939" t="str">
            <v>Massage Ball</v>
          </cell>
          <cell r="F2939" t="str">
            <v>6CM-40g</v>
          </cell>
          <cell r="H2939" t="str">
            <v>PIECE</v>
          </cell>
          <cell r="I2939">
            <v>0.28000000000000003</v>
          </cell>
          <cell r="J2939">
            <v>0</v>
          </cell>
          <cell r="K2939">
            <v>0</v>
          </cell>
          <cell r="L2939">
            <v>0</v>
          </cell>
          <cell r="M2939" t="str">
            <v>LF</v>
          </cell>
          <cell r="N2939">
            <v>0</v>
          </cell>
          <cell r="O2939">
            <v>0</v>
          </cell>
        </row>
        <row r="2940">
          <cell r="A2940" t="str">
            <v>ALEX</v>
          </cell>
          <cell r="B2940" t="str">
            <v>A412</v>
          </cell>
          <cell r="C2940">
            <v>0</v>
          </cell>
          <cell r="D2940" t="str">
            <v>Balles hérissons 7cm</v>
          </cell>
          <cell r="E2940" t="str">
            <v>Massage Ball</v>
          </cell>
          <cell r="F2940" t="str">
            <v>7CM-50g</v>
          </cell>
          <cell r="H2940" t="str">
            <v>PIECE</v>
          </cell>
          <cell r="I2940">
            <v>0.36</v>
          </cell>
          <cell r="J2940">
            <v>0</v>
          </cell>
          <cell r="K2940">
            <v>0</v>
          </cell>
          <cell r="L2940">
            <v>0</v>
          </cell>
          <cell r="M2940" t="str">
            <v>LF</v>
          </cell>
          <cell r="N2940">
            <v>0</v>
          </cell>
          <cell r="O2940">
            <v>0</v>
          </cell>
        </row>
        <row r="2941">
          <cell r="A2941" t="str">
            <v>ALEX</v>
          </cell>
          <cell r="B2941" t="str">
            <v>A412</v>
          </cell>
          <cell r="C2941">
            <v>1438</v>
          </cell>
          <cell r="D2941" t="str">
            <v>Balles hérissons 8cm</v>
          </cell>
          <cell r="E2941" t="str">
            <v>Massage Ball</v>
          </cell>
          <cell r="F2941" t="str">
            <v>8CM-80g</v>
          </cell>
          <cell r="H2941" t="str">
            <v>PIECE</v>
          </cell>
          <cell r="I2941">
            <v>0.41</v>
          </cell>
          <cell r="J2941">
            <v>0</v>
          </cell>
          <cell r="K2941">
            <v>0</v>
          </cell>
          <cell r="L2941">
            <v>0</v>
          </cell>
          <cell r="M2941" t="str">
            <v>LF</v>
          </cell>
          <cell r="N2941">
            <v>6.1739999999999994E-4</v>
          </cell>
          <cell r="O2941">
            <v>0.08</v>
          </cell>
        </row>
        <row r="2942">
          <cell r="A2942" t="str">
            <v>ALEX</v>
          </cell>
          <cell r="B2942" t="str">
            <v>A206</v>
          </cell>
          <cell r="C2942">
            <v>1439</v>
          </cell>
          <cell r="D2942" t="str">
            <v>BALLES LESTEES 0,5KG BLEU</v>
          </cell>
          <cell r="E2942" t="str">
            <v>WEIGHTED BALL 0,5Kgs BLUE</v>
          </cell>
          <cell r="F2942">
            <v>0</v>
          </cell>
          <cell r="H2942" t="str">
            <v>PAIRE</v>
          </cell>
          <cell r="I2942">
            <v>3.41</v>
          </cell>
          <cell r="J2942">
            <v>0</v>
          </cell>
          <cell r="K2942">
            <v>0</v>
          </cell>
          <cell r="L2942">
            <v>0</v>
          </cell>
          <cell r="M2942" t="str">
            <v>LF</v>
          </cell>
          <cell r="N2942">
            <v>7.4879999999999999E-3</v>
          </cell>
          <cell r="O2942">
            <v>0.53</v>
          </cell>
        </row>
        <row r="2943">
          <cell r="A2943" t="str">
            <v>ALEX</v>
          </cell>
          <cell r="B2943" t="str">
            <v>A206</v>
          </cell>
          <cell r="C2943" t="str">
            <v/>
          </cell>
          <cell r="D2943" t="str">
            <v xml:space="preserve">BALLES LESTEES 0,5KG GRIS </v>
          </cell>
          <cell r="E2943" t="str">
            <v>WEIGHTED BALL 0,5Kgs GREY</v>
          </cell>
          <cell r="F2943">
            <v>0</v>
          </cell>
          <cell r="H2943" t="str">
            <v>PAIRE</v>
          </cell>
          <cell r="I2943">
            <v>3.41</v>
          </cell>
          <cell r="J2943">
            <v>0</v>
          </cell>
          <cell r="K2943">
            <v>0</v>
          </cell>
          <cell r="L2943">
            <v>0</v>
          </cell>
          <cell r="M2943" t="str">
            <v>LF</v>
          </cell>
          <cell r="N2943">
            <v>0</v>
          </cell>
          <cell r="O2943">
            <v>0</v>
          </cell>
        </row>
        <row r="2944">
          <cell r="A2944" t="str">
            <v>ALEX</v>
          </cell>
          <cell r="B2944" t="str">
            <v>A206</v>
          </cell>
          <cell r="C2944">
            <v>1440</v>
          </cell>
          <cell r="D2944" t="str">
            <v xml:space="preserve">BALLES LESTEES 1,5KG BLEU </v>
          </cell>
          <cell r="E2944" t="str">
            <v>WEIGHTED BALL 1,5Kgs BLUE</v>
          </cell>
          <cell r="F2944">
            <v>0</v>
          </cell>
          <cell r="H2944" t="str">
            <v>PAIRE</v>
          </cell>
          <cell r="I2944">
            <v>4.6500000000000004</v>
          </cell>
          <cell r="J2944">
            <v>0</v>
          </cell>
          <cell r="K2944">
            <v>0</v>
          </cell>
          <cell r="L2944">
            <v>0</v>
          </cell>
          <cell r="M2944" t="str">
            <v>LF</v>
          </cell>
          <cell r="N2944">
            <v>8.1599999999999989E-3</v>
          </cell>
          <cell r="O2944">
            <v>3.166666666666667</v>
          </cell>
        </row>
        <row r="2945">
          <cell r="A2945" t="str">
            <v>ALEX</v>
          </cell>
          <cell r="B2945" t="str">
            <v>A206</v>
          </cell>
          <cell r="C2945" t="str">
            <v/>
          </cell>
          <cell r="D2945" t="str">
            <v>BALLES LESTEES 1,5KG GRIS</v>
          </cell>
          <cell r="E2945" t="str">
            <v>WEIGHTED BALL 1,5Kgs GREY</v>
          </cell>
          <cell r="F2945">
            <v>0</v>
          </cell>
          <cell r="H2945" t="str">
            <v>PAIRE</v>
          </cell>
          <cell r="I2945">
            <v>4.6500000000000004</v>
          </cell>
          <cell r="J2945">
            <v>0</v>
          </cell>
          <cell r="K2945">
            <v>0</v>
          </cell>
          <cell r="L2945">
            <v>0</v>
          </cell>
          <cell r="M2945" t="str">
            <v>LF</v>
          </cell>
          <cell r="N2945">
            <v>0</v>
          </cell>
          <cell r="O2945">
            <v>0</v>
          </cell>
        </row>
        <row r="2946">
          <cell r="A2946" t="str">
            <v>ALEX</v>
          </cell>
          <cell r="B2946" t="str">
            <v>A206</v>
          </cell>
          <cell r="C2946">
            <v>1441</v>
          </cell>
          <cell r="D2946" t="str">
            <v>BALLES LESTEES 1KG BLEU</v>
          </cell>
          <cell r="E2946" t="str">
            <v>WEIGHTED BALL 1Kg BLUE</v>
          </cell>
          <cell r="F2946">
            <v>0</v>
          </cell>
          <cell r="H2946" t="str">
            <v>PAIRE</v>
          </cell>
          <cell r="I2946">
            <v>3.95</v>
          </cell>
          <cell r="J2946">
            <v>0</v>
          </cell>
          <cell r="K2946">
            <v>0</v>
          </cell>
          <cell r="L2946">
            <v>0</v>
          </cell>
          <cell r="M2946" t="str">
            <v>LF</v>
          </cell>
          <cell r="N2946">
            <v>5.7120000000000001E-3</v>
          </cell>
          <cell r="O2946">
            <v>1.1000000000000001</v>
          </cell>
        </row>
        <row r="2947">
          <cell r="A2947" t="str">
            <v>ALEX</v>
          </cell>
          <cell r="B2947" t="str">
            <v>A206</v>
          </cell>
          <cell r="C2947" t="str">
            <v/>
          </cell>
          <cell r="D2947" t="str">
            <v>BALLES LESTEES 1KG GRIS</v>
          </cell>
          <cell r="E2947" t="str">
            <v>WEIGHTED BALL 1Kg GREY</v>
          </cell>
          <cell r="F2947">
            <v>0</v>
          </cell>
          <cell r="H2947" t="str">
            <v>PAIRE</v>
          </cell>
          <cell r="I2947">
            <v>3.95</v>
          </cell>
          <cell r="J2947">
            <v>0</v>
          </cell>
          <cell r="K2947">
            <v>0</v>
          </cell>
          <cell r="L2947">
            <v>0</v>
          </cell>
          <cell r="M2947" t="str">
            <v>LF</v>
          </cell>
          <cell r="N2947">
            <v>0</v>
          </cell>
          <cell r="O2947">
            <v>0</v>
          </cell>
        </row>
        <row r="2948">
          <cell r="A2948" t="str">
            <v>ALEX</v>
          </cell>
          <cell r="B2948" t="str">
            <v>A206</v>
          </cell>
          <cell r="C2948" t="str">
            <v/>
          </cell>
          <cell r="D2948" t="str">
            <v xml:space="preserve">BALLES LESTEES 1KG ROSE </v>
          </cell>
          <cell r="E2948" t="str">
            <v>WEIGHTED BALL 1Kg PINK</v>
          </cell>
          <cell r="F2948">
            <v>0</v>
          </cell>
          <cell r="H2948" t="str">
            <v>PAIRE</v>
          </cell>
          <cell r="I2948">
            <v>3.95</v>
          </cell>
          <cell r="J2948">
            <v>0</v>
          </cell>
          <cell r="K2948">
            <v>0</v>
          </cell>
          <cell r="L2948">
            <v>0</v>
          </cell>
          <cell r="M2948" t="str">
            <v>LF</v>
          </cell>
          <cell r="N2948">
            <v>0</v>
          </cell>
          <cell r="O2948">
            <v>0</v>
          </cell>
        </row>
        <row r="2949">
          <cell r="A2949" t="str">
            <v>ALEX</v>
          </cell>
          <cell r="B2949" t="str">
            <v>A202</v>
          </cell>
          <cell r="C2949">
            <v>0</v>
          </cell>
          <cell r="D2949" t="str">
            <v>Ballon fitness 45cm</v>
          </cell>
          <cell r="E2949" t="str">
            <v xml:space="preserve">Anti-burst Gym Ball </v>
          </cell>
          <cell r="F2949" t="str">
            <v>45cm</v>
          </cell>
          <cell r="H2949" t="str">
            <v>PIECE</v>
          </cell>
          <cell r="I2949">
            <v>3.76</v>
          </cell>
          <cell r="J2949">
            <v>0</v>
          </cell>
          <cell r="K2949">
            <v>0</v>
          </cell>
          <cell r="L2949">
            <v>0</v>
          </cell>
          <cell r="M2949" t="str">
            <v>LF</v>
          </cell>
          <cell r="N2949">
            <v>0</v>
          </cell>
          <cell r="O2949">
            <v>0</v>
          </cell>
        </row>
        <row r="2950">
          <cell r="A2950" t="str">
            <v>ALEX</v>
          </cell>
          <cell r="B2950" t="str">
            <v>A202</v>
          </cell>
          <cell r="C2950">
            <v>3212</v>
          </cell>
          <cell r="D2950" t="str">
            <v>Ballon fitness 55cm</v>
          </cell>
          <cell r="E2950" t="str">
            <v xml:space="preserve">Anti-burst Gym Ball </v>
          </cell>
          <cell r="F2950" t="str">
            <v>55cm</v>
          </cell>
          <cell r="H2950" t="str">
            <v>PIECE</v>
          </cell>
          <cell r="I2950">
            <v>4.5</v>
          </cell>
          <cell r="J2950">
            <v>0</v>
          </cell>
          <cell r="K2950">
            <v>0</v>
          </cell>
          <cell r="L2950">
            <v>0</v>
          </cell>
          <cell r="M2950" t="str">
            <v>LF</v>
          </cell>
          <cell r="N2950">
            <v>5.6056000000000005E-3</v>
          </cell>
          <cell r="O2950">
            <v>0.5</v>
          </cell>
        </row>
        <row r="2951">
          <cell r="A2951" t="str">
            <v>ALEX</v>
          </cell>
          <cell r="B2951" t="str">
            <v>A202</v>
          </cell>
          <cell r="C2951">
            <v>1571</v>
          </cell>
          <cell r="D2951" t="str">
            <v>Ballon fitness 65cm</v>
          </cell>
          <cell r="E2951" t="str">
            <v xml:space="preserve">Anti-burst Gym Ball </v>
          </cell>
          <cell r="F2951" t="str">
            <v>65cm</v>
          </cell>
          <cell r="H2951" t="str">
            <v>PIECE</v>
          </cell>
          <cell r="I2951">
            <v>5.31</v>
          </cell>
          <cell r="J2951">
            <v>0</v>
          </cell>
          <cell r="K2951">
            <v>0</v>
          </cell>
          <cell r="L2951">
            <v>0</v>
          </cell>
          <cell r="M2951" t="str">
            <v>LF</v>
          </cell>
          <cell r="N2951">
            <v>5.6056000000000005E-3</v>
          </cell>
          <cell r="O2951">
            <v>0.6</v>
          </cell>
        </row>
        <row r="2952">
          <cell r="A2952" t="str">
            <v>ALEX</v>
          </cell>
          <cell r="B2952" t="str">
            <v>A202</v>
          </cell>
          <cell r="C2952">
            <v>1574</v>
          </cell>
          <cell r="D2952" t="str">
            <v>Ballon fitness 75cm</v>
          </cell>
          <cell r="E2952" t="str">
            <v xml:space="preserve">Anti-burst Gym Ball </v>
          </cell>
          <cell r="F2952" t="str">
            <v>75cm</v>
          </cell>
          <cell r="H2952" t="str">
            <v>PIECE</v>
          </cell>
          <cell r="I2952">
            <v>6.66</v>
          </cell>
          <cell r="J2952">
            <v>0</v>
          </cell>
          <cell r="K2952">
            <v>0</v>
          </cell>
          <cell r="L2952">
            <v>0</v>
          </cell>
          <cell r="M2952" t="str">
            <v>LF</v>
          </cell>
          <cell r="N2952">
            <v>5.6056000000000005E-3</v>
          </cell>
          <cell r="O2952">
            <v>0.7</v>
          </cell>
        </row>
        <row r="2953">
          <cell r="A2953" t="str">
            <v>ALEX</v>
          </cell>
          <cell r="B2953" t="str">
            <v>A202</v>
          </cell>
          <cell r="C2953">
            <v>0</v>
          </cell>
          <cell r="D2953" t="str">
            <v>Ballon fitness 85cm</v>
          </cell>
          <cell r="E2953" t="str">
            <v xml:space="preserve">Anti-burst Gym Ball </v>
          </cell>
          <cell r="F2953" t="str">
            <v>85cm</v>
          </cell>
          <cell r="H2953" t="str">
            <v>PIECE</v>
          </cell>
          <cell r="I2953">
            <v>8.83</v>
          </cell>
          <cell r="J2953">
            <v>0</v>
          </cell>
          <cell r="K2953">
            <v>0</v>
          </cell>
          <cell r="L2953">
            <v>0</v>
          </cell>
          <cell r="M2953" t="str">
            <v>LF</v>
          </cell>
          <cell r="N2953">
            <v>0</v>
          </cell>
          <cell r="O2953">
            <v>0</v>
          </cell>
        </row>
        <row r="2954">
          <cell r="A2954" t="str">
            <v>ALEX</v>
          </cell>
          <cell r="B2954" t="str">
            <v>A202</v>
          </cell>
          <cell r="C2954">
            <v>0</v>
          </cell>
          <cell r="D2954" t="str">
            <v>Ballon Fitness 95cm</v>
          </cell>
          <cell r="E2954" t="str">
            <v>Anti-burst Gym Ball 95cm</v>
          </cell>
          <cell r="F2954" t="str">
            <v>95 cm - color box</v>
          </cell>
          <cell r="H2954" t="str">
            <v>PIECE</v>
          </cell>
          <cell r="I2954">
            <v>9.69</v>
          </cell>
          <cell r="J2954">
            <v>0</v>
          </cell>
          <cell r="K2954">
            <v>0</v>
          </cell>
          <cell r="L2954">
            <v>0</v>
          </cell>
          <cell r="M2954" t="str">
            <v>LF</v>
          </cell>
          <cell r="N2954">
            <v>0</v>
          </cell>
          <cell r="O2954">
            <v>0</v>
          </cell>
        </row>
        <row r="2955">
          <cell r="A2955" t="str">
            <v>ALEX</v>
          </cell>
          <cell r="B2955" t="str">
            <v>A205</v>
          </cell>
          <cell r="C2955">
            <v>0</v>
          </cell>
          <cell r="D2955" t="str">
            <v>BALLON FITNESS A PICOTS 45CM</v>
          </cell>
          <cell r="E2955" t="str">
            <v>MASSAGE GYM BALL 45CM</v>
          </cell>
          <cell r="F2955" t="str">
            <v>eco pvc,800g</v>
          </cell>
          <cell r="H2955" t="str">
            <v>PIECE</v>
          </cell>
          <cell r="I2955">
            <v>4.8099999999999996</v>
          </cell>
          <cell r="J2955">
            <v>0</v>
          </cell>
          <cell r="K2955">
            <v>0</v>
          </cell>
          <cell r="L2955">
            <v>0</v>
          </cell>
          <cell r="M2955" t="str">
            <v>LF</v>
          </cell>
          <cell r="N2955">
            <v>0</v>
          </cell>
          <cell r="O2955">
            <v>0</v>
          </cell>
        </row>
        <row r="2956">
          <cell r="A2956" t="str">
            <v>ALEX</v>
          </cell>
          <cell r="B2956" t="str">
            <v>A205</v>
          </cell>
          <cell r="C2956">
            <v>0</v>
          </cell>
          <cell r="D2956" t="str">
            <v>BALLON FITNESS A PICOTS 55CM</v>
          </cell>
          <cell r="E2956" t="str">
            <v>MASSAGE GYM BALL 55CM</v>
          </cell>
          <cell r="F2956" t="str">
            <v>eco pvc,950g</v>
          </cell>
          <cell r="H2956" t="str">
            <v>PIECE</v>
          </cell>
          <cell r="I2956">
            <v>5.2</v>
          </cell>
          <cell r="J2956">
            <v>0</v>
          </cell>
          <cell r="K2956">
            <v>0</v>
          </cell>
          <cell r="L2956">
            <v>0</v>
          </cell>
          <cell r="M2956" t="str">
            <v>LF</v>
          </cell>
          <cell r="N2956">
            <v>0</v>
          </cell>
          <cell r="O2956">
            <v>0</v>
          </cell>
        </row>
        <row r="2957">
          <cell r="A2957" t="str">
            <v>ALEX</v>
          </cell>
          <cell r="B2957" t="str">
            <v>A205</v>
          </cell>
          <cell r="C2957">
            <v>0</v>
          </cell>
          <cell r="D2957" t="str">
            <v>BALLON FITNESS A PICOTS 65CM</v>
          </cell>
          <cell r="E2957" t="str">
            <v>MASSAGE GYM BALL 65CM</v>
          </cell>
          <cell r="F2957" t="str">
            <v>eco pvc,1100g</v>
          </cell>
          <cell r="H2957" t="str">
            <v>PIECE</v>
          </cell>
          <cell r="I2957">
            <v>5.43</v>
          </cell>
          <cell r="J2957">
            <v>0</v>
          </cell>
          <cell r="K2957">
            <v>0</v>
          </cell>
          <cell r="L2957">
            <v>0</v>
          </cell>
          <cell r="M2957" t="str">
            <v>LF</v>
          </cell>
          <cell r="N2957">
            <v>0</v>
          </cell>
          <cell r="O2957">
            <v>0</v>
          </cell>
        </row>
        <row r="2958">
          <cell r="A2958" t="str">
            <v>ALEX</v>
          </cell>
          <cell r="B2958" t="str">
            <v>A205</v>
          </cell>
          <cell r="C2958">
            <v>0</v>
          </cell>
          <cell r="D2958" t="str">
            <v>BALLON FITNESS A PICOTS 75CM</v>
          </cell>
          <cell r="E2958" t="str">
            <v>MASSAGE GYM BALL 75CM</v>
          </cell>
          <cell r="F2958" t="str">
            <v>eco pvc,1350g</v>
          </cell>
          <cell r="H2958" t="str">
            <v>PIECE</v>
          </cell>
          <cell r="I2958">
            <v>6.32</v>
          </cell>
          <cell r="J2958">
            <v>0</v>
          </cell>
          <cell r="K2958">
            <v>0</v>
          </cell>
          <cell r="L2958">
            <v>0</v>
          </cell>
          <cell r="M2958" t="str">
            <v>LF</v>
          </cell>
          <cell r="N2958">
            <v>0</v>
          </cell>
          <cell r="O2958">
            <v>0</v>
          </cell>
        </row>
        <row r="2959">
          <cell r="A2959" t="str">
            <v>ALEX</v>
          </cell>
          <cell r="B2959" t="str">
            <v>A205</v>
          </cell>
          <cell r="C2959">
            <v>0</v>
          </cell>
          <cell r="D2959" t="str">
            <v>BALLON FITNESS A PICOTS 85CM</v>
          </cell>
          <cell r="E2959" t="str">
            <v>MASSAGE GYM BALL 85CM</v>
          </cell>
          <cell r="F2959" t="str">
            <v>eco pvc,1500g</v>
          </cell>
          <cell r="H2959" t="str">
            <v>PIECE</v>
          </cell>
          <cell r="I2959">
            <v>7.21</v>
          </cell>
          <cell r="J2959">
            <v>0</v>
          </cell>
          <cell r="K2959">
            <v>0</v>
          </cell>
          <cell r="L2959">
            <v>0</v>
          </cell>
          <cell r="M2959" t="str">
            <v>LF</v>
          </cell>
          <cell r="N2959">
            <v>0</v>
          </cell>
          <cell r="O2959">
            <v>0</v>
          </cell>
        </row>
        <row r="2960">
          <cell r="A2960" t="str">
            <v>ALEX</v>
          </cell>
          <cell r="B2960" t="str">
            <v>A208</v>
          </cell>
          <cell r="C2960">
            <v>0</v>
          </cell>
          <cell r="D2960" t="str">
            <v>Ballon Paille 20cm</v>
          </cell>
          <cell r="E2960" t="str">
            <v>Aerobic Ball 20cm</v>
          </cell>
          <cell r="F2960" t="str">
            <v>Blue, pink, purple</v>
          </cell>
          <cell r="H2960" t="str">
            <v>PIECE</v>
          </cell>
          <cell r="I2960">
            <v>1.36</v>
          </cell>
          <cell r="J2960">
            <v>0</v>
          </cell>
          <cell r="K2960">
            <v>0</v>
          </cell>
          <cell r="L2960">
            <v>0</v>
          </cell>
          <cell r="M2960" t="str">
            <v>LF</v>
          </cell>
          <cell r="N2960">
            <v>0</v>
          </cell>
          <cell r="O2960">
            <v>0</v>
          </cell>
        </row>
        <row r="2961">
          <cell r="A2961" t="str">
            <v>ALEX</v>
          </cell>
          <cell r="B2961" t="str">
            <v>A208</v>
          </cell>
          <cell r="C2961" t="str">
            <v/>
          </cell>
          <cell r="D2961" t="str">
            <v>Ballon Paille 25cm</v>
          </cell>
          <cell r="E2961" t="str">
            <v>Aerobic Ball 25cm</v>
          </cell>
          <cell r="F2961" t="str">
            <v>Blue, pink, purple</v>
          </cell>
          <cell r="H2961" t="str">
            <v>PIECE</v>
          </cell>
          <cell r="I2961">
            <v>1.44</v>
          </cell>
          <cell r="J2961">
            <v>0</v>
          </cell>
          <cell r="K2961">
            <v>0</v>
          </cell>
          <cell r="L2961">
            <v>0</v>
          </cell>
          <cell r="M2961" t="str">
            <v>LF</v>
          </cell>
          <cell r="N2961">
            <v>0</v>
          </cell>
          <cell r="O2961">
            <v>0</v>
          </cell>
        </row>
        <row r="2962">
          <cell r="A2962" t="str">
            <v>ALEX</v>
          </cell>
          <cell r="C2962">
            <v>0</v>
          </cell>
          <cell r="D2962" t="str">
            <v>BALLON PAILLE 30CM</v>
          </cell>
          <cell r="E2962" t="str">
            <v>Aerobic Ball 30cm</v>
          </cell>
          <cell r="F2962" t="str">
            <v>dia.30cm,SoftGymBall</v>
          </cell>
          <cell r="I2962">
            <v>1.63</v>
          </cell>
          <cell r="J2962">
            <v>0</v>
          </cell>
          <cell r="K2962">
            <v>0</v>
          </cell>
          <cell r="L2962">
            <v>0</v>
          </cell>
          <cell r="M2962" t="str">
            <v>LF</v>
          </cell>
          <cell r="N2962">
            <v>0</v>
          </cell>
          <cell r="O2962">
            <v>0</v>
          </cell>
        </row>
        <row r="2963">
          <cell r="A2963" t="str">
            <v>ALEX</v>
          </cell>
          <cell r="B2963" t="str">
            <v>A317</v>
          </cell>
          <cell r="C2963">
            <v>0</v>
          </cell>
          <cell r="D2963" t="str">
            <v>BANDE LATEX Light</v>
          </cell>
          <cell r="E2963" t="str">
            <v>LATEX BAND Light</v>
          </cell>
          <cell r="F2963" t="str">
            <v>size:1500*150*0.35mm</v>
          </cell>
          <cell r="H2963" t="str">
            <v>PIECE</v>
          </cell>
          <cell r="I2963">
            <v>1.63</v>
          </cell>
          <cell r="J2963">
            <v>0</v>
          </cell>
          <cell r="K2963">
            <v>0</v>
          </cell>
          <cell r="L2963">
            <v>0</v>
          </cell>
          <cell r="M2963" t="str">
            <v>LF</v>
          </cell>
          <cell r="N2963">
            <v>0</v>
          </cell>
          <cell r="O2963">
            <v>0</v>
          </cell>
        </row>
        <row r="2964">
          <cell r="A2964" t="str">
            <v>ALEX</v>
          </cell>
          <cell r="B2964" t="str">
            <v>A317</v>
          </cell>
          <cell r="C2964">
            <v>0</v>
          </cell>
          <cell r="D2964" t="str">
            <v>BANDE LATEX Medium</v>
          </cell>
          <cell r="E2964" t="str">
            <v>LATEX BAND Medium</v>
          </cell>
          <cell r="F2964" t="str">
            <v>size:1500*150*0.55mm</v>
          </cell>
          <cell r="H2964" t="str">
            <v>PIECE</v>
          </cell>
          <cell r="I2964">
            <v>2.02</v>
          </cell>
          <cell r="J2964">
            <v>0</v>
          </cell>
          <cell r="K2964">
            <v>0</v>
          </cell>
          <cell r="L2964">
            <v>0</v>
          </cell>
          <cell r="M2964" t="str">
            <v>LF</v>
          </cell>
          <cell r="N2964">
            <v>0</v>
          </cell>
          <cell r="O2964">
            <v>0</v>
          </cell>
        </row>
        <row r="2965">
          <cell r="A2965" t="str">
            <v>ALEX</v>
          </cell>
          <cell r="B2965" t="str">
            <v>A317</v>
          </cell>
          <cell r="C2965">
            <v>0</v>
          </cell>
          <cell r="D2965" t="str">
            <v>BANDE LATEX Strong</v>
          </cell>
          <cell r="E2965" t="str">
            <v>LATEX BAND Strong</v>
          </cell>
          <cell r="F2965" t="str">
            <v>size:1500*150*0.65mm</v>
          </cell>
          <cell r="H2965" t="str">
            <v>PIECE</v>
          </cell>
          <cell r="I2965">
            <v>2.33</v>
          </cell>
          <cell r="J2965">
            <v>0</v>
          </cell>
          <cell r="K2965">
            <v>0</v>
          </cell>
          <cell r="L2965">
            <v>0</v>
          </cell>
          <cell r="M2965" t="str">
            <v>LF</v>
          </cell>
          <cell r="N2965">
            <v>0</v>
          </cell>
          <cell r="O2965">
            <v>0</v>
          </cell>
        </row>
        <row r="2966">
          <cell r="A2966" t="str">
            <v>ALEX</v>
          </cell>
          <cell r="B2966" t="str">
            <v>B-OB-47C</v>
          </cell>
          <cell r="C2966">
            <v>1452</v>
          </cell>
          <cell r="D2966" t="str">
            <v>BARRE CURL EZ 120CM</v>
          </cell>
          <cell r="E2966" t="str">
            <v>BARRE CURL EZ 120CM</v>
          </cell>
          <cell r="F2966" t="str">
            <v>steel sleeve and brass bushing，28mm</v>
          </cell>
          <cell r="H2966" t="str">
            <v>PIECE</v>
          </cell>
          <cell r="I2966">
            <v>29.5</v>
          </cell>
          <cell r="J2966">
            <v>0</v>
          </cell>
          <cell r="K2966">
            <v>0</v>
          </cell>
          <cell r="L2966">
            <v>0</v>
          </cell>
          <cell r="M2966" t="str">
            <v>LF</v>
          </cell>
          <cell r="N2966">
            <v>1.2E-2</v>
          </cell>
          <cell r="O2966">
            <v>10.5</v>
          </cell>
        </row>
        <row r="2967">
          <cell r="A2967" t="str">
            <v>ALEX</v>
          </cell>
          <cell r="C2967" t="str">
            <v/>
          </cell>
          <cell r="D2967" t="str">
            <v>BARRE CURL EZ 120CM 2</v>
          </cell>
          <cell r="E2967" t="str">
            <v>Chromed Olympic EZ Curl Bar 2</v>
          </cell>
          <cell r="F2967" t="str">
            <v>dia.: 30mm,47" in length; (collars are not included)</v>
          </cell>
          <cell r="I2967">
            <v>31.43</v>
          </cell>
          <cell r="J2967">
            <v>0</v>
          </cell>
          <cell r="K2967">
            <v>0</v>
          </cell>
          <cell r="L2967">
            <v>0</v>
          </cell>
          <cell r="M2967" t="str">
            <v>LF</v>
          </cell>
          <cell r="N2967">
            <v>0</v>
          </cell>
          <cell r="O2967">
            <v>0</v>
          </cell>
        </row>
        <row r="2968">
          <cell r="A2968" t="str">
            <v>ALEX</v>
          </cell>
          <cell r="B2968" t="str">
            <v>A085</v>
          </cell>
          <cell r="C2968">
            <v>0</v>
          </cell>
          <cell r="D2968" t="str">
            <v>BARRE LESTÉE 1,5Kgs</v>
          </cell>
          <cell r="E2968" t="str">
            <v>AEROBIC WEIGHT BAR 1,5Kgs</v>
          </cell>
          <cell r="F2968">
            <v>0</v>
          </cell>
          <cell r="H2968" t="str">
            <v>PIECE</v>
          </cell>
          <cell r="I2968">
            <v>7.19</v>
          </cell>
          <cell r="J2968">
            <v>0</v>
          </cell>
          <cell r="K2968">
            <v>0</v>
          </cell>
          <cell r="L2968">
            <v>0</v>
          </cell>
          <cell r="M2968" t="str">
            <v>LF</v>
          </cell>
          <cell r="N2968">
            <v>0</v>
          </cell>
          <cell r="O2968">
            <v>0</v>
          </cell>
        </row>
        <row r="2969">
          <cell r="A2969" t="str">
            <v>ALEX</v>
          </cell>
          <cell r="B2969" t="str">
            <v>A085</v>
          </cell>
          <cell r="C2969">
            <v>0</v>
          </cell>
          <cell r="D2969" t="str">
            <v>BARRE LESTÉE 1Kg</v>
          </cell>
          <cell r="E2969" t="str">
            <v>AEROBIC WEIGHT BAR 1Kg</v>
          </cell>
          <cell r="F2969">
            <v>0</v>
          </cell>
          <cell r="H2969" t="str">
            <v>PIECE</v>
          </cell>
          <cell r="I2969">
            <v>8.44</v>
          </cell>
          <cell r="J2969">
            <v>0</v>
          </cell>
          <cell r="K2969">
            <v>0</v>
          </cell>
          <cell r="L2969">
            <v>0</v>
          </cell>
          <cell r="M2969" t="str">
            <v>LF</v>
          </cell>
          <cell r="N2969">
            <v>0</v>
          </cell>
          <cell r="O2969">
            <v>0</v>
          </cell>
        </row>
        <row r="2970">
          <cell r="A2970" t="str">
            <v>ALEX</v>
          </cell>
          <cell r="B2970" t="str">
            <v>A085</v>
          </cell>
          <cell r="C2970">
            <v>0</v>
          </cell>
          <cell r="D2970" t="str">
            <v>BARRE LESTÉE 2Kgs</v>
          </cell>
          <cell r="E2970" t="str">
            <v>AEROBIC WEIGHT BAR 2Kgs</v>
          </cell>
          <cell r="F2970">
            <v>0</v>
          </cell>
          <cell r="H2970" t="str">
            <v>PIECE</v>
          </cell>
          <cell r="I2970">
            <v>9.5</v>
          </cell>
          <cell r="J2970">
            <v>0</v>
          </cell>
          <cell r="K2970">
            <v>0</v>
          </cell>
          <cell r="L2970">
            <v>0</v>
          </cell>
          <cell r="M2970" t="str">
            <v>LF</v>
          </cell>
          <cell r="N2970">
            <v>0</v>
          </cell>
          <cell r="O2970">
            <v>0</v>
          </cell>
        </row>
        <row r="2971">
          <cell r="A2971" t="str">
            <v>ALEX</v>
          </cell>
          <cell r="B2971" t="str">
            <v>A085</v>
          </cell>
          <cell r="C2971">
            <v>0</v>
          </cell>
          <cell r="D2971" t="str">
            <v>BARRE LESTÉE 3Kgs</v>
          </cell>
          <cell r="E2971" t="str">
            <v>AEROBIC WEIGHT BAR 3Kgs</v>
          </cell>
          <cell r="F2971">
            <v>0</v>
          </cell>
          <cell r="H2971" t="str">
            <v>PIECE</v>
          </cell>
          <cell r="I2971">
            <v>10.69</v>
          </cell>
          <cell r="J2971">
            <v>0</v>
          </cell>
          <cell r="K2971">
            <v>0</v>
          </cell>
          <cell r="L2971">
            <v>0</v>
          </cell>
          <cell r="M2971" t="str">
            <v>LF</v>
          </cell>
          <cell r="N2971">
            <v>0</v>
          </cell>
          <cell r="O2971">
            <v>0</v>
          </cell>
        </row>
        <row r="2972">
          <cell r="A2972" t="str">
            <v>ALEX</v>
          </cell>
          <cell r="B2972" t="str">
            <v>A085</v>
          </cell>
          <cell r="C2972">
            <v>0</v>
          </cell>
          <cell r="D2972" t="str">
            <v>BARRE LESTÉE 4Kgs</v>
          </cell>
          <cell r="E2972" t="str">
            <v>AEROBIC WEIGHT BAR 4Kgs</v>
          </cell>
          <cell r="F2972">
            <v>0</v>
          </cell>
          <cell r="H2972" t="str">
            <v>PIECE</v>
          </cell>
          <cell r="I2972">
            <v>12.56</v>
          </cell>
          <cell r="J2972">
            <v>0</v>
          </cell>
          <cell r="K2972">
            <v>0</v>
          </cell>
          <cell r="L2972">
            <v>0</v>
          </cell>
          <cell r="M2972" t="str">
            <v>LF</v>
          </cell>
          <cell r="N2972">
            <v>0</v>
          </cell>
          <cell r="O2972">
            <v>0</v>
          </cell>
        </row>
        <row r="2973">
          <cell r="A2973" t="str">
            <v>ALEX</v>
          </cell>
          <cell r="B2973" t="str">
            <v>A085</v>
          </cell>
          <cell r="C2973">
            <v>0</v>
          </cell>
          <cell r="D2973" t="str">
            <v>BARRE LESTÉE 5Kgs</v>
          </cell>
          <cell r="E2973" t="str">
            <v>AEROBIC WEIGHT BAR 5Kgs</v>
          </cell>
          <cell r="F2973">
            <v>0</v>
          </cell>
          <cell r="H2973" t="str">
            <v>PIECE</v>
          </cell>
          <cell r="I2973">
            <v>14.82</v>
          </cell>
          <cell r="J2973">
            <v>0</v>
          </cell>
          <cell r="K2973">
            <v>0</v>
          </cell>
          <cell r="L2973">
            <v>0</v>
          </cell>
          <cell r="M2973" t="str">
            <v>LF</v>
          </cell>
          <cell r="N2973">
            <v>0</v>
          </cell>
          <cell r="O2973">
            <v>0</v>
          </cell>
        </row>
        <row r="2974">
          <cell r="A2974" t="str">
            <v>ALEX</v>
          </cell>
          <cell r="B2974" t="str">
            <v>B-OB-60</v>
          </cell>
          <cell r="C2974">
            <v>2986</v>
          </cell>
          <cell r="D2974" t="str">
            <v>BARRE OLYMPIQUE DROITE 1,50M</v>
          </cell>
          <cell r="E2974" t="str">
            <v>STRAIGHT OLYMPIC BAR 1,50M</v>
          </cell>
          <cell r="F2974" t="str">
            <v>steel sleeve and brass bushing，28mm</v>
          </cell>
          <cell r="H2974" t="str">
            <v>PIECE</v>
          </cell>
          <cell r="I2974">
            <v>34.880000000000003</v>
          </cell>
          <cell r="J2974">
            <v>0</v>
          </cell>
          <cell r="K2974">
            <v>0</v>
          </cell>
          <cell r="L2974">
            <v>0</v>
          </cell>
          <cell r="M2974" t="str">
            <v>LF</v>
          </cell>
          <cell r="N2974">
            <v>0.03</v>
          </cell>
          <cell r="O2974">
            <v>12.8</v>
          </cell>
        </row>
        <row r="2975">
          <cell r="A2975" t="str">
            <v>ALEX</v>
          </cell>
          <cell r="B2975" t="str">
            <v>B-OB-72</v>
          </cell>
          <cell r="C2975">
            <v>1453</v>
          </cell>
          <cell r="D2975" t="str">
            <v>BARRE OLYMPIQUE DROITE 2,20M</v>
          </cell>
          <cell r="E2975" t="str">
            <v>STRAIGHT OLYMPIC BAR 2,20M</v>
          </cell>
          <cell r="F2975" t="str">
            <v>steel sleeve and brass bushing，28mm</v>
          </cell>
          <cell r="H2975" t="str">
            <v>PIECE</v>
          </cell>
          <cell r="I2975">
            <v>41.07</v>
          </cell>
          <cell r="J2975">
            <v>0</v>
          </cell>
          <cell r="K2975">
            <v>0</v>
          </cell>
          <cell r="L2975">
            <v>0</v>
          </cell>
          <cell r="M2975" t="str">
            <v>LF</v>
          </cell>
          <cell r="N2975">
            <v>2.5000000000000001E-2</v>
          </cell>
          <cell r="O2975">
            <v>21</v>
          </cell>
        </row>
        <row r="2976">
          <cell r="A2976" t="str">
            <v>ALEX</v>
          </cell>
          <cell r="B2976" t="str">
            <v>A174-705A</v>
          </cell>
          <cell r="C2976">
            <v>1460</v>
          </cell>
          <cell r="D2976" t="str">
            <v>Base A Picots</v>
          </cell>
          <cell r="E2976" t="str">
            <v>Massage Pillow</v>
          </cell>
          <cell r="F2976" t="str">
            <v>dia.13"x(t)1"BalanceCushion</v>
          </cell>
          <cell r="H2976" t="str">
            <v>PIECE</v>
          </cell>
          <cell r="I2976">
            <v>5.5</v>
          </cell>
          <cell r="J2976">
            <v>0</v>
          </cell>
          <cell r="K2976">
            <v>0</v>
          </cell>
          <cell r="L2976">
            <v>0</v>
          </cell>
          <cell r="M2976" t="str">
            <v>LF</v>
          </cell>
          <cell r="N2976">
            <v>9.5303999999999996E-3</v>
          </cell>
          <cell r="O2976">
            <v>1.2</v>
          </cell>
        </row>
        <row r="2977">
          <cell r="A2977" t="str">
            <v>ALEX</v>
          </cell>
          <cell r="B2977" t="str">
            <v>A176</v>
          </cell>
          <cell r="C2977">
            <v>1462</v>
          </cell>
          <cell r="D2977" t="str">
            <v>Bloc Proprioception</v>
          </cell>
          <cell r="E2977" t="str">
            <v>Balance Pad</v>
          </cell>
          <cell r="F2977" t="str">
            <v>48*38*6cm</v>
          </cell>
          <cell r="H2977" t="str">
            <v>PIECE</v>
          </cell>
          <cell r="I2977">
            <v>5.5</v>
          </cell>
          <cell r="J2977">
            <v>0</v>
          </cell>
          <cell r="K2977">
            <v>0</v>
          </cell>
          <cell r="L2977">
            <v>0</v>
          </cell>
          <cell r="M2977" t="str">
            <v>LF</v>
          </cell>
          <cell r="N2977">
            <v>8.2559999999999995E-3</v>
          </cell>
          <cell r="O2977">
            <v>0.6</v>
          </cell>
        </row>
        <row r="2978">
          <cell r="A2978" t="str">
            <v>ALEX</v>
          </cell>
          <cell r="B2978" t="str">
            <v>A333</v>
          </cell>
          <cell r="C2978">
            <v>1479</v>
          </cell>
          <cell r="D2978" t="str">
            <v>Brique Yoga</v>
          </cell>
          <cell r="E2978" t="str">
            <v>Yoga Brick</v>
          </cell>
          <cell r="F2978" t="str">
            <v>3*6*9</v>
          </cell>
          <cell r="H2978" t="str">
            <v>PIECE</v>
          </cell>
          <cell r="I2978">
            <v>1.1299999999999999</v>
          </cell>
          <cell r="J2978">
            <v>0</v>
          </cell>
          <cell r="K2978">
            <v>0</v>
          </cell>
          <cell r="L2978">
            <v>0</v>
          </cell>
          <cell r="M2978" t="str">
            <v>LF</v>
          </cell>
          <cell r="N2978">
            <v>2.9327999999999997E-3</v>
          </cell>
          <cell r="O2978">
            <v>0.12</v>
          </cell>
        </row>
        <row r="2979">
          <cell r="A2979" t="str">
            <v>ALEX</v>
          </cell>
          <cell r="B2979" t="str">
            <v>A300</v>
          </cell>
          <cell r="C2979" t="str">
            <v/>
          </cell>
          <cell r="D2979" t="str">
            <v>Corde À Sauter</v>
          </cell>
          <cell r="E2979" t="str">
            <v>Speed rope</v>
          </cell>
          <cell r="F2979">
            <v>0</v>
          </cell>
          <cell r="H2979" t="str">
            <v>PIECE</v>
          </cell>
          <cell r="I2979">
            <v>1.1299999999999999</v>
          </cell>
          <cell r="J2979">
            <v>0</v>
          </cell>
          <cell r="K2979">
            <v>0</v>
          </cell>
          <cell r="L2979">
            <v>0</v>
          </cell>
          <cell r="M2979" t="str">
            <v>LF</v>
          </cell>
          <cell r="N2979">
            <v>0</v>
          </cell>
          <cell r="O2979">
            <v>0</v>
          </cell>
        </row>
        <row r="2980">
          <cell r="A2980" t="str">
            <v>ALEX</v>
          </cell>
          <cell r="C2980">
            <v>0</v>
          </cell>
          <cell r="D2980" t="str">
            <v>Coussin repose-tête</v>
          </cell>
          <cell r="E2980" t="str">
            <v>Head Pad support</v>
          </cell>
          <cell r="F2980" t="str">
            <v>25x30x6cm</v>
          </cell>
          <cell r="H2980" t="str">
            <v>PIECE</v>
          </cell>
          <cell r="I2980">
            <v>2.79</v>
          </cell>
          <cell r="J2980">
            <v>0</v>
          </cell>
          <cell r="K2980">
            <v>0</v>
          </cell>
          <cell r="L2980">
            <v>0</v>
          </cell>
          <cell r="M2980" t="str">
            <v>LF</v>
          </cell>
          <cell r="N2980">
            <v>0</v>
          </cell>
          <cell r="O2980">
            <v>0</v>
          </cell>
        </row>
        <row r="2981">
          <cell r="A2981" t="str">
            <v>ALEX</v>
          </cell>
          <cell r="B2981" t="str">
            <v>FT-MSG-BR3160</v>
          </cell>
          <cell r="C2981">
            <v>0</v>
          </cell>
          <cell r="D2981" t="str">
            <v>Cylindre Hérisson</v>
          </cell>
          <cell r="E2981" t="str">
            <v>GRIP CYLINDER</v>
          </cell>
          <cell r="F2981" t="str">
            <v>Plus250$si&lt;5000USD</v>
          </cell>
          <cell r="H2981" t="str">
            <v>PIECE</v>
          </cell>
          <cell r="I2981">
            <v>1.32</v>
          </cell>
          <cell r="J2981">
            <v>0</v>
          </cell>
          <cell r="K2981">
            <v>0</v>
          </cell>
          <cell r="L2981">
            <v>0</v>
          </cell>
          <cell r="M2981" t="str">
            <v>LF</v>
          </cell>
          <cell r="N2981">
            <v>0</v>
          </cell>
          <cell r="O2981">
            <v>0</v>
          </cell>
        </row>
        <row r="2982">
          <cell r="A2982" t="str">
            <v>ALEX</v>
          </cell>
          <cell r="B2982" t="str">
            <v>A056P-BUPT</v>
          </cell>
          <cell r="C2982">
            <v>3485</v>
          </cell>
          <cell r="D2982" t="str">
            <v>Disques Bumper Crossfit 10Kg</v>
          </cell>
          <cell r="E2982" t="str">
            <v>BUMPER PLATE 10KGS</v>
          </cell>
          <cell r="F2982" t="str">
            <v>10Kgs</v>
          </cell>
          <cell r="H2982" t="str">
            <v>PIECE</v>
          </cell>
          <cell r="I2982">
            <v>39.29</v>
          </cell>
          <cell r="J2982">
            <v>0</v>
          </cell>
          <cell r="K2982">
            <v>0</v>
          </cell>
          <cell r="L2982">
            <v>0</v>
          </cell>
          <cell r="M2982" t="str">
            <v>LF</v>
          </cell>
          <cell r="N2982">
            <v>9.1000000000000004E-3</v>
          </cell>
          <cell r="O2982">
            <v>10.5</v>
          </cell>
        </row>
        <row r="2983">
          <cell r="A2983" t="str">
            <v>ALEX</v>
          </cell>
          <cell r="B2983" t="str">
            <v>A056P-BUPT</v>
          </cell>
          <cell r="C2983">
            <v>3486</v>
          </cell>
          <cell r="D2983" t="str">
            <v>Disques Bumper Crossfit 15Kg</v>
          </cell>
          <cell r="E2983" t="str">
            <v>BUMPER PLATE 15KGS</v>
          </cell>
          <cell r="F2983" t="str">
            <v>15Kgs</v>
          </cell>
          <cell r="H2983" t="str">
            <v>PIECE</v>
          </cell>
          <cell r="I2983">
            <v>58.57</v>
          </cell>
          <cell r="J2983">
            <v>0</v>
          </cell>
          <cell r="K2983">
            <v>0</v>
          </cell>
          <cell r="L2983">
            <v>0</v>
          </cell>
          <cell r="M2983" t="str">
            <v>LF</v>
          </cell>
          <cell r="N2983">
            <v>2.18484E-2</v>
          </cell>
          <cell r="O2983">
            <v>16</v>
          </cell>
        </row>
        <row r="2984">
          <cell r="A2984" t="str">
            <v>ALEX</v>
          </cell>
          <cell r="B2984" t="str">
            <v>A056P-BUPT</v>
          </cell>
          <cell r="C2984">
            <v>3487</v>
          </cell>
          <cell r="D2984" t="str">
            <v>Disques Bumper Crossfit 20Kg</v>
          </cell>
          <cell r="E2984" t="str">
            <v>BUMPER PLATE 20KGS</v>
          </cell>
          <cell r="F2984" t="str">
            <v>20Kgs</v>
          </cell>
          <cell r="H2984" t="str">
            <v>PIECE</v>
          </cell>
          <cell r="I2984">
            <v>77.38</v>
          </cell>
          <cell r="J2984">
            <v>0</v>
          </cell>
          <cell r="K2984">
            <v>0</v>
          </cell>
          <cell r="L2984">
            <v>0</v>
          </cell>
          <cell r="M2984" t="str">
            <v>LF</v>
          </cell>
          <cell r="N2984">
            <v>2.205648E-2</v>
          </cell>
          <cell r="O2984">
            <v>21</v>
          </cell>
        </row>
        <row r="2985">
          <cell r="A2985" t="str">
            <v>ALEX</v>
          </cell>
          <cell r="B2985" t="str">
            <v>A056P-BUPT</v>
          </cell>
          <cell r="C2985">
            <v>3488</v>
          </cell>
          <cell r="D2985" t="str">
            <v>Disques Bumper Crossfit 25Kg</v>
          </cell>
          <cell r="E2985" t="str">
            <v>BUMPER PLATE 25KGS</v>
          </cell>
          <cell r="F2985" t="str">
            <v>25Kgs</v>
          </cell>
          <cell r="H2985" t="str">
            <v>PIECE</v>
          </cell>
          <cell r="I2985">
            <v>95.24</v>
          </cell>
          <cell r="J2985">
            <v>0</v>
          </cell>
          <cell r="K2985">
            <v>0</v>
          </cell>
          <cell r="L2985">
            <v>0</v>
          </cell>
          <cell r="M2985" t="str">
            <v>LF</v>
          </cell>
          <cell r="N2985">
            <v>2.4969600000000002E-2</v>
          </cell>
          <cell r="O2985">
            <v>26.25</v>
          </cell>
        </row>
        <row r="2986">
          <cell r="A2986" t="str">
            <v>ALEX</v>
          </cell>
          <cell r="B2986" t="str">
            <v>A056P-BUPT</v>
          </cell>
          <cell r="C2986">
            <v>3489</v>
          </cell>
          <cell r="D2986" t="str">
            <v>Disques Bumper Crossfit 5Kg</v>
          </cell>
          <cell r="E2986" t="str">
            <v>BUMPER PLATE 5KGS</v>
          </cell>
          <cell r="F2986" t="str">
            <v>5Kgs</v>
          </cell>
          <cell r="H2986" t="str">
            <v>PIECE</v>
          </cell>
          <cell r="I2986">
            <v>24.4</v>
          </cell>
          <cell r="J2986">
            <v>0</v>
          </cell>
          <cell r="K2986">
            <v>0</v>
          </cell>
          <cell r="L2986">
            <v>0</v>
          </cell>
          <cell r="M2986" t="str">
            <v>LF</v>
          </cell>
          <cell r="N2986">
            <v>7.6899846153846161E-3</v>
          </cell>
          <cell r="O2986">
            <v>5.2307692307692317</v>
          </cell>
        </row>
        <row r="2987">
          <cell r="A2987" t="str">
            <v>ALEX</v>
          </cell>
          <cell r="B2987" t="str">
            <v>A171</v>
          </cell>
          <cell r="C2987">
            <v>1515</v>
          </cell>
          <cell r="D2987" t="str">
            <v xml:space="preserve">Dome Trainer </v>
          </cell>
          <cell r="E2987" t="str">
            <v>Balance Ball</v>
          </cell>
          <cell r="F2987" t="str">
            <v>_x000D_dia59cmx(H)26cm_x000D_(OptionalTPRtube)</v>
          </cell>
          <cell r="H2987" t="str">
            <v>PIECE</v>
          </cell>
          <cell r="I2987">
            <v>33.119999999999997</v>
          </cell>
          <cell r="J2987">
            <v>0</v>
          </cell>
          <cell r="K2987">
            <v>0</v>
          </cell>
          <cell r="L2987">
            <v>0</v>
          </cell>
          <cell r="M2987" t="str">
            <v>LF</v>
          </cell>
          <cell r="N2987">
            <v>6.4736000000000002E-2</v>
          </cell>
          <cell r="O2987">
            <v>6</v>
          </cell>
        </row>
        <row r="2988">
          <cell r="A2988" t="str">
            <v>ALEX</v>
          </cell>
          <cell r="C2988" t="str">
            <v/>
          </cell>
          <cell r="D2988" t="str">
            <v>Dome trainer 2</v>
          </cell>
          <cell r="E2988" t="str">
            <v>Balance Step</v>
          </cell>
          <cell r="F2988" t="str">
            <v>without handles</v>
          </cell>
          <cell r="I2988">
            <v>31.92</v>
          </cell>
          <cell r="J2988">
            <v>0</v>
          </cell>
          <cell r="K2988">
            <v>0</v>
          </cell>
          <cell r="L2988">
            <v>0</v>
          </cell>
          <cell r="M2988" t="str">
            <v>LF</v>
          </cell>
          <cell r="N2988">
            <v>0</v>
          </cell>
          <cell r="O2988">
            <v>0</v>
          </cell>
        </row>
        <row r="2989">
          <cell r="A2989" t="str">
            <v>ALEX</v>
          </cell>
          <cell r="B2989" t="str">
            <v>A359</v>
          </cell>
          <cell r="C2989">
            <v>1543</v>
          </cell>
          <cell r="D2989" t="str">
            <v>Echelle De Vitesse 4M</v>
          </cell>
          <cell r="E2989" t="str">
            <v>ADJUSTABLE AGILITY LADDER 4M</v>
          </cell>
          <cell r="F2989" t="str">
            <v>4m</v>
          </cell>
          <cell r="H2989" t="str">
            <v>PIECE</v>
          </cell>
          <cell r="I2989">
            <v>16.87</v>
          </cell>
          <cell r="J2989">
            <v>0</v>
          </cell>
          <cell r="K2989">
            <v>0</v>
          </cell>
          <cell r="L2989">
            <v>0</v>
          </cell>
          <cell r="M2989" t="str">
            <v>LF</v>
          </cell>
          <cell r="N2989">
            <v>7.4843999999999996E-3</v>
          </cell>
          <cell r="O2989">
            <v>2.15</v>
          </cell>
        </row>
        <row r="2990">
          <cell r="A2990" t="str">
            <v>ALEX</v>
          </cell>
          <cell r="B2990" t="str">
            <v>A204</v>
          </cell>
          <cell r="C2990">
            <v>0</v>
          </cell>
          <cell r="D2990" t="str">
            <v>EGG BALL 40CM</v>
          </cell>
          <cell r="E2990" t="str">
            <v>ANTI-BURST PEANUT GYMBALL 40CM</v>
          </cell>
          <cell r="F2990" t="str">
            <v>PeanutTypeGymBall_x000D_(Anit-burst)1200g</v>
          </cell>
          <cell r="H2990" t="str">
            <v>PIECE</v>
          </cell>
          <cell r="I2990">
            <v>6.82</v>
          </cell>
          <cell r="J2990">
            <v>0</v>
          </cell>
          <cell r="K2990">
            <v>0</v>
          </cell>
          <cell r="L2990">
            <v>0</v>
          </cell>
          <cell r="M2990" t="str">
            <v>LF</v>
          </cell>
          <cell r="N2990">
            <v>0</v>
          </cell>
          <cell r="O2990">
            <v>0</v>
          </cell>
        </row>
        <row r="2991">
          <cell r="A2991" t="str">
            <v>ALEX</v>
          </cell>
          <cell r="B2991" t="str">
            <v>A204</v>
          </cell>
          <cell r="C2991">
            <v>0</v>
          </cell>
          <cell r="D2991" t="str">
            <v>EGG BALL 53CM</v>
          </cell>
          <cell r="E2991" t="str">
            <v>ANTI-BURST PEANUT GYMBALL 50CM</v>
          </cell>
          <cell r="F2991" t="str">
            <v>PeanutTypeGymBall_x000D_(Anit-burst)1350g</v>
          </cell>
          <cell r="H2991" t="str">
            <v>PIECE</v>
          </cell>
          <cell r="I2991">
            <v>7.63</v>
          </cell>
          <cell r="J2991">
            <v>0</v>
          </cell>
          <cell r="K2991">
            <v>0</v>
          </cell>
          <cell r="L2991">
            <v>0</v>
          </cell>
          <cell r="M2991" t="str">
            <v>LF</v>
          </cell>
          <cell r="N2991">
            <v>0</v>
          </cell>
          <cell r="O2991">
            <v>0</v>
          </cell>
        </row>
        <row r="2992">
          <cell r="A2992" t="str">
            <v>ALEX</v>
          </cell>
          <cell r="B2992" t="str">
            <v>FT-EXP-SE1</v>
          </cell>
          <cell r="C2992">
            <v>2351</v>
          </cell>
          <cell r="D2992" t="str">
            <v>FITNESS TUBE Light</v>
          </cell>
          <cell r="E2992" t="str">
            <v>FITNESS TUBE Light</v>
          </cell>
          <cell r="F2992" t="str">
            <v>6*9*1200mm</v>
          </cell>
          <cell r="H2992" t="str">
            <v>PIECE</v>
          </cell>
          <cell r="I2992">
            <v>2.57</v>
          </cell>
          <cell r="J2992">
            <v>0</v>
          </cell>
          <cell r="K2992">
            <v>0</v>
          </cell>
          <cell r="L2992">
            <v>0</v>
          </cell>
          <cell r="M2992" t="str">
            <v>LF</v>
          </cell>
          <cell r="N2992">
            <v>2.7050400000000001E-3</v>
          </cell>
          <cell r="O2992">
            <v>0.14000000000000001</v>
          </cell>
        </row>
        <row r="2993">
          <cell r="A2993" t="str">
            <v>ALEX</v>
          </cell>
          <cell r="B2993" t="str">
            <v>FT-EXP-SE1</v>
          </cell>
          <cell r="C2993">
            <v>2353</v>
          </cell>
          <cell r="D2993" t="str">
            <v>FITNESS TUBE Medium</v>
          </cell>
          <cell r="E2993" t="str">
            <v>FITNESS TUBE Medium</v>
          </cell>
          <cell r="F2993" t="str">
            <v>6*10*1200mm</v>
          </cell>
          <cell r="H2993" t="str">
            <v>PIECE</v>
          </cell>
          <cell r="I2993">
            <v>2.75</v>
          </cell>
          <cell r="J2993">
            <v>0</v>
          </cell>
          <cell r="K2993">
            <v>0</v>
          </cell>
          <cell r="L2993">
            <v>0</v>
          </cell>
          <cell r="M2993" t="str">
            <v>LF</v>
          </cell>
          <cell r="N2993">
            <v>2.7050400000000001E-3</v>
          </cell>
          <cell r="O2993">
            <v>0.15</v>
          </cell>
        </row>
        <row r="2994">
          <cell r="A2994" t="str">
            <v>ALEX</v>
          </cell>
          <cell r="B2994" t="str">
            <v>FT-EXP-SE1</v>
          </cell>
          <cell r="C2994">
            <v>1556</v>
          </cell>
          <cell r="D2994" t="str">
            <v>FITNESS TUBE Strong</v>
          </cell>
          <cell r="E2994" t="str">
            <v>FITNESS TUBE Strong</v>
          </cell>
          <cell r="F2994" t="str">
            <v>6*12*1200mm</v>
          </cell>
          <cell r="H2994" t="str">
            <v>PIECE</v>
          </cell>
          <cell r="I2994">
            <v>2.95</v>
          </cell>
          <cell r="J2994">
            <v>0</v>
          </cell>
          <cell r="K2994">
            <v>0</v>
          </cell>
          <cell r="L2994">
            <v>0</v>
          </cell>
          <cell r="M2994" t="str">
            <v>LF</v>
          </cell>
          <cell r="N2994">
            <v>2.7050400000000001E-3</v>
          </cell>
          <cell r="O2994">
            <v>0.17</v>
          </cell>
        </row>
        <row r="2995">
          <cell r="A2995" t="str">
            <v>ALEX</v>
          </cell>
          <cell r="B2995" t="str">
            <v>A181-FT-FR-36</v>
          </cell>
          <cell r="C2995">
            <v>1560</v>
          </cell>
          <cell r="D2995" t="str">
            <v>Foam Roller Bleu</v>
          </cell>
          <cell r="E2995" t="str">
            <v>Eva Roller</v>
          </cell>
          <cell r="F2995" t="str">
            <v>Logo inclus</v>
          </cell>
          <cell r="H2995" t="str">
            <v>PIECE</v>
          </cell>
          <cell r="I2995">
            <v>11.5</v>
          </cell>
          <cell r="J2995">
            <v>0</v>
          </cell>
          <cell r="K2995">
            <v>0</v>
          </cell>
          <cell r="L2995">
            <v>0</v>
          </cell>
          <cell r="M2995" t="str">
            <v>LF</v>
          </cell>
          <cell r="N2995">
            <v>2.4069279999999998E-2</v>
          </cell>
          <cell r="O2995">
            <v>0.81666666666666676</v>
          </cell>
        </row>
        <row r="2996">
          <cell r="A2996" t="str">
            <v>ALEX</v>
          </cell>
          <cell r="B2996" t="str">
            <v>A253</v>
          </cell>
          <cell r="C2996">
            <v>2331</v>
          </cell>
          <cell r="D2996" t="str">
            <v>Gilet Lestees 10Kgs</v>
          </cell>
          <cell r="E2996" t="str">
            <v>Weight Vest</v>
          </cell>
          <cell r="F2996">
            <v>0</v>
          </cell>
          <cell r="H2996" t="str">
            <v>PIECE</v>
          </cell>
          <cell r="I2996">
            <v>55.93</v>
          </cell>
          <cell r="J2996">
            <v>0</v>
          </cell>
          <cell r="K2996">
            <v>0</v>
          </cell>
          <cell r="L2996">
            <v>0</v>
          </cell>
          <cell r="M2996" t="str">
            <v>LF</v>
          </cell>
          <cell r="N2996">
            <v>9.4500000000000001E-3</v>
          </cell>
          <cell r="O2996">
            <v>10.5</v>
          </cell>
        </row>
        <row r="2997">
          <cell r="A2997" t="str">
            <v>ALEX</v>
          </cell>
          <cell r="B2997" t="str">
            <v>A253</v>
          </cell>
          <cell r="C2997">
            <v>0</v>
          </cell>
          <cell r="D2997" t="str">
            <v>GILET LESTEES 5Kgs</v>
          </cell>
          <cell r="E2997" t="str">
            <v>WEIGHTED VEST 5Kgs</v>
          </cell>
          <cell r="F2997">
            <v>0</v>
          </cell>
          <cell r="H2997" t="str">
            <v>PIECE</v>
          </cell>
          <cell r="J2997">
            <v>0</v>
          </cell>
          <cell r="K2997">
            <v>0</v>
          </cell>
          <cell r="L2997">
            <v>0</v>
          </cell>
          <cell r="M2997" t="str">
            <v>LF</v>
          </cell>
          <cell r="N2997">
            <v>0</v>
          </cell>
          <cell r="O2997">
            <v>0</v>
          </cell>
        </row>
        <row r="2998">
          <cell r="A2998" t="str">
            <v>ALEX</v>
          </cell>
          <cell r="B2998" t="str">
            <v>A449</v>
          </cell>
          <cell r="C2998">
            <v>1576</v>
          </cell>
          <cell r="D2998" t="str">
            <v>Haie  15Cm</v>
          </cell>
          <cell r="E2998" t="str">
            <v>JUMP HURDLE 15CM</v>
          </cell>
          <cell r="F2998" t="str">
            <v>15cm</v>
          </cell>
          <cell r="H2998" t="str">
            <v>PIECE</v>
          </cell>
          <cell r="I2998">
            <v>18.25</v>
          </cell>
          <cell r="J2998">
            <v>0</v>
          </cell>
          <cell r="K2998">
            <v>0</v>
          </cell>
          <cell r="L2998">
            <v>0</v>
          </cell>
          <cell r="M2998" t="str">
            <v>LF</v>
          </cell>
          <cell r="N2998">
            <v>0</v>
          </cell>
          <cell r="O2998">
            <v>0</v>
          </cell>
        </row>
        <row r="2999">
          <cell r="A2999" t="str">
            <v>ALEX</v>
          </cell>
          <cell r="B2999" t="str">
            <v>A008DB-ND</v>
          </cell>
          <cell r="C2999">
            <v>0</v>
          </cell>
          <cell r="D2999" t="str">
            <v>Haltère Néoprène 0,5Kgs</v>
          </cell>
          <cell r="E2999" t="str">
            <v>Neoprene Dipping Dumbell round</v>
          </cell>
          <cell r="F2999" t="str">
            <v xml:space="preserve">0.5kg </v>
          </cell>
          <cell r="H2999" t="str">
            <v>PAIRE</v>
          </cell>
          <cell r="I2999">
            <v>0.75</v>
          </cell>
          <cell r="J2999">
            <v>0</v>
          </cell>
          <cell r="K2999">
            <v>0</v>
          </cell>
          <cell r="L2999">
            <v>0</v>
          </cell>
          <cell r="M2999" t="str">
            <v>LF</v>
          </cell>
          <cell r="N2999">
            <v>0</v>
          </cell>
          <cell r="O2999">
            <v>0</v>
          </cell>
        </row>
        <row r="3000">
          <cell r="A3000" t="str">
            <v>ALEX</v>
          </cell>
          <cell r="B3000" t="str">
            <v>A008DB-ND</v>
          </cell>
          <cell r="C3000">
            <v>0</v>
          </cell>
          <cell r="D3000" t="str">
            <v>Haltère Néoprène 1Kg</v>
          </cell>
          <cell r="E3000" t="str">
            <v>Neoprene Dipping Dumbell round</v>
          </cell>
          <cell r="F3000" t="str">
            <v xml:space="preserve">1kg </v>
          </cell>
          <cell r="H3000" t="str">
            <v>PAIRE</v>
          </cell>
          <cell r="I3000">
            <v>1.29</v>
          </cell>
          <cell r="J3000">
            <v>0</v>
          </cell>
          <cell r="K3000">
            <v>0</v>
          </cell>
          <cell r="L3000">
            <v>0</v>
          </cell>
          <cell r="M3000" t="str">
            <v>LF</v>
          </cell>
          <cell r="N3000">
            <v>0</v>
          </cell>
          <cell r="O3000">
            <v>0</v>
          </cell>
        </row>
        <row r="3001">
          <cell r="A3001" t="str">
            <v>ALEX</v>
          </cell>
          <cell r="B3001" t="str">
            <v>A008DB-ND</v>
          </cell>
          <cell r="C3001">
            <v>0</v>
          </cell>
          <cell r="D3001" t="str">
            <v>Haltère Néoprène 2Kg</v>
          </cell>
          <cell r="E3001" t="str">
            <v>Neoprene Dipping Dumbell round</v>
          </cell>
          <cell r="F3001" t="str">
            <v xml:space="preserve">2kg  </v>
          </cell>
          <cell r="H3001" t="str">
            <v>PAIRE</v>
          </cell>
          <cell r="I3001">
            <v>2.57</v>
          </cell>
          <cell r="J3001">
            <v>0</v>
          </cell>
          <cell r="K3001">
            <v>0</v>
          </cell>
          <cell r="L3001">
            <v>0</v>
          </cell>
          <cell r="M3001" t="str">
            <v>LF</v>
          </cell>
          <cell r="N3001">
            <v>0</v>
          </cell>
          <cell r="O3001">
            <v>0</v>
          </cell>
        </row>
        <row r="3002">
          <cell r="A3002" t="str">
            <v>ALEX</v>
          </cell>
          <cell r="B3002" t="str">
            <v>A008DB-ND</v>
          </cell>
          <cell r="C3002">
            <v>0</v>
          </cell>
          <cell r="D3002" t="str">
            <v>Haltère Néoprène 3Kg</v>
          </cell>
          <cell r="E3002" t="str">
            <v>Neoprene Dipping Dumbell round</v>
          </cell>
          <cell r="F3002" t="str">
            <v xml:space="preserve">3kg  </v>
          </cell>
          <cell r="H3002" t="str">
            <v>PAIRE</v>
          </cell>
          <cell r="I3002">
            <v>3.86</v>
          </cell>
          <cell r="J3002">
            <v>0</v>
          </cell>
          <cell r="K3002">
            <v>0</v>
          </cell>
          <cell r="L3002">
            <v>0</v>
          </cell>
          <cell r="M3002" t="str">
            <v>LF</v>
          </cell>
          <cell r="N3002">
            <v>0</v>
          </cell>
          <cell r="O3002">
            <v>0</v>
          </cell>
        </row>
        <row r="3003">
          <cell r="A3003" t="str">
            <v>ALEX</v>
          </cell>
          <cell r="B3003" t="str">
            <v>A008DB-ND</v>
          </cell>
          <cell r="C3003">
            <v>0</v>
          </cell>
          <cell r="D3003" t="str">
            <v>Haltère Néoprène 4Kg</v>
          </cell>
          <cell r="E3003" t="str">
            <v>Neoprene Dipping Dumbell round</v>
          </cell>
          <cell r="F3003" t="str">
            <v xml:space="preserve">4kg  </v>
          </cell>
          <cell r="H3003" t="str">
            <v>PAIRE</v>
          </cell>
          <cell r="I3003">
            <v>5.14</v>
          </cell>
          <cell r="J3003">
            <v>0</v>
          </cell>
          <cell r="K3003">
            <v>0</v>
          </cell>
          <cell r="L3003">
            <v>0</v>
          </cell>
          <cell r="M3003" t="str">
            <v>LF</v>
          </cell>
          <cell r="N3003">
            <v>0</v>
          </cell>
          <cell r="O3003">
            <v>0</v>
          </cell>
        </row>
        <row r="3004">
          <cell r="A3004" t="str">
            <v>ALEX</v>
          </cell>
          <cell r="B3004" t="str">
            <v>A008DB-ND</v>
          </cell>
          <cell r="C3004">
            <v>0</v>
          </cell>
          <cell r="D3004" t="str">
            <v>Haltère Néoprène 5Kg</v>
          </cell>
          <cell r="E3004" t="str">
            <v>Neoprene Dipping Dumbell round</v>
          </cell>
          <cell r="F3004" t="str">
            <v xml:space="preserve">5kg  </v>
          </cell>
          <cell r="H3004" t="str">
            <v>PAIRE</v>
          </cell>
          <cell r="I3004">
            <v>6.43</v>
          </cell>
          <cell r="J3004">
            <v>0</v>
          </cell>
          <cell r="K3004">
            <v>0</v>
          </cell>
          <cell r="L3004">
            <v>0</v>
          </cell>
          <cell r="M3004" t="str">
            <v>LF</v>
          </cell>
          <cell r="N3004">
            <v>0</v>
          </cell>
          <cell r="O3004">
            <v>0</v>
          </cell>
        </row>
        <row r="3005">
          <cell r="A3005" t="str">
            <v>ALEX</v>
          </cell>
          <cell r="B3005" t="str">
            <v>A006DB-HRD</v>
          </cell>
          <cell r="C3005">
            <v>2066</v>
          </cell>
          <cell r="D3005" t="str">
            <v xml:space="preserve">Halteres Caoutchouc Hexagonales 10Kg </v>
          </cell>
          <cell r="E3005" t="str">
            <v>Rubber Coated Hex Dumbbell</v>
          </cell>
          <cell r="F3005" t="str">
            <v xml:space="preserve">    10KG</v>
          </cell>
          <cell r="H3005" t="str">
            <v>PIECE</v>
          </cell>
          <cell r="I3005">
            <v>15.48</v>
          </cell>
          <cell r="J3005">
            <v>0</v>
          </cell>
          <cell r="K3005">
            <v>0</v>
          </cell>
          <cell r="L3005">
            <v>0</v>
          </cell>
          <cell r="M3005" t="str">
            <v>LF</v>
          </cell>
          <cell r="N3005">
            <v>9.3517915309446267E-3</v>
          </cell>
          <cell r="O3005">
            <v>10.3</v>
          </cell>
        </row>
        <row r="3006">
          <cell r="A3006" t="str">
            <v>ALEX</v>
          </cell>
          <cell r="B3006" t="str">
            <v>A006DB-HRD</v>
          </cell>
          <cell r="C3006">
            <v>1589</v>
          </cell>
          <cell r="D3006" t="str">
            <v xml:space="preserve">Halteres Caoutchouc Hexagonales 12,5Kg </v>
          </cell>
          <cell r="E3006" t="str">
            <v>Rubber Coated Hex Dumbbell</v>
          </cell>
          <cell r="F3006" t="str">
            <v xml:space="preserve">    12.5KG</v>
          </cell>
          <cell r="H3006" t="str">
            <v>PIECE</v>
          </cell>
          <cell r="I3006">
            <v>17.12</v>
          </cell>
          <cell r="J3006">
            <v>0</v>
          </cell>
          <cell r="K3006">
            <v>0</v>
          </cell>
          <cell r="L3006">
            <v>0</v>
          </cell>
          <cell r="M3006" t="str">
            <v>LF</v>
          </cell>
          <cell r="N3006">
            <v>1.01248E-2</v>
          </cell>
          <cell r="O3006">
            <v>12.9</v>
          </cell>
        </row>
        <row r="3007">
          <cell r="A3007" t="str">
            <v>ALEX</v>
          </cell>
          <cell r="B3007" t="str">
            <v>A006DB-HRD</v>
          </cell>
          <cell r="C3007">
            <v>1590</v>
          </cell>
          <cell r="D3007" t="str">
            <v xml:space="preserve">Halteres Caoutchouc Hexagonales 15Kg </v>
          </cell>
          <cell r="E3007" t="str">
            <v>Rubber Coated Hex Dumbbell</v>
          </cell>
          <cell r="F3007" t="str">
            <v xml:space="preserve">    15KG</v>
          </cell>
          <cell r="H3007" t="str">
            <v>PIECE</v>
          </cell>
          <cell r="I3007">
            <v>20.54</v>
          </cell>
          <cell r="J3007">
            <v>0</v>
          </cell>
          <cell r="K3007">
            <v>0</v>
          </cell>
          <cell r="L3007">
            <v>0</v>
          </cell>
          <cell r="M3007" t="str">
            <v>LF</v>
          </cell>
          <cell r="N3007">
            <v>1.1848571428571429E-2</v>
          </cell>
          <cell r="O3007">
            <v>15.5</v>
          </cell>
        </row>
        <row r="3008">
          <cell r="A3008" t="str">
            <v>ALEX</v>
          </cell>
          <cell r="B3008" t="str">
            <v>A006DB-HRD</v>
          </cell>
          <cell r="C3008">
            <v>1591</v>
          </cell>
          <cell r="D3008" t="str">
            <v xml:space="preserve">Halteres Caoutchouc Hexagonales 17,5Kg </v>
          </cell>
          <cell r="E3008" t="str">
            <v>Rubber Coated Hex Dumbbell</v>
          </cell>
          <cell r="F3008" t="str">
            <v xml:space="preserve">    17.5KG</v>
          </cell>
          <cell r="H3008" t="str">
            <v>PIECE</v>
          </cell>
          <cell r="I3008">
            <v>23.96</v>
          </cell>
          <cell r="J3008">
            <v>0</v>
          </cell>
          <cell r="K3008">
            <v>0</v>
          </cell>
          <cell r="L3008">
            <v>0</v>
          </cell>
          <cell r="M3008" t="str">
            <v>LF</v>
          </cell>
          <cell r="N3008">
            <v>1.3759799999999999E-2</v>
          </cell>
          <cell r="O3008">
            <v>18.2</v>
          </cell>
        </row>
        <row r="3009">
          <cell r="A3009" t="str">
            <v>ALEX</v>
          </cell>
          <cell r="B3009" t="str">
            <v>A006DB-HRD</v>
          </cell>
          <cell r="C3009">
            <v>2057</v>
          </cell>
          <cell r="D3009" t="str">
            <v xml:space="preserve">Halteres Caoutchouc Hexagonales 1Kg </v>
          </cell>
          <cell r="E3009" t="str">
            <v>Rubber Coated Hex Dumbbell</v>
          </cell>
          <cell r="F3009" t="str">
            <v xml:space="preserve">    1KG</v>
          </cell>
          <cell r="H3009" t="str">
            <v>PIECE</v>
          </cell>
          <cell r="I3009">
            <v>1.55</v>
          </cell>
          <cell r="J3009">
            <v>0</v>
          </cell>
          <cell r="K3009">
            <v>0</v>
          </cell>
          <cell r="L3009">
            <v>0</v>
          </cell>
          <cell r="M3009" t="str">
            <v>LF</v>
          </cell>
          <cell r="N3009">
            <v>1.3134449339207046E-3</v>
          </cell>
          <cell r="O3009">
            <v>1.0881057268722467</v>
          </cell>
        </row>
        <row r="3010">
          <cell r="A3010" t="str">
            <v>ALEX</v>
          </cell>
          <cell r="B3010" t="str">
            <v>A006DB-HRD</v>
          </cell>
          <cell r="C3010">
            <v>1592</v>
          </cell>
          <cell r="D3010" t="str">
            <v xml:space="preserve">Halteres Caoutchouc Hexagonales 20Kg </v>
          </cell>
          <cell r="E3010" t="str">
            <v>Rubber Coated Hex Dumbbell</v>
          </cell>
          <cell r="F3010" t="str">
            <v xml:space="preserve">    20KG</v>
          </cell>
          <cell r="H3010" t="str">
            <v>PIECE</v>
          </cell>
          <cell r="I3010">
            <v>27.38</v>
          </cell>
          <cell r="J3010">
            <v>0</v>
          </cell>
          <cell r="K3010">
            <v>0</v>
          </cell>
          <cell r="L3010">
            <v>0</v>
          </cell>
          <cell r="M3010" t="str">
            <v>LF</v>
          </cell>
          <cell r="N3010">
            <v>1.7479399999999999E-2</v>
          </cell>
          <cell r="O3010">
            <v>20.7</v>
          </cell>
        </row>
        <row r="3011">
          <cell r="A3011" t="str">
            <v>ALEX</v>
          </cell>
          <cell r="B3011" t="str">
            <v>A006DB-HRD</v>
          </cell>
          <cell r="C3011">
            <v>1593</v>
          </cell>
          <cell r="D3011" t="str">
            <v xml:space="preserve">Halteres Caoutchouc Hexagonales 22,5Kg </v>
          </cell>
          <cell r="E3011" t="str">
            <v>Rubber Coated Hex Dumbbell</v>
          </cell>
          <cell r="F3011" t="str">
            <v xml:space="preserve">    22.5KG</v>
          </cell>
          <cell r="H3011" t="str">
            <v>PIECE</v>
          </cell>
          <cell r="I3011">
            <v>30.81</v>
          </cell>
          <cell r="J3011">
            <v>0</v>
          </cell>
          <cell r="K3011">
            <v>0</v>
          </cell>
          <cell r="L3011">
            <v>0</v>
          </cell>
          <cell r="M3011" t="str">
            <v>LF</v>
          </cell>
          <cell r="N3011">
            <v>1.7479399999999999E-2</v>
          </cell>
          <cell r="O3011">
            <v>23.113636363636399</v>
          </cell>
        </row>
        <row r="3012">
          <cell r="A3012" t="str">
            <v>ALEX</v>
          </cell>
          <cell r="B3012" t="str">
            <v>A006DB-HRD</v>
          </cell>
          <cell r="C3012">
            <v>1594</v>
          </cell>
          <cell r="D3012" t="str">
            <v xml:space="preserve">Halteres Caoutchouc Hexagonales 25Kg </v>
          </cell>
          <cell r="E3012" t="str">
            <v>Rubber Coated Hex Dumbbell</v>
          </cell>
          <cell r="F3012" t="str">
            <v xml:space="preserve">    25KG</v>
          </cell>
          <cell r="H3012" t="str">
            <v>PIECE</v>
          </cell>
          <cell r="I3012">
            <v>34.229999999999997</v>
          </cell>
          <cell r="J3012">
            <v>0</v>
          </cell>
          <cell r="K3012">
            <v>0</v>
          </cell>
          <cell r="L3012">
            <v>0</v>
          </cell>
          <cell r="M3012" t="str">
            <v>LF</v>
          </cell>
          <cell r="N3012">
            <v>1.7685039999999999E-2</v>
          </cell>
          <cell r="O3012">
            <v>25.9</v>
          </cell>
        </row>
        <row r="3013">
          <cell r="A3013" t="str">
            <v>ALEX</v>
          </cell>
          <cell r="B3013" t="str">
            <v>A006DB-HRD</v>
          </cell>
          <cell r="C3013">
            <v>1595</v>
          </cell>
          <cell r="D3013" t="str">
            <v xml:space="preserve">Halteres Caoutchouc Hexagonales 27,5Kg </v>
          </cell>
          <cell r="E3013" t="str">
            <v>Rubber Coated Hex Dumbbell</v>
          </cell>
          <cell r="F3013" t="str">
            <v xml:space="preserve">    27.5KG</v>
          </cell>
          <cell r="H3013" t="str">
            <v>PIECE</v>
          </cell>
          <cell r="I3013">
            <v>37.65</v>
          </cell>
          <cell r="J3013">
            <v>0</v>
          </cell>
          <cell r="K3013">
            <v>0</v>
          </cell>
          <cell r="L3013">
            <v>0</v>
          </cell>
          <cell r="M3013" t="str">
            <v>LF</v>
          </cell>
          <cell r="N3013">
            <v>1.944015E-2</v>
          </cell>
          <cell r="O3013">
            <v>28.25</v>
          </cell>
        </row>
        <row r="3014">
          <cell r="A3014" t="str">
            <v>ALEX</v>
          </cell>
          <cell r="B3014" t="str">
            <v>A006DB-HRD</v>
          </cell>
          <cell r="C3014">
            <v>2058</v>
          </cell>
          <cell r="D3014" t="str">
            <v xml:space="preserve">Halteres Caoutchouc Hexagonales 2Kg </v>
          </cell>
          <cell r="E3014" t="str">
            <v>Rubber Coated Hex Dumbbell</v>
          </cell>
          <cell r="F3014" t="str">
            <v xml:space="preserve">    2KG</v>
          </cell>
          <cell r="H3014" t="str">
            <v>PIECE</v>
          </cell>
          <cell r="I3014">
            <v>3.1</v>
          </cell>
          <cell r="J3014">
            <v>0</v>
          </cell>
          <cell r="K3014">
            <v>0</v>
          </cell>
          <cell r="L3014">
            <v>0</v>
          </cell>
          <cell r="M3014" t="str">
            <v>LF</v>
          </cell>
          <cell r="N3014">
            <v>2.6268898678414097E-3</v>
          </cell>
          <cell r="O3014">
            <v>2.04</v>
          </cell>
        </row>
        <row r="3015">
          <cell r="A3015" t="str">
            <v>ALEX</v>
          </cell>
          <cell r="B3015" t="str">
            <v>A006DB-HRD</v>
          </cell>
          <cell r="C3015">
            <v>1596</v>
          </cell>
          <cell r="D3015" t="str">
            <v xml:space="preserve">Halteres Caoutchouc Hexagonales 30Kg </v>
          </cell>
          <cell r="E3015" t="str">
            <v>Rubber Coated Hex Dumbbell</v>
          </cell>
          <cell r="F3015" t="str">
            <v xml:space="preserve">    30KG</v>
          </cell>
          <cell r="H3015" t="str">
            <v>PIECE</v>
          </cell>
          <cell r="I3015">
            <v>41.07</v>
          </cell>
          <cell r="J3015">
            <v>0</v>
          </cell>
          <cell r="K3015">
            <v>0</v>
          </cell>
          <cell r="L3015">
            <v>0</v>
          </cell>
          <cell r="M3015" t="str">
            <v>LF</v>
          </cell>
          <cell r="N3015">
            <v>2.06976E-2</v>
          </cell>
          <cell r="O3015">
            <v>31</v>
          </cell>
        </row>
        <row r="3016">
          <cell r="A3016" t="str">
            <v>ALEX</v>
          </cell>
          <cell r="B3016" t="str">
            <v>A006DB-HRD</v>
          </cell>
          <cell r="C3016">
            <v>1597</v>
          </cell>
          <cell r="D3016" t="str">
            <v xml:space="preserve">Halteres Caoutchouc Hexagonales 32,5Kg </v>
          </cell>
          <cell r="E3016" t="str">
            <v>Rubber Coated Hex Dumbbell</v>
          </cell>
          <cell r="F3016" t="str">
            <v xml:space="preserve">    32.5KG</v>
          </cell>
          <cell r="H3016" t="str">
            <v>PIECE</v>
          </cell>
          <cell r="I3016">
            <v>44.5</v>
          </cell>
          <cell r="J3016">
            <v>0</v>
          </cell>
          <cell r="K3016">
            <v>0</v>
          </cell>
          <cell r="L3016">
            <v>0</v>
          </cell>
          <cell r="M3016" t="str">
            <v>LF</v>
          </cell>
          <cell r="N3016">
            <v>2.06666E-2</v>
          </cell>
          <cell r="O3016">
            <v>34</v>
          </cell>
        </row>
        <row r="3017">
          <cell r="A3017" t="str">
            <v>ALEX</v>
          </cell>
          <cell r="B3017" t="str">
            <v>A006DB-HRD</v>
          </cell>
          <cell r="C3017">
            <v>1598</v>
          </cell>
          <cell r="D3017" t="str">
            <v xml:space="preserve">HALTERES CAOUTCHOUC HEXAGONALES 35KG </v>
          </cell>
          <cell r="E3017" t="str">
            <v>HEXAGONAL RUBBER DUMBBELL 35KG</v>
          </cell>
          <cell r="F3017">
            <v>35</v>
          </cell>
          <cell r="H3017" t="str">
            <v>PIECE</v>
          </cell>
          <cell r="I3017">
            <v>47.92</v>
          </cell>
          <cell r="J3017">
            <v>0</v>
          </cell>
          <cell r="K3017">
            <v>0</v>
          </cell>
          <cell r="L3017">
            <v>0</v>
          </cell>
          <cell r="M3017" t="str">
            <v>LF</v>
          </cell>
          <cell r="N3017">
            <v>0</v>
          </cell>
          <cell r="O3017">
            <v>0</v>
          </cell>
        </row>
        <row r="3018">
          <cell r="A3018" t="str">
            <v>ALEX</v>
          </cell>
          <cell r="B3018" t="str">
            <v>A006DB-HRD</v>
          </cell>
          <cell r="C3018">
            <v>2484</v>
          </cell>
          <cell r="D3018" t="str">
            <v xml:space="preserve">Halteres Caoutchouc Hexagonales 37,5Kg </v>
          </cell>
          <cell r="E3018" t="str">
            <v>Rubber Coated Hex Dumbbell</v>
          </cell>
          <cell r="F3018" t="str">
            <v xml:space="preserve">    37.5KG</v>
          </cell>
          <cell r="H3018" t="str">
            <v>PIECE</v>
          </cell>
          <cell r="I3018">
            <v>51.35</v>
          </cell>
          <cell r="J3018">
            <v>0</v>
          </cell>
          <cell r="K3018">
            <v>0</v>
          </cell>
          <cell r="L3018">
            <v>0</v>
          </cell>
          <cell r="M3018" t="str">
            <v>LF</v>
          </cell>
          <cell r="N3018">
            <v>2.365040322580645E-2</v>
          </cell>
          <cell r="O3018">
            <v>38.799999999999997</v>
          </cell>
        </row>
        <row r="3019">
          <cell r="A3019" t="str">
            <v>ALEX</v>
          </cell>
          <cell r="B3019" t="str">
            <v>A006DB-HRD</v>
          </cell>
          <cell r="C3019">
            <v>2068</v>
          </cell>
          <cell r="D3019" t="str">
            <v xml:space="preserve">Halteres Caoutchouc Hexagonales 40Kg </v>
          </cell>
          <cell r="E3019" t="str">
            <v>Rubber Coated Hex Dumbbell</v>
          </cell>
          <cell r="F3019" t="str">
            <v xml:space="preserve">    40KG</v>
          </cell>
          <cell r="H3019" t="str">
            <v>PIECE</v>
          </cell>
          <cell r="I3019">
            <v>54.76</v>
          </cell>
          <cell r="J3019">
            <v>0</v>
          </cell>
          <cell r="K3019">
            <v>0</v>
          </cell>
          <cell r="L3019">
            <v>0</v>
          </cell>
          <cell r="M3019" t="str">
            <v>LF</v>
          </cell>
          <cell r="N3019">
            <v>2.5227096774193547E-2</v>
          </cell>
          <cell r="O3019">
            <v>41.4</v>
          </cell>
        </row>
        <row r="3020">
          <cell r="A3020" t="str">
            <v>ALEX</v>
          </cell>
          <cell r="B3020" t="str">
            <v>A006DB-HRD</v>
          </cell>
          <cell r="C3020">
            <v>2485</v>
          </cell>
          <cell r="D3020" t="str">
            <v xml:space="preserve">Halteres Caoutchouc Hexagonales 42,5Kg </v>
          </cell>
          <cell r="E3020" t="str">
            <v>Rubber Coated Hex Dumbbell</v>
          </cell>
          <cell r="F3020" t="str">
            <v xml:space="preserve">    42.5KG</v>
          </cell>
          <cell r="H3020" t="str">
            <v>PIECE</v>
          </cell>
          <cell r="I3020">
            <v>58.19</v>
          </cell>
          <cell r="J3020">
            <v>0</v>
          </cell>
          <cell r="K3020">
            <v>0</v>
          </cell>
          <cell r="L3020">
            <v>0</v>
          </cell>
          <cell r="M3020" t="str">
            <v>LF</v>
          </cell>
          <cell r="N3020">
            <v>2.9064516129032259E-2</v>
          </cell>
          <cell r="O3020">
            <v>43.87</v>
          </cell>
        </row>
        <row r="3021">
          <cell r="A3021" t="str">
            <v>ALEX</v>
          </cell>
          <cell r="B3021" t="str">
            <v>A006DB-HRD</v>
          </cell>
          <cell r="C3021">
            <v>2071</v>
          </cell>
          <cell r="D3021" t="str">
            <v xml:space="preserve">Halteres Caoutchouc Hexagonales 45Kg </v>
          </cell>
          <cell r="E3021" t="str">
            <v>Rubber Coated Hex Dumbbell</v>
          </cell>
          <cell r="F3021" t="str">
            <v xml:space="preserve">    45KG</v>
          </cell>
          <cell r="H3021" t="str">
            <v>PIECE</v>
          </cell>
          <cell r="I3021">
            <v>61.61</v>
          </cell>
          <cell r="J3021">
            <v>0</v>
          </cell>
          <cell r="K3021">
            <v>0</v>
          </cell>
          <cell r="L3021">
            <v>0</v>
          </cell>
          <cell r="M3021" t="str">
            <v>LF</v>
          </cell>
          <cell r="N3021">
            <v>3.6692307692307691E-2</v>
          </cell>
          <cell r="O3021">
            <v>46.5</v>
          </cell>
        </row>
        <row r="3022">
          <cell r="A3022" t="str">
            <v>ALEX</v>
          </cell>
          <cell r="B3022" t="str">
            <v>A006DB-HRD</v>
          </cell>
          <cell r="C3022">
            <v>2486</v>
          </cell>
          <cell r="D3022" t="str">
            <v xml:space="preserve">Halteres Caoutchouc Hexagonales 47,5Kg </v>
          </cell>
          <cell r="E3022" t="str">
            <v>Rubber Coated Hex Dumbbell</v>
          </cell>
          <cell r="F3022" t="str">
            <v xml:space="preserve">    47.5KG</v>
          </cell>
          <cell r="H3022" t="str">
            <v>PIECE</v>
          </cell>
          <cell r="I3022">
            <v>65.040000000000006</v>
          </cell>
          <cell r="J3022">
            <v>0</v>
          </cell>
          <cell r="K3022">
            <v>0</v>
          </cell>
          <cell r="L3022">
            <v>0</v>
          </cell>
          <cell r="M3022" t="str">
            <v>LF</v>
          </cell>
          <cell r="N3022">
            <v>3.8730769230769235E-2</v>
          </cell>
          <cell r="O3022">
            <v>48.870192307692314</v>
          </cell>
        </row>
        <row r="3023">
          <cell r="A3023" t="str">
            <v>ALEX</v>
          </cell>
          <cell r="B3023" t="str">
            <v>A006DB-HRD</v>
          </cell>
          <cell r="C3023">
            <v>2059</v>
          </cell>
          <cell r="D3023" t="str">
            <v>Halteres Caoutchouc Hexagonales 4Kg</v>
          </cell>
          <cell r="E3023" t="str">
            <v>Rubber Coated Hex Dumbbell</v>
          </cell>
          <cell r="F3023" t="str">
            <v xml:space="preserve">    4KG</v>
          </cell>
          <cell r="H3023" t="str">
            <v>PIECE</v>
          </cell>
          <cell r="I3023">
            <v>6.19</v>
          </cell>
          <cell r="J3023">
            <v>0</v>
          </cell>
          <cell r="K3023">
            <v>0</v>
          </cell>
          <cell r="L3023">
            <v>0</v>
          </cell>
          <cell r="M3023" t="str">
            <v>LF</v>
          </cell>
          <cell r="N3023">
            <v>5.2537797356828186E-3</v>
          </cell>
          <cell r="O3023">
            <v>4.1399999999999997</v>
          </cell>
        </row>
        <row r="3024">
          <cell r="A3024" t="str">
            <v>ALEX</v>
          </cell>
          <cell r="B3024" t="str">
            <v>A006DB-HRD</v>
          </cell>
          <cell r="C3024">
            <v>2074</v>
          </cell>
          <cell r="D3024" t="str">
            <v xml:space="preserve">Halteres Caoutchouc Hexagonales 50Kg </v>
          </cell>
          <cell r="E3024" t="str">
            <v>Rubber Coated Hex Dumbbell</v>
          </cell>
          <cell r="F3024" t="str">
            <v xml:space="preserve">    50KG</v>
          </cell>
          <cell r="H3024" t="str">
            <v>PIECE</v>
          </cell>
          <cell r="I3024">
            <v>68.45</v>
          </cell>
          <cell r="J3024">
            <v>0</v>
          </cell>
          <cell r="K3024">
            <v>0</v>
          </cell>
          <cell r="L3024">
            <v>0</v>
          </cell>
          <cell r="M3024" t="str">
            <v>LF</v>
          </cell>
          <cell r="N3024">
            <v>4.0769230769230773E-2</v>
          </cell>
          <cell r="O3024">
            <v>52.2</v>
          </cell>
        </row>
        <row r="3025">
          <cell r="A3025" t="str">
            <v>ALEX</v>
          </cell>
          <cell r="B3025" t="str">
            <v>A006DB-HRD</v>
          </cell>
          <cell r="C3025">
            <v>2062</v>
          </cell>
          <cell r="D3025" t="str">
            <v>Halteres Caoutchouc Hexagonales 6Kg</v>
          </cell>
          <cell r="E3025" t="str">
            <v>Rubber Coated Hex Dumbbell</v>
          </cell>
          <cell r="F3025" t="str">
            <v xml:space="preserve">    6KG</v>
          </cell>
          <cell r="H3025" t="str">
            <v>PIECE</v>
          </cell>
          <cell r="I3025">
            <v>9.2899999999999991</v>
          </cell>
          <cell r="J3025">
            <v>0</v>
          </cell>
          <cell r="K3025">
            <v>0</v>
          </cell>
          <cell r="L3025">
            <v>0</v>
          </cell>
          <cell r="M3025" t="str">
            <v>LF</v>
          </cell>
          <cell r="N3025">
            <v>7.8806696035242287E-3</v>
          </cell>
          <cell r="O3025">
            <v>6.2</v>
          </cell>
        </row>
        <row r="3026">
          <cell r="A3026" t="str">
            <v>ALEX</v>
          </cell>
          <cell r="B3026" t="str">
            <v>A006DB-HRD</v>
          </cell>
          <cell r="C3026">
            <v>2064</v>
          </cell>
          <cell r="D3026" t="str">
            <v xml:space="preserve">Halteres Caoutchouc Hexagonales 8Kg </v>
          </cell>
          <cell r="E3026" t="str">
            <v>Rubber Coated Hex Dumbbell</v>
          </cell>
          <cell r="F3026" t="str">
            <v xml:space="preserve">    8KG </v>
          </cell>
          <cell r="H3026" t="str">
            <v>PIECE</v>
          </cell>
          <cell r="I3026">
            <v>12.38</v>
          </cell>
          <cell r="J3026">
            <v>0</v>
          </cell>
          <cell r="K3026">
            <v>0</v>
          </cell>
          <cell r="L3026">
            <v>0</v>
          </cell>
          <cell r="M3026" t="str">
            <v>LF</v>
          </cell>
          <cell r="N3026">
            <v>7.4814332247557002E-3</v>
          </cell>
          <cell r="O3026">
            <v>8.2799999999999994</v>
          </cell>
        </row>
        <row r="3027">
          <cell r="A3027" t="str">
            <v>ALEX</v>
          </cell>
          <cell r="B3027" t="str">
            <v>A008DB-VD</v>
          </cell>
          <cell r="C3027">
            <v>2993</v>
          </cell>
          <cell r="D3027" t="str">
            <v>Halteres Vinyles Hexa 0,5Kg</v>
          </cell>
          <cell r="E3027" t="str">
            <v>Vinyl Dipping Dumbell</v>
          </cell>
          <cell r="F3027" t="str">
            <v xml:space="preserve">0.5kg </v>
          </cell>
          <cell r="H3027" t="str">
            <v>PAIRE</v>
          </cell>
          <cell r="I3027">
            <v>0.75</v>
          </cell>
          <cell r="J3027">
            <v>0</v>
          </cell>
          <cell r="K3027">
            <v>0</v>
          </cell>
          <cell r="L3027">
            <v>0</v>
          </cell>
          <cell r="M3027" t="str">
            <v>LF</v>
          </cell>
          <cell r="N3027">
            <v>1.3055555555555555E-3</v>
          </cell>
          <cell r="O3027">
            <v>0.52</v>
          </cell>
        </row>
        <row r="3028">
          <cell r="A3028" t="str">
            <v>ALEX</v>
          </cell>
          <cell r="B3028" t="str">
            <v>A008DB-VD</v>
          </cell>
          <cell r="C3028">
            <v>1616</v>
          </cell>
          <cell r="D3028" t="str">
            <v>Halteres Vinyles Hexa 1Kg</v>
          </cell>
          <cell r="E3028" t="str">
            <v>Vinyl Dipping Dumbell</v>
          </cell>
          <cell r="F3028" t="str">
            <v xml:space="preserve">1kg </v>
          </cell>
          <cell r="H3028" t="str">
            <v>PAIRE</v>
          </cell>
          <cell r="I3028">
            <v>1.29</v>
          </cell>
          <cell r="J3028">
            <v>0</v>
          </cell>
          <cell r="K3028">
            <v>0</v>
          </cell>
          <cell r="L3028">
            <v>0</v>
          </cell>
          <cell r="M3028" t="str">
            <v>LF</v>
          </cell>
          <cell r="N3028">
            <v>1.1214953271028037E-3</v>
          </cell>
          <cell r="O3028">
            <v>1.0429999999999999</v>
          </cell>
        </row>
        <row r="3029">
          <cell r="A3029" t="str">
            <v>ALEX</v>
          </cell>
          <cell r="B3029" t="str">
            <v>A008DB-VD</v>
          </cell>
          <cell r="C3029">
            <v>2994</v>
          </cell>
          <cell r="D3029" t="str">
            <v>Halteres Vinyles Hexa 2Kg</v>
          </cell>
          <cell r="E3029" t="str">
            <v>Vinyl Dipping Dumbell</v>
          </cell>
          <cell r="F3029" t="str">
            <v xml:space="preserve">2kg  </v>
          </cell>
          <cell r="H3029" t="str">
            <v>PAIRE</v>
          </cell>
          <cell r="I3029">
            <v>2.57</v>
          </cell>
          <cell r="J3029">
            <v>0</v>
          </cell>
          <cell r="K3029">
            <v>0</v>
          </cell>
          <cell r="L3029">
            <v>0</v>
          </cell>
          <cell r="M3029" t="str">
            <v>LF</v>
          </cell>
          <cell r="N3029">
            <v>1.8749999999999999E-3</v>
          </cell>
          <cell r="O3029">
            <v>2.09</v>
          </cell>
        </row>
        <row r="3030">
          <cell r="A3030" t="str">
            <v>ALEX</v>
          </cell>
          <cell r="B3030" t="str">
            <v>A008DB-VD</v>
          </cell>
          <cell r="C3030">
            <v>2995</v>
          </cell>
          <cell r="D3030" t="str">
            <v>Halteres Vinyles Hexa 3Kg</v>
          </cell>
          <cell r="E3030" t="str">
            <v>Vinyl Dipping Dumbell</v>
          </cell>
          <cell r="F3030" t="str">
            <v xml:space="preserve">3kg  </v>
          </cell>
          <cell r="H3030" t="str">
            <v>PAIRE</v>
          </cell>
          <cell r="I3030">
            <v>3.86</v>
          </cell>
          <cell r="J3030">
            <v>0</v>
          </cell>
          <cell r="K3030">
            <v>0</v>
          </cell>
          <cell r="L3030">
            <v>0</v>
          </cell>
          <cell r="M3030" t="str">
            <v>LF</v>
          </cell>
          <cell r="N3030">
            <v>2.3636363636363638E-3</v>
          </cell>
          <cell r="O3030">
            <v>3.1212121212121211</v>
          </cell>
        </row>
        <row r="3031">
          <cell r="A3031" t="str">
            <v>ALEX</v>
          </cell>
          <cell r="B3031" t="str">
            <v>A008DB-VD</v>
          </cell>
          <cell r="C3031">
            <v>2996</v>
          </cell>
          <cell r="D3031" t="str">
            <v>Halteres Vinyles Hexa 4Kg</v>
          </cell>
          <cell r="E3031" t="str">
            <v>Vinyl Dipping Dumbell</v>
          </cell>
          <cell r="F3031" t="str">
            <v xml:space="preserve">4kg  </v>
          </cell>
          <cell r="H3031" t="str">
            <v>PAIRE</v>
          </cell>
          <cell r="I3031">
            <v>5.14</v>
          </cell>
          <cell r="J3031">
            <v>0</v>
          </cell>
          <cell r="K3031">
            <v>0</v>
          </cell>
          <cell r="L3031">
            <v>0</v>
          </cell>
          <cell r="M3031" t="str">
            <v>LF</v>
          </cell>
          <cell r="N3031">
            <v>2.9583333333333332E-3</v>
          </cell>
          <cell r="O3031">
            <v>4.166666666666667</v>
          </cell>
        </row>
        <row r="3032">
          <cell r="A3032" t="str">
            <v>ALEX</v>
          </cell>
          <cell r="B3032" t="str">
            <v>A028DB-KDBC</v>
          </cell>
          <cell r="C3032">
            <v>2972</v>
          </cell>
          <cell r="D3032" t="str">
            <v>Kettlebell 10Kg</v>
          </cell>
          <cell r="E3032" t="str">
            <v>Rubber Kettlebell Steel Handle</v>
          </cell>
          <cell r="F3032" t="str">
            <v xml:space="preserve">    10KG</v>
          </cell>
          <cell r="H3032" t="str">
            <v>PIECE</v>
          </cell>
          <cell r="I3032">
            <v>13.52</v>
          </cell>
          <cell r="J3032">
            <v>0</v>
          </cell>
          <cell r="K3032">
            <v>0</v>
          </cell>
          <cell r="L3032">
            <v>0</v>
          </cell>
          <cell r="M3032" t="str">
            <v>LF</v>
          </cell>
          <cell r="N3032">
            <v>9.8249633251833758E-3</v>
          </cell>
          <cell r="O3032">
            <v>10.5</v>
          </cell>
        </row>
        <row r="3033">
          <cell r="A3033" t="str">
            <v>ALEX</v>
          </cell>
          <cell r="B3033" t="str">
            <v>A028DB-KDBC</v>
          </cell>
          <cell r="C3033">
            <v>2973</v>
          </cell>
          <cell r="D3033" t="str">
            <v>Kettlebell 12Kg</v>
          </cell>
          <cell r="E3033" t="str">
            <v>Rubber Kettlebell Steel Handle</v>
          </cell>
          <cell r="F3033" t="str">
            <v xml:space="preserve">    12KG</v>
          </cell>
          <cell r="H3033" t="str">
            <v>PIECE</v>
          </cell>
          <cell r="I3033">
            <v>16.899999999999999</v>
          </cell>
          <cell r="J3033">
            <v>0</v>
          </cell>
          <cell r="K3033">
            <v>0</v>
          </cell>
          <cell r="L3033">
            <v>0</v>
          </cell>
          <cell r="M3033" t="str">
            <v>LF</v>
          </cell>
          <cell r="N3033">
            <v>1.178995599022005E-2</v>
          </cell>
          <cell r="O3033">
            <v>12.6</v>
          </cell>
        </row>
        <row r="3034">
          <cell r="A3034" t="str">
            <v>ALEX</v>
          </cell>
          <cell r="B3034" t="str">
            <v>A028DB-KDBC</v>
          </cell>
          <cell r="C3034">
            <v>2974</v>
          </cell>
          <cell r="D3034" t="str">
            <v>Kettlebell 16Kg</v>
          </cell>
          <cell r="E3034" t="str">
            <v>Rubber Kettlebell Steel Handle</v>
          </cell>
          <cell r="F3034" t="str">
            <v xml:space="preserve">    16KG</v>
          </cell>
          <cell r="H3034" t="str">
            <v>PIECE</v>
          </cell>
          <cell r="I3034">
            <v>20.29</v>
          </cell>
          <cell r="J3034">
            <v>0</v>
          </cell>
          <cell r="K3034">
            <v>0</v>
          </cell>
          <cell r="L3034">
            <v>0</v>
          </cell>
          <cell r="M3034" t="str">
            <v>LF</v>
          </cell>
          <cell r="N3034">
            <v>1.5719941320293401E-2</v>
          </cell>
          <cell r="O3034">
            <v>16.7</v>
          </cell>
        </row>
        <row r="3035">
          <cell r="A3035" t="str">
            <v>ALEX</v>
          </cell>
          <cell r="B3035" t="str">
            <v>A028DB-KDBC</v>
          </cell>
          <cell r="C3035">
            <v>2975</v>
          </cell>
          <cell r="D3035" t="str">
            <v>Kettlebell 20Kg</v>
          </cell>
          <cell r="E3035" t="str">
            <v>Rubber Kettlebell Steel Handle</v>
          </cell>
          <cell r="F3035" t="str">
            <v xml:space="preserve">    20KG</v>
          </cell>
          <cell r="H3035" t="str">
            <v>PIECE</v>
          </cell>
          <cell r="I3035">
            <v>27.05</v>
          </cell>
          <cell r="J3035">
            <v>0</v>
          </cell>
          <cell r="K3035">
            <v>0</v>
          </cell>
          <cell r="L3035">
            <v>0</v>
          </cell>
          <cell r="M3035" t="str">
            <v>LF</v>
          </cell>
          <cell r="N3035">
            <v>1.770026530612245E-2</v>
          </cell>
          <cell r="O3035">
            <v>20.7</v>
          </cell>
        </row>
        <row r="3036">
          <cell r="A3036" t="str">
            <v>ALEX</v>
          </cell>
          <cell r="B3036" t="str">
            <v>A028DB-KDBC</v>
          </cell>
          <cell r="C3036">
            <v>2976</v>
          </cell>
          <cell r="D3036" t="str">
            <v>Kettlebell 24Kg</v>
          </cell>
          <cell r="E3036" t="str">
            <v>Rubber Kettlebell Steel Handle</v>
          </cell>
          <cell r="F3036" t="str">
            <v xml:space="preserve">    24KG</v>
          </cell>
          <cell r="H3036" t="str">
            <v>PIECE</v>
          </cell>
          <cell r="I3036">
            <v>33.81</v>
          </cell>
          <cell r="J3036">
            <v>0</v>
          </cell>
          <cell r="K3036">
            <v>0</v>
          </cell>
          <cell r="L3036">
            <v>0</v>
          </cell>
          <cell r="M3036" t="str">
            <v>LF</v>
          </cell>
          <cell r="N3036">
            <v>2.1240318367346939E-2</v>
          </cell>
          <cell r="O3036">
            <v>24.9</v>
          </cell>
        </row>
        <row r="3037">
          <cell r="A3037" t="str">
            <v>ALEX</v>
          </cell>
          <cell r="B3037" t="str">
            <v>A028DB-KDBC</v>
          </cell>
          <cell r="C3037">
            <v>3529</v>
          </cell>
          <cell r="D3037" t="str">
            <v>KETTLEBELL 28KG</v>
          </cell>
          <cell r="E3037" t="str">
            <v>KETTLEBELL 28KG</v>
          </cell>
          <cell r="F3037">
            <v>0</v>
          </cell>
          <cell r="H3037" t="str">
            <v>PIECE</v>
          </cell>
          <cell r="I3037">
            <v>40.57</v>
          </cell>
          <cell r="J3037">
            <v>0</v>
          </cell>
          <cell r="K3037">
            <v>0</v>
          </cell>
          <cell r="L3037">
            <v>0</v>
          </cell>
          <cell r="M3037" t="str">
            <v>LF</v>
          </cell>
          <cell r="N3037">
            <v>2.0895323076923076E-2</v>
          </cell>
          <cell r="O3037">
            <v>29.076923076923077</v>
          </cell>
        </row>
        <row r="3038">
          <cell r="A3038" t="str">
            <v>ALEX</v>
          </cell>
          <cell r="B3038" t="str">
            <v>A028DB-KDBC</v>
          </cell>
          <cell r="C3038">
            <v>3530</v>
          </cell>
          <cell r="D3038" t="str">
            <v>KETTLEBELL 32KG</v>
          </cell>
          <cell r="E3038" t="str">
            <v>KETTLEBELL 32KG</v>
          </cell>
          <cell r="F3038">
            <v>0</v>
          </cell>
          <cell r="H3038" t="str">
            <v>PIECE</v>
          </cell>
          <cell r="I3038">
            <v>47.33</v>
          </cell>
          <cell r="J3038">
            <v>0</v>
          </cell>
          <cell r="K3038">
            <v>0</v>
          </cell>
          <cell r="L3038">
            <v>0</v>
          </cell>
          <cell r="M3038" t="str">
            <v>LF</v>
          </cell>
          <cell r="N3038">
            <v>2.3880369230769232E-2</v>
          </cell>
          <cell r="O3038">
            <v>33.230769230769234</v>
          </cell>
        </row>
        <row r="3039">
          <cell r="A3039" t="str">
            <v>ALEX</v>
          </cell>
          <cell r="B3039" t="str">
            <v>A028DB-KDBC</v>
          </cell>
          <cell r="C3039">
            <v>3531</v>
          </cell>
          <cell r="D3039" t="str">
            <v>KETTLEBELL 36KG</v>
          </cell>
          <cell r="E3039" t="str">
            <v>KETTLEBELL 36KG</v>
          </cell>
          <cell r="F3039">
            <v>0</v>
          </cell>
          <cell r="H3039" t="str">
            <v>PIECE</v>
          </cell>
          <cell r="I3039">
            <v>54.1</v>
          </cell>
          <cell r="J3039">
            <v>0</v>
          </cell>
          <cell r="K3039">
            <v>0</v>
          </cell>
          <cell r="L3039">
            <v>0</v>
          </cell>
          <cell r="M3039" t="str">
            <v>LF</v>
          </cell>
          <cell r="N3039">
            <v>2.7244800000000003E-2</v>
          </cell>
          <cell r="O3039">
            <v>37.411764705882355</v>
          </cell>
        </row>
        <row r="3040">
          <cell r="A3040" t="str">
            <v>ALEX</v>
          </cell>
          <cell r="B3040" t="str">
            <v>A028DB-KDBC</v>
          </cell>
          <cell r="C3040">
            <v>3532</v>
          </cell>
          <cell r="D3040" t="str">
            <v>KETTLEBELL 40KG</v>
          </cell>
          <cell r="E3040" t="str">
            <v>KETTLEBELL 40KG</v>
          </cell>
          <cell r="F3040">
            <v>0</v>
          </cell>
          <cell r="H3040" t="str">
            <v>PIECE</v>
          </cell>
          <cell r="I3040">
            <v>60.86</v>
          </cell>
          <cell r="J3040">
            <v>0</v>
          </cell>
          <cell r="K3040">
            <v>0</v>
          </cell>
          <cell r="L3040">
            <v>0</v>
          </cell>
          <cell r="M3040" t="str">
            <v>LF</v>
          </cell>
          <cell r="N3040">
            <v>3.0272000000000004E-2</v>
          </cell>
          <cell r="O3040">
            <v>41.6</v>
          </cell>
        </row>
        <row r="3041">
          <cell r="A3041" t="str">
            <v>ALEX</v>
          </cell>
          <cell r="B3041" t="str">
            <v>A028DB-KDBC</v>
          </cell>
          <cell r="C3041">
            <v>3533</v>
          </cell>
          <cell r="D3041" t="str">
            <v>KETTLEBELL 44KG</v>
          </cell>
          <cell r="E3041" t="str">
            <v>KETTLEBELL 44KG</v>
          </cell>
          <cell r="F3041">
            <v>0</v>
          </cell>
          <cell r="H3041" t="str">
            <v>PIECE</v>
          </cell>
          <cell r="I3041">
            <v>67.62</v>
          </cell>
          <cell r="J3041">
            <v>0</v>
          </cell>
          <cell r="K3041">
            <v>0</v>
          </cell>
          <cell r="L3041">
            <v>0</v>
          </cell>
          <cell r="M3041" t="str">
            <v>LF</v>
          </cell>
          <cell r="N3041">
            <v>3.3299200000000001E-2</v>
          </cell>
          <cell r="O3041">
            <v>45.725490196078432</v>
          </cell>
        </row>
        <row r="3042">
          <cell r="A3042" t="str">
            <v>ALEX</v>
          </cell>
          <cell r="B3042" t="str">
            <v>A028DB-KDBC</v>
          </cell>
          <cell r="C3042">
            <v>2969</v>
          </cell>
          <cell r="D3042" t="str">
            <v>Kettlebell 4Kg</v>
          </cell>
          <cell r="E3042" t="str">
            <v>Rubber Kettlebell Steel Handle</v>
          </cell>
          <cell r="F3042" t="str">
            <v xml:space="preserve">    4KG</v>
          </cell>
          <cell r="H3042" t="str">
            <v>PIECE</v>
          </cell>
          <cell r="I3042">
            <v>6.43</v>
          </cell>
          <cell r="J3042">
            <v>0</v>
          </cell>
          <cell r="K3042">
            <v>0</v>
          </cell>
          <cell r="L3042">
            <v>0</v>
          </cell>
          <cell r="M3042" t="str">
            <v>LF</v>
          </cell>
          <cell r="N3042">
            <v>4.526579439252337E-3</v>
          </cell>
          <cell r="O3042">
            <v>4.2803738317757007</v>
          </cell>
        </row>
        <row r="3043">
          <cell r="A3043" t="str">
            <v>ALEX</v>
          </cell>
          <cell r="B3043" t="str">
            <v>A028DB-KDBC</v>
          </cell>
          <cell r="C3043">
            <v>2970</v>
          </cell>
          <cell r="D3043" t="str">
            <v>Kettlebell 6Kg</v>
          </cell>
          <cell r="E3043" t="str">
            <v>Rubber Kettlebell Steel Handle</v>
          </cell>
          <cell r="F3043" t="str">
            <v xml:space="preserve">    6KG</v>
          </cell>
          <cell r="H3043" t="str">
            <v>PIECE</v>
          </cell>
          <cell r="I3043">
            <v>6.76</v>
          </cell>
          <cell r="J3043">
            <v>0</v>
          </cell>
          <cell r="K3043">
            <v>0</v>
          </cell>
          <cell r="L3043">
            <v>0</v>
          </cell>
          <cell r="M3043" t="str">
            <v>LF</v>
          </cell>
          <cell r="N3043">
            <v>6.7898691588785046E-3</v>
          </cell>
          <cell r="O3043">
            <v>6.3</v>
          </cell>
        </row>
        <row r="3044">
          <cell r="A3044" t="str">
            <v>ALEX</v>
          </cell>
          <cell r="B3044" t="str">
            <v>A028DB-KDBC</v>
          </cell>
          <cell r="C3044">
            <v>2971</v>
          </cell>
          <cell r="D3044" t="str">
            <v>Kettlebell 8Kg</v>
          </cell>
          <cell r="E3044" t="str">
            <v>Rubber Kettlebell Steel Handle</v>
          </cell>
          <cell r="F3044" t="str">
            <v xml:space="preserve">    8KG</v>
          </cell>
          <cell r="H3044" t="str">
            <v>PIECE</v>
          </cell>
          <cell r="I3044">
            <v>10.14</v>
          </cell>
          <cell r="J3044">
            <v>0</v>
          </cell>
          <cell r="K3044">
            <v>0</v>
          </cell>
          <cell r="L3044">
            <v>0</v>
          </cell>
          <cell r="M3044" t="str">
            <v>LF</v>
          </cell>
          <cell r="N3044">
            <v>9.0531588785046722E-3</v>
          </cell>
          <cell r="O3044">
            <v>8.4</v>
          </cell>
        </row>
        <row r="3045">
          <cell r="A3045" t="str">
            <v>ALEX</v>
          </cell>
          <cell r="B3045" t="str">
            <v>A029DB-KDBP</v>
          </cell>
          <cell r="C3045">
            <v>3394</v>
          </cell>
          <cell r="D3045" t="str">
            <v>Kettlebell Couleur 10Kg</v>
          </cell>
          <cell r="E3045" t="str">
            <v>Colored Kettlebell</v>
          </cell>
          <cell r="F3045" t="str">
            <v>10Kgs</v>
          </cell>
          <cell r="H3045" t="str">
            <v>PIECE</v>
          </cell>
          <cell r="I3045">
            <v>19</v>
          </cell>
          <cell r="J3045">
            <v>0</v>
          </cell>
          <cell r="K3045">
            <v>0</v>
          </cell>
          <cell r="L3045">
            <v>0</v>
          </cell>
          <cell r="M3045" t="str">
            <v>LF</v>
          </cell>
          <cell r="N3045">
            <v>0</v>
          </cell>
          <cell r="O3045">
            <v>0</v>
          </cell>
        </row>
        <row r="3046">
          <cell r="A3046" t="str">
            <v>ALEX</v>
          </cell>
          <cell r="B3046" t="str">
            <v>A029DB-KDBP</v>
          </cell>
          <cell r="C3046">
            <v>3395</v>
          </cell>
          <cell r="D3046" t="str">
            <v>Kettlebell Couleur 12Kg</v>
          </cell>
          <cell r="E3046" t="str">
            <v>Colored Kettlebell</v>
          </cell>
          <cell r="F3046" t="str">
            <v>12Kgs</v>
          </cell>
          <cell r="H3046" t="str">
            <v>PIECE</v>
          </cell>
          <cell r="I3046">
            <v>20.87</v>
          </cell>
          <cell r="J3046">
            <v>0</v>
          </cell>
          <cell r="K3046">
            <v>0</v>
          </cell>
          <cell r="L3046">
            <v>0</v>
          </cell>
          <cell r="M3046" t="str">
            <v>LF</v>
          </cell>
          <cell r="N3046">
            <v>0</v>
          </cell>
          <cell r="O3046">
            <v>0</v>
          </cell>
        </row>
        <row r="3047">
          <cell r="A3047" t="str">
            <v>ALEX</v>
          </cell>
          <cell r="B3047" t="str">
            <v>A029DB-KDBP</v>
          </cell>
          <cell r="C3047">
            <v>3648</v>
          </cell>
          <cell r="D3047" t="str">
            <v>Kettlebell Couleur 14Kg</v>
          </cell>
          <cell r="E3047" t="str">
            <v>Colored Kettlebell</v>
          </cell>
          <cell r="F3047" t="str">
            <v>14Kgs</v>
          </cell>
          <cell r="H3047" t="str">
            <v>PIECE</v>
          </cell>
          <cell r="I3047">
            <v>24.37</v>
          </cell>
          <cell r="J3047">
            <v>0</v>
          </cell>
          <cell r="K3047">
            <v>0</v>
          </cell>
          <cell r="L3047">
            <v>0</v>
          </cell>
          <cell r="M3047" t="str">
            <v>LF</v>
          </cell>
          <cell r="N3047">
            <v>0</v>
          </cell>
          <cell r="O3047">
            <v>0</v>
          </cell>
        </row>
        <row r="3048">
          <cell r="A3048" t="str">
            <v>ALEX</v>
          </cell>
          <cell r="B3048" t="str">
            <v>A029DB-KDBP</v>
          </cell>
          <cell r="C3048">
            <v>3649</v>
          </cell>
          <cell r="D3048" t="str">
            <v>Kettlebell Couleur 16Kg</v>
          </cell>
          <cell r="E3048" t="str">
            <v>Colored Kettlebell</v>
          </cell>
          <cell r="F3048" t="str">
            <v>16Kgs</v>
          </cell>
          <cell r="H3048" t="str">
            <v>PIECE</v>
          </cell>
          <cell r="I3048">
            <v>27.75</v>
          </cell>
          <cell r="J3048">
            <v>0</v>
          </cell>
          <cell r="K3048">
            <v>0</v>
          </cell>
          <cell r="L3048">
            <v>0</v>
          </cell>
          <cell r="M3048" t="str">
            <v>LF</v>
          </cell>
          <cell r="N3048">
            <v>0</v>
          </cell>
          <cell r="O3048">
            <v>0</v>
          </cell>
        </row>
        <row r="3049">
          <cell r="A3049" t="str">
            <v>ALEX</v>
          </cell>
          <cell r="B3049" t="str">
            <v>A029DB-KDBP</v>
          </cell>
          <cell r="C3049">
            <v>3650</v>
          </cell>
          <cell r="D3049" t="str">
            <v>Kettlebell Couleur 18Kg</v>
          </cell>
          <cell r="E3049" t="str">
            <v>Colored Kettlebell</v>
          </cell>
          <cell r="F3049" t="str">
            <v>18Kgs</v>
          </cell>
          <cell r="H3049" t="str">
            <v>PIECE</v>
          </cell>
          <cell r="I3049">
            <v>31.25</v>
          </cell>
          <cell r="J3049">
            <v>0</v>
          </cell>
          <cell r="K3049">
            <v>0</v>
          </cell>
          <cell r="L3049">
            <v>0</v>
          </cell>
          <cell r="M3049" t="str">
            <v>LF</v>
          </cell>
          <cell r="N3049">
            <v>0</v>
          </cell>
          <cell r="O3049">
            <v>0</v>
          </cell>
        </row>
        <row r="3050">
          <cell r="A3050" t="str">
            <v>ALEX</v>
          </cell>
          <cell r="B3050" t="str">
            <v>A029DB-KDBP</v>
          </cell>
          <cell r="C3050">
            <v>3651</v>
          </cell>
          <cell r="D3050" t="str">
            <v>Kettlebell Couleur 20Kg</v>
          </cell>
          <cell r="E3050" t="str">
            <v>Colored Kettlebell</v>
          </cell>
          <cell r="F3050" t="str">
            <v>20Kgs</v>
          </cell>
          <cell r="H3050" t="str">
            <v>PIECE</v>
          </cell>
          <cell r="I3050">
            <v>34.75</v>
          </cell>
          <cell r="J3050">
            <v>0</v>
          </cell>
          <cell r="K3050">
            <v>0</v>
          </cell>
          <cell r="L3050">
            <v>0</v>
          </cell>
          <cell r="M3050" t="str">
            <v>LF</v>
          </cell>
          <cell r="N3050">
            <v>0</v>
          </cell>
          <cell r="O3050">
            <v>0</v>
          </cell>
        </row>
        <row r="3051">
          <cell r="A3051" t="str">
            <v>ALEX</v>
          </cell>
          <cell r="B3051" t="str">
            <v>A029DB-KDBP</v>
          </cell>
          <cell r="C3051">
            <v>3652</v>
          </cell>
          <cell r="D3051" t="str">
            <v>Kettlebell Couleur 22Kg</v>
          </cell>
          <cell r="E3051" t="str">
            <v>Colored Kettlebell</v>
          </cell>
          <cell r="F3051" t="str">
            <v>22Kgs</v>
          </cell>
          <cell r="H3051" t="str">
            <v>PIECE</v>
          </cell>
          <cell r="I3051">
            <v>38.25</v>
          </cell>
          <cell r="J3051">
            <v>0</v>
          </cell>
          <cell r="K3051">
            <v>0</v>
          </cell>
          <cell r="L3051">
            <v>0</v>
          </cell>
          <cell r="M3051" t="str">
            <v>LF</v>
          </cell>
          <cell r="N3051">
            <v>0</v>
          </cell>
          <cell r="O3051">
            <v>0</v>
          </cell>
        </row>
        <row r="3052">
          <cell r="A3052" t="str">
            <v>ALEX</v>
          </cell>
          <cell r="B3052" t="str">
            <v>A029DB-KDBP</v>
          </cell>
          <cell r="C3052">
            <v>3653</v>
          </cell>
          <cell r="D3052" t="str">
            <v>Kettlebell Couleur 24Kg</v>
          </cell>
          <cell r="E3052" t="str">
            <v>Colored Kettlebell</v>
          </cell>
          <cell r="F3052" t="str">
            <v>24Kgs</v>
          </cell>
          <cell r="H3052" t="str">
            <v>PIECE</v>
          </cell>
          <cell r="I3052">
            <v>41.75</v>
          </cell>
          <cell r="J3052">
            <v>0</v>
          </cell>
          <cell r="K3052">
            <v>0</v>
          </cell>
          <cell r="L3052">
            <v>0</v>
          </cell>
          <cell r="M3052" t="str">
            <v>LF</v>
          </cell>
          <cell r="N3052">
            <v>0</v>
          </cell>
          <cell r="O3052">
            <v>0</v>
          </cell>
        </row>
        <row r="3053">
          <cell r="A3053" t="str">
            <v>ALEX</v>
          </cell>
          <cell r="B3053" t="str">
            <v>A029DB-KDBP</v>
          </cell>
          <cell r="C3053">
            <v>3654</v>
          </cell>
          <cell r="D3053" t="str">
            <v>Kettlebell Couleur 26Kg</v>
          </cell>
          <cell r="E3053" t="str">
            <v>Colored Kettlebell</v>
          </cell>
          <cell r="F3053" t="str">
            <v>26Kgs</v>
          </cell>
          <cell r="H3053" t="str">
            <v>PIECE</v>
          </cell>
          <cell r="I3053">
            <v>45.12</v>
          </cell>
          <cell r="J3053">
            <v>0</v>
          </cell>
          <cell r="K3053">
            <v>0</v>
          </cell>
          <cell r="L3053">
            <v>0</v>
          </cell>
          <cell r="M3053" t="str">
            <v>LF</v>
          </cell>
          <cell r="N3053">
            <v>0</v>
          </cell>
          <cell r="O3053">
            <v>0</v>
          </cell>
        </row>
        <row r="3054">
          <cell r="A3054" t="str">
            <v>ALEX</v>
          </cell>
          <cell r="B3054" t="str">
            <v>A029DB-KDBP</v>
          </cell>
          <cell r="C3054">
            <v>3655</v>
          </cell>
          <cell r="D3054" t="str">
            <v>Kettlebell Couleur 28Kg</v>
          </cell>
          <cell r="E3054" t="str">
            <v>Colored Kettlebell</v>
          </cell>
          <cell r="F3054" t="str">
            <v>28Kgs</v>
          </cell>
          <cell r="H3054" t="str">
            <v>PIECE</v>
          </cell>
          <cell r="I3054">
            <v>48.63</v>
          </cell>
          <cell r="J3054">
            <v>0</v>
          </cell>
          <cell r="K3054">
            <v>0</v>
          </cell>
          <cell r="L3054">
            <v>0</v>
          </cell>
          <cell r="M3054" t="str">
            <v>LF</v>
          </cell>
          <cell r="N3054">
            <v>0</v>
          </cell>
          <cell r="O3054">
            <v>0</v>
          </cell>
        </row>
        <row r="3055">
          <cell r="A3055" t="str">
            <v>ALEX</v>
          </cell>
          <cell r="B3055" t="str">
            <v>A029DB-KDBP</v>
          </cell>
          <cell r="C3055">
            <v>3656</v>
          </cell>
          <cell r="D3055" t="str">
            <v>Kettlebell Couleur 32Kg</v>
          </cell>
          <cell r="E3055" t="str">
            <v>Colored Kettlebell</v>
          </cell>
          <cell r="F3055" t="str">
            <v>32Kgs</v>
          </cell>
          <cell r="H3055" t="str">
            <v>PIECE</v>
          </cell>
          <cell r="I3055">
            <v>55.62</v>
          </cell>
          <cell r="J3055">
            <v>0</v>
          </cell>
          <cell r="K3055">
            <v>0</v>
          </cell>
          <cell r="L3055">
            <v>0</v>
          </cell>
          <cell r="M3055" t="str">
            <v>LF</v>
          </cell>
          <cell r="N3055">
            <v>0</v>
          </cell>
          <cell r="O3055">
            <v>0</v>
          </cell>
        </row>
        <row r="3056">
          <cell r="A3056" t="str">
            <v>ALEX</v>
          </cell>
          <cell r="B3056" t="str">
            <v>A029DB-KDBP</v>
          </cell>
          <cell r="C3056">
            <v>3657</v>
          </cell>
          <cell r="D3056" t="str">
            <v>Kettlebell Couleur 36Kg</v>
          </cell>
          <cell r="E3056" t="str">
            <v>Colored Kettlebell</v>
          </cell>
          <cell r="F3056" t="str">
            <v>36Kgs</v>
          </cell>
          <cell r="H3056" t="str">
            <v>PIECE</v>
          </cell>
          <cell r="I3056">
            <v>62.5</v>
          </cell>
          <cell r="J3056">
            <v>0</v>
          </cell>
          <cell r="K3056">
            <v>0</v>
          </cell>
          <cell r="L3056">
            <v>0</v>
          </cell>
          <cell r="M3056" t="str">
            <v>LF</v>
          </cell>
          <cell r="N3056">
            <v>0</v>
          </cell>
          <cell r="O3056">
            <v>0</v>
          </cell>
        </row>
        <row r="3057">
          <cell r="A3057" t="str">
            <v>ALEX</v>
          </cell>
          <cell r="B3057" t="str">
            <v>A029DB-KDBP</v>
          </cell>
          <cell r="C3057">
            <v>3658</v>
          </cell>
          <cell r="D3057" t="str">
            <v>Kettlebell Couleur 40Kg</v>
          </cell>
          <cell r="E3057" t="str">
            <v>Colored Kettlebell</v>
          </cell>
          <cell r="F3057" t="str">
            <v>40Kgs</v>
          </cell>
          <cell r="H3057" t="str">
            <v>PIECE</v>
          </cell>
          <cell r="I3057">
            <v>80.62</v>
          </cell>
          <cell r="J3057">
            <v>0</v>
          </cell>
          <cell r="K3057">
            <v>0</v>
          </cell>
          <cell r="L3057">
            <v>0</v>
          </cell>
          <cell r="M3057" t="str">
            <v>LF</v>
          </cell>
          <cell r="N3057">
            <v>0</v>
          </cell>
          <cell r="O3057">
            <v>0</v>
          </cell>
        </row>
        <row r="3058">
          <cell r="A3058" t="str">
            <v>ALEX</v>
          </cell>
          <cell r="B3058" t="str">
            <v>A029DB-KDBP</v>
          </cell>
          <cell r="C3058">
            <v>3659</v>
          </cell>
          <cell r="D3058" t="str">
            <v>Kettlebell Couleur 44Kg</v>
          </cell>
          <cell r="E3058" t="str">
            <v>Colored Kettlebell</v>
          </cell>
          <cell r="F3058" t="str">
            <v>44Kgs</v>
          </cell>
          <cell r="H3058" t="str">
            <v>PIECE</v>
          </cell>
          <cell r="I3058">
            <v>127.5</v>
          </cell>
          <cell r="J3058">
            <v>0</v>
          </cell>
          <cell r="K3058">
            <v>0</v>
          </cell>
          <cell r="L3058">
            <v>0</v>
          </cell>
          <cell r="M3058" t="str">
            <v>LF</v>
          </cell>
          <cell r="N3058">
            <v>0</v>
          </cell>
          <cell r="O3058">
            <v>0</v>
          </cell>
        </row>
        <row r="3059">
          <cell r="A3059" t="str">
            <v>ALEX</v>
          </cell>
          <cell r="B3059" t="str">
            <v>A029DB-KDBP</v>
          </cell>
          <cell r="C3059">
            <v>3660</v>
          </cell>
          <cell r="D3059" t="str">
            <v>Kettlebell Couleur 48Kg</v>
          </cell>
          <cell r="E3059" t="str">
            <v>Colored Kettlebell</v>
          </cell>
          <cell r="F3059" t="str">
            <v>48Kgs</v>
          </cell>
          <cell r="H3059" t="str">
            <v>PIECE</v>
          </cell>
          <cell r="I3059">
            <v>147.5</v>
          </cell>
          <cell r="J3059">
            <v>0</v>
          </cell>
          <cell r="K3059">
            <v>0</v>
          </cell>
          <cell r="L3059">
            <v>0</v>
          </cell>
          <cell r="M3059" t="str">
            <v>LF</v>
          </cell>
          <cell r="N3059">
            <v>0</v>
          </cell>
          <cell r="O3059">
            <v>0</v>
          </cell>
        </row>
        <row r="3060">
          <cell r="A3060" t="str">
            <v>ALEX</v>
          </cell>
          <cell r="B3060" t="str">
            <v>A029DB-KDBP</v>
          </cell>
          <cell r="C3060">
            <v>3393</v>
          </cell>
          <cell r="D3060" t="str">
            <v>Kettlebell Couleur 8Kg</v>
          </cell>
          <cell r="E3060" t="str">
            <v>Colored Kettlebell</v>
          </cell>
          <cell r="F3060" t="str">
            <v>8Kgs</v>
          </cell>
          <cell r="H3060" t="str">
            <v>PIECE</v>
          </cell>
          <cell r="I3060">
            <v>18.62</v>
          </cell>
          <cell r="J3060">
            <v>0</v>
          </cell>
          <cell r="K3060">
            <v>0</v>
          </cell>
          <cell r="L3060">
            <v>0</v>
          </cell>
          <cell r="M3060" t="str">
            <v>LF</v>
          </cell>
          <cell r="N3060">
            <v>0</v>
          </cell>
          <cell r="O3060">
            <v>0</v>
          </cell>
        </row>
        <row r="3061">
          <cell r="A3061" t="str">
            <v>ALEX</v>
          </cell>
          <cell r="B3061" t="str">
            <v>A217</v>
          </cell>
          <cell r="C3061">
            <v>1639</v>
          </cell>
          <cell r="D3061" t="str">
            <v>Medecine Ball 1Kg</v>
          </cell>
          <cell r="E3061" t="str">
            <v>Medecine Ball</v>
          </cell>
          <cell r="F3061" t="str">
            <v>1kg</v>
          </cell>
          <cell r="H3061" t="str">
            <v>PIECE</v>
          </cell>
          <cell r="I3061">
            <v>8.76</v>
          </cell>
          <cell r="J3061">
            <v>0</v>
          </cell>
          <cell r="K3061">
            <v>0</v>
          </cell>
          <cell r="L3061">
            <v>0</v>
          </cell>
          <cell r="M3061" t="str">
            <v>LF</v>
          </cell>
          <cell r="N3061">
            <v>8.3999999999999995E-3</v>
          </cell>
          <cell r="O3061">
            <v>1.5</v>
          </cell>
        </row>
        <row r="3062">
          <cell r="A3062" t="str">
            <v>ALEX</v>
          </cell>
          <cell r="B3062" t="str">
            <v>A217</v>
          </cell>
          <cell r="C3062">
            <v>1640</v>
          </cell>
          <cell r="D3062" t="str">
            <v>Medecine Ball 2Kg</v>
          </cell>
          <cell r="E3062" t="str">
            <v>Medecine Ball</v>
          </cell>
          <cell r="F3062" t="str">
            <v>2Kgs</v>
          </cell>
          <cell r="H3062" t="str">
            <v>PIECE</v>
          </cell>
          <cell r="I3062">
            <v>12.51</v>
          </cell>
          <cell r="J3062">
            <v>0</v>
          </cell>
          <cell r="K3062">
            <v>0</v>
          </cell>
          <cell r="L3062">
            <v>0</v>
          </cell>
          <cell r="M3062" t="str">
            <v>LF</v>
          </cell>
          <cell r="N3062">
            <v>8.3999999999999995E-3</v>
          </cell>
          <cell r="O3062">
            <v>2.5</v>
          </cell>
        </row>
        <row r="3063">
          <cell r="A3063" t="str">
            <v>ALEX</v>
          </cell>
          <cell r="B3063" t="str">
            <v>A217</v>
          </cell>
          <cell r="C3063">
            <v>1641</v>
          </cell>
          <cell r="D3063" t="str">
            <v>Medecine Ball 3Kg</v>
          </cell>
          <cell r="E3063" t="str">
            <v>Medecine Ball</v>
          </cell>
          <cell r="F3063" t="str">
            <v>3Kgs</v>
          </cell>
          <cell r="H3063" t="str">
            <v>PIECE</v>
          </cell>
          <cell r="I3063">
            <v>16.260000000000002</v>
          </cell>
          <cell r="J3063">
            <v>0</v>
          </cell>
          <cell r="K3063">
            <v>0</v>
          </cell>
          <cell r="L3063">
            <v>0</v>
          </cell>
          <cell r="M3063" t="str">
            <v>LF</v>
          </cell>
          <cell r="N3063">
            <v>1.44E-2</v>
          </cell>
          <cell r="O3063">
            <v>3.5</v>
          </cell>
        </row>
        <row r="3064">
          <cell r="A3064" t="str">
            <v>ALEX</v>
          </cell>
          <cell r="B3064" t="str">
            <v>A217</v>
          </cell>
          <cell r="C3064">
            <v>1642</v>
          </cell>
          <cell r="D3064" t="str">
            <v>Medecine Ball 4Kg</v>
          </cell>
          <cell r="E3064" t="str">
            <v>Medecine Ball</v>
          </cell>
          <cell r="F3064" t="str">
            <v>4Kgs</v>
          </cell>
          <cell r="H3064" t="str">
            <v>PIECE</v>
          </cell>
          <cell r="I3064">
            <v>20.38</v>
          </cell>
          <cell r="J3064">
            <v>0</v>
          </cell>
          <cell r="K3064">
            <v>0</v>
          </cell>
          <cell r="L3064">
            <v>0</v>
          </cell>
          <cell r="M3064" t="str">
            <v>LF</v>
          </cell>
          <cell r="N3064">
            <v>1.44E-2</v>
          </cell>
          <cell r="O3064">
            <v>4.5</v>
          </cell>
        </row>
        <row r="3065">
          <cell r="A3065" t="str">
            <v>ALEX</v>
          </cell>
          <cell r="B3065" t="str">
            <v>A217</v>
          </cell>
          <cell r="C3065">
            <v>1643</v>
          </cell>
          <cell r="D3065" t="str">
            <v>Medecine Ball 5Kg</v>
          </cell>
          <cell r="E3065" t="str">
            <v>Medecine Ball</v>
          </cell>
          <cell r="F3065" t="str">
            <v>5Kgs</v>
          </cell>
          <cell r="H3065" t="str">
            <v>PIECE</v>
          </cell>
          <cell r="I3065">
            <v>24.5</v>
          </cell>
          <cell r="J3065">
            <v>0</v>
          </cell>
          <cell r="K3065">
            <v>0</v>
          </cell>
          <cell r="L3065">
            <v>0</v>
          </cell>
          <cell r="M3065" t="str">
            <v>LF</v>
          </cell>
          <cell r="N3065">
            <v>1.44E-2</v>
          </cell>
          <cell r="O3065">
            <v>5.5</v>
          </cell>
        </row>
        <row r="3066">
          <cell r="A3066" t="str">
            <v>ALEX</v>
          </cell>
          <cell r="B3066" t="str">
            <v>FR-BAND-2430</v>
          </cell>
          <cell r="C3066">
            <v>0</v>
          </cell>
          <cell r="D3066" t="str">
            <v>MINI LOOP Extra-Strong</v>
          </cell>
          <cell r="E3066" t="str">
            <v>MINI LOOP Extra-Strong</v>
          </cell>
          <cell r="F3066" t="str">
            <v>size:600*50.8*1.0mm</v>
          </cell>
          <cell r="H3066" t="str">
            <v>PIECE</v>
          </cell>
          <cell r="I3066">
            <v>3.61</v>
          </cell>
          <cell r="J3066">
            <v>0</v>
          </cell>
          <cell r="K3066">
            <v>0</v>
          </cell>
          <cell r="L3066">
            <v>0</v>
          </cell>
          <cell r="M3066" t="str">
            <v>LF</v>
          </cell>
          <cell r="N3066">
            <v>0</v>
          </cell>
          <cell r="O3066">
            <v>0</v>
          </cell>
        </row>
        <row r="3067">
          <cell r="A3067" t="str">
            <v>ALEX</v>
          </cell>
          <cell r="B3067" t="str">
            <v>FR-BAND-2430</v>
          </cell>
          <cell r="C3067">
            <v>0</v>
          </cell>
          <cell r="D3067" t="str">
            <v>MINI LOOP Light</v>
          </cell>
          <cell r="E3067" t="str">
            <v>MINI LOOP Light</v>
          </cell>
          <cell r="F3067" t="str">
            <v>size:600*50.8*0.3mm</v>
          </cell>
          <cell r="H3067" t="str">
            <v>PIECE</v>
          </cell>
          <cell r="I3067">
            <v>4.42</v>
          </cell>
          <cell r="J3067">
            <v>0</v>
          </cell>
          <cell r="K3067">
            <v>0</v>
          </cell>
          <cell r="L3067">
            <v>0</v>
          </cell>
          <cell r="M3067" t="str">
            <v>LF</v>
          </cell>
          <cell r="N3067">
            <v>0</v>
          </cell>
          <cell r="O3067">
            <v>0</v>
          </cell>
        </row>
        <row r="3068">
          <cell r="A3068" t="str">
            <v>ALEX</v>
          </cell>
          <cell r="B3068" t="str">
            <v>FR-BAND-2430</v>
          </cell>
          <cell r="C3068">
            <v>0</v>
          </cell>
          <cell r="D3068" t="str">
            <v>MINI LOOP Medium</v>
          </cell>
          <cell r="E3068" t="str">
            <v>MINI LOOP Medium</v>
          </cell>
          <cell r="F3068" t="str">
            <v>size:600*50.8*0.5mm</v>
          </cell>
          <cell r="H3068" t="str">
            <v>PIECE</v>
          </cell>
          <cell r="I3068">
            <v>6.39</v>
          </cell>
          <cell r="J3068">
            <v>0</v>
          </cell>
          <cell r="K3068">
            <v>0</v>
          </cell>
          <cell r="L3068">
            <v>0</v>
          </cell>
          <cell r="M3068" t="str">
            <v>LF</v>
          </cell>
          <cell r="N3068">
            <v>0</v>
          </cell>
          <cell r="O3068">
            <v>0</v>
          </cell>
        </row>
        <row r="3069">
          <cell r="A3069" t="str">
            <v>ALEX</v>
          </cell>
          <cell r="B3069" t="str">
            <v>FR-BAND-2430</v>
          </cell>
          <cell r="C3069">
            <v>0</v>
          </cell>
          <cell r="D3069" t="str">
            <v>MINI LOOP Strong</v>
          </cell>
          <cell r="E3069" t="str">
            <v>MINI LOOP Strong</v>
          </cell>
          <cell r="F3069" t="str">
            <v>size:600*50.8*0.7mm</v>
          </cell>
          <cell r="H3069" t="str">
            <v>PIECE</v>
          </cell>
          <cell r="I3069">
            <v>7.21</v>
          </cell>
          <cell r="J3069">
            <v>0</v>
          </cell>
          <cell r="K3069">
            <v>0</v>
          </cell>
          <cell r="L3069">
            <v>0</v>
          </cell>
          <cell r="M3069" t="str">
            <v>LF</v>
          </cell>
          <cell r="N3069">
            <v>0</v>
          </cell>
          <cell r="O3069">
            <v>0</v>
          </cell>
        </row>
        <row r="3070">
          <cell r="A3070" t="str">
            <v>ALEX</v>
          </cell>
          <cell r="B3070" t="str">
            <v>A265</v>
          </cell>
          <cell r="C3070">
            <v>0</v>
          </cell>
          <cell r="D3070" t="str">
            <v>MUSCLETS HAND GRIP LIGHT</v>
          </cell>
          <cell r="E3070" t="str">
            <v>Adjustable hand grip</v>
          </cell>
          <cell r="F3070" t="str">
            <v>5-20kg adjustment</v>
          </cell>
          <cell r="H3070" t="str">
            <v>PIECE</v>
          </cell>
          <cell r="I3070">
            <v>2.6</v>
          </cell>
          <cell r="J3070">
            <v>0</v>
          </cell>
          <cell r="K3070">
            <v>0</v>
          </cell>
          <cell r="L3070">
            <v>0</v>
          </cell>
          <cell r="M3070" t="str">
            <v>LF</v>
          </cell>
          <cell r="N3070">
            <v>0</v>
          </cell>
          <cell r="O3070">
            <v>0</v>
          </cell>
        </row>
        <row r="3071">
          <cell r="A3071" t="str">
            <v>ALEX</v>
          </cell>
          <cell r="B3071" t="str">
            <v>A265</v>
          </cell>
          <cell r="C3071">
            <v>0</v>
          </cell>
          <cell r="D3071" t="str">
            <v>Musclets Hand Grip Strong</v>
          </cell>
          <cell r="E3071" t="str">
            <v>Hand Grip</v>
          </cell>
          <cell r="F3071">
            <v>0</v>
          </cell>
          <cell r="H3071" t="str">
            <v>PIECE</v>
          </cell>
          <cell r="I3071">
            <v>2.64</v>
          </cell>
          <cell r="J3071">
            <v>0</v>
          </cell>
          <cell r="K3071">
            <v>0</v>
          </cell>
          <cell r="L3071">
            <v>0</v>
          </cell>
          <cell r="M3071" t="str">
            <v>LF</v>
          </cell>
          <cell r="N3071">
            <v>0</v>
          </cell>
          <cell r="O3071">
            <v>0</v>
          </cell>
        </row>
        <row r="3072">
          <cell r="A3072" t="str">
            <v>ALEX</v>
          </cell>
          <cell r="B3072" t="str">
            <v>A343180cm</v>
          </cell>
          <cell r="C3072" t="str">
            <v/>
          </cell>
          <cell r="D3072" t="str">
            <v>NBR Yoga Mat</v>
          </cell>
          <cell r="E3072" t="str">
            <v>NBR Yoga Mat</v>
          </cell>
          <cell r="F3072" t="str">
            <v>173*61*1.0cm</v>
          </cell>
          <cell r="H3072" t="str">
            <v>PIECE</v>
          </cell>
          <cell r="I3072">
            <v>8.43</v>
          </cell>
          <cell r="J3072">
            <v>0</v>
          </cell>
          <cell r="K3072">
            <v>0</v>
          </cell>
          <cell r="L3072">
            <v>0</v>
          </cell>
          <cell r="M3072" t="str">
            <v>LF</v>
          </cell>
          <cell r="N3072">
            <v>0</v>
          </cell>
          <cell r="O3072">
            <v>0</v>
          </cell>
        </row>
        <row r="3073">
          <cell r="A3073" t="str">
            <v>ALEX</v>
          </cell>
          <cell r="B3073" t="str">
            <v>A360</v>
          </cell>
          <cell r="C3073">
            <v>0</v>
          </cell>
          <cell r="D3073" t="str">
            <v>Parachute De Resistance 120Cm</v>
          </cell>
          <cell r="E3073" t="str">
            <v>PARACHUTE 120CM</v>
          </cell>
          <cell r="F3073" t="str">
            <v>120cm</v>
          </cell>
          <cell r="H3073" t="str">
            <v>PIECE</v>
          </cell>
          <cell r="I3073">
            <v>10.61</v>
          </cell>
          <cell r="J3073">
            <v>0</v>
          </cell>
          <cell r="K3073">
            <v>0</v>
          </cell>
          <cell r="L3073">
            <v>0</v>
          </cell>
          <cell r="M3073" t="str">
            <v>LF</v>
          </cell>
          <cell r="N3073">
            <v>0</v>
          </cell>
          <cell r="O3073">
            <v>0</v>
          </cell>
        </row>
        <row r="3074">
          <cell r="A3074" t="str">
            <v>ALEX</v>
          </cell>
          <cell r="B3074" t="str">
            <v>A360</v>
          </cell>
          <cell r="C3074">
            <v>1677</v>
          </cell>
          <cell r="D3074" t="str">
            <v>PARACHUTE DE RESISTANCE 140CM</v>
          </cell>
          <cell r="E3074" t="str">
            <v>PARACHUTE 140CM</v>
          </cell>
          <cell r="F3074">
            <v>0</v>
          </cell>
          <cell r="H3074" t="str">
            <v>PIECE</v>
          </cell>
          <cell r="I3074">
            <v>11.54</v>
          </cell>
          <cell r="J3074">
            <v>0</v>
          </cell>
          <cell r="K3074">
            <v>0</v>
          </cell>
          <cell r="L3074">
            <v>0</v>
          </cell>
          <cell r="M3074" t="str">
            <v>LF</v>
          </cell>
          <cell r="N3074">
            <v>0</v>
          </cell>
          <cell r="O3074">
            <v>0</v>
          </cell>
        </row>
        <row r="3075">
          <cell r="A3075" t="str">
            <v>ALEX</v>
          </cell>
          <cell r="B3075" t="str">
            <v>A339</v>
          </cell>
          <cell r="C3075">
            <v>1682</v>
          </cell>
          <cell r="D3075" t="str">
            <v>Pilates Ring</v>
          </cell>
          <cell r="E3075" t="str">
            <v>Toning Ring</v>
          </cell>
          <cell r="F3075">
            <v>0</v>
          </cell>
          <cell r="H3075" t="str">
            <v>PIECE</v>
          </cell>
          <cell r="I3075">
            <v>3.84</v>
          </cell>
          <cell r="J3075">
            <v>0</v>
          </cell>
          <cell r="K3075">
            <v>0</v>
          </cell>
          <cell r="L3075">
            <v>0</v>
          </cell>
          <cell r="M3075" t="str">
            <v>LF</v>
          </cell>
          <cell r="N3075">
            <v>1.0231199999999999E-2</v>
          </cell>
          <cell r="O3075">
            <v>0.65</v>
          </cell>
        </row>
        <row r="3076">
          <cell r="A3076" t="str">
            <v>ALEX</v>
          </cell>
          <cell r="B3076" t="str">
            <v>A069C3-04</v>
          </cell>
          <cell r="C3076">
            <v>1684</v>
          </cell>
          <cell r="D3076" t="str">
            <v xml:space="preserve">Pinces Metal Stop Disque </v>
          </cell>
          <cell r="E3076" t="str">
            <v>Olympic collar</v>
          </cell>
          <cell r="F3076">
            <v>0</v>
          </cell>
          <cell r="H3076" t="str">
            <v>PAIRE</v>
          </cell>
          <cell r="I3076">
            <v>2.81</v>
          </cell>
          <cell r="J3076">
            <v>0</v>
          </cell>
          <cell r="K3076">
            <v>0</v>
          </cell>
          <cell r="L3076">
            <v>0</v>
          </cell>
          <cell r="M3076" t="str">
            <v>LF</v>
          </cell>
          <cell r="N3076">
            <v>5.8574380165289251E-4</v>
          </cell>
          <cell r="O3076">
            <v>0.18842975206611573</v>
          </cell>
        </row>
        <row r="3077">
          <cell r="A3077" t="str">
            <v>ALEX</v>
          </cell>
          <cell r="B3077" t="str">
            <v>A134</v>
          </cell>
          <cell r="C3077" t="str">
            <v/>
          </cell>
          <cell r="D3077" t="str">
            <v>Portique</v>
          </cell>
          <cell r="E3077" t="str">
            <v>Suspension rack</v>
          </cell>
          <cell r="F3077" t="str">
            <v>3m</v>
          </cell>
          <cell r="H3077" t="str">
            <v>PIECE</v>
          </cell>
          <cell r="I3077">
            <v>363.1</v>
          </cell>
          <cell r="J3077">
            <v>0</v>
          </cell>
          <cell r="K3077">
            <v>0</v>
          </cell>
          <cell r="L3077">
            <v>0</v>
          </cell>
          <cell r="M3077" t="str">
            <v>LF</v>
          </cell>
          <cell r="N3077">
            <v>0</v>
          </cell>
          <cell r="O3077">
            <v>0</v>
          </cell>
        </row>
        <row r="3078">
          <cell r="A3078" t="str">
            <v>ALEX</v>
          </cell>
          <cell r="B3078" t="str">
            <v>A362</v>
          </cell>
          <cell r="C3078">
            <v>3692</v>
          </cell>
          <cell r="D3078" t="str">
            <v>Power Bag 10Kg</v>
          </cell>
          <cell r="E3078" t="str">
            <v>POWER BAG</v>
          </cell>
          <cell r="F3078" t="str">
            <v>10KG</v>
          </cell>
          <cell r="H3078" t="str">
            <v>PIECE</v>
          </cell>
          <cell r="I3078">
            <v>24.21</v>
          </cell>
          <cell r="J3078">
            <v>0</v>
          </cell>
          <cell r="K3078">
            <v>0</v>
          </cell>
          <cell r="L3078">
            <v>0</v>
          </cell>
          <cell r="M3078" t="str">
            <v>LF</v>
          </cell>
          <cell r="N3078">
            <v>3.3984E-2</v>
          </cell>
          <cell r="O3078">
            <v>11</v>
          </cell>
        </row>
        <row r="3079">
          <cell r="A3079" t="str">
            <v>ALEX</v>
          </cell>
          <cell r="B3079" t="str">
            <v>A362</v>
          </cell>
          <cell r="C3079">
            <v>3693</v>
          </cell>
          <cell r="D3079" t="str">
            <v>Power Bag 15Kg</v>
          </cell>
          <cell r="E3079" t="str">
            <v>POWER BAG</v>
          </cell>
          <cell r="F3079" t="str">
            <v>15KG</v>
          </cell>
          <cell r="H3079" t="str">
            <v>PIECE</v>
          </cell>
          <cell r="I3079">
            <v>27.85</v>
          </cell>
          <cell r="J3079">
            <v>0</v>
          </cell>
          <cell r="K3079">
            <v>0</v>
          </cell>
          <cell r="L3079">
            <v>0</v>
          </cell>
          <cell r="M3079" t="str">
            <v>LF</v>
          </cell>
          <cell r="N3079">
            <v>3.3984E-2</v>
          </cell>
          <cell r="O3079">
            <v>16</v>
          </cell>
        </row>
        <row r="3080">
          <cell r="A3080" t="str">
            <v>ALEX</v>
          </cell>
          <cell r="B3080" t="str">
            <v>A362</v>
          </cell>
          <cell r="C3080">
            <v>3694</v>
          </cell>
          <cell r="D3080" t="str">
            <v>Power Bag 20Kg</v>
          </cell>
          <cell r="E3080" t="str">
            <v>POWER BAG</v>
          </cell>
          <cell r="F3080" t="str">
            <v>20KG</v>
          </cell>
          <cell r="H3080" t="str">
            <v>PIECE</v>
          </cell>
          <cell r="I3080">
            <v>35.51</v>
          </cell>
          <cell r="J3080">
            <v>0</v>
          </cell>
          <cell r="K3080">
            <v>0</v>
          </cell>
          <cell r="L3080">
            <v>0</v>
          </cell>
          <cell r="M3080" t="str">
            <v>LF</v>
          </cell>
          <cell r="N3080">
            <v>3.3984E-2</v>
          </cell>
          <cell r="O3080">
            <v>21</v>
          </cell>
        </row>
        <row r="3081">
          <cell r="A3081" t="str">
            <v>ALEX</v>
          </cell>
          <cell r="B3081" t="str">
            <v>A362</v>
          </cell>
          <cell r="C3081">
            <v>3695</v>
          </cell>
          <cell r="D3081" t="str">
            <v>Power Bag 25Kg</v>
          </cell>
          <cell r="E3081" t="str">
            <v>POWER BAG</v>
          </cell>
          <cell r="F3081" t="str">
            <v>25KG</v>
          </cell>
          <cell r="H3081" t="str">
            <v>PIECE</v>
          </cell>
          <cell r="I3081">
            <v>38.340000000000003</v>
          </cell>
          <cell r="J3081">
            <v>0</v>
          </cell>
          <cell r="K3081">
            <v>0</v>
          </cell>
          <cell r="L3081">
            <v>0</v>
          </cell>
          <cell r="M3081" t="str">
            <v>LF</v>
          </cell>
          <cell r="N3081">
            <v>3.3984E-2</v>
          </cell>
          <cell r="O3081">
            <v>26</v>
          </cell>
        </row>
        <row r="3082">
          <cell r="A3082" t="str">
            <v>ALEX</v>
          </cell>
          <cell r="B3082" t="str">
            <v>A362</v>
          </cell>
          <cell r="C3082">
            <v>3691</v>
          </cell>
          <cell r="D3082" t="str">
            <v>Power Bag 5Kg</v>
          </cell>
          <cell r="E3082" t="str">
            <v>POWER BAG</v>
          </cell>
          <cell r="F3082" t="str">
            <v xml:space="preserve">5KG </v>
          </cell>
          <cell r="H3082" t="str">
            <v>PIECE</v>
          </cell>
          <cell r="I3082">
            <v>19.57</v>
          </cell>
          <cell r="J3082">
            <v>0</v>
          </cell>
          <cell r="K3082">
            <v>0</v>
          </cell>
          <cell r="L3082">
            <v>0</v>
          </cell>
          <cell r="M3082" t="str">
            <v>LF</v>
          </cell>
          <cell r="N3082">
            <v>3.3984E-2</v>
          </cell>
          <cell r="O3082">
            <v>6</v>
          </cell>
        </row>
        <row r="3083">
          <cell r="A3083" t="str">
            <v>ALEX</v>
          </cell>
          <cell r="B3083" t="str">
            <v>A321</v>
          </cell>
          <cell r="C3083">
            <v>3697</v>
          </cell>
          <cell r="D3083" t="str">
            <v>Power Band Extra Light</v>
          </cell>
          <cell r="E3083" t="str">
            <v>POWER BAND</v>
          </cell>
          <cell r="F3083" t="str">
            <v>2000*13*4.5MM-RED, MOQ 1000pcs pour nos couleurs</v>
          </cell>
          <cell r="H3083" t="str">
            <v>PIECE</v>
          </cell>
          <cell r="I3083">
            <v>3.46</v>
          </cell>
          <cell r="J3083">
            <v>0</v>
          </cell>
          <cell r="K3083">
            <v>0</v>
          </cell>
          <cell r="L3083">
            <v>0</v>
          </cell>
          <cell r="M3083" t="str">
            <v>LF</v>
          </cell>
          <cell r="N3083">
            <v>8.160000000000001E-4</v>
          </cell>
          <cell r="O3083">
            <v>0.12</v>
          </cell>
        </row>
        <row r="3084">
          <cell r="A3084" t="str">
            <v>ALEX</v>
          </cell>
          <cell r="B3084" t="str">
            <v>A321</v>
          </cell>
          <cell r="C3084">
            <v>3698</v>
          </cell>
          <cell r="D3084" t="str">
            <v>Power Band Extra Strong</v>
          </cell>
          <cell r="E3084" t="str">
            <v>POWER BAND</v>
          </cell>
          <cell r="F3084" t="str">
            <v>2000*65*4.5MM-BLUE</v>
          </cell>
          <cell r="H3084" t="str">
            <v>PIECE</v>
          </cell>
          <cell r="I3084">
            <v>14.4</v>
          </cell>
          <cell r="J3084">
            <v>0</v>
          </cell>
          <cell r="K3084">
            <v>0</v>
          </cell>
          <cell r="L3084">
            <v>0</v>
          </cell>
          <cell r="M3084" t="str">
            <v>LF</v>
          </cell>
          <cell r="N3084">
            <v>1.3600000000000001E-3</v>
          </cell>
          <cell r="O3084">
            <v>0.7</v>
          </cell>
        </row>
        <row r="3085">
          <cell r="A3085" t="str">
            <v>ALEX</v>
          </cell>
          <cell r="B3085" t="str">
            <v>A321</v>
          </cell>
          <cell r="C3085">
            <v>3696</v>
          </cell>
          <cell r="D3085" t="str">
            <v>Power Band Light</v>
          </cell>
          <cell r="E3085" t="str">
            <v>POWER BAND</v>
          </cell>
          <cell r="F3085" t="str">
            <v>2000*22*4.5MM-BLACK</v>
          </cell>
          <cell r="H3085" t="str">
            <v>PIECE</v>
          </cell>
          <cell r="I3085">
            <v>3.9</v>
          </cell>
          <cell r="J3085">
            <v>0</v>
          </cell>
          <cell r="K3085">
            <v>0</v>
          </cell>
          <cell r="L3085">
            <v>0</v>
          </cell>
          <cell r="M3085" t="str">
            <v>LF</v>
          </cell>
          <cell r="N3085">
            <v>8.160000000000001E-4</v>
          </cell>
          <cell r="O3085">
            <v>0.22</v>
          </cell>
        </row>
        <row r="3086">
          <cell r="A3086" t="str">
            <v>ALEX</v>
          </cell>
          <cell r="B3086" t="str">
            <v>A321</v>
          </cell>
          <cell r="C3086">
            <v>3699</v>
          </cell>
          <cell r="D3086" t="str">
            <v>Power Band Medium</v>
          </cell>
          <cell r="E3086" t="str">
            <v>POWER BAND</v>
          </cell>
          <cell r="F3086" t="str">
            <v>2000*32*4.5MM-PURPLE</v>
          </cell>
          <cell r="H3086" t="str">
            <v>PIECE</v>
          </cell>
          <cell r="I3086">
            <v>7.61</v>
          </cell>
          <cell r="J3086">
            <v>0</v>
          </cell>
          <cell r="K3086">
            <v>0</v>
          </cell>
          <cell r="L3086">
            <v>0</v>
          </cell>
          <cell r="M3086" t="str">
            <v>LF</v>
          </cell>
          <cell r="N3086">
            <v>8.160000000000001E-4</v>
          </cell>
          <cell r="O3086">
            <v>0.31</v>
          </cell>
        </row>
        <row r="3087">
          <cell r="A3087" t="str">
            <v>ALEX</v>
          </cell>
          <cell r="B3087" t="str">
            <v>A321</v>
          </cell>
          <cell r="C3087">
            <v>3700</v>
          </cell>
          <cell r="D3087" t="str">
            <v>Power Band Strong</v>
          </cell>
          <cell r="E3087" t="str">
            <v>POWER BAND</v>
          </cell>
          <cell r="F3087" t="str">
            <v>2000*44*4.5MM-GREEN</v>
          </cell>
          <cell r="H3087" t="str">
            <v>PIECE</v>
          </cell>
          <cell r="I3087">
            <v>10.54</v>
          </cell>
          <cell r="J3087">
            <v>0</v>
          </cell>
          <cell r="K3087">
            <v>0</v>
          </cell>
          <cell r="L3087">
            <v>0</v>
          </cell>
          <cell r="M3087" t="str">
            <v>LF</v>
          </cell>
          <cell r="N3087">
            <v>1.3600000000000001E-3</v>
          </cell>
          <cell r="O3087">
            <v>0.7</v>
          </cell>
        </row>
        <row r="3088">
          <cell r="A3088" t="str">
            <v>ALEX</v>
          </cell>
          <cell r="B3088" t="str">
            <v>A268</v>
          </cell>
          <cell r="C3088">
            <v>0</v>
          </cell>
          <cell r="D3088" t="str">
            <v>POWER WEB 18CM Light</v>
          </cell>
          <cell r="E3088" t="str">
            <v>POWER WEB 18CM Light</v>
          </cell>
          <cell r="F3088">
            <v>0</v>
          </cell>
          <cell r="H3088" t="str">
            <v>PIECE</v>
          </cell>
          <cell r="J3088">
            <v>0</v>
          </cell>
          <cell r="K3088">
            <v>0</v>
          </cell>
          <cell r="L3088">
            <v>0</v>
          </cell>
          <cell r="M3088" t="str">
            <v>LF</v>
          </cell>
          <cell r="N3088">
            <v>0</v>
          </cell>
          <cell r="O3088">
            <v>0</v>
          </cell>
        </row>
        <row r="3089">
          <cell r="A3089" t="str">
            <v>ALEX</v>
          </cell>
          <cell r="B3089" t="str">
            <v>A268</v>
          </cell>
          <cell r="C3089">
            <v>0</v>
          </cell>
          <cell r="D3089" t="str">
            <v>POWER WEB 18CM Medium</v>
          </cell>
          <cell r="E3089" t="str">
            <v>POWER WEB  18CM Medium</v>
          </cell>
          <cell r="F3089">
            <v>0</v>
          </cell>
          <cell r="H3089" t="str">
            <v>PIECE</v>
          </cell>
          <cell r="J3089">
            <v>0</v>
          </cell>
          <cell r="K3089">
            <v>0</v>
          </cell>
          <cell r="L3089">
            <v>0</v>
          </cell>
          <cell r="M3089" t="str">
            <v>LF</v>
          </cell>
          <cell r="N3089">
            <v>0</v>
          </cell>
          <cell r="O3089">
            <v>0</v>
          </cell>
        </row>
        <row r="3090">
          <cell r="A3090" t="str">
            <v>ALEX</v>
          </cell>
          <cell r="B3090" t="str">
            <v>A268</v>
          </cell>
          <cell r="C3090">
            <v>0</v>
          </cell>
          <cell r="D3090" t="str">
            <v>POWER WEB 18CM Strong</v>
          </cell>
          <cell r="E3090" t="str">
            <v>POWER WEB 18CM Strong</v>
          </cell>
          <cell r="F3090">
            <v>0</v>
          </cell>
          <cell r="H3090" t="str">
            <v>PIECE</v>
          </cell>
          <cell r="J3090">
            <v>0</v>
          </cell>
          <cell r="K3090">
            <v>0</v>
          </cell>
          <cell r="L3090">
            <v>0</v>
          </cell>
          <cell r="M3090" t="str">
            <v>LF</v>
          </cell>
          <cell r="N3090">
            <v>0</v>
          </cell>
          <cell r="O3090">
            <v>0</v>
          </cell>
        </row>
        <row r="3091">
          <cell r="A3091" t="str">
            <v>ALEX</v>
          </cell>
          <cell r="B3091" t="str">
            <v>A268</v>
          </cell>
          <cell r="C3091">
            <v>0</v>
          </cell>
          <cell r="D3091" t="str">
            <v>POWER WEB 33CM Extra light</v>
          </cell>
          <cell r="E3091" t="str">
            <v>POWER WEB 33CM Extra light</v>
          </cell>
          <cell r="F3091">
            <v>0</v>
          </cell>
          <cell r="H3091" t="str">
            <v>PIECE</v>
          </cell>
          <cell r="J3091">
            <v>0</v>
          </cell>
          <cell r="K3091">
            <v>0</v>
          </cell>
          <cell r="L3091">
            <v>0</v>
          </cell>
          <cell r="M3091" t="str">
            <v>LF</v>
          </cell>
          <cell r="N3091">
            <v>0</v>
          </cell>
          <cell r="O3091">
            <v>0</v>
          </cell>
        </row>
        <row r="3092">
          <cell r="A3092" t="str">
            <v>ALEX</v>
          </cell>
          <cell r="B3092" t="str">
            <v>A268</v>
          </cell>
          <cell r="C3092">
            <v>0</v>
          </cell>
          <cell r="D3092" t="str">
            <v>POWER WEB 33CM Extra strong</v>
          </cell>
          <cell r="E3092" t="str">
            <v>POWER WEB 33CM Extra strong</v>
          </cell>
          <cell r="F3092">
            <v>0</v>
          </cell>
          <cell r="H3092" t="str">
            <v>PIECE</v>
          </cell>
          <cell r="J3092">
            <v>0</v>
          </cell>
          <cell r="K3092">
            <v>0</v>
          </cell>
          <cell r="L3092">
            <v>0</v>
          </cell>
          <cell r="M3092" t="str">
            <v>LF</v>
          </cell>
          <cell r="N3092">
            <v>0</v>
          </cell>
          <cell r="O3092">
            <v>0</v>
          </cell>
        </row>
        <row r="3093">
          <cell r="A3093" t="str">
            <v>ALEX</v>
          </cell>
          <cell r="B3093" t="str">
            <v>A268</v>
          </cell>
          <cell r="C3093">
            <v>0</v>
          </cell>
          <cell r="D3093" t="str">
            <v>POWER WEB 33CM Light</v>
          </cell>
          <cell r="E3093" t="str">
            <v>Hand Grip Trainer 30.5*25.3*2.7CM light</v>
          </cell>
          <cell r="F3093">
            <v>0</v>
          </cell>
          <cell r="H3093" t="str">
            <v>PIECE</v>
          </cell>
          <cell r="I3093">
            <v>6.57</v>
          </cell>
          <cell r="J3093">
            <v>0</v>
          </cell>
          <cell r="K3093">
            <v>0</v>
          </cell>
          <cell r="L3093">
            <v>0</v>
          </cell>
          <cell r="M3093" t="str">
            <v>LF</v>
          </cell>
          <cell r="N3093">
            <v>0</v>
          </cell>
          <cell r="O3093">
            <v>0</v>
          </cell>
        </row>
        <row r="3094">
          <cell r="A3094" t="str">
            <v>ALEX</v>
          </cell>
          <cell r="B3094" t="str">
            <v>A268</v>
          </cell>
          <cell r="C3094">
            <v>0</v>
          </cell>
          <cell r="D3094" t="str">
            <v>POWER WEB 33CM Medium</v>
          </cell>
          <cell r="E3094" t="str">
            <v>Hand Grip Trainer 30.5*25.3*2.8CM medium</v>
          </cell>
          <cell r="F3094">
            <v>0</v>
          </cell>
          <cell r="H3094" t="str">
            <v>PIECE</v>
          </cell>
          <cell r="I3094">
            <v>6.57</v>
          </cell>
          <cell r="J3094">
            <v>0</v>
          </cell>
          <cell r="K3094">
            <v>0</v>
          </cell>
          <cell r="L3094">
            <v>0</v>
          </cell>
          <cell r="M3094" t="str">
            <v>LF</v>
          </cell>
          <cell r="N3094">
            <v>0</v>
          </cell>
          <cell r="O3094">
            <v>0</v>
          </cell>
        </row>
        <row r="3095">
          <cell r="A3095" t="str">
            <v>ALEX</v>
          </cell>
          <cell r="B3095" t="str">
            <v>A268</v>
          </cell>
          <cell r="C3095">
            <v>0</v>
          </cell>
          <cell r="D3095" t="str">
            <v>POWER WEB 33CM Strong</v>
          </cell>
          <cell r="E3095" t="str">
            <v>Hand Grip Trainer 30.5*25.3*2.9CM strong</v>
          </cell>
          <cell r="F3095">
            <v>0</v>
          </cell>
          <cell r="H3095" t="str">
            <v>PIECE</v>
          </cell>
          <cell r="I3095">
            <v>6.57</v>
          </cell>
          <cell r="J3095">
            <v>0</v>
          </cell>
          <cell r="K3095">
            <v>0</v>
          </cell>
          <cell r="L3095">
            <v>0</v>
          </cell>
          <cell r="M3095" t="str">
            <v>LF</v>
          </cell>
          <cell r="N3095">
            <v>0</v>
          </cell>
          <cell r="O3095">
            <v>0</v>
          </cell>
        </row>
        <row r="3096">
          <cell r="A3096" t="str">
            <v>ALEX</v>
          </cell>
          <cell r="B3096" t="str">
            <v>A152</v>
          </cell>
          <cell r="C3096">
            <v>0</v>
          </cell>
          <cell r="D3096" t="str">
            <v>PUSH UP 1</v>
          </cell>
          <cell r="E3096" t="str">
            <v>PUSH UP BAR 1</v>
          </cell>
          <cell r="F3096">
            <v>0</v>
          </cell>
          <cell r="H3096" t="str">
            <v>PAIRE</v>
          </cell>
          <cell r="I3096">
            <v>3.68</v>
          </cell>
          <cell r="J3096">
            <v>0</v>
          </cell>
          <cell r="K3096">
            <v>0</v>
          </cell>
          <cell r="L3096">
            <v>0</v>
          </cell>
          <cell r="M3096" t="str">
            <v>LF</v>
          </cell>
          <cell r="N3096">
            <v>0</v>
          </cell>
          <cell r="O3096">
            <v>0</v>
          </cell>
        </row>
        <row r="3097">
          <cell r="A3097" t="str">
            <v>ALEX</v>
          </cell>
          <cell r="B3097" t="str">
            <v>A151</v>
          </cell>
          <cell r="C3097" t="str">
            <v/>
          </cell>
          <cell r="D3097" t="str">
            <v>Push Up Bar 2</v>
          </cell>
          <cell r="E3097" t="str">
            <v>PUSH UP Stand</v>
          </cell>
          <cell r="F3097">
            <v>0</v>
          </cell>
          <cell r="H3097" t="str">
            <v>PIECE</v>
          </cell>
          <cell r="I3097">
            <v>3.47</v>
          </cell>
          <cell r="J3097">
            <v>0</v>
          </cell>
          <cell r="K3097">
            <v>0</v>
          </cell>
          <cell r="L3097">
            <v>0</v>
          </cell>
          <cell r="M3097" t="str">
            <v>LF</v>
          </cell>
          <cell r="N3097">
            <v>0</v>
          </cell>
          <cell r="O3097">
            <v>0</v>
          </cell>
        </row>
        <row r="3098">
          <cell r="A3098" t="str">
            <v>ALEX</v>
          </cell>
          <cell r="B3098" t="str">
            <v>A123</v>
          </cell>
          <cell r="C3098">
            <v>1699</v>
          </cell>
          <cell r="D3098" t="str">
            <v>RACK 20 KITS PUMP GRIS</v>
          </cell>
          <cell r="E3098" t="str">
            <v>RACK FOR 20 KITS PUMP GREY</v>
          </cell>
          <cell r="F3098">
            <v>0</v>
          </cell>
          <cell r="H3098" t="str">
            <v>PIECE</v>
          </cell>
          <cell r="I3098">
            <v>197.62</v>
          </cell>
          <cell r="J3098">
            <v>0</v>
          </cell>
          <cell r="K3098">
            <v>0</v>
          </cell>
          <cell r="L3098">
            <v>0</v>
          </cell>
          <cell r="M3098" t="str">
            <v>LF</v>
          </cell>
          <cell r="N3098">
            <v>0.18804800000000002</v>
          </cell>
          <cell r="O3098">
            <v>47</v>
          </cell>
        </row>
        <row r="3099">
          <cell r="A3099" t="str">
            <v>ALEX</v>
          </cell>
          <cell r="B3099" t="str">
            <v>A124</v>
          </cell>
          <cell r="C3099">
            <v>2904</v>
          </cell>
          <cell r="D3099" t="str">
            <v>Rack 20 Kits Pump Noir</v>
          </cell>
          <cell r="E3099" t="str">
            <v>Pump Set rack</v>
          </cell>
          <cell r="F3099">
            <v>0</v>
          </cell>
          <cell r="H3099" t="str">
            <v>PIECE</v>
          </cell>
          <cell r="I3099">
            <v>153.57</v>
          </cell>
          <cell r="J3099">
            <v>0</v>
          </cell>
          <cell r="K3099">
            <v>0</v>
          </cell>
          <cell r="L3099">
            <v>0</v>
          </cell>
          <cell r="M3099" t="str">
            <v>LF</v>
          </cell>
          <cell r="N3099">
            <v>0.47586000000000006</v>
          </cell>
          <cell r="O3099">
            <v>99</v>
          </cell>
        </row>
        <row r="3100">
          <cell r="A3100" t="str">
            <v>ALEX</v>
          </cell>
          <cell r="B3100" t="str">
            <v>A139</v>
          </cell>
          <cell r="C3100">
            <v>1704</v>
          </cell>
          <cell r="D3100" t="str">
            <v>Rack 9 Gymball</v>
          </cell>
          <cell r="E3100" t="str">
            <v>Adjustable Ball Rack</v>
          </cell>
          <cell r="F3100">
            <v>0</v>
          </cell>
          <cell r="H3100" t="str">
            <v>PIECE</v>
          </cell>
          <cell r="I3100">
            <v>115.57</v>
          </cell>
          <cell r="J3100">
            <v>0</v>
          </cell>
          <cell r="K3100">
            <v>0</v>
          </cell>
          <cell r="L3100">
            <v>0</v>
          </cell>
          <cell r="M3100" t="str">
            <v>LF</v>
          </cell>
          <cell r="N3100">
            <v>8.1625000000000003E-2</v>
          </cell>
          <cell r="O3100">
            <v>12.2</v>
          </cell>
        </row>
        <row r="3101">
          <cell r="A3101" t="str">
            <v>ALEX</v>
          </cell>
          <cell r="B3101" t="str">
            <v>A132</v>
          </cell>
          <cell r="C3101" t="str">
            <v/>
          </cell>
          <cell r="D3101" t="str">
            <v>Rack barres or bl</v>
          </cell>
          <cell r="E3101" t="str">
            <v>Barbell rack</v>
          </cell>
          <cell r="F3101">
            <v>0</v>
          </cell>
          <cell r="H3101" t="str">
            <v>PIECE</v>
          </cell>
          <cell r="I3101">
            <v>157.74</v>
          </cell>
          <cell r="J3101">
            <v>0</v>
          </cell>
          <cell r="K3101">
            <v>0</v>
          </cell>
          <cell r="L3101">
            <v>0</v>
          </cell>
          <cell r="M3101" t="str">
            <v>LF</v>
          </cell>
          <cell r="N3101">
            <v>0</v>
          </cell>
          <cell r="O3101">
            <v>0</v>
          </cell>
        </row>
        <row r="3102">
          <cell r="A3102" t="str">
            <v>ALEX</v>
          </cell>
          <cell r="B3102" t="str">
            <v>A104</v>
          </cell>
          <cell r="C3102">
            <v>2239</v>
          </cell>
          <cell r="D3102" t="str">
            <v>RACK HALTERES FITNESS ROULANT</v>
          </cell>
          <cell r="E3102" t="str">
            <v>RACK VINYL DIPPING DUMBBELL</v>
          </cell>
          <cell r="F3102">
            <v>0</v>
          </cell>
          <cell r="H3102" t="str">
            <v>PIECE</v>
          </cell>
          <cell r="I3102">
            <v>130.94999999999999</v>
          </cell>
          <cell r="J3102">
            <v>0</v>
          </cell>
          <cell r="K3102">
            <v>0</v>
          </cell>
          <cell r="L3102">
            <v>0</v>
          </cell>
          <cell r="M3102" t="str">
            <v>LF</v>
          </cell>
          <cell r="N3102">
            <v>3.5999999999999997E-2</v>
          </cell>
          <cell r="O3102">
            <v>28</v>
          </cell>
        </row>
        <row r="3103">
          <cell r="A3103" t="str">
            <v>ALEX</v>
          </cell>
          <cell r="B3103" t="str">
            <v>A137RK-MDB-5B</v>
          </cell>
          <cell r="C3103">
            <v>2345</v>
          </cell>
          <cell r="D3103" t="str">
            <v>RACK MEDECIN BALL 5</v>
          </cell>
          <cell r="E3103" t="str">
            <v>RACK 5 MEDECINE BALL</v>
          </cell>
          <cell r="F3103">
            <v>0</v>
          </cell>
          <cell r="H3103" t="str">
            <v>PIECE</v>
          </cell>
          <cell r="I3103">
            <v>21.99</v>
          </cell>
          <cell r="J3103">
            <v>0</v>
          </cell>
          <cell r="K3103">
            <v>0</v>
          </cell>
          <cell r="L3103">
            <v>0</v>
          </cell>
          <cell r="M3103" t="str">
            <v>LF</v>
          </cell>
          <cell r="N3103">
            <v>0.150864</v>
          </cell>
          <cell r="O3103">
            <v>24</v>
          </cell>
        </row>
        <row r="3104">
          <cell r="A3104" t="str">
            <v>ALEX</v>
          </cell>
          <cell r="B3104" t="str">
            <v>A318</v>
          </cell>
          <cell r="C3104">
            <v>1726</v>
          </cell>
          <cell r="D3104" t="str">
            <v>Rouleau Bande Latex Light</v>
          </cell>
          <cell r="E3104" t="str">
            <v>Latex Band Roll</v>
          </cell>
          <cell r="F3104" t="str">
            <v>Light</v>
          </cell>
          <cell r="H3104" t="str">
            <v>PIECE</v>
          </cell>
          <cell r="I3104">
            <v>23.13</v>
          </cell>
          <cell r="J3104">
            <v>0</v>
          </cell>
          <cell r="K3104">
            <v>0</v>
          </cell>
          <cell r="L3104">
            <v>0</v>
          </cell>
          <cell r="M3104" t="str">
            <v>LF</v>
          </cell>
          <cell r="N3104">
            <v>4.0499999999999998E-3</v>
          </cell>
          <cell r="O3104">
            <v>1.1160000000000001</v>
          </cell>
        </row>
        <row r="3105">
          <cell r="A3105" t="str">
            <v>ALEX</v>
          </cell>
          <cell r="B3105" t="str">
            <v>A318</v>
          </cell>
          <cell r="C3105">
            <v>1727</v>
          </cell>
          <cell r="D3105" t="str">
            <v>Rouleau Bande Latex Medium</v>
          </cell>
          <cell r="E3105" t="str">
            <v>Latex Band Roll</v>
          </cell>
          <cell r="F3105" t="str">
            <v>Medium</v>
          </cell>
          <cell r="H3105" t="str">
            <v>PIECE</v>
          </cell>
          <cell r="I3105">
            <v>23.13</v>
          </cell>
          <cell r="J3105">
            <v>0</v>
          </cell>
          <cell r="K3105">
            <v>0</v>
          </cell>
          <cell r="L3105">
            <v>0</v>
          </cell>
          <cell r="M3105" t="str">
            <v>LF</v>
          </cell>
          <cell r="N3105">
            <v>4.2119999999999996E-3</v>
          </cell>
          <cell r="O3105">
            <v>1.45</v>
          </cell>
        </row>
        <row r="3106">
          <cell r="A3106" t="str">
            <v>ALEX</v>
          </cell>
          <cell r="B3106" t="str">
            <v>A318</v>
          </cell>
          <cell r="C3106">
            <v>3491</v>
          </cell>
          <cell r="D3106" t="str">
            <v>Rouleau Bande Latex Strong</v>
          </cell>
          <cell r="E3106" t="str">
            <v>Latex Band Roll</v>
          </cell>
          <cell r="F3106" t="str">
            <v>Strong</v>
          </cell>
          <cell r="H3106" t="str">
            <v>PIECE</v>
          </cell>
          <cell r="I3106">
            <v>23.13</v>
          </cell>
          <cell r="J3106">
            <v>0</v>
          </cell>
          <cell r="K3106">
            <v>0</v>
          </cell>
          <cell r="L3106">
            <v>0</v>
          </cell>
          <cell r="M3106" t="str">
            <v>LF</v>
          </cell>
          <cell r="N3106">
            <v>4.4000000000000003E-3</v>
          </cell>
          <cell r="O3106">
            <v>1.78</v>
          </cell>
        </row>
        <row r="3107">
          <cell r="A3107" t="str">
            <v>ALEX</v>
          </cell>
          <cell r="B3107" t="str">
            <v>A190</v>
          </cell>
          <cell r="C3107">
            <v>3712</v>
          </cell>
          <cell r="D3107" t="str">
            <v>Rumble Roller</v>
          </cell>
          <cell r="E3107" t="str">
            <v>RUMBLE ROLLER</v>
          </cell>
          <cell r="F3107" t="str">
            <v>EVARoller_x000D_Size:14.5cm(dia)*38cm(L)</v>
          </cell>
          <cell r="H3107" t="str">
            <v>PIECE</v>
          </cell>
          <cell r="I3107">
            <v>9.89</v>
          </cell>
          <cell r="J3107">
            <v>0</v>
          </cell>
          <cell r="K3107">
            <v>0</v>
          </cell>
          <cell r="L3107">
            <v>0</v>
          </cell>
          <cell r="M3107" t="str">
            <v>LF</v>
          </cell>
          <cell r="N3107">
            <v>9.4847999999999998E-3</v>
          </cell>
          <cell r="O3107">
            <v>0.85</v>
          </cell>
        </row>
        <row r="3108">
          <cell r="A3108" t="str">
            <v>ALEX</v>
          </cell>
          <cell r="B3108" t="str">
            <v>A369</v>
          </cell>
          <cell r="C3108">
            <v>1945</v>
          </cell>
          <cell r="D3108" t="str">
            <v>Sac de Frappe</v>
          </cell>
          <cell r="E3108" t="str">
            <v>Foam Plyo Box Set</v>
          </cell>
          <cell r="F3108">
            <v>0</v>
          </cell>
          <cell r="H3108" t="str">
            <v>PIECE</v>
          </cell>
          <cell r="I3108">
            <v>139.22999999999999</v>
          </cell>
          <cell r="J3108">
            <v>0</v>
          </cell>
          <cell r="K3108">
            <v>0</v>
          </cell>
          <cell r="L3108">
            <v>0</v>
          </cell>
          <cell r="M3108" t="str">
            <v>LF</v>
          </cell>
          <cell r="N3108">
            <v>0</v>
          </cell>
          <cell r="O3108">
            <v>0</v>
          </cell>
        </row>
        <row r="3109">
          <cell r="A3109" t="str">
            <v>ALEX</v>
          </cell>
          <cell r="B3109" t="str">
            <v>FT-MSG-11</v>
          </cell>
          <cell r="C3109">
            <v>0</v>
          </cell>
          <cell r="D3109" t="str">
            <v>SENSO HAND TRAINER 250g</v>
          </cell>
          <cell r="E3109" t="str">
            <v>MINI WEIGHT ROLLER 250g</v>
          </cell>
          <cell r="F3109" t="str">
            <v>Size:11.5x5cm_x000D_Availablewithweight250g/pc</v>
          </cell>
          <cell r="H3109" t="str">
            <v>PAIRE</v>
          </cell>
          <cell r="I3109">
            <v>2.83</v>
          </cell>
          <cell r="J3109">
            <v>0</v>
          </cell>
          <cell r="K3109">
            <v>0</v>
          </cell>
          <cell r="L3109">
            <v>0</v>
          </cell>
          <cell r="M3109" t="str">
            <v>LF</v>
          </cell>
          <cell r="N3109">
            <v>0</v>
          </cell>
          <cell r="O3109">
            <v>0</v>
          </cell>
        </row>
        <row r="3110">
          <cell r="A3110" t="str">
            <v>ALEX</v>
          </cell>
          <cell r="B3110" t="str">
            <v>A210</v>
          </cell>
          <cell r="C3110">
            <v>3741</v>
          </cell>
          <cell r="D3110" t="str">
            <v>Slamball 10Kg</v>
          </cell>
          <cell r="E3110" t="str">
            <v>Slam Ball</v>
          </cell>
          <cell r="F3110" t="str">
            <v>10kg</v>
          </cell>
          <cell r="H3110" t="str">
            <v>PIECE</v>
          </cell>
          <cell r="I3110">
            <v>7.74</v>
          </cell>
          <cell r="J3110">
            <v>0</v>
          </cell>
          <cell r="K3110">
            <v>0</v>
          </cell>
          <cell r="L3110">
            <v>0</v>
          </cell>
          <cell r="M3110" t="str">
            <v>LF</v>
          </cell>
          <cell r="N3110">
            <v>1.2167000000000001E-2</v>
          </cell>
          <cell r="O3110">
            <v>10.5</v>
          </cell>
        </row>
        <row r="3111">
          <cell r="A3111" t="str">
            <v>ALEX</v>
          </cell>
          <cell r="B3111" t="str">
            <v>A210</v>
          </cell>
          <cell r="C3111">
            <v>3742</v>
          </cell>
          <cell r="D3111" t="str">
            <v>Slamball 15Kg</v>
          </cell>
          <cell r="E3111" t="str">
            <v>Slam Ball</v>
          </cell>
          <cell r="F3111" t="str">
            <v>15kg</v>
          </cell>
          <cell r="H3111" t="str">
            <v>PIECE</v>
          </cell>
          <cell r="I3111">
            <v>13.1</v>
          </cell>
          <cell r="J3111">
            <v>0</v>
          </cell>
          <cell r="K3111">
            <v>0</v>
          </cell>
          <cell r="L3111">
            <v>0</v>
          </cell>
          <cell r="M3111" t="str">
            <v>LF</v>
          </cell>
          <cell r="N3111">
            <v>1.2167000000000001E-2</v>
          </cell>
          <cell r="O3111">
            <v>15.5</v>
          </cell>
        </row>
        <row r="3112">
          <cell r="A3112" t="str">
            <v>ALEX</v>
          </cell>
          <cell r="B3112" t="str">
            <v>A210</v>
          </cell>
          <cell r="C3112">
            <v>3738</v>
          </cell>
          <cell r="D3112" t="str">
            <v>Slamball 4Kg</v>
          </cell>
          <cell r="E3112" t="str">
            <v>Slam Ball</v>
          </cell>
          <cell r="F3112" t="str">
            <v>4kg</v>
          </cell>
          <cell r="H3112" t="str">
            <v>PIECE</v>
          </cell>
          <cell r="I3112">
            <v>4.76</v>
          </cell>
          <cell r="J3112">
            <v>0</v>
          </cell>
          <cell r="K3112">
            <v>0</v>
          </cell>
          <cell r="L3112">
            <v>0</v>
          </cell>
          <cell r="M3112" t="str">
            <v>LF</v>
          </cell>
          <cell r="N3112">
            <v>1.2167000000000001E-2</v>
          </cell>
          <cell r="O3112">
            <v>4.5</v>
          </cell>
        </row>
        <row r="3113">
          <cell r="A3113" t="str">
            <v>ALEX</v>
          </cell>
          <cell r="B3113" t="str">
            <v>A210</v>
          </cell>
          <cell r="C3113">
            <v>3739</v>
          </cell>
          <cell r="D3113" t="str">
            <v>Slamball 6Kg</v>
          </cell>
          <cell r="E3113" t="str">
            <v>Slam Ball</v>
          </cell>
          <cell r="F3113" t="str">
            <v>6kg</v>
          </cell>
          <cell r="H3113" t="str">
            <v>PIECE</v>
          </cell>
          <cell r="I3113">
            <v>5.48</v>
          </cell>
          <cell r="J3113">
            <v>0</v>
          </cell>
          <cell r="K3113">
            <v>0</v>
          </cell>
          <cell r="L3113">
            <v>0</v>
          </cell>
          <cell r="M3113" t="str">
            <v>LF</v>
          </cell>
          <cell r="N3113">
            <v>1.2167000000000001E-2</v>
          </cell>
          <cell r="O3113">
            <v>6.5</v>
          </cell>
        </row>
        <row r="3114">
          <cell r="A3114" t="str">
            <v>ALEX</v>
          </cell>
          <cell r="B3114" t="str">
            <v>A210</v>
          </cell>
          <cell r="C3114">
            <v>3740</v>
          </cell>
          <cell r="D3114" t="str">
            <v>Slamball 8Kg</v>
          </cell>
          <cell r="E3114" t="str">
            <v>Slam Ball</v>
          </cell>
          <cell r="F3114" t="str">
            <v>8kg</v>
          </cell>
          <cell r="H3114" t="str">
            <v>PIECE</v>
          </cell>
          <cell r="I3114">
            <v>6.43</v>
          </cell>
          <cell r="J3114">
            <v>0</v>
          </cell>
          <cell r="K3114">
            <v>0</v>
          </cell>
          <cell r="L3114">
            <v>0</v>
          </cell>
          <cell r="M3114" t="str">
            <v>LF</v>
          </cell>
          <cell r="N3114">
            <v>1.2167000000000001E-2</v>
          </cell>
          <cell r="O3114">
            <v>8.5</v>
          </cell>
        </row>
        <row r="3115">
          <cell r="A3115" t="str">
            <v>ALEX</v>
          </cell>
          <cell r="B3115" t="str">
            <v>A271</v>
          </cell>
          <cell r="C3115">
            <v>0</v>
          </cell>
          <cell r="D3115" t="str">
            <v>Squeeze Eggs Light</v>
          </cell>
          <cell r="E3115" t="str">
            <v>JELLY HAND GRIP Light</v>
          </cell>
          <cell r="F3115" t="str">
            <v>45G</v>
          </cell>
          <cell r="H3115" t="str">
            <v>PAIRE</v>
          </cell>
          <cell r="I3115">
            <v>1.24</v>
          </cell>
          <cell r="J3115">
            <v>0</v>
          </cell>
          <cell r="K3115">
            <v>0</v>
          </cell>
          <cell r="L3115">
            <v>0</v>
          </cell>
          <cell r="M3115" t="str">
            <v>LF</v>
          </cell>
          <cell r="N3115">
            <v>0</v>
          </cell>
          <cell r="O3115">
            <v>0</v>
          </cell>
        </row>
        <row r="3116">
          <cell r="A3116" t="str">
            <v>ALEX</v>
          </cell>
          <cell r="B3116" t="str">
            <v>A271</v>
          </cell>
          <cell r="C3116" t="str">
            <v/>
          </cell>
          <cell r="D3116" t="str">
            <v>SQUEEZE EGGS Medium</v>
          </cell>
          <cell r="E3116" t="str">
            <v>JELLY HAND GRIP Medium</v>
          </cell>
          <cell r="F3116" t="str">
            <v>4*6mm</v>
          </cell>
          <cell r="H3116" t="str">
            <v>PAIRE</v>
          </cell>
          <cell r="I3116">
            <v>1.44</v>
          </cell>
          <cell r="J3116">
            <v>0</v>
          </cell>
          <cell r="K3116">
            <v>0</v>
          </cell>
          <cell r="L3116">
            <v>0</v>
          </cell>
          <cell r="M3116" t="str">
            <v>LF</v>
          </cell>
          <cell r="N3116">
            <v>0</v>
          </cell>
          <cell r="O3116">
            <v>0</v>
          </cell>
        </row>
        <row r="3117">
          <cell r="A3117" t="str">
            <v>ALEX</v>
          </cell>
          <cell r="B3117" t="str">
            <v>A271</v>
          </cell>
          <cell r="C3117" t="str">
            <v/>
          </cell>
          <cell r="D3117" t="str">
            <v>Squeeze Eggs Strong</v>
          </cell>
          <cell r="E3117" t="str">
            <v>JELLY HAND GRIP Strong</v>
          </cell>
          <cell r="F3117" t="str">
            <v>55G</v>
          </cell>
          <cell r="H3117" t="str">
            <v>PAIRE</v>
          </cell>
          <cell r="I3117">
            <v>1.63</v>
          </cell>
          <cell r="J3117">
            <v>0</v>
          </cell>
          <cell r="K3117">
            <v>0</v>
          </cell>
          <cell r="L3117">
            <v>0</v>
          </cell>
          <cell r="M3117" t="str">
            <v>LF</v>
          </cell>
          <cell r="N3117">
            <v>0</v>
          </cell>
          <cell r="O3117">
            <v>0</v>
          </cell>
        </row>
        <row r="3118">
          <cell r="A3118" t="str">
            <v>ALEX</v>
          </cell>
          <cell r="B3118" t="str">
            <v>A177</v>
          </cell>
          <cell r="C3118" t="str">
            <v/>
          </cell>
          <cell r="D3118" t="str">
            <v>Stability trainer</v>
          </cell>
          <cell r="E3118" t="str">
            <v>Balance pad</v>
          </cell>
          <cell r="F3118" t="str">
            <v>Size:20x24x6cm</v>
          </cell>
          <cell r="H3118" t="str">
            <v>PIECE</v>
          </cell>
          <cell r="I3118">
            <v>12.11</v>
          </cell>
          <cell r="J3118">
            <v>0</v>
          </cell>
          <cell r="K3118">
            <v>0</v>
          </cell>
          <cell r="L3118">
            <v>0</v>
          </cell>
          <cell r="M3118" t="str">
            <v>LF</v>
          </cell>
          <cell r="N3118">
            <v>0</v>
          </cell>
          <cell r="O3118">
            <v>0</v>
          </cell>
        </row>
        <row r="3119">
          <cell r="A3119" t="str">
            <v>ALEX</v>
          </cell>
          <cell r="C3119" t="str">
            <v/>
          </cell>
          <cell r="D3119" t="str">
            <v>STABILITY TRAINER 2</v>
          </cell>
          <cell r="E3119" t="str">
            <v xml:space="preserve">ALEX Balance Pad </v>
          </cell>
          <cell r="F3119" t="str">
            <v xml:space="preserve">Size:35 x 40 x 6cm                                                               </v>
          </cell>
          <cell r="I3119">
            <v>6.86</v>
          </cell>
          <cell r="J3119">
            <v>0</v>
          </cell>
          <cell r="K3119">
            <v>0</v>
          </cell>
          <cell r="L3119">
            <v>0</v>
          </cell>
          <cell r="M3119" t="str">
            <v>LF</v>
          </cell>
          <cell r="N3119">
            <v>0</v>
          </cell>
          <cell r="O3119">
            <v>0</v>
          </cell>
        </row>
        <row r="3120">
          <cell r="A3120" t="str">
            <v>ALEX</v>
          </cell>
          <cell r="C3120" t="str">
            <v/>
          </cell>
          <cell r="D3120" t="str">
            <v>STABILITY TRAINER 3</v>
          </cell>
          <cell r="E3120" t="str">
            <v>ALEX Balance Pad</v>
          </cell>
          <cell r="F3120" t="str">
            <v xml:space="preserve">Size: 40 x 48 x 6cm                                                            </v>
          </cell>
          <cell r="I3120">
            <v>10.9</v>
          </cell>
          <cell r="J3120">
            <v>0</v>
          </cell>
          <cell r="K3120">
            <v>0</v>
          </cell>
          <cell r="L3120">
            <v>0</v>
          </cell>
          <cell r="M3120" t="str">
            <v>LF</v>
          </cell>
          <cell r="N3120">
            <v>0</v>
          </cell>
          <cell r="O3120">
            <v>0</v>
          </cell>
        </row>
        <row r="3121">
          <cell r="A3121" t="str">
            <v>ALEX</v>
          </cell>
          <cell r="B3121" t="str">
            <v>A160</v>
          </cell>
          <cell r="C3121">
            <v>1738</v>
          </cell>
          <cell r="D3121" t="str">
            <v>Step Aerobic</v>
          </cell>
          <cell r="E3121" t="str">
            <v>Aerobic Step</v>
          </cell>
          <cell r="F3121">
            <v>0</v>
          </cell>
          <cell r="H3121" t="str">
            <v>PIECE</v>
          </cell>
          <cell r="I3121">
            <v>39.9</v>
          </cell>
          <cell r="J3121">
            <v>0</v>
          </cell>
          <cell r="K3121">
            <v>0</v>
          </cell>
          <cell r="L3121">
            <v>0</v>
          </cell>
          <cell r="M3121" t="str">
            <v>LF</v>
          </cell>
          <cell r="N3121">
            <v>6.5600000000000006E-2</v>
          </cell>
          <cell r="O3121">
            <v>9</v>
          </cell>
        </row>
        <row r="3122">
          <cell r="A3122" t="str">
            <v>ALEX</v>
          </cell>
          <cell r="B3122" t="str">
            <v>A155</v>
          </cell>
          <cell r="C3122">
            <v>2310</v>
          </cell>
          <cell r="D3122" t="str">
            <v>STEP AEROBIC AVEC PLOTS</v>
          </cell>
          <cell r="E3122" t="str">
            <v>Aerobic step</v>
          </cell>
          <cell r="F3122" t="str">
            <v>with plots</v>
          </cell>
          <cell r="H3122" t="str">
            <v>PIECE</v>
          </cell>
          <cell r="I3122">
            <v>27.78</v>
          </cell>
          <cell r="J3122">
            <v>0</v>
          </cell>
          <cell r="K3122">
            <v>0</v>
          </cell>
          <cell r="L3122">
            <v>0</v>
          </cell>
          <cell r="M3122" t="str">
            <v>LF</v>
          </cell>
          <cell r="N3122">
            <v>9.7902000000000003E-2</v>
          </cell>
          <cell r="O3122">
            <v>10</v>
          </cell>
        </row>
        <row r="3123">
          <cell r="A3123" t="str">
            <v>ALEX</v>
          </cell>
          <cell r="B3123" t="str">
            <v>A163</v>
          </cell>
          <cell r="C3123">
            <v>0</v>
          </cell>
          <cell r="D3123" t="str">
            <v xml:space="preserve">Step Club </v>
          </cell>
          <cell r="E3123" t="str">
            <v>Aerobic Step</v>
          </cell>
          <cell r="F3123">
            <v>0</v>
          </cell>
          <cell r="H3123" t="str">
            <v>PIECE</v>
          </cell>
          <cell r="I3123">
            <v>27.97</v>
          </cell>
          <cell r="J3123">
            <v>0</v>
          </cell>
          <cell r="K3123">
            <v>0</v>
          </cell>
          <cell r="L3123">
            <v>0</v>
          </cell>
          <cell r="M3123" t="str">
            <v>LF</v>
          </cell>
          <cell r="N3123">
            <v>0</v>
          </cell>
          <cell r="O3123">
            <v>0</v>
          </cell>
        </row>
        <row r="3124">
          <cell r="A3124" t="str">
            <v>ALEX</v>
          </cell>
          <cell r="B3124" t="str">
            <v>A344</v>
          </cell>
          <cell r="C3124">
            <v>3560</v>
          </cell>
          <cell r="D3124" t="str">
            <v>Tapis PVC 1m</v>
          </cell>
          <cell r="E3124" t="str">
            <v xml:space="preserve">Aerobic Mat with Eyelet                       Available Size :                                                             (L)100cm x (W)50cm x (t)10mm                                          Made of POE (ECO Friendly) Material </v>
          </cell>
          <cell r="F3124">
            <v>0</v>
          </cell>
          <cell r="H3124" t="str">
            <v>PIECE</v>
          </cell>
          <cell r="I3124">
            <v>7.67</v>
          </cell>
          <cell r="J3124">
            <v>0</v>
          </cell>
          <cell r="K3124">
            <v>0</v>
          </cell>
          <cell r="L3124">
            <v>0</v>
          </cell>
          <cell r="M3124" t="str">
            <v>LF</v>
          </cell>
          <cell r="N3124">
            <v>6.9376160000000006E-3</v>
          </cell>
          <cell r="O3124">
            <v>1.135</v>
          </cell>
        </row>
        <row r="3125">
          <cell r="A3125" t="str">
            <v>ALEX</v>
          </cell>
          <cell r="C3125" t="str">
            <v/>
          </cell>
          <cell r="D3125" t="str">
            <v>Wall Ball 10kg</v>
          </cell>
          <cell r="E3125" t="str">
            <v xml:space="preserve">Mega Medicine Ball(PU)-10K(Ø350mm)     </v>
          </cell>
          <cell r="F3125">
            <v>0</v>
          </cell>
          <cell r="I3125">
            <v>21.13</v>
          </cell>
          <cell r="J3125">
            <v>0</v>
          </cell>
          <cell r="K3125">
            <v>0</v>
          </cell>
          <cell r="L3125">
            <v>0</v>
          </cell>
          <cell r="M3125" t="str">
            <v>LF</v>
          </cell>
          <cell r="N3125">
            <v>0</v>
          </cell>
          <cell r="O3125">
            <v>0</v>
          </cell>
        </row>
        <row r="3126">
          <cell r="A3126" t="str">
            <v>ALEX</v>
          </cell>
          <cell r="B3126" t="str">
            <v>A221</v>
          </cell>
          <cell r="C3126" t="str">
            <v/>
          </cell>
          <cell r="D3126" t="str">
            <v>Wall Ball 1kg</v>
          </cell>
          <cell r="E3126" t="str">
            <v xml:space="preserve">Mega Medicine Ball(PU)-1K(Ø350mm)     </v>
          </cell>
          <cell r="F3126">
            <v>0</v>
          </cell>
          <cell r="H3126" t="str">
            <v>PIECE</v>
          </cell>
          <cell r="I3126">
            <v>10.94</v>
          </cell>
          <cell r="J3126">
            <v>0</v>
          </cell>
          <cell r="K3126">
            <v>0</v>
          </cell>
          <cell r="L3126">
            <v>0</v>
          </cell>
          <cell r="M3126" t="str">
            <v>LF</v>
          </cell>
          <cell r="N3126">
            <v>0</v>
          </cell>
          <cell r="O3126">
            <v>0</v>
          </cell>
        </row>
        <row r="3127">
          <cell r="A3127" t="str">
            <v>ALEX</v>
          </cell>
          <cell r="C3127" t="str">
            <v/>
          </cell>
          <cell r="D3127" t="str">
            <v>Wall Ball 2Kg</v>
          </cell>
          <cell r="E3127" t="str">
            <v xml:space="preserve">Mega Medicine Ball(PU)-2K(Ø350mm)     </v>
          </cell>
          <cell r="F3127">
            <v>0</v>
          </cell>
          <cell r="I3127">
            <v>13.63</v>
          </cell>
          <cell r="J3127">
            <v>0</v>
          </cell>
          <cell r="K3127">
            <v>0</v>
          </cell>
          <cell r="L3127">
            <v>0</v>
          </cell>
          <cell r="M3127" t="str">
            <v>LF</v>
          </cell>
          <cell r="N3127">
            <v>0</v>
          </cell>
          <cell r="O3127">
            <v>0</v>
          </cell>
        </row>
        <row r="3128">
          <cell r="A3128" t="str">
            <v>ALEX</v>
          </cell>
          <cell r="C3128">
            <v>2342</v>
          </cell>
          <cell r="D3128" t="str">
            <v>Wall Ball 3Kgs</v>
          </cell>
          <cell r="E3128" t="str">
            <v>Wall Ball 3Kgs</v>
          </cell>
          <cell r="F3128">
            <v>0</v>
          </cell>
          <cell r="I3128">
            <v>16.32</v>
          </cell>
          <cell r="J3128">
            <v>0</v>
          </cell>
          <cell r="K3128">
            <v>0</v>
          </cell>
          <cell r="L3128">
            <v>0</v>
          </cell>
          <cell r="M3128" t="str">
            <v>LF</v>
          </cell>
          <cell r="N3128">
            <v>0</v>
          </cell>
          <cell r="O3128">
            <v>0</v>
          </cell>
        </row>
        <row r="3129">
          <cell r="A3129" t="str">
            <v>ALEX</v>
          </cell>
          <cell r="C3129" t="str">
            <v/>
          </cell>
          <cell r="D3129" t="str">
            <v>Wall Ball 4kg</v>
          </cell>
          <cell r="E3129" t="str">
            <v xml:space="preserve">Mega Medicine Ball(PU)-4K(Ø350mm)     </v>
          </cell>
          <cell r="F3129">
            <v>0</v>
          </cell>
          <cell r="I3129">
            <v>17.079999999999998</v>
          </cell>
          <cell r="J3129">
            <v>0</v>
          </cell>
          <cell r="K3129">
            <v>0</v>
          </cell>
          <cell r="L3129">
            <v>0</v>
          </cell>
          <cell r="M3129" t="str">
            <v>LF</v>
          </cell>
          <cell r="N3129">
            <v>0</v>
          </cell>
          <cell r="O3129">
            <v>0</v>
          </cell>
        </row>
        <row r="3130">
          <cell r="A3130" t="str">
            <v>ALEX</v>
          </cell>
          <cell r="C3130" t="str">
            <v/>
          </cell>
          <cell r="D3130" t="str">
            <v>Wall Ball 5kg</v>
          </cell>
          <cell r="E3130" t="str">
            <v xml:space="preserve">Mega Medicine Ball(PU)-5K(Ø350mm)     </v>
          </cell>
          <cell r="F3130">
            <v>0</v>
          </cell>
          <cell r="I3130">
            <v>17.48</v>
          </cell>
          <cell r="J3130">
            <v>0</v>
          </cell>
          <cell r="K3130">
            <v>0</v>
          </cell>
          <cell r="L3130">
            <v>0</v>
          </cell>
          <cell r="M3130" t="str">
            <v>LF</v>
          </cell>
          <cell r="N3130">
            <v>0</v>
          </cell>
          <cell r="O3130">
            <v>0</v>
          </cell>
        </row>
        <row r="3131">
          <cell r="A3131" t="str">
            <v>ALEX</v>
          </cell>
          <cell r="C3131">
            <v>2343</v>
          </cell>
          <cell r="D3131" t="str">
            <v>Wall Ball 6Kgs</v>
          </cell>
          <cell r="E3131" t="str">
            <v>Wall Ball 6Kgs</v>
          </cell>
          <cell r="F3131">
            <v>0</v>
          </cell>
          <cell r="I3131">
            <v>18.25</v>
          </cell>
          <cell r="J3131">
            <v>0</v>
          </cell>
          <cell r="K3131">
            <v>0</v>
          </cell>
          <cell r="L3131">
            <v>0</v>
          </cell>
          <cell r="M3131" t="str">
            <v>LF</v>
          </cell>
          <cell r="N3131">
            <v>0</v>
          </cell>
          <cell r="O3131">
            <v>0</v>
          </cell>
        </row>
        <row r="3132">
          <cell r="A3132" t="str">
            <v>ALEX</v>
          </cell>
          <cell r="C3132" t="str">
            <v/>
          </cell>
          <cell r="D3132" t="str">
            <v>Wall Ball 7kg</v>
          </cell>
          <cell r="E3132" t="str">
            <v xml:space="preserve">Mega Medicine Ball(PU)-7K(Ø350mm)     </v>
          </cell>
          <cell r="F3132">
            <v>0</v>
          </cell>
          <cell r="I3132">
            <v>18.82</v>
          </cell>
          <cell r="J3132">
            <v>0</v>
          </cell>
          <cell r="K3132">
            <v>0</v>
          </cell>
          <cell r="L3132">
            <v>0</v>
          </cell>
          <cell r="M3132" t="str">
            <v>LF</v>
          </cell>
          <cell r="N3132">
            <v>0</v>
          </cell>
          <cell r="O3132">
            <v>0</v>
          </cell>
        </row>
        <row r="3133">
          <cell r="A3133" t="str">
            <v>ALEX</v>
          </cell>
          <cell r="C3133" t="str">
            <v/>
          </cell>
          <cell r="D3133" t="str">
            <v>Wall Ball 8kg</v>
          </cell>
          <cell r="E3133" t="str">
            <v xml:space="preserve">Mega Medicine Ball(PU)-8K(Ø350mm)     </v>
          </cell>
          <cell r="F3133">
            <v>0</v>
          </cell>
          <cell r="I3133">
            <v>19.579999999999998</v>
          </cell>
          <cell r="J3133">
            <v>0</v>
          </cell>
          <cell r="K3133">
            <v>0</v>
          </cell>
          <cell r="L3133">
            <v>0</v>
          </cell>
          <cell r="M3133" t="str">
            <v>LF</v>
          </cell>
          <cell r="N3133">
            <v>0</v>
          </cell>
          <cell r="O3133">
            <v>0</v>
          </cell>
        </row>
        <row r="3134">
          <cell r="A3134" t="str">
            <v>ALEX</v>
          </cell>
          <cell r="C3134">
            <v>2344</v>
          </cell>
          <cell r="D3134" t="str">
            <v>Wall Ball 9Kgs</v>
          </cell>
          <cell r="E3134" t="str">
            <v>Wall Ball 9Kgs</v>
          </cell>
          <cell r="F3134">
            <v>0</v>
          </cell>
          <cell r="I3134">
            <v>20.149999999999999</v>
          </cell>
          <cell r="J3134">
            <v>0</v>
          </cell>
          <cell r="K3134">
            <v>0</v>
          </cell>
          <cell r="L3134">
            <v>0</v>
          </cell>
          <cell r="M3134" t="str">
            <v>LF</v>
          </cell>
          <cell r="N3134">
            <v>0</v>
          </cell>
          <cell r="O3134">
            <v>0</v>
          </cell>
        </row>
        <row r="3135">
          <cell r="A3135" t="str">
            <v>ALEX</v>
          </cell>
          <cell r="C3135" t="str">
            <v/>
          </cell>
          <cell r="D3135">
            <v>0</v>
          </cell>
          <cell r="E3135">
            <v>0</v>
          </cell>
          <cell r="F3135">
            <v>0</v>
          </cell>
          <cell r="J3135">
            <v>0</v>
          </cell>
          <cell r="K3135">
            <v>0</v>
          </cell>
          <cell r="L3135">
            <v>0</v>
          </cell>
          <cell r="M3135" t="str">
            <v>LF</v>
          </cell>
          <cell r="N3135">
            <v>0</v>
          </cell>
          <cell r="O3135">
            <v>0</v>
          </cell>
        </row>
        <row r="3136">
          <cell r="A3136" t="str">
            <v>ALEX</v>
          </cell>
          <cell r="C3136" t="str">
            <v/>
          </cell>
          <cell r="D3136">
            <v>0</v>
          </cell>
          <cell r="E3136">
            <v>0</v>
          </cell>
          <cell r="F3136">
            <v>0</v>
          </cell>
          <cell r="J3136">
            <v>0</v>
          </cell>
          <cell r="K3136">
            <v>0</v>
          </cell>
          <cell r="L3136">
            <v>0</v>
          </cell>
          <cell r="M3136" t="str">
            <v>LF</v>
          </cell>
          <cell r="N3136">
            <v>0</v>
          </cell>
          <cell r="O3136">
            <v>0</v>
          </cell>
        </row>
        <row r="3137">
          <cell r="A3137" t="str">
            <v>ALEX</v>
          </cell>
          <cell r="C3137" t="str">
            <v/>
          </cell>
          <cell r="D3137">
            <v>0</v>
          </cell>
          <cell r="E3137">
            <v>0</v>
          </cell>
          <cell r="F3137">
            <v>0</v>
          </cell>
          <cell r="J3137">
            <v>0</v>
          </cell>
          <cell r="K3137">
            <v>0</v>
          </cell>
          <cell r="L3137">
            <v>0</v>
          </cell>
          <cell r="M3137" t="str">
            <v>LF</v>
          </cell>
          <cell r="N3137">
            <v>0</v>
          </cell>
          <cell r="O3137">
            <v>0</v>
          </cell>
        </row>
        <row r="3138">
          <cell r="A3138" t="str">
            <v>ALEX</v>
          </cell>
          <cell r="B3138" t="str">
            <v>LF</v>
          </cell>
          <cell r="C3138" t="str">
            <v/>
          </cell>
          <cell r="D3138" t="str">
            <v>TOTAL ALEX</v>
          </cell>
          <cell r="E3138" t="str">
            <v>Del.Date:</v>
          </cell>
          <cell r="F3138">
            <v>0</v>
          </cell>
          <cell r="I3138" t="str">
            <v>TOTAL</v>
          </cell>
          <cell r="J3138">
            <v>0</v>
          </cell>
          <cell r="K3138">
            <v>0</v>
          </cell>
          <cell r="L3138">
            <v>0</v>
          </cell>
          <cell r="M3138" t="str">
            <v>LF</v>
          </cell>
          <cell r="N3138">
            <v>0</v>
          </cell>
          <cell r="O3138">
            <v>0</v>
          </cell>
        </row>
        <row r="3139">
          <cell r="A3139" t="str">
            <v>REGAL</v>
          </cell>
          <cell r="B3139" t="str">
            <v>RJ82359</v>
          </cell>
          <cell r="C3139">
            <v>1491</v>
          </cell>
          <cell r="D3139" t="str">
            <v>1 - Corde de tirage</v>
          </cell>
          <cell r="E3139" t="str">
            <v>Machine Accessories 1</v>
          </cell>
          <cell r="F3139">
            <v>0</v>
          </cell>
          <cell r="H3139" t="str">
            <v>PIECE</v>
          </cell>
          <cell r="I3139">
            <v>3.62</v>
          </cell>
          <cell r="J3139">
            <v>0</v>
          </cell>
          <cell r="K3139">
            <v>0</v>
          </cell>
          <cell r="L3139">
            <v>0</v>
          </cell>
          <cell r="M3139" t="str">
            <v>LF</v>
          </cell>
          <cell r="N3139">
            <v>4.5794920634920598E-3</v>
          </cell>
          <cell r="O3139">
            <v>2.9365079365079363</v>
          </cell>
        </row>
        <row r="3140">
          <cell r="A3140" t="str">
            <v>REGAL</v>
          </cell>
          <cell r="B3140" t="str">
            <v>RJ82335</v>
          </cell>
          <cell r="C3140">
            <v>1456</v>
          </cell>
          <cell r="D3140" t="str">
            <v>10 - Barre droite de tirage dorsal</v>
          </cell>
          <cell r="E3140" t="str">
            <v>10 - Barre droite de tirage dorsal</v>
          </cell>
          <cell r="F3140">
            <v>0</v>
          </cell>
          <cell r="H3140" t="str">
            <v>PIECE</v>
          </cell>
          <cell r="I3140">
            <v>14.16</v>
          </cell>
          <cell r="J3140">
            <v>0</v>
          </cell>
          <cell r="K3140">
            <v>0</v>
          </cell>
          <cell r="L3140">
            <v>0</v>
          </cell>
          <cell r="M3140" t="str">
            <v>LF</v>
          </cell>
          <cell r="N3140">
            <v>1.0863360000000001E-2</v>
          </cell>
          <cell r="O3140">
            <v>5.7333333333333334</v>
          </cell>
        </row>
        <row r="3141">
          <cell r="A3141" t="str">
            <v>REGAL</v>
          </cell>
          <cell r="B3141" t="str">
            <v>RJ82346</v>
          </cell>
          <cell r="C3141">
            <v>1518</v>
          </cell>
          <cell r="D3141" t="str">
            <v>2 - TRIANGLE DE TIRAGE AVEC POIGNEES</v>
          </cell>
          <cell r="E3141" t="str">
            <v>2 - REVOLVING LOW PULLEY BAR</v>
          </cell>
          <cell r="F3141">
            <v>0</v>
          </cell>
          <cell r="H3141" t="str">
            <v>PIECE</v>
          </cell>
          <cell r="I3141">
            <v>5.39</v>
          </cell>
          <cell r="J3141">
            <v>0</v>
          </cell>
          <cell r="K3141">
            <v>0</v>
          </cell>
          <cell r="L3141">
            <v>0</v>
          </cell>
          <cell r="M3141" t="str">
            <v>LF</v>
          </cell>
          <cell r="N3141">
            <v>4.5794920634920598E-3</v>
          </cell>
          <cell r="O3141">
            <v>2.9365079365079363</v>
          </cell>
        </row>
        <row r="3142">
          <cell r="A3142" t="str">
            <v>REGAL</v>
          </cell>
          <cell r="B3142" t="str">
            <v>RJ82348</v>
          </cell>
          <cell r="C3142">
            <v>1686</v>
          </cell>
          <cell r="D3142" t="str">
            <v>3 - POIGNEE DE TIRAGE</v>
          </cell>
          <cell r="E3142" t="str">
            <v>3 - SINGLE GRIP HANDLE</v>
          </cell>
          <cell r="F3142">
            <v>0</v>
          </cell>
          <cell r="H3142" t="str">
            <v>PIECE</v>
          </cell>
          <cell r="I3142">
            <v>4.46</v>
          </cell>
          <cell r="J3142">
            <v>0</v>
          </cell>
          <cell r="K3142">
            <v>0</v>
          </cell>
          <cell r="L3142">
            <v>0</v>
          </cell>
          <cell r="M3142" t="str">
            <v>LF</v>
          </cell>
          <cell r="N3142">
            <v>1.0863360000000001E-2</v>
          </cell>
          <cell r="O3142">
            <v>5.7333333333333334</v>
          </cell>
        </row>
        <row r="3143">
          <cell r="A3143" t="str">
            <v>REGAL</v>
          </cell>
          <cell r="B3143" t="str">
            <v>RJ82339</v>
          </cell>
          <cell r="C3143">
            <v>1459</v>
          </cell>
          <cell r="D3143" t="str">
            <v>4 - BARRE ROWING DE TIRAGE DORSAL</v>
          </cell>
          <cell r="E3143" t="str">
            <v>4 - LAT BAR</v>
          </cell>
          <cell r="F3143" t="str">
            <v>(28",PU)</v>
          </cell>
          <cell r="H3143" t="str">
            <v>PIECE</v>
          </cell>
          <cell r="I3143">
            <v>13.39</v>
          </cell>
          <cell r="J3143">
            <v>0</v>
          </cell>
          <cell r="K3143">
            <v>0</v>
          </cell>
          <cell r="L3143">
            <v>0</v>
          </cell>
          <cell r="M3143" t="str">
            <v>LF</v>
          </cell>
          <cell r="N3143">
            <v>1.0863360000000001E-2</v>
          </cell>
          <cell r="O3143">
            <v>5.7333333333333334</v>
          </cell>
        </row>
        <row r="3144">
          <cell r="A3144" t="str">
            <v>REGAL</v>
          </cell>
          <cell r="B3144" t="str">
            <v>RJ82358</v>
          </cell>
          <cell r="C3144">
            <v>1457</v>
          </cell>
          <cell r="D3144" t="str">
            <v xml:space="preserve">5 - Barre Rowing Biceps Triceps </v>
          </cell>
          <cell r="E3144" t="str">
            <v xml:space="preserve">5 - Barre Rowing Biceps Triceps </v>
          </cell>
          <cell r="F3144">
            <v>0</v>
          </cell>
          <cell r="H3144" t="str">
            <v>PIECE</v>
          </cell>
          <cell r="I3144">
            <v>4.62</v>
          </cell>
          <cell r="J3144">
            <v>0</v>
          </cell>
          <cell r="K3144">
            <v>0</v>
          </cell>
          <cell r="L3144">
            <v>0</v>
          </cell>
          <cell r="M3144" t="str">
            <v>LF</v>
          </cell>
          <cell r="N3144">
            <v>1.0863360000000001E-2</v>
          </cell>
          <cell r="O3144">
            <v>5.7333333333333334</v>
          </cell>
        </row>
        <row r="3145">
          <cell r="A3145" t="str">
            <v>REGAL</v>
          </cell>
          <cell r="B3145" t="str">
            <v>RJ82344</v>
          </cell>
          <cell r="C3145">
            <v>1520</v>
          </cell>
          <cell r="D3145" t="str">
            <v>6 - DOUBLE POIGNEES DE TIRAGE BICEPS-TRICEPS</v>
          </cell>
          <cell r="E3145" t="str">
            <v>6 - MULTI PURPOSE V-BAR</v>
          </cell>
          <cell r="F3145">
            <v>0</v>
          </cell>
          <cell r="H3145" t="str">
            <v>PIECE</v>
          </cell>
          <cell r="I3145">
            <v>7.85</v>
          </cell>
          <cell r="J3145">
            <v>0</v>
          </cell>
          <cell r="K3145">
            <v>0</v>
          </cell>
          <cell r="L3145">
            <v>0</v>
          </cell>
          <cell r="M3145" t="str">
            <v>LF</v>
          </cell>
          <cell r="N3145">
            <v>4.5794920634920633E-3</v>
          </cell>
          <cell r="O3145">
            <v>2.9365079365079363</v>
          </cell>
        </row>
        <row r="3146">
          <cell r="A3146" t="str">
            <v>REGAL</v>
          </cell>
          <cell r="B3146" t="str">
            <v>RJ82343</v>
          </cell>
          <cell r="C3146">
            <v>1519</v>
          </cell>
          <cell r="D3146" t="str">
            <v>7 - BARRE DE TRICEPS EN V</v>
          </cell>
          <cell r="E3146" t="str">
            <v>7 - REVOLVING PRESS DOWN BAR</v>
          </cell>
          <cell r="F3146">
            <v>0</v>
          </cell>
          <cell r="H3146" t="str">
            <v>PIECE</v>
          </cell>
          <cell r="I3146">
            <v>8.31</v>
          </cell>
          <cell r="J3146">
            <v>0</v>
          </cell>
          <cell r="K3146">
            <v>0</v>
          </cell>
          <cell r="L3146">
            <v>0</v>
          </cell>
          <cell r="M3146" t="str">
            <v>LF</v>
          </cell>
          <cell r="N3146">
            <v>4.5794920634920633E-3</v>
          </cell>
          <cell r="O3146">
            <v>2.9365079365079363</v>
          </cell>
        </row>
        <row r="3147">
          <cell r="A3147" t="str">
            <v>REGAL</v>
          </cell>
          <cell r="B3147" t="str">
            <v>RJ82340</v>
          </cell>
          <cell r="C3147">
            <v>1521</v>
          </cell>
          <cell r="D3147" t="str">
            <v>8 - DOUBLE POIGNEE ROWING DE TIRAGE DORSAL</v>
          </cell>
          <cell r="E3147" t="str">
            <v>8 - MACHINE ACCESSORIES</v>
          </cell>
          <cell r="F3147">
            <v>0</v>
          </cell>
          <cell r="H3147" t="str">
            <v>PIECE</v>
          </cell>
          <cell r="I3147">
            <v>8</v>
          </cell>
          <cell r="J3147">
            <v>0</v>
          </cell>
          <cell r="K3147">
            <v>0</v>
          </cell>
          <cell r="L3147">
            <v>0</v>
          </cell>
          <cell r="M3147" t="str">
            <v>LF</v>
          </cell>
          <cell r="N3147">
            <v>4.5794920634920633E-3</v>
          </cell>
          <cell r="O3147">
            <v>2.9365079365079363</v>
          </cell>
        </row>
        <row r="3148">
          <cell r="A3148" t="str">
            <v>REGAL</v>
          </cell>
          <cell r="B3148" t="str">
            <v>RJ82365</v>
          </cell>
          <cell r="C3148">
            <v>1517</v>
          </cell>
          <cell r="D3148" t="str">
            <v>9 - Triangle de tirage</v>
          </cell>
          <cell r="E3148" t="str">
            <v>Machine Accessories 9</v>
          </cell>
          <cell r="F3148">
            <v>0</v>
          </cell>
          <cell r="H3148" t="str">
            <v>PIECE</v>
          </cell>
          <cell r="I3148">
            <v>5.85</v>
          </cell>
          <cell r="J3148">
            <v>0</v>
          </cell>
          <cell r="K3148">
            <v>0</v>
          </cell>
          <cell r="L3148">
            <v>0</v>
          </cell>
          <cell r="M3148" t="str">
            <v>LF</v>
          </cell>
          <cell r="N3148">
            <v>1.0863360000000001E-2</v>
          </cell>
          <cell r="O3148">
            <v>5.7333333333333334</v>
          </cell>
        </row>
        <row r="3149">
          <cell r="A3149" t="str">
            <v>REGAL</v>
          </cell>
          <cell r="B3149" t="str">
            <v>RJ80203</v>
          </cell>
          <cell r="C3149">
            <v>1725</v>
          </cell>
          <cell r="D3149" t="str">
            <v>Ab Wheel</v>
          </cell>
          <cell r="E3149" t="str">
            <v>Exercice Wheel</v>
          </cell>
          <cell r="F3149">
            <v>0</v>
          </cell>
          <cell r="H3149" t="str">
            <v>PIECE</v>
          </cell>
          <cell r="I3149">
            <v>1.93</v>
          </cell>
          <cell r="J3149">
            <v>0</v>
          </cell>
          <cell r="K3149">
            <v>0</v>
          </cell>
          <cell r="L3149">
            <v>0</v>
          </cell>
          <cell r="M3149" t="str">
            <v>LF</v>
          </cell>
          <cell r="N3149">
            <v>2.6491500000000003E-3</v>
          </cell>
          <cell r="O3149">
            <v>0.6</v>
          </cell>
        </row>
        <row r="3150">
          <cell r="A3150" t="str">
            <v>REGAL</v>
          </cell>
          <cell r="B3150" t="str">
            <v>CF80042</v>
          </cell>
          <cell r="C3150">
            <v>2980</v>
          </cell>
          <cell r="D3150" t="str">
            <v>AB-MAT</v>
          </cell>
          <cell r="E3150" t="str">
            <v>AB-MAT</v>
          </cell>
          <cell r="F3150" t="str">
            <v>(material：PU)</v>
          </cell>
          <cell r="H3150" t="str">
            <v>PIECE</v>
          </cell>
          <cell r="I3150">
            <v>2.77</v>
          </cell>
          <cell r="J3150">
            <v>0</v>
          </cell>
          <cell r="K3150">
            <v>0</v>
          </cell>
          <cell r="L3150">
            <v>0</v>
          </cell>
          <cell r="M3150" t="str">
            <v>LF</v>
          </cell>
          <cell r="N3150">
            <v>9.5759999999999994E-3</v>
          </cell>
          <cell r="O3150">
            <v>1.2</v>
          </cell>
        </row>
        <row r="3151">
          <cell r="A3151" t="str">
            <v>REGAL</v>
          </cell>
          <cell r="B3151" t="str">
            <v>RJ80022</v>
          </cell>
          <cell r="C3151">
            <v>0</v>
          </cell>
          <cell r="D3151" t="str">
            <v>ANNEAUX DE MASSAGE</v>
          </cell>
          <cell r="E3151" t="str">
            <v>MASSAGE RING</v>
          </cell>
          <cell r="F3151">
            <v>0</v>
          </cell>
          <cell r="H3151" t="str">
            <v>PIECE</v>
          </cell>
          <cell r="I3151">
            <v>0.68</v>
          </cell>
          <cell r="J3151">
            <v>0</v>
          </cell>
          <cell r="K3151">
            <v>0</v>
          </cell>
          <cell r="L3151">
            <v>0</v>
          </cell>
          <cell r="M3151" t="str">
            <v>LF</v>
          </cell>
          <cell r="N3151">
            <v>0</v>
          </cell>
          <cell r="O3151">
            <v>0</v>
          </cell>
        </row>
        <row r="3152">
          <cell r="A3152" t="str">
            <v>REGAL</v>
          </cell>
          <cell r="B3152" t="str">
            <v>RJ81226</v>
          </cell>
          <cell r="C3152">
            <v>2341</v>
          </cell>
          <cell r="D3152" t="str">
            <v>ANNEAUX DE SUSPENSION</v>
          </cell>
          <cell r="E3152" t="str">
            <v>WOODEN RING</v>
          </cell>
          <cell r="F3152" t="str">
            <v>（material：birch，ring dia.32CM）</v>
          </cell>
          <cell r="H3152" t="str">
            <v>PAIRE</v>
          </cell>
          <cell r="I3152">
            <v>16.93</v>
          </cell>
          <cell r="J3152">
            <v>0</v>
          </cell>
          <cell r="K3152">
            <v>0</v>
          </cell>
          <cell r="L3152">
            <v>0</v>
          </cell>
          <cell r="M3152" t="str">
            <v>LF</v>
          </cell>
          <cell r="N3152">
            <v>5.0543999999999997E-3</v>
          </cell>
          <cell r="O3152">
            <v>1.5</v>
          </cell>
        </row>
        <row r="3153">
          <cell r="A3153" t="str">
            <v>REGAL</v>
          </cell>
          <cell r="B3153" t="str">
            <v>CF80019</v>
          </cell>
          <cell r="C3153">
            <v>2363</v>
          </cell>
          <cell r="D3153" t="str">
            <v>BAGUES STOP DISQUES</v>
          </cell>
          <cell r="E3153" t="str">
            <v>RING FOR OLYMPIC BARS</v>
          </cell>
          <cell r="F3153">
            <v>0</v>
          </cell>
          <cell r="H3153" t="str">
            <v>PAIRE</v>
          </cell>
          <cell r="I3153">
            <v>4.08</v>
          </cell>
          <cell r="J3153">
            <v>0</v>
          </cell>
          <cell r="K3153">
            <v>0</v>
          </cell>
          <cell r="L3153">
            <v>0</v>
          </cell>
          <cell r="M3153" t="str">
            <v>LF</v>
          </cell>
          <cell r="N3153">
            <v>8.3951999999999996E-4</v>
          </cell>
          <cell r="O3153">
            <v>0.38</v>
          </cell>
        </row>
        <row r="3154">
          <cell r="A3154" t="str">
            <v>REGAL</v>
          </cell>
          <cell r="B3154" t="str">
            <v>CF80020</v>
          </cell>
          <cell r="C3154">
            <v>0</v>
          </cell>
          <cell r="D3154" t="str">
            <v>BAGUES STOP DISQUES 2</v>
          </cell>
          <cell r="E3154" t="str">
            <v>RING FOR OLYMPIC BARS 2</v>
          </cell>
          <cell r="F3154">
            <v>0</v>
          </cell>
          <cell r="H3154" t="str">
            <v>PAIRE</v>
          </cell>
          <cell r="I3154">
            <v>4.0999999999999996</v>
          </cell>
          <cell r="J3154">
            <v>0</v>
          </cell>
          <cell r="K3154">
            <v>0</v>
          </cell>
          <cell r="L3154">
            <v>0</v>
          </cell>
          <cell r="M3154" t="str">
            <v>LF</v>
          </cell>
          <cell r="N3154">
            <v>0</v>
          </cell>
          <cell r="O3154">
            <v>0</v>
          </cell>
        </row>
        <row r="3155">
          <cell r="A3155" t="str">
            <v>REGAL</v>
          </cell>
          <cell r="B3155" t="str">
            <v>RJ80701</v>
          </cell>
          <cell r="C3155">
            <v>0</v>
          </cell>
          <cell r="D3155" t="str">
            <v>Balance Board</v>
          </cell>
          <cell r="E3155" t="str">
            <v>Balance Board</v>
          </cell>
          <cell r="F3155" t="str">
            <v>DIA.39CM,WEIGHT:800G</v>
          </cell>
          <cell r="H3155" t="str">
            <v>PIECE</v>
          </cell>
          <cell r="I3155">
            <v>3.08</v>
          </cell>
          <cell r="J3155">
            <v>0</v>
          </cell>
          <cell r="K3155">
            <v>0</v>
          </cell>
          <cell r="L3155">
            <v>0</v>
          </cell>
          <cell r="M3155" t="str">
            <v>LF</v>
          </cell>
          <cell r="N3155">
            <v>0</v>
          </cell>
          <cell r="O3155">
            <v>0</v>
          </cell>
        </row>
        <row r="3156">
          <cell r="A3156" t="str">
            <v>REGAL</v>
          </cell>
          <cell r="B3156" t="str">
            <v>RJ81423</v>
          </cell>
          <cell r="C3156">
            <v>0</v>
          </cell>
          <cell r="D3156" t="str">
            <v>BALLES HÉRISSONS 10CM</v>
          </cell>
          <cell r="E3156" t="str">
            <v>MASSAGE BALLS 10CM</v>
          </cell>
          <cell r="F3156" t="str">
            <v>pvc material,weight:150g</v>
          </cell>
          <cell r="H3156" t="str">
            <v>PIECE</v>
          </cell>
          <cell r="I3156">
            <v>0.46</v>
          </cell>
          <cell r="J3156">
            <v>0</v>
          </cell>
          <cell r="K3156">
            <v>0</v>
          </cell>
          <cell r="L3156">
            <v>0</v>
          </cell>
          <cell r="M3156" t="str">
            <v>LF</v>
          </cell>
          <cell r="N3156">
            <v>0</v>
          </cell>
          <cell r="O3156">
            <v>0</v>
          </cell>
        </row>
        <row r="3157">
          <cell r="A3157" t="str">
            <v>REGAL</v>
          </cell>
          <cell r="B3157" t="str">
            <v>RJ81423</v>
          </cell>
          <cell r="C3157">
            <v>0</v>
          </cell>
          <cell r="D3157" t="str">
            <v>Balles hérissons 6cm</v>
          </cell>
          <cell r="E3157" t="str">
            <v>Massage Ball</v>
          </cell>
          <cell r="F3157" t="str">
            <v>6CM-40g</v>
          </cell>
          <cell r="H3157" t="str">
            <v>PIECE</v>
          </cell>
          <cell r="I3157">
            <v>0.37</v>
          </cell>
          <cell r="J3157">
            <v>0</v>
          </cell>
          <cell r="K3157">
            <v>0</v>
          </cell>
          <cell r="L3157">
            <v>0</v>
          </cell>
          <cell r="M3157" t="str">
            <v>LF</v>
          </cell>
          <cell r="N3157">
            <v>0</v>
          </cell>
          <cell r="O3157">
            <v>0</v>
          </cell>
        </row>
        <row r="3158">
          <cell r="A3158" t="str">
            <v>REGAL</v>
          </cell>
          <cell r="B3158" t="str">
            <v>RJ81423</v>
          </cell>
          <cell r="C3158">
            <v>0</v>
          </cell>
          <cell r="D3158" t="str">
            <v>Balles hérissons 7cm</v>
          </cell>
          <cell r="E3158" t="str">
            <v>Massage Ball</v>
          </cell>
          <cell r="F3158" t="str">
            <v>7CM-50g</v>
          </cell>
          <cell r="H3158" t="str">
            <v>PIECE</v>
          </cell>
          <cell r="I3158">
            <v>0.4</v>
          </cell>
          <cell r="J3158">
            <v>0</v>
          </cell>
          <cell r="K3158">
            <v>0</v>
          </cell>
          <cell r="L3158">
            <v>0</v>
          </cell>
          <cell r="M3158" t="str">
            <v>LF</v>
          </cell>
          <cell r="N3158">
            <v>0</v>
          </cell>
          <cell r="O3158">
            <v>0</v>
          </cell>
        </row>
        <row r="3159">
          <cell r="A3159" t="str">
            <v>REGAL</v>
          </cell>
          <cell r="B3159" t="str">
            <v>RJ81423</v>
          </cell>
          <cell r="C3159">
            <v>1438</v>
          </cell>
          <cell r="D3159" t="str">
            <v>Balles hérissons 8cm</v>
          </cell>
          <cell r="E3159" t="str">
            <v>Massage Ball</v>
          </cell>
          <cell r="F3159" t="str">
            <v>8CM-80g</v>
          </cell>
          <cell r="H3159" t="str">
            <v>PIECE</v>
          </cell>
          <cell r="I3159">
            <v>0.43</v>
          </cell>
          <cell r="J3159">
            <v>0</v>
          </cell>
          <cell r="K3159">
            <v>0</v>
          </cell>
          <cell r="L3159">
            <v>0</v>
          </cell>
          <cell r="M3159" t="str">
            <v>LF</v>
          </cell>
          <cell r="N3159">
            <v>6.1739999999999994E-4</v>
          </cell>
          <cell r="O3159">
            <v>0.08</v>
          </cell>
        </row>
        <row r="3160">
          <cell r="A3160" t="str">
            <v>REGAL</v>
          </cell>
          <cell r="B3160" t="str">
            <v>RJ81548</v>
          </cell>
          <cell r="C3160">
            <v>1439</v>
          </cell>
          <cell r="D3160" t="str">
            <v>BALLES LESTEES 0,5KG BLEU</v>
          </cell>
          <cell r="E3160" t="str">
            <v>WEIGHTED BALL 0,5Kgs BLUE</v>
          </cell>
          <cell r="F3160">
            <v>0</v>
          </cell>
          <cell r="H3160" t="str">
            <v>PIECE</v>
          </cell>
          <cell r="I3160">
            <v>0.77</v>
          </cell>
          <cell r="J3160">
            <v>0</v>
          </cell>
          <cell r="K3160">
            <v>0</v>
          </cell>
          <cell r="L3160">
            <v>0</v>
          </cell>
          <cell r="M3160" t="str">
            <v>LF</v>
          </cell>
          <cell r="N3160">
            <v>7.4879999999999999E-3</v>
          </cell>
          <cell r="O3160">
            <v>0.53</v>
          </cell>
        </row>
        <row r="3161">
          <cell r="A3161" t="str">
            <v>REGAL</v>
          </cell>
          <cell r="B3161" t="str">
            <v>RJ81548</v>
          </cell>
          <cell r="C3161" t="str">
            <v/>
          </cell>
          <cell r="D3161" t="str">
            <v xml:space="preserve">BALLES LESTEES 0,5KG GRIS </v>
          </cell>
          <cell r="E3161" t="str">
            <v>WEIGHTED BALL 0,5Kgs GREY</v>
          </cell>
          <cell r="F3161">
            <v>0</v>
          </cell>
          <cell r="H3161" t="str">
            <v>PIECE</v>
          </cell>
          <cell r="I3161">
            <v>0.77</v>
          </cell>
          <cell r="J3161">
            <v>0</v>
          </cell>
          <cell r="K3161">
            <v>0</v>
          </cell>
          <cell r="L3161">
            <v>0</v>
          </cell>
          <cell r="M3161" t="str">
            <v>LF</v>
          </cell>
          <cell r="N3161">
            <v>0</v>
          </cell>
          <cell r="O3161">
            <v>0</v>
          </cell>
        </row>
        <row r="3162">
          <cell r="A3162" t="str">
            <v>REGAL</v>
          </cell>
          <cell r="B3162" t="str">
            <v>RJ81548</v>
          </cell>
          <cell r="C3162">
            <v>1440</v>
          </cell>
          <cell r="D3162" t="str">
            <v xml:space="preserve">BALLES LESTEES 1,5KG BLEU </v>
          </cell>
          <cell r="E3162" t="str">
            <v>WEIGHTED BALL 1,5Kgs BLUE</v>
          </cell>
          <cell r="F3162">
            <v>0</v>
          </cell>
          <cell r="H3162" t="str">
            <v>PIECE</v>
          </cell>
          <cell r="I3162">
            <v>1.08</v>
          </cell>
          <cell r="J3162">
            <v>0</v>
          </cell>
          <cell r="K3162">
            <v>0</v>
          </cell>
          <cell r="L3162">
            <v>0</v>
          </cell>
          <cell r="M3162" t="str">
            <v>LF</v>
          </cell>
          <cell r="N3162">
            <v>8.1599999999999989E-3</v>
          </cell>
          <cell r="O3162">
            <v>3.166666666666667</v>
          </cell>
        </row>
        <row r="3163">
          <cell r="A3163" t="str">
            <v>REGAL</v>
          </cell>
          <cell r="B3163" t="str">
            <v>RJ81548</v>
          </cell>
          <cell r="C3163" t="str">
            <v/>
          </cell>
          <cell r="D3163" t="str">
            <v>BALLES LESTEES 1,5KG GRIS</v>
          </cell>
          <cell r="E3163" t="str">
            <v>WEIGHTED BALL 1,5Kgs GREY</v>
          </cell>
          <cell r="F3163">
            <v>0</v>
          </cell>
          <cell r="H3163" t="str">
            <v>PIECE</v>
          </cell>
          <cell r="I3163">
            <v>1.08</v>
          </cell>
          <cell r="J3163">
            <v>0</v>
          </cell>
          <cell r="K3163">
            <v>0</v>
          </cell>
          <cell r="L3163">
            <v>0</v>
          </cell>
          <cell r="M3163" t="str">
            <v>LF</v>
          </cell>
          <cell r="N3163">
            <v>0</v>
          </cell>
          <cell r="O3163">
            <v>0</v>
          </cell>
        </row>
        <row r="3164">
          <cell r="A3164" t="str">
            <v>REGAL</v>
          </cell>
          <cell r="B3164" t="str">
            <v>RJ81548</v>
          </cell>
          <cell r="C3164">
            <v>1441</v>
          </cell>
          <cell r="D3164" t="str">
            <v>BALLES LESTEES 1KG BLEU</v>
          </cell>
          <cell r="E3164" t="str">
            <v>WEIGHTED BALL 1Kg BLUE</v>
          </cell>
          <cell r="F3164">
            <v>0</v>
          </cell>
          <cell r="H3164" t="str">
            <v>PIECE</v>
          </cell>
          <cell r="I3164">
            <v>0.93</v>
          </cell>
          <cell r="J3164">
            <v>0</v>
          </cell>
          <cell r="K3164">
            <v>0</v>
          </cell>
          <cell r="L3164">
            <v>0</v>
          </cell>
          <cell r="M3164" t="str">
            <v>LF</v>
          </cell>
          <cell r="N3164">
            <v>5.7120000000000001E-3</v>
          </cell>
          <cell r="O3164">
            <v>1.1000000000000001</v>
          </cell>
        </row>
        <row r="3165">
          <cell r="A3165" t="str">
            <v>REGAL</v>
          </cell>
          <cell r="B3165" t="str">
            <v>RJ81548</v>
          </cell>
          <cell r="C3165" t="str">
            <v/>
          </cell>
          <cell r="D3165" t="str">
            <v>BALLES LESTEES 1KG GRIS</v>
          </cell>
          <cell r="E3165" t="str">
            <v>WEIGHTED BALL 1Kg GREY</v>
          </cell>
          <cell r="F3165">
            <v>0</v>
          </cell>
          <cell r="H3165" t="str">
            <v>PIECE</v>
          </cell>
          <cell r="I3165">
            <v>0.93</v>
          </cell>
          <cell r="J3165">
            <v>0</v>
          </cell>
          <cell r="K3165">
            <v>0</v>
          </cell>
          <cell r="L3165">
            <v>0</v>
          </cell>
          <cell r="M3165" t="str">
            <v>LF</v>
          </cell>
          <cell r="N3165">
            <v>0</v>
          </cell>
          <cell r="O3165">
            <v>0</v>
          </cell>
        </row>
        <row r="3166">
          <cell r="A3166" t="str">
            <v>REGAL</v>
          </cell>
          <cell r="B3166" t="str">
            <v>RJ81548</v>
          </cell>
          <cell r="C3166" t="str">
            <v/>
          </cell>
          <cell r="D3166" t="str">
            <v xml:space="preserve">BALLES LESTEES 1KG ROSE </v>
          </cell>
          <cell r="E3166" t="str">
            <v>WEIGHTED BALL 1Kg PINK</v>
          </cell>
          <cell r="F3166">
            <v>0</v>
          </cell>
          <cell r="H3166" t="str">
            <v>PIECE</v>
          </cell>
          <cell r="I3166">
            <v>0.93</v>
          </cell>
          <cell r="J3166">
            <v>0</v>
          </cell>
          <cell r="K3166">
            <v>0</v>
          </cell>
          <cell r="L3166">
            <v>0</v>
          </cell>
          <cell r="M3166" t="str">
            <v>LF</v>
          </cell>
          <cell r="N3166">
            <v>0</v>
          </cell>
          <cell r="O3166">
            <v>0</v>
          </cell>
        </row>
        <row r="3167">
          <cell r="A3167" t="str">
            <v>REGAL</v>
          </cell>
          <cell r="B3167" t="str">
            <v>RJ81548</v>
          </cell>
          <cell r="C3167">
            <v>0</v>
          </cell>
          <cell r="D3167" t="str">
            <v>BALLES LESTEES 2KG BLEU</v>
          </cell>
          <cell r="E3167" t="str">
            <v>WEIGHTED BALL 2Kg BLUE</v>
          </cell>
          <cell r="F3167">
            <v>0</v>
          </cell>
          <cell r="H3167" t="str">
            <v>PIECE</v>
          </cell>
          <cell r="I3167">
            <v>1.1599999999999999</v>
          </cell>
          <cell r="J3167">
            <v>0</v>
          </cell>
          <cell r="K3167">
            <v>0</v>
          </cell>
          <cell r="L3167">
            <v>0</v>
          </cell>
          <cell r="M3167" t="str">
            <v>LF</v>
          </cell>
          <cell r="N3167">
            <v>0</v>
          </cell>
          <cell r="O3167">
            <v>0</v>
          </cell>
        </row>
        <row r="3168">
          <cell r="A3168" t="str">
            <v>REGAL</v>
          </cell>
          <cell r="B3168" t="str">
            <v>RJ81402</v>
          </cell>
          <cell r="C3168">
            <v>0</v>
          </cell>
          <cell r="D3168" t="str">
            <v>Ballon fitness 45cm</v>
          </cell>
          <cell r="E3168" t="str">
            <v xml:space="preserve">Anti-burst Gym Ball </v>
          </cell>
          <cell r="F3168" t="str">
            <v>45cm</v>
          </cell>
          <cell r="H3168" t="str">
            <v>PIECE</v>
          </cell>
          <cell r="I3168">
            <v>1.65</v>
          </cell>
          <cell r="J3168">
            <v>0</v>
          </cell>
          <cell r="K3168">
            <v>0</v>
          </cell>
          <cell r="L3168">
            <v>0</v>
          </cell>
          <cell r="M3168" t="str">
            <v>LF</v>
          </cell>
          <cell r="N3168">
            <v>0</v>
          </cell>
          <cell r="O3168">
            <v>0</v>
          </cell>
        </row>
        <row r="3169">
          <cell r="A3169" t="str">
            <v>REGAL</v>
          </cell>
          <cell r="B3169" t="str">
            <v>RJ81402</v>
          </cell>
          <cell r="C3169">
            <v>3212</v>
          </cell>
          <cell r="D3169" t="str">
            <v>Ballon fitness 55cm</v>
          </cell>
          <cell r="E3169" t="str">
            <v xml:space="preserve">Anti-burst Gym Ball </v>
          </cell>
          <cell r="F3169" t="str">
            <v>55cm</v>
          </cell>
          <cell r="H3169" t="str">
            <v>PIECE</v>
          </cell>
          <cell r="I3169">
            <v>2.2000000000000002</v>
          </cell>
          <cell r="J3169">
            <v>0</v>
          </cell>
          <cell r="K3169">
            <v>0</v>
          </cell>
          <cell r="L3169">
            <v>0</v>
          </cell>
          <cell r="M3169" t="str">
            <v>LF</v>
          </cell>
          <cell r="N3169">
            <v>5.6056000000000005E-3</v>
          </cell>
          <cell r="O3169">
            <v>0.5</v>
          </cell>
        </row>
        <row r="3170">
          <cell r="A3170" t="str">
            <v>REGAL</v>
          </cell>
          <cell r="B3170" t="str">
            <v>RJ81402</v>
          </cell>
          <cell r="C3170">
            <v>1571</v>
          </cell>
          <cell r="D3170" t="str">
            <v>Ballon fitness 65cm</v>
          </cell>
          <cell r="E3170" t="str">
            <v xml:space="preserve">Anti-burst Gym Ball </v>
          </cell>
          <cell r="F3170" t="str">
            <v>65cm</v>
          </cell>
          <cell r="H3170" t="str">
            <v>PIECE</v>
          </cell>
          <cell r="I3170">
            <v>2.74</v>
          </cell>
          <cell r="J3170">
            <v>0</v>
          </cell>
          <cell r="K3170">
            <v>0</v>
          </cell>
          <cell r="L3170">
            <v>0</v>
          </cell>
          <cell r="M3170" t="str">
            <v>LF</v>
          </cell>
          <cell r="N3170">
            <v>5.6056000000000005E-3</v>
          </cell>
          <cell r="O3170">
            <v>0.6</v>
          </cell>
        </row>
        <row r="3171">
          <cell r="A3171" t="str">
            <v>REGAL</v>
          </cell>
          <cell r="B3171" t="str">
            <v>RJ81402</v>
          </cell>
          <cell r="C3171">
            <v>1574</v>
          </cell>
          <cell r="D3171" t="str">
            <v>Ballon fitness 75cm</v>
          </cell>
          <cell r="E3171" t="str">
            <v xml:space="preserve">Anti-burst Gym Ball </v>
          </cell>
          <cell r="F3171" t="str">
            <v>75cm</v>
          </cell>
          <cell r="H3171" t="str">
            <v>PIECE</v>
          </cell>
          <cell r="I3171">
            <v>3.29</v>
          </cell>
          <cell r="J3171">
            <v>0</v>
          </cell>
          <cell r="K3171">
            <v>0</v>
          </cell>
          <cell r="L3171">
            <v>0</v>
          </cell>
          <cell r="M3171" t="str">
            <v>LF</v>
          </cell>
          <cell r="N3171">
            <v>5.6056000000000005E-3</v>
          </cell>
          <cell r="O3171">
            <v>0.7</v>
          </cell>
        </row>
        <row r="3172">
          <cell r="A3172" t="str">
            <v>REGAL</v>
          </cell>
          <cell r="B3172" t="str">
            <v>RJ81402</v>
          </cell>
          <cell r="C3172">
            <v>0</v>
          </cell>
          <cell r="D3172" t="str">
            <v>Ballon fitness 85cm</v>
          </cell>
          <cell r="E3172" t="str">
            <v xml:space="preserve">Anti-burst Gym Ball </v>
          </cell>
          <cell r="F3172" t="str">
            <v>85cm</v>
          </cell>
          <cell r="H3172" t="str">
            <v>PIECE</v>
          </cell>
          <cell r="I3172">
            <v>3.84</v>
          </cell>
          <cell r="J3172">
            <v>0</v>
          </cell>
          <cell r="K3172">
            <v>0</v>
          </cell>
          <cell r="L3172">
            <v>0</v>
          </cell>
          <cell r="M3172" t="str">
            <v>LF</v>
          </cell>
          <cell r="N3172">
            <v>0</v>
          </cell>
          <cell r="O3172">
            <v>0</v>
          </cell>
        </row>
        <row r="3173">
          <cell r="A3173" t="str">
            <v>REGAL</v>
          </cell>
          <cell r="B3173" t="str">
            <v>RJ81402</v>
          </cell>
          <cell r="C3173">
            <v>0</v>
          </cell>
          <cell r="D3173" t="str">
            <v>Ballon Fitness 95cm</v>
          </cell>
          <cell r="E3173" t="str">
            <v>Anti-burst Gym Ball 95cm</v>
          </cell>
          <cell r="F3173" t="str">
            <v>95 cm - color box</v>
          </cell>
          <cell r="H3173" t="str">
            <v>PIECE</v>
          </cell>
          <cell r="I3173">
            <v>4.93</v>
          </cell>
          <cell r="J3173">
            <v>0</v>
          </cell>
          <cell r="K3173">
            <v>0</v>
          </cell>
          <cell r="L3173">
            <v>0</v>
          </cell>
          <cell r="M3173" t="str">
            <v>LF</v>
          </cell>
          <cell r="N3173">
            <v>0</v>
          </cell>
          <cell r="O3173">
            <v>0</v>
          </cell>
        </row>
        <row r="3174">
          <cell r="A3174" t="str">
            <v>REGAL</v>
          </cell>
          <cell r="B3174" t="str">
            <v>RJ81404</v>
          </cell>
          <cell r="C3174">
            <v>0</v>
          </cell>
          <cell r="D3174" t="str">
            <v>BALLON FITNESS A PICOTS 45CM</v>
          </cell>
          <cell r="E3174" t="str">
            <v>MASSAGE GYM BALL 45CM</v>
          </cell>
          <cell r="F3174" t="str">
            <v>eco pvc,800g</v>
          </cell>
          <cell r="H3174" t="str">
            <v>PIECE</v>
          </cell>
          <cell r="I3174">
            <v>2.5</v>
          </cell>
          <cell r="J3174">
            <v>0</v>
          </cell>
          <cell r="K3174">
            <v>0</v>
          </cell>
          <cell r="L3174">
            <v>0</v>
          </cell>
          <cell r="M3174" t="str">
            <v>LF</v>
          </cell>
          <cell r="N3174">
            <v>0</v>
          </cell>
          <cell r="O3174">
            <v>0</v>
          </cell>
        </row>
        <row r="3175">
          <cell r="A3175" t="str">
            <v>REGAL</v>
          </cell>
          <cell r="B3175" t="str">
            <v>RJ81404</v>
          </cell>
          <cell r="C3175">
            <v>0</v>
          </cell>
          <cell r="D3175" t="str">
            <v>BALLON FITNESS A PICOTS 55CM</v>
          </cell>
          <cell r="E3175" t="str">
            <v>MASSAGE GYM BALL 55CM</v>
          </cell>
          <cell r="F3175" t="str">
            <v>eco pvc,950g</v>
          </cell>
          <cell r="H3175" t="str">
            <v>PIECE</v>
          </cell>
          <cell r="I3175">
            <v>2.77</v>
          </cell>
          <cell r="J3175">
            <v>0</v>
          </cell>
          <cell r="K3175">
            <v>0</v>
          </cell>
          <cell r="L3175">
            <v>0</v>
          </cell>
          <cell r="M3175" t="str">
            <v>LF</v>
          </cell>
          <cell r="N3175">
            <v>0</v>
          </cell>
          <cell r="O3175">
            <v>0</v>
          </cell>
        </row>
        <row r="3176">
          <cell r="A3176" t="str">
            <v>REGAL</v>
          </cell>
          <cell r="B3176" t="str">
            <v>RJ81404</v>
          </cell>
          <cell r="C3176">
            <v>0</v>
          </cell>
          <cell r="D3176" t="str">
            <v>BALLON FITNESS A PICOTS 65CM</v>
          </cell>
          <cell r="E3176" t="str">
            <v>MASSAGE GYM BALL 65CM</v>
          </cell>
          <cell r="F3176" t="str">
            <v>eco pvc,1100g</v>
          </cell>
          <cell r="H3176" t="str">
            <v>PIECE</v>
          </cell>
          <cell r="I3176">
            <v>3.33</v>
          </cell>
          <cell r="J3176">
            <v>0</v>
          </cell>
          <cell r="K3176">
            <v>0</v>
          </cell>
          <cell r="L3176">
            <v>0</v>
          </cell>
          <cell r="M3176" t="str">
            <v>LF</v>
          </cell>
          <cell r="N3176">
            <v>0</v>
          </cell>
          <cell r="O3176">
            <v>0</v>
          </cell>
        </row>
        <row r="3177">
          <cell r="A3177" t="str">
            <v>REGAL</v>
          </cell>
          <cell r="B3177" t="str">
            <v>RJ81404</v>
          </cell>
          <cell r="C3177">
            <v>0</v>
          </cell>
          <cell r="D3177" t="str">
            <v>BALLON FITNESS A PICOTS 75CM</v>
          </cell>
          <cell r="E3177" t="str">
            <v>MASSAGE GYM BALL 75CM</v>
          </cell>
          <cell r="F3177" t="str">
            <v>eco pvc,1350g</v>
          </cell>
          <cell r="H3177" t="str">
            <v>PIECE</v>
          </cell>
          <cell r="I3177">
            <v>3.88</v>
          </cell>
          <cell r="J3177">
            <v>0</v>
          </cell>
          <cell r="K3177">
            <v>0</v>
          </cell>
          <cell r="L3177">
            <v>0</v>
          </cell>
          <cell r="M3177" t="str">
            <v>LF</v>
          </cell>
          <cell r="N3177">
            <v>0</v>
          </cell>
          <cell r="O3177">
            <v>0</v>
          </cell>
        </row>
        <row r="3178">
          <cell r="A3178" t="str">
            <v>REGAL</v>
          </cell>
          <cell r="B3178" t="str">
            <v>RJ81404</v>
          </cell>
          <cell r="C3178">
            <v>0</v>
          </cell>
          <cell r="D3178" t="str">
            <v>BALLON FITNESS A PICOTS 85CM</v>
          </cell>
          <cell r="E3178" t="str">
            <v>MASSAGE GYM BALL 85CM</v>
          </cell>
          <cell r="F3178" t="str">
            <v>eco pvc,1500g</v>
          </cell>
          <cell r="H3178" t="str">
            <v>PIECE</v>
          </cell>
          <cell r="I3178">
            <v>4.43</v>
          </cell>
          <cell r="J3178">
            <v>0</v>
          </cell>
          <cell r="K3178">
            <v>0</v>
          </cell>
          <cell r="L3178">
            <v>0</v>
          </cell>
          <cell r="M3178" t="str">
            <v>LF</v>
          </cell>
          <cell r="N3178">
            <v>0</v>
          </cell>
          <cell r="O3178">
            <v>0</v>
          </cell>
        </row>
        <row r="3179">
          <cell r="A3179" t="str">
            <v>REGAL</v>
          </cell>
          <cell r="B3179" t="str">
            <v>RJ81422</v>
          </cell>
          <cell r="C3179">
            <v>0</v>
          </cell>
          <cell r="D3179" t="str">
            <v>Ballon Paille 20cm</v>
          </cell>
          <cell r="E3179" t="str">
            <v>Aerobic Ball 20cm</v>
          </cell>
          <cell r="F3179" t="str">
            <v>Blue, pink, purple</v>
          </cell>
          <cell r="H3179" t="str">
            <v>PIECE</v>
          </cell>
          <cell r="I3179">
            <v>0.46</v>
          </cell>
          <cell r="J3179">
            <v>0</v>
          </cell>
          <cell r="K3179">
            <v>0</v>
          </cell>
          <cell r="L3179">
            <v>0</v>
          </cell>
          <cell r="M3179" t="str">
            <v>LF</v>
          </cell>
          <cell r="N3179">
            <v>0</v>
          </cell>
          <cell r="O3179">
            <v>0</v>
          </cell>
        </row>
        <row r="3180">
          <cell r="A3180" t="str">
            <v>REGAL</v>
          </cell>
          <cell r="B3180" t="str">
            <v>RJ81422</v>
          </cell>
          <cell r="C3180" t="str">
            <v/>
          </cell>
          <cell r="D3180" t="str">
            <v>BALLON PAILLE 26CM</v>
          </cell>
          <cell r="E3180" t="str">
            <v>AEROBIC BALL 26CM</v>
          </cell>
          <cell r="F3180" t="str">
            <v>eco pvc,100g</v>
          </cell>
          <cell r="H3180" t="str">
            <v>PIECE</v>
          </cell>
          <cell r="I3180">
            <v>0.62</v>
          </cell>
          <cell r="J3180">
            <v>0</v>
          </cell>
          <cell r="K3180">
            <v>0</v>
          </cell>
          <cell r="L3180">
            <v>0</v>
          </cell>
          <cell r="M3180" t="str">
            <v>LF</v>
          </cell>
          <cell r="N3180">
            <v>0</v>
          </cell>
          <cell r="O3180">
            <v>0</v>
          </cell>
        </row>
        <row r="3181">
          <cell r="A3181" t="str">
            <v>REGAL</v>
          </cell>
          <cell r="B3181" t="str">
            <v>LS1208</v>
          </cell>
          <cell r="C3181">
            <v>4014</v>
          </cell>
          <cell r="D3181" t="str">
            <v>Banc De Musculation</v>
          </cell>
          <cell r="E3181" t="str">
            <v>Flat Bench</v>
          </cell>
          <cell r="F3181" t="str">
            <v>ASSEMBLE SIZE:110*55*42CM _x000D_MAIN TUBE SIZE:50*50*1.5MM_x000D_THICKNESS OF CUSHION: 55MM</v>
          </cell>
          <cell r="H3181" t="str">
            <v>PIECE</v>
          </cell>
          <cell r="I3181">
            <v>26.2</v>
          </cell>
          <cell r="J3181">
            <v>0</v>
          </cell>
          <cell r="K3181">
            <v>0</v>
          </cell>
          <cell r="L3181">
            <v>0</v>
          </cell>
          <cell r="M3181" t="str">
            <v>LF</v>
          </cell>
          <cell r="N3181">
            <v>5.5333333333333332E-2</v>
          </cell>
          <cell r="O3181">
            <v>14</v>
          </cell>
        </row>
        <row r="3182">
          <cell r="A3182" t="str">
            <v>REGAL</v>
          </cell>
          <cell r="B3182" t="str">
            <v>RJ80606</v>
          </cell>
          <cell r="C3182">
            <v>0</v>
          </cell>
          <cell r="D3182" t="str">
            <v>BANDE LATEX Light</v>
          </cell>
          <cell r="E3182" t="str">
            <v>LATEX BAND Light</v>
          </cell>
          <cell r="F3182" t="str">
            <v>size:1500*150*0.35mm</v>
          </cell>
          <cell r="H3182" t="str">
            <v>PIECE</v>
          </cell>
          <cell r="I3182">
            <v>0.75</v>
          </cell>
          <cell r="J3182">
            <v>0</v>
          </cell>
          <cell r="K3182">
            <v>0</v>
          </cell>
          <cell r="L3182">
            <v>0</v>
          </cell>
          <cell r="M3182" t="str">
            <v>LF</v>
          </cell>
          <cell r="N3182">
            <v>0</v>
          </cell>
          <cell r="O3182">
            <v>0</v>
          </cell>
        </row>
        <row r="3183">
          <cell r="A3183" t="str">
            <v>REGAL</v>
          </cell>
          <cell r="B3183" t="str">
            <v>RJ80606</v>
          </cell>
          <cell r="C3183">
            <v>0</v>
          </cell>
          <cell r="D3183" t="str">
            <v>BANDE LATEX Medium</v>
          </cell>
          <cell r="E3183" t="str">
            <v>LATEX BAND Medium</v>
          </cell>
          <cell r="F3183" t="str">
            <v>size:1500*150*0.55mm</v>
          </cell>
          <cell r="H3183" t="str">
            <v>PIECE</v>
          </cell>
          <cell r="I3183">
            <v>1.05</v>
          </cell>
          <cell r="J3183">
            <v>0</v>
          </cell>
          <cell r="K3183">
            <v>0</v>
          </cell>
          <cell r="L3183">
            <v>0</v>
          </cell>
          <cell r="M3183" t="str">
            <v>LF</v>
          </cell>
          <cell r="N3183">
            <v>0</v>
          </cell>
          <cell r="O3183">
            <v>0</v>
          </cell>
        </row>
        <row r="3184">
          <cell r="A3184" t="str">
            <v>REGAL</v>
          </cell>
          <cell r="B3184" t="str">
            <v>RJ80606</v>
          </cell>
          <cell r="C3184">
            <v>0</v>
          </cell>
          <cell r="D3184" t="str">
            <v>BANDE LATEX Strong</v>
          </cell>
          <cell r="E3184" t="str">
            <v>LATEX BAND Strong</v>
          </cell>
          <cell r="F3184" t="str">
            <v>size:1500*150*0.65mm</v>
          </cell>
          <cell r="H3184" t="str">
            <v>PIECE</v>
          </cell>
          <cell r="I3184">
            <v>1.25</v>
          </cell>
          <cell r="J3184">
            <v>0</v>
          </cell>
          <cell r="K3184">
            <v>0</v>
          </cell>
          <cell r="L3184">
            <v>0</v>
          </cell>
          <cell r="M3184" t="str">
            <v>LF</v>
          </cell>
          <cell r="N3184">
            <v>0</v>
          </cell>
          <cell r="O3184">
            <v>0</v>
          </cell>
        </row>
        <row r="3185">
          <cell r="A3185" t="str">
            <v>REGAL</v>
          </cell>
          <cell r="B3185" t="str">
            <v>RJ81017</v>
          </cell>
          <cell r="C3185">
            <v>2902</v>
          </cell>
          <cell r="D3185" t="str">
            <v>BANDE LESTÉE CHEVILLE 0,5Kg</v>
          </cell>
          <cell r="E3185" t="str">
            <v>ANKLE WEIGHT 0,5Kg</v>
          </cell>
          <cell r="F3185" t="str">
            <v>nylon and sand</v>
          </cell>
          <cell r="H3185" t="str">
            <v>PAIRE</v>
          </cell>
          <cell r="I3185">
            <v>2.0699999999999998</v>
          </cell>
          <cell r="J3185">
            <v>0</v>
          </cell>
          <cell r="K3185">
            <v>0</v>
          </cell>
          <cell r="L3185">
            <v>0</v>
          </cell>
          <cell r="M3185" t="str">
            <v>LF</v>
          </cell>
          <cell r="N3185">
            <v>1.7296E-3</v>
          </cell>
          <cell r="O3185">
            <v>1.05</v>
          </cell>
        </row>
        <row r="3186">
          <cell r="A3186" t="str">
            <v>REGAL</v>
          </cell>
          <cell r="B3186" t="str">
            <v>RJ81017</v>
          </cell>
          <cell r="C3186">
            <v>1450</v>
          </cell>
          <cell r="D3186" t="str">
            <v>BANDE LESTÉE CHEVILLE 1Kg</v>
          </cell>
          <cell r="E3186" t="str">
            <v>ANKLE WEIGHT 1Kg</v>
          </cell>
          <cell r="F3186" t="str">
            <v>nylon and sand</v>
          </cell>
          <cell r="H3186" t="str">
            <v>PAIRE</v>
          </cell>
          <cell r="I3186">
            <v>3.02</v>
          </cell>
          <cell r="J3186">
            <v>0</v>
          </cell>
          <cell r="K3186">
            <v>0</v>
          </cell>
          <cell r="L3186">
            <v>0</v>
          </cell>
          <cell r="M3186" t="str">
            <v>LF</v>
          </cell>
          <cell r="N3186">
            <v>3.7439999999999999E-3</v>
          </cell>
          <cell r="O3186">
            <v>2.1</v>
          </cell>
        </row>
        <row r="3187">
          <cell r="A3187" t="str">
            <v>REGAL</v>
          </cell>
          <cell r="B3187" t="str">
            <v>RJ81028</v>
          </cell>
          <cell r="C3187">
            <v>1451</v>
          </cell>
          <cell r="D3187" t="str">
            <v>BANDE LESTÉE POIGNET 0,5Kg</v>
          </cell>
          <cell r="E3187" t="str">
            <v>WRIST WEIGHT 0,5Kg</v>
          </cell>
          <cell r="F3187" t="str">
            <v>0.5KGX2</v>
          </cell>
          <cell r="H3187" t="str">
            <v>PAIRE</v>
          </cell>
          <cell r="I3187">
            <v>2.34</v>
          </cell>
          <cell r="J3187">
            <v>0</v>
          </cell>
          <cell r="K3187">
            <v>0</v>
          </cell>
          <cell r="L3187">
            <v>0</v>
          </cell>
          <cell r="M3187" t="str">
            <v>LF</v>
          </cell>
          <cell r="N3187">
            <v>8.0499999999999994E-4</v>
          </cell>
          <cell r="O3187">
            <v>1.05</v>
          </cell>
        </row>
        <row r="3188">
          <cell r="A3188" t="str">
            <v>REGAL</v>
          </cell>
          <cell r="B3188" t="str">
            <v>RJ82142</v>
          </cell>
          <cell r="C3188">
            <v>1452</v>
          </cell>
          <cell r="D3188" t="str">
            <v>BARRE CURL EZ 120CM</v>
          </cell>
          <cell r="E3188" t="str">
            <v>BARRE CURL EZ 120CM</v>
          </cell>
          <cell r="F3188" t="str">
            <v>steel sleeve and brass bushing，28mm</v>
          </cell>
          <cell r="H3188" t="str">
            <v>PIECE</v>
          </cell>
          <cell r="I3188">
            <v>22.31</v>
          </cell>
          <cell r="J3188">
            <v>0</v>
          </cell>
          <cell r="K3188">
            <v>0</v>
          </cell>
          <cell r="L3188">
            <v>0</v>
          </cell>
          <cell r="M3188" t="str">
            <v>LF</v>
          </cell>
          <cell r="N3188">
            <v>1.2E-2</v>
          </cell>
          <cell r="O3188">
            <v>10.5</v>
          </cell>
        </row>
        <row r="3189">
          <cell r="A3189" t="str">
            <v>REGAL</v>
          </cell>
          <cell r="B3189" t="str">
            <v>RJ82246</v>
          </cell>
          <cell r="C3189">
            <v>0</v>
          </cell>
          <cell r="D3189" t="str">
            <v>BARRE LESTÉE 1,5Kgs</v>
          </cell>
          <cell r="E3189" t="str">
            <v>AEROBIC WEIGHT BAR 1,5Kgs</v>
          </cell>
          <cell r="F3189">
            <v>0</v>
          </cell>
          <cell r="H3189" t="str">
            <v>PIECE</v>
          </cell>
          <cell r="I3189">
            <v>5.85</v>
          </cell>
          <cell r="J3189">
            <v>0</v>
          </cell>
          <cell r="K3189">
            <v>0</v>
          </cell>
          <cell r="L3189">
            <v>0</v>
          </cell>
          <cell r="M3189" t="str">
            <v>LF</v>
          </cell>
          <cell r="N3189">
            <v>0</v>
          </cell>
          <cell r="O3189">
            <v>0</v>
          </cell>
        </row>
        <row r="3190">
          <cell r="A3190" t="str">
            <v>REGAL</v>
          </cell>
          <cell r="B3190" t="str">
            <v>RJ82246</v>
          </cell>
          <cell r="C3190">
            <v>0</v>
          </cell>
          <cell r="D3190" t="str">
            <v>BARRE LESTÉE 1Kg</v>
          </cell>
          <cell r="E3190" t="str">
            <v>AEROBIC WEIGHT BAR 1Kg</v>
          </cell>
          <cell r="F3190">
            <v>0</v>
          </cell>
          <cell r="H3190" t="str">
            <v>PIECE</v>
          </cell>
          <cell r="I3190">
            <v>5.39</v>
          </cell>
          <cell r="J3190">
            <v>0</v>
          </cell>
          <cell r="K3190">
            <v>0</v>
          </cell>
          <cell r="L3190">
            <v>0</v>
          </cell>
          <cell r="M3190" t="str">
            <v>LF</v>
          </cell>
          <cell r="N3190">
            <v>0</v>
          </cell>
          <cell r="O3190">
            <v>0</v>
          </cell>
        </row>
        <row r="3191">
          <cell r="A3191" t="str">
            <v>REGAL</v>
          </cell>
          <cell r="B3191" t="str">
            <v>RJ82246</v>
          </cell>
          <cell r="C3191">
            <v>0</v>
          </cell>
          <cell r="D3191" t="str">
            <v>BARRE LESTÉE 2Kgs</v>
          </cell>
          <cell r="E3191" t="str">
            <v>AEROBIC WEIGHT BAR 2Kgs</v>
          </cell>
          <cell r="F3191">
            <v>0</v>
          </cell>
          <cell r="H3191" t="str">
            <v>PIECE</v>
          </cell>
          <cell r="I3191">
            <v>6.16</v>
          </cell>
          <cell r="J3191">
            <v>0</v>
          </cell>
          <cell r="K3191">
            <v>0</v>
          </cell>
          <cell r="L3191">
            <v>0</v>
          </cell>
          <cell r="M3191" t="str">
            <v>LF</v>
          </cell>
          <cell r="N3191">
            <v>0</v>
          </cell>
          <cell r="O3191">
            <v>0</v>
          </cell>
        </row>
        <row r="3192">
          <cell r="A3192" t="str">
            <v>REGAL</v>
          </cell>
          <cell r="B3192" t="str">
            <v>RJ82246</v>
          </cell>
          <cell r="C3192">
            <v>0</v>
          </cell>
          <cell r="D3192" t="str">
            <v>BARRE LESTÉE 3Kgs</v>
          </cell>
          <cell r="E3192" t="str">
            <v>AEROBIC WEIGHT BAR 3Kgs</v>
          </cell>
          <cell r="F3192">
            <v>0</v>
          </cell>
          <cell r="H3192" t="str">
            <v>PIECE</v>
          </cell>
          <cell r="I3192">
            <v>6.93</v>
          </cell>
          <cell r="J3192">
            <v>0</v>
          </cell>
          <cell r="K3192">
            <v>0</v>
          </cell>
          <cell r="L3192">
            <v>0</v>
          </cell>
          <cell r="M3192" t="str">
            <v>LF</v>
          </cell>
          <cell r="N3192">
            <v>0</v>
          </cell>
          <cell r="O3192">
            <v>0</v>
          </cell>
        </row>
        <row r="3193">
          <cell r="A3193" t="str">
            <v>REGAL</v>
          </cell>
          <cell r="B3193" t="str">
            <v>RJ82246</v>
          </cell>
          <cell r="C3193">
            <v>0</v>
          </cell>
          <cell r="D3193" t="str">
            <v>BARRE LESTÉE 4Kgs</v>
          </cell>
          <cell r="E3193" t="str">
            <v>AEROBIC WEIGHT BAR 4Kgs</v>
          </cell>
          <cell r="F3193">
            <v>0</v>
          </cell>
          <cell r="H3193" t="str">
            <v>PIECE</v>
          </cell>
          <cell r="I3193">
            <v>7.7</v>
          </cell>
          <cell r="J3193">
            <v>0</v>
          </cell>
          <cell r="K3193">
            <v>0</v>
          </cell>
          <cell r="L3193">
            <v>0</v>
          </cell>
          <cell r="M3193" t="str">
            <v>LF</v>
          </cell>
          <cell r="N3193">
            <v>0</v>
          </cell>
          <cell r="O3193">
            <v>0</v>
          </cell>
        </row>
        <row r="3194">
          <cell r="A3194" t="str">
            <v>REGAL</v>
          </cell>
          <cell r="B3194" t="str">
            <v>RJ82246</v>
          </cell>
          <cell r="C3194">
            <v>0</v>
          </cell>
          <cell r="D3194" t="str">
            <v>BARRE LESTÉE 5Kgs</v>
          </cell>
          <cell r="E3194" t="str">
            <v>AEROBIC WEIGHT BAR 5Kgs</v>
          </cell>
          <cell r="F3194">
            <v>0</v>
          </cell>
          <cell r="H3194" t="str">
            <v>PIECE</v>
          </cell>
          <cell r="I3194">
            <v>8.4700000000000006</v>
          </cell>
          <cell r="J3194">
            <v>0</v>
          </cell>
          <cell r="K3194">
            <v>0</v>
          </cell>
          <cell r="L3194">
            <v>0</v>
          </cell>
          <cell r="M3194" t="str">
            <v>LF</v>
          </cell>
          <cell r="N3194">
            <v>0</v>
          </cell>
          <cell r="O3194">
            <v>0</v>
          </cell>
        </row>
        <row r="3195">
          <cell r="A3195" t="str">
            <v>REGAL</v>
          </cell>
          <cell r="B3195" t="str">
            <v>RJ82135</v>
          </cell>
          <cell r="C3195">
            <v>1458</v>
          </cell>
          <cell r="D3195" t="str">
            <v xml:space="preserve">Barre Lyre Triceps </v>
          </cell>
          <cell r="E3195" t="str">
            <v>Olympic Triceps Bar</v>
          </cell>
          <cell r="F3195" t="str">
            <v>ø50mm</v>
          </cell>
          <cell r="H3195" t="str">
            <v>PIECE</v>
          </cell>
          <cell r="I3195">
            <v>26.16</v>
          </cell>
          <cell r="J3195">
            <v>0</v>
          </cell>
          <cell r="K3195">
            <v>0</v>
          </cell>
          <cell r="L3195">
            <v>0</v>
          </cell>
          <cell r="M3195" t="str">
            <v>LF</v>
          </cell>
          <cell r="N3195">
            <v>2.41408E-2</v>
          </cell>
          <cell r="O3195">
            <v>13</v>
          </cell>
        </row>
        <row r="3196">
          <cell r="A3196" t="str">
            <v>REGAL</v>
          </cell>
          <cell r="B3196" t="str">
            <v>RJ82163</v>
          </cell>
          <cell r="C3196">
            <v>2986</v>
          </cell>
          <cell r="D3196" t="str">
            <v>BARRE OLYMPIQUE DROITE 1,50M</v>
          </cell>
          <cell r="E3196" t="str">
            <v>STRAIGHT OLYMPIC BAR 1,50M</v>
          </cell>
          <cell r="F3196" t="str">
            <v>steel sleeve and brass bushing，28mm</v>
          </cell>
          <cell r="H3196" t="str">
            <v>PIECE</v>
          </cell>
          <cell r="I3196">
            <v>25.39</v>
          </cell>
          <cell r="J3196">
            <v>0</v>
          </cell>
          <cell r="K3196">
            <v>0</v>
          </cell>
          <cell r="L3196">
            <v>0</v>
          </cell>
          <cell r="M3196" t="str">
            <v>LF</v>
          </cell>
          <cell r="N3196">
            <v>0.03</v>
          </cell>
          <cell r="O3196">
            <v>12.8</v>
          </cell>
        </row>
        <row r="3197">
          <cell r="A3197" t="str">
            <v>REGAL</v>
          </cell>
          <cell r="B3197" t="str">
            <v>RJ82155</v>
          </cell>
          <cell r="C3197">
            <v>1453</v>
          </cell>
          <cell r="D3197" t="str">
            <v>BARRE OLYMPIQUE DROITE 2,20M</v>
          </cell>
          <cell r="E3197" t="str">
            <v>STRAIGHT OLYMPIC BAR 2,20M</v>
          </cell>
          <cell r="F3197" t="str">
            <v>steel sleeve and brass bushing，28mm</v>
          </cell>
          <cell r="H3197" t="str">
            <v>PIECE</v>
          </cell>
          <cell r="I3197">
            <v>29.23</v>
          </cell>
          <cell r="J3197">
            <v>0</v>
          </cell>
          <cell r="K3197">
            <v>0</v>
          </cell>
          <cell r="L3197">
            <v>0</v>
          </cell>
          <cell r="M3197" t="str">
            <v>LF</v>
          </cell>
          <cell r="N3197">
            <v>2.5000000000000001E-2</v>
          </cell>
          <cell r="O3197">
            <v>21</v>
          </cell>
        </row>
        <row r="3198">
          <cell r="A3198" t="str">
            <v>REGAL</v>
          </cell>
          <cell r="C3198">
            <v>1537</v>
          </cell>
          <cell r="D3198" t="str">
            <v>Barre olympique d'initiation</v>
          </cell>
          <cell r="E3198" t="str">
            <v>Weighlifting bar for beginners</v>
          </cell>
          <cell r="F3198" t="str">
            <v>ø50mm</v>
          </cell>
          <cell r="H3198" t="str">
            <v>PIECE</v>
          </cell>
          <cell r="I3198">
            <v>14.6</v>
          </cell>
          <cell r="J3198">
            <v>0</v>
          </cell>
          <cell r="K3198">
            <v>0</v>
          </cell>
          <cell r="L3198">
            <v>0</v>
          </cell>
          <cell r="M3198" t="str">
            <v>LF</v>
          </cell>
          <cell r="N3198">
            <v>0</v>
          </cell>
          <cell r="O3198">
            <v>0</v>
          </cell>
        </row>
        <row r="3199">
          <cell r="A3199" t="str">
            <v>REGAL</v>
          </cell>
          <cell r="B3199" t="str">
            <v>RJ81502</v>
          </cell>
          <cell r="C3199">
            <v>1460</v>
          </cell>
          <cell r="D3199" t="str">
            <v>Base A Picots</v>
          </cell>
          <cell r="E3199" t="str">
            <v>Massage Pillow</v>
          </cell>
          <cell r="F3199" t="str">
            <v>DIA.33CM,WEIGHT:1000G</v>
          </cell>
          <cell r="H3199" t="str">
            <v>PIECE</v>
          </cell>
          <cell r="I3199">
            <v>3</v>
          </cell>
          <cell r="J3199">
            <v>0</v>
          </cell>
          <cell r="K3199">
            <v>0</v>
          </cell>
          <cell r="L3199">
            <v>0</v>
          </cell>
          <cell r="M3199" t="str">
            <v>LF</v>
          </cell>
          <cell r="N3199">
            <v>9.5303999999999996E-3</v>
          </cell>
          <cell r="O3199">
            <v>1.2</v>
          </cell>
        </row>
        <row r="3200">
          <cell r="A3200" t="str">
            <v>REGAL</v>
          </cell>
          <cell r="B3200" t="str">
            <v>RJ81522</v>
          </cell>
          <cell r="C3200">
            <v>1479</v>
          </cell>
          <cell r="D3200" t="str">
            <v>Brique Yoga</v>
          </cell>
          <cell r="E3200" t="str">
            <v>Yoga Brick</v>
          </cell>
          <cell r="F3200" t="str">
            <v>3*6*9</v>
          </cell>
          <cell r="H3200" t="str">
            <v>PIECE</v>
          </cell>
          <cell r="I3200">
            <v>1.22</v>
          </cell>
          <cell r="J3200">
            <v>0</v>
          </cell>
          <cell r="K3200">
            <v>0</v>
          </cell>
          <cell r="L3200">
            <v>0</v>
          </cell>
          <cell r="M3200" t="str">
            <v>LF</v>
          </cell>
          <cell r="N3200">
            <v>2.9327999999999997E-3</v>
          </cell>
          <cell r="O3200">
            <v>0.12</v>
          </cell>
        </row>
        <row r="3201">
          <cell r="A3201" t="str">
            <v>REGAL</v>
          </cell>
          <cell r="B3201" t="str">
            <v>RJ80502</v>
          </cell>
          <cell r="C3201" t="str">
            <v/>
          </cell>
          <cell r="D3201" t="str">
            <v>Chin-Up Rack</v>
          </cell>
          <cell r="E3201" t="str">
            <v>CHIN UP RACK (04456)</v>
          </cell>
          <cell r="F3201" t="str">
            <v>ø25mm</v>
          </cell>
          <cell r="H3201" t="str">
            <v>PIECE</v>
          </cell>
          <cell r="I3201">
            <v>6.93</v>
          </cell>
          <cell r="J3201">
            <v>0</v>
          </cell>
          <cell r="K3201">
            <v>0</v>
          </cell>
          <cell r="L3201">
            <v>0</v>
          </cell>
          <cell r="M3201" t="str">
            <v>LF</v>
          </cell>
          <cell r="N3201">
            <v>0</v>
          </cell>
          <cell r="O3201">
            <v>0</v>
          </cell>
        </row>
        <row r="3202">
          <cell r="A3202" t="str">
            <v>REGAL</v>
          </cell>
          <cell r="B3202" t="str">
            <v>RJ80105</v>
          </cell>
          <cell r="C3202">
            <v>1492</v>
          </cell>
          <cell r="D3202" t="str">
            <v>Corde À Sauter</v>
          </cell>
          <cell r="E3202" t="str">
            <v>Speed rope</v>
          </cell>
          <cell r="F3202">
            <v>0</v>
          </cell>
          <cell r="H3202" t="str">
            <v>PIECE</v>
          </cell>
          <cell r="I3202">
            <v>0.5</v>
          </cell>
          <cell r="J3202">
            <v>0</v>
          </cell>
          <cell r="K3202">
            <v>0</v>
          </cell>
          <cell r="L3202">
            <v>0</v>
          </cell>
          <cell r="M3202" t="str">
            <v>LF</v>
          </cell>
          <cell r="N3202">
            <v>7.1049999999999998E-4</v>
          </cell>
          <cell r="O3202">
            <v>0.16800000000000001</v>
          </cell>
        </row>
        <row r="3203">
          <cell r="A3203" t="str">
            <v>REGAL</v>
          </cell>
          <cell r="B3203" t="str">
            <v>RJ81234</v>
          </cell>
          <cell r="C3203">
            <v>0</v>
          </cell>
          <cell r="D3203" t="str">
            <v>Corde D'Oscillation Ø38Mm</v>
          </cell>
          <cell r="E3203" t="str">
            <v>BATTLE  ROPE</v>
          </cell>
          <cell r="F3203" t="str">
            <v>DIA.38MM*15M, BLACK</v>
          </cell>
          <cell r="H3203" t="str">
            <v>PIECE</v>
          </cell>
          <cell r="I3203">
            <v>45</v>
          </cell>
          <cell r="J3203">
            <v>0</v>
          </cell>
          <cell r="K3203">
            <v>0</v>
          </cell>
          <cell r="L3203">
            <v>0</v>
          </cell>
          <cell r="M3203" t="str">
            <v>LF</v>
          </cell>
          <cell r="N3203">
            <v>0</v>
          </cell>
          <cell r="O3203">
            <v>0</v>
          </cell>
        </row>
        <row r="3204">
          <cell r="A3204" t="str">
            <v>REGAL</v>
          </cell>
          <cell r="B3204" t="str">
            <v>RJ81234</v>
          </cell>
          <cell r="C3204">
            <v>0</v>
          </cell>
          <cell r="D3204" t="str">
            <v>Corde D'Oscillation Ø50Mm</v>
          </cell>
          <cell r="E3204" t="str">
            <v>BATTLE  ROPE</v>
          </cell>
          <cell r="F3204" t="str">
            <v>DIA.50MM*15M, BLACK</v>
          </cell>
          <cell r="H3204" t="str">
            <v>PIECE</v>
          </cell>
          <cell r="I3204">
            <v>60</v>
          </cell>
          <cell r="J3204">
            <v>0</v>
          </cell>
          <cell r="K3204">
            <v>0</v>
          </cell>
          <cell r="L3204">
            <v>0</v>
          </cell>
          <cell r="M3204" t="str">
            <v>LF</v>
          </cell>
          <cell r="N3204">
            <v>0</v>
          </cell>
          <cell r="O3204">
            <v>0</v>
          </cell>
        </row>
        <row r="3205">
          <cell r="A3205" t="str">
            <v>REGAL</v>
          </cell>
          <cell r="C3205">
            <v>0</v>
          </cell>
          <cell r="D3205" t="str">
            <v>Cylindre Hérisson</v>
          </cell>
          <cell r="E3205" t="str">
            <v>GRIP CYLINDER</v>
          </cell>
          <cell r="F3205" t="str">
            <v>6x14cm.PVC.modèleunpeudifférent</v>
          </cell>
          <cell r="H3205" t="str">
            <v>PAIRE</v>
          </cell>
          <cell r="I3205">
            <v>0.41</v>
          </cell>
          <cell r="J3205">
            <v>0</v>
          </cell>
          <cell r="K3205">
            <v>0</v>
          </cell>
          <cell r="L3205">
            <v>0</v>
          </cell>
          <cell r="M3205" t="str">
            <v>LF</v>
          </cell>
          <cell r="N3205">
            <v>0</v>
          </cell>
          <cell r="O3205">
            <v>0</v>
          </cell>
        </row>
        <row r="3206">
          <cell r="A3206" t="str">
            <v>REGAL</v>
          </cell>
          <cell r="B3206" t="str">
            <v>RJ81508</v>
          </cell>
          <cell r="C3206">
            <v>0</v>
          </cell>
          <cell r="D3206" t="str">
            <v>Demi sphère pictos</v>
          </cell>
          <cell r="E3206" t="str">
            <v>Foot massage ball</v>
          </cell>
          <cell r="F3206" t="str">
            <v>DIA.15CM</v>
          </cell>
          <cell r="H3206" t="str">
            <v>PAIRE</v>
          </cell>
          <cell r="I3206">
            <v>1.22</v>
          </cell>
          <cell r="J3206">
            <v>0</v>
          </cell>
          <cell r="K3206">
            <v>0</v>
          </cell>
          <cell r="L3206">
            <v>0</v>
          </cell>
          <cell r="M3206" t="str">
            <v>LF</v>
          </cell>
          <cell r="N3206">
            <v>0</v>
          </cell>
          <cell r="O3206">
            <v>0</v>
          </cell>
        </row>
        <row r="3207">
          <cell r="A3207" t="str">
            <v>REGAL</v>
          </cell>
          <cell r="B3207" t="str">
            <v>CF80015</v>
          </cell>
          <cell r="C3207">
            <v>3485</v>
          </cell>
          <cell r="D3207" t="str">
            <v>Disques Bumper Crossfit 10Kg</v>
          </cell>
          <cell r="E3207" t="str">
            <v>BUMPER PLATE 10KGS</v>
          </cell>
          <cell r="F3207" t="str">
            <v>10Kgs</v>
          </cell>
          <cell r="H3207" t="str">
            <v>PIECE</v>
          </cell>
          <cell r="I3207">
            <v>21.6</v>
          </cell>
          <cell r="J3207">
            <v>0</v>
          </cell>
          <cell r="K3207">
            <v>0</v>
          </cell>
          <cell r="L3207">
            <v>0</v>
          </cell>
          <cell r="M3207" t="str">
            <v>LF</v>
          </cell>
          <cell r="N3207">
            <v>9.1000000000000004E-3</v>
          </cell>
          <cell r="O3207">
            <v>10.5</v>
          </cell>
        </row>
        <row r="3208">
          <cell r="A3208" t="str">
            <v>REGAL</v>
          </cell>
          <cell r="B3208" t="str">
            <v>CF80015</v>
          </cell>
          <cell r="C3208">
            <v>3486</v>
          </cell>
          <cell r="D3208" t="str">
            <v>Disques Bumper Crossfit 15Kg</v>
          </cell>
          <cell r="E3208" t="str">
            <v>BUMPER PLATE 15KGS</v>
          </cell>
          <cell r="F3208" t="str">
            <v>15Kgs</v>
          </cell>
          <cell r="H3208" t="str">
            <v>PIECE</v>
          </cell>
          <cell r="I3208">
            <v>32.4</v>
          </cell>
          <cell r="J3208">
            <v>0</v>
          </cell>
          <cell r="K3208">
            <v>0</v>
          </cell>
          <cell r="L3208">
            <v>0</v>
          </cell>
          <cell r="M3208" t="str">
            <v>LF</v>
          </cell>
          <cell r="N3208">
            <v>2.18484E-2</v>
          </cell>
          <cell r="O3208">
            <v>16</v>
          </cell>
        </row>
        <row r="3209">
          <cell r="A3209" t="str">
            <v>REGAL</v>
          </cell>
          <cell r="B3209" t="str">
            <v>CF80015</v>
          </cell>
          <cell r="C3209">
            <v>3487</v>
          </cell>
          <cell r="D3209" t="str">
            <v>Disques Bumper Crossfit 20Kg</v>
          </cell>
          <cell r="E3209" t="str">
            <v>BUMPER PLATE 20KGS</v>
          </cell>
          <cell r="F3209" t="str">
            <v>20Kgs</v>
          </cell>
          <cell r="H3209" t="str">
            <v>PIECE</v>
          </cell>
          <cell r="I3209">
            <v>43.2</v>
          </cell>
          <cell r="J3209">
            <v>0</v>
          </cell>
          <cell r="K3209">
            <v>0</v>
          </cell>
          <cell r="L3209">
            <v>0</v>
          </cell>
          <cell r="M3209" t="str">
            <v>LF</v>
          </cell>
          <cell r="N3209">
            <v>2.205648E-2</v>
          </cell>
          <cell r="O3209">
            <v>21</v>
          </cell>
        </row>
        <row r="3210">
          <cell r="A3210" t="str">
            <v>REGAL</v>
          </cell>
          <cell r="B3210" t="str">
            <v>CF80015</v>
          </cell>
          <cell r="C3210">
            <v>3488</v>
          </cell>
          <cell r="D3210" t="str">
            <v>Disques Bumper Crossfit 25Kg</v>
          </cell>
          <cell r="E3210" t="str">
            <v>BUMPER PLATE 25KGS</v>
          </cell>
          <cell r="F3210" t="str">
            <v>25Kgs</v>
          </cell>
          <cell r="H3210" t="str">
            <v>PIECE</v>
          </cell>
          <cell r="I3210">
            <v>54</v>
          </cell>
          <cell r="J3210">
            <v>0</v>
          </cell>
          <cell r="K3210">
            <v>0</v>
          </cell>
          <cell r="L3210">
            <v>0</v>
          </cell>
          <cell r="M3210" t="str">
            <v>LF</v>
          </cell>
          <cell r="N3210">
            <v>2.4969600000000002E-2</v>
          </cell>
          <cell r="O3210">
            <v>26.25</v>
          </cell>
        </row>
        <row r="3211">
          <cell r="A3211" t="str">
            <v>REGAL</v>
          </cell>
          <cell r="B3211" t="str">
            <v>CF80015</v>
          </cell>
          <cell r="C3211">
            <v>3489</v>
          </cell>
          <cell r="D3211" t="str">
            <v>Disques Bumper Crossfit 5Kg</v>
          </cell>
          <cell r="E3211" t="str">
            <v>BUMPER PLATE 5KGS</v>
          </cell>
          <cell r="F3211" t="str">
            <v>5Kgs</v>
          </cell>
          <cell r="H3211" t="str">
            <v>PIECE</v>
          </cell>
          <cell r="I3211">
            <v>10.8</v>
          </cell>
          <cell r="J3211">
            <v>0</v>
          </cell>
          <cell r="K3211">
            <v>0</v>
          </cell>
          <cell r="L3211">
            <v>0</v>
          </cell>
          <cell r="M3211" t="str">
            <v>LF</v>
          </cell>
          <cell r="N3211">
            <v>7.6899846153846161E-3</v>
          </cell>
          <cell r="O3211">
            <v>5.2307692307692317</v>
          </cell>
        </row>
        <row r="3212">
          <cell r="A3212" t="str">
            <v>REGAL</v>
          </cell>
          <cell r="B3212" t="str">
            <v>RJ81913</v>
          </cell>
          <cell r="C3212">
            <v>1512</v>
          </cell>
          <cell r="D3212" t="str">
            <v>Disques Noirs Rond A Poignees 20Kgs</v>
          </cell>
          <cell r="E3212" t="str">
            <v>Grey Hammertone OP Plate</v>
          </cell>
          <cell r="F3212" t="str">
            <v xml:space="preserve">    20KG</v>
          </cell>
          <cell r="H3212" t="str">
            <v>PIECE</v>
          </cell>
          <cell r="I3212">
            <v>22.2</v>
          </cell>
          <cell r="J3212">
            <v>0</v>
          </cell>
          <cell r="K3212">
            <v>0</v>
          </cell>
          <cell r="L3212">
            <v>0</v>
          </cell>
          <cell r="M3212" t="str">
            <v>LF</v>
          </cell>
          <cell r="N3212">
            <v>9.922499999999999E-3</v>
          </cell>
          <cell r="O3212">
            <v>20.8</v>
          </cell>
        </row>
        <row r="3213">
          <cell r="A3213" t="str">
            <v>REGAL</v>
          </cell>
          <cell r="B3213" t="str">
            <v>RJ81913</v>
          </cell>
          <cell r="C3213">
            <v>1508</v>
          </cell>
          <cell r="D3213" t="str">
            <v>Disques Noirs Rond A Poignees 1,25Kg</v>
          </cell>
          <cell r="E3213" t="str">
            <v>Grey Hammertone OP Plate</v>
          </cell>
          <cell r="F3213" t="str">
            <v xml:space="preserve">    1.25KG</v>
          </cell>
          <cell r="H3213" t="str">
            <v>PIECE</v>
          </cell>
          <cell r="I3213">
            <v>1.39</v>
          </cell>
          <cell r="J3213">
            <v>0</v>
          </cell>
          <cell r="K3213">
            <v>0</v>
          </cell>
          <cell r="L3213">
            <v>0</v>
          </cell>
          <cell r="M3213" t="str">
            <v>LF</v>
          </cell>
          <cell r="N3213">
            <v>9.4538499506416579E-4</v>
          </cell>
          <cell r="O3213">
            <v>1.2870187561697928</v>
          </cell>
        </row>
        <row r="3214">
          <cell r="A3214" t="str">
            <v>REGAL</v>
          </cell>
          <cell r="B3214" t="str">
            <v>RJ81913</v>
          </cell>
          <cell r="C3214">
            <v>1509</v>
          </cell>
          <cell r="D3214" t="str">
            <v>Disques Noirs Rond A Poignees 10Kgs</v>
          </cell>
          <cell r="E3214" t="str">
            <v>Grey Hammertone OP Plate</v>
          </cell>
          <cell r="F3214" t="str">
            <v xml:space="preserve">    10KG</v>
          </cell>
          <cell r="H3214" t="str">
            <v>PIECE</v>
          </cell>
          <cell r="I3214">
            <v>11.1</v>
          </cell>
          <cell r="J3214">
            <v>0</v>
          </cell>
          <cell r="K3214">
            <v>0</v>
          </cell>
          <cell r="L3214">
            <v>0</v>
          </cell>
          <cell r="M3214" t="str">
            <v>LF</v>
          </cell>
          <cell r="N3214">
            <v>7.01784E-3</v>
          </cell>
          <cell r="O3214">
            <v>11.62</v>
          </cell>
        </row>
        <row r="3215">
          <cell r="A3215" t="str">
            <v>REGAL</v>
          </cell>
          <cell r="B3215" t="str">
            <v>RJ81913</v>
          </cell>
          <cell r="C3215">
            <v>1510</v>
          </cell>
          <cell r="D3215" t="str">
            <v>Disques Noirs Rond A Poignees 15Kgs</v>
          </cell>
          <cell r="E3215" t="str">
            <v>Grey Hammertone OP Plate</v>
          </cell>
          <cell r="F3215" t="str">
            <v xml:space="preserve">    15KG</v>
          </cell>
          <cell r="H3215" t="str">
            <v>PIECE</v>
          </cell>
          <cell r="I3215">
            <v>16.649999999999999</v>
          </cell>
          <cell r="J3215">
            <v>0</v>
          </cell>
          <cell r="K3215">
            <v>0</v>
          </cell>
          <cell r="L3215">
            <v>0</v>
          </cell>
          <cell r="M3215" t="str">
            <v>LF</v>
          </cell>
          <cell r="N3215">
            <v>1.0285055999999999E-2</v>
          </cell>
          <cell r="O3215">
            <v>15.5</v>
          </cell>
        </row>
        <row r="3216">
          <cell r="A3216" t="str">
            <v>REGAL</v>
          </cell>
          <cell r="B3216" t="str">
            <v>RJ81913</v>
          </cell>
          <cell r="C3216">
            <v>1511</v>
          </cell>
          <cell r="D3216" t="str">
            <v>Disques Noirs Rond A Poignees 2,5Kgs</v>
          </cell>
          <cell r="E3216" t="str">
            <v>Grey Hammertone OP Plate</v>
          </cell>
          <cell r="F3216" t="str">
            <v xml:space="preserve">    2.5KG</v>
          </cell>
          <cell r="H3216" t="str">
            <v>PIECE</v>
          </cell>
          <cell r="I3216">
            <v>2.78</v>
          </cell>
          <cell r="J3216">
            <v>0</v>
          </cell>
          <cell r="K3216">
            <v>0</v>
          </cell>
          <cell r="L3216">
            <v>0</v>
          </cell>
          <cell r="M3216" t="str">
            <v>LF</v>
          </cell>
          <cell r="N3216">
            <v>1.8907699901283318E-3</v>
          </cell>
          <cell r="O3216">
            <v>2.58</v>
          </cell>
        </row>
        <row r="3217">
          <cell r="A3217" t="str">
            <v>REGAL</v>
          </cell>
          <cell r="B3217" t="str">
            <v>RJ81913</v>
          </cell>
          <cell r="C3217">
            <v>1541</v>
          </cell>
          <cell r="D3217" t="str">
            <v>Disques Noirs Rond A Poignees 25Kgs</v>
          </cell>
          <cell r="E3217" t="str">
            <v>Grey Hammertone OP Plate</v>
          </cell>
          <cell r="F3217" t="str">
            <v xml:space="preserve">    25KG</v>
          </cell>
          <cell r="H3217" t="str">
            <v>PIECE</v>
          </cell>
          <cell r="I3217">
            <v>27.75</v>
          </cell>
          <cell r="J3217">
            <v>0</v>
          </cell>
          <cell r="K3217">
            <v>0</v>
          </cell>
          <cell r="L3217">
            <v>0</v>
          </cell>
          <cell r="M3217" t="str">
            <v>LF</v>
          </cell>
          <cell r="N3217">
            <v>1.0240000000000001E-2</v>
          </cell>
          <cell r="O3217">
            <v>27</v>
          </cell>
        </row>
        <row r="3218">
          <cell r="A3218" t="str">
            <v>REGAL</v>
          </cell>
          <cell r="B3218" t="str">
            <v>RJ81913</v>
          </cell>
          <cell r="C3218">
            <v>1513</v>
          </cell>
          <cell r="D3218" t="str">
            <v>Disques Noirs Rond A Poignees 5Kgs</v>
          </cell>
          <cell r="E3218" t="str">
            <v>Grey Hammertone OP Plate</v>
          </cell>
          <cell r="F3218" t="str">
            <v xml:space="preserve">    5KG</v>
          </cell>
          <cell r="H3218" t="str">
            <v>PIECE</v>
          </cell>
          <cell r="I3218">
            <v>5.55</v>
          </cell>
          <cell r="J3218">
            <v>0</v>
          </cell>
          <cell r="K3218">
            <v>0</v>
          </cell>
          <cell r="L3218">
            <v>0</v>
          </cell>
          <cell r="M3218" t="str">
            <v>LF</v>
          </cell>
          <cell r="N3218">
            <v>3.5343999999999996E-3</v>
          </cell>
          <cell r="O3218">
            <v>5.1480750246791711</v>
          </cell>
        </row>
        <row r="3219">
          <cell r="A3219" t="str">
            <v>REGAL</v>
          </cell>
          <cell r="B3219" t="str">
            <v>RJ81417</v>
          </cell>
          <cell r="C3219">
            <v>1515</v>
          </cell>
          <cell r="D3219" t="str">
            <v xml:space="preserve">Dome Trainer </v>
          </cell>
          <cell r="E3219" t="str">
            <v>Balance Ball</v>
          </cell>
          <cell r="F3219">
            <v>0</v>
          </cell>
          <cell r="H3219" t="str">
            <v>PIECE</v>
          </cell>
          <cell r="I3219">
            <v>31.54</v>
          </cell>
          <cell r="J3219">
            <v>0</v>
          </cell>
          <cell r="K3219">
            <v>0</v>
          </cell>
          <cell r="L3219">
            <v>0</v>
          </cell>
          <cell r="M3219" t="str">
            <v>LF</v>
          </cell>
          <cell r="N3219">
            <v>6.4736000000000002E-2</v>
          </cell>
          <cell r="O3219">
            <v>6</v>
          </cell>
        </row>
        <row r="3220">
          <cell r="A3220" t="str">
            <v>REGAL</v>
          </cell>
          <cell r="B3220" t="str">
            <v>RJ81219</v>
          </cell>
          <cell r="C3220">
            <v>1543</v>
          </cell>
          <cell r="D3220" t="str">
            <v>Echelle De Vitesse 4M</v>
          </cell>
          <cell r="E3220" t="str">
            <v>ADJUSTABLE AGILITY LADDER 4M</v>
          </cell>
          <cell r="F3220" t="str">
            <v>4m</v>
          </cell>
          <cell r="H3220" t="str">
            <v>PIECE</v>
          </cell>
          <cell r="I3220">
            <v>3.39</v>
          </cell>
          <cell r="J3220">
            <v>0</v>
          </cell>
          <cell r="K3220">
            <v>0</v>
          </cell>
          <cell r="L3220">
            <v>0</v>
          </cell>
          <cell r="M3220" t="str">
            <v>LF</v>
          </cell>
          <cell r="N3220">
            <v>7.4843999999999996E-3</v>
          </cell>
          <cell r="O3220">
            <v>2.15</v>
          </cell>
        </row>
        <row r="3221">
          <cell r="A3221" t="str">
            <v>REGAL</v>
          </cell>
          <cell r="B3221" t="str">
            <v>RJ81412</v>
          </cell>
          <cell r="C3221">
            <v>0</v>
          </cell>
          <cell r="D3221" t="str">
            <v>EGG BALL 40CM</v>
          </cell>
          <cell r="E3221" t="str">
            <v>ANTI-BURST PEANUT GYMBALL 40CM</v>
          </cell>
          <cell r="F3221">
            <v>0</v>
          </cell>
          <cell r="H3221" t="str">
            <v>PIECE</v>
          </cell>
          <cell r="I3221">
            <v>3.08</v>
          </cell>
          <cell r="J3221">
            <v>0</v>
          </cell>
          <cell r="K3221">
            <v>0</v>
          </cell>
          <cell r="L3221">
            <v>0</v>
          </cell>
          <cell r="M3221" t="str">
            <v>LF</v>
          </cell>
          <cell r="N3221">
            <v>0</v>
          </cell>
          <cell r="O3221">
            <v>0</v>
          </cell>
        </row>
        <row r="3222">
          <cell r="A3222" t="str">
            <v>REGAL</v>
          </cell>
          <cell r="B3222" t="str">
            <v>RJ81412</v>
          </cell>
          <cell r="C3222">
            <v>0</v>
          </cell>
          <cell r="D3222" t="str">
            <v>EGG BALL 53CM</v>
          </cell>
          <cell r="E3222" t="str">
            <v>ANTI-BURST PEANUT GYMBALL 50CM</v>
          </cell>
          <cell r="F3222">
            <v>0</v>
          </cell>
          <cell r="H3222" t="str">
            <v>PIECE</v>
          </cell>
          <cell r="I3222">
            <v>3.7</v>
          </cell>
          <cell r="J3222">
            <v>0</v>
          </cell>
          <cell r="K3222">
            <v>0</v>
          </cell>
          <cell r="L3222">
            <v>0</v>
          </cell>
          <cell r="M3222" t="str">
            <v>LF</v>
          </cell>
          <cell r="N3222">
            <v>0</v>
          </cell>
          <cell r="O3222">
            <v>0</v>
          </cell>
        </row>
        <row r="3223">
          <cell r="A3223" t="str">
            <v>REGAL</v>
          </cell>
          <cell r="B3223" t="str">
            <v>RJ80609</v>
          </cell>
          <cell r="C3223">
            <v>2351</v>
          </cell>
          <cell r="D3223" t="str">
            <v>FITNESS TUBE Light</v>
          </cell>
          <cell r="E3223" t="str">
            <v>FITNESS TUBE Light</v>
          </cell>
          <cell r="F3223" t="str">
            <v>6*9*1200mm</v>
          </cell>
          <cell r="H3223" t="str">
            <v>PIECE</v>
          </cell>
          <cell r="I3223">
            <v>1.28</v>
          </cell>
          <cell r="J3223">
            <v>0</v>
          </cell>
          <cell r="K3223">
            <v>0</v>
          </cell>
          <cell r="L3223">
            <v>0</v>
          </cell>
          <cell r="M3223" t="str">
            <v>LF</v>
          </cell>
          <cell r="N3223">
            <v>2.7050400000000001E-3</v>
          </cell>
          <cell r="O3223">
            <v>0.14000000000000001</v>
          </cell>
        </row>
        <row r="3224">
          <cell r="A3224" t="str">
            <v>REGAL</v>
          </cell>
          <cell r="B3224" t="str">
            <v>RJ80609</v>
          </cell>
          <cell r="C3224">
            <v>2353</v>
          </cell>
          <cell r="D3224" t="str">
            <v>FITNESS TUBE Medium</v>
          </cell>
          <cell r="E3224" t="str">
            <v>FITNESS TUBE Medium</v>
          </cell>
          <cell r="F3224" t="str">
            <v>6*10*1200mm</v>
          </cell>
          <cell r="H3224" t="str">
            <v>PIECE</v>
          </cell>
          <cell r="I3224">
            <v>1.35</v>
          </cell>
          <cell r="J3224">
            <v>0</v>
          </cell>
          <cell r="K3224">
            <v>0</v>
          </cell>
          <cell r="L3224">
            <v>0</v>
          </cell>
          <cell r="M3224" t="str">
            <v>LF</v>
          </cell>
          <cell r="N3224">
            <v>2.7050400000000001E-3</v>
          </cell>
          <cell r="O3224">
            <v>0.15</v>
          </cell>
        </row>
        <row r="3225">
          <cell r="A3225" t="str">
            <v>REGAL</v>
          </cell>
          <cell r="B3225" t="str">
            <v>RJ80609</v>
          </cell>
          <cell r="C3225">
            <v>1556</v>
          </cell>
          <cell r="D3225" t="str">
            <v>FITNESS TUBE Strong</v>
          </cell>
          <cell r="E3225" t="str">
            <v>FITNESS TUBE Strong</v>
          </cell>
          <cell r="F3225" t="str">
            <v>6*12*1200mm</v>
          </cell>
          <cell r="H3225" t="str">
            <v>PIECE</v>
          </cell>
          <cell r="I3225">
            <v>1.43</v>
          </cell>
          <cell r="J3225">
            <v>0</v>
          </cell>
          <cell r="K3225">
            <v>0</v>
          </cell>
          <cell r="L3225">
            <v>0</v>
          </cell>
          <cell r="M3225" t="str">
            <v>LF</v>
          </cell>
          <cell r="N3225">
            <v>2.7050400000000001E-3</v>
          </cell>
          <cell r="O3225">
            <v>0.17</v>
          </cell>
        </row>
        <row r="3226">
          <cell r="A3226" t="str">
            <v>REGAL</v>
          </cell>
          <cell r="B3226" t="str">
            <v>RJ82244</v>
          </cell>
          <cell r="C3226">
            <v>2296</v>
          </cell>
          <cell r="D3226" t="str">
            <v>Flex Bar dévissable</v>
          </cell>
          <cell r="E3226" t="str">
            <v>Flex Bar</v>
          </cell>
          <cell r="F3226" t="str">
            <v>détachable</v>
          </cell>
          <cell r="H3226" t="str">
            <v>PIECE</v>
          </cell>
          <cell r="I3226">
            <v>5.8</v>
          </cell>
          <cell r="J3226">
            <v>0</v>
          </cell>
          <cell r="K3226">
            <v>0</v>
          </cell>
          <cell r="L3226">
            <v>0</v>
          </cell>
          <cell r="M3226" t="str">
            <v>LF</v>
          </cell>
          <cell r="N3226">
            <v>2.9082666666666668E-3</v>
          </cell>
          <cell r="O3226">
            <v>1</v>
          </cell>
        </row>
        <row r="3227">
          <cell r="A3227" t="str">
            <v>REGAL</v>
          </cell>
          <cell r="B3227" t="str">
            <v>RJ81514</v>
          </cell>
          <cell r="C3227">
            <v>1559</v>
          </cell>
          <cell r="D3227" t="str">
            <v>FOAM ROLLER BLANC</v>
          </cell>
          <cell r="E3227" t="str">
            <v>FOAM ROLLER WHITE</v>
          </cell>
          <cell r="F3227" t="str">
            <v>90cm (EPE material)</v>
          </cell>
          <cell r="H3227" t="str">
            <v>PIECE</v>
          </cell>
          <cell r="I3227">
            <v>5.5</v>
          </cell>
          <cell r="J3227">
            <v>0</v>
          </cell>
          <cell r="K3227">
            <v>0</v>
          </cell>
          <cell r="L3227">
            <v>0</v>
          </cell>
          <cell r="M3227" t="str">
            <v>LF</v>
          </cell>
          <cell r="N3227">
            <v>2.29152E-2</v>
          </cell>
          <cell r="O3227">
            <v>0.9</v>
          </cell>
        </row>
        <row r="3228">
          <cell r="A3228" t="str">
            <v>REGAL</v>
          </cell>
          <cell r="B3228" t="str">
            <v>RJ81509</v>
          </cell>
          <cell r="C3228">
            <v>0</v>
          </cell>
          <cell r="D3228" t="str">
            <v>Foam Roller Bleu</v>
          </cell>
          <cell r="E3228" t="str">
            <v>Eva Roller</v>
          </cell>
          <cell r="F3228" t="str">
            <v>Logo inclus</v>
          </cell>
          <cell r="H3228" t="str">
            <v>PIECE</v>
          </cell>
          <cell r="I3228">
            <v>7.54</v>
          </cell>
          <cell r="J3228">
            <v>0</v>
          </cell>
          <cell r="K3228">
            <v>0</v>
          </cell>
          <cell r="L3228">
            <v>0</v>
          </cell>
          <cell r="M3228" t="str">
            <v>LF</v>
          </cell>
          <cell r="N3228">
            <v>0</v>
          </cell>
          <cell r="O3228">
            <v>0</v>
          </cell>
        </row>
        <row r="3229">
          <cell r="A3229" t="str">
            <v>REGAL</v>
          </cell>
          <cell r="B3229" t="str">
            <v>RJ81510</v>
          </cell>
          <cell r="C3229">
            <v>1560</v>
          </cell>
          <cell r="D3229" t="str">
            <v>Foam Roller Bleu Avec Picots</v>
          </cell>
          <cell r="E3229" t="str">
            <v>Foam roller</v>
          </cell>
          <cell r="F3229" t="str">
            <v>90x15cm - blue</v>
          </cell>
          <cell r="H3229" t="str">
            <v>PIECE</v>
          </cell>
          <cell r="I3229">
            <v>10</v>
          </cell>
          <cell r="J3229">
            <v>0</v>
          </cell>
          <cell r="K3229">
            <v>0</v>
          </cell>
          <cell r="L3229">
            <v>0</v>
          </cell>
          <cell r="M3229" t="str">
            <v>LF</v>
          </cell>
          <cell r="N3229">
            <v>2.4069279999999998E-2</v>
          </cell>
          <cell r="O3229">
            <v>0.81666666666666676</v>
          </cell>
        </row>
        <row r="3230">
          <cell r="A3230" t="str">
            <v>REGAL</v>
          </cell>
          <cell r="B3230" t="str">
            <v>RJ81053</v>
          </cell>
          <cell r="C3230">
            <v>2331</v>
          </cell>
          <cell r="D3230" t="str">
            <v>Gilet Lestees 10Kgs</v>
          </cell>
          <cell r="E3230" t="str">
            <v>Weight Vest</v>
          </cell>
          <cell r="F3230">
            <v>0</v>
          </cell>
          <cell r="H3230" t="str">
            <v>PIECE</v>
          </cell>
          <cell r="I3230">
            <v>19.7</v>
          </cell>
          <cell r="J3230">
            <v>0</v>
          </cell>
          <cell r="K3230">
            <v>0</v>
          </cell>
          <cell r="L3230">
            <v>0</v>
          </cell>
          <cell r="M3230" t="str">
            <v>LF</v>
          </cell>
          <cell r="N3230">
            <v>9.4500000000000001E-3</v>
          </cell>
          <cell r="O3230">
            <v>10.5</v>
          </cell>
        </row>
        <row r="3231">
          <cell r="A3231" t="str">
            <v>REGAL</v>
          </cell>
          <cell r="B3231" t="str">
            <v>RJ81053</v>
          </cell>
          <cell r="C3231">
            <v>0</v>
          </cell>
          <cell r="D3231" t="str">
            <v>GILET LESTEES 5Kgs</v>
          </cell>
          <cell r="E3231" t="str">
            <v>WEIGHTED VEST 5Kgs</v>
          </cell>
          <cell r="F3231">
            <v>0</v>
          </cell>
          <cell r="H3231" t="str">
            <v>PIECE</v>
          </cell>
          <cell r="I3231">
            <v>11.54</v>
          </cell>
          <cell r="J3231">
            <v>0</v>
          </cell>
          <cell r="K3231">
            <v>0</v>
          </cell>
          <cell r="L3231">
            <v>0</v>
          </cell>
          <cell r="M3231" t="str">
            <v>LF</v>
          </cell>
          <cell r="N3231">
            <v>0</v>
          </cell>
          <cell r="O3231">
            <v>0</v>
          </cell>
        </row>
        <row r="3232">
          <cell r="A3232" t="str">
            <v>REGAL</v>
          </cell>
          <cell r="B3232" t="str">
            <v>RJ81719</v>
          </cell>
          <cell r="C3232">
            <v>0</v>
          </cell>
          <cell r="D3232" t="str">
            <v>Haltère Néoprène 0,5Kgs</v>
          </cell>
          <cell r="E3232" t="str">
            <v>Neoprene Dipping Dumbell round</v>
          </cell>
          <cell r="F3232" t="str">
            <v xml:space="preserve">0.5kg </v>
          </cell>
          <cell r="H3232" t="str">
            <v>PAIRE</v>
          </cell>
          <cell r="I3232">
            <v>0.94</v>
          </cell>
          <cell r="J3232">
            <v>0</v>
          </cell>
          <cell r="K3232">
            <v>0</v>
          </cell>
          <cell r="L3232">
            <v>0</v>
          </cell>
          <cell r="M3232" t="str">
            <v>LF</v>
          </cell>
          <cell r="N3232">
            <v>0</v>
          </cell>
          <cell r="O3232">
            <v>0</v>
          </cell>
        </row>
        <row r="3233">
          <cell r="A3233" t="str">
            <v>REGAL</v>
          </cell>
          <cell r="B3233" t="str">
            <v>RJ81719</v>
          </cell>
          <cell r="C3233">
            <v>0</v>
          </cell>
          <cell r="D3233" t="str">
            <v>Haltère Néoprène 1Kg</v>
          </cell>
          <cell r="E3233" t="str">
            <v>Neoprene Dipping Dumbell round</v>
          </cell>
          <cell r="F3233" t="str">
            <v xml:space="preserve">1kg </v>
          </cell>
          <cell r="H3233" t="str">
            <v>PAIRE</v>
          </cell>
          <cell r="I3233">
            <v>1.88</v>
          </cell>
          <cell r="J3233">
            <v>0</v>
          </cell>
          <cell r="K3233">
            <v>0</v>
          </cell>
          <cell r="L3233">
            <v>0</v>
          </cell>
          <cell r="M3233" t="str">
            <v>LF</v>
          </cell>
          <cell r="N3233">
            <v>0</v>
          </cell>
          <cell r="O3233">
            <v>0</v>
          </cell>
        </row>
        <row r="3234">
          <cell r="A3234" t="str">
            <v>REGAL</v>
          </cell>
          <cell r="B3234" t="str">
            <v>RJ81719</v>
          </cell>
          <cell r="C3234">
            <v>0</v>
          </cell>
          <cell r="D3234" t="str">
            <v>Haltère Néoprène 2Kg</v>
          </cell>
          <cell r="E3234" t="str">
            <v>Neoprene Dipping Dumbell round</v>
          </cell>
          <cell r="F3234" t="str">
            <v xml:space="preserve">2kg  </v>
          </cell>
          <cell r="H3234" t="str">
            <v>PAIRE</v>
          </cell>
          <cell r="I3234">
            <v>3.76</v>
          </cell>
          <cell r="J3234">
            <v>0</v>
          </cell>
          <cell r="K3234">
            <v>0</v>
          </cell>
          <cell r="L3234">
            <v>0</v>
          </cell>
          <cell r="M3234" t="str">
            <v>LF</v>
          </cell>
          <cell r="N3234">
            <v>0</v>
          </cell>
          <cell r="O3234">
            <v>0</v>
          </cell>
        </row>
        <row r="3235">
          <cell r="A3235" t="str">
            <v>REGAL</v>
          </cell>
          <cell r="B3235" t="str">
            <v>RJ81719</v>
          </cell>
          <cell r="C3235">
            <v>0</v>
          </cell>
          <cell r="D3235" t="str">
            <v>Haltère Néoprène 3Kg</v>
          </cell>
          <cell r="E3235" t="str">
            <v>Neoprene Dipping Dumbell round</v>
          </cell>
          <cell r="F3235" t="str">
            <v xml:space="preserve">3kg  </v>
          </cell>
          <cell r="H3235" t="str">
            <v>PAIRE</v>
          </cell>
          <cell r="I3235">
            <v>5.64</v>
          </cell>
          <cell r="J3235">
            <v>0</v>
          </cell>
          <cell r="K3235">
            <v>0</v>
          </cell>
          <cell r="L3235">
            <v>0</v>
          </cell>
          <cell r="M3235" t="str">
            <v>LF</v>
          </cell>
          <cell r="N3235">
            <v>0</v>
          </cell>
          <cell r="O3235">
            <v>0</v>
          </cell>
        </row>
        <row r="3236">
          <cell r="A3236" t="str">
            <v>REGAL</v>
          </cell>
          <cell r="B3236" t="str">
            <v>RJ81719</v>
          </cell>
          <cell r="C3236">
            <v>0</v>
          </cell>
          <cell r="D3236" t="str">
            <v>Haltère Néoprène 4Kg</v>
          </cell>
          <cell r="E3236" t="str">
            <v>Neoprene Dipping Dumbell round</v>
          </cell>
          <cell r="F3236" t="str">
            <v xml:space="preserve">4kg  </v>
          </cell>
          <cell r="H3236" t="str">
            <v>PAIRE</v>
          </cell>
          <cell r="I3236">
            <v>7.52</v>
          </cell>
          <cell r="J3236">
            <v>0</v>
          </cell>
          <cell r="K3236">
            <v>0</v>
          </cell>
          <cell r="L3236">
            <v>0</v>
          </cell>
          <cell r="M3236" t="str">
            <v>LF</v>
          </cell>
          <cell r="N3236">
            <v>0</v>
          </cell>
          <cell r="O3236">
            <v>0</v>
          </cell>
        </row>
        <row r="3237">
          <cell r="A3237" t="str">
            <v>REGAL</v>
          </cell>
          <cell r="B3237" t="str">
            <v>RJ81719</v>
          </cell>
          <cell r="C3237">
            <v>0</v>
          </cell>
          <cell r="D3237" t="str">
            <v>Haltère Néoprène 5Kg</v>
          </cell>
          <cell r="E3237" t="str">
            <v>Neoprene Dipping Dumbell round</v>
          </cell>
          <cell r="F3237" t="str">
            <v xml:space="preserve">5kg  </v>
          </cell>
          <cell r="H3237" t="str">
            <v>PAIRE</v>
          </cell>
          <cell r="I3237">
            <v>9.4</v>
          </cell>
          <cell r="J3237">
            <v>0</v>
          </cell>
          <cell r="K3237">
            <v>0</v>
          </cell>
          <cell r="L3237">
            <v>0</v>
          </cell>
          <cell r="M3237" t="str">
            <v>LF</v>
          </cell>
          <cell r="N3237">
            <v>0</v>
          </cell>
          <cell r="O3237">
            <v>0</v>
          </cell>
        </row>
        <row r="3238">
          <cell r="A3238" t="str">
            <v>REGAL</v>
          </cell>
          <cell r="B3238" t="str">
            <v>RJ81720</v>
          </cell>
          <cell r="C3238">
            <v>2066</v>
          </cell>
          <cell r="D3238" t="str">
            <v xml:space="preserve">Halteres Caoutchouc Hexagonales 10Kg </v>
          </cell>
          <cell r="E3238" t="str">
            <v>Rubber Coated Hex Dumbbell</v>
          </cell>
          <cell r="F3238" t="str">
            <v xml:space="preserve">    10KG</v>
          </cell>
          <cell r="H3238" t="str">
            <v>PIECE</v>
          </cell>
          <cell r="I3238">
            <v>9.6999999999999993</v>
          </cell>
          <cell r="J3238">
            <v>0</v>
          </cell>
          <cell r="K3238">
            <v>0</v>
          </cell>
          <cell r="L3238">
            <v>0</v>
          </cell>
          <cell r="M3238" t="str">
            <v>LF</v>
          </cell>
          <cell r="N3238">
            <v>9.3517915309446267E-3</v>
          </cell>
          <cell r="O3238">
            <v>10.3</v>
          </cell>
        </row>
        <row r="3239">
          <cell r="A3239" t="str">
            <v>REGAL</v>
          </cell>
          <cell r="B3239" t="str">
            <v>RJ81720</v>
          </cell>
          <cell r="C3239">
            <v>1589</v>
          </cell>
          <cell r="D3239" t="str">
            <v xml:space="preserve">Halteres Caoutchouc Hexagonales 12,5Kg </v>
          </cell>
          <cell r="E3239" t="str">
            <v>Rubber Coated Hex Dumbbell</v>
          </cell>
          <cell r="F3239" t="str">
            <v xml:space="preserve">    12.5KG</v>
          </cell>
          <cell r="H3239" t="str">
            <v>PIECE</v>
          </cell>
          <cell r="I3239">
            <v>12.125</v>
          </cell>
          <cell r="J3239">
            <v>0</v>
          </cell>
          <cell r="K3239">
            <v>0</v>
          </cell>
          <cell r="L3239">
            <v>0</v>
          </cell>
          <cell r="M3239" t="str">
            <v>LF</v>
          </cell>
          <cell r="N3239">
            <v>1.01248E-2</v>
          </cell>
          <cell r="O3239">
            <v>12.9</v>
          </cell>
        </row>
        <row r="3240">
          <cell r="A3240" t="str">
            <v>REGAL</v>
          </cell>
          <cell r="B3240" t="str">
            <v>RJ81720</v>
          </cell>
          <cell r="C3240">
            <v>1590</v>
          </cell>
          <cell r="D3240" t="str">
            <v xml:space="preserve">Halteres Caoutchouc Hexagonales 15Kg </v>
          </cell>
          <cell r="E3240" t="str">
            <v>Rubber Coated Hex Dumbbell</v>
          </cell>
          <cell r="F3240" t="str">
            <v xml:space="preserve">    15KG</v>
          </cell>
          <cell r="H3240" t="str">
            <v>PIECE</v>
          </cell>
          <cell r="I3240">
            <v>14.55</v>
          </cell>
          <cell r="J3240">
            <v>0</v>
          </cell>
          <cell r="K3240">
            <v>0</v>
          </cell>
          <cell r="L3240">
            <v>0</v>
          </cell>
          <cell r="M3240" t="str">
            <v>LF</v>
          </cell>
          <cell r="N3240">
            <v>1.1848571428571429E-2</v>
          </cell>
          <cell r="O3240">
            <v>15.5</v>
          </cell>
        </row>
        <row r="3241">
          <cell r="A3241" t="str">
            <v>REGAL</v>
          </cell>
          <cell r="B3241" t="str">
            <v>RJ81720</v>
          </cell>
          <cell r="C3241">
            <v>1591</v>
          </cell>
          <cell r="D3241" t="str">
            <v xml:space="preserve">Halteres Caoutchouc Hexagonales 17,5Kg </v>
          </cell>
          <cell r="E3241" t="str">
            <v>Rubber Coated Hex Dumbbell</v>
          </cell>
          <cell r="F3241" t="str">
            <v xml:space="preserve">    17.5KG</v>
          </cell>
          <cell r="H3241" t="str">
            <v>PIECE</v>
          </cell>
          <cell r="I3241">
            <v>16.975000000000001</v>
          </cell>
          <cell r="J3241">
            <v>0</v>
          </cell>
          <cell r="K3241">
            <v>0</v>
          </cell>
          <cell r="L3241">
            <v>0</v>
          </cell>
          <cell r="M3241" t="str">
            <v>LF</v>
          </cell>
          <cell r="N3241">
            <v>1.3759799999999999E-2</v>
          </cell>
          <cell r="O3241">
            <v>18.2</v>
          </cell>
        </row>
        <row r="3242">
          <cell r="A3242" t="str">
            <v>REGAL</v>
          </cell>
          <cell r="B3242" t="str">
            <v>RJ81720</v>
          </cell>
          <cell r="C3242">
            <v>2057</v>
          </cell>
          <cell r="D3242" t="str">
            <v xml:space="preserve">Halteres Caoutchouc Hexagonales 1Kg </v>
          </cell>
          <cell r="E3242" t="str">
            <v>Rubber Coated Hex Dumbbell</v>
          </cell>
          <cell r="F3242" t="str">
            <v xml:space="preserve">    1KG</v>
          </cell>
          <cell r="H3242" t="str">
            <v>PIECE</v>
          </cell>
          <cell r="I3242">
            <v>0.97</v>
          </cell>
          <cell r="J3242">
            <v>0</v>
          </cell>
          <cell r="K3242">
            <v>0</v>
          </cell>
          <cell r="L3242">
            <v>0</v>
          </cell>
          <cell r="M3242" t="str">
            <v>LF</v>
          </cell>
          <cell r="N3242">
            <v>1.3134449339207046E-3</v>
          </cell>
          <cell r="O3242">
            <v>1.0881057268722467</v>
          </cell>
        </row>
        <row r="3243">
          <cell r="A3243" t="str">
            <v>REGAL</v>
          </cell>
          <cell r="B3243" t="str">
            <v>RJ81720</v>
          </cell>
          <cell r="C3243">
            <v>1592</v>
          </cell>
          <cell r="D3243" t="str">
            <v xml:space="preserve">Halteres Caoutchouc Hexagonales 20Kg </v>
          </cell>
          <cell r="E3243" t="str">
            <v>Rubber Coated Hex Dumbbell</v>
          </cell>
          <cell r="F3243" t="str">
            <v xml:space="preserve">    20KG</v>
          </cell>
          <cell r="H3243" t="str">
            <v>PIECE</v>
          </cell>
          <cell r="I3243">
            <v>19.399999999999999</v>
          </cell>
          <cell r="J3243">
            <v>0</v>
          </cell>
          <cell r="K3243">
            <v>0</v>
          </cell>
          <cell r="L3243">
            <v>0</v>
          </cell>
          <cell r="M3243" t="str">
            <v>LF</v>
          </cell>
          <cell r="N3243">
            <v>1.7479399999999999E-2</v>
          </cell>
          <cell r="O3243">
            <v>20.7</v>
          </cell>
        </row>
        <row r="3244">
          <cell r="A3244" t="str">
            <v>REGAL</v>
          </cell>
          <cell r="B3244" t="str">
            <v>RJ81720</v>
          </cell>
          <cell r="C3244">
            <v>1593</v>
          </cell>
          <cell r="D3244" t="str">
            <v xml:space="preserve">Halteres Caoutchouc Hexagonales 22,5Kg </v>
          </cell>
          <cell r="E3244" t="str">
            <v>Rubber Coated Hex Dumbbell</v>
          </cell>
          <cell r="F3244" t="str">
            <v xml:space="preserve">    22.5KG</v>
          </cell>
          <cell r="H3244" t="str">
            <v>PIECE</v>
          </cell>
          <cell r="I3244">
            <v>21.824999999999999</v>
          </cell>
          <cell r="J3244">
            <v>0</v>
          </cell>
          <cell r="K3244">
            <v>0</v>
          </cell>
          <cell r="L3244">
            <v>0</v>
          </cell>
          <cell r="M3244" t="str">
            <v>LF</v>
          </cell>
          <cell r="N3244">
            <v>1.7479399999999999E-2</v>
          </cell>
          <cell r="O3244">
            <v>23.113636363636399</v>
          </cell>
        </row>
        <row r="3245">
          <cell r="A3245" t="str">
            <v>REGAL</v>
          </cell>
          <cell r="B3245" t="str">
            <v>RJ81720</v>
          </cell>
          <cell r="C3245">
            <v>1594</v>
          </cell>
          <cell r="D3245" t="str">
            <v xml:space="preserve">Halteres Caoutchouc Hexagonales 25Kg </v>
          </cell>
          <cell r="E3245" t="str">
            <v>Rubber Coated Hex Dumbbell</v>
          </cell>
          <cell r="F3245" t="str">
            <v xml:space="preserve">    25KG</v>
          </cell>
          <cell r="H3245" t="str">
            <v>PIECE</v>
          </cell>
          <cell r="I3245">
            <v>24.25</v>
          </cell>
          <cell r="J3245">
            <v>0</v>
          </cell>
          <cell r="K3245">
            <v>0</v>
          </cell>
          <cell r="L3245">
            <v>0</v>
          </cell>
          <cell r="M3245" t="str">
            <v>LF</v>
          </cell>
          <cell r="N3245">
            <v>1.7685039999999999E-2</v>
          </cell>
          <cell r="O3245">
            <v>25.9</v>
          </cell>
        </row>
        <row r="3246">
          <cell r="A3246" t="str">
            <v>REGAL</v>
          </cell>
          <cell r="B3246" t="str">
            <v>RJ81720</v>
          </cell>
          <cell r="C3246">
            <v>1595</v>
          </cell>
          <cell r="D3246" t="str">
            <v xml:space="preserve">Halteres Caoutchouc Hexagonales 27,5Kg </v>
          </cell>
          <cell r="E3246" t="str">
            <v>Rubber Coated Hex Dumbbell</v>
          </cell>
          <cell r="F3246" t="str">
            <v xml:space="preserve">    27.5KG</v>
          </cell>
          <cell r="H3246" t="str">
            <v>PIECE</v>
          </cell>
          <cell r="I3246">
            <v>26.675000000000001</v>
          </cell>
          <cell r="J3246">
            <v>0</v>
          </cell>
          <cell r="K3246">
            <v>0</v>
          </cell>
          <cell r="L3246">
            <v>0</v>
          </cell>
          <cell r="M3246" t="str">
            <v>LF</v>
          </cell>
          <cell r="N3246">
            <v>1.944015E-2</v>
          </cell>
          <cell r="O3246">
            <v>28.25</v>
          </cell>
        </row>
        <row r="3247">
          <cell r="A3247" t="str">
            <v>REGAL</v>
          </cell>
          <cell r="B3247" t="str">
            <v>RJ81720</v>
          </cell>
          <cell r="C3247">
            <v>2058</v>
          </cell>
          <cell r="D3247" t="str">
            <v xml:space="preserve">Halteres Caoutchouc Hexagonales 2Kg </v>
          </cell>
          <cell r="E3247" t="str">
            <v>Rubber Coated Hex Dumbbell</v>
          </cell>
          <cell r="F3247" t="str">
            <v xml:space="preserve">    2KG</v>
          </cell>
          <cell r="H3247" t="str">
            <v>PIECE</v>
          </cell>
          <cell r="I3247">
            <v>1.94</v>
          </cell>
          <cell r="J3247">
            <v>0</v>
          </cell>
          <cell r="K3247">
            <v>0</v>
          </cell>
          <cell r="L3247">
            <v>0</v>
          </cell>
          <cell r="M3247" t="str">
            <v>LF</v>
          </cell>
          <cell r="N3247">
            <v>2.6268898678414097E-3</v>
          </cell>
          <cell r="O3247">
            <v>2.04</v>
          </cell>
        </row>
        <row r="3248">
          <cell r="A3248" t="str">
            <v>REGAL</v>
          </cell>
          <cell r="B3248" t="str">
            <v>RJ81720</v>
          </cell>
          <cell r="C3248">
            <v>1596</v>
          </cell>
          <cell r="D3248" t="str">
            <v xml:space="preserve">Halteres Caoutchouc Hexagonales 30Kg </v>
          </cell>
          <cell r="E3248" t="str">
            <v>Rubber Coated Hex Dumbbell</v>
          </cell>
          <cell r="F3248" t="str">
            <v xml:space="preserve">    30KG</v>
          </cell>
          <cell r="H3248" t="str">
            <v>PIECE</v>
          </cell>
          <cell r="I3248">
            <v>29.1</v>
          </cell>
          <cell r="J3248">
            <v>0</v>
          </cell>
          <cell r="K3248">
            <v>0</v>
          </cell>
          <cell r="L3248">
            <v>0</v>
          </cell>
          <cell r="M3248" t="str">
            <v>LF</v>
          </cell>
          <cell r="N3248">
            <v>2.06976E-2</v>
          </cell>
          <cell r="O3248">
            <v>31</v>
          </cell>
        </row>
        <row r="3249">
          <cell r="A3249" t="str">
            <v>REGAL</v>
          </cell>
          <cell r="B3249" t="str">
            <v>RJ81720</v>
          </cell>
          <cell r="C3249">
            <v>1597</v>
          </cell>
          <cell r="D3249" t="str">
            <v xml:space="preserve">Halteres Caoutchouc Hexagonales 32,5Kg </v>
          </cell>
          <cell r="E3249" t="str">
            <v>Rubber Coated Hex Dumbbell</v>
          </cell>
          <cell r="F3249" t="str">
            <v xml:space="preserve">    32.5KG</v>
          </cell>
          <cell r="H3249" t="str">
            <v>PIECE</v>
          </cell>
          <cell r="I3249">
            <v>31.524999999999999</v>
          </cell>
          <cell r="J3249">
            <v>0</v>
          </cell>
          <cell r="K3249">
            <v>0</v>
          </cell>
          <cell r="L3249">
            <v>0</v>
          </cell>
          <cell r="M3249" t="str">
            <v>LF</v>
          </cell>
          <cell r="N3249">
            <v>2.06666E-2</v>
          </cell>
          <cell r="O3249">
            <v>34</v>
          </cell>
        </row>
        <row r="3250">
          <cell r="A3250" t="str">
            <v>REGAL</v>
          </cell>
          <cell r="B3250" t="str">
            <v>RJ81720</v>
          </cell>
          <cell r="C3250">
            <v>1598</v>
          </cell>
          <cell r="D3250" t="str">
            <v xml:space="preserve">HALTERES CAOUTCHOUC HEXAGONALES 35KG </v>
          </cell>
          <cell r="E3250" t="str">
            <v>HEXAGONAL RUBBER DUMBBELL 35KG</v>
          </cell>
          <cell r="F3250">
            <v>35</v>
          </cell>
          <cell r="H3250" t="str">
            <v>PIECE</v>
          </cell>
          <cell r="I3250">
            <v>33.950000000000003</v>
          </cell>
          <cell r="J3250">
            <v>0</v>
          </cell>
          <cell r="K3250">
            <v>0</v>
          </cell>
          <cell r="L3250">
            <v>0</v>
          </cell>
          <cell r="M3250" t="str">
            <v>LF</v>
          </cell>
          <cell r="N3250">
            <v>0</v>
          </cell>
          <cell r="O3250">
            <v>0</v>
          </cell>
        </row>
        <row r="3251">
          <cell r="A3251" t="str">
            <v>REGAL</v>
          </cell>
          <cell r="B3251" t="str">
            <v>RJ81720</v>
          </cell>
          <cell r="C3251">
            <v>2484</v>
          </cell>
          <cell r="D3251" t="str">
            <v xml:space="preserve">Halteres Caoutchouc Hexagonales 37,5Kg </v>
          </cell>
          <cell r="E3251" t="str">
            <v>Rubber Coated Hex Dumbbell</v>
          </cell>
          <cell r="F3251" t="str">
            <v xml:space="preserve">    37.5KG</v>
          </cell>
          <cell r="H3251" t="str">
            <v>PIECE</v>
          </cell>
          <cell r="I3251">
            <v>36.375</v>
          </cell>
          <cell r="J3251">
            <v>0</v>
          </cell>
          <cell r="K3251">
            <v>0</v>
          </cell>
          <cell r="L3251">
            <v>0</v>
          </cell>
          <cell r="M3251" t="str">
            <v>LF</v>
          </cell>
          <cell r="N3251">
            <v>2.365040322580645E-2</v>
          </cell>
          <cell r="O3251">
            <v>38.799999999999997</v>
          </cell>
        </row>
        <row r="3252">
          <cell r="A3252" t="str">
            <v>REGAL</v>
          </cell>
          <cell r="B3252" t="str">
            <v>RJ81720</v>
          </cell>
          <cell r="C3252">
            <v>2068</v>
          </cell>
          <cell r="D3252" t="str">
            <v xml:space="preserve">Halteres Caoutchouc Hexagonales 40Kg </v>
          </cell>
          <cell r="E3252" t="str">
            <v>Rubber Coated Hex Dumbbell</v>
          </cell>
          <cell r="F3252" t="str">
            <v xml:space="preserve">    40KG</v>
          </cell>
          <cell r="H3252" t="str">
            <v>PIECE</v>
          </cell>
          <cell r="I3252">
            <v>38.799999999999997</v>
          </cell>
          <cell r="J3252">
            <v>0</v>
          </cell>
          <cell r="K3252">
            <v>0</v>
          </cell>
          <cell r="L3252">
            <v>0</v>
          </cell>
          <cell r="M3252" t="str">
            <v>LF</v>
          </cell>
          <cell r="N3252">
            <v>2.5227096774193547E-2</v>
          </cell>
          <cell r="O3252">
            <v>41.4</v>
          </cell>
        </row>
        <row r="3253">
          <cell r="A3253" t="str">
            <v>REGAL</v>
          </cell>
          <cell r="B3253" t="str">
            <v>RJ81720</v>
          </cell>
          <cell r="C3253">
            <v>2485</v>
          </cell>
          <cell r="D3253" t="str">
            <v xml:space="preserve">Halteres Caoutchouc Hexagonales 42,5Kg </v>
          </cell>
          <cell r="E3253" t="str">
            <v>Rubber Coated Hex Dumbbell</v>
          </cell>
          <cell r="F3253" t="str">
            <v xml:space="preserve">    42.5KG</v>
          </cell>
          <cell r="H3253" t="str">
            <v>PIECE</v>
          </cell>
          <cell r="I3253">
            <v>41.225000000000001</v>
          </cell>
          <cell r="J3253">
            <v>0</v>
          </cell>
          <cell r="K3253">
            <v>0</v>
          </cell>
          <cell r="L3253">
            <v>0</v>
          </cell>
          <cell r="M3253" t="str">
            <v>LF</v>
          </cell>
          <cell r="N3253">
            <v>2.9064516129032259E-2</v>
          </cell>
          <cell r="O3253">
            <v>43.87</v>
          </cell>
        </row>
        <row r="3254">
          <cell r="A3254" t="str">
            <v>REGAL</v>
          </cell>
          <cell r="B3254" t="str">
            <v>RJ81720</v>
          </cell>
          <cell r="C3254">
            <v>2071</v>
          </cell>
          <cell r="D3254" t="str">
            <v xml:space="preserve">Halteres Caoutchouc Hexagonales 45Kg </v>
          </cell>
          <cell r="E3254" t="str">
            <v>Rubber Coated Hex Dumbbell</v>
          </cell>
          <cell r="F3254" t="str">
            <v xml:space="preserve">    45KG</v>
          </cell>
          <cell r="H3254" t="str">
            <v>PIECE</v>
          </cell>
          <cell r="I3254">
            <v>43.65</v>
          </cell>
          <cell r="J3254">
            <v>0</v>
          </cell>
          <cell r="K3254">
            <v>0</v>
          </cell>
          <cell r="L3254">
            <v>0</v>
          </cell>
          <cell r="M3254" t="str">
            <v>LF</v>
          </cell>
          <cell r="N3254">
            <v>3.6692307692307691E-2</v>
          </cell>
          <cell r="O3254">
            <v>46.5</v>
          </cell>
        </row>
        <row r="3255">
          <cell r="A3255" t="str">
            <v>REGAL</v>
          </cell>
          <cell r="B3255" t="str">
            <v>RJ81720</v>
          </cell>
          <cell r="C3255">
            <v>2486</v>
          </cell>
          <cell r="D3255" t="str">
            <v xml:space="preserve">Halteres Caoutchouc Hexagonales 47,5Kg </v>
          </cell>
          <cell r="E3255" t="str">
            <v>Rubber Coated Hex Dumbbell</v>
          </cell>
          <cell r="F3255" t="str">
            <v xml:space="preserve">    47.5KG</v>
          </cell>
          <cell r="H3255" t="str">
            <v>PIECE</v>
          </cell>
          <cell r="I3255">
            <v>46.075000000000003</v>
          </cell>
          <cell r="J3255">
            <v>0</v>
          </cell>
          <cell r="K3255">
            <v>0</v>
          </cell>
          <cell r="L3255">
            <v>0</v>
          </cell>
          <cell r="M3255" t="str">
            <v>LF</v>
          </cell>
          <cell r="N3255">
            <v>3.8730769230769235E-2</v>
          </cell>
          <cell r="O3255">
            <v>48.870192307692314</v>
          </cell>
        </row>
        <row r="3256">
          <cell r="A3256" t="str">
            <v>REGAL</v>
          </cell>
          <cell r="B3256" t="str">
            <v>RJ81720</v>
          </cell>
          <cell r="C3256">
            <v>2059</v>
          </cell>
          <cell r="D3256" t="str">
            <v>Halteres Caoutchouc Hexagonales 4Kg</v>
          </cell>
          <cell r="E3256" t="str">
            <v>Rubber Coated Hex Dumbbell</v>
          </cell>
          <cell r="F3256" t="str">
            <v xml:space="preserve">    4KG</v>
          </cell>
          <cell r="H3256" t="str">
            <v>PIECE</v>
          </cell>
          <cell r="I3256">
            <v>3.88</v>
          </cell>
          <cell r="J3256">
            <v>0</v>
          </cell>
          <cell r="K3256">
            <v>0</v>
          </cell>
          <cell r="L3256">
            <v>0</v>
          </cell>
          <cell r="M3256" t="str">
            <v>LF</v>
          </cell>
          <cell r="N3256">
            <v>5.2537797356828186E-3</v>
          </cell>
          <cell r="O3256">
            <v>4.1399999999999997</v>
          </cell>
        </row>
        <row r="3257">
          <cell r="A3257" t="str">
            <v>REGAL</v>
          </cell>
          <cell r="B3257" t="str">
            <v>RJ81720</v>
          </cell>
          <cell r="C3257">
            <v>2074</v>
          </cell>
          <cell r="D3257" t="str">
            <v xml:space="preserve">Halteres Caoutchouc Hexagonales 50Kg </v>
          </cell>
          <cell r="E3257" t="str">
            <v>Rubber Coated Hex Dumbbell</v>
          </cell>
          <cell r="F3257" t="str">
            <v xml:space="preserve">    50KG</v>
          </cell>
          <cell r="H3257" t="str">
            <v>PIECE</v>
          </cell>
          <cell r="I3257">
            <v>48.5</v>
          </cell>
          <cell r="J3257">
            <v>0</v>
          </cell>
          <cell r="K3257">
            <v>0</v>
          </cell>
          <cell r="L3257">
            <v>0</v>
          </cell>
          <cell r="M3257" t="str">
            <v>LF</v>
          </cell>
          <cell r="N3257">
            <v>4.0769230769230773E-2</v>
          </cell>
          <cell r="O3257">
            <v>52.2</v>
          </cell>
        </row>
        <row r="3258">
          <cell r="A3258" t="str">
            <v>REGAL</v>
          </cell>
          <cell r="B3258" t="str">
            <v>RJ81720</v>
          </cell>
          <cell r="C3258">
            <v>2062</v>
          </cell>
          <cell r="D3258" t="str">
            <v>Halteres Caoutchouc Hexagonales 6Kg</v>
          </cell>
          <cell r="E3258" t="str">
            <v>Rubber Coated Hex Dumbbell</v>
          </cell>
          <cell r="F3258" t="str">
            <v xml:space="preserve">    6KG</v>
          </cell>
          <cell r="H3258" t="str">
            <v>PIECE</v>
          </cell>
          <cell r="I3258">
            <v>5.82</v>
          </cell>
          <cell r="J3258">
            <v>0</v>
          </cell>
          <cell r="K3258">
            <v>0</v>
          </cell>
          <cell r="L3258">
            <v>0</v>
          </cell>
          <cell r="M3258" t="str">
            <v>LF</v>
          </cell>
          <cell r="N3258">
            <v>7.8806696035242287E-3</v>
          </cell>
          <cell r="O3258">
            <v>6.2</v>
          </cell>
        </row>
        <row r="3259">
          <cell r="A3259" t="str">
            <v>REGAL</v>
          </cell>
          <cell r="B3259" t="str">
            <v>RJ81720</v>
          </cell>
          <cell r="C3259">
            <v>2064</v>
          </cell>
          <cell r="D3259" t="str">
            <v xml:space="preserve">Halteres Caoutchouc Hexagonales 8Kg </v>
          </cell>
          <cell r="E3259" t="str">
            <v>Rubber Coated Hex Dumbbell</v>
          </cell>
          <cell r="F3259" t="str">
            <v xml:space="preserve">    8KG </v>
          </cell>
          <cell r="H3259" t="str">
            <v>PIECE</v>
          </cell>
          <cell r="I3259">
            <v>7.76</v>
          </cell>
          <cell r="J3259">
            <v>0</v>
          </cell>
          <cell r="K3259">
            <v>0</v>
          </cell>
          <cell r="L3259">
            <v>0</v>
          </cell>
          <cell r="M3259" t="str">
            <v>LF</v>
          </cell>
          <cell r="N3259">
            <v>7.4814332247557002E-3</v>
          </cell>
          <cell r="O3259">
            <v>8.2799999999999994</v>
          </cell>
        </row>
        <row r="3260">
          <cell r="A3260" t="str">
            <v>REGAL</v>
          </cell>
          <cell r="B3260" t="str">
            <v>RJ81723</v>
          </cell>
          <cell r="C3260">
            <v>0</v>
          </cell>
          <cell r="D3260" t="str">
            <v>Haltères Rondes Caoutchouc 1Kg</v>
          </cell>
          <cell r="E3260" t="str">
            <v>RubberDumbbellroundstyle</v>
          </cell>
          <cell r="F3260" t="str">
            <v>1KG</v>
          </cell>
          <cell r="H3260" t="str">
            <v>PIECE</v>
          </cell>
          <cell r="I3260">
            <v>1.32</v>
          </cell>
          <cell r="J3260">
            <v>0</v>
          </cell>
          <cell r="K3260">
            <v>0</v>
          </cell>
          <cell r="L3260">
            <v>0</v>
          </cell>
          <cell r="M3260" t="str">
            <v>LF</v>
          </cell>
          <cell r="N3260">
            <v>0</v>
          </cell>
          <cell r="O3260">
            <v>0</v>
          </cell>
        </row>
        <row r="3261">
          <cell r="A3261" t="str">
            <v>REGAL</v>
          </cell>
          <cell r="B3261" t="str">
            <v>RJ82125</v>
          </cell>
          <cell r="C3261">
            <v>2362</v>
          </cell>
          <cell r="D3261" t="str">
            <v>Hex Bar</v>
          </cell>
          <cell r="E3261" t="str">
            <v>Hex Bar-Chromed</v>
          </cell>
          <cell r="F3261" t="str">
            <v>ø28mm</v>
          </cell>
          <cell r="H3261" t="str">
            <v>PIECE</v>
          </cell>
          <cell r="I3261">
            <v>47.39</v>
          </cell>
          <cell r="J3261">
            <v>0</v>
          </cell>
          <cell r="K3261">
            <v>0</v>
          </cell>
          <cell r="L3261">
            <v>0</v>
          </cell>
          <cell r="M3261" t="str">
            <v>LF</v>
          </cell>
          <cell r="N3261">
            <v>0.12206186666666667</v>
          </cell>
          <cell r="O3261">
            <v>24</v>
          </cell>
        </row>
        <row r="3262">
          <cell r="A3262" t="str">
            <v>REGAL</v>
          </cell>
          <cell r="B3262" t="str">
            <v>RJ81801</v>
          </cell>
          <cell r="C3262">
            <v>2972</v>
          </cell>
          <cell r="D3262" t="str">
            <v>Kettlebell 10Kg</v>
          </cell>
          <cell r="E3262" t="str">
            <v>Rubber Kettlebell Steel Handle</v>
          </cell>
          <cell r="F3262" t="str">
            <v xml:space="preserve">    10KG</v>
          </cell>
          <cell r="H3262" t="str">
            <v>PIECE</v>
          </cell>
          <cell r="I3262">
            <v>13.5</v>
          </cell>
          <cell r="J3262">
            <v>0</v>
          </cell>
          <cell r="K3262">
            <v>0</v>
          </cell>
          <cell r="L3262">
            <v>0</v>
          </cell>
          <cell r="M3262" t="str">
            <v>LF</v>
          </cell>
          <cell r="N3262">
            <v>9.8249633251833758E-3</v>
          </cell>
          <cell r="O3262">
            <v>10.5</v>
          </cell>
        </row>
        <row r="3263">
          <cell r="A3263" t="str">
            <v>REGAL</v>
          </cell>
          <cell r="B3263" t="str">
            <v>RJ81801</v>
          </cell>
          <cell r="C3263">
            <v>2973</v>
          </cell>
          <cell r="D3263" t="str">
            <v>Kettlebell 12Kg</v>
          </cell>
          <cell r="E3263" t="str">
            <v>Rubber Kettlebell Steel Handle</v>
          </cell>
          <cell r="F3263" t="str">
            <v xml:space="preserve">    12KG</v>
          </cell>
          <cell r="H3263" t="str">
            <v>PIECE</v>
          </cell>
          <cell r="I3263">
            <v>16.2</v>
          </cell>
          <cell r="J3263">
            <v>0</v>
          </cell>
          <cell r="K3263">
            <v>0</v>
          </cell>
          <cell r="L3263">
            <v>0</v>
          </cell>
          <cell r="M3263" t="str">
            <v>LF</v>
          </cell>
          <cell r="N3263">
            <v>1.178995599022005E-2</v>
          </cell>
          <cell r="O3263">
            <v>12.6</v>
          </cell>
        </row>
        <row r="3264">
          <cell r="A3264" t="str">
            <v>REGAL</v>
          </cell>
          <cell r="B3264" t="str">
            <v>RJ81801</v>
          </cell>
          <cell r="C3264">
            <v>2974</v>
          </cell>
          <cell r="D3264" t="str">
            <v>Kettlebell 16Kg</v>
          </cell>
          <cell r="E3264" t="str">
            <v>Rubber Kettlebell Steel Handle</v>
          </cell>
          <cell r="F3264" t="str">
            <v xml:space="preserve">    16KG</v>
          </cell>
          <cell r="H3264" t="str">
            <v>PIECE</v>
          </cell>
          <cell r="I3264">
            <v>21.6</v>
          </cell>
          <cell r="J3264">
            <v>0</v>
          </cell>
          <cell r="K3264">
            <v>0</v>
          </cell>
          <cell r="L3264">
            <v>0</v>
          </cell>
          <cell r="M3264" t="str">
            <v>LF</v>
          </cell>
          <cell r="N3264">
            <v>1.5719941320293401E-2</v>
          </cell>
          <cell r="O3264">
            <v>16.7</v>
          </cell>
        </row>
        <row r="3265">
          <cell r="A3265" t="str">
            <v>REGAL</v>
          </cell>
          <cell r="B3265" t="str">
            <v>RJ81801</v>
          </cell>
          <cell r="C3265">
            <v>2975</v>
          </cell>
          <cell r="D3265" t="str">
            <v>Kettlebell 20Kg</v>
          </cell>
          <cell r="E3265" t="str">
            <v>Rubber Kettlebell Steel Handle</v>
          </cell>
          <cell r="F3265" t="str">
            <v xml:space="preserve">    20KG</v>
          </cell>
          <cell r="H3265" t="str">
            <v>PIECE</v>
          </cell>
          <cell r="I3265">
            <v>27</v>
          </cell>
          <cell r="J3265">
            <v>0</v>
          </cell>
          <cell r="K3265">
            <v>0</v>
          </cell>
          <cell r="L3265">
            <v>0</v>
          </cell>
          <cell r="M3265" t="str">
            <v>LF</v>
          </cell>
          <cell r="N3265">
            <v>1.770026530612245E-2</v>
          </cell>
          <cell r="O3265">
            <v>20.7</v>
          </cell>
        </row>
        <row r="3266">
          <cell r="A3266" t="str">
            <v>REGAL</v>
          </cell>
          <cell r="B3266" t="str">
            <v>RJ81801</v>
          </cell>
          <cell r="C3266">
            <v>2976</v>
          </cell>
          <cell r="D3266" t="str">
            <v>Kettlebell 24Kg</v>
          </cell>
          <cell r="E3266" t="str">
            <v>Rubber Kettlebell Steel Handle</v>
          </cell>
          <cell r="F3266" t="str">
            <v xml:space="preserve">    24KG</v>
          </cell>
          <cell r="H3266" t="str">
            <v>PIECE</v>
          </cell>
          <cell r="I3266">
            <v>32.4</v>
          </cell>
          <cell r="J3266">
            <v>0</v>
          </cell>
          <cell r="K3266">
            <v>0</v>
          </cell>
          <cell r="L3266">
            <v>0</v>
          </cell>
          <cell r="M3266" t="str">
            <v>LF</v>
          </cell>
          <cell r="N3266">
            <v>2.1240318367346939E-2</v>
          </cell>
          <cell r="O3266">
            <v>24.9</v>
          </cell>
        </row>
        <row r="3267">
          <cell r="A3267" t="str">
            <v>REGAL</v>
          </cell>
          <cell r="B3267" t="str">
            <v>RJ81801</v>
          </cell>
          <cell r="C3267">
            <v>3529</v>
          </cell>
          <cell r="D3267" t="str">
            <v>KETTLEBELL 28KG</v>
          </cell>
          <cell r="E3267" t="str">
            <v>KETTLEBELL 28KG</v>
          </cell>
          <cell r="F3267">
            <v>0</v>
          </cell>
          <cell r="H3267" t="str">
            <v>PIECE</v>
          </cell>
          <cell r="I3267">
            <v>37.799999999999997</v>
          </cell>
          <cell r="J3267">
            <v>0</v>
          </cell>
          <cell r="K3267">
            <v>0</v>
          </cell>
          <cell r="L3267">
            <v>0</v>
          </cell>
          <cell r="M3267" t="str">
            <v>LF</v>
          </cell>
          <cell r="N3267">
            <v>2.0895323076923076E-2</v>
          </cell>
          <cell r="O3267">
            <v>29.076923076923077</v>
          </cell>
        </row>
        <row r="3268">
          <cell r="A3268" t="str">
            <v>REGAL</v>
          </cell>
          <cell r="B3268" t="str">
            <v>RJ81801</v>
          </cell>
          <cell r="C3268">
            <v>3530</v>
          </cell>
          <cell r="D3268" t="str">
            <v>KETTLEBELL 32KG</v>
          </cell>
          <cell r="E3268" t="str">
            <v>KETTLEBELL 32KG</v>
          </cell>
          <cell r="F3268">
            <v>0</v>
          </cell>
          <cell r="H3268" t="str">
            <v>PIECE</v>
          </cell>
          <cell r="I3268">
            <v>43.2</v>
          </cell>
          <cell r="J3268">
            <v>0</v>
          </cell>
          <cell r="K3268">
            <v>0</v>
          </cell>
          <cell r="L3268">
            <v>0</v>
          </cell>
          <cell r="M3268" t="str">
            <v>LF</v>
          </cell>
          <cell r="N3268">
            <v>2.3880369230769232E-2</v>
          </cell>
          <cell r="O3268">
            <v>33.230769230769234</v>
          </cell>
        </row>
        <row r="3269">
          <cell r="A3269" t="str">
            <v>REGAL</v>
          </cell>
          <cell r="B3269" t="str">
            <v>RJ81801</v>
          </cell>
          <cell r="C3269">
            <v>3531</v>
          </cell>
          <cell r="D3269" t="str">
            <v>KETTLEBELL 36KG</v>
          </cell>
          <cell r="E3269" t="str">
            <v>KETTLEBELL 36KG</v>
          </cell>
          <cell r="F3269">
            <v>0</v>
          </cell>
          <cell r="H3269" t="str">
            <v>PIECE</v>
          </cell>
          <cell r="I3269">
            <v>48.6</v>
          </cell>
          <cell r="J3269">
            <v>0</v>
          </cell>
          <cell r="K3269">
            <v>0</v>
          </cell>
          <cell r="L3269">
            <v>0</v>
          </cell>
          <cell r="M3269" t="str">
            <v>LF</v>
          </cell>
          <cell r="N3269">
            <v>2.7244800000000003E-2</v>
          </cell>
          <cell r="O3269">
            <v>37.411764705882355</v>
          </cell>
        </row>
        <row r="3270">
          <cell r="A3270" t="str">
            <v>REGAL</v>
          </cell>
          <cell r="B3270" t="str">
            <v>RJ81801</v>
          </cell>
          <cell r="C3270">
            <v>3532</v>
          </cell>
          <cell r="D3270" t="str">
            <v>KETTLEBELL 40KG</v>
          </cell>
          <cell r="E3270" t="str">
            <v>KETTLEBELL 40KG</v>
          </cell>
          <cell r="F3270">
            <v>0</v>
          </cell>
          <cell r="H3270" t="str">
            <v>PIECE</v>
          </cell>
          <cell r="I3270">
            <v>54</v>
          </cell>
          <cell r="J3270">
            <v>0</v>
          </cell>
          <cell r="K3270">
            <v>0</v>
          </cell>
          <cell r="L3270">
            <v>0</v>
          </cell>
          <cell r="M3270" t="str">
            <v>LF</v>
          </cell>
          <cell r="N3270">
            <v>3.0272000000000004E-2</v>
          </cell>
          <cell r="O3270">
            <v>41.6</v>
          </cell>
        </row>
        <row r="3271">
          <cell r="A3271" t="str">
            <v>REGAL</v>
          </cell>
          <cell r="B3271" t="str">
            <v>RJ81801</v>
          </cell>
          <cell r="C3271">
            <v>3533</v>
          </cell>
          <cell r="D3271" t="str">
            <v>KETTLEBELL 44KG</v>
          </cell>
          <cell r="E3271" t="str">
            <v>KETTLEBELL 44KG</v>
          </cell>
          <cell r="F3271">
            <v>0</v>
          </cell>
          <cell r="H3271" t="str">
            <v>PIECE</v>
          </cell>
          <cell r="I3271">
            <v>59.4</v>
          </cell>
          <cell r="J3271">
            <v>0</v>
          </cell>
          <cell r="K3271">
            <v>0</v>
          </cell>
          <cell r="L3271">
            <v>0</v>
          </cell>
          <cell r="M3271" t="str">
            <v>LF</v>
          </cell>
          <cell r="N3271">
            <v>3.3299200000000001E-2</v>
          </cell>
          <cell r="O3271">
            <v>45.725490196078432</v>
          </cell>
        </row>
        <row r="3272">
          <cell r="A3272" t="str">
            <v>REGAL</v>
          </cell>
          <cell r="B3272" t="str">
            <v>RJ81801</v>
          </cell>
          <cell r="C3272">
            <v>3534</v>
          </cell>
          <cell r="D3272" t="str">
            <v>KETTLEBELL 48KG</v>
          </cell>
          <cell r="E3272" t="str">
            <v>KETTLEBELL 48KG</v>
          </cell>
          <cell r="F3272">
            <v>0</v>
          </cell>
          <cell r="H3272" t="str">
            <v>PIECE</v>
          </cell>
          <cell r="I3272">
            <v>64.8</v>
          </cell>
          <cell r="J3272">
            <v>0</v>
          </cell>
          <cell r="K3272">
            <v>0</v>
          </cell>
          <cell r="L3272">
            <v>0</v>
          </cell>
          <cell r="M3272" t="str">
            <v>LF</v>
          </cell>
          <cell r="N3272">
            <v>3.6326400000000002E-2</v>
          </cell>
          <cell r="O3272">
            <v>49.882352941176478</v>
          </cell>
        </row>
        <row r="3273">
          <cell r="A3273" t="str">
            <v>REGAL</v>
          </cell>
          <cell r="B3273" t="str">
            <v>RJ81801</v>
          </cell>
          <cell r="C3273">
            <v>2969</v>
          </cell>
          <cell r="D3273" t="str">
            <v>Kettlebell 4Kg</v>
          </cell>
          <cell r="E3273" t="str">
            <v>Rubber Kettlebell Steel Handle</v>
          </cell>
          <cell r="F3273" t="str">
            <v xml:space="preserve">    4KG</v>
          </cell>
          <cell r="H3273" t="str">
            <v>PIECE</v>
          </cell>
          <cell r="I3273">
            <v>5.4</v>
          </cell>
          <cell r="J3273">
            <v>0</v>
          </cell>
          <cell r="K3273">
            <v>0</v>
          </cell>
          <cell r="L3273">
            <v>0</v>
          </cell>
          <cell r="M3273" t="str">
            <v>LF</v>
          </cell>
          <cell r="N3273">
            <v>4.526579439252337E-3</v>
          </cell>
          <cell r="O3273">
            <v>4.2803738317757007</v>
          </cell>
        </row>
        <row r="3274">
          <cell r="A3274" t="str">
            <v>REGAL</v>
          </cell>
          <cell r="B3274" t="str">
            <v>RJ81801</v>
          </cell>
          <cell r="C3274">
            <v>2970</v>
          </cell>
          <cell r="D3274" t="str">
            <v>Kettlebell 6Kg</v>
          </cell>
          <cell r="E3274" t="str">
            <v>Rubber Kettlebell Steel Handle</v>
          </cell>
          <cell r="F3274" t="str">
            <v xml:space="preserve">    6KG</v>
          </cell>
          <cell r="H3274" t="str">
            <v>PIECE</v>
          </cell>
          <cell r="I3274">
            <v>8.1</v>
          </cell>
          <cell r="J3274">
            <v>0</v>
          </cell>
          <cell r="K3274">
            <v>0</v>
          </cell>
          <cell r="L3274">
            <v>0</v>
          </cell>
          <cell r="M3274" t="str">
            <v>LF</v>
          </cell>
          <cell r="N3274">
            <v>6.7898691588785046E-3</v>
          </cell>
          <cell r="O3274">
            <v>6.3</v>
          </cell>
        </row>
        <row r="3275">
          <cell r="A3275" t="str">
            <v>REGAL</v>
          </cell>
          <cell r="B3275" t="str">
            <v>RJ81801</v>
          </cell>
          <cell r="C3275">
            <v>2971</v>
          </cell>
          <cell r="D3275" t="str">
            <v>Kettlebell 8Kg</v>
          </cell>
          <cell r="E3275" t="str">
            <v>Rubber Kettlebell Steel Handle</v>
          </cell>
          <cell r="F3275" t="str">
            <v xml:space="preserve">    8KG</v>
          </cell>
          <cell r="H3275" t="str">
            <v>PIECE</v>
          </cell>
          <cell r="I3275">
            <v>10.8</v>
          </cell>
          <cell r="J3275">
            <v>0</v>
          </cell>
          <cell r="K3275">
            <v>0</v>
          </cell>
          <cell r="L3275">
            <v>0</v>
          </cell>
          <cell r="M3275" t="str">
            <v>LF</v>
          </cell>
          <cell r="N3275">
            <v>9.0531588785046722E-3</v>
          </cell>
          <cell r="O3275">
            <v>8.4</v>
          </cell>
        </row>
        <row r="3276">
          <cell r="A3276" t="str">
            <v>REGAL</v>
          </cell>
          <cell r="B3276" t="str">
            <v>CF80021</v>
          </cell>
          <cell r="C3276">
            <v>3394</v>
          </cell>
          <cell r="D3276" t="str">
            <v>Kettlebell Couleur 10Kg</v>
          </cell>
          <cell r="E3276" t="str">
            <v>Colored Kettlebell</v>
          </cell>
          <cell r="F3276" t="str">
            <v>10Kgs</v>
          </cell>
          <cell r="H3276" t="str">
            <v>PIECE</v>
          </cell>
          <cell r="I3276">
            <v>12.3</v>
          </cell>
          <cell r="J3276">
            <v>0</v>
          </cell>
          <cell r="K3276">
            <v>0</v>
          </cell>
          <cell r="L3276">
            <v>0</v>
          </cell>
          <cell r="M3276" t="str">
            <v>LF</v>
          </cell>
          <cell r="N3276">
            <v>0</v>
          </cell>
          <cell r="O3276">
            <v>0</v>
          </cell>
        </row>
        <row r="3277">
          <cell r="A3277" t="str">
            <v>REGAL</v>
          </cell>
          <cell r="B3277" t="str">
            <v>CF80021</v>
          </cell>
          <cell r="C3277">
            <v>3395</v>
          </cell>
          <cell r="D3277" t="str">
            <v>Kettlebell Couleur 12Kg</v>
          </cell>
          <cell r="E3277" t="str">
            <v>Colored Kettlebell</v>
          </cell>
          <cell r="F3277" t="str">
            <v>12Kgs</v>
          </cell>
          <cell r="H3277" t="str">
            <v>PIECE</v>
          </cell>
          <cell r="I3277">
            <v>14.76</v>
          </cell>
          <cell r="J3277">
            <v>0</v>
          </cell>
          <cell r="K3277">
            <v>0</v>
          </cell>
          <cell r="L3277">
            <v>0</v>
          </cell>
          <cell r="M3277" t="str">
            <v>LF</v>
          </cell>
          <cell r="N3277">
            <v>0</v>
          </cell>
          <cell r="O3277">
            <v>0</v>
          </cell>
        </row>
        <row r="3278">
          <cell r="A3278" t="str">
            <v>REGAL</v>
          </cell>
          <cell r="B3278" t="str">
            <v>CF80021</v>
          </cell>
          <cell r="C3278">
            <v>3648</v>
          </cell>
          <cell r="D3278" t="str">
            <v>Kettlebell Couleur 14Kg</v>
          </cell>
          <cell r="E3278" t="str">
            <v>Colored Kettlebell</v>
          </cell>
          <cell r="F3278" t="str">
            <v>14Kgs</v>
          </cell>
          <cell r="H3278" t="str">
            <v>PIECE</v>
          </cell>
          <cell r="I3278">
            <v>17.22</v>
          </cell>
          <cell r="J3278">
            <v>0</v>
          </cell>
          <cell r="K3278">
            <v>0</v>
          </cell>
          <cell r="L3278">
            <v>0</v>
          </cell>
          <cell r="M3278" t="str">
            <v>LF</v>
          </cell>
          <cell r="N3278">
            <v>0</v>
          </cell>
          <cell r="O3278">
            <v>0</v>
          </cell>
        </row>
        <row r="3279">
          <cell r="A3279" t="str">
            <v>REGAL</v>
          </cell>
          <cell r="B3279" t="str">
            <v>CF80021</v>
          </cell>
          <cell r="C3279">
            <v>3649</v>
          </cell>
          <cell r="D3279" t="str">
            <v>Kettlebell Couleur 16Kg</v>
          </cell>
          <cell r="E3279" t="str">
            <v>Colored Kettlebell</v>
          </cell>
          <cell r="F3279" t="str">
            <v>16Kgs</v>
          </cell>
          <cell r="H3279" t="str">
            <v>PIECE</v>
          </cell>
          <cell r="I3279">
            <v>19.68</v>
          </cell>
          <cell r="J3279">
            <v>0</v>
          </cell>
          <cell r="K3279">
            <v>0</v>
          </cell>
          <cell r="L3279">
            <v>0</v>
          </cell>
          <cell r="M3279" t="str">
            <v>LF</v>
          </cell>
          <cell r="N3279">
            <v>0</v>
          </cell>
          <cell r="O3279">
            <v>0</v>
          </cell>
        </row>
        <row r="3280">
          <cell r="A3280" t="str">
            <v>REGAL</v>
          </cell>
          <cell r="B3280" t="str">
            <v>CF80021</v>
          </cell>
          <cell r="C3280">
            <v>3650</v>
          </cell>
          <cell r="D3280" t="str">
            <v>Kettlebell Couleur 18Kg</v>
          </cell>
          <cell r="E3280" t="str">
            <v>Colored Kettlebell</v>
          </cell>
          <cell r="F3280" t="str">
            <v>18Kgs</v>
          </cell>
          <cell r="H3280" t="str">
            <v>PIECE</v>
          </cell>
          <cell r="I3280">
            <v>22.14</v>
          </cell>
          <cell r="J3280">
            <v>0</v>
          </cell>
          <cell r="K3280">
            <v>0</v>
          </cell>
          <cell r="L3280">
            <v>0</v>
          </cell>
          <cell r="M3280" t="str">
            <v>LF</v>
          </cell>
          <cell r="N3280">
            <v>0</v>
          </cell>
          <cell r="O3280">
            <v>0</v>
          </cell>
        </row>
        <row r="3281">
          <cell r="A3281" t="str">
            <v>REGAL</v>
          </cell>
          <cell r="B3281" t="str">
            <v>CF80021</v>
          </cell>
          <cell r="C3281">
            <v>3651</v>
          </cell>
          <cell r="D3281" t="str">
            <v>Kettlebell Couleur 20Kg</v>
          </cell>
          <cell r="E3281" t="str">
            <v>Colored Kettlebell</v>
          </cell>
          <cell r="F3281" t="str">
            <v>20Kgs</v>
          </cell>
          <cell r="H3281" t="str">
            <v>PIECE</v>
          </cell>
          <cell r="I3281">
            <v>24.6</v>
          </cell>
          <cell r="J3281">
            <v>0</v>
          </cell>
          <cell r="K3281">
            <v>0</v>
          </cell>
          <cell r="L3281">
            <v>0</v>
          </cell>
          <cell r="M3281" t="str">
            <v>LF</v>
          </cell>
          <cell r="N3281">
            <v>0</v>
          </cell>
          <cell r="O3281">
            <v>0</v>
          </cell>
        </row>
        <row r="3282">
          <cell r="A3282" t="str">
            <v>REGAL</v>
          </cell>
          <cell r="B3282" t="str">
            <v>CF80021</v>
          </cell>
          <cell r="C3282">
            <v>3652</v>
          </cell>
          <cell r="D3282" t="str">
            <v>Kettlebell Couleur 22Kg</v>
          </cell>
          <cell r="E3282" t="str">
            <v>Colored Kettlebell</v>
          </cell>
          <cell r="F3282" t="str">
            <v>22Kgs</v>
          </cell>
          <cell r="H3282" t="str">
            <v>PIECE</v>
          </cell>
          <cell r="I3282">
            <v>27.06</v>
          </cell>
          <cell r="J3282">
            <v>0</v>
          </cell>
          <cell r="K3282">
            <v>0</v>
          </cell>
          <cell r="L3282">
            <v>0</v>
          </cell>
          <cell r="M3282" t="str">
            <v>LF</v>
          </cell>
          <cell r="N3282">
            <v>0</v>
          </cell>
          <cell r="O3282">
            <v>0</v>
          </cell>
        </row>
        <row r="3283">
          <cell r="A3283" t="str">
            <v>REGAL</v>
          </cell>
          <cell r="B3283" t="str">
            <v>CF80021</v>
          </cell>
          <cell r="C3283">
            <v>3653</v>
          </cell>
          <cell r="D3283" t="str">
            <v>Kettlebell Couleur 24Kg</v>
          </cell>
          <cell r="E3283" t="str">
            <v>Colored Kettlebell</v>
          </cell>
          <cell r="F3283" t="str">
            <v>24Kgs</v>
          </cell>
          <cell r="H3283" t="str">
            <v>PIECE</v>
          </cell>
          <cell r="I3283">
            <v>29.52</v>
          </cell>
          <cell r="J3283">
            <v>0</v>
          </cell>
          <cell r="K3283">
            <v>0</v>
          </cell>
          <cell r="L3283">
            <v>0</v>
          </cell>
          <cell r="M3283" t="str">
            <v>LF</v>
          </cell>
          <cell r="N3283">
            <v>0</v>
          </cell>
          <cell r="O3283">
            <v>0</v>
          </cell>
        </row>
        <row r="3284">
          <cell r="A3284" t="str">
            <v>REGAL</v>
          </cell>
          <cell r="B3284" t="str">
            <v>CF80021</v>
          </cell>
          <cell r="C3284">
            <v>3654</v>
          </cell>
          <cell r="D3284" t="str">
            <v>Kettlebell Couleur 26Kg</v>
          </cell>
          <cell r="E3284" t="str">
            <v>Colored Kettlebell</v>
          </cell>
          <cell r="F3284" t="str">
            <v>26Kgs</v>
          </cell>
          <cell r="H3284" t="str">
            <v>PIECE</v>
          </cell>
          <cell r="I3284">
            <v>31.98</v>
          </cell>
          <cell r="J3284">
            <v>0</v>
          </cell>
          <cell r="K3284">
            <v>0</v>
          </cell>
          <cell r="L3284">
            <v>0</v>
          </cell>
          <cell r="M3284" t="str">
            <v>LF</v>
          </cell>
          <cell r="N3284">
            <v>0</v>
          </cell>
          <cell r="O3284">
            <v>0</v>
          </cell>
        </row>
        <row r="3285">
          <cell r="A3285" t="str">
            <v>REGAL</v>
          </cell>
          <cell r="B3285" t="str">
            <v>CF80021</v>
          </cell>
          <cell r="C3285">
            <v>3655</v>
          </cell>
          <cell r="D3285" t="str">
            <v>Kettlebell Couleur 28Kg</v>
          </cell>
          <cell r="E3285" t="str">
            <v>Colored Kettlebell</v>
          </cell>
          <cell r="F3285" t="str">
            <v>28Kgs</v>
          </cell>
          <cell r="H3285" t="str">
            <v>PIECE</v>
          </cell>
          <cell r="I3285">
            <v>34.44</v>
          </cell>
          <cell r="J3285">
            <v>0</v>
          </cell>
          <cell r="K3285">
            <v>0</v>
          </cell>
          <cell r="L3285">
            <v>0</v>
          </cell>
          <cell r="M3285" t="str">
            <v>LF</v>
          </cell>
          <cell r="N3285">
            <v>0</v>
          </cell>
          <cell r="O3285">
            <v>0</v>
          </cell>
        </row>
        <row r="3286">
          <cell r="A3286" t="str">
            <v>REGAL</v>
          </cell>
          <cell r="B3286" t="str">
            <v>CF80021</v>
          </cell>
          <cell r="C3286">
            <v>3656</v>
          </cell>
          <cell r="D3286" t="str">
            <v>Kettlebell Couleur 32Kg</v>
          </cell>
          <cell r="E3286" t="str">
            <v>Colored Kettlebell</v>
          </cell>
          <cell r="F3286" t="str">
            <v>32Kgs</v>
          </cell>
          <cell r="H3286" t="str">
            <v>PIECE</v>
          </cell>
          <cell r="I3286">
            <v>39.36</v>
          </cell>
          <cell r="J3286">
            <v>0</v>
          </cell>
          <cell r="K3286">
            <v>0</v>
          </cell>
          <cell r="L3286">
            <v>0</v>
          </cell>
          <cell r="M3286" t="str">
            <v>LF</v>
          </cell>
          <cell r="N3286">
            <v>0</v>
          </cell>
          <cell r="O3286">
            <v>0</v>
          </cell>
        </row>
        <row r="3287">
          <cell r="A3287" t="str">
            <v>REGAL</v>
          </cell>
          <cell r="B3287" t="str">
            <v>CF80021</v>
          </cell>
          <cell r="C3287">
            <v>3657</v>
          </cell>
          <cell r="D3287" t="str">
            <v>Kettlebell Couleur 36Kg</v>
          </cell>
          <cell r="E3287" t="str">
            <v>Colored Kettlebell</v>
          </cell>
          <cell r="F3287" t="str">
            <v>36Kgs</v>
          </cell>
          <cell r="H3287" t="str">
            <v>PIECE</v>
          </cell>
          <cell r="I3287">
            <v>44.28</v>
          </cell>
          <cell r="J3287">
            <v>0</v>
          </cell>
          <cell r="K3287">
            <v>0</v>
          </cell>
          <cell r="L3287">
            <v>0</v>
          </cell>
          <cell r="M3287" t="str">
            <v>LF</v>
          </cell>
          <cell r="N3287">
            <v>0</v>
          </cell>
          <cell r="O3287">
            <v>0</v>
          </cell>
        </row>
        <row r="3288">
          <cell r="A3288" t="str">
            <v>REGAL</v>
          </cell>
          <cell r="B3288" t="str">
            <v>CF80021</v>
          </cell>
          <cell r="C3288">
            <v>3658</v>
          </cell>
          <cell r="D3288" t="str">
            <v>Kettlebell Couleur 40Kg</v>
          </cell>
          <cell r="E3288" t="str">
            <v>Colored Kettlebell</v>
          </cell>
          <cell r="F3288" t="str">
            <v>40Kgs</v>
          </cell>
          <cell r="H3288" t="str">
            <v>PIECE</v>
          </cell>
          <cell r="I3288">
            <v>49.2</v>
          </cell>
          <cell r="J3288">
            <v>0</v>
          </cell>
          <cell r="K3288">
            <v>0</v>
          </cell>
          <cell r="L3288">
            <v>0</v>
          </cell>
          <cell r="M3288" t="str">
            <v>LF</v>
          </cell>
          <cell r="N3288">
            <v>0</v>
          </cell>
          <cell r="O3288">
            <v>0</v>
          </cell>
        </row>
        <row r="3289">
          <cell r="A3289" t="str">
            <v>REGAL</v>
          </cell>
          <cell r="B3289" t="str">
            <v>CF80021</v>
          </cell>
          <cell r="C3289">
            <v>3659</v>
          </cell>
          <cell r="D3289" t="str">
            <v>Kettlebell Couleur 44Kg</v>
          </cell>
          <cell r="E3289" t="str">
            <v>Colored Kettlebell</v>
          </cell>
          <cell r="F3289" t="str">
            <v>44Kgs</v>
          </cell>
          <cell r="H3289" t="str">
            <v>PIECE</v>
          </cell>
          <cell r="I3289">
            <v>54.12</v>
          </cell>
          <cell r="J3289">
            <v>0</v>
          </cell>
          <cell r="K3289">
            <v>0</v>
          </cell>
          <cell r="L3289">
            <v>0</v>
          </cell>
          <cell r="M3289" t="str">
            <v>LF</v>
          </cell>
          <cell r="N3289">
            <v>0</v>
          </cell>
          <cell r="O3289">
            <v>0</v>
          </cell>
        </row>
        <row r="3290">
          <cell r="A3290" t="str">
            <v>REGAL</v>
          </cell>
          <cell r="B3290" t="str">
            <v>CF80021</v>
          </cell>
          <cell r="C3290">
            <v>3660</v>
          </cell>
          <cell r="D3290" t="str">
            <v>Kettlebell Couleur 48Kg</v>
          </cell>
          <cell r="E3290" t="str">
            <v>Colored Kettlebell</v>
          </cell>
          <cell r="F3290" t="str">
            <v>48Kgs</v>
          </cell>
          <cell r="H3290" t="str">
            <v>PIECE</v>
          </cell>
          <cell r="I3290">
            <v>59.04</v>
          </cell>
          <cell r="J3290">
            <v>0</v>
          </cell>
          <cell r="K3290">
            <v>0</v>
          </cell>
          <cell r="L3290">
            <v>0</v>
          </cell>
          <cell r="M3290" t="str">
            <v>LF</v>
          </cell>
          <cell r="N3290">
            <v>0</v>
          </cell>
          <cell r="O3290">
            <v>0</v>
          </cell>
        </row>
        <row r="3291">
          <cell r="A3291" t="str">
            <v>REGAL</v>
          </cell>
          <cell r="B3291" t="str">
            <v>CF80021</v>
          </cell>
          <cell r="C3291">
            <v>3393</v>
          </cell>
          <cell r="D3291" t="str">
            <v>Kettlebell Couleur 8Kg</v>
          </cell>
          <cell r="E3291" t="str">
            <v>Colored Kettlebell</v>
          </cell>
          <cell r="F3291" t="str">
            <v>8Kgs</v>
          </cell>
          <cell r="H3291" t="str">
            <v>PIECE</v>
          </cell>
          <cell r="I3291">
            <v>12.31</v>
          </cell>
          <cell r="J3291">
            <v>0</v>
          </cell>
          <cell r="K3291">
            <v>0</v>
          </cell>
          <cell r="L3291">
            <v>0</v>
          </cell>
          <cell r="M3291" t="str">
            <v>LF</v>
          </cell>
          <cell r="N3291">
            <v>0</v>
          </cell>
          <cell r="O3291">
            <v>0</v>
          </cell>
        </row>
        <row r="3292">
          <cell r="A3292" t="str">
            <v>REGAL</v>
          </cell>
          <cell r="B3292" t="str">
            <v>RJ81915</v>
          </cell>
          <cell r="C3292">
            <v>2312</v>
          </cell>
          <cell r="D3292" t="str">
            <v>KIT PUMP COULEUR 20KG</v>
          </cell>
          <cell r="E3292" t="str">
            <v>PUMP SET COLOR 20KG</v>
          </cell>
          <cell r="F3292" t="str">
            <v>Barincluded</v>
          </cell>
          <cell r="H3292" t="str">
            <v>Set</v>
          </cell>
          <cell r="I3292">
            <v>33.08</v>
          </cell>
          <cell r="J3292">
            <v>0</v>
          </cell>
          <cell r="K3292">
            <v>0</v>
          </cell>
          <cell r="L3292">
            <v>0</v>
          </cell>
          <cell r="M3292" t="str">
            <v>LF</v>
          </cell>
          <cell r="N3292">
            <v>1.7345796666666666E-2</v>
          </cell>
          <cell r="O3292">
            <v>21.26</v>
          </cell>
        </row>
        <row r="3293">
          <cell r="A3293" t="str">
            <v>REGAL</v>
          </cell>
          <cell r="B3293" t="str">
            <v>RJ81915</v>
          </cell>
          <cell r="C3293">
            <v>2903</v>
          </cell>
          <cell r="D3293" t="str">
            <v>KIT PUMP COULEUR 8,5KG</v>
          </cell>
          <cell r="E3293" t="str">
            <v>PUMP SET COLOR 8,5KG</v>
          </cell>
          <cell r="F3293" t="str">
            <v>Barincluded</v>
          </cell>
          <cell r="H3293" t="str">
            <v>Set</v>
          </cell>
          <cell r="I3293">
            <v>15.39</v>
          </cell>
          <cell r="J3293">
            <v>0</v>
          </cell>
          <cell r="K3293">
            <v>0</v>
          </cell>
          <cell r="L3293">
            <v>0</v>
          </cell>
          <cell r="M3293" t="str">
            <v>LF</v>
          </cell>
          <cell r="N3293">
            <v>1.0864015714285713E-2</v>
          </cell>
          <cell r="O3293">
            <v>10.442857142857143</v>
          </cell>
        </row>
        <row r="3294">
          <cell r="A3294" t="str">
            <v>REGAL</v>
          </cell>
          <cell r="B3294" t="str">
            <v>RJ81915</v>
          </cell>
          <cell r="C3294">
            <v>3537</v>
          </cell>
          <cell r="D3294" t="str">
            <v>KIT PUMP NOIR 20KG</v>
          </cell>
          <cell r="E3294" t="str">
            <v>PUMP SET BLACK 20KG</v>
          </cell>
          <cell r="F3294" t="str">
            <v>Barincluded</v>
          </cell>
          <cell r="H3294" t="str">
            <v>Set</v>
          </cell>
          <cell r="I3294">
            <v>30</v>
          </cell>
          <cell r="J3294">
            <v>0</v>
          </cell>
          <cell r="K3294">
            <v>0</v>
          </cell>
          <cell r="L3294">
            <v>0</v>
          </cell>
          <cell r="M3294" t="str">
            <v>LF</v>
          </cell>
          <cell r="N3294">
            <v>1.7345796666666666E-2</v>
          </cell>
          <cell r="O3294">
            <v>21.26</v>
          </cell>
        </row>
        <row r="3295">
          <cell r="A3295" t="str">
            <v>REGAL</v>
          </cell>
          <cell r="C3295" t="str">
            <v/>
          </cell>
          <cell r="D3295" t="str">
            <v>Masque Simulation Altitude</v>
          </cell>
          <cell r="E3295" t="str">
            <v>Training Mask</v>
          </cell>
          <cell r="F3295" t="str">
            <v>MATERIAL:SILICA GEL+SPR+PP+NYLON</v>
          </cell>
          <cell r="H3295" t="str">
            <v>PIECE</v>
          </cell>
          <cell r="I3295">
            <v>13.6</v>
          </cell>
          <cell r="J3295">
            <v>0</v>
          </cell>
          <cell r="K3295">
            <v>0</v>
          </cell>
          <cell r="L3295">
            <v>0</v>
          </cell>
          <cell r="M3295" t="str">
            <v>LF</v>
          </cell>
          <cell r="N3295">
            <v>0</v>
          </cell>
          <cell r="O3295">
            <v>0</v>
          </cell>
        </row>
        <row r="3296">
          <cell r="A3296" t="str">
            <v>REGAL</v>
          </cell>
          <cell r="B3296" t="str">
            <v>CF80036</v>
          </cell>
          <cell r="C3296">
            <v>1639</v>
          </cell>
          <cell r="D3296" t="str">
            <v>Medecine Ball 1Kg</v>
          </cell>
          <cell r="E3296" t="str">
            <v>Medecine Ball</v>
          </cell>
          <cell r="F3296" t="str">
            <v>1kg</v>
          </cell>
          <cell r="H3296" t="str">
            <v>PIECE</v>
          </cell>
          <cell r="I3296">
            <v>8</v>
          </cell>
          <cell r="J3296">
            <v>0</v>
          </cell>
          <cell r="K3296">
            <v>0</v>
          </cell>
          <cell r="L3296">
            <v>0</v>
          </cell>
          <cell r="M3296" t="str">
            <v>LF</v>
          </cell>
          <cell r="N3296">
            <v>8.3999999999999995E-3</v>
          </cell>
          <cell r="O3296">
            <v>1.5</v>
          </cell>
        </row>
        <row r="3297">
          <cell r="A3297" t="str">
            <v>REGAL</v>
          </cell>
          <cell r="B3297" t="str">
            <v>CF80036</v>
          </cell>
          <cell r="C3297">
            <v>1640</v>
          </cell>
          <cell r="D3297" t="str">
            <v>Medecine Ball 2Kg</v>
          </cell>
          <cell r="E3297" t="str">
            <v>Medecine Ball</v>
          </cell>
          <cell r="F3297" t="str">
            <v>2Kgs</v>
          </cell>
          <cell r="H3297" t="str">
            <v>PIECE</v>
          </cell>
          <cell r="I3297">
            <v>9.39</v>
          </cell>
          <cell r="J3297">
            <v>0</v>
          </cell>
          <cell r="K3297">
            <v>0</v>
          </cell>
          <cell r="L3297">
            <v>0</v>
          </cell>
          <cell r="M3297" t="str">
            <v>LF</v>
          </cell>
          <cell r="N3297">
            <v>8.3999999999999995E-3</v>
          </cell>
          <cell r="O3297">
            <v>2.5</v>
          </cell>
        </row>
        <row r="3298">
          <cell r="A3298" t="str">
            <v>REGAL</v>
          </cell>
          <cell r="B3298" t="str">
            <v>CF80036</v>
          </cell>
          <cell r="C3298">
            <v>1641</v>
          </cell>
          <cell r="D3298" t="str">
            <v>Medecine Ball 3Kg</v>
          </cell>
          <cell r="E3298" t="str">
            <v>Medecine Ball</v>
          </cell>
          <cell r="F3298" t="str">
            <v>3Kgs</v>
          </cell>
          <cell r="H3298" t="str">
            <v>PIECE</v>
          </cell>
          <cell r="I3298">
            <v>10.77</v>
          </cell>
          <cell r="J3298">
            <v>0</v>
          </cell>
          <cell r="K3298">
            <v>0</v>
          </cell>
          <cell r="L3298">
            <v>0</v>
          </cell>
          <cell r="M3298" t="str">
            <v>LF</v>
          </cell>
          <cell r="N3298">
            <v>1.44E-2</v>
          </cell>
          <cell r="O3298">
            <v>3.5</v>
          </cell>
        </row>
        <row r="3299">
          <cell r="A3299" t="str">
            <v>REGAL</v>
          </cell>
          <cell r="B3299" t="str">
            <v>CF80036</v>
          </cell>
          <cell r="C3299">
            <v>1642</v>
          </cell>
          <cell r="D3299" t="str">
            <v>Medecine Ball 4Kg</v>
          </cell>
          <cell r="E3299" t="str">
            <v>Medecine Ball</v>
          </cell>
          <cell r="F3299" t="str">
            <v>4Kgs</v>
          </cell>
          <cell r="H3299" t="str">
            <v>PIECE</v>
          </cell>
          <cell r="I3299">
            <v>12.16</v>
          </cell>
          <cell r="J3299">
            <v>0</v>
          </cell>
          <cell r="K3299">
            <v>0</v>
          </cell>
          <cell r="L3299">
            <v>0</v>
          </cell>
          <cell r="M3299" t="str">
            <v>LF</v>
          </cell>
          <cell r="N3299">
            <v>1.44E-2</v>
          </cell>
          <cell r="O3299">
            <v>4.5</v>
          </cell>
        </row>
        <row r="3300">
          <cell r="A3300" t="str">
            <v>REGAL</v>
          </cell>
          <cell r="B3300" t="str">
            <v>CF80036</v>
          </cell>
          <cell r="C3300">
            <v>1643</v>
          </cell>
          <cell r="D3300" t="str">
            <v>Medecine Ball 5Kg</v>
          </cell>
          <cell r="E3300" t="str">
            <v>Medecine Ball</v>
          </cell>
          <cell r="F3300" t="str">
            <v>5Kgs</v>
          </cell>
          <cell r="H3300" t="str">
            <v>PIECE</v>
          </cell>
          <cell r="I3300">
            <v>13.7</v>
          </cell>
          <cell r="J3300">
            <v>0</v>
          </cell>
          <cell r="K3300">
            <v>0</v>
          </cell>
          <cell r="L3300">
            <v>0</v>
          </cell>
          <cell r="M3300" t="str">
            <v>LF</v>
          </cell>
          <cell r="N3300">
            <v>1.44E-2</v>
          </cell>
          <cell r="O3300">
            <v>5.5</v>
          </cell>
        </row>
        <row r="3301">
          <cell r="A3301" t="str">
            <v>REGAL</v>
          </cell>
          <cell r="B3301" t="str">
            <v>CF80010</v>
          </cell>
          <cell r="C3301">
            <v>0</v>
          </cell>
          <cell r="D3301" t="str">
            <v>MINI LOOP Extra-Strong</v>
          </cell>
          <cell r="E3301" t="str">
            <v>MINI LOOP Extra-Strong</v>
          </cell>
          <cell r="F3301" t="str">
            <v>size:600*50.8*1.0mm</v>
          </cell>
          <cell r="H3301" t="str">
            <v>PIECE</v>
          </cell>
          <cell r="I3301">
            <v>6.7</v>
          </cell>
          <cell r="J3301">
            <v>0</v>
          </cell>
          <cell r="K3301">
            <v>0</v>
          </cell>
          <cell r="L3301">
            <v>0</v>
          </cell>
          <cell r="M3301" t="str">
            <v>LF</v>
          </cell>
          <cell r="N3301">
            <v>0</v>
          </cell>
          <cell r="O3301">
            <v>0</v>
          </cell>
        </row>
        <row r="3302">
          <cell r="A3302" t="str">
            <v>REGAL</v>
          </cell>
          <cell r="B3302" t="str">
            <v>CF80010</v>
          </cell>
          <cell r="C3302">
            <v>0</v>
          </cell>
          <cell r="D3302" t="str">
            <v>MINI LOOP Light</v>
          </cell>
          <cell r="E3302" t="str">
            <v>MINI LOOP Light</v>
          </cell>
          <cell r="F3302" t="str">
            <v>size:600*50.8*0.3mm</v>
          </cell>
          <cell r="H3302" t="str">
            <v>PIECE</v>
          </cell>
          <cell r="I3302">
            <v>1.93</v>
          </cell>
          <cell r="J3302">
            <v>0</v>
          </cell>
          <cell r="K3302">
            <v>0</v>
          </cell>
          <cell r="L3302">
            <v>0</v>
          </cell>
          <cell r="M3302" t="str">
            <v>LF</v>
          </cell>
          <cell r="N3302">
            <v>0</v>
          </cell>
          <cell r="O3302">
            <v>0</v>
          </cell>
        </row>
        <row r="3303">
          <cell r="A3303" t="str">
            <v>REGAL</v>
          </cell>
          <cell r="B3303" t="str">
            <v>CF80010</v>
          </cell>
          <cell r="C3303">
            <v>0</v>
          </cell>
          <cell r="D3303" t="str">
            <v>MINI LOOP Medium</v>
          </cell>
          <cell r="E3303" t="str">
            <v>MINI LOOP Medium</v>
          </cell>
          <cell r="F3303" t="str">
            <v>size:600*50.8*0.5mm</v>
          </cell>
          <cell r="H3303" t="str">
            <v>PIECE</v>
          </cell>
          <cell r="I3303">
            <v>3.31</v>
          </cell>
          <cell r="J3303">
            <v>0</v>
          </cell>
          <cell r="K3303">
            <v>0</v>
          </cell>
          <cell r="L3303">
            <v>0</v>
          </cell>
          <cell r="M3303" t="str">
            <v>LF</v>
          </cell>
          <cell r="N3303">
            <v>0</v>
          </cell>
          <cell r="O3303">
            <v>0</v>
          </cell>
        </row>
        <row r="3304">
          <cell r="A3304" t="str">
            <v>REGAL</v>
          </cell>
          <cell r="B3304" t="str">
            <v>CF80010</v>
          </cell>
          <cell r="C3304">
            <v>0</v>
          </cell>
          <cell r="D3304" t="str">
            <v>MINI LOOP Strong</v>
          </cell>
          <cell r="E3304" t="str">
            <v>MINI LOOP Strong</v>
          </cell>
          <cell r="F3304" t="str">
            <v>size:600*50.8*0.7mm</v>
          </cell>
          <cell r="H3304" t="str">
            <v>PIECE</v>
          </cell>
          <cell r="I3304">
            <v>4.8499999999999996</v>
          </cell>
          <cell r="J3304">
            <v>0</v>
          </cell>
          <cell r="K3304">
            <v>0</v>
          </cell>
          <cell r="L3304">
            <v>0</v>
          </cell>
          <cell r="M3304" t="str">
            <v>LF</v>
          </cell>
          <cell r="N3304">
            <v>0</v>
          </cell>
          <cell r="O3304">
            <v>0</v>
          </cell>
        </row>
        <row r="3305">
          <cell r="A3305" t="str">
            <v>REGAL</v>
          </cell>
          <cell r="B3305" t="str">
            <v>FB1009</v>
          </cell>
          <cell r="C3305" t="str">
            <v/>
          </cell>
          <cell r="D3305" t="str">
            <v>Montres connectées 1</v>
          </cell>
          <cell r="E3305" t="str">
            <v>Fitness Armband</v>
          </cell>
          <cell r="F3305">
            <v>0</v>
          </cell>
          <cell r="H3305" t="str">
            <v>PIECE</v>
          </cell>
          <cell r="I3305">
            <v>14.72</v>
          </cell>
          <cell r="J3305">
            <v>0</v>
          </cell>
          <cell r="K3305">
            <v>0</v>
          </cell>
          <cell r="L3305">
            <v>0</v>
          </cell>
          <cell r="M3305" t="str">
            <v>LF</v>
          </cell>
          <cell r="N3305">
            <v>0</v>
          </cell>
          <cell r="O3305">
            <v>0</v>
          </cell>
        </row>
        <row r="3306">
          <cell r="A3306" t="str">
            <v>REGAL</v>
          </cell>
          <cell r="B3306" t="str">
            <v>FB1010</v>
          </cell>
          <cell r="C3306" t="str">
            <v/>
          </cell>
          <cell r="D3306" t="str">
            <v>Montres connectées 2</v>
          </cell>
          <cell r="E3306" t="str">
            <v>Fitness Armband</v>
          </cell>
          <cell r="F3306">
            <v>0</v>
          </cell>
          <cell r="H3306" t="str">
            <v>PIECE</v>
          </cell>
          <cell r="I3306">
            <v>15.2</v>
          </cell>
          <cell r="J3306">
            <v>0</v>
          </cell>
          <cell r="K3306">
            <v>0</v>
          </cell>
          <cell r="L3306">
            <v>0</v>
          </cell>
          <cell r="M3306" t="str">
            <v>LF</v>
          </cell>
          <cell r="N3306">
            <v>0</v>
          </cell>
          <cell r="O3306">
            <v>0</v>
          </cell>
        </row>
        <row r="3307">
          <cell r="A3307" t="str">
            <v>REGAL</v>
          </cell>
          <cell r="B3307" t="str">
            <v>FB10011</v>
          </cell>
          <cell r="C3307" t="str">
            <v/>
          </cell>
          <cell r="D3307" t="str">
            <v>Montres connectées 3</v>
          </cell>
          <cell r="E3307" t="str">
            <v>Fitness Armband</v>
          </cell>
          <cell r="F3307">
            <v>0</v>
          </cell>
          <cell r="H3307" t="str">
            <v>PIECE</v>
          </cell>
          <cell r="I3307">
            <v>15.36</v>
          </cell>
          <cell r="J3307">
            <v>0</v>
          </cell>
          <cell r="K3307">
            <v>0</v>
          </cell>
          <cell r="L3307">
            <v>0</v>
          </cell>
          <cell r="M3307" t="str">
            <v>LF</v>
          </cell>
          <cell r="N3307">
            <v>0</v>
          </cell>
          <cell r="O3307">
            <v>0</v>
          </cell>
        </row>
        <row r="3308">
          <cell r="A3308" t="str">
            <v>REGAL</v>
          </cell>
          <cell r="B3308" t="str">
            <v>RJ80002</v>
          </cell>
          <cell r="C3308">
            <v>0</v>
          </cell>
          <cell r="D3308" t="str">
            <v>Musclets</v>
          </cell>
          <cell r="E3308" t="str">
            <v>Hand Grip</v>
          </cell>
          <cell r="F3308" t="str">
            <v>TWOCOLORFOAM</v>
          </cell>
          <cell r="H3308" t="str">
            <v>PAIRE</v>
          </cell>
          <cell r="I3308">
            <v>0.93</v>
          </cell>
          <cell r="J3308">
            <v>0</v>
          </cell>
          <cell r="K3308">
            <v>0</v>
          </cell>
          <cell r="L3308">
            <v>0</v>
          </cell>
          <cell r="M3308" t="str">
            <v>LF</v>
          </cell>
          <cell r="N3308">
            <v>0</v>
          </cell>
          <cell r="O3308">
            <v>0</v>
          </cell>
        </row>
        <row r="3309">
          <cell r="A3309" t="str">
            <v>REGAL</v>
          </cell>
          <cell r="B3309" t="str">
            <v>RJ80015</v>
          </cell>
          <cell r="C3309">
            <v>0</v>
          </cell>
          <cell r="D3309" t="str">
            <v>MUSCLETS HAND GRIP LIGHT</v>
          </cell>
          <cell r="E3309" t="str">
            <v>Adjustable hand grip</v>
          </cell>
          <cell r="F3309" t="str">
            <v>5-20kg adjustment</v>
          </cell>
          <cell r="H3309" t="str">
            <v>PIECE</v>
          </cell>
          <cell r="I3309">
            <v>1.77</v>
          </cell>
          <cell r="J3309">
            <v>0</v>
          </cell>
          <cell r="K3309">
            <v>0</v>
          </cell>
          <cell r="L3309">
            <v>0</v>
          </cell>
          <cell r="M3309" t="str">
            <v>LF</v>
          </cell>
          <cell r="N3309">
            <v>0</v>
          </cell>
          <cell r="O3309">
            <v>0</v>
          </cell>
        </row>
        <row r="3310">
          <cell r="A3310" t="str">
            <v>REGAL</v>
          </cell>
          <cell r="B3310" t="str">
            <v>RJ80015</v>
          </cell>
          <cell r="C3310">
            <v>0</v>
          </cell>
          <cell r="D3310" t="str">
            <v>Musclets Hand Grip Strong</v>
          </cell>
          <cell r="E3310" t="str">
            <v>Hand Grip</v>
          </cell>
          <cell r="F3310" t="str">
            <v>10-40KG</v>
          </cell>
          <cell r="H3310" t="str">
            <v>PIECE</v>
          </cell>
          <cell r="I3310">
            <v>1.93</v>
          </cell>
          <cell r="J3310">
            <v>0</v>
          </cell>
          <cell r="K3310">
            <v>0</v>
          </cell>
          <cell r="L3310">
            <v>0</v>
          </cell>
          <cell r="M3310" t="str">
            <v>LF</v>
          </cell>
          <cell r="N3310">
            <v>0</v>
          </cell>
          <cell r="O3310">
            <v>0</v>
          </cell>
        </row>
        <row r="3311">
          <cell r="A3311" t="str">
            <v>REGAL</v>
          </cell>
          <cell r="B3311" t="str">
            <v>RJ81308</v>
          </cell>
          <cell r="C3311">
            <v>0</v>
          </cell>
          <cell r="D3311" t="str">
            <v>NBR Yoga Mat</v>
          </cell>
          <cell r="E3311" t="str">
            <v>NBR Yoga Mat</v>
          </cell>
          <cell r="F3311" t="str">
            <v>173*61*1.0cm</v>
          </cell>
          <cell r="H3311" t="str">
            <v>PIECE</v>
          </cell>
          <cell r="I3311">
            <v>3.47</v>
          </cell>
          <cell r="J3311">
            <v>0</v>
          </cell>
          <cell r="K3311">
            <v>0</v>
          </cell>
          <cell r="L3311">
            <v>0</v>
          </cell>
          <cell r="M3311" t="str">
            <v>LF</v>
          </cell>
          <cell r="N3311">
            <v>0</v>
          </cell>
          <cell r="O3311">
            <v>0</v>
          </cell>
        </row>
        <row r="3312">
          <cell r="A3312" t="str">
            <v>REGAL</v>
          </cell>
          <cell r="B3312" t="str">
            <v>RJ81230</v>
          </cell>
          <cell r="C3312">
            <v>0</v>
          </cell>
          <cell r="D3312" t="str">
            <v>Parachute De Resistance 120Cm</v>
          </cell>
          <cell r="E3312" t="str">
            <v>PARACHUTE 120CM</v>
          </cell>
          <cell r="F3312" t="str">
            <v>120cm</v>
          </cell>
          <cell r="H3312" t="str">
            <v>PIECE</v>
          </cell>
          <cell r="I3312">
            <v>6</v>
          </cell>
          <cell r="J3312">
            <v>0</v>
          </cell>
          <cell r="K3312">
            <v>0</v>
          </cell>
          <cell r="L3312">
            <v>0</v>
          </cell>
          <cell r="M3312" t="str">
            <v>LF</v>
          </cell>
          <cell r="N3312">
            <v>0</v>
          </cell>
          <cell r="O3312">
            <v>0</v>
          </cell>
        </row>
        <row r="3313">
          <cell r="A3313" t="str">
            <v>REGAL</v>
          </cell>
          <cell r="B3313" t="str">
            <v>RJ81230</v>
          </cell>
          <cell r="C3313">
            <v>1677</v>
          </cell>
          <cell r="D3313" t="str">
            <v>PARACHUTE DE RESISTANCE 140CM</v>
          </cell>
          <cell r="E3313" t="str">
            <v>PARACHUTE 140CM</v>
          </cell>
          <cell r="F3313">
            <v>0</v>
          </cell>
          <cell r="H3313" t="str">
            <v>PIECE</v>
          </cell>
          <cell r="I3313">
            <v>6.47</v>
          </cell>
          <cell r="J3313">
            <v>0</v>
          </cell>
          <cell r="K3313">
            <v>0</v>
          </cell>
          <cell r="L3313">
            <v>0</v>
          </cell>
          <cell r="M3313" t="str">
            <v>LF</v>
          </cell>
          <cell r="N3313">
            <v>0</v>
          </cell>
          <cell r="O3313">
            <v>0</v>
          </cell>
        </row>
        <row r="3314">
          <cell r="A3314" t="str">
            <v>REGAL</v>
          </cell>
          <cell r="B3314" t="str">
            <v>RJ81521</v>
          </cell>
          <cell r="C3314">
            <v>1682</v>
          </cell>
          <cell r="D3314" t="str">
            <v>Pilates Ring</v>
          </cell>
          <cell r="E3314" t="str">
            <v>Toning Ring</v>
          </cell>
          <cell r="F3314" t="str">
            <v>DIA.39CM</v>
          </cell>
          <cell r="H3314" t="str">
            <v>PIECE</v>
          </cell>
          <cell r="I3314">
            <v>3.23</v>
          </cell>
          <cell r="J3314">
            <v>0</v>
          </cell>
          <cell r="K3314">
            <v>0</v>
          </cell>
          <cell r="L3314">
            <v>0</v>
          </cell>
          <cell r="M3314" t="str">
            <v>LF</v>
          </cell>
          <cell r="N3314">
            <v>1.0231199999999999E-2</v>
          </cell>
          <cell r="O3314">
            <v>0.65</v>
          </cell>
        </row>
        <row r="3315">
          <cell r="A3315" t="str">
            <v>REGAL</v>
          </cell>
          <cell r="B3315" t="str">
            <v>RJ82118</v>
          </cell>
          <cell r="C3315">
            <v>1684</v>
          </cell>
          <cell r="D3315" t="str">
            <v xml:space="preserve">Pinces Metal Stop Disque </v>
          </cell>
          <cell r="E3315" t="str">
            <v>Olympic collar</v>
          </cell>
          <cell r="F3315">
            <v>0</v>
          </cell>
          <cell r="H3315" t="str">
            <v>PAIRE</v>
          </cell>
          <cell r="I3315">
            <v>1.18</v>
          </cell>
          <cell r="J3315">
            <v>0</v>
          </cell>
          <cell r="K3315">
            <v>0</v>
          </cell>
          <cell r="L3315">
            <v>0</v>
          </cell>
          <cell r="M3315" t="str">
            <v>LF</v>
          </cell>
          <cell r="N3315">
            <v>5.8574380165289251E-4</v>
          </cell>
          <cell r="O3315">
            <v>0.18842975206611573</v>
          </cell>
        </row>
        <row r="3316">
          <cell r="A3316" t="str">
            <v>REGAL</v>
          </cell>
          <cell r="B3316" t="str">
            <v>RJ80705</v>
          </cell>
          <cell r="C3316">
            <v>1436</v>
          </cell>
          <cell r="D3316" t="str">
            <v>Plateau De Freeman</v>
          </cell>
          <cell r="E3316" t="str">
            <v>Wooden Balance Board</v>
          </cell>
          <cell r="F3316" t="str">
            <v>DIA.40CM</v>
          </cell>
          <cell r="H3316" t="str">
            <v>PIECE</v>
          </cell>
          <cell r="I3316">
            <v>4.3099999999999996</v>
          </cell>
          <cell r="J3316">
            <v>0</v>
          </cell>
          <cell r="K3316">
            <v>0</v>
          </cell>
          <cell r="L3316">
            <v>0</v>
          </cell>
          <cell r="M3316" t="str">
            <v>LF</v>
          </cell>
          <cell r="N3316">
            <v>1.66175E-2</v>
          </cell>
          <cell r="O3316">
            <v>1.6</v>
          </cell>
        </row>
        <row r="3317">
          <cell r="A3317" t="str">
            <v>REGAL</v>
          </cell>
          <cell r="B3317" t="str">
            <v>RJ81037</v>
          </cell>
          <cell r="C3317">
            <v>3692</v>
          </cell>
          <cell r="D3317" t="str">
            <v>Power Bag 10Kg</v>
          </cell>
          <cell r="E3317" t="str">
            <v>POWER BAG</v>
          </cell>
          <cell r="F3317" t="str">
            <v>10KG</v>
          </cell>
          <cell r="H3317" t="str">
            <v>PIECE</v>
          </cell>
          <cell r="I3317">
            <v>12.93</v>
          </cell>
          <cell r="J3317">
            <v>0</v>
          </cell>
          <cell r="K3317">
            <v>0</v>
          </cell>
          <cell r="L3317">
            <v>0</v>
          </cell>
          <cell r="M3317" t="str">
            <v>LF</v>
          </cell>
          <cell r="N3317">
            <v>3.3984E-2</v>
          </cell>
          <cell r="O3317">
            <v>11</v>
          </cell>
        </row>
        <row r="3318">
          <cell r="A3318" t="str">
            <v>REGAL</v>
          </cell>
          <cell r="B3318" t="str">
            <v>RJ81037</v>
          </cell>
          <cell r="C3318">
            <v>3693</v>
          </cell>
          <cell r="D3318" t="str">
            <v>Power Bag 15Kg</v>
          </cell>
          <cell r="E3318" t="str">
            <v>POWER BAG</v>
          </cell>
          <cell r="F3318" t="str">
            <v>15KG</v>
          </cell>
          <cell r="H3318" t="str">
            <v>PIECE</v>
          </cell>
          <cell r="I3318">
            <v>14.62</v>
          </cell>
          <cell r="J3318">
            <v>0</v>
          </cell>
          <cell r="K3318">
            <v>0</v>
          </cell>
          <cell r="L3318">
            <v>0</v>
          </cell>
          <cell r="M3318" t="str">
            <v>LF</v>
          </cell>
          <cell r="N3318">
            <v>3.3984E-2</v>
          </cell>
          <cell r="O3318">
            <v>16</v>
          </cell>
        </row>
        <row r="3319">
          <cell r="A3319" t="str">
            <v>REGAL</v>
          </cell>
          <cell r="B3319" t="str">
            <v>RJ81037</v>
          </cell>
          <cell r="C3319">
            <v>3694</v>
          </cell>
          <cell r="D3319" t="str">
            <v>Power Bag 20Kg</v>
          </cell>
          <cell r="E3319" t="str">
            <v>POWER BAG</v>
          </cell>
          <cell r="F3319" t="str">
            <v>20KG</v>
          </cell>
          <cell r="H3319" t="str">
            <v>PIECE</v>
          </cell>
          <cell r="I3319">
            <v>17.7</v>
          </cell>
          <cell r="J3319">
            <v>0</v>
          </cell>
          <cell r="K3319">
            <v>0</v>
          </cell>
          <cell r="L3319">
            <v>0</v>
          </cell>
          <cell r="M3319" t="str">
            <v>LF</v>
          </cell>
          <cell r="N3319">
            <v>3.3984E-2</v>
          </cell>
          <cell r="O3319">
            <v>21</v>
          </cell>
        </row>
        <row r="3320">
          <cell r="A3320" t="str">
            <v>REGAL</v>
          </cell>
          <cell r="B3320" t="str">
            <v>RJ81037</v>
          </cell>
          <cell r="C3320">
            <v>3695</v>
          </cell>
          <cell r="D3320" t="str">
            <v>Power Bag 25Kg</v>
          </cell>
          <cell r="E3320" t="str">
            <v>POWER BAG</v>
          </cell>
          <cell r="F3320" t="str">
            <v>25KG</v>
          </cell>
          <cell r="H3320" t="str">
            <v>PIECE</v>
          </cell>
          <cell r="I3320">
            <v>20.77</v>
          </cell>
          <cell r="J3320">
            <v>0</v>
          </cell>
          <cell r="K3320">
            <v>0</v>
          </cell>
          <cell r="L3320">
            <v>0</v>
          </cell>
          <cell r="M3320" t="str">
            <v>LF</v>
          </cell>
          <cell r="N3320">
            <v>3.3984E-2</v>
          </cell>
          <cell r="O3320">
            <v>26</v>
          </cell>
        </row>
        <row r="3321">
          <cell r="A3321" t="str">
            <v>REGAL</v>
          </cell>
          <cell r="B3321" t="str">
            <v>RJ81037</v>
          </cell>
          <cell r="C3321">
            <v>3691</v>
          </cell>
          <cell r="D3321" t="str">
            <v>Power Bag 5Kg</v>
          </cell>
          <cell r="E3321" t="str">
            <v>POWER BAG</v>
          </cell>
          <cell r="F3321" t="str">
            <v xml:space="preserve">5KG </v>
          </cell>
          <cell r="H3321" t="str">
            <v>PIECE</v>
          </cell>
          <cell r="I3321">
            <v>11.54</v>
          </cell>
          <cell r="J3321">
            <v>0</v>
          </cell>
          <cell r="K3321">
            <v>0</v>
          </cell>
          <cell r="L3321">
            <v>0</v>
          </cell>
          <cell r="M3321" t="str">
            <v>LF</v>
          </cell>
          <cell r="N3321">
            <v>3.3984E-2</v>
          </cell>
          <cell r="O3321">
            <v>6</v>
          </cell>
        </row>
        <row r="3322">
          <cell r="A3322" t="str">
            <v>REGAL</v>
          </cell>
          <cell r="B3322" t="str">
            <v>RJ80308</v>
          </cell>
          <cell r="C3322">
            <v>0</v>
          </cell>
          <cell r="D3322" t="str">
            <v>PUSH UP 1</v>
          </cell>
          <cell r="E3322" t="str">
            <v>PUSH UP BAR 1</v>
          </cell>
          <cell r="F3322">
            <v>0</v>
          </cell>
          <cell r="H3322" t="str">
            <v>PAIRE</v>
          </cell>
          <cell r="I3322">
            <v>2.62</v>
          </cell>
          <cell r="J3322">
            <v>0</v>
          </cell>
          <cell r="K3322">
            <v>0</v>
          </cell>
          <cell r="L3322">
            <v>0</v>
          </cell>
          <cell r="M3322" t="str">
            <v>LF</v>
          </cell>
          <cell r="N3322">
            <v>0</v>
          </cell>
          <cell r="O3322">
            <v>0</v>
          </cell>
        </row>
        <row r="3323">
          <cell r="A3323" t="str">
            <v>REGAL</v>
          </cell>
          <cell r="B3323" t="str">
            <v>RJ80303</v>
          </cell>
          <cell r="C3323">
            <v>2584</v>
          </cell>
          <cell r="D3323" t="str">
            <v>Push Up bar S</v>
          </cell>
          <cell r="E3323" t="str">
            <v>Push Up bar 2</v>
          </cell>
          <cell r="F3323">
            <v>0</v>
          </cell>
          <cell r="H3323" t="str">
            <v>PAIRE</v>
          </cell>
          <cell r="I3323">
            <v>3.23</v>
          </cell>
          <cell r="J3323">
            <v>0</v>
          </cell>
          <cell r="K3323">
            <v>0</v>
          </cell>
          <cell r="L3323">
            <v>0</v>
          </cell>
          <cell r="M3323" t="str">
            <v>LF</v>
          </cell>
          <cell r="N3323">
            <v>4.9632000000000001E-3</v>
          </cell>
          <cell r="O3323">
            <v>0.95</v>
          </cell>
        </row>
        <row r="3324">
          <cell r="A3324" t="str">
            <v>REGAL</v>
          </cell>
          <cell r="B3324" t="str">
            <v>RJ80311</v>
          </cell>
          <cell r="C3324">
            <v>2585</v>
          </cell>
          <cell r="D3324" t="str">
            <v>Push up Rotatifs</v>
          </cell>
          <cell r="E3324" t="str">
            <v>Rotational Push Up Bar</v>
          </cell>
          <cell r="F3324">
            <v>0</v>
          </cell>
          <cell r="H3324" t="str">
            <v>PAIRE</v>
          </cell>
          <cell r="I3324">
            <v>2.9</v>
          </cell>
          <cell r="J3324">
            <v>0</v>
          </cell>
          <cell r="K3324">
            <v>0</v>
          </cell>
          <cell r="L3324">
            <v>0</v>
          </cell>
          <cell r="M3324" t="str">
            <v>LF</v>
          </cell>
          <cell r="N3324">
            <v>4.1615999999999997E-3</v>
          </cell>
          <cell r="O3324">
            <v>0.7</v>
          </cell>
        </row>
        <row r="3325">
          <cell r="A3325" t="str">
            <v>REGAL</v>
          </cell>
          <cell r="B3325" t="str">
            <v>RJ82410</v>
          </cell>
          <cell r="C3325">
            <v>1699</v>
          </cell>
          <cell r="D3325" t="str">
            <v>RACK 20 KITS PUMP GRIS</v>
          </cell>
          <cell r="E3325" t="str">
            <v>RACK FOR 20 KITS PUMP GREY</v>
          </cell>
          <cell r="F3325">
            <v>0</v>
          </cell>
          <cell r="H3325" t="str">
            <v>PIECE</v>
          </cell>
          <cell r="I3325">
            <v>91.7</v>
          </cell>
          <cell r="J3325">
            <v>0</v>
          </cell>
          <cell r="K3325">
            <v>0</v>
          </cell>
          <cell r="L3325">
            <v>0</v>
          </cell>
          <cell r="M3325" t="str">
            <v>LF</v>
          </cell>
          <cell r="N3325">
            <v>0.18804800000000002</v>
          </cell>
          <cell r="O3325">
            <v>47</v>
          </cell>
        </row>
        <row r="3326">
          <cell r="A3326" t="str">
            <v>REGAL</v>
          </cell>
          <cell r="C3326">
            <v>1992</v>
          </cell>
          <cell r="D3326" t="str">
            <v>Rack 20 Kits Pump Noir 2</v>
          </cell>
          <cell r="E3326" t="str">
            <v>Rack 20 Kit Pump, black</v>
          </cell>
          <cell r="F3326">
            <v>0</v>
          </cell>
          <cell r="H3326" t="str">
            <v>PIECE</v>
          </cell>
          <cell r="I3326">
            <v>80</v>
          </cell>
          <cell r="J3326">
            <v>0</v>
          </cell>
          <cell r="K3326">
            <v>0</v>
          </cell>
          <cell r="L3326">
            <v>0</v>
          </cell>
          <cell r="M3326" t="str">
            <v>LF</v>
          </cell>
          <cell r="N3326">
            <v>9.6000000000000002E-2</v>
          </cell>
          <cell r="O3326">
            <v>34</v>
          </cell>
        </row>
        <row r="3327">
          <cell r="A3327" t="str">
            <v>REGAL</v>
          </cell>
          <cell r="B3327" t="str">
            <v>RJ82455</v>
          </cell>
          <cell r="C3327">
            <v>1718</v>
          </cell>
          <cell r="D3327" t="str">
            <v>Rack accessoires</v>
          </cell>
          <cell r="E3327" t="str">
            <v>Rack for accessories</v>
          </cell>
          <cell r="F3327">
            <v>0</v>
          </cell>
          <cell r="H3327" t="str">
            <v>PIECE</v>
          </cell>
          <cell r="I3327">
            <v>56.16</v>
          </cell>
          <cell r="J3327">
            <v>0</v>
          </cell>
          <cell r="K3327">
            <v>0</v>
          </cell>
          <cell r="L3327">
            <v>0</v>
          </cell>
          <cell r="M3327" t="str">
            <v>LF</v>
          </cell>
          <cell r="N3327">
            <v>5.1486499999999994E-3</v>
          </cell>
          <cell r="O3327">
            <v>17.5</v>
          </cell>
        </row>
        <row r="3328">
          <cell r="A3328" t="str">
            <v>REGAL</v>
          </cell>
          <cell r="B3328" t="str">
            <v>RJ82405</v>
          </cell>
          <cell r="C3328">
            <v>1705</v>
          </cell>
          <cell r="D3328" t="str">
            <v xml:space="preserve">Rack Disques </v>
          </cell>
          <cell r="E3328" t="str">
            <v>Plate rack</v>
          </cell>
          <cell r="F3328">
            <v>0</v>
          </cell>
          <cell r="H3328" t="str">
            <v>PIECE</v>
          </cell>
          <cell r="I3328">
            <v>45.08</v>
          </cell>
          <cell r="J3328">
            <v>0</v>
          </cell>
          <cell r="K3328">
            <v>0</v>
          </cell>
          <cell r="L3328">
            <v>0</v>
          </cell>
          <cell r="M3328" t="str">
            <v>LF</v>
          </cell>
          <cell r="N3328">
            <v>0.17499999999999999</v>
          </cell>
          <cell r="O3328">
            <v>15</v>
          </cell>
        </row>
        <row r="3329">
          <cell r="A3329" t="str">
            <v>REGAL</v>
          </cell>
          <cell r="B3329" t="str">
            <v>RJ82409</v>
          </cell>
          <cell r="C3329">
            <v>1717</v>
          </cell>
          <cell r="D3329" t="str">
            <v>RACK DISQUES &amp; BARRES</v>
          </cell>
          <cell r="E3329" t="str">
            <v>RACK FOR BARBELL AND PLATE</v>
          </cell>
          <cell r="F3329">
            <v>0</v>
          </cell>
          <cell r="H3329" t="str">
            <v>PIECE</v>
          </cell>
          <cell r="I3329">
            <v>32.31</v>
          </cell>
          <cell r="J3329">
            <v>0</v>
          </cell>
          <cell r="K3329">
            <v>0</v>
          </cell>
          <cell r="L3329">
            <v>0</v>
          </cell>
          <cell r="M3329" t="str">
            <v>LF</v>
          </cell>
          <cell r="N3329">
            <v>0.12196950000000001</v>
          </cell>
          <cell r="O3329">
            <v>33</v>
          </cell>
        </row>
        <row r="3330">
          <cell r="A3330" t="str">
            <v>REGAL</v>
          </cell>
          <cell r="B3330" t="str">
            <v>RJ82442</v>
          </cell>
          <cell r="C3330">
            <v>0</v>
          </cell>
          <cell r="D3330" t="str">
            <v>Rack barres</v>
          </cell>
          <cell r="E3330" t="str">
            <v>Barbell Rack</v>
          </cell>
          <cell r="F3330" t="str">
            <v>Main Tube:50×50×1.5mm Meas:130×78×11.5cm N.W ./G.W .:31/33KGS</v>
          </cell>
          <cell r="H3330" t="str">
            <v>PIECE</v>
          </cell>
          <cell r="I3330">
            <v>125.39</v>
          </cell>
          <cell r="J3330">
            <v>0</v>
          </cell>
          <cell r="K3330">
            <v>0</v>
          </cell>
          <cell r="L3330">
            <v>0</v>
          </cell>
          <cell r="M3330" t="str">
            <v>LF</v>
          </cell>
          <cell r="N3330">
            <v>0</v>
          </cell>
          <cell r="O3330">
            <v>0</v>
          </cell>
        </row>
        <row r="3331">
          <cell r="A3331" t="str">
            <v>REGAL</v>
          </cell>
          <cell r="B3331" t="str">
            <v>RJ82451</v>
          </cell>
          <cell r="C3331">
            <v>1704</v>
          </cell>
          <cell r="D3331" t="str">
            <v>Rack Gymball</v>
          </cell>
          <cell r="E3331" t="str">
            <v>RACK GYMBALL</v>
          </cell>
          <cell r="F3331">
            <v>0</v>
          </cell>
          <cell r="H3331" t="str">
            <v>PIECE</v>
          </cell>
          <cell r="I3331">
            <v>80</v>
          </cell>
          <cell r="J3331">
            <v>0</v>
          </cell>
          <cell r="K3331">
            <v>0</v>
          </cell>
          <cell r="L3331">
            <v>0</v>
          </cell>
          <cell r="M3331" t="str">
            <v>LF</v>
          </cell>
          <cell r="N3331">
            <v>8.1625000000000003E-2</v>
          </cell>
          <cell r="O3331">
            <v>12.2</v>
          </cell>
        </row>
        <row r="3332">
          <cell r="A3332" t="str">
            <v>REGAL</v>
          </cell>
          <cell r="B3332" t="str">
            <v>RJ82425</v>
          </cell>
          <cell r="C3332">
            <v>2239</v>
          </cell>
          <cell r="D3332" t="str">
            <v>RACK HALTERES FITNESS ROULANT</v>
          </cell>
          <cell r="E3332" t="str">
            <v>RACK VINYL DIPPING DUMBBELL</v>
          </cell>
          <cell r="F3332">
            <v>0</v>
          </cell>
          <cell r="H3332" t="str">
            <v>PIECE</v>
          </cell>
          <cell r="I3332">
            <v>122.31</v>
          </cell>
          <cell r="J3332">
            <v>0</v>
          </cell>
          <cell r="K3332">
            <v>0</v>
          </cell>
          <cell r="L3332">
            <v>0</v>
          </cell>
          <cell r="M3332" t="str">
            <v>LF</v>
          </cell>
          <cell r="N3332">
            <v>3.5999999999999997E-2</v>
          </cell>
          <cell r="O3332">
            <v>28</v>
          </cell>
        </row>
        <row r="3333">
          <cell r="A3333" t="str">
            <v>REGAL</v>
          </cell>
          <cell r="B3333" t="str">
            <v>RJ82424</v>
          </cell>
          <cell r="C3333">
            <v>3777</v>
          </cell>
          <cell r="D3333" t="str">
            <v>Rack Haltères Hexagonales</v>
          </cell>
          <cell r="E3333" t="str">
            <v>Dumbell Rack</v>
          </cell>
          <cell r="F3333">
            <v>0</v>
          </cell>
          <cell r="H3333" t="str">
            <v>PIECE</v>
          </cell>
          <cell r="I3333">
            <v>80</v>
          </cell>
          <cell r="J3333">
            <v>0</v>
          </cell>
          <cell r="K3333">
            <v>0</v>
          </cell>
          <cell r="L3333">
            <v>0</v>
          </cell>
          <cell r="M3333" t="str">
            <v>LF</v>
          </cell>
          <cell r="N3333">
            <v>0.24360600000000004</v>
          </cell>
          <cell r="O3333">
            <v>100</v>
          </cell>
        </row>
        <row r="3334">
          <cell r="A3334" t="str">
            <v>REGAL</v>
          </cell>
          <cell r="B3334" t="str">
            <v>RJ82431</v>
          </cell>
          <cell r="C3334" t="str">
            <v/>
          </cell>
          <cell r="D3334" t="str">
            <v>RACK HALTERES RONDES 10 PAIRES</v>
          </cell>
          <cell r="E3334" t="str">
            <v>10 pairs dumbbell rack</v>
          </cell>
          <cell r="F3334">
            <v>0</v>
          </cell>
          <cell r="H3334" t="str">
            <v>PIECE</v>
          </cell>
          <cell r="I3334">
            <v>143.36000000000001</v>
          </cell>
          <cell r="J3334">
            <v>0</v>
          </cell>
          <cell r="K3334">
            <v>0</v>
          </cell>
          <cell r="L3334">
            <v>0</v>
          </cell>
          <cell r="M3334" t="str">
            <v>LF</v>
          </cell>
          <cell r="N3334">
            <v>0</v>
          </cell>
          <cell r="O3334">
            <v>0</v>
          </cell>
        </row>
        <row r="3335">
          <cell r="A3335" t="str">
            <v>REGAL</v>
          </cell>
          <cell r="B3335" t="str">
            <v>RJ82432</v>
          </cell>
          <cell r="C3335">
            <v>0</v>
          </cell>
          <cell r="D3335" t="str">
            <v>RACK HALTERES RONDES 10 PAIRES</v>
          </cell>
          <cell r="E3335" t="str">
            <v>10 pairs dumbbell rack</v>
          </cell>
          <cell r="F3335">
            <v>0</v>
          </cell>
          <cell r="H3335" t="str">
            <v>PIECE</v>
          </cell>
          <cell r="I3335">
            <v>170</v>
          </cell>
          <cell r="J3335">
            <v>0</v>
          </cell>
          <cell r="K3335">
            <v>0</v>
          </cell>
          <cell r="L3335">
            <v>0</v>
          </cell>
          <cell r="M3335" t="str">
            <v>LF</v>
          </cell>
          <cell r="N3335">
            <v>0</v>
          </cell>
          <cell r="O3335">
            <v>0</v>
          </cell>
        </row>
        <row r="3336">
          <cell r="A3336" t="str">
            <v>REGAL</v>
          </cell>
          <cell r="B3336" t="str">
            <v>RJ82434</v>
          </cell>
          <cell r="C3336" t="str">
            <v/>
          </cell>
          <cell r="D3336" t="str">
            <v>Rack Halteres Rondes 12 Paires</v>
          </cell>
          <cell r="E3336" t="str">
            <v>12 pairs of dumbbell Rack</v>
          </cell>
          <cell r="F3336">
            <v>0</v>
          </cell>
          <cell r="H3336" t="str">
            <v>PIECE</v>
          </cell>
          <cell r="I3336">
            <v>165.76</v>
          </cell>
          <cell r="J3336">
            <v>0</v>
          </cell>
          <cell r="K3336">
            <v>0</v>
          </cell>
          <cell r="L3336">
            <v>0</v>
          </cell>
          <cell r="M3336" t="str">
            <v>LF</v>
          </cell>
          <cell r="N3336">
            <v>0</v>
          </cell>
          <cell r="O3336">
            <v>0</v>
          </cell>
        </row>
        <row r="3337">
          <cell r="A3337" t="str">
            <v>REGAL</v>
          </cell>
          <cell r="B3337" t="str">
            <v>RJ82435</v>
          </cell>
          <cell r="C3337">
            <v>3705</v>
          </cell>
          <cell r="D3337" t="str">
            <v>Rack Kettlebell</v>
          </cell>
          <cell r="E3337" t="str">
            <v>Kettlebell rack</v>
          </cell>
          <cell r="F3337">
            <v>0</v>
          </cell>
          <cell r="H3337" t="str">
            <v>PIECE</v>
          </cell>
          <cell r="I3337">
            <v>73.23</v>
          </cell>
          <cell r="J3337">
            <v>0</v>
          </cell>
          <cell r="K3337">
            <v>0</v>
          </cell>
          <cell r="L3337">
            <v>0</v>
          </cell>
          <cell r="M3337" t="str">
            <v>LF</v>
          </cell>
          <cell r="N3337">
            <v>2.8572E-2</v>
          </cell>
          <cell r="O3337">
            <v>4</v>
          </cell>
        </row>
        <row r="3338">
          <cell r="A3338" t="str">
            <v>REGAL</v>
          </cell>
          <cell r="B3338" t="str">
            <v>RJ82448</v>
          </cell>
          <cell r="C3338">
            <v>2345</v>
          </cell>
          <cell r="D3338" t="str">
            <v>RACK MEDECIN BALL 5</v>
          </cell>
          <cell r="E3338" t="str">
            <v>RACK 5 MEDECINE BALL</v>
          </cell>
          <cell r="F3338">
            <v>0</v>
          </cell>
          <cell r="H3338" t="str">
            <v>PIECE</v>
          </cell>
          <cell r="I3338">
            <v>21.54</v>
          </cell>
          <cell r="J3338">
            <v>0</v>
          </cell>
          <cell r="K3338">
            <v>0</v>
          </cell>
          <cell r="L3338">
            <v>0</v>
          </cell>
          <cell r="M3338" t="str">
            <v>LF</v>
          </cell>
          <cell r="N3338">
            <v>0.150864</v>
          </cell>
          <cell r="O3338">
            <v>24</v>
          </cell>
        </row>
        <row r="3339">
          <cell r="A3339" t="str">
            <v>REGAL</v>
          </cell>
          <cell r="B3339" t="str">
            <v>RJ82420</v>
          </cell>
          <cell r="C3339">
            <v>0</v>
          </cell>
          <cell r="D3339" t="str">
            <v>Rack Pyramidale 10 paires</v>
          </cell>
          <cell r="E3339" t="str">
            <v>Dumbbell Rack for 10pairs</v>
          </cell>
          <cell r="F3339">
            <v>0</v>
          </cell>
          <cell r="H3339" t="str">
            <v>PIECE</v>
          </cell>
          <cell r="I3339">
            <v>43.8</v>
          </cell>
          <cell r="J3339">
            <v>0</v>
          </cell>
          <cell r="K3339">
            <v>0</v>
          </cell>
          <cell r="L3339">
            <v>0</v>
          </cell>
          <cell r="M3339" t="str">
            <v>LF</v>
          </cell>
          <cell r="N3339">
            <v>0</v>
          </cell>
          <cell r="O3339">
            <v>0</v>
          </cell>
        </row>
        <row r="3340">
          <cell r="A3340" t="str">
            <v>REGAL</v>
          </cell>
          <cell r="B3340" t="str">
            <v>CF80041</v>
          </cell>
          <cell r="C3340">
            <v>3712</v>
          </cell>
          <cell r="D3340" t="str">
            <v>Rumble Roller</v>
          </cell>
          <cell r="E3340" t="str">
            <v>RUMBLE ROLLER</v>
          </cell>
          <cell r="F3340">
            <v>0</v>
          </cell>
          <cell r="H3340" t="str">
            <v>PIECE</v>
          </cell>
          <cell r="I3340">
            <v>5.62</v>
          </cell>
          <cell r="J3340">
            <v>0</v>
          </cell>
          <cell r="K3340">
            <v>0</v>
          </cell>
          <cell r="L3340">
            <v>0</v>
          </cell>
          <cell r="M3340" t="str">
            <v>LF</v>
          </cell>
          <cell r="N3340">
            <v>9.4847999999999998E-3</v>
          </cell>
          <cell r="O3340">
            <v>0.85</v>
          </cell>
        </row>
        <row r="3341">
          <cell r="A3341" t="str">
            <v>REGAL</v>
          </cell>
          <cell r="B3341" t="str">
            <v>CF80043</v>
          </cell>
          <cell r="C3341">
            <v>0</v>
          </cell>
          <cell r="D3341" t="str">
            <v>Sac Bulgare 5kgs</v>
          </cell>
          <cell r="E3341" t="str">
            <v>Bulgarian Bag</v>
          </cell>
          <cell r="F3341" t="str">
            <v>5KG</v>
          </cell>
          <cell r="H3341" t="str">
            <v>PIECE</v>
          </cell>
          <cell r="I3341">
            <v>10.16</v>
          </cell>
          <cell r="J3341">
            <v>0</v>
          </cell>
          <cell r="K3341">
            <v>0</v>
          </cell>
          <cell r="L3341">
            <v>0</v>
          </cell>
          <cell r="M3341" t="str">
            <v>LF</v>
          </cell>
          <cell r="N3341">
            <v>0</v>
          </cell>
          <cell r="O3341">
            <v>0</v>
          </cell>
        </row>
        <row r="3342">
          <cell r="A3342" t="str">
            <v>REGAL</v>
          </cell>
          <cell r="B3342" t="str">
            <v>CF80043</v>
          </cell>
          <cell r="C3342">
            <v>0</v>
          </cell>
          <cell r="D3342" t="str">
            <v>Sac Bulgare 8kgs</v>
          </cell>
          <cell r="E3342" t="str">
            <v>Bulgarian Bag</v>
          </cell>
          <cell r="F3342" t="str">
            <v>8KG</v>
          </cell>
          <cell r="H3342" t="str">
            <v>PIECE</v>
          </cell>
          <cell r="I3342">
            <v>11.23</v>
          </cell>
          <cell r="J3342">
            <v>0</v>
          </cell>
          <cell r="K3342">
            <v>0</v>
          </cell>
          <cell r="L3342">
            <v>0</v>
          </cell>
          <cell r="M3342" t="str">
            <v>LF</v>
          </cell>
          <cell r="N3342">
            <v>0</v>
          </cell>
          <cell r="O3342">
            <v>0</v>
          </cell>
        </row>
        <row r="3343">
          <cell r="A3343" t="str">
            <v>REGAL</v>
          </cell>
          <cell r="B3343" t="str">
            <v>CF80043</v>
          </cell>
          <cell r="C3343" t="str">
            <v/>
          </cell>
          <cell r="D3343" t="str">
            <v>Sac Bulgare 10kgs</v>
          </cell>
          <cell r="E3343" t="str">
            <v>Bulgarian Bag</v>
          </cell>
          <cell r="F3343" t="str">
            <v>10KG</v>
          </cell>
          <cell r="H3343" t="str">
            <v>PIECE</v>
          </cell>
          <cell r="I3343">
            <v>11.54</v>
          </cell>
          <cell r="J3343">
            <v>0</v>
          </cell>
          <cell r="K3343">
            <v>0</v>
          </cell>
          <cell r="L3343">
            <v>0</v>
          </cell>
          <cell r="M3343" t="str">
            <v>LF</v>
          </cell>
          <cell r="N3343">
            <v>0</v>
          </cell>
          <cell r="O3343">
            <v>0</v>
          </cell>
        </row>
        <row r="3344">
          <cell r="A3344" t="str">
            <v>REGAL</v>
          </cell>
          <cell r="B3344" t="str">
            <v>CF80043</v>
          </cell>
          <cell r="C3344" t="str">
            <v/>
          </cell>
          <cell r="D3344" t="str">
            <v>Sac Bulgare 15kgs</v>
          </cell>
          <cell r="E3344" t="str">
            <v>Bulgarian Bag</v>
          </cell>
          <cell r="F3344" t="str">
            <v>15KG</v>
          </cell>
          <cell r="H3344" t="str">
            <v>PIECE</v>
          </cell>
          <cell r="I3344">
            <v>12.31</v>
          </cell>
          <cell r="J3344">
            <v>0</v>
          </cell>
          <cell r="K3344">
            <v>0</v>
          </cell>
          <cell r="L3344">
            <v>0</v>
          </cell>
          <cell r="M3344" t="str">
            <v>LF</v>
          </cell>
          <cell r="N3344">
            <v>0</v>
          </cell>
          <cell r="O3344">
            <v>0</v>
          </cell>
        </row>
        <row r="3345">
          <cell r="A3345" t="str">
            <v>REGAL</v>
          </cell>
          <cell r="B3345" t="str">
            <v>CF80043</v>
          </cell>
          <cell r="C3345">
            <v>0</v>
          </cell>
          <cell r="D3345" t="str">
            <v>Sac Bulgare 17kgs</v>
          </cell>
          <cell r="E3345" t="str">
            <v>Bulgarian Bag</v>
          </cell>
          <cell r="F3345" t="str">
            <v>17KG</v>
          </cell>
          <cell r="H3345" t="str">
            <v>PIECE</v>
          </cell>
          <cell r="I3345">
            <v>12.93</v>
          </cell>
          <cell r="J3345">
            <v>0</v>
          </cell>
          <cell r="K3345">
            <v>0</v>
          </cell>
          <cell r="L3345">
            <v>0</v>
          </cell>
          <cell r="M3345" t="str">
            <v>LF</v>
          </cell>
          <cell r="N3345">
            <v>0</v>
          </cell>
          <cell r="O3345">
            <v>0</v>
          </cell>
        </row>
        <row r="3346">
          <cell r="A3346" t="str">
            <v>REGAL</v>
          </cell>
          <cell r="B3346" t="str">
            <v>CF80043</v>
          </cell>
          <cell r="C3346" t="str">
            <v/>
          </cell>
          <cell r="D3346" t="str">
            <v>Sac Bulgare 20kgs</v>
          </cell>
          <cell r="E3346" t="str">
            <v>Bulgarian Bag</v>
          </cell>
          <cell r="F3346" t="str">
            <v>20KG</v>
          </cell>
          <cell r="H3346" t="str">
            <v>PIECE</v>
          </cell>
          <cell r="I3346">
            <v>14.16</v>
          </cell>
          <cell r="J3346">
            <v>0</v>
          </cell>
          <cell r="K3346">
            <v>0</v>
          </cell>
          <cell r="L3346">
            <v>0</v>
          </cell>
          <cell r="M3346" t="str">
            <v>LF</v>
          </cell>
          <cell r="N3346">
            <v>0</v>
          </cell>
          <cell r="O3346">
            <v>0</v>
          </cell>
        </row>
        <row r="3347">
          <cell r="A3347" t="str">
            <v>REGAL</v>
          </cell>
          <cell r="B3347" t="str">
            <v>CF80043</v>
          </cell>
          <cell r="C3347">
            <v>0</v>
          </cell>
          <cell r="D3347" t="str">
            <v>Sac Bulgare 22kgs</v>
          </cell>
          <cell r="E3347" t="str">
            <v>Bulgarian Bag</v>
          </cell>
          <cell r="F3347" t="str">
            <v>22KG</v>
          </cell>
          <cell r="H3347" t="str">
            <v>PIECE</v>
          </cell>
          <cell r="I3347">
            <v>14.77</v>
          </cell>
          <cell r="J3347">
            <v>0</v>
          </cell>
          <cell r="K3347">
            <v>0</v>
          </cell>
          <cell r="L3347">
            <v>0</v>
          </cell>
          <cell r="M3347" t="str">
            <v>LF</v>
          </cell>
          <cell r="N3347">
            <v>0</v>
          </cell>
          <cell r="O3347">
            <v>0</v>
          </cell>
        </row>
        <row r="3348">
          <cell r="A3348" t="str">
            <v>REGAL</v>
          </cell>
          <cell r="B3348" t="str">
            <v>CF80043</v>
          </cell>
          <cell r="C3348" t="str">
            <v/>
          </cell>
          <cell r="D3348" t="str">
            <v>Sac Bulgare 25kgs</v>
          </cell>
          <cell r="E3348" t="str">
            <v>Bulgarian Bag</v>
          </cell>
          <cell r="F3348" t="str">
            <v>25KG</v>
          </cell>
          <cell r="H3348" t="str">
            <v>PIECE</v>
          </cell>
          <cell r="I3348">
            <v>16.16</v>
          </cell>
          <cell r="J3348">
            <v>0</v>
          </cell>
          <cell r="K3348">
            <v>0</v>
          </cell>
          <cell r="L3348">
            <v>0</v>
          </cell>
          <cell r="M3348" t="str">
            <v>LF</v>
          </cell>
          <cell r="N3348">
            <v>0</v>
          </cell>
          <cell r="O3348">
            <v>0</v>
          </cell>
        </row>
        <row r="3349">
          <cell r="A3349" t="str">
            <v>REGAL</v>
          </cell>
          <cell r="B3349" t="str">
            <v>RJ82631</v>
          </cell>
          <cell r="C3349">
            <v>1945</v>
          </cell>
          <cell r="D3349" t="str">
            <v>Sac de Frappe</v>
          </cell>
          <cell r="E3349" t="str">
            <v>Foam Plyo Box Set</v>
          </cell>
          <cell r="F3349">
            <v>0</v>
          </cell>
          <cell r="H3349" t="str">
            <v>SET</v>
          </cell>
          <cell r="I3349">
            <v>83.5</v>
          </cell>
          <cell r="J3349">
            <v>0</v>
          </cell>
          <cell r="K3349">
            <v>0</v>
          </cell>
          <cell r="L3349">
            <v>0</v>
          </cell>
          <cell r="M3349" t="str">
            <v>LF</v>
          </cell>
          <cell r="N3349">
            <v>0</v>
          </cell>
          <cell r="O3349">
            <v>0</v>
          </cell>
        </row>
        <row r="3350">
          <cell r="A3350" t="str">
            <v>REGAL</v>
          </cell>
          <cell r="B3350" t="str">
            <v>CF80031</v>
          </cell>
          <cell r="C3350">
            <v>3729</v>
          </cell>
          <cell r="D3350" t="str">
            <v>Soft Plyobox Set</v>
          </cell>
          <cell r="E3350" t="str">
            <v>Foam Plyo Box Set</v>
          </cell>
          <cell r="F3350">
            <v>0</v>
          </cell>
          <cell r="H3350" t="str">
            <v>SET</v>
          </cell>
          <cell r="I3350">
            <v>200</v>
          </cell>
          <cell r="J3350">
            <v>0</v>
          </cell>
          <cell r="K3350">
            <v>0</v>
          </cell>
          <cell r="L3350">
            <v>0</v>
          </cell>
          <cell r="M3350" t="str">
            <v>LF</v>
          </cell>
          <cell r="N3350">
            <v>1</v>
          </cell>
          <cell r="O3350">
            <v>30.5</v>
          </cell>
        </row>
        <row r="3351">
          <cell r="A3351" t="str">
            <v>REGAL</v>
          </cell>
          <cell r="B3351" t="str">
            <v>RJ80020</v>
          </cell>
          <cell r="C3351">
            <v>0</v>
          </cell>
          <cell r="D3351" t="str">
            <v>SQUEEZE BALLS Extra strong</v>
          </cell>
          <cell r="E3351" t="str">
            <v xml:space="preserve">SOFT POWER BALL </v>
          </cell>
          <cell r="F3351" t="str">
            <v>4.5*6.5cm</v>
          </cell>
          <cell r="H3351" t="str">
            <v>PIECE</v>
          </cell>
          <cell r="I3351">
            <v>1.23</v>
          </cell>
          <cell r="J3351">
            <v>0</v>
          </cell>
          <cell r="K3351">
            <v>0</v>
          </cell>
          <cell r="L3351">
            <v>0</v>
          </cell>
          <cell r="M3351" t="str">
            <v>LF</v>
          </cell>
          <cell r="N3351">
            <v>0</v>
          </cell>
          <cell r="O3351">
            <v>0</v>
          </cell>
        </row>
        <row r="3352">
          <cell r="A3352" t="str">
            <v>REGAL</v>
          </cell>
          <cell r="B3352" t="str">
            <v>RJ80020</v>
          </cell>
          <cell r="C3352">
            <v>0</v>
          </cell>
          <cell r="D3352" t="str">
            <v>SQUEEZE BALLS Light</v>
          </cell>
          <cell r="E3352" t="str">
            <v>SOFT POWER BALL Light</v>
          </cell>
          <cell r="F3352">
            <v>0</v>
          </cell>
          <cell r="H3352" t="str">
            <v>PIECE</v>
          </cell>
          <cell r="I3352">
            <v>0.65</v>
          </cell>
          <cell r="J3352">
            <v>0</v>
          </cell>
          <cell r="K3352">
            <v>0</v>
          </cell>
          <cell r="L3352">
            <v>0</v>
          </cell>
          <cell r="M3352" t="str">
            <v>LF</v>
          </cell>
          <cell r="N3352">
            <v>0</v>
          </cell>
          <cell r="O3352">
            <v>0</v>
          </cell>
        </row>
        <row r="3353">
          <cell r="A3353" t="str">
            <v>REGAL</v>
          </cell>
          <cell r="B3353" t="str">
            <v>RJ80020</v>
          </cell>
          <cell r="C3353">
            <v>0</v>
          </cell>
          <cell r="D3353" t="str">
            <v>Squeeze Balls Medium</v>
          </cell>
          <cell r="E3353" t="str">
            <v>round grip gel</v>
          </cell>
          <cell r="F3353">
            <v>0</v>
          </cell>
          <cell r="H3353" t="str">
            <v>PIECE</v>
          </cell>
          <cell r="I3353">
            <v>0.77</v>
          </cell>
          <cell r="J3353">
            <v>0</v>
          </cell>
          <cell r="K3353">
            <v>0</v>
          </cell>
          <cell r="L3353">
            <v>0</v>
          </cell>
          <cell r="M3353" t="str">
            <v>LF</v>
          </cell>
          <cell r="N3353">
            <v>0</v>
          </cell>
          <cell r="O3353">
            <v>0</v>
          </cell>
        </row>
        <row r="3354">
          <cell r="A3354" t="str">
            <v>REGAL</v>
          </cell>
          <cell r="B3354" t="str">
            <v>RJ80020</v>
          </cell>
          <cell r="C3354">
            <v>0</v>
          </cell>
          <cell r="D3354" t="str">
            <v>SQUEEZE BALLS Strong</v>
          </cell>
          <cell r="E3354" t="str">
            <v>SOFT POWER BALL Strong</v>
          </cell>
          <cell r="F3354">
            <v>0</v>
          </cell>
          <cell r="H3354" t="str">
            <v>PIECE</v>
          </cell>
          <cell r="I3354">
            <v>0.93</v>
          </cell>
          <cell r="J3354">
            <v>0</v>
          </cell>
          <cell r="K3354">
            <v>0</v>
          </cell>
          <cell r="L3354">
            <v>0</v>
          </cell>
          <cell r="M3354" t="str">
            <v>LF</v>
          </cell>
          <cell r="N3354">
            <v>0</v>
          </cell>
          <cell r="O3354">
            <v>0</v>
          </cell>
        </row>
        <row r="3355">
          <cell r="A3355" t="str">
            <v>REGAL</v>
          </cell>
          <cell r="B3355" t="str">
            <v>RJ80021</v>
          </cell>
          <cell r="C3355">
            <v>0</v>
          </cell>
          <cell r="D3355" t="str">
            <v>Squeeze Eggs Light</v>
          </cell>
          <cell r="E3355" t="str">
            <v>JELLY HAND GRIP Light</v>
          </cell>
          <cell r="F3355" t="str">
            <v>45G</v>
          </cell>
          <cell r="H3355" t="str">
            <v>PIECE</v>
          </cell>
          <cell r="I3355">
            <v>0.77</v>
          </cell>
          <cell r="J3355">
            <v>0</v>
          </cell>
          <cell r="K3355">
            <v>0</v>
          </cell>
          <cell r="L3355">
            <v>0</v>
          </cell>
          <cell r="M3355" t="str">
            <v>LF</v>
          </cell>
          <cell r="N3355">
            <v>0</v>
          </cell>
          <cell r="O3355">
            <v>0</v>
          </cell>
        </row>
        <row r="3356">
          <cell r="A3356" t="str">
            <v>REGAL</v>
          </cell>
          <cell r="B3356" t="str">
            <v>RJ80021</v>
          </cell>
          <cell r="C3356" t="str">
            <v/>
          </cell>
          <cell r="D3356" t="str">
            <v>SQUEEZE EGGS Medium</v>
          </cell>
          <cell r="E3356" t="str">
            <v>JELLY HAND GRIP Medium</v>
          </cell>
          <cell r="F3356" t="str">
            <v>4*6mm</v>
          </cell>
          <cell r="H3356" t="str">
            <v>PIECE</v>
          </cell>
          <cell r="I3356">
            <v>0.93</v>
          </cell>
          <cell r="J3356">
            <v>0</v>
          </cell>
          <cell r="K3356">
            <v>0</v>
          </cell>
          <cell r="L3356">
            <v>0</v>
          </cell>
          <cell r="M3356" t="str">
            <v>LF</v>
          </cell>
          <cell r="N3356">
            <v>0</v>
          </cell>
          <cell r="O3356">
            <v>0</v>
          </cell>
        </row>
        <row r="3357">
          <cell r="A3357" t="str">
            <v>REGAL</v>
          </cell>
          <cell r="B3357" t="str">
            <v>RJ80021</v>
          </cell>
          <cell r="C3357" t="str">
            <v/>
          </cell>
          <cell r="D3357" t="str">
            <v>Squeeze Eggs Strong</v>
          </cell>
          <cell r="E3357" t="str">
            <v>JELLY HAND GRIP Strong</v>
          </cell>
          <cell r="F3357" t="str">
            <v>55G</v>
          </cell>
          <cell r="H3357" t="str">
            <v>PIECE</v>
          </cell>
          <cell r="I3357">
            <v>1.1599999999999999</v>
          </cell>
          <cell r="J3357">
            <v>0</v>
          </cell>
          <cell r="K3357">
            <v>0</v>
          </cell>
          <cell r="L3357">
            <v>0</v>
          </cell>
          <cell r="M3357" t="str">
            <v>LF</v>
          </cell>
          <cell r="N3357">
            <v>0</v>
          </cell>
          <cell r="O3357">
            <v>0</v>
          </cell>
        </row>
        <row r="3358">
          <cell r="A3358" t="str">
            <v>REGAL</v>
          </cell>
          <cell r="B3358" t="str">
            <v>RJ80905</v>
          </cell>
          <cell r="C3358">
            <v>1738</v>
          </cell>
          <cell r="D3358" t="str">
            <v>Step Aerobic</v>
          </cell>
          <cell r="E3358" t="str">
            <v>Aerobic Step</v>
          </cell>
          <cell r="F3358">
            <v>0</v>
          </cell>
          <cell r="H3358" t="str">
            <v>PIECE</v>
          </cell>
          <cell r="I3358">
            <v>29.23</v>
          </cell>
          <cell r="J3358">
            <v>0</v>
          </cell>
          <cell r="K3358">
            <v>0</v>
          </cell>
          <cell r="L3358">
            <v>0</v>
          </cell>
          <cell r="M3358" t="str">
            <v>LF</v>
          </cell>
          <cell r="N3358">
            <v>6.5600000000000006E-2</v>
          </cell>
          <cell r="O3358">
            <v>9</v>
          </cell>
        </row>
        <row r="3359">
          <cell r="A3359" t="str">
            <v>REGAL</v>
          </cell>
          <cell r="B3359" t="str">
            <v>RJ80909</v>
          </cell>
          <cell r="C3359">
            <v>2310</v>
          </cell>
          <cell r="D3359" t="str">
            <v>STEP AEROBIC AVEC PLOTS</v>
          </cell>
          <cell r="E3359" t="str">
            <v>Aerobic step</v>
          </cell>
          <cell r="F3359" t="str">
            <v>with plots</v>
          </cell>
          <cell r="H3359" t="str">
            <v>PIECE</v>
          </cell>
          <cell r="I3359">
            <v>19.7</v>
          </cell>
          <cell r="J3359">
            <v>0</v>
          </cell>
          <cell r="K3359">
            <v>0</v>
          </cell>
          <cell r="L3359">
            <v>0</v>
          </cell>
          <cell r="M3359" t="str">
            <v>LF</v>
          </cell>
          <cell r="N3359">
            <v>9.7902000000000003E-2</v>
          </cell>
          <cell r="O3359">
            <v>10</v>
          </cell>
        </row>
        <row r="3360">
          <cell r="A3360" t="str">
            <v>REGAL</v>
          </cell>
          <cell r="B3360" t="str">
            <v>RJ80909</v>
          </cell>
          <cell r="C3360">
            <v>2687</v>
          </cell>
          <cell r="D3360" t="str">
            <v>STEP AEROBIC SANS PLOTS</v>
          </cell>
          <cell r="E3360" t="str">
            <v>Aerobic step</v>
          </cell>
          <cell r="F3360" t="str">
            <v>without plots</v>
          </cell>
          <cell r="H3360" t="str">
            <v>PIECE</v>
          </cell>
          <cell r="I3360">
            <v>16.93</v>
          </cell>
          <cell r="J3360">
            <v>0</v>
          </cell>
          <cell r="K3360">
            <v>0</v>
          </cell>
          <cell r="L3360">
            <v>0</v>
          </cell>
          <cell r="M3360" t="str">
            <v>LF</v>
          </cell>
          <cell r="N3360">
            <v>4.8951000000000001E-2</v>
          </cell>
          <cell r="O3360">
            <v>5.5</v>
          </cell>
        </row>
        <row r="3361">
          <cell r="A3361" t="str">
            <v>REGAL</v>
          </cell>
          <cell r="B3361" t="str">
            <v>RJ80904</v>
          </cell>
          <cell r="C3361">
            <v>0</v>
          </cell>
          <cell r="D3361" t="str">
            <v xml:space="preserve">Step Club </v>
          </cell>
          <cell r="E3361" t="str">
            <v>Aerobic Step</v>
          </cell>
          <cell r="F3361">
            <v>0</v>
          </cell>
          <cell r="H3361" t="str">
            <v>PIECE</v>
          </cell>
          <cell r="I3361">
            <v>15.54</v>
          </cell>
          <cell r="J3361">
            <v>0</v>
          </cell>
          <cell r="K3361">
            <v>0</v>
          </cell>
          <cell r="L3361">
            <v>0</v>
          </cell>
          <cell r="M3361" t="str">
            <v>LF</v>
          </cell>
          <cell r="N3361">
            <v>0</v>
          </cell>
          <cell r="O3361">
            <v>0</v>
          </cell>
        </row>
        <row r="3362">
          <cell r="A3362" t="str">
            <v>REGAL</v>
          </cell>
          <cell r="B3362" t="str">
            <v>RJ81201</v>
          </cell>
          <cell r="C3362">
            <v>3559</v>
          </cell>
          <cell r="D3362" t="str">
            <v>Suspension Trainer</v>
          </cell>
          <cell r="E3362" t="str">
            <v>SUSPENSION SYSTEM</v>
          </cell>
          <cell r="F3362" t="str">
            <v>Color:Black&amp;Yellow</v>
          </cell>
          <cell r="H3362" t="str">
            <v>Set</v>
          </cell>
          <cell r="I3362">
            <v>9.24</v>
          </cell>
          <cell r="J3362">
            <v>0</v>
          </cell>
          <cell r="K3362">
            <v>0</v>
          </cell>
          <cell r="L3362">
            <v>0</v>
          </cell>
          <cell r="M3362" t="str">
            <v>LF</v>
          </cell>
          <cell r="N3362">
            <v>5.1000000000000004E-3</v>
          </cell>
          <cell r="O3362">
            <v>1.2</v>
          </cell>
        </row>
        <row r="3363">
          <cell r="A3363" t="str">
            <v>REGAL</v>
          </cell>
          <cell r="B3363" t="str">
            <v>CF80044</v>
          </cell>
          <cell r="C3363" t="str">
            <v/>
          </cell>
          <cell r="D3363" t="str">
            <v>Vipr</v>
          </cell>
          <cell r="E3363" t="str">
            <v>Virtual Trainer</v>
          </cell>
          <cell r="F3363" t="str">
            <v>4KG</v>
          </cell>
          <cell r="H3363" t="str">
            <v>PIECE</v>
          </cell>
          <cell r="I3363">
            <v>116.93</v>
          </cell>
          <cell r="J3363">
            <v>0</v>
          </cell>
          <cell r="K3363">
            <v>0</v>
          </cell>
          <cell r="L3363">
            <v>0</v>
          </cell>
          <cell r="M3363" t="str">
            <v>LF</v>
          </cell>
          <cell r="N3363">
            <v>0</v>
          </cell>
          <cell r="O3363">
            <v>0</v>
          </cell>
        </row>
        <row r="3364">
          <cell r="A3364" t="str">
            <v>REGAL</v>
          </cell>
          <cell r="B3364" t="str">
            <v>CF80034</v>
          </cell>
          <cell r="C3364">
            <v>2342</v>
          </cell>
          <cell r="D3364" t="str">
            <v>Wall Ball 3Kgs</v>
          </cell>
          <cell r="E3364" t="str">
            <v>Wall Ball 3Kgs</v>
          </cell>
          <cell r="F3364" t="str">
            <v>3KG,PVC</v>
          </cell>
          <cell r="H3364" t="str">
            <v>PIECE</v>
          </cell>
          <cell r="I3364">
            <v>10.95</v>
          </cell>
          <cell r="J3364">
            <v>0</v>
          </cell>
          <cell r="K3364">
            <v>0</v>
          </cell>
          <cell r="L3364">
            <v>0</v>
          </cell>
          <cell r="M3364" t="str">
            <v>LF</v>
          </cell>
          <cell r="N3364">
            <v>0</v>
          </cell>
          <cell r="O3364">
            <v>0</v>
          </cell>
        </row>
        <row r="3365">
          <cell r="A3365" t="str">
            <v>REGAL</v>
          </cell>
          <cell r="B3365" t="str">
            <v>CF80034</v>
          </cell>
          <cell r="C3365">
            <v>2343</v>
          </cell>
          <cell r="D3365" t="str">
            <v>Wall Ball 6Kgs</v>
          </cell>
          <cell r="E3365" t="str">
            <v>Wall Ball 6Kgs</v>
          </cell>
          <cell r="F3365" t="str">
            <v>6KG,PVC</v>
          </cell>
          <cell r="H3365" t="str">
            <v>PIECE</v>
          </cell>
          <cell r="I3365">
            <v>12.55</v>
          </cell>
          <cell r="J3365">
            <v>0</v>
          </cell>
          <cell r="K3365">
            <v>0</v>
          </cell>
          <cell r="L3365">
            <v>0</v>
          </cell>
          <cell r="M3365" t="str">
            <v>LF</v>
          </cell>
          <cell r="N3365">
            <v>0</v>
          </cell>
          <cell r="O3365">
            <v>0</v>
          </cell>
        </row>
        <row r="3366">
          <cell r="A3366" t="str">
            <v>REGAL</v>
          </cell>
          <cell r="B3366" t="str">
            <v>CF80034</v>
          </cell>
          <cell r="C3366">
            <v>2344</v>
          </cell>
          <cell r="D3366" t="str">
            <v>Wall Ball 9Kgs</v>
          </cell>
          <cell r="E3366" t="str">
            <v>Wall Ball 9Kgs</v>
          </cell>
          <cell r="F3366" t="str">
            <v>9KG,PVC</v>
          </cell>
          <cell r="H3366" t="str">
            <v>PIECE</v>
          </cell>
          <cell r="I3366">
            <v>13.82</v>
          </cell>
          <cell r="J3366">
            <v>0</v>
          </cell>
          <cell r="K3366">
            <v>0</v>
          </cell>
          <cell r="L3366">
            <v>0</v>
          </cell>
          <cell r="M3366" t="str">
            <v>LF</v>
          </cell>
          <cell r="N3366">
            <v>0</v>
          </cell>
          <cell r="O3366">
            <v>0</v>
          </cell>
        </row>
        <row r="3367">
          <cell r="A3367" t="str">
            <v>REGAL</v>
          </cell>
          <cell r="B3367" t="str">
            <v>CF80044</v>
          </cell>
          <cell r="C3367" t="str">
            <v/>
          </cell>
          <cell r="D3367" t="str">
            <v>VIPR COLOR</v>
          </cell>
          <cell r="E3367" t="str">
            <v>VIPR COLOR</v>
          </cell>
          <cell r="F3367" t="str">
            <v>4KG</v>
          </cell>
          <cell r="H3367" t="str">
            <v>PIECE</v>
          </cell>
          <cell r="I3367">
            <v>24.62</v>
          </cell>
          <cell r="J3367">
            <v>0</v>
          </cell>
          <cell r="K3367">
            <v>0</v>
          </cell>
          <cell r="L3367">
            <v>0</v>
          </cell>
          <cell r="M3367" t="str">
            <v>LF</v>
          </cell>
          <cell r="N3367">
            <v>0</v>
          </cell>
          <cell r="O3367">
            <v>0</v>
          </cell>
        </row>
        <row r="3368">
          <cell r="A3368" t="str">
            <v>REGAL</v>
          </cell>
          <cell r="B3368" t="str">
            <v>CF80044</v>
          </cell>
          <cell r="C3368" t="str">
            <v/>
          </cell>
          <cell r="D3368" t="str">
            <v>VIPR COLOR</v>
          </cell>
          <cell r="E3368" t="str">
            <v>VIPR COLOR</v>
          </cell>
          <cell r="F3368" t="str">
            <v>4KG</v>
          </cell>
          <cell r="H3368" t="str">
            <v>PIECE</v>
          </cell>
          <cell r="I3368">
            <v>36.93</v>
          </cell>
          <cell r="J3368">
            <v>0</v>
          </cell>
          <cell r="K3368">
            <v>0</v>
          </cell>
          <cell r="L3368">
            <v>0</v>
          </cell>
          <cell r="M3368" t="str">
            <v>LF</v>
          </cell>
          <cell r="N3368">
            <v>0</v>
          </cell>
          <cell r="O3368">
            <v>0</v>
          </cell>
        </row>
        <row r="3369">
          <cell r="A3369" t="str">
            <v>REGAL</v>
          </cell>
          <cell r="B3369" t="str">
            <v>CF80044</v>
          </cell>
          <cell r="C3369" t="str">
            <v/>
          </cell>
          <cell r="D3369" t="str">
            <v>VIPR COLOR</v>
          </cell>
          <cell r="E3369" t="str">
            <v>VIPR COLOR</v>
          </cell>
          <cell r="F3369" t="str">
            <v>4KG</v>
          </cell>
          <cell r="H3369" t="str">
            <v>PIECE</v>
          </cell>
          <cell r="I3369">
            <v>49.23</v>
          </cell>
          <cell r="J3369">
            <v>0</v>
          </cell>
          <cell r="K3369">
            <v>0</v>
          </cell>
          <cell r="L3369">
            <v>0</v>
          </cell>
          <cell r="M3369" t="str">
            <v>LF</v>
          </cell>
          <cell r="N3369">
            <v>0</v>
          </cell>
          <cell r="O3369">
            <v>0</v>
          </cell>
        </row>
        <row r="3370">
          <cell r="A3370" t="str">
            <v>REGAL</v>
          </cell>
          <cell r="B3370" t="str">
            <v>CF80044</v>
          </cell>
          <cell r="C3370" t="str">
            <v/>
          </cell>
          <cell r="D3370" t="str">
            <v>VIPR COLOR</v>
          </cell>
          <cell r="E3370" t="str">
            <v>VIPR COLOR</v>
          </cell>
          <cell r="F3370" t="str">
            <v>4KG</v>
          </cell>
          <cell r="H3370" t="str">
            <v>PIECE</v>
          </cell>
          <cell r="I3370">
            <v>61.54</v>
          </cell>
          <cell r="J3370">
            <v>0</v>
          </cell>
          <cell r="K3370">
            <v>0</v>
          </cell>
          <cell r="L3370">
            <v>0</v>
          </cell>
          <cell r="M3370" t="str">
            <v>LF</v>
          </cell>
          <cell r="N3370">
            <v>0</v>
          </cell>
          <cell r="O3370">
            <v>0</v>
          </cell>
        </row>
        <row r="3371">
          <cell r="A3371" t="str">
            <v>REGAL</v>
          </cell>
          <cell r="B3371" t="str">
            <v>CF80044</v>
          </cell>
          <cell r="C3371" t="str">
            <v/>
          </cell>
          <cell r="D3371" t="str">
            <v>VIPR COLOR</v>
          </cell>
          <cell r="E3371" t="str">
            <v>VIPR COLOR</v>
          </cell>
          <cell r="F3371" t="str">
            <v>4KG</v>
          </cell>
          <cell r="H3371" t="str">
            <v>PIECE</v>
          </cell>
          <cell r="I3371">
            <v>70.16</v>
          </cell>
          <cell r="J3371">
            <v>0</v>
          </cell>
          <cell r="K3371">
            <v>0</v>
          </cell>
          <cell r="L3371">
            <v>0</v>
          </cell>
          <cell r="M3371" t="str">
            <v>LF</v>
          </cell>
          <cell r="N3371">
            <v>0</v>
          </cell>
          <cell r="O3371">
            <v>0</v>
          </cell>
        </row>
        <row r="3372">
          <cell r="A3372" t="str">
            <v>REGAL</v>
          </cell>
          <cell r="B3372" t="str">
            <v>CF80044</v>
          </cell>
          <cell r="C3372" t="str">
            <v/>
          </cell>
          <cell r="D3372" t="str">
            <v>VIPR COLOR</v>
          </cell>
          <cell r="E3372" t="str">
            <v>VIPR COLOR</v>
          </cell>
          <cell r="F3372" t="str">
            <v>4KG</v>
          </cell>
          <cell r="H3372" t="str">
            <v>PIECE</v>
          </cell>
          <cell r="I3372">
            <v>93.54</v>
          </cell>
          <cell r="J3372">
            <v>0</v>
          </cell>
          <cell r="K3372">
            <v>0</v>
          </cell>
          <cell r="L3372">
            <v>0</v>
          </cell>
          <cell r="M3372" t="str">
            <v>LF</v>
          </cell>
          <cell r="N3372">
            <v>0</v>
          </cell>
          <cell r="O3372">
            <v>0</v>
          </cell>
        </row>
        <row r="3373">
          <cell r="A3373" t="str">
            <v>REGAL</v>
          </cell>
          <cell r="B3373" t="str">
            <v>CF80044</v>
          </cell>
          <cell r="C3373" t="str">
            <v/>
          </cell>
          <cell r="D3373" t="str">
            <v>VIPR COLOR</v>
          </cell>
          <cell r="E3373" t="str">
            <v>VIPR COLOR</v>
          </cell>
          <cell r="F3373" t="str">
            <v>4KG</v>
          </cell>
          <cell r="H3373" t="str">
            <v>PIECE</v>
          </cell>
          <cell r="I3373">
            <v>105.23</v>
          </cell>
          <cell r="J3373">
            <v>0</v>
          </cell>
          <cell r="K3373">
            <v>0</v>
          </cell>
          <cell r="L3373">
            <v>0</v>
          </cell>
          <cell r="M3373" t="str">
            <v>LF</v>
          </cell>
          <cell r="N3373">
            <v>0</v>
          </cell>
          <cell r="O3373">
            <v>0</v>
          </cell>
        </row>
        <row r="3374">
          <cell r="A3374" t="str">
            <v>REGAL</v>
          </cell>
          <cell r="C3374" t="str">
            <v/>
          </cell>
          <cell r="D3374">
            <v>0</v>
          </cell>
          <cell r="E3374">
            <v>0</v>
          </cell>
          <cell r="F3374">
            <v>0</v>
          </cell>
          <cell r="J3374">
            <v>0</v>
          </cell>
          <cell r="K3374">
            <v>0</v>
          </cell>
          <cell r="L3374">
            <v>0</v>
          </cell>
          <cell r="M3374" t="str">
            <v>LF</v>
          </cell>
          <cell r="N3374">
            <v>0</v>
          </cell>
          <cell r="O3374">
            <v>0</v>
          </cell>
        </row>
        <row r="3375">
          <cell r="A3375" t="str">
            <v>REGAL</v>
          </cell>
          <cell r="C3375" t="str">
            <v/>
          </cell>
          <cell r="D3375">
            <v>0</v>
          </cell>
          <cell r="E3375">
            <v>0</v>
          </cell>
          <cell r="F3375">
            <v>0</v>
          </cell>
          <cell r="J3375">
            <v>0</v>
          </cell>
          <cell r="K3375">
            <v>0</v>
          </cell>
          <cell r="L3375">
            <v>0</v>
          </cell>
          <cell r="M3375" t="str">
            <v>LF</v>
          </cell>
          <cell r="N3375">
            <v>0</v>
          </cell>
          <cell r="O3375">
            <v>0</v>
          </cell>
        </row>
        <row r="3376">
          <cell r="A3376" t="str">
            <v>REGAL</v>
          </cell>
          <cell r="C3376" t="str">
            <v/>
          </cell>
          <cell r="D3376">
            <v>0</v>
          </cell>
          <cell r="E3376">
            <v>0</v>
          </cell>
          <cell r="F3376">
            <v>0</v>
          </cell>
          <cell r="J3376">
            <v>0</v>
          </cell>
          <cell r="K3376">
            <v>0</v>
          </cell>
          <cell r="L3376">
            <v>0</v>
          </cell>
          <cell r="M3376" t="str">
            <v>LF</v>
          </cell>
          <cell r="N3376">
            <v>0</v>
          </cell>
          <cell r="O3376">
            <v>0</v>
          </cell>
        </row>
        <row r="3377">
          <cell r="A3377" t="str">
            <v>REGAL</v>
          </cell>
          <cell r="B3377" t="str">
            <v>LF</v>
          </cell>
          <cell r="C3377" t="str">
            <v/>
          </cell>
          <cell r="D3377" t="str">
            <v>TOTAL REGAL</v>
          </cell>
          <cell r="E3377" t="str">
            <v>Del.Date:</v>
          </cell>
          <cell r="F3377">
            <v>0</v>
          </cell>
          <cell r="I3377" t="str">
            <v>TOTAL</v>
          </cell>
          <cell r="J3377">
            <v>0</v>
          </cell>
          <cell r="K3377">
            <v>0</v>
          </cell>
          <cell r="L3377">
            <v>0</v>
          </cell>
          <cell r="M3377" t="str">
            <v>LF</v>
          </cell>
          <cell r="N3377">
            <v>0</v>
          </cell>
          <cell r="O3377">
            <v>0</v>
          </cell>
        </row>
        <row r="3378">
          <cell r="A3378" t="str">
            <v>SKYLINE</v>
          </cell>
          <cell r="C3378">
            <v>1461</v>
          </cell>
          <cell r="D3378" t="str">
            <v>Baton de bois 120cm</v>
          </cell>
          <cell r="E3378" t="str">
            <v xml:space="preserve">Natural Wooden Handle </v>
          </cell>
          <cell r="F3378" t="str">
            <v>Handle length:1200mm,_x000D_diameter:24mm,_x000D_both head &amp; bottom end dome</v>
          </cell>
          <cell r="H3378" t="str">
            <v>Set of 10</v>
          </cell>
          <cell r="I3378">
            <v>2.2000000000000002</v>
          </cell>
          <cell r="J3378">
            <v>0</v>
          </cell>
          <cell r="K3378">
            <v>0</v>
          </cell>
          <cell r="L3378">
            <v>0</v>
          </cell>
          <cell r="M3378" t="str">
            <v>LF</v>
          </cell>
          <cell r="N3378">
            <v>7.9539999999999993E-3</v>
          </cell>
          <cell r="O3378">
            <v>3</v>
          </cell>
        </row>
        <row r="3379">
          <cell r="A3379" t="str">
            <v>SKYLINE</v>
          </cell>
          <cell r="C3379">
            <v>1468</v>
          </cell>
          <cell r="D3379" t="str">
            <v>Baton de bois 140cm</v>
          </cell>
          <cell r="E3379" t="str">
            <v xml:space="preserve">Natural Wooden Handle </v>
          </cell>
          <cell r="F3379" t="str">
            <v>Handle length:1400mm,_x000D_diameter:25mm,_x000D_both head &amp; bottom end dome</v>
          </cell>
          <cell r="H3379" t="str">
            <v>Set of 10</v>
          </cell>
          <cell r="I3379">
            <v>5.31</v>
          </cell>
          <cell r="J3379">
            <v>0</v>
          </cell>
          <cell r="K3379">
            <v>0</v>
          </cell>
          <cell r="L3379">
            <v>0</v>
          </cell>
          <cell r="M3379" t="str">
            <v>LF</v>
          </cell>
          <cell r="N3379">
            <v>7.9539999999999993E-3</v>
          </cell>
          <cell r="O3379">
            <v>3.67</v>
          </cell>
        </row>
        <row r="3380">
          <cell r="A3380" t="str">
            <v>SKYLINE</v>
          </cell>
          <cell r="C3380" t="str">
            <v/>
          </cell>
          <cell r="D3380">
            <v>0</v>
          </cell>
          <cell r="E3380">
            <v>0</v>
          </cell>
          <cell r="F3380">
            <v>0</v>
          </cell>
          <cell r="H3380" t="str">
            <v>PIECE</v>
          </cell>
          <cell r="J3380">
            <v>0</v>
          </cell>
          <cell r="K3380">
            <v>0</v>
          </cell>
          <cell r="L3380">
            <v>0</v>
          </cell>
          <cell r="M3380" t="str">
            <v>LF</v>
          </cell>
          <cell r="N3380">
            <v>0</v>
          </cell>
          <cell r="O3380">
            <v>0</v>
          </cell>
        </row>
        <row r="3381">
          <cell r="A3381" t="str">
            <v>SKYLINE</v>
          </cell>
          <cell r="B3381" t="str">
            <v>LF</v>
          </cell>
          <cell r="C3381" t="str">
            <v/>
          </cell>
          <cell r="D3381" t="str">
            <v>TOTAL SKYLINE</v>
          </cell>
          <cell r="E3381" t="str">
            <v>Del.Date:</v>
          </cell>
          <cell r="F3381">
            <v>0</v>
          </cell>
          <cell r="H3381" t="str">
            <v>PIECE</v>
          </cell>
          <cell r="I3381" t="str">
            <v>TOTAL</v>
          </cell>
          <cell r="J3381">
            <v>0</v>
          </cell>
          <cell r="K3381">
            <v>0</v>
          </cell>
          <cell r="L3381">
            <v>0</v>
          </cell>
          <cell r="M3381" t="str">
            <v>LF</v>
          </cell>
          <cell r="N3381">
            <v>0</v>
          </cell>
          <cell r="O3381">
            <v>0</v>
          </cell>
        </row>
        <row r="3382">
          <cell r="A3382" t="str">
            <v>HERRMAN</v>
          </cell>
          <cell r="C3382">
            <v>1945</v>
          </cell>
          <cell r="D3382" t="str">
            <v>Sac de Frappe</v>
          </cell>
          <cell r="E3382" t="str">
            <v>Foam Plyo Box Set</v>
          </cell>
          <cell r="F3382" t="str">
            <v>withLeaderfitLogo</v>
          </cell>
          <cell r="H3382" t="str">
            <v>PIECE</v>
          </cell>
          <cell r="I3382">
            <v>92.82</v>
          </cell>
          <cell r="J3382">
            <v>0</v>
          </cell>
          <cell r="K3382">
            <v>0</v>
          </cell>
          <cell r="L3382">
            <v>0</v>
          </cell>
          <cell r="M3382" t="str">
            <v>LF</v>
          </cell>
          <cell r="N3382">
            <v>0.45362999999999998</v>
          </cell>
          <cell r="O3382">
            <v>24</v>
          </cell>
        </row>
        <row r="3383">
          <cell r="A3383" t="str">
            <v>HERRMAN</v>
          </cell>
          <cell r="C3383">
            <v>1985</v>
          </cell>
          <cell r="D3383" t="str">
            <v>Patte d'ours sac de frappe</v>
          </cell>
          <cell r="E3383" t="str">
            <v>Tool for boxing bag</v>
          </cell>
          <cell r="F3383">
            <v>0</v>
          </cell>
          <cell r="H3383" t="str">
            <v>PAIRE</v>
          </cell>
          <cell r="I3383">
            <v>5.77</v>
          </cell>
          <cell r="J3383">
            <v>0</v>
          </cell>
          <cell r="K3383">
            <v>0</v>
          </cell>
          <cell r="L3383">
            <v>0</v>
          </cell>
          <cell r="M3383" t="str">
            <v>LF</v>
          </cell>
          <cell r="N3383">
            <v>1.2529999999999999E-2</v>
          </cell>
          <cell r="O3383">
            <v>0.75</v>
          </cell>
        </row>
        <row r="3384">
          <cell r="A3384" t="str">
            <v>HERRMAN</v>
          </cell>
          <cell r="C3384" t="str">
            <v/>
          </cell>
          <cell r="D3384" t="str">
            <v>Base sac de frappe</v>
          </cell>
          <cell r="E3384" t="str">
            <v>Base for boxing bag</v>
          </cell>
          <cell r="F3384">
            <v>0</v>
          </cell>
          <cell r="H3384" t="str">
            <v>PIECE</v>
          </cell>
          <cell r="J3384">
            <v>0</v>
          </cell>
          <cell r="K3384">
            <v>0</v>
          </cell>
          <cell r="L3384">
            <v>0</v>
          </cell>
          <cell r="M3384" t="str">
            <v>LF</v>
          </cell>
          <cell r="N3384">
            <v>0.17571200000000001</v>
          </cell>
          <cell r="O3384">
            <v>8.25</v>
          </cell>
        </row>
        <row r="3385">
          <cell r="A3385" t="str">
            <v>HERRMAN</v>
          </cell>
          <cell r="C3385" t="str">
            <v/>
          </cell>
          <cell r="D3385" t="str">
            <v>Tube supérieur sac de frappe</v>
          </cell>
          <cell r="E3385" t="str">
            <v>Long tube for boxing bag</v>
          </cell>
          <cell r="F3385">
            <v>0</v>
          </cell>
          <cell r="H3385" t="str">
            <v>PIECE</v>
          </cell>
          <cell r="J3385">
            <v>0</v>
          </cell>
          <cell r="K3385">
            <v>0</v>
          </cell>
          <cell r="L3385">
            <v>0</v>
          </cell>
          <cell r="M3385" t="str">
            <v>LF</v>
          </cell>
          <cell r="N3385">
            <v>0.17571200000000001</v>
          </cell>
          <cell r="O3385">
            <v>8.25</v>
          </cell>
        </row>
        <row r="3386">
          <cell r="A3386" t="str">
            <v>HERRMAN</v>
          </cell>
          <cell r="C3386" t="str">
            <v/>
          </cell>
          <cell r="D3386" t="str">
            <v>Set de visserie sac de frappe</v>
          </cell>
          <cell r="E3386" t="str">
            <v>Set of screw for boxing bag</v>
          </cell>
          <cell r="F3386">
            <v>0</v>
          </cell>
          <cell r="H3386" t="str">
            <v>PIECE</v>
          </cell>
          <cell r="J3386">
            <v>0</v>
          </cell>
          <cell r="K3386">
            <v>0</v>
          </cell>
          <cell r="L3386">
            <v>0</v>
          </cell>
          <cell r="M3386" t="str">
            <v>LF</v>
          </cell>
          <cell r="N3386">
            <v>0.17571200000000001</v>
          </cell>
          <cell r="O3386">
            <v>8.25</v>
          </cell>
        </row>
        <row r="3387">
          <cell r="A3387" t="str">
            <v>HERRMAN</v>
          </cell>
          <cell r="C3387" t="str">
            <v/>
          </cell>
          <cell r="D3387" t="str">
            <v>Bitte sac de frappe</v>
          </cell>
          <cell r="E3387" t="str">
            <v>small tube for boxing bag</v>
          </cell>
          <cell r="F3387">
            <v>0</v>
          </cell>
          <cell r="H3387" t="str">
            <v>PIECE</v>
          </cell>
          <cell r="J3387">
            <v>0</v>
          </cell>
          <cell r="K3387">
            <v>0</v>
          </cell>
          <cell r="L3387">
            <v>0</v>
          </cell>
          <cell r="M3387" t="str">
            <v>LF</v>
          </cell>
          <cell r="N3387">
            <v>0.17571200000000001</v>
          </cell>
          <cell r="O3387">
            <v>8.25</v>
          </cell>
        </row>
        <row r="3388">
          <cell r="A3388" t="str">
            <v>HERRMAN</v>
          </cell>
          <cell r="C3388" t="str">
            <v/>
          </cell>
          <cell r="D3388" t="str">
            <v>Mannequin de frappe Big Bob</v>
          </cell>
          <cell r="E3388" t="str">
            <v>Punching Boxing Man</v>
          </cell>
          <cell r="F3388">
            <v>0</v>
          </cell>
          <cell r="H3388" t="str">
            <v>PIECE</v>
          </cell>
          <cell r="I3388">
            <v>246</v>
          </cell>
          <cell r="J3388">
            <v>0</v>
          </cell>
          <cell r="K3388">
            <v>0</v>
          </cell>
          <cell r="L3388">
            <v>0</v>
          </cell>
          <cell r="M3388" t="str">
            <v>LF</v>
          </cell>
          <cell r="N3388">
            <v>0.30249999999999999</v>
          </cell>
          <cell r="O3388">
            <v>30.25</v>
          </cell>
        </row>
        <row r="3389">
          <cell r="A3389" t="str">
            <v>HERRMAN</v>
          </cell>
          <cell r="B3389" t="str">
            <v>LF</v>
          </cell>
          <cell r="C3389" t="str">
            <v/>
          </cell>
          <cell r="D3389" t="str">
            <v>TOTAL HERRMAN</v>
          </cell>
          <cell r="E3389" t="str">
            <v>Del.Date:</v>
          </cell>
          <cell r="F3389">
            <v>0</v>
          </cell>
          <cell r="H3389" t="str">
            <v>PIECE</v>
          </cell>
          <cell r="I3389" t="str">
            <v>TOTAL</v>
          </cell>
          <cell r="J3389">
            <v>0</v>
          </cell>
          <cell r="K3389">
            <v>0</v>
          </cell>
          <cell r="L3389">
            <v>0</v>
          </cell>
          <cell r="M3389" t="str">
            <v>LF</v>
          </cell>
          <cell r="N3389">
            <v>0</v>
          </cell>
          <cell r="O3389">
            <v>0</v>
          </cell>
        </row>
        <row r="3390">
          <cell r="A3390" t="str">
            <v>UFINE</v>
          </cell>
          <cell r="C3390">
            <v>1544</v>
          </cell>
          <cell r="D3390" t="str">
            <v>Elastique 8 poignées 10kg</v>
          </cell>
          <cell r="E3390" t="str">
            <v>Elastiband 10kg</v>
          </cell>
          <cell r="F3390" t="str">
            <v>Pink</v>
          </cell>
          <cell r="H3390" t="str">
            <v>PIECE</v>
          </cell>
          <cell r="I3390">
            <v>1.1000000000000001</v>
          </cell>
          <cell r="J3390">
            <v>0</v>
          </cell>
          <cell r="K3390">
            <v>0</v>
          </cell>
          <cell r="L3390">
            <v>0</v>
          </cell>
          <cell r="M3390" t="str">
            <v>LF</v>
          </cell>
          <cell r="N3390">
            <v>3.636E-4</v>
          </cell>
          <cell r="O3390">
            <v>0.2</v>
          </cell>
        </row>
        <row r="3391">
          <cell r="A3391" t="str">
            <v>UFINE</v>
          </cell>
          <cell r="C3391">
            <v>1545</v>
          </cell>
          <cell r="D3391" t="str">
            <v>Elastique 8 poignées 15kg</v>
          </cell>
          <cell r="E3391" t="str">
            <v>Elastiband 15kg</v>
          </cell>
          <cell r="F3391" t="str">
            <v>Yellow</v>
          </cell>
          <cell r="H3391" t="str">
            <v>PIECE</v>
          </cell>
          <cell r="I3391">
            <v>1.2</v>
          </cell>
          <cell r="J3391">
            <v>0</v>
          </cell>
          <cell r="K3391">
            <v>0</v>
          </cell>
          <cell r="L3391">
            <v>0</v>
          </cell>
          <cell r="M3391" t="str">
            <v>LF</v>
          </cell>
          <cell r="N3391">
            <v>3.636E-4</v>
          </cell>
          <cell r="O3391">
            <v>0.25</v>
          </cell>
        </row>
        <row r="3392">
          <cell r="A3392" t="str">
            <v>UFINE</v>
          </cell>
          <cell r="C3392">
            <v>1546</v>
          </cell>
          <cell r="D3392" t="str">
            <v>Elastique 8 poignées 20kg</v>
          </cell>
          <cell r="E3392" t="str">
            <v>Elastiband 20kg</v>
          </cell>
          <cell r="F3392" t="str">
            <v>Green</v>
          </cell>
          <cell r="H3392" t="str">
            <v>PIECE</v>
          </cell>
          <cell r="I3392">
            <v>1.5</v>
          </cell>
          <cell r="J3392">
            <v>0</v>
          </cell>
          <cell r="K3392">
            <v>0</v>
          </cell>
          <cell r="L3392">
            <v>0</v>
          </cell>
          <cell r="M3392" t="str">
            <v>LF</v>
          </cell>
          <cell r="N3392">
            <v>3.636E-4</v>
          </cell>
          <cell r="O3392">
            <v>0.3</v>
          </cell>
        </row>
        <row r="3393">
          <cell r="A3393" t="str">
            <v>UFINE</v>
          </cell>
          <cell r="B3393" t="str">
            <v>LF</v>
          </cell>
          <cell r="C3393" t="str">
            <v/>
          </cell>
          <cell r="D3393" t="str">
            <v>TOTAL UFINE</v>
          </cell>
          <cell r="E3393" t="str">
            <v>Del.Date:</v>
          </cell>
          <cell r="F3393">
            <v>0</v>
          </cell>
          <cell r="H3393" t="str">
            <v>PIECE</v>
          </cell>
          <cell r="I3393" t="str">
            <v>TOTAL</v>
          </cell>
          <cell r="J3393">
            <v>0</v>
          </cell>
          <cell r="K3393">
            <v>0</v>
          </cell>
          <cell r="L3393">
            <v>0</v>
          </cell>
          <cell r="M3393" t="str">
            <v>LF</v>
          </cell>
          <cell r="N3393">
            <v>0</v>
          </cell>
          <cell r="O3393">
            <v>0</v>
          </cell>
        </row>
        <row r="3394">
          <cell r="A3394" t="str">
            <v>REEBOK</v>
          </cell>
          <cell r="B3394" t="str">
            <v>RSP-10150</v>
          </cell>
          <cell r="C3394" t="str">
            <v/>
          </cell>
          <cell r="D3394" t="str">
            <v>Steps Reebok Noir/Rouge</v>
          </cell>
          <cell r="E3394">
            <v>0</v>
          </cell>
          <cell r="F3394">
            <v>0</v>
          </cell>
          <cell r="H3394" t="str">
            <v>PIECE</v>
          </cell>
          <cell r="I3394">
            <v>45</v>
          </cell>
          <cell r="J3394">
            <v>0</v>
          </cell>
          <cell r="K3394">
            <v>0</v>
          </cell>
          <cell r="L3394">
            <v>0</v>
          </cell>
          <cell r="M3394" t="str">
            <v>LF</v>
          </cell>
          <cell r="N3394">
            <v>6.0100000000000001E-2</v>
          </cell>
          <cell r="O3394">
            <v>8</v>
          </cell>
        </row>
        <row r="3395">
          <cell r="A3395" t="str">
            <v>REEBOK</v>
          </cell>
          <cell r="B3395" t="str">
            <v>RSP-16150</v>
          </cell>
          <cell r="C3395">
            <v>1740</v>
          </cell>
          <cell r="D3395" t="str">
            <v>Steps Reebok Noir/Rouge NEW MODEL</v>
          </cell>
          <cell r="E3395">
            <v>0</v>
          </cell>
          <cell r="F3395">
            <v>0</v>
          </cell>
          <cell r="H3395" t="str">
            <v>PIECE</v>
          </cell>
          <cell r="I3395">
            <v>45</v>
          </cell>
          <cell r="J3395">
            <v>0</v>
          </cell>
          <cell r="K3395">
            <v>0</v>
          </cell>
          <cell r="L3395">
            <v>0</v>
          </cell>
          <cell r="M3395" t="str">
            <v>LF</v>
          </cell>
          <cell r="N3395">
            <v>6.0100000000000001E-2</v>
          </cell>
          <cell r="O3395">
            <v>8</v>
          </cell>
        </row>
        <row r="3396">
          <cell r="A3396" t="str">
            <v>REEBOK</v>
          </cell>
          <cell r="B3396" t="str">
            <v>RAP-11150BL</v>
          </cell>
          <cell r="C3396" t="str">
            <v/>
          </cell>
          <cell r="D3396" t="str">
            <v>Steps Reebok bleu clair</v>
          </cell>
          <cell r="E3396">
            <v>0</v>
          </cell>
          <cell r="F3396">
            <v>0</v>
          </cell>
          <cell r="H3396" t="str">
            <v>PIECE</v>
          </cell>
          <cell r="I3396">
            <v>45</v>
          </cell>
          <cell r="J3396">
            <v>0</v>
          </cell>
          <cell r="K3396">
            <v>0</v>
          </cell>
          <cell r="L3396">
            <v>0</v>
          </cell>
          <cell r="M3396" t="str">
            <v>LF</v>
          </cell>
          <cell r="N3396">
            <v>6.0100000000000001E-2</v>
          </cell>
          <cell r="O3396">
            <v>8</v>
          </cell>
        </row>
        <row r="3397">
          <cell r="A3397" t="str">
            <v>REEBOK</v>
          </cell>
          <cell r="B3397" t="str">
            <v>RSWT-13050</v>
          </cell>
          <cell r="C3397">
            <v>1995</v>
          </cell>
          <cell r="D3397" t="str">
            <v>Disque Bumper 5kgs</v>
          </cell>
          <cell r="E3397" t="str">
            <v>Disque Bumper 5kgs</v>
          </cell>
          <cell r="F3397">
            <v>0</v>
          </cell>
          <cell r="H3397" t="str">
            <v>PIECE</v>
          </cell>
          <cell r="I3397">
            <v>25</v>
          </cell>
          <cell r="J3397">
            <v>0</v>
          </cell>
          <cell r="K3397">
            <v>0</v>
          </cell>
          <cell r="L3397">
            <v>0</v>
          </cell>
          <cell r="M3397" t="str">
            <v>LF</v>
          </cell>
          <cell r="N3397">
            <v>7.0958160000000004E-3</v>
          </cell>
          <cell r="O3397">
            <v>6</v>
          </cell>
        </row>
        <row r="3398">
          <cell r="A3398" t="str">
            <v>REEBOK</v>
          </cell>
          <cell r="B3398" t="str">
            <v>RSWT-13100</v>
          </cell>
          <cell r="C3398">
            <v>1996</v>
          </cell>
          <cell r="D3398" t="str">
            <v>Disque Bumper 10kgs</v>
          </cell>
          <cell r="E3398" t="str">
            <v>Disque Bumper 10kgs</v>
          </cell>
          <cell r="F3398">
            <v>0</v>
          </cell>
          <cell r="H3398" t="str">
            <v>PIECE</v>
          </cell>
          <cell r="I3398">
            <v>35</v>
          </cell>
          <cell r="J3398">
            <v>0</v>
          </cell>
          <cell r="K3398">
            <v>0</v>
          </cell>
          <cell r="L3398">
            <v>0</v>
          </cell>
          <cell r="M3398" t="str">
            <v>LF</v>
          </cell>
          <cell r="N3398">
            <v>1.062605E-2</v>
          </cell>
          <cell r="O3398">
            <v>11</v>
          </cell>
        </row>
        <row r="3399">
          <cell r="A3399" t="str">
            <v>REEBOK</v>
          </cell>
          <cell r="B3399" t="str">
            <v>RSWT-13150</v>
          </cell>
          <cell r="C3399">
            <v>1997</v>
          </cell>
          <cell r="D3399" t="str">
            <v>Disque Bumper 15kgs</v>
          </cell>
          <cell r="E3399" t="str">
            <v>Disque Bumper 15kgs</v>
          </cell>
          <cell r="F3399">
            <v>0</v>
          </cell>
          <cell r="H3399" t="str">
            <v>PIECE</v>
          </cell>
          <cell r="I3399">
            <v>45</v>
          </cell>
          <cell r="J3399">
            <v>0</v>
          </cell>
          <cell r="K3399">
            <v>0</v>
          </cell>
          <cell r="L3399">
            <v>0</v>
          </cell>
          <cell r="M3399" t="str">
            <v>LF</v>
          </cell>
          <cell r="N3399">
            <v>1.2326217999999998E-2</v>
          </cell>
          <cell r="O3399">
            <v>16</v>
          </cell>
        </row>
        <row r="3400">
          <cell r="A3400" t="str">
            <v>REEBOK</v>
          </cell>
          <cell r="B3400" t="str">
            <v>RSWT-13200</v>
          </cell>
          <cell r="C3400">
            <v>1998</v>
          </cell>
          <cell r="D3400" t="str">
            <v>Disque Bumper 20kgs</v>
          </cell>
          <cell r="E3400" t="str">
            <v>Disque Bumper 20kgs</v>
          </cell>
          <cell r="F3400">
            <v>0</v>
          </cell>
          <cell r="H3400" t="str">
            <v>PIECE</v>
          </cell>
          <cell r="I3400">
            <v>55</v>
          </cell>
          <cell r="J3400">
            <v>0</v>
          </cell>
          <cell r="K3400">
            <v>0</v>
          </cell>
          <cell r="L3400">
            <v>0</v>
          </cell>
          <cell r="M3400" t="str">
            <v>LF</v>
          </cell>
          <cell r="N3400">
            <v>1.2538739000000002E-2</v>
          </cell>
          <cell r="O3400">
            <v>21</v>
          </cell>
        </row>
        <row r="3401">
          <cell r="A3401" t="str">
            <v>REEBOK</v>
          </cell>
          <cell r="B3401" t="str">
            <v>RSWT-13250</v>
          </cell>
          <cell r="C3401">
            <v>1999</v>
          </cell>
          <cell r="D3401" t="str">
            <v>Disque Bumper 25kgs</v>
          </cell>
          <cell r="E3401" t="str">
            <v>Disque Bumper 25kgs</v>
          </cell>
          <cell r="F3401">
            <v>0</v>
          </cell>
          <cell r="H3401" t="str">
            <v>PIECE</v>
          </cell>
          <cell r="I3401">
            <v>65</v>
          </cell>
          <cell r="J3401">
            <v>0</v>
          </cell>
          <cell r="K3401">
            <v>0</v>
          </cell>
          <cell r="L3401">
            <v>0</v>
          </cell>
          <cell r="M3401" t="str">
            <v>LF</v>
          </cell>
          <cell r="N3401">
            <v>1.4026385999999998E-2</v>
          </cell>
          <cell r="O3401">
            <v>26</v>
          </cell>
        </row>
        <row r="3402">
          <cell r="A3402" t="str">
            <v>REEBOK</v>
          </cell>
          <cell r="C3402" t="str">
            <v/>
          </cell>
          <cell r="D3402" t="str">
            <v>Frais FOB</v>
          </cell>
          <cell r="E3402">
            <v>0</v>
          </cell>
          <cell r="F3402">
            <v>0</v>
          </cell>
          <cell r="H3402" t="str">
            <v>PIECE</v>
          </cell>
          <cell r="I3402">
            <v>250</v>
          </cell>
          <cell r="J3402">
            <v>0</v>
          </cell>
          <cell r="K3402">
            <v>0</v>
          </cell>
          <cell r="L3402">
            <v>0</v>
          </cell>
          <cell r="M3402" t="str">
            <v>LF</v>
          </cell>
          <cell r="N3402">
            <v>0</v>
          </cell>
          <cell r="O3402">
            <v>0</v>
          </cell>
        </row>
        <row r="3403">
          <cell r="A3403" t="str">
            <v>REEBOK</v>
          </cell>
          <cell r="C3403" t="str">
            <v/>
          </cell>
          <cell r="D3403" t="str">
            <v>Clips pour steps</v>
          </cell>
          <cell r="E3403">
            <v>0</v>
          </cell>
          <cell r="F3403">
            <v>0</v>
          </cell>
          <cell r="H3403" t="str">
            <v>PIECE</v>
          </cell>
          <cell r="I3403">
            <v>0.9</v>
          </cell>
          <cell r="J3403">
            <v>0</v>
          </cell>
          <cell r="K3403">
            <v>0</v>
          </cell>
          <cell r="L3403">
            <v>0</v>
          </cell>
          <cell r="M3403" t="str">
            <v>LF</v>
          </cell>
          <cell r="N3403">
            <v>0</v>
          </cell>
          <cell r="O3403">
            <v>0</v>
          </cell>
        </row>
        <row r="3404">
          <cell r="A3404" t="str">
            <v>REEBOK</v>
          </cell>
          <cell r="B3404" t="str">
            <v>RSBE-10232</v>
          </cell>
          <cell r="C3404" t="str">
            <v/>
          </cell>
          <cell r="D3404" t="str">
            <v>Banc Pro Reebok</v>
          </cell>
          <cell r="E3404">
            <v>0</v>
          </cell>
          <cell r="F3404" t="str">
            <v>Depuis Entrepot Shanghai - Déjà produit</v>
          </cell>
          <cell r="H3404" t="str">
            <v>PIECE</v>
          </cell>
          <cell r="I3404">
            <v>75</v>
          </cell>
          <cell r="J3404">
            <v>0</v>
          </cell>
          <cell r="K3404">
            <v>0</v>
          </cell>
          <cell r="L3404">
            <v>0</v>
          </cell>
          <cell r="M3404" t="str">
            <v>LF</v>
          </cell>
          <cell r="N3404">
            <v>3.2160000000000002</v>
          </cell>
          <cell r="O3404">
            <v>21.5</v>
          </cell>
        </row>
        <row r="3405">
          <cell r="A3405" t="str">
            <v>REEBOK</v>
          </cell>
          <cell r="B3405" t="str">
            <v>RSBE-10232</v>
          </cell>
          <cell r="C3405" t="str">
            <v/>
          </cell>
          <cell r="D3405" t="str">
            <v>Banc Pro Reebok 2</v>
          </cell>
          <cell r="E3405">
            <v>0</v>
          </cell>
          <cell r="F3405" t="str">
            <v>FOB Shanghai - Production à la demande</v>
          </cell>
          <cell r="H3405" t="str">
            <v>PIECE</v>
          </cell>
          <cell r="I3405">
            <v>65</v>
          </cell>
          <cell r="J3405">
            <v>0</v>
          </cell>
          <cell r="K3405">
            <v>0</v>
          </cell>
          <cell r="L3405">
            <v>0</v>
          </cell>
          <cell r="M3405" t="str">
            <v>LF</v>
          </cell>
          <cell r="N3405">
            <v>0</v>
          </cell>
          <cell r="O3405">
            <v>0</v>
          </cell>
        </row>
        <row r="3406">
          <cell r="A3406" t="str">
            <v>REEBOK</v>
          </cell>
          <cell r="B3406" t="str">
            <v>RSBE-10232</v>
          </cell>
          <cell r="C3406">
            <v>4014</v>
          </cell>
          <cell r="D3406" t="str">
            <v>Banc Pro Reebok 3</v>
          </cell>
          <cell r="E3406" t="str">
            <v>Pro Flat Bench</v>
          </cell>
          <cell r="F3406" t="str">
            <v>DDP Menlo</v>
          </cell>
          <cell r="H3406" t="str">
            <v>PIECE</v>
          </cell>
          <cell r="I3406">
            <v>90</v>
          </cell>
          <cell r="J3406">
            <v>0</v>
          </cell>
          <cell r="K3406">
            <v>0</v>
          </cell>
          <cell r="L3406">
            <v>0</v>
          </cell>
          <cell r="M3406" t="str">
            <v>LF</v>
          </cell>
          <cell r="N3406">
            <v>5.5333333333333332E-2</v>
          </cell>
          <cell r="O3406">
            <v>14</v>
          </cell>
        </row>
        <row r="3407">
          <cell r="A3407" t="str">
            <v>REEBOK</v>
          </cell>
          <cell r="C3407" t="str">
            <v/>
          </cell>
          <cell r="D3407">
            <v>0</v>
          </cell>
          <cell r="E3407">
            <v>0</v>
          </cell>
          <cell r="F3407">
            <v>0</v>
          </cell>
          <cell r="H3407" t="str">
            <v>PIECE</v>
          </cell>
          <cell r="J3407">
            <v>0</v>
          </cell>
          <cell r="K3407">
            <v>0</v>
          </cell>
          <cell r="L3407">
            <v>0</v>
          </cell>
          <cell r="M3407" t="str">
            <v>LF</v>
          </cell>
          <cell r="N3407">
            <v>0</v>
          </cell>
          <cell r="O3407">
            <v>0</v>
          </cell>
        </row>
        <row r="3408">
          <cell r="A3408" t="str">
            <v>REEBOK</v>
          </cell>
          <cell r="C3408" t="str">
            <v/>
          </cell>
          <cell r="D3408">
            <v>0</v>
          </cell>
          <cell r="E3408">
            <v>0</v>
          </cell>
          <cell r="F3408">
            <v>0</v>
          </cell>
          <cell r="H3408" t="str">
            <v>PIECE</v>
          </cell>
          <cell r="J3408">
            <v>0</v>
          </cell>
          <cell r="K3408">
            <v>0</v>
          </cell>
          <cell r="L3408">
            <v>0</v>
          </cell>
          <cell r="M3408" t="str">
            <v>LF</v>
          </cell>
          <cell r="N3408">
            <v>0</v>
          </cell>
          <cell r="O3408">
            <v>0</v>
          </cell>
        </row>
        <row r="3409">
          <cell r="A3409" t="str">
            <v>REEBOK</v>
          </cell>
          <cell r="C3409" t="str">
            <v/>
          </cell>
          <cell r="D3409">
            <v>0</v>
          </cell>
          <cell r="E3409">
            <v>0</v>
          </cell>
          <cell r="F3409">
            <v>0</v>
          </cell>
          <cell r="H3409" t="str">
            <v>PIECE</v>
          </cell>
          <cell r="J3409">
            <v>0</v>
          </cell>
          <cell r="K3409">
            <v>0</v>
          </cell>
          <cell r="L3409">
            <v>0</v>
          </cell>
          <cell r="M3409" t="str">
            <v>LF</v>
          </cell>
          <cell r="N3409">
            <v>0</v>
          </cell>
          <cell r="O3409">
            <v>0</v>
          </cell>
        </row>
        <row r="3410">
          <cell r="A3410" t="str">
            <v>REEBOK</v>
          </cell>
          <cell r="C3410" t="str">
            <v/>
          </cell>
          <cell r="D3410">
            <v>0</v>
          </cell>
          <cell r="E3410">
            <v>0</v>
          </cell>
          <cell r="F3410">
            <v>0</v>
          </cell>
          <cell r="H3410" t="str">
            <v>PIECE</v>
          </cell>
          <cell r="J3410">
            <v>0</v>
          </cell>
          <cell r="K3410">
            <v>0</v>
          </cell>
          <cell r="L3410">
            <v>0</v>
          </cell>
          <cell r="M3410" t="str">
            <v>LF</v>
          </cell>
          <cell r="N3410">
            <v>0</v>
          </cell>
          <cell r="O3410">
            <v>0</v>
          </cell>
        </row>
        <row r="3411">
          <cell r="A3411" t="str">
            <v>REEBOK</v>
          </cell>
          <cell r="C3411" t="str">
            <v/>
          </cell>
          <cell r="D3411">
            <v>0</v>
          </cell>
          <cell r="E3411">
            <v>0</v>
          </cell>
          <cell r="F3411">
            <v>0</v>
          </cell>
          <cell r="H3411" t="str">
            <v>PIECE</v>
          </cell>
          <cell r="J3411">
            <v>0</v>
          </cell>
          <cell r="K3411">
            <v>0</v>
          </cell>
          <cell r="L3411">
            <v>0</v>
          </cell>
          <cell r="M3411" t="str">
            <v>LF</v>
          </cell>
          <cell r="N3411">
            <v>0</v>
          </cell>
          <cell r="O3411">
            <v>0</v>
          </cell>
        </row>
        <row r="3412">
          <cell r="A3412" t="str">
            <v>REEBOK</v>
          </cell>
          <cell r="C3412" t="str">
            <v/>
          </cell>
          <cell r="D3412">
            <v>0</v>
          </cell>
          <cell r="E3412">
            <v>0</v>
          </cell>
          <cell r="F3412">
            <v>0</v>
          </cell>
          <cell r="H3412" t="str">
            <v>PIECE</v>
          </cell>
          <cell r="J3412">
            <v>0</v>
          </cell>
          <cell r="K3412">
            <v>0</v>
          </cell>
          <cell r="L3412">
            <v>0</v>
          </cell>
          <cell r="M3412" t="str">
            <v>LF</v>
          </cell>
          <cell r="N3412">
            <v>0</v>
          </cell>
          <cell r="O3412">
            <v>0</v>
          </cell>
        </row>
        <row r="3413">
          <cell r="A3413" t="str">
            <v>REEBOK</v>
          </cell>
          <cell r="C3413" t="str">
            <v/>
          </cell>
          <cell r="D3413">
            <v>0</v>
          </cell>
          <cell r="E3413">
            <v>0</v>
          </cell>
          <cell r="F3413">
            <v>0</v>
          </cell>
          <cell r="H3413" t="str">
            <v>PIECE</v>
          </cell>
          <cell r="J3413">
            <v>0</v>
          </cell>
          <cell r="K3413">
            <v>0</v>
          </cell>
          <cell r="L3413">
            <v>0</v>
          </cell>
          <cell r="M3413" t="str">
            <v>LF</v>
          </cell>
          <cell r="N3413">
            <v>0</v>
          </cell>
          <cell r="O3413">
            <v>0</v>
          </cell>
        </row>
        <row r="3414">
          <cell r="A3414" t="str">
            <v>REEBOK</v>
          </cell>
          <cell r="C3414" t="str">
            <v/>
          </cell>
          <cell r="D3414">
            <v>0</v>
          </cell>
          <cell r="E3414">
            <v>0</v>
          </cell>
          <cell r="F3414">
            <v>0</v>
          </cell>
          <cell r="H3414" t="str">
            <v>PIECE</v>
          </cell>
          <cell r="J3414">
            <v>0</v>
          </cell>
          <cell r="K3414">
            <v>0</v>
          </cell>
          <cell r="L3414">
            <v>0</v>
          </cell>
          <cell r="M3414" t="str">
            <v>LF</v>
          </cell>
          <cell r="N3414">
            <v>0</v>
          </cell>
          <cell r="O3414">
            <v>0</v>
          </cell>
        </row>
        <row r="3415">
          <cell r="A3415" t="str">
            <v>REEBOK</v>
          </cell>
          <cell r="C3415" t="str">
            <v/>
          </cell>
          <cell r="D3415">
            <v>0</v>
          </cell>
          <cell r="E3415">
            <v>0</v>
          </cell>
          <cell r="F3415">
            <v>0</v>
          </cell>
          <cell r="H3415" t="str">
            <v>PIECE</v>
          </cell>
          <cell r="J3415">
            <v>0</v>
          </cell>
          <cell r="K3415">
            <v>0</v>
          </cell>
          <cell r="L3415">
            <v>0</v>
          </cell>
          <cell r="M3415" t="str">
            <v>LF</v>
          </cell>
          <cell r="N3415">
            <v>0</v>
          </cell>
          <cell r="O3415">
            <v>0</v>
          </cell>
        </row>
        <row r="3416">
          <cell r="A3416" t="str">
            <v>REEBOK</v>
          </cell>
          <cell r="C3416" t="str">
            <v/>
          </cell>
          <cell r="D3416">
            <v>0</v>
          </cell>
          <cell r="E3416">
            <v>0</v>
          </cell>
          <cell r="F3416">
            <v>0</v>
          </cell>
          <cell r="H3416" t="str">
            <v>PIECE</v>
          </cell>
          <cell r="J3416">
            <v>0</v>
          </cell>
          <cell r="K3416">
            <v>0</v>
          </cell>
          <cell r="L3416">
            <v>0</v>
          </cell>
          <cell r="M3416" t="str">
            <v>LF</v>
          </cell>
          <cell r="N3416">
            <v>0</v>
          </cell>
          <cell r="O3416">
            <v>0</v>
          </cell>
        </row>
        <row r="3417">
          <cell r="A3417" t="str">
            <v>REEBOK</v>
          </cell>
          <cell r="C3417" t="str">
            <v/>
          </cell>
          <cell r="D3417">
            <v>0</v>
          </cell>
          <cell r="E3417">
            <v>0</v>
          </cell>
          <cell r="F3417">
            <v>0</v>
          </cell>
          <cell r="H3417" t="str">
            <v>PIECE</v>
          </cell>
          <cell r="J3417">
            <v>0</v>
          </cell>
          <cell r="K3417">
            <v>0</v>
          </cell>
          <cell r="L3417">
            <v>0</v>
          </cell>
          <cell r="M3417" t="str">
            <v>LF</v>
          </cell>
          <cell r="N3417">
            <v>0</v>
          </cell>
          <cell r="O3417">
            <v>0</v>
          </cell>
        </row>
        <row r="3418">
          <cell r="A3418" t="str">
            <v>REEBOK</v>
          </cell>
          <cell r="C3418" t="str">
            <v/>
          </cell>
          <cell r="D3418">
            <v>0</v>
          </cell>
          <cell r="E3418">
            <v>0</v>
          </cell>
          <cell r="F3418">
            <v>0</v>
          </cell>
          <cell r="H3418" t="str">
            <v>PIECE</v>
          </cell>
          <cell r="J3418">
            <v>0</v>
          </cell>
          <cell r="K3418">
            <v>0</v>
          </cell>
          <cell r="L3418">
            <v>0</v>
          </cell>
          <cell r="M3418" t="str">
            <v>LF</v>
          </cell>
          <cell r="N3418">
            <v>0</v>
          </cell>
          <cell r="O3418">
            <v>0</v>
          </cell>
        </row>
        <row r="3419">
          <cell r="A3419" t="str">
            <v>REEBOK</v>
          </cell>
          <cell r="C3419" t="str">
            <v/>
          </cell>
          <cell r="D3419">
            <v>0</v>
          </cell>
          <cell r="E3419">
            <v>0</v>
          </cell>
          <cell r="F3419">
            <v>0</v>
          </cell>
          <cell r="H3419" t="str">
            <v>PIECE</v>
          </cell>
          <cell r="J3419">
            <v>0</v>
          </cell>
          <cell r="K3419">
            <v>0</v>
          </cell>
          <cell r="L3419">
            <v>0</v>
          </cell>
          <cell r="M3419" t="str">
            <v>LF</v>
          </cell>
          <cell r="N3419">
            <v>0</v>
          </cell>
          <cell r="O3419">
            <v>0</v>
          </cell>
        </row>
        <row r="3420">
          <cell r="A3420" t="str">
            <v>REEBOK</v>
          </cell>
          <cell r="C3420" t="str">
            <v/>
          </cell>
          <cell r="D3420" t="str">
            <v>505/1054/1194 pcs (20'/40GP/40HQ)</v>
          </cell>
          <cell r="E3420">
            <v>0</v>
          </cell>
          <cell r="F3420">
            <v>0</v>
          </cell>
          <cell r="H3420" t="str">
            <v>PIECE</v>
          </cell>
          <cell r="J3420">
            <v>0</v>
          </cell>
          <cell r="K3420">
            <v>0</v>
          </cell>
          <cell r="L3420">
            <v>0</v>
          </cell>
          <cell r="M3420" t="str">
            <v>LF</v>
          </cell>
          <cell r="N3420">
            <v>0</v>
          </cell>
          <cell r="O3420">
            <v>0</v>
          </cell>
        </row>
        <row r="3421">
          <cell r="A3421" t="str">
            <v>REEBOK</v>
          </cell>
          <cell r="B3421" t="str">
            <v>LF</v>
          </cell>
          <cell r="C3421" t="str">
            <v/>
          </cell>
          <cell r="D3421" t="str">
            <v>TOTAL REEBOK</v>
          </cell>
          <cell r="E3421" t="str">
            <v>Del.Date:</v>
          </cell>
          <cell r="F3421">
            <v>0</v>
          </cell>
          <cell r="H3421" t="str">
            <v>PIECE</v>
          </cell>
          <cell r="I3421" t="str">
            <v>TOTAL</v>
          </cell>
          <cell r="J3421">
            <v>0</v>
          </cell>
          <cell r="K3421">
            <v>0</v>
          </cell>
          <cell r="L3421">
            <v>0</v>
          </cell>
          <cell r="M3421" t="str">
            <v>LF</v>
          </cell>
          <cell r="N3421">
            <v>0</v>
          </cell>
          <cell r="O3421">
            <v>0</v>
          </cell>
        </row>
        <row r="3422">
          <cell r="A3422" t="str">
            <v>DEKAI</v>
          </cell>
          <cell r="B3422" t="str">
            <v>DK4333</v>
          </cell>
          <cell r="C3422">
            <v>1491</v>
          </cell>
          <cell r="D3422" t="str">
            <v>1 - Corde de tirage</v>
          </cell>
          <cell r="E3422" t="str">
            <v>Machine Accessories 1</v>
          </cell>
          <cell r="F3422">
            <v>0</v>
          </cell>
          <cell r="H3422" t="str">
            <v>PIECE</v>
          </cell>
          <cell r="I3422">
            <v>4.05</v>
          </cell>
          <cell r="J3422">
            <v>0</v>
          </cell>
          <cell r="K3422">
            <v>0</v>
          </cell>
          <cell r="L3422">
            <v>0</v>
          </cell>
          <cell r="M3422" t="str">
            <v>LF</v>
          </cell>
          <cell r="N3422">
            <v>4.5794920634920598E-3</v>
          </cell>
          <cell r="O3422">
            <v>2.9365079365079363</v>
          </cell>
        </row>
        <row r="3423">
          <cell r="A3423" t="str">
            <v>DEKAI</v>
          </cell>
          <cell r="B3423" t="str">
            <v>DK4320</v>
          </cell>
          <cell r="C3423">
            <v>1456</v>
          </cell>
          <cell r="D3423" t="str">
            <v>10 - Barre droite de tirage dorsal</v>
          </cell>
          <cell r="E3423" t="str">
            <v>10 - Barre droite de tirage dorsal</v>
          </cell>
          <cell r="F3423">
            <v>0</v>
          </cell>
          <cell r="H3423" t="str">
            <v>PIECE</v>
          </cell>
          <cell r="I3423">
            <v>14.35</v>
          </cell>
          <cell r="J3423">
            <v>0</v>
          </cell>
          <cell r="K3423">
            <v>0</v>
          </cell>
          <cell r="L3423">
            <v>0</v>
          </cell>
          <cell r="M3423" t="str">
            <v>LF</v>
          </cell>
          <cell r="N3423">
            <v>1.0863360000000001E-2</v>
          </cell>
          <cell r="O3423">
            <v>5.7333333333333334</v>
          </cell>
        </row>
        <row r="3424">
          <cell r="A3424" t="str">
            <v>DEKAI</v>
          </cell>
          <cell r="B3424" t="str">
            <v>DK4336</v>
          </cell>
          <cell r="C3424">
            <v>1518</v>
          </cell>
          <cell r="D3424" t="str">
            <v>2 - TRIANGLE DE TIRAGE AVEC POIGNEES</v>
          </cell>
          <cell r="E3424" t="str">
            <v>2 - REVOLVING LOW PULLEY BAR</v>
          </cell>
          <cell r="F3424">
            <v>0</v>
          </cell>
          <cell r="H3424" t="str">
            <v>PIECE</v>
          </cell>
          <cell r="I3424">
            <v>6.3</v>
          </cell>
          <cell r="J3424">
            <v>0</v>
          </cell>
          <cell r="K3424">
            <v>0</v>
          </cell>
          <cell r="L3424">
            <v>0</v>
          </cell>
          <cell r="M3424" t="str">
            <v>LF</v>
          </cell>
          <cell r="N3424">
            <v>4.5794920634920598E-3</v>
          </cell>
          <cell r="O3424">
            <v>2.9365079365079363</v>
          </cell>
        </row>
        <row r="3425">
          <cell r="A3425" t="str">
            <v>DEKAI</v>
          </cell>
          <cell r="B3425" t="str">
            <v>DK4335</v>
          </cell>
          <cell r="C3425">
            <v>1686</v>
          </cell>
          <cell r="D3425" t="str">
            <v>3 - POIGNEE DE TIRAGE</v>
          </cell>
          <cell r="E3425" t="str">
            <v>3 - SINGLE GRIP HANDLE</v>
          </cell>
          <cell r="F3425">
            <v>0</v>
          </cell>
          <cell r="H3425" t="str">
            <v>PIECE</v>
          </cell>
          <cell r="I3425">
            <v>5.15</v>
          </cell>
          <cell r="J3425">
            <v>0</v>
          </cell>
          <cell r="K3425">
            <v>0</v>
          </cell>
          <cell r="L3425">
            <v>0</v>
          </cell>
          <cell r="M3425" t="str">
            <v>LF</v>
          </cell>
          <cell r="N3425">
            <v>1.0863360000000001E-2</v>
          </cell>
          <cell r="O3425">
            <v>5.7333333333333334</v>
          </cell>
        </row>
        <row r="3426">
          <cell r="A3426" t="str">
            <v>DEKAI</v>
          </cell>
          <cell r="B3426" t="str">
            <v>DK4323</v>
          </cell>
          <cell r="C3426">
            <v>1459</v>
          </cell>
          <cell r="D3426" t="str">
            <v>4 - BARRE ROWING DE TIRAGE DORSAL</v>
          </cell>
          <cell r="E3426" t="str">
            <v>4 - LAT BAR</v>
          </cell>
          <cell r="F3426" t="str">
            <v>(28",PU)</v>
          </cell>
          <cell r="H3426" t="str">
            <v>PIECE</v>
          </cell>
          <cell r="I3426">
            <v>15.55</v>
          </cell>
          <cell r="J3426">
            <v>0</v>
          </cell>
          <cell r="K3426">
            <v>0</v>
          </cell>
          <cell r="L3426">
            <v>0</v>
          </cell>
          <cell r="M3426" t="str">
            <v>LF</v>
          </cell>
          <cell r="N3426">
            <v>1.0863360000000001E-2</v>
          </cell>
          <cell r="O3426">
            <v>5.7333333333333334</v>
          </cell>
        </row>
        <row r="3427">
          <cell r="A3427" t="str">
            <v>DEKAI</v>
          </cell>
          <cell r="B3427" t="str">
            <v>DK4327</v>
          </cell>
          <cell r="C3427">
            <v>1457</v>
          </cell>
          <cell r="D3427" t="str">
            <v xml:space="preserve">5 - Barre Rowing Biceps Triceps </v>
          </cell>
          <cell r="E3427" t="str">
            <v xml:space="preserve">5 - Barre Rowing Biceps Triceps </v>
          </cell>
          <cell r="F3427">
            <v>0</v>
          </cell>
          <cell r="H3427" t="str">
            <v>PIECE</v>
          </cell>
          <cell r="I3427">
            <v>6.45</v>
          </cell>
          <cell r="J3427">
            <v>0</v>
          </cell>
          <cell r="K3427">
            <v>0</v>
          </cell>
          <cell r="L3427">
            <v>0</v>
          </cell>
          <cell r="M3427" t="str">
            <v>LF</v>
          </cell>
          <cell r="N3427">
            <v>1.0863360000000001E-2</v>
          </cell>
          <cell r="O3427">
            <v>5.7333333333333334</v>
          </cell>
        </row>
        <row r="3428">
          <cell r="A3428" t="str">
            <v>DEKAI</v>
          </cell>
          <cell r="B3428" t="str">
            <v>DK4326</v>
          </cell>
          <cell r="C3428">
            <v>1520</v>
          </cell>
          <cell r="D3428" t="str">
            <v>6 - DOUBLE POIGNEES DE TIRAGE BICEPS-TRICEPS</v>
          </cell>
          <cell r="E3428" t="str">
            <v>6 - MULTI PURPOSE V-BAR</v>
          </cell>
          <cell r="F3428">
            <v>0</v>
          </cell>
          <cell r="H3428" t="str">
            <v>PIECE</v>
          </cell>
          <cell r="I3428">
            <v>10.08</v>
          </cell>
          <cell r="J3428">
            <v>0</v>
          </cell>
          <cell r="K3428">
            <v>0</v>
          </cell>
          <cell r="L3428">
            <v>0</v>
          </cell>
          <cell r="M3428" t="str">
            <v>LF</v>
          </cell>
          <cell r="N3428">
            <v>4.5794920634920633E-3</v>
          </cell>
          <cell r="O3428">
            <v>2.9365079365079363</v>
          </cell>
        </row>
        <row r="3429">
          <cell r="A3429" t="str">
            <v>DEKAI</v>
          </cell>
          <cell r="B3429" t="str">
            <v>DK4329</v>
          </cell>
          <cell r="C3429">
            <v>1519</v>
          </cell>
          <cell r="D3429" t="str">
            <v>7 - BARRE DE TRICEPS EN V</v>
          </cell>
          <cell r="E3429" t="str">
            <v>7 - REVOLVING PRESS DOWN BAR</v>
          </cell>
          <cell r="F3429">
            <v>0</v>
          </cell>
          <cell r="H3429" t="str">
            <v>PIECE</v>
          </cell>
          <cell r="I3429">
            <v>11.02</v>
          </cell>
          <cell r="J3429">
            <v>0</v>
          </cell>
          <cell r="K3429">
            <v>0</v>
          </cell>
          <cell r="L3429">
            <v>0</v>
          </cell>
          <cell r="M3429" t="str">
            <v>LF</v>
          </cell>
          <cell r="N3429">
            <v>4.5794920634920633E-3</v>
          </cell>
          <cell r="O3429">
            <v>2.9365079365079363</v>
          </cell>
        </row>
        <row r="3430">
          <cell r="A3430" t="str">
            <v>DEKAI</v>
          </cell>
          <cell r="B3430" t="str">
            <v>DK4331</v>
          </cell>
          <cell r="C3430">
            <v>1521</v>
          </cell>
          <cell r="D3430" t="str">
            <v>8 - DOUBLE POIGNEE ROWING DE TIRAGE DORSAL</v>
          </cell>
          <cell r="E3430" t="str">
            <v>8 - MACHINE ACCESSORIES</v>
          </cell>
          <cell r="F3430">
            <v>0</v>
          </cell>
          <cell r="H3430" t="str">
            <v>PIECE</v>
          </cell>
          <cell r="I3430">
            <v>10.85</v>
          </cell>
          <cell r="J3430">
            <v>0</v>
          </cell>
          <cell r="K3430">
            <v>0</v>
          </cell>
          <cell r="L3430">
            <v>0</v>
          </cell>
          <cell r="M3430" t="str">
            <v>LF</v>
          </cell>
          <cell r="N3430">
            <v>4.5794920634920633E-3</v>
          </cell>
          <cell r="O3430">
            <v>2.9365079365079363</v>
          </cell>
        </row>
        <row r="3431">
          <cell r="A3431" t="str">
            <v>DEKAI</v>
          </cell>
          <cell r="B3431" t="str">
            <v>DK4328</v>
          </cell>
          <cell r="C3431">
            <v>1517</v>
          </cell>
          <cell r="D3431" t="str">
            <v>9 - Triangle de tirage</v>
          </cell>
          <cell r="E3431" t="str">
            <v>Machine Accessories 9</v>
          </cell>
          <cell r="F3431">
            <v>0</v>
          </cell>
          <cell r="H3431" t="str">
            <v>PIECE</v>
          </cell>
          <cell r="I3431">
            <v>6.75</v>
          </cell>
          <cell r="J3431">
            <v>0</v>
          </cell>
          <cell r="K3431">
            <v>0</v>
          </cell>
          <cell r="L3431">
            <v>0</v>
          </cell>
          <cell r="M3431" t="str">
            <v>LF</v>
          </cell>
          <cell r="N3431">
            <v>1.0863360000000001E-2</v>
          </cell>
          <cell r="O3431">
            <v>5.7333333333333334</v>
          </cell>
        </row>
        <row r="3432">
          <cell r="A3432" t="str">
            <v>DEKAI</v>
          </cell>
          <cell r="B3432" t="str">
            <v>DK3217</v>
          </cell>
          <cell r="C3432">
            <v>1725</v>
          </cell>
          <cell r="D3432" t="str">
            <v>Ab Wheel</v>
          </cell>
          <cell r="E3432" t="str">
            <v>Exercice Wheel</v>
          </cell>
          <cell r="F3432">
            <v>0</v>
          </cell>
          <cell r="H3432" t="str">
            <v>PIECE</v>
          </cell>
          <cell r="I3432">
            <v>2.38</v>
          </cell>
          <cell r="J3432">
            <v>0</v>
          </cell>
          <cell r="K3432">
            <v>0</v>
          </cell>
          <cell r="L3432">
            <v>0</v>
          </cell>
          <cell r="M3432" t="str">
            <v>LF</v>
          </cell>
          <cell r="N3432">
            <v>2.6491500000000003E-3</v>
          </cell>
          <cell r="O3432">
            <v>0.6</v>
          </cell>
        </row>
        <row r="3433">
          <cell r="A3433" t="str">
            <v>DEKAI</v>
          </cell>
          <cell r="C3433">
            <v>2025</v>
          </cell>
          <cell r="D3433" t="str">
            <v xml:space="preserve">Ab Wheel Pro </v>
          </cell>
          <cell r="E3433" t="str">
            <v xml:space="preserve">AB WHEEL PRO </v>
          </cell>
          <cell r="F3433">
            <v>0</v>
          </cell>
          <cell r="H3433" t="str">
            <v>PIECE</v>
          </cell>
          <cell r="I3433">
            <v>13.92</v>
          </cell>
          <cell r="J3433">
            <v>0</v>
          </cell>
          <cell r="K3433">
            <v>0</v>
          </cell>
          <cell r="L3433">
            <v>0</v>
          </cell>
          <cell r="M3433" t="str">
            <v>LF</v>
          </cell>
          <cell r="N3433">
            <v>1.9229599999999999E-2</v>
          </cell>
          <cell r="O3433">
            <v>3.2</v>
          </cell>
        </row>
        <row r="3434">
          <cell r="A3434" t="str">
            <v>DEKAI</v>
          </cell>
          <cell r="B3434" t="str">
            <v>SL2612</v>
          </cell>
          <cell r="C3434">
            <v>2980</v>
          </cell>
          <cell r="D3434" t="str">
            <v>AB-MAT</v>
          </cell>
          <cell r="E3434" t="str">
            <v>AB-MAT</v>
          </cell>
          <cell r="F3434" t="str">
            <v>(material：PU)</v>
          </cell>
          <cell r="H3434" t="str">
            <v>PIECE</v>
          </cell>
          <cell r="I3434">
            <v>2.95</v>
          </cell>
          <cell r="J3434">
            <v>0</v>
          </cell>
          <cell r="K3434">
            <v>0</v>
          </cell>
          <cell r="L3434">
            <v>0</v>
          </cell>
          <cell r="M3434" t="str">
            <v>LF</v>
          </cell>
          <cell r="N3434">
            <v>9.5759999999999994E-3</v>
          </cell>
          <cell r="O3434">
            <v>1.2</v>
          </cell>
        </row>
        <row r="3435">
          <cell r="A3435" t="str">
            <v>DEKAI</v>
          </cell>
          <cell r="B3435" t="str">
            <v>DK1105</v>
          </cell>
          <cell r="C3435">
            <v>0</v>
          </cell>
          <cell r="D3435" t="str">
            <v>ANNEAUX DE MASSAGE</v>
          </cell>
          <cell r="E3435" t="str">
            <v>MASSAGE RING</v>
          </cell>
          <cell r="F3435">
            <v>0</v>
          </cell>
          <cell r="H3435" t="str">
            <v>PAIRE</v>
          </cell>
          <cell r="I3435">
            <v>0.75</v>
          </cell>
          <cell r="J3435">
            <v>0</v>
          </cell>
          <cell r="K3435">
            <v>0</v>
          </cell>
          <cell r="L3435">
            <v>0</v>
          </cell>
          <cell r="M3435" t="str">
            <v>LF</v>
          </cell>
          <cell r="N3435">
            <v>0</v>
          </cell>
          <cell r="O3435">
            <v>0</v>
          </cell>
        </row>
        <row r="3436">
          <cell r="A3436" t="str">
            <v>DEKAI</v>
          </cell>
          <cell r="B3436" t="str">
            <v>SL2602</v>
          </cell>
          <cell r="C3436">
            <v>2341</v>
          </cell>
          <cell r="D3436" t="str">
            <v>ANNEAUX DE SUSPENSION</v>
          </cell>
          <cell r="E3436" t="str">
            <v>WOODEN RING</v>
          </cell>
          <cell r="F3436" t="str">
            <v>（material：birch，ring dia.32CM）</v>
          </cell>
          <cell r="H3436" t="str">
            <v>PAIRE</v>
          </cell>
          <cell r="I3436">
            <v>17.350000000000001</v>
          </cell>
          <cell r="J3436">
            <v>0</v>
          </cell>
          <cell r="K3436">
            <v>0</v>
          </cell>
          <cell r="L3436">
            <v>0</v>
          </cell>
          <cell r="M3436" t="str">
            <v>LF</v>
          </cell>
          <cell r="N3436">
            <v>5.0543999999999997E-3</v>
          </cell>
          <cell r="O3436">
            <v>1.5</v>
          </cell>
        </row>
        <row r="3437">
          <cell r="A3437" t="str">
            <v>DEKAI</v>
          </cell>
          <cell r="B3437" t="str">
            <v>DK2009</v>
          </cell>
          <cell r="C3437">
            <v>0</v>
          </cell>
          <cell r="D3437" t="str">
            <v>Balance Board</v>
          </cell>
          <cell r="E3437" t="str">
            <v>Balance Board</v>
          </cell>
          <cell r="F3437">
            <v>0</v>
          </cell>
          <cell r="H3437" t="str">
            <v>PIECE</v>
          </cell>
          <cell r="I3437">
            <v>3</v>
          </cell>
          <cell r="J3437">
            <v>0</v>
          </cell>
          <cell r="K3437">
            <v>0</v>
          </cell>
          <cell r="L3437">
            <v>0</v>
          </cell>
          <cell r="M3437" t="str">
            <v>LF</v>
          </cell>
          <cell r="N3437">
            <v>0</v>
          </cell>
          <cell r="O3437">
            <v>0</v>
          </cell>
        </row>
        <row r="3438">
          <cell r="A3438" t="str">
            <v>DEKAI</v>
          </cell>
          <cell r="B3438" t="str">
            <v>DK2012</v>
          </cell>
          <cell r="C3438">
            <v>0</v>
          </cell>
          <cell r="D3438" t="str">
            <v>Balance Board + Jeu</v>
          </cell>
          <cell r="E3438" t="str">
            <v xml:space="preserve">Balance Board + Rubber Ball </v>
          </cell>
          <cell r="F3438" t="str">
            <v>ø41cm</v>
          </cell>
          <cell r="H3438" t="str">
            <v>PIECE</v>
          </cell>
          <cell r="I3438">
            <v>5.12</v>
          </cell>
          <cell r="J3438">
            <v>0</v>
          </cell>
          <cell r="K3438">
            <v>0</v>
          </cell>
          <cell r="L3438">
            <v>0</v>
          </cell>
          <cell r="M3438" t="str">
            <v>LF</v>
          </cell>
          <cell r="N3438">
            <v>0</v>
          </cell>
          <cell r="O3438">
            <v>0</v>
          </cell>
        </row>
        <row r="3439">
          <cell r="A3439" t="str">
            <v>DEKAI</v>
          </cell>
          <cell r="B3439" t="str">
            <v>DK2111</v>
          </cell>
          <cell r="C3439">
            <v>0</v>
          </cell>
          <cell r="D3439" t="str">
            <v>Balance trainer</v>
          </cell>
          <cell r="E3439" t="str">
            <v>Yoga Cushion</v>
          </cell>
          <cell r="F3439" t="str">
            <v>Size:Φ48 x T10cm (2000g)</v>
          </cell>
          <cell r="H3439" t="str">
            <v>PIECE</v>
          </cell>
          <cell r="I3439">
            <v>3.65</v>
          </cell>
          <cell r="J3439">
            <v>0</v>
          </cell>
          <cell r="K3439">
            <v>0</v>
          </cell>
          <cell r="L3439">
            <v>0</v>
          </cell>
          <cell r="M3439" t="str">
            <v>LF</v>
          </cell>
          <cell r="N3439">
            <v>0</v>
          </cell>
          <cell r="O3439">
            <v>0</v>
          </cell>
        </row>
        <row r="3440">
          <cell r="A3440" t="str">
            <v>DEKAI</v>
          </cell>
          <cell r="B3440" t="str">
            <v>SL2207</v>
          </cell>
          <cell r="C3440">
            <v>0</v>
          </cell>
          <cell r="D3440" t="str">
            <v>BALLE À RÉACTION 10CM</v>
          </cell>
          <cell r="E3440" t="str">
            <v>REACTION BALL 6.6CM</v>
          </cell>
          <cell r="F3440" t="str">
            <v>TPR material</v>
          </cell>
          <cell r="H3440" t="str">
            <v>PIECE</v>
          </cell>
          <cell r="I3440">
            <v>1.45</v>
          </cell>
          <cell r="J3440">
            <v>0</v>
          </cell>
          <cell r="K3440">
            <v>0</v>
          </cell>
          <cell r="L3440">
            <v>0</v>
          </cell>
          <cell r="M3440" t="str">
            <v>LF</v>
          </cell>
          <cell r="N3440">
            <v>0</v>
          </cell>
          <cell r="O3440">
            <v>0</v>
          </cell>
        </row>
        <row r="3441">
          <cell r="A3441" t="str">
            <v>DEKAI</v>
          </cell>
          <cell r="B3441" t="str">
            <v>DK2109</v>
          </cell>
          <cell r="C3441">
            <v>1438</v>
          </cell>
          <cell r="D3441" t="str">
            <v>Balles hérissons 8cm</v>
          </cell>
          <cell r="E3441" t="str">
            <v>Massage Ball</v>
          </cell>
          <cell r="F3441" t="str">
            <v>8CM-80g</v>
          </cell>
          <cell r="H3441" t="str">
            <v>PIECE</v>
          </cell>
          <cell r="I3441">
            <v>0.35</v>
          </cell>
          <cell r="J3441">
            <v>0</v>
          </cell>
          <cell r="K3441">
            <v>0</v>
          </cell>
          <cell r="L3441">
            <v>0</v>
          </cell>
          <cell r="M3441" t="str">
            <v>LF</v>
          </cell>
          <cell r="N3441">
            <v>6.1739999999999994E-4</v>
          </cell>
          <cell r="O3441">
            <v>0.08</v>
          </cell>
        </row>
        <row r="3442">
          <cell r="A3442" t="str">
            <v>DEKAI</v>
          </cell>
          <cell r="B3442" t="str">
            <v>DK2112</v>
          </cell>
          <cell r="C3442">
            <v>1439</v>
          </cell>
          <cell r="D3442" t="str">
            <v>BALLES LESTEES 0,5KG BLEU</v>
          </cell>
          <cell r="E3442" t="str">
            <v>WEIGHTED BALL 0,5Kgs BLUE</v>
          </cell>
          <cell r="F3442">
            <v>0</v>
          </cell>
          <cell r="H3442" t="str">
            <v>PAIRE</v>
          </cell>
          <cell r="I3442">
            <v>1.05</v>
          </cell>
          <cell r="J3442">
            <v>0</v>
          </cell>
          <cell r="K3442">
            <v>0</v>
          </cell>
          <cell r="L3442">
            <v>0</v>
          </cell>
          <cell r="M3442" t="str">
            <v>LF</v>
          </cell>
          <cell r="N3442">
            <v>7.4879999999999999E-3</v>
          </cell>
          <cell r="O3442">
            <v>0.53</v>
          </cell>
        </row>
        <row r="3443">
          <cell r="A3443" t="str">
            <v>DEKAI</v>
          </cell>
          <cell r="B3443" t="str">
            <v>DK2112</v>
          </cell>
          <cell r="C3443" t="str">
            <v/>
          </cell>
          <cell r="D3443" t="str">
            <v xml:space="preserve">BALLES LESTEES 0,5KG GRIS </v>
          </cell>
          <cell r="E3443" t="str">
            <v>WEIGHTED BALL 0,5Kgs GREY</v>
          </cell>
          <cell r="F3443">
            <v>0</v>
          </cell>
          <cell r="H3443" t="str">
            <v>PAIRE</v>
          </cell>
          <cell r="I3443">
            <v>1.05</v>
          </cell>
          <cell r="J3443">
            <v>0</v>
          </cell>
          <cell r="K3443">
            <v>0</v>
          </cell>
          <cell r="L3443">
            <v>0</v>
          </cell>
          <cell r="M3443" t="str">
            <v>LF</v>
          </cell>
          <cell r="N3443">
            <v>0</v>
          </cell>
          <cell r="O3443">
            <v>0</v>
          </cell>
        </row>
        <row r="3444">
          <cell r="A3444" t="str">
            <v>DEKAI</v>
          </cell>
          <cell r="B3444" t="str">
            <v>DK2112</v>
          </cell>
          <cell r="C3444">
            <v>1440</v>
          </cell>
          <cell r="D3444" t="str">
            <v xml:space="preserve">BALLES LESTEES 1,5KG BLEU </v>
          </cell>
          <cell r="E3444" t="str">
            <v>WEIGHTED BALL 1,5Kgs BLUE</v>
          </cell>
          <cell r="F3444">
            <v>0</v>
          </cell>
          <cell r="H3444" t="str">
            <v>PAIRE</v>
          </cell>
          <cell r="I3444">
            <v>1.2</v>
          </cell>
          <cell r="J3444">
            <v>0</v>
          </cell>
          <cell r="K3444">
            <v>0</v>
          </cell>
          <cell r="L3444">
            <v>0</v>
          </cell>
          <cell r="M3444" t="str">
            <v>LF</v>
          </cell>
          <cell r="N3444">
            <v>8.1599999999999989E-3</v>
          </cell>
          <cell r="O3444">
            <v>3.166666666666667</v>
          </cell>
        </row>
        <row r="3445">
          <cell r="A3445" t="str">
            <v>DEKAI</v>
          </cell>
          <cell r="B3445" t="str">
            <v>DK2112</v>
          </cell>
          <cell r="C3445" t="str">
            <v/>
          </cell>
          <cell r="D3445" t="str">
            <v>BALLES LESTEES 1,5KG GRIS</v>
          </cell>
          <cell r="E3445" t="str">
            <v>WEIGHTED BALL 1,5Kgs GREY</v>
          </cell>
          <cell r="F3445">
            <v>0</v>
          </cell>
          <cell r="H3445" t="str">
            <v>PAIRE</v>
          </cell>
          <cell r="I3445">
            <v>1.2</v>
          </cell>
          <cell r="J3445">
            <v>0</v>
          </cell>
          <cell r="K3445">
            <v>0</v>
          </cell>
          <cell r="L3445">
            <v>0</v>
          </cell>
          <cell r="M3445" t="str">
            <v>LF</v>
          </cell>
          <cell r="N3445">
            <v>0</v>
          </cell>
          <cell r="O3445">
            <v>0</v>
          </cell>
        </row>
        <row r="3446">
          <cell r="A3446" t="str">
            <v>DEKAI</v>
          </cell>
          <cell r="B3446" t="str">
            <v>DK2112</v>
          </cell>
          <cell r="C3446">
            <v>1441</v>
          </cell>
          <cell r="D3446" t="str">
            <v>BALLES LESTEES 1KG BLEU</v>
          </cell>
          <cell r="E3446" t="str">
            <v>WEIGHTED BALL 1Kg BLUE</v>
          </cell>
          <cell r="F3446">
            <v>0</v>
          </cell>
          <cell r="H3446" t="str">
            <v>PAIRE</v>
          </cell>
          <cell r="I3446">
            <v>1.1499999999999999</v>
          </cell>
          <cell r="J3446">
            <v>0</v>
          </cell>
          <cell r="K3446">
            <v>0</v>
          </cell>
          <cell r="L3446">
            <v>0</v>
          </cell>
          <cell r="M3446" t="str">
            <v>LF</v>
          </cell>
          <cell r="N3446">
            <v>5.7120000000000001E-3</v>
          </cell>
          <cell r="O3446">
            <v>1.1000000000000001</v>
          </cell>
        </row>
        <row r="3447">
          <cell r="A3447" t="str">
            <v>DEKAI</v>
          </cell>
          <cell r="B3447" t="str">
            <v>DK2112</v>
          </cell>
          <cell r="C3447" t="str">
            <v/>
          </cell>
          <cell r="D3447" t="str">
            <v>BALLES LESTEES 1KG GRIS</v>
          </cell>
          <cell r="E3447" t="str">
            <v>WEIGHTED BALL 1Kg GREY</v>
          </cell>
          <cell r="F3447">
            <v>0</v>
          </cell>
          <cell r="H3447" t="str">
            <v>PAIRE</v>
          </cell>
          <cell r="I3447">
            <v>1.1499999999999999</v>
          </cell>
          <cell r="J3447">
            <v>0</v>
          </cell>
          <cell r="K3447">
            <v>0</v>
          </cell>
          <cell r="L3447">
            <v>0</v>
          </cell>
          <cell r="M3447" t="str">
            <v>LF</v>
          </cell>
          <cell r="N3447">
            <v>0</v>
          </cell>
          <cell r="O3447">
            <v>0</v>
          </cell>
        </row>
        <row r="3448">
          <cell r="A3448" t="str">
            <v>DEKAI</v>
          </cell>
          <cell r="B3448" t="str">
            <v>DK2112</v>
          </cell>
          <cell r="C3448" t="str">
            <v/>
          </cell>
          <cell r="D3448" t="str">
            <v xml:space="preserve">BALLES LESTEES 1KG ROSE </v>
          </cell>
          <cell r="E3448" t="str">
            <v>WEIGHTED BALL 1Kg PINK</v>
          </cell>
          <cell r="F3448">
            <v>0</v>
          </cell>
          <cell r="H3448" t="str">
            <v>PAIRE</v>
          </cell>
          <cell r="I3448">
            <v>1.1499999999999999</v>
          </cell>
          <cell r="J3448">
            <v>0</v>
          </cell>
          <cell r="K3448">
            <v>0</v>
          </cell>
          <cell r="L3448">
            <v>0</v>
          </cell>
          <cell r="M3448" t="str">
            <v>LF</v>
          </cell>
          <cell r="N3448">
            <v>0</v>
          </cell>
          <cell r="O3448">
            <v>0</v>
          </cell>
        </row>
        <row r="3449">
          <cell r="A3449" t="str">
            <v>DEKAI</v>
          </cell>
          <cell r="B3449" t="str">
            <v>DK2112</v>
          </cell>
          <cell r="C3449">
            <v>0</v>
          </cell>
          <cell r="D3449" t="str">
            <v>BALLES LESTEES 2KG BLEU</v>
          </cell>
          <cell r="E3449" t="str">
            <v>WEIGHTED BALL 2Kg BLUE</v>
          </cell>
          <cell r="F3449">
            <v>0</v>
          </cell>
          <cell r="H3449" t="str">
            <v>PAIRE</v>
          </cell>
          <cell r="I3449">
            <v>1.45</v>
          </cell>
          <cell r="J3449">
            <v>0</v>
          </cell>
          <cell r="K3449">
            <v>0</v>
          </cell>
          <cell r="L3449">
            <v>0</v>
          </cell>
          <cell r="M3449" t="str">
            <v>LF</v>
          </cell>
          <cell r="N3449">
            <v>0</v>
          </cell>
          <cell r="O3449">
            <v>0</v>
          </cell>
        </row>
        <row r="3450">
          <cell r="A3450" t="str">
            <v>DEKAI</v>
          </cell>
          <cell r="B3450" t="str">
            <v>DK2102</v>
          </cell>
          <cell r="C3450">
            <v>0</v>
          </cell>
          <cell r="D3450" t="str">
            <v>Ballon fitness 45cm</v>
          </cell>
          <cell r="E3450" t="str">
            <v xml:space="preserve">Anti-burst Gym Ball </v>
          </cell>
          <cell r="F3450" t="str">
            <v>45cm</v>
          </cell>
          <cell r="H3450" t="str">
            <v>PIECE</v>
          </cell>
          <cell r="I3450">
            <v>2.12</v>
          </cell>
          <cell r="J3450">
            <v>0</v>
          </cell>
          <cell r="K3450">
            <v>0</v>
          </cell>
          <cell r="L3450">
            <v>0</v>
          </cell>
          <cell r="M3450" t="str">
            <v>LF</v>
          </cell>
          <cell r="N3450">
            <v>0</v>
          </cell>
          <cell r="O3450">
            <v>0</v>
          </cell>
        </row>
        <row r="3451">
          <cell r="A3451" t="str">
            <v>DEKAI</v>
          </cell>
          <cell r="B3451" t="str">
            <v>DK2102</v>
          </cell>
          <cell r="C3451">
            <v>3212</v>
          </cell>
          <cell r="D3451" t="str">
            <v>Ballon fitness 55cm</v>
          </cell>
          <cell r="E3451" t="str">
            <v xml:space="preserve">Anti-burst Gym Ball </v>
          </cell>
          <cell r="F3451" t="str">
            <v>55cm</v>
          </cell>
          <cell r="H3451" t="str">
            <v>PIECE</v>
          </cell>
          <cell r="I3451">
            <v>2.5099999999999998</v>
          </cell>
          <cell r="J3451">
            <v>0</v>
          </cell>
          <cell r="K3451">
            <v>0</v>
          </cell>
          <cell r="L3451">
            <v>0</v>
          </cell>
          <cell r="M3451" t="str">
            <v>LF</v>
          </cell>
          <cell r="N3451">
            <v>5.6056000000000005E-3</v>
          </cell>
          <cell r="O3451">
            <v>0.5</v>
          </cell>
        </row>
        <row r="3452">
          <cell r="A3452" t="str">
            <v>DEKAI</v>
          </cell>
          <cell r="B3452" t="str">
            <v>DK2102</v>
          </cell>
          <cell r="C3452">
            <v>1571</v>
          </cell>
          <cell r="D3452" t="str">
            <v>Ballon fitness 65cm</v>
          </cell>
          <cell r="E3452" t="str">
            <v xml:space="preserve">Anti-burst Gym Ball </v>
          </cell>
          <cell r="F3452" t="str">
            <v>65cm</v>
          </cell>
          <cell r="H3452" t="str">
            <v>PIECE</v>
          </cell>
          <cell r="I3452">
            <v>3.08</v>
          </cell>
          <cell r="J3452">
            <v>0</v>
          </cell>
          <cell r="K3452">
            <v>0</v>
          </cell>
          <cell r="L3452">
            <v>0</v>
          </cell>
          <cell r="M3452" t="str">
            <v>LF</v>
          </cell>
          <cell r="N3452">
            <v>5.6056000000000005E-3</v>
          </cell>
          <cell r="O3452">
            <v>0.6</v>
          </cell>
        </row>
        <row r="3453">
          <cell r="A3453" t="str">
            <v>DEKAI</v>
          </cell>
          <cell r="B3453" t="str">
            <v>DK2102</v>
          </cell>
          <cell r="C3453">
            <v>1574</v>
          </cell>
          <cell r="D3453" t="str">
            <v>Ballon fitness 75cm</v>
          </cell>
          <cell r="E3453" t="str">
            <v xml:space="preserve">Anti-burst Gym Ball </v>
          </cell>
          <cell r="F3453" t="str">
            <v>75cm</v>
          </cell>
          <cell r="H3453" t="str">
            <v>PIECE</v>
          </cell>
          <cell r="I3453">
            <v>3.75</v>
          </cell>
          <cell r="J3453">
            <v>0</v>
          </cell>
          <cell r="K3453">
            <v>0</v>
          </cell>
          <cell r="L3453">
            <v>0</v>
          </cell>
          <cell r="M3453" t="str">
            <v>LF</v>
          </cell>
          <cell r="N3453">
            <v>5.6056000000000005E-3</v>
          </cell>
          <cell r="O3453">
            <v>0.7</v>
          </cell>
        </row>
        <row r="3454">
          <cell r="A3454" t="str">
            <v>DEKAI</v>
          </cell>
          <cell r="B3454" t="str">
            <v>DK2102</v>
          </cell>
          <cell r="C3454">
            <v>0</v>
          </cell>
          <cell r="D3454" t="str">
            <v>Ballon fitness 85cm</v>
          </cell>
          <cell r="E3454" t="str">
            <v xml:space="preserve">Anti-burst Gym Ball </v>
          </cell>
          <cell r="F3454" t="str">
            <v>85cm</v>
          </cell>
          <cell r="H3454" t="str">
            <v>PIECE</v>
          </cell>
          <cell r="I3454">
            <v>4.0199999999999996</v>
          </cell>
          <cell r="J3454">
            <v>0</v>
          </cell>
          <cell r="K3454">
            <v>0</v>
          </cell>
          <cell r="L3454">
            <v>0</v>
          </cell>
          <cell r="M3454" t="str">
            <v>LF</v>
          </cell>
          <cell r="N3454">
            <v>0</v>
          </cell>
          <cell r="O3454">
            <v>0</v>
          </cell>
        </row>
        <row r="3455">
          <cell r="A3455" t="str">
            <v>DEKAI</v>
          </cell>
          <cell r="B3455" t="str">
            <v>DK2102</v>
          </cell>
          <cell r="C3455">
            <v>0</v>
          </cell>
          <cell r="D3455" t="str">
            <v>Ballon Fitness 95cm</v>
          </cell>
          <cell r="E3455" t="str">
            <v>Anti-burst Gym Ball 95cm</v>
          </cell>
          <cell r="F3455" t="str">
            <v>95 cm - color box</v>
          </cell>
          <cell r="H3455" t="str">
            <v>PIECE</v>
          </cell>
          <cell r="I3455">
            <v>4.88</v>
          </cell>
          <cell r="J3455">
            <v>0</v>
          </cell>
          <cell r="K3455">
            <v>0</v>
          </cell>
          <cell r="L3455">
            <v>0</v>
          </cell>
          <cell r="M3455" t="str">
            <v>LF</v>
          </cell>
          <cell r="N3455">
            <v>0</v>
          </cell>
          <cell r="O3455">
            <v>0</v>
          </cell>
        </row>
        <row r="3456">
          <cell r="A3456" t="str">
            <v>DEKAI</v>
          </cell>
          <cell r="B3456" t="str">
            <v>DK2104</v>
          </cell>
          <cell r="C3456">
            <v>0</v>
          </cell>
          <cell r="D3456" t="str">
            <v>BALLON FITNESS A PICOTS 45CM</v>
          </cell>
          <cell r="E3456" t="str">
            <v>MASSAGE GYM BALL 45CM</v>
          </cell>
          <cell r="F3456" t="str">
            <v>eco pvc,800g</v>
          </cell>
          <cell r="H3456" t="str">
            <v>PIECE</v>
          </cell>
          <cell r="I3456">
            <v>2.88</v>
          </cell>
          <cell r="J3456">
            <v>0</v>
          </cell>
          <cell r="K3456">
            <v>0</v>
          </cell>
          <cell r="L3456">
            <v>0</v>
          </cell>
          <cell r="M3456" t="str">
            <v>LF</v>
          </cell>
          <cell r="N3456">
            <v>0</v>
          </cell>
          <cell r="O3456">
            <v>0</v>
          </cell>
        </row>
        <row r="3457">
          <cell r="A3457" t="str">
            <v>DEKAI</v>
          </cell>
          <cell r="B3457" t="str">
            <v>DK2104</v>
          </cell>
          <cell r="C3457">
            <v>0</v>
          </cell>
          <cell r="D3457" t="str">
            <v>BALLON FITNESS A PICOTS 55CM</v>
          </cell>
          <cell r="E3457" t="str">
            <v>MASSAGE GYM BALL 55CM</v>
          </cell>
          <cell r="F3457" t="str">
            <v>eco pvc,950g</v>
          </cell>
          <cell r="H3457" t="str">
            <v>PIECE</v>
          </cell>
          <cell r="I3457">
            <v>3.68</v>
          </cell>
          <cell r="J3457">
            <v>0</v>
          </cell>
          <cell r="K3457">
            <v>0</v>
          </cell>
          <cell r="L3457">
            <v>0</v>
          </cell>
          <cell r="M3457" t="str">
            <v>LF</v>
          </cell>
          <cell r="N3457">
            <v>0</v>
          </cell>
          <cell r="O3457">
            <v>0</v>
          </cell>
        </row>
        <row r="3458">
          <cell r="A3458" t="str">
            <v>DEKAI</v>
          </cell>
          <cell r="B3458" t="str">
            <v>DK2104</v>
          </cell>
          <cell r="C3458">
            <v>0</v>
          </cell>
          <cell r="D3458" t="str">
            <v>BALLON FITNESS A PICOTS 65CM</v>
          </cell>
          <cell r="E3458" t="str">
            <v>MASSAGE GYM BALL 65CM</v>
          </cell>
          <cell r="F3458" t="str">
            <v>eco pvc,1100g</v>
          </cell>
          <cell r="H3458" t="str">
            <v>PIECE</v>
          </cell>
          <cell r="I3458">
            <v>4.45</v>
          </cell>
          <cell r="J3458">
            <v>0</v>
          </cell>
          <cell r="K3458">
            <v>0</v>
          </cell>
          <cell r="L3458">
            <v>0</v>
          </cell>
          <cell r="M3458" t="str">
            <v>LF</v>
          </cell>
          <cell r="N3458">
            <v>0</v>
          </cell>
          <cell r="O3458">
            <v>0</v>
          </cell>
        </row>
        <row r="3459">
          <cell r="A3459" t="str">
            <v>DEKAI</v>
          </cell>
          <cell r="B3459" t="str">
            <v>DK2104</v>
          </cell>
          <cell r="C3459">
            <v>0</v>
          </cell>
          <cell r="D3459" t="str">
            <v>BALLON FITNESS A PICOTS 75CM</v>
          </cell>
          <cell r="E3459" t="str">
            <v>MASSAGE GYM BALL 75CM</v>
          </cell>
          <cell r="F3459" t="str">
            <v>eco pvc,1350g</v>
          </cell>
          <cell r="H3459" t="str">
            <v>PIECE</v>
          </cell>
          <cell r="I3459">
            <v>5</v>
          </cell>
          <cell r="J3459">
            <v>0</v>
          </cell>
          <cell r="K3459">
            <v>0</v>
          </cell>
          <cell r="L3459">
            <v>0</v>
          </cell>
          <cell r="M3459" t="str">
            <v>LF</v>
          </cell>
          <cell r="N3459">
            <v>0</v>
          </cell>
          <cell r="O3459">
            <v>0</v>
          </cell>
        </row>
        <row r="3460">
          <cell r="A3460" t="str">
            <v>DEKAI</v>
          </cell>
          <cell r="B3460" t="str">
            <v>DK2104</v>
          </cell>
          <cell r="C3460">
            <v>0</v>
          </cell>
          <cell r="D3460" t="str">
            <v>BALLON FITNESS A PICOTS 85CM</v>
          </cell>
          <cell r="E3460" t="str">
            <v>MASSAGE GYM BALL 85CM</v>
          </cell>
          <cell r="F3460" t="str">
            <v>eco pvc,1500g</v>
          </cell>
          <cell r="H3460" t="str">
            <v>PIECE</v>
          </cell>
          <cell r="I3460">
            <v>5.65</v>
          </cell>
          <cell r="J3460">
            <v>0</v>
          </cell>
          <cell r="K3460">
            <v>0</v>
          </cell>
          <cell r="L3460">
            <v>0</v>
          </cell>
          <cell r="M3460" t="str">
            <v>LF</v>
          </cell>
          <cell r="N3460">
            <v>0</v>
          </cell>
          <cell r="O3460">
            <v>0</v>
          </cell>
        </row>
        <row r="3461">
          <cell r="A3461" t="str">
            <v>DEKAI</v>
          </cell>
          <cell r="B3461" t="str">
            <v>DK2112A-20CM</v>
          </cell>
          <cell r="C3461">
            <v>0</v>
          </cell>
          <cell r="D3461" t="str">
            <v>Ballon Paille 20cm</v>
          </cell>
          <cell r="E3461" t="str">
            <v>Aerobic Ball 20cm</v>
          </cell>
          <cell r="F3461" t="str">
            <v>Blue, pink, purple</v>
          </cell>
          <cell r="H3461" t="str">
            <v>PIECE</v>
          </cell>
          <cell r="I3461">
            <v>0.6</v>
          </cell>
          <cell r="J3461">
            <v>0</v>
          </cell>
          <cell r="K3461">
            <v>0</v>
          </cell>
          <cell r="L3461">
            <v>0</v>
          </cell>
          <cell r="M3461" t="str">
            <v>LF</v>
          </cell>
          <cell r="N3461">
            <v>0</v>
          </cell>
          <cell r="O3461">
            <v>0</v>
          </cell>
        </row>
        <row r="3462">
          <cell r="A3462" t="str">
            <v>DEKAI</v>
          </cell>
          <cell r="B3462" t="str">
            <v>DK2112A-26CM</v>
          </cell>
          <cell r="C3462" t="str">
            <v/>
          </cell>
          <cell r="D3462" t="str">
            <v>BALLON PAILLE 26CM</v>
          </cell>
          <cell r="E3462" t="str">
            <v>AEROBIC BALL 26CM</v>
          </cell>
          <cell r="F3462" t="str">
            <v>eco pvc,100g</v>
          </cell>
          <cell r="H3462" t="str">
            <v>PIECE</v>
          </cell>
          <cell r="I3462">
            <v>0.64</v>
          </cell>
          <cell r="J3462">
            <v>0</v>
          </cell>
          <cell r="K3462">
            <v>0</v>
          </cell>
          <cell r="L3462">
            <v>0</v>
          </cell>
          <cell r="M3462" t="str">
            <v>LF</v>
          </cell>
          <cell r="N3462">
            <v>0</v>
          </cell>
          <cell r="O3462">
            <v>0</v>
          </cell>
        </row>
        <row r="3463">
          <cell r="A3463" t="str">
            <v>DEKAI</v>
          </cell>
          <cell r="B3463" t="str">
            <v>DK2227</v>
          </cell>
          <cell r="C3463">
            <v>0</v>
          </cell>
          <cell r="D3463" t="str">
            <v>BANDE LATEX Light</v>
          </cell>
          <cell r="E3463" t="str">
            <v>LATEX BAND Light</v>
          </cell>
          <cell r="F3463" t="str">
            <v>size:1500*150*0.35mm</v>
          </cell>
          <cell r="H3463" t="str">
            <v>PIECE</v>
          </cell>
          <cell r="I3463">
            <v>1.35</v>
          </cell>
          <cell r="J3463">
            <v>0</v>
          </cell>
          <cell r="K3463">
            <v>0</v>
          </cell>
          <cell r="L3463">
            <v>0</v>
          </cell>
          <cell r="M3463" t="str">
            <v>LF</v>
          </cell>
          <cell r="N3463">
            <v>0</v>
          </cell>
          <cell r="O3463">
            <v>0</v>
          </cell>
        </row>
        <row r="3464">
          <cell r="A3464" t="str">
            <v>DEKAI</v>
          </cell>
          <cell r="B3464" t="str">
            <v>DK2227</v>
          </cell>
          <cell r="C3464">
            <v>0</v>
          </cell>
          <cell r="D3464" t="str">
            <v>BANDE LATEX Medium</v>
          </cell>
          <cell r="E3464" t="str">
            <v>LATEX BAND Medium</v>
          </cell>
          <cell r="F3464" t="str">
            <v>size:1500*150*0.55mm</v>
          </cell>
          <cell r="H3464" t="str">
            <v>PIECE</v>
          </cell>
          <cell r="I3464">
            <v>1.62</v>
          </cell>
          <cell r="J3464">
            <v>0</v>
          </cell>
          <cell r="K3464">
            <v>0</v>
          </cell>
          <cell r="L3464">
            <v>0</v>
          </cell>
          <cell r="M3464" t="str">
            <v>LF</v>
          </cell>
          <cell r="N3464">
            <v>0</v>
          </cell>
          <cell r="O3464">
            <v>0</v>
          </cell>
        </row>
        <row r="3465">
          <cell r="A3465" t="str">
            <v>DEKAI</v>
          </cell>
          <cell r="B3465" t="str">
            <v>DK2227</v>
          </cell>
          <cell r="C3465">
            <v>0</v>
          </cell>
          <cell r="D3465" t="str">
            <v>BANDE LATEX Strong</v>
          </cell>
          <cell r="E3465" t="str">
            <v>LATEX BAND Strong</v>
          </cell>
          <cell r="F3465" t="str">
            <v>size:1500*150*0.65mm</v>
          </cell>
          <cell r="H3465" t="str">
            <v>PIECE</v>
          </cell>
          <cell r="I3465">
            <v>1.95</v>
          </cell>
          <cell r="J3465">
            <v>0</v>
          </cell>
          <cell r="K3465">
            <v>0</v>
          </cell>
          <cell r="L3465">
            <v>0</v>
          </cell>
          <cell r="M3465" t="str">
            <v>LF</v>
          </cell>
          <cell r="N3465">
            <v>0</v>
          </cell>
          <cell r="O3465">
            <v>0</v>
          </cell>
        </row>
        <row r="3466">
          <cell r="A3466" t="str">
            <v>DEKAI</v>
          </cell>
          <cell r="B3466" t="str">
            <v>DK3318</v>
          </cell>
          <cell r="C3466">
            <v>2902</v>
          </cell>
          <cell r="D3466" t="str">
            <v>BANDE LESTÉE CHEVILLE 0,5Kg</v>
          </cell>
          <cell r="E3466" t="str">
            <v>ANKLE WEIGHT 0,5Kg</v>
          </cell>
          <cell r="F3466" t="str">
            <v>nylon and sand</v>
          </cell>
          <cell r="H3466" t="str">
            <v>PAIRE</v>
          </cell>
          <cell r="I3466">
            <v>2.5499999999999998</v>
          </cell>
          <cell r="J3466">
            <v>0</v>
          </cell>
          <cell r="K3466">
            <v>0</v>
          </cell>
          <cell r="L3466">
            <v>0</v>
          </cell>
          <cell r="M3466" t="str">
            <v>LF</v>
          </cell>
          <cell r="N3466">
            <v>1.7296E-3</v>
          </cell>
          <cell r="O3466">
            <v>1.05</v>
          </cell>
        </row>
        <row r="3467">
          <cell r="A3467" t="str">
            <v>DEKAI</v>
          </cell>
          <cell r="B3467" t="str">
            <v>DK3318</v>
          </cell>
          <cell r="C3467">
            <v>1450</v>
          </cell>
          <cell r="D3467" t="str">
            <v>BANDE LESTÉE CHEVILLE 1Kg</v>
          </cell>
          <cell r="E3467" t="str">
            <v>ANKLE WEIGHT 1Kg</v>
          </cell>
          <cell r="F3467" t="str">
            <v>nylon and sand</v>
          </cell>
          <cell r="H3467" t="str">
            <v>PAIRE</v>
          </cell>
          <cell r="I3467">
            <v>4.3499999999999996</v>
          </cell>
          <cell r="J3467">
            <v>0</v>
          </cell>
          <cell r="K3467">
            <v>0</v>
          </cell>
          <cell r="L3467">
            <v>0</v>
          </cell>
          <cell r="M3467" t="str">
            <v>LF</v>
          </cell>
          <cell r="N3467">
            <v>3.7439999999999999E-3</v>
          </cell>
          <cell r="O3467">
            <v>2.1</v>
          </cell>
        </row>
        <row r="3468">
          <cell r="A3468" t="str">
            <v>DEKAI</v>
          </cell>
          <cell r="B3468" t="str">
            <v>DK3323</v>
          </cell>
          <cell r="C3468">
            <v>1451</v>
          </cell>
          <cell r="D3468" t="str">
            <v>BANDE LESTÉE POIGNET 0,5Kg</v>
          </cell>
          <cell r="E3468" t="str">
            <v>WRIST WEIGHT 0,5Kg</v>
          </cell>
          <cell r="F3468">
            <v>0</v>
          </cell>
          <cell r="H3468" t="str">
            <v>PAIRE</v>
          </cell>
          <cell r="I3468">
            <v>2.75</v>
          </cell>
          <cell r="J3468">
            <v>0</v>
          </cell>
          <cell r="K3468">
            <v>0</v>
          </cell>
          <cell r="L3468">
            <v>0</v>
          </cell>
          <cell r="M3468" t="str">
            <v>LF</v>
          </cell>
          <cell r="N3468">
            <v>8.0499999999999994E-4</v>
          </cell>
          <cell r="O3468">
            <v>1.05</v>
          </cell>
        </row>
        <row r="3469">
          <cell r="A3469" t="str">
            <v>DEKAI</v>
          </cell>
          <cell r="B3469" t="str">
            <v>SL1316</v>
          </cell>
          <cell r="C3469">
            <v>3408</v>
          </cell>
          <cell r="D3469" t="str">
            <v>BARRE CROSSFIT  OLYMPIQUE HOMME</v>
          </cell>
          <cell r="E3469" t="str">
            <v>MEN CROSSFIT BAR</v>
          </cell>
          <cell r="F3469" t="str">
            <v>capacity 1000lb, 28mm, 20kg</v>
          </cell>
          <cell r="H3469" t="str">
            <v>PIECE</v>
          </cell>
          <cell r="I3469">
            <v>66.8</v>
          </cell>
          <cell r="J3469">
            <v>0</v>
          </cell>
          <cell r="K3469">
            <v>0</v>
          </cell>
          <cell r="L3469">
            <v>0</v>
          </cell>
          <cell r="M3469" t="str">
            <v>LF</v>
          </cell>
          <cell r="N3469">
            <v>0.05</v>
          </cell>
          <cell r="O3469">
            <v>21</v>
          </cell>
        </row>
        <row r="3470">
          <cell r="A3470" t="str">
            <v>DEKAI</v>
          </cell>
          <cell r="C3470">
            <v>3407</v>
          </cell>
          <cell r="D3470" t="str">
            <v>BARRE CROSSFIT OLYMPIQUE FEMME</v>
          </cell>
          <cell r="E3470" t="str">
            <v>WOMEN CROSSFIT BAR</v>
          </cell>
          <cell r="F3470" t="str">
            <v>capacity 800lb, 25mm, 15kg</v>
          </cell>
          <cell r="H3470" t="str">
            <v>PIECE</v>
          </cell>
          <cell r="I3470">
            <v>56</v>
          </cell>
          <cell r="J3470">
            <v>0</v>
          </cell>
          <cell r="K3470">
            <v>0</v>
          </cell>
          <cell r="L3470">
            <v>0</v>
          </cell>
          <cell r="M3470" t="str">
            <v>LF</v>
          </cell>
          <cell r="N3470">
            <v>0.05</v>
          </cell>
          <cell r="O3470">
            <v>16</v>
          </cell>
        </row>
        <row r="3471">
          <cell r="A3471" t="str">
            <v>DEKAI</v>
          </cell>
          <cell r="B3471" t="str">
            <v>DK4241</v>
          </cell>
          <cell r="C3471">
            <v>1452</v>
          </cell>
          <cell r="D3471" t="str">
            <v>BARRE CURL EZ 120CM</v>
          </cell>
          <cell r="E3471" t="str">
            <v>BARRE CURL EZ 120CM</v>
          </cell>
          <cell r="F3471" t="str">
            <v>steel sleeve and brass bushing，28mm</v>
          </cell>
          <cell r="H3471" t="str">
            <v>PIECE</v>
          </cell>
          <cell r="I3471">
            <v>22.65</v>
          </cell>
          <cell r="J3471">
            <v>0</v>
          </cell>
          <cell r="K3471">
            <v>0</v>
          </cell>
          <cell r="L3471">
            <v>0</v>
          </cell>
          <cell r="M3471" t="str">
            <v>LF</v>
          </cell>
          <cell r="N3471">
            <v>1.2E-2</v>
          </cell>
          <cell r="O3471">
            <v>10.5</v>
          </cell>
        </row>
        <row r="3472">
          <cell r="A3472" t="str">
            <v>DEKAI</v>
          </cell>
          <cell r="B3472" t="str">
            <v>DK4171</v>
          </cell>
          <cell r="C3472">
            <v>0</v>
          </cell>
          <cell r="D3472" t="str">
            <v>BARRE LESTÉE 1,5Kgs</v>
          </cell>
          <cell r="E3472" t="str">
            <v>AEROBIC WEIGHT BAR 1,5Kgs</v>
          </cell>
          <cell r="F3472">
            <v>0</v>
          </cell>
          <cell r="H3472" t="str">
            <v>PIECE</v>
          </cell>
          <cell r="I3472">
            <v>4.6500000000000004</v>
          </cell>
          <cell r="J3472">
            <v>0</v>
          </cell>
          <cell r="K3472">
            <v>0</v>
          </cell>
          <cell r="L3472">
            <v>0</v>
          </cell>
          <cell r="M3472" t="str">
            <v>LF</v>
          </cell>
          <cell r="N3472">
            <v>0</v>
          </cell>
          <cell r="O3472">
            <v>0</v>
          </cell>
        </row>
        <row r="3473">
          <cell r="A3473" t="str">
            <v>DEKAI</v>
          </cell>
          <cell r="B3473" t="str">
            <v>DK4171</v>
          </cell>
          <cell r="C3473">
            <v>0</v>
          </cell>
          <cell r="D3473" t="str">
            <v>BARRE LESTÉE 1Kg</v>
          </cell>
          <cell r="E3473" t="str">
            <v>AEROBIC WEIGHT BAR 1Kg</v>
          </cell>
          <cell r="F3473">
            <v>0</v>
          </cell>
          <cell r="H3473" t="str">
            <v>PIECE</v>
          </cell>
          <cell r="I3473">
            <v>4.1500000000000004</v>
          </cell>
          <cell r="J3473">
            <v>0</v>
          </cell>
          <cell r="K3473">
            <v>0</v>
          </cell>
          <cell r="L3473">
            <v>0</v>
          </cell>
          <cell r="M3473" t="str">
            <v>LF</v>
          </cell>
          <cell r="N3473">
            <v>0</v>
          </cell>
          <cell r="O3473">
            <v>0</v>
          </cell>
        </row>
        <row r="3474">
          <cell r="A3474" t="str">
            <v>DEKAI</v>
          </cell>
          <cell r="B3474" t="str">
            <v>DK4171</v>
          </cell>
          <cell r="C3474">
            <v>0</v>
          </cell>
          <cell r="D3474" t="str">
            <v>BARRE LESTÉE 2Kgs</v>
          </cell>
          <cell r="E3474" t="str">
            <v>AEROBIC WEIGHT BAR 2Kgs</v>
          </cell>
          <cell r="F3474">
            <v>0</v>
          </cell>
          <cell r="H3474" t="str">
            <v>PIECE</v>
          </cell>
          <cell r="I3474">
            <v>5</v>
          </cell>
          <cell r="J3474">
            <v>0</v>
          </cell>
          <cell r="K3474">
            <v>0</v>
          </cell>
          <cell r="L3474">
            <v>0</v>
          </cell>
          <cell r="M3474" t="str">
            <v>LF</v>
          </cell>
          <cell r="N3474">
            <v>0</v>
          </cell>
          <cell r="O3474">
            <v>0</v>
          </cell>
        </row>
        <row r="3475">
          <cell r="A3475" t="str">
            <v>DEKAI</v>
          </cell>
          <cell r="B3475" t="str">
            <v>DK4171</v>
          </cell>
          <cell r="C3475">
            <v>0</v>
          </cell>
          <cell r="D3475" t="str">
            <v>BARRE LESTÉE 3Kgs</v>
          </cell>
          <cell r="E3475" t="str">
            <v>AEROBIC WEIGHT BAR 3Kgs</v>
          </cell>
          <cell r="F3475">
            <v>0</v>
          </cell>
          <cell r="H3475" t="str">
            <v>PIECE</v>
          </cell>
          <cell r="I3475">
            <v>6.09</v>
          </cell>
          <cell r="J3475">
            <v>0</v>
          </cell>
          <cell r="K3475">
            <v>0</v>
          </cell>
          <cell r="L3475">
            <v>0</v>
          </cell>
          <cell r="M3475" t="str">
            <v>LF</v>
          </cell>
          <cell r="N3475">
            <v>0</v>
          </cell>
          <cell r="O3475">
            <v>0</v>
          </cell>
        </row>
        <row r="3476">
          <cell r="A3476" t="str">
            <v>DEKAI</v>
          </cell>
          <cell r="B3476" t="str">
            <v>DK4171</v>
          </cell>
          <cell r="C3476">
            <v>0</v>
          </cell>
          <cell r="D3476" t="str">
            <v>BARRE LESTÉE 4Kgs</v>
          </cell>
          <cell r="E3476" t="str">
            <v>AEROBIC WEIGHT BAR 4Kgs</v>
          </cell>
          <cell r="F3476">
            <v>0</v>
          </cell>
          <cell r="H3476" t="str">
            <v>PIECE</v>
          </cell>
          <cell r="I3476">
            <v>7.18</v>
          </cell>
          <cell r="J3476">
            <v>0</v>
          </cell>
          <cell r="K3476">
            <v>0</v>
          </cell>
          <cell r="L3476">
            <v>0</v>
          </cell>
          <cell r="M3476" t="str">
            <v>LF</v>
          </cell>
          <cell r="N3476">
            <v>0</v>
          </cell>
          <cell r="O3476">
            <v>0</v>
          </cell>
        </row>
        <row r="3477">
          <cell r="A3477" t="str">
            <v>DEKAI</v>
          </cell>
          <cell r="B3477" t="str">
            <v>DK4171</v>
          </cell>
          <cell r="C3477">
            <v>0</v>
          </cell>
          <cell r="D3477" t="str">
            <v>BARRE LESTÉE 5Kgs</v>
          </cell>
          <cell r="E3477" t="str">
            <v>AEROBIC WEIGHT BAR 5Kgs</v>
          </cell>
          <cell r="F3477">
            <v>0</v>
          </cell>
          <cell r="H3477" t="str">
            <v>PIECE</v>
          </cell>
          <cell r="I3477">
            <v>8.3800000000000008</v>
          </cell>
          <cell r="J3477">
            <v>0</v>
          </cell>
          <cell r="K3477">
            <v>0</v>
          </cell>
          <cell r="L3477">
            <v>0</v>
          </cell>
          <cell r="M3477" t="str">
            <v>LF</v>
          </cell>
          <cell r="N3477">
            <v>0</v>
          </cell>
          <cell r="O3477">
            <v>0</v>
          </cell>
        </row>
        <row r="3478">
          <cell r="A3478" t="str">
            <v>DEKAI</v>
          </cell>
          <cell r="B3478" t="str">
            <v>DK4243</v>
          </cell>
          <cell r="C3478">
            <v>1458</v>
          </cell>
          <cell r="D3478" t="str">
            <v xml:space="preserve">Barre Lyre Triceps </v>
          </cell>
          <cell r="E3478" t="str">
            <v>Olympic Triceps Bar</v>
          </cell>
          <cell r="F3478" t="str">
            <v>ø50mm</v>
          </cell>
          <cell r="H3478" t="str">
            <v>PIECE</v>
          </cell>
          <cell r="I3478">
            <v>26.85</v>
          </cell>
          <cell r="J3478">
            <v>0</v>
          </cell>
          <cell r="K3478">
            <v>0</v>
          </cell>
          <cell r="L3478">
            <v>0</v>
          </cell>
          <cell r="M3478" t="str">
            <v>LF</v>
          </cell>
          <cell r="N3478">
            <v>2.41408E-2</v>
          </cell>
          <cell r="O3478">
            <v>13</v>
          </cell>
        </row>
        <row r="3479">
          <cell r="A3479" t="str">
            <v>DEKAI</v>
          </cell>
          <cell r="B3479" t="str">
            <v>DK4240</v>
          </cell>
          <cell r="C3479">
            <v>2986</v>
          </cell>
          <cell r="D3479" t="str">
            <v>BARRE OLYMPIQUE DROITE 1,50M</v>
          </cell>
          <cell r="E3479" t="str">
            <v>STRAIGHT OLYMPIC BAR 1,50M</v>
          </cell>
          <cell r="F3479" t="str">
            <v>steel sleeve and brass bushing，28mm</v>
          </cell>
          <cell r="H3479" t="str">
            <v>PIECE</v>
          </cell>
          <cell r="I3479">
            <v>36.25</v>
          </cell>
          <cell r="J3479">
            <v>0</v>
          </cell>
          <cell r="K3479">
            <v>0</v>
          </cell>
          <cell r="L3479">
            <v>0</v>
          </cell>
          <cell r="M3479" t="str">
            <v>LF</v>
          </cell>
          <cell r="N3479">
            <v>0.03</v>
          </cell>
          <cell r="O3479">
            <v>12.8</v>
          </cell>
        </row>
        <row r="3480">
          <cell r="A3480" t="str">
            <v>DEKAI</v>
          </cell>
          <cell r="B3480" t="str">
            <v>DK4238</v>
          </cell>
          <cell r="C3480">
            <v>1453</v>
          </cell>
          <cell r="D3480" t="str">
            <v>BARRE OLYMPIQUE DROITE 2,20M</v>
          </cell>
          <cell r="E3480" t="str">
            <v>STRAIGHT OLYMPIC BAR 2,20M</v>
          </cell>
          <cell r="F3480" t="str">
            <v>steel sleeve and brass bushing，28mm</v>
          </cell>
          <cell r="H3480" t="str">
            <v>PIECE</v>
          </cell>
          <cell r="I3480">
            <v>44.66</v>
          </cell>
          <cell r="J3480">
            <v>0</v>
          </cell>
          <cell r="K3480">
            <v>0</v>
          </cell>
          <cell r="L3480">
            <v>0</v>
          </cell>
          <cell r="M3480" t="str">
            <v>LF</v>
          </cell>
          <cell r="N3480">
            <v>2.5000000000000001E-2</v>
          </cell>
          <cell r="O3480">
            <v>21</v>
          </cell>
        </row>
        <row r="3481">
          <cell r="A3481" t="str">
            <v>DEKAI</v>
          </cell>
          <cell r="C3481">
            <v>1537</v>
          </cell>
          <cell r="D3481" t="str">
            <v>BARRE OLYMPIQUE D'INITIATION 200CM</v>
          </cell>
          <cell r="E3481" t="str">
            <v>INITIATION BAR 200CM</v>
          </cell>
          <cell r="F3481">
            <v>0</v>
          </cell>
          <cell r="H3481" t="str">
            <v>PIECE</v>
          </cell>
          <cell r="I3481">
            <v>34.75</v>
          </cell>
          <cell r="J3481">
            <v>0</v>
          </cell>
          <cell r="K3481">
            <v>0</v>
          </cell>
          <cell r="L3481">
            <v>0</v>
          </cell>
          <cell r="M3481" t="str">
            <v>LF</v>
          </cell>
          <cell r="N3481">
            <v>0</v>
          </cell>
          <cell r="O3481">
            <v>0</v>
          </cell>
        </row>
        <row r="3482">
          <cell r="A3482" t="str">
            <v>DEKAI</v>
          </cell>
          <cell r="B3482" t="str">
            <v>DK2111</v>
          </cell>
          <cell r="C3482">
            <v>1460</v>
          </cell>
          <cell r="D3482" t="str">
            <v>Base A Picots</v>
          </cell>
          <cell r="E3482" t="str">
            <v>Massage Pillow</v>
          </cell>
          <cell r="F3482">
            <v>0</v>
          </cell>
          <cell r="H3482" t="str">
            <v>PIECE</v>
          </cell>
          <cell r="I3482">
            <v>3.65</v>
          </cell>
          <cell r="J3482">
            <v>0</v>
          </cell>
          <cell r="K3482">
            <v>0</v>
          </cell>
          <cell r="L3482">
            <v>0</v>
          </cell>
          <cell r="M3482" t="str">
            <v>LF</v>
          </cell>
          <cell r="N3482">
            <v>9.5303999999999996E-3</v>
          </cell>
          <cell r="O3482">
            <v>1.2</v>
          </cell>
        </row>
        <row r="3483">
          <cell r="A3483" t="str">
            <v>DEKAI</v>
          </cell>
          <cell r="B3483" t="str">
            <v>DK2209</v>
          </cell>
          <cell r="C3483" t="str">
            <v/>
          </cell>
          <cell r="D3483" t="str">
            <v>BLOC YOGA BLEU</v>
          </cell>
          <cell r="E3483" t="str">
            <v>YOGA BLOCK BLUE</v>
          </cell>
          <cell r="F3483" t="str">
            <v>material：EVA</v>
          </cell>
          <cell r="H3483" t="str">
            <v>PIECE</v>
          </cell>
          <cell r="I3483">
            <v>1</v>
          </cell>
          <cell r="J3483">
            <v>0</v>
          </cell>
          <cell r="K3483">
            <v>0</v>
          </cell>
          <cell r="L3483">
            <v>0</v>
          </cell>
          <cell r="M3483" t="str">
            <v>LF</v>
          </cell>
          <cell r="N3483">
            <v>0</v>
          </cell>
          <cell r="O3483">
            <v>0</v>
          </cell>
        </row>
        <row r="3484">
          <cell r="A3484" t="str">
            <v>DEKAI</v>
          </cell>
          <cell r="B3484" t="str">
            <v>DK2209</v>
          </cell>
          <cell r="C3484" t="str">
            <v/>
          </cell>
          <cell r="D3484" t="str">
            <v>BLOC YOGA VIOLET</v>
          </cell>
          <cell r="E3484" t="str">
            <v>YOGA BLOCK PURPLE</v>
          </cell>
          <cell r="F3484" t="str">
            <v>material：EVA</v>
          </cell>
          <cell r="H3484" t="str">
            <v>PIECE</v>
          </cell>
          <cell r="I3484">
            <v>1</v>
          </cell>
          <cell r="J3484">
            <v>0</v>
          </cell>
          <cell r="K3484">
            <v>0</v>
          </cell>
          <cell r="L3484">
            <v>0</v>
          </cell>
          <cell r="M3484" t="str">
            <v>LF</v>
          </cell>
          <cell r="N3484">
            <v>0</v>
          </cell>
          <cell r="O3484">
            <v>0</v>
          </cell>
        </row>
        <row r="3485">
          <cell r="A3485" t="str">
            <v>DEKAI</v>
          </cell>
          <cell r="B3485" t="str">
            <v>DK2209</v>
          </cell>
          <cell r="C3485">
            <v>1479</v>
          </cell>
          <cell r="D3485" t="str">
            <v>Brique Yoga</v>
          </cell>
          <cell r="E3485" t="str">
            <v>Yoga Brick</v>
          </cell>
          <cell r="F3485" t="str">
            <v>3*6*9</v>
          </cell>
          <cell r="H3485" t="str">
            <v>PIECE</v>
          </cell>
          <cell r="I3485">
            <v>1</v>
          </cell>
          <cell r="J3485">
            <v>0</v>
          </cell>
          <cell r="K3485">
            <v>0</v>
          </cell>
          <cell r="L3485">
            <v>0</v>
          </cell>
          <cell r="M3485" t="str">
            <v>LF</v>
          </cell>
          <cell r="N3485">
            <v>2.9327999999999997E-3</v>
          </cell>
          <cell r="O3485">
            <v>0.12</v>
          </cell>
        </row>
        <row r="3486">
          <cell r="A3486" t="str">
            <v>DEKAI</v>
          </cell>
          <cell r="B3486" t="str">
            <v>SL2504</v>
          </cell>
          <cell r="C3486">
            <v>3414</v>
          </cell>
          <cell r="D3486" t="str">
            <v>Chin-Up Rack</v>
          </cell>
          <cell r="E3486" t="str">
            <v>CHIN UP RACK (04456)</v>
          </cell>
          <cell r="F3486" t="str">
            <v>ø25mm</v>
          </cell>
          <cell r="H3486" t="str">
            <v>PIECE</v>
          </cell>
          <cell r="I3486">
            <v>10.8</v>
          </cell>
          <cell r="J3486">
            <v>0</v>
          </cell>
          <cell r="K3486">
            <v>0</v>
          </cell>
          <cell r="L3486">
            <v>0</v>
          </cell>
          <cell r="M3486" t="str">
            <v>LF</v>
          </cell>
          <cell r="N3486">
            <v>3.0000000000000002E-2</v>
          </cell>
          <cell r="O3486">
            <v>9</v>
          </cell>
        </row>
        <row r="3487">
          <cell r="A3487" t="str">
            <v>DEKAI</v>
          </cell>
          <cell r="B3487" t="str">
            <v>SL2401</v>
          </cell>
          <cell r="C3487">
            <v>0</v>
          </cell>
          <cell r="D3487" t="str">
            <v>Corde D'Oscillation Ø50Mm</v>
          </cell>
          <cell r="E3487" t="str">
            <v>BATTLE  ROPE</v>
          </cell>
          <cell r="F3487" t="str">
            <v>DIA.50MM*15M, BLACK</v>
          </cell>
          <cell r="H3487" t="str">
            <v>PIECE</v>
          </cell>
          <cell r="I3487">
            <v>70.849999999999994</v>
          </cell>
          <cell r="J3487">
            <v>0</v>
          </cell>
          <cell r="K3487">
            <v>0</v>
          </cell>
          <cell r="L3487">
            <v>0</v>
          </cell>
          <cell r="M3487" t="str">
            <v>LF</v>
          </cell>
          <cell r="N3487">
            <v>0</v>
          </cell>
          <cell r="O3487">
            <v>0</v>
          </cell>
        </row>
        <row r="3488">
          <cell r="A3488" t="str">
            <v>DEKAI</v>
          </cell>
          <cell r="B3488" t="str">
            <v>SL2401</v>
          </cell>
          <cell r="C3488">
            <v>0</v>
          </cell>
          <cell r="D3488" t="str">
            <v>Corde D'Oscillation Ø38Mm</v>
          </cell>
          <cell r="E3488" t="str">
            <v>BATTLE  ROPE</v>
          </cell>
          <cell r="F3488" t="str">
            <v>DIA.38MM*15M, BLACK</v>
          </cell>
          <cell r="H3488" t="str">
            <v>PIECE</v>
          </cell>
          <cell r="I3488">
            <v>44.75</v>
          </cell>
          <cell r="J3488">
            <v>0</v>
          </cell>
          <cell r="K3488">
            <v>0</v>
          </cell>
          <cell r="L3488">
            <v>0</v>
          </cell>
          <cell r="M3488" t="str">
            <v>LF</v>
          </cell>
          <cell r="N3488">
            <v>0</v>
          </cell>
          <cell r="O3488">
            <v>0</v>
          </cell>
        </row>
        <row r="3489">
          <cell r="A3489" t="str">
            <v>DEKAI</v>
          </cell>
          <cell r="B3489" t="str">
            <v>SL2502</v>
          </cell>
          <cell r="C3489">
            <v>2332</v>
          </cell>
          <cell r="D3489" t="str">
            <v>Core Plate</v>
          </cell>
          <cell r="E3489" t="str">
            <v>Trunk Blaster Base + Trunk Blaster Double</v>
          </cell>
          <cell r="F3489" t="str">
            <v>Size:Base Plate 10mm(Thickness) Meas:56×48×19cm_x000D_N.W ./G.W .:21/23KGS</v>
          </cell>
          <cell r="H3489" t="str">
            <v>PIECE</v>
          </cell>
          <cell r="I3489">
            <v>49.78</v>
          </cell>
          <cell r="J3489">
            <v>0</v>
          </cell>
          <cell r="K3489">
            <v>0</v>
          </cell>
          <cell r="L3489">
            <v>0</v>
          </cell>
          <cell r="M3489" t="str">
            <v>LF</v>
          </cell>
          <cell r="N3489">
            <v>4.0919999999999998E-2</v>
          </cell>
          <cell r="O3489">
            <v>24</v>
          </cell>
        </row>
        <row r="3490">
          <cell r="A3490" t="str">
            <v>DEKAI</v>
          </cell>
          <cell r="B3490" t="str">
            <v>SL3104</v>
          </cell>
          <cell r="C3490">
            <v>0</v>
          </cell>
          <cell r="D3490" t="str">
            <v>Demi sphère pictos</v>
          </cell>
          <cell r="E3490" t="str">
            <v>Foot massage ball</v>
          </cell>
          <cell r="F3490" t="str">
            <v>8x16cm</v>
          </cell>
          <cell r="H3490" t="str">
            <v>PAIRE</v>
          </cell>
          <cell r="I3490">
            <v>1.5</v>
          </cell>
          <cell r="J3490">
            <v>0</v>
          </cell>
          <cell r="K3490">
            <v>0</v>
          </cell>
          <cell r="L3490">
            <v>0</v>
          </cell>
          <cell r="M3490" t="str">
            <v>LF</v>
          </cell>
          <cell r="N3490">
            <v>0</v>
          </cell>
          <cell r="O3490">
            <v>0</v>
          </cell>
        </row>
        <row r="3491">
          <cell r="A3491" t="str">
            <v>DEKAI</v>
          </cell>
          <cell r="B3491" t="str">
            <v>DK4011</v>
          </cell>
          <cell r="C3491">
            <v>2319</v>
          </cell>
          <cell r="D3491" t="str">
            <v>Disque Pump 1,25Kg</v>
          </cell>
          <cell r="E3491" t="str">
            <v>PLATE FOR PUMP 1,25KG</v>
          </cell>
          <cell r="F3491" t="str">
            <v xml:space="preserve">    1.25KG</v>
          </cell>
          <cell r="H3491" t="str">
            <v>PIECE</v>
          </cell>
          <cell r="I3491">
            <v>1.58</v>
          </cell>
          <cell r="J3491">
            <v>0</v>
          </cell>
          <cell r="K3491">
            <v>0</v>
          </cell>
          <cell r="L3491">
            <v>0</v>
          </cell>
          <cell r="M3491" t="str">
            <v>LF</v>
          </cell>
          <cell r="N3491">
            <v>9.5716799999999999E-4</v>
          </cell>
          <cell r="O3491">
            <v>1.3</v>
          </cell>
        </row>
        <row r="3492">
          <cell r="A3492" t="str">
            <v>DEKAI</v>
          </cell>
          <cell r="B3492" t="str">
            <v>DK4011</v>
          </cell>
          <cell r="C3492">
            <v>2318</v>
          </cell>
          <cell r="D3492" t="str">
            <v>Disque Pump 2,5Kgs</v>
          </cell>
          <cell r="E3492" t="str">
            <v>PLATE FOR PUMP 2,5KGS</v>
          </cell>
          <cell r="F3492" t="str">
            <v xml:space="preserve">    2.5KG</v>
          </cell>
          <cell r="H3492" t="str">
            <v>PIECE</v>
          </cell>
          <cell r="I3492">
            <v>3.16</v>
          </cell>
          <cell r="J3492">
            <v>0</v>
          </cell>
          <cell r="K3492">
            <v>0</v>
          </cell>
          <cell r="L3492">
            <v>0</v>
          </cell>
          <cell r="M3492" t="str">
            <v>LF</v>
          </cell>
          <cell r="N3492">
            <v>1.8E-3</v>
          </cell>
          <cell r="O3492">
            <v>2.65</v>
          </cell>
        </row>
        <row r="3493">
          <cell r="A3493" t="str">
            <v>DEKAI</v>
          </cell>
          <cell r="B3493" t="str">
            <v>DK4011</v>
          </cell>
          <cell r="C3493">
            <v>2315</v>
          </cell>
          <cell r="D3493" t="str">
            <v>Disque Pump 5Kgs</v>
          </cell>
          <cell r="E3493" t="str">
            <v>PLATE FOR PUMP 5KGS</v>
          </cell>
          <cell r="F3493" t="str">
            <v xml:space="preserve">    5KG</v>
          </cell>
          <cell r="H3493" t="str">
            <v>PIECE</v>
          </cell>
          <cell r="I3493">
            <v>6.32</v>
          </cell>
          <cell r="J3493">
            <v>0</v>
          </cell>
          <cell r="K3493">
            <v>0</v>
          </cell>
          <cell r="L3493">
            <v>0</v>
          </cell>
          <cell r="M3493" t="str">
            <v>LF</v>
          </cell>
          <cell r="N3493">
            <v>2.9836800000000003E-3</v>
          </cell>
          <cell r="O3493">
            <v>5.2</v>
          </cell>
        </row>
        <row r="3494">
          <cell r="A3494" t="str">
            <v>DEKAI</v>
          </cell>
          <cell r="B3494" t="str">
            <v>SL1104</v>
          </cell>
          <cell r="C3494">
            <v>3489</v>
          </cell>
          <cell r="D3494" t="str">
            <v>Disques Bumper Crossfit 5Kg</v>
          </cell>
          <cell r="E3494" t="str">
            <v>BUMPER PLATE 5KGS</v>
          </cell>
          <cell r="F3494" t="str">
            <v>5Kgs</v>
          </cell>
          <cell r="H3494" t="str">
            <v>PIECE</v>
          </cell>
          <cell r="I3494">
            <v>10</v>
          </cell>
          <cell r="J3494">
            <v>0</v>
          </cell>
          <cell r="K3494">
            <v>0</v>
          </cell>
          <cell r="L3494">
            <v>0</v>
          </cell>
          <cell r="M3494" t="str">
            <v>LF</v>
          </cell>
          <cell r="N3494">
            <v>7.6899846153846161E-3</v>
          </cell>
          <cell r="O3494">
            <v>5.2307692307692317</v>
          </cell>
        </row>
        <row r="3495">
          <cell r="A3495" t="str">
            <v>DEKAI</v>
          </cell>
          <cell r="B3495" t="str">
            <v>SL1104</v>
          </cell>
          <cell r="C3495">
            <v>3485</v>
          </cell>
          <cell r="D3495" t="str">
            <v>Disques Bumper Crossfit 10Kg</v>
          </cell>
          <cell r="E3495" t="str">
            <v>BUMPER PLATE 10KGS</v>
          </cell>
          <cell r="F3495" t="str">
            <v>10Kgs</v>
          </cell>
          <cell r="H3495" t="str">
            <v>PIECE</v>
          </cell>
          <cell r="I3495">
            <v>20</v>
          </cell>
          <cell r="J3495">
            <v>0</v>
          </cell>
          <cell r="K3495">
            <v>0</v>
          </cell>
          <cell r="L3495">
            <v>0</v>
          </cell>
          <cell r="M3495" t="str">
            <v>LF</v>
          </cell>
          <cell r="N3495">
            <v>9.1000000000000004E-3</v>
          </cell>
          <cell r="O3495">
            <v>10.5</v>
          </cell>
        </row>
        <row r="3496">
          <cell r="A3496" t="str">
            <v>DEKAI</v>
          </cell>
          <cell r="B3496" t="str">
            <v>SL1104</v>
          </cell>
          <cell r="C3496">
            <v>3486</v>
          </cell>
          <cell r="D3496" t="str">
            <v>Disques Bumper Crossfit 15Kg</v>
          </cell>
          <cell r="E3496" t="str">
            <v>BUMPER PLATE 15KGS</v>
          </cell>
          <cell r="F3496" t="str">
            <v>15Kgs</v>
          </cell>
          <cell r="H3496" t="str">
            <v>PIECE</v>
          </cell>
          <cell r="I3496">
            <v>30</v>
          </cell>
          <cell r="J3496">
            <v>0</v>
          </cell>
          <cell r="K3496">
            <v>0</v>
          </cell>
          <cell r="L3496">
            <v>0</v>
          </cell>
          <cell r="M3496" t="str">
            <v>LF</v>
          </cell>
          <cell r="N3496">
            <v>2.18484E-2</v>
          </cell>
          <cell r="O3496">
            <v>16</v>
          </cell>
        </row>
        <row r="3497">
          <cell r="A3497" t="str">
            <v>DEKAI</v>
          </cell>
          <cell r="B3497" t="str">
            <v>SL1104</v>
          </cell>
          <cell r="C3497">
            <v>3487</v>
          </cell>
          <cell r="D3497" t="str">
            <v>Disques Bumper Crossfit 20Kg</v>
          </cell>
          <cell r="E3497" t="str">
            <v>BUMPER PLATE 20KGS</v>
          </cell>
          <cell r="F3497" t="str">
            <v>20Kgs</v>
          </cell>
          <cell r="H3497" t="str">
            <v>PIECE</v>
          </cell>
          <cell r="I3497">
            <v>40</v>
          </cell>
          <cell r="J3497">
            <v>0</v>
          </cell>
          <cell r="K3497">
            <v>0</v>
          </cell>
          <cell r="L3497">
            <v>0</v>
          </cell>
          <cell r="M3497" t="str">
            <v>LF</v>
          </cell>
          <cell r="N3497">
            <v>2.205648E-2</v>
          </cell>
          <cell r="O3497">
            <v>21</v>
          </cell>
        </row>
        <row r="3498">
          <cell r="A3498" t="str">
            <v>DEKAI</v>
          </cell>
          <cell r="B3498" t="str">
            <v>SL1104</v>
          </cell>
          <cell r="C3498">
            <v>3488</v>
          </cell>
          <cell r="D3498" t="str">
            <v>Disques Bumper Crossfit 25Kg</v>
          </cell>
          <cell r="E3498" t="str">
            <v>BUMPER PLATE 25KGS</v>
          </cell>
          <cell r="F3498" t="str">
            <v>25Kgs</v>
          </cell>
          <cell r="H3498" t="str">
            <v>PIECE</v>
          </cell>
          <cell r="I3498">
            <v>50</v>
          </cell>
          <cell r="J3498">
            <v>0</v>
          </cell>
          <cell r="K3498">
            <v>0</v>
          </cell>
          <cell r="L3498">
            <v>0</v>
          </cell>
          <cell r="M3498" t="str">
            <v>LF</v>
          </cell>
          <cell r="N3498">
            <v>2.4969600000000002E-2</v>
          </cell>
          <cell r="O3498">
            <v>26.25</v>
          </cell>
        </row>
        <row r="3499">
          <cell r="A3499" t="str">
            <v>DEKAI</v>
          </cell>
          <cell r="B3499" t="str">
            <v>SL1102</v>
          </cell>
          <cell r="C3499">
            <v>1508</v>
          </cell>
          <cell r="D3499" t="str">
            <v>Disques Noirs Rond A Poignees 1,25Kg</v>
          </cell>
          <cell r="E3499" t="str">
            <v>Grey Hammertone OP Plate</v>
          </cell>
          <cell r="F3499" t="str">
            <v xml:space="preserve">    1.25KG</v>
          </cell>
          <cell r="H3499" t="str">
            <v>PIECE</v>
          </cell>
          <cell r="I3499">
            <v>1.75</v>
          </cell>
          <cell r="J3499">
            <v>0</v>
          </cell>
          <cell r="K3499">
            <v>0</v>
          </cell>
          <cell r="L3499">
            <v>0</v>
          </cell>
          <cell r="M3499" t="str">
            <v>LF</v>
          </cell>
          <cell r="N3499">
            <v>9.4538499506416579E-4</v>
          </cell>
          <cell r="O3499">
            <v>1.2870187561697928</v>
          </cell>
        </row>
        <row r="3500">
          <cell r="A3500" t="str">
            <v>DEKAI</v>
          </cell>
          <cell r="B3500" t="str">
            <v>SL1102</v>
          </cell>
          <cell r="C3500">
            <v>1511</v>
          </cell>
          <cell r="D3500" t="str">
            <v>Disques Noirs Rond A Poignees 2,5Kgs</v>
          </cell>
          <cell r="E3500" t="str">
            <v>Grey Hammertone OP Plate</v>
          </cell>
          <cell r="F3500" t="str">
            <v xml:space="preserve">    2.5KG</v>
          </cell>
          <cell r="H3500" t="str">
            <v>PIECE</v>
          </cell>
          <cell r="I3500">
            <v>3.5</v>
          </cell>
          <cell r="J3500">
            <v>0</v>
          </cell>
          <cell r="K3500">
            <v>0</v>
          </cell>
          <cell r="L3500">
            <v>0</v>
          </cell>
          <cell r="M3500" t="str">
            <v>LF</v>
          </cell>
          <cell r="N3500">
            <v>1.8907699901283318E-3</v>
          </cell>
          <cell r="O3500">
            <v>2.58</v>
          </cell>
        </row>
        <row r="3501">
          <cell r="A3501" t="str">
            <v>DEKAI</v>
          </cell>
          <cell r="B3501" t="str">
            <v>SL1102</v>
          </cell>
          <cell r="C3501">
            <v>1513</v>
          </cell>
          <cell r="D3501" t="str">
            <v>Disques Noirs Rond A Poignees 5Kgs</v>
          </cell>
          <cell r="E3501" t="str">
            <v>Grey Hammertone OP Plate</v>
          </cell>
          <cell r="F3501" t="str">
            <v xml:space="preserve">    5KG</v>
          </cell>
          <cell r="H3501" t="str">
            <v>PIECE</v>
          </cell>
          <cell r="I3501">
            <v>7</v>
          </cell>
          <cell r="J3501">
            <v>0</v>
          </cell>
          <cell r="K3501">
            <v>0</v>
          </cell>
          <cell r="L3501">
            <v>0</v>
          </cell>
          <cell r="M3501" t="str">
            <v>LF</v>
          </cell>
          <cell r="N3501">
            <v>3.5343999999999996E-3</v>
          </cell>
          <cell r="O3501">
            <v>5.1480750246791711</v>
          </cell>
        </row>
        <row r="3502">
          <cell r="A3502" t="str">
            <v>DEKAI</v>
          </cell>
          <cell r="B3502" t="str">
            <v>SL1102</v>
          </cell>
          <cell r="C3502">
            <v>1509</v>
          </cell>
          <cell r="D3502" t="str">
            <v>Disques Noirs Rond A Poignees 10Kgs</v>
          </cell>
          <cell r="E3502" t="str">
            <v>Grey Hammertone OP Plate</v>
          </cell>
          <cell r="F3502" t="str">
            <v xml:space="preserve">    10KG</v>
          </cell>
          <cell r="H3502" t="str">
            <v>PIECE</v>
          </cell>
          <cell r="I3502">
            <v>14</v>
          </cell>
          <cell r="J3502">
            <v>0</v>
          </cell>
          <cell r="K3502">
            <v>0</v>
          </cell>
          <cell r="L3502">
            <v>0</v>
          </cell>
          <cell r="M3502" t="str">
            <v>LF</v>
          </cell>
          <cell r="N3502">
            <v>7.01784E-3</v>
          </cell>
          <cell r="O3502">
            <v>11.62</v>
          </cell>
        </row>
        <row r="3503">
          <cell r="A3503" t="str">
            <v>DEKAI</v>
          </cell>
          <cell r="B3503" t="str">
            <v>SL1102</v>
          </cell>
          <cell r="C3503">
            <v>1510</v>
          </cell>
          <cell r="D3503" t="str">
            <v>Disques Noirs Rond A Poignees 15Kgs</v>
          </cell>
          <cell r="E3503" t="str">
            <v>Grey Hammertone OP Plate</v>
          </cell>
          <cell r="F3503" t="str">
            <v xml:space="preserve">    15KG</v>
          </cell>
          <cell r="H3503" t="str">
            <v>PIECE</v>
          </cell>
          <cell r="I3503">
            <v>21</v>
          </cell>
          <cell r="J3503">
            <v>0</v>
          </cell>
          <cell r="K3503">
            <v>0</v>
          </cell>
          <cell r="L3503">
            <v>0</v>
          </cell>
          <cell r="M3503" t="str">
            <v>LF</v>
          </cell>
          <cell r="N3503">
            <v>1.0285055999999999E-2</v>
          </cell>
          <cell r="O3503">
            <v>15.5</v>
          </cell>
        </row>
        <row r="3504">
          <cell r="A3504" t="str">
            <v>DEKAI</v>
          </cell>
          <cell r="B3504" t="str">
            <v>SL1102</v>
          </cell>
          <cell r="C3504">
            <v>1512</v>
          </cell>
          <cell r="D3504" t="str">
            <v>Disques Noirs Rond A Poignees 20Kgs</v>
          </cell>
          <cell r="E3504" t="str">
            <v>Grey Hammertone OP Plate</v>
          </cell>
          <cell r="F3504" t="str">
            <v xml:space="preserve">    20KG</v>
          </cell>
          <cell r="H3504" t="str">
            <v>PIECE</v>
          </cell>
          <cell r="I3504">
            <v>28</v>
          </cell>
          <cell r="J3504">
            <v>0</v>
          </cell>
          <cell r="K3504">
            <v>0</v>
          </cell>
          <cell r="L3504">
            <v>0</v>
          </cell>
          <cell r="M3504" t="str">
            <v>LF</v>
          </cell>
          <cell r="N3504">
            <v>9.922499999999999E-3</v>
          </cell>
          <cell r="O3504">
            <v>20.8</v>
          </cell>
        </row>
        <row r="3505">
          <cell r="A3505" t="str">
            <v>DEKAI</v>
          </cell>
          <cell r="B3505" t="str">
            <v>SL1102</v>
          </cell>
          <cell r="C3505">
            <v>1541</v>
          </cell>
          <cell r="D3505" t="str">
            <v>Disques Noirs Rond A Poignees 25Kgs</v>
          </cell>
          <cell r="E3505" t="str">
            <v>Grey Hammertone OP Plate</v>
          </cell>
          <cell r="F3505" t="str">
            <v xml:space="preserve">    25KG</v>
          </cell>
          <cell r="H3505" t="str">
            <v>PIECE</v>
          </cell>
          <cell r="I3505">
            <v>35</v>
          </cell>
          <cell r="J3505">
            <v>0</v>
          </cell>
          <cell r="K3505">
            <v>0</v>
          </cell>
          <cell r="L3505">
            <v>0</v>
          </cell>
          <cell r="M3505" t="str">
            <v>LF</v>
          </cell>
          <cell r="N3505">
            <v>1.0240000000000001E-2</v>
          </cell>
          <cell r="O3505">
            <v>27</v>
          </cell>
        </row>
        <row r="3506">
          <cell r="A3506" t="str">
            <v>DEKAI</v>
          </cell>
          <cell r="B3506" t="str">
            <v>DK2016</v>
          </cell>
          <cell r="C3506">
            <v>1515</v>
          </cell>
          <cell r="D3506" t="str">
            <v xml:space="preserve">Dome Trainer </v>
          </cell>
          <cell r="E3506" t="str">
            <v>Balance Ball</v>
          </cell>
          <cell r="F3506" t="str">
            <v>withouthandles</v>
          </cell>
          <cell r="H3506" t="str">
            <v>PIECE</v>
          </cell>
          <cell r="I3506">
            <v>30.95</v>
          </cell>
          <cell r="J3506">
            <v>0</v>
          </cell>
          <cell r="K3506">
            <v>0</v>
          </cell>
          <cell r="L3506">
            <v>0</v>
          </cell>
          <cell r="M3506" t="str">
            <v>LF</v>
          </cell>
          <cell r="N3506">
            <v>6.4736000000000002E-2</v>
          </cell>
          <cell r="O3506">
            <v>6</v>
          </cell>
        </row>
        <row r="3507">
          <cell r="A3507" t="str">
            <v>DEKAI</v>
          </cell>
          <cell r="B3507" t="str">
            <v>SL2205</v>
          </cell>
          <cell r="C3507">
            <v>1543</v>
          </cell>
          <cell r="D3507" t="str">
            <v>Echelle De Vitesse 4M</v>
          </cell>
          <cell r="E3507" t="str">
            <v>ADJUSTABLE AGILITY LADDER 4M</v>
          </cell>
          <cell r="F3507" t="str">
            <v>4m</v>
          </cell>
          <cell r="H3507" t="str">
            <v>PIECE</v>
          </cell>
          <cell r="I3507">
            <v>5</v>
          </cell>
          <cell r="J3507">
            <v>0</v>
          </cell>
          <cell r="K3507">
            <v>0</v>
          </cell>
          <cell r="L3507">
            <v>0</v>
          </cell>
          <cell r="M3507" t="str">
            <v>LF</v>
          </cell>
          <cell r="N3507">
            <v>7.4843999999999996E-3</v>
          </cell>
          <cell r="O3507">
            <v>2.15</v>
          </cell>
        </row>
        <row r="3508">
          <cell r="A3508" t="str">
            <v>DEKAI</v>
          </cell>
          <cell r="B3508" t="str">
            <v>DK2107</v>
          </cell>
          <cell r="C3508">
            <v>0</v>
          </cell>
          <cell r="D3508" t="str">
            <v>EGG BALL 40CM</v>
          </cell>
          <cell r="E3508" t="str">
            <v>ANTI-BURST PEANUT GYMBALL 40CM</v>
          </cell>
          <cell r="F3508">
            <v>0</v>
          </cell>
          <cell r="H3508" t="str">
            <v>PIECE</v>
          </cell>
          <cell r="I3508">
            <v>4.55</v>
          </cell>
          <cell r="J3508">
            <v>0</v>
          </cell>
          <cell r="K3508">
            <v>0</v>
          </cell>
          <cell r="L3508">
            <v>0</v>
          </cell>
          <cell r="M3508" t="str">
            <v>LF</v>
          </cell>
          <cell r="N3508">
            <v>0</v>
          </cell>
          <cell r="O3508">
            <v>0</v>
          </cell>
        </row>
        <row r="3509">
          <cell r="A3509" t="str">
            <v>DEKAI</v>
          </cell>
          <cell r="B3509" t="str">
            <v>DK2107</v>
          </cell>
          <cell r="C3509">
            <v>0</v>
          </cell>
          <cell r="D3509" t="str">
            <v>EGG BALL 53CM</v>
          </cell>
          <cell r="E3509" t="str">
            <v>ANTI-BURST PEANUT GYMBALL 50CM</v>
          </cell>
          <cell r="F3509">
            <v>0</v>
          </cell>
          <cell r="H3509" t="str">
            <v>PIECE</v>
          </cell>
          <cell r="I3509">
            <v>5.15</v>
          </cell>
          <cell r="J3509">
            <v>0</v>
          </cell>
          <cell r="K3509">
            <v>0</v>
          </cell>
          <cell r="L3509">
            <v>0</v>
          </cell>
          <cell r="M3509" t="str">
            <v>LF</v>
          </cell>
          <cell r="N3509">
            <v>0</v>
          </cell>
          <cell r="O3509">
            <v>0</v>
          </cell>
        </row>
        <row r="3510">
          <cell r="A3510" t="str">
            <v>DEKAI</v>
          </cell>
          <cell r="B3510" t="str">
            <v>DK2233</v>
          </cell>
          <cell r="C3510">
            <v>0</v>
          </cell>
          <cell r="D3510" t="str">
            <v>FITNESS TUBE Light</v>
          </cell>
          <cell r="E3510" t="str">
            <v>FITNESS TUBE Light</v>
          </cell>
          <cell r="F3510" t="str">
            <v>6*9*1200mm</v>
          </cell>
          <cell r="H3510" t="str">
            <v>PIECE</v>
          </cell>
          <cell r="I3510">
            <v>1.45</v>
          </cell>
          <cell r="J3510">
            <v>0</v>
          </cell>
          <cell r="K3510">
            <v>0</v>
          </cell>
          <cell r="L3510">
            <v>0</v>
          </cell>
          <cell r="M3510" t="str">
            <v>LF</v>
          </cell>
          <cell r="N3510">
            <v>0</v>
          </cell>
          <cell r="O3510">
            <v>0</v>
          </cell>
        </row>
        <row r="3511">
          <cell r="A3511" t="str">
            <v>DEKAI</v>
          </cell>
          <cell r="B3511" t="str">
            <v>DK2233</v>
          </cell>
          <cell r="C3511">
            <v>0</v>
          </cell>
          <cell r="D3511" t="str">
            <v>FITNESS TUBE Medium</v>
          </cell>
          <cell r="E3511" t="str">
            <v>FITNESS TUBE Medium</v>
          </cell>
          <cell r="F3511" t="str">
            <v>6*10*1200mm</v>
          </cell>
          <cell r="H3511" t="str">
            <v>PIECE</v>
          </cell>
          <cell r="I3511">
            <v>1.65</v>
          </cell>
          <cell r="J3511">
            <v>0</v>
          </cell>
          <cell r="K3511">
            <v>0</v>
          </cell>
          <cell r="L3511">
            <v>0</v>
          </cell>
          <cell r="M3511" t="str">
            <v>LF</v>
          </cell>
          <cell r="N3511">
            <v>0</v>
          </cell>
          <cell r="O3511">
            <v>0</v>
          </cell>
        </row>
        <row r="3512">
          <cell r="A3512" t="str">
            <v>DEKAI</v>
          </cell>
          <cell r="B3512" t="str">
            <v>DK2233</v>
          </cell>
          <cell r="C3512">
            <v>0</v>
          </cell>
          <cell r="D3512" t="str">
            <v>FITNESS TUBE Strong</v>
          </cell>
          <cell r="E3512" t="str">
            <v>FITNESS TUBE Strong</v>
          </cell>
          <cell r="F3512" t="str">
            <v>6*12*1200mm</v>
          </cell>
          <cell r="H3512" t="str">
            <v>PIECE</v>
          </cell>
          <cell r="I3512">
            <v>1.88</v>
          </cell>
          <cell r="J3512">
            <v>0</v>
          </cell>
          <cell r="K3512">
            <v>0</v>
          </cell>
          <cell r="L3512">
            <v>0</v>
          </cell>
          <cell r="M3512" t="str">
            <v>LF</v>
          </cell>
          <cell r="N3512">
            <v>0</v>
          </cell>
          <cell r="O3512">
            <v>0</v>
          </cell>
        </row>
        <row r="3513">
          <cell r="A3513" t="str">
            <v>DEKAI</v>
          </cell>
          <cell r="B3513" t="str">
            <v>DK2225</v>
          </cell>
          <cell r="C3513">
            <v>0</v>
          </cell>
          <cell r="D3513" t="str">
            <v>Flex Bar</v>
          </cell>
          <cell r="E3513" t="str">
            <v>FLEX BAR</v>
          </cell>
          <cell r="F3513" t="str">
            <v>Dévissable</v>
          </cell>
          <cell r="H3513" t="str">
            <v>PIECE</v>
          </cell>
          <cell r="I3513">
            <v>3.18</v>
          </cell>
          <cell r="J3513">
            <v>0</v>
          </cell>
          <cell r="K3513">
            <v>0</v>
          </cell>
          <cell r="L3513">
            <v>0</v>
          </cell>
          <cell r="M3513" t="str">
            <v>LF</v>
          </cell>
          <cell r="N3513">
            <v>0</v>
          </cell>
          <cell r="O3513">
            <v>0</v>
          </cell>
        </row>
        <row r="3514">
          <cell r="A3514" t="str">
            <v>DEKAI</v>
          </cell>
          <cell r="B3514" t="str">
            <v>DK2226</v>
          </cell>
          <cell r="C3514">
            <v>2296</v>
          </cell>
          <cell r="D3514" t="str">
            <v>Flex Bar dévissable</v>
          </cell>
          <cell r="E3514" t="str">
            <v>Flex Bar</v>
          </cell>
          <cell r="F3514" t="str">
            <v>détachable</v>
          </cell>
          <cell r="H3514" t="str">
            <v>PIECE</v>
          </cell>
          <cell r="I3514">
            <v>4.5</v>
          </cell>
          <cell r="J3514">
            <v>0</v>
          </cell>
          <cell r="K3514">
            <v>0</v>
          </cell>
          <cell r="L3514">
            <v>0</v>
          </cell>
          <cell r="M3514" t="str">
            <v>LF</v>
          </cell>
          <cell r="N3514">
            <v>2.9082666666666668E-3</v>
          </cell>
          <cell r="O3514">
            <v>1</v>
          </cell>
        </row>
        <row r="3515">
          <cell r="A3515" t="str">
            <v>DEKAI</v>
          </cell>
          <cell r="B3515" t="str">
            <v>DK2216</v>
          </cell>
          <cell r="C3515">
            <v>1559</v>
          </cell>
          <cell r="D3515" t="str">
            <v>FOAM ROLLER BLANC</v>
          </cell>
          <cell r="E3515" t="str">
            <v>FOAM ROLLER WHITE</v>
          </cell>
          <cell r="F3515" t="str">
            <v>90cm (EPE material)</v>
          </cell>
          <cell r="H3515" t="str">
            <v>PIECE</v>
          </cell>
          <cell r="I3515">
            <v>6.22</v>
          </cell>
          <cell r="J3515">
            <v>0</v>
          </cell>
          <cell r="K3515">
            <v>0</v>
          </cell>
          <cell r="L3515">
            <v>0</v>
          </cell>
          <cell r="M3515" t="str">
            <v>LF</v>
          </cell>
          <cell r="N3515">
            <v>2.29152E-2</v>
          </cell>
          <cell r="O3515">
            <v>0.9</v>
          </cell>
        </row>
        <row r="3516">
          <cell r="A3516" t="str">
            <v>DEKAI</v>
          </cell>
          <cell r="B3516" t="str">
            <v>DK2219</v>
          </cell>
          <cell r="C3516">
            <v>0</v>
          </cell>
          <cell r="D3516" t="str">
            <v>Foam Roller Bleu</v>
          </cell>
          <cell r="E3516" t="str">
            <v>Eva Roller</v>
          </cell>
          <cell r="F3516" t="str">
            <v>Logo inclus</v>
          </cell>
          <cell r="H3516" t="str">
            <v>PIECE</v>
          </cell>
          <cell r="I3516">
            <v>9.65</v>
          </cell>
          <cell r="J3516">
            <v>0</v>
          </cell>
          <cell r="K3516">
            <v>0</v>
          </cell>
          <cell r="L3516">
            <v>0</v>
          </cell>
          <cell r="M3516" t="str">
            <v>LF</v>
          </cell>
          <cell r="N3516">
            <v>0</v>
          </cell>
          <cell r="O3516">
            <v>0</v>
          </cell>
        </row>
        <row r="3517">
          <cell r="A3517" t="str">
            <v>DEKAI</v>
          </cell>
          <cell r="B3517" t="str">
            <v>DK3337</v>
          </cell>
          <cell r="C3517">
            <v>0</v>
          </cell>
          <cell r="D3517" t="str">
            <v>GILET LESTEES 5Kgs</v>
          </cell>
          <cell r="E3517" t="str">
            <v>WEIGHTED VEST 5Kgs</v>
          </cell>
          <cell r="F3517">
            <v>0</v>
          </cell>
          <cell r="H3517" t="str">
            <v>PIECE</v>
          </cell>
          <cell r="I3517">
            <v>11.76</v>
          </cell>
          <cell r="J3517">
            <v>0</v>
          </cell>
          <cell r="K3517">
            <v>0</v>
          </cell>
          <cell r="L3517">
            <v>0</v>
          </cell>
          <cell r="M3517" t="str">
            <v>LF</v>
          </cell>
          <cell r="N3517">
            <v>0</v>
          </cell>
          <cell r="O3517">
            <v>0</v>
          </cell>
        </row>
        <row r="3518">
          <cell r="A3518" t="str">
            <v>DEKAI</v>
          </cell>
          <cell r="B3518" t="str">
            <v>DK3337</v>
          </cell>
          <cell r="C3518">
            <v>2331</v>
          </cell>
          <cell r="D3518" t="str">
            <v>Gilet Lestees 10Kgs</v>
          </cell>
          <cell r="E3518" t="str">
            <v>Weight Vest</v>
          </cell>
          <cell r="F3518">
            <v>0</v>
          </cell>
          <cell r="H3518" t="str">
            <v>PIECE</v>
          </cell>
          <cell r="I3518">
            <v>16.34</v>
          </cell>
          <cell r="J3518">
            <v>0</v>
          </cell>
          <cell r="K3518">
            <v>0</v>
          </cell>
          <cell r="L3518">
            <v>0</v>
          </cell>
          <cell r="M3518" t="str">
            <v>LF</v>
          </cell>
          <cell r="N3518">
            <v>9.4500000000000001E-3</v>
          </cell>
          <cell r="O3518">
            <v>10.5</v>
          </cell>
        </row>
        <row r="3519">
          <cell r="A3519" t="str">
            <v>DEKAI</v>
          </cell>
          <cell r="B3519" t="str">
            <v>SL2202</v>
          </cell>
          <cell r="C3519">
            <v>1576</v>
          </cell>
          <cell r="D3519" t="str">
            <v>Haie  15Cm</v>
          </cell>
          <cell r="E3519" t="str">
            <v>JUMP HURDLE 15CM</v>
          </cell>
          <cell r="F3519" t="str">
            <v>15cm</v>
          </cell>
          <cell r="H3519" t="str">
            <v>PIECE</v>
          </cell>
          <cell r="I3519">
            <v>2.5</v>
          </cell>
          <cell r="J3519">
            <v>0</v>
          </cell>
          <cell r="K3519">
            <v>0</v>
          </cell>
          <cell r="L3519">
            <v>0</v>
          </cell>
          <cell r="M3519" t="str">
            <v>LF</v>
          </cell>
          <cell r="N3519">
            <v>0</v>
          </cell>
          <cell r="O3519">
            <v>0</v>
          </cell>
        </row>
        <row r="3520">
          <cell r="A3520" t="str">
            <v>DEKAI</v>
          </cell>
          <cell r="B3520" t="str">
            <v>SL2202</v>
          </cell>
          <cell r="C3520">
            <v>1577</v>
          </cell>
          <cell r="D3520" t="str">
            <v>Haie 30Cm</v>
          </cell>
          <cell r="E3520" t="str">
            <v>JUMP HURDLE 30CM</v>
          </cell>
          <cell r="F3520" t="str">
            <v>30cm</v>
          </cell>
          <cell r="H3520" t="str">
            <v>PIECE</v>
          </cell>
          <cell r="I3520">
            <v>3</v>
          </cell>
          <cell r="J3520">
            <v>0</v>
          </cell>
          <cell r="K3520">
            <v>0</v>
          </cell>
          <cell r="L3520">
            <v>0</v>
          </cell>
          <cell r="M3520" t="str">
            <v>LF</v>
          </cell>
          <cell r="N3520">
            <v>0</v>
          </cell>
          <cell r="O3520">
            <v>0</v>
          </cell>
        </row>
        <row r="3521">
          <cell r="A3521" t="str">
            <v>DEKAI</v>
          </cell>
          <cell r="B3521" t="str">
            <v>SL2202</v>
          </cell>
          <cell r="C3521">
            <v>1578</v>
          </cell>
          <cell r="D3521" t="str">
            <v>Haie 50Cm</v>
          </cell>
          <cell r="E3521" t="str">
            <v>JUMP HURDLE 50CM</v>
          </cell>
          <cell r="F3521" t="str">
            <v>50cm</v>
          </cell>
          <cell r="H3521" t="str">
            <v>PIECE</v>
          </cell>
          <cell r="I3521">
            <v>4.25</v>
          </cell>
          <cell r="J3521">
            <v>0</v>
          </cell>
          <cell r="K3521">
            <v>0</v>
          </cell>
          <cell r="L3521">
            <v>0</v>
          </cell>
          <cell r="M3521" t="str">
            <v>LF</v>
          </cell>
          <cell r="N3521">
            <v>0</v>
          </cell>
          <cell r="O3521">
            <v>0</v>
          </cell>
        </row>
        <row r="3522">
          <cell r="A3522" t="str">
            <v>DEKAI</v>
          </cell>
          <cell r="B3522" t="str">
            <v>DK4103</v>
          </cell>
          <cell r="C3522">
            <v>0</v>
          </cell>
          <cell r="D3522" t="str">
            <v>Haltère Néoprène 0,5Kgs</v>
          </cell>
          <cell r="E3522" t="str">
            <v>Neoprene Dipping Dumbell round</v>
          </cell>
          <cell r="F3522" t="str">
            <v xml:space="preserve">0.5kg </v>
          </cell>
          <cell r="H3522" t="str">
            <v>PAIRE</v>
          </cell>
          <cell r="I3522">
            <v>0.48</v>
          </cell>
          <cell r="J3522">
            <v>0</v>
          </cell>
          <cell r="K3522">
            <v>0</v>
          </cell>
          <cell r="L3522">
            <v>0</v>
          </cell>
          <cell r="M3522" t="str">
            <v>LF</v>
          </cell>
          <cell r="N3522">
            <v>0</v>
          </cell>
          <cell r="O3522">
            <v>0</v>
          </cell>
        </row>
        <row r="3523">
          <cell r="A3523" t="str">
            <v>DEKAI</v>
          </cell>
          <cell r="B3523" t="str">
            <v>DK4103</v>
          </cell>
          <cell r="C3523">
            <v>0</v>
          </cell>
          <cell r="D3523" t="str">
            <v>Haltère Néoprène 1Kg</v>
          </cell>
          <cell r="E3523" t="str">
            <v>Neoprene Dipping Dumbell round</v>
          </cell>
          <cell r="F3523" t="str">
            <v xml:space="preserve">1kg </v>
          </cell>
          <cell r="H3523" t="str">
            <v>PAIRE</v>
          </cell>
          <cell r="I3523">
            <v>0.96</v>
          </cell>
          <cell r="J3523">
            <v>0</v>
          </cell>
          <cell r="K3523">
            <v>0</v>
          </cell>
          <cell r="L3523">
            <v>0</v>
          </cell>
          <cell r="M3523" t="str">
            <v>LF</v>
          </cell>
          <cell r="N3523">
            <v>0</v>
          </cell>
          <cell r="O3523">
            <v>0</v>
          </cell>
        </row>
        <row r="3524">
          <cell r="A3524" t="str">
            <v>DEKAI</v>
          </cell>
          <cell r="B3524" t="str">
            <v>DK4103</v>
          </cell>
          <cell r="C3524">
            <v>0</v>
          </cell>
          <cell r="D3524" t="str">
            <v>Haltère Néoprène 2Kg</v>
          </cell>
          <cell r="E3524" t="str">
            <v>Neoprene Dipping Dumbell round</v>
          </cell>
          <cell r="F3524" t="str">
            <v xml:space="preserve">2kg  </v>
          </cell>
          <cell r="H3524" t="str">
            <v>PAIRE</v>
          </cell>
          <cell r="I3524">
            <v>1.92</v>
          </cell>
          <cell r="J3524">
            <v>0</v>
          </cell>
          <cell r="K3524">
            <v>0</v>
          </cell>
          <cell r="L3524">
            <v>0</v>
          </cell>
          <cell r="M3524" t="str">
            <v>LF</v>
          </cell>
          <cell r="N3524">
            <v>0</v>
          </cell>
          <cell r="O3524">
            <v>0</v>
          </cell>
        </row>
        <row r="3525">
          <cell r="A3525" t="str">
            <v>DEKAI</v>
          </cell>
          <cell r="B3525" t="str">
            <v>DK4103</v>
          </cell>
          <cell r="C3525">
            <v>0</v>
          </cell>
          <cell r="D3525" t="str">
            <v>Haltère Néoprène 3Kg</v>
          </cell>
          <cell r="E3525" t="str">
            <v>Neoprene Dipping Dumbell round</v>
          </cell>
          <cell r="F3525" t="str">
            <v xml:space="preserve">3kg  </v>
          </cell>
          <cell r="H3525" t="str">
            <v>PAIRE</v>
          </cell>
          <cell r="I3525">
            <v>2.88</v>
          </cell>
          <cell r="J3525">
            <v>0</v>
          </cell>
          <cell r="K3525">
            <v>0</v>
          </cell>
          <cell r="L3525">
            <v>0</v>
          </cell>
          <cell r="M3525" t="str">
            <v>LF</v>
          </cell>
          <cell r="N3525">
            <v>0</v>
          </cell>
          <cell r="O3525">
            <v>0</v>
          </cell>
        </row>
        <row r="3526">
          <cell r="A3526" t="str">
            <v>DEKAI</v>
          </cell>
          <cell r="B3526" t="str">
            <v>DK4103</v>
          </cell>
          <cell r="C3526">
            <v>0</v>
          </cell>
          <cell r="D3526" t="str">
            <v>Haltère Néoprène 4Kg</v>
          </cell>
          <cell r="E3526" t="str">
            <v>Neoprene Dipping Dumbell round</v>
          </cell>
          <cell r="F3526" t="str">
            <v xml:space="preserve">4kg  </v>
          </cell>
          <cell r="H3526" t="str">
            <v>PAIRE</v>
          </cell>
          <cell r="I3526">
            <v>3.84</v>
          </cell>
          <cell r="J3526">
            <v>0</v>
          </cell>
          <cell r="K3526">
            <v>0</v>
          </cell>
          <cell r="L3526">
            <v>0</v>
          </cell>
          <cell r="M3526" t="str">
            <v>LF</v>
          </cell>
          <cell r="N3526">
            <v>0</v>
          </cell>
          <cell r="O3526">
            <v>0</v>
          </cell>
        </row>
        <row r="3527">
          <cell r="A3527" t="str">
            <v>DEKAI</v>
          </cell>
          <cell r="B3527" t="str">
            <v>DK4103</v>
          </cell>
          <cell r="C3527">
            <v>0</v>
          </cell>
          <cell r="D3527" t="str">
            <v>Haltère Néoprène 5Kg</v>
          </cell>
          <cell r="E3527" t="str">
            <v>Neoprene Dipping Dumbell round</v>
          </cell>
          <cell r="F3527" t="str">
            <v xml:space="preserve">5kg  </v>
          </cell>
          <cell r="H3527" t="str">
            <v>PAIRE</v>
          </cell>
          <cell r="I3527">
            <v>4.8</v>
          </cell>
          <cell r="J3527">
            <v>0</v>
          </cell>
          <cell r="K3527">
            <v>0</v>
          </cell>
          <cell r="L3527">
            <v>0</v>
          </cell>
          <cell r="M3527" t="str">
            <v>LF</v>
          </cell>
          <cell r="N3527">
            <v>0</v>
          </cell>
          <cell r="O3527">
            <v>0</v>
          </cell>
        </row>
        <row r="3528">
          <cell r="A3528" t="str">
            <v>DEKAI</v>
          </cell>
          <cell r="B3528" t="str">
            <v>DK4117</v>
          </cell>
          <cell r="C3528">
            <v>2057</v>
          </cell>
          <cell r="D3528" t="str">
            <v xml:space="preserve">Halteres Caoutchouc Hexagonales 1Kg </v>
          </cell>
          <cell r="E3528" t="str">
            <v>Rubber Coated Hex Dumbbell</v>
          </cell>
          <cell r="F3528" t="str">
            <v xml:space="preserve">    1KG</v>
          </cell>
          <cell r="H3528" t="str">
            <v>PIECE</v>
          </cell>
          <cell r="I3528">
            <v>1.05</v>
          </cell>
          <cell r="J3528">
            <v>0</v>
          </cell>
          <cell r="K3528">
            <v>0</v>
          </cell>
          <cell r="L3528">
            <v>0</v>
          </cell>
          <cell r="M3528" t="str">
            <v>LF</v>
          </cell>
          <cell r="N3528">
            <v>1.3134449339207046E-3</v>
          </cell>
          <cell r="O3528">
            <v>1.0881057268722467</v>
          </cell>
        </row>
        <row r="3529">
          <cell r="A3529" t="str">
            <v>DEKAI</v>
          </cell>
          <cell r="B3529" t="str">
            <v>DK4117</v>
          </cell>
          <cell r="C3529">
            <v>2058</v>
          </cell>
          <cell r="D3529" t="str">
            <v xml:space="preserve">Halteres Caoutchouc Hexagonales 2Kg </v>
          </cell>
          <cell r="E3529" t="str">
            <v>Rubber Coated Hex Dumbbell</v>
          </cell>
          <cell r="F3529" t="str">
            <v xml:space="preserve">    2KG</v>
          </cell>
          <cell r="H3529" t="str">
            <v>PIECE</v>
          </cell>
          <cell r="I3529">
            <v>2.1</v>
          </cell>
          <cell r="J3529">
            <v>0</v>
          </cell>
          <cell r="K3529">
            <v>0</v>
          </cell>
          <cell r="L3529">
            <v>0</v>
          </cell>
          <cell r="M3529" t="str">
            <v>LF</v>
          </cell>
          <cell r="N3529">
            <v>2.6268898678414097E-3</v>
          </cell>
          <cell r="O3529">
            <v>2.04</v>
          </cell>
        </row>
        <row r="3530">
          <cell r="A3530" t="str">
            <v>DEKAI</v>
          </cell>
          <cell r="B3530" t="str">
            <v>DK4117</v>
          </cell>
          <cell r="C3530">
            <v>2059</v>
          </cell>
          <cell r="D3530" t="str">
            <v>Halteres Caoutchouc Hexagonales 4Kg</v>
          </cell>
          <cell r="E3530" t="str">
            <v>Rubber Coated Hex Dumbbell</v>
          </cell>
          <cell r="F3530" t="str">
            <v xml:space="preserve">    4KG</v>
          </cell>
          <cell r="H3530" t="str">
            <v>PIECE</v>
          </cell>
          <cell r="I3530">
            <v>4.2</v>
          </cell>
          <cell r="J3530">
            <v>0</v>
          </cell>
          <cell r="K3530">
            <v>0</v>
          </cell>
          <cell r="L3530">
            <v>0</v>
          </cell>
          <cell r="M3530" t="str">
            <v>LF</v>
          </cell>
          <cell r="N3530">
            <v>5.2537797356828186E-3</v>
          </cell>
          <cell r="O3530">
            <v>4.1399999999999997</v>
          </cell>
        </row>
        <row r="3531">
          <cell r="A3531" t="str">
            <v>DEKAI</v>
          </cell>
          <cell r="B3531" t="str">
            <v>DK4117</v>
          </cell>
          <cell r="C3531">
            <v>2062</v>
          </cell>
          <cell r="D3531" t="str">
            <v>Halteres Caoutchouc Hexagonales 6Kg</v>
          </cell>
          <cell r="E3531" t="str">
            <v>Rubber Coated Hex Dumbbell</v>
          </cell>
          <cell r="F3531" t="str">
            <v xml:space="preserve">    6KG</v>
          </cell>
          <cell r="H3531" t="str">
            <v>PIECE</v>
          </cell>
          <cell r="I3531">
            <v>6.3</v>
          </cell>
          <cell r="J3531">
            <v>0</v>
          </cell>
          <cell r="K3531">
            <v>0</v>
          </cell>
          <cell r="L3531">
            <v>0</v>
          </cell>
          <cell r="M3531" t="str">
            <v>LF</v>
          </cell>
          <cell r="N3531">
            <v>7.8806696035242287E-3</v>
          </cell>
          <cell r="O3531">
            <v>6.2</v>
          </cell>
        </row>
        <row r="3532">
          <cell r="A3532" t="str">
            <v>DEKAI</v>
          </cell>
          <cell r="B3532" t="str">
            <v>DK4117</v>
          </cell>
          <cell r="C3532">
            <v>2064</v>
          </cell>
          <cell r="D3532" t="str">
            <v xml:space="preserve">Halteres Caoutchouc Hexagonales 8Kg </v>
          </cell>
          <cell r="E3532" t="str">
            <v>Rubber Coated Hex Dumbbell</v>
          </cell>
          <cell r="F3532" t="str">
            <v xml:space="preserve">    8KG </v>
          </cell>
          <cell r="H3532" t="str">
            <v>PIECE</v>
          </cell>
          <cell r="I3532">
            <v>8.4</v>
          </cell>
          <cell r="J3532">
            <v>0</v>
          </cell>
          <cell r="K3532">
            <v>0</v>
          </cell>
          <cell r="L3532">
            <v>0</v>
          </cell>
          <cell r="M3532" t="str">
            <v>LF</v>
          </cell>
          <cell r="N3532">
            <v>7.4814332247557002E-3</v>
          </cell>
          <cell r="O3532">
            <v>8.2799999999999994</v>
          </cell>
        </row>
        <row r="3533">
          <cell r="A3533" t="str">
            <v>DEKAI</v>
          </cell>
          <cell r="B3533" t="str">
            <v>DK4117</v>
          </cell>
          <cell r="C3533">
            <v>2066</v>
          </cell>
          <cell r="D3533" t="str">
            <v xml:space="preserve">Halteres Caoutchouc Hexagonales 10Kg </v>
          </cell>
          <cell r="E3533" t="str">
            <v>Rubber Coated Hex Dumbbell</v>
          </cell>
          <cell r="F3533" t="str">
            <v xml:space="preserve">    10KG</v>
          </cell>
          <cell r="H3533" t="str">
            <v>PIECE</v>
          </cell>
          <cell r="I3533">
            <v>10.5</v>
          </cell>
          <cell r="J3533">
            <v>0</v>
          </cell>
          <cell r="K3533">
            <v>0</v>
          </cell>
          <cell r="L3533">
            <v>0</v>
          </cell>
          <cell r="M3533" t="str">
            <v>LF</v>
          </cell>
          <cell r="N3533">
            <v>9.3517915309446267E-3</v>
          </cell>
          <cell r="O3533">
            <v>10.3</v>
          </cell>
        </row>
        <row r="3534">
          <cell r="A3534" t="str">
            <v>DEKAI</v>
          </cell>
          <cell r="B3534" t="str">
            <v>DK4117</v>
          </cell>
          <cell r="C3534">
            <v>1589</v>
          </cell>
          <cell r="D3534" t="str">
            <v xml:space="preserve">Halteres Caoutchouc Hexagonales 12,5Kg </v>
          </cell>
          <cell r="E3534" t="str">
            <v>Rubber Coated Hex Dumbbell</v>
          </cell>
          <cell r="F3534" t="str">
            <v xml:space="preserve">    12.5KG</v>
          </cell>
          <cell r="H3534" t="str">
            <v>PIECE</v>
          </cell>
          <cell r="I3534">
            <v>13.13</v>
          </cell>
          <cell r="J3534">
            <v>0</v>
          </cell>
          <cell r="K3534">
            <v>0</v>
          </cell>
          <cell r="L3534">
            <v>0</v>
          </cell>
          <cell r="M3534" t="str">
            <v>LF</v>
          </cell>
          <cell r="N3534">
            <v>1.01248E-2</v>
          </cell>
          <cell r="O3534">
            <v>12.9</v>
          </cell>
        </row>
        <row r="3535">
          <cell r="A3535" t="str">
            <v>DEKAI</v>
          </cell>
          <cell r="B3535" t="str">
            <v>DK4117</v>
          </cell>
          <cell r="C3535">
            <v>1590</v>
          </cell>
          <cell r="D3535" t="str">
            <v xml:space="preserve">Halteres Caoutchouc Hexagonales 15Kg </v>
          </cell>
          <cell r="E3535" t="str">
            <v>Rubber Coated Hex Dumbbell</v>
          </cell>
          <cell r="F3535" t="str">
            <v xml:space="preserve">    15KG</v>
          </cell>
          <cell r="H3535" t="str">
            <v>PIECE</v>
          </cell>
          <cell r="I3535">
            <v>15.75</v>
          </cell>
          <cell r="J3535">
            <v>0</v>
          </cell>
          <cell r="K3535">
            <v>0</v>
          </cell>
          <cell r="L3535">
            <v>0</v>
          </cell>
          <cell r="M3535" t="str">
            <v>LF</v>
          </cell>
          <cell r="N3535">
            <v>1.1848571428571429E-2</v>
          </cell>
          <cell r="O3535">
            <v>15.5</v>
          </cell>
        </row>
        <row r="3536">
          <cell r="A3536" t="str">
            <v>DEKAI</v>
          </cell>
          <cell r="B3536" t="str">
            <v>DK4117</v>
          </cell>
          <cell r="C3536">
            <v>1591</v>
          </cell>
          <cell r="D3536" t="str">
            <v xml:space="preserve">Halteres Caoutchouc Hexagonales 17,5Kg </v>
          </cell>
          <cell r="E3536" t="str">
            <v>Rubber Coated Hex Dumbbell</v>
          </cell>
          <cell r="F3536" t="str">
            <v xml:space="preserve">    17.5KG</v>
          </cell>
          <cell r="H3536" t="str">
            <v>PIECE</v>
          </cell>
          <cell r="I3536">
            <v>18.38</v>
          </cell>
          <cell r="J3536">
            <v>0</v>
          </cell>
          <cell r="K3536">
            <v>0</v>
          </cell>
          <cell r="L3536">
            <v>0</v>
          </cell>
          <cell r="M3536" t="str">
            <v>LF</v>
          </cell>
          <cell r="N3536">
            <v>1.3759799999999999E-2</v>
          </cell>
          <cell r="O3536">
            <v>18.2</v>
          </cell>
        </row>
        <row r="3537">
          <cell r="A3537" t="str">
            <v>DEKAI</v>
          </cell>
          <cell r="B3537" t="str">
            <v>DK4117</v>
          </cell>
          <cell r="C3537">
            <v>1592</v>
          </cell>
          <cell r="D3537" t="str">
            <v xml:space="preserve">Halteres Caoutchouc Hexagonales 20Kg </v>
          </cell>
          <cell r="E3537" t="str">
            <v>Rubber Coated Hex Dumbbell</v>
          </cell>
          <cell r="F3537" t="str">
            <v xml:space="preserve">    20KG</v>
          </cell>
          <cell r="H3537" t="str">
            <v>PIECE</v>
          </cell>
          <cell r="I3537">
            <v>21</v>
          </cell>
          <cell r="J3537">
            <v>0</v>
          </cell>
          <cell r="K3537">
            <v>0</v>
          </cell>
          <cell r="L3537">
            <v>0</v>
          </cell>
          <cell r="M3537" t="str">
            <v>LF</v>
          </cell>
          <cell r="N3537">
            <v>1.7479399999999999E-2</v>
          </cell>
          <cell r="O3537">
            <v>20.7</v>
          </cell>
        </row>
        <row r="3538">
          <cell r="A3538" t="str">
            <v>DEKAI</v>
          </cell>
          <cell r="B3538" t="str">
            <v>DK4117</v>
          </cell>
          <cell r="C3538">
            <v>1593</v>
          </cell>
          <cell r="D3538" t="str">
            <v xml:space="preserve">Halteres Caoutchouc Hexagonales 22,5Kg </v>
          </cell>
          <cell r="E3538" t="str">
            <v>Rubber Coated Hex Dumbbell</v>
          </cell>
          <cell r="F3538" t="str">
            <v xml:space="preserve">    22.5KG</v>
          </cell>
          <cell r="H3538" t="str">
            <v>PIECE</v>
          </cell>
          <cell r="I3538">
            <v>23.63</v>
          </cell>
          <cell r="J3538">
            <v>0</v>
          </cell>
          <cell r="K3538">
            <v>0</v>
          </cell>
          <cell r="L3538">
            <v>0</v>
          </cell>
          <cell r="M3538" t="str">
            <v>LF</v>
          </cell>
          <cell r="N3538">
            <v>1.7479399999999999E-2</v>
          </cell>
          <cell r="O3538">
            <v>23.113636363636399</v>
          </cell>
        </row>
        <row r="3539">
          <cell r="A3539" t="str">
            <v>DEKAI</v>
          </cell>
          <cell r="B3539" t="str">
            <v>DK4117</v>
          </cell>
          <cell r="C3539">
            <v>1594</v>
          </cell>
          <cell r="D3539" t="str">
            <v xml:space="preserve">Halteres Caoutchouc Hexagonales 25Kg </v>
          </cell>
          <cell r="E3539" t="str">
            <v>Rubber Coated Hex Dumbbell</v>
          </cell>
          <cell r="F3539" t="str">
            <v xml:space="preserve">    25KG</v>
          </cell>
          <cell r="H3539" t="str">
            <v>PIECE</v>
          </cell>
          <cell r="I3539">
            <v>26.25</v>
          </cell>
          <cell r="J3539">
            <v>0</v>
          </cell>
          <cell r="K3539">
            <v>0</v>
          </cell>
          <cell r="L3539">
            <v>0</v>
          </cell>
          <cell r="M3539" t="str">
            <v>LF</v>
          </cell>
          <cell r="N3539">
            <v>1.7685039999999999E-2</v>
          </cell>
          <cell r="O3539">
            <v>25.9</v>
          </cell>
        </row>
        <row r="3540">
          <cell r="A3540" t="str">
            <v>DEKAI</v>
          </cell>
          <cell r="B3540" t="str">
            <v>DK4117</v>
          </cell>
          <cell r="C3540">
            <v>1595</v>
          </cell>
          <cell r="D3540" t="str">
            <v xml:space="preserve">Halteres Caoutchouc Hexagonales 27,5Kg </v>
          </cell>
          <cell r="E3540" t="str">
            <v>Rubber Coated Hex Dumbbell</v>
          </cell>
          <cell r="F3540" t="str">
            <v xml:space="preserve">    27.5KG</v>
          </cell>
          <cell r="H3540" t="str">
            <v>PIECE</v>
          </cell>
          <cell r="I3540">
            <v>28.88</v>
          </cell>
          <cell r="J3540">
            <v>0</v>
          </cell>
          <cell r="K3540">
            <v>0</v>
          </cell>
          <cell r="L3540">
            <v>0</v>
          </cell>
          <cell r="M3540" t="str">
            <v>LF</v>
          </cell>
          <cell r="N3540">
            <v>1.944015E-2</v>
          </cell>
          <cell r="O3540">
            <v>28.25</v>
          </cell>
        </row>
        <row r="3541">
          <cell r="A3541" t="str">
            <v>DEKAI</v>
          </cell>
          <cell r="B3541" t="str">
            <v>DK4117</v>
          </cell>
          <cell r="C3541">
            <v>1596</v>
          </cell>
          <cell r="D3541" t="str">
            <v xml:space="preserve">Halteres Caoutchouc Hexagonales 30Kg </v>
          </cell>
          <cell r="E3541" t="str">
            <v>Rubber Coated Hex Dumbbell</v>
          </cell>
          <cell r="F3541" t="str">
            <v xml:space="preserve">    30KG</v>
          </cell>
          <cell r="H3541" t="str">
            <v>PIECE</v>
          </cell>
          <cell r="I3541">
            <v>31.5</v>
          </cell>
          <cell r="J3541">
            <v>0</v>
          </cell>
          <cell r="K3541">
            <v>0</v>
          </cell>
          <cell r="L3541">
            <v>0</v>
          </cell>
          <cell r="M3541" t="str">
            <v>LF</v>
          </cell>
          <cell r="N3541">
            <v>2.06976E-2</v>
          </cell>
          <cell r="O3541">
            <v>31</v>
          </cell>
        </row>
        <row r="3542">
          <cell r="A3542" t="str">
            <v>DEKAI</v>
          </cell>
          <cell r="B3542" t="str">
            <v>DK4117</v>
          </cell>
          <cell r="C3542">
            <v>1597</v>
          </cell>
          <cell r="D3542" t="str">
            <v xml:space="preserve">Halteres Caoutchouc Hexagonales 32,5Kg </v>
          </cell>
          <cell r="E3542" t="str">
            <v>Rubber Coated Hex Dumbbell</v>
          </cell>
          <cell r="F3542" t="str">
            <v xml:space="preserve">    32.5KG</v>
          </cell>
          <cell r="H3542" t="str">
            <v>PIECE</v>
          </cell>
          <cell r="I3542">
            <v>34.130000000000003</v>
          </cell>
          <cell r="J3542">
            <v>0</v>
          </cell>
          <cell r="K3542">
            <v>0</v>
          </cell>
          <cell r="L3542">
            <v>0</v>
          </cell>
          <cell r="M3542" t="str">
            <v>LF</v>
          </cell>
          <cell r="N3542">
            <v>2.06666E-2</v>
          </cell>
          <cell r="O3542">
            <v>34</v>
          </cell>
        </row>
        <row r="3543">
          <cell r="A3543" t="str">
            <v>DEKAI</v>
          </cell>
          <cell r="B3543" t="str">
            <v>DK4117</v>
          </cell>
          <cell r="C3543">
            <v>1598</v>
          </cell>
          <cell r="D3543" t="str">
            <v xml:space="preserve">HALTERES CAOUTCHOUC HEXAGONALES 35KG </v>
          </cell>
          <cell r="E3543" t="str">
            <v>HEXAGONAL RUBBER DUMBBELL 35KG</v>
          </cell>
          <cell r="F3543">
            <v>35</v>
          </cell>
          <cell r="H3543" t="str">
            <v>PIECE</v>
          </cell>
          <cell r="I3543">
            <v>36.75</v>
          </cell>
          <cell r="J3543">
            <v>0</v>
          </cell>
          <cell r="K3543">
            <v>0</v>
          </cell>
          <cell r="L3543">
            <v>0</v>
          </cell>
          <cell r="M3543" t="str">
            <v>LF</v>
          </cell>
          <cell r="N3543">
            <v>0</v>
          </cell>
          <cell r="O3543">
            <v>0</v>
          </cell>
        </row>
        <row r="3544">
          <cell r="A3544" t="str">
            <v>DEKAI</v>
          </cell>
          <cell r="B3544" t="str">
            <v>DK4117</v>
          </cell>
          <cell r="C3544">
            <v>2484</v>
          </cell>
          <cell r="D3544" t="str">
            <v xml:space="preserve">Halteres Caoutchouc Hexagonales 37,5Kg </v>
          </cell>
          <cell r="E3544" t="str">
            <v>Rubber Coated Hex Dumbbell</v>
          </cell>
          <cell r="F3544" t="str">
            <v xml:space="preserve">    37.5KG</v>
          </cell>
          <cell r="H3544" t="str">
            <v>PIECE</v>
          </cell>
          <cell r="I3544">
            <v>39.380000000000003</v>
          </cell>
          <cell r="J3544">
            <v>0</v>
          </cell>
          <cell r="K3544">
            <v>0</v>
          </cell>
          <cell r="L3544">
            <v>0</v>
          </cell>
          <cell r="M3544" t="str">
            <v>LF</v>
          </cell>
          <cell r="N3544">
            <v>2.365040322580645E-2</v>
          </cell>
          <cell r="O3544">
            <v>38.799999999999997</v>
          </cell>
        </row>
        <row r="3545">
          <cell r="A3545" t="str">
            <v>DEKAI</v>
          </cell>
          <cell r="B3545" t="str">
            <v>DK4117</v>
          </cell>
          <cell r="C3545">
            <v>2068</v>
          </cell>
          <cell r="D3545" t="str">
            <v xml:space="preserve">Halteres Caoutchouc Hexagonales 40Kg </v>
          </cell>
          <cell r="E3545" t="str">
            <v>Rubber Coated Hex Dumbbell</v>
          </cell>
          <cell r="F3545" t="str">
            <v xml:space="preserve">    40KG</v>
          </cell>
          <cell r="H3545" t="str">
            <v>PIECE</v>
          </cell>
          <cell r="I3545">
            <v>42</v>
          </cell>
          <cell r="J3545">
            <v>0</v>
          </cell>
          <cell r="K3545">
            <v>0</v>
          </cell>
          <cell r="L3545">
            <v>0</v>
          </cell>
          <cell r="M3545" t="str">
            <v>LF</v>
          </cell>
          <cell r="N3545">
            <v>2.5227096774193547E-2</v>
          </cell>
          <cell r="O3545">
            <v>41.4</v>
          </cell>
        </row>
        <row r="3546">
          <cell r="A3546" t="str">
            <v>DEKAI</v>
          </cell>
          <cell r="B3546" t="str">
            <v>DK4117</v>
          </cell>
          <cell r="C3546">
            <v>2485</v>
          </cell>
          <cell r="D3546" t="str">
            <v xml:space="preserve">Halteres Caoutchouc Hexagonales 42,5Kg </v>
          </cell>
          <cell r="E3546" t="str">
            <v>Rubber Coated Hex Dumbbell</v>
          </cell>
          <cell r="F3546" t="str">
            <v xml:space="preserve">    42.5KG</v>
          </cell>
          <cell r="H3546" t="str">
            <v>PIECE</v>
          </cell>
          <cell r="I3546">
            <v>44.63</v>
          </cell>
          <cell r="J3546">
            <v>0</v>
          </cell>
          <cell r="K3546">
            <v>0</v>
          </cell>
          <cell r="L3546">
            <v>0</v>
          </cell>
          <cell r="M3546" t="str">
            <v>LF</v>
          </cell>
          <cell r="N3546">
            <v>2.9064516129032259E-2</v>
          </cell>
          <cell r="O3546">
            <v>43.87</v>
          </cell>
        </row>
        <row r="3547">
          <cell r="A3547" t="str">
            <v>DEKAI</v>
          </cell>
          <cell r="B3547" t="str">
            <v>DK4117</v>
          </cell>
          <cell r="C3547">
            <v>2071</v>
          </cell>
          <cell r="D3547" t="str">
            <v xml:space="preserve">Halteres Caoutchouc Hexagonales 45Kg </v>
          </cell>
          <cell r="E3547" t="str">
            <v>Rubber Coated Hex Dumbbell</v>
          </cell>
          <cell r="F3547" t="str">
            <v xml:space="preserve">    45KG</v>
          </cell>
          <cell r="H3547" t="str">
            <v>PIECE</v>
          </cell>
          <cell r="I3547">
            <v>47.25</v>
          </cell>
          <cell r="J3547">
            <v>0</v>
          </cell>
          <cell r="K3547">
            <v>0</v>
          </cell>
          <cell r="L3547">
            <v>0</v>
          </cell>
          <cell r="M3547" t="str">
            <v>LF</v>
          </cell>
          <cell r="N3547">
            <v>3.6692307692307691E-2</v>
          </cell>
          <cell r="O3547">
            <v>46.5</v>
          </cell>
        </row>
        <row r="3548">
          <cell r="A3548" t="str">
            <v>DEKAI</v>
          </cell>
          <cell r="B3548" t="str">
            <v>DK4117</v>
          </cell>
          <cell r="C3548">
            <v>2486</v>
          </cell>
          <cell r="D3548" t="str">
            <v xml:space="preserve">Halteres Caoutchouc Hexagonales 47,5Kg </v>
          </cell>
          <cell r="E3548" t="str">
            <v>Rubber Coated Hex Dumbbell</v>
          </cell>
          <cell r="F3548" t="str">
            <v xml:space="preserve">    47.5KG</v>
          </cell>
          <cell r="H3548" t="str">
            <v>PIECE</v>
          </cell>
          <cell r="I3548">
            <v>49.88</v>
          </cell>
          <cell r="J3548">
            <v>0</v>
          </cell>
          <cell r="K3548">
            <v>0</v>
          </cell>
          <cell r="L3548">
            <v>0</v>
          </cell>
          <cell r="M3548" t="str">
            <v>LF</v>
          </cell>
          <cell r="N3548">
            <v>3.8730769230769235E-2</v>
          </cell>
          <cell r="O3548">
            <v>48.870192307692314</v>
          </cell>
        </row>
        <row r="3549">
          <cell r="A3549" t="str">
            <v>DEKAI</v>
          </cell>
          <cell r="B3549" t="str">
            <v>DK4117</v>
          </cell>
          <cell r="C3549">
            <v>2074</v>
          </cell>
          <cell r="D3549" t="str">
            <v xml:space="preserve">Halteres Caoutchouc Hexagonales 50Kg </v>
          </cell>
          <cell r="E3549" t="str">
            <v>Rubber Coated Hex Dumbbell</v>
          </cell>
          <cell r="F3549" t="str">
            <v xml:space="preserve">    50KG</v>
          </cell>
          <cell r="H3549" t="str">
            <v>PIECE</v>
          </cell>
          <cell r="I3549">
            <v>52.5</v>
          </cell>
          <cell r="J3549">
            <v>0</v>
          </cell>
          <cell r="K3549">
            <v>0</v>
          </cell>
          <cell r="L3549">
            <v>0</v>
          </cell>
          <cell r="M3549" t="str">
            <v>LF</v>
          </cell>
          <cell r="N3549">
            <v>4.0769230769230773E-2</v>
          </cell>
          <cell r="O3549">
            <v>52.2</v>
          </cell>
        </row>
        <row r="3550">
          <cell r="A3550" t="str">
            <v>DEKAI</v>
          </cell>
          <cell r="B3550" t="str">
            <v>DK4102</v>
          </cell>
          <cell r="C3550">
            <v>2993</v>
          </cell>
          <cell r="D3550" t="str">
            <v>Halteres Vinyles Hexa 0,5Kg</v>
          </cell>
          <cell r="E3550" t="str">
            <v>Vinyl Dipping Dumbell</v>
          </cell>
          <cell r="F3550" t="str">
            <v xml:space="preserve">0.5kg </v>
          </cell>
          <cell r="H3550" t="str">
            <v>PAIRE</v>
          </cell>
          <cell r="I3550">
            <v>0.48</v>
          </cell>
          <cell r="J3550">
            <v>0</v>
          </cell>
          <cell r="K3550">
            <v>0</v>
          </cell>
          <cell r="L3550">
            <v>0</v>
          </cell>
          <cell r="M3550" t="str">
            <v>LF</v>
          </cell>
          <cell r="N3550">
            <v>1.3055555555555555E-3</v>
          </cell>
          <cell r="O3550">
            <v>0.52</v>
          </cell>
        </row>
        <row r="3551">
          <cell r="A3551" t="str">
            <v>DEKAI</v>
          </cell>
          <cell r="B3551" t="str">
            <v>DK4102</v>
          </cell>
          <cell r="C3551">
            <v>1616</v>
          </cell>
          <cell r="D3551" t="str">
            <v>Halteres Vinyles Hexa 1Kg</v>
          </cell>
          <cell r="E3551" t="str">
            <v>Vinyl Dipping Dumbell</v>
          </cell>
          <cell r="F3551" t="str">
            <v xml:space="preserve">1kg </v>
          </cell>
          <cell r="H3551" t="str">
            <v>PAIRE</v>
          </cell>
          <cell r="I3551">
            <v>0.96</v>
          </cell>
          <cell r="J3551">
            <v>0</v>
          </cell>
          <cell r="K3551">
            <v>0</v>
          </cell>
          <cell r="L3551">
            <v>0</v>
          </cell>
          <cell r="M3551" t="str">
            <v>LF</v>
          </cell>
          <cell r="N3551">
            <v>1.1214953271028037E-3</v>
          </cell>
          <cell r="O3551">
            <v>1.0429999999999999</v>
          </cell>
        </row>
        <row r="3552">
          <cell r="A3552" t="str">
            <v>DEKAI</v>
          </cell>
          <cell r="B3552" t="str">
            <v>DK4102</v>
          </cell>
          <cell r="C3552">
            <v>2994</v>
          </cell>
          <cell r="D3552" t="str">
            <v>Halteres Vinyles Hexa 2Kg</v>
          </cell>
          <cell r="E3552" t="str">
            <v>Vinyl Dipping Dumbell</v>
          </cell>
          <cell r="F3552" t="str">
            <v xml:space="preserve">2kg  </v>
          </cell>
          <cell r="H3552" t="str">
            <v>PAIRE</v>
          </cell>
          <cell r="I3552">
            <v>1.92</v>
          </cell>
          <cell r="J3552">
            <v>0</v>
          </cell>
          <cell r="K3552">
            <v>0</v>
          </cell>
          <cell r="L3552">
            <v>0</v>
          </cell>
          <cell r="M3552" t="str">
            <v>LF</v>
          </cell>
          <cell r="N3552">
            <v>1.8749999999999999E-3</v>
          </cell>
          <cell r="O3552">
            <v>2.09</v>
          </cell>
        </row>
        <row r="3553">
          <cell r="A3553" t="str">
            <v>DEKAI</v>
          </cell>
          <cell r="B3553" t="str">
            <v>DK4102</v>
          </cell>
          <cell r="C3553">
            <v>2995</v>
          </cell>
          <cell r="D3553" t="str">
            <v>Halteres Vinyles Hexa 3Kg</v>
          </cell>
          <cell r="E3553" t="str">
            <v>Vinyl Dipping Dumbell</v>
          </cell>
          <cell r="F3553" t="str">
            <v xml:space="preserve">3kg  </v>
          </cell>
          <cell r="H3553" t="str">
            <v>PAIRE</v>
          </cell>
          <cell r="I3553">
            <v>2.88</v>
          </cell>
          <cell r="J3553">
            <v>0</v>
          </cell>
          <cell r="K3553">
            <v>0</v>
          </cell>
          <cell r="L3553">
            <v>0</v>
          </cell>
          <cell r="M3553" t="str">
            <v>LF</v>
          </cell>
          <cell r="N3553">
            <v>2.3636363636363638E-3</v>
          </cell>
          <cell r="O3553">
            <v>3.1212121212121211</v>
          </cell>
        </row>
        <row r="3554">
          <cell r="A3554" t="str">
            <v>DEKAI</v>
          </cell>
          <cell r="B3554" t="str">
            <v>DK4102</v>
          </cell>
          <cell r="C3554">
            <v>2996</v>
          </cell>
          <cell r="D3554" t="str">
            <v>Halteres Vinyles Hexa 4Kg</v>
          </cell>
          <cell r="E3554" t="str">
            <v>Vinyl Dipping Dumbell</v>
          </cell>
          <cell r="F3554" t="str">
            <v xml:space="preserve">4kg  </v>
          </cell>
          <cell r="H3554" t="str">
            <v>PAIRE</v>
          </cell>
          <cell r="I3554">
            <v>3.84</v>
          </cell>
          <cell r="J3554">
            <v>0</v>
          </cell>
          <cell r="K3554">
            <v>0</v>
          </cell>
          <cell r="L3554">
            <v>0</v>
          </cell>
          <cell r="M3554" t="str">
            <v>LF</v>
          </cell>
          <cell r="N3554">
            <v>2.9583333333333332E-3</v>
          </cell>
          <cell r="O3554">
            <v>4.166666666666667</v>
          </cell>
        </row>
        <row r="3555">
          <cell r="A3555" t="str">
            <v>DEKAI</v>
          </cell>
          <cell r="B3555" t="str">
            <v>SL1320</v>
          </cell>
          <cell r="C3555">
            <v>2362</v>
          </cell>
          <cell r="D3555" t="str">
            <v>Hex Bar</v>
          </cell>
          <cell r="E3555" t="str">
            <v>Hex Bar-Chromed</v>
          </cell>
          <cell r="F3555" t="str">
            <v>ø28mm</v>
          </cell>
          <cell r="H3555" t="str">
            <v>PIECE</v>
          </cell>
          <cell r="I3555">
            <v>63.25</v>
          </cell>
          <cell r="J3555">
            <v>0</v>
          </cell>
          <cell r="K3555">
            <v>0</v>
          </cell>
          <cell r="L3555">
            <v>0</v>
          </cell>
          <cell r="M3555" t="str">
            <v>LF</v>
          </cell>
          <cell r="N3555">
            <v>0.12206186666666667</v>
          </cell>
          <cell r="O3555">
            <v>24</v>
          </cell>
        </row>
        <row r="3556">
          <cell r="A3556" t="str">
            <v>DEKAI</v>
          </cell>
          <cell r="B3556" t="str">
            <v>SL1305</v>
          </cell>
          <cell r="C3556" t="str">
            <v/>
          </cell>
          <cell r="D3556" t="str">
            <v>KETTLEBELL 1KG CAST IRON</v>
          </cell>
          <cell r="E3556" t="str">
            <v>KETTLEBELL 1KG CAST IRON</v>
          </cell>
          <cell r="F3556" t="str">
            <v>4kg, 6kg, 8kg, 12kg, 16kg, 20kg, 24kg, 28kg and 32kg.</v>
          </cell>
          <cell r="H3556" t="str">
            <v>PIECE</v>
          </cell>
          <cell r="I3556">
            <v>0.8</v>
          </cell>
          <cell r="J3556">
            <v>0</v>
          </cell>
          <cell r="K3556">
            <v>0</v>
          </cell>
          <cell r="L3556">
            <v>0</v>
          </cell>
          <cell r="M3556" t="str">
            <v>LF</v>
          </cell>
          <cell r="N3556">
            <v>0</v>
          </cell>
          <cell r="O3556">
            <v>0</v>
          </cell>
        </row>
        <row r="3557">
          <cell r="A3557" t="str">
            <v>DEKAI</v>
          </cell>
          <cell r="B3557" t="str">
            <v>DK4106</v>
          </cell>
          <cell r="C3557">
            <v>2969</v>
          </cell>
          <cell r="D3557" t="str">
            <v>Kettlebell 4Kg</v>
          </cell>
          <cell r="E3557" t="str">
            <v>Rubber Kettlebell Steel Handle</v>
          </cell>
          <cell r="F3557" t="str">
            <v xml:space="preserve">    4KG</v>
          </cell>
          <cell r="H3557" t="str">
            <v>PIECE</v>
          </cell>
          <cell r="I3557">
            <v>5.6</v>
          </cell>
          <cell r="J3557">
            <v>0</v>
          </cell>
          <cell r="K3557">
            <v>0</v>
          </cell>
          <cell r="L3557">
            <v>0</v>
          </cell>
          <cell r="M3557" t="str">
            <v>LF</v>
          </cell>
          <cell r="N3557">
            <v>4.526579439252337E-3</v>
          </cell>
          <cell r="O3557">
            <v>4.2803738317757007</v>
          </cell>
        </row>
        <row r="3558">
          <cell r="A3558" t="str">
            <v>DEKAI</v>
          </cell>
          <cell r="B3558" t="str">
            <v>DK4106</v>
          </cell>
          <cell r="C3558">
            <v>2970</v>
          </cell>
          <cell r="D3558" t="str">
            <v>Kettlebell 6Kg</v>
          </cell>
          <cell r="E3558" t="str">
            <v>Rubber Kettlebell Steel Handle</v>
          </cell>
          <cell r="F3558" t="str">
            <v xml:space="preserve">    6KG</v>
          </cell>
          <cell r="H3558" t="str">
            <v>PIECE</v>
          </cell>
          <cell r="I3558">
            <v>8.4</v>
          </cell>
          <cell r="J3558">
            <v>0</v>
          </cell>
          <cell r="K3558">
            <v>0</v>
          </cell>
          <cell r="L3558">
            <v>0</v>
          </cell>
          <cell r="M3558" t="str">
            <v>LF</v>
          </cell>
          <cell r="N3558">
            <v>6.7898691588785046E-3</v>
          </cell>
          <cell r="O3558">
            <v>6.3</v>
          </cell>
        </row>
        <row r="3559">
          <cell r="A3559" t="str">
            <v>DEKAI</v>
          </cell>
          <cell r="B3559" t="str">
            <v>DK4106</v>
          </cell>
          <cell r="C3559">
            <v>2971</v>
          </cell>
          <cell r="D3559" t="str">
            <v>Kettlebell 8Kg</v>
          </cell>
          <cell r="E3559" t="str">
            <v>Rubber Kettlebell Steel Handle</v>
          </cell>
          <cell r="F3559" t="str">
            <v xml:space="preserve">    8KG</v>
          </cell>
          <cell r="H3559" t="str">
            <v>PIECE</v>
          </cell>
          <cell r="I3559">
            <v>11.2</v>
          </cell>
          <cell r="J3559">
            <v>0</v>
          </cell>
          <cell r="K3559">
            <v>0</v>
          </cell>
          <cell r="L3559">
            <v>0</v>
          </cell>
          <cell r="M3559" t="str">
            <v>LF</v>
          </cell>
          <cell r="N3559">
            <v>9.0531588785046722E-3</v>
          </cell>
          <cell r="O3559">
            <v>8.4</v>
          </cell>
        </row>
        <row r="3560">
          <cell r="A3560" t="str">
            <v>DEKAI</v>
          </cell>
          <cell r="B3560" t="str">
            <v>DK4106</v>
          </cell>
          <cell r="C3560">
            <v>2972</v>
          </cell>
          <cell r="D3560" t="str">
            <v>Kettlebell 10Kg</v>
          </cell>
          <cell r="E3560" t="str">
            <v>Rubber Kettlebell Steel Handle</v>
          </cell>
          <cell r="F3560" t="str">
            <v xml:space="preserve">    10KG</v>
          </cell>
          <cell r="H3560" t="str">
            <v>PIECE</v>
          </cell>
          <cell r="I3560">
            <v>14</v>
          </cell>
          <cell r="J3560">
            <v>0</v>
          </cell>
          <cell r="K3560">
            <v>0</v>
          </cell>
          <cell r="L3560">
            <v>0</v>
          </cell>
          <cell r="M3560" t="str">
            <v>LF</v>
          </cell>
          <cell r="N3560">
            <v>9.8249633251833758E-3</v>
          </cell>
          <cell r="O3560">
            <v>10.5</v>
          </cell>
        </row>
        <row r="3561">
          <cell r="A3561" t="str">
            <v>DEKAI</v>
          </cell>
          <cell r="B3561" t="str">
            <v>DK4106</v>
          </cell>
          <cell r="C3561">
            <v>2973</v>
          </cell>
          <cell r="D3561" t="str">
            <v>Kettlebell 12Kg</v>
          </cell>
          <cell r="E3561" t="str">
            <v>Rubber Kettlebell Steel Handle</v>
          </cell>
          <cell r="F3561" t="str">
            <v xml:space="preserve">    12KG</v>
          </cell>
          <cell r="H3561" t="str">
            <v>PIECE</v>
          </cell>
          <cell r="I3561">
            <v>16.8</v>
          </cell>
          <cell r="J3561">
            <v>0</v>
          </cell>
          <cell r="K3561">
            <v>0</v>
          </cell>
          <cell r="L3561">
            <v>0</v>
          </cell>
          <cell r="M3561" t="str">
            <v>LF</v>
          </cell>
          <cell r="N3561">
            <v>1.178995599022005E-2</v>
          </cell>
          <cell r="O3561">
            <v>12.6</v>
          </cell>
        </row>
        <row r="3562">
          <cell r="A3562" t="str">
            <v>DEKAI</v>
          </cell>
          <cell r="B3562" t="str">
            <v>DK4106</v>
          </cell>
          <cell r="C3562">
            <v>2974</v>
          </cell>
          <cell r="D3562" t="str">
            <v>Kettlebell 16Kg</v>
          </cell>
          <cell r="E3562" t="str">
            <v>Rubber Kettlebell Steel Handle</v>
          </cell>
          <cell r="F3562" t="str">
            <v xml:space="preserve">    16KG</v>
          </cell>
          <cell r="H3562" t="str">
            <v>PIECE</v>
          </cell>
          <cell r="I3562">
            <v>22.4</v>
          </cell>
          <cell r="J3562">
            <v>0</v>
          </cell>
          <cell r="K3562">
            <v>0</v>
          </cell>
          <cell r="L3562">
            <v>0</v>
          </cell>
          <cell r="M3562" t="str">
            <v>LF</v>
          </cell>
          <cell r="N3562">
            <v>1.5719941320293401E-2</v>
          </cell>
          <cell r="O3562">
            <v>16.7</v>
          </cell>
        </row>
        <row r="3563">
          <cell r="A3563" t="str">
            <v>DEKAI</v>
          </cell>
          <cell r="B3563" t="str">
            <v>DK4106</v>
          </cell>
          <cell r="C3563">
            <v>2975</v>
          </cell>
          <cell r="D3563" t="str">
            <v>Kettlebell 20Kg</v>
          </cell>
          <cell r="E3563" t="str">
            <v>Rubber Kettlebell Steel Handle</v>
          </cell>
          <cell r="F3563" t="str">
            <v xml:space="preserve">    20KG</v>
          </cell>
          <cell r="H3563" t="str">
            <v>PIECE</v>
          </cell>
          <cell r="I3563">
            <v>28</v>
          </cell>
          <cell r="J3563">
            <v>0</v>
          </cell>
          <cell r="K3563">
            <v>0</v>
          </cell>
          <cell r="L3563">
            <v>0</v>
          </cell>
          <cell r="M3563" t="str">
            <v>LF</v>
          </cell>
          <cell r="N3563">
            <v>1.770026530612245E-2</v>
          </cell>
          <cell r="O3563">
            <v>20.7</v>
          </cell>
        </row>
        <row r="3564">
          <cell r="A3564" t="str">
            <v>DEKAI</v>
          </cell>
          <cell r="B3564" t="str">
            <v>DK4106</v>
          </cell>
          <cell r="C3564">
            <v>2976</v>
          </cell>
          <cell r="D3564" t="str">
            <v>Kettlebell 24Kg</v>
          </cell>
          <cell r="E3564" t="str">
            <v>Rubber Kettlebell Steel Handle</v>
          </cell>
          <cell r="F3564" t="str">
            <v xml:space="preserve">    24KG</v>
          </cell>
          <cell r="H3564" t="str">
            <v>PIECE</v>
          </cell>
          <cell r="I3564">
            <v>33.6</v>
          </cell>
          <cell r="J3564">
            <v>0</v>
          </cell>
          <cell r="K3564">
            <v>0</v>
          </cell>
          <cell r="L3564">
            <v>0</v>
          </cell>
          <cell r="M3564" t="str">
            <v>LF</v>
          </cell>
          <cell r="N3564">
            <v>2.1240318367346939E-2</v>
          </cell>
          <cell r="O3564">
            <v>24.9</v>
          </cell>
        </row>
        <row r="3565">
          <cell r="A3565" t="str">
            <v>DEKAI</v>
          </cell>
          <cell r="B3565" t="str">
            <v>DK4106</v>
          </cell>
          <cell r="C3565">
            <v>3529</v>
          </cell>
          <cell r="D3565" t="str">
            <v>KETTLEBELL 28KG</v>
          </cell>
          <cell r="E3565" t="str">
            <v>KETTLEBELL 28KG</v>
          </cell>
          <cell r="F3565">
            <v>0</v>
          </cell>
          <cell r="H3565" t="str">
            <v>PIECE</v>
          </cell>
          <cell r="I3565">
            <v>39.200000000000003</v>
          </cell>
          <cell r="J3565">
            <v>0</v>
          </cell>
          <cell r="K3565">
            <v>0</v>
          </cell>
          <cell r="L3565">
            <v>0</v>
          </cell>
          <cell r="M3565" t="str">
            <v>LF</v>
          </cell>
          <cell r="N3565">
            <v>2.0895323076923076E-2</v>
          </cell>
          <cell r="O3565">
            <v>29.076923076923077</v>
          </cell>
        </row>
        <row r="3566">
          <cell r="A3566" t="str">
            <v>DEKAI</v>
          </cell>
          <cell r="B3566" t="str">
            <v>DK4106</v>
          </cell>
          <cell r="C3566">
            <v>3530</v>
          </cell>
          <cell r="D3566" t="str">
            <v>KETTLEBELL 32KG</v>
          </cell>
          <cell r="E3566" t="str">
            <v>KETTLEBELL 32KG</v>
          </cell>
          <cell r="F3566">
            <v>0</v>
          </cell>
          <cell r="H3566" t="str">
            <v>PIECE</v>
          </cell>
          <cell r="I3566">
            <v>44.8</v>
          </cell>
          <cell r="J3566">
            <v>0</v>
          </cell>
          <cell r="K3566">
            <v>0</v>
          </cell>
          <cell r="L3566">
            <v>0</v>
          </cell>
          <cell r="M3566" t="str">
            <v>LF</v>
          </cell>
          <cell r="N3566">
            <v>2.3880369230769232E-2</v>
          </cell>
          <cell r="O3566">
            <v>33.230769230769234</v>
          </cell>
        </row>
        <row r="3567">
          <cell r="A3567" t="str">
            <v>DEKAI</v>
          </cell>
          <cell r="B3567" t="str">
            <v>DK4106</v>
          </cell>
          <cell r="C3567">
            <v>3531</v>
          </cell>
          <cell r="D3567" t="str">
            <v>KETTLEBELL 36KG</v>
          </cell>
          <cell r="E3567" t="str">
            <v>KETTLEBELL 36KG</v>
          </cell>
          <cell r="F3567">
            <v>0</v>
          </cell>
          <cell r="H3567" t="str">
            <v>PIECE</v>
          </cell>
          <cell r="I3567">
            <v>50.4</v>
          </cell>
          <cell r="J3567">
            <v>0</v>
          </cell>
          <cell r="K3567">
            <v>0</v>
          </cell>
          <cell r="L3567">
            <v>0</v>
          </cell>
          <cell r="M3567" t="str">
            <v>LF</v>
          </cell>
          <cell r="N3567">
            <v>2.7244800000000003E-2</v>
          </cell>
          <cell r="O3567">
            <v>37.411764705882355</v>
          </cell>
        </row>
        <row r="3568">
          <cell r="A3568" t="str">
            <v>DEKAI</v>
          </cell>
          <cell r="B3568" t="str">
            <v>DK4106</v>
          </cell>
          <cell r="C3568">
            <v>3532</v>
          </cell>
          <cell r="D3568" t="str">
            <v>KETTLEBELL 40KG</v>
          </cell>
          <cell r="E3568" t="str">
            <v>KETTLEBELL 40KG</v>
          </cell>
          <cell r="F3568">
            <v>0</v>
          </cell>
          <cell r="H3568" t="str">
            <v>PIECE</v>
          </cell>
          <cell r="I3568">
            <v>56</v>
          </cell>
          <cell r="J3568">
            <v>0</v>
          </cell>
          <cell r="K3568">
            <v>0</v>
          </cell>
          <cell r="L3568">
            <v>0</v>
          </cell>
          <cell r="M3568" t="str">
            <v>LF</v>
          </cell>
          <cell r="N3568">
            <v>3.0272000000000004E-2</v>
          </cell>
          <cell r="O3568">
            <v>41.6</v>
          </cell>
        </row>
        <row r="3569">
          <cell r="A3569" t="str">
            <v>DEKAI</v>
          </cell>
          <cell r="B3569" t="str">
            <v>DK4106</v>
          </cell>
          <cell r="C3569">
            <v>3533</v>
          </cell>
          <cell r="D3569" t="str">
            <v>KETTLEBELL 44KG</v>
          </cell>
          <cell r="E3569" t="str">
            <v>KETTLEBELL 44KG</v>
          </cell>
          <cell r="F3569">
            <v>0</v>
          </cell>
          <cell r="H3569" t="str">
            <v>PIECE</v>
          </cell>
          <cell r="I3569">
            <v>61.6</v>
          </cell>
          <cell r="J3569">
            <v>0</v>
          </cell>
          <cell r="K3569">
            <v>0</v>
          </cell>
          <cell r="L3569">
            <v>0</v>
          </cell>
          <cell r="M3569" t="str">
            <v>LF</v>
          </cell>
          <cell r="N3569">
            <v>3.3299200000000001E-2</v>
          </cell>
          <cell r="O3569">
            <v>45.725490196078432</v>
          </cell>
        </row>
        <row r="3570">
          <cell r="A3570" t="str">
            <v>DEKAI</v>
          </cell>
          <cell r="B3570" t="str">
            <v>DK4106</v>
          </cell>
          <cell r="C3570">
            <v>3534</v>
          </cell>
          <cell r="D3570" t="str">
            <v>KETTLEBELL 48KG</v>
          </cell>
          <cell r="E3570" t="str">
            <v>KETTLEBELL 48KG</v>
          </cell>
          <cell r="F3570">
            <v>0</v>
          </cell>
          <cell r="H3570" t="str">
            <v>PIECE</v>
          </cell>
          <cell r="I3570">
            <v>67.2</v>
          </cell>
          <cell r="J3570">
            <v>0</v>
          </cell>
          <cell r="K3570">
            <v>0</v>
          </cell>
          <cell r="L3570">
            <v>0</v>
          </cell>
          <cell r="M3570" t="str">
            <v>LF</v>
          </cell>
          <cell r="N3570">
            <v>3.6326400000000002E-2</v>
          </cell>
          <cell r="O3570">
            <v>49.882352941176478</v>
          </cell>
        </row>
        <row r="3571">
          <cell r="A3571" t="str">
            <v>DEKAI</v>
          </cell>
          <cell r="B3571" t="str">
            <v>SL1304</v>
          </cell>
          <cell r="C3571">
            <v>3393</v>
          </cell>
          <cell r="D3571" t="str">
            <v>Kettlebell Couleur 8Kg</v>
          </cell>
          <cell r="E3571" t="str">
            <v>Colored Kettlebell</v>
          </cell>
          <cell r="F3571" t="str">
            <v>8Kgs</v>
          </cell>
          <cell r="H3571" t="str">
            <v>PIECE</v>
          </cell>
          <cell r="I3571">
            <v>16</v>
          </cell>
          <cell r="J3571">
            <v>0</v>
          </cell>
          <cell r="K3571">
            <v>0</v>
          </cell>
          <cell r="L3571">
            <v>0</v>
          </cell>
          <cell r="M3571" t="str">
            <v>LF</v>
          </cell>
          <cell r="N3571">
            <v>0</v>
          </cell>
          <cell r="O3571">
            <v>0</v>
          </cell>
        </row>
        <row r="3572">
          <cell r="A3572" t="str">
            <v>DEKAI</v>
          </cell>
          <cell r="B3572" t="str">
            <v>SL1304</v>
          </cell>
          <cell r="C3572">
            <v>3394</v>
          </cell>
          <cell r="D3572" t="str">
            <v>Kettlebell Couleur 10Kg</v>
          </cell>
          <cell r="E3572" t="str">
            <v>Colored Kettlebell</v>
          </cell>
          <cell r="F3572" t="str">
            <v>10Kgs</v>
          </cell>
          <cell r="H3572" t="str">
            <v>PIECE</v>
          </cell>
          <cell r="I3572">
            <v>15.8</v>
          </cell>
          <cell r="J3572">
            <v>0</v>
          </cell>
          <cell r="K3572">
            <v>0</v>
          </cell>
          <cell r="L3572">
            <v>0</v>
          </cell>
          <cell r="M3572" t="str">
            <v>LF</v>
          </cell>
          <cell r="N3572">
            <v>0</v>
          </cell>
          <cell r="O3572">
            <v>0</v>
          </cell>
        </row>
        <row r="3573">
          <cell r="A3573" t="str">
            <v>DEKAI</v>
          </cell>
          <cell r="B3573" t="str">
            <v>SL1304</v>
          </cell>
          <cell r="C3573">
            <v>3395</v>
          </cell>
          <cell r="D3573" t="str">
            <v>Kettlebell Couleur 12Kg</v>
          </cell>
          <cell r="E3573" t="str">
            <v>Colored Kettlebell</v>
          </cell>
          <cell r="F3573" t="str">
            <v>12Kgs</v>
          </cell>
          <cell r="H3573" t="str">
            <v>PIECE</v>
          </cell>
          <cell r="I3573">
            <v>18.600000000000001</v>
          </cell>
          <cell r="J3573">
            <v>0</v>
          </cell>
          <cell r="K3573">
            <v>0</v>
          </cell>
          <cell r="L3573">
            <v>0</v>
          </cell>
          <cell r="M3573" t="str">
            <v>LF</v>
          </cell>
          <cell r="N3573">
            <v>0</v>
          </cell>
          <cell r="O3573">
            <v>0</v>
          </cell>
        </row>
        <row r="3574">
          <cell r="A3574" t="str">
            <v>DEKAI</v>
          </cell>
          <cell r="B3574" t="str">
            <v>SL1304</v>
          </cell>
          <cell r="C3574">
            <v>3648</v>
          </cell>
          <cell r="D3574" t="str">
            <v>Kettlebell Couleur 14Kg</v>
          </cell>
          <cell r="E3574" t="str">
            <v>Colored Kettlebell</v>
          </cell>
          <cell r="F3574" t="str">
            <v>14Kgs</v>
          </cell>
          <cell r="H3574" t="str">
            <v>PIECE</v>
          </cell>
          <cell r="I3574">
            <v>21.7</v>
          </cell>
          <cell r="J3574">
            <v>0</v>
          </cell>
          <cell r="K3574">
            <v>0</v>
          </cell>
          <cell r="L3574">
            <v>0</v>
          </cell>
          <cell r="M3574" t="str">
            <v>LF</v>
          </cell>
          <cell r="N3574">
            <v>0</v>
          </cell>
          <cell r="O3574">
            <v>0</v>
          </cell>
        </row>
        <row r="3575">
          <cell r="A3575" t="str">
            <v>DEKAI</v>
          </cell>
          <cell r="B3575" t="str">
            <v>SL1304</v>
          </cell>
          <cell r="C3575">
            <v>3649</v>
          </cell>
          <cell r="D3575" t="str">
            <v>Kettlebell Couleur 16Kg</v>
          </cell>
          <cell r="E3575" t="str">
            <v>Colored Kettlebell</v>
          </cell>
          <cell r="F3575" t="str">
            <v>16Kgs</v>
          </cell>
          <cell r="H3575" t="str">
            <v>PIECE</v>
          </cell>
          <cell r="I3575">
            <v>24.8</v>
          </cell>
          <cell r="J3575">
            <v>0</v>
          </cell>
          <cell r="K3575">
            <v>0</v>
          </cell>
          <cell r="L3575">
            <v>0</v>
          </cell>
          <cell r="M3575" t="str">
            <v>LF</v>
          </cell>
          <cell r="N3575">
            <v>0</v>
          </cell>
          <cell r="O3575">
            <v>0</v>
          </cell>
        </row>
        <row r="3576">
          <cell r="A3576" t="str">
            <v>DEKAI</v>
          </cell>
          <cell r="B3576" t="str">
            <v>SL1304</v>
          </cell>
          <cell r="C3576">
            <v>3650</v>
          </cell>
          <cell r="D3576" t="str">
            <v>Kettlebell Couleur 18Kg</v>
          </cell>
          <cell r="E3576" t="str">
            <v>Colored Kettlebell</v>
          </cell>
          <cell r="F3576" t="str">
            <v>18Kgs</v>
          </cell>
          <cell r="H3576" t="str">
            <v>PIECE</v>
          </cell>
          <cell r="I3576">
            <v>27.99</v>
          </cell>
          <cell r="J3576">
            <v>0</v>
          </cell>
          <cell r="K3576">
            <v>0</v>
          </cell>
          <cell r="L3576">
            <v>0</v>
          </cell>
          <cell r="M3576" t="str">
            <v>LF</v>
          </cell>
          <cell r="N3576">
            <v>0</v>
          </cell>
          <cell r="O3576">
            <v>0</v>
          </cell>
        </row>
        <row r="3577">
          <cell r="A3577" t="str">
            <v>DEKAI</v>
          </cell>
          <cell r="B3577" t="str">
            <v>SL1304</v>
          </cell>
          <cell r="C3577">
            <v>3651</v>
          </cell>
          <cell r="D3577" t="str">
            <v>Kettlebell Couleur 20Kg</v>
          </cell>
          <cell r="E3577" t="str">
            <v>Colored Kettlebell</v>
          </cell>
          <cell r="F3577" t="str">
            <v>20Kgs</v>
          </cell>
          <cell r="H3577" t="str">
            <v>PIECE</v>
          </cell>
          <cell r="I3577">
            <v>31.2</v>
          </cell>
          <cell r="J3577">
            <v>0</v>
          </cell>
          <cell r="K3577">
            <v>0</v>
          </cell>
          <cell r="L3577">
            <v>0</v>
          </cell>
          <cell r="M3577" t="str">
            <v>LF</v>
          </cell>
          <cell r="N3577">
            <v>0</v>
          </cell>
          <cell r="O3577">
            <v>0</v>
          </cell>
        </row>
        <row r="3578">
          <cell r="A3578" t="str">
            <v>DEKAI</v>
          </cell>
          <cell r="B3578" t="str">
            <v>SL1304</v>
          </cell>
          <cell r="C3578">
            <v>3652</v>
          </cell>
          <cell r="D3578" t="str">
            <v>Kettlebell Couleur 22Kg</v>
          </cell>
          <cell r="E3578" t="str">
            <v>Colored Kettlebell</v>
          </cell>
          <cell r="F3578" t="str">
            <v>22Kgs</v>
          </cell>
          <cell r="H3578" t="str">
            <v>PIECE</v>
          </cell>
          <cell r="I3578">
            <v>34.15</v>
          </cell>
          <cell r="J3578">
            <v>0</v>
          </cell>
          <cell r="K3578">
            <v>0</v>
          </cell>
          <cell r="L3578">
            <v>0</v>
          </cell>
          <cell r="M3578" t="str">
            <v>LF</v>
          </cell>
          <cell r="N3578">
            <v>0</v>
          </cell>
          <cell r="O3578">
            <v>0</v>
          </cell>
        </row>
        <row r="3579">
          <cell r="A3579" t="str">
            <v>DEKAI</v>
          </cell>
          <cell r="B3579" t="str">
            <v>SL1304</v>
          </cell>
          <cell r="C3579">
            <v>3653</v>
          </cell>
          <cell r="D3579" t="str">
            <v>Kettlebell Couleur 24Kg</v>
          </cell>
          <cell r="E3579" t="str">
            <v>Colored Kettlebell</v>
          </cell>
          <cell r="F3579" t="str">
            <v>24Kgs</v>
          </cell>
          <cell r="H3579" t="str">
            <v>PIECE</v>
          </cell>
          <cell r="I3579">
            <v>37.25</v>
          </cell>
          <cell r="J3579">
            <v>0</v>
          </cell>
          <cell r="K3579">
            <v>0</v>
          </cell>
          <cell r="L3579">
            <v>0</v>
          </cell>
          <cell r="M3579" t="str">
            <v>LF</v>
          </cell>
          <cell r="N3579">
            <v>0</v>
          </cell>
          <cell r="O3579">
            <v>0</v>
          </cell>
        </row>
        <row r="3580">
          <cell r="A3580" t="str">
            <v>DEKAI</v>
          </cell>
          <cell r="B3580" t="str">
            <v>SL1304</v>
          </cell>
          <cell r="C3580">
            <v>3654</v>
          </cell>
          <cell r="D3580" t="str">
            <v>Kettlebell Couleur 26Kg</v>
          </cell>
          <cell r="E3580" t="str">
            <v>Colored Kettlebell</v>
          </cell>
          <cell r="F3580" t="str">
            <v>26Kgs</v>
          </cell>
          <cell r="H3580" t="str">
            <v>PIECE</v>
          </cell>
          <cell r="I3580">
            <v>40.35</v>
          </cell>
          <cell r="J3580">
            <v>0</v>
          </cell>
          <cell r="K3580">
            <v>0</v>
          </cell>
          <cell r="L3580">
            <v>0</v>
          </cell>
          <cell r="M3580" t="str">
            <v>LF</v>
          </cell>
          <cell r="N3580">
            <v>0</v>
          </cell>
          <cell r="O3580">
            <v>0</v>
          </cell>
        </row>
        <row r="3581">
          <cell r="A3581" t="str">
            <v>DEKAI</v>
          </cell>
          <cell r="B3581" t="str">
            <v>SL1304</v>
          </cell>
          <cell r="C3581">
            <v>3655</v>
          </cell>
          <cell r="D3581" t="str">
            <v>Kettlebell Couleur 28Kg</v>
          </cell>
          <cell r="E3581" t="str">
            <v>Colored Kettlebell</v>
          </cell>
          <cell r="F3581" t="str">
            <v>28Kgs</v>
          </cell>
          <cell r="H3581" t="str">
            <v>PIECE</v>
          </cell>
          <cell r="I3581">
            <v>43.5</v>
          </cell>
          <cell r="J3581">
            <v>0</v>
          </cell>
          <cell r="K3581">
            <v>0</v>
          </cell>
          <cell r="L3581">
            <v>0</v>
          </cell>
          <cell r="M3581" t="str">
            <v>LF</v>
          </cell>
          <cell r="N3581">
            <v>0</v>
          </cell>
          <cell r="O3581">
            <v>0</v>
          </cell>
        </row>
        <row r="3582">
          <cell r="A3582" t="str">
            <v>DEKAI</v>
          </cell>
          <cell r="B3582" t="str">
            <v>SL1304</v>
          </cell>
          <cell r="C3582">
            <v>3656</v>
          </cell>
          <cell r="D3582" t="str">
            <v>Kettlebell Couleur 32Kg</v>
          </cell>
          <cell r="E3582" t="str">
            <v>Colored Kettlebell</v>
          </cell>
          <cell r="F3582" t="str">
            <v>32Kgs</v>
          </cell>
          <cell r="H3582" t="str">
            <v>PIECE</v>
          </cell>
          <cell r="I3582">
            <v>49.8</v>
          </cell>
          <cell r="J3582">
            <v>0</v>
          </cell>
          <cell r="K3582">
            <v>0</v>
          </cell>
          <cell r="L3582">
            <v>0</v>
          </cell>
          <cell r="M3582" t="str">
            <v>LF</v>
          </cell>
          <cell r="N3582">
            <v>0</v>
          </cell>
          <cell r="O3582">
            <v>0</v>
          </cell>
        </row>
        <row r="3583">
          <cell r="A3583" t="str">
            <v>DEKAI</v>
          </cell>
          <cell r="B3583" t="str">
            <v>SL1304</v>
          </cell>
          <cell r="C3583">
            <v>3657</v>
          </cell>
          <cell r="D3583" t="str">
            <v>Kettlebell Couleur 36Kg</v>
          </cell>
          <cell r="E3583" t="str">
            <v>Colored Kettlebell</v>
          </cell>
          <cell r="F3583" t="str">
            <v>36Kgs</v>
          </cell>
          <cell r="H3583" t="str">
            <v>PIECE</v>
          </cell>
          <cell r="I3583">
            <v>55.8</v>
          </cell>
          <cell r="J3583">
            <v>0</v>
          </cell>
          <cell r="K3583">
            <v>0</v>
          </cell>
          <cell r="L3583">
            <v>0</v>
          </cell>
          <cell r="M3583" t="str">
            <v>LF</v>
          </cell>
          <cell r="N3583">
            <v>0</v>
          </cell>
          <cell r="O3583">
            <v>0</v>
          </cell>
        </row>
        <row r="3584">
          <cell r="A3584" t="str">
            <v>DEKAI</v>
          </cell>
          <cell r="B3584" t="str">
            <v>SL1304</v>
          </cell>
          <cell r="C3584">
            <v>3658</v>
          </cell>
          <cell r="D3584" t="str">
            <v>Kettlebell Couleur 40Kg</v>
          </cell>
          <cell r="E3584" t="str">
            <v>Colored Kettlebell</v>
          </cell>
          <cell r="F3584" t="str">
            <v>40Kgs</v>
          </cell>
          <cell r="H3584" t="str">
            <v>PIECE</v>
          </cell>
          <cell r="I3584">
            <v>62.2</v>
          </cell>
          <cell r="J3584">
            <v>0</v>
          </cell>
          <cell r="K3584">
            <v>0</v>
          </cell>
          <cell r="L3584">
            <v>0</v>
          </cell>
          <cell r="M3584" t="str">
            <v>LF</v>
          </cell>
          <cell r="N3584">
            <v>0</v>
          </cell>
          <cell r="O3584">
            <v>0</v>
          </cell>
        </row>
        <row r="3585">
          <cell r="A3585" t="str">
            <v>DEKAI</v>
          </cell>
          <cell r="B3585" t="str">
            <v>SL1304</v>
          </cell>
          <cell r="C3585">
            <v>3659</v>
          </cell>
          <cell r="D3585" t="str">
            <v>Kettlebell Couleur 44Kg</v>
          </cell>
          <cell r="E3585" t="str">
            <v>Colored Kettlebell</v>
          </cell>
          <cell r="F3585" t="str">
            <v>44Kgs</v>
          </cell>
          <cell r="H3585" t="str">
            <v>PIECE</v>
          </cell>
          <cell r="I3585">
            <v>68.150000000000006</v>
          </cell>
          <cell r="J3585">
            <v>0</v>
          </cell>
          <cell r="K3585">
            <v>0</v>
          </cell>
          <cell r="L3585">
            <v>0</v>
          </cell>
          <cell r="M3585" t="str">
            <v>LF</v>
          </cell>
          <cell r="N3585">
            <v>0</v>
          </cell>
          <cell r="O3585">
            <v>0</v>
          </cell>
        </row>
        <row r="3586">
          <cell r="A3586" t="str">
            <v>DEKAI</v>
          </cell>
          <cell r="B3586" t="str">
            <v>SL1304</v>
          </cell>
          <cell r="C3586">
            <v>3660</v>
          </cell>
          <cell r="D3586" t="str">
            <v>Kettlebell Couleur 48Kg</v>
          </cell>
          <cell r="E3586" t="str">
            <v>Colored Kettlebell</v>
          </cell>
          <cell r="F3586" t="str">
            <v>48Kgs</v>
          </cell>
          <cell r="H3586" t="str">
            <v>PIECE</v>
          </cell>
          <cell r="I3586">
            <v>74.650000000000006</v>
          </cell>
          <cell r="J3586">
            <v>0</v>
          </cell>
          <cell r="K3586">
            <v>0</v>
          </cell>
          <cell r="L3586">
            <v>0</v>
          </cell>
          <cell r="M3586" t="str">
            <v>LF</v>
          </cell>
          <cell r="N3586">
            <v>0</v>
          </cell>
          <cell r="O3586">
            <v>0</v>
          </cell>
        </row>
        <row r="3587">
          <cell r="A3587" t="str">
            <v>DEKAI</v>
          </cell>
          <cell r="B3587" t="str">
            <v>SL2201</v>
          </cell>
          <cell r="C3587">
            <v>2322</v>
          </cell>
          <cell r="D3587" t="str">
            <v>Kit de Parcours</v>
          </cell>
          <cell r="E3587" t="str">
            <v>Adjustable Cone Hurdles</v>
          </cell>
          <cell r="F3587" t="str">
            <v>set</v>
          </cell>
          <cell r="H3587" t="str">
            <v>Set</v>
          </cell>
          <cell r="I3587">
            <v>15</v>
          </cell>
          <cell r="J3587">
            <v>0</v>
          </cell>
          <cell r="K3587">
            <v>0</v>
          </cell>
          <cell r="L3587">
            <v>0</v>
          </cell>
          <cell r="M3587" t="str">
            <v>LF</v>
          </cell>
          <cell r="N3587">
            <v>0</v>
          </cell>
          <cell r="O3587">
            <v>0</v>
          </cell>
        </row>
        <row r="3588">
          <cell r="A3588" t="str">
            <v>DEKAI</v>
          </cell>
          <cell r="B3588" t="str">
            <v>DK4166</v>
          </cell>
          <cell r="C3588">
            <v>2312</v>
          </cell>
          <cell r="D3588" t="str">
            <v>KIT PUMP COULEUR 20KG</v>
          </cell>
          <cell r="E3588" t="str">
            <v>PUMP SET COLOR 20KG</v>
          </cell>
          <cell r="F3588" t="str">
            <v>Barincluded</v>
          </cell>
          <cell r="H3588" t="str">
            <v>Set</v>
          </cell>
          <cell r="I3588">
            <v>28.65</v>
          </cell>
          <cell r="J3588">
            <v>0</v>
          </cell>
          <cell r="K3588">
            <v>0</v>
          </cell>
          <cell r="L3588">
            <v>0</v>
          </cell>
          <cell r="M3588" t="str">
            <v>LF</v>
          </cell>
          <cell r="N3588">
            <v>1.7345796666666666E-2</v>
          </cell>
          <cell r="O3588">
            <v>21.26</v>
          </cell>
        </row>
        <row r="3589">
          <cell r="A3589" t="str">
            <v>DEKAI</v>
          </cell>
          <cell r="B3589" t="str">
            <v>DK4166</v>
          </cell>
          <cell r="C3589">
            <v>3537</v>
          </cell>
          <cell r="D3589" t="str">
            <v>KIT PUMP NOIR 20KG</v>
          </cell>
          <cell r="E3589" t="str">
            <v>PUMP SET BLACK 20KG</v>
          </cell>
          <cell r="F3589" t="str">
            <v>Barincluded</v>
          </cell>
          <cell r="H3589" t="str">
            <v>Set</v>
          </cell>
          <cell r="I3589">
            <v>26.81</v>
          </cell>
          <cell r="J3589">
            <v>0</v>
          </cell>
          <cell r="K3589">
            <v>0</v>
          </cell>
          <cell r="L3589">
            <v>0</v>
          </cell>
          <cell r="M3589" t="str">
            <v>LF</v>
          </cell>
          <cell r="N3589">
            <v>1.7345796666666666E-2</v>
          </cell>
          <cell r="O3589">
            <v>21.26</v>
          </cell>
        </row>
        <row r="3590">
          <cell r="A3590" t="str">
            <v>DEKAI</v>
          </cell>
          <cell r="B3590" t="str">
            <v>DK4166</v>
          </cell>
          <cell r="C3590">
            <v>2903</v>
          </cell>
          <cell r="D3590" t="str">
            <v>KIT PUMP COULEUR 8,5KG</v>
          </cell>
          <cell r="E3590" t="str">
            <v>PUMP SET COLOR 8,5KG</v>
          </cell>
          <cell r="F3590" t="str">
            <v>Barincluded</v>
          </cell>
          <cell r="H3590" t="str">
            <v>Set</v>
          </cell>
          <cell r="I3590">
            <v>9.8800000000000008</v>
          </cell>
          <cell r="J3590">
            <v>0</v>
          </cell>
          <cell r="K3590">
            <v>0</v>
          </cell>
          <cell r="L3590">
            <v>0</v>
          </cell>
          <cell r="M3590" t="str">
            <v>LF</v>
          </cell>
          <cell r="N3590">
            <v>1.0864015714285713E-2</v>
          </cell>
          <cell r="O3590">
            <v>10.442857142857143</v>
          </cell>
        </row>
        <row r="3591">
          <cell r="A3591" t="str">
            <v>DEKAI</v>
          </cell>
          <cell r="B3591" t="str">
            <v>DK2118</v>
          </cell>
          <cell r="C3591">
            <v>1639</v>
          </cell>
          <cell r="D3591" t="str">
            <v>Medecine Ball 1Kg</v>
          </cell>
          <cell r="E3591" t="str">
            <v>Medecine Ball</v>
          </cell>
          <cell r="F3591" t="str">
            <v>1kg</v>
          </cell>
          <cell r="H3591" t="str">
            <v>PIECE</v>
          </cell>
          <cell r="I3591">
            <v>8.5</v>
          </cell>
          <cell r="J3591">
            <v>0</v>
          </cell>
          <cell r="K3591">
            <v>0</v>
          </cell>
          <cell r="L3591">
            <v>0</v>
          </cell>
          <cell r="M3591" t="str">
            <v>LF</v>
          </cell>
          <cell r="N3591">
            <v>8.3999999999999995E-3</v>
          </cell>
          <cell r="O3591">
            <v>1.5</v>
          </cell>
        </row>
        <row r="3592">
          <cell r="A3592" t="str">
            <v>DEKAI</v>
          </cell>
          <cell r="B3592" t="str">
            <v>DK2118</v>
          </cell>
          <cell r="C3592">
            <v>1640</v>
          </cell>
          <cell r="D3592" t="str">
            <v>Medecine Ball 2Kg</v>
          </cell>
          <cell r="E3592" t="str">
            <v>Medecine Ball</v>
          </cell>
          <cell r="F3592" t="str">
            <v>2Kgs</v>
          </cell>
          <cell r="H3592" t="str">
            <v>PIECE</v>
          </cell>
          <cell r="I3592">
            <v>9.9</v>
          </cell>
          <cell r="J3592">
            <v>0</v>
          </cell>
          <cell r="K3592">
            <v>0</v>
          </cell>
          <cell r="L3592">
            <v>0</v>
          </cell>
          <cell r="M3592" t="str">
            <v>LF</v>
          </cell>
          <cell r="N3592">
            <v>8.3999999999999995E-3</v>
          </cell>
          <cell r="O3592">
            <v>2.5</v>
          </cell>
        </row>
        <row r="3593">
          <cell r="A3593" t="str">
            <v>DEKAI</v>
          </cell>
          <cell r="B3593" t="str">
            <v>DK2118</v>
          </cell>
          <cell r="C3593">
            <v>1641</v>
          </cell>
          <cell r="D3593" t="str">
            <v>Medecine Ball 3Kg</v>
          </cell>
          <cell r="E3593" t="str">
            <v>Medecine Ball</v>
          </cell>
          <cell r="F3593" t="str">
            <v>3Kgs</v>
          </cell>
          <cell r="H3593" t="str">
            <v>PIECE</v>
          </cell>
          <cell r="I3593">
            <v>11.5</v>
          </cell>
          <cell r="J3593">
            <v>0</v>
          </cell>
          <cell r="K3593">
            <v>0</v>
          </cell>
          <cell r="L3593">
            <v>0</v>
          </cell>
          <cell r="M3593" t="str">
            <v>LF</v>
          </cell>
          <cell r="N3593">
            <v>1.44E-2</v>
          </cell>
          <cell r="O3593">
            <v>3.5</v>
          </cell>
        </row>
        <row r="3594">
          <cell r="A3594" t="str">
            <v>DEKAI</v>
          </cell>
          <cell r="B3594" t="str">
            <v>DK2118</v>
          </cell>
          <cell r="C3594">
            <v>1642</v>
          </cell>
          <cell r="D3594" t="str">
            <v>Medecine Ball 4Kg</v>
          </cell>
          <cell r="E3594" t="str">
            <v>Medecine Ball</v>
          </cell>
          <cell r="F3594" t="str">
            <v>4Kgs</v>
          </cell>
          <cell r="H3594" t="str">
            <v>PIECE</v>
          </cell>
          <cell r="I3594">
            <v>12.8</v>
          </cell>
          <cell r="J3594">
            <v>0</v>
          </cell>
          <cell r="K3594">
            <v>0</v>
          </cell>
          <cell r="L3594">
            <v>0</v>
          </cell>
          <cell r="M3594" t="str">
            <v>LF</v>
          </cell>
          <cell r="N3594">
            <v>1.44E-2</v>
          </cell>
          <cell r="O3594">
            <v>4.5</v>
          </cell>
        </row>
        <row r="3595">
          <cell r="A3595" t="str">
            <v>DEKAI</v>
          </cell>
          <cell r="B3595" t="str">
            <v>DK2118</v>
          </cell>
          <cell r="C3595">
            <v>1643</v>
          </cell>
          <cell r="D3595" t="str">
            <v>Medecine Ball 5Kg</v>
          </cell>
          <cell r="E3595" t="str">
            <v>Medecine Ball</v>
          </cell>
          <cell r="F3595" t="str">
            <v>5Kgs</v>
          </cell>
          <cell r="H3595" t="str">
            <v>PIECE</v>
          </cell>
          <cell r="I3595">
            <v>14.25</v>
          </cell>
          <cell r="J3595">
            <v>0</v>
          </cell>
          <cell r="K3595">
            <v>0</v>
          </cell>
          <cell r="L3595">
            <v>0</v>
          </cell>
          <cell r="M3595" t="str">
            <v>LF</v>
          </cell>
          <cell r="N3595">
            <v>1.44E-2</v>
          </cell>
          <cell r="O3595">
            <v>5.5</v>
          </cell>
        </row>
        <row r="3596">
          <cell r="A3596" t="str">
            <v>DEKAI</v>
          </cell>
          <cell r="B3596" t="str">
            <v>DK1108</v>
          </cell>
          <cell r="C3596">
            <v>0</v>
          </cell>
          <cell r="D3596" t="str">
            <v>Musclets</v>
          </cell>
          <cell r="E3596" t="str">
            <v>Hand Grip</v>
          </cell>
          <cell r="F3596">
            <v>0</v>
          </cell>
          <cell r="H3596" t="str">
            <v>PAIRE</v>
          </cell>
          <cell r="I3596">
            <v>1.35</v>
          </cell>
          <cell r="J3596">
            <v>0</v>
          </cell>
          <cell r="K3596">
            <v>0</v>
          </cell>
          <cell r="L3596">
            <v>0</v>
          </cell>
          <cell r="M3596" t="str">
            <v>LF</v>
          </cell>
          <cell r="N3596">
            <v>0</v>
          </cell>
          <cell r="O3596">
            <v>0</v>
          </cell>
        </row>
        <row r="3597">
          <cell r="A3597" t="str">
            <v>DEKAI</v>
          </cell>
          <cell r="B3597" t="str">
            <v>DK1117A</v>
          </cell>
          <cell r="C3597">
            <v>0</v>
          </cell>
          <cell r="D3597" t="str">
            <v>MUSCLETS HAND GRIP LIGHT</v>
          </cell>
          <cell r="E3597" t="str">
            <v>Adjustable hand grip</v>
          </cell>
          <cell r="F3597" t="str">
            <v>5-20kg adjustment</v>
          </cell>
          <cell r="H3597" t="str">
            <v>PIECE</v>
          </cell>
          <cell r="I3597">
            <v>1.85</v>
          </cell>
          <cell r="J3597">
            <v>0</v>
          </cell>
          <cell r="K3597">
            <v>0</v>
          </cell>
          <cell r="L3597">
            <v>0</v>
          </cell>
          <cell r="M3597" t="str">
            <v>LF</v>
          </cell>
          <cell r="N3597">
            <v>0</v>
          </cell>
          <cell r="O3597">
            <v>0</v>
          </cell>
        </row>
        <row r="3598">
          <cell r="A3598" t="str">
            <v>DEKAI</v>
          </cell>
          <cell r="B3598" t="str">
            <v>DK1117A</v>
          </cell>
          <cell r="C3598">
            <v>0</v>
          </cell>
          <cell r="D3598" t="str">
            <v>Musclets Hand Grip Strong</v>
          </cell>
          <cell r="E3598" t="str">
            <v>Hand Grip</v>
          </cell>
          <cell r="F3598">
            <v>0</v>
          </cell>
          <cell r="H3598" t="str">
            <v>PIECE</v>
          </cell>
          <cell r="I3598">
            <v>2.2000000000000002</v>
          </cell>
          <cell r="J3598">
            <v>0</v>
          </cell>
          <cell r="K3598">
            <v>0</v>
          </cell>
          <cell r="L3598">
            <v>0</v>
          </cell>
          <cell r="M3598" t="str">
            <v>LF</v>
          </cell>
          <cell r="N3598">
            <v>0</v>
          </cell>
          <cell r="O3598">
            <v>0</v>
          </cell>
        </row>
        <row r="3599">
          <cell r="A3599" t="str">
            <v>DEKAI</v>
          </cell>
          <cell r="B3599" t="str">
            <v>SL2210</v>
          </cell>
          <cell r="C3599">
            <v>0</v>
          </cell>
          <cell r="D3599" t="str">
            <v>Parachute De Resistance 120Cm</v>
          </cell>
          <cell r="E3599" t="str">
            <v>PARACHUTE 120CM</v>
          </cell>
          <cell r="F3599" t="str">
            <v>120cm</v>
          </cell>
          <cell r="H3599" t="str">
            <v>PIECE</v>
          </cell>
          <cell r="I3599">
            <v>10.45</v>
          </cell>
          <cell r="J3599">
            <v>0</v>
          </cell>
          <cell r="K3599">
            <v>0</v>
          </cell>
          <cell r="L3599">
            <v>0</v>
          </cell>
          <cell r="M3599" t="str">
            <v>LF</v>
          </cell>
          <cell r="N3599">
            <v>0</v>
          </cell>
          <cell r="O3599">
            <v>0</v>
          </cell>
        </row>
        <row r="3600">
          <cell r="A3600" t="str">
            <v>DEKAI</v>
          </cell>
          <cell r="B3600" t="str">
            <v>SL2210</v>
          </cell>
          <cell r="C3600">
            <v>1677</v>
          </cell>
          <cell r="D3600" t="str">
            <v>PARACHUTE DE RESISTANCE 140CM</v>
          </cell>
          <cell r="E3600" t="str">
            <v>PARACHUTE 140CM</v>
          </cell>
          <cell r="F3600">
            <v>0</v>
          </cell>
          <cell r="H3600" t="str">
            <v>PIECE</v>
          </cell>
          <cell r="I3600">
            <v>12.5</v>
          </cell>
          <cell r="J3600">
            <v>0</v>
          </cell>
          <cell r="K3600">
            <v>0</v>
          </cell>
          <cell r="L3600">
            <v>0</v>
          </cell>
          <cell r="M3600" t="str">
            <v>LF</v>
          </cell>
          <cell r="N3600">
            <v>0</v>
          </cell>
          <cell r="O3600">
            <v>0</v>
          </cell>
        </row>
        <row r="3601">
          <cell r="A3601" t="str">
            <v>DEKAI</v>
          </cell>
          <cell r="B3601" t="str">
            <v>DK2222</v>
          </cell>
          <cell r="C3601">
            <v>1682</v>
          </cell>
          <cell r="D3601" t="str">
            <v>Pilates Ring</v>
          </cell>
          <cell r="E3601" t="str">
            <v>Toning Ring</v>
          </cell>
          <cell r="F3601">
            <v>0</v>
          </cell>
          <cell r="H3601" t="str">
            <v>PIECE</v>
          </cell>
          <cell r="I3601">
            <v>3.5</v>
          </cell>
          <cell r="J3601">
            <v>0</v>
          </cell>
          <cell r="K3601">
            <v>0</v>
          </cell>
          <cell r="L3601">
            <v>0</v>
          </cell>
          <cell r="M3601" t="str">
            <v>LF</v>
          </cell>
          <cell r="N3601">
            <v>1.0231199999999999E-2</v>
          </cell>
          <cell r="O3601">
            <v>0.65</v>
          </cell>
        </row>
        <row r="3602">
          <cell r="A3602" t="str">
            <v>DEKAI</v>
          </cell>
          <cell r="B3602" t="str">
            <v>DK2013</v>
          </cell>
          <cell r="C3602">
            <v>1436</v>
          </cell>
          <cell r="D3602" t="str">
            <v>Plateau De Freeman</v>
          </cell>
          <cell r="E3602" t="str">
            <v>Wooden Balance Board</v>
          </cell>
          <cell r="F3602">
            <v>0</v>
          </cell>
          <cell r="H3602" t="str">
            <v>PIECE</v>
          </cell>
          <cell r="I3602">
            <v>5</v>
          </cell>
          <cell r="J3602">
            <v>0</v>
          </cell>
          <cell r="K3602">
            <v>0</v>
          </cell>
          <cell r="L3602">
            <v>0</v>
          </cell>
          <cell r="M3602" t="str">
            <v>LF</v>
          </cell>
          <cell r="N3602">
            <v>1.66175E-2</v>
          </cell>
          <cell r="O3602">
            <v>1.6</v>
          </cell>
        </row>
        <row r="3603">
          <cell r="A3603" t="str">
            <v>DEKAI</v>
          </cell>
          <cell r="B3603" t="str">
            <v>SL2204</v>
          </cell>
          <cell r="C3603" t="str">
            <v/>
          </cell>
          <cell r="D3603" t="str">
            <v>Plots De Vitesse</v>
          </cell>
          <cell r="E3603" t="str">
            <v>HALF CONES</v>
          </cell>
          <cell r="F3603" t="str">
            <v>2"</v>
          </cell>
          <cell r="H3603" t="str">
            <v>SET</v>
          </cell>
          <cell r="I3603">
            <v>13.5</v>
          </cell>
          <cell r="J3603">
            <v>0</v>
          </cell>
          <cell r="K3603">
            <v>0</v>
          </cell>
          <cell r="L3603">
            <v>0</v>
          </cell>
          <cell r="M3603" t="str">
            <v>LF</v>
          </cell>
          <cell r="N3603">
            <v>0</v>
          </cell>
          <cell r="O3603">
            <v>0</v>
          </cell>
        </row>
        <row r="3604">
          <cell r="A3604" t="str">
            <v>DEKAI</v>
          </cell>
          <cell r="B3604" t="str">
            <v>SL2301</v>
          </cell>
          <cell r="C3604">
            <v>3554</v>
          </cell>
          <cell r="D3604" t="str">
            <v>Plyobox Set</v>
          </cell>
          <cell r="E3604" t="str">
            <v>Plyometric Boxes</v>
          </cell>
          <cell r="F3604">
            <v>0</v>
          </cell>
          <cell r="H3604" t="str">
            <v>SET</v>
          </cell>
          <cell r="I3604">
            <v>172</v>
          </cell>
          <cell r="J3604">
            <v>0</v>
          </cell>
          <cell r="K3604">
            <v>0</v>
          </cell>
          <cell r="L3604">
            <v>0</v>
          </cell>
          <cell r="M3604" t="str">
            <v>LF</v>
          </cell>
          <cell r="N3604">
            <v>0.30068887500000002</v>
          </cell>
          <cell r="O3604">
            <v>42</v>
          </cell>
        </row>
        <row r="3605">
          <cell r="A3605" t="str">
            <v>DEKAI</v>
          </cell>
          <cell r="B3605" t="str">
            <v>SL2101</v>
          </cell>
          <cell r="C3605">
            <v>3691</v>
          </cell>
          <cell r="D3605" t="str">
            <v>Power Bag 5Kg</v>
          </cell>
          <cell r="E3605" t="str">
            <v>POWER BAG</v>
          </cell>
          <cell r="F3605" t="str">
            <v xml:space="preserve">5KG </v>
          </cell>
          <cell r="H3605" t="str">
            <v>PIECE</v>
          </cell>
          <cell r="I3605">
            <v>16.2</v>
          </cell>
          <cell r="J3605">
            <v>0</v>
          </cell>
          <cell r="K3605">
            <v>0</v>
          </cell>
          <cell r="L3605">
            <v>0</v>
          </cell>
          <cell r="M3605" t="str">
            <v>LF</v>
          </cell>
          <cell r="N3605">
            <v>3.3984E-2</v>
          </cell>
          <cell r="O3605">
            <v>6</v>
          </cell>
        </row>
        <row r="3606">
          <cell r="A3606" t="str">
            <v>DEKAI</v>
          </cell>
          <cell r="B3606" t="str">
            <v>SL2101</v>
          </cell>
          <cell r="C3606">
            <v>3692</v>
          </cell>
          <cell r="D3606" t="str">
            <v>Power Bag 10Kg</v>
          </cell>
          <cell r="E3606" t="str">
            <v>POWER BAG</v>
          </cell>
          <cell r="F3606" t="str">
            <v>10KG</v>
          </cell>
          <cell r="H3606" t="str">
            <v>PIECE</v>
          </cell>
          <cell r="I3606">
            <v>17.8</v>
          </cell>
          <cell r="J3606">
            <v>0</v>
          </cell>
          <cell r="K3606">
            <v>0</v>
          </cell>
          <cell r="L3606">
            <v>0</v>
          </cell>
          <cell r="M3606" t="str">
            <v>LF</v>
          </cell>
          <cell r="N3606">
            <v>3.3984E-2</v>
          </cell>
          <cell r="O3606">
            <v>11</v>
          </cell>
        </row>
        <row r="3607">
          <cell r="A3607" t="str">
            <v>DEKAI</v>
          </cell>
          <cell r="B3607" t="str">
            <v>SL2101</v>
          </cell>
          <cell r="C3607">
            <v>3693</v>
          </cell>
          <cell r="D3607" t="str">
            <v>Power Bag 15Kg</v>
          </cell>
          <cell r="E3607" t="str">
            <v>POWER BAG</v>
          </cell>
          <cell r="F3607" t="str">
            <v>15KG</v>
          </cell>
          <cell r="H3607" t="str">
            <v>PIECE</v>
          </cell>
          <cell r="I3607">
            <v>20.5</v>
          </cell>
          <cell r="J3607">
            <v>0</v>
          </cell>
          <cell r="K3607">
            <v>0</v>
          </cell>
          <cell r="L3607">
            <v>0</v>
          </cell>
          <cell r="M3607" t="str">
            <v>LF</v>
          </cell>
          <cell r="N3607">
            <v>3.3984E-2</v>
          </cell>
          <cell r="O3607">
            <v>16</v>
          </cell>
        </row>
        <row r="3608">
          <cell r="A3608" t="str">
            <v>DEKAI</v>
          </cell>
          <cell r="B3608" t="str">
            <v>SL2101</v>
          </cell>
          <cell r="C3608">
            <v>3694</v>
          </cell>
          <cell r="D3608" t="str">
            <v>Power Bag 20Kg</v>
          </cell>
          <cell r="E3608" t="str">
            <v>POWER BAG</v>
          </cell>
          <cell r="F3608" t="str">
            <v>20KG</v>
          </cell>
          <cell r="H3608" t="str">
            <v>PIECE</v>
          </cell>
          <cell r="I3608">
            <v>23.4</v>
          </cell>
          <cell r="J3608">
            <v>0</v>
          </cell>
          <cell r="K3608">
            <v>0</v>
          </cell>
          <cell r="L3608">
            <v>0</v>
          </cell>
          <cell r="M3608" t="str">
            <v>LF</v>
          </cell>
          <cell r="N3608">
            <v>3.3984E-2</v>
          </cell>
          <cell r="O3608">
            <v>21</v>
          </cell>
        </row>
        <row r="3609">
          <cell r="A3609" t="str">
            <v>DEKAI</v>
          </cell>
          <cell r="B3609" t="str">
            <v>SL2101</v>
          </cell>
          <cell r="C3609">
            <v>3695</v>
          </cell>
          <cell r="D3609" t="str">
            <v>Power Bag 25Kg</v>
          </cell>
          <cell r="E3609" t="str">
            <v>POWER BAG</v>
          </cell>
          <cell r="F3609" t="str">
            <v>25KG</v>
          </cell>
          <cell r="H3609" t="str">
            <v>PIECE</v>
          </cell>
          <cell r="I3609">
            <v>26.5</v>
          </cell>
          <cell r="J3609">
            <v>0</v>
          </cell>
          <cell r="K3609">
            <v>0</v>
          </cell>
          <cell r="L3609">
            <v>0</v>
          </cell>
          <cell r="M3609" t="str">
            <v>LF</v>
          </cell>
          <cell r="N3609">
            <v>3.3984E-2</v>
          </cell>
          <cell r="O3609">
            <v>26</v>
          </cell>
        </row>
        <row r="3610">
          <cell r="A3610" t="str">
            <v>DEKAI</v>
          </cell>
          <cell r="B3610" t="str">
            <v>SL2607</v>
          </cell>
          <cell r="C3610">
            <v>3697</v>
          </cell>
          <cell r="D3610" t="str">
            <v>Power Band Extra Light</v>
          </cell>
          <cell r="E3610" t="str">
            <v>POWER BAND</v>
          </cell>
          <cell r="F3610" t="str">
            <v>2000*13*4.5MM-RED, MOQ 1000pcs pour nos couleurs</v>
          </cell>
          <cell r="H3610" t="str">
            <v>PIECE</v>
          </cell>
          <cell r="I3610">
            <v>2.1800000000000002</v>
          </cell>
          <cell r="J3610">
            <v>0</v>
          </cell>
          <cell r="K3610">
            <v>0</v>
          </cell>
          <cell r="L3610">
            <v>0</v>
          </cell>
          <cell r="M3610" t="str">
            <v>LF</v>
          </cell>
          <cell r="N3610">
            <v>8.160000000000001E-4</v>
          </cell>
          <cell r="O3610">
            <v>0.12</v>
          </cell>
        </row>
        <row r="3611">
          <cell r="A3611" t="str">
            <v>DEKAI</v>
          </cell>
          <cell r="B3611" t="str">
            <v>SL2607</v>
          </cell>
          <cell r="C3611">
            <v>3696</v>
          </cell>
          <cell r="D3611" t="str">
            <v>Power Band Light</v>
          </cell>
          <cell r="E3611" t="str">
            <v>POWER BAND</v>
          </cell>
          <cell r="F3611" t="str">
            <v>2000*22*4.5MM-BLACK</v>
          </cell>
          <cell r="H3611" t="str">
            <v>PIECE</v>
          </cell>
          <cell r="I3611">
            <v>4.8499999999999996</v>
          </cell>
          <cell r="J3611">
            <v>0</v>
          </cell>
          <cell r="K3611">
            <v>0</v>
          </cell>
          <cell r="L3611">
            <v>0</v>
          </cell>
          <cell r="M3611" t="str">
            <v>LF</v>
          </cell>
          <cell r="N3611">
            <v>8.160000000000001E-4</v>
          </cell>
          <cell r="O3611">
            <v>0.22</v>
          </cell>
        </row>
        <row r="3612">
          <cell r="A3612" t="str">
            <v>DEKAI</v>
          </cell>
          <cell r="B3612" t="str">
            <v>SL2607</v>
          </cell>
          <cell r="C3612">
            <v>3699</v>
          </cell>
          <cell r="D3612" t="str">
            <v>Power Band Medium</v>
          </cell>
          <cell r="E3612" t="str">
            <v>POWER BAND</v>
          </cell>
          <cell r="F3612" t="str">
            <v>2000*32*4.5MM-PURPLE</v>
          </cell>
          <cell r="H3612" t="str">
            <v>PIECE</v>
          </cell>
          <cell r="I3612">
            <v>7.45</v>
          </cell>
          <cell r="J3612">
            <v>0</v>
          </cell>
          <cell r="K3612">
            <v>0</v>
          </cell>
          <cell r="L3612">
            <v>0</v>
          </cell>
          <cell r="M3612" t="str">
            <v>LF</v>
          </cell>
          <cell r="N3612">
            <v>8.160000000000001E-4</v>
          </cell>
          <cell r="O3612">
            <v>0.31</v>
          </cell>
        </row>
        <row r="3613">
          <cell r="A3613" t="str">
            <v>DEKAI</v>
          </cell>
          <cell r="B3613" t="str">
            <v>SL2607</v>
          </cell>
          <cell r="C3613">
            <v>3700</v>
          </cell>
          <cell r="D3613" t="str">
            <v>Power Band Strong</v>
          </cell>
          <cell r="E3613" t="str">
            <v>POWER BAND</v>
          </cell>
          <cell r="F3613" t="str">
            <v>2000*44*4.5MM-GREEN</v>
          </cell>
          <cell r="H3613" t="str">
            <v>PIECE</v>
          </cell>
          <cell r="I3613">
            <v>10.68</v>
          </cell>
          <cell r="J3613">
            <v>0</v>
          </cell>
          <cell r="K3613">
            <v>0</v>
          </cell>
          <cell r="L3613">
            <v>0</v>
          </cell>
          <cell r="M3613" t="str">
            <v>LF</v>
          </cell>
          <cell r="N3613">
            <v>1.3600000000000001E-3</v>
          </cell>
          <cell r="O3613">
            <v>0.7</v>
          </cell>
        </row>
        <row r="3614">
          <cell r="A3614" t="str">
            <v>DEKAI</v>
          </cell>
          <cell r="B3614" t="str">
            <v>SL2607</v>
          </cell>
          <cell r="C3614">
            <v>3698</v>
          </cell>
          <cell r="D3614" t="str">
            <v>Power Band Extra Strong</v>
          </cell>
          <cell r="E3614" t="str">
            <v>POWER BAND</v>
          </cell>
          <cell r="F3614" t="str">
            <v>2000*65*4.5MM-BLUE</v>
          </cell>
          <cell r="H3614" t="str">
            <v>PIECE</v>
          </cell>
          <cell r="I3614">
            <v>13.65</v>
          </cell>
          <cell r="J3614">
            <v>0</v>
          </cell>
          <cell r="K3614">
            <v>0</v>
          </cell>
          <cell r="L3614">
            <v>0</v>
          </cell>
          <cell r="M3614" t="str">
            <v>LF</v>
          </cell>
          <cell r="N3614">
            <v>1.3600000000000001E-3</v>
          </cell>
          <cell r="O3614">
            <v>0.7</v>
          </cell>
        </row>
        <row r="3615">
          <cell r="A3615" t="str">
            <v>DEKAI</v>
          </cell>
          <cell r="B3615" t="str">
            <v>DK3208</v>
          </cell>
          <cell r="C3615">
            <v>0</v>
          </cell>
          <cell r="D3615" t="str">
            <v>PUSH UP 1</v>
          </cell>
          <cell r="E3615" t="str">
            <v>PUSH UP BAR 1</v>
          </cell>
          <cell r="F3615">
            <v>0</v>
          </cell>
          <cell r="H3615" t="str">
            <v>PAIRE</v>
          </cell>
          <cell r="I3615">
            <v>3.8</v>
          </cell>
          <cell r="J3615">
            <v>0</v>
          </cell>
          <cell r="K3615">
            <v>0</v>
          </cell>
          <cell r="L3615">
            <v>0</v>
          </cell>
          <cell r="M3615" t="str">
            <v>LF</v>
          </cell>
          <cell r="N3615">
            <v>0</v>
          </cell>
          <cell r="O3615">
            <v>0</v>
          </cell>
        </row>
        <row r="3616">
          <cell r="A3616" t="str">
            <v>DEKAI</v>
          </cell>
          <cell r="B3616" t="str">
            <v>DK4416</v>
          </cell>
          <cell r="C3616">
            <v>1718</v>
          </cell>
          <cell r="D3616" t="str">
            <v>Rack accessoires</v>
          </cell>
          <cell r="E3616" t="str">
            <v>Rack for accessories</v>
          </cell>
          <cell r="F3616">
            <v>0</v>
          </cell>
          <cell r="H3616" t="str">
            <v>PIECE</v>
          </cell>
          <cell r="I3616">
            <v>66.2</v>
          </cell>
          <cell r="J3616">
            <v>0</v>
          </cell>
          <cell r="K3616">
            <v>0</v>
          </cell>
          <cell r="L3616">
            <v>0</v>
          </cell>
          <cell r="M3616" t="str">
            <v>LF</v>
          </cell>
          <cell r="N3616">
            <v>5.1486499999999994E-3</v>
          </cell>
          <cell r="O3616">
            <v>17.5</v>
          </cell>
        </row>
        <row r="3617">
          <cell r="A3617" t="str">
            <v>DEKAI</v>
          </cell>
          <cell r="B3617" t="str">
            <v>SL1331</v>
          </cell>
          <cell r="C3617" t="str">
            <v/>
          </cell>
          <cell r="D3617" t="str">
            <v>Rack accessoires 2</v>
          </cell>
          <cell r="E3617" t="str">
            <v>Rack for accessories</v>
          </cell>
          <cell r="F3617">
            <v>0</v>
          </cell>
          <cell r="H3617" t="str">
            <v>PIECE</v>
          </cell>
          <cell r="I3617">
            <v>65</v>
          </cell>
          <cell r="J3617">
            <v>0</v>
          </cell>
          <cell r="K3617">
            <v>0</v>
          </cell>
          <cell r="L3617">
            <v>0</v>
          </cell>
          <cell r="M3617" t="str">
            <v>LF</v>
          </cell>
          <cell r="N3617">
            <v>0</v>
          </cell>
          <cell r="O3617">
            <v>0</v>
          </cell>
        </row>
        <row r="3618">
          <cell r="A3618" t="str">
            <v>DEKAI</v>
          </cell>
          <cell r="B3618" t="str">
            <v>SL1326</v>
          </cell>
          <cell r="C3618" t="str">
            <v/>
          </cell>
          <cell r="D3618" t="str">
            <v>Rack barres vertical</v>
          </cell>
          <cell r="E3618" t="str">
            <v>Vertical Rack bar</v>
          </cell>
          <cell r="F3618" t="str">
            <v xml:space="preserve">6 barres. </v>
          </cell>
          <cell r="H3618" t="str">
            <v>PIECE</v>
          </cell>
          <cell r="I3618">
            <v>48</v>
          </cell>
          <cell r="J3618">
            <v>0</v>
          </cell>
          <cell r="K3618">
            <v>0</v>
          </cell>
          <cell r="L3618">
            <v>0</v>
          </cell>
          <cell r="M3618" t="str">
            <v>LF</v>
          </cell>
          <cell r="N3618">
            <v>0</v>
          </cell>
          <cell r="O3618">
            <v>0</v>
          </cell>
        </row>
        <row r="3619">
          <cell r="A3619" t="str">
            <v>DEKAI</v>
          </cell>
          <cell r="B3619" t="str">
            <v>DK4423</v>
          </cell>
          <cell r="C3619">
            <v>1710</v>
          </cell>
          <cell r="D3619" t="str">
            <v>Rack Foam Roller</v>
          </cell>
          <cell r="E3619" t="str">
            <v>Mat Rack</v>
          </cell>
          <cell r="F3619">
            <v>0</v>
          </cell>
          <cell r="H3619" t="str">
            <v>PIECE</v>
          </cell>
          <cell r="I3619">
            <v>80</v>
          </cell>
          <cell r="J3619">
            <v>0</v>
          </cell>
          <cell r="K3619">
            <v>0</v>
          </cell>
          <cell r="L3619">
            <v>0</v>
          </cell>
          <cell r="M3619" t="str">
            <v>LF</v>
          </cell>
          <cell r="N3619">
            <v>0</v>
          </cell>
          <cell r="O3619">
            <v>0</v>
          </cell>
        </row>
        <row r="3620">
          <cell r="A3620" t="str">
            <v>DEKAI</v>
          </cell>
          <cell r="B3620" t="str">
            <v>SL3005</v>
          </cell>
          <cell r="C3620">
            <v>1704</v>
          </cell>
          <cell r="D3620" t="str">
            <v>Rack 9 Gymball</v>
          </cell>
          <cell r="E3620" t="str">
            <v>Adjustable Ball Rack</v>
          </cell>
          <cell r="F3620">
            <v>0</v>
          </cell>
          <cell r="H3620" t="str">
            <v>PIECE</v>
          </cell>
          <cell r="I3620">
            <v>80</v>
          </cell>
          <cell r="J3620">
            <v>0</v>
          </cell>
          <cell r="K3620">
            <v>0</v>
          </cell>
          <cell r="L3620">
            <v>0</v>
          </cell>
          <cell r="M3620" t="str">
            <v>LF</v>
          </cell>
          <cell r="N3620">
            <v>8.1625000000000003E-2</v>
          </cell>
          <cell r="O3620">
            <v>12.2</v>
          </cell>
        </row>
        <row r="3621">
          <cell r="A3621" t="str">
            <v>DEKAI</v>
          </cell>
          <cell r="B3621" t="str">
            <v>SL1311</v>
          </cell>
          <cell r="C3621">
            <v>2239</v>
          </cell>
          <cell r="D3621" t="str">
            <v>RACK HALTERES FITNESS ROULANT</v>
          </cell>
          <cell r="E3621" t="str">
            <v>RACK VINYL DIPPING DUMBBELL</v>
          </cell>
          <cell r="F3621">
            <v>0</v>
          </cell>
          <cell r="H3621" t="str">
            <v>PIECE</v>
          </cell>
          <cell r="I3621">
            <v>108</v>
          </cell>
          <cell r="J3621">
            <v>0</v>
          </cell>
          <cell r="K3621">
            <v>0</v>
          </cell>
          <cell r="L3621">
            <v>0</v>
          </cell>
          <cell r="M3621" t="str">
            <v>LF</v>
          </cell>
          <cell r="N3621">
            <v>3.5999999999999997E-2</v>
          </cell>
          <cell r="O3621">
            <v>28</v>
          </cell>
        </row>
        <row r="3622">
          <cell r="A3622" t="str">
            <v>DEKAI</v>
          </cell>
          <cell r="B3622" t="str">
            <v>DK4410</v>
          </cell>
          <cell r="C3622">
            <v>3705</v>
          </cell>
          <cell r="D3622" t="str">
            <v>Rack Kettlebell</v>
          </cell>
          <cell r="E3622" t="str">
            <v>Kettlebell rack</v>
          </cell>
          <cell r="F3622">
            <v>0</v>
          </cell>
          <cell r="H3622" t="str">
            <v>PIECE</v>
          </cell>
          <cell r="I3622">
            <v>67.5</v>
          </cell>
          <cell r="J3622">
            <v>0</v>
          </cell>
          <cell r="K3622">
            <v>0</v>
          </cell>
          <cell r="L3622">
            <v>0</v>
          </cell>
          <cell r="M3622" t="str">
            <v>LF</v>
          </cell>
          <cell r="N3622">
            <v>2.8572E-2</v>
          </cell>
          <cell r="O3622">
            <v>4</v>
          </cell>
        </row>
        <row r="3623">
          <cell r="A3623" t="str">
            <v>DEKAI</v>
          </cell>
          <cell r="B3623" t="str">
            <v>SL1306</v>
          </cell>
          <cell r="C3623" t="str">
            <v/>
          </cell>
          <cell r="D3623" t="str">
            <v>Rack Kettlebell 2</v>
          </cell>
          <cell r="E3623" t="str">
            <v>Kettlebell Rack</v>
          </cell>
          <cell r="F3623">
            <v>0</v>
          </cell>
          <cell r="H3623" t="str">
            <v>PIECE</v>
          </cell>
          <cell r="I3623">
            <v>98</v>
          </cell>
          <cell r="J3623">
            <v>0</v>
          </cell>
          <cell r="K3623">
            <v>0</v>
          </cell>
          <cell r="L3623">
            <v>0</v>
          </cell>
          <cell r="M3623" t="str">
            <v>LF</v>
          </cell>
          <cell r="N3623">
            <v>0</v>
          </cell>
          <cell r="O3623">
            <v>0</v>
          </cell>
        </row>
        <row r="3624">
          <cell r="A3624" t="str">
            <v>DEKAI</v>
          </cell>
          <cell r="B3624" t="str">
            <v>SL2005</v>
          </cell>
          <cell r="C3624">
            <v>2345</v>
          </cell>
          <cell r="D3624" t="str">
            <v>RACK MEDECIN BALL 5</v>
          </cell>
          <cell r="E3624" t="str">
            <v>RACK 5 MEDECINE BALL</v>
          </cell>
          <cell r="F3624">
            <v>0</v>
          </cell>
          <cell r="H3624" t="str">
            <v>PIECE</v>
          </cell>
          <cell r="I3624">
            <v>45</v>
          </cell>
          <cell r="J3624">
            <v>0</v>
          </cell>
          <cell r="K3624">
            <v>0</v>
          </cell>
          <cell r="L3624">
            <v>0</v>
          </cell>
          <cell r="M3624" t="str">
            <v>LF</v>
          </cell>
          <cell r="N3624">
            <v>0.150864</v>
          </cell>
          <cell r="O3624">
            <v>24</v>
          </cell>
        </row>
        <row r="3625">
          <cell r="A3625" t="str">
            <v>DEKAI</v>
          </cell>
          <cell r="B3625" t="str">
            <v>SL2106</v>
          </cell>
          <cell r="C3625">
            <v>2347</v>
          </cell>
          <cell r="D3625" t="str">
            <v>Rack Power Bag</v>
          </cell>
          <cell r="E3625" t="str">
            <v>Power Bag Rack</v>
          </cell>
          <cell r="F3625" t="str">
            <v xml:space="preserve">80*64*167.5CM </v>
          </cell>
          <cell r="H3625" t="str">
            <v>PIECE</v>
          </cell>
          <cell r="I3625">
            <v>60</v>
          </cell>
          <cell r="J3625">
            <v>0</v>
          </cell>
          <cell r="K3625">
            <v>0</v>
          </cell>
          <cell r="L3625">
            <v>0</v>
          </cell>
          <cell r="M3625" t="str">
            <v>LF</v>
          </cell>
          <cell r="N3625">
            <v>0.239894</v>
          </cell>
          <cell r="O3625">
            <v>14.4</v>
          </cell>
        </row>
        <row r="3626">
          <cell r="A3626" t="str">
            <v>DEKAI</v>
          </cell>
          <cell r="B3626" t="str">
            <v>SL3404</v>
          </cell>
          <cell r="C3626">
            <v>1719</v>
          </cell>
          <cell r="D3626" t="str">
            <v>RACK TAPIS ROULANT</v>
          </cell>
          <cell r="E3626" t="str">
            <v>EXERCISE MAT RACK W/WHEELS</v>
          </cell>
          <cell r="F3626">
            <v>0</v>
          </cell>
          <cell r="H3626" t="str">
            <v>PIECE</v>
          </cell>
          <cell r="I3626">
            <v>48</v>
          </cell>
          <cell r="J3626">
            <v>0</v>
          </cell>
          <cell r="K3626">
            <v>0</v>
          </cell>
          <cell r="L3626">
            <v>0</v>
          </cell>
          <cell r="M3626" t="str">
            <v>LF</v>
          </cell>
          <cell r="N3626">
            <v>3.7572000000000001E-2</v>
          </cell>
          <cell r="O3626">
            <v>19</v>
          </cell>
        </row>
        <row r="3627">
          <cell r="A3627" t="str">
            <v>DEKAI</v>
          </cell>
          <cell r="B3627" t="str">
            <v>DK2229</v>
          </cell>
          <cell r="C3627">
            <v>1726</v>
          </cell>
          <cell r="D3627" t="str">
            <v>Rouleau Bande Latex Light</v>
          </cell>
          <cell r="E3627" t="str">
            <v>Latex Band Roll</v>
          </cell>
          <cell r="F3627" t="str">
            <v>Light</v>
          </cell>
          <cell r="H3627" t="str">
            <v>PIECE</v>
          </cell>
          <cell r="I3627">
            <v>16.75</v>
          </cell>
          <cell r="J3627">
            <v>0</v>
          </cell>
          <cell r="K3627">
            <v>0</v>
          </cell>
          <cell r="L3627">
            <v>0</v>
          </cell>
          <cell r="M3627" t="str">
            <v>LF</v>
          </cell>
          <cell r="N3627">
            <v>4.0499999999999998E-3</v>
          </cell>
          <cell r="O3627">
            <v>1.1160000000000001</v>
          </cell>
        </row>
        <row r="3628">
          <cell r="A3628" t="str">
            <v>DEKAI</v>
          </cell>
          <cell r="B3628" t="str">
            <v>DK2229</v>
          </cell>
          <cell r="C3628">
            <v>1727</v>
          </cell>
          <cell r="D3628" t="str">
            <v>Rouleau Bande Latex Medium</v>
          </cell>
          <cell r="E3628" t="str">
            <v>Latex Band Roll</v>
          </cell>
          <cell r="F3628" t="str">
            <v>Medium</v>
          </cell>
          <cell r="H3628" t="str">
            <v>PIECE</v>
          </cell>
          <cell r="I3628">
            <v>20.25</v>
          </cell>
          <cell r="J3628">
            <v>0</v>
          </cell>
          <cell r="K3628">
            <v>0</v>
          </cell>
          <cell r="L3628">
            <v>0</v>
          </cell>
          <cell r="M3628" t="str">
            <v>LF</v>
          </cell>
          <cell r="N3628">
            <v>4.2119999999999996E-3</v>
          </cell>
          <cell r="O3628">
            <v>1.45</v>
          </cell>
        </row>
        <row r="3629">
          <cell r="A3629" t="str">
            <v>DEKAI</v>
          </cell>
          <cell r="B3629" t="str">
            <v>DK2229</v>
          </cell>
          <cell r="C3629">
            <v>3491</v>
          </cell>
          <cell r="D3629" t="str">
            <v>Rouleau Bande Latex Strong</v>
          </cell>
          <cell r="E3629" t="str">
            <v>Latex Band Roll</v>
          </cell>
          <cell r="F3629" t="str">
            <v>Strong</v>
          </cell>
          <cell r="H3629" t="str">
            <v>PIECE</v>
          </cell>
          <cell r="I3629">
            <v>23.45</v>
          </cell>
          <cell r="J3629">
            <v>0</v>
          </cell>
          <cell r="K3629">
            <v>0</v>
          </cell>
          <cell r="L3629">
            <v>0</v>
          </cell>
          <cell r="M3629" t="str">
            <v>LF</v>
          </cell>
          <cell r="N3629">
            <v>4.4000000000000003E-3</v>
          </cell>
          <cell r="O3629">
            <v>1.78</v>
          </cell>
        </row>
        <row r="3630">
          <cell r="A3630" t="str">
            <v>DEKAI</v>
          </cell>
          <cell r="C3630" t="str">
            <v/>
          </cell>
          <cell r="D3630" t="str">
            <v>Rouleau de massage 3 en 1</v>
          </cell>
          <cell r="E3630" t="str">
            <v>Foam Roller Set</v>
          </cell>
          <cell r="F3630">
            <v>0</v>
          </cell>
          <cell r="H3630" t="str">
            <v>PIECE</v>
          </cell>
          <cell r="I3630">
            <v>8.5</v>
          </cell>
          <cell r="J3630">
            <v>0</v>
          </cell>
          <cell r="K3630">
            <v>0</v>
          </cell>
          <cell r="L3630">
            <v>0</v>
          </cell>
          <cell r="M3630" t="str">
            <v>LF</v>
          </cell>
          <cell r="N3630">
            <v>0</v>
          </cell>
          <cell r="O3630">
            <v>0</v>
          </cell>
        </row>
        <row r="3631">
          <cell r="A3631" t="str">
            <v>DEKAI</v>
          </cell>
          <cell r="B3631" t="str">
            <v>SL2011</v>
          </cell>
          <cell r="C3631">
            <v>3738</v>
          </cell>
          <cell r="D3631" t="str">
            <v>Slamball 4Kg</v>
          </cell>
          <cell r="E3631" t="str">
            <v>Slam Ball</v>
          </cell>
          <cell r="F3631" t="str">
            <v>4kg</v>
          </cell>
          <cell r="H3631" t="str">
            <v>PIECE</v>
          </cell>
          <cell r="I3631">
            <v>4.25</v>
          </cell>
          <cell r="J3631">
            <v>0</v>
          </cell>
          <cell r="K3631">
            <v>0</v>
          </cell>
          <cell r="L3631">
            <v>0</v>
          </cell>
          <cell r="M3631" t="str">
            <v>LF</v>
          </cell>
          <cell r="N3631">
            <v>1.2167000000000001E-2</v>
          </cell>
          <cell r="O3631">
            <v>4.5</v>
          </cell>
        </row>
        <row r="3632">
          <cell r="A3632" t="str">
            <v>DEKAI</v>
          </cell>
          <cell r="B3632" t="str">
            <v>SL2011</v>
          </cell>
          <cell r="C3632">
            <v>3739</v>
          </cell>
          <cell r="D3632" t="str">
            <v>Slamball 6Kg</v>
          </cell>
          <cell r="E3632" t="str">
            <v>Slam Ball</v>
          </cell>
          <cell r="F3632" t="str">
            <v>6kg</v>
          </cell>
          <cell r="H3632" t="str">
            <v>PIECE</v>
          </cell>
          <cell r="I3632">
            <v>4.88</v>
          </cell>
          <cell r="J3632">
            <v>0</v>
          </cell>
          <cell r="K3632">
            <v>0</v>
          </cell>
          <cell r="L3632">
            <v>0</v>
          </cell>
          <cell r="M3632" t="str">
            <v>LF</v>
          </cell>
          <cell r="N3632">
            <v>1.2167000000000001E-2</v>
          </cell>
          <cell r="O3632">
            <v>6.5</v>
          </cell>
        </row>
        <row r="3633">
          <cell r="A3633" t="str">
            <v>DEKAI</v>
          </cell>
          <cell r="B3633" t="str">
            <v>SL2011</v>
          </cell>
          <cell r="C3633">
            <v>3740</v>
          </cell>
          <cell r="D3633" t="str">
            <v>Slamball 8Kg</v>
          </cell>
          <cell r="E3633" t="str">
            <v>Slam Ball</v>
          </cell>
          <cell r="F3633" t="str">
            <v>8kg</v>
          </cell>
          <cell r="H3633" t="str">
            <v>PIECE</v>
          </cell>
          <cell r="I3633">
            <v>6.15</v>
          </cell>
          <cell r="J3633">
            <v>0</v>
          </cell>
          <cell r="K3633">
            <v>0</v>
          </cell>
          <cell r="L3633">
            <v>0</v>
          </cell>
          <cell r="M3633" t="str">
            <v>LF</v>
          </cell>
          <cell r="N3633">
            <v>1.2167000000000001E-2</v>
          </cell>
          <cell r="O3633">
            <v>8.5</v>
          </cell>
        </row>
        <row r="3634">
          <cell r="A3634" t="str">
            <v>DEKAI</v>
          </cell>
          <cell r="B3634" t="str">
            <v>SL2011</v>
          </cell>
          <cell r="C3634">
            <v>3741</v>
          </cell>
          <cell r="D3634" t="str">
            <v>Slamball 10Kg</v>
          </cell>
          <cell r="E3634" t="str">
            <v>Slam Ball</v>
          </cell>
          <cell r="F3634" t="str">
            <v>10kg</v>
          </cell>
          <cell r="H3634" t="str">
            <v>PIECE</v>
          </cell>
          <cell r="I3634">
            <v>7.85</v>
          </cell>
          <cell r="J3634">
            <v>0</v>
          </cell>
          <cell r="K3634">
            <v>0</v>
          </cell>
          <cell r="L3634">
            <v>0</v>
          </cell>
          <cell r="M3634" t="str">
            <v>LF</v>
          </cell>
          <cell r="N3634">
            <v>1.2167000000000001E-2</v>
          </cell>
          <cell r="O3634">
            <v>10.5</v>
          </cell>
        </row>
        <row r="3635">
          <cell r="A3635" t="str">
            <v>DEKAI</v>
          </cell>
          <cell r="B3635" t="str">
            <v>SL2011</v>
          </cell>
          <cell r="C3635">
            <v>3742</v>
          </cell>
          <cell r="D3635" t="str">
            <v>Slamball 15Kg</v>
          </cell>
          <cell r="E3635" t="str">
            <v>Slam Ball</v>
          </cell>
          <cell r="F3635" t="str">
            <v>15kg</v>
          </cell>
          <cell r="H3635" t="str">
            <v>PIECE</v>
          </cell>
          <cell r="I3635">
            <v>11.98</v>
          </cell>
          <cell r="J3635">
            <v>0</v>
          </cell>
          <cell r="K3635">
            <v>0</v>
          </cell>
          <cell r="L3635">
            <v>0</v>
          </cell>
          <cell r="M3635" t="str">
            <v>LF</v>
          </cell>
          <cell r="N3635">
            <v>1.2167000000000001E-2</v>
          </cell>
          <cell r="O3635">
            <v>15.5</v>
          </cell>
        </row>
        <row r="3636">
          <cell r="A3636" t="str">
            <v>DEKAI</v>
          </cell>
          <cell r="B3636" t="str">
            <v>DK1102</v>
          </cell>
          <cell r="C3636">
            <v>0</v>
          </cell>
          <cell r="D3636" t="str">
            <v>Squeeze Eggs Light</v>
          </cell>
          <cell r="E3636" t="str">
            <v>JELLY HAND GRIP Light</v>
          </cell>
          <cell r="F3636" t="str">
            <v>45G</v>
          </cell>
          <cell r="H3636" t="str">
            <v>PIECE</v>
          </cell>
          <cell r="I3636">
            <v>0.75</v>
          </cell>
          <cell r="J3636">
            <v>0</v>
          </cell>
          <cell r="K3636">
            <v>0</v>
          </cell>
          <cell r="L3636">
            <v>0</v>
          </cell>
          <cell r="M3636" t="str">
            <v>LF</v>
          </cell>
          <cell r="N3636">
            <v>0</v>
          </cell>
          <cell r="O3636">
            <v>0</v>
          </cell>
        </row>
        <row r="3637">
          <cell r="A3637" t="str">
            <v>DEKAI</v>
          </cell>
          <cell r="B3637" t="str">
            <v>DK1102</v>
          </cell>
          <cell r="C3637" t="str">
            <v/>
          </cell>
          <cell r="D3637" t="str">
            <v>SQUEEZE EGGS Medium</v>
          </cell>
          <cell r="E3637" t="str">
            <v>JELLY HAND GRIP Medium</v>
          </cell>
          <cell r="F3637" t="str">
            <v>4*6mm</v>
          </cell>
          <cell r="H3637" t="str">
            <v>PIECE</v>
          </cell>
          <cell r="I3637">
            <v>0.9</v>
          </cell>
          <cell r="J3637">
            <v>0</v>
          </cell>
          <cell r="K3637">
            <v>0</v>
          </cell>
          <cell r="L3637">
            <v>0</v>
          </cell>
          <cell r="M3637" t="str">
            <v>LF</v>
          </cell>
          <cell r="N3637">
            <v>0</v>
          </cell>
          <cell r="O3637">
            <v>0</v>
          </cell>
        </row>
        <row r="3638">
          <cell r="A3638" t="str">
            <v>DEKAI</v>
          </cell>
          <cell r="B3638" t="str">
            <v>DK1102</v>
          </cell>
          <cell r="C3638" t="str">
            <v/>
          </cell>
          <cell r="D3638" t="str">
            <v>Squeeze Eggs Strong</v>
          </cell>
          <cell r="E3638" t="str">
            <v>JELLY HAND GRIP Strong</v>
          </cell>
          <cell r="F3638" t="str">
            <v>55G</v>
          </cell>
          <cell r="H3638" t="str">
            <v>PIECE</v>
          </cell>
          <cell r="I3638">
            <v>1.05</v>
          </cell>
          <cell r="J3638">
            <v>0</v>
          </cell>
          <cell r="K3638">
            <v>0</v>
          </cell>
          <cell r="L3638">
            <v>0</v>
          </cell>
          <cell r="M3638" t="str">
            <v>LF</v>
          </cell>
          <cell r="N3638">
            <v>0</v>
          </cell>
          <cell r="O3638">
            <v>0</v>
          </cell>
        </row>
        <row r="3639">
          <cell r="A3639" t="str">
            <v>DEKAI</v>
          </cell>
          <cell r="B3639" t="str">
            <v>DK2007</v>
          </cell>
          <cell r="C3639">
            <v>1738</v>
          </cell>
          <cell r="D3639" t="str">
            <v>Step Aerobic</v>
          </cell>
          <cell r="E3639" t="str">
            <v>Aerobic Step</v>
          </cell>
          <cell r="F3639">
            <v>0</v>
          </cell>
          <cell r="H3639" t="str">
            <v>PIECE</v>
          </cell>
          <cell r="I3639">
            <v>32</v>
          </cell>
          <cell r="J3639">
            <v>0</v>
          </cell>
          <cell r="K3639">
            <v>0</v>
          </cell>
          <cell r="L3639">
            <v>0</v>
          </cell>
          <cell r="M3639" t="str">
            <v>LF</v>
          </cell>
          <cell r="N3639">
            <v>6.5600000000000006E-2</v>
          </cell>
          <cell r="O3639">
            <v>9</v>
          </cell>
        </row>
        <row r="3640">
          <cell r="A3640" t="str">
            <v>DEKAI</v>
          </cell>
          <cell r="B3640" t="str">
            <v>DK2005</v>
          </cell>
          <cell r="C3640">
            <v>2310</v>
          </cell>
          <cell r="D3640" t="str">
            <v>STEP AEROBIC AVEC PLOTS</v>
          </cell>
          <cell r="E3640" t="str">
            <v>Aerobic step</v>
          </cell>
          <cell r="F3640" t="str">
            <v>with plots</v>
          </cell>
          <cell r="H3640" t="str">
            <v>PIECE</v>
          </cell>
          <cell r="I3640">
            <v>17.5</v>
          </cell>
          <cell r="J3640">
            <v>0</v>
          </cell>
          <cell r="K3640">
            <v>0</v>
          </cell>
          <cell r="L3640">
            <v>0</v>
          </cell>
          <cell r="M3640" t="str">
            <v>LF</v>
          </cell>
          <cell r="N3640">
            <v>9.7902000000000003E-2</v>
          </cell>
          <cell r="O3640">
            <v>10</v>
          </cell>
        </row>
        <row r="3641">
          <cell r="A3641" t="str">
            <v>DEKAI</v>
          </cell>
          <cell r="B3641" t="str">
            <v>DK2005</v>
          </cell>
          <cell r="C3641">
            <v>2687</v>
          </cell>
          <cell r="D3641" t="str">
            <v>STEP AEROBIC SANS PLOTS</v>
          </cell>
          <cell r="E3641" t="str">
            <v>Aerobic step</v>
          </cell>
          <cell r="F3641" t="str">
            <v>without plots</v>
          </cell>
          <cell r="H3641" t="str">
            <v>PIECE</v>
          </cell>
          <cell r="I3641">
            <v>19</v>
          </cell>
          <cell r="J3641">
            <v>0</v>
          </cell>
          <cell r="K3641">
            <v>0</v>
          </cell>
          <cell r="L3641">
            <v>0</v>
          </cell>
          <cell r="M3641" t="str">
            <v>LF</v>
          </cell>
          <cell r="N3641">
            <v>4.8951000000000001E-2</v>
          </cell>
          <cell r="O3641">
            <v>5.5</v>
          </cell>
        </row>
        <row r="3642">
          <cell r="A3642" t="str">
            <v>DEKAI</v>
          </cell>
          <cell r="B3642" t="str">
            <v>DK2004</v>
          </cell>
          <cell r="C3642">
            <v>0</v>
          </cell>
          <cell r="D3642" t="str">
            <v xml:space="preserve">Step Club </v>
          </cell>
          <cell r="E3642" t="str">
            <v>Aerobic Step</v>
          </cell>
          <cell r="F3642">
            <v>0</v>
          </cell>
          <cell r="H3642" t="str">
            <v>PIECE</v>
          </cell>
          <cell r="I3642">
            <v>15.8</v>
          </cell>
          <cell r="J3642">
            <v>0</v>
          </cell>
          <cell r="K3642">
            <v>0</v>
          </cell>
          <cell r="L3642">
            <v>0</v>
          </cell>
          <cell r="M3642" t="str">
            <v>LF</v>
          </cell>
          <cell r="N3642">
            <v>0</v>
          </cell>
          <cell r="O3642">
            <v>0</v>
          </cell>
        </row>
        <row r="3643">
          <cell r="A3643" t="str">
            <v>DEKAI</v>
          </cell>
          <cell r="B3643" t="str">
            <v>DK2249</v>
          </cell>
          <cell r="C3643">
            <v>3559</v>
          </cell>
          <cell r="D3643" t="str">
            <v>Suspension Trainer</v>
          </cell>
          <cell r="E3643" t="str">
            <v>SUSPENSION SYSTEM</v>
          </cell>
          <cell r="F3643" t="str">
            <v>Color:Black&amp;Yellow</v>
          </cell>
          <cell r="H3643" t="str">
            <v>Set</v>
          </cell>
          <cell r="I3643">
            <v>12</v>
          </cell>
          <cell r="J3643">
            <v>0</v>
          </cell>
          <cell r="K3643">
            <v>0</v>
          </cell>
          <cell r="L3643">
            <v>0</v>
          </cell>
          <cell r="M3643" t="str">
            <v>LF</v>
          </cell>
          <cell r="N3643">
            <v>5.1000000000000004E-3</v>
          </cell>
          <cell r="O3643">
            <v>1.2</v>
          </cell>
        </row>
        <row r="3644">
          <cell r="A3644" t="str">
            <v>DEKAI</v>
          </cell>
          <cell r="B3644" t="str">
            <v>DK2264</v>
          </cell>
          <cell r="C3644">
            <v>0</v>
          </cell>
          <cell r="D3644" t="str">
            <v>NBR Yoga Mat</v>
          </cell>
          <cell r="E3644" t="str">
            <v>NBR Yoga Mat</v>
          </cell>
          <cell r="F3644" t="str">
            <v>173*61*1.0cm</v>
          </cell>
          <cell r="H3644" t="str">
            <v>PIECE</v>
          </cell>
          <cell r="I3644">
            <v>4.5</v>
          </cell>
          <cell r="J3644">
            <v>0</v>
          </cell>
          <cell r="K3644">
            <v>0</v>
          </cell>
          <cell r="L3644">
            <v>0</v>
          </cell>
          <cell r="M3644" t="str">
            <v>LF</v>
          </cell>
          <cell r="N3644">
            <v>0</v>
          </cell>
          <cell r="O3644">
            <v>0</v>
          </cell>
        </row>
        <row r="3645">
          <cell r="A3645" t="str">
            <v>DEKAI</v>
          </cell>
          <cell r="B3645" t="str">
            <v>DK1001</v>
          </cell>
          <cell r="C3645">
            <v>1492</v>
          </cell>
          <cell r="D3645" t="str">
            <v>Corde À Sauter</v>
          </cell>
          <cell r="E3645" t="str">
            <v>Speed rope</v>
          </cell>
          <cell r="F3645">
            <v>0</v>
          </cell>
          <cell r="H3645" t="str">
            <v>PIECE</v>
          </cell>
          <cell r="I3645">
            <v>0.5</v>
          </cell>
          <cell r="J3645">
            <v>0</v>
          </cell>
          <cell r="K3645">
            <v>0</v>
          </cell>
          <cell r="L3645">
            <v>0</v>
          </cell>
          <cell r="M3645" t="str">
            <v>LF</v>
          </cell>
          <cell r="N3645">
            <v>7.1049999999999998E-4</v>
          </cell>
          <cell r="O3645">
            <v>0.16800000000000001</v>
          </cell>
        </row>
        <row r="3646">
          <cell r="A3646" t="str">
            <v>DEKAI</v>
          </cell>
          <cell r="B3646" t="str">
            <v>DK3206</v>
          </cell>
          <cell r="C3646">
            <v>2584</v>
          </cell>
          <cell r="D3646" t="str">
            <v>Push Up Bar 2</v>
          </cell>
          <cell r="E3646" t="str">
            <v>PUSH UP Stand</v>
          </cell>
          <cell r="F3646">
            <v>0</v>
          </cell>
          <cell r="H3646" t="str">
            <v>PIECE</v>
          </cell>
          <cell r="I3646">
            <v>3.34</v>
          </cell>
          <cell r="J3646">
            <v>0</v>
          </cell>
          <cell r="K3646">
            <v>0</v>
          </cell>
          <cell r="L3646">
            <v>0</v>
          </cell>
          <cell r="M3646" t="str">
            <v>LF</v>
          </cell>
          <cell r="N3646">
            <v>4.9632000000000001E-3</v>
          </cell>
          <cell r="O3646">
            <v>0.95</v>
          </cell>
        </row>
        <row r="3647">
          <cell r="A3647" t="str">
            <v>DEKAI</v>
          </cell>
          <cell r="B3647" t="str">
            <v>DK3312</v>
          </cell>
          <cell r="C3647">
            <v>0</v>
          </cell>
          <cell r="D3647" t="str">
            <v>Bandes lestées gev</v>
          </cell>
          <cell r="E3647" t="str">
            <v xml:space="preserve">Ankle weight </v>
          </cell>
          <cell r="F3647" t="str">
            <v>2x0,5 kgs</v>
          </cell>
          <cell r="H3647" t="str">
            <v>PIECE</v>
          </cell>
          <cell r="I3647">
            <v>1.75</v>
          </cell>
          <cell r="J3647">
            <v>0</v>
          </cell>
          <cell r="K3647">
            <v>0</v>
          </cell>
          <cell r="L3647">
            <v>0</v>
          </cell>
          <cell r="M3647" t="str">
            <v>LF</v>
          </cell>
          <cell r="N3647">
            <v>0</v>
          </cell>
          <cell r="O3647">
            <v>0</v>
          </cell>
        </row>
        <row r="3648">
          <cell r="A3648" t="str">
            <v>DEKAI</v>
          </cell>
          <cell r="B3648" t="str">
            <v>DK3312</v>
          </cell>
          <cell r="C3648">
            <v>0</v>
          </cell>
          <cell r="D3648" t="str">
            <v>Bandes lestées gev</v>
          </cell>
          <cell r="E3648" t="str">
            <v xml:space="preserve">Ankle weight </v>
          </cell>
          <cell r="F3648" t="str">
            <v>2x0,5 kgs</v>
          </cell>
          <cell r="H3648" t="str">
            <v>PIECE</v>
          </cell>
          <cell r="I3648">
            <v>2.5</v>
          </cell>
          <cell r="J3648">
            <v>0</v>
          </cell>
          <cell r="K3648">
            <v>0</v>
          </cell>
          <cell r="L3648">
            <v>0</v>
          </cell>
          <cell r="M3648" t="str">
            <v>LF</v>
          </cell>
          <cell r="N3648">
            <v>0</v>
          </cell>
          <cell r="O3648">
            <v>0</v>
          </cell>
        </row>
        <row r="3649">
          <cell r="A3649" t="str">
            <v>DEKAI</v>
          </cell>
          <cell r="B3649" t="str">
            <v>DK3312</v>
          </cell>
          <cell r="C3649">
            <v>0</v>
          </cell>
          <cell r="D3649" t="str">
            <v>Bandes lestées gev</v>
          </cell>
          <cell r="E3649" t="str">
            <v xml:space="preserve">Ankle weight </v>
          </cell>
          <cell r="F3649" t="str">
            <v>2x0,5 kgs</v>
          </cell>
          <cell r="H3649" t="str">
            <v>PIECE</v>
          </cell>
          <cell r="I3649">
            <v>3.35</v>
          </cell>
          <cell r="J3649">
            <v>0</v>
          </cell>
          <cell r="K3649">
            <v>0</v>
          </cell>
          <cell r="L3649">
            <v>0</v>
          </cell>
          <cell r="M3649" t="str">
            <v>LF</v>
          </cell>
          <cell r="N3649">
            <v>0</v>
          </cell>
          <cell r="O3649">
            <v>0</v>
          </cell>
        </row>
        <row r="3650">
          <cell r="A3650" t="str">
            <v>DEKAI</v>
          </cell>
          <cell r="B3650" t="str">
            <v>SL2503</v>
          </cell>
          <cell r="C3650">
            <v>2021</v>
          </cell>
          <cell r="D3650" t="str">
            <v>Equalizer</v>
          </cell>
          <cell r="E3650" t="str">
            <v>Equalizer</v>
          </cell>
          <cell r="F3650">
            <v>0</v>
          </cell>
          <cell r="H3650" t="str">
            <v>PIECE</v>
          </cell>
          <cell r="I3650">
            <v>30</v>
          </cell>
          <cell r="J3650">
            <v>0</v>
          </cell>
          <cell r="K3650">
            <v>0</v>
          </cell>
          <cell r="L3650">
            <v>0</v>
          </cell>
          <cell r="M3650" t="str">
            <v>LF</v>
          </cell>
          <cell r="N3650">
            <v>0</v>
          </cell>
          <cell r="O3650">
            <v>0</v>
          </cell>
        </row>
        <row r="3651">
          <cell r="A3651" t="str">
            <v>DEKAI</v>
          </cell>
          <cell r="B3651" t="str">
            <v>SL2605</v>
          </cell>
          <cell r="C3651">
            <v>0</v>
          </cell>
          <cell r="D3651" t="str">
            <v>Portique</v>
          </cell>
          <cell r="E3651" t="str">
            <v>Suspension rack</v>
          </cell>
          <cell r="F3651" t="str">
            <v>3m</v>
          </cell>
          <cell r="H3651" t="str">
            <v>PIECE</v>
          </cell>
          <cell r="I3651">
            <v>12.8</v>
          </cell>
          <cell r="J3651">
            <v>0</v>
          </cell>
          <cell r="K3651">
            <v>0</v>
          </cell>
          <cell r="L3651">
            <v>0</v>
          </cell>
          <cell r="M3651" t="str">
            <v>LF</v>
          </cell>
          <cell r="N3651">
            <v>0</v>
          </cell>
          <cell r="O3651">
            <v>0</v>
          </cell>
        </row>
        <row r="3652">
          <cell r="A3652" t="str">
            <v>DEKAI</v>
          </cell>
          <cell r="B3652" t="str">
            <v>SL2105</v>
          </cell>
          <cell r="C3652" t="str">
            <v/>
          </cell>
          <cell r="D3652" t="str">
            <v>Marteau</v>
          </cell>
          <cell r="E3652" t="str">
            <v>Hammer</v>
          </cell>
          <cell r="F3652" t="str">
            <v>25Kg</v>
          </cell>
          <cell r="H3652" t="str">
            <v>PIECE</v>
          </cell>
          <cell r="I3652">
            <v>20.88</v>
          </cell>
          <cell r="J3652">
            <v>0</v>
          </cell>
          <cell r="K3652">
            <v>0</v>
          </cell>
          <cell r="L3652">
            <v>0</v>
          </cell>
          <cell r="M3652" t="str">
            <v>LF</v>
          </cell>
          <cell r="N3652">
            <v>0</v>
          </cell>
          <cell r="O3652">
            <v>0</v>
          </cell>
        </row>
        <row r="3653">
          <cell r="A3653" t="str">
            <v>DEKAI</v>
          </cell>
          <cell r="B3653" t="str">
            <v>SL2303</v>
          </cell>
          <cell r="C3653" t="str">
            <v/>
          </cell>
          <cell r="D3653" t="str">
            <v>Plyobox latérale ajustable</v>
          </cell>
          <cell r="E3653" t="str">
            <v>Adjustable Lateral Plyo box</v>
          </cell>
          <cell r="F3653">
            <v>0</v>
          </cell>
          <cell r="H3653" t="str">
            <v>PIECE</v>
          </cell>
          <cell r="I3653">
            <v>72</v>
          </cell>
          <cell r="J3653">
            <v>0</v>
          </cell>
          <cell r="K3653">
            <v>0</v>
          </cell>
          <cell r="L3653">
            <v>0</v>
          </cell>
          <cell r="M3653" t="str">
            <v>LF</v>
          </cell>
          <cell r="N3653">
            <v>0</v>
          </cell>
          <cell r="O3653">
            <v>0</v>
          </cell>
        </row>
        <row r="3654">
          <cell r="A3654" t="str">
            <v>DEKAI</v>
          </cell>
          <cell r="C3654" t="str">
            <v/>
          </cell>
          <cell r="D3654">
            <v>0</v>
          </cell>
          <cell r="E3654">
            <v>0</v>
          </cell>
          <cell r="F3654">
            <v>0</v>
          </cell>
          <cell r="J3654">
            <v>0</v>
          </cell>
          <cell r="K3654">
            <v>0</v>
          </cell>
          <cell r="L3654">
            <v>0</v>
          </cell>
          <cell r="N3654">
            <v>0</v>
          </cell>
          <cell r="O3654">
            <v>0</v>
          </cell>
        </row>
        <row r="3655">
          <cell r="A3655" t="str">
            <v>DEKAI</v>
          </cell>
          <cell r="C3655" t="str">
            <v/>
          </cell>
          <cell r="D3655">
            <v>0</v>
          </cell>
          <cell r="E3655">
            <v>0</v>
          </cell>
          <cell r="F3655">
            <v>0</v>
          </cell>
          <cell r="J3655">
            <v>0</v>
          </cell>
          <cell r="K3655">
            <v>0</v>
          </cell>
          <cell r="L3655">
            <v>0</v>
          </cell>
          <cell r="N3655">
            <v>0</v>
          </cell>
          <cell r="O3655">
            <v>0</v>
          </cell>
        </row>
        <row r="3656">
          <cell r="A3656" t="str">
            <v>DEKAI</v>
          </cell>
          <cell r="C3656" t="str">
            <v/>
          </cell>
          <cell r="D3656">
            <v>0</v>
          </cell>
          <cell r="E3656">
            <v>0</v>
          </cell>
          <cell r="F3656">
            <v>0</v>
          </cell>
          <cell r="J3656">
            <v>0</v>
          </cell>
          <cell r="K3656">
            <v>0</v>
          </cell>
          <cell r="L3656">
            <v>0</v>
          </cell>
          <cell r="N3656">
            <v>0</v>
          </cell>
          <cell r="O3656">
            <v>0</v>
          </cell>
        </row>
        <row r="3657">
          <cell r="A3657" t="str">
            <v>DEKAI</v>
          </cell>
          <cell r="C3657" t="str">
            <v/>
          </cell>
          <cell r="D3657">
            <v>0</v>
          </cell>
          <cell r="E3657">
            <v>0</v>
          </cell>
          <cell r="F3657">
            <v>0</v>
          </cell>
          <cell r="J3657">
            <v>0</v>
          </cell>
          <cell r="K3657">
            <v>0</v>
          </cell>
          <cell r="L3657">
            <v>0</v>
          </cell>
          <cell r="N3657">
            <v>0</v>
          </cell>
          <cell r="O3657">
            <v>0</v>
          </cell>
        </row>
        <row r="3658">
          <cell r="A3658" t="str">
            <v>DEKAI</v>
          </cell>
          <cell r="B3658" t="str">
            <v>LF</v>
          </cell>
          <cell r="C3658" t="str">
            <v/>
          </cell>
          <cell r="D3658" t="str">
            <v>TOTAL DEKAI</v>
          </cell>
          <cell r="E3658" t="str">
            <v>Del.Date:</v>
          </cell>
          <cell r="F3658">
            <v>0</v>
          </cell>
          <cell r="J3658">
            <v>0</v>
          </cell>
          <cell r="K3658">
            <v>0</v>
          </cell>
          <cell r="L3658">
            <v>0</v>
          </cell>
          <cell r="N3658">
            <v>0</v>
          </cell>
          <cell r="O3658">
            <v>0</v>
          </cell>
        </row>
        <row r="3659">
          <cell r="A3659" t="str">
            <v>CSP</v>
          </cell>
          <cell r="C3659">
            <v>3630</v>
          </cell>
          <cell r="D3659" t="str">
            <v>Rouleau Dalle 1,25*10m*8mm</v>
          </cell>
          <cell r="E3659" t="str">
            <v>Rubber Floor Rolls 1,25*10m*8mm</v>
          </cell>
          <cell r="F3659">
            <v>0</v>
          </cell>
          <cell r="H3659" t="str">
            <v>PIECE</v>
          </cell>
          <cell r="I3659">
            <v>146.25</v>
          </cell>
          <cell r="J3659">
            <v>0</v>
          </cell>
          <cell r="K3659">
            <v>0</v>
          </cell>
          <cell r="L3659">
            <v>0</v>
          </cell>
          <cell r="M3659" t="str">
            <v>LF</v>
          </cell>
          <cell r="N3659">
            <v>0.125</v>
          </cell>
          <cell r="O3659">
            <v>101.25</v>
          </cell>
        </row>
        <row r="3660">
          <cell r="A3660" t="str">
            <v>CSP</v>
          </cell>
          <cell r="C3660" t="str">
            <v/>
          </cell>
          <cell r="D3660" t="str">
            <v>Dalles 1m x 1m x 45mm</v>
          </cell>
          <cell r="E3660" t="str">
            <v>Rubber Tiles 1m x 1m x 45mm</v>
          </cell>
          <cell r="F3660">
            <v>0</v>
          </cell>
          <cell r="H3660" t="str">
            <v>PIECE</v>
          </cell>
          <cell r="I3660">
            <v>21.5</v>
          </cell>
          <cell r="J3660">
            <v>0</v>
          </cell>
          <cell r="K3660">
            <v>0</v>
          </cell>
          <cell r="L3660">
            <v>0</v>
          </cell>
          <cell r="M3660" t="str">
            <v>LF</v>
          </cell>
          <cell r="N3660">
            <v>4.4999999999999998E-2</v>
          </cell>
          <cell r="O3660">
            <v>20</v>
          </cell>
        </row>
        <row r="3661">
          <cell r="A3661" t="str">
            <v>CSP</v>
          </cell>
          <cell r="C3661" t="str">
            <v/>
          </cell>
          <cell r="D3661" t="str">
            <v>Dalles 1m x 1m x 15mm</v>
          </cell>
          <cell r="E3661" t="str">
            <v>Rubber Tiles 1m x 1m x 15mm</v>
          </cell>
          <cell r="F3661">
            <v>0</v>
          </cell>
          <cell r="H3661" t="str">
            <v>PIECE</v>
          </cell>
          <cell r="I3661">
            <v>11.6</v>
          </cell>
          <cell r="J3661">
            <v>0</v>
          </cell>
          <cell r="K3661">
            <v>0</v>
          </cell>
          <cell r="L3661">
            <v>0</v>
          </cell>
          <cell r="M3661" t="str">
            <v>LF</v>
          </cell>
          <cell r="N3661">
            <v>1.5800000000000002E-2</v>
          </cell>
          <cell r="O3661">
            <v>13.7</v>
          </cell>
        </row>
        <row r="3662">
          <cell r="A3662" t="str">
            <v>CSP</v>
          </cell>
          <cell r="C3662" t="str">
            <v/>
          </cell>
          <cell r="D3662" t="str">
            <v>Dalle 1m x 1m x 4cm</v>
          </cell>
          <cell r="E3662" t="str">
            <v>Rubber Tiles 1m x 1m x 4cm</v>
          </cell>
          <cell r="F3662">
            <v>0</v>
          </cell>
          <cell r="H3662" t="str">
            <v>PIECE</v>
          </cell>
          <cell r="I3662">
            <v>20.2</v>
          </cell>
          <cell r="J3662">
            <v>0</v>
          </cell>
          <cell r="K3662">
            <v>0</v>
          </cell>
          <cell r="L3662">
            <v>0</v>
          </cell>
          <cell r="M3662" t="str">
            <v>LF</v>
          </cell>
          <cell r="N3662">
            <v>0</v>
          </cell>
          <cell r="O3662">
            <v>0</v>
          </cell>
        </row>
        <row r="3663">
          <cell r="A3663" t="str">
            <v>CSP</v>
          </cell>
          <cell r="C3663" t="str">
            <v/>
          </cell>
          <cell r="D3663" t="str">
            <v>Rouleau Dalle 1,25*10m*10mm</v>
          </cell>
          <cell r="E3663" t="str">
            <v>Rubber Floor Rolls 1,25*10m*8mm</v>
          </cell>
          <cell r="F3663">
            <v>0</v>
          </cell>
          <cell r="H3663" t="str">
            <v>PIECE</v>
          </cell>
          <cell r="I3663">
            <v>188.75</v>
          </cell>
          <cell r="J3663">
            <v>0</v>
          </cell>
          <cell r="K3663">
            <v>0</v>
          </cell>
          <cell r="L3663">
            <v>0</v>
          </cell>
          <cell r="N3663">
            <v>0</v>
          </cell>
          <cell r="O3663">
            <v>0</v>
          </cell>
        </row>
        <row r="3664">
          <cell r="A3664" t="str">
            <v>CSP</v>
          </cell>
          <cell r="C3664" t="str">
            <v/>
          </cell>
          <cell r="D3664">
            <v>0</v>
          </cell>
          <cell r="E3664">
            <v>0</v>
          </cell>
          <cell r="F3664">
            <v>0</v>
          </cell>
          <cell r="J3664">
            <v>0</v>
          </cell>
          <cell r="K3664">
            <v>0</v>
          </cell>
          <cell r="L3664">
            <v>0</v>
          </cell>
          <cell r="N3664">
            <v>0</v>
          </cell>
          <cell r="O3664">
            <v>0</v>
          </cell>
        </row>
        <row r="3665">
          <cell r="A3665" t="str">
            <v>CSP</v>
          </cell>
          <cell r="C3665" t="str">
            <v/>
          </cell>
          <cell r="D3665">
            <v>0</v>
          </cell>
          <cell r="E3665">
            <v>0</v>
          </cell>
          <cell r="F3665">
            <v>0</v>
          </cell>
          <cell r="J3665">
            <v>0</v>
          </cell>
          <cell r="K3665">
            <v>0</v>
          </cell>
          <cell r="L3665">
            <v>0</v>
          </cell>
          <cell r="N3665">
            <v>0</v>
          </cell>
          <cell r="O3665">
            <v>0</v>
          </cell>
        </row>
        <row r="3666">
          <cell r="A3666" t="str">
            <v>CSP</v>
          </cell>
          <cell r="C3666" t="str">
            <v/>
          </cell>
          <cell r="D3666">
            <v>0</v>
          </cell>
          <cell r="E3666">
            <v>0</v>
          </cell>
          <cell r="F3666">
            <v>0</v>
          </cell>
          <cell r="J3666">
            <v>0</v>
          </cell>
          <cell r="K3666">
            <v>0</v>
          </cell>
          <cell r="L3666">
            <v>0</v>
          </cell>
          <cell r="N3666">
            <v>0</v>
          </cell>
          <cell r="O3666">
            <v>0</v>
          </cell>
        </row>
        <row r="3667">
          <cell r="A3667" t="str">
            <v>CSP</v>
          </cell>
          <cell r="B3667" t="str">
            <v>LF</v>
          </cell>
          <cell r="C3667" t="str">
            <v/>
          </cell>
          <cell r="D3667" t="str">
            <v>TOTAL CSP</v>
          </cell>
          <cell r="E3667" t="str">
            <v>Del.Date:</v>
          </cell>
          <cell r="F3667">
            <v>0</v>
          </cell>
          <cell r="I3667" t="str">
            <v>TOTAL</v>
          </cell>
          <cell r="J3667">
            <v>0</v>
          </cell>
          <cell r="K3667">
            <v>0</v>
          </cell>
          <cell r="L3667">
            <v>0</v>
          </cell>
          <cell r="N3667">
            <v>0</v>
          </cell>
          <cell r="O3667">
            <v>0</v>
          </cell>
        </row>
        <row r="3668">
          <cell r="A3668" t="str">
            <v>REYSPORTS</v>
          </cell>
          <cell r="C3668">
            <v>1560</v>
          </cell>
          <cell r="D3668" t="str">
            <v>Foam Roller Bleu</v>
          </cell>
          <cell r="E3668" t="str">
            <v>Eva Roller</v>
          </cell>
          <cell r="F3668" t="str">
            <v>Logo inclus</v>
          </cell>
          <cell r="H3668" t="str">
            <v>PIECE</v>
          </cell>
          <cell r="I3668">
            <v>11.2</v>
          </cell>
          <cell r="J3668">
            <v>0</v>
          </cell>
          <cell r="K3668">
            <v>0</v>
          </cell>
          <cell r="L3668">
            <v>0</v>
          </cell>
          <cell r="M3668" t="str">
            <v>LF</v>
          </cell>
          <cell r="N3668">
            <v>2.4069279999999998E-2</v>
          </cell>
          <cell r="O3668">
            <v>0.81666666666666676</v>
          </cell>
        </row>
        <row r="3669">
          <cell r="A3669" t="str">
            <v>REYSPORTS</v>
          </cell>
          <cell r="C3669" t="str">
            <v/>
          </cell>
          <cell r="D3669">
            <v>0</v>
          </cell>
          <cell r="E3669">
            <v>0</v>
          </cell>
          <cell r="F3669">
            <v>0</v>
          </cell>
          <cell r="H3669" t="str">
            <v>PIECE</v>
          </cell>
          <cell r="J3669">
            <v>0</v>
          </cell>
          <cell r="K3669">
            <v>0</v>
          </cell>
          <cell r="L3669">
            <v>0</v>
          </cell>
          <cell r="M3669" t="str">
            <v>LF</v>
          </cell>
          <cell r="N3669">
            <v>0</v>
          </cell>
          <cell r="O3669">
            <v>0</v>
          </cell>
        </row>
        <row r="3670">
          <cell r="A3670" t="str">
            <v>REYSPORTS</v>
          </cell>
          <cell r="C3670" t="str">
            <v/>
          </cell>
          <cell r="D3670">
            <v>0</v>
          </cell>
          <cell r="E3670">
            <v>0</v>
          </cell>
          <cell r="F3670">
            <v>0</v>
          </cell>
          <cell r="H3670" t="str">
            <v>PIECE</v>
          </cell>
          <cell r="J3670">
            <v>0</v>
          </cell>
          <cell r="K3670">
            <v>0</v>
          </cell>
          <cell r="L3670">
            <v>0</v>
          </cell>
          <cell r="M3670" t="str">
            <v>LF</v>
          </cell>
          <cell r="N3670">
            <v>0</v>
          </cell>
          <cell r="O3670">
            <v>0</v>
          </cell>
        </row>
        <row r="3671">
          <cell r="A3671" t="str">
            <v>REYSPORTS</v>
          </cell>
          <cell r="C3671" t="str">
            <v/>
          </cell>
          <cell r="D3671">
            <v>0</v>
          </cell>
          <cell r="E3671">
            <v>0</v>
          </cell>
          <cell r="F3671">
            <v>0</v>
          </cell>
          <cell r="H3671" t="str">
            <v>PIECE</v>
          </cell>
          <cell r="J3671">
            <v>0</v>
          </cell>
          <cell r="K3671">
            <v>0</v>
          </cell>
          <cell r="L3671">
            <v>0</v>
          </cell>
          <cell r="M3671" t="str">
            <v>LF</v>
          </cell>
          <cell r="N3671">
            <v>0</v>
          </cell>
          <cell r="O3671">
            <v>0</v>
          </cell>
        </row>
        <row r="3672">
          <cell r="A3672" t="str">
            <v>REYSPORTS</v>
          </cell>
          <cell r="C3672" t="str">
            <v/>
          </cell>
          <cell r="D3672">
            <v>0</v>
          </cell>
          <cell r="E3672">
            <v>0</v>
          </cell>
          <cell r="F3672">
            <v>0</v>
          </cell>
          <cell r="H3672" t="str">
            <v>PIECE</v>
          </cell>
          <cell r="J3672">
            <v>0</v>
          </cell>
          <cell r="K3672">
            <v>0</v>
          </cell>
          <cell r="L3672">
            <v>0</v>
          </cell>
          <cell r="N3672">
            <v>0</v>
          </cell>
          <cell r="O3672">
            <v>0</v>
          </cell>
        </row>
        <row r="3673">
          <cell r="A3673" t="str">
            <v>REYSPORTS</v>
          </cell>
          <cell r="C3673" t="str">
            <v/>
          </cell>
          <cell r="D3673">
            <v>0</v>
          </cell>
          <cell r="E3673">
            <v>0</v>
          </cell>
          <cell r="F3673">
            <v>0</v>
          </cell>
          <cell r="J3673">
            <v>0</v>
          </cell>
          <cell r="K3673">
            <v>0</v>
          </cell>
          <cell r="L3673">
            <v>0</v>
          </cell>
          <cell r="N3673">
            <v>0</v>
          </cell>
          <cell r="O3673">
            <v>0</v>
          </cell>
        </row>
        <row r="3674">
          <cell r="A3674" t="str">
            <v>REYSPORTS</v>
          </cell>
          <cell r="C3674" t="str">
            <v/>
          </cell>
          <cell r="D3674">
            <v>0</v>
          </cell>
          <cell r="E3674">
            <v>0</v>
          </cell>
          <cell r="F3674">
            <v>0</v>
          </cell>
          <cell r="J3674">
            <v>0</v>
          </cell>
          <cell r="K3674">
            <v>0</v>
          </cell>
          <cell r="L3674">
            <v>0</v>
          </cell>
          <cell r="N3674">
            <v>0</v>
          </cell>
          <cell r="O3674">
            <v>0</v>
          </cell>
        </row>
        <row r="3675">
          <cell r="A3675" t="str">
            <v>REYSPORTS</v>
          </cell>
          <cell r="C3675" t="str">
            <v/>
          </cell>
          <cell r="D3675">
            <v>0</v>
          </cell>
          <cell r="E3675">
            <v>0</v>
          </cell>
          <cell r="F3675">
            <v>0</v>
          </cell>
          <cell r="J3675">
            <v>0</v>
          </cell>
          <cell r="K3675">
            <v>0</v>
          </cell>
          <cell r="L3675">
            <v>0</v>
          </cell>
          <cell r="N3675">
            <v>0</v>
          </cell>
          <cell r="O3675">
            <v>0</v>
          </cell>
        </row>
        <row r="3676">
          <cell r="A3676" t="str">
            <v>REYSPORTS</v>
          </cell>
          <cell r="B3676" t="str">
            <v>LF</v>
          </cell>
          <cell r="C3676" t="str">
            <v/>
          </cell>
          <cell r="D3676" t="str">
            <v>TOTAL REYSPORTS</v>
          </cell>
          <cell r="E3676" t="str">
            <v>Del.Date:</v>
          </cell>
          <cell r="F3676">
            <v>0</v>
          </cell>
          <cell r="I3676" t="str">
            <v>TOTAL</v>
          </cell>
          <cell r="J3676">
            <v>0</v>
          </cell>
          <cell r="K3676">
            <v>0</v>
          </cell>
          <cell r="L3676">
            <v>0</v>
          </cell>
          <cell r="N3676">
            <v>0</v>
          </cell>
          <cell r="O3676">
            <v>0</v>
          </cell>
        </row>
        <row r="3677">
          <cell r="A3677" t="str">
            <v>KLIFESPORT</v>
          </cell>
          <cell r="C3677">
            <v>1763</v>
          </cell>
          <cell r="D3677" t="str">
            <v>LF Bike Noir</v>
          </cell>
          <cell r="E3677" t="str">
            <v>Monster Bike</v>
          </cell>
          <cell r="F3677" t="str">
            <v>Black</v>
          </cell>
          <cell r="H3677" t="str">
            <v>PIECE</v>
          </cell>
          <cell r="I3677">
            <v>349.7</v>
          </cell>
          <cell r="J3677">
            <v>0</v>
          </cell>
          <cell r="K3677">
            <v>0</v>
          </cell>
          <cell r="L3677">
            <v>0</v>
          </cell>
          <cell r="M3677" t="str">
            <v>LF</v>
          </cell>
          <cell r="N3677">
            <v>0.32545800000000003</v>
          </cell>
          <cell r="O3677">
            <v>77</v>
          </cell>
        </row>
        <row r="3678">
          <cell r="A3678" t="str">
            <v>KLIFESPORT</v>
          </cell>
          <cell r="C3678" t="str">
            <v>1763V</v>
          </cell>
          <cell r="D3678" t="str">
            <v>LF Bike Vert</v>
          </cell>
          <cell r="E3678" t="str">
            <v>Monster Bike</v>
          </cell>
          <cell r="F3678" t="str">
            <v>Green</v>
          </cell>
          <cell r="H3678" t="str">
            <v>PIECE</v>
          </cell>
          <cell r="I3678">
            <v>349.7</v>
          </cell>
          <cell r="J3678">
            <v>0</v>
          </cell>
          <cell r="K3678">
            <v>0</v>
          </cell>
          <cell r="L3678">
            <v>0</v>
          </cell>
          <cell r="M3678" t="str">
            <v>LF</v>
          </cell>
          <cell r="N3678">
            <v>0</v>
          </cell>
          <cell r="O3678">
            <v>0</v>
          </cell>
        </row>
        <row r="3679">
          <cell r="A3679" t="str">
            <v>KLIFESPORT</v>
          </cell>
          <cell r="C3679" t="str">
            <v/>
          </cell>
          <cell r="D3679" t="str">
            <v>Partie Supérieure Cadre</v>
          </cell>
          <cell r="E3679" t="str">
            <v>Upper frame part</v>
          </cell>
          <cell r="F3679">
            <v>0</v>
          </cell>
          <cell r="H3679" t="str">
            <v>PIECE</v>
          </cell>
          <cell r="I3679">
            <v>11</v>
          </cell>
          <cell r="J3679">
            <v>0</v>
          </cell>
          <cell r="K3679">
            <v>0</v>
          </cell>
          <cell r="L3679">
            <v>0</v>
          </cell>
          <cell r="M3679" t="str">
            <v>LF</v>
          </cell>
          <cell r="N3679">
            <v>0</v>
          </cell>
          <cell r="O3679">
            <v>0</v>
          </cell>
        </row>
        <row r="3680">
          <cell r="A3680" t="str">
            <v>KLIFESPORT</v>
          </cell>
          <cell r="C3680" t="str">
            <v/>
          </cell>
          <cell r="D3680" t="str">
            <v>80/166/195pcs</v>
          </cell>
          <cell r="E3680">
            <v>0</v>
          </cell>
          <cell r="F3680">
            <v>0</v>
          </cell>
          <cell r="H3680" t="str">
            <v>PIECE</v>
          </cell>
          <cell r="J3680">
            <v>0</v>
          </cell>
          <cell r="K3680">
            <v>0</v>
          </cell>
          <cell r="L3680">
            <v>0</v>
          </cell>
          <cell r="M3680" t="str">
            <v>LF</v>
          </cell>
          <cell r="N3680">
            <v>0</v>
          </cell>
          <cell r="O3680">
            <v>0</v>
          </cell>
        </row>
        <row r="3681">
          <cell r="A3681" t="str">
            <v>KLIFESPORT</v>
          </cell>
          <cell r="C3681" t="str">
            <v/>
          </cell>
          <cell r="D3681">
            <v>0</v>
          </cell>
          <cell r="E3681">
            <v>0</v>
          </cell>
          <cell r="F3681">
            <v>0</v>
          </cell>
          <cell r="H3681" t="str">
            <v>PIECE</v>
          </cell>
          <cell r="J3681">
            <v>0</v>
          </cell>
          <cell r="K3681">
            <v>0</v>
          </cell>
          <cell r="L3681">
            <v>0</v>
          </cell>
          <cell r="N3681">
            <v>0</v>
          </cell>
          <cell r="O3681">
            <v>0</v>
          </cell>
        </row>
        <row r="3682">
          <cell r="A3682" t="str">
            <v>KLIFESPORT</v>
          </cell>
          <cell r="C3682" t="str">
            <v/>
          </cell>
          <cell r="D3682">
            <v>0</v>
          </cell>
          <cell r="E3682">
            <v>0</v>
          </cell>
          <cell r="F3682">
            <v>0</v>
          </cell>
          <cell r="J3682">
            <v>0</v>
          </cell>
          <cell r="K3682">
            <v>0</v>
          </cell>
          <cell r="L3682">
            <v>0</v>
          </cell>
          <cell r="N3682">
            <v>0</v>
          </cell>
          <cell r="O3682">
            <v>0</v>
          </cell>
        </row>
        <row r="3683">
          <cell r="A3683" t="str">
            <v>KLIFESPORT</v>
          </cell>
          <cell r="C3683" t="str">
            <v/>
          </cell>
          <cell r="D3683">
            <v>0</v>
          </cell>
          <cell r="E3683">
            <v>0</v>
          </cell>
          <cell r="F3683">
            <v>0</v>
          </cell>
          <cell r="J3683">
            <v>0</v>
          </cell>
          <cell r="K3683">
            <v>0</v>
          </cell>
          <cell r="L3683">
            <v>0</v>
          </cell>
          <cell r="N3683">
            <v>0</v>
          </cell>
          <cell r="O3683">
            <v>0</v>
          </cell>
        </row>
        <row r="3684">
          <cell r="A3684" t="str">
            <v>KLIFESPORT</v>
          </cell>
          <cell r="C3684" t="str">
            <v/>
          </cell>
          <cell r="D3684">
            <v>0</v>
          </cell>
          <cell r="E3684">
            <v>0</v>
          </cell>
          <cell r="F3684">
            <v>0</v>
          </cell>
          <cell r="J3684">
            <v>0</v>
          </cell>
          <cell r="K3684">
            <v>0</v>
          </cell>
          <cell r="L3684">
            <v>0</v>
          </cell>
          <cell r="N3684">
            <v>0</v>
          </cell>
          <cell r="O3684">
            <v>0</v>
          </cell>
        </row>
        <row r="3685">
          <cell r="A3685" t="str">
            <v>KLIFESPORT</v>
          </cell>
          <cell r="B3685" t="str">
            <v>LF</v>
          </cell>
          <cell r="C3685" t="str">
            <v/>
          </cell>
          <cell r="D3685" t="str">
            <v>TOTAL KLIFESPORT</v>
          </cell>
          <cell r="E3685" t="str">
            <v>Del.Date:</v>
          </cell>
          <cell r="F3685">
            <v>0</v>
          </cell>
          <cell r="I3685" t="str">
            <v>TOTAL</v>
          </cell>
          <cell r="J3685">
            <v>0</v>
          </cell>
          <cell r="K3685">
            <v>0</v>
          </cell>
          <cell r="L3685">
            <v>0</v>
          </cell>
          <cell r="N3685">
            <v>0</v>
          </cell>
          <cell r="O3685">
            <v>0</v>
          </cell>
        </row>
        <row r="3686">
          <cell r="A3686" t="str">
            <v>XIAMEN</v>
          </cell>
          <cell r="C3686">
            <v>1984</v>
          </cell>
          <cell r="D3686" t="str">
            <v>Tapis Anti-fatigue</v>
          </cell>
          <cell r="E3686" t="str">
            <v>Anti-fatigue Mats</v>
          </cell>
          <cell r="F3686" t="str">
            <v>Size60*175*1.9cm</v>
          </cell>
          <cell r="H3686" t="str">
            <v>PIECE</v>
          </cell>
          <cell r="I3686">
            <v>30.85</v>
          </cell>
          <cell r="J3686">
            <v>0</v>
          </cell>
          <cell r="K3686">
            <v>0</v>
          </cell>
          <cell r="L3686">
            <v>0</v>
          </cell>
          <cell r="M3686" t="str">
            <v>LF</v>
          </cell>
          <cell r="N3686">
            <v>2.7669600000000003E-2</v>
          </cell>
          <cell r="O3686">
            <v>3.5</v>
          </cell>
        </row>
        <row r="3687">
          <cell r="A3687" t="str">
            <v>XIAMEN</v>
          </cell>
          <cell r="C3687" t="str">
            <v/>
          </cell>
          <cell r="D3687" t="str">
            <v>Tapis Anti-fatigue 90</v>
          </cell>
          <cell r="E3687" t="str">
            <v>Anti-fatigue Mats</v>
          </cell>
          <cell r="F3687" t="str">
            <v xml:space="preserve">Size 90*175*1.9cm </v>
          </cell>
          <cell r="H3687" t="str">
            <v>PIECE</v>
          </cell>
          <cell r="I3687">
            <v>43.25</v>
          </cell>
          <cell r="J3687">
            <v>0</v>
          </cell>
          <cell r="K3687">
            <v>0</v>
          </cell>
          <cell r="L3687">
            <v>0</v>
          </cell>
          <cell r="M3687" t="str">
            <v>LF</v>
          </cell>
          <cell r="N3687">
            <v>0</v>
          </cell>
          <cell r="O3687">
            <v>0</v>
          </cell>
        </row>
        <row r="3688">
          <cell r="A3688" t="str">
            <v>XIAMEN</v>
          </cell>
          <cell r="C3688" t="str">
            <v/>
          </cell>
          <cell r="D3688">
            <v>0</v>
          </cell>
          <cell r="E3688">
            <v>0</v>
          </cell>
          <cell r="F3688">
            <v>0</v>
          </cell>
          <cell r="H3688" t="str">
            <v>PIECE</v>
          </cell>
          <cell r="J3688">
            <v>0</v>
          </cell>
          <cell r="K3688">
            <v>0</v>
          </cell>
          <cell r="L3688">
            <v>0</v>
          </cell>
          <cell r="M3688" t="str">
            <v>LF</v>
          </cell>
          <cell r="N3688">
            <v>0</v>
          </cell>
          <cell r="O3688">
            <v>0</v>
          </cell>
        </row>
        <row r="3689">
          <cell r="A3689" t="str">
            <v>XIAMEN</v>
          </cell>
          <cell r="C3689" t="str">
            <v/>
          </cell>
          <cell r="D3689">
            <v>0</v>
          </cell>
          <cell r="E3689">
            <v>0</v>
          </cell>
          <cell r="F3689">
            <v>0</v>
          </cell>
          <cell r="H3689" t="str">
            <v>PIECE</v>
          </cell>
          <cell r="J3689">
            <v>0</v>
          </cell>
          <cell r="K3689">
            <v>0</v>
          </cell>
          <cell r="L3689">
            <v>0</v>
          </cell>
          <cell r="M3689" t="str">
            <v>LF</v>
          </cell>
          <cell r="N3689">
            <v>0</v>
          </cell>
          <cell r="O3689">
            <v>0</v>
          </cell>
        </row>
        <row r="3690">
          <cell r="A3690" t="str">
            <v>XIAMEN</v>
          </cell>
          <cell r="C3690" t="str">
            <v/>
          </cell>
          <cell r="D3690">
            <v>0</v>
          </cell>
          <cell r="E3690">
            <v>0</v>
          </cell>
          <cell r="F3690">
            <v>0</v>
          </cell>
          <cell r="H3690" t="str">
            <v>PIECE</v>
          </cell>
          <cell r="J3690">
            <v>0</v>
          </cell>
          <cell r="K3690">
            <v>0</v>
          </cell>
          <cell r="L3690">
            <v>0</v>
          </cell>
          <cell r="N3690">
            <v>0</v>
          </cell>
          <cell r="O3690">
            <v>0</v>
          </cell>
        </row>
        <row r="3691">
          <cell r="A3691" t="str">
            <v>XIAMEN</v>
          </cell>
          <cell r="C3691" t="str">
            <v/>
          </cell>
          <cell r="D3691">
            <v>0</v>
          </cell>
          <cell r="E3691">
            <v>0</v>
          </cell>
          <cell r="F3691">
            <v>0</v>
          </cell>
          <cell r="J3691">
            <v>0</v>
          </cell>
          <cell r="K3691">
            <v>0</v>
          </cell>
          <cell r="L3691">
            <v>0</v>
          </cell>
          <cell r="N3691">
            <v>0</v>
          </cell>
          <cell r="O3691">
            <v>0</v>
          </cell>
        </row>
        <row r="3692">
          <cell r="A3692" t="str">
            <v>XIAMEN</v>
          </cell>
          <cell r="C3692" t="str">
            <v/>
          </cell>
          <cell r="D3692">
            <v>0</v>
          </cell>
          <cell r="E3692">
            <v>0</v>
          </cell>
          <cell r="F3692">
            <v>0</v>
          </cell>
          <cell r="J3692">
            <v>0</v>
          </cell>
          <cell r="K3692">
            <v>0</v>
          </cell>
          <cell r="L3692">
            <v>0</v>
          </cell>
          <cell r="N3692">
            <v>0</v>
          </cell>
          <cell r="O3692">
            <v>0</v>
          </cell>
        </row>
        <row r="3693">
          <cell r="A3693" t="str">
            <v>XIAMEN</v>
          </cell>
          <cell r="C3693" t="str">
            <v/>
          </cell>
          <cell r="D3693">
            <v>0</v>
          </cell>
          <cell r="E3693">
            <v>0</v>
          </cell>
          <cell r="F3693">
            <v>0</v>
          </cell>
          <cell r="J3693">
            <v>0</v>
          </cell>
          <cell r="K3693">
            <v>0</v>
          </cell>
          <cell r="L3693">
            <v>0</v>
          </cell>
          <cell r="N3693">
            <v>0</v>
          </cell>
          <cell r="O3693">
            <v>0</v>
          </cell>
        </row>
        <row r="3694">
          <cell r="A3694" t="str">
            <v>XIAMEN</v>
          </cell>
          <cell r="B3694" t="str">
            <v>LF</v>
          </cell>
          <cell r="C3694" t="str">
            <v/>
          </cell>
          <cell r="D3694" t="str">
            <v>TOTAL XIAMEN</v>
          </cell>
          <cell r="E3694" t="str">
            <v>Del.Date:</v>
          </cell>
          <cell r="F3694">
            <v>0</v>
          </cell>
          <cell r="I3694" t="str">
            <v>TOTAL</v>
          </cell>
          <cell r="J3694">
            <v>0</v>
          </cell>
          <cell r="K3694">
            <v>0</v>
          </cell>
          <cell r="L3694">
            <v>0</v>
          </cell>
          <cell r="N3694">
            <v>0</v>
          </cell>
          <cell r="O3694">
            <v>0</v>
          </cell>
        </row>
        <row r="3695">
          <cell r="A3695" t="str">
            <v>VORTEC</v>
          </cell>
          <cell r="C3695" t="str">
            <v/>
          </cell>
          <cell r="D3695" t="str">
            <v>Vélo P-20SRH</v>
          </cell>
          <cell r="E3695" t="str">
            <v>Spinning Bike P-20SRH</v>
          </cell>
          <cell r="F3695">
            <v>0</v>
          </cell>
          <cell r="H3695" t="str">
            <v>PIECE</v>
          </cell>
          <cell r="I3695">
            <v>659</v>
          </cell>
          <cell r="J3695">
            <v>0</v>
          </cell>
          <cell r="K3695">
            <v>0</v>
          </cell>
          <cell r="L3695">
            <v>0</v>
          </cell>
          <cell r="M3695" t="str">
            <v>LF</v>
          </cell>
          <cell r="N3695">
            <v>2.7669600000000003E-2</v>
          </cell>
          <cell r="O3695">
            <v>3.5</v>
          </cell>
        </row>
        <row r="3696">
          <cell r="A3696" t="str">
            <v>VORTEC</v>
          </cell>
          <cell r="C3696" t="str">
            <v/>
          </cell>
          <cell r="D3696">
            <v>0</v>
          </cell>
          <cell r="E3696">
            <v>0</v>
          </cell>
          <cell r="F3696">
            <v>0</v>
          </cell>
          <cell r="H3696" t="str">
            <v>PIECE</v>
          </cell>
          <cell r="J3696">
            <v>0</v>
          </cell>
          <cell r="K3696">
            <v>0</v>
          </cell>
          <cell r="L3696">
            <v>0</v>
          </cell>
          <cell r="M3696" t="str">
            <v>LF</v>
          </cell>
          <cell r="N3696">
            <v>0</v>
          </cell>
          <cell r="O3696">
            <v>0</v>
          </cell>
        </row>
        <row r="3697">
          <cell r="A3697" t="str">
            <v>VORTEC</v>
          </cell>
          <cell r="C3697" t="str">
            <v/>
          </cell>
          <cell r="D3697">
            <v>0</v>
          </cell>
          <cell r="E3697">
            <v>0</v>
          </cell>
          <cell r="F3697">
            <v>0</v>
          </cell>
          <cell r="H3697" t="str">
            <v>PIECE</v>
          </cell>
          <cell r="J3697">
            <v>0</v>
          </cell>
          <cell r="K3697">
            <v>0</v>
          </cell>
          <cell r="L3697">
            <v>0</v>
          </cell>
          <cell r="M3697" t="str">
            <v>LF</v>
          </cell>
          <cell r="N3697">
            <v>0</v>
          </cell>
          <cell r="O3697">
            <v>0</v>
          </cell>
        </row>
        <row r="3698">
          <cell r="A3698" t="str">
            <v>VORTEC</v>
          </cell>
          <cell r="C3698" t="str">
            <v/>
          </cell>
          <cell r="D3698">
            <v>0</v>
          </cell>
          <cell r="E3698">
            <v>0</v>
          </cell>
          <cell r="F3698">
            <v>0</v>
          </cell>
          <cell r="H3698" t="str">
            <v>PIECE</v>
          </cell>
          <cell r="J3698">
            <v>0</v>
          </cell>
          <cell r="K3698">
            <v>0</v>
          </cell>
          <cell r="L3698">
            <v>0</v>
          </cell>
          <cell r="M3698" t="str">
            <v>LF</v>
          </cell>
          <cell r="N3698">
            <v>0</v>
          </cell>
          <cell r="O3698">
            <v>0</v>
          </cell>
        </row>
        <row r="3699">
          <cell r="A3699" t="str">
            <v>VORTEC</v>
          </cell>
          <cell r="C3699" t="str">
            <v/>
          </cell>
          <cell r="D3699" t="str">
            <v>78 / 168 / 186 sets   Lead time 50-55 days</v>
          </cell>
          <cell r="E3699">
            <v>0</v>
          </cell>
          <cell r="F3699">
            <v>0</v>
          </cell>
          <cell r="H3699" t="str">
            <v>PIECE</v>
          </cell>
          <cell r="J3699">
            <v>0</v>
          </cell>
          <cell r="K3699">
            <v>0</v>
          </cell>
          <cell r="L3699">
            <v>0</v>
          </cell>
          <cell r="N3699">
            <v>0</v>
          </cell>
          <cell r="O3699">
            <v>0</v>
          </cell>
        </row>
        <row r="3700">
          <cell r="A3700" t="str">
            <v>VORTEC</v>
          </cell>
          <cell r="C3700" t="str">
            <v/>
          </cell>
          <cell r="D3700">
            <v>0</v>
          </cell>
          <cell r="E3700">
            <v>0</v>
          </cell>
          <cell r="F3700">
            <v>0</v>
          </cell>
          <cell r="J3700">
            <v>0</v>
          </cell>
          <cell r="K3700">
            <v>0</v>
          </cell>
          <cell r="L3700">
            <v>0</v>
          </cell>
          <cell r="N3700">
            <v>0</v>
          </cell>
          <cell r="O3700">
            <v>0</v>
          </cell>
        </row>
        <row r="3701">
          <cell r="A3701" t="str">
            <v>VORTEC</v>
          </cell>
          <cell r="C3701" t="str">
            <v/>
          </cell>
          <cell r="D3701">
            <v>0</v>
          </cell>
          <cell r="E3701">
            <v>0</v>
          </cell>
          <cell r="F3701">
            <v>0</v>
          </cell>
          <cell r="J3701">
            <v>0</v>
          </cell>
          <cell r="K3701">
            <v>0</v>
          </cell>
          <cell r="L3701">
            <v>0</v>
          </cell>
          <cell r="N3701">
            <v>0</v>
          </cell>
          <cell r="O3701">
            <v>0</v>
          </cell>
        </row>
        <row r="3702">
          <cell r="A3702" t="str">
            <v>VORTEC</v>
          </cell>
          <cell r="C3702" t="str">
            <v/>
          </cell>
          <cell r="D3702">
            <v>0</v>
          </cell>
          <cell r="E3702">
            <v>0</v>
          </cell>
          <cell r="F3702">
            <v>0</v>
          </cell>
          <cell r="J3702">
            <v>0</v>
          </cell>
          <cell r="K3702">
            <v>0</v>
          </cell>
          <cell r="L3702">
            <v>0</v>
          </cell>
          <cell r="N3702">
            <v>0</v>
          </cell>
          <cell r="O3702">
            <v>0</v>
          </cell>
        </row>
        <row r="3703">
          <cell r="A3703" t="str">
            <v>VORTEC</v>
          </cell>
          <cell r="B3703" t="str">
            <v>LF</v>
          </cell>
          <cell r="C3703" t="str">
            <v/>
          </cell>
          <cell r="D3703" t="str">
            <v>TOTAL VORTEC</v>
          </cell>
          <cell r="E3703" t="str">
            <v>Del.Date:</v>
          </cell>
          <cell r="F3703">
            <v>0</v>
          </cell>
          <cell r="I3703" t="str">
            <v>TOTAL</v>
          </cell>
          <cell r="J3703">
            <v>0</v>
          </cell>
          <cell r="K3703">
            <v>0</v>
          </cell>
          <cell r="L3703">
            <v>0</v>
          </cell>
          <cell r="N3703">
            <v>0</v>
          </cell>
          <cell r="O3703">
            <v>0</v>
          </cell>
        </row>
        <row r="3704">
          <cell r="A3704" t="str">
            <v>BIOKNIT</v>
          </cell>
          <cell r="C3704" t="str">
            <v/>
          </cell>
          <cell r="D3704" t="str">
            <v>Chaussettes LF Pilates Taille S</v>
          </cell>
          <cell r="E3704" t="str">
            <v>Socks S Size</v>
          </cell>
          <cell r="F3704">
            <v>0</v>
          </cell>
          <cell r="H3704" t="str">
            <v>PAIRE</v>
          </cell>
          <cell r="I3704">
            <v>5.0999999999999996</v>
          </cell>
          <cell r="J3704">
            <v>0</v>
          </cell>
          <cell r="K3704">
            <v>0</v>
          </cell>
          <cell r="L3704">
            <v>0</v>
          </cell>
          <cell r="M3704" t="str">
            <v>LF</v>
          </cell>
          <cell r="N3704">
            <v>0</v>
          </cell>
          <cell r="O3704">
            <v>0</v>
          </cell>
        </row>
        <row r="3705">
          <cell r="A3705" t="str">
            <v>BIOKNIT</v>
          </cell>
          <cell r="C3705" t="str">
            <v/>
          </cell>
          <cell r="D3705" t="str">
            <v>Chaussettes LF Pilates Taille M</v>
          </cell>
          <cell r="E3705" t="str">
            <v>Socks M Size</v>
          </cell>
          <cell r="F3705">
            <v>0</v>
          </cell>
          <cell r="H3705" t="str">
            <v>PAIRE</v>
          </cell>
          <cell r="I3705">
            <v>5.0999999999999996</v>
          </cell>
          <cell r="J3705">
            <v>0</v>
          </cell>
          <cell r="K3705">
            <v>0</v>
          </cell>
          <cell r="L3705">
            <v>0</v>
          </cell>
          <cell r="M3705" t="str">
            <v>LF</v>
          </cell>
          <cell r="N3705">
            <v>0</v>
          </cell>
          <cell r="O3705">
            <v>0</v>
          </cell>
        </row>
        <row r="3706">
          <cell r="A3706" t="str">
            <v>BIOKNIT</v>
          </cell>
          <cell r="C3706" t="str">
            <v/>
          </cell>
          <cell r="D3706" t="str">
            <v>Chaussettes LF Pilates Taille L</v>
          </cell>
          <cell r="E3706" t="str">
            <v>Socks L Size</v>
          </cell>
          <cell r="F3706">
            <v>0</v>
          </cell>
          <cell r="H3706" t="str">
            <v>PAIRE</v>
          </cell>
          <cell r="I3706">
            <v>5.0999999999999996</v>
          </cell>
          <cell r="J3706">
            <v>0</v>
          </cell>
          <cell r="K3706">
            <v>0</v>
          </cell>
          <cell r="L3706">
            <v>0</v>
          </cell>
          <cell r="M3706" t="str">
            <v>LF</v>
          </cell>
          <cell r="N3706">
            <v>0</v>
          </cell>
          <cell r="O3706">
            <v>0</v>
          </cell>
        </row>
        <row r="3707">
          <cell r="A3707" t="str">
            <v>BIOKNIT</v>
          </cell>
          <cell r="C3707" t="str">
            <v/>
          </cell>
          <cell r="D3707">
            <v>0</v>
          </cell>
          <cell r="E3707">
            <v>0</v>
          </cell>
          <cell r="F3707">
            <v>0</v>
          </cell>
          <cell r="J3707">
            <v>0</v>
          </cell>
          <cell r="K3707">
            <v>0</v>
          </cell>
          <cell r="L3707">
            <v>0</v>
          </cell>
          <cell r="M3707" t="str">
            <v>LF</v>
          </cell>
          <cell r="N3707">
            <v>0</v>
          </cell>
          <cell r="O3707">
            <v>0</v>
          </cell>
        </row>
        <row r="3708">
          <cell r="A3708" t="str">
            <v>BIOKNIT</v>
          </cell>
          <cell r="C3708" t="str">
            <v/>
          </cell>
          <cell r="D3708">
            <v>0</v>
          </cell>
          <cell r="E3708">
            <v>0</v>
          </cell>
          <cell r="F3708">
            <v>0</v>
          </cell>
          <cell r="J3708">
            <v>0</v>
          </cell>
          <cell r="K3708">
            <v>0</v>
          </cell>
          <cell r="L3708">
            <v>0</v>
          </cell>
          <cell r="N3708">
            <v>0</v>
          </cell>
          <cell r="O3708">
            <v>0</v>
          </cell>
        </row>
        <row r="3709">
          <cell r="A3709" t="str">
            <v>BIOKNIT</v>
          </cell>
          <cell r="C3709" t="str">
            <v/>
          </cell>
          <cell r="D3709">
            <v>0</v>
          </cell>
          <cell r="E3709">
            <v>0</v>
          </cell>
          <cell r="F3709">
            <v>0</v>
          </cell>
          <cell r="J3709">
            <v>0</v>
          </cell>
          <cell r="K3709">
            <v>0</v>
          </cell>
          <cell r="L3709">
            <v>0</v>
          </cell>
          <cell r="N3709">
            <v>0</v>
          </cell>
          <cell r="O3709">
            <v>0</v>
          </cell>
        </row>
        <row r="3710">
          <cell r="A3710" t="str">
            <v>BIOKNIT</v>
          </cell>
          <cell r="C3710" t="str">
            <v/>
          </cell>
          <cell r="D3710">
            <v>0</v>
          </cell>
          <cell r="E3710">
            <v>0</v>
          </cell>
          <cell r="F3710">
            <v>0</v>
          </cell>
          <cell r="J3710">
            <v>0</v>
          </cell>
          <cell r="K3710">
            <v>0</v>
          </cell>
          <cell r="L3710">
            <v>0</v>
          </cell>
          <cell r="N3710">
            <v>0</v>
          </cell>
          <cell r="O3710">
            <v>0</v>
          </cell>
        </row>
        <row r="3711">
          <cell r="A3711" t="str">
            <v>BIOKNIT</v>
          </cell>
          <cell r="C3711" t="str">
            <v/>
          </cell>
          <cell r="D3711">
            <v>0</v>
          </cell>
          <cell r="E3711">
            <v>0</v>
          </cell>
          <cell r="F3711">
            <v>0</v>
          </cell>
          <cell r="J3711">
            <v>0</v>
          </cell>
          <cell r="K3711">
            <v>0</v>
          </cell>
          <cell r="L3711">
            <v>0</v>
          </cell>
          <cell r="N3711">
            <v>0</v>
          </cell>
          <cell r="O3711">
            <v>0</v>
          </cell>
        </row>
        <row r="3712">
          <cell r="A3712" t="str">
            <v>BIOKNIT</v>
          </cell>
          <cell r="B3712" t="str">
            <v>LF</v>
          </cell>
          <cell r="C3712" t="str">
            <v/>
          </cell>
          <cell r="D3712" t="str">
            <v>TOTAL BIOKNIT</v>
          </cell>
          <cell r="E3712" t="str">
            <v>Del.Date:</v>
          </cell>
          <cell r="F3712">
            <v>0</v>
          </cell>
          <cell r="I3712" t="str">
            <v>TOTAL</v>
          </cell>
          <cell r="J3712">
            <v>0</v>
          </cell>
          <cell r="K3712">
            <v>0</v>
          </cell>
          <cell r="L3712">
            <v>0</v>
          </cell>
          <cell r="N3712">
            <v>0</v>
          </cell>
          <cell r="O3712">
            <v>0</v>
          </cell>
        </row>
        <row r="3713">
          <cell r="A3713" t="str">
            <v>CHENGXING</v>
          </cell>
          <cell r="C3713" t="str">
            <v/>
          </cell>
          <cell r="D3713" t="str">
            <v>Rouleaux de Scotch 43mic</v>
          </cell>
          <cell r="E3713" t="str">
            <v>Clear Bopp Tape</v>
          </cell>
          <cell r="F3713" t="str">
            <v>43mic*48mm*100m</v>
          </cell>
          <cell r="H3713" t="str">
            <v>PIECE</v>
          </cell>
          <cell r="I3713">
            <v>0.84</v>
          </cell>
          <cell r="J3713">
            <v>0</v>
          </cell>
          <cell r="K3713">
            <v>0</v>
          </cell>
          <cell r="L3713">
            <v>0</v>
          </cell>
          <cell r="M3713" t="str">
            <v>LF</v>
          </cell>
          <cell r="N3713">
            <v>0</v>
          </cell>
          <cell r="O3713">
            <v>0</v>
          </cell>
        </row>
        <row r="3714">
          <cell r="A3714" t="str">
            <v>CHENGXING</v>
          </cell>
          <cell r="C3714" t="str">
            <v/>
          </cell>
          <cell r="D3714" t="str">
            <v>Rouleaux de Scotch 48mic</v>
          </cell>
          <cell r="E3714" t="str">
            <v>Clear Bopp Tape</v>
          </cell>
          <cell r="F3714" t="str">
            <v>48mic*48mm*100m</v>
          </cell>
          <cell r="H3714" t="str">
            <v>PIECE</v>
          </cell>
          <cell r="J3714">
            <v>0</v>
          </cell>
          <cell r="K3714">
            <v>0</v>
          </cell>
          <cell r="L3714">
            <v>0</v>
          </cell>
          <cell r="M3714" t="str">
            <v>LF</v>
          </cell>
          <cell r="N3714">
            <v>0</v>
          </cell>
          <cell r="O3714">
            <v>0</v>
          </cell>
        </row>
        <row r="3715">
          <cell r="A3715" t="str">
            <v>CHENGXING</v>
          </cell>
          <cell r="C3715" t="str">
            <v/>
          </cell>
          <cell r="D3715">
            <v>0</v>
          </cell>
          <cell r="E3715">
            <v>0</v>
          </cell>
          <cell r="F3715">
            <v>0</v>
          </cell>
          <cell r="H3715" t="str">
            <v>PIECE</v>
          </cell>
          <cell r="J3715">
            <v>0</v>
          </cell>
          <cell r="K3715">
            <v>0</v>
          </cell>
          <cell r="L3715">
            <v>0</v>
          </cell>
          <cell r="M3715" t="str">
            <v>LF</v>
          </cell>
          <cell r="N3715">
            <v>0</v>
          </cell>
          <cell r="O3715">
            <v>0</v>
          </cell>
        </row>
        <row r="3716">
          <cell r="A3716" t="str">
            <v>CHENGXING</v>
          </cell>
          <cell r="C3716" t="str">
            <v/>
          </cell>
          <cell r="D3716">
            <v>0</v>
          </cell>
          <cell r="E3716">
            <v>0</v>
          </cell>
          <cell r="F3716">
            <v>0</v>
          </cell>
          <cell r="J3716">
            <v>0</v>
          </cell>
          <cell r="K3716">
            <v>0</v>
          </cell>
          <cell r="L3716">
            <v>0</v>
          </cell>
          <cell r="M3716" t="str">
            <v>LF</v>
          </cell>
          <cell r="N3716">
            <v>0</v>
          </cell>
          <cell r="O3716">
            <v>0</v>
          </cell>
        </row>
        <row r="3717">
          <cell r="A3717" t="str">
            <v>CHENGXING</v>
          </cell>
          <cell r="C3717" t="str">
            <v/>
          </cell>
          <cell r="D3717">
            <v>0</v>
          </cell>
          <cell r="E3717">
            <v>0</v>
          </cell>
          <cell r="F3717">
            <v>0</v>
          </cell>
          <cell r="J3717">
            <v>0</v>
          </cell>
          <cell r="K3717">
            <v>0</v>
          </cell>
          <cell r="L3717">
            <v>0</v>
          </cell>
          <cell r="N3717">
            <v>0</v>
          </cell>
          <cell r="O3717">
            <v>0</v>
          </cell>
        </row>
        <row r="3718">
          <cell r="A3718" t="str">
            <v>CHENGXING</v>
          </cell>
          <cell r="C3718" t="str">
            <v/>
          </cell>
          <cell r="D3718">
            <v>0</v>
          </cell>
          <cell r="E3718">
            <v>0</v>
          </cell>
          <cell r="F3718">
            <v>0</v>
          </cell>
          <cell r="J3718">
            <v>0</v>
          </cell>
          <cell r="K3718">
            <v>0</v>
          </cell>
          <cell r="L3718">
            <v>0</v>
          </cell>
          <cell r="N3718">
            <v>0</v>
          </cell>
          <cell r="O3718">
            <v>0</v>
          </cell>
        </row>
        <row r="3719">
          <cell r="A3719" t="str">
            <v>CHENGXING</v>
          </cell>
          <cell r="C3719" t="str">
            <v/>
          </cell>
          <cell r="D3719">
            <v>0</v>
          </cell>
          <cell r="E3719">
            <v>0</v>
          </cell>
          <cell r="F3719">
            <v>0</v>
          </cell>
          <cell r="J3719">
            <v>0</v>
          </cell>
          <cell r="K3719">
            <v>0</v>
          </cell>
          <cell r="L3719">
            <v>0</v>
          </cell>
          <cell r="N3719">
            <v>0</v>
          </cell>
          <cell r="O3719">
            <v>0</v>
          </cell>
        </row>
        <row r="3720">
          <cell r="A3720" t="str">
            <v>CHENGXING</v>
          </cell>
          <cell r="C3720" t="str">
            <v/>
          </cell>
          <cell r="D3720">
            <v>0</v>
          </cell>
          <cell r="E3720">
            <v>0</v>
          </cell>
          <cell r="F3720">
            <v>0</v>
          </cell>
          <cell r="J3720">
            <v>0</v>
          </cell>
          <cell r="K3720">
            <v>0</v>
          </cell>
          <cell r="L3720">
            <v>0</v>
          </cell>
          <cell r="N3720">
            <v>0</v>
          </cell>
          <cell r="O3720">
            <v>0</v>
          </cell>
        </row>
        <row r="3721">
          <cell r="A3721" t="str">
            <v>CHENGXING</v>
          </cell>
          <cell r="B3721" t="str">
            <v>LF</v>
          </cell>
          <cell r="C3721" t="str">
            <v/>
          </cell>
          <cell r="D3721" t="str">
            <v>TOTAL CHENGXING</v>
          </cell>
          <cell r="E3721" t="str">
            <v>Del.Date:</v>
          </cell>
          <cell r="F3721">
            <v>0</v>
          </cell>
          <cell r="I3721" t="str">
            <v>TOTAL</v>
          </cell>
          <cell r="J3721">
            <v>0</v>
          </cell>
          <cell r="K3721">
            <v>0</v>
          </cell>
          <cell r="L3721">
            <v>0</v>
          </cell>
          <cell r="N3721">
            <v>0</v>
          </cell>
          <cell r="O3721">
            <v>0</v>
          </cell>
        </row>
        <row r="3722">
          <cell r="A3722" t="str">
            <v>HUAHUI</v>
          </cell>
          <cell r="C3722" t="str">
            <v/>
          </cell>
          <cell r="D3722" t="str">
            <v>Gants neoprene S/M</v>
          </cell>
          <cell r="E3722" t="str">
            <v>Neoprene swim gloves S/M</v>
          </cell>
          <cell r="F3722">
            <v>0</v>
          </cell>
          <cell r="H3722" t="str">
            <v>PAIRE</v>
          </cell>
          <cell r="I3722">
            <v>2.85</v>
          </cell>
          <cell r="J3722">
            <v>0</v>
          </cell>
          <cell r="K3722">
            <v>0</v>
          </cell>
          <cell r="L3722">
            <v>0</v>
          </cell>
          <cell r="M3722" t="str">
            <v>LF</v>
          </cell>
          <cell r="N3722">
            <v>5.04E-4</v>
          </cell>
          <cell r="O3722">
            <v>7.400000000000001E-2</v>
          </cell>
        </row>
        <row r="3723">
          <cell r="A3723" t="str">
            <v>HUAHUI</v>
          </cell>
          <cell r="C3723" t="str">
            <v/>
          </cell>
          <cell r="D3723" t="str">
            <v>Gants neoprene L/XL</v>
          </cell>
          <cell r="E3723" t="str">
            <v>Neoprene swim gloves L/XL</v>
          </cell>
          <cell r="F3723">
            <v>0</v>
          </cell>
          <cell r="H3723" t="str">
            <v>PAIRE</v>
          </cell>
          <cell r="I3723">
            <v>2.85</v>
          </cell>
          <cell r="J3723">
            <v>0</v>
          </cell>
          <cell r="K3723">
            <v>0</v>
          </cell>
          <cell r="L3723">
            <v>0</v>
          </cell>
          <cell r="M3723" t="str">
            <v>LF</v>
          </cell>
          <cell r="N3723">
            <v>5.04E-4</v>
          </cell>
          <cell r="O3723">
            <v>7.3999999999999996E-2</v>
          </cell>
        </row>
        <row r="3724">
          <cell r="A3724" t="str">
            <v>HUAHUI</v>
          </cell>
          <cell r="C3724" t="str">
            <v/>
          </cell>
          <cell r="D3724">
            <v>0</v>
          </cell>
          <cell r="E3724">
            <v>0</v>
          </cell>
          <cell r="F3724">
            <v>0</v>
          </cell>
          <cell r="J3724">
            <v>0</v>
          </cell>
          <cell r="K3724">
            <v>0</v>
          </cell>
          <cell r="L3724">
            <v>0</v>
          </cell>
          <cell r="M3724" t="str">
            <v>LF</v>
          </cell>
          <cell r="N3724">
            <v>0</v>
          </cell>
          <cell r="O3724">
            <v>0</v>
          </cell>
        </row>
        <row r="3725">
          <cell r="A3725" t="str">
            <v>HUAHUI</v>
          </cell>
          <cell r="C3725" t="str">
            <v/>
          </cell>
          <cell r="D3725">
            <v>0</v>
          </cell>
          <cell r="E3725">
            <v>0</v>
          </cell>
          <cell r="F3725">
            <v>0</v>
          </cell>
          <cell r="J3725">
            <v>0</v>
          </cell>
          <cell r="K3725">
            <v>0</v>
          </cell>
          <cell r="L3725">
            <v>0</v>
          </cell>
          <cell r="M3725" t="str">
            <v>LF</v>
          </cell>
          <cell r="N3725">
            <v>0</v>
          </cell>
          <cell r="O3725">
            <v>0</v>
          </cell>
        </row>
        <row r="3726">
          <cell r="A3726" t="str">
            <v>HUAHUI</v>
          </cell>
          <cell r="C3726" t="str">
            <v/>
          </cell>
          <cell r="D3726">
            <v>0</v>
          </cell>
          <cell r="E3726">
            <v>0</v>
          </cell>
          <cell r="F3726">
            <v>0</v>
          </cell>
          <cell r="J3726">
            <v>0</v>
          </cell>
          <cell r="K3726">
            <v>0</v>
          </cell>
          <cell r="L3726">
            <v>0</v>
          </cell>
          <cell r="N3726">
            <v>0</v>
          </cell>
          <cell r="O3726">
            <v>0</v>
          </cell>
        </row>
        <row r="3727">
          <cell r="A3727" t="str">
            <v>HUAHUI</v>
          </cell>
          <cell r="C3727" t="str">
            <v/>
          </cell>
          <cell r="D3727">
            <v>0</v>
          </cell>
          <cell r="E3727">
            <v>0</v>
          </cell>
          <cell r="F3727">
            <v>0</v>
          </cell>
          <cell r="J3727">
            <v>0</v>
          </cell>
          <cell r="K3727">
            <v>0</v>
          </cell>
          <cell r="L3727">
            <v>0</v>
          </cell>
          <cell r="N3727">
            <v>0</v>
          </cell>
          <cell r="O3727">
            <v>0</v>
          </cell>
        </row>
        <row r="3728">
          <cell r="A3728" t="str">
            <v>HUAHUI</v>
          </cell>
          <cell r="C3728" t="str">
            <v/>
          </cell>
          <cell r="D3728">
            <v>0</v>
          </cell>
          <cell r="E3728">
            <v>0</v>
          </cell>
          <cell r="F3728">
            <v>0</v>
          </cell>
          <cell r="J3728">
            <v>0</v>
          </cell>
          <cell r="K3728">
            <v>0</v>
          </cell>
          <cell r="L3728">
            <v>0</v>
          </cell>
          <cell r="N3728">
            <v>0</v>
          </cell>
          <cell r="O3728">
            <v>0</v>
          </cell>
        </row>
        <row r="3729">
          <cell r="A3729" t="str">
            <v>HUAHUI</v>
          </cell>
          <cell r="C3729" t="str">
            <v/>
          </cell>
          <cell r="D3729">
            <v>0</v>
          </cell>
          <cell r="E3729">
            <v>0</v>
          </cell>
          <cell r="F3729">
            <v>0</v>
          </cell>
          <cell r="J3729">
            <v>0</v>
          </cell>
          <cell r="K3729">
            <v>0</v>
          </cell>
          <cell r="L3729">
            <v>0</v>
          </cell>
          <cell r="N3729">
            <v>0</v>
          </cell>
          <cell r="O3729">
            <v>0</v>
          </cell>
        </row>
        <row r="3730">
          <cell r="A3730" t="str">
            <v>HUAHUI</v>
          </cell>
          <cell r="B3730" t="str">
            <v>LF</v>
          </cell>
          <cell r="C3730" t="str">
            <v/>
          </cell>
          <cell r="D3730" t="str">
            <v>TOTAL HUAHUI</v>
          </cell>
          <cell r="E3730" t="str">
            <v>Del.Date:</v>
          </cell>
          <cell r="F3730">
            <v>0</v>
          </cell>
          <cell r="I3730" t="str">
            <v>TOTAL</v>
          </cell>
          <cell r="J3730">
            <v>0</v>
          </cell>
          <cell r="K3730">
            <v>0</v>
          </cell>
          <cell r="L3730">
            <v>0</v>
          </cell>
          <cell r="N3730">
            <v>0</v>
          </cell>
          <cell r="O3730">
            <v>0</v>
          </cell>
        </row>
        <row r="3731">
          <cell r="A3731" t="str">
            <v>GYMWAY</v>
          </cell>
          <cell r="C3731">
            <v>1986</v>
          </cell>
          <cell r="D3731" t="str">
            <v>Barres Cross Training HQ Homme</v>
          </cell>
          <cell r="E3731" t="str">
            <v>Crossfit Bar 220cm</v>
          </cell>
          <cell r="F3731">
            <v>0</v>
          </cell>
          <cell r="H3731" t="str">
            <v>PIECE</v>
          </cell>
          <cell r="I3731">
            <v>155</v>
          </cell>
          <cell r="J3731">
            <v>0</v>
          </cell>
          <cell r="K3731">
            <v>0</v>
          </cell>
          <cell r="L3731">
            <v>0</v>
          </cell>
          <cell r="M3731" t="str">
            <v>LF</v>
          </cell>
          <cell r="N3731">
            <v>3.4684E-2</v>
          </cell>
          <cell r="O3731">
            <v>21</v>
          </cell>
        </row>
        <row r="3732">
          <cell r="A3732" t="str">
            <v>GYMWAY</v>
          </cell>
          <cell r="C3732">
            <v>1987</v>
          </cell>
          <cell r="D3732" t="str">
            <v>Barres Cross Training HQ Femme</v>
          </cell>
          <cell r="E3732" t="str">
            <v>Crossfit Bar 201cm</v>
          </cell>
          <cell r="F3732">
            <v>0</v>
          </cell>
          <cell r="H3732" t="str">
            <v>PIECE</v>
          </cell>
          <cell r="I3732">
            <v>150</v>
          </cell>
          <cell r="J3732">
            <v>0</v>
          </cell>
          <cell r="K3732">
            <v>0</v>
          </cell>
          <cell r="L3732">
            <v>0</v>
          </cell>
          <cell r="M3732" t="str">
            <v>LF</v>
          </cell>
          <cell r="N3732">
            <v>3.4684E-2</v>
          </cell>
          <cell r="O3732">
            <v>16</v>
          </cell>
        </row>
        <row r="3733">
          <cell r="A3733" t="str">
            <v>GYMWAY</v>
          </cell>
          <cell r="C3733" t="str">
            <v/>
          </cell>
          <cell r="D3733">
            <v>0</v>
          </cell>
          <cell r="E3733">
            <v>0</v>
          </cell>
          <cell r="F3733">
            <v>0</v>
          </cell>
          <cell r="J3733">
            <v>0</v>
          </cell>
          <cell r="K3733">
            <v>0</v>
          </cell>
          <cell r="L3733">
            <v>0</v>
          </cell>
          <cell r="M3733" t="str">
            <v>LF</v>
          </cell>
          <cell r="N3733">
            <v>0</v>
          </cell>
          <cell r="O3733">
            <v>0</v>
          </cell>
        </row>
        <row r="3734">
          <cell r="A3734" t="str">
            <v>GYMWAY</v>
          </cell>
          <cell r="C3734" t="str">
            <v/>
          </cell>
          <cell r="D3734">
            <v>0</v>
          </cell>
          <cell r="E3734">
            <v>0</v>
          </cell>
          <cell r="F3734">
            <v>0</v>
          </cell>
          <cell r="J3734">
            <v>0</v>
          </cell>
          <cell r="K3734">
            <v>0</v>
          </cell>
          <cell r="L3734">
            <v>0</v>
          </cell>
          <cell r="M3734" t="str">
            <v>LF</v>
          </cell>
          <cell r="N3734">
            <v>0</v>
          </cell>
          <cell r="O3734">
            <v>0</v>
          </cell>
        </row>
        <row r="3735">
          <cell r="A3735" t="str">
            <v>GYMWAY</v>
          </cell>
          <cell r="C3735" t="str">
            <v/>
          </cell>
          <cell r="D3735">
            <v>0</v>
          </cell>
          <cell r="E3735">
            <v>0</v>
          </cell>
          <cell r="F3735">
            <v>0</v>
          </cell>
          <cell r="J3735">
            <v>0</v>
          </cell>
          <cell r="K3735">
            <v>0</v>
          </cell>
          <cell r="L3735">
            <v>0</v>
          </cell>
          <cell r="N3735">
            <v>0</v>
          </cell>
          <cell r="O3735">
            <v>0</v>
          </cell>
        </row>
        <row r="3736">
          <cell r="A3736" t="str">
            <v>GYMWAY</v>
          </cell>
          <cell r="C3736" t="str">
            <v/>
          </cell>
          <cell r="D3736">
            <v>0</v>
          </cell>
          <cell r="E3736">
            <v>0</v>
          </cell>
          <cell r="F3736">
            <v>0</v>
          </cell>
          <cell r="J3736">
            <v>0</v>
          </cell>
          <cell r="K3736">
            <v>0</v>
          </cell>
          <cell r="L3736">
            <v>0</v>
          </cell>
          <cell r="N3736">
            <v>0</v>
          </cell>
          <cell r="O3736">
            <v>0</v>
          </cell>
        </row>
        <row r="3737">
          <cell r="A3737" t="str">
            <v>GYMWAY</v>
          </cell>
          <cell r="C3737" t="str">
            <v/>
          </cell>
          <cell r="D3737">
            <v>0</v>
          </cell>
          <cell r="E3737">
            <v>0</v>
          </cell>
          <cell r="F3737">
            <v>0</v>
          </cell>
          <cell r="J3737">
            <v>0</v>
          </cell>
          <cell r="K3737">
            <v>0</v>
          </cell>
          <cell r="L3737">
            <v>0</v>
          </cell>
          <cell r="N3737">
            <v>0</v>
          </cell>
          <cell r="O3737">
            <v>0</v>
          </cell>
        </row>
        <row r="3738">
          <cell r="A3738" t="str">
            <v>GYMWAY</v>
          </cell>
          <cell r="C3738" t="str">
            <v/>
          </cell>
          <cell r="D3738">
            <v>0</v>
          </cell>
          <cell r="E3738">
            <v>0</v>
          </cell>
          <cell r="F3738">
            <v>0</v>
          </cell>
          <cell r="J3738">
            <v>0</v>
          </cell>
          <cell r="K3738">
            <v>0</v>
          </cell>
          <cell r="L3738">
            <v>0</v>
          </cell>
          <cell r="N3738">
            <v>0</v>
          </cell>
          <cell r="O3738">
            <v>0</v>
          </cell>
        </row>
        <row r="3739">
          <cell r="A3739" t="str">
            <v>GYMWAY</v>
          </cell>
          <cell r="B3739" t="str">
            <v>LF</v>
          </cell>
          <cell r="C3739" t="str">
            <v/>
          </cell>
          <cell r="D3739" t="str">
            <v>TOTAL GYMWAY</v>
          </cell>
          <cell r="E3739" t="str">
            <v>Del.Date:</v>
          </cell>
          <cell r="F3739">
            <v>0</v>
          </cell>
          <cell r="I3739" t="str">
            <v>TOTAL</v>
          </cell>
          <cell r="J3739">
            <v>0</v>
          </cell>
          <cell r="K3739">
            <v>0</v>
          </cell>
          <cell r="L3739">
            <v>0</v>
          </cell>
          <cell r="N3739">
            <v>0</v>
          </cell>
          <cell r="O3739">
            <v>0</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tabColor rgb="FFFFFF00"/>
  </sheetPr>
  <dimension ref="A1:BG5070"/>
  <sheetViews>
    <sheetView showZeros="0" tabSelected="1" workbookViewId="0">
      <pane xSplit="5" ySplit="3" topLeftCell="Y903" activePane="bottomRight" state="frozen"/>
      <selection pane="topRight" activeCell="F1" sqref="F1"/>
      <selection pane="bottomLeft" activeCell="A4" sqref="A4"/>
      <selection pane="bottomRight" activeCell="AF883" sqref="AF883"/>
    </sheetView>
  </sheetViews>
  <sheetFormatPr baseColWidth="10" defaultColWidth="10.83203125" defaultRowHeight="15" x14ac:dyDescent="0.2"/>
  <cols>
    <col min="1" max="1" width="9.1640625" style="39" customWidth="1"/>
    <col min="2" max="2" width="8.6640625" style="7" customWidth="1"/>
    <col min="3" max="3" width="11.6640625" style="7" customWidth="1"/>
    <col min="4" max="4" width="50.1640625" style="43" customWidth="1"/>
    <col min="5" max="5" width="13" style="7" hidden="1" customWidth="1"/>
    <col min="6" max="6" width="9.33203125" style="7" customWidth="1"/>
    <col min="7" max="7" width="8.5" style="21" customWidth="1"/>
    <col min="8" max="8" width="10.33203125" style="44" customWidth="1"/>
    <col min="9" max="9" width="7.5" style="22" customWidth="1"/>
    <col min="10" max="10" width="10.83203125" style="10" customWidth="1"/>
    <col min="11" max="11" width="7.5" style="10" hidden="1" customWidth="1"/>
    <col min="12" max="12" width="10.83203125" style="7" customWidth="1"/>
    <col min="13" max="13" width="10.83203125" style="23" customWidth="1"/>
    <col min="14" max="14" width="11" style="37" hidden="1" customWidth="1"/>
    <col min="15" max="15" width="10.6640625" style="44" customWidth="1"/>
    <col min="16" max="16" width="10.1640625" style="44" customWidth="1"/>
    <col min="17" max="17" width="10.6640625" style="44" customWidth="1"/>
    <col min="18" max="18" width="11" style="408" customWidth="1"/>
    <col min="19" max="20" width="11" style="120" customWidth="1"/>
    <col min="21" max="21" width="7.1640625" style="7" customWidth="1"/>
    <col min="22" max="22" width="7.1640625" style="197" customWidth="1"/>
    <col min="23" max="23" width="23.83203125" style="7" customWidth="1"/>
    <col min="24" max="24" width="18.6640625" style="36" customWidth="1"/>
    <col min="25" max="25" width="11" style="7" customWidth="1"/>
    <col min="26" max="26" width="31.1640625" style="7" customWidth="1"/>
    <col min="27" max="27" width="10.33203125" style="7" customWidth="1"/>
    <col min="28" max="28" width="11.33203125" style="23" customWidth="1"/>
    <col min="29" max="29" width="18.1640625" style="121" customWidth="1"/>
    <col min="30" max="30" width="10.83203125" style="272" customWidth="1"/>
    <col min="31" max="16384" width="10.83203125" style="7"/>
  </cols>
  <sheetData>
    <row r="1" spans="1:31" ht="19" customHeight="1" x14ac:dyDescent="0.2">
      <c r="D1" s="2"/>
      <c r="G1" s="7" t="s">
        <v>1443</v>
      </c>
      <c r="H1" s="45">
        <v>1.1000000000000001</v>
      </c>
      <c r="K1" s="374"/>
      <c r="L1" s="429" t="s">
        <v>4366</v>
      </c>
      <c r="M1" s="429"/>
      <c r="N1" s="372"/>
      <c r="O1" s="427" t="s">
        <v>4458</v>
      </c>
      <c r="P1" s="427"/>
      <c r="Q1" s="427"/>
      <c r="R1" s="425" t="s">
        <v>4365</v>
      </c>
      <c r="S1" s="425"/>
      <c r="T1" s="425"/>
    </row>
    <row r="2" spans="1:31" ht="15" customHeight="1" x14ac:dyDescent="0.2">
      <c r="D2" s="1"/>
      <c r="J2" s="373"/>
      <c r="K2" s="373"/>
      <c r="L2" s="430"/>
      <c r="M2" s="430"/>
      <c r="N2" s="372"/>
      <c r="O2" s="428"/>
      <c r="P2" s="428"/>
      <c r="Q2" s="428"/>
      <c r="R2" s="426"/>
      <c r="S2" s="426"/>
      <c r="T2" s="426"/>
    </row>
    <row r="3" spans="1:31" s="297" customFormat="1" ht="28" customHeight="1" x14ac:dyDescent="0.2">
      <c r="A3" s="16" t="s">
        <v>1444</v>
      </c>
      <c r="B3" s="16" t="s">
        <v>622</v>
      </c>
      <c r="C3" s="16" t="s">
        <v>624</v>
      </c>
      <c r="D3" s="284" t="s">
        <v>0</v>
      </c>
      <c r="E3" s="284" t="s">
        <v>623</v>
      </c>
      <c r="F3" s="285" t="s">
        <v>5</v>
      </c>
      <c r="G3" s="286" t="s">
        <v>625</v>
      </c>
      <c r="H3" s="287" t="s">
        <v>626</v>
      </c>
      <c r="I3" s="288" t="s">
        <v>4434</v>
      </c>
      <c r="J3" s="289" t="s">
        <v>627</v>
      </c>
      <c r="K3" s="287" t="s">
        <v>627</v>
      </c>
      <c r="L3" s="290" t="s">
        <v>1</v>
      </c>
      <c r="M3" s="291" t="s">
        <v>628</v>
      </c>
      <c r="N3" s="292" t="s">
        <v>1462</v>
      </c>
      <c r="O3" s="364" t="s">
        <v>2</v>
      </c>
      <c r="P3" s="364" t="s">
        <v>4228</v>
      </c>
      <c r="Q3" s="364" t="s">
        <v>4229</v>
      </c>
      <c r="R3" s="367" t="s">
        <v>4225</v>
      </c>
      <c r="S3" s="368" t="s">
        <v>4226</v>
      </c>
      <c r="T3" s="368" t="s">
        <v>4227</v>
      </c>
      <c r="U3" s="285" t="s">
        <v>3807</v>
      </c>
      <c r="V3" s="298" t="s">
        <v>3808</v>
      </c>
      <c r="W3" s="16" t="s">
        <v>4</v>
      </c>
      <c r="X3" s="293" t="s">
        <v>629</v>
      </c>
      <c r="Y3" s="293" t="s">
        <v>630</v>
      </c>
      <c r="Z3" s="293" t="s">
        <v>631</v>
      </c>
      <c r="AA3" s="293" t="s">
        <v>4457</v>
      </c>
      <c r="AB3" s="294" t="s">
        <v>632</v>
      </c>
      <c r="AC3" s="295" t="s">
        <v>2638</v>
      </c>
      <c r="AD3" s="296" t="s">
        <v>3788</v>
      </c>
      <c r="AE3" s="285" t="s">
        <v>3811</v>
      </c>
    </row>
    <row r="4" spans="1:31" ht="14" customHeight="1" x14ac:dyDescent="0.2">
      <c r="A4" s="8">
        <v>1</v>
      </c>
      <c r="B4" s="8"/>
      <c r="C4" s="8"/>
      <c r="D4" s="3">
        <v>0</v>
      </c>
      <c r="E4" s="3"/>
      <c r="F4" s="5" t="s">
        <v>4441</v>
      </c>
      <c r="G4" s="31"/>
      <c r="H4" s="25">
        <v>0</v>
      </c>
      <c r="I4" s="32">
        <v>0.15</v>
      </c>
      <c r="J4" s="33">
        <f t="shared" ref="J4:J35" si="0">H4*(1+I4)</f>
        <v>0</v>
      </c>
      <c r="K4" s="25">
        <f t="shared" ref="K4:K35" si="1">ROUND(J4,2)</f>
        <v>0</v>
      </c>
      <c r="L4" s="29"/>
      <c r="M4" s="24" t="e">
        <f t="shared" ref="M4:M35" si="2">1-(J4/L4)</f>
        <v>#DIV/0!</v>
      </c>
      <c r="N4" s="38">
        <f t="shared" ref="N4:N35" si="3">L4*(1+AB4)</f>
        <v>0</v>
      </c>
      <c r="O4" s="365"/>
      <c r="P4" s="366" t="e">
        <f t="shared" ref="P4:P67" si="4">(O4-L4)/L4</f>
        <v>#DIV/0!</v>
      </c>
      <c r="Q4" s="366" t="e">
        <f t="shared" ref="Q4:Q67" si="5">1-(J4/O4)</f>
        <v>#DIV/0!</v>
      </c>
      <c r="R4" s="369">
        <v>0</v>
      </c>
      <c r="S4" s="370" t="e">
        <f t="shared" ref="S4:S67" si="6">(R4-L4)/L4</f>
        <v>#DIV/0!</v>
      </c>
      <c r="T4" s="370" t="e">
        <f t="shared" ref="T4:T21" si="7">1-(J4/(R4*0.95))</f>
        <v>#DIV/0!</v>
      </c>
      <c r="U4" s="6"/>
      <c r="V4" s="6"/>
      <c r="W4" s="9"/>
      <c r="X4" s="5"/>
      <c r="Y4" s="26"/>
      <c r="Z4" s="26"/>
      <c r="AA4" s="26"/>
      <c r="AB4" s="27">
        <v>0.2</v>
      </c>
      <c r="AC4" s="122"/>
      <c r="AD4" s="273"/>
      <c r="AE4" s="26" t="str">
        <f t="array" ref="AE4">IF(ISNA(INDEX([6]Fournisseurs!$A$6:$O$5001,MATCH(A4&amp;C4,[6]Fournisseurs!$C$6:$C$5001&amp;[6]Fournisseurs!$A$6:$A$5001,0),14)),"",INDEX([6]Fournisseurs!$A$6:$O$5001,MATCH(A4&amp;C4,[6]Fournisseurs!$C$6:$C$5001&amp;[6]Fournisseurs!$A$6:$A$5001,0),14))</f>
        <v/>
      </c>
    </row>
    <row r="5" spans="1:31" ht="14" customHeight="1" x14ac:dyDescent="0.2">
      <c r="A5" s="8">
        <v>1491</v>
      </c>
      <c r="B5" s="8"/>
      <c r="C5" s="8" t="s">
        <v>636</v>
      </c>
      <c r="D5" s="3" t="s">
        <v>3728</v>
      </c>
      <c r="E5" s="3" t="s">
        <v>825</v>
      </c>
      <c r="F5" s="5" t="s">
        <v>4441</v>
      </c>
      <c r="G5" s="31">
        <v>3.55</v>
      </c>
      <c r="H5" s="25">
        <v>3.2272727272727271</v>
      </c>
      <c r="I5" s="32">
        <v>0.15</v>
      </c>
      <c r="J5" s="33">
        <f t="shared" si="0"/>
        <v>3.711363636363636</v>
      </c>
      <c r="K5" s="25">
        <f t="shared" si="1"/>
        <v>3.71</v>
      </c>
      <c r="L5" s="29">
        <v>11.2</v>
      </c>
      <c r="M5" s="24">
        <f t="shared" si="2"/>
        <v>0.66862824675324672</v>
      </c>
      <c r="N5" s="38">
        <f t="shared" si="3"/>
        <v>13.44</v>
      </c>
      <c r="O5" s="365">
        <v>10.08</v>
      </c>
      <c r="P5" s="366">
        <f t="shared" si="4"/>
        <v>-9.9999999999999936E-2</v>
      </c>
      <c r="Q5" s="366">
        <f t="shared" si="5"/>
        <v>0.63180916305916313</v>
      </c>
      <c r="R5" s="369">
        <v>9.52</v>
      </c>
      <c r="S5" s="370">
        <f t="shared" si="6"/>
        <v>-0.15</v>
      </c>
      <c r="T5" s="370">
        <f t="shared" si="7"/>
        <v>0.58963250371919096</v>
      </c>
      <c r="U5" s="6"/>
      <c r="V5" s="6">
        <v>0.85</v>
      </c>
      <c r="W5" s="124" t="s">
        <v>32</v>
      </c>
      <c r="X5" s="5" t="s">
        <v>827</v>
      </c>
      <c r="Y5" s="26">
        <v>707600</v>
      </c>
      <c r="Z5" s="26" t="s">
        <v>828</v>
      </c>
      <c r="AA5" s="26"/>
      <c r="AB5" s="27">
        <v>0.2</v>
      </c>
      <c r="AC5" s="122">
        <v>3760223791419</v>
      </c>
      <c r="AD5" s="273">
        <v>41501</v>
      </c>
      <c r="AE5" s="26">
        <f t="array" ref="AE5">IF(ISNA(INDEX([6]Fournisseurs!$A$6:$O$5001,MATCH(A5&amp;C5,[6]Fournisseurs!$C$6:$C$5001&amp;[6]Fournisseurs!$A$6:$A$5001,0),14)),"",INDEX([6]Fournisseurs!$A$6:$O$5001,MATCH(A5&amp;C5,[6]Fournisseurs!$C$6:$C$5001&amp;[6]Fournisseurs!$A$6:$A$5001,0),14))</f>
        <v>4.5794920634920598E-3</v>
      </c>
    </row>
    <row r="6" spans="1:31" ht="14" customHeight="1" x14ac:dyDescent="0.2">
      <c r="A6" s="8">
        <v>1456</v>
      </c>
      <c r="B6" s="8"/>
      <c r="C6" s="8" t="s">
        <v>636</v>
      </c>
      <c r="D6" s="3" t="s">
        <v>3726</v>
      </c>
      <c r="E6" s="3"/>
      <c r="F6" s="5" t="s">
        <v>4441</v>
      </c>
      <c r="G6" s="31">
        <v>13.12</v>
      </c>
      <c r="H6" s="25">
        <v>11.927272727272726</v>
      </c>
      <c r="I6" s="32">
        <v>0.1</v>
      </c>
      <c r="J6" s="33">
        <f t="shared" si="0"/>
        <v>13.12</v>
      </c>
      <c r="K6" s="25">
        <f t="shared" si="1"/>
        <v>13.12</v>
      </c>
      <c r="L6" s="29">
        <v>39</v>
      </c>
      <c r="M6" s="24">
        <f t="shared" si="2"/>
        <v>0.66358974358974354</v>
      </c>
      <c r="N6" s="38">
        <f t="shared" si="3"/>
        <v>46.8</v>
      </c>
      <c r="O6" s="365">
        <v>39</v>
      </c>
      <c r="P6" s="366">
        <f t="shared" si="4"/>
        <v>0</v>
      </c>
      <c r="Q6" s="366">
        <f t="shared" si="5"/>
        <v>0.66358974358974354</v>
      </c>
      <c r="R6" s="369">
        <v>37.049999999999997</v>
      </c>
      <c r="S6" s="370">
        <f t="shared" si="6"/>
        <v>-5.0000000000000072E-2</v>
      </c>
      <c r="T6" s="370">
        <f t="shared" si="7"/>
        <v>0.62724625328503447</v>
      </c>
      <c r="U6" s="6"/>
      <c r="V6" s="6">
        <v>5.35</v>
      </c>
      <c r="W6" s="124" t="s">
        <v>32</v>
      </c>
      <c r="X6" s="5" t="s">
        <v>738</v>
      </c>
      <c r="Y6" s="26">
        <v>707600</v>
      </c>
      <c r="Z6" s="26" t="s">
        <v>739</v>
      </c>
      <c r="AA6" s="26"/>
      <c r="AB6" s="27">
        <v>0.2</v>
      </c>
      <c r="AC6" s="122">
        <v>3760223791426</v>
      </c>
      <c r="AD6" s="273">
        <v>41501</v>
      </c>
      <c r="AE6" s="26">
        <f t="array" ref="AE6">IF(ISNA(INDEX([6]Fournisseurs!$A$6:$O$5001,MATCH(A6&amp;C6,[6]Fournisseurs!$C$6:$C$5001&amp;[6]Fournisseurs!$A$6:$A$5001,0),14)),"",INDEX([6]Fournisseurs!$A$6:$O$5001,MATCH(A6&amp;C6,[6]Fournisseurs!$C$6:$C$5001&amp;[6]Fournisseurs!$A$6:$A$5001,0),14))</f>
        <v>1.0863360000000001E-2</v>
      </c>
    </row>
    <row r="7" spans="1:31" ht="14" customHeight="1" x14ac:dyDescent="0.2">
      <c r="A7" s="8">
        <v>1518</v>
      </c>
      <c r="B7" s="8"/>
      <c r="C7" s="8" t="s">
        <v>636</v>
      </c>
      <c r="D7" s="3" t="s">
        <v>3733</v>
      </c>
      <c r="E7" s="3"/>
      <c r="F7" s="5" t="s">
        <v>4441</v>
      </c>
      <c r="G7" s="31">
        <v>5.16</v>
      </c>
      <c r="H7" s="25">
        <v>4.6909090909090905</v>
      </c>
      <c r="I7" s="32">
        <v>0.1</v>
      </c>
      <c r="J7" s="33">
        <f t="shared" si="0"/>
        <v>5.16</v>
      </c>
      <c r="K7" s="25">
        <f t="shared" si="1"/>
        <v>5.16</v>
      </c>
      <c r="L7" s="29">
        <v>19</v>
      </c>
      <c r="M7" s="24">
        <f t="shared" si="2"/>
        <v>0.72842105263157886</v>
      </c>
      <c r="N7" s="38">
        <f t="shared" si="3"/>
        <v>22.8</v>
      </c>
      <c r="O7" s="365">
        <v>16.625</v>
      </c>
      <c r="P7" s="366">
        <f t="shared" si="4"/>
        <v>-0.125</v>
      </c>
      <c r="Q7" s="366">
        <f t="shared" si="5"/>
        <v>0.68962406015037592</v>
      </c>
      <c r="R7" s="369">
        <v>15.674999999999999</v>
      </c>
      <c r="S7" s="370">
        <f t="shared" si="6"/>
        <v>-0.17500000000000004</v>
      </c>
      <c r="T7" s="370">
        <f t="shared" si="7"/>
        <v>0.6534877864517753</v>
      </c>
      <c r="U7" s="6"/>
      <c r="V7" s="6">
        <v>2</v>
      </c>
      <c r="W7" s="124" t="s">
        <v>32</v>
      </c>
      <c r="X7" s="5" t="s">
        <v>1380</v>
      </c>
      <c r="Y7" s="26">
        <v>707600</v>
      </c>
      <c r="Z7" s="26" t="s">
        <v>1381</v>
      </c>
      <c r="AA7" s="26"/>
      <c r="AB7" s="27">
        <v>0.2</v>
      </c>
      <c r="AC7" s="122">
        <v>3760223793659</v>
      </c>
      <c r="AD7" s="273">
        <v>41501</v>
      </c>
      <c r="AE7" s="26">
        <f t="array" ref="AE7">IF(ISNA(INDEX([6]Fournisseurs!$A$6:$O$5001,MATCH(A7&amp;C7,[6]Fournisseurs!$C$6:$C$5001&amp;[6]Fournisseurs!$A$6:$A$5001,0),14)),"",INDEX([6]Fournisseurs!$A$6:$O$5001,MATCH(A7&amp;C7,[6]Fournisseurs!$C$6:$C$5001&amp;[6]Fournisseurs!$A$6:$A$5001,0),14))</f>
        <v>4.5794920634920598E-3</v>
      </c>
    </row>
    <row r="8" spans="1:31" ht="14" customHeight="1" x14ac:dyDescent="0.2">
      <c r="A8" s="8">
        <v>1686</v>
      </c>
      <c r="B8" s="8"/>
      <c r="C8" s="8" t="s">
        <v>636</v>
      </c>
      <c r="D8" s="3" t="s">
        <v>3731</v>
      </c>
      <c r="E8" s="3"/>
      <c r="F8" s="5" t="s">
        <v>4441</v>
      </c>
      <c r="G8" s="31">
        <v>4.8</v>
      </c>
      <c r="H8" s="25">
        <v>4.3636363636363633</v>
      </c>
      <c r="I8" s="32">
        <v>0.1</v>
      </c>
      <c r="J8" s="33">
        <f t="shared" si="0"/>
        <v>4.8</v>
      </c>
      <c r="K8" s="25">
        <f t="shared" si="1"/>
        <v>4.8</v>
      </c>
      <c r="L8" s="29">
        <v>15</v>
      </c>
      <c r="M8" s="24">
        <f t="shared" si="2"/>
        <v>0.67999999999999994</v>
      </c>
      <c r="N8" s="38">
        <f t="shared" si="3"/>
        <v>18</v>
      </c>
      <c r="O8" s="365">
        <v>14.25</v>
      </c>
      <c r="P8" s="366">
        <f t="shared" si="4"/>
        <v>-0.05</v>
      </c>
      <c r="Q8" s="366">
        <f t="shared" si="5"/>
        <v>0.66315789473684217</v>
      </c>
      <c r="R8" s="369">
        <v>13.5</v>
      </c>
      <c r="S8" s="370">
        <f t="shared" si="6"/>
        <v>-0.1</v>
      </c>
      <c r="T8" s="370">
        <f t="shared" si="7"/>
        <v>0.6257309941520468</v>
      </c>
      <c r="U8" s="6"/>
      <c r="V8" s="6">
        <v>0.9</v>
      </c>
      <c r="W8" s="124" t="s">
        <v>32</v>
      </c>
      <c r="X8" s="5" t="s">
        <v>1187</v>
      </c>
      <c r="Y8" s="26">
        <v>707600</v>
      </c>
      <c r="Z8" s="26" t="s">
        <v>1188</v>
      </c>
      <c r="AA8" s="26"/>
      <c r="AB8" s="27">
        <v>0.2</v>
      </c>
      <c r="AC8" s="122">
        <v>3760223793666</v>
      </c>
      <c r="AD8" s="273">
        <v>41501</v>
      </c>
      <c r="AE8" s="26">
        <f t="array" ref="AE8">IF(ISNA(INDEX([6]Fournisseurs!$A$6:$O$5001,MATCH(A8&amp;C8,[6]Fournisseurs!$C$6:$C$5001&amp;[6]Fournisseurs!$A$6:$A$5001,0),14)),"",INDEX([6]Fournisseurs!$A$6:$O$5001,MATCH(A8&amp;C8,[6]Fournisseurs!$C$6:$C$5001&amp;[6]Fournisseurs!$A$6:$A$5001,0),14))</f>
        <v>1.0863360000000001E-2</v>
      </c>
    </row>
    <row r="9" spans="1:31" ht="14" customHeight="1" x14ac:dyDescent="0.2">
      <c r="A9" s="8">
        <v>1459</v>
      </c>
      <c r="B9" s="8"/>
      <c r="C9" s="8" t="s">
        <v>636</v>
      </c>
      <c r="D9" s="3" t="s">
        <v>3727</v>
      </c>
      <c r="E9" s="3"/>
      <c r="F9" s="5" t="s">
        <v>4441</v>
      </c>
      <c r="G9" s="31">
        <v>16.64</v>
      </c>
      <c r="H9" s="25">
        <v>15.127272727272727</v>
      </c>
      <c r="I9" s="32">
        <v>0.1</v>
      </c>
      <c r="J9" s="33">
        <f t="shared" si="0"/>
        <v>16.64</v>
      </c>
      <c r="K9" s="25">
        <f t="shared" si="1"/>
        <v>16.64</v>
      </c>
      <c r="L9" s="29">
        <v>38</v>
      </c>
      <c r="M9" s="24">
        <f t="shared" si="2"/>
        <v>0.56210526315789466</v>
      </c>
      <c r="N9" s="38">
        <f t="shared" si="3"/>
        <v>45.6</v>
      </c>
      <c r="O9" s="365">
        <v>38</v>
      </c>
      <c r="P9" s="366">
        <f t="shared" si="4"/>
        <v>0</v>
      </c>
      <c r="Q9" s="366">
        <f t="shared" si="5"/>
        <v>0.56210526315789466</v>
      </c>
      <c r="R9" s="369">
        <v>36.1</v>
      </c>
      <c r="S9" s="370">
        <f t="shared" si="6"/>
        <v>-4.9999999999999961E-2</v>
      </c>
      <c r="T9" s="370">
        <f t="shared" si="7"/>
        <v>0.51479807552121304</v>
      </c>
      <c r="U9" s="6"/>
      <c r="V9" s="6">
        <v>5.6</v>
      </c>
      <c r="W9" s="124" t="s">
        <v>32</v>
      </c>
      <c r="X9" s="5" t="s">
        <v>751</v>
      </c>
      <c r="Y9" s="26">
        <v>707600</v>
      </c>
      <c r="Z9" s="26" t="s">
        <v>752</v>
      </c>
      <c r="AA9" s="26"/>
      <c r="AB9" s="27">
        <v>0.2</v>
      </c>
      <c r="AC9" s="122">
        <v>3760223791433</v>
      </c>
      <c r="AD9" s="273">
        <v>41501</v>
      </c>
      <c r="AE9" s="26">
        <f t="array" ref="AE9">IF(ISNA(INDEX([6]Fournisseurs!$A$6:$O$5001,MATCH(A9&amp;C9,[6]Fournisseurs!$C$6:$C$5001&amp;[6]Fournisseurs!$A$6:$A$5001,0),14)),"",INDEX([6]Fournisseurs!$A$6:$O$5001,MATCH(A9&amp;C9,[6]Fournisseurs!$C$6:$C$5001&amp;[6]Fournisseurs!$A$6:$A$5001,0),14))</f>
        <v>1.0863360000000001E-2</v>
      </c>
    </row>
    <row r="10" spans="1:31" ht="14" customHeight="1" x14ac:dyDescent="0.2">
      <c r="A10" s="8">
        <v>1457</v>
      </c>
      <c r="B10" s="8"/>
      <c r="C10" s="8" t="s">
        <v>636</v>
      </c>
      <c r="D10" s="3" t="s">
        <v>3734</v>
      </c>
      <c r="E10" s="3"/>
      <c r="F10" s="5" t="s">
        <v>4441</v>
      </c>
      <c r="G10" s="31">
        <v>7</v>
      </c>
      <c r="H10" s="25">
        <v>6.3636363636363633</v>
      </c>
      <c r="I10" s="32">
        <v>0.1</v>
      </c>
      <c r="J10" s="33">
        <f t="shared" si="0"/>
        <v>7</v>
      </c>
      <c r="K10" s="25">
        <f t="shared" si="1"/>
        <v>7</v>
      </c>
      <c r="L10" s="29">
        <v>19.5</v>
      </c>
      <c r="M10" s="24">
        <f t="shared" si="2"/>
        <v>0.64102564102564097</v>
      </c>
      <c r="N10" s="38">
        <f t="shared" si="3"/>
        <v>23.4</v>
      </c>
      <c r="O10" s="365">
        <v>18.524999999999999</v>
      </c>
      <c r="P10" s="366">
        <f t="shared" si="4"/>
        <v>-5.0000000000000072E-2</v>
      </c>
      <c r="Q10" s="366">
        <f t="shared" si="5"/>
        <v>0.62213225371120107</v>
      </c>
      <c r="R10" s="369">
        <v>17.55</v>
      </c>
      <c r="S10" s="370">
        <f t="shared" si="6"/>
        <v>-9.9999999999999964E-2</v>
      </c>
      <c r="T10" s="370">
        <f t="shared" si="7"/>
        <v>0.5801469485680012</v>
      </c>
      <c r="U10" s="6"/>
      <c r="V10" s="6">
        <v>2.2999999999999998</v>
      </c>
      <c r="W10" s="124" t="s">
        <v>32</v>
      </c>
      <c r="X10" s="5" t="s">
        <v>749</v>
      </c>
      <c r="Y10" s="26">
        <v>707600</v>
      </c>
      <c r="Z10" s="26" t="s">
        <v>750</v>
      </c>
      <c r="AA10" s="26"/>
      <c r="AB10" s="27">
        <v>0.2</v>
      </c>
      <c r="AC10" s="122">
        <v>3760223791440</v>
      </c>
      <c r="AD10" s="273">
        <v>41501</v>
      </c>
      <c r="AE10" s="26">
        <f t="array" ref="AE10">IF(ISNA(INDEX([6]Fournisseurs!$A$6:$O$5001,MATCH(A10&amp;C10,[6]Fournisseurs!$C$6:$C$5001&amp;[6]Fournisseurs!$A$6:$A$5001,0),14)),"",INDEX([6]Fournisseurs!$A$6:$O$5001,MATCH(A10&amp;C10,[6]Fournisseurs!$C$6:$C$5001&amp;[6]Fournisseurs!$A$6:$A$5001,0),14))</f>
        <v>1.0863360000000001E-2</v>
      </c>
    </row>
    <row r="11" spans="1:31" ht="14" customHeight="1" x14ac:dyDescent="0.2">
      <c r="A11" s="8">
        <v>1520</v>
      </c>
      <c r="B11" s="8"/>
      <c r="C11" s="8" t="s">
        <v>636</v>
      </c>
      <c r="D11" s="3" t="s">
        <v>3730</v>
      </c>
      <c r="E11" s="3"/>
      <c r="F11" s="5" t="s">
        <v>4441</v>
      </c>
      <c r="G11" s="31">
        <v>9.0399999999999991</v>
      </c>
      <c r="H11" s="25">
        <v>8.2181818181818169</v>
      </c>
      <c r="I11" s="32">
        <v>0.1</v>
      </c>
      <c r="J11" s="33">
        <f t="shared" si="0"/>
        <v>9.0399999999999991</v>
      </c>
      <c r="K11" s="25">
        <f t="shared" si="1"/>
        <v>9.0399999999999991</v>
      </c>
      <c r="L11" s="29">
        <v>26</v>
      </c>
      <c r="M11" s="24">
        <f t="shared" si="2"/>
        <v>0.65230769230769237</v>
      </c>
      <c r="N11" s="38">
        <f t="shared" si="3"/>
        <v>31.2</v>
      </c>
      <c r="O11" s="365">
        <v>20.8</v>
      </c>
      <c r="P11" s="366">
        <f t="shared" si="4"/>
        <v>-0.19999999999999998</v>
      </c>
      <c r="Q11" s="366">
        <f t="shared" si="5"/>
        <v>0.56538461538461537</v>
      </c>
      <c r="R11" s="369">
        <v>19.5</v>
      </c>
      <c r="S11" s="370">
        <f t="shared" si="6"/>
        <v>-0.25</v>
      </c>
      <c r="T11" s="370">
        <f t="shared" si="7"/>
        <v>0.51201079622132251</v>
      </c>
      <c r="U11" s="6"/>
      <c r="V11" s="6">
        <v>3.1</v>
      </c>
      <c r="W11" s="124" t="s">
        <v>32</v>
      </c>
      <c r="X11" s="5" t="s">
        <v>749</v>
      </c>
      <c r="Y11" s="26">
        <v>707600</v>
      </c>
      <c r="Z11" s="26" t="s">
        <v>880</v>
      </c>
      <c r="AA11" s="26"/>
      <c r="AB11" s="27">
        <v>0.2</v>
      </c>
      <c r="AC11" s="122">
        <v>3760223790931</v>
      </c>
      <c r="AD11" s="273">
        <v>41501</v>
      </c>
      <c r="AE11" s="26">
        <f t="array" ref="AE11">IF(ISNA(INDEX([6]Fournisseurs!$A$6:$O$5001,MATCH(A11&amp;C11,[6]Fournisseurs!$C$6:$C$5001&amp;[6]Fournisseurs!$A$6:$A$5001,0),14)),"",INDEX([6]Fournisseurs!$A$6:$O$5001,MATCH(A11&amp;C11,[6]Fournisseurs!$C$6:$C$5001&amp;[6]Fournisseurs!$A$6:$A$5001,0),14))</f>
        <v>4.5794920634920633E-3</v>
      </c>
    </row>
    <row r="12" spans="1:31" ht="14" customHeight="1" x14ac:dyDescent="0.2">
      <c r="A12" s="8">
        <v>1519</v>
      </c>
      <c r="B12" s="8"/>
      <c r="C12" s="8" t="s">
        <v>636</v>
      </c>
      <c r="D12" s="3" t="s">
        <v>4438</v>
      </c>
      <c r="E12" s="3"/>
      <c r="F12" s="5" t="s">
        <v>4441</v>
      </c>
      <c r="G12" s="31">
        <v>18</v>
      </c>
      <c r="H12" s="25">
        <v>16.363636363636363</v>
      </c>
      <c r="I12" s="32">
        <v>0.1</v>
      </c>
      <c r="J12" s="33">
        <f t="shared" si="0"/>
        <v>18</v>
      </c>
      <c r="K12" s="25">
        <f t="shared" si="1"/>
        <v>18</v>
      </c>
      <c r="L12" s="29">
        <v>27.9</v>
      </c>
      <c r="M12" s="24">
        <f t="shared" si="2"/>
        <v>0.35483870967741937</v>
      </c>
      <c r="N12" s="38">
        <f t="shared" si="3"/>
        <v>33.479999999999997</v>
      </c>
      <c r="O12" s="365">
        <v>22.32</v>
      </c>
      <c r="P12" s="366">
        <f t="shared" si="4"/>
        <v>-0.19999999999999996</v>
      </c>
      <c r="Q12" s="366">
        <f t="shared" si="5"/>
        <v>0.19354838709677424</v>
      </c>
      <c r="R12" s="369">
        <v>20.925999999999998</v>
      </c>
      <c r="S12" s="370">
        <f t="shared" si="6"/>
        <v>-0.2499641577060932</v>
      </c>
      <c r="T12" s="370">
        <f t="shared" si="7"/>
        <v>9.4553740750614734E-2</v>
      </c>
      <c r="U12" s="6"/>
      <c r="V12" s="6">
        <v>2.8</v>
      </c>
      <c r="W12" s="124" t="s">
        <v>32</v>
      </c>
      <c r="X12" s="5" t="s">
        <v>737</v>
      </c>
      <c r="Y12" s="26">
        <v>707600</v>
      </c>
      <c r="Z12" s="386" t="s">
        <v>4439</v>
      </c>
      <c r="AA12" s="411"/>
      <c r="AB12" s="27">
        <v>0.2</v>
      </c>
      <c r="AC12" s="122">
        <v>3760223790948</v>
      </c>
      <c r="AD12" s="273">
        <v>41501</v>
      </c>
      <c r="AE12" s="26">
        <f t="array" ref="AE12">IF(ISNA(INDEX([6]Fournisseurs!$A$6:$O$5001,MATCH(A12&amp;C12,[6]Fournisseurs!$C$6:$C$5001&amp;[6]Fournisseurs!$A$6:$A$5001,0),14)),"",INDEX([6]Fournisseurs!$A$6:$O$5001,MATCH(A12&amp;C12,[6]Fournisseurs!$C$6:$C$5001&amp;[6]Fournisseurs!$A$6:$A$5001,0),14))</f>
        <v>4.5794920634920633E-3</v>
      </c>
    </row>
    <row r="13" spans="1:31" ht="14" customHeight="1" x14ac:dyDescent="0.2">
      <c r="A13" s="8">
        <v>1521</v>
      </c>
      <c r="B13" s="8"/>
      <c r="C13" s="8" t="s">
        <v>636</v>
      </c>
      <c r="D13" s="3" t="s">
        <v>3729</v>
      </c>
      <c r="E13" s="3"/>
      <c r="F13" s="5" t="s">
        <v>4441</v>
      </c>
      <c r="G13" s="31">
        <v>9.68</v>
      </c>
      <c r="H13" s="25">
        <v>8.7999999999999989</v>
      </c>
      <c r="I13" s="32">
        <v>0.1</v>
      </c>
      <c r="J13" s="33">
        <f t="shared" si="0"/>
        <v>9.68</v>
      </c>
      <c r="K13" s="25">
        <f t="shared" si="1"/>
        <v>9.68</v>
      </c>
      <c r="L13" s="29">
        <v>35</v>
      </c>
      <c r="M13" s="24">
        <f t="shared" si="2"/>
        <v>0.72342857142857142</v>
      </c>
      <c r="N13" s="38">
        <f t="shared" si="3"/>
        <v>42</v>
      </c>
      <c r="O13" s="365">
        <v>29.75</v>
      </c>
      <c r="P13" s="366">
        <f t="shared" si="4"/>
        <v>-0.15</v>
      </c>
      <c r="Q13" s="366">
        <f t="shared" si="5"/>
        <v>0.67462184873949582</v>
      </c>
      <c r="R13" s="369">
        <v>28</v>
      </c>
      <c r="S13" s="370">
        <f t="shared" si="6"/>
        <v>-0.2</v>
      </c>
      <c r="T13" s="370">
        <f t="shared" si="7"/>
        <v>0.63609022556390982</v>
      </c>
      <c r="U13" s="6"/>
      <c r="V13" s="6">
        <v>3.75</v>
      </c>
      <c r="W13" s="124" t="s">
        <v>32</v>
      </c>
      <c r="X13" s="5" t="s">
        <v>878</v>
      </c>
      <c r="Y13" s="26">
        <v>707600</v>
      </c>
      <c r="Z13" s="26" t="s">
        <v>879</v>
      </c>
      <c r="AA13" s="26"/>
      <c r="AB13" s="27">
        <v>0.2</v>
      </c>
      <c r="AC13" s="122">
        <v>3760223791457</v>
      </c>
      <c r="AD13" s="273">
        <v>41501</v>
      </c>
      <c r="AE13" s="26">
        <f t="array" ref="AE13">IF(ISNA(INDEX([6]Fournisseurs!$A$6:$O$5001,MATCH(A13&amp;C13,[6]Fournisseurs!$C$6:$C$5001&amp;[6]Fournisseurs!$A$6:$A$5001,0),14)),"",INDEX([6]Fournisseurs!$A$6:$O$5001,MATCH(A13&amp;C13,[6]Fournisseurs!$C$6:$C$5001&amp;[6]Fournisseurs!$A$6:$A$5001,0),14))</f>
        <v>4.5794920634920633E-3</v>
      </c>
    </row>
    <row r="14" spans="1:31" ht="14" customHeight="1" x14ac:dyDescent="0.2">
      <c r="A14" s="346">
        <v>1517</v>
      </c>
      <c r="B14" s="8"/>
      <c r="C14" s="8" t="s">
        <v>636</v>
      </c>
      <c r="D14" s="3" t="s">
        <v>3732</v>
      </c>
      <c r="E14" s="3"/>
      <c r="F14" s="5" t="s">
        <v>4441</v>
      </c>
      <c r="G14" s="31">
        <v>7.2</v>
      </c>
      <c r="H14" s="25">
        <v>6.545454545454545</v>
      </c>
      <c r="I14" s="32">
        <v>0.1</v>
      </c>
      <c r="J14" s="33">
        <f t="shared" si="0"/>
        <v>7.2</v>
      </c>
      <c r="K14" s="25">
        <f t="shared" si="1"/>
        <v>7.2</v>
      </c>
      <c r="L14" s="29">
        <v>20.5</v>
      </c>
      <c r="M14" s="24">
        <f t="shared" si="2"/>
        <v>0.64878048780487796</v>
      </c>
      <c r="N14" s="38">
        <f t="shared" si="3"/>
        <v>24.599999999999998</v>
      </c>
      <c r="O14" s="365">
        <v>17.9375</v>
      </c>
      <c r="P14" s="366">
        <f t="shared" si="4"/>
        <v>-0.125</v>
      </c>
      <c r="Q14" s="366">
        <f t="shared" si="5"/>
        <v>0.59860627177700354</v>
      </c>
      <c r="R14" s="369">
        <v>16.912499999999998</v>
      </c>
      <c r="S14" s="370">
        <f t="shared" si="6"/>
        <v>-0.1750000000000001</v>
      </c>
      <c r="T14" s="370">
        <f t="shared" si="7"/>
        <v>0.55187303069202931</v>
      </c>
      <c r="U14" s="6"/>
      <c r="V14" s="6">
        <v>1.8</v>
      </c>
      <c r="W14" s="124" t="s">
        <v>32</v>
      </c>
      <c r="X14" s="5" t="s">
        <v>737</v>
      </c>
      <c r="Y14" s="26">
        <v>707600</v>
      </c>
      <c r="Z14" s="26" t="s">
        <v>1379</v>
      </c>
      <c r="AA14" s="26"/>
      <c r="AB14" s="27">
        <v>0.2</v>
      </c>
      <c r="AC14" s="122">
        <v>3760223791464</v>
      </c>
      <c r="AD14" s="273">
        <v>41501</v>
      </c>
      <c r="AE14" s="26">
        <f t="array" ref="AE14">IF(ISNA(INDEX([6]Fournisseurs!$A$6:$O$5001,MATCH(A14&amp;C14,[6]Fournisseurs!$C$6:$C$5001&amp;[6]Fournisseurs!$A$6:$A$5001,0),14)),"",INDEX([6]Fournisseurs!$A$6:$O$5001,MATCH(A14&amp;C14,[6]Fournisseurs!$C$6:$C$5001&amp;[6]Fournisseurs!$A$6:$A$5001,0),14))</f>
        <v>1.0863360000000001E-2</v>
      </c>
    </row>
    <row r="15" spans="1:31" ht="14" customHeight="1" x14ac:dyDescent="0.2">
      <c r="A15" s="346">
        <v>3397</v>
      </c>
      <c r="B15" s="8"/>
      <c r="C15" s="8" t="s">
        <v>633</v>
      </c>
      <c r="D15" s="3" t="s">
        <v>7</v>
      </c>
      <c r="E15" s="3" t="s">
        <v>7</v>
      </c>
      <c r="F15" s="5" t="s">
        <v>9</v>
      </c>
      <c r="G15" s="31">
        <v>6.6</v>
      </c>
      <c r="H15" s="25">
        <v>5.9999999999999991</v>
      </c>
      <c r="I15" s="32">
        <v>0.15</v>
      </c>
      <c r="J15" s="33">
        <f t="shared" si="0"/>
        <v>6.8999999999999986</v>
      </c>
      <c r="K15" s="25">
        <f t="shared" si="1"/>
        <v>6.9</v>
      </c>
      <c r="L15" s="29">
        <v>30</v>
      </c>
      <c r="M15" s="24">
        <f t="shared" si="2"/>
        <v>0.77</v>
      </c>
      <c r="N15" s="38">
        <f t="shared" si="3"/>
        <v>36</v>
      </c>
      <c r="O15" s="365">
        <v>20.25</v>
      </c>
      <c r="P15" s="366">
        <f t="shared" si="4"/>
        <v>-0.32500000000000001</v>
      </c>
      <c r="Q15" s="366">
        <f t="shared" si="5"/>
        <v>0.65925925925925932</v>
      </c>
      <c r="R15" s="369">
        <v>19.5</v>
      </c>
      <c r="S15" s="370">
        <f t="shared" si="6"/>
        <v>-0.35</v>
      </c>
      <c r="T15" s="370">
        <f t="shared" si="7"/>
        <v>0.62753036437246967</v>
      </c>
      <c r="U15" s="6">
        <v>1.1000000000000001</v>
      </c>
      <c r="V15" s="299">
        <v>1.2</v>
      </c>
      <c r="W15" s="124" t="s">
        <v>4451</v>
      </c>
      <c r="X15" s="5" t="s">
        <v>634</v>
      </c>
      <c r="Y15" s="26">
        <v>707600</v>
      </c>
      <c r="Z15" s="26" t="s">
        <v>635</v>
      </c>
      <c r="AA15" s="26"/>
      <c r="AB15" s="27">
        <v>0.2</v>
      </c>
      <c r="AC15" s="122">
        <v>3760223792201</v>
      </c>
      <c r="AD15" s="273">
        <v>41866</v>
      </c>
      <c r="AE15" s="26">
        <f t="array" ref="AE15">IF(ISNA(INDEX([6]Fournisseurs!$A$6:$O$5001,MATCH(A15&amp;C15,[6]Fournisseurs!$C$6:$C$5001&amp;[6]Fournisseurs!$A$6:$A$5001,0),14)),"",INDEX([6]Fournisseurs!$A$6:$O$5001,MATCH(A15&amp;C15,[6]Fournisseurs!$C$6:$C$5001&amp;[6]Fournisseurs!$A$6:$A$5001,0),14))</f>
        <v>9.3366000000000005E-3</v>
      </c>
    </row>
    <row r="16" spans="1:31" ht="14" customHeight="1" x14ac:dyDescent="0.2">
      <c r="A16" s="346">
        <v>1725</v>
      </c>
      <c r="B16" s="8"/>
      <c r="C16" s="8" t="s">
        <v>636</v>
      </c>
      <c r="D16" s="3" t="s">
        <v>10</v>
      </c>
      <c r="E16" s="3" t="s">
        <v>10</v>
      </c>
      <c r="F16" s="5" t="s">
        <v>4441</v>
      </c>
      <c r="G16" s="31">
        <v>2.39</v>
      </c>
      <c r="H16" s="25">
        <v>2.1727272727272728</v>
      </c>
      <c r="I16" s="32">
        <v>0.15</v>
      </c>
      <c r="J16" s="33">
        <f t="shared" si="0"/>
        <v>2.4986363636363635</v>
      </c>
      <c r="K16" s="25">
        <f t="shared" si="1"/>
        <v>2.5</v>
      </c>
      <c r="L16" s="29">
        <v>8.6900000000000013</v>
      </c>
      <c r="M16" s="24">
        <f t="shared" si="2"/>
        <v>0.7124699236321792</v>
      </c>
      <c r="N16" s="38">
        <f t="shared" si="3"/>
        <v>10.428000000000001</v>
      </c>
      <c r="O16" s="365">
        <v>4.9967500000000005</v>
      </c>
      <c r="P16" s="366">
        <f t="shared" si="4"/>
        <v>-0.42500000000000004</v>
      </c>
      <c r="Q16" s="366">
        <f t="shared" si="5"/>
        <v>0.49994769327335498</v>
      </c>
      <c r="R16" s="369">
        <v>4.7795000000000014</v>
      </c>
      <c r="S16" s="370">
        <f t="shared" si="6"/>
        <v>-0.4499999999999999</v>
      </c>
      <c r="T16" s="370">
        <f t="shared" si="7"/>
        <v>0.44970320312378798</v>
      </c>
      <c r="U16" s="6">
        <v>0.5</v>
      </c>
      <c r="V16" s="299">
        <v>0.6</v>
      </c>
      <c r="W16" s="124" t="s">
        <v>4451</v>
      </c>
      <c r="X16" s="5">
        <v>0</v>
      </c>
      <c r="Y16" s="26">
        <v>707600</v>
      </c>
      <c r="Z16" s="26" t="s">
        <v>637</v>
      </c>
      <c r="AA16" s="26"/>
      <c r="AB16" s="27">
        <v>0.2</v>
      </c>
      <c r="AC16" s="122">
        <v>3760223792218</v>
      </c>
      <c r="AD16" s="273">
        <v>41501</v>
      </c>
      <c r="AE16" s="26">
        <f t="array" ref="AE16">IF(ISNA(INDEX([6]Fournisseurs!$A$6:$O$5001,MATCH(A16&amp;C16,[6]Fournisseurs!$C$6:$C$5001&amp;[6]Fournisseurs!$A$6:$A$5001,0),14)),"",INDEX([6]Fournisseurs!$A$6:$O$5001,MATCH(A16&amp;C16,[6]Fournisseurs!$C$6:$C$5001&amp;[6]Fournisseurs!$A$6:$A$5001,0),14))</f>
        <v>2.6491500000000003E-3</v>
      </c>
    </row>
    <row r="17" spans="1:59" ht="14" customHeight="1" x14ac:dyDescent="0.2">
      <c r="A17" s="346">
        <v>2025</v>
      </c>
      <c r="B17" s="8"/>
      <c r="C17" s="8" t="s">
        <v>636</v>
      </c>
      <c r="D17" s="3" t="s">
        <v>11</v>
      </c>
      <c r="E17" s="3" t="s">
        <v>11</v>
      </c>
      <c r="F17" s="5" t="s">
        <v>4441</v>
      </c>
      <c r="G17" s="31">
        <v>14.07</v>
      </c>
      <c r="H17" s="25">
        <v>12.790909090909091</v>
      </c>
      <c r="I17" s="32">
        <v>0.15</v>
      </c>
      <c r="J17" s="33">
        <f t="shared" si="0"/>
        <v>14.709545454545454</v>
      </c>
      <c r="K17" s="25">
        <f t="shared" si="1"/>
        <v>14.71</v>
      </c>
      <c r="L17" s="29">
        <v>38.07</v>
      </c>
      <c r="M17" s="24">
        <f t="shared" si="2"/>
        <v>0.61361845404398596</v>
      </c>
      <c r="N17" s="38">
        <f t="shared" si="3"/>
        <v>45.683999999999997</v>
      </c>
      <c r="O17" s="365">
        <v>34.262999999999998</v>
      </c>
      <c r="P17" s="366">
        <f t="shared" si="4"/>
        <v>-0.10000000000000006</v>
      </c>
      <c r="Q17" s="366">
        <f t="shared" si="5"/>
        <v>0.57068717115998435</v>
      </c>
      <c r="R17" s="369">
        <v>32.359499999999997</v>
      </c>
      <c r="S17" s="370">
        <f t="shared" si="6"/>
        <v>-0.15000000000000008</v>
      </c>
      <c r="T17" s="370">
        <f t="shared" si="7"/>
        <v>0.5215089214167008</v>
      </c>
      <c r="U17" s="6">
        <v>3</v>
      </c>
      <c r="V17" s="299">
        <v>3.2</v>
      </c>
      <c r="W17" s="124" t="s">
        <v>4451</v>
      </c>
      <c r="X17" s="5">
        <v>0</v>
      </c>
      <c r="Y17" s="26">
        <v>707600</v>
      </c>
      <c r="Z17" s="26" t="s">
        <v>638</v>
      </c>
      <c r="AA17" s="26"/>
      <c r="AB17" s="27">
        <v>0.2</v>
      </c>
      <c r="AC17" s="122">
        <v>3760223790405</v>
      </c>
      <c r="AD17" s="273">
        <v>41501</v>
      </c>
      <c r="AE17" s="26">
        <f t="array" ref="AE17">IF(ISNA(INDEX([6]Fournisseurs!$A$6:$O$5001,MATCH(A17&amp;C17,[6]Fournisseurs!$C$6:$C$5001&amp;[6]Fournisseurs!$A$6:$A$5001,0),14)),"",INDEX([6]Fournisseurs!$A$6:$O$5001,MATCH(A17&amp;C17,[6]Fournisseurs!$C$6:$C$5001&amp;[6]Fournisseurs!$A$6:$A$5001,0),14))</f>
        <v>1.9229599999999999E-2</v>
      </c>
    </row>
    <row r="18" spans="1:59" ht="14" customHeight="1" x14ac:dyDescent="0.2">
      <c r="A18" s="418">
        <v>5000</v>
      </c>
      <c r="B18" s="8"/>
      <c r="C18" s="8" t="s">
        <v>1439</v>
      </c>
      <c r="D18" s="19" t="s">
        <v>1655</v>
      </c>
      <c r="E18" s="3" t="s">
        <v>4260</v>
      </c>
      <c r="F18" s="9" t="s">
        <v>4441</v>
      </c>
      <c r="G18" s="31"/>
      <c r="H18" s="25">
        <v>1154</v>
      </c>
      <c r="I18" s="32">
        <v>0.1</v>
      </c>
      <c r="J18" s="33">
        <f t="shared" si="0"/>
        <v>1269.4000000000001</v>
      </c>
      <c r="K18" s="25">
        <f t="shared" si="1"/>
        <v>1269.4000000000001</v>
      </c>
      <c r="L18" s="29">
        <v>2885</v>
      </c>
      <c r="M18" s="24">
        <f t="shared" si="2"/>
        <v>0.55999999999999994</v>
      </c>
      <c r="N18" s="38">
        <f t="shared" si="3"/>
        <v>3462</v>
      </c>
      <c r="O18" s="365">
        <v>2235.875</v>
      </c>
      <c r="P18" s="366">
        <f t="shared" si="4"/>
        <v>-0.22500000000000001</v>
      </c>
      <c r="Q18" s="366">
        <f t="shared" si="5"/>
        <v>0.43225806451612903</v>
      </c>
      <c r="R18" s="369">
        <v>2091.625</v>
      </c>
      <c r="S18" s="370">
        <f t="shared" si="6"/>
        <v>-0.27500000000000002</v>
      </c>
      <c r="T18" s="370">
        <f t="shared" si="7"/>
        <v>0.36116152450090733</v>
      </c>
      <c r="U18" s="6">
        <v>0</v>
      </c>
      <c r="V18" s="299">
        <v>225</v>
      </c>
      <c r="W18" s="124" t="s">
        <v>621</v>
      </c>
      <c r="X18" s="5"/>
      <c r="Y18" s="26">
        <v>707100</v>
      </c>
      <c r="Z18" s="26"/>
      <c r="AA18" s="26"/>
      <c r="AB18" s="27">
        <v>0.2</v>
      </c>
      <c r="AC18" s="122">
        <v>0</v>
      </c>
      <c r="AD18" s="273">
        <v>42231</v>
      </c>
      <c r="AE18" s="26" t="str">
        <f t="array" ref="AE18">IF(ISNA(INDEX([6]Fournisseurs!$A$6:$O$5001,MATCH(A18&amp;C18,[6]Fournisseurs!$C$6:$C$5001&amp;[6]Fournisseurs!$A$6:$A$5001,0),14)),"",INDEX([6]Fournisseurs!$A$6:$O$5001,MATCH(A18&amp;C18,[6]Fournisseurs!$C$6:$C$5001&amp;[6]Fournisseurs!$A$6:$A$5001,0),14))</f>
        <v/>
      </c>
    </row>
    <row r="19" spans="1:59" ht="14" customHeight="1" x14ac:dyDescent="0.2">
      <c r="A19" s="418">
        <v>5019</v>
      </c>
      <c r="B19" s="8"/>
      <c r="C19" s="8" t="s">
        <v>1439</v>
      </c>
      <c r="D19" s="19" t="s">
        <v>19</v>
      </c>
      <c r="E19" s="3" t="s">
        <v>4261</v>
      </c>
      <c r="F19" s="9" t="s">
        <v>4441</v>
      </c>
      <c r="G19" s="31"/>
      <c r="H19" s="25">
        <v>298</v>
      </c>
      <c r="I19" s="32">
        <v>0.1</v>
      </c>
      <c r="J19" s="33">
        <f t="shared" si="0"/>
        <v>327.8</v>
      </c>
      <c r="K19" s="25">
        <f t="shared" si="1"/>
        <v>327.8</v>
      </c>
      <c r="L19" s="29">
        <v>745</v>
      </c>
      <c r="M19" s="24">
        <f t="shared" si="2"/>
        <v>0.56000000000000005</v>
      </c>
      <c r="N19" s="38">
        <f t="shared" si="3"/>
        <v>894</v>
      </c>
      <c r="O19" s="365">
        <v>577.375</v>
      </c>
      <c r="P19" s="366">
        <f t="shared" si="4"/>
        <v>-0.22500000000000001</v>
      </c>
      <c r="Q19" s="366">
        <f t="shared" si="5"/>
        <v>0.43225806451612903</v>
      </c>
      <c r="R19" s="369">
        <v>540.125</v>
      </c>
      <c r="S19" s="370">
        <f t="shared" si="6"/>
        <v>-0.27500000000000002</v>
      </c>
      <c r="T19" s="370">
        <f t="shared" si="7"/>
        <v>0.36116152450090744</v>
      </c>
      <c r="U19" s="6">
        <v>0</v>
      </c>
      <c r="V19" s="299">
        <v>48</v>
      </c>
      <c r="W19" s="124" t="s">
        <v>621</v>
      </c>
      <c r="X19" s="5"/>
      <c r="Y19" s="26">
        <v>707100</v>
      </c>
      <c r="Z19" s="26"/>
      <c r="AA19" s="26"/>
      <c r="AB19" s="27">
        <v>0.2</v>
      </c>
      <c r="AC19" s="122">
        <v>0</v>
      </c>
      <c r="AD19" s="273">
        <v>42231</v>
      </c>
      <c r="AE19" s="26" t="str">
        <f t="array" ref="AE19">IF(ISNA(INDEX([6]Fournisseurs!$A$6:$O$5001,MATCH(A19&amp;C19,[6]Fournisseurs!$C$6:$C$5001&amp;[6]Fournisseurs!$A$6:$A$5001,0),14)),"",INDEX([6]Fournisseurs!$A$6:$O$5001,MATCH(A19&amp;C19,[6]Fournisseurs!$C$6:$C$5001&amp;[6]Fournisseurs!$A$6:$A$5001,0),14))</f>
        <v/>
      </c>
    </row>
    <row r="20" spans="1:59" ht="14" customHeight="1" x14ac:dyDescent="0.2">
      <c r="A20" s="418">
        <v>5001</v>
      </c>
      <c r="B20" s="8"/>
      <c r="C20" s="8" t="s">
        <v>1439</v>
      </c>
      <c r="D20" s="19" t="s">
        <v>1666</v>
      </c>
      <c r="E20" s="3" t="s">
        <v>4262</v>
      </c>
      <c r="F20" s="9" t="s">
        <v>4441</v>
      </c>
      <c r="G20" s="31"/>
      <c r="H20" s="25">
        <v>1192</v>
      </c>
      <c r="I20" s="32">
        <v>0.1</v>
      </c>
      <c r="J20" s="33">
        <f t="shared" si="0"/>
        <v>1311.2</v>
      </c>
      <c r="K20" s="25">
        <f t="shared" si="1"/>
        <v>1311.2</v>
      </c>
      <c r="L20" s="29">
        <v>2980</v>
      </c>
      <c r="M20" s="24">
        <f t="shared" si="2"/>
        <v>0.56000000000000005</v>
      </c>
      <c r="N20" s="38">
        <f t="shared" si="3"/>
        <v>3576</v>
      </c>
      <c r="O20" s="365">
        <v>2309.5</v>
      </c>
      <c r="P20" s="366">
        <f t="shared" si="4"/>
        <v>-0.22500000000000001</v>
      </c>
      <c r="Q20" s="366">
        <f t="shared" si="5"/>
        <v>0.43225806451612903</v>
      </c>
      <c r="R20" s="369">
        <v>2160.5</v>
      </c>
      <c r="S20" s="370">
        <f t="shared" si="6"/>
        <v>-0.27500000000000002</v>
      </c>
      <c r="T20" s="370">
        <f t="shared" si="7"/>
        <v>0.36116152450090744</v>
      </c>
      <c r="U20" s="6">
        <v>0</v>
      </c>
      <c r="V20" s="299">
        <v>194</v>
      </c>
      <c r="W20" s="124" t="s">
        <v>621</v>
      </c>
      <c r="X20" s="5"/>
      <c r="Y20" s="26">
        <v>707100</v>
      </c>
      <c r="Z20" s="26"/>
      <c r="AA20" s="26"/>
      <c r="AB20" s="27">
        <v>0.2</v>
      </c>
      <c r="AC20" s="122">
        <v>0</v>
      </c>
      <c r="AD20" s="273">
        <v>42231</v>
      </c>
      <c r="AE20" s="26" t="str">
        <f t="array" ref="AE20">IF(ISNA(INDEX([6]Fournisseurs!$A$6:$O$5001,MATCH(A20&amp;C20,[6]Fournisseurs!$C$6:$C$5001&amp;[6]Fournisseurs!$A$6:$A$5001,0),14)),"",INDEX([6]Fournisseurs!$A$6:$O$5001,MATCH(A20&amp;C20,[6]Fournisseurs!$C$6:$C$5001&amp;[6]Fournisseurs!$A$6:$A$5001,0),14))</f>
        <v/>
      </c>
    </row>
    <row r="21" spans="1:59" ht="14" customHeight="1" x14ac:dyDescent="0.2">
      <c r="A21" s="418">
        <v>5051</v>
      </c>
      <c r="B21" s="8"/>
      <c r="C21" s="8" t="s">
        <v>1439</v>
      </c>
      <c r="D21" s="19" t="s">
        <v>1703</v>
      </c>
      <c r="E21" s="3" t="s">
        <v>4263</v>
      </c>
      <c r="F21" s="9" t="s">
        <v>4441</v>
      </c>
      <c r="G21" s="31"/>
      <c r="H21" s="25">
        <v>830</v>
      </c>
      <c r="I21" s="32">
        <v>0.1</v>
      </c>
      <c r="J21" s="33">
        <f t="shared" si="0"/>
        <v>913.00000000000011</v>
      </c>
      <c r="K21" s="25">
        <f t="shared" si="1"/>
        <v>913</v>
      </c>
      <c r="L21" s="29">
        <v>2075</v>
      </c>
      <c r="M21" s="24">
        <f t="shared" si="2"/>
        <v>0.55999999999999994</v>
      </c>
      <c r="N21" s="38">
        <f t="shared" si="3"/>
        <v>2490</v>
      </c>
      <c r="O21" s="365">
        <v>1608.125</v>
      </c>
      <c r="P21" s="366">
        <f t="shared" si="4"/>
        <v>-0.22500000000000001</v>
      </c>
      <c r="Q21" s="366">
        <f t="shared" si="5"/>
        <v>0.43225806451612891</v>
      </c>
      <c r="R21" s="369">
        <v>1504.375</v>
      </c>
      <c r="S21" s="370">
        <f t="shared" si="6"/>
        <v>-0.27500000000000002</v>
      </c>
      <c r="T21" s="370">
        <f t="shared" si="7"/>
        <v>0.36116152450090733</v>
      </c>
      <c r="U21" s="6">
        <v>0</v>
      </c>
      <c r="V21" s="299">
        <v>212</v>
      </c>
      <c r="W21" s="124" t="s">
        <v>621</v>
      </c>
      <c r="X21" s="5"/>
      <c r="Y21" s="26">
        <v>707100</v>
      </c>
      <c r="Z21" s="26"/>
      <c r="AA21" s="26"/>
      <c r="AB21" s="27">
        <v>0.2</v>
      </c>
      <c r="AC21" s="122">
        <v>0</v>
      </c>
      <c r="AD21" s="273">
        <v>42231</v>
      </c>
      <c r="AE21" s="26" t="str">
        <f t="array" ref="AE21">IF(ISNA(INDEX([6]Fournisseurs!$A$6:$O$5001,MATCH(A21&amp;C21,[6]Fournisseurs!$C$6:$C$5001&amp;[6]Fournisseurs!$A$6:$A$5001,0),14)),"",INDEX([6]Fournisseurs!$A$6:$O$5001,MATCH(A21&amp;C21,[6]Fournisseurs!$C$6:$C$5001&amp;[6]Fournisseurs!$A$6:$A$5001,0),14))</f>
        <v/>
      </c>
    </row>
    <row r="22" spans="1:59" ht="14" customHeight="1" x14ac:dyDescent="0.2">
      <c r="A22" s="343">
        <v>2626</v>
      </c>
      <c r="B22" s="8"/>
      <c r="C22" s="8" t="s">
        <v>645</v>
      </c>
      <c r="D22" s="3" t="s">
        <v>20</v>
      </c>
      <c r="E22" s="3" t="s">
        <v>644</v>
      </c>
      <c r="F22" s="5" t="s">
        <v>4441</v>
      </c>
      <c r="G22" s="31">
        <v>0</v>
      </c>
      <c r="H22" s="25">
        <v>269.10000000000002</v>
      </c>
      <c r="I22" s="32">
        <v>0</v>
      </c>
      <c r="J22" s="33">
        <f t="shared" si="0"/>
        <v>269.10000000000002</v>
      </c>
      <c r="K22" s="25">
        <f t="shared" si="1"/>
        <v>269.10000000000002</v>
      </c>
      <c r="L22" s="29">
        <v>299</v>
      </c>
      <c r="M22" s="24">
        <f t="shared" si="2"/>
        <v>9.9999999999999978E-2</v>
      </c>
      <c r="N22" s="38">
        <f t="shared" si="3"/>
        <v>358.8</v>
      </c>
      <c r="O22" s="365">
        <v>299</v>
      </c>
      <c r="P22" s="366">
        <f t="shared" si="4"/>
        <v>0</v>
      </c>
      <c r="Q22" s="366">
        <f t="shared" si="5"/>
        <v>9.9999999999999978E-2</v>
      </c>
      <c r="R22" s="406">
        <v>299</v>
      </c>
      <c r="S22" s="370">
        <f t="shared" si="6"/>
        <v>0</v>
      </c>
      <c r="T22" s="370">
        <f>1-(J22/(R22))</f>
        <v>9.9999999999999978E-2</v>
      </c>
      <c r="U22" s="6">
        <v>0</v>
      </c>
      <c r="V22" s="299">
        <v>3.3</v>
      </c>
      <c r="W22" s="124" t="s">
        <v>4452</v>
      </c>
      <c r="X22" s="5" t="s">
        <v>646</v>
      </c>
      <c r="Y22" s="26">
        <v>707600</v>
      </c>
      <c r="Z22" s="26" t="s">
        <v>647</v>
      </c>
      <c r="AA22" s="26"/>
      <c r="AB22" s="27">
        <v>0.2</v>
      </c>
      <c r="AC22" s="122">
        <v>0</v>
      </c>
      <c r="AD22" s="273">
        <v>41501</v>
      </c>
      <c r="AE22" s="26" t="str">
        <f t="array" ref="AE22">IF(ISNA(INDEX([6]Fournisseurs!$A$6:$O$5001,MATCH(A22&amp;C22,[6]Fournisseurs!$C$6:$C$5001&amp;[6]Fournisseurs!$A$6:$A$5001,0),14)),"",INDEX([6]Fournisseurs!$A$6:$O$5001,MATCH(A22&amp;C22,[6]Fournisseurs!$C$6:$C$5001&amp;[6]Fournisseurs!$A$6:$A$5001,0),14))</f>
        <v/>
      </c>
    </row>
    <row r="23" spans="1:59" ht="14" customHeight="1" x14ac:dyDescent="0.2">
      <c r="A23" s="348">
        <v>1897</v>
      </c>
      <c r="B23" s="8"/>
      <c r="C23" s="8" t="s">
        <v>1440</v>
      </c>
      <c r="D23" s="274" t="s">
        <v>21</v>
      </c>
      <c r="E23" s="3"/>
      <c r="F23" s="13" t="s">
        <v>4441</v>
      </c>
      <c r="G23" s="31">
        <v>0</v>
      </c>
      <c r="H23" s="25">
        <v>7</v>
      </c>
      <c r="I23" s="32"/>
      <c r="J23" s="33">
        <f t="shared" si="0"/>
        <v>7</v>
      </c>
      <c r="K23" s="25">
        <f t="shared" si="1"/>
        <v>7</v>
      </c>
      <c r="L23" s="29">
        <v>17.5</v>
      </c>
      <c r="M23" s="24">
        <f t="shared" si="2"/>
        <v>0.6</v>
      </c>
      <c r="N23" s="38">
        <f t="shared" si="3"/>
        <v>21</v>
      </c>
      <c r="O23" s="365">
        <v>15.75</v>
      </c>
      <c r="P23" s="366">
        <f t="shared" si="4"/>
        <v>-0.1</v>
      </c>
      <c r="Q23" s="366">
        <f t="shared" si="5"/>
        <v>0.55555555555555558</v>
      </c>
      <c r="R23" s="369">
        <v>14.875</v>
      </c>
      <c r="S23" s="370">
        <f t="shared" si="6"/>
        <v>-0.15</v>
      </c>
      <c r="T23" s="370">
        <f t="shared" ref="T23:T54" si="8">1-(J23/(R23*0.95))</f>
        <v>0.50464396284829727</v>
      </c>
      <c r="U23" s="6">
        <v>0</v>
      </c>
      <c r="V23" s="299">
        <v>2</v>
      </c>
      <c r="W23" s="124" t="s">
        <v>4451</v>
      </c>
      <c r="X23" s="5"/>
      <c r="Y23" s="26">
        <v>707600</v>
      </c>
      <c r="Z23" s="26"/>
      <c r="AA23" s="26"/>
      <c r="AB23" s="27">
        <v>0.2</v>
      </c>
      <c r="AC23" s="122">
        <v>0</v>
      </c>
      <c r="AD23" s="273">
        <v>42231</v>
      </c>
      <c r="AE23" s="26" t="str">
        <f t="array" ref="AE23">IF(ISNA(INDEX([6]Fournisseurs!$A$6:$O$5001,MATCH(A23&amp;C23,[6]Fournisseurs!$C$6:$C$5001&amp;[6]Fournisseurs!$A$6:$A$5001,0),14)),"",INDEX([6]Fournisseurs!$A$6:$O$5001,MATCH(A23&amp;C23,[6]Fournisseurs!$C$6:$C$5001&amp;[6]Fournisseurs!$A$6:$A$5001,0),14))</f>
        <v/>
      </c>
    </row>
    <row r="24" spans="1:59" ht="14" customHeight="1" x14ac:dyDescent="0.2">
      <c r="A24" s="346">
        <v>1430</v>
      </c>
      <c r="B24" s="8">
        <v>0</v>
      </c>
      <c r="C24" s="8" t="s">
        <v>670</v>
      </c>
      <c r="D24" s="3" t="s">
        <v>22</v>
      </c>
      <c r="E24" s="3" t="s">
        <v>648</v>
      </c>
      <c r="F24" s="5" t="s">
        <v>24</v>
      </c>
      <c r="G24" s="31">
        <v>3.89</v>
      </c>
      <c r="H24" s="25">
        <v>3.5363636363636362</v>
      </c>
      <c r="I24" s="32">
        <v>0.15</v>
      </c>
      <c r="J24" s="33">
        <f t="shared" si="0"/>
        <v>4.0668181818181814</v>
      </c>
      <c r="K24" s="25">
        <f t="shared" si="1"/>
        <v>4.07</v>
      </c>
      <c r="L24" s="29">
        <v>10</v>
      </c>
      <c r="M24" s="24">
        <f t="shared" si="2"/>
        <v>0.59331818181818186</v>
      </c>
      <c r="N24" s="38">
        <f t="shared" si="3"/>
        <v>12</v>
      </c>
      <c r="O24" s="365">
        <v>9.5</v>
      </c>
      <c r="P24" s="366">
        <f t="shared" si="4"/>
        <v>-0.05</v>
      </c>
      <c r="Q24" s="366">
        <f t="shared" si="5"/>
        <v>0.57191387559808615</v>
      </c>
      <c r="R24" s="369">
        <v>9</v>
      </c>
      <c r="S24" s="370">
        <f t="shared" si="6"/>
        <v>-0.1</v>
      </c>
      <c r="T24" s="370">
        <f t="shared" si="8"/>
        <v>0.52434875066454012</v>
      </c>
      <c r="U24" s="6">
        <v>0.28000000000000003</v>
      </c>
      <c r="V24" s="299">
        <v>0.32</v>
      </c>
      <c r="W24" s="124" t="s">
        <v>4453</v>
      </c>
      <c r="X24" s="5">
        <v>0</v>
      </c>
      <c r="Y24" s="26">
        <v>707600</v>
      </c>
      <c r="Z24" s="26" t="s">
        <v>649</v>
      </c>
      <c r="AA24" s="26"/>
      <c r="AB24" s="27">
        <v>0.2</v>
      </c>
      <c r="AC24" s="122">
        <v>3760223790801</v>
      </c>
      <c r="AD24" s="273">
        <v>41501</v>
      </c>
      <c r="AE24" s="26">
        <f t="array" ref="AE24">IF(ISNA(INDEX([6]Fournisseurs!$A$6:$O$5001,MATCH(A24&amp;C24,[6]Fournisseurs!$C$6:$C$5001&amp;[6]Fournisseurs!$A$6:$A$5001,0),14)),"",INDEX([6]Fournisseurs!$A$6:$O$5001,MATCH(A24&amp;C24,[6]Fournisseurs!$C$6:$C$5001&amp;[6]Fournisseurs!$A$6:$A$5001,0),14))</f>
        <v>1.9255424000000001E-3</v>
      </c>
    </row>
    <row r="25" spans="1:59" ht="14" customHeight="1" x14ac:dyDescent="0.2">
      <c r="A25" s="346">
        <v>1431</v>
      </c>
      <c r="B25" s="8">
        <v>550609</v>
      </c>
      <c r="C25" s="8" t="s">
        <v>651</v>
      </c>
      <c r="D25" s="3" t="s">
        <v>25</v>
      </c>
      <c r="E25" s="3" t="s">
        <v>650</v>
      </c>
      <c r="F25" s="5" t="s">
        <v>26</v>
      </c>
      <c r="G25" s="40">
        <v>0</v>
      </c>
      <c r="H25" s="25">
        <v>19.200000000000003</v>
      </c>
      <c r="I25" s="32">
        <v>0.1</v>
      </c>
      <c r="J25" s="33">
        <f t="shared" si="0"/>
        <v>21.120000000000005</v>
      </c>
      <c r="K25" s="25">
        <f t="shared" si="1"/>
        <v>21.12</v>
      </c>
      <c r="L25" s="29">
        <v>40.5</v>
      </c>
      <c r="M25" s="24">
        <f t="shared" si="2"/>
        <v>0.47851851851851845</v>
      </c>
      <c r="N25" s="38">
        <f t="shared" si="3"/>
        <v>48.6</v>
      </c>
      <c r="O25" s="365">
        <v>38.475000000000001</v>
      </c>
      <c r="P25" s="366">
        <f t="shared" si="4"/>
        <v>-4.9999999999999968E-2</v>
      </c>
      <c r="Q25" s="366">
        <f t="shared" si="5"/>
        <v>0.45107212475633518</v>
      </c>
      <c r="R25" s="369">
        <v>36.450000000000003</v>
      </c>
      <c r="S25" s="370">
        <f t="shared" si="6"/>
        <v>-9.9999999999999936E-2</v>
      </c>
      <c r="T25" s="370">
        <f t="shared" si="8"/>
        <v>0.39008013861815016</v>
      </c>
      <c r="U25" s="6">
        <v>0</v>
      </c>
      <c r="V25" s="299">
        <v>1.25</v>
      </c>
      <c r="W25" s="124" t="s">
        <v>4454</v>
      </c>
      <c r="X25" s="5" t="s">
        <v>652</v>
      </c>
      <c r="Y25" s="26">
        <v>707600</v>
      </c>
      <c r="Z25" s="26" t="s">
        <v>653</v>
      </c>
      <c r="AA25" s="26"/>
      <c r="AB25" s="27">
        <v>0.2</v>
      </c>
      <c r="AC25" s="122">
        <v>0</v>
      </c>
      <c r="AD25" s="273">
        <v>41501</v>
      </c>
      <c r="AE25" s="26" t="str">
        <f t="array" ref="AE25">IF(ISNA(INDEX([6]Fournisseurs!$A$6:$O$5001,MATCH(A25&amp;C25,[6]Fournisseurs!$C$6:$C$5001&amp;[6]Fournisseurs!$A$6:$A$5001,0),14)),"",INDEX([6]Fournisseurs!$A$6:$O$5001,MATCH(A25&amp;C25,[6]Fournisseurs!$C$6:$C$5001&amp;[6]Fournisseurs!$A$6:$A$5001,0),14))</f>
        <v/>
      </c>
    </row>
    <row r="26" spans="1:59" ht="14" customHeight="1" x14ac:dyDescent="0.2">
      <c r="A26" s="346">
        <v>2341</v>
      </c>
      <c r="B26" s="8" t="s">
        <v>2035</v>
      </c>
      <c r="C26" s="8" t="s">
        <v>636</v>
      </c>
      <c r="D26" s="3" t="s">
        <v>27</v>
      </c>
      <c r="E26" s="3" t="s">
        <v>654</v>
      </c>
      <c r="F26" s="5" t="s">
        <v>9</v>
      </c>
      <c r="G26" s="31">
        <v>8.1999999999999993</v>
      </c>
      <c r="H26" s="25">
        <v>7.4545454545454533</v>
      </c>
      <c r="I26" s="32">
        <v>0.15</v>
      </c>
      <c r="J26" s="33">
        <f t="shared" si="0"/>
        <v>8.5727272727272705</v>
      </c>
      <c r="K26" s="25">
        <f t="shared" si="1"/>
        <v>8.57</v>
      </c>
      <c r="L26" s="29">
        <v>29</v>
      </c>
      <c r="M26" s="24">
        <f t="shared" si="2"/>
        <v>0.70438871473354236</v>
      </c>
      <c r="N26" s="38">
        <f t="shared" si="3"/>
        <v>34.799999999999997</v>
      </c>
      <c r="O26" s="365">
        <v>22.475000000000001</v>
      </c>
      <c r="P26" s="366">
        <f t="shared" si="4"/>
        <v>-0.22499999999999995</v>
      </c>
      <c r="Q26" s="366">
        <f t="shared" si="5"/>
        <v>0.61856608352715148</v>
      </c>
      <c r="R26" s="369">
        <v>21.024999999999999</v>
      </c>
      <c r="S26" s="370">
        <f t="shared" si="6"/>
        <v>-0.27500000000000002</v>
      </c>
      <c r="T26" s="370">
        <f t="shared" si="8"/>
        <v>0.5708003117728383</v>
      </c>
      <c r="U26" s="6">
        <v>1.3</v>
      </c>
      <c r="V26" s="299">
        <v>1.5</v>
      </c>
      <c r="W26" s="124" t="s">
        <v>4451</v>
      </c>
      <c r="X26" s="5" t="s">
        <v>655</v>
      </c>
      <c r="Y26" s="26">
        <v>707600</v>
      </c>
      <c r="Z26" s="26" t="s">
        <v>656</v>
      </c>
      <c r="AA26" s="26"/>
      <c r="AB26" s="27">
        <v>0.2</v>
      </c>
      <c r="AC26" s="122">
        <v>3760223791471</v>
      </c>
      <c r="AD26" s="273">
        <v>42036</v>
      </c>
      <c r="AE26" s="26">
        <f t="array" ref="AE26">IF(ISNA(INDEX([6]Fournisseurs!$A$6:$O$5001,MATCH(A26&amp;C26,[6]Fournisseurs!$C$6:$C$5001&amp;[6]Fournisseurs!$A$6:$A$5001,0),14)),"",INDEX([6]Fournisseurs!$A$6:$O$5001,MATCH(A26&amp;C26,[6]Fournisseurs!$C$6:$C$5001&amp;[6]Fournisseurs!$A$6:$A$5001,0),14))</f>
        <v>5.0543999999999997E-3</v>
      </c>
    </row>
    <row r="27" spans="1:59" ht="14" customHeight="1" x14ac:dyDescent="0.2">
      <c r="A27" s="346">
        <v>4008</v>
      </c>
      <c r="B27" s="8" t="s">
        <v>2036</v>
      </c>
      <c r="C27" s="8" t="s">
        <v>636</v>
      </c>
      <c r="D27" s="3" t="s">
        <v>28</v>
      </c>
      <c r="E27" s="3"/>
      <c r="F27" s="5" t="s">
        <v>9</v>
      </c>
      <c r="G27" s="31">
        <v>11.5</v>
      </c>
      <c r="H27" s="25">
        <v>10.454545454545453</v>
      </c>
      <c r="I27" s="32">
        <v>0.15</v>
      </c>
      <c r="J27" s="33">
        <f t="shared" si="0"/>
        <v>12.02272727272727</v>
      </c>
      <c r="K27" s="25">
        <f t="shared" si="1"/>
        <v>12.02</v>
      </c>
      <c r="L27" s="29">
        <v>39</v>
      </c>
      <c r="M27" s="24">
        <f t="shared" si="2"/>
        <v>0.69172494172494181</v>
      </c>
      <c r="N27" s="38">
        <f t="shared" si="3"/>
        <v>46.8</v>
      </c>
      <c r="O27" s="365">
        <v>30.225000000000001</v>
      </c>
      <c r="P27" s="366">
        <f t="shared" si="4"/>
        <v>-0.22499999999999995</v>
      </c>
      <c r="Q27" s="366">
        <f t="shared" si="5"/>
        <v>0.6022257312579895</v>
      </c>
      <c r="R27" s="369">
        <v>28.274999999999999</v>
      </c>
      <c r="S27" s="370">
        <f t="shared" si="6"/>
        <v>-0.27500000000000002</v>
      </c>
      <c r="T27" s="370">
        <f t="shared" si="8"/>
        <v>0.55241370849356342</v>
      </c>
      <c r="U27" s="6">
        <v>1.5</v>
      </c>
      <c r="V27" s="299">
        <v>1.7</v>
      </c>
      <c r="W27" s="124" t="s">
        <v>4451</v>
      </c>
      <c r="X27" s="5"/>
      <c r="Y27" s="26">
        <v>707600</v>
      </c>
      <c r="Z27" s="26"/>
      <c r="AA27" s="26"/>
      <c r="AB27" s="27">
        <v>0.2</v>
      </c>
      <c r="AC27" s="122">
        <v>3760223790412</v>
      </c>
      <c r="AD27" s="273">
        <v>42231</v>
      </c>
      <c r="AE27" s="26">
        <f t="array" ref="AE27">IF(ISNA(INDEX([6]Fournisseurs!$A$6:$O$5001,MATCH(A27&amp;C27,[6]Fournisseurs!$C$6:$C$5001&amp;[6]Fournisseurs!$A$6:$A$5001,0),14)),"",INDEX([6]Fournisseurs!$A$6:$O$5001,MATCH(A27&amp;C27,[6]Fournisseurs!$C$6:$C$5001&amp;[6]Fournisseurs!$A$6:$A$5001,0),14))</f>
        <v>5.0543999999999997E-3</v>
      </c>
      <c r="BE27" s="39"/>
      <c r="BF27" s="39"/>
      <c r="BG27" s="39"/>
    </row>
    <row r="28" spans="1:59" ht="14" customHeight="1" x14ac:dyDescent="0.2">
      <c r="A28" s="348">
        <v>4086</v>
      </c>
      <c r="B28" s="8" t="s">
        <v>1721</v>
      </c>
      <c r="C28" s="8" t="s">
        <v>1441</v>
      </c>
      <c r="D28" s="16" t="s">
        <v>1466</v>
      </c>
      <c r="E28" s="3"/>
      <c r="F28" s="4" t="s">
        <v>4441</v>
      </c>
      <c r="G28" s="31">
        <v>0</v>
      </c>
      <c r="H28" s="25">
        <v>577</v>
      </c>
      <c r="I28" s="32"/>
      <c r="J28" s="33">
        <f t="shared" si="0"/>
        <v>577</v>
      </c>
      <c r="K28" s="25">
        <f t="shared" si="1"/>
        <v>577</v>
      </c>
      <c r="L28" s="29">
        <v>829.5</v>
      </c>
      <c r="M28" s="24">
        <f t="shared" si="2"/>
        <v>0.30440024110910191</v>
      </c>
      <c r="N28" s="38">
        <f t="shared" si="3"/>
        <v>995.4</v>
      </c>
      <c r="O28" s="365">
        <v>829.5</v>
      </c>
      <c r="P28" s="366">
        <f t="shared" si="4"/>
        <v>0</v>
      </c>
      <c r="Q28" s="366">
        <f t="shared" si="5"/>
        <v>0.30440024110910191</v>
      </c>
      <c r="R28" s="375">
        <v>829.5</v>
      </c>
      <c r="S28" s="370">
        <f t="shared" si="6"/>
        <v>0</v>
      </c>
      <c r="T28" s="370">
        <f t="shared" si="8"/>
        <v>0.26778972748326513</v>
      </c>
      <c r="U28" s="6">
        <v>0</v>
      </c>
      <c r="V28" s="299">
        <v>18.5</v>
      </c>
      <c r="W28" s="124" t="s">
        <v>111</v>
      </c>
      <c r="X28" s="5"/>
      <c r="Y28" s="28">
        <v>707100</v>
      </c>
      <c r="Z28" s="26"/>
      <c r="AA28" s="26"/>
      <c r="AB28" s="27">
        <v>0.2</v>
      </c>
      <c r="AC28" s="122">
        <v>0</v>
      </c>
      <c r="AD28" s="273">
        <v>42231</v>
      </c>
      <c r="AE28" s="26" t="str">
        <f t="array" ref="AE28">IF(ISNA(INDEX([6]Fournisseurs!$A$6:$O$5001,MATCH(A28&amp;C28,[6]Fournisseurs!$C$6:$C$5001&amp;[6]Fournisseurs!$A$6:$A$5001,0),14)),"",INDEX([6]Fournisseurs!$A$6:$O$5001,MATCH(A28&amp;C28,[6]Fournisseurs!$C$6:$C$5001&amp;[6]Fournisseurs!$A$6:$A$5001,0),14))</f>
        <v/>
      </c>
    </row>
    <row r="29" spans="1:59" ht="14" customHeight="1" x14ac:dyDescent="0.2">
      <c r="A29" s="348">
        <v>4017</v>
      </c>
      <c r="B29" s="8" t="s">
        <v>1722</v>
      </c>
      <c r="C29" s="8" t="s">
        <v>1441</v>
      </c>
      <c r="D29" s="16" t="s">
        <v>1467</v>
      </c>
      <c r="E29" s="3"/>
      <c r="F29" s="4" t="s">
        <v>4441</v>
      </c>
      <c r="G29" s="31">
        <v>0</v>
      </c>
      <c r="H29" s="25">
        <v>754</v>
      </c>
      <c r="I29" s="32"/>
      <c r="J29" s="33">
        <f t="shared" si="0"/>
        <v>754</v>
      </c>
      <c r="K29" s="25">
        <f t="shared" si="1"/>
        <v>754</v>
      </c>
      <c r="L29" s="29">
        <v>1181.25</v>
      </c>
      <c r="M29" s="24">
        <f t="shared" si="2"/>
        <v>0.36169312169312173</v>
      </c>
      <c r="N29" s="38">
        <f t="shared" si="3"/>
        <v>1417.5</v>
      </c>
      <c r="O29" s="365">
        <v>1181.25</v>
      </c>
      <c r="P29" s="366">
        <f t="shared" si="4"/>
        <v>0</v>
      </c>
      <c r="Q29" s="366">
        <f t="shared" si="5"/>
        <v>0.36169312169312173</v>
      </c>
      <c r="R29" s="375">
        <v>1181.25</v>
      </c>
      <c r="S29" s="370">
        <f t="shared" si="6"/>
        <v>0</v>
      </c>
      <c r="T29" s="370">
        <f t="shared" si="8"/>
        <v>0.32809802283486489</v>
      </c>
      <c r="U29" s="6">
        <v>0</v>
      </c>
      <c r="V29" s="299">
        <v>22.6</v>
      </c>
      <c r="W29" s="124" t="s">
        <v>111</v>
      </c>
      <c r="X29" s="5"/>
      <c r="Y29" s="28">
        <v>707100</v>
      </c>
      <c r="Z29" s="26"/>
      <c r="AA29" s="26"/>
      <c r="AB29" s="27">
        <v>0.2</v>
      </c>
      <c r="AC29" s="122">
        <v>0</v>
      </c>
      <c r="AD29" s="273">
        <v>42231</v>
      </c>
      <c r="AE29" s="26" t="str">
        <f t="array" ref="AE29">IF(ISNA(INDEX([6]Fournisseurs!$A$6:$O$5001,MATCH(A29&amp;C29,[6]Fournisseurs!$C$6:$C$5001&amp;[6]Fournisseurs!$A$6:$A$5001,0),14)),"",INDEX([6]Fournisseurs!$A$6:$O$5001,MATCH(A29&amp;C29,[6]Fournisseurs!$C$6:$C$5001&amp;[6]Fournisseurs!$A$6:$A$5001,0),14))</f>
        <v/>
      </c>
    </row>
    <row r="30" spans="1:59" ht="14" customHeight="1" x14ac:dyDescent="0.2">
      <c r="A30" s="348">
        <v>4087</v>
      </c>
      <c r="B30" s="8" t="s">
        <v>1723</v>
      </c>
      <c r="C30" s="8" t="s">
        <v>1441</v>
      </c>
      <c r="D30" s="16" t="s">
        <v>1468</v>
      </c>
      <c r="E30" s="3"/>
      <c r="F30" s="4" t="s">
        <v>4441</v>
      </c>
      <c r="G30" s="31">
        <v>0</v>
      </c>
      <c r="H30" s="25">
        <v>931</v>
      </c>
      <c r="I30" s="32"/>
      <c r="J30" s="33">
        <f t="shared" si="0"/>
        <v>931</v>
      </c>
      <c r="K30" s="25">
        <f t="shared" si="1"/>
        <v>931</v>
      </c>
      <c r="L30" s="29">
        <v>1459.5</v>
      </c>
      <c r="M30" s="24">
        <f t="shared" si="2"/>
        <v>0.36211031175059949</v>
      </c>
      <c r="N30" s="38">
        <f t="shared" si="3"/>
        <v>1751.3999999999999</v>
      </c>
      <c r="O30" s="365">
        <v>1459.5</v>
      </c>
      <c r="P30" s="366">
        <f t="shared" si="4"/>
        <v>0</v>
      </c>
      <c r="Q30" s="366">
        <f t="shared" si="5"/>
        <v>0.36211031175059949</v>
      </c>
      <c r="R30" s="375">
        <v>1459.5</v>
      </c>
      <c r="S30" s="370">
        <f t="shared" si="6"/>
        <v>0</v>
      </c>
      <c r="T30" s="370">
        <f t="shared" si="8"/>
        <v>0.32853717026378892</v>
      </c>
      <c r="U30" s="6">
        <v>0</v>
      </c>
      <c r="V30" s="299">
        <v>22.9</v>
      </c>
      <c r="W30" s="124" t="s">
        <v>111</v>
      </c>
      <c r="X30" s="5"/>
      <c r="Y30" s="28">
        <v>707100</v>
      </c>
      <c r="Z30" s="26"/>
      <c r="AA30" s="26"/>
      <c r="AB30" s="27">
        <v>0.2</v>
      </c>
      <c r="AC30" s="122">
        <v>0</v>
      </c>
      <c r="AD30" s="273">
        <v>42231</v>
      </c>
      <c r="AE30" s="26" t="str">
        <f t="array" ref="AE30">IF(ISNA(INDEX([6]Fournisseurs!$A$6:$O$5001,MATCH(A30&amp;C30,[6]Fournisseurs!$C$6:$C$5001&amp;[6]Fournisseurs!$A$6:$A$5001,0),14)),"",INDEX([6]Fournisseurs!$A$6:$O$5001,MATCH(A30&amp;C30,[6]Fournisseurs!$C$6:$C$5001&amp;[6]Fournisseurs!$A$6:$A$5001,0),14))</f>
        <v/>
      </c>
    </row>
    <row r="31" spans="1:59" ht="14" customHeight="1" x14ac:dyDescent="0.2">
      <c r="A31" s="346">
        <v>1435</v>
      </c>
      <c r="B31" s="8" t="s">
        <v>657</v>
      </c>
      <c r="C31" s="8" t="s">
        <v>659</v>
      </c>
      <c r="D31" s="3" t="s">
        <v>29</v>
      </c>
      <c r="E31" s="3" t="s">
        <v>658</v>
      </c>
      <c r="F31" s="5" t="s">
        <v>4441</v>
      </c>
      <c r="G31" s="31">
        <v>0</v>
      </c>
      <c r="H31" s="25">
        <v>85</v>
      </c>
      <c r="I31" s="32">
        <v>0.1</v>
      </c>
      <c r="J31" s="33">
        <f t="shared" si="0"/>
        <v>93.500000000000014</v>
      </c>
      <c r="K31" s="25">
        <f t="shared" si="1"/>
        <v>93.5</v>
      </c>
      <c r="L31" s="29">
        <v>200.7</v>
      </c>
      <c r="M31" s="24">
        <f t="shared" si="2"/>
        <v>0.53413054309915287</v>
      </c>
      <c r="N31" s="38">
        <f t="shared" si="3"/>
        <v>240.83999999999997</v>
      </c>
      <c r="O31" s="365">
        <v>175.61249999999998</v>
      </c>
      <c r="P31" s="366">
        <f t="shared" si="4"/>
        <v>-0.12500000000000003</v>
      </c>
      <c r="Q31" s="366">
        <f t="shared" si="5"/>
        <v>0.46757776354188896</v>
      </c>
      <c r="R31" s="369">
        <v>165.57749999999999</v>
      </c>
      <c r="S31" s="370">
        <f t="shared" si="6"/>
        <v>-0.17500000000000002</v>
      </c>
      <c r="T31" s="370">
        <f t="shared" si="8"/>
        <v>0.40558920969588885</v>
      </c>
      <c r="U31" s="6">
        <v>0</v>
      </c>
      <c r="V31" s="299">
        <v>8</v>
      </c>
      <c r="W31" s="124" t="s">
        <v>4453</v>
      </c>
      <c r="X31" s="5" t="s">
        <v>660</v>
      </c>
      <c r="Y31" s="26">
        <v>707100</v>
      </c>
      <c r="Z31" s="26" t="s">
        <v>661</v>
      </c>
      <c r="AA31" s="26"/>
      <c r="AB31" s="27">
        <v>0.2</v>
      </c>
      <c r="AC31" s="122">
        <v>0</v>
      </c>
      <c r="AD31" s="273">
        <v>41501</v>
      </c>
      <c r="AE31" s="26" t="str">
        <f t="array" ref="AE31">IF(ISNA(INDEX([6]Fournisseurs!$A$6:$O$5001,MATCH(A31&amp;C31,[6]Fournisseurs!$C$6:$C$5001&amp;[6]Fournisseurs!$A$6:$A$5001,0),14)),"",INDEX([6]Fournisseurs!$A$6:$O$5001,MATCH(A31&amp;C31,[6]Fournisseurs!$C$6:$C$5001&amp;[6]Fournisseurs!$A$6:$A$5001,0),14))</f>
        <v/>
      </c>
    </row>
    <row r="32" spans="1:59" ht="14" customHeight="1" x14ac:dyDescent="0.2">
      <c r="A32" s="418">
        <v>5037</v>
      </c>
      <c r="B32" s="8" t="s">
        <v>1677</v>
      </c>
      <c r="C32" s="8" t="s">
        <v>1439</v>
      </c>
      <c r="D32" s="19" t="s">
        <v>30</v>
      </c>
      <c r="E32" s="3" t="s">
        <v>4264</v>
      </c>
      <c r="F32" s="9" t="s">
        <v>4441</v>
      </c>
      <c r="G32" s="31"/>
      <c r="H32" s="25">
        <v>72</v>
      </c>
      <c r="I32" s="32">
        <v>0.1</v>
      </c>
      <c r="J32" s="33">
        <f t="shared" si="0"/>
        <v>79.2</v>
      </c>
      <c r="K32" s="25">
        <f t="shared" si="1"/>
        <v>79.2</v>
      </c>
      <c r="L32" s="29">
        <v>180</v>
      </c>
      <c r="M32" s="24">
        <f t="shared" si="2"/>
        <v>0.56000000000000005</v>
      </c>
      <c r="N32" s="38">
        <f t="shared" si="3"/>
        <v>216</v>
      </c>
      <c r="O32" s="365">
        <v>162</v>
      </c>
      <c r="P32" s="366">
        <f t="shared" si="4"/>
        <v>-0.1</v>
      </c>
      <c r="Q32" s="366">
        <f t="shared" si="5"/>
        <v>0.51111111111111107</v>
      </c>
      <c r="R32" s="369">
        <v>153</v>
      </c>
      <c r="S32" s="370">
        <f t="shared" si="6"/>
        <v>-0.15</v>
      </c>
      <c r="T32" s="370">
        <f t="shared" si="8"/>
        <v>0.45510835913312686</v>
      </c>
      <c r="U32" s="6">
        <v>0</v>
      </c>
      <c r="V32" s="299">
        <v>6</v>
      </c>
      <c r="W32" s="124" t="s">
        <v>621</v>
      </c>
      <c r="X32" s="5"/>
      <c r="Y32" s="26">
        <v>707100</v>
      </c>
      <c r="Z32" s="26"/>
      <c r="AA32" s="26"/>
      <c r="AB32" s="27">
        <v>0.2</v>
      </c>
      <c r="AC32" s="122">
        <v>0</v>
      </c>
      <c r="AD32" s="273">
        <v>42231</v>
      </c>
      <c r="AE32" s="26" t="str">
        <f t="array" ref="AE32">IF(ISNA(INDEX([6]Fournisseurs!$A$6:$O$5001,MATCH(A32&amp;C32,[6]Fournisseurs!$C$6:$C$5001&amp;[6]Fournisseurs!$A$6:$A$5001,0),14)),"",INDEX([6]Fournisseurs!$A$6:$O$5001,MATCH(A32&amp;C32,[6]Fournisseurs!$C$6:$C$5001&amp;[6]Fournisseurs!$A$6:$A$5001,0),14))</f>
        <v/>
      </c>
    </row>
    <row r="33" spans="1:31" ht="14" customHeight="1" x14ac:dyDescent="0.2">
      <c r="A33" s="347">
        <v>2365</v>
      </c>
      <c r="B33" s="8"/>
      <c r="C33" s="8" t="s">
        <v>636</v>
      </c>
      <c r="D33" s="14" t="s">
        <v>33</v>
      </c>
      <c r="E33" s="3"/>
      <c r="F33" s="4" t="s">
        <v>9</v>
      </c>
      <c r="G33" s="31">
        <v>1.6</v>
      </c>
      <c r="H33" s="25">
        <v>1.4545454545454546</v>
      </c>
      <c r="I33" s="32">
        <v>0.15</v>
      </c>
      <c r="J33" s="33">
        <f t="shared" si="0"/>
        <v>1.6727272727272726</v>
      </c>
      <c r="K33" s="25">
        <f t="shared" si="1"/>
        <v>1.67</v>
      </c>
      <c r="L33" s="29">
        <v>7.9</v>
      </c>
      <c r="M33" s="24">
        <f t="shared" si="2"/>
        <v>0.78826237054085158</v>
      </c>
      <c r="N33" s="38">
        <f t="shared" si="3"/>
        <v>9.48</v>
      </c>
      <c r="O33" s="365">
        <v>5.53</v>
      </c>
      <c r="P33" s="366">
        <f t="shared" si="4"/>
        <v>-0.3</v>
      </c>
      <c r="Q33" s="366">
        <f t="shared" si="5"/>
        <v>0.69751767220121652</v>
      </c>
      <c r="R33" s="369">
        <v>5.3325000000000005</v>
      </c>
      <c r="S33" s="370">
        <f t="shared" si="6"/>
        <v>-0.32499999999999996</v>
      </c>
      <c r="T33" s="370">
        <f t="shared" si="8"/>
        <v>0.66980486634050929</v>
      </c>
      <c r="U33" s="6">
        <v>9.0999999999999998E-2</v>
      </c>
      <c r="V33" s="299">
        <v>9.8000000000000004E-2</v>
      </c>
      <c r="W33" s="124" t="s">
        <v>32</v>
      </c>
      <c r="X33" s="5"/>
      <c r="Y33" s="26">
        <v>707600</v>
      </c>
      <c r="Z33" s="26"/>
      <c r="AA33" s="26"/>
      <c r="AB33" s="27">
        <v>0.2</v>
      </c>
      <c r="AC33" s="122">
        <v>3760223792232</v>
      </c>
      <c r="AD33" s="273">
        <v>42231</v>
      </c>
      <c r="AE33" s="26">
        <f t="array" ref="AE33">IF(ISNA(INDEX([6]Fournisseurs!$A$6:$O$5001,MATCH(A33&amp;C33,[6]Fournisseurs!$C$6:$C$5001&amp;[6]Fournisseurs!$A$6:$A$5001,0),14)),"",INDEX([6]Fournisseurs!$A$6:$O$5001,MATCH(A33&amp;C33,[6]Fournisseurs!$C$6:$C$5001&amp;[6]Fournisseurs!$A$6:$A$5001,0),14))</f>
        <v>2.0988000000000002E-4</v>
      </c>
    </row>
    <row r="34" spans="1:31" ht="14" customHeight="1" x14ac:dyDescent="0.2">
      <c r="A34" s="346">
        <v>2363</v>
      </c>
      <c r="B34" s="8" t="s">
        <v>1427</v>
      </c>
      <c r="C34" s="8" t="s">
        <v>636</v>
      </c>
      <c r="D34" s="3" t="s">
        <v>31</v>
      </c>
      <c r="E34" s="3" t="s">
        <v>662</v>
      </c>
      <c r="F34" s="5" t="s">
        <v>9</v>
      </c>
      <c r="G34" s="31">
        <v>3.3</v>
      </c>
      <c r="H34" s="25">
        <v>2.9999999999999996</v>
      </c>
      <c r="I34" s="32">
        <v>0.15</v>
      </c>
      <c r="J34" s="33">
        <f t="shared" si="0"/>
        <v>3.4499999999999993</v>
      </c>
      <c r="K34" s="25">
        <f t="shared" si="1"/>
        <v>3.45</v>
      </c>
      <c r="L34" s="29">
        <v>15</v>
      </c>
      <c r="M34" s="24">
        <f t="shared" si="2"/>
        <v>0.77</v>
      </c>
      <c r="N34" s="38">
        <f t="shared" si="3"/>
        <v>18</v>
      </c>
      <c r="O34" s="365">
        <v>11.25</v>
      </c>
      <c r="P34" s="366">
        <f t="shared" si="4"/>
        <v>-0.25</v>
      </c>
      <c r="Q34" s="366">
        <f t="shared" si="5"/>
        <v>0.69333333333333336</v>
      </c>
      <c r="R34" s="369">
        <v>10.5</v>
      </c>
      <c r="S34" s="370">
        <f t="shared" si="6"/>
        <v>-0.3</v>
      </c>
      <c r="T34" s="370">
        <f t="shared" si="8"/>
        <v>0.65413533834586479</v>
      </c>
      <c r="U34" s="6">
        <v>0.36</v>
      </c>
      <c r="V34" s="299">
        <v>0.38</v>
      </c>
      <c r="W34" s="124" t="s">
        <v>32</v>
      </c>
      <c r="X34" s="5">
        <v>0</v>
      </c>
      <c r="Y34" s="26">
        <v>707600</v>
      </c>
      <c r="Z34" s="26" t="s">
        <v>663</v>
      </c>
      <c r="AA34" s="26"/>
      <c r="AB34" s="27">
        <v>0.2</v>
      </c>
      <c r="AC34" s="122">
        <v>3760223791488</v>
      </c>
      <c r="AD34" s="273">
        <v>41501</v>
      </c>
      <c r="AE34" s="26">
        <f t="array" ref="AE34">IF(ISNA(INDEX([6]Fournisseurs!$A$6:$O$5001,MATCH(A34&amp;C34,[6]Fournisseurs!$C$6:$C$5001&amp;[6]Fournisseurs!$A$6:$A$5001,0),14)),"",INDEX([6]Fournisseurs!$A$6:$O$5001,MATCH(A34&amp;C34,[6]Fournisseurs!$C$6:$C$5001&amp;[6]Fournisseurs!$A$6:$A$5001,0),14))</f>
        <v>8.3951999999999996E-4</v>
      </c>
    </row>
    <row r="35" spans="1:31" ht="14" customHeight="1" x14ac:dyDescent="0.2">
      <c r="A35" s="346">
        <v>1436</v>
      </c>
      <c r="B35" s="8" t="s">
        <v>664</v>
      </c>
      <c r="C35" s="8" t="s">
        <v>636</v>
      </c>
      <c r="D35" s="3" t="s">
        <v>34</v>
      </c>
      <c r="E35" s="3" t="s">
        <v>665</v>
      </c>
      <c r="F35" s="5" t="s">
        <v>4441</v>
      </c>
      <c r="G35" s="31">
        <v>5.38</v>
      </c>
      <c r="H35" s="25">
        <v>4.8909090909090907</v>
      </c>
      <c r="I35" s="32">
        <v>0.15</v>
      </c>
      <c r="J35" s="33">
        <f t="shared" si="0"/>
        <v>5.6245454545454541</v>
      </c>
      <c r="K35" s="25">
        <f t="shared" si="1"/>
        <v>5.62</v>
      </c>
      <c r="L35" s="29">
        <v>16.78</v>
      </c>
      <c r="M35" s="24">
        <f t="shared" si="2"/>
        <v>0.66480658792935321</v>
      </c>
      <c r="N35" s="38">
        <f t="shared" si="3"/>
        <v>20.135999999999999</v>
      </c>
      <c r="O35" s="365">
        <v>12.585000000000001</v>
      </c>
      <c r="P35" s="366">
        <f t="shared" si="4"/>
        <v>-0.25</v>
      </c>
      <c r="Q35" s="366">
        <f t="shared" si="5"/>
        <v>0.55307545057247087</v>
      </c>
      <c r="R35" s="369">
        <v>11.746</v>
      </c>
      <c r="S35" s="370">
        <f t="shared" si="6"/>
        <v>-0.30000000000000004</v>
      </c>
      <c r="T35" s="370">
        <f t="shared" si="8"/>
        <v>0.49594975628474158</v>
      </c>
      <c r="U35" s="6">
        <v>1.4</v>
      </c>
      <c r="V35" s="299">
        <v>1.6</v>
      </c>
      <c r="W35" s="124" t="s">
        <v>4453</v>
      </c>
      <c r="X35" s="5" t="s">
        <v>666</v>
      </c>
      <c r="Y35" s="26">
        <v>707600</v>
      </c>
      <c r="Z35" s="26" t="s">
        <v>667</v>
      </c>
      <c r="AA35" s="26"/>
      <c r="AB35" s="27">
        <v>0.2</v>
      </c>
      <c r="AC35" s="122">
        <v>3760223792249</v>
      </c>
      <c r="AD35" s="273">
        <v>41501</v>
      </c>
      <c r="AE35" s="26">
        <f t="array" ref="AE35">IF(ISNA(INDEX([6]Fournisseurs!$A$6:$O$5001,MATCH(A35&amp;C35,[6]Fournisseurs!$C$6:$C$5001&amp;[6]Fournisseurs!$A$6:$A$5001,0),14)),"",INDEX([6]Fournisseurs!$A$6:$O$5001,MATCH(A35&amp;C35,[6]Fournisseurs!$C$6:$C$5001&amp;[6]Fournisseurs!$A$6:$A$5001,0),14))</f>
        <v>1.66175E-2</v>
      </c>
    </row>
    <row r="36" spans="1:31" ht="14" customHeight="1" x14ac:dyDescent="0.2">
      <c r="A36" s="347">
        <v>1989</v>
      </c>
      <c r="B36" s="8"/>
      <c r="C36" s="8" t="s">
        <v>3677</v>
      </c>
      <c r="D36" s="3" t="s">
        <v>3678</v>
      </c>
      <c r="E36" s="3"/>
      <c r="F36" s="9" t="s">
        <v>4441</v>
      </c>
      <c r="G36" s="31">
        <v>18</v>
      </c>
      <c r="H36" s="25">
        <v>16.363636363636363</v>
      </c>
      <c r="I36" s="32">
        <v>0.15</v>
      </c>
      <c r="J36" s="33">
        <f t="shared" ref="J36:J67" si="9">H36*(1+I36)</f>
        <v>18.818181818181817</v>
      </c>
      <c r="K36" s="25">
        <f t="shared" ref="K36:K67" si="10">ROUND(J36,2)</f>
        <v>18.82</v>
      </c>
      <c r="L36" s="29">
        <v>40</v>
      </c>
      <c r="M36" s="24">
        <f t="shared" ref="M36:M67" si="11">1-(J36/L36)</f>
        <v>0.52954545454545454</v>
      </c>
      <c r="N36" s="38">
        <f t="shared" ref="N36:N67" si="12">L36*(1+AB36)</f>
        <v>48</v>
      </c>
      <c r="O36" s="365">
        <v>37</v>
      </c>
      <c r="P36" s="366">
        <f t="shared" si="4"/>
        <v>-7.4999999999999997E-2</v>
      </c>
      <c r="Q36" s="366">
        <f t="shared" si="5"/>
        <v>0.49140049140049147</v>
      </c>
      <c r="R36" s="369">
        <v>35</v>
      </c>
      <c r="S36" s="370">
        <f t="shared" si="6"/>
        <v>-0.125</v>
      </c>
      <c r="T36" s="370">
        <f t="shared" si="8"/>
        <v>0.43403964456596045</v>
      </c>
      <c r="U36" s="6">
        <v>6.2</v>
      </c>
      <c r="V36" s="299">
        <v>7</v>
      </c>
      <c r="W36" s="124" t="s">
        <v>62</v>
      </c>
      <c r="X36" s="5"/>
      <c r="Y36" s="26">
        <v>707600</v>
      </c>
      <c r="Z36" s="26"/>
      <c r="AA36" s="26"/>
      <c r="AB36" s="27">
        <v>0.2</v>
      </c>
      <c r="AC36" s="122"/>
      <c r="AD36" s="273">
        <v>42597</v>
      </c>
      <c r="AE36" s="26">
        <f t="array" ref="AE36">IF(ISNA(INDEX([6]Fournisseurs!$A$6:$O$5001,MATCH(A36&amp;C36,[6]Fournisseurs!$C$6:$C$5001&amp;[6]Fournisseurs!$A$6:$A$5001,0),14)),"",INDEX([6]Fournisseurs!$A$6:$O$5001,MATCH(A36&amp;C36,[6]Fournisseurs!$C$6:$C$5001&amp;[6]Fournisseurs!$A$6:$A$5001,0),14))</f>
        <v>6.2800000000000009E-2</v>
      </c>
    </row>
    <row r="37" spans="1:31" ht="14" customHeight="1" x14ac:dyDescent="0.2">
      <c r="A37" s="346">
        <v>3706</v>
      </c>
      <c r="B37" s="8" t="s">
        <v>1419</v>
      </c>
      <c r="C37" s="8" t="s">
        <v>633</v>
      </c>
      <c r="D37" s="3" t="s">
        <v>3634</v>
      </c>
      <c r="E37" s="3" t="s">
        <v>616</v>
      </c>
      <c r="F37" s="5" t="s">
        <v>4441</v>
      </c>
      <c r="G37" s="31">
        <v>58</v>
      </c>
      <c r="H37" s="25">
        <v>52.72727272727272</v>
      </c>
      <c r="I37" s="32">
        <v>0.15</v>
      </c>
      <c r="J37" s="33">
        <f t="shared" si="9"/>
        <v>60.636363636363626</v>
      </c>
      <c r="K37" s="25">
        <f t="shared" si="10"/>
        <v>60.64</v>
      </c>
      <c r="L37" s="29">
        <v>117</v>
      </c>
      <c r="M37" s="24">
        <f t="shared" si="11"/>
        <v>0.48174048174048179</v>
      </c>
      <c r="N37" s="38">
        <f t="shared" si="12"/>
        <v>140.4</v>
      </c>
      <c r="O37" s="365">
        <v>111.14999999999999</v>
      </c>
      <c r="P37" s="366">
        <f t="shared" si="4"/>
        <v>-5.0000000000000072E-2</v>
      </c>
      <c r="Q37" s="366">
        <f t="shared" si="5"/>
        <v>0.45446366498998081</v>
      </c>
      <c r="R37" s="369">
        <v>105.3</v>
      </c>
      <c r="S37" s="370">
        <f t="shared" si="6"/>
        <v>-0.10000000000000002</v>
      </c>
      <c r="T37" s="370">
        <f t="shared" si="8"/>
        <v>0.39384851665553433</v>
      </c>
      <c r="U37" s="6">
        <v>12</v>
      </c>
      <c r="V37" s="299">
        <v>13</v>
      </c>
      <c r="W37" s="124" t="s">
        <v>4451</v>
      </c>
      <c r="X37" s="5">
        <v>0</v>
      </c>
      <c r="Y37" s="26">
        <v>707600</v>
      </c>
      <c r="Z37" s="26" t="s">
        <v>1420</v>
      </c>
      <c r="AA37" s="26"/>
      <c r="AB37" s="27">
        <v>0.2</v>
      </c>
      <c r="AC37" s="122">
        <v>3760223793574</v>
      </c>
      <c r="AD37" s="273">
        <v>41866</v>
      </c>
      <c r="AE37" s="26">
        <f t="array" ref="AE37">IF(ISNA(INDEX([6]Fournisseurs!$A$6:$O$5001,MATCH(A37&amp;C37,[6]Fournisseurs!$C$6:$C$5001&amp;[6]Fournisseurs!$A$6:$A$5001,0),14)),"",INDEX([6]Fournisseurs!$A$6:$O$5001,MATCH(A37&amp;C37,[6]Fournisseurs!$C$6:$C$5001&amp;[6]Fournisseurs!$A$6:$A$5001,0),14))</f>
        <v>3.4188000000000003E-2</v>
      </c>
    </row>
    <row r="38" spans="1:31" ht="14" customHeight="1" x14ac:dyDescent="0.2">
      <c r="A38" s="346">
        <v>1437</v>
      </c>
      <c r="B38" s="8" t="s">
        <v>2065</v>
      </c>
      <c r="C38" s="8" t="s">
        <v>670</v>
      </c>
      <c r="D38" s="3" t="s">
        <v>35</v>
      </c>
      <c r="E38" s="3" t="s">
        <v>669</v>
      </c>
      <c r="F38" s="5" t="s">
        <v>4441</v>
      </c>
      <c r="G38" s="31">
        <v>1.01</v>
      </c>
      <c r="H38" s="25">
        <v>0.9181818181818181</v>
      </c>
      <c r="I38" s="32">
        <v>0.15</v>
      </c>
      <c r="J38" s="33">
        <f t="shared" si="9"/>
        <v>1.0559090909090907</v>
      </c>
      <c r="K38" s="25">
        <f t="shared" si="10"/>
        <v>1.06</v>
      </c>
      <c r="L38" s="29">
        <v>3.1</v>
      </c>
      <c r="M38" s="24">
        <f t="shared" si="11"/>
        <v>0.65938416422287394</v>
      </c>
      <c r="N38" s="38">
        <f t="shared" si="12"/>
        <v>3.7199999999999998</v>
      </c>
      <c r="O38" s="365">
        <v>2.0925000000000002</v>
      </c>
      <c r="P38" s="366">
        <f t="shared" si="4"/>
        <v>-0.32499999999999996</v>
      </c>
      <c r="Q38" s="366">
        <f t="shared" si="5"/>
        <v>0.4953839469968504</v>
      </c>
      <c r="R38" s="369">
        <v>2.0150000000000001</v>
      </c>
      <c r="S38" s="370">
        <f t="shared" si="6"/>
        <v>-0.35</v>
      </c>
      <c r="T38" s="370">
        <f t="shared" si="8"/>
        <v>0.44839540764837893</v>
      </c>
      <c r="U38" s="6">
        <v>0.09</v>
      </c>
      <c r="V38" s="299">
        <v>0.1111111111111111</v>
      </c>
      <c r="W38" s="124" t="s">
        <v>4454</v>
      </c>
      <c r="X38" s="5" t="s">
        <v>671</v>
      </c>
      <c r="Y38" s="26">
        <v>707600</v>
      </c>
      <c r="Z38" s="26" t="s">
        <v>672</v>
      </c>
      <c r="AA38" s="26"/>
      <c r="AB38" s="27">
        <v>0.2</v>
      </c>
      <c r="AC38" s="122">
        <v>3760223792256</v>
      </c>
      <c r="AD38" s="273">
        <v>41501</v>
      </c>
      <c r="AE38" s="26">
        <f t="array" ref="AE38">IF(ISNA(INDEX([6]Fournisseurs!$A$6:$O$5001,MATCH(A38&amp;C38,[6]Fournisseurs!$C$6:$C$5001&amp;[6]Fournisseurs!$A$6:$A$5001,0),14)),"",INDEX([6]Fournisseurs!$A$6:$O$5001,MATCH(A38&amp;C38,[6]Fournisseurs!$C$6:$C$5001&amp;[6]Fournisseurs!$A$6:$A$5001,0),14))</f>
        <v>1.0815444444444444E-3</v>
      </c>
    </row>
    <row r="39" spans="1:31" ht="14" customHeight="1" x14ac:dyDescent="0.2">
      <c r="A39" s="346">
        <v>1438</v>
      </c>
      <c r="B39" s="8" t="s">
        <v>1428</v>
      </c>
      <c r="C39" s="8" t="s">
        <v>636</v>
      </c>
      <c r="D39" s="3" t="s">
        <v>36</v>
      </c>
      <c r="E39" s="3" t="s">
        <v>673</v>
      </c>
      <c r="F39" s="5" t="s">
        <v>4441</v>
      </c>
      <c r="G39" s="31">
        <v>0.6</v>
      </c>
      <c r="H39" s="25">
        <v>0.54545454545454541</v>
      </c>
      <c r="I39" s="32">
        <v>0.15</v>
      </c>
      <c r="J39" s="33">
        <f t="shared" si="9"/>
        <v>0.6272727272727272</v>
      </c>
      <c r="K39" s="25">
        <f t="shared" si="10"/>
        <v>0.63</v>
      </c>
      <c r="L39" s="29">
        <v>2.2000000000000002</v>
      </c>
      <c r="M39" s="24">
        <f t="shared" si="11"/>
        <v>0.7148760330578513</v>
      </c>
      <c r="N39" s="38">
        <f t="shared" si="12"/>
        <v>2.64</v>
      </c>
      <c r="O39" s="365">
        <v>1.7600000000000002</v>
      </c>
      <c r="P39" s="366">
        <f t="shared" si="4"/>
        <v>-0.19999999999999996</v>
      </c>
      <c r="Q39" s="366">
        <f t="shared" si="5"/>
        <v>0.64359504132231415</v>
      </c>
      <c r="R39" s="369">
        <v>1.6500000000000001</v>
      </c>
      <c r="S39" s="370">
        <f t="shared" si="6"/>
        <v>-0.25</v>
      </c>
      <c r="T39" s="370">
        <f t="shared" si="8"/>
        <v>0.59982601130926505</v>
      </c>
      <c r="U39" s="6">
        <v>7.0000000000000007E-2</v>
      </c>
      <c r="V39" s="299">
        <v>0.08</v>
      </c>
      <c r="W39" s="124" t="s">
        <v>4453</v>
      </c>
      <c r="X39" s="5" t="s">
        <v>674</v>
      </c>
      <c r="Y39" s="26">
        <v>707600</v>
      </c>
      <c r="Z39" s="26" t="s">
        <v>675</v>
      </c>
      <c r="AA39" s="26"/>
      <c r="AB39" s="27">
        <v>0.2</v>
      </c>
      <c r="AC39" s="122">
        <v>3760223791051</v>
      </c>
      <c r="AD39" s="273">
        <v>41501</v>
      </c>
      <c r="AE39" s="26">
        <f t="array" ref="AE39">IF(ISNA(INDEX([6]Fournisseurs!$A$6:$O$5001,MATCH(A39&amp;C39,[6]Fournisseurs!$C$6:$C$5001&amp;[6]Fournisseurs!$A$6:$A$5001,0),14)),"",INDEX([6]Fournisseurs!$A$6:$O$5001,MATCH(A39&amp;C39,[6]Fournisseurs!$C$6:$C$5001&amp;[6]Fournisseurs!$A$6:$A$5001,0),14))</f>
        <v>6.1739999999999994E-4</v>
      </c>
    </row>
    <row r="40" spans="1:31" ht="14" customHeight="1" x14ac:dyDescent="0.2">
      <c r="A40" s="346">
        <v>1439</v>
      </c>
      <c r="B40" s="8" t="s">
        <v>676</v>
      </c>
      <c r="C40" s="8" t="s">
        <v>633</v>
      </c>
      <c r="D40" s="3" t="s">
        <v>37</v>
      </c>
      <c r="E40" s="3" t="s">
        <v>677</v>
      </c>
      <c r="F40" s="5" t="s">
        <v>9</v>
      </c>
      <c r="G40" s="31">
        <v>2.5</v>
      </c>
      <c r="H40" s="25">
        <v>2.2727272727272725</v>
      </c>
      <c r="I40" s="32">
        <v>0.15</v>
      </c>
      <c r="J40" s="33">
        <f t="shared" si="9"/>
        <v>2.6136363636363633</v>
      </c>
      <c r="K40" s="25">
        <f t="shared" si="10"/>
        <v>2.61</v>
      </c>
      <c r="L40" s="29">
        <v>7.4</v>
      </c>
      <c r="M40" s="24">
        <f t="shared" si="11"/>
        <v>0.64680589680589684</v>
      </c>
      <c r="N40" s="38">
        <f t="shared" si="12"/>
        <v>8.8800000000000008</v>
      </c>
      <c r="O40" s="365">
        <v>6.8450000000000006</v>
      </c>
      <c r="P40" s="366">
        <f t="shared" si="4"/>
        <v>-7.4999999999999956E-2</v>
      </c>
      <c r="Q40" s="366">
        <f t="shared" si="5"/>
        <v>0.61816853708745612</v>
      </c>
      <c r="R40" s="369">
        <v>6.4750000000000005</v>
      </c>
      <c r="S40" s="370">
        <f t="shared" si="6"/>
        <v>-0.12499999999999997</v>
      </c>
      <c r="T40" s="370">
        <f t="shared" si="8"/>
        <v>0.57510483826273306</v>
      </c>
      <c r="U40" s="6">
        <v>0.5</v>
      </c>
      <c r="V40" s="299">
        <v>0.53</v>
      </c>
      <c r="W40" s="124" t="s">
        <v>4453</v>
      </c>
      <c r="X40" s="5">
        <v>0</v>
      </c>
      <c r="Y40" s="26">
        <v>707600</v>
      </c>
      <c r="Z40" s="26" t="s">
        <v>678</v>
      </c>
      <c r="AA40" s="26"/>
      <c r="AB40" s="27">
        <v>0.2</v>
      </c>
      <c r="AC40" s="122">
        <v>3760223790351</v>
      </c>
      <c r="AD40" s="273">
        <v>41501</v>
      </c>
      <c r="AE40" s="26">
        <f t="array" ref="AE40">IF(ISNA(INDEX([6]Fournisseurs!$A$6:$O$5001,MATCH(A40&amp;C40,[6]Fournisseurs!$C$6:$C$5001&amp;[6]Fournisseurs!$A$6:$A$5001,0),14)),"",INDEX([6]Fournisseurs!$A$6:$O$5001,MATCH(A40&amp;C40,[6]Fournisseurs!$C$6:$C$5001&amp;[6]Fournisseurs!$A$6:$A$5001,0),14))</f>
        <v>7.4879999999999999E-3</v>
      </c>
    </row>
    <row r="41" spans="1:31" ht="14" customHeight="1" x14ac:dyDescent="0.2">
      <c r="A41" s="346">
        <v>1442</v>
      </c>
      <c r="B41" s="8" t="s">
        <v>676</v>
      </c>
      <c r="C41" s="8" t="s">
        <v>633</v>
      </c>
      <c r="D41" s="3" t="s">
        <v>38</v>
      </c>
      <c r="E41" s="3" t="s">
        <v>679</v>
      </c>
      <c r="F41" s="5" t="s">
        <v>9</v>
      </c>
      <c r="G41" s="31">
        <v>2.5</v>
      </c>
      <c r="H41" s="25">
        <v>2.2727272727272725</v>
      </c>
      <c r="I41" s="32">
        <v>0.15</v>
      </c>
      <c r="J41" s="33">
        <f t="shared" si="9"/>
        <v>2.6136363636363633</v>
      </c>
      <c r="K41" s="25">
        <f t="shared" si="10"/>
        <v>2.61</v>
      </c>
      <c r="L41" s="29">
        <v>7.4</v>
      </c>
      <c r="M41" s="24">
        <f t="shared" si="11"/>
        <v>0.64680589680589684</v>
      </c>
      <c r="N41" s="38">
        <f t="shared" si="12"/>
        <v>8.8800000000000008</v>
      </c>
      <c r="O41" s="365">
        <v>6.8450000000000006</v>
      </c>
      <c r="P41" s="366">
        <f t="shared" si="4"/>
        <v>-7.4999999999999956E-2</v>
      </c>
      <c r="Q41" s="366">
        <f t="shared" si="5"/>
        <v>0.61816853708745612</v>
      </c>
      <c r="R41" s="369">
        <v>6.4750000000000005</v>
      </c>
      <c r="S41" s="370">
        <f t="shared" si="6"/>
        <v>-0.12499999999999997</v>
      </c>
      <c r="T41" s="370">
        <f t="shared" si="8"/>
        <v>0.57510483826273306</v>
      </c>
      <c r="U41" s="6">
        <v>0.5</v>
      </c>
      <c r="V41" s="299">
        <v>0.53</v>
      </c>
      <c r="W41" s="124" t="s">
        <v>4453</v>
      </c>
      <c r="X41" s="5">
        <v>0</v>
      </c>
      <c r="Y41" s="26">
        <v>707600</v>
      </c>
      <c r="Z41" s="26" t="s">
        <v>678</v>
      </c>
      <c r="AA41" s="26"/>
      <c r="AB41" s="27">
        <v>0.2</v>
      </c>
      <c r="AC41" s="122">
        <v>3760223790184</v>
      </c>
      <c r="AD41" s="273">
        <v>41501</v>
      </c>
      <c r="AE41" s="26">
        <f t="array" ref="AE41">IF(ISNA(INDEX([6]Fournisseurs!$A$6:$O$5001,MATCH(A41&amp;C41,[6]Fournisseurs!$C$6:$C$5001&amp;[6]Fournisseurs!$A$6:$A$5001,0),14)),"",INDEX([6]Fournisseurs!$A$6:$O$5001,MATCH(A41&amp;C41,[6]Fournisseurs!$C$6:$C$5001&amp;[6]Fournisseurs!$A$6:$A$5001,0),14))</f>
        <v>7.4879999999999999E-3</v>
      </c>
    </row>
    <row r="42" spans="1:31" ht="14" customHeight="1" x14ac:dyDescent="0.2">
      <c r="A42" s="346">
        <v>1440</v>
      </c>
      <c r="B42" s="8" t="s">
        <v>676</v>
      </c>
      <c r="C42" s="8" t="s">
        <v>633</v>
      </c>
      <c r="D42" s="3" t="s">
        <v>39</v>
      </c>
      <c r="E42" s="3" t="s">
        <v>680</v>
      </c>
      <c r="F42" s="5" t="s">
        <v>9</v>
      </c>
      <c r="G42" s="31">
        <v>3.66</v>
      </c>
      <c r="H42" s="25">
        <v>3.3272727272727272</v>
      </c>
      <c r="I42" s="32">
        <v>0.15</v>
      </c>
      <c r="J42" s="33">
        <f t="shared" si="9"/>
        <v>3.8263636363636357</v>
      </c>
      <c r="K42" s="25">
        <f t="shared" si="10"/>
        <v>3.83</v>
      </c>
      <c r="L42" s="29">
        <v>9.66</v>
      </c>
      <c r="M42" s="24">
        <f t="shared" si="11"/>
        <v>0.60389610389610393</v>
      </c>
      <c r="N42" s="38">
        <f t="shared" si="12"/>
        <v>11.592000000000001</v>
      </c>
      <c r="O42" s="365">
        <v>8.4525000000000006</v>
      </c>
      <c r="P42" s="366">
        <f t="shared" si="4"/>
        <v>-0.12499999999999996</v>
      </c>
      <c r="Q42" s="366">
        <f t="shared" si="5"/>
        <v>0.54730983302411884</v>
      </c>
      <c r="R42" s="369">
        <v>7.9695</v>
      </c>
      <c r="S42" s="370">
        <f t="shared" si="6"/>
        <v>-0.17500000000000002</v>
      </c>
      <c r="T42" s="370">
        <f t="shared" si="8"/>
        <v>0.49460427929327455</v>
      </c>
      <c r="U42" s="6">
        <v>1.5</v>
      </c>
      <c r="V42" s="299">
        <v>3.166666666666667</v>
      </c>
      <c r="W42" s="124" t="s">
        <v>4453</v>
      </c>
      <c r="X42" s="5">
        <v>0</v>
      </c>
      <c r="Y42" s="26">
        <v>707600</v>
      </c>
      <c r="Z42" s="26" t="s">
        <v>678</v>
      </c>
      <c r="AA42" s="26"/>
      <c r="AB42" s="27">
        <v>0.2</v>
      </c>
      <c r="AC42" s="122">
        <v>3760223790382</v>
      </c>
      <c r="AD42" s="273">
        <v>41501</v>
      </c>
      <c r="AE42" s="26">
        <f t="array" ref="AE42">IF(ISNA(INDEX([6]Fournisseurs!$A$6:$O$5001,MATCH(A42&amp;C42,[6]Fournisseurs!$C$6:$C$5001&amp;[6]Fournisseurs!$A$6:$A$5001,0),14)),"",INDEX([6]Fournisseurs!$A$6:$O$5001,MATCH(A42&amp;C42,[6]Fournisseurs!$C$6:$C$5001&amp;[6]Fournisseurs!$A$6:$A$5001,0),14))</f>
        <v>8.1599999999999989E-3</v>
      </c>
    </row>
    <row r="43" spans="1:31" ht="14" customHeight="1" x14ac:dyDescent="0.2">
      <c r="A43" s="346">
        <v>1443</v>
      </c>
      <c r="B43" s="8" t="s">
        <v>676</v>
      </c>
      <c r="C43" s="8" t="s">
        <v>633</v>
      </c>
      <c r="D43" s="3" t="s">
        <v>40</v>
      </c>
      <c r="E43" s="3" t="s">
        <v>681</v>
      </c>
      <c r="F43" s="5" t="s">
        <v>9</v>
      </c>
      <c r="G43" s="31">
        <v>3.66</v>
      </c>
      <c r="H43" s="25">
        <v>3.3272727272727272</v>
      </c>
      <c r="I43" s="32">
        <v>0.15</v>
      </c>
      <c r="J43" s="33">
        <f t="shared" si="9"/>
        <v>3.8263636363636357</v>
      </c>
      <c r="K43" s="25">
        <f t="shared" si="10"/>
        <v>3.83</v>
      </c>
      <c r="L43" s="29">
        <v>9.66</v>
      </c>
      <c r="M43" s="24">
        <f t="shared" si="11"/>
        <v>0.60389610389610393</v>
      </c>
      <c r="N43" s="38">
        <f t="shared" si="12"/>
        <v>11.592000000000001</v>
      </c>
      <c r="O43" s="365">
        <v>8.4525000000000006</v>
      </c>
      <c r="P43" s="366">
        <f t="shared" si="4"/>
        <v>-0.12499999999999996</v>
      </c>
      <c r="Q43" s="366">
        <f t="shared" si="5"/>
        <v>0.54730983302411884</v>
      </c>
      <c r="R43" s="369">
        <v>7.9695</v>
      </c>
      <c r="S43" s="370">
        <f t="shared" si="6"/>
        <v>-0.17500000000000002</v>
      </c>
      <c r="T43" s="370">
        <f t="shared" si="8"/>
        <v>0.49460427929327455</v>
      </c>
      <c r="U43" s="6">
        <v>1.5</v>
      </c>
      <c r="V43" s="299">
        <v>3.166666666666667</v>
      </c>
      <c r="W43" s="124" t="s">
        <v>4453</v>
      </c>
      <c r="X43" s="5">
        <v>0</v>
      </c>
      <c r="Y43" s="26">
        <v>707600</v>
      </c>
      <c r="Z43" s="26" t="s">
        <v>678</v>
      </c>
      <c r="AA43" s="26"/>
      <c r="AB43" s="27">
        <v>0.2</v>
      </c>
      <c r="AC43" s="122">
        <v>3760223792263</v>
      </c>
      <c r="AD43" s="273">
        <v>41501</v>
      </c>
      <c r="AE43" s="26">
        <f t="array" ref="AE43">IF(ISNA(INDEX([6]Fournisseurs!$A$6:$O$5001,MATCH(A43&amp;C43,[6]Fournisseurs!$C$6:$C$5001&amp;[6]Fournisseurs!$A$6:$A$5001,0),14)),"",INDEX([6]Fournisseurs!$A$6:$O$5001,MATCH(A43&amp;C43,[6]Fournisseurs!$C$6:$C$5001&amp;[6]Fournisseurs!$A$6:$A$5001,0),14))</f>
        <v>8.1599999999999989E-3</v>
      </c>
    </row>
    <row r="44" spans="1:31" ht="14" customHeight="1" x14ac:dyDescent="0.2">
      <c r="A44" s="346">
        <v>1441</v>
      </c>
      <c r="B44" s="8" t="s">
        <v>676</v>
      </c>
      <c r="C44" s="8" t="s">
        <v>633</v>
      </c>
      <c r="D44" s="3" t="s">
        <v>41</v>
      </c>
      <c r="E44" s="3" t="s">
        <v>682</v>
      </c>
      <c r="F44" s="5" t="s">
        <v>9</v>
      </c>
      <c r="G44" s="31">
        <v>2.8</v>
      </c>
      <c r="H44" s="25">
        <v>2.545454545454545</v>
      </c>
      <c r="I44" s="32">
        <v>0.15</v>
      </c>
      <c r="J44" s="33">
        <f t="shared" si="9"/>
        <v>2.9272727272727264</v>
      </c>
      <c r="K44" s="25">
        <f t="shared" si="10"/>
        <v>2.93</v>
      </c>
      <c r="L44" s="29">
        <v>8.5</v>
      </c>
      <c r="M44" s="24">
        <f t="shared" si="11"/>
        <v>0.65561497326203222</v>
      </c>
      <c r="N44" s="38">
        <f t="shared" si="12"/>
        <v>10.199999999999999</v>
      </c>
      <c r="O44" s="365">
        <v>7.65</v>
      </c>
      <c r="P44" s="366">
        <f t="shared" si="4"/>
        <v>-9.9999999999999964E-2</v>
      </c>
      <c r="Q44" s="366">
        <f t="shared" si="5"/>
        <v>0.61734997029114691</v>
      </c>
      <c r="R44" s="369">
        <v>7.2249999999999996</v>
      </c>
      <c r="S44" s="370">
        <f t="shared" si="6"/>
        <v>-0.15000000000000005</v>
      </c>
      <c r="T44" s="370">
        <f t="shared" si="8"/>
        <v>0.57351699475174267</v>
      </c>
      <c r="U44" s="6">
        <v>1</v>
      </c>
      <c r="V44" s="299">
        <v>1.1000000000000001</v>
      </c>
      <c r="W44" s="124" t="s">
        <v>4453</v>
      </c>
      <c r="X44" s="5">
        <v>0</v>
      </c>
      <c r="Y44" s="26">
        <v>707600</v>
      </c>
      <c r="Z44" s="26" t="s">
        <v>678</v>
      </c>
      <c r="AA44" s="26"/>
      <c r="AB44" s="27">
        <v>0.2</v>
      </c>
      <c r="AC44" s="122">
        <v>3760223790368</v>
      </c>
      <c r="AD44" s="273">
        <v>41501</v>
      </c>
      <c r="AE44" s="26">
        <f t="array" ref="AE44">IF(ISNA(INDEX([6]Fournisseurs!$A$6:$O$5001,MATCH(A44&amp;C44,[6]Fournisseurs!$C$6:$C$5001&amp;[6]Fournisseurs!$A$6:$A$5001,0),14)),"",INDEX([6]Fournisseurs!$A$6:$O$5001,MATCH(A44&amp;C44,[6]Fournisseurs!$C$6:$C$5001&amp;[6]Fournisseurs!$A$6:$A$5001,0),14))</f>
        <v>5.7120000000000001E-3</v>
      </c>
    </row>
    <row r="45" spans="1:31" ht="14" customHeight="1" x14ac:dyDescent="0.2">
      <c r="A45" s="346">
        <v>1444</v>
      </c>
      <c r="B45" s="8" t="s">
        <v>676</v>
      </c>
      <c r="C45" s="8" t="s">
        <v>633</v>
      </c>
      <c r="D45" s="3" t="s">
        <v>42</v>
      </c>
      <c r="E45" s="3" t="s">
        <v>683</v>
      </c>
      <c r="F45" s="5" t="s">
        <v>9</v>
      </c>
      <c r="G45" s="31">
        <v>2.8</v>
      </c>
      <c r="H45" s="25">
        <v>2.545454545454545</v>
      </c>
      <c r="I45" s="32">
        <v>0.15</v>
      </c>
      <c r="J45" s="33">
        <f t="shared" si="9"/>
        <v>2.9272727272727264</v>
      </c>
      <c r="K45" s="25">
        <f t="shared" si="10"/>
        <v>2.93</v>
      </c>
      <c r="L45" s="29">
        <v>8.5</v>
      </c>
      <c r="M45" s="24">
        <f t="shared" si="11"/>
        <v>0.65561497326203222</v>
      </c>
      <c r="N45" s="38">
        <f t="shared" si="12"/>
        <v>10.199999999999999</v>
      </c>
      <c r="O45" s="365">
        <v>7.65</v>
      </c>
      <c r="P45" s="366">
        <f t="shared" si="4"/>
        <v>-9.9999999999999964E-2</v>
      </c>
      <c r="Q45" s="366">
        <f t="shared" si="5"/>
        <v>0.61734997029114691</v>
      </c>
      <c r="R45" s="369">
        <v>7.2249999999999996</v>
      </c>
      <c r="S45" s="370">
        <f t="shared" si="6"/>
        <v>-0.15000000000000005</v>
      </c>
      <c r="T45" s="370">
        <f t="shared" si="8"/>
        <v>0.57351699475174267</v>
      </c>
      <c r="U45" s="6">
        <v>1</v>
      </c>
      <c r="V45" s="299">
        <v>1.1000000000000001</v>
      </c>
      <c r="W45" s="124" t="s">
        <v>4453</v>
      </c>
      <c r="X45" s="5">
        <v>0</v>
      </c>
      <c r="Y45" s="26">
        <v>707600</v>
      </c>
      <c r="Z45" s="26" t="s">
        <v>678</v>
      </c>
      <c r="AA45" s="26"/>
      <c r="AB45" s="27">
        <v>0.2</v>
      </c>
      <c r="AC45" s="122">
        <v>3760223791952</v>
      </c>
      <c r="AD45" s="273">
        <v>41501</v>
      </c>
      <c r="AE45" s="26">
        <f t="array" ref="AE45">IF(ISNA(INDEX([6]Fournisseurs!$A$6:$O$5001,MATCH(A45&amp;C45,[6]Fournisseurs!$C$6:$C$5001&amp;[6]Fournisseurs!$A$6:$A$5001,0),14)),"",INDEX([6]Fournisseurs!$A$6:$O$5001,MATCH(A45&amp;C45,[6]Fournisseurs!$C$6:$C$5001&amp;[6]Fournisseurs!$A$6:$A$5001,0),14))</f>
        <v>5.7120000000000001E-3</v>
      </c>
    </row>
    <row r="46" spans="1:31" ht="14" customHeight="1" x14ac:dyDescent="0.2">
      <c r="A46" s="346">
        <v>1572</v>
      </c>
      <c r="B46" s="8"/>
      <c r="C46" s="8" t="s">
        <v>670</v>
      </c>
      <c r="D46" s="407" t="s">
        <v>44</v>
      </c>
      <c r="E46" s="3" t="s">
        <v>44</v>
      </c>
      <c r="F46" s="5" t="s">
        <v>4441</v>
      </c>
      <c r="G46" s="31">
        <v>5.41</v>
      </c>
      <c r="H46" s="25">
        <v>2.7272727272727271</v>
      </c>
      <c r="I46" s="32">
        <v>0.15</v>
      </c>
      <c r="J46" s="33">
        <f t="shared" si="9"/>
        <v>3.1363636363636358</v>
      </c>
      <c r="K46" s="25">
        <f t="shared" si="10"/>
        <v>3.14</v>
      </c>
      <c r="L46" s="29">
        <v>11.8</v>
      </c>
      <c r="M46" s="24">
        <f t="shared" si="11"/>
        <v>0.73420647149460716</v>
      </c>
      <c r="N46" s="38">
        <f t="shared" si="12"/>
        <v>14.16</v>
      </c>
      <c r="O46" s="365">
        <v>8.5549999999999997</v>
      </c>
      <c r="P46" s="366">
        <f t="shared" si="4"/>
        <v>-0.27500000000000008</v>
      </c>
      <c r="Q46" s="366">
        <f t="shared" si="5"/>
        <v>0.63338823654428567</v>
      </c>
      <c r="R46" s="369">
        <v>8.26</v>
      </c>
      <c r="S46" s="370">
        <f t="shared" si="6"/>
        <v>-0.30000000000000004</v>
      </c>
      <c r="T46" s="370">
        <f t="shared" si="8"/>
        <v>0.60031048345053706</v>
      </c>
      <c r="U46" s="6">
        <v>0.5</v>
      </c>
      <c r="V46" s="299">
        <v>0.6</v>
      </c>
      <c r="W46" s="124" t="s">
        <v>4453</v>
      </c>
      <c r="X46" s="5">
        <v>0</v>
      </c>
      <c r="Y46" s="26">
        <v>707600</v>
      </c>
      <c r="Z46" s="26" t="s">
        <v>685</v>
      </c>
      <c r="AA46" s="26"/>
      <c r="AB46" s="27">
        <v>0.2</v>
      </c>
      <c r="AC46" s="122">
        <v>3760223790207</v>
      </c>
      <c r="AD46" s="273">
        <v>41501</v>
      </c>
      <c r="AE46" s="26" t="str">
        <f t="array" ref="AE46">IF(ISNA(INDEX([6]Fournisseurs!$A$6:$O$5001,MATCH(A46&amp;C46,[6]Fournisseurs!$C$6:$C$5001&amp;[6]Fournisseurs!$A$6:$A$5001,0),14)),"",INDEX([6]Fournisseurs!$A$6:$O$5001,MATCH(A46&amp;C46,[6]Fournisseurs!$C$6:$C$5001&amp;[6]Fournisseurs!$A$6:$A$5001,0),14))</f>
        <v/>
      </c>
    </row>
    <row r="47" spans="1:31" ht="14" customHeight="1" x14ac:dyDescent="0.2">
      <c r="A47" s="346">
        <v>3212</v>
      </c>
      <c r="B47" s="8"/>
      <c r="C47" s="8" t="s">
        <v>670</v>
      </c>
      <c r="D47" s="407" t="s">
        <v>45</v>
      </c>
      <c r="E47" s="3" t="s">
        <v>686</v>
      </c>
      <c r="F47" s="5" t="s">
        <v>4441</v>
      </c>
      <c r="G47" s="31">
        <v>4.68</v>
      </c>
      <c r="H47" s="25">
        <v>2.2727272727272725</v>
      </c>
      <c r="I47" s="32">
        <v>0.15</v>
      </c>
      <c r="J47" s="33">
        <f t="shared" si="9"/>
        <v>2.6136363636363633</v>
      </c>
      <c r="K47" s="25">
        <f t="shared" si="10"/>
        <v>2.61</v>
      </c>
      <c r="L47" s="29">
        <v>10.8</v>
      </c>
      <c r="M47" s="24">
        <f t="shared" si="11"/>
        <v>0.757996632996633</v>
      </c>
      <c r="N47" s="38">
        <f t="shared" si="12"/>
        <v>12.96</v>
      </c>
      <c r="O47" s="365">
        <v>7.83</v>
      </c>
      <c r="P47" s="366">
        <f t="shared" si="4"/>
        <v>-0.27500000000000002</v>
      </c>
      <c r="Q47" s="366">
        <f t="shared" si="5"/>
        <v>0.66620225240914899</v>
      </c>
      <c r="R47" s="369">
        <v>7.56</v>
      </c>
      <c r="S47" s="370">
        <f t="shared" si="6"/>
        <v>-0.3000000000000001</v>
      </c>
      <c r="T47" s="370">
        <f t="shared" si="8"/>
        <v>0.63608516240095192</v>
      </c>
      <c r="U47" s="6">
        <v>0.4</v>
      </c>
      <c r="V47" s="299">
        <v>0.5</v>
      </c>
      <c r="W47" s="124" t="s">
        <v>4453</v>
      </c>
      <c r="X47" s="5">
        <v>0</v>
      </c>
      <c r="Y47" s="26">
        <v>707600</v>
      </c>
      <c r="Z47" s="26" t="s">
        <v>685</v>
      </c>
      <c r="AA47" s="26"/>
      <c r="AB47" s="27">
        <v>0.2</v>
      </c>
      <c r="AC47" s="122">
        <v>3760223790085</v>
      </c>
      <c r="AD47" s="273">
        <v>41501</v>
      </c>
      <c r="AE47" s="26">
        <f t="array" ref="AE47">IF(ISNA(INDEX([6]Fournisseurs!$A$6:$O$5001,MATCH(A47&amp;C47,[6]Fournisseurs!$C$6:$C$5001&amp;[6]Fournisseurs!$A$6:$A$5001,0),14)),"",INDEX([6]Fournisseurs!$A$6:$O$5001,MATCH(A47&amp;C47,[6]Fournisseurs!$C$6:$C$5001&amp;[6]Fournisseurs!$A$6:$A$5001,0),14))</f>
        <v>5.6056000000000005E-3</v>
      </c>
    </row>
    <row r="48" spans="1:31" ht="14" customHeight="1" x14ac:dyDescent="0.2">
      <c r="A48" s="346">
        <v>2666</v>
      </c>
      <c r="B48" s="8"/>
      <c r="C48" s="8" t="s">
        <v>670</v>
      </c>
      <c r="D48" s="407" t="s">
        <v>46</v>
      </c>
      <c r="E48" s="3" t="s">
        <v>46</v>
      </c>
      <c r="F48" s="5" t="s">
        <v>4441</v>
      </c>
      <c r="G48" s="31">
        <v>4.68</v>
      </c>
      <c r="H48" s="25">
        <v>2.2727272727272725</v>
      </c>
      <c r="I48" s="32">
        <v>0.15</v>
      </c>
      <c r="J48" s="33">
        <f t="shared" si="9"/>
        <v>2.6136363636363633</v>
      </c>
      <c r="K48" s="25">
        <f t="shared" si="10"/>
        <v>2.61</v>
      </c>
      <c r="L48" s="29">
        <v>10.8</v>
      </c>
      <c r="M48" s="24">
        <f t="shared" si="11"/>
        <v>0.757996632996633</v>
      </c>
      <c r="N48" s="38">
        <f t="shared" si="12"/>
        <v>12.96</v>
      </c>
      <c r="O48" s="365">
        <v>7.83</v>
      </c>
      <c r="P48" s="366">
        <f t="shared" si="4"/>
        <v>-0.27500000000000002</v>
      </c>
      <c r="Q48" s="366">
        <f t="shared" si="5"/>
        <v>0.66620225240914899</v>
      </c>
      <c r="R48" s="369">
        <v>7.56</v>
      </c>
      <c r="S48" s="370">
        <f t="shared" si="6"/>
        <v>-0.3000000000000001</v>
      </c>
      <c r="T48" s="370">
        <f t="shared" si="8"/>
        <v>0.63608516240095192</v>
      </c>
      <c r="U48" s="6">
        <v>0.4</v>
      </c>
      <c r="V48" s="299">
        <v>0.5</v>
      </c>
      <c r="W48" s="124" t="s">
        <v>4453</v>
      </c>
      <c r="X48" s="5">
        <v>0</v>
      </c>
      <c r="Y48" s="26">
        <v>707600</v>
      </c>
      <c r="Z48" s="26" t="s">
        <v>685</v>
      </c>
      <c r="AA48" s="26"/>
      <c r="AB48" s="27">
        <v>0.2</v>
      </c>
      <c r="AC48" s="122">
        <v>3760223790641</v>
      </c>
      <c r="AD48" s="273">
        <v>41501</v>
      </c>
      <c r="AE48" s="26" t="str">
        <f t="array" ref="AE48">IF(ISNA(INDEX([6]Fournisseurs!$A$6:$O$5001,MATCH(A48&amp;C48,[6]Fournisseurs!$C$6:$C$5001&amp;[6]Fournisseurs!$A$6:$A$5001,0),14)),"",INDEX([6]Fournisseurs!$A$6:$O$5001,MATCH(A48&amp;C48,[6]Fournisseurs!$C$6:$C$5001&amp;[6]Fournisseurs!$A$6:$A$5001,0),14))</f>
        <v/>
      </c>
    </row>
    <row r="49" spans="1:31" ht="14" customHeight="1" x14ac:dyDescent="0.2">
      <c r="A49" s="346">
        <v>1571</v>
      </c>
      <c r="B49" s="8"/>
      <c r="C49" s="8" t="s">
        <v>670</v>
      </c>
      <c r="D49" s="407" t="s">
        <v>47</v>
      </c>
      <c r="E49" s="3" t="s">
        <v>687</v>
      </c>
      <c r="F49" s="5" t="s">
        <v>4441</v>
      </c>
      <c r="G49" s="31">
        <v>5.41</v>
      </c>
      <c r="H49" s="25">
        <v>2.7272727272727271</v>
      </c>
      <c r="I49" s="32">
        <v>0.15</v>
      </c>
      <c r="J49" s="33">
        <f t="shared" si="9"/>
        <v>3.1363636363636358</v>
      </c>
      <c r="K49" s="25">
        <f t="shared" si="10"/>
        <v>3.14</v>
      </c>
      <c r="L49" s="29">
        <v>11.8</v>
      </c>
      <c r="M49" s="24">
        <f t="shared" si="11"/>
        <v>0.73420647149460716</v>
      </c>
      <c r="N49" s="38">
        <f t="shared" si="12"/>
        <v>14.16</v>
      </c>
      <c r="O49" s="365">
        <v>8.5549999999999997</v>
      </c>
      <c r="P49" s="366">
        <f t="shared" si="4"/>
        <v>-0.27500000000000008</v>
      </c>
      <c r="Q49" s="366">
        <f t="shared" si="5"/>
        <v>0.63338823654428567</v>
      </c>
      <c r="R49" s="369">
        <v>8.26</v>
      </c>
      <c r="S49" s="370">
        <f t="shared" si="6"/>
        <v>-0.30000000000000004</v>
      </c>
      <c r="T49" s="370">
        <f t="shared" si="8"/>
        <v>0.60031048345053706</v>
      </c>
      <c r="U49" s="6">
        <v>0.5</v>
      </c>
      <c r="V49" s="299">
        <v>0.6</v>
      </c>
      <c r="W49" s="124" t="s">
        <v>4453</v>
      </c>
      <c r="X49" s="5">
        <v>0</v>
      </c>
      <c r="Y49" s="26">
        <v>707600</v>
      </c>
      <c r="Z49" s="26" t="s">
        <v>685</v>
      </c>
      <c r="AA49" s="26"/>
      <c r="AB49" s="27">
        <v>0.2</v>
      </c>
      <c r="AC49" s="122">
        <v>3760223790108</v>
      </c>
      <c r="AD49" s="273">
        <v>41501</v>
      </c>
      <c r="AE49" s="26">
        <f t="array" ref="AE49">IF(ISNA(INDEX([6]Fournisseurs!$A$6:$O$5001,MATCH(A49&amp;C49,[6]Fournisseurs!$C$6:$C$5001&amp;[6]Fournisseurs!$A$6:$A$5001,0),14)),"",INDEX([6]Fournisseurs!$A$6:$O$5001,MATCH(A49&amp;C49,[6]Fournisseurs!$C$6:$C$5001&amp;[6]Fournisseurs!$A$6:$A$5001,0),14))</f>
        <v>5.6056000000000005E-3</v>
      </c>
    </row>
    <row r="50" spans="1:31" ht="14" customHeight="1" x14ac:dyDescent="0.2">
      <c r="A50" s="346">
        <v>1574</v>
      </c>
      <c r="B50" s="8"/>
      <c r="C50" s="8" t="s">
        <v>670</v>
      </c>
      <c r="D50" s="407" t="s">
        <v>3789</v>
      </c>
      <c r="E50" s="3" t="s">
        <v>688</v>
      </c>
      <c r="F50" s="5" t="s">
        <v>4441</v>
      </c>
      <c r="G50" s="31">
        <v>6.82</v>
      </c>
      <c r="H50" s="25">
        <v>3.1818181818181817</v>
      </c>
      <c r="I50" s="32">
        <v>0.15</v>
      </c>
      <c r="J50" s="33">
        <f t="shared" si="9"/>
        <v>3.6590909090909087</v>
      </c>
      <c r="K50" s="25">
        <f t="shared" si="10"/>
        <v>3.66</v>
      </c>
      <c r="L50" s="29">
        <v>12.8</v>
      </c>
      <c r="M50" s="24">
        <f t="shared" si="11"/>
        <v>0.71413352272727271</v>
      </c>
      <c r="N50" s="38">
        <f t="shared" si="12"/>
        <v>15.36</v>
      </c>
      <c r="O50" s="365">
        <v>9.2799999999999994</v>
      </c>
      <c r="P50" s="366">
        <f t="shared" si="4"/>
        <v>-0.27500000000000008</v>
      </c>
      <c r="Q50" s="366">
        <f t="shared" si="5"/>
        <v>0.60570141065830718</v>
      </c>
      <c r="R50" s="369">
        <v>8.9599999999999991</v>
      </c>
      <c r="S50" s="370">
        <f t="shared" si="6"/>
        <v>-0.3000000000000001</v>
      </c>
      <c r="T50" s="370">
        <f t="shared" si="8"/>
        <v>0.5701255980861244</v>
      </c>
      <c r="U50" s="6">
        <v>0.6</v>
      </c>
      <c r="V50" s="299">
        <v>0.7</v>
      </c>
      <c r="W50" s="124" t="s">
        <v>4453</v>
      </c>
      <c r="X50" s="5">
        <v>0</v>
      </c>
      <c r="Y50" s="26">
        <v>707600</v>
      </c>
      <c r="Z50" s="26" t="s">
        <v>685</v>
      </c>
      <c r="AA50" s="26"/>
      <c r="AB50" s="27">
        <v>0.2</v>
      </c>
      <c r="AC50" s="122">
        <v>3760223790115</v>
      </c>
      <c r="AD50" s="273">
        <v>41501</v>
      </c>
      <c r="AE50" s="26">
        <f t="array" ref="AE50">IF(ISNA(INDEX([6]Fournisseurs!$A$6:$O$5001,MATCH(A50&amp;C50,[6]Fournisseurs!$C$6:$C$5001&amp;[6]Fournisseurs!$A$6:$A$5001,0),14)),"",INDEX([6]Fournisseurs!$A$6:$O$5001,MATCH(A50&amp;C50,[6]Fournisseurs!$C$6:$C$5001&amp;[6]Fournisseurs!$A$6:$A$5001,0),14))</f>
        <v>5.6056000000000005E-3</v>
      </c>
    </row>
    <row r="51" spans="1:31" ht="14" customHeight="1" x14ac:dyDescent="0.2">
      <c r="A51" s="346">
        <v>1445</v>
      </c>
      <c r="B51" s="8"/>
      <c r="C51" s="8" t="s">
        <v>826</v>
      </c>
      <c r="D51" s="3" t="s">
        <v>49</v>
      </c>
      <c r="E51" s="3" t="s">
        <v>51</v>
      </c>
      <c r="F51" s="5" t="s">
        <v>4441</v>
      </c>
      <c r="G51" s="31">
        <v>0.78</v>
      </c>
      <c r="H51" s="25">
        <v>0.70909090909090911</v>
      </c>
      <c r="I51" s="32">
        <v>0.15</v>
      </c>
      <c r="J51" s="33">
        <f t="shared" si="9"/>
        <v>0.81545454545454543</v>
      </c>
      <c r="K51" s="25">
        <f t="shared" si="10"/>
        <v>0.82</v>
      </c>
      <c r="L51" s="29">
        <v>3.7</v>
      </c>
      <c r="M51" s="24">
        <f t="shared" si="11"/>
        <v>0.77960687960687958</v>
      </c>
      <c r="N51" s="38">
        <f t="shared" si="12"/>
        <v>4.4400000000000004</v>
      </c>
      <c r="O51" s="365">
        <v>2.9600000000000004</v>
      </c>
      <c r="P51" s="366">
        <f t="shared" si="4"/>
        <v>-0.19999999999999993</v>
      </c>
      <c r="Q51" s="366">
        <f t="shared" si="5"/>
        <v>0.72450859950859958</v>
      </c>
      <c r="R51" s="369">
        <v>2.7750000000000004</v>
      </c>
      <c r="S51" s="370">
        <f t="shared" si="6"/>
        <v>-0.24999999999999994</v>
      </c>
      <c r="T51" s="370">
        <f t="shared" si="8"/>
        <v>0.69067632225526965</v>
      </c>
      <c r="U51" s="6">
        <v>0.15</v>
      </c>
      <c r="V51" s="299">
        <v>0.17</v>
      </c>
      <c r="W51" s="124" t="s">
        <v>4453</v>
      </c>
      <c r="X51" s="5">
        <v>0</v>
      </c>
      <c r="Y51" s="26">
        <v>707600</v>
      </c>
      <c r="Z51" s="26" t="s">
        <v>690</v>
      </c>
      <c r="AA51" s="26"/>
      <c r="AB51" s="27">
        <v>0.2</v>
      </c>
      <c r="AC51" s="122">
        <v>3760223790344</v>
      </c>
      <c r="AD51" s="273">
        <v>41501</v>
      </c>
      <c r="AE51" s="26">
        <f t="array" ref="AE51">IF(ISNA(INDEX([6]Fournisseurs!$A$6:$O$5001,MATCH(A51&amp;C51,[6]Fournisseurs!$C$6:$C$5001&amp;[6]Fournisseurs!$A$6:$A$5001,0),14)),"",INDEX([6]Fournisseurs!$A$6:$O$5001,MATCH(A51&amp;C51,[6]Fournisseurs!$C$6:$C$5001&amp;[6]Fournisseurs!$A$6:$A$5001,0),14))</f>
        <v>8.9377999999999994E-4</v>
      </c>
    </row>
    <row r="52" spans="1:31" ht="14" customHeight="1" x14ac:dyDescent="0.2">
      <c r="A52" s="346">
        <v>1449</v>
      </c>
      <c r="B52" s="8"/>
      <c r="C52" s="8" t="s">
        <v>826</v>
      </c>
      <c r="D52" s="3" t="s">
        <v>3716</v>
      </c>
      <c r="E52" s="3" t="s">
        <v>689</v>
      </c>
      <c r="F52" s="5" t="s">
        <v>4441</v>
      </c>
      <c r="G52" s="31">
        <v>0.78</v>
      </c>
      <c r="H52" s="25">
        <v>0.70909090909090911</v>
      </c>
      <c r="I52" s="32">
        <v>0.15</v>
      </c>
      <c r="J52" s="33">
        <f t="shared" si="9"/>
        <v>0.81545454545454543</v>
      </c>
      <c r="K52" s="25">
        <f t="shared" si="10"/>
        <v>0.82</v>
      </c>
      <c r="L52" s="29">
        <v>3.7</v>
      </c>
      <c r="M52" s="24">
        <f t="shared" si="11"/>
        <v>0.77960687960687958</v>
      </c>
      <c r="N52" s="38">
        <f t="shared" si="12"/>
        <v>4.4400000000000004</v>
      </c>
      <c r="O52" s="365">
        <v>2.9600000000000004</v>
      </c>
      <c r="P52" s="366">
        <f t="shared" si="4"/>
        <v>-0.19999999999999993</v>
      </c>
      <c r="Q52" s="366">
        <f t="shared" si="5"/>
        <v>0.72450859950859958</v>
      </c>
      <c r="R52" s="369">
        <v>2.7750000000000004</v>
      </c>
      <c r="S52" s="370">
        <f t="shared" si="6"/>
        <v>-0.24999999999999994</v>
      </c>
      <c r="T52" s="370">
        <f t="shared" si="8"/>
        <v>0.69067632225526965</v>
      </c>
      <c r="U52" s="6">
        <v>0.15</v>
      </c>
      <c r="V52" s="299">
        <v>0.17</v>
      </c>
      <c r="W52" s="124" t="s">
        <v>4453</v>
      </c>
      <c r="X52" s="5">
        <v>0</v>
      </c>
      <c r="Y52" s="26">
        <v>707600</v>
      </c>
      <c r="Z52" s="26" t="s">
        <v>690</v>
      </c>
      <c r="AA52" s="26"/>
      <c r="AB52" s="27">
        <v>0.2</v>
      </c>
      <c r="AC52" s="122">
        <v>3760223794311</v>
      </c>
      <c r="AD52" s="273">
        <v>42597</v>
      </c>
      <c r="AE52" s="26">
        <f t="array" ref="AE52">IF(ISNA(INDEX([6]Fournisseurs!$A$6:$O$5001,MATCH(A52&amp;C52,[6]Fournisseurs!$C$6:$C$5001&amp;[6]Fournisseurs!$A$6:$A$5001,0),14)),"",INDEX([6]Fournisseurs!$A$6:$O$5001,MATCH(A52&amp;C52,[6]Fournisseurs!$C$6:$C$5001&amp;[6]Fournisseurs!$A$6:$A$5001,0),14))</f>
        <v>8.9377999999999994E-4</v>
      </c>
    </row>
    <row r="53" spans="1:31" ht="14" customHeight="1" x14ac:dyDescent="0.2">
      <c r="A53" s="346">
        <v>3616</v>
      </c>
      <c r="B53" s="8" t="s">
        <v>691</v>
      </c>
      <c r="C53" s="8" t="s">
        <v>693</v>
      </c>
      <c r="D53" s="3" t="s">
        <v>53</v>
      </c>
      <c r="E53" s="3" t="s">
        <v>692</v>
      </c>
      <c r="F53" s="5" t="s">
        <v>4441</v>
      </c>
      <c r="G53" s="31">
        <v>0</v>
      </c>
      <c r="H53" s="25">
        <v>264</v>
      </c>
      <c r="I53" s="32">
        <v>0</v>
      </c>
      <c r="J53" s="33">
        <f t="shared" si="9"/>
        <v>264</v>
      </c>
      <c r="K53" s="25">
        <f t="shared" si="10"/>
        <v>264</v>
      </c>
      <c r="L53" s="29">
        <v>520</v>
      </c>
      <c r="M53" s="24">
        <f t="shared" si="11"/>
        <v>0.49230769230769234</v>
      </c>
      <c r="N53" s="38">
        <f t="shared" si="12"/>
        <v>624</v>
      </c>
      <c r="O53" s="365">
        <v>494</v>
      </c>
      <c r="P53" s="366">
        <f t="shared" si="4"/>
        <v>-0.05</v>
      </c>
      <c r="Q53" s="366">
        <f t="shared" si="5"/>
        <v>0.46558704453441291</v>
      </c>
      <c r="R53" s="369">
        <v>468</v>
      </c>
      <c r="S53" s="370">
        <f t="shared" si="6"/>
        <v>-0.1</v>
      </c>
      <c r="T53" s="370">
        <f t="shared" si="8"/>
        <v>0.40620782726045879</v>
      </c>
      <c r="U53" s="6">
        <v>0</v>
      </c>
      <c r="V53" s="299">
        <v>55</v>
      </c>
      <c r="W53" s="124" t="s">
        <v>4452</v>
      </c>
      <c r="X53" s="5" t="s">
        <v>694</v>
      </c>
      <c r="Y53" s="26">
        <v>707600</v>
      </c>
      <c r="Z53" s="26" t="s">
        <v>695</v>
      </c>
      <c r="AA53" s="26"/>
      <c r="AB53" s="27">
        <v>0.2</v>
      </c>
      <c r="AC53" s="122">
        <v>0</v>
      </c>
      <c r="AD53" s="273">
        <v>41866</v>
      </c>
      <c r="AE53" s="26" t="str">
        <f t="array" ref="AE53">IF(ISNA(INDEX([6]Fournisseurs!$A$6:$O$5001,MATCH(A53&amp;C53,[6]Fournisseurs!$C$6:$C$5001&amp;[6]Fournisseurs!$A$6:$A$5001,0),14)),"",INDEX([6]Fournisseurs!$A$6:$O$5001,MATCH(A53&amp;C53,[6]Fournisseurs!$C$6:$C$5001&amp;[6]Fournisseurs!$A$6:$A$5001,0),14))</f>
        <v/>
      </c>
    </row>
    <row r="54" spans="1:31" ht="14" customHeight="1" x14ac:dyDescent="0.2">
      <c r="A54" s="346">
        <v>3617</v>
      </c>
      <c r="B54" s="8" t="s">
        <v>696</v>
      </c>
      <c r="C54" s="8" t="s">
        <v>693</v>
      </c>
      <c r="D54" s="3" t="s">
        <v>55</v>
      </c>
      <c r="E54" s="3" t="s">
        <v>697</v>
      </c>
      <c r="F54" s="5" t="s">
        <v>4441</v>
      </c>
      <c r="G54" s="31">
        <v>0</v>
      </c>
      <c r="H54" s="25">
        <v>292</v>
      </c>
      <c r="I54" s="32">
        <v>0</v>
      </c>
      <c r="J54" s="33">
        <f t="shared" si="9"/>
        <v>292</v>
      </c>
      <c r="K54" s="25">
        <f t="shared" si="10"/>
        <v>292</v>
      </c>
      <c r="L54" s="29">
        <v>550</v>
      </c>
      <c r="M54" s="24">
        <f t="shared" si="11"/>
        <v>0.46909090909090911</v>
      </c>
      <c r="N54" s="38">
        <f t="shared" si="12"/>
        <v>660</v>
      </c>
      <c r="O54" s="365">
        <v>522.5</v>
      </c>
      <c r="P54" s="366">
        <f t="shared" si="4"/>
        <v>-0.05</v>
      </c>
      <c r="Q54" s="366">
        <f t="shared" si="5"/>
        <v>0.44114832535885162</v>
      </c>
      <c r="R54" s="369">
        <v>495</v>
      </c>
      <c r="S54" s="370">
        <f t="shared" si="6"/>
        <v>-0.1</v>
      </c>
      <c r="T54" s="370">
        <f t="shared" si="8"/>
        <v>0.37905369484316853</v>
      </c>
      <c r="U54" s="6">
        <v>0</v>
      </c>
      <c r="V54" s="299">
        <v>64.2</v>
      </c>
      <c r="W54" s="124" t="s">
        <v>4452</v>
      </c>
      <c r="X54" s="5" t="s">
        <v>698</v>
      </c>
      <c r="Y54" s="26">
        <v>707600</v>
      </c>
      <c r="Z54" s="26" t="s">
        <v>695</v>
      </c>
      <c r="AA54" s="26"/>
      <c r="AB54" s="27">
        <v>0.2</v>
      </c>
      <c r="AC54" s="122">
        <v>0</v>
      </c>
      <c r="AD54" s="273">
        <v>41866</v>
      </c>
      <c r="AE54" s="26" t="str">
        <f t="array" ref="AE54">IF(ISNA(INDEX([6]Fournisseurs!$A$6:$O$5001,MATCH(A54&amp;C54,[6]Fournisseurs!$C$6:$C$5001&amp;[6]Fournisseurs!$A$6:$A$5001,0),14)),"",INDEX([6]Fournisseurs!$A$6:$O$5001,MATCH(A54&amp;C54,[6]Fournisseurs!$C$6:$C$5001&amp;[6]Fournisseurs!$A$6:$A$5001,0),14))</f>
        <v/>
      </c>
    </row>
    <row r="55" spans="1:31" ht="14" customHeight="1" x14ac:dyDescent="0.2">
      <c r="A55" s="346">
        <v>3618</v>
      </c>
      <c r="B55" s="8" t="s">
        <v>699</v>
      </c>
      <c r="C55" s="8" t="s">
        <v>693</v>
      </c>
      <c r="D55" s="3" t="s">
        <v>56</v>
      </c>
      <c r="E55" s="3" t="s">
        <v>700</v>
      </c>
      <c r="F55" s="5" t="s">
        <v>4441</v>
      </c>
      <c r="G55" s="31">
        <v>0</v>
      </c>
      <c r="H55" s="25">
        <v>160.30000000000001</v>
      </c>
      <c r="I55" s="32">
        <v>0</v>
      </c>
      <c r="J55" s="33">
        <f t="shared" si="9"/>
        <v>160.30000000000001</v>
      </c>
      <c r="K55" s="25">
        <f t="shared" si="10"/>
        <v>160.30000000000001</v>
      </c>
      <c r="L55" s="29">
        <v>305</v>
      </c>
      <c r="M55" s="24">
        <f t="shared" si="11"/>
        <v>0.47442622950819668</v>
      </c>
      <c r="N55" s="38">
        <f t="shared" si="12"/>
        <v>366</v>
      </c>
      <c r="O55" s="365">
        <v>289.75</v>
      </c>
      <c r="P55" s="366">
        <f t="shared" si="4"/>
        <v>-0.05</v>
      </c>
      <c r="Q55" s="366">
        <f t="shared" si="5"/>
        <v>0.44676445211389126</v>
      </c>
      <c r="R55" s="369">
        <v>274.5</v>
      </c>
      <c r="S55" s="370">
        <f t="shared" si="6"/>
        <v>-0.1</v>
      </c>
      <c r="T55" s="370">
        <f t="shared" ref="T55:T86" si="13">1-(J55/(R55*0.95))</f>
        <v>0.38529383568210129</v>
      </c>
      <c r="U55" s="6">
        <v>0</v>
      </c>
      <c r="V55" s="299">
        <v>35</v>
      </c>
      <c r="W55" s="124" t="s">
        <v>4452</v>
      </c>
      <c r="X55" s="5" t="s">
        <v>701</v>
      </c>
      <c r="Y55" s="26">
        <v>707600</v>
      </c>
      <c r="Z55" s="26" t="s">
        <v>702</v>
      </c>
      <c r="AA55" s="26"/>
      <c r="AB55" s="27">
        <v>0.2</v>
      </c>
      <c r="AC55" s="122">
        <v>0</v>
      </c>
      <c r="AD55" s="273">
        <v>41866</v>
      </c>
      <c r="AE55" s="26" t="str">
        <f t="array" ref="AE55">IF(ISNA(INDEX([6]Fournisseurs!$A$6:$O$5001,MATCH(A55&amp;C55,[6]Fournisseurs!$C$6:$C$5001&amp;[6]Fournisseurs!$A$6:$A$5001,0),14)),"",INDEX([6]Fournisseurs!$A$6:$O$5001,MATCH(A55&amp;C55,[6]Fournisseurs!$C$6:$C$5001&amp;[6]Fournisseurs!$A$6:$A$5001,0),14))</f>
        <v/>
      </c>
    </row>
    <row r="56" spans="1:31" ht="14" customHeight="1" x14ac:dyDescent="0.2">
      <c r="A56" s="346">
        <v>3619</v>
      </c>
      <c r="B56" s="8" t="s">
        <v>703</v>
      </c>
      <c r="C56" s="8" t="s">
        <v>693</v>
      </c>
      <c r="D56" s="3" t="s">
        <v>57</v>
      </c>
      <c r="E56" s="3" t="s">
        <v>704</v>
      </c>
      <c r="F56" s="5" t="s">
        <v>4441</v>
      </c>
      <c r="G56" s="31">
        <v>0</v>
      </c>
      <c r="H56" s="25">
        <v>174.3</v>
      </c>
      <c r="I56" s="32">
        <v>0</v>
      </c>
      <c r="J56" s="33">
        <f t="shared" si="9"/>
        <v>174.3</v>
      </c>
      <c r="K56" s="25">
        <f t="shared" si="10"/>
        <v>174.3</v>
      </c>
      <c r="L56" s="29">
        <v>315</v>
      </c>
      <c r="M56" s="24">
        <f t="shared" si="11"/>
        <v>0.44666666666666666</v>
      </c>
      <c r="N56" s="38">
        <f t="shared" si="12"/>
        <v>378</v>
      </c>
      <c r="O56" s="365">
        <v>299.25</v>
      </c>
      <c r="P56" s="366">
        <f t="shared" si="4"/>
        <v>-0.05</v>
      </c>
      <c r="Q56" s="366">
        <f t="shared" si="5"/>
        <v>0.41754385964912277</v>
      </c>
      <c r="R56" s="369">
        <v>283.5</v>
      </c>
      <c r="S56" s="370">
        <f t="shared" si="6"/>
        <v>-0.1</v>
      </c>
      <c r="T56" s="370">
        <f t="shared" si="13"/>
        <v>0.35282651072124749</v>
      </c>
      <c r="U56" s="6">
        <v>0</v>
      </c>
      <c r="V56" s="299">
        <v>39.1</v>
      </c>
      <c r="W56" s="124" t="s">
        <v>4452</v>
      </c>
      <c r="X56" s="5" t="s">
        <v>705</v>
      </c>
      <c r="Y56" s="26">
        <v>707600</v>
      </c>
      <c r="Z56" s="26" t="s">
        <v>702</v>
      </c>
      <c r="AA56" s="26"/>
      <c r="AB56" s="27">
        <v>0.2</v>
      </c>
      <c r="AC56" s="122">
        <v>0</v>
      </c>
      <c r="AD56" s="273">
        <v>41866</v>
      </c>
      <c r="AE56" s="26" t="str">
        <f t="array" ref="AE56">IF(ISNA(INDEX([6]Fournisseurs!$A$6:$O$5001,MATCH(A56&amp;C56,[6]Fournisseurs!$C$6:$C$5001&amp;[6]Fournisseurs!$A$6:$A$5001,0),14)),"",INDEX([6]Fournisseurs!$A$6:$O$5001,MATCH(A56&amp;C56,[6]Fournisseurs!$C$6:$C$5001&amp;[6]Fournisseurs!$A$6:$A$5001,0),14))</f>
        <v/>
      </c>
    </row>
    <row r="57" spans="1:31" ht="14" customHeight="1" x14ac:dyDescent="0.2">
      <c r="A57" s="414">
        <v>4014</v>
      </c>
      <c r="B57" s="8">
        <v>550810</v>
      </c>
      <c r="C57" s="8" t="s">
        <v>3742</v>
      </c>
      <c r="D57" s="16" t="s">
        <v>4400</v>
      </c>
      <c r="E57" s="3"/>
      <c r="F57" s="9" t="s">
        <v>4441</v>
      </c>
      <c r="G57" s="31"/>
      <c r="H57" s="25">
        <v>90</v>
      </c>
      <c r="I57" s="32"/>
      <c r="J57" s="33">
        <v>90</v>
      </c>
      <c r="K57" s="25">
        <f t="shared" si="10"/>
        <v>90</v>
      </c>
      <c r="L57" s="29">
        <v>180</v>
      </c>
      <c r="M57" s="24">
        <f t="shared" si="11"/>
        <v>0.5</v>
      </c>
      <c r="N57" s="38">
        <f t="shared" si="12"/>
        <v>216</v>
      </c>
      <c r="O57" s="365">
        <v>162</v>
      </c>
      <c r="P57" s="366">
        <f t="shared" si="4"/>
        <v>-0.1</v>
      </c>
      <c r="Q57" s="366">
        <f t="shared" si="5"/>
        <v>0.44444444444444442</v>
      </c>
      <c r="R57" s="369">
        <v>162</v>
      </c>
      <c r="S57" s="370">
        <v>-0.1</v>
      </c>
      <c r="T57" s="370">
        <f t="shared" si="13"/>
        <v>0.41520467836257313</v>
      </c>
      <c r="U57" s="6">
        <v>0</v>
      </c>
      <c r="V57" s="299">
        <v>14</v>
      </c>
      <c r="W57" s="124" t="s">
        <v>32</v>
      </c>
      <c r="X57" s="5"/>
      <c r="Y57" s="26">
        <v>707100</v>
      </c>
      <c r="Z57" s="26"/>
      <c r="AA57" s="26"/>
      <c r="AB57" s="27">
        <v>0.2</v>
      </c>
      <c r="AC57" s="122">
        <v>3760223790689</v>
      </c>
      <c r="AD57" s="273">
        <v>42231</v>
      </c>
      <c r="AE57" s="26">
        <f t="array" ref="AE57">IF(ISNA(INDEX([6]Fournisseurs!$A$6:$O$5001,MATCH(A57&amp;C57,[6]Fournisseurs!$C$6:$C$5001&amp;[6]Fournisseurs!$A$6:$A$5001,0),14)),"",INDEX([6]Fournisseurs!$A$6:$O$5001,MATCH(A57&amp;C57,[6]Fournisseurs!$C$6:$C$5001&amp;[6]Fournisseurs!$A$6:$A$5001,0),14))</f>
        <v>5.5333333333333332E-2</v>
      </c>
    </row>
    <row r="58" spans="1:31" ht="14" customHeight="1" x14ac:dyDescent="0.2">
      <c r="A58" s="346">
        <v>3827</v>
      </c>
      <c r="B58" s="8" t="s">
        <v>706</v>
      </c>
      <c r="C58" s="8" t="s">
        <v>693</v>
      </c>
      <c r="D58" s="3" t="s">
        <v>58</v>
      </c>
      <c r="E58" s="3" t="s">
        <v>707</v>
      </c>
      <c r="F58" s="5" t="s">
        <v>4441</v>
      </c>
      <c r="G58" s="31">
        <v>0</v>
      </c>
      <c r="H58" s="25">
        <v>66.599999999999994</v>
      </c>
      <c r="I58" s="32">
        <v>0</v>
      </c>
      <c r="J58" s="33">
        <f t="shared" si="9"/>
        <v>66.599999999999994</v>
      </c>
      <c r="K58" s="25">
        <f t="shared" si="10"/>
        <v>66.599999999999994</v>
      </c>
      <c r="L58" s="29">
        <v>159</v>
      </c>
      <c r="M58" s="24">
        <f t="shared" si="11"/>
        <v>0.58113207547169821</v>
      </c>
      <c r="N58" s="38">
        <f t="shared" si="12"/>
        <v>190.79999999999998</v>
      </c>
      <c r="O58" s="365">
        <v>143.1</v>
      </c>
      <c r="P58" s="366">
        <f t="shared" si="4"/>
        <v>-0.10000000000000003</v>
      </c>
      <c r="Q58" s="366">
        <f t="shared" si="5"/>
        <v>0.53459119496855356</v>
      </c>
      <c r="R58" s="369">
        <v>135.15</v>
      </c>
      <c r="S58" s="370">
        <f t="shared" si="6"/>
        <v>-0.14999999999999997</v>
      </c>
      <c r="T58" s="370">
        <f t="shared" si="13"/>
        <v>0.48127811203925475</v>
      </c>
      <c r="U58" s="6">
        <v>0</v>
      </c>
      <c r="V58" s="299">
        <v>11.7</v>
      </c>
      <c r="W58" s="124" t="s">
        <v>4452</v>
      </c>
      <c r="X58" s="5" t="s">
        <v>708</v>
      </c>
      <c r="Y58" s="26">
        <v>707600</v>
      </c>
      <c r="Z58" s="26" t="s">
        <v>709</v>
      </c>
      <c r="AA58" s="26"/>
      <c r="AB58" s="27">
        <v>0.2</v>
      </c>
      <c r="AC58" s="122">
        <v>0</v>
      </c>
      <c r="AD58" s="273">
        <v>41866</v>
      </c>
      <c r="AE58" s="26" t="str">
        <f t="array" ref="AE58">IF(ISNA(INDEX([6]Fournisseurs!$A$6:$O$5001,MATCH(A58&amp;C58,[6]Fournisseurs!$C$6:$C$5001&amp;[6]Fournisseurs!$A$6:$A$5001,0),14)),"",INDEX([6]Fournisseurs!$A$6:$O$5001,MATCH(A58&amp;C58,[6]Fournisseurs!$C$6:$C$5001&amp;[6]Fournisseurs!$A$6:$A$5001,0),14))</f>
        <v/>
      </c>
    </row>
    <row r="59" spans="1:31" ht="14" customHeight="1" x14ac:dyDescent="0.2">
      <c r="A59" s="346">
        <v>3620</v>
      </c>
      <c r="B59" s="8" t="s">
        <v>710</v>
      </c>
      <c r="C59" s="8" t="s">
        <v>693</v>
      </c>
      <c r="D59" s="3" t="s">
        <v>59</v>
      </c>
      <c r="E59" s="3" t="s">
        <v>711</v>
      </c>
      <c r="F59" s="5" t="s">
        <v>4441</v>
      </c>
      <c r="G59" s="31">
        <v>0</v>
      </c>
      <c r="H59" s="25">
        <v>73.150000000000006</v>
      </c>
      <c r="I59" s="32">
        <v>0</v>
      </c>
      <c r="J59" s="33">
        <f t="shared" si="9"/>
        <v>73.150000000000006</v>
      </c>
      <c r="K59" s="25">
        <f t="shared" si="10"/>
        <v>73.150000000000006</v>
      </c>
      <c r="L59" s="29">
        <v>169</v>
      </c>
      <c r="M59" s="24">
        <f t="shared" si="11"/>
        <v>0.5671597633136094</v>
      </c>
      <c r="N59" s="38">
        <f t="shared" si="12"/>
        <v>202.79999999999998</v>
      </c>
      <c r="O59" s="365">
        <v>152.1</v>
      </c>
      <c r="P59" s="366">
        <f t="shared" si="4"/>
        <v>-0.10000000000000003</v>
      </c>
      <c r="Q59" s="366">
        <f t="shared" si="5"/>
        <v>0.51906640368178825</v>
      </c>
      <c r="R59" s="369">
        <v>143.65</v>
      </c>
      <c r="S59" s="370">
        <f t="shared" si="6"/>
        <v>-0.14999999999999997</v>
      </c>
      <c r="T59" s="370">
        <f t="shared" si="13"/>
        <v>0.4639749390880612</v>
      </c>
      <c r="U59" s="6">
        <v>0</v>
      </c>
      <c r="V59" s="299">
        <v>15.1</v>
      </c>
      <c r="W59" s="124" t="s">
        <v>4452</v>
      </c>
      <c r="X59" s="5" t="s">
        <v>712</v>
      </c>
      <c r="Y59" s="26">
        <v>707600</v>
      </c>
      <c r="Z59" s="26" t="s">
        <v>709</v>
      </c>
      <c r="AA59" s="26"/>
      <c r="AB59" s="27">
        <v>0.2</v>
      </c>
      <c r="AC59" s="122">
        <v>0</v>
      </c>
      <c r="AD59" s="273">
        <v>41866</v>
      </c>
      <c r="AE59" s="26" t="str">
        <f t="array" ref="AE59">IF(ISNA(INDEX([6]Fournisseurs!$A$6:$O$5001,MATCH(A59&amp;C59,[6]Fournisseurs!$C$6:$C$5001&amp;[6]Fournisseurs!$A$6:$A$5001,0),14)),"",INDEX([6]Fournisseurs!$A$6:$O$5001,MATCH(A59&amp;C59,[6]Fournisseurs!$C$6:$C$5001&amp;[6]Fournisseurs!$A$6:$A$5001,0),14))</f>
        <v/>
      </c>
    </row>
    <row r="60" spans="1:31" ht="14" customHeight="1" x14ac:dyDescent="0.2">
      <c r="A60" s="346">
        <v>3621</v>
      </c>
      <c r="B60" s="8" t="s">
        <v>713</v>
      </c>
      <c r="C60" s="8" t="s">
        <v>693</v>
      </c>
      <c r="D60" s="3" t="s">
        <v>60</v>
      </c>
      <c r="E60" s="3" t="s">
        <v>714</v>
      </c>
      <c r="F60" s="5" t="s">
        <v>4441</v>
      </c>
      <c r="G60" s="31">
        <v>0</v>
      </c>
      <c r="H60" s="25">
        <v>89.1</v>
      </c>
      <c r="I60" s="32">
        <v>0</v>
      </c>
      <c r="J60" s="33">
        <f t="shared" si="9"/>
        <v>89.1</v>
      </c>
      <c r="K60" s="25">
        <f t="shared" si="10"/>
        <v>89.1</v>
      </c>
      <c r="L60" s="29">
        <v>180</v>
      </c>
      <c r="M60" s="24">
        <f t="shared" si="11"/>
        <v>0.505</v>
      </c>
      <c r="N60" s="38">
        <f t="shared" si="12"/>
        <v>216</v>
      </c>
      <c r="O60" s="365">
        <v>162</v>
      </c>
      <c r="P60" s="366">
        <f t="shared" si="4"/>
        <v>-0.1</v>
      </c>
      <c r="Q60" s="366">
        <f t="shared" si="5"/>
        <v>0.45000000000000007</v>
      </c>
      <c r="R60" s="369">
        <v>153</v>
      </c>
      <c r="S60" s="370">
        <f t="shared" si="6"/>
        <v>-0.15</v>
      </c>
      <c r="T60" s="370">
        <f t="shared" si="13"/>
        <v>0.38699690402476783</v>
      </c>
      <c r="U60" s="6">
        <v>0</v>
      </c>
      <c r="V60" s="299">
        <v>18.2</v>
      </c>
      <c r="W60" s="124" t="s">
        <v>4452</v>
      </c>
      <c r="X60" s="5" t="s">
        <v>715</v>
      </c>
      <c r="Y60" s="26">
        <v>707600</v>
      </c>
      <c r="Z60" s="26" t="s">
        <v>709</v>
      </c>
      <c r="AA60" s="26"/>
      <c r="AB60" s="27">
        <v>0.2</v>
      </c>
      <c r="AC60" s="122">
        <v>0</v>
      </c>
      <c r="AD60" s="273">
        <v>41866</v>
      </c>
      <c r="AE60" s="26" t="str">
        <f t="array" ref="AE60">IF(ISNA(INDEX([6]Fournisseurs!$A$6:$O$5001,MATCH(A60&amp;C60,[6]Fournisseurs!$C$6:$C$5001&amp;[6]Fournisseurs!$A$6:$A$5001,0),14)),"",INDEX([6]Fournisseurs!$A$6:$O$5001,MATCH(A60&amp;C60,[6]Fournisseurs!$C$6:$C$5001&amp;[6]Fournisseurs!$A$6:$A$5001,0),14))</f>
        <v/>
      </c>
    </row>
    <row r="61" spans="1:31" ht="14" customHeight="1" x14ac:dyDescent="0.2">
      <c r="A61" s="346">
        <v>1548</v>
      </c>
      <c r="B61" s="8">
        <v>0</v>
      </c>
      <c r="C61" s="8" t="s">
        <v>636</v>
      </c>
      <c r="D61" s="3" t="s">
        <v>61</v>
      </c>
      <c r="E61" s="3" t="s">
        <v>61</v>
      </c>
      <c r="F61" s="5" t="s">
        <v>24</v>
      </c>
      <c r="G61" s="31">
        <v>2.68</v>
      </c>
      <c r="H61" s="25">
        <v>2.4363636363636365</v>
      </c>
      <c r="I61" s="32">
        <v>0.15</v>
      </c>
      <c r="J61" s="33">
        <f t="shared" si="9"/>
        <v>2.8018181818181818</v>
      </c>
      <c r="K61" s="25">
        <f t="shared" si="10"/>
        <v>2.8</v>
      </c>
      <c r="L61" s="29">
        <v>9.1999999999999993</v>
      </c>
      <c r="M61" s="24">
        <f t="shared" si="11"/>
        <v>0.69545454545454544</v>
      </c>
      <c r="N61" s="38">
        <f t="shared" si="12"/>
        <v>11.04</v>
      </c>
      <c r="O61" s="365">
        <v>6.669999999999999</v>
      </c>
      <c r="P61" s="366">
        <f t="shared" si="4"/>
        <v>-0.27500000000000002</v>
      </c>
      <c r="Q61" s="366">
        <f t="shared" si="5"/>
        <v>0.57993730407523514</v>
      </c>
      <c r="R61" s="369">
        <v>6.4399999999999995</v>
      </c>
      <c r="S61" s="370">
        <f t="shared" si="6"/>
        <v>-0.3</v>
      </c>
      <c r="T61" s="370">
        <f t="shared" si="13"/>
        <v>0.54203691045796298</v>
      </c>
      <c r="U61" s="6">
        <v>0.27</v>
      </c>
      <c r="V61" s="299">
        <v>0.28000000000000003</v>
      </c>
      <c r="W61" s="124" t="s">
        <v>4453</v>
      </c>
      <c r="X61" s="5" t="s">
        <v>716</v>
      </c>
      <c r="Y61" s="26">
        <v>707600</v>
      </c>
      <c r="Z61" s="26" t="s">
        <v>717</v>
      </c>
      <c r="AA61" s="26"/>
      <c r="AB61" s="27">
        <v>0.2</v>
      </c>
      <c r="AC61" s="122">
        <v>3760223791068</v>
      </c>
      <c r="AD61" s="273">
        <v>41501</v>
      </c>
      <c r="AE61" s="26">
        <f t="array" ref="AE61">IF(ISNA(INDEX([6]Fournisseurs!$A$6:$O$5001,MATCH(A61&amp;C61,[6]Fournisseurs!$C$6:$C$5001&amp;[6]Fournisseurs!$A$6:$A$5001,0),14)),"",INDEX([6]Fournisseurs!$A$6:$O$5001,MATCH(A61&amp;C61,[6]Fournisseurs!$C$6:$C$5001&amp;[6]Fournisseurs!$A$6:$A$5001,0),14))</f>
        <v>6.6406250000000005E-4</v>
      </c>
    </row>
    <row r="62" spans="1:31" ht="14" customHeight="1" x14ac:dyDescent="0.2">
      <c r="A62" s="346">
        <v>1726</v>
      </c>
      <c r="B62" s="8">
        <v>0</v>
      </c>
      <c r="C62" s="8" t="s">
        <v>636</v>
      </c>
      <c r="D62" s="3" t="s">
        <v>63</v>
      </c>
      <c r="E62" s="3" t="s">
        <v>718</v>
      </c>
      <c r="F62" s="5" t="s">
        <v>4441</v>
      </c>
      <c r="G62" s="31">
        <v>10.1</v>
      </c>
      <c r="H62" s="25">
        <v>9.1818181818181799</v>
      </c>
      <c r="I62" s="32">
        <v>0.15</v>
      </c>
      <c r="J62" s="33">
        <f t="shared" si="9"/>
        <v>10.559090909090907</v>
      </c>
      <c r="K62" s="25">
        <f t="shared" si="10"/>
        <v>10.56</v>
      </c>
      <c r="L62" s="29">
        <v>35.450000000000003</v>
      </c>
      <c r="M62" s="24">
        <f t="shared" si="11"/>
        <v>0.70214130016668808</v>
      </c>
      <c r="N62" s="38">
        <f t="shared" si="12"/>
        <v>42.54</v>
      </c>
      <c r="O62" s="365">
        <v>33.677500000000002</v>
      </c>
      <c r="P62" s="366">
        <f t="shared" si="4"/>
        <v>-5.0000000000000017E-2</v>
      </c>
      <c r="Q62" s="366">
        <f t="shared" si="5"/>
        <v>0.68646452649125067</v>
      </c>
      <c r="R62" s="369">
        <v>31.905000000000005</v>
      </c>
      <c r="S62" s="370">
        <f t="shared" si="6"/>
        <v>-9.9999999999999936E-2</v>
      </c>
      <c r="T62" s="370">
        <f t="shared" si="13"/>
        <v>0.65162725165694524</v>
      </c>
      <c r="U62" s="6">
        <v>1.04</v>
      </c>
      <c r="V62" s="299">
        <v>1.1160000000000001</v>
      </c>
      <c r="W62" s="124" t="s">
        <v>4453</v>
      </c>
      <c r="X62" s="5">
        <v>0</v>
      </c>
      <c r="Y62" s="26">
        <v>707600</v>
      </c>
      <c r="Z62" s="26" t="s">
        <v>719</v>
      </c>
      <c r="AA62" s="26"/>
      <c r="AB62" s="27">
        <v>0.2</v>
      </c>
      <c r="AC62" s="122">
        <v>3760223791297</v>
      </c>
      <c r="AD62" s="273">
        <v>41501</v>
      </c>
      <c r="AE62" s="26">
        <f t="array" ref="AE62">IF(ISNA(INDEX([6]Fournisseurs!$A$6:$O$5001,MATCH(A62&amp;C62,[6]Fournisseurs!$C$6:$C$5001&amp;[6]Fournisseurs!$A$6:$A$5001,0),14)),"",INDEX([6]Fournisseurs!$A$6:$O$5001,MATCH(A62&amp;C62,[6]Fournisseurs!$C$6:$C$5001&amp;[6]Fournisseurs!$A$6:$A$5001,0),14))</f>
        <v>4.0499999999999998E-3</v>
      </c>
    </row>
    <row r="63" spans="1:31" ht="14" customHeight="1" x14ac:dyDescent="0.2">
      <c r="A63" s="346">
        <v>1727</v>
      </c>
      <c r="B63" s="8">
        <v>0</v>
      </c>
      <c r="C63" s="8" t="s">
        <v>636</v>
      </c>
      <c r="D63" s="3" t="s">
        <v>64</v>
      </c>
      <c r="E63" s="3" t="s">
        <v>720</v>
      </c>
      <c r="F63" s="5" t="s">
        <v>4441</v>
      </c>
      <c r="G63" s="31">
        <v>13.25</v>
      </c>
      <c r="H63" s="25">
        <v>12.045454545454545</v>
      </c>
      <c r="I63" s="32">
        <v>0.15</v>
      </c>
      <c r="J63" s="33">
        <f t="shared" si="9"/>
        <v>13.852272727272725</v>
      </c>
      <c r="K63" s="25">
        <f t="shared" si="10"/>
        <v>13.85</v>
      </c>
      <c r="L63" s="29">
        <v>37.950000000000003</v>
      </c>
      <c r="M63" s="24">
        <f t="shared" si="11"/>
        <v>0.63498622589531695</v>
      </c>
      <c r="N63" s="38">
        <f t="shared" si="12"/>
        <v>45.54</v>
      </c>
      <c r="O63" s="365">
        <v>36.052500000000002</v>
      </c>
      <c r="P63" s="366">
        <f t="shared" si="4"/>
        <v>-5.0000000000000017E-2</v>
      </c>
      <c r="Q63" s="366">
        <f t="shared" si="5"/>
        <v>0.61577497462664943</v>
      </c>
      <c r="R63" s="369">
        <v>34.155000000000001</v>
      </c>
      <c r="S63" s="370">
        <f t="shared" si="6"/>
        <v>-0.10000000000000003</v>
      </c>
      <c r="T63" s="370">
        <f t="shared" si="13"/>
        <v>0.57308330514072137</v>
      </c>
      <c r="U63" s="6">
        <v>1.35</v>
      </c>
      <c r="V63" s="299">
        <v>1.45</v>
      </c>
      <c r="W63" s="124" t="s">
        <v>4453</v>
      </c>
      <c r="X63" s="5">
        <v>0</v>
      </c>
      <c r="Y63" s="26">
        <v>707600</v>
      </c>
      <c r="Z63" s="26" t="s">
        <v>719</v>
      </c>
      <c r="AA63" s="26"/>
      <c r="AB63" s="27">
        <v>0.2</v>
      </c>
      <c r="AC63" s="122">
        <v>3760223791303</v>
      </c>
      <c r="AD63" s="273">
        <v>41501</v>
      </c>
      <c r="AE63" s="26">
        <f t="array" ref="AE63">IF(ISNA(INDEX([6]Fournisseurs!$A$6:$O$5001,MATCH(A63&amp;C63,[6]Fournisseurs!$C$6:$C$5001&amp;[6]Fournisseurs!$A$6:$A$5001,0),14)),"",INDEX([6]Fournisseurs!$A$6:$O$5001,MATCH(A63&amp;C63,[6]Fournisseurs!$C$6:$C$5001&amp;[6]Fournisseurs!$A$6:$A$5001,0),14))</f>
        <v>4.2119999999999996E-3</v>
      </c>
    </row>
    <row r="64" spans="1:31" ht="14" customHeight="1" x14ac:dyDescent="0.2">
      <c r="A64" s="346">
        <v>3491</v>
      </c>
      <c r="B64" s="8">
        <v>0</v>
      </c>
      <c r="C64" s="8" t="s">
        <v>636</v>
      </c>
      <c r="D64" s="3" t="s">
        <v>65</v>
      </c>
      <c r="E64" s="3" t="s">
        <v>721</v>
      </c>
      <c r="F64" s="5" t="s">
        <v>4441</v>
      </c>
      <c r="G64" s="31">
        <v>16.55</v>
      </c>
      <c r="H64" s="25">
        <v>15.045454545454545</v>
      </c>
      <c r="I64" s="32">
        <v>0.15</v>
      </c>
      <c r="J64" s="33">
        <f t="shared" si="9"/>
        <v>17.302272727272726</v>
      </c>
      <c r="K64" s="25">
        <f t="shared" si="10"/>
        <v>17.3</v>
      </c>
      <c r="L64" s="29">
        <v>40.450000000000003</v>
      </c>
      <c r="M64" s="24">
        <f t="shared" si="11"/>
        <v>0.57225530958534665</v>
      </c>
      <c r="N64" s="38">
        <f t="shared" si="12"/>
        <v>48.54</v>
      </c>
      <c r="O64" s="365">
        <v>38.427500000000002</v>
      </c>
      <c r="P64" s="366">
        <f t="shared" si="4"/>
        <v>-5.0000000000000017E-2</v>
      </c>
      <c r="Q64" s="366">
        <f t="shared" si="5"/>
        <v>0.54974243114247023</v>
      </c>
      <c r="R64" s="369">
        <v>36.405000000000001</v>
      </c>
      <c r="S64" s="370">
        <f t="shared" si="6"/>
        <v>-0.10000000000000003</v>
      </c>
      <c r="T64" s="370">
        <f t="shared" si="13"/>
        <v>0.49971381238052248</v>
      </c>
      <c r="U64" s="6">
        <v>1.69</v>
      </c>
      <c r="V64" s="299">
        <v>1.78</v>
      </c>
      <c r="W64" s="124" t="s">
        <v>4453</v>
      </c>
      <c r="X64" s="5">
        <v>0</v>
      </c>
      <c r="Y64" s="26">
        <v>707600</v>
      </c>
      <c r="Z64" s="26" t="s">
        <v>719</v>
      </c>
      <c r="AA64" s="26"/>
      <c r="AB64" s="27">
        <v>0.2</v>
      </c>
      <c r="AC64" s="122">
        <v>3760223791921</v>
      </c>
      <c r="AD64" s="273">
        <v>41866</v>
      </c>
      <c r="AE64" s="26">
        <f t="array" ref="AE64">IF(ISNA(INDEX([6]Fournisseurs!$A$6:$O$5001,MATCH(A64&amp;C64,[6]Fournisseurs!$C$6:$C$5001&amp;[6]Fournisseurs!$A$6:$A$5001,0),14)),"",INDEX([6]Fournisseurs!$A$6:$O$5001,MATCH(A64&amp;C64,[6]Fournisseurs!$C$6:$C$5001&amp;[6]Fournisseurs!$A$6:$A$5001,0),14))</f>
        <v>4.4000000000000003E-3</v>
      </c>
    </row>
    <row r="65" spans="1:55" ht="14" customHeight="1" x14ac:dyDescent="0.2">
      <c r="A65" s="346">
        <v>2902</v>
      </c>
      <c r="B65" s="8" t="s">
        <v>722</v>
      </c>
      <c r="C65" s="8" t="s">
        <v>636</v>
      </c>
      <c r="D65" s="3" t="s">
        <v>66</v>
      </c>
      <c r="E65" s="3" t="s">
        <v>2043</v>
      </c>
      <c r="F65" s="5" t="s">
        <v>9</v>
      </c>
      <c r="G65" s="31">
        <v>2.46</v>
      </c>
      <c r="H65" s="25">
        <v>2.2363636363636363</v>
      </c>
      <c r="I65" s="32">
        <v>0.15</v>
      </c>
      <c r="J65" s="33">
        <f t="shared" si="9"/>
        <v>2.5718181818181818</v>
      </c>
      <c r="K65" s="25">
        <f t="shared" si="10"/>
        <v>2.57</v>
      </c>
      <c r="L65" s="29">
        <v>6.39</v>
      </c>
      <c r="M65" s="24">
        <f t="shared" si="11"/>
        <v>0.59752454118651299</v>
      </c>
      <c r="N65" s="38">
        <f t="shared" si="12"/>
        <v>7.6679999999999993</v>
      </c>
      <c r="O65" s="365">
        <v>5.4314999999999998</v>
      </c>
      <c r="P65" s="366">
        <f t="shared" si="4"/>
        <v>-0.15</v>
      </c>
      <c r="Q65" s="366">
        <f t="shared" si="5"/>
        <v>0.52649946021942706</v>
      </c>
      <c r="R65" s="369">
        <v>5.1120000000000001</v>
      </c>
      <c r="S65" s="370">
        <f t="shared" si="6"/>
        <v>-0.19999999999999996</v>
      </c>
      <c r="T65" s="370">
        <f t="shared" si="13"/>
        <v>0.47042702787699076</v>
      </c>
      <c r="U65" s="6">
        <v>1</v>
      </c>
      <c r="V65" s="299">
        <v>1.05</v>
      </c>
      <c r="W65" s="124" t="s">
        <v>62</v>
      </c>
      <c r="X65" s="5">
        <v>0</v>
      </c>
      <c r="Y65" s="26">
        <v>707600</v>
      </c>
      <c r="Z65" s="26" t="s">
        <v>723</v>
      </c>
      <c r="AA65" s="26"/>
      <c r="AB65" s="27">
        <v>0.2</v>
      </c>
      <c r="AC65" s="122">
        <v>3760223792287</v>
      </c>
      <c r="AD65" s="273">
        <v>41866</v>
      </c>
      <c r="AE65" s="26">
        <f t="array" ref="AE65">IF(ISNA(INDEX([6]Fournisseurs!$A$6:$O$5001,MATCH(A65&amp;C65,[6]Fournisseurs!$C$6:$C$5001&amp;[6]Fournisseurs!$A$6:$A$5001,0),14)),"",INDEX([6]Fournisseurs!$A$6:$O$5001,MATCH(A65&amp;C65,[6]Fournisseurs!$C$6:$C$5001&amp;[6]Fournisseurs!$A$6:$A$5001,0),14))</f>
        <v>1.7296E-3</v>
      </c>
    </row>
    <row r="66" spans="1:55" ht="14" customHeight="1" x14ac:dyDescent="0.2">
      <c r="A66" s="346">
        <v>1450</v>
      </c>
      <c r="B66" s="8" t="s">
        <v>722</v>
      </c>
      <c r="C66" s="8" t="s">
        <v>636</v>
      </c>
      <c r="D66" s="3" t="s">
        <v>67</v>
      </c>
      <c r="E66" s="3" t="s">
        <v>2044</v>
      </c>
      <c r="F66" s="5" t="s">
        <v>9</v>
      </c>
      <c r="G66" s="31">
        <v>3.62</v>
      </c>
      <c r="H66" s="25">
        <v>3.2909090909090906</v>
      </c>
      <c r="I66" s="32">
        <v>0.15</v>
      </c>
      <c r="J66" s="33">
        <f t="shared" si="9"/>
        <v>3.7845454545454538</v>
      </c>
      <c r="K66" s="25">
        <f t="shared" si="10"/>
        <v>3.78</v>
      </c>
      <c r="L66" s="29">
        <v>8.89</v>
      </c>
      <c r="M66" s="24">
        <f t="shared" si="11"/>
        <v>0.57429184988240123</v>
      </c>
      <c r="N66" s="38">
        <f t="shared" si="12"/>
        <v>10.668000000000001</v>
      </c>
      <c r="O66" s="365">
        <v>7.112000000000001</v>
      </c>
      <c r="P66" s="366">
        <f t="shared" si="4"/>
        <v>-0.19999999999999993</v>
      </c>
      <c r="Q66" s="366">
        <f t="shared" si="5"/>
        <v>0.46786481235300148</v>
      </c>
      <c r="R66" s="369">
        <v>6.6675000000000004</v>
      </c>
      <c r="S66" s="370">
        <f t="shared" si="6"/>
        <v>-0.25</v>
      </c>
      <c r="T66" s="370">
        <f t="shared" si="13"/>
        <v>0.40251487702793143</v>
      </c>
      <c r="U66" s="6">
        <v>2</v>
      </c>
      <c r="V66" s="299">
        <v>2.1</v>
      </c>
      <c r="W66" s="124" t="s">
        <v>62</v>
      </c>
      <c r="X66" s="5">
        <v>0</v>
      </c>
      <c r="Y66" s="26">
        <v>707600</v>
      </c>
      <c r="Z66" s="26" t="s">
        <v>723</v>
      </c>
      <c r="AA66" s="26"/>
      <c r="AB66" s="27">
        <v>0.2</v>
      </c>
      <c r="AC66" s="122">
        <v>3760223793581</v>
      </c>
      <c r="AD66" s="273">
        <v>41501</v>
      </c>
      <c r="AE66" s="26">
        <f t="array" ref="AE66">IF(ISNA(INDEX([6]Fournisseurs!$A$6:$O$5001,MATCH(A66&amp;C66,[6]Fournisseurs!$C$6:$C$5001&amp;[6]Fournisseurs!$A$6:$A$5001,0),14)),"",INDEX([6]Fournisseurs!$A$6:$O$5001,MATCH(A66&amp;C66,[6]Fournisseurs!$C$6:$C$5001&amp;[6]Fournisseurs!$A$6:$A$5001,0),14))</f>
        <v>3.7439999999999999E-3</v>
      </c>
    </row>
    <row r="67" spans="1:55" ht="14" customHeight="1" x14ac:dyDescent="0.2">
      <c r="A67" s="346">
        <v>1969</v>
      </c>
      <c r="B67" s="8"/>
      <c r="C67" s="8" t="s">
        <v>633</v>
      </c>
      <c r="D67" s="3" t="s">
        <v>3644</v>
      </c>
      <c r="E67" s="3" t="s">
        <v>3645</v>
      </c>
      <c r="F67" s="5" t="s">
        <v>9</v>
      </c>
      <c r="G67" s="31">
        <v>1.7</v>
      </c>
      <c r="H67" s="25">
        <v>1.5454545454545452</v>
      </c>
      <c r="I67" s="32">
        <v>0.15</v>
      </c>
      <c r="J67" s="33">
        <f t="shared" si="9"/>
        <v>1.7772727272727269</v>
      </c>
      <c r="K67" s="25">
        <f t="shared" si="10"/>
        <v>1.78</v>
      </c>
      <c r="L67" s="29">
        <v>7</v>
      </c>
      <c r="M67" s="24">
        <f t="shared" si="11"/>
        <v>0.74610389610389616</v>
      </c>
      <c r="N67" s="38">
        <f t="shared" si="12"/>
        <v>8.4</v>
      </c>
      <c r="O67" s="365">
        <v>5.25</v>
      </c>
      <c r="P67" s="366">
        <f t="shared" si="4"/>
        <v>-0.25</v>
      </c>
      <c r="Q67" s="366">
        <f t="shared" si="5"/>
        <v>0.66147186147186154</v>
      </c>
      <c r="R67" s="369">
        <v>4.8999999999999995</v>
      </c>
      <c r="S67" s="370">
        <f t="shared" si="6"/>
        <v>-0.3000000000000001</v>
      </c>
      <c r="T67" s="370">
        <f t="shared" si="13"/>
        <v>0.61820134752465583</v>
      </c>
      <c r="U67" s="6">
        <v>0.5</v>
      </c>
      <c r="V67" s="299">
        <v>0.55000000000000004</v>
      </c>
      <c r="W67" s="124" t="s">
        <v>62</v>
      </c>
      <c r="X67" s="5">
        <v>0</v>
      </c>
      <c r="Y67" s="26">
        <v>707600</v>
      </c>
      <c r="Z67" s="26" t="s">
        <v>724</v>
      </c>
      <c r="AA67" s="26"/>
      <c r="AB67" s="27">
        <v>0.2</v>
      </c>
      <c r="AC67" s="122">
        <v>3760223793741</v>
      </c>
      <c r="AD67" s="273">
        <v>42597</v>
      </c>
      <c r="AE67" s="26">
        <f t="array" ref="AE67">IF(ISNA(INDEX([6]Fournisseurs!$A$6:$O$5001,MATCH(A67&amp;C67,[6]Fournisseurs!$C$6:$C$5001&amp;[6]Fournisseurs!$A$6:$A$5001,0),14)),"",INDEX([6]Fournisseurs!$A$6:$O$5001,MATCH(A67&amp;C67,[6]Fournisseurs!$C$6:$C$5001&amp;[6]Fournisseurs!$A$6:$A$5001,0),14))</f>
        <v>6.3365000000000003E-4</v>
      </c>
    </row>
    <row r="68" spans="1:55" ht="14" customHeight="1" x14ac:dyDescent="0.2">
      <c r="A68" s="346">
        <v>1451</v>
      </c>
      <c r="B68" s="8"/>
      <c r="C68" s="8" t="s">
        <v>633</v>
      </c>
      <c r="D68" s="3" t="s">
        <v>68</v>
      </c>
      <c r="E68" s="3" t="s">
        <v>2045</v>
      </c>
      <c r="F68" s="5" t="s">
        <v>9</v>
      </c>
      <c r="G68" s="31">
        <v>1.9</v>
      </c>
      <c r="H68" s="25">
        <v>1.7272727272727271</v>
      </c>
      <c r="I68" s="32">
        <v>0.15</v>
      </c>
      <c r="J68" s="33">
        <f t="shared" ref="J68:J99" si="14">H68*(1+I68)</f>
        <v>1.9863636363636359</v>
      </c>
      <c r="K68" s="25">
        <f t="shared" ref="K68:K99" si="15">ROUND(J68,2)</f>
        <v>1.99</v>
      </c>
      <c r="L68" s="29">
        <v>8.75</v>
      </c>
      <c r="M68" s="24">
        <f t="shared" ref="M68:M99" si="16">1-(J68/L68)</f>
        <v>0.772987012987013</v>
      </c>
      <c r="N68" s="38">
        <f t="shared" ref="N68:N99" si="17">L68*(1+AB68)</f>
        <v>10.5</v>
      </c>
      <c r="O68" s="365">
        <v>6.5625</v>
      </c>
      <c r="P68" s="366">
        <f t="shared" ref="P68:P131" si="18">(O68-L68)/L68</f>
        <v>-0.25</v>
      </c>
      <c r="Q68" s="366">
        <f t="shared" ref="Q68:Q131" si="19">1-(J68/O68)</f>
        <v>0.69731601731601733</v>
      </c>
      <c r="R68" s="369">
        <v>6.125</v>
      </c>
      <c r="S68" s="370">
        <f t="shared" ref="S68:S131" si="20">(R68-L68)/L68</f>
        <v>-0.3</v>
      </c>
      <c r="T68" s="370">
        <f t="shared" si="13"/>
        <v>0.65862708719851581</v>
      </c>
      <c r="U68" s="6">
        <v>1</v>
      </c>
      <c r="V68" s="299">
        <v>1.05</v>
      </c>
      <c r="W68" s="124" t="s">
        <v>62</v>
      </c>
      <c r="X68" s="5">
        <v>0</v>
      </c>
      <c r="Y68" s="26">
        <v>707600</v>
      </c>
      <c r="Z68" s="26" t="s">
        <v>724</v>
      </c>
      <c r="AA68" s="26"/>
      <c r="AB68" s="27">
        <v>0.2</v>
      </c>
      <c r="AC68" s="122">
        <v>3760223792294</v>
      </c>
      <c r="AD68" s="273">
        <v>41501</v>
      </c>
      <c r="AE68" s="26">
        <f t="array" ref="AE68">IF(ISNA(INDEX([6]Fournisseurs!$A$6:$O$5001,MATCH(A68&amp;C68,[6]Fournisseurs!$C$6:$C$5001&amp;[6]Fournisseurs!$A$6:$A$5001,0),14)),"",INDEX([6]Fournisseurs!$A$6:$O$5001,MATCH(A68&amp;C68,[6]Fournisseurs!$C$6:$C$5001&amp;[6]Fournisseurs!$A$6:$A$5001,0),14))</f>
        <v>8.0499999999999994E-4</v>
      </c>
    </row>
    <row r="69" spans="1:55" ht="14" customHeight="1" x14ac:dyDescent="0.2">
      <c r="A69" s="414">
        <v>4037</v>
      </c>
      <c r="B69" s="8">
        <v>610065</v>
      </c>
      <c r="C69" s="8" t="s">
        <v>651</v>
      </c>
      <c r="D69" s="16" t="s">
        <v>69</v>
      </c>
      <c r="E69" s="3"/>
      <c r="F69" s="4" t="s">
        <v>9</v>
      </c>
      <c r="G69" s="31">
        <v>0</v>
      </c>
      <c r="H69" s="25">
        <v>3.5625</v>
      </c>
      <c r="I69" s="32">
        <v>0.1</v>
      </c>
      <c r="J69" s="33">
        <f t="shared" si="14"/>
        <v>3.9187500000000002</v>
      </c>
      <c r="K69" s="25">
        <f t="shared" si="15"/>
        <v>3.92</v>
      </c>
      <c r="L69" s="29">
        <v>7.9</v>
      </c>
      <c r="M69" s="24">
        <f t="shared" si="16"/>
        <v>0.50395569620253167</v>
      </c>
      <c r="N69" s="38">
        <f t="shared" si="17"/>
        <v>9.48</v>
      </c>
      <c r="O69" s="365">
        <v>7.11</v>
      </c>
      <c r="P69" s="366">
        <f t="shared" si="18"/>
        <v>-0.1</v>
      </c>
      <c r="Q69" s="366">
        <f t="shared" si="19"/>
        <v>0.44883966244725737</v>
      </c>
      <c r="R69" s="369">
        <v>6.7149999999999999</v>
      </c>
      <c r="S69" s="370">
        <f t="shared" si="20"/>
        <v>-0.15000000000000005</v>
      </c>
      <c r="T69" s="370">
        <f t="shared" si="13"/>
        <v>0.38570364854802675</v>
      </c>
      <c r="U69" s="6">
        <v>0</v>
      </c>
      <c r="V69" s="299">
        <v>1</v>
      </c>
      <c r="W69" s="124" t="s">
        <v>62</v>
      </c>
      <c r="X69" s="5"/>
      <c r="Y69" s="26">
        <v>707600</v>
      </c>
      <c r="Z69" s="26"/>
      <c r="AA69" s="26"/>
      <c r="AB69" s="27">
        <v>0.2</v>
      </c>
      <c r="AC69" s="122">
        <v>0</v>
      </c>
      <c r="AD69" s="273">
        <v>42231</v>
      </c>
      <c r="AE69" s="26" t="str">
        <f t="array" ref="AE69">IF(ISNA(INDEX([6]Fournisseurs!$A$6:$O$5001,MATCH(A69&amp;C69,[6]Fournisseurs!$C$6:$C$5001&amp;[6]Fournisseurs!$A$6:$A$5001,0),14)),"",INDEX([6]Fournisseurs!$A$6:$O$5001,MATCH(A69&amp;C69,[6]Fournisseurs!$C$6:$C$5001&amp;[6]Fournisseurs!$A$6:$A$5001,0),14))</f>
        <v/>
      </c>
    </row>
    <row r="70" spans="1:55" ht="14" customHeight="1" x14ac:dyDescent="0.2">
      <c r="A70" s="414">
        <v>4039</v>
      </c>
      <c r="B70" s="8">
        <v>610067</v>
      </c>
      <c r="C70" s="8" t="s">
        <v>651</v>
      </c>
      <c r="D70" s="16" t="s">
        <v>70</v>
      </c>
      <c r="E70" s="3"/>
      <c r="F70" s="4" t="s">
        <v>9</v>
      </c>
      <c r="G70" s="31">
        <v>0</v>
      </c>
      <c r="H70" s="25">
        <v>6.1499999999999995</v>
      </c>
      <c r="I70" s="32">
        <v>0.1</v>
      </c>
      <c r="J70" s="33">
        <f t="shared" si="14"/>
        <v>6.7649999999999997</v>
      </c>
      <c r="K70" s="25">
        <f t="shared" si="15"/>
        <v>6.77</v>
      </c>
      <c r="L70" s="29">
        <v>13</v>
      </c>
      <c r="M70" s="24">
        <f t="shared" si="16"/>
        <v>0.47961538461538467</v>
      </c>
      <c r="N70" s="38">
        <f t="shared" si="17"/>
        <v>15.6</v>
      </c>
      <c r="O70" s="365">
        <v>11.700000000000001</v>
      </c>
      <c r="P70" s="366">
        <f t="shared" si="18"/>
        <v>-9.9999999999999922E-2</v>
      </c>
      <c r="Q70" s="366">
        <f t="shared" si="19"/>
        <v>0.42179487179487185</v>
      </c>
      <c r="R70" s="369">
        <v>11.049999999999999</v>
      </c>
      <c r="S70" s="370">
        <f t="shared" si="20"/>
        <v>-0.15000000000000008</v>
      </c>
      <c r="T70" s="370">
        <f t="shared" si="13"/>
        <v>0.35556084782090969</v>
      </c>
      <c r="U70" s="6">
        <v>0</v>
      </c>
      <c r="V70" s="299">
        <v>3</v>
      </c>
      <c r="W70" s="124" t="s">
        <v>62</v>
      </c>
      <c r="X70" s="5"/>
      <c r="Y70" s="26">
        <v>707600</v>
      </c>
      <c r="Z70" s="26"/>
      <c r="AA70" s="26"/>
      <c r="AB70" s="27">
        <v>0.2</v>
      </c>
      <c r="AC70" s="122">
        <v>0</v>
      </c>
      <c r="AD70" s="273">
        <v>42231</v>
      </c>
      <c r="AE70" s="26" t="str">
        <f t="array" ref="AE70">IF(ISNA(INDEX([6]Fournisseurs!$A$6:$O$5001,MATCH(A70&amp;C70,[6]Fournisseurs!$C$6:$C$5001&amp;[6]Fournisseurs!$A$6:$A$5001,0),14)),"",INDEX([6]Fournisseurs!$A$6:$O$5001,MATCH(A70&amp;C70,[6]Fournisseurs!$C$6:$C$5001&amp;[6]Fournisseurs!$A$6:$A$5001,0),14))</f>
        <v/>
      </c>
    </row>
    <row r="71" spans="1:55" ht="14" customHeight="1" x14ac:dyDescent="0.2">
      <c r="A71" s="414">
        <v>4038</v>
      </c>
      <c r="B71" s="8">
        <v>610066</v>
      </c>
      <c r="C71" s="8" t="s">
        <v>651</v>
      </c>
      <c r="D71" s="16" t="s">
        <v>71</v>
      </c>
      <c r="E71" s="3"/>
      <c r="F71" s="4" t="s">
        <v>9</v>
      </c>
      <c r="G71" s="31">
        <v>0</v>
      </c>
      <c r="H71" s="25">
        <v>5.0625000000000009</v>
      </c>
      <c r="I71" s="32">
        <v>0.1</v>
      </c>
      <c r="J71" s="33">
        <f t="shared" si="14"/>
        <v>5.5687500000000014</v>
      </c>
      <c r="K71" s="25">
        <f t="shared" si="15"/>
        <v>5.57</v>
      </c>
      <c r="L71" s="29">
        <v>11</v>
      </c>
      <c r="M71" s="24">
        <f t="shared" si="16"/>
        <v>0.49374999999999991</v>
      </c>
      <c r="N71" s="38">
        <f t="shared" si="17"/>
        <v>13.2</v>
      </c>
      <c r="O71" s="365">
        <v>9.9</v>
      </c>
      <c r="P71" s="366">
        <f t="shared" si="18"/>
        <v>-9.9999999999999964E-2</v>
      </c>
      <c r="Q71" s="366">
        <f t="shared" si="19"/>
        <v>0.43749999999999989</v>
      </c>
      <c r="R71" s="369">
        <v>9.35</v>
      </c>
      <c r="S71" s="370">
        <f t="shared" si="20"/>
        <v>-0.15000000000000002</v>
      </c>
      <c r="T71" s="370">
        <f t="shared" si="13"/>
        <v>0.37306501547987592</v>
      </c>
      <c r="U71" s="6">
        <v>0</v>
      </c>
      <c r="V71" s="299">
        <v>2</v>
      </c>
      <c r="W71" s="124" t="s">
        <v>62</v>
      </c>
      <c r="X71" s="5"/>
      <c r="Y71" s="26">
        <v>707600</v>
      </c>
      <c r="Z71" s="26"/>
      <c r="AA71" s="26"/>
      <c r="AB71" s="27">
        <v>0.2</v>
      </c>
      <c r="AC71" s="122">
        <v>0</v>
      </c>
      <c r="AD71" s="273">
        <v>42231</v>
      </c>
      <c r="AE71" s="26" t="str">
        <f t="array" ref="AE71">IF(ISNA(INDEX([6]Fournisseurs!$A$6:$O$5001,MATCH(A71&amp;C71,[6]Fournisseurs!$C$6:$C$5001&amp;[6]Fournisseurs!$A$6:$A$5001,0),14)),"",INDEX([6]Fournisseurs!$A$6:$O$5001,MATCH(A71&amp;C71,[6]Fournisseurs!$C$6:$C$5001&amp;[6]Fournisseurs!$A$6:$A$5001,0),14))</f>
        <v/>
      </c>
    </row>
    <row r="72" spans="1:55" ht="14" customHeight="1" x14ac:dyDescent="0.2">
      <c r="A72" s="414">
        <v>4040</v>
      </c>
      <c r="B72" s="8">
        <v>610068</v>
      </c>
      <c r="C72" s="8" t="s">
        <v>651</v>
      </c>
      <c r="D72" s="16" t="s">
        <v>72</v>
      </c>
      <c r="E72" s="3"/>
      <c r="F72" s="4" t="s">
        <v>9</v>
      </c>
      <c r="G72" s="31">
        <v>0</v>
      </c>
      <c r="H72" s="25">
        <v>7.9143750000000015</v>
      </c>
      <c r="I72" s="32">
        <v>0.1</v>
      </c>
      <c r="J72" s="33">
        <f t="shared" si="14"/>
        <v>8.7058125000000022</v>
      </c>
      <c r="K72" s="25">
        <f t="shared" si="15"/>
        <v>8.7100000000000009</v>
      </c>
      <c r="L72" s="29">
        <v>17</v>
      </c>
      <c r="M72" s="24">
        <f t="shared" si="16"/>
        <v>0.487893382352941</v>
      </c>
      <c r="N72" s="38">
        <f t="shared" si="17"/>
        <v>20.399999999999999</v>
      </c>
      <c r="O72" s="365">
        <v>15.3</v>
      </c>
      <c r="P72" s="366">
        <f t="shared" si="18"/>
        <v>-9.9999999999999964E-2</v>
      </c>
      <c r="Q72" s="366">
        <f t="shared" si="19"/>
        <v>0.43099264705882345</v>
      </c>
      <c r="R72" s="369">
        <v>14.45</v>
      </c>
      <c r="S72" s="370">
        <f t="shared" si="20"/>
        <v>-0.15000000000000005</v>
      </c>
      <c r="T72" s="370">
        <f t="shared" si="13"/>
        <v>0.36581223820797648</v>
      </c>
      <c r="U72" s="6">
        <v>0</v>
      </c>
      <c r="V72" s="299">
        <v>4</v>
      </c>
      <c r="W72" s="124" t="s">
        <v>62</v>
      </c>
      <c r="X72" s="5"/>
      <c r="Y72" s="26">
        <v>707600</v>
      </c>
      <c r="Z72" s="26"/>
      <c r="AA72" s="26"/>
      <c r="AB72" s="27">
        <v>0.2</v>
      </c>
      <c r="AC72" s="122">
        <v>0</v>
      </c>
      <c r="AD72" s="273">
        <v>42231</v>
      </c>
      <c r="AE72" s="26" t="str">
        <f t="array" ref="AE72">IF(ISNA(INDEX([6]Fournisseurs!$A$6:$O$5001,MATCH(A72&amp;C72,[6]Fournisseurs!$C$6:$C$5001&amp;[6]Fournisseurs!$A$6:$A$5001,0),14)),"",INDEX([6]Fournisseurs!$A$6:$O$5001,MATCH(A72&amp;C72,[6]Fournisseurs!$C$6:$C$5001&amp;[6]Fournisseurs!$A$6:$A$5001,0),14))</f>
        <v/>
      </c>
    </row>
    <row r="73" spans="1:55" ht="14" customHeight="1" x14ac:dyDescent="0.2">
      <c r="A73" s="347">
        <v>1987</v>
      </c>
      <c r="B73" s="8"/>
      <c r="C73" s="8" t="s">
        <v>3690</v>
      </c>
      <c r="D73" s="3" t="s">
        <v>3692</v>
      </c>
      <c r="E73" s="3"/>
      <c r="F73" s="9" t="s">
        <v>4441</v>
      </c>
      <c r="G73" s="31">
        <v>150</v>
      </c>
      <c r="H73" s="25">
        <v>136.36363636363635</v>
      </c>
      <c r="I73" s="32">
        <v>0.15</v>
      </c>
      <c r="J73" s="33">
        <f t="shared" si="14"/>
        <v>156.81818181818178</v>
      </c>
      <c r="K73" s="25">
        <f t="shared" si="15"/>
        <v>156.82</v>
      </c>
      <c r="L73" s="29">
        <v>349</v>
      </c>
      <c r="M73" s="24">
        <f t="shared" si="16"/>
        <v>0.55066423547798915</v>
      </c>
      <c r="N73" s="38">
        <f t="shared" si="17"/>
        <v>418.8</v>
      </c>
      <c r="O73" s="365">
        <v>314.10000000000002</v>
      </c>
      <c r="P73" s="366">
        <f t="shared" si="18"/>
        <v>-9.9999999999999936E-2</v>
      </c>
      <c r="Q73" s="366">
        <f t="shared" si="19"/>
        <v>0.50073803941998807</v>
      </c>
      <c r="R73" s="369">
        <v>296.64999999999998</v>
      </c>
      <c r="S73" s="370">
        <f t="shared" si="20"/>
        <v>-0.15000000000000008</v>
      </c>
      <c r="T73" s="370">
        <f t="shared" si="13"/>
        <v>0.44354704083961494</v>
      </c>
      <c r="U73" s="6">
        <v>15</v>
      </c>
      <c r="V73" s="299">
        <v>16</v>
      </c>
      <c r="W73" s="124" t="s">
        <v>4451</v>
      </c>
      <c r="X73" s="5"/>
      <c r="Y73" s="26">
        <v>707600</v>
      </c>
      <c r="Z73" s="26"/>
      <c r="AA73" s="26"/>
      <c r="AB73" s="27">
        <v>0.2</v>
      </c>
      <c r="AC73" s="208">
        <v>3760223794120</v>
      </c>
      <c r="AD73" s="273">
        <v>42597</v>
      </c>
      <c r="AE73" s="26">
        <f t="array" ref="AE73">IF(ISNA(INDEX([6]Fournisseurs!$A$6:$O$5001,MATCH(A73&amp;C73,[6]Fournisseurs!$C$6:$C$5001&amp;[6]Fournisseurs!$A$6:$A$5001,0),14)),"",INDEX([6]Fournisseurs!$A$6:$O$5001,MATCH(A73&amp;C73,[6]Fournisseurs!$C$6:$C$5001&amp;[6]Fournisseurs!$A$6:$A$5001,0),14))</f>
        <v>3.4684E-2</v>
      </c>
      <c r="BC73" s="39"/>
    </row>
    <row r="74" spans="1:55" ht="14" customHeight="1" x14ac:dyDescent="0.2">
      <c r="A74" s="347">
        <v>1986</v>
      </c>
      <c r="B74" s="8"/>
      <c r="C74" s="8" t="s">
        <v>3690</v>
      </c>
      <c r="D74" s="3" t="s">
        <v>3691</v>
      </c>
      <c r="E74" s="3"/>
      <c r="F74" s="9" t="s">
        <v>4441</v>
      </c>
      <c r="G74" s="31">
        <v>155</v>
      </c>
      <c r="H74" s="25">
        <v>140.90909090909091</v>
      </c>
      <c r="I74" s="32">
        <v>0.15</v>
      </c>
      <c r="J74" s="33">
        <f t="shared" si="14"/>
        <v>162.04545454545453</v>
      </c>
      <c r="K74" s="25">
        <f t="shared" si="15"/>
        <v>162.05000000000001</v>
      </c>
      <c r="L74" s="29">
        <v>369</v>
      </c>
      <c r="M74" s="24">
        <f t="shared" si="16"/>
        <v>0.56085242670608526</v>
      </c>
      <c r="N74" s="38">
        <f t="shared" si="17"/>
        <v>442.8</v>
      </c>
      <c r="O74" s="365">
        <v>332.1</v>
      </c>
      <c r="P74" s="366">
        <f t="shared" si="18"/>
        <v>-9.9999999999999936E-2</v>
      </c>
      <c r="Q74" s="366">
        <f t="shared" si="19"/>
        <v>0.51205825189565035</v>
      </c>
      <c r="R74" s="369">
        <v>313.64999999999998</v>
      </c>
      <c r="S74" s="370">
        <f t="shared" si="20"/>
        <v>-0.15000000000000005</v>
      </c>
      <c r="T74" s="370">
        <f t="shared" si="13"/>
        <v>0.45616399592084855</v>
      </c>
      <c r="U74" s="6">
        <v>20</v>
      </c>
      <c r="V74" s="299">
        <v>21</v>
      </c>
      <c r="W74" s="124" t="s">
        <v>4451</v>
      </c>
      <c r="X74" s="5"/>
      <c r="Y74" s="26">
        <v>707600</v>
      </c>
      <c r="Z74" s="215"/>
      <c r="AA74" s="26"/>
      <c r="AB74" s="27">
        <v>0.2</v>
      </c>
      <c r="AC74" s="208">
        <v>3760223794113</v>
      </c>
      <c r="AD74" s="273">
        <v>42597</v>
      </c>
      <c r="AE74" s="26">
        <f t="array" ref="AE74">IF(ISNA(INDEX([6]Fournisseurs!$A$6:$O$5001,MATCH(A74&amp;C74,[6]Fournisseurs!$C$6:$C$5001&amp;[6]Fournisseurs!$A$6:$A$5001,0),14)),"",INDEX([6]Fournisseurs!$A$6:$O$5001,MATCH(A74&amp;C74,[6]Fournisseurs!$C$6:$C$5001&amp;[6]Fournisseurs!$A$6:$A$5001,0),14))</f>
        <v>3.4684E-2</v>
      </c>
    </row>
    <row r="75" spans="1:55" ht="14" customHeight="1" x14ac:dyDescent="0.2">
      <c r="A75" s="346">
        <v>3407</v>
      </c>
      <c r="B75" s="8"/>
      <c r="C75" s="8" t="s">
        <v>3671</v>
      </c>
      <c r="D75" s="3" t="s">
        <v>2677</v>
      </c>
      <c r="E75" s="3" t="s">
        <v>728</v>
      </c>
      <c r="F75" s="5" t="s">
        <v>4441</v>
      </c>
      <c r="G75" s="31">
        <v>43</v>
      </c>
      <c r="H75" s="25">
        <v>39.090909090909086</v>
      </c>
      <c r="I75" s="32">
        <v>0.15</v>
      </c>
      <c r="J75" s="33">
        <f t="shared" si="14"/>
        <v>44.954545454545446</v>
      </c>
      <c r="K75" s="25">
        <f t="shared" si="15"/>
        <v>44.95</v>
      </c>
      <c r="L75" s="29">
        <v>160</v>
      </c>
      <c r="M75" s="24">
        <f t="shared" si="16"/>
        <v>0.71903409090909098</v>
      </c>
      <c r="N75" s="38">
        <f t="shared" si="17"/>
        <v>192</v>
      </c>
      <c r="O75" s="365">
        <v>140</v>
      </c>
      <c r="P75" s="366">
        <f t="shared" si="18"/>
        <v>-0.125</v>
      </c>
      <c r="Q75" s="366">
        <f t="shared" si="19"/>
        <v>0.67889610389610389</v>
      </c>
      <c r="R75" s="369">
        <v>132</v>
      </c>
      <c r="S75" s="370">
        <f t="shared" si="20"/>
        <v>-0.17499999999999999</v>
      </c>
      <c r="T75" s="370">
        <f t="shared" si="13"/>
        <v>0.64151080179788322</v>
      </c>
      <c r="U75" s="6">
        <v>15</v>
      </c>
      <c r="V75" s="299">
        <v>16</v>
      </c>
      <c r="W75" s="124" t="s">
        <v>4451</v>
      </c>
      <c r="X75" s="5" t="s">
        <v>729</v>
      </c>
      <c r="Y75" s="26">
        <v>707600</v>
      </c>
      <c r="Z75" s="26" t="s">
        <v>727</v>
      </c>
      <c r="AA75" s="26"/>
      <c r="AB75" s="27">
        <v>0.2</v>
      </c>
      <c r="AC75" s="122">
        <v>3760223792317</v>
      </c>
      <c r="AD75" s="273">
        <v>41866</v>
      </c>
      <c r="AE75" s="26">
        <f t="array" ref="AE75">IF(ISNA(INDEX([6]Fournisseurs!$A$6:$O$5001,MATCH(A75&amp;C75,[6]Fournisseurs!$C$6:$C$5001&amp;[6]Fournisseurs!$A$6:$A$5001,0),14)),"",INDEX([6]Fournisseurs!$A$6:$O$5001,MATCH(A75&amp;C75,[6]Fournisseurs!$C$6:$C$5001&amp;[6]Fournisseurs!$A$6:$A$5001,0),14))</f>
        <v>0.05</v>
      </c>
    </row>
    <row r="76" spans="1:55" ht="14" customHeight="1" x14ac:dyDescent="0.2">
      <c r="A76" s="346">
        <v>3408</v>
      </c>
      <c r="B76" s="8"/>
      <c r="C76" s="8" t="s">
        <v>3671</v>
      </c>
      <c r="D76" s="3" t="s">
        <v>2678</v>
      </c>
      <c r="E76" s="3" t="s">
        <v>725</v>
      </c>
      <c r="F76" s="5" t="s">
        <v>4441</v>
      </c>
      <c r="G76" s="31">
        <v>66.400000000000006</v>
      </c>
      <c r="H76" s="25">
        <v>60.363636363636367</v>
      </c>
      <c r="I76" s="32">
        <v>0.15</v>
      </c>
      <c r="J76" s="33">
        <f t="shared" si="14"/>
        <v>69.418181818181822</v>
      </c>
      <c r="K76" s="25">
        <f t="shared" si="15"/>
        <v>69.42</v>
      </c>
      <c r="L76" s="29">
        <v>190</v>
      </c>
      <c r="M76" s="24">
        <f t="shared" si="16"/>
        <v>0.63464114832535889</v>
      </c>
      <c r="N76" s="38">
        <f t="shared" si="17"/>
        <v>228</v>
      </c>
      <c r="O76" s="365">
        <v>166.25</v>
      </c>
      <c r="P76" s="366">
        <f t="shared" si="18"/>
        <v>-0.125</v>
      </c>
      <c r="Q76" s="366">
        <f t="shared" si="19"/>
        <v>0.58244702665755299</v>
      </c>
      <c r="R76" s="369">
        <v>156.75</v>
      </c>
      <c r="S76" s="370">
        <f t="shared" si="20"/>
        <v>-0.17499999999999999</v>
      </c>
      <c r="T76" s="370">
        <f t="shared" si="13"/>
        <v>0.53383240615675764</v>
      </c>
      <c r="U76" s="6">
        <v>20</v>
      </c>
      <c r="V76" s="299">
        <v>21</v>
      </c>
      <c r="W76" s="124" t="s">
        <v>4451</v>
      </c>
      <c r="X76" s="5" t="s">
        <v>726</v>
      </c>
      <c r="Y76" s="26">
        <v>707600</v>
      </c>
      <c r="Z76" s="26" t="s">
        <v>727</v>
      </c>
      <c r="AA76" s="26"/>
      <c r="AB76" s="27">
        <v>0.2</v>
      </c>
      <c r="AC76" s="122">
        <v>3760223791495</v>
      </c>
      <c r="AD76" s="273">
        <v>41866</v>
      </c>
      <c r="AE76" s="26">
        <f t="array" ref="AE76">IF(ISNA(INDEX([6]Fournisseurs!$A$6:$O$5001,MATCH(A76&amp;C76,[6]Fournisseurs!$C$6:$C$5001&amp;[6]Fournisseurs!$A$6:$A$5001,0),14)),"",INDEX([6]Fournisseurs!$A$6:$O$5001,MATCH(A76&amp;C76,[6]Fournisseurs!$C$6:$C$5001&amp;[6]Fournisseurs!$A$6:$A$5001,0),14))</f>
        <v>0.05</v>
      </c>
      <c r="BA76" s="281"/>
    </row>
    <row r="77" spans="1:55" ht="14" customHeight="1" x14ac:dyDescent="0.2">
      <c r="A77" s="346">
        <v>1452</v>
      </c>
      <c r="B77" s="8" t="s">
        <v>730</v>
      </c>
      <c r="C77" s="8" t="s">
        <v>3671</v>
      </c>
      <c r="D77" s="3" t="s">
        <v>73</v>
      </c>
      <c r="E77" s="3" t="s">
        <v>2061</v>
      </c>
      <c r="F77" s="5" t="s">
        <v>4441</v>
      </c>
      <c r="G77" s="31">
        <v>19.7</v>
      </c>
      <c r="H77" s="25">
        <v>17.909090909090907</v>
      </c>
      <c r="I77" s="32">
        <v>0.15</v>
      </c>
      <c r="J77" s="33">
        <f t="shared" si="14"/>
        <v>20.59545454545454</v>
      </c>
      <c r="K77" s="25">
        <f t="shared" si="15"/>
        <v>20.6</v>
      </c>
      <c r="L77" s="29">
        <v>64</v>
      </c>
      <c r="M77" s="24">
        <f t="shared" si="16"/>
        <v>0.67819602272727275</v>
      </c>
      <c r="N77" s="38">
        <f t="shared" si="17"/>
        <v>76.8</v>
      </c>
      <c r="O77" s="365">
        <v>56</v>
      </c>
      <c r="P77" s="366">
        <f t="shared" si="18"/>
        <v>-0.125</v>
      </c>
      <c r="Q77" s="366">
        <f t="shared" si="19"/>
        <v>0.63222402597402605</v>
      </c>
      <c r="R77" s="369">
        <v>52.8</v>
      </c>
      <c r="S77" s="370">
        <f t="shared" si="20"/>
        <v>-0.17500000000000004</v>
      </c>
      <c r="T77" s="370">
        <f t="shared" si="13"/>
        <v>0.5894048136871104</v>
      </c>
      <c r="U77" s="6">
        <v>9.5</v>
      </c>
      <c r="V77" s="299">
        <v>10.5</v>
      </c>
      <c r="W77" s="124" t="s">
        <v>32</v>
      </c>
      <c r="X77" s="5" t="s">
        <v>731</v>
      </c>
      <c r="Y77" s="26">
        <v>707600</v>
      </c>
      <c r="Z77" s="26" t="s">
        <v>732</v>
      </c>
      <c r="AA77" s="26"/>
      <c r="AB77" s="27">
        <v>0.2</v>
      </c>
      <c r="AC77" s="122">
        <v>3760223792324</v>
      </c>
      <c r="AD77" s="273">
        <v>41501</v>
      </c>
      <c r="AE77" s="26">
        <f t="array" ref="AE77">IF(ISNA(INDEX([6]Fournisseurs!$A$6:$O$5001,MATCH(A77&amp;C77,[6]Fournisseurs!$C$6:$C$5001&amp;[6]Fournisseurs!$A$6:$A$5001,0),14)),"",INDEX([6]Fournisseurs!$A$6:$O$5001,MATCH(A77&amp;C77,[6]Fournisseurs!$C$6:$C$5001&amp;[6]Fournisseurs!$A$6:$A$5001,0),14))</f>
        <v>1.2E-2</v>
      </c>
    </row>
    <row r="78" spans="1:55" ht="14" customHeight="1" x14ac:dyDescent="0.2">
      <c r="A78" s="346">
        <v>1537</v>
      </c>
      <c r="B78" s="8"/>
      <c r="C78" s="8" t="s">
        <v>636</v>
      </c>
      <c r="D78" s="3" t="s">
        <v>2626</v>
      </c>
      <c r="E78" s="3"/>
      <c r="F78" s="5" t="s">
        <v>4441</v>
      </c>
      <c r="G78" s="31">
        <v>22.6</v>
      </c>
      <c r="H78" s="25">
        <v>20.545454545454547</v>
      </c>
      <c r="I78" s="32">
        <v>0.15</v>
      </c>
      <c r="J78" s="33">
        <f t="shared" si="14"/>
        <v>23.627272727272725</v>
      </c>
      <c r="K78" s="25">
        <f t="shared" si="15"/>
        <v>23.63</v>
      </c>
      <c r="L78" s="29">
        <v>85.72</v>
      </c>
      <c r="M78" s="24">
        <f t="shared" si="16"/>
        <v>0.72436686039112552</v>
      </c>
      <c r="N78" s="38">
        <f t="shared" si="17"/>
        <v>102.86399999999999</v>
      </c>
      <c r="O78" s="365">
        <v>66.433000000000007</v>
      </c>
      <c r="P78" s="366">
        <f t="shared" si="18"/>
        <v>-0.22499999999999992</v>
      </c>
      <c r="Q78" s="366">
        <f t="shared" si="19"/>
        <v>0.64434433598854901</v>
      </c>
      <c r="R78" s="369">
        <v>62.146999999999998</v>
      </c>
      <c r="S78" s="370">
        <f t="shared" si="20"/>
        <v>-0.27500000000000002</v>
      </c>
      <c r="T78" s="370">
        <f t="shared" si="13"/>
        <v>0.59980669385281371</v>
      </c>
      <c r="U78" s="6">
        <v>7.9</v>
      </c>
      <c r="V78" s="299">
        <v>8.6</v>
      </c>
      <c r="W78" s="124" t="s">
        <v>4451</v>
      </c>
      <c r="X78" s="5" t="s">
        <v>2627</v>
      </c>
      <c r="Y78" s="26">
        <v>707600</v>
      </c>
      <c r="Z78" s="26"/>
      <c r="AA78" s="26"/>
      <c r="AB78" s="27">
        <v>0.2</v>
      </c>
      <c r="AC78" s="122">
        <v>3760223792331</v>
      </c>
      <c r="AD78" s="273">
        <v>42401</v>
      </c>
      <c r="AE78" s="26">
        <f t="array" ref="AE78">IF(ISNA(INDEX([6]Fournisseurs!$A$6:$O$5001,MATCH(A78&amp;C78,[6]Fournisseurs!$C$6:$C$5001&amp;[6]Fournisseurs!$A$6:$A$5001,0),14)),"",INDEX([6]Fournisseurs!$A$6:$O$5001,MATCH(A78&amp;C78,[6]Fournisseurs!$C$6:$C$5001&amp;[6]Fournisseurs!$A$6:$A$5001,0),14))</f>
        <v>0.02</v>
      </c>
    </row>
    <row r="79" spans="1:55" ht="14" customHeight="1" x14ac:dyDescent="0.2">
      <c r="A79" s="346">
        <v>2450</v>
      </c>
      <c r="B79" s="8">
        <v>410700</v>
      </c>
      <c r="C79" s="8" t="s">
        <v>651</v>
      </c>
      <c r="D79" s="3" t="s">
        <v>74</v>
      </c>
      <c r="E79" s="3" t="s">
        <v>74</v>
      </c>
      <c r="F79" s="5" t="s">
        <v>4441</v>
      </c>
      <c r="G79" s="31">
        <v>0</v>
      </c>
      <c r="H79" s="25">
        <v>1.6875</v>
      </c>
      <c r="I79" s="32">
        <v>0.1</v>
      </c>
      <c r="J79" s="33">
        <f t="shared" si="14"/>
        <v>1.8562500000000002</v>
      </c>
      <c r="K79" s="25">
        <f t="shared" si="15"/>
        <v>1.86</v>
      </c>
      <c r="L79" s="29">
        <v>3.1</v>
      </c>
      <c r="M79" s="24">
        <f t="shared" si="16"/>
        <v>0.40120967741935476</v>
      </c>
      <c r="N79" s="38">
        <f t="shared" si="17"/>
        <v>3.7199999999999998</v>
      </c>
      <c r="O79" s="365">
        <v>3.1</v>
      </c>
      <c r="P79" s="366">
        <f t="shared" si="18"/>
        <v>0</v>
      </c>
      <c r="Q79" s="366">
        <f t="shared" si="19"/>
        <v>0.40120967741935476</v>
      </c>
      <c r="R79" s="375">
        <v>3.1</v>
      </c>
      <c r="S79" s="370">
        <f t="shared" si="20"/>
        <v>0</v>
      </c>
      <c r="T79" s="370">
        <f t="shared" si="13"/>
        <v>0.36969439728353126</v>
      </c>
      <c r="U79" s="6">
        <v>0</v>
      </c>
      <c r="V79" s="299">
        <v>0.35</v>
      </c>
      <c r="W79" s="124" t="s">
        <v>4454</v>
      </c>
      <c r="X79" s="5" t="s">
        <v>733</v>
      </c>
      <c r="Y79" s="26">
        <v>707600</v>
      </c>
      <c r="Z79" s="26" t="s">
        <v>734</v>
      </c>
      <c r="AA79" s="26"/>
      <c r="AB79" s="27">
        <v>0.2</v>
      </c>
      <c r="AC79" s="122">
        <v>0</v>
      </c>
      <c r="AD79" s="273">
        <v>41501</v>
      </c>
      <c r="AE79" s="26" t="str">
        <f t="array" ref="AE79">IF(ISNA(INDEX([6]Fournisseurs!$A$6:$O$5001,MATCH(A79&amp;C79,[6]Fournisseurs!$C$6:$C$5001&amp;[6]Fournisseurs!$A$6:$A$5001,0),14)),"",INDEX([6]Fournisseurs!$A$6:$O$5001,MATCH(A79&amp;C79,[6]Fournisseurs!$C$6:$C$5001&amp;[6]Fournisseurs!$A$6:$A$5001,0),14))</f>
        <v/>
      </c>
    </row>
    <row r="80" spans="1:55" ht="14" customHeight="1" x14ac:dyDescent="0.2">
      <c r="A80" s="346">
        <v>2451</v>
      </c>
      <c r="B80" s="8">
        <v>410800</v>
      </c>
      <c r="C80" s="8" t="s">
        <v>651</v>
      </c>
      <c r="D80" s="3" t="s">
        <v>75</v>
      </c>
      <c r="E80" s="3" t="s">
        <v>75</v>
      </c>
      <c r="F80" s="5" t="s">
        <v>4441</v>
      </c>
      <c r="G80" s="31">
        <v>0</v>
      </c>
      <c r="H80" s="25">
        <v>2.25</v>
      </c>
      <c r="I80" s="32">
        <v>0.1</v>
      </c>
      <c r="J80" s="33">
        <f t="shared" si="14"/>
        <v>2.4750000000000001</v>
      </c>
      <c r="K80" s="25">
        <f t="shared" si="15"/>
        <v>2.48</v>
      </c>
      <c r="L80" s="29">
        <v>4.0999999999999996</v>
      </c>
      <c r="M80" s="24">
        <f t="shared" si="16"/>
        <v>0.39634146341463405</v>
      </c>
      <c r="N80" s="38">
        <f t="shared" si="17"/>
        <v>4.919999999999999</v>
      </c>
      <c r="O80" s="365">
        <v>4.0999999999999996</v>
      </c>
      <c r="P80" s="366">
        <f t="shared" si="18"/>
        <v>0</v>
      </c>
      <c r="Q80" s="366">
        <f t="shared" si="19"/>
        <v>0.39634146341463405</v>
      </c>
      <c r="R80" s="375">
        <v>4.0999999999999996</v>
      </c>
      <c r="S80" s="370">
        <f t="shared" si="20"/>
        <v>0</v>
      </c>
      <c r="T80" s="370">
        <f t="shared" si="13"/>
        <v>0.36456996148908849</v>
      </c>
      <c r="U80" s="6">
        <v>0</v>
      </c>
      <c r="V80" s="299">
        <v>0.25</v>
      </c>
      <c r="W80" s="124" t="s">
        <v>4454</v>
      </c>
      <c r="X80" s="5" t="s">
        <v>735</v>
      </c>
      <c r="Y80" s="26">
        <v>707600</v>
      </c>
      <c r="Z80" s="26" t="s">
        <v>734</v>
      </c>
      <c r="AA80" s="26"/>
      <c r="AB80" s="27">
        <v>0.2</v>
      </c>
      <c r="AC80" s="122">
        <v>0</v>
      </c>
      <c r="AD80" s="273">
        <v>41501</v>
      </c>
      <c r="AE80" s="26" t="str">
        <f t="array" ref="AE80">IF(ISNA(INDEX([6]Fournisseurs!$A$6:$O$5001,MATCH(A80&amp;C80,[6]Fournisseurs!$C$6:$C$5001&amp;[6]Fournisseurs!$A$6:$A$5001,0),14)),"",INDEX([6]Fournisseurs!$A$6:$O$5001,MATCH(A80&amp;C80,[6]Fournisseurs!$C$6:$C$5001&amp;[6]Fournisseurs!$A$6:$A$5001,0),14))</f>
        <v/>
      </c>
    </row>
    <row r="81" spans="1:47" ht="14" customHeight="1" x14ac:dyDescent="0.2">
      <c r="A81" s="346">
        <v>2333</v>
      </c>
      <c r="B81" s="8">
        <v>410600</v>
      </c>
      <c r="C81" s="8" t="s">
        <v>651</v>
      </c>
      <c r="D81" s="3" t="s">
        <v>76</v>
      </c>
      <c r="E81" s="3" t="s">
        <v>76</v>
      </c>
      <c r="F81" s="5" t="s">
        <v>4441</v>
      </c>
      <c r="G81" s="31">
        <v>0</v>
      </c>
      <c r="H81" s="25">
        <v>1.4249999999999998</v>
      </c>
      <c r="I81" s="32">
        <v>0.1</v>
      </c>
      <c r="J81" s="33">
        <f t="shared" si="14"/>
        <v>1.5674999999999999</v>
      </c>
      <c r="K81" s="25">
        <f t="shared" si="15"/>
        <v>1.57</v>
      </c>
      <c r="L81" s="29">
        <v>2.6</v>
      </c>
      <c r="M81" s="24">
        <f t="shared" si="16"/>
        <v>0.39711538461538465</v>
      </c>
      <c r="N81" s="38">
        <f t="shared" si="17"/>
        <v>3.12</v>
      </c>
      <c r="O81" s="365">
        <v>2.6</v>
      </c>
      <c r="P81" s="366">
        <f t="shared" si="18"/>
        <v>0</v>
      </c>
      <c r="Q81" s="366">
        <f t="shared" si="19"/>
        <v>0.39711538461538465</v>
      </c>
      <c r="R81" s="375">
        <v>2.6</v>
      </c>
      <c r="S81" s="370">
        <f t="shared" si="20"/>
        <v>0</v>
      </c>
      <c r="T81" s="370">
        <f t="shared" si="13"/>
        <v>0.36538461538461542</v>
      </c>
      <c r="U81" s="6">
        <v>0</v>
      </c>
      <c r="V81" s="299">
        <v>0.15</v>
      </c>
      <c r="W81" s="124" t="s">
        <v>4454</v>
      </c>
      <c r="X81" s="5" t="s">
        <v>736</v>
      </c>
      <c r="Y81" s="26">
        <v>707600</v>
      </c>
      <c r="Z81" s="26" t="s">
        <v>734</v>
      </c>
      <c r="AA81" s="26"/>
      <c r="AB81" s="27">
        <v>0.2</v>
      </c>
      <c r="AC81" s="122">
        <v>0</v>
      </c>
      <c r="AD81" s="273">
        <v>41501</v>
      </c>
      <c r="AE81" s="26" t="str">
        <f t="array" ref="AE81">IF(ISNA(INDEX([6]Fournisseurs!$A$6:$O$5001,MATCH(A81&amp;C81,[6]Fournisseurs!$C$6:$C$5001&amp;[6]Fournisseurs!$A$6:$A$5001,0),14)),"",INDEX([6]Fournisseurs!$A$6:$O$5001,MATCH(A81&amp;C81,[6]Fournisseurs!$C$6:$C$5001&amp;[6]Fournisseurs!$A$6:$A$5001,0),14))</f>
        <v/>
      </c>
      <c r="AF81" s="39"/>
      <c r="AG81" s="39"/>
      <c r="AH81" s="39"/>
      <c r="AI81" s="39"/>
      <c r="AJ81" s="39"/>
      <c r="AK81" s="39"/>
      <c r="AL81" s="39"/>
      <c r="AM81" s="39"/>
      <c r="AN81" s="39"/>
      <c r="AO81" s="39"/>
      <c r="AP81" s="39"/>
      <c r="AQ81" s="39"/>
      <c r="AR81" s="39"/>
      <c r="AS81" s="39"/>
      <c r="AT81" s="39"/>
      <c r="AU81" s="39"/>
    </row>
    <row r="82" spans="1:47" ht="14" customHeight="1" x14ac:dyDescent="0.2">
      <c r="A82" s="343">
        <v>2693</v>
      </c>
      <c r="B82" s="344">
        <v>610095</v>
      </c>
      <c r="C82" s="344" t="s">
        <v>651</v>
      </c>
      <c r="D82" s="398" t="s">
        <v>4048</v>
      </c>
      <c r="E82" s="345" t="s">
        <v>3952</v>
      </c>
      <c r="F82" s="9" t="s">
        <v>4441</v>
      </c>
      <c r="G82" s="345"/>
      <c r="H82" s="25">
        <v>98.550000000000011</v>
      </c>
      <c r="I82" s="32">
        <v>0.1</v>
      </c>
      <c r="J82" s="33">
        <f t="shared" si="14"/>
        <v>108.40500000000002</v>
      </c>
      <c r="K82" s="25">
        <f t="shared" si="15"/>
        <v>108.41</v>
      </c>
      <c r="L82" s="29">
        <v>213.48250000000002</v>
      </c>
      <c r="M82" s="24">
        <f t="shared" si="16"/>
        <v>0.49220662115161662</v>
      </c>
      <c r="N82" s="38">
        <f t="shared" si="17"/>
        <v>256.17900000000003</v>
      </c>
      <c r="O82" s="365">
        <v>176.1230625</v>
      </c>
      <c r="P82" s="366">
        <f t="shared" si="18"/>
        <v>-0.17500000000000004</v>
      </c>
      <c r="Q82" s="366">
        <f t="shared" si="19"/>
        <v>0.38449287412317157</v>
      </c>
      <c r="R82" s="369">
        <v>165.44893750000003</v>
      </c>
      <c r="S82" s="370">
        <f t="shared" si="20"/>
        <v>-0.22499999999999992</v>
      </c>
      <c r="T82" s="370">
        <f t="shared" si="13"/>
        <v>0.31029761786297672</v>
      </c>
      <c r="U82" s="11"/>
      <c r="V82" s="11">
        <v>17</v>
      </c>
      <c r="W82" s="124" t="s">
        <v>62</v>
      </c>
      <c r="X82" s="345" t="s">
        <v>3953</v>
      </c>
      <c r="Y82" s="26">
        <v>707600</v>
      </c>
      <c r="Z82" s="345" t="s">
        <v>3954</v>
      </c>
      <c r="AA82" s="26"/>
      <c r="AB82" s="27">
        <v>0.2</v>
      </c>
      <c r="AC82" s="122"/>
      <c r="AD82" s="273">
        <v>42597</v>
      </c>
      <c r="AE82" s="26" t="str">
        <f t="array" ref="AE82">IF(ISNA(INDEX([6]Fournisseurs!$A$6:$O$5001,MATCH(A82&amp;C82,[6]Fournisseurs!$C$6:$C$5001&amp;[6]Fournisseurs!$A$6:$A$5001,0),14)),"",INDEX([6]Fournisseurs!$A$6:$O$5001,MATCH(A82&amp;C82,[6]Fournisseurs!$C$6:$C$5001&amp;[6]Fournisseurs!$A$6:$A$5001,0),14))</f>
        <v/>
      </c>
    </row>
    <row r="83" spans="1:47" ht="14" customHeight="1" x14ac:dyDescent="0.2">
      <c r="A83" s="343">
        <v>2694</v>
      </c>
      <c r="B83" s="344">
        <v>610096</v>
      </c>
      <c r="C83" s="344" t="s">
        <v>651</v>
      </c>
      <c r="D83" s="398" t="s">
        <v>4049</v>
      </c>
      <c r="E83" s="345" t="s">
        <v>3955</v>
      </c>
      <c r="F83" s="9" t="s">
        <v>4441</v>
      </c>
      <c r="G83" s="345"/>
      <c r="H83" s="25">
        <v>90</v>
      </c>
      <c r="I83" s="32">
        <v>0.1</v>
      </c>
      <c r="J83" s="33">
        <f t="shared" si="14"/>
        <v>99.000000000000014</v>
      </c>
      <c r="K83" s="25">
        <f t="shared" si="15"/>
        <v>99</v>
      </c>
      <c r="L83" s="29">
        <v>246.67500000000004</v>
      </c>
      <c r="M83" s="24">
        <f t="shared" si="16"/>
        <v>0.59866220735785958</v>
      </c>
      <c r="N83" s="38">
        <f t="shared" si="17"/>
        <v>296.01000000000005</v>
      </c>
      <c r="O83" s="365">
        <v>215.84062500000005</v>
      </c>
      <c r="P83" s="366">
        <f t="shared" si="18"/>
        <v>-0.12499999999999996</v>
      </c>
      <c r="Q83" s="366">
        <f t="shared" si="19"/>
        <v>0.54132823698041088</v>
      </c>
      <c r="R83" s="369">
        <v>203.50687500000001</v>
      </c>
      <c r="S83" s="370">
        <f t="shared" si="20"/>
        <v>-0.1750000000000001</v>
      </c>
      <c r="T83" s="370">
        <f t="shared" si="13"/>
        <v>0.48792626138163886</v>
      </c>
      <c r="U83" s="11"/>
      <c r="V83" s="11">
        <v>18</v>
      </c>
      <c r="W83" s="124" t="s">
        <v>62</v>
      </c>
      <c r="X83" s="345" t="s">
        <v>3953</v>
      </c>
      <c r="Y83" s="26">
        <v>707600</v>
      </c>
      <c r="Z83" s="345" t="s">
        <v>3954</v>
      </c>
      <c r="AA83" s="26"/>
      <c r="AB83" s="27">
        <v>0.2</v>
      </c>
      <c r="AC83" s="122"/>
      <c r="AD83" s="273">
        <v>42597</v>
      </c>
      <c r="AE83" s="26" t="str">
        <f t="array" ref="AE83">IF(ISNA(INDEX([6]Fournisseurs!$A$6:$O$5001,MATCH(A83&amp;C83,[6]Fournisseurs!$C$6:$C$5001&amp;[6]Fournisseurs!$A$6:$A$5001,0),14)),"",INDEX([6]Fournisseurs!$A$6:$O$5001,MATCH(A83&amp;C83,[6]Fournisseurs!$C$6:$C$5001&amp;[6]Fournisseurs!$A$6:$A$5001,0),14))</f>
        <v/>
      </c>
    </row>
    <row r="84" spans="1:47" ht="14" customHeight="1" x14ac:dyDescent="0.2">
      <c r="A84" s="343">
        <v>2359</v>
      </c>
      <c r="B84" s="8"/>
      <c r="C84" s="8" t="s">
        <v>636</v>
      </c>
      <c r="D84" s="16" t="s">
        <v>3635</v>
      </c>
      <c r="E84" s="3"/>
      <c r="F84" s="4" t="s">
        <v>4441</v>
      </c>
      <c r="G84" s="31">
        <v>5.9</v>
      </c>
      <c r="H84" s="25">
        <v>5.3636363636363633</v>
      </c>
      <c r="I84" s="32">
        <v>0.15</v>
      </c>
      <c r="J84" s="33">
        <f t="shared" si="14"/>
        <v>6.1681818181818171</v>
      </c>
      <c r="K84" s="25">
        <f t="shared" si="15"/>
        <v>6.17</v>
      </c>
      <c r="L84" s="29">
        <v>14.5</v>
      </c>
      <c r="M84" s="24">
        <f t="shared" si="16"/>
        <v>0.57460815047021951</v>
      </c>
      <c r="N84" s="38">
        <f t="shared" si="17"/>
        <v>17.399999999999999</v>
      </c>
      <c r="O84" s="365">
        <v>12.324999999999999</v>
      </c>
      <c r="P84" s="366">
        <f t="shared" si="18"/>
        <v>-0.15000000000000005</v>
      </c>
      <c r="Q84" s="366">
        <f t="shared" si="19"/>
        <v>0.49953900055319944</v>
      </c>
      <c r="R84" s="369">
        <v>11.962499999999999</v>
      </c>
      <c r="S84" s="370">
        <f t="shared" si="20"/>
        <v>-0.1750000000000001</v>
      </c>
      <c r="T84" s="370">
        <f t="shared" si="13"/>
        <v>0.4572352797068191</v>
      </c>
      <c r="U84" s="6">
        <v>1.73</v>
      </c>
      <c r="V84" s="299">
        <v>1.83</v>
      </c>
      <c r="W84" s="124" t="s">
        <v>62</v>
      </c>
      <c r="X84" s="5"/>
      <c r="Y84" s="26">
        <v>707600</v>
      </c>
      <c r="Z84" s="26"/>
      <c r="AA84" s="26"/>
      <c r="AB84" s="27">
        <v>0.2</v>
      </c>
      <c r="AC84" s="122">
        <v>3760223793703</v>
      </c>
      <c r="AD84" s="273">
        <v>42597</v>
      </c>
      <c r="AE84" s="26">
        <f t="array" ref="AE84">IF(ISNA(INDEX([6]Fournisseurs!$A$6:$O$5001,MATCH(A84&amp;C84,[6]Fournisseurs!$C$6:$C$5001&amp;[6]Fournisseurs!$A$6:$A$5001,0),14)),"",INDEX([6]Fournisseurs!$A$6:$O$5001,MATCH(A84&amp;C84,[6]Fournisseurs!$C$6:$C$5001&amp;[6]Fournisseurs!$A$6:$A$5001,0),14))</f>
        <v>3.3431400000000001E-3</v>
      </c>
    </row>
    <row r="85" spans="1:47" ht="14" customHeight="1" x14ac:dyDescent="0.2">
      <c r="A85" s="343">
        <v>2300</v>
      </c>
      <c r="B85" s="8">
        <v>610000</v>
      </c>
      <c r="C85" s="8" t="s">
        <v>651</v>
      </c>
      <c r="D85" s="16" t="s">
        <v>79</v>
      </c>
      <c r="E85" s="3"/>
      <c r="F85" s="4" t="s">
        <v>4441</v>
      </c>
      <c r="G85" s="31">
        <v>0</v>
      </c>
      <c r="H85" s="25">
        <v>8.625</v>
      </c>
      <c r="I85" s="32">
        <v>0.1</v>
      </c>
      <c r="J85" s="33">
        <f t="shared" si="14"/>
        <v>9.4875000000000007</v>
      </c>
      <c r="K85" s="25">
        <f t="shared" si="15"/>
        <v>9.49</v>
      </c>
      <c r="L85" s="29">
        <v>16.5</v>
      </c>
      <c r="M85" s="24">
        <f t="shared" si="16"/>
        <v>0.42499999999999993</v>
      </c>
      <c r="N85" s="38">
        <f t="shared" si="17"/>
        <v>19.8</v>
      </c>
      <c r="O85" s="365">
        <v>15.674999999999999</v>
      </c>
      <c r="P85" s="366">
        <f t="shared" si="18"/>
        <v>-5.0000000000000065E-2</v>
      </c>
      <c r="Q85" s="366">
        <f t="shared" si="19"/>
        <v>0.39473684210526305</v>
      </c>
      <c r="R85" s="369">
        <v>14.85</v>
      </c>
      <c r="S85" s="370">
        <f t="shared" si="20"/>
        <v>-0.10000000000000002</v>
      </c>
      <c r="T85" s="370">
        <f t="shared" si="13"/>
        <v>0.32748538011695894</v>
      </c>
      <c r="U85" s="6">
        <v>0</v>
      </c>
      <c r="V85" s="299">
        <v>2</v>
      </c>
      <c r="W85" s="124" t="s">
        <v>62</v>
      </c>
      <c r="X85" s="5"/>
      <c r="Y85" s="26">
        <v>707600</v>
      </c>
      <c r="Z85" s="26"/>
      <c r="AA85" s="26"/>
      <c r="AB85" s="27">
        <v>0.2</v>
      </c>
      <c r="AC85" s="122">
        <v>0</v>
      </c>
      <c r="AD85" s="273">
        <v>42401</v>
      </c>
      <c r="AE85" s="26" t="str">
        <f t="array" ref="AE85">IF(ISNA(INDEX([6]Fournisseurs!$A$6:$O$5001,MATCH(A85&amp;C85,[6]Fournisseurs!$C$6:$C$5001&amp;[6]Fournisseurs!$A$6:$A$5001,0),14)),"",INDEX([6]Fournisseurs!$A$6:$O$5001,MATCH(A85&amp;C85,[6]Fournisseurs!$C$6:$C$5001&amp;[6]Fournisseurs!$A$6:$A$5001,0),14))</f>
        <v/>
      </c>
    </row>
    <row r="86" spans="1:47" ht="14" customHeight="1" x14ac:dyDescent="0.2">
      <c r="A86" s="343">
        <v>2301</v>
      </c>
      <c r="B86" s="8">
        <v>610001</v>
      </c>
      <c r="C86" s="8" t="s">
        <v>651</v>
      </c>
      <c r="D86" s="16" t="s">
        <v>80</v>
      </c>
      <c r="E86" s="3"/>
      <c r="F86" s="4" t="s">
        <v>4441</v>
      </c>
      <c r="G86" s="31">
        <v>0</v>
      </c>
      <c r="H86" s="25">
        <v>10.649999999999999</v>
      </c>
      <c r="I86" s="32">
        <v>0.1</v>
      </c>
      <c r="J86" s="33">
        <f t="shared" si="14"/>
        <v>11.715</v>
      </c>
      <c r="K86" s="25">
        <f t="shared" si="15"/>
        <v>11.72</v>
      </c>
      <c r="L86" s="29">
        <v>20.2</v>
      </c>
      <c r="M86" s="24">
        <f t="shared" si="16"/>
        <v>0.42004950495049509</v>
      </c>
      <c r="N86" s="38">
        <f t="shared" si="17"/>
        <v>24.24</v>
      </c>
      <c r="O86" s="365">
        <v>19.189999999999998</v>
      </c>
      <c r="P86" s="366">
        <f t="shared" si="18"/>
        <v>-5.0000000000000079E-2</v>
      </c>
      <c r="Q86" s="366">
        <f t="shared" si="19"/>
        <v>0.38952579468473159</v>
      </c>
      <c r="R86" s="369">
        <v>18.18</v>
      </c>
      <c r="S86" s="370">
        <f t="shared" si="20"/>
        <v>-9.9999999999999978E-2</v>
      </c>
      <c r="T86" s="370">
        <f t="shared" si="13"/>
        <v>0.32169532742747953</v>
      </c>
      <c r="U86" s="6">
        <v>0</v>
      </c>
      <c r="V86" s="299">
        <v>3</v>
      </c>
      <c r="W86" s="124" t="s">
        <v>62</v>
      </c>
      <c r="X86" s="5"/>
      <c r="Y86" s="26">
        <v>707600</v>
      </c>
      <c r="Z86" s="26"/>
      <c r="AA86" s="26"/>
      <c r="AB86" s="27">
        <v>0.2</v>
      </c>
      <c r="AC86" s="122">
        <v>0</v>
      </c>
      <c r="AD86" s="273">
        <v>42401</v>
      </c>
      <c r="AE86" s="26" t="str">
        <f t="array" ref="AE86">IF(ISNA(INDEX([6]Fournisseurs!$A$6:$O$5001,MATCH(A86&amp;C86,[6]Fournisseurs!$C$6:$C$5001&amp;[6]Fournisseurs!$A$6:$A$5001,0),14)),"",INDEX([6]Fournisseurs!$A$6:$O$5001,MATCH(A86&amp;C86,[6]Fournisseurs!$C$6:$C$5001&amp;[6]Fournisseurs!$A$6:$A$5001,0),14))</f>
        <v/>
      </c>
    </row>
    <row r="87" spans="1:47" ht="14" customHeight="1" x14ac:dyDescent="0.2">
      <c r="A87" s="343">
        <v>2302</v>
      </c>
      <c r="B87" s="8">
        <v>610002</v>
      </c>
      <c r="C87" s="8" t="s">
        <v>651</v>
      </c>
      <c r="D87" s="16" t="s">
        <v>81</v>
      </c>
      <c r="E87" s="3"/>
      <c r="F87" s="4" t="s">
        <v>4441</v>
      </c>
      <c r="G87" s="31">
        <v>0</v>
      </c>
      <c r="H87" s="25">
        <v>11.925000000000001</v>
      </c>
      <c r="I87" s="32">
        <v>0.1</v>
      </c>
      <c r="J87" s="33">
        <f t="shared" si="14"/>
        <v>13.117500000000001</v>
      </c>
      <c r="K87" s="25">
        <f t="shared" si="15"/>
        <v>13.12</v>
      </c>
      <c r="L87" s="29">
        <v>22.5</v>
      </c>
      <c r="M87" s="24">
        <f t="shared" si="16"/>
        <v>0.41699999999999993</v>
      </c>
      <c r="N87" s="38">
        <f t="shared" si="17"/>
        <v>27</v>
      </c>
      <c r="O87" s="365">
        <v>21.375</v>
      </c>
      <c r="P87" s="366">
        <f t="shared" si="18"/>
        <v>-0.05</v>
      </c>
      <c r="Q87" s="366">
        <f t="shared" si="19"/>
        <v>0.38631578947368417</v>
      </c>
      <c r="R87" s="369">
        <v>20.25</v>
      </c>
      <c r="S87" s="370">
        <f t="shared" si="20"/>
        <v>-0.1</v>
      </c>
      <c r="T87" s="370">
        <f t="shared" ref="T87:T118" si="21">1-(J87/(R87*0.95))</f>
        <v>0.31812865497076015</v>
      </c>
      <c r="U87" s="6">
        <v>0</v>
      </c>
      <c r="V87" s="299">
        <v>4</v>
      </c>
      <c r="W87" s="124" t="s">
        <v>62</v>
      </c>
      <c r="X87" s="5"/>
      <c r="Y87" s="26">
        <v>707600</v>
      </c>
      <c r="Z87" s="26"/>
      <c r="AA87" s="26"/>
      <c r="AB87" s="27">
        <v>0.2</v>
      </c>
      <c r="AC87" s="122">
        <v>0</v>
      </c>
      <c r="AD87" s="273">
        <v>42401</v>
      </c>
      <c r="AE87" s="26" t="str">
        <f t="array" ref="AE87">IF(ISNA(INDEX([6]Fournisseurs!$A$6:$O$5001,MATCH(A87&amp;C87,[6]Fournisseurs!$C$6:$C$5001&amp;[6]Fournisseurs!$A$6:$A$5001,0),14)),"",INDEX([6]Fournisseurs!$A$6:$O$5001,MATCH(A87&amp;C87,[6]Fournisseurs!$C$6:$C$5001&amp;[6]Fournisseurs!$A$6:$A$5001,0),14))</f>
        <v/>
      </c>
    </row>
    <row r="88" spans="1:47" ht="14" customHeight="1" x14ac:dyDescent="0.2">
      <c r="A88" s="343">
        <v>2303</v>
      </c>
      <c r="B88" s="8">
        <v>610003</v>
      </c>
      <c r="C88" s="8" t="s">
        <v>651</v>
      </c>
      <c r="D88" s="16" t="s">
        <v>82</v>
      </c>
      <c r="E88" s="3"/>
      <c r="F88" s="4" t="s">
        <v>4441</v>
      </c>
      <c r="G88" s="31">
        <v>0</v>
      </c>
      <c r="H88" s="25">
        <v>13.799999999999999</v>
      </c>
      <c r="I88" s="32">
        <v>0.1</v>
      </c>
      <c r="J88" s="33">
        <f t="shared" si="14"/>
        <v>15.18</v>
      </c>
      <c r="K88" s="25">
        <f t="shared" si="15"/>
        <v>15.18</v>
      </c>
      <c r="L88" s="29">
        <v>26</v>
      </c>
      <c r="M88" s="24">
        <f t="shared" si="16"/>
        <v>0.41615384615384621</v>
      </c>
      <c r="N88" s="38">
        <f t="shared" si="17"/>
        <v>31.2</v>
      </c>
      <c r="O88" s="365">
        <v>24.7</v>
      </c>
      <c r="P88" s="366">
        <f t="shared" si="18"/>
        <v>-5.0000000000000031E-2</v>
      </c>
      <c r="Q88" s="366">
        <f t="shared" si="19"/>
        <v>0.38542510121457485</v>
      </c>
      <c r="R88" s="369">
        <v>23.400000000000002</v>
      </c>
      <c r="S88" s="370">
        <f t="shared" si="20"/>
        <v>-9.9999999999999922E-2</v>
      </c>
      <c r="T88" s="370">
        <f t="shared" si="21"/>
        <v>0.31713900134952766</v>
      </c>
      <c r="U88" s="6">
        <v>0</v>
      </c>
      <c r="V88" s="299">
        <v>5</v>
      </c>
      <c r="W88" s="124" t="s">
        <v>62</v>
      </c>
      <c r="X88" s="5"/>
      <c r="Y88" s="26">
        <v>707600</v>
      </c>
      <c r="Z88" s="26"/>
      <c r="AA88" s="26"/>
      <c r="AB88" s="27">
        <v>0.2</v>
      </c>
      <c r="AC88" s="122">
        <v>0</v>
      </c>
      <c r="AD88" s="273">
        <v>42401</v>
      </c>
      <c r="AE88" s="26" t="str">
        <f t="array" ref="AE88">IF(ISNA(INDEX([6]Fournisseurs!$A$6:$O$5001,MATCH(A88&amp;C88,[6]Fournisseurs!$C$6:$C$5001&amp;[6]Fournisseurs!$A$6:$A$5001,0),14)),"",INDEX([6]Fournisseurs!$A$6:$O$5001,MATCH(A88&amp;C88,[6]Fournisseurs!$C$6:$C$5001&amp;[6]Fournisseurs!$A$6:$A$5001,0),14))</f>
        <v/>
      </c>
    </row>
    <row r="89" spans="1:47" ht="14" customHeight="1" x14ac:dyDescent="0.2">
      <c r="A89" s="343">
        <v>2337</v>
      </c>
      <c r="B89" s="8">
        <v>610004</v>
      </c>
      <c r="C89" s="8" t="s">
        <v>651</v>
      </c>
      <c r="D89" s="16" t="s">
        <v>83</v>
      </c>
      <c r="E89" s="3"/>
      <c r="F89" s="4" t="s">
        <v>4441</v>
      </c>
      <c r="G89" s="31">
        <v>0</v>
      </c>
      <c r="H89" s="25">
        <v>15.524999999999999</v>
      </c>
      <c r="I89" s="32">
        <v>0.1</v>
      </c>
      <c r="J89" s="33">
        <f t="shared" si="14"/>
        <v>17.077500000000001</v>
      </c>
      <c r="K89" s="25">
        <f t="shared" si="15"/>
        <v>17.079999999999998</v>
      </c>
      <c r="L89" s="29">
        <v>29.5</v>
      </c>
      <c r="M89" s="24">
        <f t="shared" si="16"/>
        <v>0.42110169491525418</v>
      </c>
      <c r="N89" s="38">
        <f t="shared" si="17"/>
        <v>35.4</v>
      </c>
      <c r="O89" s="365">
        <v>28.024999999999999</v>
      </c>
      <c r="P89" s="366">
        <f t="shared" si="18"/>
        <v>-5.0000000000000051E-2</v>
      </c>
      <c r="Q89" s="366">
        <f t="shared" si="19"/>
        <v>0.39063336306868857</v>
      </c>
      <c r="R89" s="369">
        <v>26.55</v>
      </c>
      <c r="S89" s="370">
        <f t="shared" si="20"/>
        <v>-9.9999999999999978E-2</v>
      </c>
      <c r="T89" s="370">
        <f t="shared" si="21"/>
        <v>0.32292595896520959</v>
      </c>
      <c r="U89" s="6">
        <v>0</v>
      </c>
      <c r="V89" s="299">
        <v>6</v>
      </c>
      <c r="W89" s="124" t="s">
        <v>62</v>
      </c>
      <c r="X89" s="5"/>
      <c r="Y89" s="26">
        <v>707600</v>
      </c>
      <c r="Z89" s="26"/>
      <c r="AA89" s="26"/>
      <c r="AB89" s="27">
        <v>0.2</v>
      </c>
      <c r="AC89" s="122">
        <v>0</v>
      </c>
      <c r="AD89" s="273">
        <v>42401</v>
      </c>
      <c r="AE89" s="26" t="str">
        <f t="array" ref="AE89">IF(ISNA(INDEX([6]Fournisseurs!$A$6:$O$5001,MATCH(A89&amp;C89,[6]Fournisseurs!$C$6:$C$5001&amp;[6]Fournisseurs!$A$6:$A$5001,0),14)),"",INDEX([6]Fournisseurs!$A$6:$O$5001,MATCH(A89&amp;C89,[6]Fournisseurs!$C$6:$C$5001&amp;[6]Fournisseurs!$A$6:$A$5001,0),14))</f>
        <v/>
      </c>
    </row>
    <row r="90" spans="1:47" ht="14" customHeight="1" x14ac:dyDescent="0.2">
      <c r="A90" s="343">
        <v>2338</v>
      </c>
      <c r="B90" s="8">
        <v>610005</v>
      </c>
      <c r="C90" s="8" t="s">
        <v>651</v>
      </c>
      <c r="D90" s="16" t="s">
        <v>84</v>
      </c>
      <c r="E90" s="3"/>
      <c r="F90" s="4" t="s">
        <v>4441</v>
      </c>
      <c r="G90" s="31">
        <v>0</v>
      </c>
      <c r="H90" s="25">
        <v>17.24625</v>
      </c>
      <c r="I90" s="32">
        <v>0.1</v>
      </c>
      <c r="J90" s="33">
        <f t="shared" si="14"/>
        <v>18.970875000000003</v>
      </c>
      <c r="K90" s="25">
        <f t="shared" si="15"/>
        <v>18.97</v>
      </c>
      <c r="L90" s="29">
        <v>33</v>
      </c>
      <c r="M90" s="24">
        <f t="shared" si="16"/>
        <v>0.42512499999999986</v>
      </c>
      <c r="N90" s="38">
        <f t="shared" si="17"/>
        <v>39.6</v>
      </c>
      <c r="O90" s="365">
        <v>31.349999999999998</v>
      </c>
      <c r="P90" s="366">
        <f t="shared" si="18"/>
        <v>-5.0000000000000065E-2</v>
      </c>
      <c r="Q90" s="366">
        <f t="shared" si="19"/>
        <v>0.39486842105263142</v>
      </c>
      <c r="R90" s="369">
        <v>29.7</v>
      </c>
      <c r="S90" s="370">
        <f t="shared" si="20"/>
        <v>-0.10000000000000002</v>
      </c>
      <c r="T90" s="370">
        <f t="shared" si="21"/>
        <v>0.32763157894736827</v>
      </c>
      <c r="U90" s="6">
        <v>0</v>
      </c>
      <c r="V90" s="299">
        <v>7</v>
      </c>
      <c r="W90" s="124" t="s">
        <v>62</v>
      </c>
      <c r="X90" s="5"/>
      <c r="Y90" s="26">
        <v>707600</v>
      </c>
      <c r="Z90" s="26"/>
      <c r="AA90" s="26"/>
      <c r="AB90" s="27">
        <v>0.2</v>
      </c>
      <c r="AC90" s="122">
        <v>0</v>
      </c>
      <c r="AD90" s="273">
        <v>42401</v>
      </c>
      <c r="AE90" s="26" t="str">
        <f t="array" ref="AE90">IF(ISNA(INDEX([6]Fournisseurs!$A$6:$O$5001,MATCH(A90&amp;C90,[6]Fournisseurs!$C$6:$C$5001&amp;[6]Fournisseurs!$A$6:$A$5001,0),14)),"",INDEX([6]Fournisseurs!$A$6:$O$5001,MATCH(A90&amp;C90,[6]Fournisseurs!$C$6:$C$5001&amp;[6]Fournisseurs!$A$6:$A$5001,0),14))</f>
        <v/>
      </c>
    </row>
    <row r="91" spans="1:47" ht="14" customHeight="1" x14ac:dyDescent="0.2">
      <c r="A91" s="346">
        <v>1458</v>
      </c>
      <c r="B91" s="8" t="s">
        <v>740</v>
      </c>
      <c r="C91" s="8" t="s">
        <v>636</v>
      </c>
      <c r="D91" s="3" t="s">
        <v>85</v>
      </c>
      <c r="E91" s="3" t="s">
        <v>741</v>
      </c>
      <c r="F91" s="5" t="s">
        <v>4441</v>
      </c>
      <c r="G91" s="31">
        <v>25.5</v>
      </c>
      <c r="H91" s="25">
        <v>23.18181818181818</v>
      </c>
      <c r="I91" s="32">
        <v>0.15</v>
      </c>
      <c r="J91" s="33">
        <f t="shared" si="14"/>
        <v>26.659090909090907</v>
      </c>
      <c r="K91" s="25">
        <f t="shared" si="15"/>
        <v>26.66</v>
      </c>
      <c r="L91" s="29">
        <v>75</v>
      </c>
      <c r="M91" s="24">
        <f t="shared" si="16"/>
        <v>0.64454545454545453</v>
      </c>
      <c r="N91" s="38">
        <f t="shared" si="17"/>
        <v>90</v>
      </c>
      <c r="O91" s="365">
        <v>67.5</v>
      </c>
      <c r="P91" s="366">
        <f t="shared" si="18"/>
        <v>-0.1</v>
      </c>
      <c r="Q91" s="366">
        <f t="shared" si="19"/>
        <v>0.60505050505050506</v>
      </c>
      <c r="R91" s="369">
        <v>63.75</v>
      </c>
      <c r="S91" s="370">
        <f t="shared" si="20"/>
        <v>-0.15</v>
      </c>
      <c r="T91" s="370">
        <f t="shared" si="21"/>
        <v>0.55980861244019142</v>
      </c>
      <c r="U91" s="6">
        <v>12</v>
      </c>
      <c r="V91" s="299">
        <v>13</v>
      </c>
      <c r="W91" s="124" t="s">
        <v>32</v>
      </c>
      <c r="X91" s="5" t="s">
        <v>742</v>
      </c>
      <c r="Y91" s="26">
        <v>707600</v>
      </c>
      <c r="Z91" s="26" t="s">
        <v>743</v>
      </c>
      <c r="AA91" s="26"/>
      <c r="AB91" s="27">
        <v>0.2</v>
      </c>
      <c r="AC91" s="122">
        <v>3760223791501</v>
      </c>
      <c r="AD91" s="273">
        <v>41501</v>
      </c>
      <c r="AE91" s="26">
        <f t="array" ref="AE91">IF(ISNA(INDEX([6]Fournisseurs!$A$6:$O$5001,MATCH(A91&amp;C91,[6]Fournisseurs!$C$6:$C$5001&amp;[6]Fournisseurs!$A$6:$A$5001,0),14)),"",INDEX([6]Fournisseurs!$A$6:$O$5001,MATCH(A91&amp;C91,[6]Fournisseurs!$C$6:$C$5001&amp;[6]Fournisseurs!$A$6:$A$5001,0),14))</f>
        <v>2.41408E-2</v>
      </c>
    </row>
    <row r="92" spans="1:47" ht="14" customHeight="1" x14ac:dyDescent="0.2">
      <c r="A92" s="346">
        <v>2986</v>
      </c>
      <c r="B92" s="8"/>
      <c r="C92" s="8" t="s">
        <v>3671</v>
      </c>
      <c r="D92" s="3" t="s">
        <v>86</v>
      </c>
      <c r="E92" s="3" t="s">
        <v>744</v>
      </c>
      <c r="F92" s="5" t="s">
        <v>4441</v>
      </c>
      <c r="G92" s="31">
        <v>31</v>
      </c>
      <c r="H92" s="25">
        <v>28.18181818181818</v>
      </c>
      <c r="I92" s="32">
        <v>0.15</v>
      </c>
      <c r="J92" s="33">
        <f t="shared" si="14"/>
        <v>32.409090909090907</v>
      </c>
      <c r="K92" s="25">
        <f t="shared" si="15"/>
        <v>32.409999999999997</v>
      </c>
      <c r="L92" s="29">
        <v>115</v>
      </c>
      <c r="M92" s="24">
        <f t="shared" si="16"/>
        <v>0.71818181818181825</v>
      </c>
      <c r="N92" s="38">
        <f t="shared" si="17"/>
        <v>138</v>
      </c>
      <c r="O92" s="365">
        <v>86.25</v>
      </c>
      <c r="P92" s="366">
        <f t="shared" si="18"/>
        <v>-0.25</v>
      </c>
      <c r="Q92" s="366">
        <f t="shared" si="19"/>
        <v>0.62424242424242427</v>
      </c>
      <c r="R92" s="369">
        <v>80.5</v>
      </c>
      <c r="S92" s="370">
        <f t="shared" si="20"/>
        <v>-0.3</v>
      </c>
      <c r="T92" s="370">
        <f t="shared" si="21"/>
        <v>0.57621326042378673</v>
      </c>
      <c r="U92" s="6">
        <v>12</v>
      </c>
      <c r="V92" s="299">
        <v>12.8</v>
      </c>
      <c r="W92" s="124" t="s">
        <v>32</v>
      </c>
      <c r="X92" s="5" t="s">
        <v>745</v>
      </c>
      <c r="Y92" s="26">
        <v>707600</v>
      </c>
      <c r="Z92" s="26" t="s">
        <v>746</v>
      </c>
      <c r="AA92" s="26"/>
      <c r="AB92" s="27">
        <v>0.2</v>
      </c>
      <c r="AC92" s="122">
        <v>3760223791518</v>
      </c>
      <c r="AD92" s="273">
        <v>41866</v>
      </c>
      <c r="AE92" s="26">
        <f t="array" ref="AE92">IF(ISNA(INDEX([6]Fournisseurs!$A$6:$O$5001,MATCH(A92&amp;C92,[6]Fournisseurs!$C$6:$C$5001&amp;[6]Fournisseurs!$A$6:$A$5001,0),14)),"",INDEX([6]Fournisseurs!$A$6:$O$5001,MATCH(A92&amp;C92,[6]Fournisseurs!$C$6:$C$5001&amp;[6]Fournisseurs!$A$6:$A$5001,0),14))</f>
        <v>0.03</v>
      </c>
    </row>
    <row r="93" spans="1:47" ht="14" customHeight="1" x14ac:dyDescent="0.2">
      <c r="A93" s="346">
        <v>1453</v>
      </c>
      <c r="B93" s="8"/>
      <c r="C93" s="8" t="s">
        <v>3671</v>
      </c>
      <c r="D93" s="3" t="s">
        <v>87</v>
      </c>
      <c r="E93" s="3" t="s">
        <v>747</v>
      </c>
      <c r="F93" s="5" t="s">
        <v>4441</v>
      </c>
      <c r="G93" s="31">
        <v>52</v>
      </c>
      <c r="H93" s="25">
        <v>47.272727272727266</v>
      </c>
      <c r="I93" s="32">
        <v>0.15</v>
      </c>
      <c r="J93" s="33">
        <f t="shared" si="14"/>
        <v>54.363636363636353</v>
      </c>
      <c r="K93" s="25">
        <f t="shared" si="15"/>
        <v>54.36</v>
      </c>
      <c r="L93" s="29">
        <v>170</v>
      </c>
      <c r="M93" s="24">
        <f t="shared" si="16"/>
        <v>0.68021390374331558</v>
      </c>
      <c r="N93" s="38">
        <f t="shared" si="17"/>
        <v>204</v>
      </c>
      <c r="O93" s="365">
        <v>118.99999999999999</v>
      </c>
      <c r="P93" s="366">
        <f t="shared" si="18"/>
        <v>-0.3000000000000001</v>
      </c>
      <c r="Q93" s="366">
        <f t="shared" si="19"/>
        <v>0.54316271963330798</v>
      </c>
      <c r="R93" s="369">
        <v>114.75000000000001</v>
      </c>
      <c r="S93" s="370">
        <f t="shared" si="20"/>
        <v>-0.3249999999999999</v>
      </c>
      <c r="T93" s="370">
        <f t="shared" si="21"/>
        <v>0.50130823195838681</v>
      </c>
      <c r="U93" s="6">
        <v>20</v>
      </c>
      <c r="V93" s="299">
        <v>20.2</v>
      </c>
      <c r="W93" s="124" t="s">
        <v>32</v>
      </c>
      <c r="X93" s="5" t="s">
        <v>748</v>
      </c>
      <c r="Y93" s="26">
        <v>707600</v>
      </c>
      <c r="Z93" s="26" t="s">
        <v>746</v>
      </c>
      <c r="AA93" s="26"/>
      <c r="AB93" s="27">
        <v>0.2</v>
      </c>
      <c r="AC93" s="122">
        <v>3760223791525</v>
      </c>
      <c r="AD93" s="273">
        <v>41501</v>
      </c>
      <c r="AE93" s="26">
        <f t="array" ref="AE93">IF(ISNA(INDEX([6]Fournisseurs!$A$6:$O$5001,MATCH(A93&amp;C93,[6]Fournisseurs!$C$6:$C$5001&amp;[6]Fournisseurs!$A$6:$A$5001,0),14)),"",INDEX([6]Fournisseurs!$A$6:$O$5001,MATCH(A93&amp;C93,[6]Fournisseurs!$C$6:$C$5001&amp;[6]Fournisseurs!$A$6:$A$5001,0),14))</f>
        <v>2.5000000000000001E-2</v>
      </c>
    </row>
    <row r="94" spans="1:47" ht="14" customHeight="1" x14ac:dyDescent="0.2">
      <c r="A94" s="343">
        <v>2537</v>
      </c>
      <c r="B94" s="344">
        <v>609885</v>
      </c>
      <c r="C94" s="344" t="s">
        <v>651</v>
      </c>
      <c r="D94" s="398" t="s">
        <v>3933</v>
      </c>
      <c r="E94" s="345" t="s">
        <v>3934</v>
      </c>
      <c r="F94" s="9" t="s">
        <v>4441</v>
      </c>
      <c r="G94" s="345"/>
      <c r="H94" s="25">
        <v>8.2875000000000014</v>
      </c>
      <c r="I94" s="32">
        <v>0.1</v>
      </c>
      <c r="J94" s="33">
        <f t="shared" si="14"/>
        <v>9.1162500000000026</v>
      </c>
      <c r="K94" s="25">
        <f t="shared" si="15"/>
        <v>9.1199999999999992</v>
      </c>
      <c r="L94" s="29">
        <v>22.770000000000003</v>
      </c>
      <c r="M94" s="24">
        <f t="shared" si="16"/>
        <v>0.59963768115942018</v>
      </c>
      <c r="N94" s="38">
        <f t="shared" si="17"/>
        <v>27.324000000000002</v>
      </c>
      <c r="O94" s="365">
        <v>19.923750000000002</v>
      </c>
      <c r="P94" s="366">
        <f t="shared" si="18"/>
        <v>-0.12500000000000003</v>
      </c>
      <c r="Q94" s="366">
        <f t="shared" si="19"/>
        <v>0.54244306418219446</v>
      </c>
      <c r="R94" s="369">
        <v>18.785250000000001</v>
      </c>
      <c r="S94" s="370">
        <f t="shared" si="20"/>
        <v>-0.17500000000000004</v>
      </c>
      <c r="T94" s="370">
        <f t="shared" si="21"/>
        <v>0.48917088505189177</v>
      </c>
      <c r="U94" s="11">
        <v>2</v>
      </c>
      <c r="V94" s="11">
        <v>1.4</v>
      </c>
      <c r="W94" s="124" t="s">
        <v>62</v>
      </c>
      <c r="X94" s="345" t="s">
        <v>3935</v>
      </c>
      <c r="Y94" s="26">
        <v>707600</v>
      </c>
      <c r="Z94" s="345"/>
      <c r="AA94" s="26"/>
      <c r="AB94" s="27">
        <v>0.2</v>
      </c>
      <c r="AC94" s="122"/>
      <c r="AD94" s="273">
        <v>42597</v>
      </c>
      <c r="AE94" s="26" t="str">
        <f t="array" ref="AE94">IF(ISNA(INDEX([6]Fournisseurs!$A$6:$O$5001,MATCH(A94&amp;C94,[6]Fournisseurs!$C$6:$C$5001&amp;[6]Fournisseurs!$A$6:$A$5001,0),14)),"",INDEX([6]Fournisseurs!$A$6:$O$5001,MATCH(A94&amp;C94,[6]Fournisseurs!$C$6:$C$5001&amp;[6]Fournisseurs!$A$6:$A$5001,0),14))</f>
        <v/>
      </c>
    </row>
    <row r="95" spans="1:47" ht="14" customHeight="1" x14ac:dyDescent="0.2">
      <c r="A95" s="346">
        <v>2399</v>
      </c>
      <c r="B95" s="8"/>
      <c r="C95" s="8" t="s">
        <v>1442</v>
      </c>
      <c r="D95" s="3" t="s">
        <v>4401</v>
      </c>
      <c r="E95" s="3" t="s">
        <v>4402</v>
      </c>
      <c r="F95" s="5" t="s">
        <v>9</v>
      </c>
      <c r="G95" s="31"/>
      <c r="H95" s="25">
        <f>39.76</f>
        <v>39.76</v>
      </c>
      <c r="I95" s="32">
        <v>0.1</v>
      </c>
      <c r="J95" s="33">
        <f t="shared" si="14"/>
        <v>43.736000000000004</v>
      </c>
      <c r="K95" s="25">
        <f t="shared" si="15"/>
        <v>43.74</v>
      </c>
      <c r="L95" s="29">
        <v>84</v>
      </c>
      <c r="M95" s="24">
        <f t="shared" si="16"/>
        <v>0.47933333333333328</v>
      </c>
      <c r="N95" s="38">
        <f t="shared" si="17"/>
        <v>100.8</v>
      </c>
      <c r="O95" s="365">
        <v>79.8</v>
      </c>
      <c r="P95" s="366">
        <f t="shared" si="18"/>
        <v>-5.0000000000000031E-2</v>
      </c>
      <c r="Q95" s="366">
        <f t="shared" si="19"/>
        <v>0.4519298245614034</v>
      </c>
      <c r="R95" s="375">
        <v>79.8</v>
      </c>
      <c r="S95" s="370">
        <f t="shared" si="20"/>
        <v>-5.0000000000000031E-2</v>
      </c>
      <c r="T95" s="370">
        <f t="shared" si="21"/>
        <v>0.42308402585410876</v>
      </c>
      <c r="U95" s="6">
        <v>10.7</v>
      </c>
      <c r="V95" s="299">
        <v>11</v>
      </c>
      <c r="W95" s="124" t="s">
        <v>32</v>
      </c>
      <c r="X95" s="5"/>
      <c r="Y95" s="26">
        <v>707600</v>
      </c>
      <c r="Z95" s="26"/>
      <c r="AA95" s="26"/>
      <c r="AB95" s="27">
        <v>0.2</v>
      </c>
      <c r="AC95" s="122"/>
      <c r="AD95" s="273">
        <v>42597</v>
      </c>
      <c r="AE95" s="26" t="str">
        <f t="array" ref="AE95">IF(ISNA(INDEX([6]Fournisseurs!$A$6:$O$5001,MATCH(A95&amp;C95,[6]Fournisseurs!$C$6:$C$5001&amp;[6]Fournisseurs!$A$6:$A$5001,0),14)),"",INDEX([6]Fournisseurs!$A$6:$O$5001,MATCH(A95&amp;C95,[6]Fournisseurs!$C$6:$C$5001&amp;[6]Fournisseurs!$A$6:$A$5001,0),14))</f>
        <v/>
      </c>
    </row>
    <row r="96" spans="1:47" ht="14" customHeight="1" x14ac:dyDescent="0.2">
      <c r="A96" s="346">
        <v>1460</v>
      </c>
      <c r="B96" s="8" t="s">
        <v>753</v>
      </c>
      <c r="C96" s="8" t="s">
        <v>636</v>
      </c>
      <c r="D96" s="3" t="s">
        <v>3636</v>
      </c>
      <c r="E96" s="3" t="s">
        <v>754</v>
      </c>
      <c r="F96" s="5" t="s">
        <v>4441</v>
      </c>
      <c r="G96" s="31">
        <v>3.7600000000000002</v>
      </c>
      <c r="H96" s="25">
        <v>3.418181818181818</v>
      </c>
      <c r="I96" s="32">
        <v>0.15</v>
      </c>
      <c r="J96" s="33">
        <f t="shared" si="14"/>
        <v>3.9309090909090902</v>
      </c>
      <c r="K96" s="25">
        <f t="shared" si="15"/>
        <v>3.93</v>
      </c>
      <c r="L96" s="29">
        <v>11.66</v>
      </c>
      <c r="M96" s="24">
        <f t="shared" si="16"/>
        <v>0.66287229065959774</v>
      </c>
      <c r="N96" s="38">
        <f t="shared" si="17"/>
        <v>13.991999999999999</v>
      </c>
      <c r="O96" s="365">
        <v>9.9109999999999996</v>
      </c>
      <c r="P96" s="366">
        <f t="shared" si="18"/>
        <v>-0.15000000000000005</v>
      </c>
      <c r="Q96" s="366">
        <f t="shared" si="19"/>
        <v>0.60337916548187964</v>
      </c>
      <c r="R96" s="369">
        <v>9.3280000000000012</v>
      </c>
      <c r="S96" s="370">
        <f t="shared" si="20"/>
        <v>-0.1999999999999999</v>
      </c>
      <c r="T96" s="370">
        <f t="shared" si="21"/>
        <v>0.55641090876262866</v>
      </c>
      <c r="U96" s="6">
        <v>1</v>
      </c>
      <c r="V96" s="299">
        <v>1.2</v>
      </c>
      <c r="W96" s="124" t="s">
        <v>4453</v>
      </c>
      <c r="X96" s="5" t="s">
        <v>755</v>
      </c>
      <c r="Y96" s="26">
        <v>707600</v>
      </c>
      <c r="Z96" s="26" t="s">
        <v>756</v>
      </c>
      <c r="AA96" s="26"/>
      <c r="AB96" s="27">
        <v>0.2</v>
      </c>
      <c r="AC96" s="122">
        <v>3760223791075</v>
      </c>
      <c r="AD96" s="273">
        <v>41501</v>
      </c>
      <c r="AE96" s="26">
        <f t="array" ref="AE96">IF(ISNA(INDEX([6]Fournisseurs!$A$6:$O$5001,MATCH(A96&amp;C96,[6]Fournisseurs!$C$6:$C$5001&amp;[6]Fournisseurs!$A$6:$A$5001,0),14)),"",INDEX([6]Fournisseurs!$A$6:$O$5001,MATCH(A96&amp;C96,[6]Fournisseurs!$C$6:$C$5001&amp;[6]Fournisseurs!$A$6:$A$5001,0),14))</f>
        <v>9.5303999999999996E-3</v>
      </c>
    </row>
    <row r="97" spans="1:31" ht="14" customHeight="1" x14ac:dyDescent="0.2">
      <c r="A97" s="346">
        <v>1469</v>
      </c>
      <c r="B97" s="8" t="s">
        <v>753</v>
      </c>
      <c r="C97" s="8" t="s">
        <v>636</v>
      </c>
      <c r="D97" s="3" t="s">
        <v>3637</v>
      </c>
      <c r="E97" s="3" t="s">
        <v>754</v>
      </c>
      <c r="F97" s="5" t="s">
        <v>4441</v>
      </c>
      <c r="G97" s="31">
        <v>3.7600000000000002</v>
      </c>
      <c r="H97" s="25">
        <v>3.418181818181818</v>
      </c>
      <c r="I97" s="32">
        <v>0.15</v>
      </c>
      <c r="J97" s="33">
        <f t="shared" si="14"/>
        <v>3.9309090909090902</v>
      </c>
      <c r="K97" s="25">
        <f t="shared" si="15"/>
        <v>3.93</v>
      </c>
      <c r="L97" s="29">
        <v>11.66</v>
      </c>
      <c r="M97" s="24">
        <f t="shared" si="16"/>
        <v>0.66287229065959774</v>
      </c>
      <c r="N97" s="38">
        <f t="shared" si="17"/>
        <v>13.991999999999999</v>
      </c>
      <c r="O97" s="365">
        <v>9.9109999999999996</v>
      </c>
      <c r="P97" s="366">
        <f t="shared" si="18"/>
        <v>-0.15000000000000005</v>
      </c>
      <c r="Q97" s="366">
        <f t="shared" si="19"/>
        <v>0.60337916548187964</v>
      </c>
      <c r="R97" s="369">
        <v>9.3280000000000012</v>
      </c>
      <c r="S97" s="370">
        <f t="shared" si="20"/>
        <v>-0.1999999999999999</v>
      </c>
      <c r="T97" s="370">
        <f t="shared" si="21"/>
        <v>0.55641090876262866</v>
      </c>
      <c r="U97" s="6">
        <v>1</v>
      </c>
      <c r="V97" s="299">
        <v>1.2</v>
      </c>
      <c r="W97" s="124" t="s">
        <v>4453</v>
      </c>
      <c r="X97" s="5" t="s">
        <v>755</v>
      </c>
      <c r="Y97" s="26">
        <v>707600</v>
      </c>
      <c r="Z97" s="26" t="s">
        <v>756</v>
      </c>
      <c r="AA97" s="26"/>
      <c r="AB97" s="27">
        <v>0.2</v>
      </c>
      <c r="AC97" s="122">
        <v>3760223793710</v>
      </c>
      <c r="AD97" s="273">
        <v>42597</v>
      </c>
      <c r="AE97" s="26">
        <f t="array" ref="AE97">IF(ISNA(INDEX([6]Fournisseurs!$A$6:$O$5001,MATCH(A97&amp;C97,[6]Fournisseurs!$C$6:$C$5001&amp;[6]Fournisseurs!$A$6:$A$5001,0),14)),"",INDEX([6]Fournisseurs!$A$6:$O$5001,MATCH(A97&amp;C97,[6]Fournisseurs!$C$6:$C$5001&amp;[6]Fournisseurs!$A$6:$A$5001,0),14))</f>
        <v>9.5303999999999996E-3</v>
      </c>
    </row>
    <row r="98" spans="1:31" ht="14" customHeight="1" x14ac:dyDescent="0.2">
      <c r="A98" s="348">
        <v>2783</v>
      </c>
      <c r="B98" s="8" t="s">
        <v>4368</v>
      </c>
      <c r="C98" s="8" t="s">
        <v>939</v>
      </c>
      <c r="D98" s="16" t="s">
        <v>4152</v>
      </c>
      <c r="E98" s="3"/>
      <c r="F98" s="4" t="s">
        <v>4441</v>
      </c>
      <c r="G98" s="31"/>
      <c r="H98" s="25">
        <v>232.8666666666667</v>
      </c>
      <c r="I98" s="32"/>
      <c r="J98" s="33">
        <f t="shared" si="14"/>
        <v>232.8666666666667</v>
      </c>
      <c r="K98" s="25">
        <f t="shared" si="15"/>
        <v>232.87</v>
      </c>
      <c r="L98" s="29">
        <v>415.83333333333337</v>
      </c>
      <c r="M98" s="24">
        <f t="shared" si="16"/>
        <v>0.43999999999999995</v>
      </c>
      <c r="N98" s="38">
        <f t="shared" si="17"/>
        <v>499</v>
      </c>
      <c r="O98" s="365">
        <v>415.83333333333337</v>
      </c>
      <c r="P98" s="366">
        <f t="shared" si="18"/>
        <v>0</v>
      </c>
      <c r="Q98" s="366">
        <f t="shared" si="19"/>
        <v>0.43999999999999995</v>
      </c>
      <c r="R98" s="369">
        <v>395.04166666666669</v>
      </c>
      <c r="S98" s="370">
        <f t="shared" si="20"/>
        <v>-5.0000000000000044E-2</v>
      </c>
      <c r="T98" s="370">
        <f t="shared" si="21"/>
        <v>0.37950138504155118</v>
      </c>
      <c r="U98" s="6"/>
      <c r="V98" s="299">
        <v>20</v>
      </c>
      <c r="W98" s="124" t="s">
        <v>62</v>
      </c>
      <c r="X98" s="5" t="s">
        <v>4198</v>
      </c>
      <c r="Y98" s="28">
        <v>707600</v>
      </c>
      <c r="Z98" s="26"/>
      <c r="AA98" s="26"/>
      <c r="AB98" s="27">
        <v>0.2</v>
      </c>
      <c r="AC98" s="122"/>
      <c r="AD98" s="273">
        <v>42597</v>
      </c>
      <c r="AE98" s="26" t="str">
        <f t="array" ref="AE98">IF(ISNA(INDEX([6]Fournisseurs!$A$6:$O$5001,MATCH(A98&amp;C98,[6]Fournisseurs!$C$6:$C$5001&amp;[6]Fournisseurs!$A$6:$A$5001,0),14)),"",INDEX([6]Fournisseurs!$A$6:$O$5001,MATCH(A98&amp;C98,[6]Fournisseurs!$C$6:$C$5001&amp;[6]Fournisseurs!$A$6:$A$5001,0),14))</f>
        <v/>
      </c>
    </row>
    <row r="99" spans="1:31" ht="14" customHeight="1" x14ac:dyDescent="0.2">
      <c r="A99" s="343">
        <v>2718</v>
      </c>
      <c r="B99" s="344">
        <v>510802</v>
      </c>
      <c r="C99" s="344" t="s">
        <v>651</v>
      </c>
      <c r="D99" s="350" t="s">
        <v>4074</v>
      </c>
      <c r="E99" s="345" t="s">
        <v>3998</v>
      </c>
      <c r="F99" s="9" t="s">
        <v>4441</v>
      </c>
      <c r="G99" s="345"/>
      <c r="H99" s="25">
        <v>13.875</v>
      </c>
      <c r="I99" s="32">
        <v>0.1</v>
      </c>
      <c r="J99" s="33">
        <f t="shared" si="14"/>
        <v>15.262500000000001</v>
      </c>
      <c r="K99" s="25">
        <f t="shared" si="15"/>
        <v>15.26</v>
      </c>
      <c r="L99" s="29">
        <v>29.009200000000003</v>
      </c>
      <c r="M99" s="24">
        <f t="shared" si="16"/>
        <v>0.4738738055513424</v>
      </c>
      <c r="N99" s="38">
        <f t="shared" si="17"/>
        <v>34.811040000000006</v>
      </c>
      <c r="O99" s="365">
        <v>29.009200000000003</v>
      </c>
      <c r="P99" s="366">
        <f t="shared" si="18"/>
        <v>0</v>
      </c>
      <c r="Q99" s="366">
        <f t="shared" si="19"/>
        <v>0.4738738055513424</v>
      </c>
      <c r="R99" s="369">
        <v>27.55874</v>
      </c>
      <c r="S99" s="370">
        <f t="shared" si="20"/>
        <v>-5.0000000000000107E-2</v>
      </c>
      <c r="T99" s="370">
        <f t="shared" si="21"/>
        <v>0.41703468759151496</v>
      </c>
      <c r="U99" s="11"/>
      <c r="V99" s="11">
        <v>1</v>
      </c>
      <c r="W99" s="124">
        <v>0</v>
      </c>
      <c r="X99" s="345"/>
      <c r="Y99" s="26">
        <v>707600</v>
      </c>
      <c r="Z99" s="345" t="s">
        <v>3999</v>
      </c>
      <c r="AA99" s="26"/>
      <c r="AB99" s="27">
        <v>0.2</v>
      </c>
      <c r="AC99" s="122"/>
      <c r="AD99" s="273">
        <v>42597</v>
      </c>
      <c r="AE99" s="26" t="str">
        <f t="array" ref="AE99">IF(ISNA(INDEX([6]Fournisseurs!$A$6:$O$5001,MATCH(A99&amp;C99,[6]Fournisseurs!$C$6:$C$5001&amp;[6]Fournisseurs!$A$6:$A$5001,0),14)),"",INDEX([6]Fournisseurs!$A$6:$O$5001,MATCH(A99&amp;C99,[6]Fournisseurs!$C$6:$C$5001&amp;[6]Fournisseurs!$A$6:$A$5001,0),14))</f>
        <v/>
      </c>
    </row>
    <row r="100" spans="1:31" ht="14" customHeight="1" x14ac:dyDescent="0.2">
      <c r="A100" s="346" t="s">
        <v>3825</v>
      </c>
      <c r="B100" s="8">
        <v>0</v>
      </c>
      <c r="C100" s="8" t="s">
        <v>670</v>
      </c>
      <c r="D100" s="3" t="s">
        <v>3822</v>
      </c>
      <c r="E100" s="3" t="s">
        <v>757</v>
      </c>
      <c r="F100" s="5" t="s">
        <v>4441</v>
      </c>
      <c r="G100" s="31">
        <v>3.9</v>
      </c>
      <c r="H100" s="25">
        <v>3.545454545454545</v>
      </c>
      <c r="I100" s="32">
        <v>0.15</v>
      </c>
      <c r="J100" s="33">
        <f t="shared" ref="J100:J131" si="22">H100*(1+I100)</f>
        <v>4.0772727272727263</v>
      </c>
      <c r="K100" s="25">
        <f t="shared" ref="K100:K131" si="23">ROUND(J100,2)</f>
        <v>4.08</v>
      </c>
      <c r="L100" s="29">
        <v>15</v>
      </c>
      <c r="M100" s="24">
        <f t="shared" ref="M100:M131" si="24">1-(J100/L100)</f>
        <v>0.72818181818181826</v>
      </c>
      <c r="N100" s="38">
        <f t="shared" ref="N100:N132" si="25">L100*(1+AB100)</f>
        <v>18</v>
      </c>
      <c r="O100" s="365">
        <v>13.875</v>
      </c>
      <c r="P100" s="366">
        <f t="shared" si="18"/>
        <v>-7.4999999999999997E-2</v>
      </c>
      <c r="Q100" s="366">
        <f t="shared" si="19"/>
        <v>0.70614250614250618</v>
      </c>
      <c r="R100" s="369">
        <v>13.125</v>
      </c>
      <c r="S100" s="370">
        <f t="shared" si="20"/>
        <v>-0.125</v>
      </c>
      <c r="T100" s="370">
        <f t="shared" si="21"/>
        <v>0.67300068352699938</v>
      </c>
      <c r="U100" s="6">
        <v>0.2</v>
      </c>
      <c r="V100" s="299">
        <v>0.4</v>
      </c>
      <c r="W100" s="124" t="s">
        <v>4453</v>
      </c>
      <c r="X100" s="5"/>
      <c r="Y100" s="26">
        <v>707600</v>
      </c>
      <c r="Z100" s="26"/>
      <c r="AA100" s="26"/>
      <c r="AB100" s="27">
        <v>0.2</v>
      </c>
      <c r="AC100" s="122"/>
      <c r="AD100" s="273">
        <v>41866</v>
      </c>
      <c r="AE100" s="26" t="str">
        <f t="array" ref="AE100">IF(ISNA(INDEX([6]Fournisseurs!$A$6:$O$5001,MATCH(A100&amp;C100,[6]Fournisseurs!$C$6:$C$5001&amp;[6]Fournisseurs!$A$6:$A$5001,0),14)),"",INDEX([6]Fournisseurs!$A$6:$O$5001,MATCH(A100&amp;C100,[6]Fournisseurs!$C$6:$C$5001&amp;[6]Fournisseurs!$A$6:$A$5001,0),14))</f>
        <v/>
      </c>
    </row>
    <row r="101" spans="1:31" ht="14" customHeight="1" x14ac:dyDescent="0.2">
      <c r="A101" s="346">
        <v>1470</v>
      </c>
      <c r="B101" s="8">
        <v>0</v>
      </c>
      <c r="C101" s="8" t="s">
        <v>758</v>
      </c>
      <c r="D101" s="3" t="s">
        <v>3814</v>
      </c>
      <c r="E101" s="3" t="s">
        <v>757</v>
      </c>
      <c r="F101" s="5" t="s">
        <v>4441</v>
      </c>
      <c r="G101" s="31">
        <v>0.16800000000000001</v>
      </c>
      <c r="H101" s="25">
        <v>0.15272727272727271</v>
      </c>
      <c r="I101" s="32">
        <v>0.15</v>
      </c>
      <c r="J101" s="33">
        <f t="shared" si="22"/>
        <v>0.17563636363636362</v>
      </c>
      <c r="K101" s="25">
        <f t="shared" si="23"/>
        <v>0.18</v>
      </c>
      <c r="L101" s="29">
        <v>2.2999999999999998</v>
      </c>
      <c r="M101" s="24">
        <f t="shared" si="24"/>
        <v>0.92363636363636359</v>
      </c>
      <c r="N101" s="38">
        <f t="shared" si="25"/>
        <v>2.76</v>
      </c>
      <c r="O101" s="365">
        <v>1.7825</v>
      </c>
      <c r="P101" s="366">
        <f t="shared" si="18"/>
        <v>-0.22499999999999995</v>
      </c>
      <c r="Q101" s="366">
        <f t="shared" si="19"/>
        <v>0.90146627565982407</v>
      </c>
      <c r="R101" s="369">
        <v>1.6674999999999998</v>
      </c>
      <c r="S101" s="370">
        <f t="shared" si="20"/>
        <v>-0.27500000000000002</v>
      </c>
      <c r="T101" s="370">
        <f t="shared" si="21"/>
        <v>0.88912720673156243</v>
      </c>
      <c r="U101" s="6">
        <v>0.28999999999999998</v>
      </c>
      <c r="V101" s="299">
        <v>0.3</v>
      </c>
      <c r="W101" s="124" t="s">
        <v>4454</v>
      </c>
      <c r="X101" s="5" t="s">
        <v>759</v>
      </c>
      <c r="Y101" s="26">
        <v>707600</v>
      </c>
      <c r="Z101" s="277" t="s">
        <v>760</v>
      </c>
      <c r="AA101" s="26"/>
      <c r="AB101" s="27">
        <v>0.2</v>
      </c>
      <c r="AC101" s="122"/>
      <c r="AD101" s="273">
        <v>42597</v>
      </c>
      <c r="AE101" s="26" t="str">
        <f t="array" ref="AE101">IF(ISNA(INDEX([6]Fournisseurs!$A$6:$O$5001,MATCH(A101&amp;C101,[6]Fournisseurs!$C$6:$C$5001&amp;[6]Fournisseurs!$A$6:$A$5001,0),14)),"",INDEX([6]Fournisseurs!$A$6:$O$5001,MATCH(A101&amp;C101,[6]Fournisseurs!$C$6:$C$5001&amp;[6]Fournisseurs!$A$6:$A$5001,0),14))</f>
        <v/>
      </c>
    </row>
    <row r="102" spans="1:31" ht="14" customHeight="1" x14ac:dyDescent="0.2">
      <c r="A102" s="346">
        <v>1461</v>
      </c>
      <c r="B102" s="8">
        <v>0</v>
      </c>
      <c r="C102" s="8" t="s">
        <v>758</v>
      </c>
      <c r="D102" s="3" t="s">
        <v>91</v>
      </c>
      <c r="E102" s="3" t="s">
        <v>757</v>
      </c>
      <c r="F102" s="5" t="s">
        <v>92</v>
      </c>
      <c r="G102" s="31">
        <v>1.68</v>
      </c>
      <c r="H102" s="25">
        <v>1.5272727272727271</v>
      </c>
      <c r="I102" s="32">
        <v>0.15</v>
      </c>
      <c r="J102" s="33">
        <f t="shared" si="22"/>
        <v>1.7563636363636361</v>
      </c>
      <c r="K102" s="25">
        <f t="shared" si="23"/>
        <v>1.76</v>
      </c>
      <c r="L102" s="29">
        <v>23</v>
      </c>
      <c r="M102" s="24">
        <f t="shared" si="24"/>
        <v>0.92363636363636359</v>
      </c>
      <c r="N102" s="38">
        <f t="shared" si="25"/>
        <v>27.599999999999998</v>
      </c>
      <c r="O102" s="365">
        <v>17.824999999999999</v>
      </c>
      <c r="P102" s="366">
        <f t="shared" si="18"/>
        <v>-0.22500000000000003</v>
      </c>
      <c r="Q102" s="366">
        <f t="shared" si="19"/>
        <v>0.90146627565982407</v>
      </c>
      <c r="R102" s="369">
        <v>16.675000000000001</v>
      </c>
      <c r="S102" s="370">
        <f t="shared" si="20"/>
        <v>-0.27499999999999997</v>
      </c>
      <c r="T102" s="370">
        <f t="shared" si="21"/>
        <v>0.88912720673156243</v>
      </c>
      <c r="U102" s="6">
        <v>2.9</v>
      </c>
      <c r="V102" s="299">
        <v>3</v>
      </c>
      <c r="W102" s="124" t="s">
        <v>4454</v>
      </c>
      <c r="X102" s="5" t="s">
        <v>759</v>
      </c>
      <c r="Y102" s="26">
        <v>707600</v>
      </c>
      <c r="Z102" s="26" t="s">
        <v>760</v>
      </c>
      <c r="AA102" s="26"/>
      <c r="AB102" s="27">
        <v>0.2</v>
      </c>
      <c r="AC102" s="122">
        <v>3760223792348</v>
      </c>
      <c r="AD102" s="273">
        <v>41136</v>
      </c>
      <c r="AE102" s="26">
        <f t="array" ref="AE102">IF(ISNA(INDEX([6]Fournisseurs!$A$6:$O$5001,MATCH(A102&amp;C102,[6]Fournisseurs!$C$6:$C$5001&amp;[6]Fournisseurs!$A$6:$A$5001,0),14)),"",INDEX([6]Fournisseurs!$A$6:$O$5001,MATCH(A102&amp;C102,[6]Fournisseurs!$C$6:$C$5001&amp;[6]Fournisseurs!$A$6:$A$5001,0),14))</f>
        <v>7.9539999999999993E-3</v>
      </c>
    </row>
    <row r="103" spans="1:31" ht="14" customHeight="1" x14ac:dyDescent="0.2">
      <c r="A103" s="346">
        <v>1471</v>
      </c>
      <c r="B103" s="8">
        <v>0</v>
      </c>
      <c r="C103" s="8" t="s">
        <v>758</v>
      </c>
      <c r="D103" s="3" t="s">
        <v>3828</v>
      </c>
      <c r="E103" s="3" t="s">
        <v>757</v>
      </c>
      <c r="F103" s="5" t="s">
        <v>4441</v>
      </c>
      <c r="G103" s="31">
        <v>0.41199999999999998</v>
      </c>
      <c r="H103" s="25">
        <v>0.37454545454545451</v>
      </c>
      <c r="I103" s="32">
        <v>0.15</v>
      </c>
      <c r="J103" s="33">
        <f t="shared" si="22"/>
        <v>0.43072727272727268</v>
      </c>
      <c r="K103" s="25">
        <f t="shared" si="23"/>
        <v>0.43</v>
      </c>
      <c r="L103" s="29">
        <v>2.9</v>
      </c>
      <c r="M103" s="24">
        <f t="shared" si="24"/>
        <v>0.8514733542319749</v>
      </c>
      <c r="N103" s="38">
        <f t="shared" si="25"/>
        <v>3.48</v>
      </c>
      <c r="O103" s="365">
        <v>2.2475000000000001</v>
      </c>
      <c r="P103" s="366">
        <f t="shared" si="18"/>
        <v>-0.22499999999999995</v>
      </c>
      <c r="Q103" s="366">
        <f t="shared" si="19"/>
        <v>0.8083527151380322</v>
      </c>
      <c r="R103" s="369">
        <v>2.1025</v>
      </c>
      <c r="S103" s="370">
        <f t="shared" si="20"/>
        <v>-0.27499999999999997</v>
      </c>
      <c r="T103" s="370">
        <f t="shared" si="21"/>
        <v>0.78435332737854802</v>
      </c>
      <c r="U103" s="6">
        <v>0.35</v>
      </c>
      <c r="V103" s="299">
        <v>0.36699999999999999</v>
      </c>
      <c r="W103" s="124" t="s">
        <v>4454</v>
      </c>
      <c r="X103" s="5"/>
      <c r="Y103" s="26">
        <v>707600</v>
      </c>
      <c r="Z103" s="277" t="s">
        <v>760</v>
      </c>
      <c r="AA103" s="26"/>
      <c r="AB103" s="27">
        <v>0.2</v>
      </c>
      <c r="AC103" s="122"/>
      <c r="AD103" s="273">
        <v>42597</v>
      </c>
      <c r="AE103" s="26" t="str">
        <f t="array" ref="AE103">IF(ISNA(INDEX([6]Fournisseurs!$A$6:$O$5001,MATCH(A103&amp;C103,[6]Fournisseurs!$C$6:$C$5001&amp;[6]Fournisseurs!$A$6:$A$5001,0),14)),"",INDEX([6]Fournisseurs!$A$6:$O$5001,MATCH(A103&amp;C103,[6]Fournisseurs!$C$6:$C$5001&amp;[6]Fournisseurs!$A$6:$A$5001,0),14))</f>
        <v/>
      </c>
    </row>
    <row r="104" spans="1:31" ht="14" customHeight="1" x14ac:dyDescent="0.2">
      <c r="A104" s="346">
        <v>1468</v>
      </c>
      <c r="B104" s="8">
        <v>0</v>
      </c>
      <c r="C104" s="8" t="s">
        <v>758</v>
      </c>
      <c r="D104" s="3" t="s">
        <v>93</v>
      </c>
      <c r="E104" s="3" t="s">
        <v>757</v>
      </c>
      <c r="F104" s="5" t="s">
        <v>92</v>
      </c>
      <c r="G104" s="31">
        <v>4.12</v>
      </c>
      <c r="H104" s="25">
        <v>3.7454545454545451</v>
      </c>
      <c r="I104" s="32">
        <v>0.15</v>
      </c>
      <c r="J104" s="33">
        <f t="shared" si="22"/>
        <v>4.3072727272727267</v>
      </c>
      <c r="K104" s="25">
        <f t="shared" si="23"/>
        <v>4.3099999999999996</v>
      </c>
      <c r="L104" s="29">
        <v>29</v>
      </c>
      <c r="M104" s="24">
        <f t="shared" si="24"/>
        <v>0.85147335423197501</v>
      </c>
      <c r="N104" s="38">
        <f t="shared" si="25"/>
        <v>34.799999999999997</v>
      </c>
      <c r="O104" s="365">
        <v>22.475000000000001</v>
      </c>
      <c r="P104" s="366">
        <f t="shared" si="18"/>
        <v>-0.22499999999999995</v>
      </c>
      <c r="Q104" s="366">
        <f t="shared" si="19"/>
        <v>0.8083527151380322</v>
      </c>
      <c r="R104" s="369">
        <v>21.024999999999999</v>
      </c>
      <c r="S104" s="370">
        <f t="shared" si="20"/>
        <v>-0.27500000000000002</v>
      </c>
      <c r="T104" s="370">
        <f t="shared" si="21"/>
        <v>0.78435332737854802</v>
      </c>
      <c r="U104" s="6">
        <v>3.5</v>
      </c>
      <c r="V104" s="299">
        <v>3.67</v>
      </c>
      <c r="W104" s="124" t="s">
        <v>4454</v>
      </c>
      <c r="X104" s="5" t="s">
        <v>761</v>
      </c>
      <c r="Y104" s="26">
        <v>707600</v>
      </c>
      <c r="Z104" s="26" t="s">
        <v>760</v>
      </c>
      <c r="AA104" s="26"/>
      <c r="AB104" s="27">
        <v>0.2</v>
      </c>
      <c r="AC104" s="122">
        <v>3760223792355</v>
      </c>
      <c r="AD104" s="273">
        <v>42231</v>
      </c>
      <c r="AE104" s="26">
        <f t="array" ref="AE104">IF(ISNA(INDEX([6]Fournisseurs!$A$6:$O$5001,MATCH(A104&amp;C104,[6]Fournisseurs!$C$6:$C$5001&amp;[6]Fournisseurs!$A$6:$A$5001,0),14)),"",INDEX([6]Fournisseurs!$A$6:$O$5001,MATCH(A104&amp;C104,[6]Fournisseurs!$C$6:$C$5001&amp;[6]Fournisseurs!$A$6:$A$5001,0),14))</f>
        <v>7.9539999999999993E-3</v>
      </c>
    </row>
    <row r="105" spans="1:31" ht="14" customHeight="1" x14ac:dyDescent="0.2">
      <c r="A105" s="418">
        <v>5002</v>
      </c>
      <c r="B105" s="8" t="s">
        <v>1652</v>
      </c>
      <c r="C105" s="8" t="s">
        <v>1439</v>
      </c>
      <c r="D105" s="19" t="s">
        <v>1651</v>
      </c>
      <c r="E105" s="3" t="s">
        <v>4265</v>
      </c>
      <c r="F105" s="9" t="s">
        <v>4441</v>
      </c>
      <c r="G105" s="31"/>
      <c r="H105" s="25">
        <v>1114</v>
      </c>
      <c r="I105" s="32">
        <v>0.1</v>
      </c>
      <c r="J105" s="33">
        <f t="shared" si="22"/>
        <v>1225.4000000000001</v>
      </c>
      <c r="K105" s="25">
        <f t="shared" si="23"/>
        <v>1225.4000000000001</v>
      </c>
      <c r="L105" s="29">
        <v>2785</v>
      </c>
      <c r="M105" s="24">
        <f t="shared" si="24"/>
        <v>0.55999999999999994</v>
      </c>
      <c r="N105" s="38">
        <f t="shared" si="25"/>
        <v>3342</v>
      </c>
      <c r="O105" s="365">
        <v>2158.375</v>
      </c>
      <c r="P105" s="366">
        <f t="shared" si="18"/>
        <v>-0.22500000000000001</v>
      </c>
      <c r="Q105" s="366">
        <f t="shared" si="19"/>
        <v>0.43225806451612903</v>
      </c>
      <c r="R105" s="369">
        <v>2019.125</v>
      </c>
      <c r="S105" s="370">
        <f t="shared" si="20"/>
        <v>-0.27500000000000002</v>
      </c>
      <c r="T105" s="370">
        <f t="shared" si="21"/>
        <v>0.36116152450090733</v>
      </c>
      <c r="U105" s="6">
        <v>0</v>
      </c>
      <c r="V105" s="299">
        <v>190</v>
      </c>
      <c r="W105" s="124" t="s">
        <v>621</v>
      </c>
      <c r="X105" s="5"/>
      <c r="Y105" s="26">
        <v>707100</v>
      </c>
      <c r="Z105" s="26"/>
      <c r="AA105" s="26"/>
      <c r="AB105" s="27">
        <v>0.2</v>
      </c>
      <c r="AC105" s="122">
        <v>0</v>
      </c>
      <c r="AD105" s="273">
        <v>42231</v>
      </c>
      <c r="AE105" s="26" t="str">
        <f t="array" ref="AE105">IF(ISNA(INDEX([6]Fournisseurs!$A$6:$O$5001,MATCH(A105&amp;C105,[6]Fournisseurs!$C$6:$C$5001&amp;[6]Fournisseurs!$A$6:$A$5001,0),14)),"",INDEX([6]Fournisseurs!$A$6:$O$5001,MATCH(A105&amp;C105,[6]Fournisseurs!$C$6:$C$5001&amp;[6]Fournisseurs!$A$6:$A$5001,0),14))</f>
        <v/>
      </c>
    </row>
    <row r="106" spans="1:31" ht="14" customHeight="1" x14ac:dyDescent="0.2">
      <c r="A106" s="418">
        <v>5048</v>
      </c>
      <c r="B106" s="8" t="s">
        <v>1698</v>
      </c>
      <c r="C106" s="8" t="s">
        <v>1439</v>
      </c>
      <c r="D106" s="19" t="s">
        <v>1699</v>
      </c>
      <c r="E106" s="3" t="s">
        <v>4266</v>
      </c>
      <c r="F106" s="9" t="s">
        <v>4441</v>
      </c>
      <c r="G106" s="31"/>
      <c r="H106" s="25">
        <v>830</v>
      </c>
      <c r="I106" s="32">
        <v>0.1</v>
      </c>
      <c r="J106" s="33">
        <f t="shared" si="22"/>
        <v>913.00000000000011</v>
      </c>
      <c r="K106" s="25">
        <f t="shared" si="23"/>
        <v>913</v>
      </c>
      <c r="L106" s="29">
        <v>2075</v>
      </c>
      <c r="M106" s="24">
        <f t="shared" si="24"/>
        <v>0.55999999999999994</v>
      </c>
      <c r="N106" s="38">
        <f t="shared" si="25"/>
        <v>2490</v>
      </c>
      <c r="O106" s="365">
        <v>1608.125</v>
      </c>
      <c r="P106" s="366">
        <f t="shared" si="18"/>
        <v>-0.22500000000000001</v>
      </c>
      <c r="Q106" s="366">
        <f t="shared" si="19"/>
        <v>0.43225806451612891</v>
      </c>
      <c r="R106" s="369">
        <v>1504.375</v>
      </c>
      <c r="S106" s="370">
        <f t="shared" si="20"/>
        <v>-0.27500000000000002</v>
      </c>
      <c r="T106" s="370">
        <f t="shared" si="21"/>
        <v>0.36116152450090733</v>
      </c>
      <c r="U106" s="6">
        <v>0</v>
      </c>
      <c r="V106" s="299">
        <v>191</v>
      </c>
      <c r="W106" s="124" t="s">
        <v>621</v>
      </c>
      <c r="X106" s="5"/>
      <c r="Y106" s="26">
        <v>707100</v>
      </c>
      <c r="Z106" s="26"/>
      <c r="AA106" s="26"/>
      <c r="AB106" s="27">
        <v>0.2</v>
      </c>
      <c r="AC106" s="122">
        <v>0</v>
      </c>
      <c r="AD106" s="273">
        <v>42231</v>
      </c>
      <c r="AE106" s="26" t="str">
        <f t="array" ref="AE106">IF(ISNA(INDEX([6]Fournisseurs!$A$6:$O$5001,MATCH(A106&amp;C106,[6]Fournisseurs!$C$6:$C$5001&amp;[6]Fournisseurs!$A$6:$A$5001,0),14)),"",INDEX([6]Fournisseurs!$A$6:$O$5001,MATCH(A106&amp;C106,[6]Fournisseurs!$C$6:$C$5001&amp;[6]Fournisseurs!$A$6:$A$5001,0),14))</f>
        <v/>
      </c>
    </row>
    <row r="107" spans="1:31" ht="14" customHeight="1" x14ac:dyDescent="0.2">
      <c r="A107" s="346">
        <v>1462</v>
      </c>
      <c r="B107" s="8">
        <v>0</v>
      </c>
      <c r="C107" s="8" t="s">
        <v>636</v>
      </c>
      <c r="D107" s="3" t="s">
        <v>94</v>
      </c>
      <c r="E107" s="3" t="s">
        <v>762</v>
      </c>
      <c r="F107" s="5" t="s">
        <v>4441</v>
      </c>
      <c r="G107" s="31">
        <v>9.56</v>
      </c>
      <c r="H107" s="25">
        <v>8.6909090909090914</v>
      </c>
      <c r="I107" s="32">
        <v>0.15</v>
      </c>
      <c r="J107" s="33">
        <f t="shared" si="22"/>
        <v>9.9945454545454542</v>
      </c>
      <c r="K107" s="25">
        <f t="shared" si="23"/>
        <v>9.99</v>
      </c>
      <c r="L107" s="29">
        <v>32.659999999999997</v>
      </c>
      <c r="M107" s="24">
        <f t="shared" si="24"/>
        <v>0.69398207426376435</v>
      </c>
      <c r="N107" s="38">
        <f t="shared" si="25"/>
        <v>39.191999999999993</v>
      </c>
      <c r="O107" s="365">
        <v>25.311499999999999</v>
      </c>
      <c r="P107" s="366">
        <f t="shared" si="18"/>
        <v>-0.22499999999999995</v>
      </c>
      <c r="Q107" s="366">
        <f t="shared" si="19"/>
        <v>0.60513816034034118</v>
      </c>
      <c r="R107" s="369">
        <v>23.678499999999996</v>
      </c>
      <c r="S107" s="370">
        <f t="shared" si="20"/>
        <v>-0.27500000000000002</v>
      </c>
      <c r="T107" s="370">
        <f t="shared" si="21"/>
        <v>0.55569085192561063</v>
      </c>
      <c r="U107" s="6">
        <v>0.5</v>
      </c>
      <c r="V107" s="299">
        <v>0.6</v>
      </c>
      <c r="W107" s="124" t="s">
        <v>4453</v>
      </c>
      <c r="X107" s="5" t="s">
        <v>763</v>
      </c>
      <c r="Y107" s="26">
        <v>707600</v>
      </c>
      <c r="Z107" s="26" t="s">
        <v>764</v>
      </c>
      <c r="AA107" s="26"/>
      <c r="AB107" s="27">
        <v>0.2</v>
      </c>
      <c r="AC107" s="122">
        <v>3760223792362</v>
      </c>
      <c r="AD107" s="273">
        <v>41501</v>
      </c>
      <c r="AE107" s="26">
        <f t="array" ref="AE107">IF(ISNA(INDEX([6]Fournisseurs!$A$6:$O$5001,MATCH(A107&amp;C107,[6]Fournisseurs!$C$6:$C$5001&amp;[6]Fournisseurs!$A$6:$A$5001,0),14)),"",INDEX([6]Fournisseurs!$A$6:$O$5001,MATCH(A107&amp;C107,[6]Fournisseurs!$C$6:$C$5001&amp;[6]Fournisseurs!$A$6:$A$5001,0),14))</f>
        <v>8.2559999999999995E-3</v>
      </c>
    </row>
    <row r="108" spans="1:31" ht="14" customHeight="1" x14ac:dyDescent="0.2">
      <c r="A108" s="346">
        <v>1463</v>
      </c>
      <c r="B108" s="8">
        <v>0</v>
      </c>
      <c r="C108" s="8" t="s">
        <v>636</v>
      </c>
      <c r="D108" s="3" t="s">
        <v>95</v>
      </c>
      <c r="E108" s="3" t="s">
        <v>765</v>
      </c>
      <c r="F108" s="5" t="s">
        <v>4441</v>
      </c>
      <c r="G108" s="31">
        <v>3.74</v>
      </c>
      <c r="H108" s="25">
        <v>3.4</v>
      </c>
      <c r="I108" s="32">
        <v>0.15</v>
      </c>
      <c r="J108" s="33">
        <f t="shared" si="22"/>
        <v>3.9099999999999997</v>
      </c>
      <c r="K108" s="25">
        <f t="shared" si="23"/>
        <v>3.91</v>
      </c>
      <c r="L108" s="29">
        <v>5.05</v>
      </c>
      <c r="M108" s="24">
        <f t="shared" si="24"/>
        <v>0.22574257425742572</v>
      </c>
      <c r="N108" s="38">
        <f t="shared" si="25"/>
        <v>6.06</v>
      </c>
      <c r="O108" s="365">
        <v>5.05</v>
      </c>
      <c r="P108" s="366">
        <f t="shared" si="18"/>
        <v>0</v>
      </c>
      <c r="Q108" s="366">
        <f t="shared" si="19"/>
        <v>0.22574257425742572</v>
      </c>
      <c r="R108" s="375">
        <v>5.05</v>
      </c>
      <c r="S108" s="370">
        <f t="shared" si="20"/>
        <v>0</v>
      </c>
      <c r="T108" s="370">
        <f t="shared" si="21"/>
        <v>0.18499218342886914</v>
      </c>
      <c r="U108" s="6">
        <v>0</v>
      </c>
      <c r="V108" s="299">
        <v>0.3</v>
      </c>
      <c r="W108" s="124" t="s">
        <v>4453</v>
      </c>
      <c r="X108" s="5" t="s">
        <v>766</v>
      </c>
      <c r="Y108" s="26">
        <v>707600</v>
      </c>
      <c r="Z108" s="26" t="s">
        <v>767</v>
      </c>
      <c r="AA108" s="26"/>
      <c r="AB108" s="27">
        <v>0.2</v>
      </c>
      <c r="AC108" s="122">
        <v>3760223792379</v>
      </c>
      <c r="AD108" s="273">
        <v>41501</v>
      </c>
      <c r="AE108" s="26" t="str">
        <f t="array" ref="AE108">IF(ISNA(INDEX([6]Fournisseurs!$A$6:$O$5001,MATCH(A108&amp;C108,[6]Fournisseurs!$C$6:$C$5001&amp;[6]Fournisseurs!$A$6:$A$5001,0),14)),"",INDEX([6]Fournisseurs!$A$6:$O$5001,MATCH(A108&amp;C108,[6]Fournisseurs!$C$6:$C$5001&amp;[6]Fournisseurs!$A$6:$A$5001,0),14))</f>
        <v/>
      </c>
    </row>
    <row r="109" spans="1:31" ht="14" customHeight="1" x14ac:dyDescent="0.2">
      <c r="A109" s="343">
        <v>2722</v>
      </c>
      <c r="B109" s="344">
        <v>680027</v>
      </c>
      <c r="C109" s="344" t="s">
        <v>651</v>
      </c>
      <c r="D109" s="350" t="s">
        <v>4041</v>
      </c>
      <c r="E109" s="345" t="s">
        <v>4005</v>
      </c>
      <c r="F109" s="9" t="s">
        <v>4441</v>
      </c>
      <c r="G109" s="345"/>
      <c r="H109" s="25">
        <v>8.6594999999999978</v>
      </c>
      <c r="I109" s="32">
        <v>0.1</v>
      </c>
      <c r="J109" s="33">
        <f t="shared" si="22"/>
        <v>9.5254499999999975</v>
      </c>
      <c r="K109" s="25">
        <f t="shared" si="23"/>
        <v>9.5299999999999994</v>
      </c>
      <c r="L109" s="29"/>
      <c r="M109" s="24" t="e">
        <f t="shared" si="24"/>
        <v>#DIV/0!</v>
      </c>
      <c r="N109" s="38">
        <f t="shared" si="25"/>
        <v>0</v>
      </c>
      <c r="O109" s="365"/>
      <c r="P109" s="366" t="e">
        <f t="shared" si="18"/>
        <v>#DIV/0!</v>
      </c>
      <c r="Q109" s="366" t="e">
        <f t="shared" si="19"/>
        <v>#DIV/0!</v>
      </c>
      <c r="R109" s="375">
        <v>0</v>
      </c>
      <c r="S109" s="370" t="e">
        <f t="shared" si="20"/>
        <v>#DIV/0!</v>
      </c>
      <c r="T109" s="370" t="e">
        <f t="shared" si="21"/>
        <v>#DIV/0!</v>
      </c>
      <c r="U109" s="11"/>
      <c r="V109" s="11">
        <v>1</v>
      </c>
      <c r="W109" s="124">
        <v>0</v>
      </c>
      <c r="X109" s="345"/>
      <c r="Y109" s="26">
        <v>707600</v>
      </c>
      <c r="Z109" s="345" t="s">
        <v>4006</v>
      </c>
      <c r="AA109" s="26"/>
      <c r="AB109" s="27">
        <v>0.2</v>
      </c>
      <c r="AC109" s="122"/>
      <c r="AD109" s="273">
        <v>42597</v>
      </c>
      <c r="AE109" s="26" t="str">
        <f t="array" ref="AE109">IF(ISNA(INDEX([6]Fournisseurs!$A$6:$O$5001,MATCH(A109&amp;C109,[6]Fournisseurs!$C$6:$C$5001&amp;[6]Fournisseurs!$A$6:$A$5001,0),14)),"",INDEX([6]Fournisseurs!$A$6:$O$5001,MATCH(A109&amp;C109,[6]Fournisseurs!$C$6:$C$5001&amp;[6]Fournisseurs!$A$6:$A$5001,0),14))</f>
        <v/>
      </c>
    </row>
    <row r="110" spans="1:31" ht="14" customHeight="1" x14ac:dyDescent="0.2">
      <c r="A110" s="347">
        <v>1542</v>
      </c>
      <c r="B110" s="8"/>
      <c r="C110" s="8" t="s">
        <v>3687</v>
      </c>
      <c r="D110" s="3" t="s">
        <v>3686</v>
      </c>
      <c r="E110" s="3"/>
      <c r="F110" s="9" t="s">
        <v>4441</v>
      </c>
      <c r="G110" s="31">
        <v>0</v>
      </c>
      <c r="H110" s="25">
        <v>77.91</v>
      </c>
      <c r="I110" s="32"/>
      <c r="J110" s="33">
        <f t="shared" si="22"/>
        <v>77.91</v>
      </c>
      <c r="K110" s="25">
        <f t="shared" si="23"/>
        <v>77.91</v>
      </c>
      <c r="L110" s="29">
        <v>150</v>
      </c>
      <c r="M110" s="24">
        <f t="shared" si="24"/>
        <v>0.48060000000000003</v>
      </c>
      <c r="N110" s="38">
        <f t="shared" si="25"/>
        <v>180</v>
      </c>
      <c r="O110" s="365">
        <v>135</v>
      </c>
      <c r="P110" s="366">
        <f t="shared" si="18"/>
        <v>-0.1</v>
      </c>
      <c r="Q110" s="366">
        <f t="shared" si="19"/>
        <v>0.42288888888888887</v>
      </c>
      <c r="R110" s="369">
        <v>127.5</v>
      </c>
      <c r="S110" s="370">
        <f t="shared" si="20"/>
        <v>-0.15</v>
      </c>
      <c r="T110" s="370">
        <f t="shared" si="21"/>
        <v>0.356780185758514</v>
      </c>
      <c r="U110" s="6">
        <v>5.5</v>
      </c>
      <c r="V110" s="299">
        <v>6</v>
      </c>
      <c r="W110" s="124" t="s">
        <v>62</v>
      </c>
      <c r="X110" s="5"/>
      <c r="Y110" s="26">
        <v>707600</v>
      </c>
      <c r="Z110" s="26"/>
      <c r="AA110" s="26"/>
      <c r="AB110" s="27">
        <v>0.2</v>
      </c>
      <c r="AC110" s="122">
        <v>3760223794090</v>
      </c>
      <c r="AD110" s="273">
        <v>42597</v>
      </c>
      <c r="AE110" s="26" t="str">
        <f t="array" ref="AE110">IF(ISNA(INDEX([6]Fournisseurs!$A$6:$O$5001,MATCH(A110&amp;C110,[6]Fournisseurs!$C$6:$C$5001&amp;[6]Fournisseurs!$A$6:$A$5001,0),14)),"",INDEX([6]Fournisseurs!$A$6:$O$5001,MATCH(A110&amp;C110,[6]Fournisseurs!$C$6:$C$5001&amp;[6]Fournisseurs!$A$6:$A$5001,0),14))</f>
        <v/>
      </c>
    </row>
    <row r="111" spans="1:31" ht="14" customHeight="1" x14ac:dyDescent="0.2">
      <c r="A111" s="348">
        <v>2800</v>
      </c>
      <c r="B111" s="8" t="s">
        <v>4369</v>
      </c>
      <c r="C111" s="8" t="s">
        <v>939</v>
      </c>
      <c r="D111" s="16" t="s">
        <v>4145</v>
      </c>
      <c r="E111" s="3"/>
      <c r="F111" s="4" t="s">
        <v>4441</v>
      </c>
      <c r="G111" s="31"/>
      <c r="H111" s="25">
        <v>58.333333333333343</v>
      </c>
      <c r="I111" s="32"/>
      <c r="J111" s="33">
        <f t="shared" si="22"/>
        <v>58.333333333333343</v>
      </c>
      <c r="K111" s="25">
        <f t="shared" si="23"/>
        <v>58.33</v>
      </c>
      <c r="L111" s="29">
        <v>104.16666666666667</v>
      </c>
      <c r="M111" s="24">
        <f t="shared" si="24"/>
        <v>0.43999999999999995</v>
      </c>
      <c r="N111" s="38">
        <f t="shared" si="25"/>
        <v>125</v>
      </c>
      <c r="O111" s="365">
        <v>104.16666666666667</v>
      </c>
      <c r="P111" s="366">
        <f t="shared" si="18"/>
        <v>0</v>
      </c>
      <c r="Q111" s="366">
        <f t="shared" si="19"/>
        <v>0.43999999999999995</v>
      </c>
      <c r="R111" s="369">
        <v>98.958333333333329</v>
      </c>
      <c r="S111" s="370">
        <f t="shared" si="20"/>
        <v>-5.0000000000000086E-2</v>
      </c>
      <c r="T111" s="370">
        <f t="shared" si="21"/>
        <v>0.37950138504155106</v>
      </c>
      <c r="U111" s="6"/>
      <c r="V111" s="299">
        <v>3.4</v>
      </c>
      <c r="W111" s="124" t="s">
        <v>62</v>
      </c>
      <c r="X111" s="5" t="s">
        <v>4184</v>
      </c>
      <c r="Y111" s="28">
        <v>707600</v>
      </c>
      <c r="Z111" s="26"/>
      <c r="AA111" s="26"/>
      <c r="AB111" s="27">
        <v>0.2</v>
      </c>
      <c r="AC111" s="122"/>
      <c r="AD111" s="273">
        <v>42597</v>
      </c>
      <c r="AE111" s="26" t="str">
        <f t="array" ref="AE111">IF(ISNA(INDEX([6]Fournisseurs!$A$6:$O$5001,MATCH(A111&amp;C111,[6]Fournisseurs!$C$6:$C$5001&amp;[6]Fournisseurs!$A$6:$A$5001,0),14)),"",INDEX([6]Fournisseurs!$A$6:$O$5001,MATCH(A111&amp;C111,[6]Fournisseurs!$C$6:$C$5001&amp;[6]Fournisseurs!$A$6:$A$5001,0),14))</f>
        <v/>
      </c>
    </row>
    <row r="112" spans="1:31" ht="14" customHeight="1" x14ac:dyDescent="0.2">
      <c r="A112" s="347">
        <v>1477</v>
      </c>
      <c r="B112" s="8">
        <v>550565</v>
      </c>
      <c r="C112" s="8" t="s">
        <v>651</v>
      </c>
      <c r="D112" s="3" t="s">
        <v>96</v>
      </c>
      <c r="E112" s="3"/>
      <c r="F112" s="9" t="s">
        <v>97</v>
      </c>
      <c r="G112" s="31">
        <v>0</v>
      </c>
      <c r="H112" s="25">
        <v>13.799999999999999</v>
      </c>
      <c r="I112" s="32">
        <v>0.1</v>
      </c>
      <c r="J112" s="33">
        <f t="shared" si="22"/>
        <v>15.18</v>
      </c>
      <c r="K112" s="25">
        <f t="shared" si="23"/>
        <v>15.18</v>
      </c>
      <c r="L112" s="29">
        <v>38</v>
      </c>
      <c r="M112" s="24">
        <f t="shared" si="24"/>
        <v>0.60052631578947369</v>
      </c>
      <c r="N112" s="38">
        <f t="shared" si="25"/>
        <v>45.6</v>
      </c>
      <c r="O112" s="365">
        <v>31.349999999999998</v>
      </c>
      <c r="P112" s="366">
        <f t="shared" si="18"/>
        <v>-0.17500000000000004</v>
      </c>
      <c r="Q112" s="366">
        <f t="shared" si="19"/>
        <v>0.51578947368421058</v>
      </c>
      <c r="R112" s="369">
        <v>29.45</v>
      </c>
      <c r="S112" s="370">
        <f t="shared" si="20"/>
        <v>-0.22500000000000001</v>
      </c>
      <c r="T112" s="370">
        <f t="shared" si="21"/>
        <v>0.45742114198909833</v>
      </c>
      <c r="U112" s="6">
        <v>0</v>
      </c>
      <c r="V112" s="299">
        <v>2</v>
      </c>
      <c r="W112" s="124" t="s">
        <v>4454</v>
      </c>
      <c r="X112" s="5"/>
      <c r="Y112" s="26">
        <v>707600</v>
      </c>
      <c r="Z112" s="26"/>
      <c r="AA112" s="26"/>
      <c r="AB112" s="27">
        <v>0.2</v>
      </c>
      <c r="AC112" s="122">
        <v>0</v>
      </c>
      <c r="AD112" s="273">
        <v>41136</v>
      </c>
      <c r="AE112" s="26" t="str">
        <f t="array" ref="AE112">IF(ISNA(INDEX([6]Fournisseurs!$A$6:$O$5001,MATCH(A112&amp;C112,[6]Fournisseurs!$C$6:$C$5001&amp;[6]Fournisseurs!$A$6:$A$5001,0),14)),"",INDEX([6]Fournisseurs!$A$6:$O$5001,MATCH(A112&amp;C112,[6]Fournisseurs!$C$6:$C$5001&amp;[6]Fournisseurs!$A$6:$A$5001,0),14))</f>
        <v/>
      </c>
    </row>
    <row r="113" spans="1:31" ht="14" customHeight="1" x14ac:dyDescent="0.2">
      <c r="A113" s="346">
        <v>1479</v>
      </c>
      <c r="B113" s="8" t="s">
        <v>768</v>
      </c>
      <c r="C113" s="8" t="s">
        <v>636</v>
      </c>
      <c r="D113" s="3" t="s">
        <v>4447</v>
      </c>
      <c r="E113" s="3" t="s">
        <v>769</v>
      </c>
      <c r="F113" s="5" t="s">
        <v>9</v>
      </c>
      <c r="G113" s="31">
        <v>1.86</v>
      </c>
      <c r="H113" s="25">
        <v>1.6909090909090909</v>
      </c>
      <c r="I113" s="32">
        <v>0.15</v>
      </c>
      <c r="J113" s="33">
        <f t="shared" si="22"/>
        <v>1.9445454545454544</v>
      </c>
      <c r="K113" s="25">
        <f t="shared" si="23"/>
        <v>1.94</v>
      </c>
      <c r="L113" s="29">
        <v>5</v>
      </c>
      <c r="M113" s="24">
        <f t="shared" si="24"/>
        <v>0.61109090909090913</v>
      </c>
      <c r="N113" s="38">
        <f t="shared" si="25"/>
        <v>6</v>
      </c>
      <c r="O113" s="365">
        <v>3.875</v>
      </c>
      <c r="P113" s="366">
        <f t="shared" si="18"/>
        <v>-0.22500000000000001</v>
      </c>
      <c r="Q113" s="366">
        <f t="shared" si="19"/>
        <v>0.49818181818181828</v>
      </c>
      <c r="R113" s="369">
        <v>3.625</v>
      </c>
      <c r="S113" s="370">
        <f t="shared" si="20"/>
        <v>-0.27500000000000002</v>
      </c>
      <c r="T113" s="370">
        <f t="shared" si="21"/>
        <v>0.43534070285431448</v>
      </c>
      <c r="U113" s="6">
        <v>0.1</v>
      </c>
      <c r="V113" s="299">
        <v>0.12</v>
      </c>
      <c r="W113" s="124" t="s">
        <v>4453</v>
      </c>
      <c r="X113" s="5" t="s">
        <v>770</v>
      </c>
      <c r="Y113" s="26">
        <v>707600</v>
      </c>
      <c r="Z113" s="26" t="s">
        <v>771</v>
      </c>
      <c r="AA113" s="26"/>
      <c r="AB113" s="27">
        <v>0.2</v>
      </c>
      <c r="AC113" s="122">
        <v>3760223791549</v>
      </c>
      <c r="AD113" s="273">
        <v>41501</v>
      </c>
      <c r="AE113" s="26">
        <f t="array" ref="AE113">IF(ISNA(INDEX([6]Fournisseurs!$A$6:$O$5001,MATCH(A113&amp;C113,[6]Fournisseurs!$C$6:$C$5001&amp;[6]Fournisseurs!$A$6:$A$5001,0),14)),"",INDEX([6]Fournisseurs!$A$6:$O$5001,MATCH(A113&amp;C113,[6]Fournisseurs!$C$6:$C$5001&amp;[6]Fournisseurs!$A$6:$A$5001,0),14))</f>
        <v>2.9327999999999997E-3</v>
      </c>
    </row>
    <row r="114" spans="1:31" ht="14" customHeight="1" x14ac:dyDescent="0.2">
      <c r="A114" s="348">
        <v>4006</v>
      </c>
      <c r="B114" s="8">
        <v>650636</v>
      </c>
      <c r="C114" s="8" t="s">
        <v>651</v>
      </c>
      <c r="D114" s="12" t="s">
        <v>99</v>
      </c>
      <c r="E114" s="3"/>
      <c r="F114" s="13" t="s">
        <v>4441</v>
      </c>
      <c r="G114" s="31">
        <v>0</v>
      </c>
      <c r="H114" s="25">
        <v>29.924999999999997</v>
      </c>
      <c r="I114" s="32">
        <v>0.1</v>
      </c>
      <c r="J114" s="33">
        <f t="shared" si="22"/>
        <v>32.917499999999997</v>
      </c>
      <c r="K114" s="25">
        <f t="shared" si="23"/>
        <v>32.92</v>
      </c>
      <c r="L114" s="29">
        <v>49</v>
      </c>
      <c r="M114" s="24">
        <f t="shared" si="24"/>
        <v>0.32821428571428579</v>
      </c>
      <c r="N114" s="38">
        <f t="shared" si="25"/>
        <v>58.8</v>
      </c>
      <c r="O114" s="365">
        <v>49</v>
      </c>
      <c r="P114" s="366">
        <f t="shared" si="18"/>
        <v>0</v>
      </c>
      <c r="Q114" s="366">
        <f t="shared" si="19"/>
        <v>0.32821428571428579</v>
      </c>
      <c r="R114" s="375">
        <v>49</v>
      </c>
      <c r="S114" s="370">
        <f t="shared" si="20"/>
        <v>0</v>
      </c>
      <c r="T114" s="370">
        <f t="shared" si="21"/>
        <v>0.29285714285714293</v>
      </c>
      <c r="U114" s="6">
        <v>0</v>
      </c>
      <c r="V114" s="299">
        <v>12</v>
      </c>
      <c r="W114" s="124" t="s">
        <v>4451</v>
      </c>
      <c r="X114" s="5"/>
      <c r="Y114" s="26">
        <v>707600</v>
      </c>
      <c r="Z114" s="26"/>
      <c r="AA114" s="26"/>
      <c r="AB114" s="27">
        <v>0.2</v>
      </c>
      <c r="AC114" s="122">
        <v>0</v>
      </c>
      <c r="AD114" s="273">
        <v>42231</v>
      </c>
      <c r="AE114" s="26" t="str">
        <f t="array" ref="AE114">IF(ISNA(INDEX([6]Fournisseurs!$A$6:$O$5001,MATCH(A114&amp;C114,[6]Fournisseurs!$C$6:$C$5001&amp;[6]Fournisseurs!$A$6:$A$5001,0),14)),"",INDEX([6]Fournisseurs!$A$6:$O$5001,MATCH(A114&amp;C114,[6]Fournisseurs!$C$6:$C$5001&amp;[6]Fournisseurs!$A$6:$A$5001,0),14))</f>
        <v/>
      </c>
    </row>
    <row r="115" spans="1:31" ht="14" customHeight="1" x14ac:dyDescent="0.2">
      <c r="A115" s="348">
        <v>3582</v>
      </c>
      <c r="B115" s="8">
        <v>650637</v>
      </c>
      <c r="C115" s="8" t="s">
        <v>651</v>
      </c>
      <c r="D115" s="12" t="s">
        <v>100</v>
      </c>
      <c r="E115" s="3"/>
      <c r="F115" s="13" t="s">
        <v>4441</v>
      </c>
      <c r="G115" s="31">
        <v>0</v>
      </c>
      <c r="H115" s="25">
        <v>35.099999999999994</v>
      </c>
      <c r="I115" s="32">
        <v>0.1</v>
      </c>
      <c r="J115" s="33">
        <f t="shared" si="22"/>
        <v>38.61</v>
      </c>
      <c r="K115" s="25">
        <f t="shared" si="23"/>
        <v>38.61</v>
      </c>
      <c r="L115" s="29">
        <v>57</v>
      </c>
      <c r="M115" s="24">
        <f t="shared" si="24"/>
        <v>0.32263157894736838</v>
      </c>
      <c r="N115" s="38">
        <f t="shared" si="25"/>
        <v>68.399999999999991</v>
      </c>
      <c r="O115" s="365">
        <v>57</v>
      </c>
      <c r="P115" s="366">
        <f t="shared" si="18"/>
        <v>0</v>
      </c>
      <c r="Q115" s="366">
        <f t="shared" si="19"/>
        <v>0.32263157894736838</v>
      </c>
      <c r="R115" s="375">
        <v>57</v>
      </c>
      <c r="S115" s="370">
        <f t="shared" si="20"/>
        <v>0</v>
      </c>
      <c r="T115" s="370">
        <f t="shared" si="21"/>
        <v>0.28698060941828252</v>
      </c>
      <c r="U115" s="6">
        <v>0</v>
      </c>
      <c r="V115" s="299">
        <v>17</v>
      </c>
      <c r="W115" s="124" t="s">
        <v>4451</v>
      </c>
      <c r="X115" s="5"/>
      <c r="Y115" s="26">
        <v>707600</v>
      </c>
      <c r="Z115" s="26"/>
      <c r="AA115" s="26"/>
      <c r="AB115" s="27">
        <v>0.2</v>
      </c>
      <c r="AC115" s="122">
        <v>0</v>
      </c>
      <c r="AD115" s="273">
        <v>42231</v>
      </c>
      <c r="AE115" s="26" t="str">
        <f t="array" ref="AE115">IF(ISNA(INDEX([6]Fournisseurs!$A$6:$O$5001,MATCH(A115&amp;C115,[6]Fournisseurs!$C$6:$C$5001&amp;[6]Fournisseurs!$A$6:$A$5001,0),14)),"",INDEX([6]Fournisseurs!$A$6:$O$5001,MATCH(A115&amp;C115,[6]Fournisseurs!$C$6:$C$5001&amp;[6]Fournisseurs!$A$6:$A$5001,0),14))</f>
        <v/>
      </c>
    </row>
    <row r="116" spans="1:31" ht="14" customHeight="1" x14ac:dyDescent="0.2">
      <c r="A116" s="348">
        <v>4026</v>
      </c>
      <c r="B116" s="8">
        <v>650638</v>
      </c>
      <c r="C116" s="8" t="s">
        <v>651</v>
      </c>
      <c r="D116" s="12" t="s">
        <v>101</v>
      </c>
      <c r="E116" s="3"/>
      <c r="F116" s="13" t="s">
        <v>4441</v>
      </c>
      <c r="G116" s="31">
        <v>0</v>
      </c>
      <c r="H116" s="25">
        <v>39.82500000000001</v>
      </c>
      <c r="I116" s="32">
        <v>0.1</v>
      </c>
      <c r="J116" s="33">
        <f t="shared" si="22"/>
        <v>43.807500000000012</v>
      </c>
      <c r="K116" s="25">
        <f t="shared" si="23"/>
        <v>43.81</v>
      </c>
      <c r="L116" s="29">
        <v>65</v>
      </c>
      <c r="M116" s="24">
        <f t="shared" si="24"/>
        <v>0.32603846153846139</v>
      </c>
      <c r="N116" s="38">
        <f t="shared" si="25"/>
        <v>78</v>
      </c>
      <c r="O116" s="365">
        <v>65</v>
      </c>
      <c r="P116" s="366">
        <f t="shared" si="18"/>
        <v>0</v>
      </c>
      <c r="Q116" s="366">
        <f t="shared" si="19"/>
        <v>0.32603846153846139</v>
      </c>
      <c r="R116" s="375">
        <v>65</v>
      </c>
      <c r="S116" s="370">
        <f t="shared" si="20"/>
        <v>0</v>
      </c>
      <c r="T116" s="370">
        <f t="shared" si="21"/>
        <v>0.29056680161943305</v>
      </c>
      <c r="U116" s="6">
        <v>0</v>
      </c>
      <c r="V116" s="299">
        <v>22</v>
      </c>
      <c r="W116" s="124" t="s">
        <v>4451</v>
      </c>
      <c r="X116" s="5"/>
      <c r="Y116" s="26">
        <v>707600</v>
      </c>
      <c r="Z116" s="26"/>
      <c r="AA116" s="26"/>
      <c r="AB116" s="27">
        <v>0.2</v>
      </c>
      <c r="AC116" s="122">
        <v>0</v>
      </c>
      <c r="AD116" s="273">
        <v>42231</v>
      </c>
      <c r="AE116" s="26" t="str">
        <f t="array" ref="AE116">IF(ISNA(INDEX([6]Fournisseurs!$A$6:$O$5001,MATCH(A116&amp;C116,[6]Fournisseurs!$C$6:$C$5001&amp;[6]Fournisseurs!$A$6:$A$5001,0),14)),"",INDEX([6]Fournisseurs!$A$6:$O$5001,MATCH(A116&amp;C116,[6]Fournisseurs!$C$6:$C$5001&amp;[6]Fournisseurs!$A$6:$A$5001,0),14))</f>
        <v/>
      </c>
    </row>
    <row r="117" spans="1:31" ht="14" customHeight="1" x14ac:dyDescent="0.2">
      <c r="A117" s="348">
        <v>3583</v>
      </c>
      <c r="B117" s="8">
        <v>650635</v>
      </c>
      <c r="C117" s="8" t="s">
        <v>651</v>
      </c>
      <c r="D117" s="12" t="s">
        <v>102</v>
      </c>
      <c r="E117" s="3"/>
      <c r="F117" s="13" t="s">
        <v>4441</v>
      </c>
      <c r="G117" s="31">
        <v>0</v>
      </c>
      <c r="H117" s="25">
        <v>27.375</v>
      </c>
      <c r="I117" s="32">
        <v>0.1</v>
      </c>
      <c r="J117" s="33">
        <f t="shared" si="22"/>
        <v>30.112500000000001</v>
      </c>
      <c r="K117" s="25">
        <f t="shared" si="23"/>
        <v>30.11</v>
      </c>
      <c r="L117" s="29">
        <v>45</v>
      </c>
      <c r="M117" s="24">
        <f t="shared" si="24"/>
        <v>0.33083333333333331</v>
      </c>
      <c r="N117" s="38">
        <f t="shared" si="25"/>
        <v>54</v>
      </c>
      <c r="O117" s="365">
        <v>45</v>
      </c>
      <c r="P117" s="366">
        <f t="shared" si="18"/>
        <v>0</v>
      </c>
      <c r="Q117" s="366">
        <f t="shared" si="19"/>
        <v>0.33083333333333331</v>
      </c>
      <c r="R117" s="375">
        <v>45</v>
      </c>
      <c r="S117" s="370">
        <f t="shared" si="20"/>
        <v>0</v>
      </c>
      <c r="T117" s="370">
        <f t="shared" si="21"/>
        <v>0.29561403508771933</v>
      </c>
      <c r="U117" s="6">
        <v>0</v>
      </c>
      <c r="V117" s="299">
        <v>8</v>
      </c>
      <c r="W117" s="124" t="s">
        <v>4451</v>
      </c>
      <c r="X117" s="5"/>
      <c r="Y117" s="26">
        <v>707600</v>
      </c>
      <c r="Z117" s="26"/>
      <c r="AA117" s="26"/>
      <c r="AB117" s="27">
        <v>0.2</v>
      </c>
      <c r="AC117" s="122">
        <v>0</v>
      </c>
      <c r="AD117" s="273">
        <v>42231</v>
      </c>
      <c r="AE117" s="26" t="str">
        <f t="array" ref="AE117">IF(ISNA(INDEX([6]Fournisseurs!$A$6:$O$5001,MATCH(A117&amp;C117,[6]Fournisseurs!$C$6:$C$5001&amp;[6]Fournisseurs!$A$6:$A$5001,0),14)),"",INDEX([6]Fournisseurs!$A$6:$O$5001,MATCH(A117&amp;C117,[6]Fournisseurs!$C$6:$C$5001&amp;[6]Fournisseurs!$A$6:$A$5001,0),14))</f>
        <v/>
      </c>
    </row>
    <row r="118" spans="1:31" ht="14" customHeight="1" x14ac:dyDescent="0.2">
      <c r="A118" s="418">
        <v>5007</v>
      </c>
      <c r="B118" s="8" t="s">
        <v>1640</v>
      </c>
      <c r="C118" s="8" t="s">
        <v>1439</v>
      </c>
      <c r="D118" s="3" t="s">
        <v>103</v>
      </c>
      <c r="E118" s="3" t="s">
        <v>4267</v>
      </c>
      <c r="F118" s="9" t="s">
        <v>4441</v>
      </c>
      <c r="G118" s="31"/>
      <c r="H118" s="25">
        <v>1192</v>
      </c>
      <c r="I118" s="32">
        <v>0.1</v>
      </c>
      <c r="J118" s="33">
        <f t="shared" si="22"/>
        <v>1311.2</v>
      </c>
      <c r="K118" s="25">
        <f t="shared" si="23"/>
        <v>1311.2</v>
      </c>
      <c r="L118" s="29">
        <v>2980</v>
      </c>
      <c r="M118" s="24">
        <f t="shared" si="24"/>
        <v>0.56000000000000005</v>
      </c>
      <c r="N118" s="38">
        <f t="shared" si="25"/>
        <v>3576</v>
      </c>
      <c r="O118" s="365">
        <v>2309.5</v>
      </c>
      <c r="P118" s="366">
        <f t="shared" si="18"/>
        <v>-0.22500000000000001</v>
      </c>
      <c r="Q118" s="366">
        <f t="shared" si="19"/>
        <v>0.43225806451612903</v>
      </c>
      <c r="R118" s="369">
        <v>2160.5</v>
      </c>
      <c r="S118" s="370">
        <f t="shared" si="20"/>
        <v>-0.27500000000000002</v>
      </c>
      <c r="T118" s="370">
        <f t="shared" si="21"/>
        <v>0.36116152450090744</v>
      </c>
      <c r="U118" s="6">
        <v>0</v>
      </c>
      <c r="V118" s="299">
        <v>221</v>
      </c>
      <c r="W118" s="124" t="s">
        <v>621</v>
      </c>
      <c r="X118" s="5"/>
      <c r="Y118" s="26">
        <v>707100</v>
      </c>
      <c r="Z118" s="26"/>
      <c r="AA118" s="26"/>
      <c r="AB118" s="27">
        <v>0.2</v>
      </c>
      <c r="AC118" s="122">
        <v>0</v>
      </c>
      <c r="AD118" s="273">
        <v>42231</v>
      </c>
      <c r="AE118" s="26" t="str">
        <f t="array" ref="AE118">IF(ISNA(INDEX([6]Fournisseurs!$A$6:$O$5001,MATCH(A118&amp;C118,[6]Fournisseurs!$C$6:$C$5001&amp;[6]Fournisseurs!$A$6:$A$5001,0),14)),"",INDEX([6]Fournisseurs!$A$6:$O$5001,MATCH(A118&amp;C118,[6]Fournisseurs!$C$6:$C$5001&amp;[6]Fournisseurs!$A$6:$A$5001,0),14))</f>
        <v/>
      </c>
    </row>
    <row r="119" spans="1:31" ht="14" customHeight="1" x14ac:dyDescent="0.2">
      <c r="A119" s="346">
        <v>1480</v>
      </c>
      <c r="B119" s="8" t="s">
        <v>772</v>
      </c>
      <c r="C119" s="8" t="s">
        <v>659</v>
      </c>
      <c r="D119" s="3" t="s">
        <v>104</v>
      </c>
      <c r="E119" s="3" t="s">
        <v>773</v>
      </c>
      <c r="F119" s="5" t="s">
        <v>4441</v>
      </c>
      <c r="G119" s="31">
        <v>0</v>
      </c>
      <c r="H119" s="25">
        <v>1946.5</v>
      </c>
      <c r="I119" s="32">
        <v>0.1</v>
      </c>
      <c r="J119" s="33">
        <f t="shared" si="22"/>
        <v>2141.15</v>
      </c>
      <c r="K119" s="25">
        <f t="shared" si="23"/>
        <v>2141.15</v>
      </c>
      <c r="L119" s="29">
        <v>3250</v>
      </c>
      <c r="M119" s="24">
        <f t="shared" si="24"/>
        <v>0.34118461538461531</v>
      </c>
      <c r="N119" s="38">
        <f t="shared" si="25"/>
        <v>3900</v>
      </c>
      <c r="O119" s="365">
        <v>3250</v>
      </c>
      <c r="P119" s="366">
        <f t="shared" si="18"/>
        <v>0</v>
      </c>
      <c r="Q119" s="366">
        <f t="shared" si="19"/>
        <v>0.34118461538461531</v>
      </c>
      <c r="R119" s="375">
        <v>3250</v>
      </c>
      <c r="S119" s="370">
        <f t="shared" si="20"/>
        <v>0</v>
      </c>
      <c r="T119" s="370">
        <f t="shared" ref="T119:T150" si="26">1-(J119/(R119*0.95))</f>
        <v>0.3065101214574899</v>
      </c>
      <c r="U119" s="6">
        <v>0</v>
      </c>
      <c r="V119" s="299">
        <v>100</v>
      </c>
      <c r="W119" s="124" t="s">
        <v>4453</v>
      </c>
      <c r="X119" s="5" t="s">
        <v>774</v>
      </c>
      <c r="Y119" s="26">
        <v>707100</v>
      </c>
      <c r="Z119" s="26" t="s">
        <v>775</v>
      </c>
      <c r="AA119" s="26"/>
      <c r="AB119" s="27">
        <v>0.2</v>
      </c>
      <c r="AC119" s="122">
        <v>0</v>
      </c>
      <c r="AD119" s="273">
        <v>41501</v>
      </c>
      <c r="AE119" s="26" t="str">
        <f t="array" ref="AE119">IF(ISNA(INDEX([6]Fournisseurs!$A$6:$O$5001,MATCH(A119&amp;C119,[6]Fournisseurs!$C$6:$C$5001&amp;[6]Fournisseurs!$A$6:$A$5001,0),14)),"",INDEX([6]Fournisseurs!$A$6:$O$5001,MATCH(A119&amp;C119,[6]Fournisseurs!$C$6:$C$5001&amp;[6]Fournisseurs!$A$6:$A$5001,0),14))</f>
        <v/>
      </c>
    </row>
    <row r="120" spans="1:31" ht="14" customHeight="1" x14ac:dyDescent="0.2">
      <c r="A120" s="346">
        <v>1481</v>
      </c>
      <c r="B120" s="8" t="s">
        <v>776</v>
      </c>
      <c r="C120" s="8" t="s">
        <v>659</v>
      </c>
      <c r="D120" s="3" t="s">
        <v>105</v>
      </c>
      <c r="E120" s="3" t="s">
        <v>777</v>
      </c>
      <c r="F120" s="5" t="s">
        <v>4441</v>
      </c>
      <c r="G120" s="31">
        <v>0</v>
      </c>
      <c r="H120" s="25">
        <v>2286.5</v>
      </c>
      <c r="I120" s="32">
        <v>0.1</v>
      </c>
      <c r="J120" s="33">
        <f t="shared" si="22"/>
        <v>2515.15</v>
      </c>
      <c r="K120" s="25">
        <f t="shared" si="23"/>
        <v>2515.15</v>
      </c>
      <c r="L120" s="29">
        <v>3800</v>
      </c>
      <c r="M120" s="24">
        <f t="shared" si="24"/>
        <v>0.33811842105263157</v>
      </c>
      <c r="N120" s="38">
        <f t="shared" si="25"/>
        <v>4560</v>
      </c>
      <c r="O120" s="365">
        <v>3800</v>
      </c>
      <c r="P120" s="366">
        <f t="shared" si="18"/>
        <v>0</v>
      </c>
      <c r="Q120" s="366">
        <f t="shared" si="19"/>
        <v>0.33811842105263157</v>
      </c>
      <c r="R120" s="375">
        <v>3800</v>
      </c>
      <c r="S120" s="370">
        <f t="shared" si="20"/>
        <v>0</v>
      </c>
      <c r="T120" s="370">
        <f t="shared" si="26"/>
        <v>0.30328254847645431</v>
      </c>
      <c r="U120" s="6">
        <v>0</v>
      </c>
      <c r="V120" s="299">
        <v>110</v>
      </c>
      <c r="W120" s="124" t="s">
        <v>4453</v>
      </c>
      <c r="X120" s="5" t="s">
        <v>774</v>
      </c>
      <c r="Y120" s="26">
        <v>707100</v>
      </c>
      <c r="Z120" s="26" t="s">
        <v>778</v>
      </c>
      <c r="AA120" s="26"/>
      <c r="AB120" s="27">
        <v>0.2</v>
      </c>
      <c r="AC120" s="122">
        <v>0</v>
      </c>
      <c r="AD120" s="273">
        <v>41501</v>
      </c>
      <c r="AE120" s="26" t="str">
        <f t="array" ref="AE120">IF(ISNA(INDEX([6]Fournisseurs!$A$6:$O$5001,MATCH(A120&amp;C120,[6]Fournisseurs!$C$6:$C$5001&amp;[6]Fournisseurs!$A$6:$A$5001,0),14)),"",INDEX([6]Fournisseurs!$A$6:$O$5001,MATCH(A120&amp;C120,[6]Fournisseurs!$C$6:$C$5001&amp;[6]Fournisseurs!$A$6:$A$5001,0),14))</f>
        <v/>
      </c>
    </row>
    <row r="121" spans="1:31" ht="14" customHeight="1" x14ac:dyDescent="0.2">
      <c r="A121" s="346">
        <v>3459</v>
      </c>
      <c r="B121" s="8">
        <v>0</v>
      </c>
      <c r="C121" s="8" t="s">
        <v>633</v>
      </c>
      <c r="D121" s="3" t="s">
        <v>3696</v>
      </c>
      <c r="E121" s="3" t="s">
        <v>779</v>
      </c>
      <c r="F121" s="5" t="s">
        <v>106</v>
      </c>
      <c r="G121" s="31">
        <v>906.35000000000014</v>
      </c>
      <c r="H121" s="25">
        <v>823.9545454545455</v>
      </c>
      <c r="I121" s="32">
        <v>0.15</v>
      </c>
      <c r="J121" s="33">
        <f t="shared" si="22"/>
        <v>947.54772727272723</v>
      </c>
      <c r="K121" s="25">
        <f t="shared" si="23"/>
        <v>947.55</v>
      </c>
      <c r="L121" s="29">
        <v>2400</v>
      </c>
      <c r="M121" s="24">
        <f t="shared" si="24"/>
        <v>0.60518844696969698</v>
      </c>
      <c r="N121" s="38">
        <f t="shared" si="25"/>
        <v>2880</v>
      </c>
      <c r="O121" s="365">
        <v>2100</v>
      </c>
      <c r="P121" s="366">
        <f t="shared" si="18"/>
        <v>-0.125</v>
      </c>
      <c r="Q121" s="366">
        <f t="shared" si="19"/>
        <v>0.54878679653679652</v>
      </c>
      <c r="R121" s="369">
        <v>1980</v>
      </c>
      <c r="S121" s="370">
        <f t="shared" si="20"/>
        <v>-0.17499999999999999</v>
      </c>
      <c r="T121" s="370">
        <f t="shared" si="26"/>
        <v>0.49625320187521149</v>
      </c>
      <c r="U121" s="6">
        <v>0</v>
      </c>
      <c r="V121" s="299">
        <v>482</v>
      </c>
      <c r="W121" s="124" t="s">
        <v>4451</v>
      </c>
      <c r="X121" s="5" t="s">
        <v>780</v>
      </c>
      <c r="Y121" s="26">
        <v>707600</v>
      </c>
      <c r="Z121" s="26" t="s">
        <v>781</v>
      </c>
      <c r="AA121" s="26"/>
      <c r="AB121" s="27">
        <v>0.2</v>
      </c>
      <c r="AC121" s="122">
        <v>3760223792386</v>
      </c>
      <c r="AD121" s="273">
        <v>41866</v>
      </c>
      <c r="AE121" s="26" t="str">
        <f t="array" ref="AE121">IF(ISNA(INDEX([6]Fournisseurs!$A$6:$O$5001,MATCH(A121&amp;C121,[6]Fournisseurs!$C$6:$C$5001&amp;[6]Fournisseurs!$A$6:$A$5001,0),14)),"",INDEX([6]Fournisseurs!$A$6:$O$5001,MATCH(A121&amp;C121,[6]Fournisseurs!$C$6:$C$5001&amp;[6]Fournisseurs!$A$6:$A$5001,0),14))</f>
        <v/>
      </c>
    </row>
    <row r="122" spans="1:31" ht="14" customHeight="1" x14ac:dyDescent="0.2">
      <c r="A122" s="346">
        <v>3457</v>
      </c>
      <c r="B122" s="8">
        <v>0</v>
      </c>
      <c r="C122" s="8" t="s">
        <v>633</v>
      </c>
      <c r="D122" s="3" t="s">
        <v>3697</v>
      </c>
      <c r="E122" s="3" t="s">
        <v>782</v>
      </c>
      <c r="F122" s="5" t="s">
        <v>106</v>
      </c>
      <c r="G122" s="31">
        <v>1794.6000000000001</v>
      </c>
      <c r="H122" s="25">
        <v>1631.4545454545455</v>
      </c>
      <c r="I122" s="32">
        <v>0.15</v>
      </c>
      <c r="J122" s="33">
        <f t="shared" si="22"/>
        <v>1876.1727272727271</v>
      </c>
      <c r="K122" s="25">
        <f t="shared" si="23"/>
        <v>1876.17</v>
      </c>
      <c r="L122" s="29">
        <v>4400</v>
      </c>
      <c r="M122" s="24">
        <f t="shared" si="24"/>
        <v>0.57359710743801662</v>
      </c>
      <c r="N122" s="38">
        <f t="shared" si="25"/>
        <v>5280</v>
      </c>
      <c r="O122" s="365">
        <v>3850</v>
      </c>
      <c r="P122" s="366">
        <f t="shared" si="18"/>
        <v>-0.125</v>
      </c>
      <c r="Q122" s="366">
        <f t="shared" si="19"/>
        <v>0.51268240850059033</v>
      </c>
      <c r="R122" s="369">
        <v>3630</v>
      </c>
      <c r="S122" s="370">
        <f t="shared" si="20"/>
        <v>-0.17499999999999999</v>
      </c>
      <c r="T122" s="370">
        <f t="shared" si="26"/>
        <v>0.45594527264818696</v>
      </c>
      <c r="U122" s="6">
        <v>0</v>
      </c>
      <c r="V122" s="299">
        <v>825</v>
      </c>
      <c r="W122" s="124" t="s">
        <v>4451</v>
      </c>
      <c r="X122" s="5" t="s">
        <v>783</v>
      </c>
      <c r="Y122" s="26">
        <v>707600</v>
      </c>
      <c r="Z122" s="26" t="s">
        <v>784</v>
      </c>
      <c r="AA122" s="26"/>
      <c r="AB122" s="27">
        <v>0.2</v>
      </c>
      <c r="AC122" s="122">
        <v>3760223792393</v>
      </c>
      <c r="AD122" s="273">
        <v>41866</v>
      </c>
      <c r="AE122" s="26" t="str">
        <f t="array" ref="AE122">IF(ISNA(INDEX([6]Fournisseurs!$A$6:$O$5001,MATCH(A122&amp;C122,[6]Fournisseurs!$C$6:$C$5001&amp;[6]Fournisseurs!$A$6:$A$5001,0),14)),"",INDEX([6]Fournisseurs!$A$6:$O$5001,MATCH(A122&amp;C122,[6]Fournisseurs!$C$6:$C$5001&amp;[6]Fournisseurs!$A$6:$A$5001,0),14))</f>
        <v/>
      </c>
    </row>
    <row r="123" spans="1:31" ht="14" customHeight="1" x14ac:dyDescent="0.2">
      <c r="A123" s="346">
        <v>3458</v>
      </c>
      <c r="B123" s="8">
        <v>0</v>
      </c>
      <c r="C123" s="8" t="s">
        <v>633</v>
      </c>
      <c r="D123" s="3" t="s">
        <v>3698</v>
      </c>
      <c r="E123" s="3" t="s">
        <v>785</v>
      </c>
      <c r="F123" s="5" t="s">
        <v>106</v>
      </c>
      <c r="G123" s="31">
        <v>1755.9</v>
      </c>
      <c r="H123" s="25">
        <v>1596.2727272727273</v>
      </c>
      <c r="I123" s="32">
        <v>0.15</v>
      </c>
      <c r="J123" s="33">
        <f t="shared" si="22"/>
        <v>1835.7136363636362</v>
      </c>
      <c r="K123" s="25">
        <f t="shared" si="23"/>
        <v>1835.71</v>
      </c>
      <c r="L123" s="29">
        <v>3500</v>
      </c>
      <c r="M123" s="24">
        <f t="shared" si="24"/>
        <v>0.47551038961038972</v>
      </c>
      <c r="N123" s="38">
        <f t="shared" si="25"/>
        <v>4200</v>
      </c>
      <c r="O123" s="365">
        <v>3150</v>
      </c>
      <c r="P123" s="366">
        <f t="shared" si="18"/>
        <v>-0.1</v>
      </c>
      <c r="Q123" s="366">
        <f t="shared" si="19"/>
        <v>0.41723376623376629</v>
      </c>
      <c r="R123" s="369">
        <v>3062.5</v>
      </c>
      <c r="S123" s="370">
        <f t="shared" si="20"/>
        <v>-0.125</v>
      </c>
      <c r="T123" s="370">
        <f t="shared" si="26"/>
        <v>0.36903505517039359</v>
      </c>
      <c r="U123" s="6">
        <v>0</v>
      </c>
      <c r="V123" s="299">
        <v>416</v>
      </c>
      <c r="W123" s="124" t="s">
        <v>4451</v>
      </c>
      <c r="X123" s="5" t="s">
        <v>786</v>
      </c>
      <c r="Y123" s="26">
        <v>707600</v>
      </c>
      <c r="Z123" s="26" t="s">
        <v>787</v>
      </c>
      <c r="AA123" s="26"/>
      <c r="AB123" s="27">
        <v>0.2</v>
      </c>
      <c r="AC123" s="122">
        <v>3760223790849</v>
      </c>
      <c r="AD123" s="273">
        <v>41866</v>
      </c>
      <c r="AE123" s="26">
        <f t="array" ref="AE123">IF(ISNA(INDEX([6]Fournisseurs!$A$6:$O$5001,MATCH(A123&amp;C123,[6]Fournisseurs!$C$6:$C$5001&amp;[6]Fournisseurs!$A$6:$A$5001,0),14)),"",INDEX([6]Fournisseurs!$A$6:$O$5001,MATCH(A123&amp;C123,[6]Fournisseurs!$C$6:$C$5001&amp;[6]Fournisseurs!$A$6:$A$5001,0),14))</f>
        <v>2.6219999999999999</v>
      </c>
    </row>
    <row r="124" spans="1:31" ht="14" customHeight="1" x14ac:dyDescent="0.2">
      <c r="A124" s="343">
        <v>2699</v>
      </c>
      <c r="B124" s="344">
        <v>550829</v>
      </c>
      <c r="C124" s="344" t="s">
        <v>651</v>
      </c>
      <c r="D124" s="398" t="s">
        <v>4405</v>
      </c>
      <c r="E124" s="345" t="s">
        <v>3963</v>
      </c>
      <c r="F124" s="9" t="s">
        <v>4441</v>
      </c>
      <c r="G124" s="345"/>
      <c r="H124" s="25">
        <v>924.59999999999991</v>
      </c>
      <c r="I124" s="32">
        <v>0.1</v>
      </c>
      <c r="J124" s="33">
        <f t="shared" si="22"/>
        <v>1017.06</v>
      </c>
      <c r="K124" s="25">
        <f t="shared" si="23"/>
        <v>1017.06</v>
      </c>
      <c r="L124" s="29">
        <v>2237</v>
      </c>
      <c r="M124" s="24">
        <f t="shared" si="24"/>
        <v>0.54534644613321415</v>
      </c>
      <c r="N124" s="38">
        <f t="shared" si="25"/>
        <v>2684.4</v>
      </c>
      <c r="O124" s="365">
        <v>2237</v>
      </c>
      <c r="P124" s="366">
        <f t="shared" si="18"/>
        <v>0</v>
      </c>
      <c r="Q124" s="366">
        <f t="shared" si="19"/>
        <v>0.54534644613321415</v>
      </c>
      <c r="R124" s="369">
        <v>2125.15</v>
      </c>
      <c r="S124" s="370">
        <f t="shared" si="20"/>
        <v>-4.9999999999999961E-2</v>
      </c>
      <c r="T124" s="370">
        <f t="shared" si="26"/>
        <v>0.49622874917807658</v>
      </c>
      <c r="U124" s="11"/>
      <c r="V124" s="11">
        <v>130</v>
      </c>
      <c r="W124" s="124" t="s">
        <v>4451</v>
      </c>
      <c r="X124" s="345" t="s">
        <v>3964</v>
      </c>
      <c r="Y124" s="26">
        <v>707100</v>
      </c>
      <c r="Z124" s="345"/>
      <c r="AA124" s="26"/>
      <c r="AB124" s="27">
        <v>0.2</v>
      </c>
      <c r="AC124" s="122"/>
      <c r="AD124" s="273">
        <v>42597</v>
      </c>
      <c r="AE124" s="26" t="str">
        <f t="array" ref="AE124">IF(ISNA(INDEX([6]Fournisseurs!$A$6:$O$5001,MATCH(A124&amp;C124,[6]Fournisseurs!$C$6:$C$5001&amp;[6]Fournisseurs!$A$6:$A$5001,0),14)),"",INDEX([6]Fournisseurs!$A$6:$O$5001,MATCH(A124&amp;C124,[6]Fournisseurs!$C$6:$C$5001&amp;[6]Fournisseurs!$A$6:$A$5001,0),14))</f>
        <v/>
      </c>
    </row>
    <row r="125" spans="1:31" ht="14" customHeight="1" x14ac:dyDescent="0.2">
      <c r="A125" s="343">
        <v>2698</v>
      </c>
      <c r="B125" s="344">
        <v>550828</v>
      </c>
      <c r="C125" s="344" t="s">
        <v>651</v>
      </c>
      <c r="D125" s="398" t="s">
        <v>4404</v>
      </c>
      <c r="E125" s="345" t="s">
        <v>3961</v>
      </c>
      <c r="F125" s="9" t="s">
        <v>4441</v>
      </c>
      <c r="G125" s="345"/>
      <c r="H125" s="25">
        <v>626.17499999999995</v>
      </c>
      <c r="I125" s="32">
        <v>0.1</v>
      </c>
      <c r="J125" s="33">
        <f t="shared" si="22"/>
        <v>688.79250000000002</v>
      </c>
      <c r="K125" s="25">
        <f t="shared" si="23"/>
        <v>688.79</v>
      </c>
      <c r="L125" s="29">
        <v>1515.3435000000002</v>
      </c>
      <c r="M125" s="24">
        <f t="shared" si="24"/>
        <v>0.54545454545454541</v>
      </c>
      <c r="N125" s="38">
        <f t="shared" si="25"/>
        <v>1818.4122000000002</v>
      </c>
      <c r="O125" s="365">
        <v>1515.3435000000002</v>
      </c>
      <c r="P125" s="366">
        <f t="shared" si="18"/>
        <v>0</v>
      </c>
      <c r="Q125" s="366">
        <f t="shared" si="19"/>
        <v>0.54545454545454541</v>
      </c>
      <c r="R125" s="369">
        <v>1439.576325</v>
      </c>
      <c r="S125" s="370">
        <f t="shared" si="20"/>
        <v>-5.0000000000000114E-2</v>
      </c>
      <c r="T125" s="370">
        <f t="shared" si="26"/>
        <v>0.49634852681944086</v>
      </c>
      <c r="U125" s="11"/>
      <c r="V125" s="11">
        <v>95</v>
      </c>
      <c r="W125" s="124" t="s">
        <v>4451</v>
      </c>
      <c r="X125" s="345" t="s">
        <v>3962</v>
      </c>
      <c r="Y125" s="26">
        <v>707100</v>
      </c>
      <c r="Z125" s="345"/>
      <c r="AA125" s="26"/>
      <c r="AB125" s="27">
        <v>0.2</v>
      </c>
      <c r="AC125" s="122"/>
      <c r="AD125" s="273">
        <v>42597</v>
      </c>
      <c r="AE125" s="26" t="str">
        <f t="array" ref="AE125">IF(ISNA(INDEX([6]Fournisseurs!$A$6:$O$5001,MATCH(A125&amp;C125,[6]Fournisseurs!$C$6:$C$5001&amp;[6]Fournisseurs!$A$6:$A$5001,0),14)),"",INDEX([6]Fournisseurs!$A$6:$O$5001,MATCH(A125&amp;C125,[6]Fournisseurs!$C$6:$C$5001&amp;[6]Fournisseurs!$A$6:$A$5001,0),14))</f>
        <v/>
      </c>
    </row>
    <row r="126" spans="1:31" ht="14" customHeight="1" x14ac:dyDescent="0.2">
      <c r="A126" s="346">
        <v>3453</v>
      </c>
      <c r="B126" s="8">
        <v>0</v>
      </c>
      <c r="C126" s="8" t="s">
        <v>633</v>
      </c>
      <c r="D126" s="3" t="s">
        <v>3699</v>
      </c>
      <c r="E126" s="3" t="s">
        <v>107</v>
      </c>
      <c r="F126" s="5" t="s">
        <v>106</v>
      </c>
      <c r="G126" s="31">
        <v>727.15</v>
      </c>
      <c r="H126" s="25">
        <v>661.0454545454545</v>
      </c>
      <c r="I126" s="32">
        <v>0.15</v>
      </c>
      <c r="J126" s="33">
        <f t="shared" si="22"/>
        <v>760.20227272727266</v>
      </c>
      <c r="K126" s="25">
        <f t="shared" si="23"/>
        <v>760.2</v>
      </c>
      <c r="L126" s="29">
        <v>1900</v>
      </c>
      <c r="M126" s="24">
        <f t="shared" si="24"/>
        <v>0.59989354066985645</v>
      </c>
      <c r="N126" s="38">
        <f t="shared" si="25"/>
        <v>2280</v>
      </c>
      <c r="O126" s="365">
        <v>1662.5</v>
      </c>
      <c r="P126" s="366">
        <f t="shared" si="18"/>
        <v>-0.125</v>
      </c>
      <c r="Q126" s="366">
        <f t="shared" si="19"/>
        <v>0.54273547505126452</v>
      </c>
      <c r="R126" s="369">
        <v>1567.5</v>
      </c>
      <c r="S126" s="370">
        <f t="shared" si="20"/>
        <v>-0.17499999999999999</v>
      </c>
      <c r="T126" s="370">
        <f t="shared" si="26"/>
        <v>0.48949734056759997</v>
      </c>
      <c r="U126" s="6">
        <v>0</v>
      </c>
      <c r="V126" s="299">
        <v>471</v>
      </c>
      <c r="W126" s="124" t="s">
        <v>4451</v>
      </c>
      <c r="X126" s="5" t="s">
        <v>788</v>
      </c>
      <c r="Y126" s="26">
        <v>707600</v>
      </c>
      <c r="Z126" s="26" t="s">
        <v>789</v>
      </c>
      <c r="AA126" s="26"/>
      <c r="AB126" s="27">
        <v>0.2</v>
      </c>
      <c r="AC126" s="122">
        <v>3760223792400</v>
      </c>
      <c r="AD126" s="273">
        <v>41866</v>
      </c>
      <c r="AE126" s="26" t="str">
        <f t="array" ref="AE126">IF(ISNA(INDEX([6]Fournisseurs!$A$6:$O$5001,MATCH(A126&amp;C126,[6]Fournisseurs!$C$6:$C$5001&amp;[6]Fournisseurs!$A$6:$A$5001,0),14)),"",INDEX([6]Fournisseurs!$A$6:$O$5001,MATCH(A126&amp;C126,[6]Fournisseurs!$C$6:$C$5001&amp;[6]Fournisseurs!$A$6:$A$5001,0),14))</f>
        <v/>
      </c>
    </row>
    <row r="127" spans="1:31" ht="14" customHeight="1" x14ac:dyDescent="0.2">
      <c r="A127" s="346">
        <v>3454</v>
      </c>
      <c r="B127" s="8">
        <v>0</v>
      </c>
      <c r="C127" s="8" t="s">
        <v>633</v>
      </c>
      <c r="D127" s="3" t="s">
        <v>3700</v>
      </c>
      <c r="E127" s="3" t="s">
        <v>108</v>
      </c>
      <c r="F127" s="5" t="s">
        <v>106</v>
      </c>
      <c r="G127" s="31">
        <v>1343.6</v>
      </c>
      <c r="H127" s="25">
        <v>1221.4545454545453</v>
      </c>
      <c r="I127" s="32">
        <v>0.15</v>
      </c>
      <c r="J127" s="33">
        <f t="shared" si="22"/>
        <v>1404.6727272727269</v>
      </c>
      <c r="K127" s="25">
        <f t="shared" si="23"/>
        <v>1404.67</v>
      </c>
      <c r="L127" s="29">
        <v>3300</v>
      </c>
      <c r="M127" s="24">
        <f t="shared" si="24"/>
        <v>0.57434159779614335</v>
      </c>
      <c r="N127" s="38">
        <f t="shared" si="25"/>
        <v>3960</v>
      </c>
      <c r="O127" s="365">
        <v>2970</v>
      </c>
      <c r="P127" s="366">
        <f t="shared" si="18"/>
        <v>-0.1</v>
      </c>
      <c r="Q127" s="366">
        <f t="shared" si="19"/>
        <v>0.52704621977349264</v>
      </c>
      <c r="R127" s="369">
        <v>2805</v>
      </c>
      <c r="S127" s="370">
        <f t="shared" si="20"/>
        <v>-0.15</v>
      </c>
      <c r="T127" s="370">
        <f t="shared" si="26"/>
        <v>0.47286885175992988</v>
      </c>
      <c r="U127" s="6">
        <v>0</v>
      </c>
      <c r="V127" s="299">
        <v>646</v>
      </c>
      <c r="W127" s="124" t="s">
        <v>4451</v>
      </c>
      <c r="X127" s="5" t="s">
        <v>790</v>
      </c>
      <c r="Y127" s="26">
        <v>707600</v>
      </c>
      <c r="Z127" s="26" t="s">
        <v>791</v>
      </c>
      <c r="AA127" s="26"/>
      <c r="AB127" s="27">
        <v>0.2</v>
      </c>
      <c r="AC127" s="122">
        <v>3760223792416</v>
      </c>
      <c r="AD127" s="273">
        <v>41866</v>
      </c>
      <c r="AE127" s="26" t="str">
        <f t="array" ref="AE127">IF(ISNA(INDEX([6]Fournisseurs!$A$6:$O$5001,MATCH(A127&amp;C127,[6]Fournisseurs!$C$6:$C$5001&amp;[6]Fournisseurs!$A$6:$A$5001,0),14)),"",INDEX([6]Fournisseurs!$A$6:$O$5001,MATCH(A127&amp;C127,[6]Fournisseurs!$C$6:$C$5001&amp;[6]Fournisseurs!$A$6:$A$5001,0),14))</f>
        <v/>
      </c>
    </row>
    <row r="128" spans="1:31" ht="14" customHeight="1" x14ac:dyDescent="0.2">
      <c r="A128" s="347">
        <v>1968</v>
      </c>
      <c r="B128" s="8"/>
      <c r="C128" s="8" t="s">
        <v>633</v>
      </c>
      <c r="D128" s="3" t="s">
        <v>3650</v>
      </c>
      <c r="E128" s="3"/>
      <c r="F128" s="9" t="s">
        <v>4441</v>
      </c>
      <c r="G128" s="31">
        <v>200</v>
      </c>
      <c r="H128" s="25">
        <v>181.81818181818181</v>
      </c>
      <c r="I128" s="32">
        <v>0.15</v>
      </c>
      <c r="J128" s="33">
        <f t="shared" si="22"/>
        <v>209.09090909090907</v>
      </c>
      <c r="K128" s="25">
        <f t="shared" si="23"/>
        <v>209.09</v>
      </c>
      <c r="L128" s="29">
        <v>550</v>
      </c>
      <c r="M128" s="24">
        <f t="shared" si="24"/>
        <v>0.6198347107438017</v>
      </c>
      <c r="N128" s="38">
        <f t="shared" si="25"/>
        <v>660</v>
      </c>
      <c r="O128" s="365">
        <v>495</v>
      </c>
      <c r="P128" s="366">
        <f t="shared" si="18"/>
        <v>-0.1</v>
      </c>
      <c r="Q128" s="366">
        <f t="shared" si="19"/>
        <v>0.57759412304866853</v>
      </c>
      <c r="R128" s="369">
        <v>467.5</v>
      </c>
      <c r="S128" s="370">
        <f t="shared" si="20"/>
        <v>-0.15</v>
      </c>
      <c r="T128" s="370">
        <f t="shared" si="26"/>
        <v>0.52920707212854701</v>
      </c>
      <c r="U128" s="6">
        <v>125</v>
      </c>
      <c r="V128" s="299">
        <v>130</v>
      </c>
      <c r="W128" s="124" t="s">
        <v>4451</v>
      </c>
      <c r="X128" s="5"/>
      <c r="Y128" s="26">
        <v>707600</v>
      </c>
      <c r="Z128" s="26"/>
      <c r="AA128" s="26"/>
      <c r="AB128" s="27">
        <v>0.2</v>
      </c>
      <c r="AC128" s="122">
        <v>3760223793789</v>
      </c>
      <c r="AD128" s="273">
        <v>42597</v>
      </c>
      <c r="AE128" s="26">
        <f t="array" ref="AE128">IF(ISNA(INDEX([6]Fournisseurs!$A$6:$O$5001,MATCH(A128&amp;C128,[6]Fournisseurs!$C$6:$C$5001&amp;[6]Fournisseurs!$A$6:$A$5001,0),14)),"",INDEX([6]Fournisseurs!$A$6:$O$5001,MATCH(A128&amp;C128,[6]Fournisseurs!$C$6:$C$5001&amp;[6]Fournisseurs!$A$6:$A$5001,0),14))</f>
        <v>0.157</v>
      </c>
    </row>
    <row r="129" spans="1:31" ht="14" customHeight="1" x14ac:dyDescent="0.2">
      <c r="A129" s="343">
        <v>3460</v>
      </c>
      <c r="B129" s="344">
        <v>550980</v>
      </c>
      <c r="C129" s="344" t="s">
        <v>651</v>
      </c>
      <c r="D129" s="398" t="s">
        <v>4054</v>
      </c>
      <c r="E129" s="345" t="s">
        <v>3969</v>
      </c>
      <c r="F129" s="9" t="s">
        <v>4441</v>
      </c>
      <c r="G129" s="345"/>
      <c r="H129" s="25">
        <v>855.37574999999993</v>
      </c>
      <c r="I129" s="32">
        <v>0.1</v>
      </c>
      <c r="J129" s="33">
        <f t="shared" si="22"/>
        <v>940.91332499999999</v>
      </c>
      <c r="K129" s="25">
        <f t="shared" si="23"/>
        <v>940.91</v>
      </c>
      <c r="L129" s="29">
        <v>3763.6532999999999</v>
      </c>
      <c r="M129" s="24">
        <f t="shared" si="24"/>
        <v>0.75</v>
      </c>
      <c r="N129" s="38">
        <f t="shared" si="25"/>
        <v>4516.3839600000001</v>
      </c>
      <c r="O129" s="365">
        <v>3010.9226400000002</v>
      </c>
      <c r="P129" s="366">
        <f t="shared" si="18"/>
        <v>-0.19999999999999993</v>
      </c>
      <c r="Q129" s="366">
        <f t="shared" si="19"/>
        <v>0.6875</v>
      </c>
      <c r="R129" s="369">
        <v>2822.739975</v>
      </c>
      <c r="S129" s="370">
        <f t="shared" si="20"/>
        <v>-0.25</v>
      </c>
      <c r="T129" s="370">
        <f t="shared" si="26"/>
        <v>0.64912280701754388</v>
      </c>
      <c r="U129" s="11"/>
      <c r="V129" s="11">
        <v>160</v>
      </c>
      <c r="W129" s="124" t="s">
        <v>4451</v>
      </c>
      <c r="X129" s="345"/>
      <c r="Y129" s="26">
        <v>707100</v>
      </c>
      <c r="Z129" s="345"/>
      <c r="AA129" s="26"/>
      <c r="AB129" s="27">
        <v>0.2</v>
      </c>
      <c r="AC129" s="122"/>
      <c r="AD129" s="273">
        <v>42597</v>
      </c>
      <c r="AE129" s="26" t="str">
        <f t="array" ref="AE129">IF(ISNA(INDEX([6]Fournisseurs!$A$6:$O$5001,MATCH(A129&amp;C129,[6]Fournisseurs!$C$6:$C$5001&amp;[6]Fournisseurs!$A$6:$A$5001,0),14)),"",INDEX([6]Fournisseurs!$A$6:$O$5001,MATCH(A129&amp;C129,[6]Fournisseurs!$C$6:$C$5001&amp;[6]Fournisseurs!$A$6:$A$5001,0),14))</f>
        <v/>
      </c>
    </row>
    <row r="130" spans="1:31" ht="14" customHeight="1" x14ac:dyDescent="0.2">
      <c r="A130" s="343">
        <v>3461</v>
      </c>
      <c r="B130" s="344">
        <v>550981</v>
      </c>
      <c r="C130" s="344" t="s">
        <v>651</v>
      </c>
      <c r="D130" s="398" t="s">
        <v>4055</v>
      </c>
      <c r="E130" s="345" t="s">
        <v>3970</v>
      </c>
      <c r="F130" s="9" t="s">
        <v>4441</v>
      </c>
      <c r="G130" s="345"/>
      <c r="H130" s="25">
        <v>1454.1405</v>
      </c>
      <c r="I130" s="32">
        <v>0.1</v>
      </c>
      <c r="J130" s="33">
        <f t="shared" si="22"/>
        <v>1599.5545500000001</v>
      </c>
      <c r="K130" s="25">
        <f t="shared" si="23"/>
        <v>1599.55</v>
      </c>
      <c r="L130" s="29">
        <v>6398.2182000000003</v>
      </c>
      <c r="M130" s="24">
        <f t="shared" si="24"/>
        <v>0.75</v>
      </c>
      <c r="N130" s="38">
        <f t="shared" si="25"/>
        <v>7677.8618399999996</v>
      </c>
      <c r="O130" s="365">
        <v>5118.5745600000009</v>
      </c>
      <c r="P130" s="366">
        <f t="shared" si="18"/>
        <v>-0.1999999999999999</v>
      </c>
      <c r="Q130" s="366">
        <f t="shared" si="19"/>
        <v>0.6875</v>
      </c>
      <c r="R130" s="369">
        <v>4798.6636500000004</v>
      </c>
      <c r="S130" s="370">
        <f t="shared" si="20"/>
        <v>-0.24999999999999997</v>
      </c>
      <c r="T130" s="370">
        <f t="shared" si="26"/>
        <v>0.64912280701754388</v>
      </c>
      <c r="U130" s="11"/>
      <c r="V130" s="11">
        <v>250</v>
      </c>
      <c r="W130" s="124" t="s">
        <v>4451</v>
      </c>
      <c r="X130" s="345"/>
      <c r="Y130" s="26">
        <v>707100</v>
      </c>
      <c r="Z130" s="345"/>
      <c r="AA130" s="26"/>
      <c r="AB130" s="27">
        <v>0.2</v>
      </c>
      <c r="AC130" s="122"/>
      <c r="AD130" s="273">
        <v>42597</v>
      </c>
      <c r="AE130" s="26" t="str">
        <f t="array" ref="AE130">IF(ISNA(INDEX([6]Fournisseurs!$A$6:$O$5001,MATCH(A130&amp;C130,[6]Fournisseurs!$C$6:$C$5001&amp;[6]Fournisseurs!$A$6:$A$5001,0),14)),"",INDEX([6]Fournisseurs!$A$6:$O$5001,MATCH(A130&amp;C130,[6]Fournisseurs!$C$6:$C$5001&amp;[6]Fournisseurs!$A$6:$A$5001,0),14))</f>
        <v/>
      </c>
    </row>
    <row r="131" spans="1:31" ht="14" customHeight="1" x14ac:dyDescent="0.2">
      <c r="A131" s="343">
        <v>3462</v>
      </c>
      <c r="B131" s="344">
        <v>550982</v>
      </c>
      <c r="C131" s="344" t="s">
        <v>651</v>
      </c>
      <c r="D131" s="398" t="s">
        <v>4056</v>
      </c>
      <c r="E131" s="345" t="s">
        <v>3971</v>
      </c>
      <c r="F131" s="9" t="s">
        <v>4441</v>
      </c>
      <c r="G131" s="345"/>
      <c r="H131" s="25">
        <v>1984.4624999999999</v>
      </c>
      <c r="I131" s="32">
        <v>0.1</v>
      </c>
      <c r="J131" s="33">
        <f t="shared" si="22"/>
        <v>2182.9087500000001</v>
      </c>
      <c r="K131" s="25">
        <f t="shared" si="23"/>
        <v>2182.91</v>
      </c>
      <c r="L131" s="29">
        <v>8731.6877999999997</v>
      </c>
      <c r="M131" s="24">
        <f t="shared" si="24"/>
        <v>0.75000151173522256</v>
      </c>
      <c r="N131" s="38">
        <f t="shared" si="25"/>
        <v>10478.02536</v>
      </c>
      <c r="O131" s="365">
        <v>6985.3502399999998</v>
      </c>
      <c r="P131" s="366">
        <f t="shared" si="18"/>
        <v>-0.2</v>
      </c>
      <c r="Q131" s="366">
        <f t="shared" si="19"/>
        <v>0.68750188966902825</v>
      </c>
      <c r="R131" s="369">
        <v>6548.7658499999998</v>
      </c>
      <c r="S131" s="370">
        <f t="shared" si="20"/>
        <v>-0.25</v>
      </c>
      <c r="T131" s="370">
        <f t="shared" si="26"/>
        <v>0.64912492875118954</v>
      </c>
      <c r="U131" s="11"/>
      <c r="V131" s="11">
        <v>370</v>
      </c>
      <c r="W131" s="124" t="s">
        <v>4451</v>
      </c>
      <c r="X131" s="345"/>
      <c r="Y131" s="26">
        <v>707100</v>
      </c>
      <c r="Z131" s="345"/>
      <c r="AA131" s="26"/>
      <c r="AB131" s="27">
        <v>0.2</v>
      </c>
      <c r="AC131" s="122"/>
      <c r="AD131" s="273">
        <v>42597</v>
      </c>
      <c r="AE131" s="26" t="str">
        <f t="array" ref="AE131">IF(ISNA(INDEX([6]Fournisseurs!$A$6:$O$5001,MATCH(A131&amp;C131,[6]Fournisseurs!$C$6:$C$5001&amp;[6]Fournisseurs!$A$6:$A$5001,0),14)),"",INDEX([6]Fournisseurs!$A$6:$O$5001,MATCH(A131&amp;C131,[6]Fournisseurs!$C$6:$C$5001&amp;[6]Fournisseurs!$A$6:$A$5001,0),14))</f>
        <v/>
      </c>
    </row>
    <row r="132" spans="1:31" ht="14" customHeight="1" x14ac:dyDescent="0.2">
      <c r="A132" s="343">
        <v>3463</v>
      </c>
      <c r="B132" s="344">
        <v>550983</v>
      </c>
      <c r="C132" s="344" t="s">
        <v>651</v>
      </c>
      <c r="D132" s="398" t="s">
        <v>4057</v>
      </c>
      <c r="E132" s="345" t="s">
        <v>3972</v>
      </c>
      <c r="F132" s="9" t="s">
        <v>4441</v>
      </c>
      <c r="G132" s="345"/>
      <c r="H132" s="25">
        <v>2879.7749999999996</v>
      </c>
      <c r="I132" s="32">
        <v>0.1</v>
      </c>
      <c r="J132" s="33">
        <f>H132*(1+I132)</f>
        <v>3167.7525000000001</v>
      </c>
      <c r="K132" s="25">
        <f>ROUND(J132,2)</f>
        <v>3167.75</v>
      </c>
      <c r="L132" s="29">
        <v>12670.9737</v>
      </c>
      <c r="M132" s="24">
        <f t="shared" ref="M132:M155" si="27">1-(J132/L132)</f>
        <v>0.74999928379616154</v>
      </c>
      <c r="N132" s="38">
        <f t="shared" si="25"/>
        <v>15205.168439999999</v>
      </c>
      <c r="O132" s="365">
        <v>10136.778960000001</v>
      </c>
      <c r="P132" s="366">
        <f t="shared" ref="P132:P195" si="28">(O132-L132)/L132</f>
        <v>-0.1999999999999999</v>
      </c>
      <c r="Q132" s="366">
        <f t="shared" ref="Q132:Q195" si="29">1-(J132/O132)</f>
        <v>0.68749910474520204</v>
      </c>
      <c r="R132" s="369">
        <v>9503.2302749999999</v>
      </c>
      <c r="S132" s="370">
        <f t="shared" ref="S132:S195" si="30">(R132-L132)/L132</f>
        <v>-0.25000000000000006</v>
      </c>
      <c r="T132" s="370">
        <f t="shared" si="26"/>
        <v>0.64912180181917412</v>
      </c>
      <c r="U132" s="11"/>
      <c r="V132" s="11">
        <v>480</v>
      </c>
      <c r="W132" s="124" t="s">
        <v>4451</v>
      </c>
      <c r="X132" s="345"/>
      <c r="Y132" s="26">
        <v>707100</v>
      </c>
      <c r="Z132" s="345"/>
      <c r="AA132" s="26"/>
      <c r="AB132" s="27">
        <v>0.2</v>
      </c>
      <c r="AC132" s="122"/>
      <c r="AD132" s="273">
        <v>42597</v>
      </c>
      <c r="AE132" s="26" t="str">
        <f t="array" ref="AE132">IF(ISNA(INDEX([6]Fournisseurs!$A$6:$O$5001,MATCH(A132&amp;C132,[6]Fournisseurs!$C$6:$C$5001&amp;[6]Fournisseurs!$A$6:$A$5001,0),14)),"",INDEX([6]Fournisseurs!$A$6:$O$5001,MATCH(A132&amp;C132,[6]Fournisseurs!$C$6:$C$5001&amp;[6]Fournisseurs!$A$6:$A$5001,0),14))</f>
        <v/>
      </c>
    </row>
    <row r="133" spans="1:31" ht="14" customHeight="1" x14ac:dyDescent="0.2">
      <c r="A133" s="419">
        <v>2360</v>
      </c>
      <c r="B133" s="26"/>
      <c r="C133" s="8" t="s">
        <v>636</v>
      </c>
      <c r="D133" s="209" t="s">
        <v>1495</v>
      </c>
      <c r="E133" s="26"/>
      <c r="F133" s="9" t="s">
        <v>4441</v>
      </c>
      <c r="G133" s="351">
        <v>3.52</v>
      </c>
      <c r="H133" s="25">
        <v>3.1999999999999997</v>
      </c>
      <c r="I133" s="54"/>
      <c r="J133" s="57">
        <v>5.4047999999999989</v>
      </c>
      <c r="K133" s="57"/>
      <c r="L133" s="26">
        <v>26.34</v>
      </c>
      <c r="M133" s="27">
        <f t="shared" si="27"/>
        <v>0.79480637813211852</v>
      </c>
      <c r="N133" s="199">
        <f>L133*1.2</f>
        <v>31.607999999999997</v>
      </c>
      <c r="O133" s="365">
        <v>21.072000000000003</v>
      </c>
      <c r="P133" s="366">
        <f t="shared" si="28"/>
        <v>-0.1999999999999999</v>
      </c>
      <c r="Q133" s="366">
        <f t="shared" si="29"/>
        <v>0.74350797266514812</v>
      </c>
      <c r="R133" s="369">
        <v>19.754999999999999</v>
      </c>
      <c r="S133" s="370">
        <f t="shared" si="30"/>
        <v>-0.25000000000000006</v>
      </c>
      <c r="T133" s="370">
        <f t="shared" si="26"/>
        <v>0.71200895176437684</v>
      </c>
      <c r="U133" s="6">
        <v>0.4</v>
      </c>
      <c r="V133" s="299">
        <v>0.44</v>
      </c>
      <c r="W133" s="124" t="s">
        <v>32</v>
      </c>
      <c r="X133" s="5"/>
      <c r="Y133" s="26"/>
      <c r="Z133" s="26"/>
      <c r="AA133" s="26"/>
      <c r="AB133" s="27"/>
      <c r="AC133" s="122">
        <v>3760223793673</v>
      </c>
      <c r="AD133" s="273">
        <v>41501</v>
      </c>
      <c r="AE133" s="26">
        <f t="array" ref="AE133">IF(ISNA(INDEX([6]Fournisseurs!$A$6:$O$5001,MATCH(A133&amp;C133,[6]Fournisseurs!$C$6:$C$5001&amp;[6]Fournisseurs!$A$6:$A$5001,0),14)),"",INDEX([6]Fournisseurs!$A$6:$O$5001,MATCH(A133&amp;C133,[6]Fournisseurs!$C$6:$C$5001&amp;[6]Fournisseurs!$A$6:$A$5001,0),14))</f>
        <v>2.3999999999999998E-3</v>
      </c>
    </row>
    <row r="134" spans="1:31" ht="14" customHeight="1" x14ac:dyDescent="0.2">
      <c r="A134" s="346">
        <v>1484</v>
      </c>
      <c r="B134" s="8" t="s">
        <v>2063</v>
      </c>
      <c r="C134" s="8" t="s">
        <v>636</v>
      </c>
      <c r="D134" s="3" t="s">
        <v>109</v>
      </c>
      <c r="E134" s="3" t="s">
        <v>2062</v>
      </c>
      <c r="F134" s="5" t="s">
        <v>4441</v>
      </c>
      <c r="G134" s="31">
        <v>10.1</v>
      </c>
      <c r="H134" s="25">
        <v>9.1818181818181799</v>
      </c>
      <c r="I134" s="32">
        <v>0.15</v>
      </c>
      <c r="J134" s="33">
        <f t="shared" ref="J134:J155" si="31">H134*(1+I134)</f>
        <v>10.559090909090907</v>
      </c>
      <c r="K134" s="25">
        <f t="shared" ref="K134:K155" si="32">ROUND(J134,2)</f>
        <v>10.56</v>
      </c>
      <c r="L134" s="29">
        <v>25</v>
      </c>
      <c r="M134" s="24">
        <f t="shared" si="27"/>
        <v>0.57763636363636373</v>
      </c>
      <c r="N134" s="38">
        <f t="shared" ref="N134:N155" si="33">L134*(1+AB134)</f>
        <v>30</v>
      </c>
      <c r="O134" s="365">
        <v>22.5</v>
      </c>
      <c r="P134" s="366">
        <f t="shared" si="28"/>
        <v>-0.1</v>
      </c>
      <c r="Q134" s="366">
        <f t="shared" si="29"/>
        <v>0.53070707070707079</v>
      </c>
      <c r="R134" s="369">
        <v>21.25</v>
      </c>
      <c r="S134" s="370">
        <f t="shared" si="30"/>
        <v>-0.15</v>
      </c>
      <c r="T134" s="370">
        <f t="shared" si="26"/>
        <v>0.47694905713481572</v>
      </c>
      <c r="U134" s="6">
        <v>1.4</v>
      </c>
      <c r="V134" s="299">
        <v>1.6</v>
      </c>
      <c r="W134" s="124" t="s">
        <v>32</v>
      </c>
      <c r="X134" s="5">
        <v>0</v>
      </c>
      <c r="Y134" s="26">
        <v>707600</v>
      </c>
      <c r="Z134" s="26" t="s">
        <v>792</v>
      </c>
      <c r="AA134" s="26"/>
      <c r="AB134" s="27">
        <v>0.2</v>
      </c>
      <c r="AC134" s="122">
        <v>3760223792423</v>
      </c>
      <c r="AD134" s="273">
        <v>41501</v>
      </c>
      <c r="AE134" s="26">
        <f t="array" ref="AE134">IF(ISNA(INDEX([6]Fournisseurs!$A$6:$O$5001,MATCH(A134&amp;C134,[6]Fournisseurs!$C$6:$C$5001&amp;[6]Fournisseurs!$A$6:$A$5001,0),14)),"",INDEX([6]Fournisseurs!$A$6:$O$5001,MATCH(A134&amp;C134,[6]Fournisseurs!$C$6:$C$5001&amp;[6]Fournisseurs!$A$6:$A$5001,0),14))</f>
        <v>1.2E-2</v>
      </c>
    </row>
    <row r="135" spans="1:31" ht="14" customHeight="1" x14ac:dyDescent="0.2">
      <c r="A135" s="346">
        <v>2370</v>
      </c>
      <c r="B135" s="8">
        <v>660965</v>
      </c>
      <c r="C135" s="8" t="s">
        <v>651</v>
      </c>
      <c r="D135" s="3" t="s">
        <v>110</v>
      </c>
      <c r="E135" s="3" t="s">
        <v>110</v>
      </c>
      <c r="F135" s="5" t="s">
        <v>4441</v>
      </c>
      <c r="G135" s="31">
        <v>0</v>
      </c>
      <c r="H135" s="25">
        <v>8.3999999999999986</v>
      </c>
      <c r="I135" s="32">
        <v>0.1</v>
      </c>
      <c r="J135" s="33">
        <f t="shared" si="31"/>
        <v>9.2399999999999984</v>
      </c>
      <c r="K135" s="25">
        <f t="shared" si="32"/>
        <v>9.24</v>
      </c>
      <c r="L135" s="29">
        <v>20.7</v>
      </c>
      <c r="M135" s="24">
        <f t="shared" si="27"/>
        <v>0.55362318840579716</v>
      </c>
      <c r="N135" s="38">
        <f t="shared" si="33"/>
        <v>24.84</v>
      </c>
      <c r="O135" s="365">
        <v>18.63</v>
      </c>
      <c r="P135" s="366">
        <f t="shared" si="28"/>
        <v>-0.10000000000000002</v>
      </c>
      <c r="Q135" s="366">
        <f t="shared" si="29"/>
        <v>0.50402576489533013</v>
      </c>
      <c r="R135" s="369">
        <v>17.594999999999999</v>
      </c>
      <c r="S135" s="370">
        <f t="shared" si="30"/>
        <v>-0.15000000000000002</v>
      </c>
      <c r="T135" s="370">
        <f t="shared" si="26"/>
        <v>0.44721137883070849</v>
      </c>
      <c r="U135" s="6">
        <v>0</v>
      </c>
      <c r="V135" s="299">
        <v>0.3</v>
      </c>
      <c r="W135" s="124" t="s">
        <v>111</v>
      </c>
      <c r="X135" s="5">
        <v>0</v>
      </c>
      <c r="Y135" s="26">
        <v>707600</v>
      </c>
      <c r="Z135" s="26" t="s">
        <v>793</v>
      </c>
      <c r="AA135" s="26"/>
      <c r="AB135" s="27">
        <v>0.2</v>
      </c>
      <c r="AC135" s="122">
        <v>0</v>
      </c>
      <c r="AD135" s="273">
        <v>41501</v>
      </c>
      <c r="AE135" s="26" t="str">
        <f t="array" ref="AE135">IF(ISNA(INDEX([6]Fournisseurs!$A$6:$O$5001,MATCH(A135&amp;C135,[6]Fournisseurs!$C$6:$C$5001&amp;[6]Fournisseurs!$A$6:$A$5001,0),14)),"",INDEX([6]Fournisseurs!$A$6:$O$5001,MATCH(A135&amp;C135,[6]Fournisseurs!$C$6:$C$5001&amp;[6]Fournisseurs!$A$6:$A$5001,0),14))</f>
        <v/>
      </c>
    </row>
    <row r="136" spans="1:31" ht="14" customHeight="1" x14ac:dyDescent="0.2">
      <c r="A136" s="346">
        <v>2369</v>
      </c>
      <c r="B136" s="8">
        <v>660967</v>
      </c>
      <c r="C136" s="8" t="s">
        <v>651</v>
      </c>
      <c r="D136" s="3" t="s">
        <v>112</v>
      </c>
      <c r="E136" s="3" t="s">
        <v>794</v>
      </c>
      <c r="F136" s="5" t="s">
        <v>4441</v>
      </c>
      <c r="G136" s="31">
        <v>0</v>
      </c>
      <c r="H136" s="25">
        <v>6.7124999999999995</v>
      </c>
      <c r="I136" s="32">
        <v>0.1</v>
      </c>
      <c r="J136" s="33">
        <f t="shared" si="31"/>
        <v>7.38375</v>
      </c>
      <c r="K136" s="25">
        <f t="shared" si="32"/>
        <v>7.38</v>
      </c>
      <c r="L136" s="29">
        <v>16.5</v>
      </c>
      <c r="M136" s="24">
        <f t="shared" si="27"/>
        <v>0.55249999999999999</v>
      </c>
      <c r="N136" s="38">
        <f t="shared" si="33"/>
        <v>19.8</v>
      </c>
      <c r="O136" s="365">
        <v>14.85</v>
      </c>
      <c r="P136" s="366">
        <f t="shared" si="28"/>
        <v>-0.10000000000000002</v>
      </c>
      <c r="Q136" s="366">
        <f t="shared" si="29"/>
        <v>0.50277777777777777</v>
      </c>
      <c r="R136" s="369">
        <v>14.025</v>
      </c>
      <c r="S136" s="370">
        <f t="shared" si="30"/>
        <v>-0.14999999999999997</v>
      </c>
      <c r="T136" s="370">
        <f t="shared" si="26"/>
        <v>0.44582043343653255</v>
      </c>
      <c r="U136" s="6">
        <v>0</v>
      </c>
      <c r="V136" s="299">
        <v>0.4</v>
      </c>
      <c r="W136" s="124" t="s">
        <v>111</v>
      </c>
      <c r="X136" s="5">
        <v>0</v>
      </c>
      <c r="Y136" s="26">
        <v>707600</v>
      </c>
      <c r="Z136" s="26" t="s">
        <v>793</v>
      </c>
      <c r="AA136" s="26"/>
      <c r="AB136" s="27">
        <v>0.2</v>
      </c>
      <c r="AC136" s="122">
        <v>0</v>
      </c>
      <c r="AD136" s="273">
        <v>41501</v>
      </c>
      <c r="AE136" s="26" t="str">
        <f t="array" ref="AE136">IF(ISNA(INDEX([6]Fournisseurs!$A$6:$O$5001,MATCH(A136&amp;C136,[6]Fournisseurs!$C$6:$C$5001&amp;[6]Fournisseurs!$A$6:$A$5001,0),14)),"",INDEX([6]Fournisseurs!$A$6:$O$5001,MATCH(A136&amp;C136,[6]Fournisseurs!$C$6:$C$5001&amp;[6]Fournisseurs!$A$6:$A$5001,0),14))</f>
        <v/>
      </c>
    </row>
    <row r="137" spans="1:31" ht="14" customHeight="1" x14ac:dyDescent="0.2">
      <c r="A137" s="346">
        <v>2000</v>
      </c>
      <c r="B137" s="8"/>
      <c r="C137" s="8" t="s">
        <v>2074</v>
      </c>
      <c r="D137" s="3" t="s">
        <v>2073</v>
      </c>
      <c r="E137" s="3" t="s">
        <v>2075</v>
      </c>
      <c r="F137" s="5" t="s">
        <v>4441</v>
      </c>
      <c r="G137" s="31">
        <v>0</v>
      </c>
      <c r="H137" s="25">
        <v>3.52</v>
      </c>
      <c r="I137" s="32">
        <v>0.15</v>
      </c>
      <c r="J137" s="33">
        <f t="shared" si="31"/>
        <v>4.048</v>
      </c>
      <c r="K137" s="25">
        <f t="shared" si="32"/>
        <v>4.05</v>
      </c>
      <c r="L137" s="29">
        <v>17</v>
      </c>
      <c r="M137" s="24">
        <f t="shared" si="27"/>
        <v>0.76188235294117646</v>
      </c>
      <c r="N137" s="38">
        <f t="shared" si="33"/>
        <v>20.399999999999999</v>
      </c>
      <c r="O137" s="365">
        <v>14.024999999999999</v>
      </c>
      <c r="P137" s="366">
        <f t="shared" si="28"/>
        <v>-0.17500000000000007</v>
      </c>
      <c r="Q137" s="366">
        <f t="shared" si="29"/>
        <v>0.71137254901960789</v>
      </c>
      <c r="R137" s="369">
        <v>13.175000000000001</v>
      </c>
      <c r="S137" s="370">
        <f t="shared" si="30"/>
        <v>-0.22499999999999995</v>
      </c>
      <c r="T137" s="370">
        <f t="shared" si="26"/>
        <v>0.67658044542095275</v>
      </c>
      <c r="U137" s="6">
        <v>0</v>
      </c>
      <c r="V137" s="299">
        <v>0.3</v>
      </c>
      <c r="W137" s="124" t="s">
        <v>62</v>
      </c>
      <c r="X137" s="5">
        <v>0</v>
      </c>
      <c r="Y137" s="26">
        <v>707600</v>
      </c>
      <c r="Z137" s="26"/>
      <c r="AA137" s="26"/>
      <c r="AB137" s="27">
        <v>0.2</v>
      </c>
      <c r="AC137" s="122">
        <v>0</v>
      </c>
      <c r="AD137" s="273">
        <v>42307</v>
      </c>
      <c r="AE137" s="26" t="str">
        <f t="array" ref="AE137">IF(ISNA(INDEX([6]Fournisseurs!$A$6:$O$5001,MATCH(A137&amp;C137,[6]Fournisseurs!$C$6:$C$5001&amp;[6]Fournisseurs!$A$6:$A$5001,0),14)),"",INDEX([6]Fournisseurs!$A$6:$O$5001,MATCH(A137&amp;C137,[6]Fournisseurs!$C$6:$C$5001&amp;[6]Fournisseurs!$A$6:$A$5001,0),14))</f>
        <v/>
      </c>
    </row>
    <row r="138" spans="1:31" ht="14" customHeight="1" x14ac:dyDescent="0.2">
      <c r="A138" s="348">
        <v>2780</v>
      </c>
      <c r="B138" s="8" t="s">
        <v>4149</v>
      </c>
      <c r="C138" s="8" t="s">
        <v>939</v>
      </c>
      <c r="D138" s="16" t="s">
        <v>4150</v>
      </c>
      <c r="E138" s="3"/>
      <c r="F138" s="4" t="s">
        <v>4441</v>
      </c>
      <c r="G138" s="31"/>
      <c r="H138" s="25">
        <v>5.6000000000000005</v>
      </c>
      <c r="I138" s="32"/>
      <c r="J138" s="33">
        <f t="shared" si="31"/>
        <v>5.6000000000000005</v>
      </c>
      <c r="K138" s="25">
        <f t="shared" si="32"/>
        <v>5.6</v>
      </c>
      <c r="L138" s="29">
        <v>10</v>
      </c>
      <c r="M138" s="24">
        <f t="shared" si="27"/>
        <v>0.43999999999999995</v>
      </c>
      <c r="N138" s="38">
        <f t="shared" si="33"/>
        <v>12</v>
      </c>
      <c r="O138" s="365">
        <v>10</v>
      </c>
      <c r="P138" s="366">
        <f t="shared" si="28"/>
        <v>0</v>
      </c>
      <c r="Q138" s="366">
        <f t="shared" si="29"/>
        <v>0.43999999999999995</v>
      </c>
      <c r="R138" s="369">
        <v>9.5</v>
      </c>
      <c r="S138" s="370">
        <f t="shared" si="30"/>
        <v>-0.05</v>
      </c>
      <c r="T138" s="370">
        <f t="shared" si="26"/>
        <v>0.37950138504155118</v>
      </c>
      <c r="U138" s="6"/>
      <c r="V138" s="299">
        <v>0.78</v>
      </c>
      <c r="W138" s="124" t="s">
        <v>62</v>
      </c>
      <c r="X138" s="5"/>
      <c r="Y138" s="28">
        <v>707600</v>
      </c>
      <c r="Z138" s="26" t="s">
        <v>4151</v>
      </c>
      <c r="AA138" s="26"/>
      <c r="AB138" s="27">
        <v>0.2</v>
      </c>
      <c r="AC138" s="122"/>
      <c r="AD138" s="273">
        <v>42597</v>
      </c>
      <c r="AE138" s="26" t="str">
        <f t="array" ref="AE138">IF(ISNA(INDEX([6]Fournisseurs!$A$6:$O$5001,MATCH(A138&amp;C138,[6]Fournisseurs!$C$6:$C$5001&amp;[6]Fournisseurs!$A$6:$A$5001,0),14)),"",INDEX([6]Fournisseurs!$A$6:$O$5001,MATCH(A138&amp;C138,[6]Fournisseurs!$C$6:$C$5001&amp;[6]Fournisseurs!$A$6:$A$5001,0),14))</f>
        <v/>
      </c>
    </row>
    <row r="139" spans="1:31" ht="14" customHeight="1" x14ac:dyDescent="0.2">
      <c r="A139" s="343">
        <v>2717</v>
      </c>
      <c r="B139" s="344">
        <v>608020</v>
      </c>
      <c r="C139" s="344" t="s">
        <v>651</v>
      </c>
      <c r="D139" s="350" t="s">
        <v>4073</v>
      </c>
      <c r="E139" s="345" t="s">
        <v>3995</v>
      </c>
      <c r="F139" s="9" t="s">
        <v>4441</v>
      </c>
      <c r="G139" s="345"/>
      <c r="H139" s="25">
        <v>51.807500000000005</v>
      </c>
      <c r="I139" s="32">
        <v>0.1</v>
      </c>
      <c r="J139" s="33">
        <f t="shared" si="31"/>
        <v>56.988250000000008</v>
      </c>
      <c r="K139" s="25">
        <f t="shared" si="32"/>
        <v>56.99</v>
      </c>
      <c r="L139" s="29"/>
      <c r="M139" s="24" t="e">
        <f t="shared" si="27"/>
        <v>#DIV/0!</v>
      </c>
      <c r="N139" s="38">
        <f t="shared" si="33"/>
        <v>0</v>
      </c>
      <c r="O139" s="365"/>
      <c r="P139" s="366" t="e">
        <f t="shared" si="28"/>
        <v>#DIV/0!</v>
      </c>
      <c r="Q139" s="366" t="e">
        <f t="shared" si="29"/>
        <v>#DIV/0!</v>
      </c>
      <c r="R139" s="375">
        <v>0</v>
      </c>
      <c r="S139" s="370" t="e">
        <f t="shared" si="30"/>
        <v>#DIV/0!</v>
      </c>
      <c r="T139" s="370" t="e">
        <f t="shared" si="26"/>
        <v>#DIV/0!</v>
      </c>
      <c r="U139" s="11"/>
      <c r="V139" s="11">
        <v>3</v>
      </c>
      <c r="W139" s="124">
        <v>0</v>
      </c>
      <c r="X139" s="345" t="s">
        <v>3996</v>
      </c>
      <c r="Y139" s="26">
        <v>707600</v>
      </c>
      <c r="Z139" s="345" t="s">
        <v>3997</v>
      </c>
      <c r="AA139" s="26"/>
      <c r="AB139" s="27">
        <v>0.2</v>
      </c>
      <c r="AC139" s="122"/>
      <c r="AD139" s="273">
        <v>42597</v>
      </c>
      <c r="AE139" s="26" t="str">
        <f t="array" ref="AE139">IF(ISNA(INDEX([6]Fournisseurs!$A$6:$O$5001,MATCH(A139&amp;C139,[6]Fournisseurs!$C$6:$C$5001&amp;[6]Fournisseurs!$A$6:$A$5001,0),14)),"",INDEX([6]Fournisseurs!$A$6:$O$5001,MATCH(A139&amp;C139,[6]Fournisseurs!$C$6:$C$5001&amp;[6]Fournisseurs!$A$6:$A$5001,0),14))</f>
        <v/>
      </c>
    </row>
    <row r="140" spans="1:31" ht="14" customHeight="1" x14ac:dyDescent="0.2">
      <c r="A140" s="416">
        <v>4004</v>
      </c>
      <c r="B140" s="8">
        <v>550820</v>
      </c>
      <c r="C140" s="8" t="s">
        <v>651</v>
      </c>
      <c r="D140" s="3" t="s">
        <v>113</v>
      </c>
      <c r="E140" s="3"/>
      <c r="F140" s="9" t="s">
        <v>4441</v>
      </c>
      <c r="G140" s="31">
        <v>0</v>
      </c>
      <c r="H140" s="25">
        <v>114.22500000000001</v>
      </c>
      <c r="I140" s="32">
        <v>0.1</v>
      </c>
      <c r="J140" s="33">
        <f t="shared" si="31"/>
        <v>125.64750000000002</v>
      </c>
      <c r="K140" s="25">
        <f t="shared" si="32"/>
        <v>125.65</v>
      </c>
      <c r="L140" s="29">
        <v>195</v>
      </c>
      <c r="M140" s="24">
        <f t="shared" si="27"/>
        <v>0.35565384615384599</v>
      </c>
      <c r="N140" s="38">
        <f t="shared" si="33"/>
        <v>234</v>
      </c>
      <c r="O140" s="365">
        <v>185.25</v>
      </c>
      <c r="P140" s="366">
        <f t="shared" si="28"/>
        <v>-0.05</v>
      </c>
      <c r="Q140" s="366">
        <f t="shared" si="29"/>
        <v>0.32174089068825895</v>
      </c>
      <c r="R140" s="375">
        <v>195</v>
      </c>
      <c r="S140" s="370">
        <f t="shared" si="30"/>
        <v>0</v>
      </c>
      <c r="T140" s="370">
        <f t="shared" si="26"/>
        <v>0.32174089068825895</v>
      </c>
      <c r="U140" s="6">
        <v>0</v>
      </c>
      <c r="V140" s="299">
        <v>30</v>
      </c>
      <c r="W140" s="124" t="s">
        <v>32</v>
      </c>
      <c r="X140" s="5"/>
      <c r="Y140" s="26">
        <v>707600</v>
      </c>
      <c r="Z140" s="26"/>
      <c r="AA140" s="26"/>
      <c r="AB140" s="27">
        <v>0.2</v>
      </c>
      <c r="AC140" s="122">
        <v>0</v>
      </c>
      <c r="AD140" s="273">
        <v>42231</v>
      </c>
      <c r="AE140" s="26" t="str">
        <f t="array" ref="AE140">IF(ISNA(INDEX([6]Fournisseurs!$A$6:$O$5001,MATCH(A140&amp;C140,[6]Fournisseurs!$C$6:$C$5001&amp;[6]Fournisseurs!$A$6:$A$5001,0),14)),"",INDEX([6]Fournisseurs!$A$6:$O$5001,MATCH(A140&amp;C140,[6]Fournisseurs!$C$6:$C$5001&amp;[6]Fournisseurs!$A$6:$A$5001,0),14))</f>
        <v/>
      </c>
    </row>
    <row r="141" spans="1:31" ht="14" customHeight="1" x14ac:dyDescent="0.2">
      <c r="A141" s="347">
        <v>1994</v>
      </c>
      <c r="B141" s="8"/>
      <c r="C141" s="8" t="s">
        <v>3782</v>
      </c>
      <c r="D141" s="3" t="s">
        <v>3694</v>
      </c>
      <c r="E141" s="3"/>
      <c r="F141" s="9" t="s">
        <v>4441</v>
      </c>
      <c r="G141" s="31">
        <v>54.111035416196707</v>
      </c>
      <c r="H141" s="25">
        <v>49.191850378360641</v>
      </c>
      <c r="I141" s="32">
        <v>0.15</v>
      </c>
      <c r="J141" s="33">
        <f t="shared" si="31"/>
        <v>56.570627935114736</v>
      </c>
      <c r="K141" s="25">
        <f t="shared" si="32"/>
        <v>56.57</v>
      </c>
      <c r="L141" s="29">
        <v>160</v>
      </c>
      <c r="M141" s="24">
        <f t="shared" si="27"/>
        <v>0.64643357540553292</v>
      </c>
      <c r="N141" s="38">
        <f t="shared" si="33"/>
        <v>192</v>
      </c>
      <c r="O141" s="365">
        <v>144</v>
      </c>
      <c r="P141" s="366">
        <f t="shared" si="28"/>
        <v>-0.1</v>
      </c>
      <c r="Q141" s="366">
        <f t="shared" si="29"/>
        <v>0.60714841711725875</v>
      </c>
      <c r="R141" s="369">
        <v>136</v>
      </c>
      <c r="S141" s="370">
        <f t="shared" si="30"/>
        <v>-0.15</v>
      </c>
      <c r="T141" s="370">
        <f t="shared" si="26"/>
        <v>0.56214684260747105</v>
      </c>
      <c r="U141" s="6">
        <v>12.5</v>
      </c>
      <c r="V141" s="299">
        <v>13.5</v>
      </c>
      <c r="W141" s="124" t="s">
        <v>4453</v>
      </c>
      <c r="X141" s="5"/>
      <c r="Y141" s="26">
        <v>707600</v>
      </c>
      <c r="Z141" s="26"/>
      <c r="AA141" s="26"/>
      <c r="AB141" s="27">
        <v>0.2</v>
      </c>
      <c r="AC141" s="122">
        <v>3760223794151</v>
      </c>
      <c r="AD141" s="273">
        <v>42597</v>
      </c>
      <c r="AE141" s="26" t="str">
        <f t="array" ref="AE141">IF(ISNA(INDEX([6]Fournisseurs!$A$6:$O$5001,MATCH(A141&amp;C141,[6]Fournisseurs!$C$6:$C$5001&amp;[6]Fournisseurs!$A$6:$A$5001,0),14)),"",INDEX([6]Fournisseurs!$A$6:$O$5001,MATCH(A141&amp;C141,[6]Fournisseurs!$C$6:$C$5001&amp;[6]Fournisseurs!$A$6:$A$5001,0),14))</f>
        <v/>
      </c>
    </row>
    <row r="142" spans="1:31" ht="14" customHeight="1" x14ac:dyDescent="0.2">
      <c r="A142" s="343">
        <v>2511</v>
      </c>
      <c r="B142" s="344">
        <v>550549</v>
      </c>
      <c r="C142" s="344" t="s">
        <v>651</v>
      </c>
      <c r="D142" s="398" t="s">
        <v>3887</v>
      </c>
      <c r="E142" s="345" t="s">
        <v>3888</v>
      </c>
      <c r="F142" s="9" t="s">
        <v>4441</v>
      </c>
      <c r="G142" s="345"/>
      <c r="H142" s="25">
        <v>139.72499999999999</v>
      </c>
      <c r="I142" s="32">
        <v>0.1</v>
      </c>
      <c r="J142" s="33">
        <f t="shared" si="31"/>
        <v>153.69750000000002</v>
      </c>
      <c r="K142" s="25">
        <f t="shared" si="32"/>
        <v>153.69999999999999</v>
      </c>
      <c r="L142" s="29">
        <v>538.07600000000002</v>
      </c>
      <c r="M142" s="24">
        <f t="shared" si="27"/>
        <v>0.71435726551639545</v>
      </c>
      <c r="N142" s="38">
        <f t="shared" si="33"/>
        <v>645.69119999999998</v>
      </c>
      <c r="O142" s="365">
        <v>336.29750000000001</v>
      </c>
      <c r="P142" s="366">
        <f t="shared" si="28"/>
        <v>-0.375</v>
      </c>
      <c r="Q142" s="366">
        <f t="shared" si="29"/>
        <v>0.54297162482623262</v>
      </c>
      <c r="R142" s="369">
        <v>322.84559999999999</v>
      </c>
      <c r="S142" s="370">
        <f t="shared" si="30"/>
        <v>-0.4</v>
      </c>
      <c r="T142" s="370">
        <f t="shared" si="26"/>
        <v>0.49887239564279895</v>
      </c>
      <c r="U142" s="11"/>
      <c r="V142" s="11">
        <v>82</v>
      </c>
      <c r="W142" s="124" t="s">
        <v>4451</v>
      </c>
      <c r="X142" s="345" t="s">
        <v>3889</v>
      </c>
      <c r="Y142" s="26">
        <v>707600</v>
      </c>
      <c r="Z142" s="345"/>
      <c r="AA142" s="26"/>
      <c r="AB142" s="27">
        <v>0.2</v>
      </c>
      <c r="AC142" s="122"/>
      <c r="AD142" s="273">
        <v>42597</v>
      </c>
      <c r="AE142" s="26" t="str">
        <f t="array" ref="AE142">IF(ISNA(INDEX([6]Fournisseurs!$A$6:$O$5001,MATCH(A142&amp;C142,[6]Fournisseurs!$C$6:$C$5001&amp;[6]Fournisseurs!$A$6:$A$5001,0),14)),"",INDEX([6]Fournisseurs!$A$6:$O$5001,MATCH(A142&amp;C142,[6]Fournisseurs!$C$6:$C$5001&amp;[6]Fournisseurs!$A$6:$A$5001,0),14))</f>
        <v/>
      </c>
    </row>
    <row r="143" spans="1:31" ht="14" customHeight="1" x14ac:dyDescent="0.2">
      <c r="A143" s="346">
        <v>3931</v>
      </c>
      <c r="B143" s="8">
        <v>0</v>
      </c>
      <c r="C143" s="8" t="s">
        <v>796</v>
      </c>
      <c r="D143" s="19" t="s">
        <v>120</v>
      </c>
      <c r="E143" s="3" t="s">
        <v>119</v>
      </c>
      <c r="F143" s="5" t="s">
        <v>9</v>
      </c>
      <c r="G143" s="31">
        <v>0</v>
      </c>
      <c r="H143" s="25">
        <v>10.17</v>
      </c>
      <c r="I143" s="32">
        <v>0</v>
      </c>
      <c r="J143" s="33">
        <f t="shared" si="31"/>
        <v>10.17</v>
      </c>
      <c r="K143" s="25">
        <f t="shared" si="32"/>
        <v>10.17</v>
      </c>
      <c r="L143" s="30">
        <v>18.399999999999999</v>
      </c>
      <c r="M143" s="24">
        <f t="shared" si="27"/>
        <v>0.44728260869565217</v>
      </c>
      <c r="N143" s="38">
        <f t="shared" si="33"/>
        <v>22.08</v>
      </c>
      <c r="O143" s="365">
        <v>18.399999999999999</v>
      </c>
      <c r="P143" s="366">
        <f t="shared" si="28"/>
        <v>0</v>
      </c>
      <c r="Q143" s="366">
        <f t="shared" si="29"/>
        <v>0.44728260869565217</v>
      </c>
      <c r="R143" s="369">
        <v>17.479999999999997</v>
      </c>
      <c r="S143" s="370">
        <f t="shared" si="30"/>
        <v>-5.00000000000001E-2</v>
      </c>
      <c r="T143" s="370">
        <f t="shared" si="26"/>
        <v>0.38757075755750914</v>
      </c>
      <c r="U143" s="6">
        <v>0</v>
      </c>
      <c r="V143" s="299">
        <v>7.0000000000000007E-2</v>
      </c>
      <c r="W143" s="124" t="s">
        <v>4453</v>
      </c>
      <c r="X143" s="5">
        <v>0</v>
      </c>
      <c r="Y143" s="26">
        <v>707600</v>
      </c>
      <c r="Z143" s="26" t="s">
        <v>797</v>
      </c>
      <c r="AA143" s="26"/>
      <c r="AB143" s="27">
        <v>0.2</v>
      </c>
      <c r="AC143" s="122">
        <v>0</v>
      </c>
      <c r="AD143" s="273">
        <v>42036</v>
      </c>
      <c r="AE143" s="26" t="str">
        <f t="array" ref="AE143">IF(ISNA(INDEX([6]Fournisseurs!$A$6:$O$5001,MATCH(A143&amp;C143,[6]Fournisseurs!$C$6:$C$5001&amp;[6]Fournisseurs!$A$6:$A$5001,0),14)),"",INDEX([6]Fournisseurs!$A$6:$O$5001,MATCH(A143&amp;C143,[6]Fournisseurs!$C$6:$C$5001&amp;[6]Fournisseurs!$A$6:$A$5001,0),14))</f>
        <v/>
      </c>
    </row>
    <row r="144" spans="1:31" ht="14" customHeight="1" x14ac:dyDescent="0.2">
      <c r="A144" s="346">
        <v>3930</v>
      </c>
      <c r="B144" s="8">
        <v>0</v>
      </c>
      <c r="C144" s="8" t="s">
        <v>796</v>
      </c>
      <c r="D144" s="19" t="s">
        <v>121</v>
      </c>
      <c r="E144" s="3" t="s">
        <v>119</v>
      </c>
      <c r="F144" s="5" t="s">
        <v>9</v>
      </c>
      <c r="G144" s="31">
        <v>0</v>
      </c>
      <c r="H144" s="25">
        <v>10.17</v>
      </c>
      <c r="I144" s="32">
        <v>0</v>
      </c>
      <c r="J144" s="33">
        <f t="shared" si="31"/>
        <v>10.17</v>
      </c>
      <c r="K144" s="25">
        <f t="shared" si="32"/>
        <v>10.17</v>
      </c>
      <c r="L144" s="30">
        <v>18.399999999999999</v>
      </c>
      <c r="M144" s="24">
        <f t="shared" si="27"/>
        <v>0.44728260869565217</v>
      </c>
      <c r="N144" s="38">
        <f t="shared" si="33"/>
        <v>22.08</v>
      </c>
      <c r="O144" s="365">
        <v>18.399999999999999</v>
      </c>
      <c r="P144" s="366">
        <f t="shared" si="28"/>
        <v>0</v>
      </c>
      <c r="Q144" s="366">
        <f t="shared" si="29"/>
        <v>0.44728260869565217</v>
      </c>
      <c r="R144" s="369">
        <v>17.479999999999997</v>
      </c>
      <c r="S144" s="370">
        <f t="shared" si="30"/>
        <v>-5.00000000000001E-2</v>
      </c>
      <c r="T144" s="370">
        <f t="shared" si="26"/>
        <v>0.38757075755750914</v>
      </c>
      <c r="U144" s="6">
        <v>0</v>
      </c>
      <c r="V144" s="299">
        <v>7.0000000000000007E-2</v>
      </c>
      <c r="W144" s="124" t="s">
        <v>4453</v>
      </c>
      <c r="X144" s="5">
        <v>0</v>
      </c>
      <c r="Y144" s="26">
        <v>707600</v>
      </c>
      <c r="Z144" s="26" t="s">
        <v>797</v>
      </c>
      <c r="AA144" s="26"/>
      <c r="AB144" s="27">
        <v>0.2</v>
      </c>
      <c r="AC144" s="122">
        <v>0</v>
      </c>
      <c r="AD144" s="273">
        <v>42036</v>
      </c>
      <c r="AE144" s="26" t="str">
        <f t="array" ref="AE144">IF(ISNA(INDEX([6]Fournisseurs!$A$6:$O$5001,MATCH(A144&amp;C144,[6]Fournisseurs!$C$6:$C$5001&amp;[6]Fournisseurs!$A$6:$A$5001,0),14)),"",INDEX([6]Fournisseurs!$A$6:$O$5001,MATCH(A144&amp;C144,[6]Fournisseurs!$C$6:$C$5001&amp;[6]Fournisseurs!$A$6:$A$5001,0),14))</f>
        <v/>
      </c>
    </row>
    <row r="145" spans="1:31" ht="14" customHeight="1" x14ac:dyDescent="0.2">
      <c r="A145" s="346">
        <v>2496</v>
      </c>
      <c r="B145" s="8">
        <v>0</v>
      </c>
      <c r="C145" s="8">
        <v>0</v>
      </c>
      <c r="D145" s="3" t="s">
        <v>114</v>
      </c>
      <c r="E145" s="3" t="s">
        <v>114</v>
      </c>
      <c r="F145" s="5" t="s">
        <v>9</v>
      </c>
      <c r="G145" s="31">
        <v>0</v>
      </c>
      <c r="H145" s="25">
        <v>0.59</v>
      </c>
      <c r="I145" s="32">
        <v>0.15</v>
      </c>
      <c r="J145" s="33">
        <f t="shared" si="31"/>
        <v>0.67849999999999988</v>
      </c>
      <c r="K145" s="25">
        <f t="shared" si="32"/>
        <v>0.68</v>
      </c>
      <c r="L145" s="29">
        <v>5</v>
      </c>
      <c r="M145" s="24">
        <f t="shared" si="27"/>
        <v>0.86430000000000007</v>
      </c>
      <c r="N145" s="38">
        <f t="shared" si="33"/>
        <v>6</v>
      </c>
      <c r="O145" s="365">
        <v>3.375</v>
      </c>
      <c r="P145" s="366">
        <f t="shared" si="28"/>
        <v>-0.32500000000000001</v>
      </c>
      <c r="Q145" s="366">
        <f t="shared" si="29"/>
        <v>0.79896296296296299</v>
      </c>
      <c r="R145" s="369">
        <v>3.25</v>
      </c>
      <c r="S145" s="370">
        <f t="shared" si="30"/>
        <v>-0.35</v>
      </c>
      <c r="T145" s="370">
        <f t="shared" si="26"/>
        <v>0.78024291497975717</v>
      </c>
      <c r="U145" s="6">
        <v>0</v>
      </c>
      <c r="V145" s="299">
        <v>0.05</v>
      </c>
      <c r="W145" s="124" t="s">
        <v>4453</v>
      </c>
      <c r="X145" s="5">
        <v>0</v>
      </c>
      <c r="Y145" s="26">
        <v>707600</v>
      </c>
      <c r="Z145" s="26" t="s">
        <v>795</v>
      </c>
      <c r="AA145" s="26"/>
      <c r="AB145" s="27">
        <v>0.2</v>
      </c>
      <c r="AC145" s="122">
        <v>0</v>
      </c>
      <c r="AD145" s="273">
        <v>41501</v>
      </c>
      <c r="AE145" s="26" t="str">
        <f t="array" ref="AE145">IF(ISNA(INDEX([6]Fournisseurs!$A$6:$O$5001,MATCH(A145&amp;C145,[6]Fournisseurs!$C$6:$C$5001&amp;[6]Fournisseurs!$A$6:$A$5001,0),14)),"",INDEX([6]Fournisseurs!$A$6:$O$5001,MATCH(A145&amp;C145,[6]Fournisseurs!$C$6:$C$5001&amp;[6]Fournisseurs!$A$6:$A$5001,0),14))</f>
        <v/>
      </c>
    </row>
    <row r="146" spans="1:31" ht="14" customHeight="1" x14ac:dyDescent="0.2">
      <c r="A146" s="346">
        <v>1485</v>
      </c>
      <c r="B146" s="8">
        <v>0</v>
      </c>
      <c r="C146" s="8" t="s">
        <v>796</v>
      </c>
      <c r="D146" s="3" t="s">
        <v>115</v>
      </c>
      <c r="E146" s="3" t="s">
        <v>115</v>
      </c>
      <c r="F146" s="5" t="s">
        <v>9</v>
      </c>
      <c r="G146" s="31">
        <v>0</v>
      </c>
      <c r="H146" s="25">
        <v>10.17</v>
      </c>
      <c r="I146" s="32">
        <v>0</v>
      </c>
      <c r="J146" s="33">
        <f t="shared" si="31"/>
        <v>10.17</v>
      </c>
      <c r="K146" s="25">
        <f t="shared" si="32"/>
        <v>10.17</v>
      </c>
      <c r="L146" s="29">
        <v>18.399999999999999</v>
      </c>
      <c r="M146" s="24">
        <f t="shared" si="27"/>
        <v>0.44728260869565217</v>
      </c>
      <c r="N146" s="38">
        <f t="shared" si="33"/>
        <v>22.08</v>
      </c>
      <c r="O146" s="365">
        <v>18.399999999999999</v>
      </c>
      <c r="P146" s="366">
        <f t="shared" si="28"/>
        <v>0</v>
      </c>
      <c r="Q146" s="366">
        <f t="shared" si="29"/>
        <v>0.44728260869565217</v>
      </c>
      <c r="R146" s="369">
        <v>17.479999999999997</v>
      </c>
      <c r="S146" s="370">
        <f t="shared" si="30"/>
        <v>-5.00000000000001E-2</v>
      </c>
      <c r="T146" s="370">
        <f t="shared" si="26"/>
        <v>0.38757075755750914</v>
      </c>
      <c r="U146" s="6">
        <v>0</v>
      </c>
      <c r="V146" s="299">
        <v>0.08</v>
      </c>
      <c r="W146" s="124" t="s">
        <v>4453</v>
      </c>
      <c r="X146" s="5">
        <v>0</v>
      </c>
      <c r="Y146" s="26">
        <v>707600</v>
      </c>
      <c r="Z146" s="26" t="s">
        <v>797</v>
      </c>
      <c r="AA146" s="26"/>
      <c r="AB146" s="27">
        <v>0.2</v>
      </c>
      <c r="AC146" s="122">
        <v>0</v>
      </c>
      <c r="AD146" s="273">
        <v>41501</v>
      </c>
      <c r="AE146" s="26" t="str">
        <f t="array" ref="AE146">IF(ISNA(INDEX([6]Fournisseurs!$A$6:$O$5001,MATCH(A146&amp;C146,[6]Fournisseurs!$C$6:$C$5001&amp;[6]Fournisseurs!$A$6:$A$5001,0),14)),"",INDEX([6]Fournisseurs!$A$6:$O$5001,MATCH(A146&amp;C146,[6]Fournisseurs!$C$6:$C$5001&amp;[6]Fournisseurs!$A$6:$A$5001,0),14))</f>
        <v/>
      </c>
    </row>
    <row r="147" spans="1:31" ht="14" customHeight="1" x14ac:dyDescent="0.2">
      <c r="A147" s="346">
        <v>2495</v>
      </c>
      <c r="B147" s="8">
        <v>0</v>
      </c>
      <c r="C147" s="8">
        <v>0</v>
      </c>
      <c r="D147" s="3" t="s">
        <v>116</v>
      </c>
      <c r="E147" s="3" t="s">
        <v>116</v>
      </c>
      <c r="F147" s="5" t="s">
        <v>9</v>
      </c>
      <c r="G147" s="31">
        <v>0</v>
      </c>
      <c r="H147" s="25">
        <v>0.59</v>
      </c>
      <c r="I147" s="32">
        <v>0.15</v>
      </c>
      <c r="J147" s="33">
        <f t="shared" si="31"/>
        <v>0.67849999999999988</v>
      </c>
      <c r="K147" s="25">
        <f t="shared" si="32"/>
        <v>0.68</v>
      </c>
      <c r="L147" s="29">
        <v>5</v>
      </c>
      <c r="M147" s="24">
        <f t="shared" si="27"/>
        <v>0.86430000000000007</v>
      </c>
      <c r="N147" s="38">
        <f t="shared" si="33"/>
        <v>6</v>
      </c>
      <c r="O147" s="365">
        <v>3.375</v>
      </c>
      <c r="P147" s="366">
        <f t="shared" si="28"/>
        <v>-0.32500000000000001</v>
      </c>
      <c r="Q147" s="366">
        <f t="shared" si="29"/>
        <v>0.79896296296296299</v>
      </c>
      <c r="R147" s="369">
        <v>3.25</v>
      </c>
      <c r="S147" s="370">
        <f t="shared" si="30"/>
        <v>-0.35</v>
      </c>
      <c r="T147" s="370">
        <f t="shared" si="26"/>
        <v>0.78024291497975717</v>
      </c>
      <c r="U147" s="6">
        <v>0</v>
      </c>
      <c r="V147" s="299">
        <v>0.04</v>
      </c>
      <c r="W147" s="124" t="s">
        <v>4453</v>
      </c>
      <c r="X147" s="5">
        <v>0</v>
      </c>
      <c r="Y147" s="26">
        <v>707600</v>
      </c>
      <c r="Z147" s="26" t="s">
        <v>795</v>
      </c>
      <c r="AA147" s="26"/>
      <c r="AB147" s="27">
        <v>0.2</v>
      </c>
      <c r="AC147" s="122">
        <v>0</v>
      </c>
      <c r="AD147" s="273">
        <v>41501</v>
      </c>
      <c r="AE147" s="26" t="str">
        <f t="array" ref="AE147">IF(ISNA(INDEX([6]Fournisseurs!$A$6:$O$5001,MATCH(A147&amp;C147,[6]Fournisseurs!$C$6:$C$5001&amp;[6]Fournisseurs!$A$6:$A$5001,0),14)),"",INDEX([6]Fournisseurs!$A$6:$O$5001,MATCH(A147&amp;C147,[6]Fournisseurs!$C$6:$C$5001&amp;[6]Fournisseurs!$A$6:$A$5001,0),14))</f>
        <v/>
      </c>
    </row>
    <row r="148" spans="1:31" ht="14" customHeight="1" x14ac:dyDescent="0.2">
      <c r="A148" s="346">
        <v>1486</v>
      </c>
      <c r="B148" s="8">
        <v>0</v>
      </c>
      <c r="C148" s="8" t="s">
        <v>796</v>
      </c>
      <c r="D148" s="3" t="s">
        <v>117</v>
      </c>
      <c r="E148" s="3" t="s">
        <v>117</v>
      </c>
      <c r="F148" s="5" t="s">
        <v>9</v>
      </c>
      <c r="G148" s="31">
        <v>0</v>
      </c>
      <c r="H148" s="25">
        <v>10.17</v>
      </c>
      <c r="I148" s="32">
        <v>0</v>
      </c>
      <c r="J148" s="33">
        <f t="shared" si="31"/>
        <v>10.17</v>
      </c>
      <c r="K148" s="25">
        <f t="shared" si="32"/>
        <v>10.17</v>
      </c>
      <c r="L148" s="29">
        <v>18.399999999999999</v>
      </c>
      <c r="M148" s="24">
        <f t="shared" si="27"/>
        <v>0.44728260869565217</v>
      </c>
      <c r="N148" s="38">
        <f t="shared" si="33"/>
        <v>22.08</v>
      </c>
      <c r="O148" s="365">
        <v>18.399999999999999</v>
      </c>
      <c r="P148" s="366">
        <f t="shared" si="28"/>
        <v>0</v>
      </c>
      <c r="Q148" s="366">
        <f t="shared" si="29"/>
        <v>0.44728260869565217</v>
      </c>
      <c r="R148" s="369">
        <v>17.479999999999997</v>
      </c>
      <c r="S148" s="370">
        <f t="shared" si="30"/>
        <v>-5.00000000000001E-2</v>
      </c>
      <c r="T148" s="370">
        <f t="shared" si="26"/>
        <v>0.38757075755750914</v>
      </c>
      <c r="U148" s="6">
        <v>0</v>
      </c>
      <c r="V148" s="299">
        <v>7.0000000000000007E-2</v>
      </c>
      <c r="W148" s="124" t="s">
        <v>4453</v>
      </c>
      <c r="X148" s="5">
        <v>0</v>
      </c>
      <c r="Y148" s="26">
        <v>707600</v>
      </c>
      <c r="Z148" s="26" t="s">
        <v>797</v>
      </c>
      <c r="AA148" s="26"/>
      <c r="AB148" s="27">
        <v>0.2</v>
      </c>
      <c r="AC148" s="122">
        <v>0</v>
      </c>
      <c r="AD148" s="273">
        <v>41501</v>
      </c>
      <c r="AE148" s="26" t="str">
        <f t="array" ref="AE148">IF(ISNA(INDEX([6]Fournisseurs!$A$6:$O$5001,MATCH(A148&amp;C148,[6]Fournisseurs!$C$6:$C$5001&amp;[6]Fournisseurs!$A$6:$A$5001,0),14)),"",INDEX([6]Fournisseurs!$A$6:$O$5001,MATCH(A148&amp;C148,[6]Fournisseurs!$C$6:$C$5001&amp;[6]Fournisseurs!$A$6:$A$5001,0),14))</f>
        <v/>
      </c>
    </row>
    <row r="149" spans="1:31" ht="14" customHeight="1" x14ac:dyDescent="0.2">
      <c r="A149" s="346">
        <v>2494</v>
      </c>
      <c r="B149" s="8">
        <v>0</v>
      </c>
      <c r="C149" s="8">
        <v>0</v>
      </c>
      <c r="D149" s="3" t="s">
        <v>118</v>
      </c>
      <c r="E149" s="3" t="s">
        <v>118</v>
      </c>
      <c r="F149" s="5" t="s">
        <v>9</v>
      </c>
      <c r="G149" s="31">
        <v>0</v>
      </c>
      <c r="H149" s="25">
        <v>0.59</v>
      </c>
      <c r="I149" s="32">
        <v>0.15</v>
      </c>
      <c r="J149" s="33">
        <f t="shared" si="31"/>
        <v>0.67849999999999988</v>
      </c>
      <c r="K149" s="25">
        <f t="shared" si="32"/>
        <v>0.68</v>
      </c>
      <c r="L149" s="29">
        <v>5</v>
      </c>
      <c r="M149" s="24">
        <f t="shared" si="27"/>
        <v>0.86430000000000007</v>
      </c>
      <c r="N149" s="38">
        <f t="shared" si="33"/>
        <v>6</v>
      </c>
      <c r="O149" s="365">
        <v>3.375</v>
      </c>
      <c r="P149" s="366">
        <f t="shared" si="28"/>
        <v>-0.32500000000000001</v>
      </c>
      <c r="Q149" s="366">
        <f t="shared" si="29"/>
        <v>0.79896296296296299</v>
      </c>
      <c r="R149" s="369">
        <v>3.25</v>
      </c>
      <c r="S149" s="370">
        <f t="shared" si="30"/>
        <v>-0.35</v>
      </c>
      <c r="T149" s="370">
        <f t="shared" si="26"/>
        <v>0.78024291497975717</v>
      </c>
      <c r="U149" s="6">
        <v>0</v>
      </c>
      <c r="V149" s="299">
        <v>0.04</v>
      </c>
      <c r="W149" s="124" t="s">
        <v>4453</v>
      </c>
      <c r="X149" s="5">
        <v>0</v>
      </c>
      <c r="Y149" s="26">
        <v>707600</v>
      </c>
      <c r="Z149" s="26" t="s">
        <v>795</v>
      </c>
      <c r="AA149" s="26"/>
      <c r="AB149" s="27">
        <v>0.2</v>
      </c>
      <c r="AC149" s="122">
        <v>0</v>
      </c>
      <c r="AD149" s="273">
        <v>41501</v>
      </c>
      <c r="AE149" s="26" t="str">
        <f t="array" ref="AE149">IF(ISNA(INDEX([6]Fournisseurs!$A$6:$O$5001,MATCH(A149&amp;C149,[6]Fournisseurs!$C$6:$C$5001&amp;[6]Fournisseurs!$A$6:$A$5001,0),14)),"",INDEX([6]Fournisseurs!$A$6:$O$5001,MATCH(A149&amp;C149,[6]Fournisseurs!$C$6:$C$5001&amp;[6]Fournisseurs!$A$6:$A$5001,0),14))</f>
        <v/>
      </c>
    </row>
    <row r="150" spans="1:31" ht="14" customHeight="1" x14ac:dyDescent="0.2">
      <c r="A150" s="346">
        <v>1487</v>
      </c>
      <c r="B150" s="8">
        <v>0</v>
      </c>
      <c r="C150" s="8" t="s">
        <v>796</v>
      </c>
      <c r="D150" s="3" t="s">
        <v>119</v>
      </c>
      <c r="E150" s="3" t="s">
        <v>119</v>
      </c>
      <c r="F150" s="5" t="s">
        <v>9</v>
      </c>
      <c r="G150" s="31">
        <v>0</v>
      </c>
      <c r="H150" s="25">
        <v>10.17</v>
      </c>
      <c r="I150" s="32">
        <v>0</v>
      </c>
      <c r="J150" s="33">
        <f t="shared" si="31"/>
        <v>10.17</v>
      </c>
      <c r="K150" s="25">
        <f t="shared" si="32"/>
        <v>10.17</v>
      </c>
      <c r="L150" s="29">
        <v>18.399999999999999</v>
      </c>
      <c r="M150" s="24">
        <f t="shared" si="27"/>
        <v>0.44728260869565217</v>
      </c>
      <c r="N150" s="38">
        <f t="shared" si="33"/>
        <v>22.08</v>
      </c>
      <c r="O150" s="365">
        <v>18.399999999999999</v>
      </c>
      <c r="P150" s="366">
        <f t="shared" si="28"/>
        <v>0</v>
      </c>
      <c r="Q150" s="366">
        <f t="shared" si="29"/>
        <v>0.44728260869565217</v>
      </c>
      <c r="R150" s="369">
        <v>17.479999999999997</v>
      </c>
      <c r="S150" s="370">
        <f t="shared" si="30"/>
        <v>-5.00000000000001E-2</v>
      </c>
      <c r="T150" s="370">
        <f t="shared" si="26"/>
        <v>0.38757075755750914</v>
      </c>
      <c r="U150" s="6">
        <v>0</v>
      </c>
      <c r="V150" s="299">
        <v>7.0000000000000007E-2</v>
      </c>
      <c r="W150" s="124" t="s">
        <v>4453</v>
      </c>
      <c r="X150" s="5">
        <v>0</v>
      </c>
      <c r="Y150" s="26">
        <v>707600</v>
      </c>
      <c r="Z150" s="26" t="s">
        <v>797</v>
      </c>
      <c r="AA150" s="26"/>
      <c r="AB150" s="27">
        <v>0.2</v>
      </c>
      <c r="AC150" s="122">
        <v>0</v>
      </c>
      <c r="AD150" s="273">
        <v>41501</v>
      </c>
      <c r="AE150" s="26" t="str">
        <f t="array" ref="AE150">IF(ISNA(INDEX([6]Fournisseurs!$A$6:$O$5001,MATCH(A150&amp;C150,[6]Fournisseurs!$C$6:$C$5001&amp;[6]Fournisseurs!$A$6:$A$5001,0),14)),"",INDEX([6]Fournisseurs!$A$6:$O$5001,MATCH(A150&amp;C150,[6]Fournisseurs!$C$6:$C$5001&amp;[6]Fournisseurs!$A$6:$A$5001,0),14))</f>
        <v/>
      </c>
    </row>
    <row r="151" spans="1:31" ht="14" customHeight="1" x14ac:dyDescent="0.2">
      <c r="A151" s="418">
        <v>5027</v>
      </c>
      <c r="B151" s="8" t="s">
        <v>1654</v>
      </c>
      <c r="C151" s="8" t="s">
        <v>1439</v>
      </c>
      <c r="D151" s="19" t="s">
        <v>1653</v>
      </c>
      <c r="E151" s="3" t="s">
        <v>4268</v>
      </c>
      <c r="F151" s="9" t="s">
        <v>4441</v>
      </c>
      <c r="G151" s="31"/>
      <c r="H151" s="25">
        <v>1196</v>
      </c>
      <c r="I151" s="32">
        <v>0.1</v>
      </c>
      <c r="J151" s="33">
        <f t="shared" si="31"/>
        <v>1315.6000000000001</v>
      </c>
      <c r="K151" s="25">
        <f t="shared" si="32"/>
        <v>1315.6</v>
      </c>
      <c r="L151" s="29">
        <v>2990</v>
      </c>
      <c r="M151" s="24">
        <f t="shared" si="27"/>
        <v>0.55999999999999994</v>
      </c>
      <c r="N151" s="38">
        <f t="shared" si="33"/>
        <v>3588</v>
      </c>
      <c r="O151" s="365">
        <v>2317.25</v>
      </c>
      <c r="P151" s="366">
        <f t="shared" si="28"/>
        <v>-0.22500000000000001</v>
      </c>
      <c r="Q151" s="366">
        <f t="shared" si="29"/>
        <v>0.43225806451612903</v>
      </c>
      <c r="R151" s="369">
        <v>2167.75</v>
      </c>
      <c r="S151" s="370">
        <f t="shared" si="30"/>
        <v>-0.27500000000000002</v>
      </c>
      <c r="T151" s="370">
        <f t="shared" ref="T151:T182" si="34">1-(J151/(R151*0.95))</f>
        <v>0.36116152450090733</v>
      </c>
      <c r="U151" s="6">
        <v>0</v>
      </c>
      <c r="V151" s="299">
        <v>234</v>
      </c>
      <c r="W151" s="124" t="s">
        <v>621</v>
      </c>
      <c r="X151" s="5"/>
      <c r="Y151" s="26">
        <v>707100</v>
      </c>
      <c r="Z151" s="26"/>
      <c r="AA151" s="26"/>
      <c r="AB151" s="27">
        <v>0.2</v>
      </c>
      <c r="AC151" s="122">
        <v>0</v>
      </c>
      <c r="AD151" s="273">
        <v>42231</v>
      </c>
      <c r="AE151" s="26" t="str">
        <f t="array" ref="AE151">IF(ISNA(INDEX([6]Fournisseurs!$A$6:$O$5001,MATCH(A151&amp;C151,[6]Fournisseurs!$C$6:$C$5001&amp;[6]Fournisseurs!$A$6:$A$5001,0),14)),"",INDEX([6]Fournisseurs!$A$6:$O$5001,MATCH(A151&amp;C151,[6]Fournisseurs!$C$6:$C$5001&amp;[6]Fournisseurs!$A$6:$A$5001,0),14))</f>
        <v/>
      </c>
    </row>
    <row r="152" spans="1:31" ht="14" customHeight="1" x14ac:dyDescent="0.2">
      <c r="A152" s="418">
        <v>5044</v>
      </c>
      <c r="B152" s="8" t="s">
        <v>1690</v>
      </c>
      <c r="C152" s="8" t="s">
        <v>1439</v>
      </c>
      <c r="D152" s="19" t="s">
        <v>1691</v>
      </c>
      <c r="E152" s="3" t="s">
        <v>4269</v>
      </c>
      <c r="F152" s="9" t="s">
        <v>4441</v>
      </c>
      <c r="G152" s="31"/>
      <c r="H152" s="25">
        <v>830</v>
      </c>
      <c r="I152" s="32">
        <v>0.1</v>
      </c>
      <c r="J152" s="33">
        <f t="shared" si="31"/>
        <v>913.00000000000011</v>
      </c>
      <c r="K152" s="25">
        <f t="shared" si="32"/>
        <v>913</v>
      </c>
      <c r="L152" s="29">
        <v>2075</v>
      </c>
      <c r="M152" s="24">
        <f t="shared" si="27"/>
        <v>0.55999999999999994</v>
      </c>
      <c r="N152" s="38">
        <f t="shared" si="33"/>
        <v>2490</v>
      </c>
      <c r="O152" s="365">
        <v>1608.125</v>
      </c>
      <c r="P152" s="366">
        <f t="shared" si="28"/>
        <v>-0.22500000000000001</v>
      </c>
      <c r="Q152" s="366">
        <f t="shared" si="29"/>
        <v>0.43225806451612891</v>
      </c>
      <c r="R152" s="369">
        <v>1504.375</v>
      </c>
      <c r="S152" s="370">
        <f t="shared" si="30"/>
        <v>-0.27500000000000002</v>
      </c>
      <c r="T152" s="370">
        <f t="shared" si="34"/>
        <v>0.36116152450090733</v>
      </c>
      <c r="U152" s="6">
        <v>0</v>
      </c>
      <c r="V152" s="299">
        <v>183</v>
      </c>
      <c r="W152" s="124" t="s">
        <v>621</v>
      </c>
      <c r="X152" s="5"/>
      <c r="Y152" s="26">
        <v>707100</v>
      </c>
      <c r="Z152" s="26"/>
      <c r="AA152" s="26"/>
      <c r="AB152" s="27">
        <v>0.2</v>
      </c>
      <c r="AC152" s="122">
        <v>0</v>
      </c>
      <c r="AD152" s="273">
        <v>42231</v>
      </c>
      <c r="AE152" s="26" t="str">
        <f t="array" ref="AE152">IF(ISNA(INDEX([6]Fournisseurs!$A$6:$O$5001,MATCH(A152&amp;C152,[6]Fournisseurs!$C$6:$C$5001&amp;[6]Fournisseurs!$A$6:$A$5001,0),14)),"",INDEX([6]Fournisseurs!$A$6:$O$5001,MATCH(A152&amp;C152,[6]Fournisseurs!$C$6:$C$5001&amp;[6]Fournisseurs!$A$6:$A$5001,0),14))</f>
        <v/>
      </c>
    </row>
    <row r="153" spans="1:31" ht="14" customHeight="1" x14ac:dyDescent="0.2">
      <c r="A153" s="418">
        <v>5021</v>
      </c>
      <c r="B153" s="8" t="s">
        <v>1639</v>
      </c>
      <c r="C153" s="8" t="s">
        <v>1439</v>
      </c>
      <c r="D153" s="3" t="s">
        <v>122</v>
      </c>
      <c r="E153" s="3" t="s">
        <v>4270</v>
      </c>
      <c r="F153" s="9" t="s">
        <v>4441</v>
      </c>
      <c r="G153" s="31"/>
      <c r="H153" s="25">
        <v>1192</v>
      </c>
      <c r="I153" s="32">
        <v>0.1</v>
      </c>
      <c r="J153" s="33">
        <f t="shared" si="31"/>
        <v>1311.2</v>
      </c>
      <c r="K153" s="25">
        <f t="shared" si="32"/>
        <v>1311.2</v>
      </c>
      <c r="L153" s="29">
        <v>2980</v>
      </c>
      <c r="M153" s="24">
        <f t="shared" si="27"/>
        <v>0.56000000000000005</v>
      </c>
      <c r="N153" s="38">
        <f t="shared" si="33"/>
        <v>3576</v>
      </c>
      <c r="O153" s="365">
        <v>2309.5</v>
      </c>
      <c r="P153" s="366">
        <f t="shared" si="28"/>
        <v>-0.22500000000000001</v>
      </c>
      <c r="Q153" s="366">
        <f t="shared" si="29"/>
        <v>0.43225806451612903</v>
      </c>
      <c r="R153" s="369">
        <v>2160.5</v>
      </c>
      <c r="S153" s="370">
        <f t="shared" si="30"/>
        <v>-0.27500000000000002</v>
      </c>
      <c r="T153" s="370">
        <f t="shared" si="34"/>
        <v>0.36116152450090744</v>
      </c>
      <c r="U153" s="6">
        <v>0</v>
      </c>
      <c r="V153" s="299">
        <v>217</v>
      </c>
      <c r="W153" s="124" t="s">
        <v>621</v>
      </c>
      <c r="X153" s="5"/>
      <c r="Y153" s="26">
        <v>707100</v>
      </c>
      <c r="Z153" s="26"/>
      <c r="AA153" s="26"/>
      <c r="AB153" s="27">
        <v>0.2</v>
      </c>
      <c r="AC153" s="122">
        <v>0</v>
      </c>
      <c r="AD153" s="273">
        <v>42231</v>
      </c>
      <c r="AE153" s="26" t="str">
        <f t="array" ref="AE153">IF(ISNA(INDEX([6]Fournisseurs!$A$6:$O$5001,MATCH(A153&amp;C153,[6]Fournisseurs!$C$6:$C$5001&amp;[6]Fournisseurs!$A$6:$A$5001,0),14)),"",INDEX([6]Fournisseurs!$A$6:$O$5001,MATCH(A153&amp;C153,[6]Fournisseurs!$C$6:$C$5001&amp;[6]Fournisseurs!$A$6:$A$5001,0),14))</f>
        <v/>
      </c>
    </row>
    <row r="154" spans="1:31" ht="14" customHeight="1" x14ac:dyDescent="0.2">
      <c r="A154" s="346">
        <v>3426</v>
      </c>
      <c r="B154" s="8" t="s">
        <v>2671</v>
      </c>
      <c r="C154" s="8" t="s">
        <v>633</v>
      </c>
      <c r="D154" s="275" t="s">
        <v>2669</v>
      </c>
      <c r="E154" s="3" t="s">
        <v>803</v>
      </c>
      <c r="F154" s="5" t="s">
        <v>4441</v>
      </c>
      <c r="G154" s="31">
        <v>22</v>
      </c>
      <c r="H154" s="25">
        <v>20</v>
      </c>
      <c r="I154" s="32">
        <v>0.15</v>
      </c>
      <c r="J154" s="33">
        <f t="shared" si="31"/>
        <v>23</v>
      </c>
      <c r="K154" s="25">
        <f t="shared" si="32"/>
        <v>23</v>
      </c>
      <c r="L154" s="29">
        <v>47</v>
      </c>
      <c r="M154" s="24">
        <f t="shared" si="27"/>
        <v>0.5106382978723405</v>
      </c>
      <c r="N154" s="38">
        <f t="shared" si="33"/>
        <v>56.4</v>
      </c>
      <c r="O154" s="365">
        <v>47</v>
      </c>
      <c r="P154" s="366">
        <f t="shared" si="28"/>
        <v>0</v>
      </c>
      <c r="Q154" s="366">
        <f t="shared" si="29"/>
        <v>0.5106382978723405</v>
      </c>
      <c r="R154" s="369">
        <v>44.65</v>
      </c>
      <c r="S154" s="370">
        <f t="shared" si="30"/>
        <v>-5.0000000000000031E-2</v>
      </c>
      <c r="T154" s="370">
        <f t="shared" si="34"/>
        <v>0.45777096717156829</v>
      </c>
      <c r="U154" s="6">
        <v>7</v>
      </c>
      <c r="V154" s="299">
        <v>8</v>
      </c>
      <c r="W154" s="124" t="s">
        <v>4451</v>
      </c>
      <c r="X154" s="5" t="s">
        <v>834</v>
      </c>
      <c r="Y154" s="26">
        <v>707600</v>
      </c>
      <c r="Z154" s="26" t="s">
        <v>805</v>
      </c>
      <c r="AA154" s="26"/>
      <c r="AB154" s="27">
        <v>0.2</v>
      </c>
      <c r="AC154" s="122">
        <v>3760223793598</v>
      </c>
      <c r="AD154" s="273">
        <v>42480</v>
      </c>
      <c r="AE154" s="26">
        <f t="array" ref="AE154">IF(ISNA(INDEX([6]Fournisseurs!$A$6:$O$5001,MATCH(A154&amp;C154,[6]Fournisseurs!$C$6:$C$5001&amp;[6]Fournisseurs!$A$6:$A$5001,0),14)),"",INDEX([6]Fournisseurs!$A$6:$O$5001,MATCH(A154&amp;C154,[6]Fournisseurs!$C$6:$C$5001&amp;[6]Fournisseurs!$A$6:$A$5001,0),14))</f>
        <v>1.4994E-2</v>
      </c>
    </row>
    <row r="155" spans="1:31" ht="14" customHeight="1" x14ac:dyDescent="0.2">
      <c r="A155" s="347">
        <v>1983</v>
      </c>
      <c r="B155" s="8"/>
      <c r="C155" s="8" t="s">
        <v>3677</v>
      </c>
      <c r="D155" s="3" t="s">
        <v>3680</v>
      </c>
      <c r="E155" s="3"/>
      <c r="F155" s="9" t="s">
        <v>4441</v>
      </c>
      <c r="G155" s="31">
        <v>9</v>
      </c>
      <c r="H155" s="25">
        <v>8.1818181818181817</v>
      </c>
      <c r="I155" s="32">
        <v>0.15</v>
      </c>
      <c r="J155" s="33">
        <f t="shared" si="31"/>
        <v>9.4090909090909083</v>
      </c>
      <c r="K155" s="25">
        <f t="shared" si="32"/>
        <v>9.41</v>
      </c>
      <c r="L155" s="29">
        <v>34</v>
      </c>
      <c r="M155" s="24">
        <f t="shared" si="27"/>
        <v>0.7232620320855615</v>
      </c>
      <c r="N155" s="38">
        <f t="shared" si="33"/>
        <v>40.799999999999997</v>
      </c>
      <c r="O155" s="365">
        <v>25.5</v>
      </c>
      <c r="P155" s="366">
        <f t="shared" si="28"/>
        <v>-0.25</v>
      </c>
      <c r="Q155" s="366">
        <f t="shared" si="29"/>
        <v>0.63101604278074874</v>
      </c>
      <c r="R155" s="369">
        <v>23.799999999999997</v>
      </c>
      <c r="S155" s="370">
        <f t="shared" si="30"/>
        <v>-0.3000000000000001</v>
      </c>
      <c r="T155" s="370">
        <f t="shared" si="34"/>
        <v>0.583852679827912</v>
      </c>
      <c r="U155" s="6">
        <v>4.7</v>
      </c>
      <c r="V155" s="299">
        <v>5</v>
      </c>
      <c r="W155" s="124" t="s">
        <v>4451</v>
      </c>
      <c r="X155" s="5"/>
      <c r="Y155" s="26">
        <v>707600</v>
      </c>
      <c r="Z155" s="26"/>
      <c r="AA155" s="26"/>
      <c r="AB155" s="27">
        <v>0.2</v>
      </c>
      <c r="AC155" s="122">
        <v>3760223794038</v>
      </c>
      <c r="AD155" s="273">
        <v>42597</v>
      </c>
      <c r="AE155" s="26">
        <f t="array" ref="AE155">IF(ISNA(INDEX([6]Fournisseurs!$A$6:$O$5001,MATCH(A155&amp;C155,[6]Fournisseurs!$C$6:$C$5001&amp;[6]Fournisseurs!$A$6:$A$5001,0),14)),"",INDEX([6]Fournisseurs!$A$6:$O$5001,MATCH(A155&amp;C155,[6]Fournisseurs!$C$6:$C$5001&amp;[6]Fournisseurs!$A$6:$A$5001,0),14))</f>
        <v>1.4000000000000002E-2</v>
      </c>
    </row>
    <row r="156" spans="1:31" ht="14" customHeight="1" x14ac:dyDescent="0.2">
      <c r="A156" s="346">
        <v>3416</v>
      </c>
      <c r="B156" s="8" t="s">
        <v>802</v>
      </c>
      <c r="C156" s="8" t="s">
        <v>633</v>
      </c>
      <c r="D156" s="3" t="s">
        <v>124</v>
      </c>
      <c r="E156" s="3" t="s">
        <v>803</v>
      </c>
      <c r="F156" s="5" t="s">
        <v>4441</v>
      </c>
      <c r="G156" s="31">
        <v>24</v>
      </c>
      <c r="H156" s="25">
        <v>21.818181818181817</v>
      </c>
      <c r="I156" s="32">
        <v>0.15</v>
      </c>
      <c r="J156" s="33">
        <v>25.090909090909086</v>
      </c>
      <c r="K156" s="25">
        <v>25.09</v>
      </c>
      <c r="L156" s="29">
        <v>52</v>
      </c>
      <c r="M156" s="24">
        <v>0.5174825174825175</v>
      </c>
      <c r="N156" s="38">
        <v>62.4</v>
      </c>
      <c r="O156" s="365">
        <v>49.4</v>
      </c>
      <c r="P156" s="366">
        <f t="shared" si="28"/>
        <v>-5.0000000000000031E-2</v>
      </c>
      <c r="Q156" s="366">
        <f t="shared" si="29"/>
        <v>0.49208686050791317</v>
      </c>
      <c r="R156" s="369">
        <v>44.199999999999996</v>
      </c>
      <c r="S156" s="370">
        <f t="shared" si="30"/>
        <v>-0.15000000000000008</v>
      </c>
      <c r="T156" s="370">
        <f t="shared" si="34"/>
        <v>0.40245513000930966</v>
      </c>
      <c r="U156" s="6">
        <v>7</v>
      </c>
      <c r="V156" s="299">
        <v>7</v>
      </c>
      <c r="W156" s="124" t="s">
        <v>4451</v>
      </c>
      <c r="X156" s="5" t="s">
        <v>804</v>
      </c>
      <c r="Y156" s="26">
        <v>707600</v>
      </c>
      <c r="Z156" s="26" t="s">
        <v>805</v>
      </c>
      <c r="AA156" s="26"/>
      <c r="AB156" s="27">
        <v>0.2</v>
      </c>
      <c r="AC156" s="122">
        <v>3760223791983</v>
      </c>
      <c r="AD156" s="273">
        <v>41866</v>
      </c>
      <c r="AE156" s="26">
        <f t="array" ref="AE156">IF(ISNA(INDEX([6]Fournisseurs!$A$6:$O$5001,MATCH(A156&amp;C156,[6]Fournisseurs!$C$6:$C$5001&amp;[6]Fournisseurs!$A$6:$A$5001,0),14)),"",INDEX([6]Fournisseurs!$A$6:$O$5001,MATCH(A156&amp;C156,[6]Fournisseurs!$C$6:$C$5001&amp;[6]Fournisseurs!$A$6:$A$5001,0),14))</f>
        <v>2.2312499999999999E-2</v>
      </c>
    </row>
    <row r="157" spans="1:31" ht="14" customHeight="1" x14ac:dyDescent="0.2">
      <c r="A157" s="346">
        <v>3427</v>
      </c>
      <c r="B157" s="8" t="s">
        <v>2672</v>
      </c>
      <c r="C157" s="8" t="s">
        <v>633</v>
      </c>
      <c r="D157" s="275" t="s">
        <v>2670</v>
      </c>
      <c r="E157" s="3" t="s">
        <v>807</v>
      </c>
      <c r="F157" s="5" t="s">
        <v>4441</v>
      </c>
      <c r="G157" s="31">
        <v>26</v>
      </c>
      <c r="H157" s="25">
        <v>23.636363636363633</v>
      </c>
      <c r="I157" s="32">
        <v>0.15</v>
      </c>
      <c r="J157" s="33">
        <f t="shared" ref="J157:J188" si="35">H157*(1+I157)</f>
        <v>27.181818181818176</v>
      </c>
      <c r="K157" s="25">
        <f t="shared" ref="K157:K188" si="36">ROUND(J157,2)</f>
        <v>27.18</v>
      </c>
      <c r="L157" s="29">
        <v>56</v>
      </c>
      <c r="M157" s="24">
        <f t="shared" ref="M157:M188" si="37">1-(J157/L157)</f>
        <v>0.51461038961038974</v>
      </c>
      <c r="N157" s="38">
        <f t="shared" ref="N157:N188" si="38">L157*(1+AB157)</f>
        <v>67.2</v>
      </c>
      <c r="O157" s="365">
        <v>56</v>
      </c>
      <c r="P157" s="366">
        <f t="shared" si="28"/>
        <v>0</v>
      </c>
      <c r="Q157" s="366">
        <f t="shared" si="29"/>
        <v>0.51461038961038974</v>
      </c>
      <c r="R157" s="369">
        <v>53.199999999999996</v>
      </c>
      <c r="S157" s="370">
        <f t="shared" si="30"/>
        <v>-5.0000000000000079E-2</v>
      </c>
      <c r="T157" s="370">
        <f t="shared" si="34"/>
        <v>0.46217217685361733</v>
      </c>
      <c r="U157" s="6">
        <v>9.5</v>
      </c>
      <c r="V157" s="299">
        <v>10.5</v>
      </c>
      <c r="W157" s="124" t="s">
        <v>4451</v>
      </c>
      <c r="X157" s="5" t="s">
        <v>838</v>
      </c>
      <c r="Y157" s="26">
        <v>707600</v>
      </c>
      <c r="Z157" s="26" t="s">
        <v>805</v>
      </c>
      <c r="AA157" s="26"/>
      <c r="AB157" s="27">
        <v>0.2</v>
      </c>
      <c r="AC157" s="122">
        <v>3760223791402</v>
      </c>
      <c r="AD157" s="273">
        <v>42480</v>
      </c>
      <c r="AE157" s="26">
        <f t="array" ref="AE157">IF(ISNA(INDEX([6]Fournisseurs!$A$6:$O$5001,MATCH(A157&amp;C157,[6]Fournisseurs!$C$6:$C$5001&amp;[6]Fournisseurs!$A$6:$A$5001,0),14)),"",INDEX([6]Fournisseurs!$A$6:$O$5001,MATCH(A157&amp;C157,[6]Fournisseurs!$C$6:$C$5001&amp;[6]Fournisseurs!$A$6:$A$5001,0),14))</f>
        <v>2.2312499999999999E-2</v>
      </c>
    </row>
    <row r="158" spans="1:31" ht="14" customHeight="1" x14ac:dyDescent="0.2">
      <c r="A158" s="346">
        <v>3414</v>
      </c>
      <c r="B158" s="8"/>
      <c r="C158" s="8" t="s">
        <v>3677</v>
      </c>
      <c r="D158" s="3" t="s">
        <v>126</v>
      </c>
      <c r="E158" s="3" t="s">
        <v>126</v>
      </c>
      <c r="F158" s="5" t="s">
        <v>4441</v>
      </c>
      <c r="G158" s="31">
        <v>13.83</v>
      </c>
      <c r="H158" s="25">
        <v>12.572727272727272</v>
      </c>
      <c r="I158" s="32">
        <v>0.15</v>
      </c>
      <c r="J158" s="33">
        <f t="shared" si="35"/>
        <v>14.458636363636362</v>
      </c>
      <c r="K158" s="25">
        <f t="shared" si="36"/>
        <v>14.46</v>
      </c>
      <c r="L158" s="29">
        <v>50</v>
      </c>
      <c r="M158" s="24">
        <f t="shared" si="37"/>
        <v>0.71082727272727275</v>
      </c>
      <c r="N158" s="38">
        <f t="shared" si="38"/>
        <v>60</v>
      </c>
      <c r="O158" s="365">
        <v>40</v>
      </c>
      <c r="P158" s="366">
        <f t="shared" si="28"/>
        <v>-0.2</v>
      </c>
      <c r="Q158" s="366">
        <f t="shared" si="29"/>
        <v>0.63853409090909097</v>
      </c>
      <c r="R158" s="369">
        <v>37.5</v>
      </c>
      <c r="S158" s="370">
        <f t="shared" si="30"/>
        <v>-0.25</v>
      </c>
      <c r="T158" s="370">
        <f t="shared" si="34"/>
        <v>0.59414354066985653</v>
      </c>
      <c r="U158" s="6">
        <v>8</v>
      </c>
      <c r="V158" s="299">
        <v>9</v>
      </c>
      <c r="W158" s="124" t="s">
        <v>4451</v>
      </c>
      <c r="X158" s="5">
        <v>0</v>
      </c>
      <c r="Y158" s="26">
        <v>707600</v>
      </c>
      <c r="Z158" s="26" t="s">
        <v>809</v>
      </c>
      <c r="AA158" s="26"/>
      <c r="AB158" s="27">
        <v>0.2</v>
      </c>
      <c r="AC158" s="122">
        <v>3760223791990</v>
      </c>
      <c r="AD158" s="273">
        <v>41866</v>
      </c>
      <c r="AE158" s="26">
        <f t="array" ref="AE158">IF(ISNA(INDEX([6]Fournisseurs!$A$6:$O$5001,MATCH(A158&amp;C158,[6]Fournisseurs!$C$6:$C$5001&amp;[6]Fournisseurs!$A$6:$A$5001,0),14)),"",INDEX([6]Fournisseurs!$A$6:$O$5001,MATCH(A158&amp;C158,[6]Fournisseurs!$C$6:$C$5001&amp;[6]Fournisseurs!$A$6:$A$5001,0),14))</f>
        <v>3.0000000000000002E-2</v>
      </c>
    </row>
    <row r="159" spans="1:31" ht="14" customHeight="1" x14ac:dyDescent="0.2">
      <c r="A159" s="346">
        <v>3314</v>
      </c>
      <c r="B159" s="8">
        <v>0</v>
      </c>
      <c r="C159" s="8" t="s">
        <v>811</v>
      </c>
      <c r="D159" s="3" t="s">
        <v>4403</v>
      </c>
      <c r="E159" s="3" t="s">
        <v>810</v>
      </c>
      <c r="F159" s="5" t="s">
        <v>106</v>
      </c>
      <c r="G159" s="31">
        <v>6282</v>
      </c>
      <c r="H159" s="25">
        <v>5710.9090909090901</v>
      </c>
      <c r="I159" s="32">
        <v>0.1</v>
      </c>
      <c r="J159" s="33">
        <f t="shared" si="35"/>
        <v>6282</v>
      </c>
      <c r="K159" s="25">
        <f t="shared" si="36"/>
        <v>6282</v>
      </c>
      <c r="L159" s="29">
        <v>10499</v>
      </c>
      <c r="M159" s="24">
        <f t="shared" si="37"/>
        <v>0.40165730069530436</v>
      </c>
      <c r="N159" s="38">
        <f t="shared" si="38"/>
        <v>12598.8</v>
      </c>
      <c r="O159" s="365">
        <v>10499</v>
      </c>
      <c r="P159" s="366">
        <f t="shared" si="28"/>
        <v>0</v>
      </c>
      <c r="Q159" s="366">
        <f t="shared" si="29"/>
        <v>0.40165730069530436</v>
      </c>
      <c r="R159" s="375">
        <v>10499</v>
      </c>
      <c r="S159" s="370">
        <f t="shared" si="30"/>
        <v>0</v>
      </c>
      <c r="T159" s="370">
        <f t="shared" si="34"/>
        <v>0.37016557967926766</v>
      </c>
      <c r="U159" s="6">
        <v>0</v>
      </c>
      <c r="V159" s="299">
        <v>212.7</v>
      </c>
      <c r="W159" s="124" t="s">
        <v>127</v>
      </c>
      <c r="X159" s="5">
        <v>0</v>
      </c>
      <c r="Y159" s="26">
        <v>707100</v>
      </c>
      <c r="Z159" s="26" t="s">
        <v>812</v>
      </c>
      <c r="AA159" s="26"/>
      <c r="AB159" s="27">
        <v>0.2</v>
      </c>
      <c r="AC159" s="122">
        <v>0</v>
      </c>
      <c r="AD159" s="273">
        <v>41866</v>
      </c>
      <c r="AE159" s="26" t="str">
        <f t="array" ref="AE159">IF(ISNA(INDEX([6]Fournisseurs!$A$6:$O$5001,MATCH(A159&amp;C159,[6]Fournisseurs!$C$6:$C$5001&amp;[6]Fournisseurs!$A$6:$A$5001,0),14)),"",INDEX([6]Fournisseurs!$A$6:$O$5001,MATCH(A159&amp;C159,[6]Fournisseurs!$C$6:$C$5001&amp;[6]Fournisseurs!$A$6:$A$5001,0),14))</f>
        <v/>
      </c>
    </row>
    <row r="160" spans="1:31" ht="14" customHeight="1" x14ac:dyDescent="0.2">
      <c r="A160" s="343">
        <v>2504</v>
      </c>
      <c r="B160" s="344">
        <v>609305</v>
      </c>
      <c r="C160" s="344" t="s">
        <v>651</v>
      </c>
      <c r="D160" s="398" t="s">
        <v>4030</v>
      </c>
      <c r="E160" s="345" t="s">
        <v>3875</v>
      </c>
      <c r="F160" s="9" t="s">
        <v>4441</v>
      </c>
      <c r="G160" s="345"/>
      <c r="H160" s="25">
        <v>28.462499999999999</v>
      </c>
      <c r="I160" s="32">
        <v>0.1</v>
      </c>
      <c r="J160" s="33">
        <f t="shared" si="35"/>
        <v>31.30875</v>
      </c>
      <c r="K160" s="25">
        <f t="shared" si="36"/>
        <v>31.31</v>
      </c>
      <c r="L160" s="29">
        <v>53</v>
      </c>
      <c r="M160" s="24">
        <f t="shared" si="37"/>
        <v>0.40926886792452832</v>
      </c>
      <c r="N160" s="38">
        <f t="shared" si="38"/>
        <v>63.599999999999994</v>
      </c>
      <c r="O160" s="365">
        <v>53</v>
      </c>
      <c r="P160" s="366">
        <f t="shared" si="28"/>
        <v>0</v>
      </c>
      <c r="Q160" s="366">
        <f t="shared" si="29"/>
        <v>0.40926886792452832</v>
      </c>
      <c r="R160" s="375">
        <v>53</v>
      </c>
      <c r="S160" s="370">
        <f t="shared" si="30"/>
        <v>0</v>
      </c>
      <c r="T160" s="370">
        <f t="shared" si="34"/>
        <v>0.37817775571002976</v>
      </c>
      <c r="U160" s="11">
        <v>10</v>
      </c>
      <c r="V160" s="11">
        <v>11</v>
      </c>
      <c r="W160" s="124" t="s">
        <v>4451</v>
      </c>
      <c r="X160" s="345"/>
      <c r="Y160" s="26">
        <v>707600</v>
      </c>
      <c r="Z160" s="345"/>
      <c r="AA160" s="26"/>
      <c r="AB160" s="27">
        <v>0.2</v>
      </c>
      <c r="AC160" s="122"/>
      <c r="AD160" s="273">
        <v>42597</v>
      </c>
      <c r="AE160" s="26" t="str">
        <f t="array" ref="AE160">IF(ISNA(INDEX([6]Fournisseurs!$A$6:$O$5001,MATCH(A160&amp;C160,[6]Fournisseurs!$C$6:$C$5001&amp;[6]Fournisseurs!$A$6:$A$5001,0),14)),"",INDEX([6]Fournisseurs!$A$6:$O$5001,MATCH(A160&amp;C160,[6]Fournisseurs!$C$6:$C$5001&amp;[6]Fournisseurs!$A$6:$A$5001,0),14))</f>
        <v/>
      </c>
    </row>
    <row r="161" spans="1:31" ht="14" customHeight="1" x14ac:dyDescent="0.2">
      <c r="A161" s="9">
        <v>2505</v>
      </c>
      <c r="B161" s="344">
        <v>609306</v>
      </c>
      <c r="C161" s="344" t="s">
        <v>651</v>
      </c>
      <c r="D161" s="398" t="s">
        <v>4031</v>
      </c>
      <c r="E161" s="345" t="s">
        <v>3876</v>
      </c>
      <c r="F161" s="9" t="s">
        <v>4441</v>
      </c>
      <c r="G161" s="345"/>
      <c r="H161" s="25">
        <v>34.162499999999994</v>
      </c>
      <c r="I161" s="32">
        <v>0.1</v>
      </c>
      <c r="J161" s="33">
        <f t="shared" si="35"/>
        <v>37.578749999999999</v>
      </c>
      <c r="K161" s="25">
        <f t="shared" si="36"/>
        <v>37.58</v>
      </c>
      <c r="L161" s="29">
        <v>63</v>
      </c>
      <c r="M161" s="24">
        <f t="shared" si="37"/>
        <v>0.40351190476190479</v>
      </c>
      <c r="N161" s="38">
        <f t="shared" si="38"/>
        <v>75.599999999999994</v>
      </c>
      <c r="O161" s="365">
        <v>63</v>
      </c>
      <c r="P161" s="366">
        <f t="shared" si="28"/>
        <v>0</v>
      </c>
      <c r="Q161" s="366">
        <f t="shared" si="29"/>
        <v>0.40351190476190479</v>
      </c>
      <c r="R161" s="375">
        <v>63</v>
      </c>
      <c r="S161" s="370">
        <f t="shared" si="30"/>
        <v>0</v>
      </c>
      <c r="T161" s="370">
        <f t="shared" si="34"/>
        <v>0.37211779448621551</v>
      </c>
      <c r="U161" s="11">
        <v>12</v>
      </c>
      <c r="V161" s="11">
        <v>13</v>
      </c>
      <c r="W161" s="124" t="s">
        <v>4451</v>
      </c>
      <c r="X161" s="345"/>
      <c r="Y161" s="26">
        <v>707600</v>
      </c>
      <c r="Z161" s="345"/>
      <c r="AA161" s="26"/>
      <c r="AB161" s="27">
        <v>0.2</v>
      </c>
      <c r="AC161" s="122"/>
      <c r="AD161" s="273">
        <v>42597</v>
      </c>
      <c r="AE161" s="26" t="str">
        <f t="array" ref="AE161">IF(ISNA(INDEX([6]Fournisseurs!$A$6:$O$5001,MATCH(A161&amp;C161,[6]Fournisseurs!$C$6:$C$5001&amp;[6]Fournisseurs!$A$6:$A$5001,0),14)),"",INDEX([6]Fournisseurs!$A$6:$O$5001,MATCH(A161&amp;C161,[6]Fournisseurs!$C$6:$C$5001&amp;[6]Fournisseurs!$A$6:$A$5001,0),14))</f>
        <v/>
      </c>
    </row>
    <row r="162" spans="1:31" ht="14" customHeight="1" x14ac:dyDescent="0.2">
      <c r="A162" s="9">
        <v>2500</v>
      </c>
      <c r="B162" s="344">
        <v>609300</v>
      </c>
      <c r="C162" s="344" t="s">
        <v>651</v>
      </c>
      <c r="D162" s="398" t="s">
        <v>4026</v>
      </c>
      <c r="E162" s="345" t="s">
        <v>3871</v>
      </c>
      <c r="F162" s="9" t="s">
        <v>4441</v>
      </c>
      <c r="G162" s="345"/>
      <c r="H162" s="25">
        <v>5.6999999999999993</v>
      </c>
      <c r="I162" s="32">
        <v>0.1</v>
      </c>
      <c r="J162" s="33">
        <f t="shared" si="35"/>
        <v>6.27</v>
      </c>
      <c r="K162" s="25">
        <f t="shared" si="36"/>
        <v>6.27</v>
      </c>
      <c r="L162" s="29">
        <v>12.523499999999999</v>
      </c>
      <c r="M162" s="24">
        <f t="shared" si="37"/>
        <v>0.49934123847167322</v>
      </c>
      <c r="N162" s="38">
        <f t="shared" si="38"/>
        <v>15.028199999999998</v>
      </c>
      <c r="O162" s="365">
        <v>12.523499999999999</v>
      </c>
      <c r="P162" s="366">
        <f t="shared" si="28"/>
        <v>0</v>
      </c>
      <c r="Q162" s="366">
        <f t="shared" si="29"/>
        <v>0.49934123847167322</v>
      </c>
      <c r="R162" s="375">
        <v>12.523499999999999</v>
      </c>
      <c r="S162" s="370">
        <f t="shared" si="30"/>
        <v>0</v>
      </c>
      <c r="T162" s="370">
        <f t="shared" si="34"/>
        <v>0.4729907773386034</v>
      </c>
      <c r="U162" s="11">
        <v>2</v>
      </c>
      <c r="V162" s="11">
        <v>2.5</v>
      </c>
      <c r="W162" s="124" t="s">
        <v>4451</v>
      </c>
      <c r="X162" s="345"/>
      <c r="Y162" s="26">
        <v>707600</v>
      </c>
      <c r="Z162" s="345"/>
      <c r="AA162" s="26"/>
      <c r="AB162" s="27">
        <v>0.2</v>
      </c>
      <c r="AC162" s="122"/>
      <c r="AD162" s="273">
        <v>42597</v>
      </c>
      <c r="AE162" s="26" t="str">
        <f t="array" ref="AE162">IF(ISNA(INDEX([6]Fournisseurs!$A$6:$O$5001,MATCH(A162&amp;C162,[6]Fournisseurs!$C$6:$C$5001&amp;[6]Fournisseurs!$A$6:$A$5001,0),14)),"",INDEX([6]Fournisseurs!$A$6:$O$5001,MATCH(A162&amp;C162,[6]Fournisseurs!$C$6:$C$5001&amp;[6]Fournisseurs!$A$6:$A$5001,0),14))</f>
        <v/>
      </c>
    </row>
    <row r="163" spans="1:31" ht="14" customHeight="1" x14ac:dyDescent="0.2">
      <c r="A163" s="9">
        <v>2501</v>
      </c>
      <c r="B163" s="344">
        <v>609301</v>
      </c>
      <c r="C163" s="344" t="s">
        <v>651</v>
      </c>
      <c r="D163" s="398" t="s">
        <v>4027</v>
      </c>
      <c r="E163" s="345" t="s">
        <v>3872</v>
      </c>
      <c r="F163" s="9" t="s">
        <v>4441</v>
      </c>
      <c r="G163" s="345"/>
      <c r="H163" s="25">
        <v>11.399999999999999</v>
      </c>
      <c r="I163" s="32">
        <v>0.1</v>
      </c>
      <c r="J163" s="33">
        <f t="shared" si="35"/>
        <v>12.54</v>
      </c>
      <c r="K163" s="25">
        <f t="shared" si="36"/>
        <v>12.54</v>
      </c>
      <c r="L163" s="29">
        <v>25.046999999999997</v>
      </c>
      <c r="M163" s="24">
        <f t="shared" si="37"/>
        <v>0.49934123847167322</v>
      </c>
      <c r="N163" s="38">
        <f t="shared" si="38"/>
        <v>30.056399999999996</v>
      </c>
      <c r="O163" s="365">
        <v>25.046999999999997</v>
      </c>
      <c r="P163" s="366">
        <f t="shared" si="28"/>
        <v>0</v>
      </c>
      <c r="Q163" s="366">
        <f t="shared" si="29"/>
        <v>0.49934123847167322</v>
      </c>
      <c r="R163" s="375">
        <v>25.046999999999997</v>
      </c>
      <c r="S163" s="370">
        <f t="shared" si="30"/>
        <v>0</v>
      </c>
      <c r="T163" s="370">
        <f t="shared" si="34"/>
        <v>0.4729907773386034</v>
      </c>
      <c r="U163" s="11">
        <v>4</v>
      </c>
      <c r="V163" s="11">
        <v>4.5</v>
      </c>
      <c r="W163" s="124" t="s">
        <v>4451</v>
      </c>
      <c r="X163" s="345"/>
      <c r="Y163" s="26">
        <v>707600</v>
      </c>
      <c r="Z163" s="345"/>
      <c r="AA163" s="26"/>
      <c r="AB163" s="27">
        <v>0.2</v>
      </c>
      <c r="AC163" s="122"/>
      <c r="AD163" s="273">
        <v>42597</v>
      </c>
      <c r="AE163" s="26" t="str">
        <f t="array" ref="AE163">IF(ISNA(INDEX([6]Fournisseurs!$A$6:$O$5001,MATCH(A163&amp;C163,[6]Fournisseurs!$C$6:$C$5001&amp;[6]Fournisseurs!$A$6:$A$5001,0),14)),"",INDEX([6]Fournisseurs!$A$6:$O$5001,MATCH(A163&amp;C163,[6]Fournisseurs!$C$6:$C$5001&amp;[6]Fournisseurs!$A$6:$A$5001,0),14))</f>
        <v/>
      </c>
    </row>
    <row r="164" spans="1:31" ht="14" customHeight="1" x14ac:dyDescent="0.2">
      <c r="A164" s="9">
        <v>2502</v>
      </c>
      <c r="B164" s="344">
        <v>609303</v>
      </c>
      <c r="C164" s="344" t="s">
        <v>651</v>
      </c>
      <c r="D164" s="398" t="s">
        <v>4028</v>
      </c>
      <c r="E164" s="345" t="s">
        <v>3873</v>
      </c>
      <c r="F164" s="9" t="s">
        <v>4441</v>
      </c>
      <c r="G164" s="345"/>
      <c r="H164" s="25">
        <v>17.100000000000001</v>
      </c>
      <c r="I164" s="32">
        <v>0.1</v>
      </c>
      <c r="J164" s="33">
        <f t="shared" si="35"/>
        <v>18.810000000000002</v>
      </c>
      <c r="K164" s="25">
        <f t="shared" si="36"/>
        <v>18.809999999999999</v>
      </c>
      <c r="L164" s="29">
        <v>33.25</v>
      </c>
      <c r="M164" s="24">
        <f t="shared" si="37"/>
        <v>0.43428571428571416</v>
      </c>
      <c r="N164" s="38">
        <f t="shared" si="38"/>
        <v>39.9</v>
      </c>
      <c r="O164" s="365">
        <v>33.25</v>
      </c>
      <c r="P164" s="366">
        <f t="shared" si="28"/>
        <v>0</v>
      </c>
      <c r="Q164" s="366">
        <f t="shared" si="29"/>
        <v>0.43428571428571416</v>
      </c>
      <c r="R164" s="375">
        <v>33.25</v>
      </c>
      <c r="S164" s="370">
        <f t="shared" si="30"/>
        <v>0</v>
      </c>
      <c r="T164" s="370">
        <f t="shared" si="34"/>
        <v>0.4045112781954886</v>
      </c>
      <c r="U164" s="11">
        <v>6</v>
      </c>
      <c r="V164" s="11">
        <v>6.5</v>
      </c>
      <c r="W164" s="124" t="s">
        <v>4451</v>
      </c>
      <c r="X164" s="345"/>
      <c r="Y164" s="26">
        <v>707600</v>
      </c>
      <c r="Z164" s="345"/>
      <c r="AA164" s="26"/>
      <c r="AB164" s="27">
        <v>0.2</v>
      </c>
      <c r="AC164" s="122"/>
      <c r="AD164" s="273">
        <v>42597</v>
      </c>
      <c r="AE164" s="26" t="str">
        <f t="array" ref="AE164">IF(ISNA(INDEX([6]Fournisseurs!$A$6:$O$5001,MATCH(A164&amp;C164,[6]Fournisseurs!$C$6:$C$5001&amp;[6]Fournisseurs!$A$6:$A$5001,0),14)),"",INDEX([6]Fournisseurs!$A$6:$O$5001,MATCH(A164&amp;C164,[6]Fournisseurs!$C$6:$C$5001&amp;[6]Fournisseurs!$A$6:$A$5001,0),14))</f>
        <v/>
      </c>
    </row>
    <row r="165" spans="1:31" ht="14" customHeight="1" x14ac:dyDescent="0.2">
      <c r="A165" s="9">
        <v>2503</v>
      </c>
      <c r="B165" s="344">
        <v>609304</v>
      </c>
      <c r="C165" s="344" t="s">
        <v>651</v>
      </c>
      <c r="D165" s="398" t="s">
        <v>4029</v>
      </c>
      <c r="E165" s="345" t="s">
        <v>3874</v>
      </c>
      <c r="F165" s="9" t="s">
        <v>4441</v>
      </c>
      <c r="G165" s="345"/>
      <c r="H165" s="25">
        <v>22.799999999999997</v>
      </c>
      <c r="I165" s="32">
        <v>0.1</v>
      </c>
      <c r="J165" s="33">
        <f t="shared" si="35"/>
        <v>25.08</v>
      </c>
      <c r="K165" s="25">
        <f t="shared" si="36"/>
        <v>25.08</v>
      </c>
      <c r="L165" s="29">
        <v>41</v>
      </c>
      <c r="M165" s="24">
        <f t="shared" si="37"/>
        <v>0.38829268292682928</v>
      </c>
      <c r="N165" s="38">
        <f t="shared" si="38"/>
        <v>49.199999999999996</v>
      </c>
      <c r="O165" s="365">
        <v>41</v>
      </c>
      <c r="P165" s="366">
        <f t="shared" si="28"/>
        <v>0</v>
      </c>
      <c r="Q165" s="366">
        <f t="shared" si="29"/>
        <v>0.38829268292682928</v>
      </c>
      <c r="R165" s="375">
        <v>41</v>
      </c>
      <c r="S165" s="370">
        <f t="shared" si="30"/>
        <v>0</v>
      </c>
      <c r="T165" s="370">
        <f t="shared" si="34"/>
        <v>0.35609756097560974</v>
      </c>
      <c r="U165" s="11">
        <v>8</v>
      </c>
      <c r="V165" s="11">
        <v>9</v>
      </c>
      <c r="W165" s="124" t="s">
        <v>4451</v>
      </c>
      <c r="X165" s="345"/>
      <c r="Y165" s="26">
        <v>707600</v>
      </c>
      <c r="Z165" s="345"/>
      <c r="AA165" s="26"/>
      <c r="AB165" s="27">
        <v>0.2</v>
      </c>
      <c r="AC165" s="122"/>
      <c r="AD165" s="273">
        <v>42597</v>
      </c>
      <c r="AE165" s="26" t="str">
        <f t="array" ref="AE165">IF(ISNA(INDEX([6]Fournisseurs!$A$6:$O$5001,MATCH(A165&amp;C165,[6]Fournisseurs!$C$6:$C$5001&amp;[6]Fournisseurs!$A$6:$A$5001,0),14)),"",INDEX([6]Fournisseurs!$A$6:$O$5001,MATCH(A165&amp;C165,[6]Fournisseurs!$C$6:$C$5001&amp;[6]Fournisseurs!$A$6:$A$5001,0),14))</f>
        <v/>
      </c>
    </row>
    <row r="166" spans="1:31" ht="14" customHeight="1" x14ac:dyDescent="0.2">
      <c r="A166" s="9">
        <v>2704</v>
      </c>
      <c r="B166" s="344">
        <v>550952</v>
      </c>
      <c r="C166" s="344" t="s">
        <v>651</v>
      </c>
      <c r="D166" s="398" t="s">
        <v>4060</v>
      </c>
      <c r="E166" s="345" t="s">
        <v>3975</v>
      </c>
      <c r="F166" s="9" t="s">
        <v>4441</v>
      </c>
      <c r="G166" s="345"/>
      <c r="H166" s="25">
        <v>193.875</v>
      </c>
      <c r="I166" s="32">
        <v>0.1</v>
      </c>
      <c r="J166" s="33">
        <f t="shared" si="35"/>
        <v>213.26250000000002</v>
      </c>
      <c r="K166" s="25">
        <f t="shared" si="36"/>
        <v>213.26</v>
      </c>
      <c r="L166" s="29">
        <v>533.19749999999999</v>
      </c>
      <c r="M166" s="24">
        <f t="shared" si="37"/>
        <v>0.60003094538140178</v>
      </c>
      <c r="N166" s="38">
        <f t="shared" si="38"/>
        <v>639.83699999999999</v>
      </c>
      <c r="O166" s="365">
        <v>479.87774999999999</v>
      </c>
      <c r="P166" s="366">
        <f t="shared" si="28"/>
        <v>-0.1</v>
      </c>
      <c r="Q166" s="366">
        <f t="shared" si="29"/>
        <v>0.55558993931266865</v>
      </c>
      <c r="R166" s="369">
        <v>453.21787499999999</v>
      </c>
      <c r="S166" s="370">
        <f t="shared" si="30"/>
        <v>-0.15</v>
      </c>
      <c r="T166" s="370">
        <f t="shared" si="34"/>
        <v>0.50468228530204562</v>
      </c>
      <c r="U166" s="11"/>
      <c r="V166" s="11">
        <v>15</v>
      </c>
      <c r="W166" s="124" t="s">
        <v>4451</v>
      </c>
      <c r="X166" s="345"/>
      <c r="Y166" s="26">
        <v>707600</v>
      </c>
      <c r="Z166" s="345"/>
      <c r="AA166" s="26"/>
      <c r="AB166" s="27">
        <v>0.2</v>
      </c>
      <c r="AC166" s="122"/>
      <c r="AD166" s="273">
        <v>42597</v>
      </c>
      <c r="AE166" s="26" t="str">
        <f t="array" ref="AE166">IF(ISNA(INDEX([6]Fournisseurs!$A$6:$O$5001,MATCH(A166&amp;C166,[6]Fournisseurs!$C$6:$C$5001&amp;[6]Fournisseurs!$A$6:$A$5001,0),14)),"",INDEX([6]Fournisseurs!$A$6:$O$5001,MATCH(A166&amp;C166,[6]Fournisseurs!$C$6:$C$5001&amp;[6]Fournisseurs!$A$6:$A$5001,0),14))</f>
        <v/>
      </c>
    </row>
    <row r="167" spans="1:31" ht="14" customHeight="1" x14ac:dyDescent="0.2">
      <c r="A167" s="9">
        <v>2705</v>
      </c>
      <c r="B167" s="344">
        <v>550953</v>
      </c>
      <c r="C167" s="344" t="s">
        <v>651</v>
      </c>
      <c r="D167" s="398" t="s">
        <v>4061</v>
      </c>
      <c r="E167" s="345" t="s">
        <v>3976</v>
      </c>
      <c r="F167" s="9" t="s">
        <v>4441</v>
      </c>
      <c r="G167" s="345"/>
      <c r="H167" s="25">
        <v>242.36249999999998</v>
      </c>
      <c r="I167" s="32">
        <v>0.1</v>
      </c>
      <c r="J167" s="33">
        <f t="shared" si="35"/>
        <v>266.59875</v>
      </c>
      <c r="K167" s="25">
        <f t="shared" si="36"/>
        <v>266.60000000000002</v>
      </c>
      <c r="L167" s="29">
        <v>666.49687500000005</v>
      </c>
      <c r="M167" s="24">
        <f t="shared" si="37"/>
        <v>0.60000000000000009</v>
      </c>
      <c r="N167" s="38">
        <f t="shared" si="38"/>
        <v>799.79624999999999</v>
      </c>
      <c r="O167" s="365">
        <v>599.84718750000002</v>
      </c>
      <c r="P167" s="366">
        <f t="shared" si="28"/>
        <v>-0.10000000000000003</v>
      </c>
      <c r="Q167" s="366">
        <f t="shared" si="29"/>
        <v>0.55555555555555558</v>
      </c>
      <c r="R167" s="369">
        <v>566.52234375</v>
      </c>
      <c r="S167" s="370">
        <f t="shared" si="30"/>
        <v>-0.15000000000000005</v>
      </c>
      <c r="T167" s="370">
        <f t="shared" si="34"/>
        <v>0.50464396284829727</v>
      </c>
      <c r="U167" s="11"/>
      <c r="V167" s="11">
        <v>21</v>
      </c>
      <c r="W167" s="124" t="s">
        <v>4451</v>
      </c>
      <c r="X167" s="345"/>
      <c r="Y167" s="26">
        <v>707600</v>
      </c>
      <c r="Z167" s="345"/>
      <c r="AA167" s="26"/>
      <c r="AB167" s="27">
        <v>0.2</v>
      </c>
      <c r="AC167" s="122"/>
      <c r="AD167" s="273">
        <v>42597</v>
      </c>
      <c r="AE167" s="26" t="str">
        <f t="array" ref="AE167">IF(ISNA(INDEX([6]Fournisseurs!$A$6:$O$5001,MATCH(A167&amp;C167,[6]Fournisseurs!$C$6:$C$5001&amp;[6]Fournisseurs!$A$6:$A$5001,0),14)),"",INDEX([6]Fournisseurs!$A$6:$O$5001,MATCH(A167&amp;C167,[6]Fournisseurs!$C$6:$C$5001&amp;[6]Fournisseurs!$A$6:$A$5001,0),14))</f>
        <v/>
      </c>
    </row>
    <row r="168" spans="1:31" ht="14" customHeight="1" x14ac:dyDescent="0.2">
      <c r="A168" s="9">
        <v>2706</v>
      </c>
      <c r="B168" s="344">
        <v>550954</v>
      </c>
      <c r="C168" s="344" t="s">
        <v>651</v>
      </c>
      <c r="D168" s="398" t="s">
        <v>4062</v>
      </c>
      <c r="E168" s="345" t="s">
        <v>3977</v>
      </c>
      <c r="F168" s="9" t="s">
        <v>4441</v>
      </c>
      <c r="G168" s="345"/>
      <c r="H168" s="25">
        <v>199.61249999999998</v>
      </c>
      <c r="I168" s="32">
        <v>0.1</v>
      </c>
      <c r="J168" s="33">
        <f t="shared" si="35"/>
        <v>219.57374999999999</v>
      </c>
      <c r="K168" s="25">
        <f t="shared" si="36"/>
        <v>219.57</v>
      </c>
      <c r="L168" s="29">
        <v>548.89931249999995</v>
      </c>
      <c r="M168" s="24">
        <f t="shared" si="37"/>
        <v>0.59997444886579265</v>
      </c>
      <c r="N168" s="38">
        <f t="shared" si="38"/>
        <v>658.67917499999987</v>
      </c>
      <c r="O168" s="365">
        <v>494.00938124999999</v>
      </c>
      <c r="P168" s="366">
        <f t="shared" si="28"/>
        <v>-9.9999999999999936E-2</v>
      </c>
      <c r="Q168" s="366">
        <f t="shared" si="29"/>
        <v>0.55552716540643632</v>
      </c>
      <c r="R168" s="369">
        <v>466.56441562499992</v>
      </c>
      <c r="S168" s="370">
        <f t="shared" si="30"/>
        <v>-0.15000000000000005</v>
      </c>
      <c r="T168" s="370">
        <f t="shared" si="34"/>
        <v>0.50461232057683292</v>
      </c>
      <c r="U168" s="11"/>
      <c r="V168" s="11">
        <v>14</v>
      </c>
      <c r="W168" s="124" t="s">
        <v>4451</v>
      </c>
      <c r="X168" s="345"/>
      <c r="Y168" s="26">
        <v>707600</v>
      </c>
      <c r="Z168" s="345"/>
      <c r="AA168" s="26"/>
      <c r="AB168" s="27">
        <v>0.2</v>
      </c>
      <c r="AC168" s="122"/>
      <c r="AD168" s="273">
        <v>42597</v>
      </c>
      <c r="AE168" s="26" t="str">
        <f t="array" ref="AE168">IF(ISNA(INDEX([6]Fournisseurs!$A$6:$O$5001,MATCH(A168&amp;C168,[6]Fournisseurs!$C$6:$C$5001&amp;[6]Fournisseurs!$A$6:$A$5001,0),14)),"",INDEX([6]Fournisseurs!$A$6:$O$5001,MATCH(A168&amp;C168,[6]Fournisseurs!$C$6:$C$5001&amp;[6]Fournisseurs!$A$6:$A$5001,0),14))</f>
        <v/>
      </c>
    </row>
    <row r="169" spans="1:31" ht="14" customHeight="1" x14ac:dyDescent="0.2">
      <c r="A169" s="9">
        <v>2707</v>
      </c>
      <c r="B169" s="344">
        <v>550955</v>
      </c>
      <c r="C169" s="344" t="s">
        <v>651</v>
      </c>
      <c r="D169" s="398" t="s">
        <v>4063</v>
      </c>
      <c r="E169" s="345" t="s">
        <v>3978</v>
      </c>
      <c r="F169" s="9" t="s">
        <v>4441</v>
      </c>
      <c r="G169" s="345"/>
      <c r="H169" s="25">
        <v>185.32499999999999</v>
      </c>
      <c r="I169" s="32">
        <v>0.1</v>
      </c>
      <c r="J169" s="33">
        <f t="shared" si="35"/>
        <v>203.85750000000002</v>
      </c>
      <c r="K169" s="25">
        <f t="shared" si="36"/>
        <v>203.86</v>
      </c>
      <c r="L169" s="29">
        <v>509.66849999999994</v>
      </c>
      <c r="M169" s="24">
        <f t="shared" si="37"/>
        <v>0.60001942439055966</v>
      </c>
      <c r="N169" s="38">
        <f t="shared" si="38"/>
        <v>611.60219999999993</v>
      </c>
      <c r="O169" s="365">
        <v>458.70164999999997</v>
      </c>
      <c r="P169" s="366">
        <f t="shared" si="28"/>
        <v>-9.999999999999995E-2</v>
      </c>
      <c r="Q169" s="366">
        <f t="shared" si="29"/>
        <v>0.55557713821173293</v>
      </c>
      <c r="R169" s="369">
        <v>433.21822499999996</v>
      </c>
      <c r="S169" s="370">
        <f t="shared" si="30"/>
        <v>-0.14999999999999997</v>
      </c>
      <c r="T169" s="370">
        <f t="shared" si="34"/>
        <v>0.50466801782112647</v>
      </c>
      <c r="U169" s="11"/>
      <c r="V169" s="11">
        <v>22</v>
      </c>
      <c r="W169" s="124" t="s">
        <v>4451</v>
      </c>
      <c r="X169" s="345"/>
      <c r="Y169" s="26">
        <v>707600</v>
      </c>
      <c r="Z169" s="345"/>
      <c r="AA169" s="26"/>
      <c r="AB169" s="27">
        <v>0.2</v>
      </c>
      <c r="AC169" s="122"/>
      <c r="AD169" s="273">
        <v>42597</v>
      </c>
      <c r="AE169" s="26" t="str">
        <f t="array" ref="AE169">IF(ISNA(INDEX([6]Fournisseurs!$A$6:$O$5001,MATCH(A169&amp;C169,[6]Fournisseurs!$C$6:$C$5001&amp;[6]Fournisseurs!$A$6:$A$5001,0),14)),"",INDEX([6]Fournisseurs!$A$6:$O$5001,MATCH(A169&amp;C169,[6]Fournisseurs!$C$6:$C$5001&amp;[6]Fournisseurs!$A$6:$A$5001,0),14))</f>
        <v/>
      </c>
    </row>
    <row r="170" spans="1:31" ht="14" customHeight="1" x14ac:dyDescent="0.2">
      <c r="A170" s="9">
        <v>2702</v>
      </c>
      <c r="B170" s="344">
        <v>550950</v>
      </c>
      <c r="C170" s="344" t="s">
        <v>651</v>
      </c>
      <c r="D170" s="398" t="s">
        <v>4058</v>
      </c>
      <c r="E170" s="345" t="s">
        <v>3973</v>
      </c>
      <c r="F170" s="9" t="s">
        <v>4441</v>
      </c>
      <c r="G170" s="345"/>
      <c r="H170" s="25">
        <v>42.787499999999994</v>
      </c>
      <c r="I170" s="32">
        <v>0.1</v>
      </c>
      <c r="J170" s="33">
        <f t="shared" si="35"/>
        <v>47.066249999999997</v>
      </c>
      <c r="K170" s="25">
        <f t="shared" si="36"/>
        <v>47.07</v>
      </c>
      <c r="L170" s="29">
        <v>188.23200000000003</v>
      </c>
      <c r="M170" s="24">
        <f t="shared" si="37"/>
        <v>0.74995617110799451</v>
      </c>
      <c r="N170" s="38">
        <f t="shared" si="38"/>
        <v>225.87840000000003</v>
      </c>
      <c r="O170" s="365">
        <v>150.58560000000003</v>
      </c>
      <c r="P170" s="366">
        <f t="shared" si="28"/>
        <v>-0.19999999999999998</v>
      </c>
      <c r="Q170" s="366">
        <f t="shared" si="29"/>
        <v>0.68744521388499313</v>
      </c>
      <c r="R170" s="369">
        <v>141.17400000000004</v>
      </c>
      <c r="S170" s="370">
        <f t="shared" si="30"/>
        <v>-0.24999999999999992</v>
      </c>
      <c r="T170" s="370">
        <f t="shared" si="34"/>
        <v>0.64906129278315006</v>
      </c>
      <c r="U170" s="11"/>
      <c r="V170" s="11">
        <v>11</v>
      </c>
      <c r="W170" s="124" t="s">
        <v>4451</v>
      </c>
      <c r="X170" s="345"/>
      <c r="Y170" s="26">
        <v>707600</v>
      </c>
      <c r="Z170" s="345"/>
      <c r="AA170" s="26"/>
      <c r="AB170" s="27">
        <v>0.2</v>
      </c>
      <c r="AC170" s="122"/>
      <c r="AD170" s="273">
        <v>42597</v>
      </c>
      <c r="AE170" s="26" t="str">
        <f t="array" ref="AE170">IF(ISNA(INDEX([6]Fournisseurs!$A$6:$O$5001,MATCH(A170&amp;C170,[6]Fournisseurs!$C$6:$C$5001&amp;[6]Fournisseurs!$A$6:$A$5001,0),14)),"",INDEX([6]Fournisseurs!$A$6:$O$5001,MATCH(A170&amp;C170,[6]Fournisseurs!$C$6:$C$5001&amp;[6]Fournisseurs!$A$6:$A$5001,0),14))</f>
        <v/>
      </c>
    </row>
    <row r="171" spans="1:31" ht="14" customHeight="1" x14ac:dyDescent="0.2">
      <c r="A171" s="9">
        <v>2703</v>
      </c>
      <c r="B171" s="344">
        <v>550951</v>
      </c>
      <c r="C171" s="344" t="s">
        <v>651</v>
      </c>
      <c r="D171" s="398" t="s">
        <v>4059</v>
      </c>
      <c r="E171" s="345" t="s">
        <v>3974</v>
      </c>
      <c r="F171" s="9" t="s">
        <v>4441</v>
      </c>
      <c r="G171" s="345"/>
      <c r="H171" s="25">
        <v>131.17500000000001</v>
      </c>
      <c r="I171" s="32">
        <v>0.1</v>
      </c>
      <c r="J171" s="33">
        <f t="shared" si="35"/>
        <v>144.29250000000002</v>
      </c>
      <c r="K171" s="25">
        <f t="shared" si="36"/>
        <v>144.29</v>
      </c>
      <c r="L171" s="29">
        <v>360.71474999999998</v>
      </c>
      <c r="M171" s="24">
        <f t="shared" si="37"/>
        <v>0.59998170299384757</v>
      </c>
      <c r="N171" s="38">
        <f t="shared" si="38"/>
        <v>432.85769999999997</v>
      </c>
      <c r="O171" s="365">
        <v>306.60753749999998</v>
      </c>
      <c r="P171" s="366">
        <f t="shared" si="28"/>
        <v>-0.15000000000000002</v>
      </c>
      <c r="Q171" s="366">
        <f t="shared" si="29"/>
        <v>0.52939023881629121</v>
      </c>
      <c r="R171" s="369">
        <v>297.58999999999997</v>
      </c>
      <c r="S171" s="370">
        <f t="shared" si="30"/>
        <v>-0.17499908168435033</v>
      </c>
      <c r="T171" s="370">
        <f t="shared" si="34"/>
        <v>0.48961039650101412</v>
      </c>
      <c r="U171" s="11"/>
      <c r="V171" s="11">
        <v>17</v>
      </c>
      <c r="W171" s="124" t="s">
        <v>4451</v>
      </c>
      <c r="X171" s="345"/>
      <c r="Y171" s="26">
        <v>707600</v>
      </c>
      <c r="Z171" s="345"/>
      <c r="AA171" s="26"/>
      <c r="AB171" s="27">
        <v>0.2</v>
      </c>
      <c r="AC171" s="122"/>
      <c r="AD171" s="273">
        <v>42597</v>
      </c>
      <c r="AE171" s="26" t="str">
        <f t="array" ref="AE171">IF(ISNA(INDEX([6]Fournisseurs!$A$6:$O$5001,MATCH(A171&amp;C171,[6]Fournisseurs!$C$6:$C$5001&amp;[6]Fournisseurs!$A$6:$A$5001,0),14)),"",INDEX([6]Fournisseurs!$A$6:$O$5001,MATCH(A171&amp;C171,[6]Fournisseurs!$C$6:$C$5001&amp;[6]Fournisseurs!$A$6:$A$5001,0),14))</f>
        <v/>
      </c>
    </row>
    <row r="172" spans="1:31" ht="14" customHeight="1" x14ac:dyDescent="0.2">
      <c r="A172" s="8">
        <v>2230</v>
      </c>
      <c r="B172" s="8" t="s">
        <v>816</v>
      </c>
      <c r="C172" s="8" t="s">
        <v>633</v>
      </c>
      <c r="D172" s="3" t="s">
        <v>3701</v>
      </c>
      <c r="E172" s="3" t="s">
        <v>128</v>
      </c>
      <c r="F172" s="5" t="s">
        <v>4441</v>
      </c>
      <c r="G172" s="31">
        <v>135.80000000000001</v>
      </c>
      <c r="H172" s="25">
        <v>123.45454545454545</v>
      </c>
      <c r="I172" s="32">
        <v>0.15</v>
      </c>
      <c r="J172" s="33">
        <f t="shared" si="35"/>
        <v>141.97272727272727</v>
      </c>
      <c r="K172" s="25">
        <f t="shared" si="36"/>
        <v>141.97</v>
      </c>
      <c r="L172" s="29">
        <v>320</v>
      </c>
      <c r="M172" s="24">
        <f t="shared" si="37"/>
        <v>0.55633522727272733</v>
      </c>
      <c r="N172" s="38">
        <f t="shared" si="38"/>
        <v>384</v>
      </c>
      <c r="O172" s="365">
        <v>288</v>
      </c>
      <c r="P172" s="366">
        <f t="shared" si="28"/>
        <v>-0.1</v>
      </c>
      <c r="Q172" s="366">
        <f t="shared" si="29"/>
        <v>0.50703914141414141</v>
      </c>
      <c r="R172" s="369">
        <v>272</v>
      </c>
      <c r="S172" s="370">
        <f t="shared" si="30"/>
        <v>-0.15</v>
      </c>
      <c r="T172" s="370">
        <f t="shared" si="34"/>
        <v>0.45056994089501823</v>
      </c>
      <c r="U172" s="6">
        <v>35</v>
      </c>
      <c r="V172" s="299">
        <v>36.5</v>
      </c>
      <c r="W172" s="124" t="s">
        <v>4451</v>
      </c>
      <c r="X172" s="5">
        <v>0</v>
      </c>
      <c r="Y172" s="26">
        <v>707600</v>
      </c>
      <c r="Z172" s="26" t="s">
        <v>817</v>
      </c>
      <c r="AA172" s="26"/>
      <c r="AB172" s="27">
        <v>0.2</v>
      </c>
      <c r="AC172" s="122">
        <v>3760223790863</v>
      </c>
      <c r="AD172" s="273">
        <v>41866</v>
      </c>
      <c r="AE172" s="26">
        <f t="array" ref="AE172">IF(ISNA(INDEX([6]Fournisseurs!$A$6:$O$5001,MATCH(A172&amp;C172,[6]Fournisseurs!$C$6:$C$5001&amp;[6]Fournisseurs!$A$6:$A$5001,0),14)),"",INDEX([6]Fournisseurs!$A$6:$O$5001,MATCH(A172&amp;C172,[6]Fournisseurs!$C$6:$C$5001&amp;[6]Fournisseurs!$A$6:$A$5001,0),14))</f>
        <v>0.12</v>
      </c>
    </row>
    <row r="173" spans="1:31" ht="14" customHeight="1" x14ac:dyDescent="0.2">
      <c r="A173" s="8">
        <v>2586</v>
      </c>
      <c r="B173" s="8">
        <v>432499</v>
      </c>
      <c r="C173" s="8" t="s">
        <v>651</v>
      </c>
      <c r="D173" s="3" t="s">
        <v>129</v>
      </c>
      <c r="E173" s="3" t="s">
        <v>818</v>
      </c>
      <c r="F173" s="5" t="s">
        <v>4441</v>
      </c>
      <c r="G173" s="31">
        <v>0</v>
      </c>
      <c r="H173" s="25">
        <v>3.9</v>
      </c>
      <c r="I173" s="32">
        <v>0.1</v>
      </c>
      <c r="J173" s="33">
        <f t="shared" si="35"/>
        <v>4.29</v>
      </c>
      <c r="K173" s="25">
        <f t="shared" si="36"/>
        <v>4.29</v>
      </c>
      <c r="L173" s="29">
        <v>8.6</v>
      </c>
      <c r="M173" s="24">
        <f t="shared" si="37"/>
        <v>0.50116279069767433</v>
      </c>
      <c r="N173" s="38">
        <f t="shared" si="38"/>
        <v>10.319999999999999</v>
      </c>
      <c r="O173" s="365">
        <v>8.17</v>
      </c>
      <c r="P173" s="366">
        <f t="shared" si="28"/>
        <v>-4.9999999999999968E-2</v>
      </c>
      <c r="Q173" s="366">
        <f t="shared" si="29"/>
        <v>0.4749082007343941</v>
      </c>
      <c r="R173" s="369">
        <v>7.74</v>
      </c>
      <c r="S173" s="370">
        <f t="shared" si="30"/>
        <v>-9.9999999999999936E-2</v>
      </c>
      <c r="T173" s="370">
        <f t="shared" si="34"/>
        <v>0.41656466748266008</v>
      </c>
      <c r="U173" s="6">
        <v>0</v>
      </c>
      <c r="V173" s="299">
        <v>0.51</v>
      </c>
      <c r="W173" s="124" t="s">
        <v>4454</v>
      </c>
      <c r="X173" s="5">
        <v>0</v>
      </c>
      <c r="Y173" s="26">
        <v>707600</v>
      </c>
      <c r="Z173" s="26" t="s">
        <v>819</v>
      </c>
      <c r="AA173" s="26"/>
      <c r="AB173" s="27">
        <v>0.2</v>
      </c>
      <c r="AC173" s="122">
        <v>0</v>
      </c>
      <c r="AD173" s="273">
        <v>41501</v>
      </c>
      <c r="AE173" s="26" t="str">
        <f t="array" ref="AE173">IF(ISNA(INDEX([6]Fournisseurs!$A$6:$O$5001,MATCH(A173&amp;C173,[6]Fournisseurs!$C$6:$C$5001&amp;[6]Fournisseurs!$A$6:$A$5001,0),14)),"",INDEX([6]Fournisseurs!$A$6:$O$5001,MATCH(A173&amp;C173,[6]Fournisseurs!$C$6:$C$5001&amp;[6]Fournisseurs!$A$6:$A$5001,0),14))</f>
        <v/>
      </c>
    </row>
    <row r="174" spans="1:31" ht="14" customHeight="1" x14ac:dyDescent="0.2">
      <c r="A174" s="9">
        <v>4009</v>
      </c>
      <c r="B174" s="8">
        <v>609271</v>
      </c>
      <c r="C174" s="8" t="s">
        <v>651</v>
      </c>
      <c r="D174" s="18" t="s">
        <v>3812</v>
      </c>
      <c r="E174" s="3"/>
      <c r="F174" s="5" t="s">
        <v>4441</v>
      </c>
      <c r="G174" s="31"/>
      <c r="H174" s="25">
        <v>37.950000000000003</v>
      </c>
      <c r="I174" s="32">
        <v>0.1</v>
      </c>
      <c r="J174" s="33">
        <f t="shared" si="35"/>
        <v>41.745000000000005</v>
      </c>
      <c r="K174" s="25">
        <f t="shared" si="36"/>
        <v>41.75</v>
      </c>
      <c r="L174" s="29">
        <v>85</v>
      </c>
      <c r="M174" s="24">
        <f t="shared" si="37"/>
        <v>0.50888235294117634</v>
      </c>
      <c r="N174" s="38">
        <f t="shared" si="38"/>
        <v>102</v>
      </c>
      <c r="O174" s="365">
        <v>78.625</v>
      </c>
      <c r="P174" s="366">
        <f t="shared" si="28"/>
        <v>-7.4999999999999997E-2</v>
      </c>
      <c r="Q174" s="366">
        <f t="shared" si="29"/>
        <v>0.46906200317965019</v>
      </c>
      <c r="R174" s="369">
        <v>74.375</v>
      </c>
      <c r="S174" s="370">
        <f t="shared" si="30"/>
        <v>-0.125</v>
      </c>
      <c r="T174" s="370">
        <f t="shared" si="34"/>
        <v>0.40918177797434752</v>
      </c>
      <c r="U174" s="6">
        <v>0</v>
      </c>
      <c r="V174" s="299">
        <v>8</v>
      </c>
      <c r="W174" s="124" t="s">
        <v>4451</v>
      </c>
      <c r="X174" s="5"/>
      <c r="Y174" s="26">
        <v>707600</v>
      </c>
      <c r="Z174" s="26"/>
      <c r="AA174" s="26"/>
      <c r="AB174" s="27">
        <v>0.2</v>
      </c>
      <c r="AC174" s="122">
        <v>3760223794342</v>
      </c>
      <c r="AD174" s="273">
        <v>42231</v>
      </c>
      <c r="AE174" s="26" t="str">
        <f t="array" ref="AE174">IF(ISNA(INDEX([6]Fournisseurs!$A$6:$O$5001,MATCH(A174&amp;C174,[6]Fournisseurs!$C$6:$C$5001&amp;[6]Fournisseurs!$A$6:$A$5001,0),14)),"",INDEX([6]Fournisseurs!$A$6:$O$5001,MATCH(A174&amp;C174,[6]Fournisseurs!$C$6:$C$5001&amp;[6]Fournisseurs!$A$6:$A$5001,0),14))</f>
        <v/>
      </c>
    </row>
    <row r="175" spans="1:31" ht="14" customHeight="1" x14ac:dyDescent="0.2">
      <c r="A175" s="11">
        <v>4036</v>
      </c>
      <c r="B175" s="8">
        <v>609940</v>
      </c>
      <c r="C175" s="8" t="s">
        <v>651</v>
      </c>
      <c r="D175" s="3" t="s">
        <v>130</v>
      </c>
      <c r="E175" s="3"/>
      <c r="F175" s="4" t="s">
        <v>4441</v>
      </c>
      <c r="G175" s="31">
        <v>0</v>
      </c>
      <c r="H175" s="25">
        <v>3.7125000000000004</v>
      </c>
      <c r="I175" s="32">
        <v>0.1</v>
      </c>
      <c r="J175" s="33">
        <f t="shared" si="35"/>
        <v>4.0837500000000011</v>
      </c>
      <c r="K175" s="25">
        <f t="shared" si="36"/>
        <v>4.08</v>
      </c>
      <c r="L175" s="29">
        <v>15</v>
      </c>
      <c r="M175" s="24">
        <f t="shared" si="37"/>
        <v>0.7277499999999999</v>
      </c>
      <c r="N175" s="38">
        <f t="shared" si="38"/>
        <v>18</v>
      </c>
      <c r="O175" s="365">
        <v>11.625</v>
      </c>
      <c r="P175" s="366">
        <f t="shared" si="28"/>
        <v>-0.22500000000000001</v>
      </c>
      <c r="Q175" s="366">
        <f t="shared" si="29"/>
        <v>0.64870967741935481</v>
      </c>
      <c r="R175" s="369">
        <v>10.875</v>
      </c>
      <c r="S175" s="370">
        <f t="shared" si="30"/>
        <v>-0.27500000000000002</v>
      </c>
      <c r="T175" s="370">
        <f t="shared" si="34"/>
        <v>0.60471869328493633</v>
      </c>
      <c r="U175" s="6">
        <v>0</v>
      </c>
      <c r="V175" s="299">
        <v>0.5</v>
      </c>
      <c r="W175" s="124" t="s">
        <v>4454</v>
      </c>
      <c r="X175" s="5"/>
      <c r="Y175" s="26">
        <v>707600</v>
      </c>
      <c r="Z175" s="26"/>
      <c r="AA175" s="26"/>
      <c r="AB175" s="27">
        <v>0.2</v>
      </c>
      <c r="AC175" s="122">
        <v>0</v>
      </c>
      <c r="AD175" s="273">
        <v>42231</v>
      </c>
      <c r="AE175" s="26" t="str">
        <f t="array" ref="AE175">IF(ISNA(INDEX([6]Fournisseurs!$A$6:$O$5001,MATCH(A175&amp;C175,[6]Fournisseurs!$C$6:$C$5001&amp;[6]Fournisseurs!$A$6:$A$5001,0),14)),"",INDEX([6]Fournisseurs!$A$6:$O$5001,MATCH(A175&amp;C175,[6]Fournisseurs!$C$6:$C$5001&amp;[6]Fournisseurs!$A$6:$A$5001,0),14))</f>
        <v/>
      </c>
    </row>
    <row r="176" spans="1:31" ht="14" customHeight="1" x14ac:dyDescent="0.2">
      <c r="A176" s="8">
        <v>1492</v>
      </c>
      <c r="B176" s="8" t="s">
        <v>1429</v>
      </c>
      <c r="C176" s="8" t="s">
        <v>636</v>
      </c>
      <c r="D176" s="3" t="s">
        <v>131</v>
      </c>
      <c r="E176" s="3" t="s">
        <v>2067</v>
      </c>
      <c r="F176" s="5" t="s">
        <v>4441</v>
      </c>
      <c r="G176" s="31">
        <v>0.53</v>
      </c>
      <c r="H176" s="25">
        <v>0.48181818181818181</v>
      </c>
      <c r="I176" s="32">
        <v>0.15</v>
      </c>
      <c r="J176" s="33">
        <f t="shared" si="35"/>
        <v>0.55409090909090908</v>
      </c>
      <c r="K176" s="25">
        <f t="shared" si="36"/>
        <v>0.55000000000000004</v>
      </c>
      <c r="L176" s="29">
        <v>3.5</v>
      </c>
      <c r="M176" s="24">
        <f t="shared" si="37"/>
        <v>0.84168831168831171</v>
      </c>
      <c r="N176" s="38">
        <f t="shared" si="38"/>
        <v>4.2</v>
      </c>
      <c r="O176" s="365">
        <v>1.9250000000000003</v>
      </c>
      <c r="P176" s="366">
        <f t="shared" si="28"/>
        <v>-0.4499999999999999</v>
      </c>
      <c r="Q176" s="366">
        <f t="shared" si="29"/>
        <v>0.71216056670602135</v>
      </c>
      <c r="R176" s="369">
        <v>1.8375000000000001</v>
      </c>
      <c r="S176" s="370">
        <f t="shared" si="30"/>
        <v>-0.47499999999999998</v>
      </c>
      <c r="T176" s="370">
        <f t="shared" si="34"/>
        <v>0.68258308107932164</v>
      </c>
      <c r="U176" s="6">
        <v>0.16</v>
      </c>
      <c r="V176" s="299">
        <v>0.16800000000000001</v>
      </c>
      <c r="W176" s="124" t="s">
        <v>4454</v>
      </c>
      <c r="X176" s="5">
        <v>0</v>
      </c>
      <c r="Y176" s="26">
        <v>707600</v>
      </c>
      <c r="Z176" s="26" t="s">
        <v>820</v>
      </c>
      <c r="AA176" s="26"/>
      <c r="AB176" s="27">
        <v>0.2</v>
      </c>
      <c r="AC176" s="122">
        <v>3760223792454</v>
      </c>
      <c r="AD176" s="273">
        <v>41501</v>
      </c>
      <c r="AE176" s="26">
        <f t="array" ref="AE176">IF(ISNA(INDEX([6]Fournisseurs!$A$6:$O$5001,MATCH(A176&amp;C176,[6]Fournisseurs!$C$6:$C$5001&amp;[6]Fournisseurs!$A$6:$A$5001,0),14)),"",INDEX([6]Fournisseurs!$A$6:$O$5001,MATCH(A176&amp;C176,[6]Fournisseurs!$C$6:$C$5001&amp;[6]Fournisseurs!$A$6:$A$5001,0),14))</f>
        <v>7.1049999999999998E-4</v>
      </c>
    </row>
    <row r="177" spans="1:52" ht="14" customHeight="1" x14ac:dyDescent="0.2">
      <c r="A177" s="4">
        <v>4000</v>
      </c>
      <c r="B177" s="8">
        <v>609943</v>
      </c>
      <c r="C177" s="8" t="s">
        <v>636</v>
      </c>
      <c r="D177" s="12" t="s">
        <v>132</v>
      </c>
      <c r="E177" s="3"/>
      <c r="F177" s="13" t="s">
        <v>4441</v>
      </c>
      <c r="G177" s="31">
        <v>3.11</v>
      </c>
      <c r="H177" s="25">
        <v>2.8272727272727267</v>
      </c>
      <c r="I177" s="32">
        <v>0.1</v>
      </c>
      <c r="J177" s="33">
        <f t="shared" si="35"/>
        <v>3.1099999999999994</v>
      </c>
      <c r="K177" s="25">
        <f t="shared" si="36"/>
        <v>3.11</v>
      </c>
      <c r="L177" s="29">
        <v>16.149999999999999</v>
      </c>
      <c r="M177" s="24">
        <f t="shared" si="37"/>
        <v>0.80743034055727558</v>
      </c>
      <c r="N177" s="38">
        <f t="shared" si="38"/>
        <v>19.38</v>
      </c>
      <c r="O177" s="365">
        <v>14.534999999999998</v>
      </c>
      <c r="P177" s="366">
        <f t="shared" si="28"/>
        <v>-0.10000000000000002</v>
      </c>
      <c r="Q177" s="366">
        <f t="shared" si="29"/>
        <v>0.78603371173030623</v>
      </c>
      <c r="R177" s="369">
        <v>13.727499999999999</v>
      </c>
      <c r="S177" s="370">
        <f t="shared" si="30"/>
        <v>-0.14999999999999997</v>
      </c>
      <c r="T177" s="370">
        <f t="shared" si="34"/>
        <v>0.76152364155699759</v>
      </c>
      <c r="U177" s="6">
        <v>0.21</v>
      </c>
      <c r="V177" s="299">
        <v>0.22</v>
      </c>
      <c r="W177" s="124" t="s">
        <v>4451</v>
      </c>
      <c r="X177" s="5"/>
      <c r="Y177" s="26">
        <v>707600</v>
      </c>
      <c r="Z177" s="26"/>
      <c r="AA177" s="26"/>
      <c r="AB177" s="27">
        <v>0.2</v>
      </c>
      <c r="AC177" s="122">
        <v>3760223793680</v>
      </c>
      <c r="AD177" s="273">
        <v>42401</v>
      </c>
      <c r="AE177" s="26">
        <f t="array" ref="AE177">IF(ISNA(INDEX([6]Fournisseurs!$A$6:$O$5001,MATCH(A177&amp;C177,[6]Fournisseurs!$C$6:$C$5001&amp;[6]Fournisseurs!$A$6:$A$5001,0),14)),"",INDEX([6]Fournisseurs!$A$6:$O$5001,MATCH(A177&amp;C177,[6]Fournisseurs!$C$6:$C$5001&amp;[6]Fournisseurs!$A$6:$A$5001,0),14))</f>
        <v>9.4446000000000005E-4</v>
      </c>
    </row>
    <row r="178" spans="1:52" ht="14" customHeight="1" x14ac:dyDescent="0.2">
      <c r="A178" s="8">
        <v>1493</v>
      </c>
      <c r="B178" s="8" t="s">
        <v>1429</v>
      </c>
      <c r="C178" s="8" t="s">
        <v>636</v>
      </c>
      <c r="D178" s="3" t="s">
        <v>133</v>
      </c>
      <c r="E178" s="3" t="s">
        <v>133</v>
      </c>
      <c r="F178" s="5" t="s">
        <v>4441</v>
      </c>
      <c r="G178" s="31">
        <v>0.53</v>
      </c>
      <c r="H178" s="25">
        <v>0.48181818181818181</v>
      </c>
      <c r="I178" s="32">
        <v>0.15</v>
      </c>
      <c r="J178" s="33">
        <f t="shared" si="35"/>
        <v>0.55409090909090908</v>
      </c>
      <c r="K178" s="25">
        <f t="shared" si="36"/>
        <v>0.55000000000000004</v>
      </c>
      <c r="L178" s="29">
        <v>3.5</v>
      </c>
      <c r="M178" s="24">
        <f t="shared" si="37"/>
        <v>0.84168831168831171</v>
      </c>
      <c r="N178" s="38">
        <f t="shared" si="38"/>
        <v>4.2</v>
      </c>
      <c r="O178" s="365">
        <v>1.9250000000000003</v>
      </c>
      <c r="P178" s="366">
        <f t="shared" si="28"/>
        <v>-0.4499999999999999</v>
      </c>
      <c r="Q178" s="366">
        <f t="shared" si="29"/>
        <v>0.71216056670602135</v>
      </c>
      <c r="R178" s="369">
        <v>1.8375000000000001</v>
      </c>
      <c r="S178" s="370">
        <f t="shared" si="30"/>
        <v>-0.47499999999999998</v>
      </c>
      <c r="T178" s="370">
        <f t="shared" si="34"/>
        <v>0.68258308107932164</v>
      </c>
      <c r="U178" s="6">
        <v>0.16</v>
      </c>
      <c r="V178" s="299">
        <v>0.16800000000000001</v>
      </c>
      <c r="W178" s="124" t="s">
        <v>4454</v>
      </c>
      <c r="X178" s="5">
        <v>0</v>
      </c>
      <c r="Y178" s="26">
        <v>707600</v>
      </c>
      <c r="Z178" s="26" t="s">
        <v>820</v>
      </c>
      <c r="AA178" s="26"/>
      <c r="AB178" s="27">
        <v>0.2</v>
      </c>
      <c r="AC178" s="122">
        <v>3760223792461</v>
      </c>
      <c r="AD178" s="273">
        <v>41501</v>
      </c>
      <c r="AE178" s="26">
        <f t="array" ref="AE178">IF(ISNA(INDEX([6]Fournisseurs!$A$6:$O$5001,MATCH(A178&amp;C178,[6]Fournisseurs!$C$6:$C$5001&amp;[6]Fournisseurs!$A$6:$A$5001,0),14)),"",INDEX([6]Fournisseurs!$A$6:$O$5001,MATCH(A178&amp;C178,[6]Fournisseurs!$C$6:$C$5001&amp;[6]Fournisseurs!$A$6:$A$5001,0),14))</f>
        <v>7.1049999999999998E-4</v>
      </c>
    </row>
    <row r="179" spans="1:52" ht="14" customHeight="1" x14ac:dyDescent="0.2">
      <c r="A179" s="346">
        <v>1494</v>
      </c>
      <c r="B179" s="8" t="s">
        <v>1429</v>
      </c>
      <c r="C179" s="8" t="s">
        <v>636</v>
      </c>
      <c r="D179" s="3" t="s">
        <v>134</v>
      </c>
      <c r="E179" s="3" t="s">
        <v>134</v>
      </c>
      <c r="F179" s="5" t="s">
        <v>4441</v>
      </c>
      <c r="G179" s="31">
        <v>0.53</v>
      </c>
      <c r="H179" s="25">
        <v>0.48181818181818181</v>
      </c>
      <c r="I179" s="32">
        <v>0.15</v>
      </c>
      <c r="J179" s="33">
        <f t="shared" si="35"/>
        <v>0.55409090909090908</v>
      </c>
      <c r="K179" s="25">
        <f t="shared" si="36"/>
        <v>0.55000000000000004</v>
      </c>
      <c r="L179" s="29">
        <v>3.5</v>
      </c>
      <c r="M179" s="24">
        <f t="shared" si="37"/>
        <v>0.84168831168831171</v>
      </c>
      <c r="N179" s="38">
        <f t="shared" si="38"/>
        <v>4.2</v>
      </c>
      <c r="O179" s="365">
        <v>1.9250000000000003</v>
      </c>
      <c r="P179" s="366">
        <f t="shared" si="28"/>
        <v>-0.4499999999999999</v>
      </c>
      <c r="Q179" s="366">
        <f t="shared" si="29"/>
        <v>0.71216056670602135</v>
      </c>
      <c r="R179" s="369">
        <v>1.8375000000000001</v>
      </c>
      <c r="S179" s="370">
        <f t="shared" si="30"/>
        <v>-0.47499999999999998</v>
      </c>
      <c r="T179" s="370">
        <f t="shared" si="34"/>
        <v>0.68258308107932164</v>
      </c>
      <c r="U179" s="6">
        <v>0.16</v>
      </c>
      <c r="V179" s="299">
        <v>0.16800000000000001</v>
      </c>
      <c r="W179" s="124" t="s">
        <v>4454</v>
      </c>
      <c r="X179" s="5">
        <v>0</v>
      </c>
      <c r="Y179" s="26">
        <v>707600</v>
      </c>
      <c r="Z179" s="26" t="s">
        <v>820</v>
      </c>
      <c r="AA179" s="26"/>
      <c r="AB179" s="27">
        <v>0.2</v>
      </c>
      <c r="AC179" s="122">
        <v>3760223792478</v>
      </c>
      <c r="AD179" s="273">
        <v>41501</v>
      </c>
      <c r="AE179" s="26">
        <f t="array" ref="AE179">IF(ISNA(INDEX([6]Fournisseurs!$A$6:$O$5001,MATCH(A179&amp;C179,[6]Fournisseurs!$C$6:$C$5001&amp;[6]Fournisseurs!$A$6:$A$5001,0),14)),"",INDEX([6]Fournisseurs!$A$6:$O$5001,MATCH(A179&amp;C179,[6]Fournisseurs!$C$6:$C$5001&amp;[6]Fournisseurs!$A$6:$A$5001,0),14))</f>
        <v>7.1049999999999998E-4</v>
      </c>
    </row>
    <row r="180" spans="1:52" ht="14" customHeight="1" x14ac:dyDescent="0.2">
      <c r="A180" s="8">
        <v>3479</v>
      </c>
      <c r="B180" s="8" t="s">
        <v>821</v>
      </c>
      <c r="C180" s="8" t="s">
        <v>826</v>
      </c>
      <c r="D180" s="3" t="s">
        <v>1463</v>
      </c>
      <c r="E180" s="3" t="s">
        <v>829</v>
      </c>
      <c r="F180" s="5" t="s">
        <v>4441</v>
      </c>
      <c r="G180" s="31">
        <v>45.76</v>
      </c>
      <c r="H180" s="25">
        <v>41.599999999999994</v>
      </c>
      <c r="I180" s="32">
        <v>0.15</v>
      </c>
      <c r="J180" s="33">
        <f t="shared" si="35"/>
        <v>47.839999999999989</v>
      </c>
      <c r="K180" s="25">
        <f t="shared" si="36"/>
        <v>47.84</v>
      </c>
      <c r="L180" s="29">
        <v>129</v>
      </c>
      <c r="M180" s="24">
        <f t="shared" si="37"/>
        <v>0.62914728682170551</v>
      </c>
      <c r="N180" s="38">
        <f t="shared" si="38"/>
        <v>154.79999999999998</v>
      </c>
      <c r="O180" s="365">
        <v>106.425</v>
      </c>
      <c r="P180" s="366">
        <f t="shared" si="28"/>
        <v>-0.17500000000000002</v>
      </c>
      <c r="Q180" s="366">
        <f t="shared" si="29"/>
        <v>0.55048155978388547</v>
      </c>
      <c r="R180" s="369">
        <v>103.2</v>
      </c>
      <c r="S180" s="370">
        <f t="shared" si="30"/>
        <v>-0.19999999999999998</v>
      </c>
      <c r="T180" s="370">
        <f t="shared" si="34"/>
        <v>0.51203590371277041</v>
      </c>
      <c r="U180" s="6">
        <v>12.8</v>
      </c>
      <c r="V180" s="299">
        <v>13.5</v>
      </c>
      <c r="W180" s="124" t="s">
        <v>4451</v>
      </c>
      <c r="X180" s="5" t="s">
        <v>830</v>
      </c>
      <c r="Y180" s="26">
        <v>707600</v>
      </c>
      <c r="Z180" s="26" t="s">
        <v>824</v>
      </c>
      <c r="AA180" s="26"/>
      <c r="AB180" s="27">
        <v>0.2</v>
      </c>
      <c r="AC180" s="122">
        <v>3760223790655</v>
      </c>
      <c r="AD180" s="273">
        <v>41866</v>
      </c>
      <c r="AE180" s="26">
        <f t="array" ref="AE180">IF(ISNA(INDEX([6]Fournisseurs!$A$6:$O$5001,MATCH(A180&amp;C180,[6]Fournisseurs!$C$6:$C$5001&amp;[6]Fournisseurs!$A$6:$A$5001,0),14)),"",INDEX([6]Fournisseurs!$A$6:$O$5001,MATCH(A180&amp;C180,[6]Fournisseurs!$C$6:$C$5001&amp;[6]Fournisseurs!$A$6:$A$5001,0),14))</f>
        <v>3.15E-2</v>
      </c>
    </row>
    <row r="181" spans="1:52" ht="14" customHeight="1" x14ac:dyDescent="0.2">
      <c r="A181" s="8">
        <v>1496</v>
      </c>
      <c r="B181" s="8" t="s">
        <v>821</v>
      </c>
      <c r="C181" s="8" t="s">
        <v>826</v>
      </c>
      <c r="D181" s="3" t="s">
        <v>1454</v>
      </c>
      <c r="E181" s="3" t="s">
        <v>822</v>
      </c>
      <c r="F181" s="5" t="s">
        <v>4441</v>
      </c>
      <c r="G181" s="31">
        <v>78.3</v>
      </c>
      <c r="H181" s="25">
        <v>71.181818181818173</v>
      </c>
      <c r="I181" s="32">
        <v>0.15</v>
      </c>
      <c r="J181" s="33">
        <f t="shared" si="35"/>
        <v>81.859090909090895</v>
      </c>
      <c r="K181" s="25">
        <f t="shared" si="36"/>
        <v>81.86</v>
      </c>
      <c r="L181" s="29">
        <v>159</v>
      </c>
      <c r="M181" s="24">
        <f t="shared" si="37"/>
        <v>0.48516295025728995</v>
      </c>
      <c r="N181" s="38">
        <f t="shared" si="38"/>
        <v>190.79999999999998</v>
      </c>
      <c r="O181" s="365">
        <v>139.125</v>
      </c>
      <c r="P181" s="366">
        <f t="shared" si="28"/>
        <v>-0.125</v>
      </c>
      <c r="Q181" s="366">
        <f t="shared" si="29"/>
        <v>0.41161480029404562</v>
      </c>
      <c r="R181" s="369">
        <v>135.15</v>
      </c>
      <c r="S181" s="370">
        <f t="shared" si="30"/>
        <v>-0.14999999999999997</v>
      </c>
      <c r="T181" s="370">
        <f t="shared" si="34"/>
        <v>0.36243089815144269</v>
      </c>
      <c r="U181" s="6">
        <v>20</v>
      </c>
      <c r="V181" s="299">
        <v>21.5</v>
      </c>
      <c r="W181" s="124" t="s">
        <v>4451</v>
      </c>
      <c r="X181" s="5" t="s">
        <v>823</v>
      </c>
      <c r="Y181" s="26">
        <v>707600</v>
      </c>
      <c r="Z181" s="26" t="s">
        <v>824</v>
      </c>
      <c r="AA181" s="26"/>
      <c r="AB181" s="27">
        <v>0.2</v>
      </c>
      <c r="AC181" s="122">
        <v>3760223790825</v>
      </c>
      <c r="AD181" s="273">
        <v>41501</v>
      </c>
      <c r="AE181" s="26">
        <f t="array" ref="AE181">IF(ISNA(INDEX([6]Fournisseurs!$A$6:$O$5001,MATCH(A181&amp;C181,[6]Fournisseurs!$C$6:$C$5001&amp;[6]Fournisseurs!$A$6:$A$5001,0),14)),"",INDEX([6]Fournisseurs!$A$6:$O$5001,MATCH(A181&amp;C181,[6]Fournisseurs!$C$6:$C$5001&amp;[6]Fournisseurs!$A$6:$A$5001,0),14))</f>
        <v>4.9896000000000003E-2</v>
      </c>
    </row>
    <row r="182" spans="1:52" ht="14" customHeight="1" x14ac:dyDescent="0.2">
      <c r="A182" s="4" t="s">
        <v>3646</v>
      </c>
      <c r="B182" s="8"/>
      <c r="C182" s="8" t="s">
        <v>633</v>
      </c>
      <c r="D182" s="12" t="s">
        <v>3647</v>
      </c>
      <c r="E182" s="3">
        <v>0</v>
      </c>
      <c r="F182" s="13" t="s">
        <v>4441</v>
      </c>
      <c r="G182" s="31">
        <v>1.5</v>
      </c>
      <c r="H182" s="25">
        <v>1.3636363636363635</v>
      </c>
      <c r="I182" s="32">
        <v>0.15</v>
      </c>
      <c r="J182" s="33">
        <f t="shared" si="35"/>
        <v>1.5681818181818179</v>
      </c>
      <c r="K182" s="25">
        <f t="shared" si="36"/>
        <v>1.57</v>
      </c>
      <c r="L182" s="29">
        <v>9</v>
      </c>
      <c r="M182" s="24">
        <f t="shared" si="37"/>
        <v>0.8257575757575758</v>
      </c>
      <c r="N182" s="38">
        <f t="shared" si="38"/>
        <v>10.799999999999999</v>
      </c>
      <c r="O182" s="365">
        <v>6.9750000000000005</v>
      </c>
      <c r="P182" s="366">
        <f t="shared" si="28"/>
        <v>-0.22499999999999995</v>
      </c>
      <c r="Q182" s="366">
        <f t="shared" si="29"/>
        <v>0.77517106549364623</v>
      </c>
      <c r="R182" s="369">
        <v>6.5249999999999995</v>
      </c>
      <c r="S182" s="370">
        <f t="shared" si="30"/>
        <v>-0.27500000000000008</v>
      </c>
      <c r="T182" s="370">
        <f t="shared" si="34"/>
        <v>0.74701644393114452</v>
      </c>
      <c r="U182" s="6">
        <v>7.0000000000000007E-2</v>
      </c>
      <c r="V182" s="299">
        <v>0.08</v>
      </c>
      <c r="W182" s="124" t="s">
        <v>4451</v>
      </c>
      <c r="X182" s="5">
        <v>0</v>
      </c>
      <c r="Y182" s="26">
        <v>707600</v>
      </c>
      <c r="Z182" s="26">
        <v>0</v>
      </c>
      <c r="AA182" s="26"/>
      <c r="AB182" s="27">
        <v>0.2</v>
      </c>
      <c r="AC182" s="122">
        <v>3760223793758</v>
      </c>
      <c r="AD182" s="273">
        <v>42597</v>
      </c>
      <c r="AE182" s="26">
        <f t="array" ref="AE182">IF(ISNA(INDEX([6]Fournisseurs!$A$6:$O$5001,MATCH(A182&amp;C182,[6]Fournisseurs!$C$6:$C$5001&amp;[6]Fournisseurs!$A$6:$A$5001,0),14)),"",INDEX([6]Fournisseurs!$A$6:$O$5001,MATCH(A182&amp;C182,[6]Fournisseurs!$C$6:$C$5001&amp;[6]Fournisseurs!$A$6:$A$5001,0),14))</f>
        <v>6.96E-4</v>
      </c>
    </row>
    <row r="183" spans="1:52" ht="14" customHeight="1" x14ac:dyDescent="0.2">
      <c r="A183" s="4">
        <v>3998</v>
      </c>
      <c r="B183" s="8"/>
      <c r="C183" s="8" t="s">
        <v>633</v>
      </c>
      <c r="D183" s="12" t="s">
        <v>2629</v>
      </c>
      <c r="E183" s="3">
        <v>0</v>
      </c>
      <c r="F183" s="13" t="s">
        <v>4441</v>
      </c>
      <c r="G183" s="31">
        <v>1.5</v>
      </c>
      <c r="H183" s="25">
        <v>1.3636363636363635</v>
      </c>
      <c r="I183" s="32">
        <v>0.15</v>
      </c>
      <c r="J183" s="33">
        <f t="shared" si="35"/>
        <v>1.5681818181818179</v>
      </c>
      <c r="K183" s="25">
        <f t="shared" si="36"/>
        <v>1.57</v>
      </c>
      <c r="L183" s="29">
        <v>9</v>
      </c>
      <c r="M183" s="24">
        <f t="shared" si="37"/>
        <v>0.8257575757575758</v>
      </c>
      <c r="N183" s="38">
        <f t="shared" si="38"/>
        <v>10.799999999999999</v>
      </c>
      <c r="O183" s="365">
        <v>6.9750000000000005</v>
      </c>
      <c r="P183" s="366">
        <f t="shared" si="28"/>
        <v>-0.22499999999999995</v>
      </c>
      <c r="Q183" s="366">
        <f t="shared" si="29"/>
        <v>0.77517106549364623</v>
      </c>
      <c r="R183" s="369">
        <v>6.5249999999999995</v>
      </c>
      <c r="S183" s="370">
        <f t="shared" si="30"/>
        <v>-0.27500000000000008</v>
      </c>
      <c r="T183" s="370">
        <f t="shared" ref="T183:T208" si="39">1-(J183/(R183*0.95))</f>
        <v>0.74701644393114452</v>
      </c>
      <c r="U183" s="6">
        <v>7.0000000000000007E-2</v>
      </c>
      <c r="V183" s="299">
        <v>0.08</v>
      </c>
      <c r="W183" s="124" t="s">
        <v>4451</v>
      </c>
      <c r="X183" s="5">
        <v>0</v>
      </c>
      <c r="Y183" s="26">
        <v>707600</v>
      </c>
      <c r="Z183" s="26">
        <v>0</v>
      </c>
      <c r="AA183" s="26"/>
      <c r="AB183" s="27">
        <v>0.2</v>
      </c>
      <c r="AC183" s="122">
        <v>3760223792010</v>
      </c>
      <c r="AD183" s="273">
        <v>42597</v>
      </c>
      <c r="AE183" s="26">
        <f t="array" ref="AE183">IF(ISNA(INDEX([6]Fournisseurs!$A$6:$O$5001,MATCH(A183&amp;C183,[6]Fournisseurs!$C$6:$C$5001&amp;[6]Fournisseurs!$A$6:$A$5001,0),14)),"",INDEX([6]Fournisseurs!$A$6:$O$5001,MATCH(A183&amp;C183,[6]Fournisseurs!$C$6:$C$5001&amp;[6]Fournisseurs!$A$6:$A$5001,0),14))</f>
        <v>6.96E-4</v>
      </c>
    </row>
    <row r="184" spans="1:52" ht="14" customHeight="1" x14ac:dyDescent="0.2">
      <c r="A184" s="9">
        <v>2543</v>
      </c>
      <c r="B184" s="344">
        <v>610018</v>
      </c>
      <c r="C184" s="344" t="s">
        <v>651</v>
      </c>
      <c r="D184" s="398" t="s">
        <v>4038</v>
      </c>
      <c r="E184" s="345" t="s">
        <v>3944</v>
      </c>
      <c r="F184" s="9" t="s">
        <v>4441</v>
      </c>
      <c r="G184" s="345"/>
      <c r="H184" s="25">
        <v>10.462499999999999</v>
      </c>
      <c r="I184" s="32">
        <v>0.1</v>
      </c>
      <c r="J184" s="33">
        <f t="shared" si="35"/>
        <v>11.508749999999999</v>
      </c>
      <c r="K184" s="25">
        <f t="shared" si="36"/>
        <v>11.51</v>
      </c>
      <c r="L184" s="29">
        <v>22.5</v>
      </c>
      <c r="M184" s="24">
        <f t="shared" si="37"/>
        <v>0.48850000000000005</v>
      </c>
      <c r="N184" s="38">
        <f t="shared" si="38"/>
        <v>27</v>
      </c>
      <c r="O184" s="365">
        <v>22.5</v>
      </c>
      <c r="P184" s="366">
        <f t="shared" si="28"/>
        <v>0</v>
      </c>
      <c r="Q184" s="366">
        <f t="shared" si="29"/>
        <v>0.48850000000000005</v>
      </c>
      <c r="R184" s="369">
        <v>21.375</v>
      </c>
      <c r="S184" s="370">
        <f t="shared" si="30"/>
        <v>-0.05</v>
      </c>
      <c r="T184" s="370">
        <f t="shared" si="39"/>
        <v>0.43324099722991694</v>
      </c>
      <c r="U184" s="11"/>
      <c r="V184" s="11">
        <v>0.8</v>
      </c>
      <c r="W184" s="124" t="s">
        <v>4453</v>
      </c>
      <c r="X184" s="345" t="s">
        <v>3945</v>
      </c>
      <c r="Y184" s="26">
        <v>707600</v>
      </c>
      <c r="Z184" s="345" t="s">
        <v>3946</v>
      </c>
      <c r="AA184" s="26"/>
      <c r="AB184" s="27">
        <v>0.2</v>
      </c>
      <c r="AC184" s="122"/>
      <c r="AD184" s="273">
        <v>42597</v>
      </c>
      <c r="AE184" s="26" t="str">
        <f t="array" ref="AE184">IF(ISNA(INDEX([6]Fournisseurs!$A$6:$O$5001,MATCH(A184&amp;C184,[6]Fournisseurs!$C$6:$C$5001&amp;[6]Fournisseurs!$A$6:$A$5001,0),14)),"",INDEX([6]Fournisseurs!$A$6:$O$5001,MATCH(A184&amp;C184,[6]Fournisseurs!$C$6:$C$5001&amp;[6]Fournisseurs!$A$6:$A$5001,0),14))</f>
        <v/>
      </c>
    </row>
    <row r="185" spans="1:52" ht="14" customHeight="1" x14ac:dyDescent="0.2">
      <c r="A185" s="8">
        <v>2332</v>
      </c>
      <c r="B185" s="8" t="s">
        <v>2037</v>
      </c>
      <c r="C185" s="8" t="s">
        <v>636</v>
      </c>
      <c r="D185" s="3" t="s">
        <v>137</v>
      </c>
      <c r="E185" s="3" t="s">
        <v>137</v>
      </c>
      <c r="F185" s="5" t="s">
        <v>4441</v>
      </c>
      <c r="G185" s="31">
        <v>59</v>
      </c>
      <c r="H185" s="25">
        <v>53.636363636363633</v>
      </c>
      <c r="I185" s="32">
        <v>0.15</v>
      </c>
      <c r="J185" s="33">
        <f t="shared" si="35"/>
        <v>61.681818181818173</v>
      </c>
      <c r="K185" s="25">
        <f t="shared" si="36"/>
        <v>61.68</v>
      </c>
      <c r="L185" s="29">
        <v>115</v>
      </c>
      <c r="M185" s="24">
        <f t="shared" si="37"/>
        <v>0.46363636363636374</v>
      </c>
      <c r="N185" s="38">
        <f t="shared" si="38"/>
        <v>138</v>
      </c>
      <c r="O185" s="365">
        <v>115</v>
      </c>
      <c r="P185" s="366">
        <f t="shared" si="28"/>
        <v>0</v>
      </c>
      <c r="Q185" s="366">
        <f t="shared" si="29"/>
        <v>0.46363636363636374</v>
      </c>
      <c r="R185" s="369">
        <v>109.25</v>
      </c>
      <c r="S185" s="370">
        <f t="shared" si="30"/>
        <v>-0.05</v>
      </c>
      <c r="T185" s="370">
        <f t="shared" si="39"/>
        <v>0.40569126164694036</v>
      </c>
      <c r="U185" s="6">
        <v>22.5</v>
      </c>
      <c r="V185" s="299">
        <v>24</v>
      </c>
      <c r="W185" s="124" t="s">
        <v>4451</v>
      </c>
      <c r="X185" s="5">
        <v>0</v>
      </c>
      <c r="Y185" s="26">
        <v>707600</v>
      </c>
      <c r="Z185" s="26" t="s">
        <v>831</v>
      </c>
      <c r="AA185" s="26"/>
      <c r="AB185" s="27">
        <v>0.2</v>
      </c>
      <c r="AC185" s="122">
        <v>3760223791556</v>
      </c>
      <c r="AD185" s="273">
        <v>41501</v>
      </c>
      <c r="AE185" s="26">
        <f t="array" ref="AE185">IF(ISNA(INDEX([6]Fournisseurs!$A$6:$O$5001,MATCH(A185&amp;C185,[6]Fournisseurs!$C$6:$C$5001&amp;[6]Fournisseurs!$A$6:$A$5001,0),14)),"",INDEX([6]Fournisseurs!$A$6:$O$5001,MATCH(A185&amp;C185,[6]Fournisseurs!$C$6:$C$5001&amp;[6]Fournisseurs!$A$6:$A$5001,0),14))</f>
        <v>4.0919999999999998E-2</v>
      </c>
    </row>
    <row r="186" spans="1:52" ht="14" customHeight="1" x14ac:dyDescent="0.2">
      <c r="A186" s="9">
        <v>3220</v>
      </c>
      <c r="B186" s="8"/>
      <c r="C186" s="8" t="s">
        <v>811</v>
      </c>
      <c r="D186" s="19" t="s">
        <v>138</v>
      </c>
      <c r="E186" s="3"/>
      <c r="F186" s="4" t="s">
        <v>4441</v>
      </c>
      <c r="G186" s="31">
        <v>777</v>
      </c>
      <c r="H186" s="25">
        <v>706.36363636363626</v>
      </c>
      <c r="I186" s="32">
        <v>0.15</v>
      </c>
      <c r="J186" s="33">
        <f t="shared" si="35"/>
        <v>812.31818181818164</v>
      </c>
      <c r="K186" s="25">
        <f t="shared" si="36"/>
        <v>812.32</v>
      </c>
      <c r="L186" s="29">
        <v>1357.65</v>
      </c>
      <c r="M186" s="24">
        <f t="shared" si="37"/>
        <v>0.40167334598889137</v>
      </c>
      <c r="N186" s="38">
        <f t="shared" si="38"/>
        <v>1629.18</v>
      </c>
      <c r="O186" s="365">
        <v>1357.65</v>
      </c>
      <c r="P186" s="366">
        <f t="shared" si="28"/>
        <v>0</v>
      </c>
      <c r="Q186" s="366">
        <f t="shared" si="29"/>
        <v>0.40167334598889137</v>
      </c>
      <c r="R186" s="375">
        <v>1357.65</v>
      </c>
      <c r="S186" s="370">
        <f t="shared" si="30"/>
        <v>0</v>
      </c>
      <c r="T186" s="370">
        <f t="shared" si="39"/>
        <v>0.37018246946199085</v>
      </c>
      <c r="U186" s="6">
        <v>0</v>
      </c>
      <c r="V186" s="299">
        <v>43.2</v>
      </c>
      <c r="W186" s="124" t="s">
        <v>127</v>
      </c>
      <c r="X186" s="5"/>
      <c r="Y186" s="26">
        <v>707100</v>
      </c>
      <c r="Z186" s="26"/>
      <c r="AA186" s="26"/>
      <c r="AB186" s="27">
        <v>0.2</v>
      </c>
      <c r="AC186" s="122">
        <v>0</v>
      </c>
      <c r="AD186" s="273">
        <v>41866</v>
      </c>
      <c r="AE186" s="26" t="str">
        <f t="array" ref="AE186">IF(ISNA(INDEX([6]Fournisseurs!$A$6:$O$5001,MATCH(A186&amp;C186,[6]Fournisseurs!$C$6:$C$5001&amp;[6]Fournisseurs!$A$6:$A$5001,0),14)),"",INDEX([6]Fournisseurs!$A$6:$O$5001,MATCH(A186&amp;C186,[6]Fournisseurs!$C$6:$C$5001&amp;[6]Fournisseurs!$A$6:$A$5001,0),14))</f>
        <v/>
      </c>
    </row>
    <row r="187" spans="1:52" ht="14" customHeight="1" x14ac:dyDescent="0.2">
      <c r="A187" s="9">
        <v>2720</v>
      </c>
      <c r="B187" s="344">
        <v>680025</v>
      </c>
      <c r="C187" s="344" t="s">
        <v>651</v>
      </c>
      <c r="D187" s="350" t="s">
        <v>4076</v>
      </c>
      <c r="E187" s="345" t="s">
        <v>4002</v>
      </c>
      <c r="F187" s="9" t="s">
        <v>4441</v>
      </c>
      <c r="G187" s="345"/>
      <c r="H187" s="25">
        <v>21.674999999999997</v>
      </c>
      <c r="I187" s="32">
        <v>0.1</v>
      </c>
      <c r="J187" s="33">
        <f t="shared" si="35"/>
        <v>23.842499999999998</v>
      </c>
      <c r="K187" s="25">
        <f t="shared" si="36"/>
        <v>23.84</v>
      </c>
      <c r="L187" s="29"/>
      <c r="M187" s="24" t="e">
        <f t="shared" si="37"/>
        <v>#DIV/0!</v>
      </c>
      <c r="N187" s="38">
        <f t="shared" si="38"/>
        <v>0</v>
      </c>
      <c r="O187" s="365"/>
      <c r="P187" s="366" t="e">
        <f t="shared" si="28"/>
        <v>#DIV/0!</v>
      </c>
      <c r="Q187" s="366" t="e">
        <f t="shared" si="29"/>
        <v>#DIV/0!</v>
      </c>
      <c r="R187" s="375">
        <v>0</v>
      </c>
      <c r="S187" s="370" t="e">
        <f t="shared" si="30"/>
        <v>#DIV/0!</v>
      </c>
      <c r="T187" s="370" t="e">
        <f t="shared" si="39"/>
        <v>#DIV/0!</v>
      </c>
      <c r="U187" s="11"/>
      <c r="V187" s="11">
        <v>3</v>
      </c>
      <c r="W187" s="124">
        <v>0</v>
      </c>
      <c r="X187" s="345"/>
      <c r="Y187" s="26">
        <v>707600</v>
      </c>
      <c r="Z187" s="345"/>
      <c r="AA187" s="26"/>
      <c r="AB187" s="27">
        <v>0.2</v>
      </c>
      <c r="AC187" s="122"/>
      <c r="AD187" s="273">
        <v>42597</v>
      </c>
      <c r="AE187" s="26" t="str">
        <f t="array" ref="AE187">IF(ISNA(INDEX([6]Fournisseurs!$A$6:$O$5001,MATCH(A187&amp;C187,[6]Fournisseurs!$C$6:$C$5001&amp;[6]Fournisseurs!$A$6:$A$5001,0),14)),"",INDEX([6]Fournisseurs!$A$6:$O$5001,MATCH(A187&amp;C187,[6]Fournisseurs!$C$6:$C$5001&amp;[6]Fournisseurs!$A$6:$A$5001,0),14))</f>
        <v/>
      </c>
    </row>
    <row r="188" spans="1:52" ht="14" customHeight="1" x14ac:dyDescent="0.2">
      <c r="A188" s="8">
        <v>2980</v>
      </c>
      <c r="B188" s="8" t="s">
        <v>639</v>
      </c>
      <c r="C188" s="8" t="s">
        <v>633</v>
      </c>
      <c r="D188" s="3" t="s">
        <v>3675</v>
      </c>
      <c r="E188" s="3" t="s">
        <v>12</v>
      </c>
      <c r="F188" s="5" t="s">
        <v>4441</v>
      </c>
      <c r="G188" s="31">
        <v>4.75</v>
      </c>
      <c r="H188" s="25">
        <v>4.3181818181818175</v>
      </c>
      <c r="I188" s="32">
        <v>0.15</v>
      </c>
      <c r="J188" s="33">
        <f t="shared" si="35"/>
        <v>4.9659090909090899</v>
      </c>
      <c r="K188" s="25">
        <f t="shared" si="36"/>
        <v>4.97</v>
      </c>
      <c r="L188" s="29">
        <v>20.75</v>
      </c>
      <c r="M188" s="24">
        <f t="shared" si="37"/>
        <v>0.76067907995618844</v>
      </c>
      <c r="N188" s="38">
        <f t="shared" si="38"/>
        <v>24.9</v>
      </c>
      <c r="O188" s="365">
        <v>14.524999999999999</v>
      </c>
      <c r="P188" s="366">
        <f t="shared" si="28"/>
        <v>-0.30000000000000004</v>
      </c>
      <c r="Q188" s="366">
        <f t="shared" si="29"/>
        <v>0.65811297136598346</v>
      </c>
      <c r="R188" s="369">
        <v>14.006250000000001</v>
      </c>
      <c r="S188" s="370">
        <f t="shared" si="30"/>
        <v>-0.32499999999999996</v>
      </c>
      <c r="T188" s="370">
        <f t="shared" si="39"/>
        <v>0.62678998823577148</v>
      </c>
      <c r="U188" s="6">
        <v>1.1000000000000001</v>
      </c>
      <c r="V188" s="299">
        <v>1.2</v>
      </c>
      <c r="W188" s="124" t="s">
        <v>4451</v>
      </c>
      <c r="X188" s="5" t="s">
        <v>640</v>
      </c>
      <c r="Y188" s="26">
        <v>707600</v>
      </c>
      <c r="Z188" s="26" t="s">
        <v>641</v>
      </c>
      <c r="AA188" s="26"/>
      <c r="AB188" s="27">
        <v>0.2</v>
      </c>
      <c r="AC188" s="122">
        <v>3760223792225</v>
      </c>
      <c r="AD188" s="273">
        <v>41866</v>
      </c>
      <c r="AE188" s="26">
        <f t="array" ref="AE188">IF(ISNA(INDEX([6]Fournisseurs!$A$6:$O$5001,MATCH(A188&amp;C188,[6]Fournisseurs!$C$6:$C$5001&amp;[6]Fournisseurs!$A$6:$A$5001,0),14)),"",INDEX([6]Fournisseurs!$A$6:$O$5001,MATCH(A188&amp;C188,[6]Fournisseurs!$C$6:$C$5001&amp;[6]Fournisseurs!$A$6:$A$5001,0),14))</f>
        <v>9.5759999999999994E-3</v>
      </c>
    </row>
    <row r="189" spans="1:52" ht="14" customHeight="1" x14ac:dyDescent="0.2">
      <c r="A189" s="11">
        <v>1980</v>
      </c>
      <c r="B189" s="8"/>
      <c r="C189" s="8" t="s">
        <v>3677</v>
      </c>
      <c r="D189" s="3" t="s">
        <v>3676</v>
      </c>
      <c r="E189" s="3"/>
      <c r="F189" s="9" t="s">
        <v>4441</v>
      </c>
      <c r="G189" s="31">
        <v>6.35</v>
      </c>
      <c r="H189" s="25">
        <v>5.7727272727272716</v>
      </c>
      <c r="I189" s="32">
        <v>0.15</v>
      </c>
      <c r="J189" s="33">
        <f t="shared" ref="J189:J220" si="40">H189*(1+I189)</f>
        <v>6.6386363636363619</v>
      </c>
      <c r="K189" s="25">
        <f t="shared" ref="K189:K208" si="41">ROUND(J189,2)</f>
        <v>6.64</v>
      </c>
      <c r="L189" s="29">
        <v>25</v>
      </c>
      <c r="M189" s="24">
        <f t="shared" ref="M189:M220" si="42">1-(J189/L189)</f>
        <v>0.73445454545454547</v>
      </c>
      <c r="N189" s="38">
        <f t="shared" ref="N189:N220" si="43">L189*(1+AB189)</f>
        <v>30</v>
      </c>
      <c r="O189" s="365">
        <v>16.875</v>
      </c>
      <c r="P189" s="366">
        <f t="shared" si="28"/>
        <v>-0.32500000000000001</v>
      </c>
      <c r="Q189" s="366">
        <f t="shared" si="29"/>
        <v>0.60659932659932669</v>
      </c>
      <c r="R189" s="369">
        <v>16.25</v>
      </c>
      <c r="S189" s="370">
        <f t="shared" si="30"/>
        <v>-0.35</v>
      </c>
      <c r="T189" s="370">
        <f t="shared" si="39"/>
        <v>0.56996687523003331</v>
      </c>
      <c r="U189" s="6">
        <v>0.9</v>
      </c>
      <c r="V189" s="299">
        <v>1</v>
      </c>
      <c r="W189" s="124" t="s">
        <v>4451</v>
      </c>
      <c r="X189" s="5"/>
      <c r="Y189" s="26">
        <v>707600</v>
      </c>
      <c r="Z189" s="26"/>
      <c r="AA189" s="26"/>
      <c r="AB189" s="27">
        <v>0.2</v>
      </c>
      <c r="AC189" s="122">
        <v>3760223794007</v>
      </c>
      <c r="AD189" s="273">
        <v>42597</v>
      </c>
      <c r="AE189" s="26">
        <f t="array" ref="AE189">IF(ISNA(INDEX([6]Fournisseurs!$A$6:$O$5001,MATCH(A189&amp;C189,[6]Fournisseurs!$C$6:$C$5001&amp;[6]Fournisseurs!$A$6:$A$5001,0),14)),"",INDEX([6]Fournisseurs!$A$6:$O$5001,MATCH(A189&amp;C189,[6]Fournisseurs!$C$6:$C$5001&amp;[6]Fournisseurs!$A$6:$A$5001,0),14))</f>
        <v>2.1000000000000001E-2</v>
      </c>
    </row>
    <row r="190" spans="1:52" ht="14" customHeight="1" x14ac:dyDescent="0.2">
      <c r="A190" s="4">
        <v>1895</v>
      </c>
      <c r="B190" s="8"/>
      <c r="C190" s="8" t="s">
        <v>1440</v>
      </c>
      <c r="D190" s="274" t="s">
        <v>139</v>
      </c>
      <c r="E190" s="3"/>
      <c r="F190" s="13" t="s">
        <v>4441</v>
      </c>
      <c r="G190" s="31">
        <v>0</v>
      </c>
      <c r="H190" s="25">
        <v>90</v>
      </c>
      <c r="I190" s="32"/>
      <c r="J190" s="33">
        <f t="shared" si="40"/>
        <v>90</v>
      </c>
      <c r="K190" s="25">
        <f t="shared" si="41"/>
        <v>90</v>
      </c>
      <c r="L190" s="29">
        <v>128</v>
      </c>
      <c r="M190" s="24">
        <f t="shared" si="42"/>
        <v>0.296875</v>
      </c>
      <c r="N190" s="38">
        <f t="shared" si="43"/>
        <v>153.6</v>
      </c>
      <c r="O190" s="365">
        <v>128</v>
      </c>
      <c r="P190" s="366">
        <f t="shared" si="28"/>
        <v>0</v>
      </c>
      <c r="Q190" s="366">
        <f t="shared" si="29"/>
        <v>0.296875</v>
      </c>
      <c r="R190" s="375">
        <v>128</v>
      </c>
      <c r="S190" s="370">
        <f t="shared" si="30"/>
        <v>0</v>
      </c>
      <c r="T190" s="370">
        <f t="shared" si="39"/>
        <v>0.25986842105263153</v>
      </c>
      <c r="U190" s="6">
        <v>0</v>
      </c>
      <c r="V190" s="299">
        <v>0</v>
      </c>
      <c r="W190" s="124" t="s">
        <v>4451</v>
      </c>
      <c r="X190" s="5"/>
      <c r="Y190" s="26"/>
      <c r="Z190" s="26"/>
      <c r="AA190" s="26"/>
      <c r="AB190" s="27">
        <v>0.2</v>
      </c>
      <c r="AC190" s="122">
        <v>0</v>
      </c>
      <c r="AD190" s="273">
        <v>42231</v>
      </c>
      <c r="AE190" s="26" t="str">
        <f t="array" ref="AE190">IF(ISNA(INDEX([6]Fournisseurs!$A$6:$O$5001,MATCH(A190&amp;C190,[6]Fournisseurs!$C$6:$C$5001&amp;[6]Fournisseurs!$A$6:$A$5001,0),14)),"",INDEX([6]Fournisseurs!$A$6:$O$5001,MATCH(A190&amp;C190,[6]Fournisseurs!$C$6:$C$5001&amp;[6]Fournisseurs!$A$6:$A$5001,0),14))</f>
        <v/>
      </c>
    </row>
    <row r="191" spans="1:52" ht="14" customHeight="1" x14ac:dyDescent="0.2">
      <c r="A191" s="8">
        <v>3410</v>
      </c>
      <c r="B191" s="8" t="s">
        <v>832</v>
      </c>
      <c r="C191" s="8" t="s">
        <v>633</v>
      </c>
      <c r="D191" s="275" t="s">
        <v>140</v>
      </c>
      <c r="E191" s="3" t="s">
        <v>833</v>
      </c>
      <c r="F191" s="5" t="s">
        <v>4441</v>
      </c>
      <c r="G191" s="31">
        <v>31.35</v>
      </c>
      <c r="H191" s="25">
        <v>28.5</v>
      </c>
      <c r="I191" s="32">
        <v>0.15</v>
      </c>
      <c r="J191" s="33">
        <f t="shared" si="40"/>
        <v>32.774999999999999</v>
      </c>
      <c r="K191" s="25">
        <f t="shared" si="41"/>
        <v>32.78</v>
      </c>
      <c r="L191" s="29">
        <v>90</v>
      </c>
      <c r="M191" s="24">
        <f t="shared" si="42"/>
        <v>0.63583333333333336</v>
      </c>
      <c r="N191" s="38">
        <f t="shared" si="43"/>
        <v>108</v>
      </c>
      <c r="O191" s="365">
        <v>69.75</v>
      </c>
      <c r="P191" s="366">
        <f t="shared" si="28"/>
        <v>-0.22500000000000001</v>
      </c>
      <c r="Q191" s="366">
        <f t="shared" si="29"/>
        <v>0.53010752688172047</v>
      </c>
      <c r="R191" s="369">
        <v>65.25</v>
      </c>
      <c r="S191" s="370">
        <f t="shared" si="30"/>
        <v>-0.27500000000000002</v>
      </c>
      <c r="T191" s="370">
        <f t="shared" si="39"/>
        <v>0.47126436781609193</v>
      </c>
      <c r="U191" s="6">
        <v>17</v>
      </c>
      <c r="V191" s="299">
        <v>19</v>
      </c>
      <c r="W191" s="124" t="s">
        <v>4451</v>
      </c>
      <c r="X191" s="5" t="s">
        <v>834</v>
      </c>
      <c r="Y191" s="26">
        <v>707600</v>
      </c>
      <c r="Z191" s="26" t="s">
        <v>835</v>
      </c>
      <c r="AA191" s="26"/>
      <c r="AB191" s="27">
        <v>0.2</v>
      </c>
      <c r="AC191" s="122">
        <v>3760223790511</v>
      </c>
      <c r="AD191" s="273">
        <v>41866</v>
      </c>
      <c r="AE191" s="26">
        <f t="array" ref="AE191">IF(ISNA(INDEX([6]Fournisseurs!$A$6:$O$5001,MATCH(A191&amp;C191,[6]Fournisseurs!$C$6:$C$5001&amp;[6]Fournisseurs!$A$6:$A$5001,0),14)),"",INDEX([6]Fournisseurs!$A$6:$O$5001,MATCH(A191&amp;C191,[6]Fournisseurs!$C$6:$C$5001&amp;[6]Fournisseurs!$A$6:$A$5001,0),14))</f>
        <v>4.1160000000000002E-2</v>
      </c>
      <c r="AZ191" s="281"/>
    </row>
    <row r="192" spans="1:52" ht="14" customHeight="1" x14ac:dyDescent="0.2">
      <c r="A192" s="8">
        <v>3411</v>
      </c>
      <c r="B192" s="8" t="s">
        <v>836</v>
      </c>
      <c r="C192" s="8" t="s">
        <v>633</v>
      </c>
      <c r="D192" s="275" t="s">
        <v>141</v>
      </c>
      <c r="E192" s="3" t="s">
        <v>837</v>
      </c>
      <c r="F192" s="5" t="s">
        <v>4441</v>
      </c>
      <c r="G192" s="31">
        <v>41.8</v>
      </c>
      <c r="H192" s="25">
        <v>37.999999999999993</v>
      </c>
      <c r="I192" s="32">
        <v>0.15</v>
      </c>
      <c r="J192" s="33">
        <f t="shared" si="40"/>
        <v>43.699999999999989</v>
      </c>
      <c r="K192" s="25">
        <f t="shared" si="41"/>
        <v>43.7</v>
      </c>
      <c r="L192" s="29">
        <v>115</v>
      </c>
      <c r="M192" s="24">
        <f t="shared" si="42"/>
        <v>0.62000000000000011</v>
      </c>
      <c r="N192" s="38">
        <f t="shared" si="43"/>
        <v>138</v>
      </c>
      <c r="O192" s="365">
        <v>89.125</v>
      </c>
      <c r="P192" s="366">
        <f t="shared" si="28"/>
        <v>-0.22500000000000001</v>
      </c>
      <c r="Q192" s="366">
        <f t="shared" si="29"/>
        <v>0.50967741935483879</v>
      </c>
      <c r="R192" s="369">
        <v>83.375</v>
      </c>
      <c r="S192" s="370">
        <f t="shared" si="30"/>
        <v>-0.27500000000000002</v>
      </c>
      <c r="T192" s="370">
        <f t="shared" si="39"/>
        <v>0.44827586206896564</v>
      </c>
      <c r="U192" s="6">
        <v>27</v>
      </c>
      <c r="V192" s="299">
        <v>29</v>
      </c>
      <c r="W192" s="124" t="s">
        <v>4451</v>
      </c>
      <c r="X192" s="5" t="s">
        <v>838</v>
      </c>
      <c r="Y192" s="26">
        <v>707600</v>
      </c>
      <c r="Z192" s="26" t="s">
        <v>835</v>
      </c>
      <c r="AA192" s="26"/>
      <c r="AB192" s="27">
        <v>0.2</v>
      </c>
      <c r="AC192" s="122">
        <v>3760223790528</v>
      </c>
      <c r="AD192" s="273">
        <v>41866</v>
      </c>
      <c r="AE192" s="26">
        <f t="array" ref="AE192">IF(ISNA(INDEX([6]Fournisseurs!$A$6:$O$5001,MATCH(A192&amp;C192,[6]Fournisseurs!$C$6:$C$5001&amp;[6]Fournisseurs!$A$6:$A$5001,0),14)),"",INDEX([6]Fournisseurs!$A$6:$O$5001,MATCH(A192&amp;C192,[6]Fournisseurs!$C$6:$C$5001&amp;[6]Fournisseurs!$A$6:$A$5001,0),14))</f>
        <v>6.762E-2</v>
      </c>
    </row>
    <row r="193" spans="1:52" ht="14" customHeight="1" x14ac:dyDescent="0.2">
      <c r="A193" s="8">
        <v>3820</v>
      </c>
      <c r="B193" s="8" t="s">
        <v>839</v>
      </c>
      <c r="C193" s="8" t="s">
        <v>633</v>
      </c>
      <c r="D193" s="275" t="s">
        <v>142</v>
      </c>
      <c r="E193" s="3" t="s">
        <v>840</v>
      </c>
      <c r="F193" s="5" t="s">
        <v>4441</v>
      </c>
      <c r="G193" s="31">
        <v>57.6</v>
      </c>
      <c r="H193" s="25">
        <v>52.36363636363636</v>
      </c>
      <c r="I193" s="32">
        <v>0.15</v>
      </c>
      <c r="J193" s="33">
        <f t="shared" si="40"/>
        <v>60.218181818181812</v>
      </c>
      <c r="K193" s="25">
        <f t="shared" si="41"/>
        <v>60.22</v>
      </c>
      <c r="L193" s="29">
        <v>145</v>
      </c>
      <c r="M193" s="24">
        <f t="shared" si="42"/>
        <v>0.58470219435736681</v>
      </c>
      <c r="N193" s="38">
        <f t="shared" si="43"/>
        <v>174</v>
      </c>
      <c r="O193" s="365">
        <v>112.375</v>
      </c>
      <c r="P193" s="366">
        <f t="shared" si="28"/>
        <v>-0.22500000000000001</v>
      </c>
      <c r="Q193" s="366">
        <f t="shared" si="29"/>
        <v>0.46413186368692494</v>
      </c>
      <c r="R193" s="369">
        <v>105.125</v>
      </c>
      <c r="S193" s="370">
        <f t="shared" si="30"/>
        <v>-0.27500000000000002</v>
      </c>
      <c r="T193" s="370">
        <f t="shared" si="39"/>
        <v>0.39702677946623122</v>
      </c>
      <c r="U193" s="6">
        <v>40</v>
      </c>
      <c r="V193" s="299">
        <v>43</v>
      </c>
      <c r="W193" s="124" t="s">
        <v>4451</v>
      </c>
      <c r="X193" s="5" t="s">
        <v>841</v>
      </c>
      <c r="Y193" s="26">
        <v>707600</v>
      </c>
      <c r="Z193" s="26" t="s">
        <v>835</v>
      </c>
      <c r="AA193" s="26"/>
      <c r="AB193" s="27">
        <v>0.2</v>
      </c>
      <c r="AC193" s="122">
        <v>3760223792485</v>
      </c>
      <c r="AD193" s="273">
        <v>41866</v>
      </c>
      <c r="AE193" s="26">
        <f t="array" ref="AE193">IF(ISNA(INDEX([6]Fournisseurs!$A$6:$O$5001,MATCH(A193&amp;C193,[6]Fournisseurs!$C$6:$C$5001&amp;[6]Fournisseurs!$A$6:$A$5001,0),14)),"",INDEX([6]Fournisseurs!$A$6:$O$5001,MATCH(A193&amp;C193,[6]Fournisseurs!$C$6:$C$5001&amp;[6]Fournisseurs!$A$6:$A$5001,0),14))</f>
        <v>3.7338000000000003E-2</v>
      </c>
    </row>
    <row r="194" spans="1:52" ht="14" customHeight="1" x14ac:dyDescent="0.2">
      <c r="A194" s="17">
        <v>5036</v>
      </c>
      <c r="B194" s="8" t="s">
        <v>1674</v>
      </c>
      <c r="C194" s="8" t="s">
        <v>1439</v>
      </c>
      <c r="D194" s="19" t="s">
        <v>143</v>
      </c>
      <c r="E194" s="3" t="s">
        <v>4271</v>
      </c>
      <c r="F194" s="9" t="s">
        <v>4441</v>
      </c>
      <c r="G194" s="31"/>
      <c r="H194" s="25">
        <v>5996</v>
      </c>
      <c r="I194" s="32">
        <v>0.1</v>
      </c>
      <c r="J194" s="33">
        <f t="shared" si="40"/>
        <v>6595.6</v>
      </c>
      <c r="K194" s="25">
        <f t="shared" si="41"/>
        <v>6595.6</v>
      </c>
      <c r="L194" s="29">
        <v>14990</v>
      </c>
      <c r="M194" s="24">
        <f t="shared" si="42"/>
        <v>0.56000000000000005</v>
      </c>
      <c r="N194" s="38">
        <f t="shared" si="43"/>
        <v>17988</v>
      </c>
      <c r="O194" s="365">
        <v>11617.25</v>
      </c>
      <c r="P194" s="366">
        <f t="shared" si="28"/>
        <v>-0.22500000000000001</v>
      </c>
      <c r="Q194" s="366">
        <f t="shared" si="29"/>
        <v>0.43225806451612903</v>
      </c>
      <c r="R194" s="369">
        <v>10867.75</v>
      </c>
      <c r="S194" s="370">
        <f t="shared" si="30"/>
        <v>-0.27500000000000002</v>
      </c>
      <c r="T194" s="370">
        <f t="shared" si="39"/>
        <v>0.36116152450090733</v>
      </c>
      <c r="U194" s="6">
        <v>0</v>
      </c>
      <c r="V194" s="299">
        <v>1473</v>
      </c>
      <c r="W194" s="124" t="s">
        <v>621</v>
      </c>
      <c r="X194" s="5"/>
      <c r="Y194" s="26">
        <v>707100</v>
      </c>
      <c r="Z194" s="26"/>
      <c r="AA194" s="26"/>
      <c r="AB194" s="27">
        <v>0.2</v>
      </c>
      <c r="AC194" s="122">
        <v>0</v>
      </c>
      <c r="AD194" s="273">
        <v>42231</v>
      </c>
      <c r="AE194" s="26" t="str">
        <f t="array" ref="AE194">IF(ISNA(INDEX([6]Fournisseurs!$A$6:$O$5001,MATCH(A194&amp;C194,[6]Fournisseurs!$C$6:$C$5001&amp;[6]Fournisseurs!$A$6:$A$5001,0),14)),"",INDEX([6]Fournisseurs!$A$6:$O$5001,MATCH(A194&amp;C194,[6]Fournisseurs!$C$6:$C$5001&amp;[6]Fournisseurs!$A$6:$A$5001,0),14))</f>
        <v/>
      </c>
    </row>
    <row r="195" spans="1:52" ht="14" customHeight="1" x14ac:dyDescent="0.2">
      <c r="A195" s="17">
        <v>5033</v>
      </c>
      <c r="B195" s="8" t="s">
        <v>1675</v>
      </c>
      <c r="C195" s="8" t="s">
        <v>1439</v>
      </c>
      <c r="D195" s="19" t="s">
        <v>144</v>
      </c>
      <c r="E195" s="3" t="s">
        <v>4272</v>
      </c>
      <c r="F195" s="9" t="s">
        <v>4441</v>
      </c>
      <c r="G195" s="31"/>
      <c r="H195" s="25">
        <v>1836</v>
      </c>
      <c r="I195" s="32">
        <v>0.1</v>
      </c>
      <c r="J195" s="33">
        <f t="shared" si="40"/>
        <v>2019.6000000000001</v>
      </c>
      <c r="K195" s="25">
        <f t="shared" si="41"/>
        <v>2019.6</v>
      </c>
      <c r="L195" s="29">
        <v>4590</v>
      </c>
      <c r="M195" s="24">
        <f t="shared" si="42"/>
        <v>0.56000000000000005</v>
      </c>
      <c r="N195" s="38">
        <f t="shared" si="43"/>
        <v>5508</v>
      </c>
      <c r="O195" s="365">
        <v>3557.25</v>
      </c>
      <c r="P195" s="366">
        <f t="shared" si="28"/>
        <v>-0.22500000000000001</v>
      </c>
      <c r="Q195" s="366">
        <f t="shared" si="29"/>
        <v>0.43225806451612903</v>
      </c>
      <c r="R195" s="369">
        <v>3327.75</v>
      </c>
      <c r="S195" s="370">
        <f t="shared" si="30"/>
        <v>-0.27500000000000002</v>
      </c>
      <c r="T195" s="370">
        <f t="shared" si="39"/>
        <v>0.36116152450090733</v>
      </c>
      <c r="U195" s="6">
        <v>0</v>
      </c>
      <c r="V195" s="299">
        <v>315</v>
      </c>
      <c r="W195" s="124" t="s">
        <v>621</v>
      </c>
      <c r="X195" s="5"/>
      <c r="Y195" s="26">
        <v>707100</v>
      </c>
      <c r="Z195" s="26"/>
      <c r="AA195" s="26"/>
      <c r="AB195" s="27">
        <v>0.2</v>
      </c>
      <c r="AC195" s="122">
        <v>0</v>
      </c>
      <c r="AD195" s="273">
        <v>42231</v>
      </c>
      <c r="AE195" s="26" t="str">
        <f t="array" ref="AE195">IF(ISNA(INDEX([6]Fournisseurs!$A$6:$O$5001,MATCH(A195&amp;C195,[6]Fournisseurs!$C$6:$C$5001&amp;[6]Fournisseurs!$A$6:$A$5001,0),14)),"",INDEX([6]Fournisseurs!$A$6:$O$5001,MATCH(A195&amp;C195,[6]Fournisseurs!$C$6:$C$5001&amp;[6]Fournisseurs!$A$6:$A$5001,0),14))</f>
        <v/>
      </c>
    </row>
    <row r="196" spans="1:52" ht="14" customHeight="1" x14ac:dyDescent="0.2">
      <c r="A196" s="418">
        <v>5034</v>
      </c>
      <c r="B196" s="8" t="s">
        <v>1673</v>
      </c>
      <c r="C196" s="8" t="s">
        <v>1439</v>
      </c>
      <c r="D196" s="19" t="s">
        <v>145</v>
      </c>
      <c r="E196" s="3" t="s">
        <v>4273</v>
      </c>
      <c r="F196" s="9" t="s">
        <v>4441</v>
      </c>
      <c r="G196" s="31"/>
      <c r="H196" s="25">
        <v>3000</v>
      </c>
      <c r="I196" s="32">
        <v>0.1</v>
      </c>
      <c r="J196" s="33">
        <f t="shared" si="40"/>
        <v>3300.0000000000005</v>
      </c>
      <c r="K196" s="25">
        <f t="shared" si="41"/>
        <v>3300</v>
      </c>
      <c r="L196" s="29">
        <v>7500</v>
      </c>
      <c r="M196" s="24">
        <f t="shared" si="42"/>
        <v>0.55999999999999994</v>
      </c>
      <c r="N196" s="38">
        <f t="shared" si="43"/>
        <v>9000</v>
      </c>
      <c r="O196" s="365">
        <v>5812.5</v>
      </c>
      <c r="P196" s="366">
        <f t="shared" ref="P196:P259" si="44">(O196-L196)/L196</f>
        <v>-0.22500000000000001</v>
      </c>
      <c r="Q196" s="366">
        <f t="shared" ref="Q196:Q259" si="45">1-(J196/O196)</f>
        <v>0.43225806451612891</v>
      </c>
      <c r="R196" s="369">
        <v>5437.5</v>
      </c>
      <c r="S196" s="370">
        <f t="shared" ref="S196:S259" si="46">(R196-L196)/L196</f>
        <v>-0.27500000000000002</v>
      </c>
      <c r="T196" s="370">
        <f t="shared" si="39"/>
        <v>0.36116152450090733</v>
      </c>
      <c r="U196" s="6">
        <v>0</v>
      </c>
      <c r="V196" s="299">
        <v>543</v>
      </c>
      <c r="W196" s="124" t="s">
        <v>621</v>
      </c>
      <c r="X196" s="5"/>
      <c r="Y196" s="26">
        <v>707100</v>
      </c>
      <c r="Z196" s="26"/>
      <c r="AA196" s="26"/>
      <c r="AB196" s="27">
        <v>0.2</v>
      </c>
      <c r="AC196" s="122">
        <v>0</v>
      </c>
      <c r="AD196" s="273">
        <v>42231</v>
      </c>
      <c r="AE196" s="26" t="str">
        <f t="array" ref="AE196">IF(ISNA(INDEX([6]Fournisseurs!$A$6:$O$5001,MATCH(A196&amp;C196,[6]Fournisseurs!$C$6:$C$5001&amp;[6]Fournisseurs!$A$6:$A$5001,0),14)),"",INDEX([6]Fournisseurs!$A$6:$O$5001,MATCH(A196&amp;C196,[6]Fournisseurs!$C$6:$C$5001&amp;[6]Fournisseurs!$A$6:$A$5001,0),14))</f>
        <v/>
      </c>
    </row>
    <row r="197" spans="1:52" ht="14" customHeight="1" x14ac:dyDescent="0.2">
      <c r="A197" s="418">
        <v>5035</v>
      </c>
      <c r="B197" s="8" t="s">
        <v>1676</v>
      </c>
      <c r="C197" s="8" t="s">
        <v>1439</v>
      </c>
      <c r="D197" s="19" t="s">
        <v>146</v>
      </c>
      <c r="E197" s="3" t="s">
        <v>4274</v>
      </c>
      <c r="F197" s="9" t="s">
        <v>4441</v>
      </c>
      <c r="G197" s="31"/>
      <c r="H197" s="25">
        <v>3950</v>
      </c>
      <c r="I197" s="32">
        <v>0.1</v>
      </c>
      <c r="J197" s="33">
        <f t="shared" si="40"/>
        <v>4345</v>
      </c>
      <c r="K197" s="25">
        <f t="shared" si="41"/>
        <v>4345</v>
      </c>
      <c r="L197" s="29">
        <v>9875</v>
      </c>
      <c r="M197" s="24">
        <f t="shared" si="42"/>
        <v>0.56000000000000005</v>
      </c>
      <c r="N197" s="38">
        <f t="shared" si="43"/>
        <v>11850</v>
      </c>
      <c r="O197" s="365">
        <v>7653.125</v>
      </c>
      <c r="P197" s="366">
        <f t="shared" si="44"/>
        <v>-0.22500000000000001</v>
      </c>
      <c r="Q197" s="366">
        <f t="shared" si="45"/>
        <v>0.43225806451612903</v>
      </c>
      <c r="R197" s="369">
        <v>7159.375</v>
      </c>
      <c r="S197" s="370">
        <f t="shared" si="46"/>
        <v>-0.27500000000000002</v>
      </c>
      <c r="T197" s="370">
        <f t="shared" si="39"/>
        <v>0.36116152450090744</v>
      </c>
      <c r="U197" s="6">
        <v>0</v>
      </c>
      <c r="V197" s="299">
        <v>945</v>
      </c>
      <c r="W197" s="124" t="s">
        <v>621</v>
      </c>
      <c r="X197" s="5"/>
      <c r="Y197" s="26">
        <v>707100</v>
      </c>
      <c r="Z197" s="26"/>
      <c r="AA197" s="26"/>
      <c r="AB197" s="27">
        <v>0.2</v>
      </c>
      <c r="AC197" s="122">
        <v>0</v>
      </c>
      <c r="AD197" s="273">
        <v>42231</v>
      </c>
      <c r="AE197" s="26" t="str">
        <f t="array" ref="AE197">IF(ISNA(INDEX([6]Fournisseurs!$A$6:$O$5001,MATCH(A197&amp;C197,[6]Fournisseurs!$C$6:$C$5001&amp;[6]Fournisseurs!$A$6:$A$5001,0),14)),"",INDEX([6]Fournisseurs!$A$6:$O$5001,MATCH(A197&amp;C197,[6]Fournisseurs!$C$6:$C$5001&amp;[6]Fournisseurs!$A$6:$A$5001,0),14))</f>
        <v/>
      </c>
    </row>
    <row r="198" spans="1:52" ht="14" customHeight="1" x14ac:dyDescent="0.2">
      <c r="A198" s="343">
        <v>1892</v>
      </c>
      <c r="B198" s="8"/>
      <c r="C198" s="8" t="s">
        <v>1436</v>
      </c>
      <c r="D198" s="19" t="s">
        <v>147</v>
      </c>
      <c r="E198" s="3"/>
      <c r="F198" s="4" t="s">
        <v>4441</v>
      </c>
      <c r="G198" s="31">
        <v>0</v>
      </c>
      <c r="H198" s="25">
        <v>23</v>
      </c>
      <c r="I198" s="32"/>
      <c r="J198" s="33">
        <f t="shared" si="40"/>
        <v>23</v>
      </c>
      <c r="K198" s="25">
        <f t="shared" si="41"/>
        <v>23</v>
      </c>
      <c r="L198" s="29">
        <v>57</v>
      </c>
      <c r="M198" s="24">
        <f t="shared" si="42"/>
        <v>0.59649122807017552</v>
      </c>
      <c r="N198" s="38">
        <f t="shared" si="43"/>
        <v>68.399999999999991</v>
      </c>
      <c r="O198" s="365">
        <v>44.175000000000004</v>
      </c>
      <c r="P198" s="366">
        <f t="shared" si="44"/>
        <v>-0.22499999999999992</v>
      </c>
      <c r="Q198" s="366">
        <f t="shared" si="45"/>
        <v>0.47934352009054904</v>
      </c>
      <c r="R198" s="369">
        <v>41.324999999999996</v>
      </c>
      <c r="S198" s="370">
        <f t="shared" si="46"/>
        <v>-0.27500000000000008</v>
      </c>
      <c r="T198" s="370">
        <f t="shared" si="39"/>
        <v>0.41414334384054496</v>
      </c>
      <c r="U198" s="6">
        <v>0</v>
      </c>
      <c r="V198" s="299">
        <v>17</v>
      </c>
      <c r="W198" s="124" t="s">
        <v>4451</v>
      </c>
      <c r="X198" s="5"/>
      <c r="Y198" s="26">
        <v>707600</v>
      </c>
      <c r="Z198" s="26"/>
      <c r="AA198" s="26"/>
      <c r="AB198" s="27">
        <v>0.2</v>
      </c>
      <c r="AC198" s="122">
        <v>0</v>
      </c>
      <c r="AD198" s="273">
        <v>42231</v>
      </c>
      <c r="AE198" s="26" t="str">
        <f t="array" ref="AE198">IF(ISNA(INDEX([6]Fournisseurs!$A$6:$O$5001,MATCH(A198&amp;C198,[6]Fournisseurs!$C$6:$C$5001&amp;[6]Fournisseurs!$A$6:$A$5001,0),14)),"",INDEX([6]Fournisseurs!$A$6:$O$5001,MATCH(A198&amp;C198,[6]Fournisseurs!$C$6:$C$5001&amp;[6]Fournisseurs!$A$6:$A$5001,0),14))</f>
        <v/>
      </c>
    </row>
    <row r="199" spans="1:52" ht="14" customHeight="1" x14ac:dyDescent="0.2">
      <c r="A199" s="343">
        <v>1889</v>
      </c>
      <c r="B199" s="8"/>
      <c r="C199" s="8" t="s">
        <v>1436</v>
      </c>
      <c r="D199" s="19" t="s">
        <v>148</v>
      </c>
      <c r="E199" s="3"/>
      <c r="F199" s="4" t="s">
        <v>4441</v>
      </c>
      <c r="G199" s="31">
        <v>0</v>
      </c>
      <c r="H199" s="25">
        <v>23</v>
      </c>
      <c r="I199" s="32"/>
      <c r="J199" s="33">
        <f t="shared" si="40"/>
        <v>23</v>
      </c>
      <c r="K199" s="25">
        <f t="shared" si="41"/>
        <v>23</v>
      </c>
      <c r="L199" s="29">
        <v>57</v>
      </c>
      <c r="M199" s="24">
        <f t="shared" si="42"/>
        <v>0.59649122807017552</v>
      </c>
      <c r="N199" s="38">
        <f t="shared" si="43"/>
        <v>68.399999999999991</v>
      </c>
      <c r="O199" s="365">
        <v>44.175000000000004</v>
      </c>
      <c r="P199" s="366">
        <f t="shared" si="44"/>
        <v>-0.22499999999999992</v>
      </c>
      <c r="Q199" s="366">
        <f t="shared" si="45"/>
        <v>0.47934352009054904</v>
      </c>
      <c r="R199" s="369">
        <v>41.324999999999996</v>
      </c>
      <c r="S199" s="370">
        <f t="shared" si="46"/>
        <v>-0.27500000000000008</v>
      </c>
      <c r="T199" s="370">
        <f t="shared" si="39"/>
        <v>0.41414334384054496</v>
      </c>
      <c r="U199" s="6">
        <v>0</v>
      </c>
      <c r="V199" s="299">
        <v>17</v>
      </c>
      <c r="W199" s="124" t="s">
        <v>4451</v>
      </c>
      <c r="X199" s="5"/>
      <c r="Y199" s="26">
        <v>707600</v>
      </c>
      <c r="Z199" s="26"/>
      <c r="AA199" s="26"/>
      <c r="AB199" s="27">
        <v>0.2</v>
      </c>
      <c r="AC199" s="122">
        <v>0</v>
      </c>
      <c r="AD199" s="273">
        <v>42231</v>
      </c>
      <c r="AE199" s="26" t="str">
        <f t="array" ref="AE199">IF(ISNA(INDEX([6]Fournisseurs!$A$6:$O$5001,MATCH(A199&amp;C199,[6]Fournisseurs!$C$6:$C$5001&amp;[6]Fournisseurs!$A$6:$A$5001,0),14)),"",INDEX([6]Fournisseurs!$A$6:$O$5001,MATCH(A199&amp;C199,[6]Fournisseurs!$C$6:$C$5001&amp;[6]Fournisseurs!$A$6:$A$5001,0),14))</f>
        <v/>
      </c>
    </row>
    <row r="200" spans="1:52" ht="14" customHeight="1" x14ac:dyDescent="0.2">
      <c r="A200" s="343">
        <v>1890</v>
      </c>
      <c r="B200" s="8"/>
      <c r="C200" s="8" t="s">
        <v>1436</v>
      </c>
      <c r="D200" s="19" t="s">
        <v>149</v>
      </c>
      <c r="E200" s="3"/>
      <c r="F200" s="4" t="s">
        <v>4441</v>
      </c>
      <c r="G200" s="31">
        <v>0</v>
      </c>
      <c r="H200" s="25">
        <v>23</v>
      </c>
      <c r="I200" s="32"/>
      <c r="J200" s="33">
        <f t="shared" si="40"/>
        <v>23</v>
      </c>
      <c r="K200" s="25">
        <f t="shared" si="41"/>
        <v>23</v>
      </c>
      <c r="L200" s="29">
        <v>57</v>
      </c>
      <c r="M200" s="24">
        <f t="shared" si="42"/>
        <v>0.59649122807017552</v>
      </c>
      <c r="N200" s="38">
        <f t="shared" si="43"/>
        <v>68.399999999999991</v>
      </c>
      <c r="O200" s="365">
        <v>44.175000000000004</v>
      </c>
      <c r="P200" s="366">
        <f t="shared" si="44"/>
        <v>-0.22499999999999992</v>
      </c>
      <c r="Q200" s="366">
        <f t="shared" si="45"/>
        <v>0.47934352009054904</v>
      </c>
      <c r="R200" s="369">
        <v>41.324999999999996</v>
      </c>
      <c r="S200" s="370">
        <f t="shared" si="46"/>
        <v>-0.27500000000000008</v>
      </c>
      <c r="T200" s="370">
        <f t="shared" si="39"/>
        <v>0.41414334384054496</v>
      </c>
      <c r="U200" s="6">
        <v>0</v>
      </c>
      <c r="V200" s="299">
        <v>17</v>
      </c>
      <c r="W200" s="124" t="s">
        <v>4451</v>
      </c>
      <c r="X200" s="5"/>
      <c r="Y200" s="26">
        <v>707600</v>
      </c>
      <c r="Z200" s="26"/>
      <c r="AA200" s="26"/>
      <c r="AB200" s="27">
        <v>0.2</v>
      </c>
      <c r="AC200" s="122">
        <v>0</v>
      </c>
      <c r="AD200" s="273">
        <v>42231</v>
      </c>
      <c r="AE200" s="26" t="str">
        <f t="array" ref="AE200">IF(ISNA(INDEX([6]Fournisseurs!$A$6:$O$5001,MATCH(A200&amp;C200,[6]Fournisseurs!$C$6:$C$5001&amp;[6]Fournisseurs!$A$6:$A$5001,0),14)),"",INDEX([6]Fournisseurs!$A$6:$O$5001,MATCH(A200&amp;C200,[6]Fournisseurs!$C$6:$C$5001&amp;[6]Fournisseurs!$A$6:$A$5001,0),14))</f>
        <v/>
      </c>
    </row>
    <row r="201" spans="1:52" ht="14" customHeight="1" x14ac:dyDescent="0.2">
      <c r="A201" s="343">
        <v>1891</v>
      </c>
      <c r="B201" s="8"/>
      <c r="C201" s="8" t="s">
        <v>1436</v>
      </c>
      <c r="D201" s="19" t="s">
        <v>150</v>
      </c>
      <c r="E201" s="3"/>
      <c r="F201" s="4" t="s">
        <v>4441</v>
      </c>
      <c r="G201" s="31">
        <v>0</v>
      </c>
      <c r="H201" s="25">
        <v>23</v>
      </c>
      <c r="I201" s="32"/>
      <c r="J201" s="33">
        <f t="shared" si="40"/>
        <v>23</v>
      </c>
      <c r="K201" s="25">
        <f t="shared" si="41"/>
        <v>23</v>
      </c>
      <c r="L201" s="29">
        <v>57</v>
      </c>
      <c r="M201" s="24">
        <f t="shared" si="42"/>
        <v>0.59649122807017552</v>
      </c>
      <c r="N201" s="38">
        <f t="shared" si="43"/>
        <v>68.399999999999991</v>
      </c>
      <c r="O201" s="365">
        <v>44.175000000000004</v>
      </c>
      <c r="P201" s="366">
        <f t="shared" si="44"/>
        <v>-0.22499999999999992</v>
      </c>
      <c r="Q201" s="366">
        <f t="shared" si="45"/>
        <v>0.47934352009054904</v>
      </c>
      <c r="R201" s="369">
        <v>41.324999999999996</v>
      </c>
      <c r="S201" s="370">
        <f t="shared" si="46"/>
        <v>-0.27500000000000008</v>
      </c>
      <c r="T201" s="370">
        <f t="shared" si="39"/>
        <v>0.41414334384054496</v>
      </c>
      <c r="U201" s="6">
        <v>0</v>
      </c>
      <c r="V201" s="299">
        <v>17</v>
      </c>
      <c r="W201" s="124" t="s">
        <v>4451</v>
      </c>
      <c r="X201" s="5"/>
      <c r="Y201" s="26">
        <v>707600</v>
      </c>
      <c r="Z201" s="26"/>
      <c r="AA201" s="26"/>
      <c r="AB201" s="27">
        <v>0.2</v>
      </c>
      <c r="AC201" s="122">
        <v>0</v>
      </c>
      <c r="AD201" s="273">
        <v>42231</v>
      </c>
      <c r="AE201" s="26" t="str">
        <f t="array" ref="AE201">IF(ISNA(INDEX([6]Fournisseurs!$A$6:$O$5001,MATCH(A201&amp;C201,[6]Fournisseurs!$C$6:$C$5001&amp;[6]Fournisseurs!$A$6:$A$5001,0),14)),"",INDEX([6]Fournisseurs!$A$6:$O$5001,MATCH(A201&amp;C201,[6]Fournisseurs!$C$6:$C$5001&amp;[6]Fournisseurs!$A$6:$A$5001,0),14))</f>
        <v/>
      </c>
    </row>
    <row r="202" spans="1:52" ht="14" customHeight="1" x14ac:dyDescent="0.2">
      <c r="A202" s="343">
        <v>1886</v>
      </c>
      <c r="B202" s="8"/>
      <c r="C202" s="8" t="s">
        <v>1436</v>
      </c>
      <c r="D202" s="19" t="s">
        <v>151</v>
      </c>
      <c r="E202" s="3"/>
      <c r="F202" s="4" t="s">
        <v>4441</v>
      </c>
      <c r="G202" s="31">
        <v>0</v>
      </c>
      <c r="H202" s="25">
        <v>35</v>
      </c>
      <c r="I202" s="32"/>
      <c r="J202" s="33">
        <f t="shared" si="40"/>
        <v>35</v>
      </c>
      <c r="K202" s="25">
        <f t="shared" si="41"/>
        <v>35</v>
      </c>
      <c r="L202" s="29">
        <v>80</v>
      </c>
      <c r="M202" s="24">
        <f t="shared" si="42"/>
        <v>0.5625</v>
      </c>
      <c r="N202" s="38">
        <f t="shared" si="43"/>
        <v>96</v>
      </c>
      <c r="O202" s="365">
        <v>62</v>
      </c>
      <c r="P202" s="366">
        <f t="shared" si="44"/>
        <v>-0.22500000000000001</v>
      </c>
      <c r="Q202" s="366">
        <f t="shared" si="45"/>
        <v>0.43548387096774188</v>
      </c>
      <c r="R202" s="369">
        <v>58</v>
      </c>
      <c r="S202" s="370">
        <f t="shared" si="46"/>
        <v>-0.27500000000000002</v>
      </c>
      <c r="T202" s="370">
        <f t="shared" si="39"/>
        <v>0.3647912885662431</v>
      </c>
      <c r="U202" s="6">
        <v>0</v>
      </c>
      <c r="V202" s="299">
        <v>28</v>
      </c>
      <c r="W202" s="124" t="s">
        <v>4451</v>
      </c>
      <c r="X202" s="5"/>
      <c r="Y202" s="26">
        <v>707600</v>
      </c>
      <c r="Z202" s="26"/>
      <c r="AA202" s="26"/>
      <c r="AB202" s="27">
        <v>0.2</v>
      </c>
      <c r="AC202" s="122">
        <v>0</v>
      </c>
      <c r="AD202" s="273">
        <v>42231</v>
      </c>
      <c r="AE202" s="26" t="str">
        <f t="array" ref="AE202">IF(ISNA(INDEX([6]Fournisseurs!$A$6:$O$5001,MATCH(A202&amp;C202,[6]Fournisseurs!$C$6:$C$5001&amp;[6]Fournisseurs!$A$6:$A$5001,0),14)),"",INDEX([6]Fournisseurs!$A$6:$O$5001,MATCH(A202&amp;C202,[6]Fournisseurs!$C$6:$C$5001&amp;[6]Fournisseurs!$A$6:$A$5001,0),14))</f>
        <v/>
      </c>
    </row>
    <row r="203" spans="1:52" ht="14" customHeight="1" x14ac:dyDescent="0.2">
      <c r="A203" s="343">
        <v>2372</v>
      </c>
      <c r="B203" s="8"/>
      <c r="C203" s="8" t="s">
        <v>1436</v>
      </c>
      <c r="D203" s="19" t="s">
        <v>152</v>
      </c>
      <c r="E203" s="3"/>
      <c r="F203" s="4" t="s">
        <v>4441</v>
      </c>
      <c r="G203" s="31">
        <v>0</v>
      </c>
      <c r="H203" s="25">
        <v>31</v>
      </c>
      <c r="I203" s="32"/>
      <c r="J203" s="33">
        <f t="shared" si="40"/>
        <v>31</v>
      </c>
      <c r="K203" s="25">
        <f t="shared" si="41"/>
        <v>31</v>
      </c>
      <c r="L203" s="29">
        <v>80</v>
      </c>
      <c r="M203" s="24">
        <f t="shared" si="42"/>
        <v>0.61250000000000004</v>
      </c>
      <c r="N203" s="38">
        <f t="shared" si="43"/>
        <v>96</v>
      </c>
      <c r="O203" s="365">
        <v>62</v>
      </c>
      <c r="P203" s="366">
        <f t="shared" si="44"/>
        <v>-0.22500000000000001</v>
      </c>
      <c r="Q203" s="366">
        <f t="shared" si="45"/>
        <v>0.5</v>
      </c>
      <c r="R203" s="369">
        <v>58</v>
      </c>
      <c r="S203" s="370">
        <f t="shared" si="46"/>
        <v>-0.27500000000000002</v>
      </c>
      <c r="T203" s="370">
        <f t="shared" si="39"/>
        <v>0.43738656987295821</v>
      </c>
      <c r="U203" s="6">
        <v>0</v>
      </c>
      <c r="V203" s="299">
        <v>28</v>
      </c>
      <c r="W203" s="124" t="s">
        <v>4451</v>
      </c>
      <c r="X203" s="5"/>
      <c r="Y203" s="26">
        <v>707600</v>
      </c>
      <c r="Z203" s="26"/>
      <c r="AA203" s="26"/>
      <c r="AB203" s="27">
        <v>0.2</v>
      </c>
      <c r="AC203" s="122">
        <v>0</v>
      </c>
      <c r="AD203" s="273">
        <v>42231</v>
      </c>
      <c r="AE203" s="26" t="str">
        <f t="array" ref="AE203">IF(ISNA(INDEX([6]Fournisseurs!$A$6:$O$5001,MATCH(A203&amp;C203,[6]Fournisseurs!$C$6:$C$5001&amp;[6]Fournisseurs!$A$6:$A$5001,0),14)),"",INDEX([6]Fournisseurs!$A$6:$O$5001,MATCH(A203&amp;C203,[6]Fournisseurs!$C$6:$C$5001&amp;[6]Fournisseurs!$A$6:$A$5001,0),14))</f>
        <v/>
      </c>
    </row>
    <row r="204" spans="1:52" ht="14" customHeight="1" x14ac:dyDescent="0.2">
      <c r="A204" s="343">
        <v>1887</v>
      </c>
      <c r="B204" s="8"/>
      <c r="C204" s="8" t="s">
        <v>1436</v>
      </c>
      <c r="D204" s="19" t="s">
        <v>153</v>
      </c>
      <c r="E204" s="3"/>
      <c r="F204" s="4" t="s">
        <v>4441</v>
      </c>
      <c r="G204" s="31">
        <v>0</v>
      </c>
      <c r="H204" s="25">
        <v>31</v>
      </c>
      <c r="I204" s="32"/>
      <c r="J204" s="33">
        <f t="shared" si="40"/>
        <v>31</v>
      </c>
      <c r="K204" s="25">
        <f t="shared" si="41"/>
        <v>31</v>
      </c>
      <c r="L204" s="29">
        <v>80</v>
      </c>
      <c r="M204" s="24">
        <f t="shared" si="42"/>
        <v>0.61250000000000004</v>
      </c>
      <c r="N204" s="38">
        <f t="shared" si="43"/>
        <v>96</v>
      </c>
      <c r="O204" s="365">
        <v>62</v>
      </c>
      <c r="P204" s="366">
        <f t="shared" si="44"/>
        <v>-0.22500000000000001</v>
      </c>
      <c r="Q204" s="366">
        <f t="shared" si="45"/>
        <v>0.5</v>
      </c>
      <c r="R204" s="369">
        <v>58</v>
      </c>
      <c r="S204" s="370">
        <f t="shared" si="46"/>
        <v>-0.27500000000000002</v>
      </c>
      <c r="T204" s="370">
        <f t="shared" si="39"/>
        <v>0.43738656987295821</v>
      </c>
      <c r="U204" s="6">
        <v>0</v>
      </c>
      <c r="V204" s="299">
        <v>28</v>
      </c>
      <c r="W204" s="124" t="s">
        <v>4451</v>
      </c>
      <c r="X204" s="5"/>
      <c r="Y204" s="26">
        <v>707600</v>
      </c>
      <c r="Z204" s="26"/>
      <c r="AA204" s="26"/>
      <c r="AB204" s="27">
        <v>0.2</v>
      </c>
      <c r="AC204" s="122">
        <v>0</v>
      </c>
      <c r="AD204" s="273">
        <v>42231</v>
      </c>
      <c r="AE204" s="26" t="str">
        <f t="array" ref="AE204">IF(ISNA(INDEX([6]Fournisseurs!$A$6:$O$5001,MATCH(A204&amp;C204,[6]Fournisseurs!$C$6:$C$5001&amp;[6]Fournisseurs!$A$6:$A$5001,0),14)),"",INDEX([6]Fournisseurs!$A$6:$O$5001,MATCH(A204&amp;C204,[6]Fournisseurs!$C$6:$C$5001&amp;[6]Fournisseurs!$A$6:$A$5001,0),14))</f>
        <v/>
      </c>
      <c r="AZ204" s="39"/>
    </row>
    <row r="205" spans="1:52" ht="14" customHeight="1" x14ac:dyDescent="0.2">
      <c r="A205" s="343">
        <v>1888</v>
      </c>
      <c r="B205" s="8"/>
      <c r="C205" s="8" t="s">
        <v>1436</v>
      </c>
      <c r="D205" s="19" t="s">
        <v>154</v>
      </c>
      <c r="E205" s="3"/>
      <c r="F205" s="4" t="s">
        <v>4441</v>
      </c>
      <c r="G205" s="31">
        <v>0</v>
      </c>
      <c r="H205" s="25">
        <v>31</v>
      </c>
      <c r="I205" s="32"/>
      <c r="J205" s="33">
        <f t="shared" si="40"/>
        <v>31</v>
      </c>
      <c r="K205" s="25">
        <f t="shared" si="41"/>
        <v>31</v>
      </c>
      <c r="L205" s="29">
        <v>80</v>
      </c>
      <c r="M205" s="24">
        <f t="shared" si="42"/>
        <v>0.61250000000000004</v>
      </c>
      <c r="N205" s="38">
        <f t="shared" si="43"/>
        <v>96</v>
      </c>
      <c r="O205" s="365">
        <v>62</v>
      </c>
      <c r="P205" s="366">
        <f t="shared" si="44"/>
        <v>-0.22500000000000001</v>
      </c>
      <c r="Q205" s="366">
        <f t="shared" si="45"/>
        <v>0.5</v>
      </c>
      <c r="R205" s="369">
        <v>58</v>
      </c>
      <c r="S205" s="370">
        <f t="shared" si="46"/>
        <v>-0.27500000000000002</v>
      </c>
      <c r="T205" s="370">
        <f t="shared" si="39"/>
        <v>0.43738656987295821</v>
      </c>
      <c r="U205" s="6">
        <v>0</v>
      </c>
      <c r="V205" s="299">
        <v>28</v>
      </c>
      <c r="W205" s="124" t="s">
        <v>4451</v>
      </c>
      <c r="X205" s="5"/>
      <c r="Y205" s="26">
        <v>707600</v>
      </c>
      <c r="Z205" s="26"/>
      <c r="AA205" s="26"/>
      <c r="AB205" s="27">
        <v>0.2</v>
      </c>
      <c r="AC205" s="122">
        <v>0</v>
      </c>
      <c r="AD205" s="273">
        <v>42231</v>
      </c>
      <c r="AE205" s="26" t="str">
        <f t="array" ref="AE205">IF(ISNA(INDEX([6]Fournisseurs!$A$6:$O$5001,MATCH(A205&amp;C205,[6]Fournisseurs!$C$6:$C$5001&amp;[6]Fournisseurs!$A$6:$A$5001,0),14)),"",INDEX([6]Fournisseurs!$A$6:$O$5001,MATCH(A205&amp;C205,[6]Fournisseurs!$C$6:$C$5001&amp;[6]Fournisseurs!$A$6:$A$5001,0),14))</f>
        <v/>
      </c>
    </row>
    <row r="206" spans="1:52" ht="14" customHeight="1" x14ac:dyDescent="0.2">
      <c r="A206" s="346">
        <v>3630</v>
      </c>
      <c r="B206" s="8" t="s">
        <v>842</v>
      </c>
      <c r="C206" s="8" t="s">
        <v>843</v>
      </c>
      <c r="D206" s="3" t="s">
        <v>4435</v>
      </c>
      <c r="E206" s="3" t="s">
        <v>844</v>
      </c>
      <c r="F206" s="5" t="s">
        <v>4441</v>
      </c>
      <c r="G206" s="31">
        <v>146.25</v>
      </c>
      <c r="H206" s="25">
        <v>132.95454545454544</v>
      </c>
      <c r="I206" s="32">
        <v>0.15</v>
      </c>
      <c r="J206" s="33">
        <f t="shared" si="40"/>
        <v>152.89772727272725</v>
      </c>
      <c r="K206" s="25">
        <f t="shared" si="41"/>
        <v>152.9</v>
      </c>
      <c r="L206" s="29">
        <v>399</v>
      </c>
      <c r="M206" s="24">
        <f t="shared" si="42"/>
        <v>0.61679767600820234</v>
      </c>
      <c r="N206" s="38">
        <f t="shared" si="43"/>
        <v>478.79999999999995</v>
      </c>
      <c r="O206" s="365">
        <v>379.04999999999995</v>
      </c>
      <c r="P206" s="366">
        <f t="shared" si="44"/>
        <v>-5.0000000000000114E-2</v>
      </c>
      <c r="Q206" s="366">
        <f t="shared" si="45"/>
        <v>0.596629132640213</v>
      </c>
      <c r="R206" s="369">
        <v>359.1</v>
      </c>
      <c r="S206" s="370">
        <f t="shared" si="46"/>
        <v>-9.9999999999999936E-2</v>
      </c>
      <c r="T206" s="370">
        <f t="shared" si="39"/>
        <v>0.55181014737801437</v>
      </c>
      <c r="U206" s="6">
        <v>100</v>
      </c>
      <c r="V206" s="299">
        <v>101.25</v>
      </c>
      <c r="W206" s="124" t="s">
        <v>4451</v>
      </c>
      <c r="X206" s="5" t="s">
        <v>845</v>
      </c>
      <c r="Y206" s="26">
        <v>707600</v>
      </c>
      <c r="Z206" s="26" t="s">
        <v>846</v>
      </c>
      <c r="AA206" s="26"/>
      <c r="AB206" s="27">
        <v>0.2</v>
      </c>
      <c r="AC206" s="122">
        <v>3760223792492</v>
      </c>
      <c r="AD206" s="273">
        <v>41866</v>
      </c>
      <c r="AE206" s="26">
        <f t="array" ref="AE206">IF(ISNA(INDEX([6]Fournisseurs!$A$6:$O$5001,MATCH(A206&amp;C206,[6]Fournisseurs!$C$6:$C$5001&amp;[6]Fournisseurs!$A$6:$A$5001,0),14)),"",INDEX([6]Fournisseurs!$A$6:$O$5001,MATCH(A206&amp;C206,[6]Fournisseurs!$C$6:$C$5001&amp;[6]Fournisseurs!$A$6:$A$5001,0),14))</f>
        <v>0.125</v>
      </c>
    </row>
    <row r="207" spans="1:52" ht="14" customHeight="1" x14ac:dyDescent="0.2">
      <c r="A207" s="348">
        <v>1893</v>
      </c>
      <c r="B207" s="8"/>
      <c r="C207" s="8" t="s">
        <v>1440</v>
      </c>
      <c r="D207" s="274" t="s">
        <v>155</v>
      </c>
      <c r="E207" s="3"/>
      <c r="F207" s="13" t="s">
        <v>4441</v>
      </c>
      <c r="G207" s="31">
        <v>0</v>
      </c>
      <c r="H207" s="25">
        <v>8.75</v>
      </c>
      <c r="I207" s="32"/>
      <c r="J207" s="33">
        <f t="shared" si="40"/>
        <v>8.75</v>
      </c>
      <c r="K207" s="25">
        <f t="shared" si="41"/>
        <v>8.75</v>
      </c>
      <c r="L207" s="29">
        <v>22</v>
      </c>
      <c r="M207" s="24">
        <f t="shared" si="42"/>
        <v>0.60227272727272729</v>
      </c>
      <c r="N207" s="38">
        <f t="shared" si="43"/>
        <v>26.4</v>
      </c>
      <c r="O207" s="365">
        <v>19.25</v>
      </c>
      <c r="P207" s="366">
        <f t="shared" si="44"/>
        <v>-0.125</v>
      </c>
      <c r="Q207" s="366">
        <f t="shared" si="45"/>
        <v>0.54545454545454541</v>
      </c>
      <c r="R207" s="369">
        <v>18.149999999999999</v>
      </c>
      <c r="S207" s="370">
        <f t="shared" si="46"/>
        <v>-0.17500000000000007</v>
      </c>
      <c r="T207" s="370">
        <f t="shared" si="39"/>
        <v>0.4925329853559518</v>
      </c>
      <c r="U207" s="6">
        <v>0</v>
      </c>
      <c r="V207" s="299">
        <v>2.2000000000000002</v>
      </c>
      <c r="W207" s="124" t="s">
        <v>4451</v>
      </c>
      <c r="X207" s="5"/>
      <c r="Y207" s="26">
        <v>707600</v>
      </c>
      <c r="Z207" s="26"/>
      <c r="AA207" s="26"/>
      <c r="AB207" s="27">
        <v>0.2</v>
      </c>
      <c r="AC207" s="122">
        <v>0</v>
      </c>
      <c r="AD207" s="273">
        <v>42231</v>
      </c>
      <c r="AE207" s="26" t="str">
        <f t="array" ref="AE207">IF(ISNA(INDEX([6]Fournisseurs!$A$6:$O$5001,MATCH(A207&amp;C207,[6]Fournisseurs!$C$6:$C$5001&amp;[6]Fournisseurs!$A$6:$A$5001,0),14)),"",INDEX([6]Fournisseurs!$A$6:$O$5001,MATCH(A207&amp;C207,[6]Fournisseurs!$C$6:$C$5001&amp;[6]Fournisseurs!$A$6:$A$5001,0),14))</f>
        <v/>
      </c>
    </row>
    <row r="208" spans="1:52" ht="14" customHeight="1" x14ac:dyDescent="0.2">
      <c r="A208" s="4">
        <v>1894</v>
      </c>
      <c r="B208" s="8"/>
      <c r="C208" s="8" t="s">
        <v>1440</v>
      </c>
      <c r="D208" s="274" t="s">
        <v>156</v>
      </c>
      <c r="E208" s="3"/>
      <c r="F208" s="13" t="s">
        <v>4441</v>
      </c>
      <c r="G208" s="31">
        <v>0</v>
      </c>
      <c r="H208" s="25">
        <v>25</v>
      </c>
      <c r="I208" s="32"/>
      <c r="J208" s="33">
        <f t="shared" si="40"/>
        <v>25</v>
      </c>
      <c r="K208" s="25">
        <f t="shared" si="41"/>
        <v>25</v>
      </c>
      <c r="L208" s="29">
        <v>35.5</v>
      </c>
      <c r="M208" s="24">
        <f t="shared" si="42"/>
        <v>0.29577464788732399</v>
      </c>
      <c r="N208" s="38">
        <f t="shared" si="43"/>
        <v>42.6</v>
      </c>
      <c r="O208" s="365">
        <v>35.5</v>
      </c>
      <c r="P208" s="366">
        <f t="shared" si="44"/>
        <v>0</v>
      </c>
      <c r="Q208" s="366">
        <f t="shared" si="45"/>
        <v>0.29577464788732399</v>
      </c>
      <c r="R208" s="375">
        <v>35.5</v>
      </c>
      <c r="S208" s="370">
        <f t="shared" si="46"/>
        <v>0</v>
      </c>
      <c r="T208" s="370">
        <f t="shared" si="39"/>
        <v>0.2587101556708673</v>
      </c>
      <c r="U208" s="6">
        <v>0</v>
      </c>
      <c r="V208" s="299">
        <v>2.2000000000000002</v>
      </c>
      <c r="W208" s="124" t="s">
        <v>4451</v>
      </c>
      <c r="X208" s="5"/>
      <c r="Y208" s="26">
        <v>707600</v>
      </c>
      <c r="Z208" s="26"/>
      <c r="AA208" s="26"/>
      <c r="AB208" s="27">
        <v>0.2</v>
      </c>
      <c r="AC208" s="122">
        <v>0</v>
      </c>
      <c r="AD208" s="273">
        <v>42231</v>
      </c>
      <c r="AE208" s="26" t="str">
        <f t="array" ref="AE208">IF(ISNA(INDEX([6]Fournisseurs!$A$6:$O$5001,MATCH(A208&amp;C208,[6]Fournisseurs!$C$6:$C$5001&amp;[6]Fournisseurs!$A$6:$A$5001,0),14)),"",INDEX([6]Fournisseurs!$A$6:$O$5001,MATCH(A208&amp;C208,[6]Fournisseurs!$C$6:$C$5001&amp;[6]Fournisseurs!$A$6:$A$5001,0),14))</f>
        <v/>
      </c>
    </row>
    <row r="209" spans="1:59" ht="14" customHeight="1" x14ac:dyDescent="0.2">
      <c r="A209" s="346" t="s">
        <v>1766</v>
      </c>
      <c r="B209" s="8"/>
      <c r="C209" s="8" t="s">
        <v>1456</v>
      </c>
      <c r="D209" s="14" t="s">
        <v>1762</v>
      </c>
      <c r="E209" s="3"/>
      <c r="F209" s="13" t="s">
        <v>4441</v>
      </c>
      <c r="G209" s="31">
        <v>0</v>
      </c>
      <c r="H209" s="25">
        <v>17.5</v>
      </c>
      <c r="I209" s="32"/>
      <c r="J209" s="33">
        <f t="shared" si="40"/>
        <v>17.5</v>
      </c>
      <c r="K209" s="25"/>
      <c r="L209" s="29">
        <v>25</v>
      </c>
      <c r="M209" s="24">
        <f t="shared" si="42"/>
        <v>0.30000000000000004</v>
      </c>
      <c r="N209" s="38">
        <f t="shared" si="43"/>
        <v>30</v>
      </c>
      <c r="O209" s="365">
        <v>25</v>
      </c>
      <c r="P209" s="366">
        <f t="shared" si="44"/>
        <v>0</v>
      </c>
      <c r="Q209" s="366">
        <f t="shared" si="45"/>
        <v>0.30000000000000004</v>
      </c>
      <c r="R209" s="406">
        <v>25</v>
      </c>
      <c r="S209" s="370">
        <f t="shared" si="46"/>
        <v>0</v>
      </c>
      <c r="T209" s="370">
        <f>1-(J209/(R209))</f>
        <v>0.30000000000000004</v>
      </c>
      <c r="U209" s="6">
        <v>0</v>
      </c>
      <c r="V209" s="299">
        <v>0.3</v>
      </c>
      <c r="W209" s="124" t="s">
        <v>4455</v>
      </c>
      <c r="X209" s="5"/>
      <c r="Y209" s="26"/>
      <c r="Z209" s="26"/>
      <c r="AA209" s="26"/>
      <c r="AB209" s="27">
        <v>0.2</v>
      </c>
      <c r="AC209" s="122">
        <v>0</v>
      </c>
      <c r="AD209" s="273">
        <v>42231</v>
      </c>
      <c r="AE209" s="26" t="str">
        <f t="array" ref="AE209">IF(ISNA(INDEX([6]Fournisseurs!$A$6:$O$5001,MATCH(A209&amp;C209,[6]Fournisseurs!$C$6:$C$5001&amp;[6]Fournisseurs!$A$6:$A$5001,0),14)),"",INDEX([6]Fournisseurs!$A$6:$O$5001,MATCH(A209&amp;C209,[6]Fournisseurs!$C$6:$C$5001&amp;[6]Fournisseurs!$A$6:$A$5001,0),14))</f>
        <v/>
      </c>
    </row>
    <row r="210" spans="1:59" ht="14" customHeight="1" x14ac:dyDescent="0.2">
      <c r="A210" s="346" t="s">
        <v>1765</v>
      </c>
      <c r="B210" s="8"/>
      <c r="C210" s="8" t="s">
        <v>1456</v>
      </c>
      <c r="D210" s="14" t="s">
        <v>1761</v>
      </c>
      <c r="E210" s="3"/>
      <c r="F210" s="13" t="s">
        <v>4441</v>
      </c>
      <c r="G210" s="31">
        <v>0</v>
      </c>
      <c r="H210" s="25">
        <v>17.5</v>
      </c>
      <c r="I210" s="32"/>
      <c r="J210" s="33">
        <f t="shared" si="40"/>
        <v>17.5</v>
      </c>
      <c r="K210" s="25"/>
      <c r="L210" s="29">
        <v>25</v>
      </c>
      <c r="M210" s="24">
        <f t="shared" si="42"/>
        <v>0.30000000000000004</v>
      </c>
      <c r="N210" s="38">
        <f t="shared" si="43"/>
        <v>30</v>
      </c>
      <c r="O210" s="365">
        <v>25</v>
      </c>
      <c r="P210" s="366">
        <f t="shared" si="44"/>
        <v>0</v>
      </c>
      <c r="Q210" s="366">
        <f t="shared" si="45"/>
        <v>0.30000000000000004</v>
      </c>
      <c r="R210" s="406">
        <v>25</v>
      </c>
      <c r="S210" s="370">
        <f t="shared" si="46"/>
        <v>0</v>
      </c>
      <c r="T210" s="370">
        <f>1-(J210/(R210))</f>
        <v>0.30000000000000004</v>
      </c>
      <c r="U210" s="6">
        <v>0</v>
      </c>
      <c r="V210" s="299">
        <v>0.3</v>
      </c>
      <c r="W210" s="124" t="s">
        <v>4455</v>
      </c>
      <c r="X210" s="5"/>
      <c r="Y210" s="26"/>
      <c r="Z210" s="26"/>
      <c r="AA210" s="26"/>
      <c r="AB210" s="27">
        <v>0.2</v>
      </c>
      <c r="AC210" s="122">
        <v>0</v>
      </c>
      <c r="AD210" s="273">
        <v>42231</v>
      </c>
      <c r="AE210" s="26" t="str">
        <f t="array" ref="AE210">IF(ISNA(INDEX([6]Fournisseurs!$A$6:$O$5001,MATCH(A210&amp;C210,[6]Fournisseurs!$C$6:$C$5001&amp;[6]Fournisseurs!$A$6:$A$5001,0),14)),"",INDEX([6]Fournisseurs!$A$6:$O$5001,MATCH(A210&amp;C210,[6]Fournisseurs!$C$6:$C$5001&amp;[6]Fournisseurs!$A$6:$A$5001,0),14))</f>
        <v/>
      </c>
    </row>
    <row r="211" spans="1:59" ht="14" customHeight="1" x14ac:dyDescent="0.2">
      <c r="A211" s="8" t="s">
        <v>1764</v>
      </c>
      <c r="B211" s="8"/>
      <c r="C211" s="8" t="s">
        <v>1456</v>
      </c>
      <c r="D211" s="14" t="s">
        <v>1760</v>
      </c>
      <c r="E211" s="3"/>
      <c r="F211" s="13" t="s">
        <v>4441</v>
      </c>
      <c r="G211" s="31">
        <v>0</v>
      </c>
      <c r="H211" s="25">
        <v>17.5</v>
      </c>
      <c r="I211" s="32"/>
      <c r="J211" s="33">
        <f t="shared" si="40"/>
        <v>17.5</v>
      </c>
      <c r="K211" s="25"/>
      <c r="L211" s="29">
        <v>25</v>
      </c>
      <c r="M211" s="24">
        <f t="shared" si="42"/>
        <v>0.30000000000000004</v>
      </c>
      <c r="N211" s="38">
        <f t="shared" si="43"/>
        <v>30</v>
      </c>
      <c r="O211" s="365">
        <v>25</v>
      </c>
      <c r="P211" s="366">
        <f t="shared" si="44"/>
        <v>0</v>
      </c>
      <c r="Q211" s="366">
        <f t="shared" si="45"/>
        <v>0.30000000000000004</v>
      </c>
      <c r="R211" s="406">
        <v>25</v>
      </c>
      <c r="S211" s="370">
        <f t="shared" si="46"/>
        <v>0</v>
      </c>
      <c r="T211" s="370">
        <f>1-(J211/(R211))</f>
        <v>0.30000000000000004</v>
      </c>
      <c r="U211" s="6">
        <v>0</v>
      </c>
      <c r="V211" s="299">
        <v>0.3</v>
      </c>
      <c r="W211" s="124" t="s">
        <v>4455</v>
      </c>
      <c r="X211" s="5"/>
      <c r="Y211" s="26"/>
      <c r="Z211" s="26"/>
      <c r="AA211" s="26"/>
      <c r="AB211" s="27">
        <v>0.2</v>
      </c>
      <c r="AC211" s="122">
        <v>0</v>
      </c>
      <c r="AD211" s="273">
        <v>42231</v>
      </c>
      <c r="AE211" s="26" t="str">
        <f t="array" ref="AE211">IF(ISNA(INDEX([6]Fournisseurs!$A$6:$O$5001,MATCH(A211&amp;C211,[6]Fournisseurs!$C$6:$C$5001&amp;[6]Fournisseurs!$A$6:$A$5001,0),14)),"",INDEX([6]Fournisseurs!$A$6:$O$5001,MATCH(A211&amp;C211,[6]Fournisseurs!$C$6:$C$5001&amp;[6]Fournisseurs!$A$6:$A$5001,0),14))</f>
        <v/>
      </c>
    </row>
    <row r="212" spans="1:59" ht="14" customHeight="1" x14ac:dyDescent="0.2">
      <c r="A212" s="8" t="s">
        <v>1767</v>
      </c>
      <c r="B212" s="8"/>
      <c r="C212" s="8" t="s">
        <v>1456</v>
      </c>
      <c r="D212" s="14" t="s">
        <v>1763</v>
      </c>
      <c r="E212" s="3"/>
      <c r="F212" s="13" t="s">
        <v>4441</v>
      </c>
      <c r="G212" s="31">
        <v>0</v>
      </c>
      <c r="H212" s="25">
        <v>17.5</v>
      </c>
      <c r="I212" s="32"/>
      <c r="J212" s="33">
        <f t="shared" si="40"/>
        <v>17.5</v>
      </c>
      <c r="K212" s="25"/>
      <c r="L212" s="29">
        <v>25</v>
      </c>
      <c r="M212" s="24">
        <f t="shared" si="42"/>
        <v>0.30000000000000004</v>
      </c>
      <c r="N212" s="38">
        <f t="shared" si="43"/>
        <v>30</v>
      </c>
      <c r="O212" s="365">
        <v>25</v>
      </c>
      <c r="P212" s="366">
        <f t="shared" si="44"/>
        <v>0</v>
      </c>
      <c r="Q212" s="366">
        <f t="shared" si="45"/>
        <v>0.30000000000000004</v>
      </c>
      <c r="R212" s="406">
        <v>25</v>
      </c>
      <c r="S212" s="370">
        <f t="shared" si="46"/>
        <v>0</v>
      </c>
      <c r="T212" s="370">
        <f>1-(J212/(R212))</f>
        <v>0.30000000000000004</v>
      </c>
      <c r="U212" s="6">
        <v>0</v>
      </c>
      <c r="V212" s="299">
        <v>0.3</v>
      </c>
      <c r="W212" s="124" t="s">
        <v>4455</v>
      </c>
      <c r="X212" s="5"/>
      <c r="Y212" s="26"/>
      <c r="Z212" s="26"/>
      <c r="AA212" s="26"/>
      <c r="AB212" s="27">
        <v>0.2</v>
      </c>
      <c r="AC212" s="122">
        <v>0</v>
      </c>
      <c r="AD212" s="273">
        <v>42231</v>
      </c>
      <c r="AE212" s="26" t="str">
        <f t="array" ref="AE212">IF(ISNA(INDEX([6]Fournisseurs!$A$6:$O$5001,MATCH(A212&amp;C212,[6]Fournisseurs!$C$6:$C$5001&amp;[6]Fournisseurs!$A$6:$A$5001,0),14)),"",INDEX([6]Fournisseurs!$A$6:$O$5001,MATCH(A212&amp;C212,[6]Fournisseurs!$C$6:$C$5001&amp;[6]Fournisseurs!$A$6:$A$5001,0),14))</f>
        <v/>
      </c>
    </row>
    <row r="213" spans="1:59" ht="14" customHeight="1" x14ac:dyDescent="0.2">
      <c r="A213" s="17">
        <v>5040</v>
      </c>
      <c r="B213" s="8" t="s">
        <v>1687</v>
      </c>
      <c r="C213" s="8" t="s">
        <v>1439</v>
      </c>
      <c r="D213" s="19" t="s">
        <v>157</v>
      </c>
      <c r="E213" s="3" t="s">
        <v>4275</v>
      </c>
      <c r="F213" s="9" t="s">
        <v>4441</v>
      </c>
      <c r="G213" s="31"/>
      <c r="H213" s="25">
        <v>254</v>
      </c>
      <c r="I213" s="32">
        <v>0.1</v>
      </c>
      <c r="J213" s="33">
        <f t="shared" si="40"/>
        <v>279.40000000000003</v>
      </c>
      <c r="K213" s="25">
        <f t="shared" ref="K213:K247" si="47">ROUND(J213,2)</f>
        <v>279.39999999999998</v>
      </c>
      <c r="L213" s="29">
        <v>635</v>
      </c>
      <c r="M213" s="24">
        <f t="shared" si="42"/>
        <v>0.55999999999999994</v>
      </c>
      <c r="N213" s="38">
        <f t="shared" si="43"/>
        <v>762</v>
      </c>
      <c r="O213" s="365">
        <v>492.125</v>
      </c>
      <c r="P213" s="366">
        <f t="shared" si="44"/>
        <v>-0.22500000000000001</v>
      </c>
      <c r="Q213" s="366">
        <f t="shared" si="45"/>
        <v>0.43225806451612891</v>
      </c>
      <c r="R213" s="369">
        <v>460.375</v>
      </c>
      <c r="S213" s="370">
        <f t="shared" si="46"/>
        <v>-0.27500000000000002</v>
      </c>
      <c r="T213" s="370">
        <f t="shared" ref="T213:T244" si="48">1-(J213/(R213*0.95))</f>
        <v>0.36116152450090733</v>
      </c>
      <c r="U213" s="6">
        <v>0</v>
      </c>
      <c r="V213" s="299">
        <v>50</v>
      </c>
      <c r="W213" s="124" t="s">
        <v>621</v>
      </c>
      <c r="X213" s="5"/>
      <c r="Y213" s="26">
        <v>707100</v>
      </c>
      <c r="Z213" s="26"/>
      <c r="AA213" s="26"/>
      <c r="AB213" s="27">
        <v>0.2</v>
      </c>
      <c r="AC213" s="122">
        <v>0</v>
      </c>
      <c r="AD213" s="273">
        <v>42231</v>
      </c>
      <c r="AE213" s="26" t="str">
        <f t="array" ref="AE213">IF(ISNA(INDEX([6]Fournisseurs!$A$6:$O$5001,MATCH(A213&amp;C213,[6]Fournisseurs!$C$6:$C$5001&amp;[6]Fournisseurs!$A$6:$A$5001,0),14)),"",INDEX([6]Fournisseurs!$A$6:$O$5001,MATCH(A213&amp;C213,[6]Fournisseurs!$C$6:$C$5001&amp;[6]Fournisseurs!$A$6:$A$5001,0),14))</f>
        <v/>
      </c>
    </row>
    <row r="214" spans="1:59" ht="14" customHeight="1" x14ac:dyDescent="0.2">
      <c r="A214" s="9">
        <v>2506</v>
      </c>
      <c r="B214" s="344">
        <v>609296</v>
      </c>
      <c r="C214" s="344" t="s">
        <v>651</v>
      </c>
      <c r="D214" s="398" t="s">
        <v>4032</v>
      </c>
      <c r="E214" s="345" t="s">
        <v>3877</v>
      </c>
      <c r="F214" s="9" t="s">
        <v>4441</v>
      </c>
      <c r="G214" s="345"/>
      <c r="H214" s="25">
        <v>33.637499999999996</v>
      </c>
      <c r="I214" s="32">
        <v>0.1</v>
      </c>
      <c r="J214" s="33">
        <f t="shared" si="40"/>
        <v>37.001249999999999</v>
      </c>
      <c r="K214" s="25">
        <f t="shared" si="47"/>
        <v>37</v>
      </c>
      <c r="L214" s="29">
        <v>65</v>
      </c>
      <c r="M214" s="24">
        <f t="shared" si="42"/>
        <v>0.43074999999999997</v>
      </c>
      <c r="N214" s="38">
        <f t="shared" si="43"/>
        <v>78</v>
      </c>
      <c r="O214" s="365">
        <v>65</v>
      </c>
      <c r="P214" s="366">
        <f t="shared" si="44"/>
        <v>0</v>
      </c>
      <c r="Q214" s="366">
        <f t="shared" si="45"/>
        <v>0.43074999999999997</v>
      </c>
      <c r="R214" s="369">
        <v>61.75</v>
      </c>
      <c r="S214" s="370">
        <f t="shared" si="46"/>
        <v>-0.05</v>
      </c>
      <c r="T214" s="370">
        <f t="shared" si="48"/>
        <v>0.36925207756232681</v>
      </c>
      <c r="U214" s="11"/>
      <c r="V214" s="11">
        <v>11</v>
      </c>
      <c r="W214" s="124" t="s">
        <v>4451</v>
      </c>
      <c r="X214" s="345" t="s">
        <v>3878</v>
      </c>
      <c r="Y214" s="26">
        <v>707600</v>
      </c>
      <c r="Z214" s="345"/>
      <c r="AA214" s="26"/>
      <c r="AB214" s="27">
        <v>0.2</v>
      </c>
      <c r="AC214" s="122"/>
      <c r="AD214" s="273">
        <v>42597</v>
      </c>
      <c r="AE214" s="26" t="str">
        <f t="array" ref="AE214">IF(ISNA(INDEX([6]Fournisseurs!$A$6:$O$5001,MATCH(A214&amp;C214,[6]Fournisseurs!$C$6:$C$5001&amp;[6]Fournisseurs!$A$6:$A$5001,0),14)),"",INDEX([6]Fournisseurs!$A$6:$O$5001,MATCH(A214&amp;C214,[6]Fournisseurs!$C$6:$C$5001&amp;[6]Fournisseurs!$A$6:$A$5001,0),14))</f>
        <v/>
      </c>
    </row>
    <row r="215" spans="1:59" ht="14" customHeight="1" x14ac:dyDescent="0.2">
      <c r="A215" s="8">
        <v>3484</v>
      </c>
      <c r="B215" s="8" t="s">
        <v>847</v>
      </c>
      <c r="C215" s="8" t="s">
        <v>633</v>
      </c>
      <c r="D215" s="3" t="s">
        <v>158</v>
      </c>
      <c r="E215" s="3" t="s">
        <v>158</v>
      </c>
      <c r="F215" s="5" t="s">
        <v>9</v>
      </c>
      <c r="G215" s="31">
        <v>53</v>
      </c>
      <c r="H215" s="25">
        <v>48.18181818181818</v>
      </c>
      <c r="I215" s="32">
        <v>0.15</v>
      </c>
      <c r="J215" s="33">
        <f t="shared" si="40"/>
        <v>55.409090909090899</v>
      </c>
      <c r="K215" s="25">
        <f t="shared" si="47"/>
        <v>55.41</v>
      </c>
      <c r="L215" s="29">
        <v>120</v>
      </c>
      <c r="M215" s="24">
        <f t="shared" si="42"/>
        <v>0.53825757575757582</v>
      </c>
      <c r="N215" s="38">
        <f t="shared" si="43"/>
        <v>144</v>
      </c>
      <c r="O215" s="365">
        <v>99</v>
      </c>
      <c r="P215" s="366">
        <f t="shared" si="44"/>
        <v>-0.17499999999999999</v>
      </c>
      <c r="Q215" s="366">
        <f t="shared" si="45"/>
        <v>0.44031221303948587</v>
      </c>
      <c r="R215" s="369">
        <v>93</v>
      </c>
      <c r="S215" s="370">
        <f t="shared" si="46"/>
        <v>-0.22500000000000001</v>
      </c>
      <c r="T215" s="370">
        <f t="shared" si="48"/>
        <v>0.37284560374543407</v>
      </c>
      <c r="U215" s="6">
        <v>8.6</v>
      </c>
      <c r="V215" s="299">
        <v>10</v>
      </c>
      <c r="W215" s="124" t="s">
        <v>4451</v>
      </c>
      <c r="X215" s="5">
        <v>0</v>
      </c>
      <c r="Y215" s="26">
        <v>707600</v>
      </c>
      <c r="Z215" s="26" t="s">
        <v>848</v>
      </c>
      <c r="AA215" s="26"/>
      <c r="AB215" s="27">
        <v>0.2</v>
      </c>
      <c r="AC215" s="122">
        <v>3760223792508</v>
      </c>
      <c r="AD215" s="273">
        <v>41866</v>
      </c>
      <c r="AE215" s="26">
        <f t="array" ref="AE215">IF(ISNA(INDEX([6]Fournisseurs!$A$6:$O$5001,MATCH(A215&amp;C215,[6]Fournisseurs!$C$6:$C$5001&amp;[6]Fournisseurs!$A$6:$A$5001,0),14)),"",INDEX([6]Fournisseurs!$A$6:$O$5001,MATCH(A215&amp;C215,[6]Fournisseurs!$C$6:$C$5001&amp;[6]Fournisseurs!$A$6:$A$5001,0),14))</f>
        <v>4.8000000000000001E-2</v>
      </c>
    </row>
    <row r="216" spans="1:59" ht="14" customHeight="1" x14ac:dyDescent="0.2">
      <c r="A216" s="8">
        <v>3483</v>
      </c>
      <c r="B216" s="8" t="s">
        <v>849</v>
      </c>
      <c r="C216" s="8" t="s">
        <v>633</v>
      </c>
      <c r="D216" s="3" t="s">
        <v>159</v>
      </c>
      <c r="E216" s="3" t="s">
        <v>159</v>
      </c>
      <c r="F216" s="5" t="s">
        <v>4441</v>
      </c>
      <c r="G216" s="31">
        <v>35.200000000000003</v>
      </c>
      <c r="H216" s="25">
        <v>32</v>
      </c>
      <c r="I216" s="32">
        <v>0.15</v>
      </c>
      <c r="J216" s="33">
        <f t="shared" si="40"/>
        <v>36.799999999999997</v>
      </c>
      <c r="K216" s="25">
        <f t="shared" si="47"/>
        <v>36.799999999999997</v>
      </c>
      <c r="L216" s="29">
        <v>99</v>
      </c>
      <c r="M216" s="24">
        <f t="shared" si="42"/>
        <v>0.62828282828282833</v>
      </c>
      <c r="N216" s="38">
        <f t="shared" si="43"/>
        <v>118.8</v>
      </c>
      <c r="O216" s="365">
        <v>84.149999999999991</v>
      </c>
      <c r="P216" s="366">
        <f t="shared" si="44"/>
        <v>-0.15000000000000008</v>
      </c>
      <c r="Q216" s="366">
        <f t="shared" si="45"/>
        <v>0.56268568033273914</v>
      </c>
      <c r="R216" s="369">
        <v>79.2</v>
      </c>
      <c r="S216" s="370">
        <f t="shared" si="46"/>
        <v>-0.19999999999999998</v>
      </c>
      <c r="T216" s="370">
        <f t="shared" si="48"/>
        <v>0.51089845826687941</v>
      </c>
      <c r="U216" s="6">
        <v>10</v>
      </c>
      <c r="V216" s="299">
        <v>12</v>
      </c>
      <c r="W216" s="124" t="s">
        <v>4451</v>
      </c>
      <c r="X216" s="5">
        <v>0</v>
      </c>
      <c r="Y216" s="26">
        <v>707600</v>
      </c>
      <c r="Z216" s="26" t="s">
        <v>850</v>
      </c>
      <c r="AA216" s="26"/>
      <c r="AB216" s="27">
        <v>0.2</v>
      </c>
      <c r="AC216" s="122">
        <v>3760223790658</v>
      </c>
      <c r="AD216" s="273">
        <v>41866</v>
      </c>
      <c r="AE216" s="26">
        <f t="array" ref="AE216">IF(ISNA(INDEX([6]Fournisseurs!$A$6:$O$5001,MATCH(A216&amp;C216,[6]Fournisseurs!$C$6:$C$5001&amp;[6]Fournisseurs!$A$6:$A$5001,0),14)),"",INDEX([6]Fournisseurs!$A$6:$O$5001,MATCH(A216&amp;C216,[6]Fournisseurs!$C$6:$C$5001&amp;[6]Fournisseurs!$A$6:$A$5001,0),14))</f>
        <v>0.20706450000000001</v>
      </c>
      <c r="AV216" s="39"/>
      <c r="AW216" s="39"/>
      <c r="AX216" s="39"/>
      <c r="AY216" s="39"/>
    </row>
    <row r="217" spans="1:59" ht="14" customHeight="1" x14ac:dyDescent="0.2">
      <c r="A217" s="4">
        <v>3792</v>
      </c>
      <c r="B217" s="8">
        <v>550651</v>
      </c>
      <c r="C217" s="8" t="s">
        <v>651</v>
      </c>
      <c r="D217" s="12" t="s">
        <v>160</v>
      </c>
      <c r="E217" s="3"/>
      <c r="F217" s="13" t="s">
        <v>4441</v>
      </c>
      <c r="G217" s="31">
        <v>0</v>
      </c>
      <c r="H217" s="25">
        <v>22.27</v>
      </c>
      <c r="I217" s="32">
        <v>0.1</v>
      </c>
      <c r="J217" s="33">
        <f t="shared" si="40"/>
        <v>24.497</v>
      </c>
      <c r="K217" s="25">
        <f t="shared" si="47"/>
        <v>24.5</v>
      </c>
      <c r="L217" s="29">
        <v>47.49499999999999</v>
      </c>
      <c r="M217" s="24">
        <f t="shared" si="42"/>
        <v>0.48421939151489624</v>
      </c>
      <c r="N217" s="38">
        <f t="shared" si="43"/>
        <v>56.993999999999986</v>
      </c>
      <c r="O217" s="365">
        <v>41.55812499999999</v>
      </c>
      <c r="P217" s="366">
        <f t="shared" si="44"/>
        <v>-0.12500000000000003</v>
      </c>
      <c r="Q217" s="366">
        <f t="shared" si="45"/>
        <v>0.41053644744559559</v>
      </c>
      <c r="R217" s="375">
        <v>41.55812499999999</v>
      </c>
      <c r="S217" s="370">
        <f t="shared" si="46"/>
        <v>-0.12500000000000003</v>
      </c>
      <c r="T217" s="370">
        <f t="shared" si="48"/>
        <v>0.37951204994273224</v>
      </c>
      <c r="U217" s="6">
        <v>0</v>
      </c>
      <c r="V217" s="299">
        <v>10</v>
      </c>
      <c r="W217" s="124" t="s">
        <v>4451</v>
      </c>
      <c r="X217" s="5"/>
      <c r="Y217" s="26">
        <v>707600</v>
      </c>
      <c r="Z217" s="26"/>
      <c r="AA217" s="26"/>
      <c r="AB217" s="27">
        <v>0.2</v>
      </c>
      <c r="AC217" s="122">
        <v>0</v>
      </c>
      <c r="AD217" s="273">
        <v>42231</v>
      </c>
      <c r="AE217" s="26" t="str">
        <f t="array" ref="AE217">IF(ISNA(INDEX([6]Fournisseurs!$A$6:$O$5001,MATCH(A217&amp;C217,[6]Fournisseurs!$C$6:$C$5001&amp;[6]Fournisseurs!$A$6:$A$5001,0),14)),"",INDEX([6]Fournisseurs!$A$6:$O$5001,MATCH(A217&amp;C217,[6]Fournisseurs!$C$6:$C$5001&amp;[6]Fournisseurs!$A$6:$A$5001,0),14))</f>
        <v/>
      </c>
    </row>
    <row r="218" spans="1:59" ht="14" customHeight="1" x14ac:dyDescent="0.2">
      <c r="A218" s="4">
        <v>3793</v>
      </c>
      <c r="B218" s="8">
        <v>550652</v>
      </c>
      <c r="C218" s="8" t="s">
        <v>651</v>
      </c>
      <c r="D218" s="12" t="s">
        <v>161</v>
      </c>
      <c r="E218" s="3"/>
      <c r="F218" s="13" t="s">
        <v>4441</v>
      </c>
      <c r="G218" s="31">
        <v>0</v>
      </c>
      <c r="H218" s="25">
        <v>33.447499999999998</v>
      </c>
      <c r="I218" s="32">
        <v>0.1</v>
      </c>
      <c r="J218" s="33">
        <f t="shared" si="40"/>
        <v>36.792250000000003</v>
      </c>
      <c r="K218" s="25">
        <f t="shared" si="47"/>
        <v>36.79</v>
      </c>
      <c r="L218" s="29">
        <v>71.242499999999993</v>
      </c>
      <c r="M218" s="24">
        <f t="shared" si="42"/>
        <v>0.48356318208934268</v>
      </c>
      <c r="N218" s="38">
        <f t="shared" si="43"/>
        <v>85.490999999999985</v>
      </c>
      <c r="O218" s="365">
        <v>62.337187499999992</v>
      </c>
      <c r="P218" s="366">
        <f t="shared" si="44"/>
        <v>-0.12500000000000003</v>
      </c>
      <c r="Q218" s="366">
        <f t="shared" si="45"/>
        <v>0.40978649381639154</v>
      </c>
      <c r="R218" s="375">
        <v>62.337187499999992</v>
      </c>
      <c r="S218" s="370">
        <f t="shared" si="46"/>
        <v>-0.12500000000000003</v>
      </c>
      <c r="T218" s="370">
        <f t="shared" si="48"/>
        <v>0.37872262506988585</v>
      </c>
      <c r="U218" s="6">
        <v>0</v>
      </c>
      <c r="V218" s="299">
        <v>15</v>
      </c>
      <c r="W218" s="124" t="s">
        <v>4451</v>
      </c>
      <c r="X218" s="5"/>
      <c r="Y218" s="26">
        <v>707600</v>
      </c>
      <c r="Z218" s="26"/>
      <c r="AA218" s="26"/>
      <c r="AB218" s="27">
        <v>0.2</v>
      </c>
      <c r="AC218" s="122">
        <v>0</v>
      </c>
      <c r="AD218" s="273">
        <v>42231</v>
      </c>
      <c r="AE218" s="26" t="str">
        <f t="array" ref="AE218">IF(ISNA(INDEX([6]Fournisseurs!$A$6:$O$5001,MATCH(A218&amp;C218,[6]Fournisseurs!$C$6:$C$5001&amp;[6]Fournisseurs!$A$6:$A$5001,0),14)),"",INDEX([6]Fournisseurs!$A$6:$O$5001,MATCH(A218&amp;C218,[6]Fournisseurs!$C$6:$C$5001&amp;[6]Fournisseurs!$A$6:$A$5001,0),14))</f>
        <v/>
      </c>
    </row>
    <row r="219" spans="1:59" ht="14" customHeight="1" x14ac:dyDescent="0.2">
      <c r="A219" s="4">
        <v>3794</v>
      </c>
      <c r="B219" s="8">
        <v>550653</v>
      </c>
      <c r="C219" s="8" t="s">
        <v>651</v>
      </c>
      <c r="D219" s="12" t="s">
        <v>162</v>
      </c>
      <c r="E219" s="3"/>
      <c r="F219" s="13" t="s">
        <v>4441</v>
      </c>
      <c r="G219" s="31">
        <v>0</v>
      </c>
      <c r="H219" s="25">
        <v>45.645000000000003</v>
      </c>
      <c r="I219" s="32">
        <v>0.1</v>
      </c>
      <c r="J219" s="33">
        <f t="shared" si="40"/>
        <v>50.209500000000006</v>
      </c>
      <c r="K219" s="25">
        <f t="shared" si="47"/>
        <v>50.21</v>
      </c>
      <c r="L219" s="29">
        <v>94.989999999999981</v>
      </c>
      <c r="M219" s="24">
        <f t="shared" si="42"/>
        <v>0.47142330771660157</v>
      </c>
      <c r="N219" s="38">
        <f t="shared" si="43"/>
        <v>113.98799999999997</v>
      </c>
      <c r="O219" s="365">
        <v>83.11624999999998</v>
      </c>
      <c r="P219" s="366">
        <f t="shared" si="44"/>
        <v>-0.12500000000000003</v>
      </c>
      <c r="Q219" s="366">
        <f t="shared" si="45"/>
        <v>0.39591235167611605</v>
      </c>
      <c r="R219" s="375">
        <v>83.11624999999998</v>
      </c>
      <c r="S219" s="370">
        <f t="shared" si="46"/>
        <v>-0.12500000000000003</v>
      </c>
      <c r="T219" s="370">
        <f t="shared" si="48"/>
        <v>0.36411826492222743</v>
      </c>
      <c r="U219" s="6">
        <v>0</v>
      </c>
      <c r="V219" s="299">
        <v>20</v>
      </c>
      <c r="W219" s="124" t="s">
        <v>4451</v>
      </c>
      <c r="X219" s="5"/>
      <c r="Y219" s="26">
        <v>707600</v>
      </c>
      <c r="Z219" s="26"/>
      <c r="AA219" s="26"/>
      <c r="AB219" s="27">
        <v>0.2</v>
      </c>
      <c r="AC219" s="122">
        <v>0</v>
      </c>
      <c r="AD219" s="273">
        <v>42231</v>
      </c>
      <c r="AE219" s="26" t="str">
        <f t="array" ref="AE219">IF(ISNA(INDEX([6]Fournisseurs!$A$6:$O$5001,MATCH(A219&amp;C219,[6]Fournisseurs!$C$6:$C$5001&amp;[6]Fournisseurs!$A$6:$A$5001,0),14)),"",INDEX([6]Fournisseurs!$A$6:$O$5001,MATCH(A219&amp;C219,[6]Fournisseurs!$C$6:$C$5001&amp;[6]Fournisseurs!$A$6:$A$5001,0),14))</f>
        <v/>
      </c>
    </row>
    <row r="220" spans="1:59" s="39" customFormat="1" ht="14" customHeight="1" x14ac:dyDescent="0.2">
      <c r="A220" s="4">
        <v>3795</v>
      </c>
      <c r="B220" s="8">
        <v>550654</v>
      </c>
      <c r="C220" s="8" t="s">
        <v>651</v>
      </c>
      <c r="D220" s="12" t="s">
        <v>163</v>
      </c>
      <c r="E220" s="3"/>
      <c r="F220" s="13" t="s">
        <v>4441</v>
      </c>
      <c r="G220" s="31">
        <v>0</v>
      </c>
      <c r="H220" s="25">
        <v>53.082500000000003</v>
      </c>
      <c r="I220" s="32">
        <v>0.1</v>
      </c>
      <c r="J220" s="33">
        <f t="shared" si="40"/>
        <v>58.390750000000011</v>
      </c>
      <c r="K220" s="25">
        <f t="shared" si="47"/>
        <v>58.39</v>
      </c>
      <c r="L220" s="29">
        <v>118.7375</v>
      </c>
      <c r="M220" s="24">
        <f t="shared" si="42"/>
        <v>0.50823665649015681</v>
      </c>
      <c r="N220" s="38">
        <f t="shared" si="43"/>
        <v>142.48499999999999</v>
      </c>
      <c r="O220" s="365">
        <v>103.8953125</v>
      </c>
      <c r="P220" s="366">
        <f t="shared" si="44"/>
        <v>-0.12499999999999996</v>
      </c>
      <c r="Q220" s="366">
        <f t="shared" si="45"/>
        <v>0.43798475027446493</v>
      </c>
      <c r="R220" s="375">
        <v>103.8953125</v>
      </c>
      <c r="S220" s="370">
        <f t="shared" si="46"/>
        <v>-0.12499999999999996</v>
      </c>
      <c r="T220" s="370">
        <f t="shared" si="48"/>
        <v>0.40840500028891036</v>
      </c>
      <c r="U220" s="6">
        <v>0</v>
      </c>
      <c r="V220" s="299">
        <v>25</v>
      </c>
      <c r="W220" s="124" t="s">
        <v>4451</v>
      </c>
      <c r="X220" s="5"/>
      <c r="Y220" s="26">
        <v>707600</v>
      </c>
      <c r="Z220" s="26"/>
      <c r="AA220" s="26"/>
      <c r="AB220" s="27">
        <v>0.2</v>
      </c>
      <c r="AC220" s="122">
        <v>0</v>
      </c>
      <c r="AD220" s="273">
        <v>42231</v>
      </c>
      <c r="AE220" s="26" t="str">
        <f t="array" ref="AE220">IF(ISNA(INDEX([6]Fournisseurs!$A$6:$O$5001,MATCH(A220&amp;C220,[6]Fournisseurs!$C$6:$C$5001&amp;[6]Fournisseurs!$A$6:$A$5001,0),14)),"",INDEX([6]Fournisseurs!$A$6:$O$5001,MATCH(A220&amp;C220,[6]Fournisseurs!$C$6:$C$5001&amp;[6]Fournisseurs!$A$6:$A$5001,0),14))</f>
        <v/>
      </c>
      <c r="AF220" s="7"/>
      <c r="AG220" s="7"/>
      <c r="AH220" s="7"/>
      <c r="AI220" s="7"/>
      <c r="AJ220" s="7"/>
      <c r="AK220" s="7"/>
      <c r="AL220" s="7"/>
      <c r="AM220" s="7"/>
      <c r="AN220" s="7"/>
      <c r="AO220" s="7"/>
      <c r="AP220" s="7"/>
      <c r="AQ220" s="7"/>
      <c r="AR220" s="7"/>
      <c r="AS220" s="7"/>
      <c r="AT220" s="7"/>
      <c r="AU220" s="7"/>
      <c r="AV220" s="7"/>
      <c r="AW220" s="7"/>
      <c r="AX220" s="7"/>
      <c r="AY220" s="7"/>
      <c r="AZ220" s="7"/>
      <c r="BA220" s="7"/>
      <c r="BB220" s="7"/>
      <c r="BC220" s="7"/>
      <c r="BD220" s="7"/>
      <c r="BE220" s="7"/>
      <c r="BF220" s="7"/>
      <c r="BG220" s="7"/>
    </row>
    <row r="221" spans="1:59" ht="14" customHeight="1" x14ac:dyDescent="0.2">
      <c r="A221" s="4">
        <v>3791</v>
      </c>
      <c r="B221" s="8">
        <v>550650</v>
      </c>
      <c r="C221" s="8" t="s">
        <v>651</v>
      </c>
      <c r="D221" s="12" t="s">
        <v>164</v>
      </c>
      <c r="E221" s="3"/>
      <c r="F221" s="13" t="s">
        <v>4441</v>
      </c>
      <c r="G221" s="31">
        <v>0</v>
      </c>
      <c r="H221" s="25">
        <v>11.475</v>
      </c>
      <c r="I221" s="32">
        <v>0.1</v>
      </c>
      <c r="J221" s="33">
        <f t="shared" ref="J221:J255" si="49">H221*(1+I221)</f>
        <v>12.6225</v>
      </c>
      <c r="K221" s="25">
        <f t="shared" si="47"/>
        <v>12.62</v>
      </c>
      <c r="L221" s="29">
        <v>23.747499999999995</v>
      </c>
      <c r="M221" s="24">
        <f t="shared" ref="M221:M252" si="50">1-(J221/L221)</f>
        <v>0.46847036530161057</v>
      </c>
      <c r="N221" s="38">
        <f t="shared" ref="N221:N252" si="51">L221*(1+AB221)</f>
        <v>28.496999999999993</v>
      </c>
      <c r="O221" s="365">
        <v>20.779062499999995</v>
      </c>
      <c r="P221" s="366">
        <f t="shared" si="44"/>
        <v>-0.12500000000000003</v>
      </c>
      <c r="Q221" s="366">
        <f t="shared" si="45"/>
        <v>0.39253756034469778</v>
      </c>
      <c r="R221" s="375">
        <v>20.779062499999995</v>
      </c>
      <c r="S221" s="370">
        <f t="shared" si="46"/>
        <v>-0.12500000000000003</v>
      </c>
      <c r="T221" s="370">
        <f t="shared" si="48"/>
        <v>0.36056585299441868</v>
      </c>
      <c r="U221" s="6">
        <v>0</v>
      </c>
      <c r="V221" s="299">
        <v>5</v>
      </c>
      <c r="W221" s="124" t="s">
        <v>4451</v>
      </c>
      <c r="X221" s="5"/>
      <c r="Y221" s="26">
        <v>707600</v>
      </c>
      <c r="Z221" s="26"/>
      <c r="AA221" s="26"/>
      <c r="AB221" s="27">
        <v>0.2</v>
      </c>
      <c r="AC221" s="122">
        <v>0</v>
      </c>
      <c r="AD221" s="273">
        <v>42231</v>
      </c>
      <c r="AE221" s="26" t="str">
        <f t="array" ref="AE221">IF(ISNA(INDEX([6]Fournisseurs!$A$6:$O$5001,MATCH(A221&amp;C221,[6]Fournisseurs!$C$6:$C$5001&amp;[6]Fournisseurs!$A$6:$A$5001,0),14)),"",INDEX([6]Fournisseurs!$A$6:$O$5001,MATCH(A221&amp;C221,[6]Fournisseurs!$C$6:$C$5001&amp;[6]Fournisseurs!$A$6:$A$5001,0),14))</f>
        <v/>
      </c>
    </row>
    <row r="222" spans="1:59" ht="14" customHeight="1" x14ac:dyDescent="0.2">
      <c r="A222" s="348">
        <v>1996</v>
      </c>
      <c r="B222" s="8" t="s">
        <v>3744</v>
      </c>
      <c r="C222" s="8" t="s">
        <v>3742</v>
      </c>
      <c r="D222" s="12" t="s">
        <v>3737</v>
      </c>
      <c r="E222" s="3"/>
      <c r="F222" s="13" t="s">
        <v>4441</v>
      </c>
      <c r="G222" s="31">
        <v>35</v>
      </c>
      <c r="H222" s="25">
        <v>31.818181818181817</v>
      </c>
      <c r="I222" s="32">
        <v>0.15</v>
      </c>
      <c r="J222" s="33">
        <f t="shared" si="49"/>
        <v>36.590909090909086</v>
      </c>
      <c r="K222" s="25">
        <f t="shared" si="47"/>
        <v>36.590000000000003</v>
      </c>
      <c r="L222" s="29">
        <v>74.989999999999995</v>
      </c>
      <c r="M222" s="24">
        <f t="shared" si="50"/>
        <v>0.51205615294160434</v>
      </c>
      <c r="N222" s="38">
        <f t="shared" si="51"/>
        <v>89.987999999999985</v>
      </c>
      <c r="O222" s="365">
        <v>71.240499999999997</v>
      </c>
      <c r="P222" s="366">
        <f t="shared" si="44"/>
        <v>-4.9999999999999975E-2</v>
      </c>
      <c r="Q222" s="366">
        <f t="shared" si="45"/>
        <v>0.48637489783326782</v>
      </c>
      <c r="R222" s="375">
        <v>71.240499999999997</v>
      </c>
      <c r="S222" s="370">
        <f t="shared" si="46"/>
        <v>-4.9999999999999975E-2</v>
      </c>
      <c r="T222" s="370">
        <f t="shared" si="48"/>
        <v>0.45934199771922923</v>
      </c>
      <c r="U222" s="6">
        <v>0</v>
      </c>
      <c r="V222" s="299">
        <v>10</v>
      </c>
      <c r="W222" s="124" t="s">
        <v>4451</v>
      </c>
      <c r="X222" s="5"/>
      <c r="Y222" s="26">
        <v>707600</v>
      </c>
      <c r="Z222" s="26"/>
      <c r="AA222" s="26"/>
      <c r="AB222" s="27">
        <v>0.2</v>
      </c>
      <c r="AC222" s="122">
        <v>0</v>
      </c>
      <c r="AD222" s="273">
        <v>42597</v>
      </c>
      <c r="AE222" s="26">
        <f t="array" ref="AE222">IF(ISNA(INDEX([6]Fournisseurs!$A$6:$O$5001,MATCH(A222&amp;C222,[6]Fournisseurs!$C$6:$C$5001&amp;[6]Fournisseurs!$A$6:$A$5001,0),14)),"",INDEX([6]Fournisseurs!$A$6:$O$5001,MATCH(A222&amp;C222,[6]Fournisseurs!$C$6:$C$5001&amp;[6]Fournisseurs!$A$6:$A$5001,0),14))</f>
        <v>1.062605E-2</v>
      </c>
    </row>
    <row r="223" spans="1:59" ht="14" customHeight="1" x14ac:dyDescent="0.2">
      <c r="A223" s="4">
        <v>1997</v>
      </c>
      <c r="B223" s="8" t="s">
        <v>3745</v>
      </c>
      <c r="C223" s="8" t="s">
        <v>3742</v>
      </c>
      <c r="D223" s="12" t="s">
        <v>3738</v>
      </c>
      <c r="E223" s="3"/>
      <c r="F223" s="13" t="s">
        <v>4441</v>
      </c>
      <c r="G223" s="31">
        <v>45</v>
      </c>
      <c r="H223" s="25">
        <v>40.909090909090907</v>
      </c>
      <c r="I223" s="32">
        <v>0.15</v>
      </c>
      <c r="J223" s="33">
        <f t="shared" si="49"/>
        <v>47.04545454545454</v>
      </c>
      <c r="K223" s="25">
        <f t="shared" si="47"/>
        <v>47.05</v>
      </c>
      <c r="L223" s="29">
        <v>97.49</v>
      </c>
      <c r="M223" s="24">
        <f t="shared" si="50"/>
        <v>0.51743302343363884</v>
      </c>
      <c r="N223" s="38">
        <f t="shared" si="51"/>
        <v>116.98799999999999</v>
      </c>
      <c r="O223" s="365">
        <v>92.615499999999997</v>
      </c>
      <c r="P223" s="366">
        <f t="shared" si="44"/>
        <v>-4.9999999999999975E-2</v>
      </c>
      <c r="Q223" s="366">
        <f t="shared" si="45"/>
        <v>0.49203476150909364</v>
      </c>
      <c r="R223" s="375">
        <v>92.615499999999997</v>
      </c>
      <c r="S223" s="370">
        <f t="shared" si="46"/>
        <v>-4.9999999999999975E-2</v>
      </c>
      <c r="T223" s="370">
        <f t="shared" si="48"/>
        <v>0.4652997489569406</v>
      </c>
      <c r="U223" s="6">
        <v>0</v>
      </c>
      <c r="V223" s="299">
        <v>15</v>
      </c>
      <c r="W223" s="124" t="s">
        <v>4451</v>
      </c>
      <c r="X223" s="5"/>
      <c r="Y223" s="26">
        <v>707600</v>
      </c>
      <c r="Z223" s="26"/>
      <c r="AA223" s="26"/>
      <c r="AB223" s="27">
        <v>0.2</v>
      </c>
      <c r="AC223" s="207">
        <v>0</v>
      </c>
      <c r="AD223" s="273">
        <v>42597</v>
      </c>
      <c r="AE223" s="26">
        <f t="array" ref="AE223">IF(ISNA(INDEX([6]Fournisseurs!$A$6:$O$5001,MATCH(A223&amp;C223,[6]Fournisseurs!$C$6:$C$5001&amp;[6]Fournisseurs!$A$6:$A$5001,0),14)),"",INDEX([6]Fournisseurs!$A$6:$O$5001,MATCH(A223&amp;C223,[6]Fournisseurs!$C$6:$C$5001&amp;[6]Fournisseurs!$A$6:$A$5001,0),14))</f>
        <v>1.2326217999999998E-2</v>
      </c>
      <c r="AZ223" s="39"/>
    </row>
    <row r="224" spans="1:59" ht="14" customHeight="1" x14ac:dyDescent="0.2">
      <c r="A224" s="4">
        <v>1998</v>
      </c>
      <c r="B224" s="8" t="s">
        <v>3746</v>
      </c>
      <c r="C224" s="8" t="s">
        <v>3742</v>
      </c>
      <c r="D224" s="12" t="s">
        <v>3739</v>
      </c>
      <c r="E224" s="3"/>
      <c r="F224" s="13" t="s">
        <v>4441</v>
      </c>
      <c r="G224" s="31">
        <v>55</v>
      </c>
      <c r="H224" s="25">
        <v>49.999999999999993</v>
      </c>
      <c r="I224" s="32">
        <v>0.15</v>
      </c>
      <c r="J224" s="33">
        <f t="shared" si="49"/>
        <v>57.499999999999986</v>
      </c>
      <c r="K224" s="25">
        <f t="shared" si="47"/>
        <v>57.5</v>
      </c>
      <c r="L224" s="29">
        <v>112.49</v>
      </c>
      <c r="M224" s="24">
        <f t="shared" si="50"/>
        <v>0.48884345275135577</v>
      </c>
      <c r="N224" s="38">
        <f t="shared" si="51"/>
        <v>134.988</v>
      </c>
      <c r="O224" s="365">
        <v>106.86549999999998</v>
      </c>
      <c r="P224" s="366">
        <f t="shared" si="44"/>
        <v>-5.0000000000000107E-2</v>
      </c>
      <c r="Q224" s="366">
        <f t="shared" si="45"/>
        <v>0.4619404765803744</v>
      </c>
      <c r="R224" s="375">
        <v>106.86549999999998</v>
      </c>
      <c r="S224" s="370">
        <f t="shared" si="46"/>
        <v>-5.0000000000000107E-2</v>
      </c>
      <c r="T224" s="370">
        <f t="shared" si="48"/>
        <v>0.43362155429513094</v>
      </c>
      <c r="U224" s="6">
        <v>0</v>
      </c>
      <c r="V224" s="299">
        <v>20</v>
      </c>
      <c r="W224" s="124" t="s">
        <v>4451</v>
      </c>
      <c r="X224" s="5"/>
      <c r="Y224" s="26">
        <v>707600</v>
      </c>
      <c r="Z224" s="26"/>
      <c r="AA224" s="26"/>
      <c r="AB224" s="27">
        <v>0.2</v>
      </c>
      <c r="AC224" s="207">
        <v>0</v>
      </c>
      <c r="AD224" s="273">
        <v>42597</v>
      </c>
      <c r="AE224" s="26">
        <f t="array" ref="AE224">IF(ISNA(INDEX([6]Fournisseurs!$A$6:$O$5001,MATCH(A224&amp;C224,[6]Fournisseurs!$C$6:$C$5001&amp;[6]Fournisseurs!$A$6:$A$5001,0),14)),"",INDEX([6]Fournisseurs!$A$6:$O$5001,MATCH(A224&amp;C224,[6]Fournisseurs!$C$6:$C$5001&amp;[6]Fournisseurs!$A$6:$A$5001,0),14))</f>
        <v>1.2538739000000002E-2</v>
      </c>
    </row>
    <row r="225" spans="1:53" ht="14" customHeight="1" x14ac:dyDescent="0.2">
      <c r="A225" s="348">
        <v>1999</v>
      </c>
      <c r="B225" s="8" t="s">
        <v>3747</v>
      </c>
      <c r="C225" s="8" t="s">
        <v>3742</v>
      </c>
      <c r="D225" s="12" t="s">
        <v>3740</v>
      </c>
      <c r="E225" s="3"/>
      <c r="F225" s="13" t="s">
        <v>4441</v>
      </c>
      <c r="G225" s="31">
        <v>65</v>
      </c>
      <c r="H225" s="25">
        <v>59.090909090909086</v>
      </c>
      <c r="I225" s="32">
        <v>0.15</v>
      </c>
      <c r="J225" s="33">
        <f t="shared" si="49"/>
        <v>67.954545454545439</v>
      </c>
      <c r="K225" s="25">
        <f t="shared" si="47"/>
        <v>67.95</v>
      </c>
      <c r="L225" s="29">
        <v>149.99</v>
      </c>
      <c r="M225" s="24">
        <f t="shared" si="50"/>
        <v>0.54693949293589283</v>
      </c>
      <c r="N225" s="38">
        <f t="shared" si="51"/>
        <v>179.988</v>
      </c>
      <c r="O225" s="365">
        <v>142.4905</v>
      </c>
      <c r="P225" s="366">
        <f t="shared" si="44"/>
        <v>-5.0000000000000079E-2</v>
      </c>
      <c r="Q225" s="366">
        <f t="shared" si="45"/>
        <v>0.52309420309041355</v>
      </c>
      <c r="R225" s="375">
        <v>142.4905</v>
      </c>
      <c r="S225" s="370">
        <f t="shared" si="46"/>
        <v>-5.0000000000000079E-2</v>
      </c>
      <c r="T225" s="370">
        <f t="shared" si="48"/>
        <v>0.4979938979899089</v>
      </c>
      <c r="U225" s="6">
        <v>0</v>
      </c>
      <c r="V225" s="299">
        <v>25</v>
      </c>
      <c r="W225" s="124" t="s">
        <v>4451</v>
      </c>
      <c r="X225" s="5"/>
      <c r="Y225" s="26">
        <v>707600</v>
      </c>
      <c r="Z225" s="26"/>
      <c r="AA225" s="26"/>
      <c r="AB225" s="27">
        <v>0.2</v>
      </c>
      <c r="AC225" s="122">
        <v>0</v>
      </c>
      <c r="AD225" s="273">
        <v>42597</v>
      </c>
      <c r="AE225" s="26">
        <f t="array" ref="AE225">IF(ISNA(INDEX([6]Fournisseurs!$A$6:$O$5001,MATCH(A225&amp;C225,[6]Fournisseurs!$C$6:$C$5001&amp;[6]Fournisseurs!$A$6:$A$5001,0),14)),"",INDEX([6]Fournisseurs!$A$6:$O$5001,MATCH(A225&amp;C225,[6]Fournisseurs!$C$6:$C$5001&amp;[6]Fournisseurs!$A$6:$A$5001,0),14))</f>
        <v>1.4026385999999998E-2</v>
      </c>
      <c r="BA225" s="39"/>
    </row>
    <row r="226" spans="1:53" ht="14" customHeight="1" x14ac:dyDescent="0.2">
      <c r="A226" s="4">
        <v>1995</v>
      </c>
      <c r="B226" s="8" t="s">
        <v>3743</v>
      </c>
      <c r="C226" s="8" t="s">
        <v>3742</v>
      </c>
      <c r="D226" s="12" t="s">
        <v>3741</v>
      </c>
      <c r="E226" s="3"/>
      <c r="F226" s="13" t="s">
        <v>4441</v>
      </c>
      <c r="G226" s="31">
        <v>25</v>
      </c>
      <c r="H226" s="25">
        <v>22.727272727272727</v>
      </c>
      <c r="I226" s="32">
        <v>0.15</v>
      </c>
      <c r="J226" s="33">
        <f t="shared" si="49"/>
        <v>26.136363636363633</v>
      </c>
      <c r="K226" s="25">
        <f t="shared" si="47"/>
        <v>26.14</v>
      </c>
      <c r="L226" s="29">
        <v>52.49</v>
      </c>
      <c r="M226" s="24">
        <f t="shared" si="50"/>
        <v>0.50206965828989081</v>
      </c>
      <c r="N226" s="38">
        <f t="shared" si="51"/>
        <v>62.988</v>
      </c>
      <c r="O226" s="365">
        <v>49.865499999999997</v>
      </c>
      <c r="P226" s="366">
        <f t="shared" si="44"/>
        <v>-5.0000000000000086E-2</v>
      </c>
      <c r="Q226" s="366">
        <f t="shared" si="45"/>
        <v>0.47586279819988497</v>
      </c>
      <c r="R226" s="375">
        <v>49.865499999999997</v>
      </c>
      <c r="S226" s="370">
        <f t="shared" si="46"/>
        <v>-5.0000000000000086E-2</v>
      </c>
      <c r="T226" s="370">
        <f t="shared" si="48"/>
        <v>0.44827662968408943</v>
      </c>
      <c r="U226" s="6">
        <v>0</v>
      </c>
      <c r="V226" s="299">
        <v>5</v>
      </c>
      <c r="W226" s="124" t="s">
        <v>4451</v>
      </c>
      <c r="X226" s="5"/>
      <c r="Y226" s="26">
        <v>707600</v>
      </c>
      <c r="Z226" s="26"/>
      <c r="AA226" s="26"/>
      <c r="AB226" s="27">
        <v>0.2</v>
      </c>
      <c r="AC226" s="122">
        <v>0</v>
      </c>
      <c r="AD226" s="273">
        <v>42597</v>
      </c>
      <c r="AE226" s="26">
        <f t="array" ref="AE226">IF(ISNA(INDEX([6]Fournisseurs!$A$6:$O$5001,MATCH(A226&amp;C226,[6]Fournisseurs!$C$6:$C$5001&amp;[6]Fournisseurs!$A$6:$A$5001,0),14)),"",INDEX([6]Fournisseurs!$A$6:$O$5001,MATCH(A226&amp;C226,[6]Fournisseurs!$C$6:$C$5001&amp;[6]Fournisseurs!$A$6:$A$5001,0),14))</f>
        <v>7.0958160000000004E-3</v>
      </c>
    </row>
    <row r="227" spans="1:53" ht="14" customHeight="1" x14ac:dyDescent="0.2">
      <c r="A227" s="11">
        <v>3020</v>
      </c>
      <c r="B227" s="11" t="s">
        <v>4350</v>
      </c>
      <c r="C227" s="8" t="s">
        <v>1439</v>
      </c>
      <c r="D227" s="3" t="s">
        <v>4345</v>
      </c>
      <c r="E227" s="3" t="s">
        <v>4356</v>
      </c>
      <c r="F227" s="9" t="s">
        <v>4441</v>
      </c>
      <c r="G227" s="31"/>
      <c r="H227" s="25">
        <v>2.5</v>
      </c>
      <c r="I227" s="32">
        <v>0.15</v>
      </c>
      <c r="J227" s="33">
        <f t="shared" si="49"/>
        <v>2.875</v>
      </c>
      <c r="K227" s="25">
        <f t="shared" si="47"/>
        <v>2.88</v>
      </c>
      <c r="L227" s="29">
        <v>6.25</v>
      </c>
      <c r="M227" s="24">
        <f t="shared" si="50"/>
        <v>0.54</v>
      </c>
      <c r="N227" s="38">
        <f t="shared" si="51"/>
        <v>7.5</v>
      </c>
      <c r="O227" s="365">
        <v>5.625</v>
      </c>
      <c r="P227" s="366">
        <f t="shared" si="44"/>
        <v>-0.1</v>
      </c>
      <c r="Q227" s="366">
        <f t="shared" si="45"/>
        <v>0.48888888888888893</v>
      </c>
      <c r="R227" s="369">
        <v>5.34375</v>
      </c>
      <c r="S227" s="370">
        <f t="shared" si="46"/>
        <v>-0.14499999999999999</v>
      </c>
      <c r="T227" s="370">
        <f t="shared" si="48"/>
        <v>0.43367189904586023</v>
      </c>
      <c r="U227" s="6">
        <v>1.25</v>
      </c>
      <c r="V227" s="299">
        <f t="shared" ref="V227:V232" si="52">U227*1.1</f>
        <v>1.375</v>
      </c>
      <c r="W227" s="124" t="s">
        <v>32</v>
      </c>
      <c r="X227" s="5"/>
      <c r="Y227" s="26">
        <v>707600</v>
      </c>
      <c r="Z227" s="26"/>
      <c r="AA227" s="26"/>
      <c r="AB227" s="27">
        <v>0.2</v>
      </c>
      <c r="AC227" s="122"/>
      <c r="AD227" s="273"/>
      <c r="AE227" s="26" t="str">
        <f t="array" ref="AE227">IF(ISNA(INDEX([6]Fournisseurs!$A$6:$O$5001,MATCH(A227&amp;C227,[6]Fournisseurs!$C$6:$C$5001&amp;[6]Fournisseurs!$A$6:$A$5001,0),14)),"",INDEX([6]Fournisseurs!$A$6:$O$5001,MATCH(A227&amp;C227,[6]Fournisseurs!$C$6:$C$5001&amp;[6]Fournisseurs!$A$6:$A$5001,0),14))</f>
        <v/>
      </c>
    </row>
    <row r="228" spans="1:53" ht="14" customHeight="1" x14ac:dyDescent="0.2">
      <c r="A228" s="11">
        <v>3023</v>
      </c>
      <c r="B228" s="8" t="s">
        <v>4353</v>
      </c>
      <c r="C228" s="8" t="s">
        <v>1439</v>
      </c>
      <c r="D228" s="3" t="s">
        <v>4347</v>
      </c>
      <c r="E228" s="3" t="s">
        <v>4359</v>
      </c>
      <c r="F228" s="9" t="s">
        <v>4441</v>
      </c>
      <c r="G228" s="31"/>
      <c r="H228" s="25">
        <v>20</v>
      </c>
      <c r="I228" s="32">
        <v>0.15</v>
      </c>
      <c r="J228" s="33">
        <f t="shared" si="49"/>
        <v>23</v>
      </c>
      <c r="K228" s="25">
        <f t="shared" si="47"/>
        <v>23</v>
      </c>
      <c r="L228" s="29">
        <v>50</v>
      </c>
      <c r="M228" s="24">
        <f t="shared" si="50"/>
        <v>0.54</v>
      </c>
      <c r="N228" s="38">
        <f t="shared" si="51"/>
        <v>60</v>
      </c>
      <c r="O228" s="365">
        <v>45</v>
      </c>
      <c r="P228" s="366">
        <f t="shared" si="44"/>
        <v>-0.1</v>
      </c>
      <c r="Q228" s="366">
        <f t="shared" si="45"/>
        <v>0.48888888888888893</v>
      </c>
      <c r="R228" s="369">
        <v>42.75</v>
      </c>
      <c r="S228" s="370">
        <f t="shared" si="46"/>
        <v>-0.14499999999999999</v>
      </c>
      <c r="T228" s="370">
        <f t="shared" si="48"/>
        <v>0.43367189904586023</v>
      </c>
      <c r="U228" s="6">
        <v>10</v>
      </c>
      <c r="V228" s="299">
        <f t="shared" si="52"/>
        <v>11</v>
      </c>
      <c r="W228" s="124" t="s">
        <v>32</v>
      </c>
      <c r="X228" s="5"/>
      <c r="Y228" s="26">
        <v>707600</v>
      </c>
      <c r="Z228" s="26"/>
      <c r="AA228" s="26"/>
      <c r="AB228" s="27">
        <v>0.2</v>
      </c>
      <c r="AC228" s="122"/>
      <c r="AD228" s="273"/>
      <c r="AE228" s="26" t="str">
        <f t="array" ref="AE228">IF(ISNA(INDEX([6]Fournisseurs!$A$6:$O$5001,MATCH(A228&amp;C228,[6]Fournisseurs!$C$6:$C$5001&amp;[6]Fournisseurs!$A$6:$A$5001,0),14)),"",INDEX([6]Fournisseurs!$A$6:$O$5001,MATCH(A228&amp;C228,[6]Fournisseurs!$C$6:$C$5001&amp;[6]Fournisseurs!$A$6:$A$5001,0),14))</f>
        <v/>
      </c>
    </row>
    <row r="229" spans="1:53" ht="14" customHeight="1" x14ac:dyDescent="0.2">
      <c r="A229" s="11">
        <v>3024</v>
      </c>
      <c r="B229" s="8" t="s">
        <v>4354</v>
      </c>
      <c r="C229" s="8" t="s">
        <v>1439</v>
      </c>
      <c r="D229" s="3" t="s">
        <v>4348</v>
      </c>
      <c r="E229" s="3" t="s">
        <v>4360</v>
      </c>
      <c r="F229" s="9" t="s">
        <v>4441</v>
      </c>
      <c r="G229" s="31"/>
      <c r="H229" s="25">
        <v>30</v>
      </c>
      <c r="I229" s="32">
        <v>0.15</v>
      </c>
      <c r="J229" s="33">
        <f t="shared" si="49"/>
        <v>34.5</v>
      </c>
      <c r="K229" s="25">
        <f t="shared" si="47"/>
        <v>34.5</v>
      </c>
      <c r="L229" s="29">
        <v>75</v>
      </c>
      <c r="M229" s="24">
        <f t="shared" si="50"/>
        <v>0.54</v>
      </c>
      <c r="N229" s="38">
        <f t="shared" si="51"/>
        <v>90</v>
      </c>
      <c r="O229" s="365">
        <v>67.5</v>
      </c>
      <c r="P229" s="366">
        <f t="shared" si="44"/>
        <v>-0.1</v>
      </c>
      <c r="Q229" s="366">
        <f t="shared" si="45"/>
        <v>0.48888888888888893</v>
      </c>
      <c r="R229" s="369">
        <v>64.125</v>
      </c>
      <c r="S229" s="370">
        <f t="shared" si="46"/>
        <v>-0.14499999999999999</v>
      </c>
      <c r="T229" s="370">
        <f t="shared" si="48"/>
        <v>0.43367189904586023</v>
      </c>
      <c r="U229" s="6">
        <v>15</v>
      </c>
      <c r="V229" s="299">
        <f t="shared" si="52"/>
        <v>16.5</v>
      </c>
      <c r="W229" s="124" t="s">
        <v>32</v>
      </c>
      <c r="X229" s="5"/>
      <c r="Y229" s="26">
        <v>707600</v>
      </c>
      <c r="Z229" s="26"/>
      <c r="AA229" s="26"/>
      <c r="AB229" s="27">
        <v>0.2</v>
      </c>
      <c r="AC229" s="122"/>
      <c r="AD229" s="273"/>
      <c r="AE229" s="26" t="str">
        <f t="array" ref="AE229">IF(ISNA(INDEX([6]Fournisseurs!$A$6:$O$5001,MATCH(A229&amp;C229,[6]Fournisseurs!$C$6:$C$5001&amp;[6]Fournisseurs!$A$6:$A$5001,0),14)),"",INDEX([6]Fournisseurs!$A$6:$O$5001,MATCH(A229&amp;C229,[6]Fournisseurs!$C$6:$C$5001&amp;[6]Fournisseurs!$A$6:$A$5001,0),14))</f>
        <v/>
      </c>
    </row>
    <row r="230" spans="1:53" ht="14" customHeight="1" x14ac:dyDescent="0.2">
      <c r="A230" s="11">
        <v>3021</v>
      </c>
      <c r="B230" s="8" t="s">
        <v>4351</v>
      </c>
      <c r="C230" s="8" t="s">
        <v>1439</v>
      </c>
      <c r="D230" s="3" t="s">
        <v>4344</v>
      </c>
      <c r="E230" s="3" t="s">
        <v>4357</v>
      </c>
      <c r="F230" s="9" t="s">
        <v>4441</v>
      </c>
      <c r="G230" s="31"/>
      <c r="H230" s="25">
        <v>5</v>
      </c>
      <c r="I230" s="32">
        <v>0.15</v>
      </c>
      <c r="J230" s="33">
        <f t="shared" si="49"/>
        <v>5.75</v>
      </c>
      <c r="K230" s="25">
        <f t="shared" si="47"/>
        <v>5.75</v>
      </c>
      <c r="L230" s="29">
        <v>12.5</v>
      </c>
      <c r="M230" s="24">
        <f t="shared" si="50"/>
        <v>0.54</v>
      </c>
      <c r="N230" s="38">
        <f t="shared" si="51"/>
        <v>15</v>
      </c>
      <c r="O230" s="365">
        <v>11.25</v>
      </c>
      <c r="P230" s="366">
        <f t="shared" si="44"/>
        <v>-0.1</v>
      </c>
      <c r="Q230" s="366">
        <f t="shared" si="45"/>
        <v>0.48888888888888893</v>
      </c>
      <c r="R230" s="369">
        <v>10.6875</v>
      </c>
      <c r="S230" s="370">
        <f t="shared" si="46"/>
        <v>-0.14499999999999999</v>
      </c>
      <c r="T230" s="370">
        <f t="shared" si="48"/>
        <v>0.43367189904586023</v>
      </c>
      <c r="U230" s="6">
        <v>2.5</v>
      </c>
      <c r="V230" s="299">
        <f t="shared" si="52"/>
        <v>2.75</v>
      </c>
      <c r="W230" s="124" t="s">
        <v>32</v>
      </c>
      <c r="X230" s="5"/>
      <c r="Y230" s="26">
        <v>707600</v>
      </c>
      <c r="Z230" s="26"/>
      <c r="AA230" s="26"/>
      <c r="AB230" s="27">
        <v>0.2</v>
      </c>
      <c r="AC230" s="122"/>
      <c r="AD230" s="273"/>
      <c r="AE230" s="26" t="str">
        <f t="array" ref="AE230">IF(ISNA(INDEX([6]Fournisseurs!$A$6:$O$5001,MATCH(A230&amp;C230,[6]Fournisseurs!$C$6:$C$5001&amp;[6]Fournisseurs!$A$6:$A$5001,0),14)),"",INDEX([6]Fournisseurs!$A$6:$O$5001,MATCH(A230&amp;C230,[6]Fournisseurs!$C$6:$C$5001&amp;[6]Fournisseurs!$A$6:$A$5001,0),14))</f>
        <v/>
      </c>
    </row>
    <row r="231" spans="1:53" ht="14" customHeight="1" x14ac:dyDescent="0.2">
      <c r="A231" s="11">
        <v>3025</v>
      </c>
      <c r="B231" s="8" t="s">
        <v>4355</v>
      </c>
      <c r="C231" s="8" t="s">
        <v>1439</v>
      </c>
      <c r="D231" s="3" t="s">
        <v>4349</v>
      </c>
      <c r="E231" s="3" t="s">
        <v>4361</v>
      </c>
      <c r="F231" s="9" t="s">
        <v>4441</v>
      </c>
      <c r="G231" s="31"/>
      <c r="H231" s="25">
        <v>40</v>
      </c>
      <c r="I231" s="32">
        <v>0.15</v>
      </c>
      <c r="J231" s="33">
        <f t="shared" si="49"/>
        <v>46</v>
      </c>
      <c r="K231" s="25">
        <f t="shared" si="47"/>
        <v>46</v>
      </c>
      <c r="L231" s="29">
        <v>100</v>
      </c>
      <c r="M231" s="24">
        <f t="shared" si="50"/>
        <v>0.54</v>
      </c>
      <c r="N231" s="38">
        <f t="shared" si="51"/>
        <v>120</v>
      </c>
      <c r="O231" s="365">
        <v>90</v>
      </c>
      <c r="P231" s="366">
        <f t="shared" si="44"/>
        <v>-0.1</v>
      </c>
      <c r="Q231" s="366">
        <f t="shared" si="45"/>
        <v>0.48888888888888893</v>
      </c>
      <c r="R231" s="369">
        <v>85.5</v>
      </c>
      <c r="S231" s="370">
        <f t="shared" si="46"/>
        <v>-0.14499999999999999</v>
      </c>
      <c r="T231" s="370">
        <f t="shared" si="48"/>
        <v>0.43367189904586023</v>
      </c>
      <c r="U231" s="6">
        <v>20</v>
      </c>
      <c r="V231" s="299">
        <f t="shared" si="52"/>
        <v>22</v>
      </c>
      <c r="W231" s="124" t="s">
        <v>32</v>
      </c>
      <c r="X231" s="5"/>
      <c r="Y231" s="26">
        <v>707600</v>
      </c>
      <c r="Z231" s="26"/>
      <c r="AA231" s="26"/>
      <c r="AB231" s="27">
        <v>0.2</v>
      </c>
      <c r="AC231" s="122"/>
      <c r="AD231" s="273"/>
      <c r="AE231" s="26" t="str">
        <f t="array" ref="AE231">IF(ISNA(INDEX([6]Fournisseurs!$A$6:$O$5001,MATCH(A231&amp;C231,[6]Fournisseurs!$C$6:$C$5001&amp;[6]Fournisseurs!$A$6:$A$5001,0),14)),"",INDEX([6]Fournisseurs!$A$6:$O$5001,MATCH(A231&amp;C231,[6]Fournisseurs!$C$6:$C$5001&amp;[6]Fournisseurs!$A$6:$A$5001,0),14))</f>
        <v/>
      </c>
    </row>
    <row r="232" spans="1:53" ht="14" customHeight="1" x14ac:dyDescent="0.2">
      <c r="A232" s="11">
        <v>3022</v>
      </c>
      <c r="B232" s="8" t="s">
        <v>4352</v>
      </c>
      <c r="C232" s="8" t="s">
        <v>1439</v>
      </c>
      <c r="D232" s="3" t="s">
        <v>4346</v>
      </c>
      <c r="E232" s="3" t="s">
        <v>4358</v>
      </c>
      <c r="F232" s="9" t="s">
        <v>4441</v>
      </c>
      <c r="G232" s="31"/>
      <c r="H232" s="25">
        <v>10</v>
      </c>
      <c r="I232" s="32">
        <v>0.15</v>
      </c>
      <c r="J232" s="33">
        <f t="shared" si="49"/>
        <v>11.5</v>
      </c>
      <c r="K232" s="25">
        <f t="shared" si="47"/>
        <v>11.5</v>
      </c>
      <c r="L232" s="29">
        <v>25</v>
      </c>
      <c r="M232" s="24">
        <f t="shared" si="50"/>
        <v>0.54</v>
      </c>
      <c r="N232" s="38">
        <f t="shared" si="51"/>
        <v>30</v>
      </c>
      <c r="O232" s="365">
        <v>22.5</v>
      </c>
      <c r="P232" s="366">
        <f t="shared" si="44"/>
        <v>-0.1</v>
      </c>
      <c r="Q232" s="366">
        <f t="shared" si="45"/>
        <v>0.48888888888888893</v>
      </c>
      <c r="R232" s="369">
        <v>21.375</v>
      </c>
      <c r="S232" s="370">
        <f t="shared" si="46"/>
        <v>-0.14499999999999999</v>
      </c>
      <c r="T232" s="370">
        <f t="shared" si="48"/>
        <v>0.43367189904586023</v>
      </c>
      <c r="U232" s="6">
        <v>5</v>
      </c>
      <c r="V232" s="299">
        <f t="shared" si="52"/>
        <v>5.5</v>
      </c>
      <c r="W232" s="124" t="s">
        <v>32</v>
      </c>
      <c r="X232" s="5"/>
      <c r="Y232" s="26">
        <v>707600</v>
      </c>
      <c r="Z232" s="26"/>
      <c r="AA232" s="26"/>
      <c r="AB232" s="27">
        <v>0.2</v>
      </c>
      <c r="AC232" s="122"/>
      <c r="AD232" s="273"/>
      <c r="AE232" s="26" t="str">
        <f t="array" ref="AE232">IF(ISNA(INDEX([6]Fournisseurs!$A$6:$O$5001,MATCH(A232&amp;C232,[6]Fournisseurs!$C$6:$C$5001&amp;[6]Fournisseurs!$A$6:$A$5001,0),14)),"",INDEX([6]Fournisseurs!$A$6:$O$5001,MATCH(A232&amp;C232,[6]Fournisseurs!$C$6:$C$5001&amp;[6]Fournisseurs!$A$6:$A$5001,0),14))</f>
        <v/>
      </c>
    </row>
    <row r="233" spans="1:53" ht="14" customHeight="1" x14ac:dyDescent="0.2">
      <c r="A233" s="8">
        <v>3995</v>
      </c>
      <c r="B233" s="8" t="s">
        <v>1430</v>
      </c>
      <c r="C233" s="8" t="s">
        <v>636</v>
      </c>
      <c r="D233" s="3" t="s">
        <v>2211</v>
      </c>
      <c r="E233" s="3" t="s">
        <v>851</v>
      </c>
      <c r="F233" s="9" t="s">
        <v>4441</v>
      </c>
      <c r="G233" s="31">
        <v>1.27</v>
      </c>
      <c r="H233" s="25">
        <v>1.1545454545454545</v>
      </c>
      <c r="I233" s="32">
        <v>0.15</v>
      </c>
      <c r="J233" s="33">
        <f t="shared" si="49"/>
        <v>1.3277272727272726</v>
      </c>
      <c r="K233" s="25">
        <f t="shared" si="47"/>
        <v>1.33</v>
      </c>
      <c r="L233" s="29">
        <v>3.76</v>
      </c>
      <c r="M233" s="24">
        <f t="shared" si="50"/>
        <v>0.64688104448742745</v>
      </c>
      <c r="N233" s="38">
        <f t="shared" si="51"/>
        <v>4.5119999999999996</v>
      </c>
      <c r="O233" s="365">
        <v>3.1959999999999997</v>
      </c>
      <c r="P233" s="366">
        <f t="shared" si="44"/>
        <v>-0.15000000000000002</v>
      </c>
      <c r="Q233" s="366">
        <f t="shared" si="45"/>
        <v>0.58456593469109119</v>
      </c>
      <c r="R233" s="369">
        <v>3.1019999999999999</v>
      </c>
      <c r="S233" s="370">
        <f t="shared" si="46"/>
        <v>-0.17499999999999999</v>
      </c>
      <c r="T233" s="370">
        <f t="shared" si="48"/>
        <v>0.54944949854855185</v>
      </c>
      <c r="U233" s="6">
        <v>1.25</v>
      </c>
      <c r="V233" s="299">
        <v>1.3125</v>
      </c>
      <c r="W233" s="124" t="s">
        <v>62</v>
      </c>
      <c r="X233" s="5"/>
      <c r="Y233" s="26">
        <v>707600</v>
      </c>
      <c r="Z233" s="26" t="s">
        <v>3820</v>
      </c>
      <c r="AA233" s="26"/>
      <c r="AB233" s="27">
        <v>0.2</v>
      </c>
      <c r="AC233" s="122">
        <v>3760223794199</v>
      </c>
      <c r="AD233" s="273">
        <v>41866</v>
      </c>
      <c r="AE233" s="26">
        <f t="array" ref="AE233">IF(ISNA(INDEX([6]Fournisseurs!$A$6:$O$5001,MATCH(A233&amp;C233,[6]Fournisseurs!$C$6:$C$5001&amp;[6]Fournisseurs!$A$6:$A$5001,0),14)),"",INDEX([6]Fournisseurs!$A$6:$O$5001,MATCH(A233&amp;C233,[6]Fournisseurs!$C$6:$C$5001&amp;[6]Fournisseurs!$A$6:$A$5001,0),14))</f>
        <v>9.5716799999999999E-4</v>
      </c>
    </row>
    <row r="234" spans="1:53" ht="14" customHeight="1" x14ac:dyDescent="0.2">
      <c r="A234" s="8">
        <v>2313</v>
      </c>
      <c r="B234" s="8" t="s">
        <v>1430</v>
      </c>
      <c r="C234" s="8" t="s">
        <v>636</v>
      </c>
      <c r="D234" s="3" t="s">
        <v>3162</v>
      </c>
      <c r="E234" s="3" t="s">
        <v>851</v>
      </c>
      <c r="F234" s="9" t="s">
        <v>4441</v>
      </c>
      <c r="G234" s="31">
        <v>1.35</v>
      </c>
      <c r="H234" s="25">
        <v>1.2272727272727273</v>
      </c>
      <c r="I234" s="32">
        <v>0.15</v>
      </c>
      <c r="J234" s="33">
        <f t="shared" si="49"/>
        <v>1.4113636363636364</v>
      </c>
      <c r="K234" s="25">
        <f t="shared" si="47"/>
        <v>1.41</v>
      </c>
      <c r="L234" s="29">
        <v>3.76</v>
      </c>
      <c r="M234" s="24">
        <f t="shared" si="50"/>
        <v>0.62463733075435202</v>
      </c>
      <c r="N234" s="38">
        <f t="shared" si="51"/>
        <v>4.5119999999999996</v>
      </c>
      <c r="O234" s="365">
        <v>3.1959999999999997</v>
      </c>
      <c r="P234" s="366">
        <f t="shared" si="44"/>
        <v>-0.15000000000000002</v>
      </c>
      <c r="Q234" s="366">
        <f t="shared" si="45"/>
        <v>0.55839685971100228</v>
      </c>
      <c r="R234" s="369">
        <v>3.1019999999999999</v>
      </c>
      <c r="S234" s="370">
        <f t="shared" si="46"/>
        <v>-0.17499999999999999</v>
      </c>
      <c r="T234" s="370">
        <f t="shared" si="48"/>
        <v>0.52106836459885431</v>
      </c>
      <c r="U234" s="6">
        <v>1.25</v>
      </c>
      <c r="V234" s="299">
        <v>1.3125</v>
      </c>
      <c r="W234" s="124" t="s">
        <v>62</v>
      </c>
      <c r="X234" s="5"/>
      <c r="Y234" s="26">
        <v>707600</v>
      </c>
      <c r="Z234" s="26" t="s">
        <v>3820</v>
      </c>
      <c r="AA234" s="26"/>
      <c r="AB234" s="27">
        <v>0.2</v>
      </c>
      <c r="AC234" s="122">
        <v>3760223792515</v>
      </c>
      <c r="AD234" s="273">
        <v>41501</v>
      </c>
      <c r="AE234" s="26" t="str">
        <f t="array" ref="AE234">IF(ISNA(INDEX([6]Fournisseurs!$A$6:$O$5001,MATCH(A234&amp;C234,[6]Fournisseurs!$C$6:$C$5001&amp;[6]Fournisseurs!$A$6:$A$5001,0),14)),"",INDEX([6]Fournisseurs!$A$6:$O$5001,MATCH(A234&amp;C234,[6]Fournisseurs!$C$6:$C$5001&amp;[6]Fournisseurs!$A$6:$A$5001,0),14))</f>
        <v/>
      </c>
    </row>
    <row r="235" spans="1:53" ht="14" customHeight="1" x14ac:dyDescent="0.2">
      <c r="A235" s="8">
        <v>2319</v>
      </c>
      <c r="B235" s="8" t="s">
        <v>1430</v>
      </c>
      <c r="C235" s="8" t="s">
        <v>636</v>
      </c>
      <c r="D235" s="3" t="s">
        <v>2052</v>
      </c>
      <c r="E235" s="3" t="s">
        <v>851</v>
      </c>
      <c r="F235" s="9" t="s">
        <v>4441</v>
      </c>
      <c r="G235" s="31">
        <v>1.35</v>
      </c>
      <c r="H235" s="25">
        <v>1.2272727272727273</v>
      </c>
      <c r="I235" s="32">
        <v>0.15</v>
      </c>
      <c r="J235" s="33">
        <f>H235*(1+I235)</f>
        <v>1.4113636363636364</v>
      </c>
      <c r="K235" s="25">
        <f>ROUND(J235,2)</f>
        <v>1.41</v>
      </c>
      <c r="L235" s="29">
        <v>3.76</v>
      </c>
      <c r="M235" s="24">
        <f t="shared" si="50"/>
        <v>0.62463733075435202</v>
      </c>
      <c r="N235" s="38">
        <f t="shared" si="51"/>
        <v>4.5119999999999996</v>
      </c>
      <c r="O235" s="365">
        <v>3.1959999999999997</v>
      </c>
      <c r="P235" s="366">
        <f t="shared" si="44"/>
        <v>-0.15000000000000002</v>
      </c>
      <c r="Q235" s="366">
        <f t="shared" si="45"/>
        <v>0.55839685971100228</v>
      </c>
      <c r="R235" s="369">
        <v>3.1019999999999999</v>
      </c>
      <c r="S235" s="370">
        <f t="shared" si="46"/>
        <v>-0.17499999999999999</v>
      </c>
      <c r="T235" s="370">
        <f t="shared" si="48"/>
        <v>0.52106836459885431</v>
      </c>
      <c r="U235" s="6">
        <v>1.25</v>
      </c>
      <c r="V235" s="299">
        <v>1.3125</v>
      </c>
      <c r="W235" s="124" t="s">
        <v>62</v>
      </c>
      <c r="X235" s="5"/>
      <c r="Y235" s="26">
        <v>707600</v>
      </c>
      <c r="Z235" s="26" t="s">
        <v>3820</v>
      </c>
      <c r="AA235" s="26"/>
      <c r="AB235" s="27">
        <v>0.2</v>
      </c>
      <c r="AC235" s="122">
        <v>3760223792515</v>
      </c>
      <c r="AD235" s="273">
        <v>41501</v>
      </c>
      <c r="AE235" s="26">
        <f t="array" ref="AE235">IF(ISNA(INDEX([6]Fournisseurs!$A$6:$O$5001,MATCH(A235&amp;C235,[6]Fournisseurs!$C$6:$C$5001&amp;[6]Fournisseurs!$A$6:$A$5001,0),14)),"",INDEX([6]Fournisseurs!$A$6:$O$5001,MATCH(A235&amp;C235,[6]Fournisseurs!$C$6:$C$5001&amp;[6]Fournisseurs!$A$6:$A$5001,0),14))</f>
        <v>9.5716799999999999E-4</v>
      </c>
    </row>
    <row r="236" spans="1:53" ht="14" customHeight="1" x14ac:dyDescent="0.2">
      <c r="A236" s="8">
        <v>2316</v>
      </c>
      <c r="B236" s="8" t="s">
        <v>1430</v>
      </c>
      <c r="C236" s="8" t="s">
        <v>636</v>
      </c>
      <c r="D236" s="3" t="s">
        <v>165</v>
      </c>
      <c r="E236" s="3"/>
      <c r="F236" s="9" t="s">
        <v>4441</v>
      </c>
      <c r="G236" s="31">
        <f>23.6/2</f>
        <v>11.8</v>
      </c>
      <c r="H236" s="25">
        <v>10.727272727272727</v>
      </c>
      <c r="I236" s="32">
        <v>0.15</v>
      </c>
      <c r="J236" s="33">
        <f t="shared" si="49"/>
        <v>12.336363636363634</v>
      </c>
      <c r="K236" s="25">
        <f t="shared" si="47"/>
        <v>12.34</v>
      </c>
      <c r="L236" s="29">
        <v>30</v>
      </c>
      <c r="M236" s="24">
        <f t="shared" si="50"/>
        <v>0.58878787878787886</v>
      </c>
      <c r="N236" s="38">
        <f t="shared" si="51"/>
        <v>36</v>
      </c>
      <c r="O236" s="365">
        <v>25.5</v>
      </c>
      <c r="P236" s="366">
        <f t="shared" si="44"/>
        <v>-0.15</v>
      </c>
      <c r="Q236" s="366">
        <f t="shared" si="45"/>
        <v>0.51622103386809282</v>
      </c>
      <c r="R236" s="369">
        <v>24.75</v>
      </c>
      <c r="S236" s="370">
        <f t="shared" si="46"/>
        <v>-0.17499999999999999</v>
      </c>
      <c r="T236" s="370">
        <f t="shared" si="48"/>
        <v>0.47532743704992519</v>
      </c>
      <c r="U236" s="6">
        <v>10</v>
      </c>
      <c r="V236" s="299">
        <v>10.5</v>
      </c>
      <c r="W236" s="124" t="s">
        <v>62</v>
      </c>
      <c r="X236" s="5"/>
      <c r="Y236" s="26">
        <v>707600</v>
      </c>
      <c r="Z236" s="26" t="s">
        <v>3820</v>
      </c>
      <c r="AA236" s="26"/>
      <c r="AB236" s="27">
        <v>0.2</v>
      </c>
      <c r="AC236" s="122">
        <v>3760223792522</v>
      </c>
      <c r="AD236" s="273">
        <v>42231</v>
      </c>
      <c r="AE236" s="26">
        <f t="array" ref="AE236">IF(ISNA(INDEX([6]Fournisseurs!$A$6:$O$5001,MATCH(A236&amp;C236,[6]Fournisseurs!$C$6:$C$5001&amp;[6]Fournisseurs!$A$6:$A$5001,0),14)),"",INDEX([6]Fournisseurs!$A$6:$O$5001,MATCH(A236&amp;C236,[6]Fournisseurs!$C$6:$C$5001&amp;[6]Fournisseurs!$A$6:$A$5001,0),14))</f>
        <v>5.0800000000000003E-3</v>
      </c>
    </row>
    <row r="237" spans="1:53" ht="14" customHeight="1" x14ac:dyDescent="0.2">
      <c r="A237" s="8">
        <v>2320</v>
      </c>
      <c r="B237" s="8" t="s">
        <v>1430</v>
      </c>
      <c r="C237" s="8" t="s">
        <v>636</v>
      </c>
      <c r="D237" s="3" t="s">
        <v>2643</v>
      </c>
      <c r="E237" s="3"/>
      <c r="F237" s="9" t="s">
        <v>4441</v>
      </c>
      <c r="G237" s="31">
        <v>10.199999999999999</v>
      </c>
      <c r="H237" s="25">
        <v>9.2727272727272716</v>
      </c>
      <c r="I237" s="32">
        <v>0.15</v>
      </c>
      <c r="J237" s="33">
        <f t="shared" si="49"/>
        <v>10.663636363636362</v>
      </c>
      <c r="K237" s="25">
        <f t="shared" si="47"/>
        <v>10.66</v>
      </c>
      <c r="L237" s="29">
        <v>30</v>
      </c>
      <c r="M237" s="24">
        <f t="shared" si="50"/>
        <v>0.64454545454545453</v>
      </c>
      <c r="N237" s="38">
        <f t="shared" si="51"/>
        <v>36</v>
      </c>
      <c r="O237" s="365">
        <v>25.5</v>
      </c>
      <c r="P237" s="366">
        <f t="shared" si="44"/>
        <v>-0.15</v>
      </c>
      <c r="Q237" s="366">
        <f t="shared" si="45"/>
        <v>0.58181818181818179</v>
      </c>
      <c r="R237" s="369">
        <v>24.75</v>
      </c>
      <c r="S237" s="370">
        <f t="shared" si="46"/>
        <v>-0.17499999999999999</v>
      </c>
      <c r="T237" s="370">
        <f t="shared" si="48"/>
        <v>0.54646947948383362</v>
      </c>
      <c r="U237" s="6">
        <v>10</v>
      </c>
      <c r="V237" s="299">
        <v>10.5</v>
      </c>
      <c r="W237" s="124" t="s">
        <v>62</v>
      </c>
      <c r="X237" s="5"/>
      <c r="Y237" s="26">
        <v>707600</v>
      </c>
      <c r="Z237" s="26" t="s">
        <v>3820</v>
      </c>
      <c r="AA237" s="26"/>
      <c r="AB237" s="27">
        <v>0.2</v>
      </c>
      <c r="AC237" s="122">
        <v>3760223792539</v>
      </c>
      <c r="AD237" s="273">
        <v>42401</v>
      </c>
      <c r="AE237" s="26">
        <f t="array" ref="AE237">IF(ISNA(INDEX([6]Fournisseurs!$A$6:$O$5001,MATCH(A237&amp;C237,[6]Fournisseurs!$C$6:$C$5001&amp;[6]Fournisseurs!$A$6:$A$5001,0),14)),"",INDEX([6]Fournisseurs!$A$6:$O$5001,MATCH(A237&amp;C237,[6]Fournisseurs!$C$6:$C$5001&amp;[6]Fournisseurs!$A$6:$A$5001,0),14))</f>
        <v>5.0800000000000003E-3</v>
      </c>
    </row>
    <row r="238" spans="1:53" ht="14" customHeight="1" x14ac:dyDescent="0.2">
      <c r="A238" s="8">
        <v>2314</v>
      </c>
      <c r="B238" s="8" t="s">
        <v>1430</v>
      </c>
      <c r="C238" s="8" t="s">
        <v>636</v>
      </c>
      <c r="D238" s="3" t="s">
        <v>3164</v>
      </c>
      <c r="E238" s="3" t="s">
        <v>852</v>
      </c>
      <c r="F238" s="9" t="s">
        <v>4441</v>
      </c>
      <c r="G238" s="31">
        <v>2.7</v>
      </c>
      <c r="H238" s="25">
        <v>2.4545454545454546</v>
      </c>
      <c r="I238" s="32">
        <v>0.15</v>
      </c>
      <c r="J238" s="33">
        <f t="shared" si="49"/>
        <v>2.8227272727272728</v>
      </c>
      <c r="K238" s="25">
        <f t="shared" si="47"/>
        <v>2.82</v>
      </c>
      <c r="L238" s="29">
        <v>7.53</v>
      </c>
      <c r="M238" s="24">
        <f t="shared" si="50"/>
        <v>0.62513582035494386</v>
      </c>
      <c r="N238" s="38">
        <f t="shared" si="51"/>
        <v>9.0359999999999996</v>
      </c>
      <c r="O238" s="365">
        <v>6.4005000000000001</v>
      </c>
      <c r="P238" s="366">
        <f t="shared" si="44"/>
        <v>-0.15000000000000002</v>
      </c>
      <c r="Q238" s="366">
        <f t="shared" si="45"/>
        <v>0.55898331806463986</v>
      </c>
      <c r="R238" s="369">
        <v>6.21225</v>
      </c>
      <c r="S238" s="370">
        <f t="shared" si="46"/>
        <v>-0.17500000000000002</v>
      </c>
      <c r="T238" s="370">
        <f t="shared" si="48"/>
        <v>0.52170439598716922</v>
      </c>
      <c r="U238" s="6">
        <v>2.5</v>
      </c>
      <c r="V238" s="299">
        <v>2.625</v>
      </c>
      <c r="W238" s="124" t="s">
        <v>62</v>
      </c>
      <c r="X238" s="5"/>
      <c r="Y238" s="26">
        <v>707600</v>
      </c>
      <c r="Z238" s="26" t="s">
        <v>3820</v>
      </c>
      <c r="AA238" s="26"/>
      <c r="AB238" s="27">
        <v>0.2</v>
      </c>
      <c r="AC238" s="122">
        <v>3760223792546</v>
      </c>
      <c r="AD238" s="273">
        <v>41501</v>
      </c>
      <c r="AE238" s="26" t="str">
        <f t="array" ref="AE238">IF(ISNA(INDEX([6]Fournisseurs!$A$6:$O$5001,MATCH(A238&amp;C238,[6]Fournisseurs!$C$6:$C$5001&amp;[6]Fournisseurs!$A$6:$A$5001,0),14)),"",INDEX([6]Fournisseurs!$A$6:$O$5001,MATCH(A238&amp;C238,[6]Fournisseurs!$C$6:$C$5001&amp;[6]Fournisseurs!$A$6:$A$5001,0),14))</f>
        <v/>
      </c>
    </row>
    <row r="239" spans="1:53" ht="14" customHeight="1" x14ac:dyDescent="0.2">
      <c r="A239" s="8">
        <v>2318</v>
      </c>
      <c r="B239" s="8" t="s">
        <v>1430</v>
      </c>
      <c r="C239" s="8" t="s">
        <v>636</v>
      </c>
      <c r="D239" s="3" t="s">
        <v>166</v>
      </c>
      <c r="E239" s="3" t="s">
        <v>852</v>
      </c>
      <c r="F239" s="9" t="s">
        <v>4441</v>
      </c>
      <c r="G239" s="31">
        <v>2.7</v>
      </c>
      <c r="H239" s="25">
        <v>2.4545454545454546</v>
      </c>
      <c r="I239" s="32">
        <v>0.15</v>
      </c>
      <c r="J239" s="33">
        <f>H239*(1+I239)</f>
        <v>2.8227272727272728</v>
      </c>
      <c r="K239" s="25">
        <f>ROUND(J239,2)</f>
        <v>2.82</v>
      </c>
      <c r="L239" s="29">
        <v>7.53</v>
      </c>
      <c r="M239" s="24">
        <f t="shared" si="50"/>
        <v>0.62513582035494386</v>
      </c>
      <c r="N239" s="38">
        <f t="shared" si="51"/>
        <v>9.0359999999999996</v>
      </c>
      <c r="O239" s="365">
        <v>6.4005000000000001</v>
      </c>
      <c r="P239" s="366">
        <f t="shared" si="44"/>
        <v>-0.15000000000000002</v>
      </c>
      <c r="Q239" s="366">
        <f t="shared" si="45"/>
        <v>0.55898331806463986</v>
      </c>
      <c r="R239" s="369">
        <v>6.21225</v>
      </c>
      <c r="S239" s="370">
        <f t="shared" si="46"/>
        <v>-0.17500000000000002</v>
      </c>
      <c r="T239" s="370">
        <f t="shared" si="48"/>
        <v>0.52170439598716922</v>
      </c>
      <c r="U239" s="6">
        <v>2.5</v>
      </c>
      <c r="V239" s="299">
        <v>2.625</v>
      </c>
      <c r="W239" s="124" t="s">
        <v>62</v>
      </c>
      <c r="X239" s="5"/>
      <c r="Y239" s="26">
        <v>707600</v>
      </c>
      <c r="Z239" s="26" t="s">
        <v>3820</v>
      </c>
      <c r="AA239" s="26"/>
      <c r="AB239" s="27">
        <v>0.2</v>
      </c>
      <c r="AC239" s="122">
        <v>3760223792546</v>
      </c>
      <c r="AD239" s="273">
        <v>41501</v>
      </c>
      <c r="AE239" s="26">
        <f t="array" ref="AE239">IF(ISNA(INDEX([6]Fournisseurs!$A$6:$O$5001,MATCH(A239&amp;C239,[6]Fournisseurs!$C$6:$C$5001&amp;[6]Fournisseurs!$A$6:$A$5001,0),14)),"",INDEX([6]Fournisseurs!$A$6:$O$5001,MATCH(A239&amp;C239,[6]Fournisseurs!$C$6:$C$5001&amp;[6]Fournisseurs!$A$6:$A$5001,0),14))</f>
        <v>1.8E-3</v>
      </c>
    </row>
    <row r="240" spans="1:53" ht="14" customHeight="1" x14ac:dyDescent="0.2">
      <c r="A240" s="8">
        <v>3996</v>
      </c>
      <c r="B240" s="8" t="s">
        <v>1430</v>
      </c>
      <c r="C240" s="8" t="s">
        <v>636</v>
      </c>
      <c r="D240" s="3" t="s">
        <v>2214</v>
      </c>
      <c r="E240" s="3" t="s">
        <v>852</v>
      </c>
      <c r="F240" s="9" t="s">
        <v>4441</v>
      </c>
      <c r="G240" s="31">
        <v>2.59</v>
      </c>
      <c r="H240" s="25">
        <v>2.3545454545454541</v>
      </c>
      <c r="I240" s="32">
        <v>0.15</v>
      </c>
      <c r="J240" s="33">
        <f t="shared" si="49"/>
        <v>2.7077272727272721</v>
      </c>
      <c r="K240" s="25">
        <f t="shared" si="47"/>
        <v>2.71</v>
      </c>
      <c r="L240" s="29">
        <v>7.53</v>
      </c>
      <c r="M240" s="24">
        <f t="shared" si="50"/>
        <v>0.64040806471085365</v>
      </c>
      <c r="N240" s="38">
        <f t="shared" si="51"/>
        <v>9.0359999999999996</v>
      </c>
      <c r="O240" s="365">
        <v>6.4005000000000001</v>
      </c>
      <c r="P240" s="366">
        <f t="shared" si="44"/>
        <v>-0.15000000000000002</v>
      </c>
      <c r="Q240" s="366">
        <f t="shared" si="45"/>
        <v>0.57695066436571019</v>
      </c>
      <c r="R240" s="369">
        <v>6.21225</v>
      </c>
      <c r="S240" s="370">
        <f t="shared" si="46"/>
        <v>-0.17500000000000002</v>
      </c>
      <c r="T240" s="370">
        <f t="shared" si="48"/>
        <v>0.54119051318769196</v>
      </c>
      <c r="U240" s="6">
        <v>2.5</v>
      </c>
      <c r="V240" s="299">
        <v>2.625</v>
      </c>
      <c r="W240" s="124" t="s">
        <v>62</v>
      </c>
      <c r="X240" s="5"/>
      <c r="Y240" s="26">
        <v>707600</v>
      </c>
      <c r="Z240" s="26" t="s">
        <v>3820</v>
      </c>
      <c r="AA240" s="26"/>
      <c r="AB240" s="27">
        <v>0.2</v>
      </c>
      <c r="AC240" s="229">
        <v>3760223794205</v>
      </c>
      <c r="AD240" s="273">
        <v>41866</v>
      </c>
      <c r="AE240" s="26">
        <f t="array" ref="AE240">IF(ISNA(INDEX([6]Fournisseurs!$A$6:$O$5001,MATCH(A240&amp;C240,[6]Fournisseurs!$C$6:$C$5001&amp;[6]Fournisseurs!$A$6:$A$5001,0),14)),"",INDEX([6]Fournisseurs!$A$6:$O$5001,MATCH(A240&amp;C240,[6]Fournisseurs!$C$6:$C$5001&amp;[6]Fournisseurs!$A$6:$A$5001,0),14))</f>
        <v>1.8E-3</v>
      </c>
    </row>
    <row r="241" spans="1:31" ht="14" customHeight="1" x14ac:dyDescent="0.2">
      <c r="A241" s="8">
        <v>3997</v>
      </c>
      <c r="B241" s="8" t="s">
        <v>1430</v>
      </c>
      <c r="C241" s="8" t="s">
        <v>636</v>
      </c>
      <c r="D241" s="3" t="s">
        <v>2216</v>
      </c>
      <c r="E241" s="3" t="s">
        <v>853</v>
      </c>
      <c r="F241" s="9" t="s">
        <v>4441</v>
      </c>
      <c r="G241" s="31">
        <v>5.08</v>
      </c>
      <c r="H241" s="25">
        <v>4.6181818181818182</v>
      </c>
      <c r="I241" s="32">
        <v>0.15</v>
      </c>
      <c r="J241" s="33">
        <f t="shared" si="49"/>
        <v>5.3109090909090906</v>
      </c>
      <c r="K241" s="25">
        <f t="shared" si="47"/>
        <v>5.31</v>
      </c>
      <c r="L241" s="29">
        <v>15.05</v>
      </c>
      <c r="M241" s="24">
        <f t="shared" si="50"/>
        <v>0.64711567502265188</v>
      </c>
      <c r="N241" s="38">
        <f t="shared" si="51"/>
        <v>18.059999999999999</v>
      </c>
      <c r="O241" s="365">
        <v>12.7925</v>
      </c>
      <c r="P241" s="366">
        <f t="shared" si="44"/>
        <v>-0.15000000000000002</v>
      </c>
      <c r="Q241" s="366">
        <f t="shared" si="45"/>
        <v>0.58484197061488441</v>
      </c>
      <c r="R241" s="369">
        <v>12.41625</v>
      </c>
      <c r="S241" s="370">
        <f t="shared" si="46"/>
        <v>-0.17500000000000004</v>
      </c>
      <c r="T241" s="370">
        <f t="shared" si="48"/>
        <v>0.54974886765250619</v>
      </c>
      <c r="U241" s="6">
        <v>5</v>
      </c>
      <c r="V241" s="299">
        <v>5.25</v>
      </c>
      <c r="W241" s="124" t="s">
        <v>62</v>
      </c>
      <c r="X241" s="5"/>
      <c r="Y241" s="26">
        <v>707600</v>
      </c>
      <c r="Z241" s="26" t="s">
        <v>3820</v>
      </c>
      <c r="AA241" s="26"/>
      <c r="AB241" s="27">
        <v>0.2</v>
      </c>
      <c r="AC241" s="229">
        <v>3760223794212</v>
      </c>
      <c r="AD241" s="273">
        <v>41866</v>
      </c>
      <c r="AE241" s="26">
        <f t="array" ref="AE241">IF(ISNA(INDEX([6]Fournisseurs!$A$6:$O$5001,MATCH(A241&amp;C241,[6]Fournisseurs!$C$6:$C$5001&amp;[6]Fournisseurs!$A$6:$A$5001,0),14)),"",INDEX([6]Fournisseurs!$A$6:$O$5001,MATCH(A241&amp;C241,[6]Fournisseurs!$C$6:$C$5001&amp;[6]Fournisseurs!$A$6:$A$5001,0),14))</f>
        <v>2.9836800000000003E-3</v>
      </c>
    </row>
    <row r="242" spans="1:31" ht="14" customHeight="1" x14ac:dyDescent="0.2">
      <c r="A242" s="8">
        <v>2315</v>
      </c>
      <c r="B242" s="8" t="s">
        <v>1430</v>
      </c>
      <c r="C242" s="8" t="s">
        <v>636</v>
      </c>
      <c r="D242" s="3" t="s">
        <v>167</v>
      </c>
      <c r="E242" s="3" t="s">
        <v>853</v>
      </c>
      <c r="F242" s="9" t="s">
        <v>4441</v>
      </c>
      <c r="G242" s="31">
        <v>5.4</v>
      </c>
      <c r="H242" s="25">
        <v>4.9090909090909092</v>
      </c>
      <c r="I242" s="32">
        <v>0.15</v>
      </c>
      <c r="J242" s="33">
        <f t="shared" si="49"/>
        <v>5.6454545454545455</v>
      </c>
      <c r="K242" s="25">
        <f t="shared" si="47"/>
        <v>5.65</v>
      </c>
      <c r="L242" s="29">
        <v>15.05</v>
      </c>
      <c r="M242" s="24">
        <f t="shared" si="50"/>
        <v>0.624886741165811</v>
      </c>
      <c r="N242" s="38">
        <f t="shared" si="51"/>
        <v>18.059999999999999</v>
      </c>
      <c r="O242" s="365">
        <v>12.7925</v>
      </c>
      <c r="P242" s="366">
        <f t="shared" si="44"/>
        <v>-0.15000000000000002</v>
      </c>
      <c r="Q242" s="366">
        <f t="shared" si="45"/>
        <v>0.55869028372448348</v>
      </c>
      <c r="R242" s="369">
        <v>12.41625</v>
      </c>
      <c r="S242" s="370">
        <f t="shared" si="46"/>
        <v>-0.17500000000000004</v>
      </c>
      <c r="T242" s="370">
        <f t="shared" si="48"/>
        <v>0.52138659159912071</v>
      </c>
      <c r="U242" s="6">
        <v>5</v>
      </c>
      <c r="V242" s="299">
        <v>5.25</v>
      </c>
      <c r="W242" s="124" t="s">
        <v>62</v>
      </c>
      <c r="X242" s="5"/>
      <c r="Y242" s="26">
        <v>707600</v>
      </c>
      <c r="Z242" s="26" t="s">
        <v>3820</v>
      </c>
      <c r="AA242" s="26"/>
      <c r="AB242" s="27">
        <v>0.2</v>
      </c>
      <c r="AC242" s="122">
        <v>3760223791082</v>
      </c>
      <c r="AD242" s="273">
        <v>41501</v>
      </c>
      <c r="AE242" s="26">
        <f t="array" ref="AE242">IF(ISNA(INDEX([6]Fournisseurs!$A$6:$O$5001,MATCH(A242&amp;C242,[6]Fournisseurs!$C$6:$C$5001&amp;[6]Fournisseurs!$A$6:$A$5001,0),14)),"",INDEX([6]Fournisseurs!$A$6:$O$5001,MATCH(A242&amp;C242,[6]Fournisseurs!$C$6:$C$5001&amp;[6]Fournisseurs!$A$6:$A$5001,0),14))</f>
        <v>2.9836800000000003E-3</v>
      </c>
    </row>
    <row r="243" spans="1:31" ht="14" customHeight="1" x14ac:dyDescent="0.2">
      <c r="A243" s="8">
        <v>2328</v>
      </c>
      <c r="B243" s="8" t="s">
        <v>1430</v>
      </c>
      <c r="C243" s="8" t="s">
        <v>636</v>
      </c>
      <c r="D243" s="3" t="s">
        <v>3160</v>
      </c>
      <c r="E243" s="3" t="s">
        <v>853</v>
      </c>
      <c r="F243" s="9" t="s">
        <v>4441</v>
      </c>
      <c r="G243" s="31">
        <v>5.4</v>
      </c>
      <c r="H243" s="25">
        <v>4.9090909090909092</v>
      </c>
      <c r="I243" s="32">
        <v>0.15</v>
      </c>
      <c r="J243" s="33">
        <f>H243*(1+I243)</f>
        <v>5.6454545454545455</v>
      </c>
      <c r="K243" s="25">
        <f>ROUND(J243,2)</f>
        <v>5.65</v>
      </c>
      <c r="L243" s="29">
        <v>15.05</v>
      </c>
      <c r="M243" s="24">
        <f t="shared" si="50"/>
        <v>0.624886741165811</v>
      </c>
      <c r="N243" s="38">
        <f t="shared" si="51"/>
        <v>18.059999999999999</v>
      </c>
      <c r="O243" s="365">
        <v>12.7925</v>
      </c>
      <c r="P243" s="366">
        <f t="shared" si="44"/>
        <v>-0.15000000000000002</v>
      </c>
      <c r="Q243" s="366">
        <f t="shared" si="45"/>
        <v>0.55869028372448348</v>
      </c>
      <c r="R243" s="369">
        <v>12.41625</v>
      </c>
      <c r="S243" s="370">
        <f t="shared" si="46"/>
        <v>-0.17500000000000004</v>
      </c>
      <c r="T243" s="370">
        <f t="shared" si="48"/>
        <v>0.52138659159912071</v>
      </c>
      <c r="U243" s="6">
        <v>5</v>
      </c>
      <c r="V243" s="299">
        <v>5.25</v>
      </c>
      <c r="W243" s="124" t="s">
        <v>62</v>
      </c>
      <c r="X243" s="5"/>
      <c r="Y243" s="26">
        <v>707600</v>
      </c>
      <c r="Z243" s="26" t="s">
        <v>3820</v>
      </c>
      <c r="AA243" s="26"/>
      <c r="AB243" s="27">
        <v>0.2</v>
      </c>
      <c r="AC243" s="122">
        <v>3760223791082</v>
      </c>
      <c r="AD243" s="273">
        <v>41501</v>
      </c>
      <c r="AE243" s="26" t="str">
        <f t="array" ref="AE243">IF(ISNA(INDEX([6]Fournisseurs!$A$6:$O$5001,MATCH(A243&amp;C243,[6]Fournisseurs!$C$6:$C$5001&amp;[6]Fournisseurs!$A$6:$A$5001,0),14)),"",INDEX([6]Fournisseurs!$A$6:$O$5001,MATCH(A243&amp;C243,[6]Fournisseurs!$C$6:$C$5001&amp;[6]Fournisseurs!$A$6:$A$5001,0),14))</f>
        <v/>
      </c>
    </row>
    <row r="244" spans="1:31" ht="14" customHeight="1" x14ac:dyDescent="0.2">
      <c r="A244" s="11">
        <v>1979</v>
      </c>
      <c r="B244" s="8"/>
      <c r="C244" s="8" t="s">
        <v>3673</v>
      </c>
      <c r="D244" s="3" t="s">
        <v>3674</v>
      </c>
      <c r="E244" s="3"/>
      <c r="F244" s="9" t="s">
        <v>4441</v>
      </c>
      <c r="G244" s="31">
        <v>6.85</v>
      </c>
      <c r="H244" s="25">
        <v>6.2272727272727266</v>
      </c>
      <c r="I244" s="32">
        <v>0.15</v>
      </c>
      <c r="J244" s="33">
        <f t="shared" si="49"/>
        <v>7.1613636363636353</v>
      </c>
      <c r="K244" s="25">
        <f t="shared" si="47"/>
        <v>7.16</v>
      </c>
      <c r="L244" s="29">
        <v>55</v>
      </c>
      <c r="M244" s="24">
        <f t="shared" si="50"/>
        <v>0.86979338842975207</v>
      </c>
      <c r="N244" s="38">
        <f t="shared" si="51"/>
        <v>66</v>
      </c>
      <c r="O244" s="365">
        <v>44</v>
      </c>
      <c r="P244" s="366">
        <f t="shared" si="44"/>
        <v>-0.2</v>
      </c>
      <c r="Q244" s="366">
        <f t="shared" si="45"/>
        <v>0.83724173553719017</v>
      </c>
      <c r="R244" s="369">
        <v>41.25</v>
      </c>
      <c r="S244" s="370">
        <f t="shared" si="46"/>
        <v>-0.25</v>
      </c>
      <c r="T244" s="370">
        <f t="shared" si="48"/>
        <v>0.81725387849789766</v>
      </c>
      <c r="U244" s="6">
        <v>2.5</v>
      </c>
      <c r="V244" s="299">
        <v>2.6</v>
      </c>
      <c r="W244" s="124" t="s">
        <v>4451</v>
      </c>
      <c r="X244" s="5"/>
      <c r="Y244" s="26">
        <v>707600</v>
      </c>
      <c r="Z244" s="26"/>
      <c r="AA244" s="26"/>
      <c r="AB244" s="27">
        <v>0.2</v>
      </c>
      <c r="AC244" s="122">
        <v>3760223793994</v>
      </c>
      <c r="AD244" s="273">
        <v>42597</v>
      </c>
      <c r="AE244" s="26" t="str">
        <f t="array" ref="AE244">IF(ISNA(INDEX([6]Fournisseurs!$A$6:$O$5001,MATCH(A244&amp;C244,[6]Fournisseurs!$C$6:$C$5001&amp;[6]Fournisseurs!$A$6:$A$5001,0),14)),"",INDEX([6]Fournisseurs!$A$6:$O$5001,MATCH(A244&amp;C244,[6]Fournisseurs!$C$6:$C$5001&amp;[6]Fournisseurs!$A$6:$A$5001,0),14))</f>
        <v/>
      </c>
    </row>
    <row r="245" spans="1:31" ht="14" customHeight="1" x14ac:dyDescent="0.2">
      <c r="A245" s="8">
        <v>1508</v>
      </c>
      <c r="B245" s="8"/>
      <c r="C245" s="8" t="s">
        <v>636</v>
      </c>
      <c r="D245" s="3" t="s">
        <v>168</v>
      </c>
      <c r="E245" s="3" t="s">
        <v>861</v>
      </c>
      <c r="F245" s="5" t="s">
        <v>4441</v>
      </c>
      <c r="G245" s="31">
        <v>1.1499999999999999</v>
      </c>
      <c r="H245" s="25">
        <v>1.0454545454545452</v>
      </c>
      <c r="I245" s="32">
        <v>0.1</v>
      </c>
      <c r="J245" s="33">
        <f t="shared" si="49"/>
        <v>1.1499999999999999</v>
      </c>
      <c r="K245" s="25">
        <f t="shared" si="47"/>
        <v>1.1499999999999999</v>
      </c>
      <c r="L245" s="29">
        <v>4.05</v>
      </c>
      <c r="M245" s="24">
        <f t="shared" si="50"/>
        <v>0.71604938271604945</v>
      </c>
      <c r="N245" s="38">
        <f t="shared" si="51"/>
        <v>4.8599999999999994</v>
      </c>
      <c r="O245" s="365">
        <v>3.3412499999999996</v>
      </c>
      <c r="P245" s="366">
        <f t="shared" si="44"/>
        <v>-0.17500000000000007</v>
      </c>
      <c r="Q245" s="366">
        <f t="shared" si="45"/>
        <v>0.65581743359521139</v>
      </c>
      <c r="R245" s="369">
        <v>3.1387499999999999</v>
      </c>
      <c r="S245" s="370">
        <f t="shared" si="46"/>
        <v>-0.22499999999999998</v>
      </c>
      <c r="T245" s="370">
        <f t="shared" ref="T245:T281" si="53">1-(J245/(R245*0.95))</f>
        <v>0.61432853340040661</v>
      </c>
      <c r="U245" s="6">
        <v>1.25</v>
      </c>
      <c r="V245" s="299">
        <v>1.2870187561697928</v>
      </c>
      <c r="W245" s="124" t="s">
        <v>32</v>
      </c>
      <c r="X245" s="5">
        <v>0</v>
      </c>
      <c r="Y245" s="26">
        <v>707600</v>
      </c>
      <c r="Z245" s="26" t="s">
        <v>862</v>
      </c>
      <c r="AA245" s="26"/>
      <c r="AB245" s="27">
        <v>0.2</v>
      </c>
      <c r="AC245" s="122">
        <v>3760223791099</v>
      </c>
      <c r="AD245" s="273">
        <v>41501</v>
      </c>
      <c r="AE245" s="26">
        <f t="array" ref="AE245">IF(ISNA(INDEX([6]Fournisseurs!$A$6:$O$5001,MATCH(A245&amp;C245,[6]Fournisseurs!$C$6:$C$5001&amp;[6]Fournisseurs!$A$6:$A$5001,0),14)),"",INDEX([6]Fournisseurs!$A$6:$O$5001,MATCH(A245&amp;C245,[6]Fournisseurs!$C$6:$C$5001&amp;[6]Fournisseurs!$A$6:$A$5001,0),14))</f>
        <v>9.4538499506416579E-4</v>
      </c>
    </row>
    <row r="246" spans="1:31" ht="14" customHeight="1" x14ac:dyDescent="0.2">
      <c r="A246" s="8">
        <v>1509</v>
      </c>
      <c r="B246" s="8"/>
      <c r="C246" s="8" t="s">
        <v>636</v>
      </c>
      <c r="D246" s="3" t="s">
        <v>169</v>
      </c>
      <c r="E246" s="3" t="s">
        <v>863</v>
      </c>
      <c r="F246" s="5" t="s">
        <v>4441</v>
      </c>
      <c r="G246" s="31">
        <v>9.1999999999999993</v>
      </c>
      <c r="H246" s="25">
        <v>8.3636363636363615</v>
      </c>
      <c r="I246" s="32">
        <v>0.1</v>
      </c>
      <c r="J246" s="33">
        <f t="shared" si="49"/>
        <v>9.1999999999999993</v>
      </c>
      <c r="K246" s="25">
        <f t="shared" si="47"/>
        <v>9.1999999999999993</v>
      </c>
      <c r="L246" s="29">
        <v>33.1</v>
      </c>
      <c r="M246" s="24">
        <f t="shared" si="50"/>
        <v>0.72205438066465266</v>
      </c>
      <c r="N246" s="38">
        <f t="shared" si="51"/>
        <v>39.72</v>
      </c>
      <c r="O246" s="365">
        <v>27.307500000000001</v>
      </c>
      <c r="P246" s="366">
        <f t="shared" si="44"/>
        <v>-0.17500000000000002</v>
      </c>
      <c r="Q246" s="366">
        <f t="shared" si="45"/>
        <v>0.66309621898745763</v>
      </c>
      <c r="R246" s="369">
        <v>25.652500000000003</v>
      </c>
      <c r="S246" s="370">
        <f t="shared" si="46"/>
        <v>-0.22499999999999992</v>
      </c>
      <c r="T246" s="370">
        <f t="shared" si="53"/>
        <v>0.62248472755810202</v>
      </c>
      <c r="U246" s="6">
        <v>10</v>
      </c>
      <c r="V246" s="299">
        <v>11.62</v>
      </c>
      <c r="W246" s="124" t="s">
        <v>32</v>
      </c>
      <c r="X246" s="5">
        <v>0</v>
      </c>
      <c r="Y246" s="26">
        <v>707600</v>
      </c>
      <c r="Z246" s="26" t="s">
        <v>862</v>
      </c>
      <c r="AA246" s="26"/>
      <c r="AB246" s="27">
        <v>0.2</v>
      </c>
      <c r="AC246" s="122">
        <v>3760223791594</v>
      </c>
      <c r="AD246" s="273">
        <v>41501</v>
      </c>
      <c r="AE246" s="26">
        <f t="array" ref="AE246">IF(ISNA(INDEX([6]Fournisseurs!$A$6:$O$5001,MATCH(A246&amp;C246,[6]Fournisseurs!$C$6:$C$5001&amp;[6]Fournisseurs!$A$6:$A$5001,0),14)),"",INDEX([6]Fournisseurs!$A$6:$O$5001,MATCH(A246&amp;C246,[6]Fournisseurs!$C$6:$C$5001&amp;[6]Fournisseurs!$A$6:$A$5001,0),14))</f>
        <v>7.01784E-3</v>
      </c>
    </row>
    <row r="247" spans="1:31" ht="14" customHeight="1" x14ac:dyDescent="0.2">
      <c r="A247" s="8">
        <v>1510</v>
      </c>
      <c r="B247" s="8"/>
      <c r="C247" s="8" t="s">
        <v>636</v>
      </c>
      <c r="D247" s="3" t="s">
        <v>170</v>
      </c>
      <c r="E247" s="3" t="s">
        <v>864</v>
      </c>
      <c r="F247" s="5" t="s">
        <v>4441</v>
      </c>
      <c r="G247" s="31">
        <v>13.8</v>
      </c>
      <c r="H247" s="25">
        <v>12.545454545454545</v>
      </c>
      <c r="I247" s="32">
        <v>0.1</v>
      </c>
      <c r="J247" s="33">
        <f t="shared" si="49"/>
        <v>13.8</v>
      </c>
      <c r="K247" s="25">
        <f t="shared" si="47"/>
        <v>13.8</v>
      </c>
      <c r="L247" s="29">
        <v>49.7</v>
      </c>
      <c r="M247" s="24">
        <f t="shared" si="50"/>
        <v>0.72233400402414483</v>
      </c>
      <c r="N247" s="38">
        <f t="shared" si="51"/>
        <v>59.64</v>
      </c>
      <c r="O247" s="365">
        <v>41.002499999999998</v>
      </c>
      <c r="P247" s="366">
        <f t="shared" si="44"/>
        <v>-0.1750000000000001</v>
      </c>
      <c r="Q247" s="366">
        <f t="shared" si="45"/>
        <v>0.66343515639290285</v>
      </c>
      <c r="R247" s="369">
        <v>38.517500000000005</v>
      </c>
      <c r="S247" s="370">
        <f t="shared" si="46"/>
        <v>-0.22499999999999992</v>
      </c>
      <c r="T247" s="370">
        <f t="shared" si="53"/>
        <v>0.6228645215947638</v>
      </c>
      <c r="U247" s="6">
        <v>15</v>
      </c>
      <c r="V247" s="299">
        <v>15.5</v>
      </c>
      <c r="W247" s="124" t="s">
        <v>32</v>
      </c>
      <c r="X247" s="5">
        <v>0</v>
      </c>
      <c r="Y247" s="26">
        <v>707600</v>
      </c>
      <c r="Z247" s="26" t="s">
        <v>862</v>
      </c>
      <c r="AA247" s="26"/>
      <c r="AB247" s="27">
        <v>0.2</v>
      </c>
      <c r="AC247" s="122">
        <v>3760223792607</v>
      </c>
      <c r="AD247" s="273">
        <v>41501</v>
      </c>
      <c r="AE247" s="26">
        <f t="array" ref="AE247">IF(ISNA(INDEX([6]Fournisseurs!$A$6:$O$5001,MATCH(A247&amp;C247,[6]Fournisseurs!$C$6:$C$5001&amp;[6]Fournisseurs!$A$6:$A$5001,0),14)),"",INDEX([6]Fournisseurs!$A$6:$O$5001,MATCH(A247&amp;C247,[6]Fournisseurs!$C$6:$C$5001&amp;[6]Fournisseurs!$A$6:$A$5001,0),14))</f>
        <v>1.0285055999999999E-2</v>
      </c>
    </row>
    <row r="248" spans="1:31" ht="14" customHeight="1" x14ac:dyDescent="0.2">
      <c r="A248" s="8">
        <v>1511</v>
      </c>
      <c r="B248" s="8"/>
      <c r="C248" s="8" t="s">
        <v>636</v>
      </c>
      <c r="D248" s="3" t="s">
        <v>171</v>
      </c>
      <c r="E248" s="3" t="s">
        <v>865</v>
      </c>
      <c r="F248" s="5" t="s">
        <v>4441</v>
      </c>
      <c r="G248" s="31">
        <v>2.2999999999999998</v>
      </c>
      <c r="H248" s="25">
        <v>2.0909090909090904</v>
      </c>
      <c r="I248" s="32">
        <v>0.1</v>
      </c>
      <c r="J248" s="33">
        <f t="shared" si="49"/>
        <v>2.2999999999999998</v>
      </c>
      <c r="K248" s="25">
        <f t="shared" ref="K248:K279" si="54">ROUND(J248,2)</f>
        <v>2.2999999999999998</v>
      </c>
      <c r="L248" s="29">
        <v>8.25</v>
      </c>
      <c r="M248" s="24">
        <f t="shared" si="50"/>
        <v>0.72121212121212119</v>
      </c>
      <c r="N248" s="38">
        <f t="shared" si="51"/>
        <v>9.9</v>
      </c>
      <c r="O248" s="365">
        <v>6.8062499999999995</v>
      </c>
      <c r="P248" s="366">
        <f t="shared" si="44"/>
        <v>-0.17500000000000007</v>
      </c>
      <c r="Q248" s="366">
        <f t="shared" si="45"/>
        <v>0.66207529843893487</v>
      </c>
      <c r="R248" s="369">
        <v>6.3937499999999998</v>
      </c>
      <c r="S248" s="370">
        <f t="shared" si="46"/>
        <v>-0.22500000000000003</v>
      </c>
      <c r="T248" s="370">
        <f t="shared" si="53"/>
        <v>0.62134074188403554</v>
      </c>
      <c r="U248" s="6">
        <v>2.5</v>
      </c>
      <c r="V248" s="299">
        <v>2.58</v>
      </c>
      <c r="W248" s="124" t="s">
        <v>32</v>
      </c>
      <c r="X248" s="5">
        <v>0</v>
      </c>
      <c r="Y248" s="26">
        <v>707600</v>
      </c>
      <c r="Z248" s="26" t="s">
        <v>862</v>
      </c>
      <c r="AA248" s="26"/>
      <c r="AB248" s="27">
        <v>0.2</v>
      </c>
      <c r="AC248" s="122">
        <v>3760223791105</v>
      </c>
      <c r="AD248" s="273">
        <v>41501</v>
      </c>
      <c r="AE248" s="26">
        <f t="array" ref="AE248">IF(ISNA(INDEX([6]Fournisseurs!$A$6:$O$5001,MATCH(A248&amp;C248,[6]Fournisseurs!$C$6:$C$5001&amp;[6]Fournisseurs!$A$6:$A$5001,0),14)),"",INDEX([6]Fournisseurs!$A$6:$O$5001,MATCH(A248&amp;C248,[6]Fournisseurs!$C$6:$C$5001&amp;[6]Fournisseurs!$A$6:$A$5001,0),14))</f>
        <v>1.8907699901283318E-3</v>
      </c>
    </row>
    <row r="249" spans="1:31" ht="14" customHeight="1" x14ac:dyDescent="0.2">
      <c r="A249" s="8">
        <v>1512</v>
      </c>
      <c r="B249" s="8"/>
      <c r="C249" s="8" t="s">
        <v>636</v>
      </c>
      <c r="D249" s="3" t="s">
        <v>172</v>
      </c>
      <c r="E249" s="3" t="s">
        <v>866</v>
      </c>
      <c r="F249" s="5" t="s">
        <v>4441</v>
      </c>
      <c r="G249" s="31">
        <v>18.399999999999999</v>
      </c>
      <c r="H249" s="25">
        <v>16.727272727272723</v>
      </c>
      <c r="I249" s="32">
        <v>0.1</v>
      </c>
      <c r="J249" s="33">
        <f t="shared" si="49"/>
        <v>18.399999999999999</v>
      </c>
      <c r="K249" s="25">
        <f t="shared" si="54"/>
        <v>18.399999999999999</v>
      </c>
      <c r="L249" s="29">
        <v>66.349999999999994</v>
      </c>
      <c r="M249" s="24">
        <f t="shared" si="50"/>
        <v>0.72268274302938962</v>
      </c>
      <c r="N249" s="38">
        <f t="shared" si="51"/>
        <v>79.61999999999999</v>
      </c>
      <c r="O249" s="365">
        <v>54.738749999999989</v>
      </c>
      <c r="P249" s="366">
        <f t="shared" si="44"/>
        <v>-0.1750000000000001</v>
      </c>
      <c r="Q249" s="366">
        <f t="shared" si="45"/>
        <v>0.66385787033865395</v>
      </c>
      <c r="R249" s="369">
        <v>51.421250000000001</v>
      </c>
      <c r="S249" s="370">
        <f t="shared" si="46"/>
        <v>-0.22499999999999992</v>
      </c>
      <c r="T249" s="370">
        <f t="shared" si="53"/>
        <v>0.62333819087183651</v>
      </c>
      <c r="U249" s="6">
        <v>20</v>
      </c>
      <c r="V249" s="299">
        <v>20.8</v>
      </c>
      <c r="W249" s="124" t="s">
        <v>32</v>
      </c>
      <c r="X249" s="5">
        <v>0</v>
      </c>
      <c r="Y249" s="26">
        <v>707600</v>
      </c>
      <c r="Z249" s="26" t="s">
        <v>862</v>
      </c>
      <c r="AA249" s="26"/>
      <c r="AB249" s="27">
        <v>0.2</v>
      </c>
      <c r="AC249" s="122">
        <v>3760223791112</v>
      </c>
      <c r="AD249" s="273">
        <v>41501</v>
      </c>
      <c r="AE249" s="26">
        <f t="array" ref="AE249">IF(ISNA(INDEX([6]Fournisseurs!$A$6:$O$5001,MATCH(A249&amp;C249,[6]Fournisseurs!$C$6:$C$5001&amp;[6]Fournisseurs!$A$6:$A$5001,0),14)),"",INDEX([6]Fournisseurs!$A$6:$O$5001,MATCH(A249&amp;C249,[6]Fournisseurs!$C$6:$C$5001&amp;[6]Fournisseurs!$A$6:$A$5001,0),14))</f>
        <v>9.922499999999999E-3</v>
      </c>
    </row>
    <row r="250" spans="1:31" ht="14" customHeight="1" x14ac:dyDescent="0.2">
      <c r="A250" s="8">
        <v>1541</v>
      </c>
      <c r="B250" s="8"/>
      <c r="C250" s="8" t="s">
        <v>636</v>
      </c>
      <c r="D250" s="3" t="s">
        <v>2646</v>
      </c>
      <c r="E250" s="3" t="s">
        <v>867</v>
      </c>
      <c r="F250" s="5" t="s">
        <v>4441</v>
      </c>
      <c r="G250" s="31">
        <v>23</v>
      </c>
      <c r="H250" s="25">
        <v>20.909090909090907</v>
      </c>
      <c r="I250" s="32">
        <v>0.1</v>
      </c>
      <c r="J250" s="33">
        <f t="shared" si="49"/>
        <v>23</v>
      </c>
      <c r="K250" s="25">
        <f t="shared" si="54"/>
        <v>23</v>
      </c>
      <c r="L250" s="29">
        <v>77</v>
      </c>
      <c r="M250" s="24">
        <f t="shared" si="50"/>
        <v>0.70129870129870131</v>
      </c>
      <c r="N250" s="38">
        <f t="shared" si="51"/>
        <v>92.399999999999991</v>
      </c>
      <c r="O250" s="365">
        <v>63.524999999999999</v>
      </c>
      <c r="P250" s="366">
        <f t="shared" si="44"/>
        <v>-0.17500000000000002</v>
      </c>
      <c r="Q250" s="366">
        <f t="shared" si="45"/>
        <v>0.6379378197560015</v>
      </c>
      <c r="R250" s="369">
        <v>59.675000000000004</v>
      </c>
      <c r="S250" s="370">
        <f t="shared" si="46"/>
        <v>-0.22499999999999995</v>
      </c>
      <c r="T250" s="370">
        <f t="shared" si="53"/>
        <v>0.59429365201860962</v>
      </c>
      <c r="U250" s="6">
        <v>25</v>
      </c>
      <c r="V250" s="299">
        <v>27</v>
      </c>
      <c r="W250" s="124" t="s">
        <v>32</v>
      </c>
      <c r="X250" s="5">
        <v>0</v>
      </c>
      <c r="Y250" s="26">
        <v>707600</v>
      </c>
      <c r="Z250" s="26" t="s">
        <v>862</v>
      </c>
      <c r="AA250" s="26"/>
      <c r="AB250" s="27">
        <v>0.2</v>
      </c>
      <c r="AC250" s="122">
        <v>3760223792614</v>
      </c>
      <c r="AD250" s="273">
        <v>42401</v>
      </c>
      <c r="AE250" s="26">
        <f t="array" ref="AE250">IF(ISNA(INDEX([6]Fournisseurs!$A$6:$O$5001,MATCH(A250&amp;C250,[6]Fournisseurs!$C$6:$C$5001&amp;[6]Fournisseurs!$A$6:$A$5001,0),14)),"",INDEX([6]Fournisseurs!$A$6:$O$5001,MATCH(A250&amp;C250,[6]Fournisseurs!$C$6:$C$5001&amp;[6]Fournisseurs!$A$6:$A$5001,0),14))</f>
        <v>1.0240000000000001E-2</v>
      </c>
    </row>
    <row r="251" spans="1:31" ht="14" customHeight="1" x14ac:dyDescent="0.2">
      <c r="A251" s="8">
        <v>1513</v>
      </c>
      <c r="B251" s="8"/>
      <c r="C251" s="8" t="s">
        <v>636</v>
      </c>
      <c r="D251" s="3" t="s">
        <v>173</v>
      </c>
      <c r="E251" s="3" t="s">
        <v>867</v>
      </c>
      <c r="F251" s="5" t="s">
        <v>4441</v>
      </c>
      <c r="G251" s="31">
        <v>4.5999999999999996</v>
      </c>
      <c r="H251" s="25">
        <v>4.1818181818181808</v>
      </c>
      <c r="I251" s="32">
        <v>0.1</v>
      </c>
      <c r="J251" s="33">
        <f t="shared" si="49"/>
        <v>4.5999999999999996</v>
      </c>
      <c r="K251" s="25">
        <f t="shared" si="54"/>
        <v>4.5999999999999996</v>
      </c>
      <c r="L251" s="29">
        <v>16.55</v>
      </c>
      <c r="M251" s="24">
        <f t="shared" si="50"/>
        <v>0.72205438066465266</v>
      </c>
      <c r="N251" s="38">
        <f t="shared" si="51"/>
        <v>19.86</v>
      </c>
      <c r="O251" s="365">
        <v>13.65375</v>
      </c>
      <c r="P251" s="366">
        <f t="shared" si="44"/>
        <v>-0.17500000000000002</v>
      </c>
      <c r="Q251" s="366">
        <f t="shared" si="45"/>
        <v>0.66309621898745763</v>
      </c>
      <c r="R251" s="369">
        <v>12.826250000000002</v>
      </c>
      <c r="S251" s="370">
        <f t="shared" si="46"/>
        <v>-0.22499999999999992</v>
      </c>
      <c r="T251" s="370">
        <f t="shared" si="53"/>
        <v>0.62248472755810202</v>
      </c>
      <c r="U251" s="6">
        <v>5</v>
      </c>
      <c r="V251" s="299">
        <v>5.1480750246791711</v>
      </c>
      <c r="W251" s="124" t="s">
        <v>32</v>
      </c>
      <c r="X251" s="5">
        <v>0</v>
      </c>
      <c r="Y251" s="26">
        <v>707600</v>
      </c>
      <c r="Z251" s="26" t="s">
        <v>862</v>
      </c>
      <c r="AA251" s="26"/>
      <c r="AB251" s="27">
        <v>0.2</v>
      </c>
      <c r="AC251" s="122">
        <v>3760223792621</v>
      </c>
      <c r="AD251" s="273">
        <v>41501</v>
      </c>
      <c r="AE251" s="26">
        <f t="array" ref="AE251">IF(ISNA(INDEX([6]Fournisseurs!$A$6:$O$5001,MATCH(A251&amp;C251,[6]Fournisseurs!$C$6:$C$5001&amp;[6]Fournisseurs!$A$6:$A$5001,0),14)),"",INDEX([6]Fournisseurs!$A$6:$O$5001,MATCH(A251&amp;C251,[6]Fournisseurs!$C$6:$C$5001&amp;[6]Fournisseurs!$A$6:$A$5001,0),14))</f>
        <v>3.5343999999999996E-3</v>
      </c>
    </row>
    <row r="252" spans="1:31" ht="14" customHeight="1" x14ac:dyDescent="0.2">
      <c r="A252" s="8">
        <v>1515</v>
      </c>
      <c r="B252" s="8">
        <v>610054</v>
      </c>
      <c r="C252" s="8" t="s">
        <v>651</v>
      </c>
      <c r="D252" s="3" t="s">
        <v>174</v>
      </c>
      <c r="E252" s="3" t="s">
        <v>868</v>
      </c>
      <c r="F252" s="5" t="s">
        <v>4441</v>
      </c>
      <c r="G252" s="31"/>
      <c r="H252" s="25">
        <v>51.636375000000001</v>
      </c>
      <c r="I252" s="32">
        <v>0.1</v>
      </c>
      <c r="J252" s="33">
        <f t="shared" si="49"/>
        <v>56.800012500000008</v>
      </c>
      <c r="K252" s="25">
        <f t="shared" si="54"/>
        <v>56.8</v>
      </c>
      <c r="L252" s="29">
        <v>99</v>
      </c>
      <c r="M252" s="24">
        <f t="shared" si="50"/>
        <v>0.42626249999999988</v>
      </c>
      <c r="N252" s="38">
        <f t="shared" si="51"/>
        <v>118.8</v>
      </c>
      <c r="O252" s="365">
        <v>99</v>
      </c>
      <c r="P252" s="366">
        <f t="shared" si="44"/>
        <v>0</v>
      </c>
      <c r="Q252" s="366">
        <f t="shared" si="45"/>
        <v>0.42626249999999988</v>
      </c>
      <c r="R252" s="369">
        <v>94.05</v>
      </c>
      <c r="S252" s="370">
        <f t="shared" si="46"/>
        <v>-5.0000000000000031E-2</v>
      </c>
      <c r="T252" s="370">
        <f t="shared" si="53"/>
        <v>0.36427977839335168</v>
      </c>
      <c r="U252" s="6">
        <v>5.5</v>
      </c>
      <c r="V252" s="299">
        <v>6</v>
      </c>
      <c r="W252" s="124" t="s">
        <v>62</v>
      </c>
      <c r="X252" s="5" t="s">
        <v>869</v>
      </c>
      <c r="Y252" s="26">
        <v>707600</v>
      </c>
      <c r="Z252" s="26" t="s">
        <v>870</v>
      </c>
      <c r="AA252" s="26"/>
      <c r="AB252" s="27">
        <v>0.2</v>
      </c>
      <c r="AC252" s="122">
        <v>0</v>
      </c>
      <c r="AD252" s="273">
        <v>41501</v>
      </c>
      <c r="AE252" s="26" t="str">
        <f t="array" ref="AE252">IF(ISNA(INDEX([6]Fournisseurs!$A$6:$O$5001,MATCH(A252&amp;C252,[6]Fournisseurs!$C$6:$C$5001&amp;[6]Fournisseurs!$A$6:$A$5001,0),14)),"",INDEX([6]Fournisseurs!$A$6:$O$5001,MATCH(A252&amp;C252,[6]Fournisseurs!$C$6:$C$5001&amp;[6]Fournisseurs!$A$6:$A$5001,0),14))</f>
        <v/>
      </c>
    </row>
    <row r="253" spans="1:31" ht="14" customHeight="1" x14ac:dyDescent="0.2">
      <c r="A253" s="8">
        <v>3419</v>
      </c>
      <c r="B253" s="8" t="s">
        <v>873</v>
      </c>
      <c r="C253" s="8" t="s">
        <v>633</v>
      </c>
      <c r="D253" s="275" t="s">
        <v>175</v>
      </c>
      <c r="E253" s="3" t="s">
        <v>874</v>
      </c>
      <c r="F253" s="5" t="s">
        <v>4441</v>
      </c>
      <c r="G253" s="31">
        <v>25.6</v>
      </c>
      <c r="H253" s="25">
        <v>23.272727272727273</v>
      </c>
      <c r="I253" s="32">
        <v>0.15</v>
      </c>
      <c r="J253" s="33">
        <f t="shared" si="49"/>
        <v>26.763636363636362</v>
      </c>
      <c r="K253" s="25">
        <f t="shared" si="54"/>
        <v>26.76</v>
      </c>
      <c r="L253" s="29">
        <v>110</v>
      </c>
      <c r="M253" s="24">
        <f t="shared" ref="M253:M279" si="55">1-(J253/L253)</f>
        <v>0.75669421487603306</v>
      </c>
      <c r="N253" s="38">
        <f t="shared" ref="N253:N279" si="56">L253*(1+AB253)</f>
        <v>132</v>
      </c>
      <c r="O253" s="365">
        <v>77</v>
      </c>
      <c r="P253" s="366">
        <f t="shared" si="44"/>
        <v>-0.3</v>
      </c>
      <c r="Q253" s="366">
        <f t="shared" si="45"/>
        <v>0.65242030696576148</v>
      </c>
      <c r="R253" s="369">
        <v>74.25</v>
      </c>
      <c r="S253" s="370">
        <f t="shared" si="46"/>
        <v>-0.32500000000000001</v>
      </c>
      <c r="T253" s="370">
        <f t="shared" si="53"/>
        <v>0.62057577368582151</v>
      </c>
      <c r="U253" s="6">
        <v>9</v>
      </c>
      <c r="V253" s="299">
        <v>10</v>
      </c>
      <c r="W253" s="124" t="s">
        <v>4451</v>
      </c>
      <c r="X253" s="5" t="s">
        <v>834</v>
      </c>
      <c r="Y253" s="26">
        <v>707600</v>
      </c>
      <c r="Z253" s="26" t="s">
        <v>875</v>
      </c>
      <c r="AA253" s="26"/>
      <c r="AB253" s="27">
        <v>0.2</v>
      </c>
      <c r="AC253" s="122">
        <v>3760223792645</v>
      </c>
      <c r="AD253" s="273">
        <v>41866</v>
      </c>
      <c r="AE253" s="26">
        <f t="array" ref="AE253">IF(ISNA(INDEX([6]Fournisseurs!$A$6:$O$5001,MATCH(A253&amp;C253,[6]Fournisseurs!$C$6:$C$5001&amp;[6]Fournisseurs!$A$6:$A$5001,0),14)),"",INDEX([6]Fournisseurs!$A$6:$O$5001,MATCH(A253&amp;C253,[6]Fournisseurs!$C$6:$C$5001&amp;[6]Fournisseurs!$A$6:$A$5001,0),14))</f>
        <v>3.5111999999999997E-2</v>
      </c>
    </row>
    <row r="254" spans="1:31" ht="14" customHeight="1" x14ac:dyDescent="0.2">
      <c r="A254" s="8">
        <v>3420</v>
      </c>
      <c r="B254" s="8" t="s">
        <v>876</v>
      </c>
      <c r="C254" s="8" t="s">
        <v>633</v>
      </c>
      <c r="D254" s="275" t="s">
        <v>176</v>
      </c>
      <c r="E254" s="3" t="s">
        <v>877</v>
      </c>
      <c r="F254" s="5" t="s">
        <v>4441</v>
      </c>
      <c r="G254" s="31">
        <v>32</v>
      </c>
      <c r="H254" s="25">
        <v>29.09090909090909</v>
      </c>
      <c r="I254" s="32">
        <v>0.15</v>
      </c>
      <c r="J254" s="33">
        <f t="shared" si="49"/>
        <v>33.454545454545453</v>
      </c>
      <c r="K254" s="25">
        <f t="shared" si="54"/>
        <v>33.450000000000003</v>
      </c>
      <c r="L254" s="29">
        <v>135</v>
      </c>
      <c r="M254" s="24">
        <f t="shared" si="55"/>
        <v>0.75218855218855218</v>
      </c>
      <c r="N254" s="38">
        <f t="shared" si="56"/>
        <v>162</v>
      </c>
      <c r="O254" s="365">
        <v>91.125</v>
      </c>
      <c r="P254" s="366">
        <f t="shared" si="44"/>
        <v>-0.32500000000000001</v>
      </c>
      <c r="Q254" s="366">
        <f t="shared" si="45"/>
        <v>0.63287192916822543</v>
      </c>
      <c r="R254" s="369">
        <v>87.75</v>
      </c>
      <c r="S254" s="370">
        <f t="shared" si="46"/>
        <v>-0.35</v>
      </c>
      <c r="T254" s="370">
        <f t="shared" si="53"/>
        <v>0.59868591447538821</v>
      </c>
      <c r="U254" s="6">
        <v>12.5</v>
      </c>
      <c r="V254" s="299">
        <v>14</v>
      </c>
      <c r="W254" s="124" t="s">
        <v>4451</v>
      </c>
      <c r="X254" s="5" t="s">
        <v>838</v>
      </c>
      <c r="Y254" s="26">
        <v>707600</v>
      </c>
      <c r="Z254" s="26" t="s">
        <v>875</v>
      </c>
      <c r="AA254" s="26"/>
      <c r="AB254" s="27">
        <v>0.2</v>
      </c>
      <c r="AC254" s="122">
        <v>3760223792652</v>
      </c>
      <c r="AD254" s="273">
        <v>41866</v>
      </c>
      <c r="AE254" s="26">
        <f t="array" ref="AE254">IF(ISNA(INDEX([6]Fournisseurs!$A$6:$O$5001,MATCH(A254&amp;C254,[6]Fournisseurs!$C$6:$C$5001&amp;[6]Fournisseurs!$A$6:$A$5001,0),14)),"",INDEX([6]Fournisseurs!$A$6:$O$5001,MATCH(A254&amp;C254,[6]Fournisseurs!$C$6:$C$5001&amp;[6]Fournisseurs!$A$6:$A$5001,0),14))</f>
        <v>5.7683999999999999E-2</v>
      </c>
    </row>
    <row r="255" spans="1:31" ht="14" customHeight="1" x14ac:dyDescent="0.2">
      <c r="A255" s="11">
        <v>4033</v>
      </c>
      <c r="B255" s="8">
        <v>609210</v>
      </c>
      <c r="C255" s="8" t="s">
        <v>651</v>
      </c>
      <c r="D255" s="16" t="s">
        <v>177</v>
      </c>
      <c r="E255" s="3"/>
      <c r="F255" s="4" t="s">
        <v>4441</v>
      </c>
      <c r="G255" s="31">
        <v>0</v>
      </c>
      <c r="H255" s="25">
        <v>15.375</v>
      </c>
      <c r="I255" s="32">
        <v>0.1</v>
      </c>
      <c r="J255" s="33">
        <f t="shared" si="49"/>
        <v>16.912500000000001</v>
      </c>
      <c r="K255" s="25">
        <f t="shared" si="54"/>
        <v>16.91</v>
      </c>
      <c r="L255" s="29">
        <v>29.5</v>
      </c>
      <c r="M255" s="24">
        <f t="shared" si="55"/>
        <v>0.42669491525423719</v>
      </c>
      <c r="N255" s="38">
        <f t="shared" si="56"/>
        <v>35.4</v>
      </c>
      <c r="O255" s="365">
        <v>25.8125</v>
      </c>
      <c r="P255" s="366">
        <f t="shared" si="44"/>
        <v>-0.125</v>
      </c>
      <c r="Q255" s="366">
        <f t="shared" si="45"/>
        <v>0.34479418886198543</v>
      </c>
      <c r="R255" s="369">
        <v>24.337499999999999</v>
      </c>
      <c r="S255" s="370">
        <f t="shared" si="46"/>
        <v>-0.17500000000000004</v>
      </c>
      <c r="T255" s="370">
        <f t="shared" si="53"/>
        <v>0.26851025869759126</v>
      </c>
      <c r="U255" s="6">
        <v>0</v>
      </c>
      <c r="V255" s="299">
        <v>1</v>
      </c>
      <c r="W255" s="124" t="s">
        <v>4454</v>
      </c>
      <c r="X255" s="5"/>
      <c r="Y255" s="26">
        <v>707600</v>
      </c>
      <c r="Z255" s="26"/>
      <c r="AA255" s="26"/>
      <c r="AB255" s="27">
        <v>0.2</v>
      </c>
      <c r="AC255" s="122">
        <v>0</v>
      </c>
      <c r="AD255" s="273">
        <v>42231</v>
      </c>
      <c r="AE255" s="26" t="str">
        <f t="array" ref="AE255">IF(ISNA(INDEX([6]Fournisseurs!$A$6:$O$5001,MATCH(A255&amp;C255,[6]Fournisseurs!$C$6:$C$5001&amp;[6]Fournisseurs!$A$6:$A$5001,0),14)),"",INDEX([6]Fournisseurs!$A$6:$O$5001,MATCH(A255&amp;C255,[6]Fournisseurs!$C$6:$C$5001&amp;[6]Fournisseurs!$A$6:$A$5001,0),14))</f>
        <v/>
      </c>
    </row>
    <row r="256" spans="1:31" ht="14" customHeight="1" x14ac:dyDescent="0.2">
      <c r="A256" s="346">
        <v>1525</v>
      </c>
      <c r="B256" s="8">
        <v>0</v>
      </c>
      <c r="C256" s="8" t="s">
        <v>881</v>
      </c>
      <c r="D256" s="3" t="s">
        <v>183</v>
      </c>
      <c r="E256" s="3" t="s">
        <v>183</v>
      </c>
      <c r="F256" s="5" t="s">
        <v>4441</v>
      </c>
      <c r="G256" s="31">
        <v>0</v>
      </c>
      <c r="H256" s="25">
        <v>1.6</v>
      </c>
      <c r="I256" s="32">
        <v>0.05</v>
      </c>
      <c r="J256" s="33">
        <f t="shared" ref="J256:J279" si="57">H256*(1+I256)</f>
        <v>1.6800000000000002</v>
      </c>
      <c r="K256" s="25">
        <f t="shared" si="54"/>
        <v>1.68</v>
      </c>
      <c r="L256" s="29">
        <v>16.72</v>
      </c>
      <c r="M256" s="24">
        <f t="shared" si="55"/>
        <v>0.8995215311004785</v>
      </c>
      <c r="N256" s="38">
        <f t="shared" si="56"/>
        <v>20.063999999999997</v>
      </c>
      <c r="O256" s="365">
        <v>9.1959999999999997</v>
      </c>
      <c r="P256" s="366">
        <f t="shared" si="44"/>
        <v>-0.44999999999999996</v>
      </c>
      <c r="Q256" s="366">
        <f t="shared" si="45"/>
        <v>0.81731187472814271</v>
      </c>
      <c r="R256" s="369">
        <v>8.7780000000000005</v>
      </c>
      <c r="S256" s="370">
        <f t="shared" si="46"/>
        <v>-0.47499999999999992</v>
      </c>
      <c r="T256" s="370">
        <f t="shared" si="53"/>
        <v>0.79853941072777634</v>
      </c>
      <c r="U256" s="6">
        <v>0</v>
      </c>
      <c r="V256" s="299">
        <v>0.09</v>
      </c>
      <c r="W256" s="124" t="s">
        <v>4453</v>
      </c>
      <c r="X256" s="5">
        <v>0</v>
      </c>
      <c r="Y256" s="26">
        <v>707700</v>
      </c>
      <c r="Z256" s="26" t="s">
        <v>883</v>
      </c>
      <c r="AA256" s="26"/>
      <c r="AB256" s="27">
        <v>0.2</v>
      </c>
      <c r="AC256" s="122">
        <v>0</v>
      </c>
      <c r="AD256" s="273">
        <v>41501</v>
      </c>
      <c r="AE256" s="26" t="str">
        <f t="array" ref="AE256">IF(ISNA(INDEX([6]Fournisseurs!$A$6:$O$5001,MATCH(A256&amp;C256,[6]Fournisseurs!$C$6:$C$5001&amp;[6]Fournisseurs!$A$6:$A$5001,0),14)),"",INDEX([6]Fournisseurs!$A$6:$O$5001,MATCH(A256&amp;C256,[6]Fournisseurs!$C$6:$C$5001&amp;[6]Fournisseurs!$A$6:$A$5001,0),14))</f>
        <v/>
      </c>
    </row>
    <row r="257" spans="1:53" ht="14" customHeight="1" x14ac:dyDescent="0.2">
      <c r="A257" s="346">
        <v>1527</v>
      </c>
      <c r="B257" s="8">
        <v>0</v>
      </c>
      <c r="C257" s="8" t="s">
        <v>881</v>
      </c>
      <c r="D257" s="3" t="s">
        <v>185</v>
      </c>
      <c r="E257" s="3" t="s">
        <v>185</v>
      </c>
      <c r="F257" s="5" t="s">
        <v>4441</v>
      </c>
      <c r="G257" s="31">
        <v>0</v>
      </c>
      <c r="H257" s="25">
        <v>3.92</v>
      </c>
      <c r="I257" s="32">
        <v>0.05</v>
      </c>
      <c r="J257" s="33">
        <f t="shared" si="57"/>
        <v>4.1159999999999997</v>
      </c>
      <c r="K257" s="25">
        <f t="shared" si="54"/>
        <v>4.12</v>
      </c>
      <c r="L257" s="29">
        <v>33.450000000000003</v>
      </c>
      <c r="M257" s="24">
        <f t="shared" si="55"/>
        <v>0.87695067264573989</v>
      </c>
      <c r="N257" s="38">
        <f t="shared" si="56"/>
        <v>40.14</v>
      </c>
      <c r="O257" s="365">
        <v>18.397500000000004</v>
      </c>
      <c r="P257" s="366">
        <f t="shared" si="44"/>
        <v>-0.4499999999999999</v>
      </c>
      <c r="Q257" s="366">
        <f t="shared" si="45"/>
        <v>0.77627395026498169</v>
      </c>
      <c r="R257" s="369">
        <v>17.561250000000001</v>
      </c>
      <c r="S257" s="370">
        <f t="shared" si="46"/>
        <v>-0.47500000000000003</v>
      </c>
      <c r="T257" s="370">
        <f t="shared" si="53"/>
        <v>0.75328455668318783</v>
      </c>
      <c r="U257" s="6">
        <v>0</v>
      </c>
      <c r="V257" s="299">
        <v>0.09</v>
      </c>
      <c r="W257" s="124" t="s">
        <v>4453</v>
      </c>
      <c r="X257" s="5">
        <v>0</v>
      </c>
      <c r="Y257" s="26">
        <v>707700</v>
      </c>
      <c r="Z257" s="26" t="s">
        <v>885</v>
      </c>
      <c r="AA257" s="26"/>
      <c r="AB257" s="27">
        <v>0.2</v>
      </c>
      <c r="AC257" s="122">
        <v>0</v>
      </c>
      <c r="AD257" s="273">
        <v>41501</v>
      </c>
      <c r="AE257" s="26" t="str">
        <f t="array" ref="AE257">IF(ISNA(INDEX([6]Fournisseurs!$A$6:$O$5001,MATCH(A257&amp;C257,[6]Fournisseurs!$C$6:$C$5001&amp;[6]Fournisseurs!$A$6:$A$5001,0),14)),"",INDEX([6]Fournisseurs!$A$6:$O$5001,MATCH(A257&amp;C257,[6]Fournisseurs!$C$6:$C$5001&amp;[6]Fournisseurs!$A$6:$A$5001,0),14))</f>
        <v/>
      </c>
    </row>
    <row r="258" spans="1:53" ht="14" customHeight="1" x14ac:dyDescent="0.2">
      <c r="A258" s="346">
        <v>1528</v>
      </c>
      <c r="B258" s="8">
        <v>0</v>
      </c>
      <c r="C258" s="8" t="s">
        <v>881</v>
      </c>
      <c r="D258" s="3" t="s">
        <v>186</v>
      </c>
      <c r="E258" s="3" t="s">
        <v>186</v>
      </c>
      <c r="F258" s="5" t="s">
        <v>4441</v>
      </c>
      <c r="G258" s="31">
        <v>0</v>
      </c>
      <c r="H258" s="25">
        <v>1.65</v>
      </c>
      <c r="I258" s="32">
        <v>0.05</v>
      </c>
      <c r="J258" s="33">
        <f t="shared" si="57"/>
        <v>1.7324999999999999</v>
      </c>
      <c r="K258" s="25">
        <f t="shared" si="54"/>
        <v>1.73</v>
      </c>
      <c r="L258" s="29">
        <v>25.08</v>
      </c>
      <c r="M258" s="24">
        <f t="shared" si="55"/>
        <v>0.93092105263157898</v>
      </c>
      <c r="N258" s="38">
        <f t="shared" si="56"/>
        <v>30.095999999999997</v>
      </c>
      <c r="O258" s="365">
        <v>13.794</v>
      </c>
      <c r="P258" s="366">
        <f t="shared" si="44"/>
        <v>-0.44999999999999996</v>
      </c>
      <c r="Q258" s="366">
        <f t="shared" si="45"/>
        <v>0.87440191387559807</v>
      </c>
      <c r="R258" s="369">
        <v>13.167</v>
      </c>
      <c r="S258" s="370">
        <f t="shared" si="46"/>
        <v>-0.47499999999999998</v>
      </c>
      <c r="T258" s="370">
        <f t="shared" si="53"/>
        <v>0.86149584487534625</v>
      </c>
      <c r="U258" s="6">
        <v>0</v>
      </c>
      <c r="V258" s="299">
        <v>0.09</v>
      </c>
      <c r="W258" s="124" t="s">
        <v>4453</v>
      </c>
      <c r="X258" s="5">
        <v>0</v>
      </c>
      <c r="Y258" s="26">
        <v>707700</v>
      </c>
      <c r="Z258" s="26" t="s">
        <v>886</v>
      </c>
      <c r="AA258" s="26"/>
      <c r="AB258" s="27">
        <v>0.2</v>
      </c>
      <c r="AC258" s="122">
        <v>0</v>
      </c>
      <c r="AD258" s="273">
        <v>41501</v>
      </c>
      <c r="AE258" s="26" t="str">
        <f t="array" ref="AE258">IF(ISNA(INDEX([6]Fournisseurs!$A$6:$O$5001,MATCH(A258&amp;C258,[6]Fournisseurs!$C$6:$C$5001&amp;[6]Fournisseurs!$A$6:$A$5001,0),14)),"",INDEX([6]Fournisseurs!$A$6:$O$5001,MATCH(A258&amp;C258,[6]Fournisseurs!$C$6:$C$5001&amp;[6]Fournisseurs!$A$6:$A$5001,0),14))</f>
        <v/>
      </c>
    </row>
    <row r="259" spans="1:53" ht="14" customHeight="1" x14ac:dyDescent="0.2">
      <c r="A259" s="8">
        <v>1529</v>
      </c>
      <c r="B259" s="8">
        <v>0</v>
      </c>
      <c r="C259" s="8" t="s">
        <v>881</v>
      </c>
      <c r="D259" s="3" t="s">
        <v>187</v>
      </c>
      <c r="E259" s="3" t="s">
        <v>187</v>
      </c>
      <c r="F259" s="5" t="s">
        <v>4441</v>
      </c>
      <c r="G259" s="31">
        <v>0</v>
      </c>
      <c r="H259" s="25">
        <v>1.65</v>
      </c>
      <c r="I259" s="32">
        <v>0.05</v>
      </c>
      <c r="J259" s="33">
        <f t="shared" si="57"/>
        <v>1.7324999999999999</v>
      </c>
      <c r="K259" s="25">
        <f t="shared" si="54"/>
        <v>1.73</v>
      </c>
      <c r="L259" s="29">
        <v>25.08</v>
      </c>
      <c r="M259" s="24">
        <f t="shared" si="55"/>
        <v>0.93092105263157898</v>
      </c>
      <c r="N259" s="38">
        <f t="shared" si="56"/>
        <v>30.095999999999997</v>
      </c>
      <c r="O259" s="365">
        <v>13.794</v>
      </c>
      <c r="P259" s="366">
        <f t="shared" si="44"/>
        <v>-0.44999999999999996</v>
      </c>
      <c r="Q259" s="366">
        <f t="shared" si="45"/>
        <v>0.87440191387559807</v>
      </c>
      <c r="R259" s="369">
        <v>13.167</v>
      </c>
      <c r="S259" s="370">
        <f t="shared" si="46"/>
        <v>-0.47499999999999998</v>
      </c>
      <c r="T259" s="370">
        <f t="shared" si="53"/>
        <v>0.86149584487534625</v>
      </c>
      <c r="U259" s="6">
        <v>0</v>
      </c>
      <c r="V259" s="299">
        <v>0.09</v>
      </c>
      <c r="W259" s="124" t="s">
        <v>4453</v>
      </c>
      <c r="X259" s="5">
        <v>0</v>
      </c>
      <c r="Y259" s="26">
        <v>707700</v>
      </c>
      <c r="Z259" s="26" t="s">
        <v>887</v>
      </c>
      <c r="AA259" s="26"/>
      <c r="AB259" s="27">
        <v>0.2</v>
      </c>
      <c r="AC259" s="122">
        <v>0</v>
      </c>
      <c r="AD259" s="273">
        <v>41501</v>
      </c>
      <c r="AE259" s="26" t="str">
        <f t="array" ref="AE259">IF(ISNA(INDEX([6]Fournisseurs!$A$6:$O$5001,MATCH(A259&amp;C259,[6]Fournisseurs!$C$6:$C$5001&amp;[6]Fournisseurs!$A$6:$A$5001,0),14)),"",INDEX([6]Fournisseurs!$A$6:$O$5001,MATCH(A259&amp;C259,[6]Fournisseurs!$C$6:$C$5001&amp;[6]Fournisseurs!$A$6:$A$5001,0),14))</f>
        <v/>
      </c>
    </row>
    <row r="260" spans="1:53" ht="14" customHeight="1" x14ac:dyDescent="0.2">
      <c r="A260" s="8">
        <v>1530</v>
      </c>
      <c r="B260" s="8">
        <v>0</v>
      </c>
      <c r="C260" s="8" t="s">
        <v>881</v>
      </c>
      <c r="D260" s="3" t="s">
        <v>188</v>
      </c>
      <c r="E260" s="3" t="s">
        <v>188</v>
      </c>
      <c r="F260" s="5" t="s">
        <v>4441</v>
      </c>
      <c r="G260" s="31">
        <v>0</v>
      </c>
      <c r="H260" s="25">
        <v>1.66</v>
      </c>
      <c r="I260" s="32">
        <v>0.05</v>
      </c>
      <c r="J260" s="33">
        <f t="shared" si="57"/>
        <v>1.7429999999999999</v>
      </c>
      <c r="K260" s="25">
        <f t="shared" si="54"/>
        <v>1.74</v>
      </c>
      <c r="L260" s="29">
        <v>25.08</v>
      </c>
      <c r="M260" s="24">
        <f t="shared" si="55"/>
        <v>0.93050239234449761</v>
      </c>
      <c r="N260" s="38">
        <f t="shared" si="56"/>
        <v>30.095999999999997</v>
      </c>
      <c r="O260" s="365">
        <v>13.794</v>
      </c>
      <c r="P260" s="366">
        <f t="shared" ref="P260:P325" si="58">(O260-L260)/L260</f>
        <v>-0.44999999999999996</v>
      </c>
      <c r="Q260" s="366">
        <f t="shared" ref="Q260:Q325" si="59">1-(J260/O260)</f>
        <v>0.87364071335363203</v>
      </c>
      <c r="R260" s="369">
        <v>13.167</v>
      </c>
      <c r="S260" s="370">
        <f t="shared" ref="S260:S325" si="60">(R260-L260)/L260</f>
        <v>-0.47499999999999998</v>
      </c>
      <c r="T260" s="370">
        <f t="shared" si="53"/>
        <v>0.86065642575337864</v>
      </c>
      <c r="U260" s="6">
        <v>0</v>
      </c>
      <c r="V260" s="299">
        <v>0.09</v>
      </c>
      <c r="W260" s="124" t="s">
        <v>4453</v>
      </c>
      <c r="X260" s="5">
        <v>0</v>
      </c>
      <c r="Y260" s="26">
        <v>707700</v>
      </c>
      <c r="Z260" s="26" t="s">
        <v>888</v>
      </c>
      <c r="AA260" s="26"/>
      <c r="AB260" s="27">
        <v>0.2</v>
      </c>
      <c r="AC260" s="122">
        <v>0</v>
      </c>
      <c r="AD260" s="273">
        <v>41501</v>
      </c>
      <c r="AE260" s="26" t="str">
        <f t="array" ref="AE260">IF(ISNA(INDEX([6]Fournisseurs!$A$6:$O$5001,MATCH(A260&amp;C260,[6]Fournisseurs!$C$6:$C$5001&amp;[6]Fournisseurs!$A$6:$A$5001,0),14)),"",INDEX([6]Fournisseurs!$A$6:$O$5001,MATCH(A260&amp;C260,[6]Fournisseurs!$C$6:$C$5001&amp;[6]Fournisseurs!$A$6:$A$5001,0),14))</f>
        <v/>
      </c>
    </row>
    <row r="261" spans="1:53" ht="14" customHeight="1" x14ac:dyDescent="0.2">
      <c r="A261" s="8">
        <v>1531</v>
      </c>
      <c r="B261" s="8">
        <v>0</v>
      </c>
      <c r="C261" s="8" t="s">
        <v>881</v>
      </c>
      <c r="D261" s="3" t="s">
        <v>189</v>
      </c>
      <c r="E261" s="3" t="s">
        <v>189</v>
      </c>
      <c r="F261" s="5" t="s">
        <v>4441</v>
      </c>
      <c r="G261" s="31">
        <v>0</v>
      </c>
      <c r="H261" s="25">
        <v>1.66</v>
      </c>
      <c r="I261" s="32">
        <v>0.05</v>
      </c>
      <c r="J261" s="33">
        <f t="shared" si="57"/>
        <v>1.7429999999999999</v>
      </c>
      <c r="K261" s="25">
        <f t="shared" si="54"/>
        <v>1.74</v>
      </c>
      <c r="L261" s="29">
        <v>33.450000000000003</v>
      </c>
      <c r="M261" s="24">
        <f t="shared" si="55"/>
        <v>0.9478923766816143</v>
      </c>
      <c r="N261" s="38">
        <f t="shared" si="56"/>
        <v>40.14</v>
      </c>
      <c r="O261" s="365">
        <v>18.397500000000004</v>
      </c>
      <c r="P261" s="366">
        <f t="shared" si="58"/>
        <v>-0.4499999999999999</v>
      </c>
      <c r="Q261" s="366">
        <f t="shared" si="59"/>
        <v>0.90525886669384426</v>
      </c>
      <c r="R261" s="369">
        <v>17.561250000000001</v>
      </c>
      <c r="S261" s="370">
        <f t="shared" si="60"/>
        <v>-0.47500000000000003</v>
      </c>
      <c r="T261" s="370">
        <f t="shared" si="53"/>
        <v>0.89552356226890095</v>
      </c>
      <c r="U261" s="6">
        <v>0</v>
      </c>
      <c r="V261" s="299">
        <v>0.09</v>
      </c>
      <c r="W261" s="124" t="s">
        <v>4453</v>
      </c>
      <c r="X261" s="5">
        <v>0</v>
      </c>
      <c r="Y261" s="26">
        <v>707700</v>
      </c>
      <c r="Z261" s="26" t="s">
        <v>889</v>
      </c>
      <c r="AA261" s="26"/>
      <c r="AB261" s="27">
        <v>0.2</v>
      </c>
      <c r="AC261" s="122">
        <v>0</v>
      </c>
      <c r="AD261" s="273">
        <v>41501</v>
      </c>
      <c r="AE261" s="26" t="str">
        <f t="array" ref="AE261">IF(ISNA(INDEX([6]Fournisseurs!$A$6:$O$5001,MATCH(A261&amp;C261,[6]Fournisseurs!$C$6:$C$5001&amp;[6]Fournisseurs!$A$6:$A$5001,0),14)),"",INDEX([6]Fournisseurs!$A$6:$O$5001,MATCH(A261&amp;C261,[6]Fournisseurs!$C$6:$C$5001&amp;[6]Fournisseurs!$A$6:$A$5001,0),14))</f>
        <v/>
      </c>
    </row>
    <row r="262" spans="1:53" ht="14" customHeight="1" x14ac:dyDescent="0.2">
      <c r="A262" s="8">
        <v>1532</v>
      </c>
      <c r="B262" s="8">
        <v>0</v>
      </c>
      <c r="C262" s="8" t="s">
        <v>881</v>
      </c>
      <c r="D262" s="3" t="s">
        <v>190</v>
      </c>
      <c r="E262" s="3" t="s">
        <v>190</v>
      </c>
      <c r="F262" s="5" t="s">
        <v>4441</v>
      </c>
      <c r="G262" s="31">
        <v>0</v>
      </c>
      <c r="H262" s="25">
        <v>2.93</v>
      </c>
      <c r="I262" s="32">
        <v>0.05</v>
      </c>
      <c r="J262" s="33">
        <f t="shared" si="57"/>
        <v>3.0765000000000002</v>
      </c>
      <c r="K262" s="25">
        <f t="shared" si="54"/>
        <v>3.08</v>
      </c>
      <c r="L262" s="29">
        <v>33.450000000000003</v>
      </c>
      <c r="M262" s="24">
        <f t="shared" si="55"/>
        <v>0.90802690582959644</v>
      </c>
      <c r="N262" s="38">
        <f t="shared" si="56"/>
        <v>40.14</v>
      </c>
      <c r="O262" s="365">
        <v>18.397500000000004</v>
      </c>
      <c r="P262" s="366">
        <f t="shared" si="58"/>
        <v>-0.4499999999999999</v>
      </c>
      <c r="Q262" s="366">
        <f t="shared" si="59"/>
        <v>0.83277619241744805</v>
      </c>
      <c r="R262" s="369">
        <v>17.561250000000001</v>
      </c>
      <c r="S262" s="370">
        <f t="shared" si="60"/>
        <v>-0.47500000000000003</v>
      </c>
      <c r="T262" s="370">
        <f t="shared" si="53"/>
        <v>0.81559279364330106</v>
      </c>
      <c r="U262" s="6">
        <v>0</v>
      </c>
      <c r="V262" s="299">
        <v>0.09</v>
      </c>
      <c r="W262" s="124" t="s">
        <v>4453</v>
      </c>
      <c r="X262" s="5">
        <v>0</v>
      </c>
      <c r="Y262" s="26">
        <v>707700</v>
      </c>
      <c r="Z262" s="26" t="s">
        <v>890</v>
      </c>
      <c r="AA262" s="26"/>
      <c r="AB262" s="27">
        <v>0.2</v>
      </c>
      <c r="AC262" s="122">
        <v>0</v>
      </c>
      <c r="AD262" s="273">
        <v>41501</v>
      </c>
      <c r="AE262" s="26" t="str">
        <f t="array" ref="AE262">IF(ISNA(INDEX([6]Fournisseurs!$A$6:$O$5001,MATCH(A262&amp;C262,[6]Fournisseurs!$C$6:$C$5001&amp;[6]Fournisseurs!$A$6:$A$5001,0),14)),"",INDEX([6]Fournisseurs!$A$6:$O$5001,MATCH(A262&amp;C262,[6]Fournisseurs!$C$6:$C$5001&amp;[6]Fournisseurs!$A$6:$A$5001,0),14))</f>
        <v/>
      </c>
      <c r="BA262" s="39"/>
    </row>
    <row r="263" spans="1:53" ht="14" customHeight="1" x14ac:dyDescent="0.2">
      <c r="A263" s="8">
        <v>1533</v>
      </c>
      <c r="B263" s="8">
        <v>0</v>
      </c>
      <c r="C263" s="8" t="s">
        <v>881</v>
      </c>
      <c r="D263" s="3" t="s">
        <v>191</v>
      </c>
      <c r="E263" s="3" t="s">
        <v>191</v>
      </c>
      <c r="F263" s="5" t="s">
        <v>4441</v>
      </c>
      <c r="G263" s="31">
        <v>0</v>
      </c>
      <c r="H263" s="25">
        <v>3.93</v>
      </c>
      <c r="I263" s="32">
        <v>0.05</v>
      </c>
      <c r="J263" s="33">
        <f t="shared" si="57"/>
        <v>4.1265000000000001</v>
      </c>
      <c r="K263" s="25">
        <f t="shared" si="54"/>
        <v>4.13</v>
      </c>
      <c r="L263" s="29">
        <v>33.450000000000003</v>
      </c>
      <c r="M263" s="24">
        <f t="shared" si="55"/>
        <v>0.87663677130044848</v>
      </c>
      <c r="N263" s="38">
        <f t="shared" si="56"/>
        <v>40.14</v>
      </c>
      <c r="O263" s="365">
        <v>18.397500000000004</v>
      </c>
      <c r="P263" s="366">
        <f t="shared" si="58"/>
        <v>-0.4499999999999999</v>
      </c>
      <c r="Q263" s="366">
        <f t="shared" si="59"/>
        <v>0.77570322054626994</v>
      </c>
      <c r="R263" s="369">
        <v>17.561250000000001</v>
      </c>
      <c r="S263" s="370">
        <f t="shared" si="60"/>
        <v>-0.47500000000000003</v>
      </c>
      <c r="T263" s="370">
        <f t="shared" si="53"/>
        <v>0.75265518055227754</v>
      </c>
      <c r="U263" s="6">
        <v>0</v>
      </c>
      <c r="V263" s="299">
        <v>0.09</v>
      </c>
      <c r="W263" s="124" t="s">
        <v>4453</v>
      </c>
      <c r="X263" s="5">
        <v>0</v>
      </c>
      <c r="Y263" s="26">
        <v>707700</v>
      </c>
      <c r="Z263" s="26" t="s">
        <v>891</v>
      </c>
      <c r="AA263" s="26"/>
      <c r="AB263" s="27">
        <v>0.2</v>
      </c>
      <c r="AC263" s="122">
        <v>0</v>
      </c>
      <c r="AD263" s="273">
        <v>41501</v>
      </c>
      <c r="AE263" s="26" t="str">
        <f t="array" ref="AE263">IF(ISNA(INDEX([6]Fournisseurs!$A$6:$O$5001,MATCH(A263&amp;C263,[6]Fournisseurs!$C$6:$C$5001&amp;[6]Fournisseurs!$A$6:$A$5001,0),14)),"",INDEX([6]Fournisseurs!$A$6:$O$5001,MATCH(A263&amp;C263,[6]Fournisseurs!$C$6:$C$5001&amp;[6]Fournisseurs!$A$6:$A$5001,0),14))</f>
        <v/>
      </c>
      <c r="BA263" s="39"/>
    </row>
    <row r="264" spans="1:53" ht="14" customHeight="1" x14ac:dyDescent="0.2">
      <c r="A264" s="8">
        <v>1543</v>
      </c>
      <c r="B264" s="8"/>
      <c r="C264" s="8" t="s">
        <v>636</v>
      </c>
      <c r="D264" s="3" t="s">
        <v>192</v>
      </c>
      <c r="E264" s="3" t="s">
        <v>892</v>
      </c>
      <c r="F264" s="5" t="s">
        <v>4441</v>
      </c>
      <c r="G264" s="31">
        <v>6.72</v>
      </c>
      <c r="H264" s="25">
        <v>6.1090909090909085</v>
      </c>
      <c r="I264" s="32">
        <v>0.1</v>
      </c>
      <c r="J264" s="33">
        <f t="shared" si="57"/>
        <v>6.72</v>
      </c>
      <c r="K264" s="25">
        <f t="shared" si="54"/>
        <v>6.72</v>
      </c>
      <c r="L264" s="29">
        <v>28</v>
      </c>
      <c r="M264" s="24">
        <f t="shared" si="55"/>
        <v>0.76</v>
      </c>
      <c r="N264" s="38">
        <f t="shared" si="56"/>
        <v>33.6</v>
      </c>
      <c r="O264" s="365">
        <v>18.2</v>
      </c>
      <c r="P264" s="366">
        <f t="shared" si="58"/>
        <v>-0.35000000000000003</v>
      </c>
      <c r="Q264" s="366">
        <f t="shared" si="59"/>
        <v>0.63076923076923075</v>
      </c>
      <c r="R264" s="369">
        <v>17.5</v>
      </c>
      <c r="S264" s="370">
        <f t="shared" si="60"/>
        <v>-0.375</v>
      </c>
      <c r="T264" s="370">
        <f t="shared" si="53"/>
        <v>0.59578947368421054</v>
      </c>
      <c r="U264" s="6">
        <v>2</v>
      </c>
      <c r="V264" s="299">
        <v>2.15</v>
      </c>
      <c r="W264" s="124" t="s">
        <v>4454</v>
      </c>
      <c r="X264" s="5" t="s">
        <v>893</v>
      </c>
      <c r="Y264" s="26">
        <v>707600</v>
      </c>
      <c r="Z264" s="26" t="s">
        <v>894</v>
      </c>
      <c r="AA264" s="26"/>
      <c r="AB264" s="27">
        <v>0.2</v>
      </c>
      <c r="AC264" s="122">
        <v>3760223791617</v>
      </c>
      <c r="AD264" s="273">
        <v>41501</v>
      </c>
      <c r="AE264" s="26">
        <f t="array" ref="AE264">IF(ISNA(INDEX([6]Fournisseurs!$A$6:$O$5001,MATCH(A264&amp;C264,[6]Fournisseurs!$C$6:$C$5001&amp;[6]Fournisseurs!$A$6:$A$5001,0),14)),"",INDEX([6]Fournisseurs!$A$6:$O$5001,MATCH(A264&amp;C264,[6]Fournisseurs!$C$6:$C$5001&amp;[6]Fournisseurs!$A$6:$A$5001,0),14))</f>
        <v>7.4843999999999996E-3</v>
      </c>
    </row>
    <row r="265" spans="1:53" ht="14" customHeight="1" x14ac:dyDescent="0.2">
      <c r="A265" s="9">
        <v>4001</v>
      </c>
      <c r="B265" s="344">
        <v>642037</v>
      </c>
      <c r="C265" s="344" t="s">
        <v>651</v>
      </c>
      <c r="D265" s="398" t="s">
        <v>2226</v>
      </c>
      <c r="E265" s="345" t="s">
        <v>3940</v>
      </c>
      <c r="F265" s="9" t="s">
        <v>4441</v>
      </c>
      <c r="G265" s="345"/>
      <c r="H265" s="25">
        <v>15.1875</v>
      </c>
      <c r="I265" s="32">
        <v>0.1</v>
      </c>
      <c r="J265" s="33">
        <f t="shared" si="57"/>
        <v>16.706250000000001</v>
      </c>
      <c r="K265" s="25">
        <f t="shared" si="54"/>
        <v>16.71</v>
      </c>
      <c r="L265" s="29">
        <v>58</v>
      </c>
      <c r="M265" s="24">
        <f t="shared" si="55"/>
        <v>0.71196120689655173</v>
      </c>
      <c r="N265" s="38">
        <f t="shared" si="56"/>
        <v>69.599999999999994</v>
      </c>
      <c r="O265" s="365">
        <v>46.400000000000006</v>
      </c>
      <c r="P265" s="366">
        <f t="shared" si="58"/>
        <v>-0.1999999999999999</v>
      </c>
      <c r="Q265" s="366">
        <f t="shared" si="59"/>
        <v>0.63995150862068972</v>
      </c>
      <c r="R265" s="369">
        <v>43.5</v>
      </c>
      <c r="S265" s="370">
        <f t="shared" si="60"/>
        <v>-0.25</v>
      </c>
      <c r="T265" s="370">
        <f t="shared" si="53"/>
        <v>0.59573502722323046</v>
      </c>
      <c r="U265" s="11"/>
      <c r="V265" s="11">
        <v>8</v>
      </c>
      <c r="W265" s="124" t="s">
        <v>4454</v>
      </c>
      <c r="X265" s="345" t="s">
        <v>3941</v>
      </c>
      <c r="Y265" s="26">
        <v>707600</v>
      </c>
      <c r="Z265" s="345" t="s">
        <v>3942</v>
      </c>
      <c r="AA265" s="26"/>
      <c r="AB265" s="27">
        <v>0.2</v>
      </c>
      <c r="AC265" s="122"/>
      <c r="AD265" s="273">
        <v>42597</v>
      </c>
      <c r="AE265" s="26" t="str">
        <f t="array" ref="AE265">IF(ISNA(INDEX([6]Fournisseurs!$A$6:$O$5001,MATCH(A265&amp;C265,[6]Fournisseurs!$C$6:$C$5001&amp;[6]Fournisseurs!$A$6:$A$5001,0),14)),"",INDEX([6]Fournisseurs!$A$6:$O$5001,MATCH(A265&amp;C265,[6]Fournisseurs!$C$6:$C$5001&amp;[6]Fournisseurs!$A$6:$A$5001,0),14))</f>
        <v/>
      </c>
    </row>
    <row r="266" spans="1:53" ht="14" customHeight="1" x14ac:dyDescent="0.2">
      <c r="A266" s="9">
        <v>2710</v>
      </c>
      <c r="B266" s="344">
        <v>550958</v>
      </c>
      <c r="C266" s="344" t="s">
        <v>651</v>
      </c>
      <c r="D266" s="398" t="s">
        <v>4066</v>
      </c>
      <c r="E266" s="345" t="s">
        <v>3981</v>
      </c>
      <c r="F266" s="9" t="s">
        <v>4441</v>
      </c>
      <c r="G266" s="345"/>
      <c r="H266" s="25">
        <v>159.67500000000001</v>
      </c>
      <c r="I266" s="32">
        <v>0.1</v>
      </c>
      <c r="J266" s="33">
        <f t="shared" si="57"/>
        <v>175.64250000000001</v>
      </c>
      <c r="K266" s="25">
        <f t="shared" si="54"/>
        <v>175.64</v>
      </c>
      <c r="L266" s="29">
        <v>439.12893750000001</v>
      </c>
      <c r="M266" s="24">
        <f t="shared" si="55"/>
        <v>0.60002066591204772</v>
      </c>
      <c r="N266" s="38">
        <f t="shared" si="56"/>
        <v>526.95472499999994</v>
      </c>
      <c r="O266" s="365">
        <v>384.23782031249999</v>
      </c>
      <c r="P266" s="366">
        <f t="shared" si="58"/>
        <v>-0.12500000000000003</v>
      </c>
      <c r="Q266" s="366">
        <f t="shared" si="59"/>
        <v>0.54288076104234029</v>
      </c>
      <c r="R266" s="369">
        <v>362.28137343750001</v>
      </c>
      <c r="S266" s="370">
        <f t="shared" si="60"/>
        <v>-0.17499999999999999</v>
      </c>
      <c r="T266" s="370">
        <f t="shared" si="53"/>
        <v>0.48965954183355365</v>
      </c>
      <c r="U266" s="11"/>
      <c r="V266" s="11">
        <v>25</v>
      </c>
      <c r="W266" s="124" t="s">
        <v>4451</v>
      </c>
      <c r="X266" s="345"/>
      <c r="Y266" s="26">
        <v>707600</v>
      </c>
      <c r="Z266" s="345"/>
      <c r="AA266" s="26"/>
      <c r="AB266" s="27">
        <v>0.2</v>
      </c>
      <c r="AC266" s="122"/>
      <c r="AD266" s="273">
        <v>42597</v>
      </c>
      <c r="AE266" s="26" t="str">
        <f t="array" ref="AE266">IF(ISNA(INDEX([6]Fournisseurs!$A$6:$O$5001,MATCH(A266&amp;C266,[6]Fournisseurs!$C$6:$C$5001&amp;[6]Fournisseurs!$A$6:$A$5001,0),14)),"",INDEX([6]Fournisseurs!$A$6:$O$5001,MATCH(A266&amp;C266,[6]Fournisseurs!$C$6:$C$5001&amp;[6]Fournisseurs!$A$6:$A$5001,0),14))</f>
        <v/>
      </c>
    </row>
    <row r="267" spans="1:53" ht="14" customHeight="1" x14ac:dyDescent="0.2">
      <c r="A267" s="8">
        <v>1544</v>
      </c>
      <c r="B267" s="8"/>
      <c r="C267" s="8" t="s">
        <v>3784</v>
      </c>
      <c r="D267" s="3" t="s">
        <v>3682</v>
      </c>
      <c r="E267" s="3"/>
      <c r="F267" s="5" t="s">
        <v>4441</v>
      </c>
      <c r="G267" s="31">
        <v>1.1000000000000001</v>
      </c>
      <c r="H267" s="25">
        <v>1</v>
      </c>
      <c r="I267" s="32">
        <v>0.1</v>
      </c>
      <c r="J267" s="33">
        <f t="shared" si="57"/>
        <v>1.1000000000000001</v>
      </c>
      <c r="K267" s="25">
        <f t="shared" si="54"/>
        <v>1.1000000000000001</v>
      </c>
      <c r="L267" s="29">
        <v>8.5</v>
      </c>
      <c r="M267" s="24">
        <f t="shared" si="55"/>
        <v>0.87058823529411766</v>
      </c>
      <c r="N267" s="38">
        <f t="shared" si="56"/>
        <v>10.199999999999999</v>
      </c>
      <c r="O267" s="365">
        <v>5.5250000000000004</v>
      </c>
      <c r="P267" s="366">
        <f t="shared" si="58"/>
        <v>-0.35</v>
      </c>
      <c r="Q267" s="366">
        <f t="shared" si="59"/>
        <v>0.80090497737556565</v>
      </c>
      <c r="R267" s="369">
        <v>5.3125</v>
      </c>
      <c r="S267" s="370">
        <f t="shared" si="60"/>
        <v>-0.375</v>
      </c>
      <c r="T267" s="370">
        <f t="shared" si="53"/>
        <v>0.78204334365325079</v>
      </c>
      <c r="U267" s="6">
        <v>0.19</v>
      </c>
      <c r="V267" s="299">
        <v>0.2</v>
      </c>
      <c r="W267" s="124" t="s">
        <v>62</v>
      </c>
      <c r="X267" s="5">
        <v>0</v>
      </c>
      <c r="Y267" s="26">
        <v>707600</v>
      </c>
      <c r="Z267" s="26" t="s">
        <v>895</v>
      </c>
      <c r="AA267" s="26"/>
      <c r="AB267" s="27">
        <v>0.2</v>
      </c>
      <c r="AC267" s="208">
        <v>3760223794052</v>
      </c>
      <c r="AD267" s="273">
        <v>41501</v>
      </c>
      <c r="AE267" s="26">
        <f t="array" ref="AE267">IF(ISNA(INDEX([6]Fournisseurs!$A$6:$O$5001,MATCH(A267&amp;C267,[6]Fournisseurs!$C$6:$C$5001&amp;[6]Fournisseurs!$A$6:$A$5001,0),14)),"",INDEX([6]Fournisseurs!$A$6:$O$5001,MATCH(A267&amp;C267,[6]Fournisseurs!$C$6:$C$5001&amp;[6]Fournisseurs!$A$6:$A$5001,0),14))</f>
        <v>3.636E-4</v>
      </c>
    </row>
    <row r="268" spans="1:53" ht="14" customHeight="1" x14ac:dyDescent="0.2">
      <c r="A268" s="8" t="s">
        <v>3817</v>
      </c>
      <c r="B268" s="8"/>
      <c r="C268" s="8" t="s">
        <v>3784</v>
      </c>
      <c r="D268" s="3" t="s">
        <v>3683</v>
      </c>
      <c r="E268" s="3"/>
      <c r="F268" s="5" t="s">
        <v>4441</v>
      </c>
      <c r="G268" s="31">
        <v>1.2</v>
      </c>
      <c r="H268" s="25">
        <v>1.0909090909090908</v>
      </c>
      <c r="I268" s="32">
        <v>0.1</v>
      </c>
      <c r="J268" s="33">
        <f t="shared" si="57"/>
        <v>1.2</v>
      </c>
      <c r="K268" s="25">
        <f t="shared" si="54"/>
        <v>1.2</v>
      </c>
      <c r="L268" s="29">
        <v>10.75</v>
      </c>
      <c r="M268" s="24">
        <f t="shared" si="55"/>
        <v>0.88837209302325582</v>
      </c>
      <c r="N268" s="38">
        <f t="shared" si="56"/>
        <v>12.9</v>
      </c>
      <c r="O268" s="365">
        <v>6.9874999999999998</v>
      </c>
      <c r="P268" s="366">
        <f t="shared" si="58"/>
        <v>-0.35000000000000003</v>
      </c>
      <c r="Q268" s="366">
        <f t="shared" si="59"/>
        <v>0.82826475849731662</v>
      </c>
      <c r="R268" s="369">
        <v>6.71875</v>
      </c>
      <c r="S268" s="370">
        <f t="shared" si="60"/>
        <v>-0.375</v>
      </c>
      <c r="T268" s="370">
        <f t="shared" si="53"/>
        <v>0.81199510403916775</v>
      </c>
      <c r="U268" s="6">
        <v>0.24</v>
      </c>
      <c r="V268" s="299">
        <v>0.25</v>
      </c>
      <c r="W268" s="124" t="s">
        <v>4453</v>
      </c>
      <c r="X268" s="5">
        <v>0</v>
      </c>
      <c r="Y268" s="26">
        <v>707600</v>
      </c>
      <c r="Z268" s="26" t="s">
        <v>895</v>
      </c>
      <c r="AA268" s="26"/>
      <c r="AB268" s="27">
        <v>0.2</v>
      </c>
      <c r="AC268" s="208">
        <v>3760223794069</v>
      </c>
      <c r="AD268" s="273">
        <v>41501</v>
      </c>
      <c r="AE268" s="26" t="str">
        <f t="array" ref="AE268">IF(ISNA(INDEX([6]Fournisseurs!$A$6:$O$5001,MATCH(A268&amp;C268,[6]Fournisseurs!$C$6:$C$5001&amp;[6]Fournisseurs!$A$6:$A$5001,0),14)),"",INDEX([6]Fournisseurs!$A$6:$O$5001,MATCH(A268&amp;C268,[6]Fournisseurs!$C$6:$C$5001&amp;[6]Fournisseurs!$A$6:$A$5001,0),14))</f>
        <v/>
      </c>
    </row>
    <row r="269" spans="1:53" ht="14" customHeight="1" x14ac:dyDescent="0.2">
      <c r="A269" s="8">
        <v>1545</v>
      </c>
      <c r="B269" s="8"/>
      <c r="C269" s="8" t="s">
        <v>3784</v>
      </c>
      <c r="D269" s="3" t="s">
        <v>3683</v>
      </c>
      <c r="E269" s="3"/>
      <c r="F269" s="5" t="s">
        <v>4441</v>
      </c>
      <c r="G269" s="31">
        <v>1.2</v>
      </c>
      <c r="H269" s="25">
        <v>1.0909090909090908</v>
      </c>
      <c r="I269" s="32">
        <v>0.1</v>
      </c>
      <c r="J269" s="33">
        <f t="shared" si="57"/>
        <v>1.2</v>
      </c>
      <c r="K269" s="25">
        <f t="shared" si="54"/>
        <v>1.2</v>
      </c>
      <c r="L269" s="29">
        <v>10.75</v>
      </c>
      <c r="M269" s="24">
        <f t="shared" si="55"/>
        <v>0.88837209302325582</v>
      </c>
      <c r="N269" s="38">
        <f t="shared" si="56"/>
        <v>12.9</v>
      </c>
      <c r="O269" s="365">
        <v>6.9874999999999998</v>
      </c>
      <c r="P269" s="366">
        <f t="shared" si="58"/>
        <v>-0.35000000000000003</v>
      </c>
      <c r="Q269" s="366">
        <f t="shared" si="59"/>
        <v>0.82826475849731662</v>
      </c>
      <c r="R269" s="369">
        <v>6.71875</v>
      </c>
      <c r="S269" s="370">
        <f t="shared" si="60"/>
        <v>-0.375</v>
      </c>
      <c r="T269" s="370">
        <f t="shared" si="53"/>
        <v>0.81199510403916775</v>
      </c>
      <c r="U269" s="6">
        <v>0.24</v>
      </c>
      <c r="V269" s="299">
        <v>0.25</v>
      </c>
      <c r="W269" s="124" t="s">
        <v>62</v>
      </c>
      <c r="X269" s="5">
        <v>0</v>
      </c>
      <c r="Y269" s="26">
        <v>707600</v>
      </c>
      <c r="Z269" s="26" t="s">
        <v>895</v>
      </c>
      <c r="AA269" s="26"/>
      <c r="AB269" s="27">
        <v>0.2</v>
      </c>
      <c r="AC269" s="208">
        <v>3760223794069</v>
      </c>
      <c r="AD269" s="273">
        <v>41501</v>
      </c>
      <c r="AE269" s="26">
        <f t="array" ref="AE269">IF(ISNA(INDEX([6]Fournisseurs!$A$6:$O$5001,MATCH(A269&amp;C269,[6]Fournisseurs!$C$6:$C$5001&amp;[6]Fournisseurs!$A$6:$A$5001,0),14)),"",INDEX([6]Fournisseurs!$A$6:$O$5001,MATCH(A269&amp;C269,[6]Fournisseurs!$C$6:$C$5001&amp;[6]Fournisseurs!$A$6:$A$5001,0),14))</f>
        <v>3.636E-4</v>
      </c>
    </row>
    <row r="270" spans="1:53" ht="14" customHeight="1" x14ac:dyDescent="0.2">
      <c r="A270" s="8">
        <v>1546</v>
      </c>
      <c r="B270" s="8"/>
      <c r="C270" s="8" t="s">
        <v>3784</v>
      </c>
      <c r="D270" s="3" t="s">
        <v>3684</v>
      </c>
      <c r="E270" s="3"/>
      <c r="F270" s="5" t="s">
        <v>4441</v>
      </c>
      <c r="G270" s="31">
        <v>1.5</v>
      </c>
      <c r="H270" s="25">
        <v>1.3636363636363635</v>
      </c>
      <c r="I270" s="32">
        <v>0.1</v>
      </c>
      <c r="J270" s="33">
        <f t="shared" si="57"/>
        <v>1.5</v>
      </c>
      <c r="K270" s="25">
        <f t="shared" si="54"/>
        <v>1.5</v>
      </c>
      <c r="L270" s="29">
        <v>13.25</v>
      </c>
      <c r="M270" s="24">
        <f t="shared" si="55"/>
        <v>0.8867924528301887</v>
      </c>
      <c r="N270" s="38">
        <f t="shared" si="56"/>
        <v>15.899999999999999</v>
      </c>
      <c r="O270" s="365">
        <v>8.6125000000000007</v>
      </c>
      <c r="P270" s="366">
        <f t="shared" si="58"/>
        <v>-0.34999999999999992</v>
      </c>
      <c r="Q270" s="366">
        <f t="shared" si="59"/>
        <v>0.82583454281567492</v>
      </c>
      <c r="R270" s="369">
        <v>8.28125</v>
      </c>
      <c r="S270" s="370">
        <f t="shared" si="60"/>
        <v>-0.375</v>
      </c>
      <c r="T270" s="370">
        <f t="shared" si="53"/>
        <v>0.80933465739821253</v>
      </c>
      <c r="U270" s="6">
        <v>0.31</v>
      </c>
      <c r="V270" s="299">
        <v>0.3</v>
      </c>
      <c r="W270" s="124" t="s">
        <v>62</v>
      </c>
      <c r="X270" s="5">
        <v>0</v>
      </c>
      <c r="Y270" s="26">
        <v>707600</v>
      </c>
      <c r="Z270" s="26" t="s">
        <v>895</v>
      </c>
      <c r="AA270" s="26"/>
      <c r="AB270" s="27">
        <v>0.2</v>
      </c>
      <c r="AC270" s="208">
        <v>3760223794076</v>
      </c>
      <c r="AD270" s="273">
        <v>41501</v>
      </c>
      <c r="AE270" s="26">
        <f t="array" ref="AE270">IF(ISNA(INDEX([6]Fournisseurs!$A$6:$O$5001,MATCH(A270&amp;C270,[6]Fournisseurs!$C$6:$C$5001&amp;[6]Fournisseurs!$A$6:$A$5001,0),14)),"",INDEX([6]Fournisseurs!$A$6:$O$5001,MATCH(A270&amp;C270,[6]Fournisseurs!$C$6:$C$5001&amp;[6]Fournisseurs!$A$6:$A$5001,0),14))</f>
        <v>3.636E-4</v>
      </c>
    </row>
    <row r="271" spans="1:53" ht="14" customHeight="1" x14ac:dyDescent="0.2">
      <c r="A271" s="11">
        <v>4034</v>
      </c>
      <c r="B271" s="8">
        <v>609880</v>
      </c>
      <c r="C271" s="8" t="s">
        <v>651</v>
      </c>
      <c r="D271" s="16" t="s">
        <v>195</v>
      </c>
      <c r="E271" s="3"/>
      <c r="F271" s="4" t="s">
        <v>4441</v>
      </c>
      <c r="G271" s="31">
        <v>0</v>
      </c>
      <c r="H271" s="25">
        <v>26.771999999999998</v>
      </c>
      <c r="I271" s="32">
        <v>0.1</v>
      </c>
      <c r="J271" s="33">
        <f t="shared" si="57"/>
        <v>29.449200000000001</v>
      </c>
      <c r="K271" s="25">
        <f t="shared" si="54"/>
        <v>29.45</v>
      </c>
      <c r="L271" s="29">
        <v>59</v>
      </c>
      <c r="M271" s="24">
        <f t="shared" si="55"/>
        <v>0.50086101694915253</v>
      </c>
      <c r="N271" s="38">
        <f t="shared" si="56"/>
        <v>70.8</v>
      </c>
      <c r="O271" s="365">
        <v>51.625</v>
      </c>
      <c r="P271" s="366">
        <f t="shared" si="58"/>
        <v>-0.125</v>
      </c>
      <c r="Q271" s="366">
        <f t="shared" si="59"/>
        <v>0.4295554479418886</v>
      </c>
      <c r="R271" s="369">
        <v>48.674999999999997</v>
      </c>
      <c r="S271" s="370">
        <f t="shared" si="60"/>
        <v>-0.17500000000000004</v>
      </c>
      <c r="T271" s="370">
        <f t="shared" si="53"/>
        <v>0.36314005352363954</v>
      </c>
      <c r="U271" s="6">
        <v>0</v>
      </c>
      <c r="V271" s="299">
        <v>1</v>
      </c>
      <c r="W271" s="124" t="s">
        <v>4454</v>
      </c>
      <c r="X271" s="5"/>
      <c r="Y271" s="26">
        <v>707600</v>
      </c>
      <c r="Z271" s="26"/>
      <c r="AA271" s="26"/>
      <c r="AB271" s="27">
        <v>0.2</v>
      </c>
      <c r="AC271" s="122">
        <v>0</v>
      </c>
      <c r="AD271" s="273">
        <v>42231</v>
      </c>
      <c r="AE271" s="26" t="str">
        <f t="array" ref="AE271">IF(ISNA(INDEX([6]Fournisseurs!$A$6:$O$5001,MATCH(A271&amp;C271,[6]Fournisseurs!$C$6:$C$5001&amp;[6]Fournisseurs!$A$6:$A$5001,0),14)),"",INDEX([6]Fournisseurs!$A$6:$O$5001,MATCH(A271&amp;C271,[6]Fournisseurs!$C$6:$C$5001&amp;[6]Fournisseurs!$A$6:$A$5001,0),14))</f>
        <v/>
      </c>
    </row>
    <row r="272" spans="1:53" ht="14" customHeight="1" x14ac:dyDescent="0.2">
      <c r="A272" s="11">
        <v>4035</v>
      </c>
      <c r="B272" s="8">
        <v>609881</v>
      </c>
      <c r="C272" s="8" t="s">
        <v>651</v>
      </c>
      <c r="D272" s="16" t="s">
        <v>196</v>
      </c>
      <c r="E272" s="3"/>
      <c r="F272" s="4" t="s">
        <v>4441</v>
      </c>
      <c r="G272" s="31">
        <v>0</v>
      </c>
      <c r="H272" s="25">
        <v>28.987499999999997</v>
      </c>
      <c r="I272" s="32">
        <v>0.1</v>
      </c>
      <c r="J272" s="33">
        <f t="shared" si="57"/>
        <v>31.88625</v>
      </c>
      <c r="K272" s="25">
        <f t="shared" si="54"/>
        <v>31.89</v>
      </c>
      <c r="L272" s="29">
        <v>64</v>
      </c>
      <c r="M272" s="24">
        <f t="shared" si="55"/>
        <v>0.50177734374999994</v>
      </c>
      <c r="N272" s="38">
        <f t="shared" si="56"/>
        <v>76.8</v>
      </c>
      <c r="O272" s="365">
        <v>56</v>
      </c>
      <c r="P272" s="366">
        <f t="shared" si="58"/>
        <v>-0.125</v>
      </c>
      <c r="Q272" s="366">
        <f t="shared" si="59"/>
        <v>0.43060267857142853</v>
      </c>
      <c r="R272" s="369">
        <v>52.8</v>
      </c>
      <c r="S272" s="370">
        <f t="shared" si="60"/>
        <v>-0.17500000000000004</v>
      </c>
      <c r="T272" s="370">
        <f t="shared" si="53"/>
        <v>0.36430921052631571</v>
      </c>
      <c r="U272" s="6">
        <v>0</v>
      </c>
      <c r="V272" s="299">
        <v>1</v>
      </c>
      <c r="W272" s="124" t="s">
        <v>4454</v>
      </c>
      <c r="X272" s="5"/>
      <c r="Y272" s="26">
        <v>707600</v>
      </c>
      <c r="Z272" s="26"/>
      <c r="AA272" s="26"/>
      <c r="AB272" s="27">
        <v>0.2</v>
      </c>
      <c r="AC272" s="122">
        <v>0</v>
      </c>
      <c r="AD272" s="273">
        <v>42231</v>
      </c>
      <c r="AE272" s="26" t="str">
        <f t="array" ref="AE272">IF(ISNA(INDEX([6]Fournisseurs!$A$6:$O$5001,MATCH(A272&amp;C272,[6]Fournisseurs!$C$6:$C$5001&amp;[6]Fournisseurs!$A$6:$A$5001,0),14)),"",INDEX([6]Fournisseurs!$A$6:$O$5001,MATCH(A272&amp;C272,[6]Fournisseurs!$C$6:$C$5001&amp;[6]Fournisseurs!$A$6:$A$5001,0),14))</f>
        <v/>
      </c>
    </row>
    <row r="273" spans="1:31" ht="14" customHeight="1" x14ac:dyDescent="0.2">
      <c r="A273" s="8">
        <v>1547</v>
      </c>
      <c r="B273" s="8">
        <v>609200</v>
      </c>
      <c r="C273" s="8" t="s">
        <v>651</v>
      </c>
      <c r="D273" s="3" t="s">
        <v>197</v>
      </c>
      <c r="E273" s="3" t="s">
        <v>197</v>
      </c>
      <c r="F273" s="5" t="s">
        <v>4441</v>
      </c>
      <c r="G273" s="31">
        <v>0</v>
      </c>
      <c r="H273" s="25">
        <v>9.7875000000000014</v>
      </c>
      <c r="I273" s="32">
        <v>0.1</v>
      </c>
      <c r="J273" s="33">
        <f t="shared" si="57"/>
        <v>10.766250000000003</v>
      </c>
      <c r="K273" s="25">
        <f t="shared" si="54"/>
        <v>10.77</v>
      </c>
      <c r="L273" s="29">
        <v>20</v>
      </c>
      <c r="M273" s="24">
        <f t="shared" si="55"/>
        <v>0.46168749999999981</v>
      </c>
      <c r="N273" s="38">
        <f t="shared" si="56"/>
        <v>24</v>
      </c>
      <c r="O273" s="365">
        <v>16.5</v>
      </c>
      <c r="P273" s="366">
        <f t="shared" si="58"/>
        <v>-0.17499999999999999</v>
      </c>
      <c r="Q273" s="366">
        <f t="shared" si="59"/>
        <v>0.34749999999999981</v>
      </c>
      <c r="R273" s="369">
        <v>15.5</v>
      </c>
      <c r="S273" s="370">
        <f t="shared" si="60"/>
        <v>-0.22500000000000001</v>
      </c>
      <c r="T273" s="370">
        <f t="shared" si="53"/>
        <v>0.26884550084889625</v>
      </c>
      <c r="U273" s="6">
        <v>0</v>
      </c>
      <c r="V273" s="299">
        <v>0.66</v>
      </c>
      <c r="W273" s="124" t="s">
        <v>4454</v>
      </c>
      <c r="X273" s="5" t="s">
        <v>896</v>
      </c>
      <c r="Y273" s="26">
        <v>707600</v>
      </c>
      <c r="Z273" s="26" t="s">
        <v>897</v>
      </c>
      <c r="AA273" s="26"/>
      <c r="AB273" s="27">
        <v>0.2</v>
      </c>
      <c r="AC273" s="122">
        <v>0</v>
      </c>
      <c r="AD273" s="273">
        <v>41501</v>
      </c>
      <c r="AE273" s="26" t="str">
        <f t="array" ref="AE273">IF(ISNA(INDEX([6]Fournisseurs!$A$6:$O$5001,MATCH(A273&amp;C273,[6]Fournisseurs!$C$6:$C$5001&amp;[6]Fournisseurs!$A$6:$A$5001,0),14)),"",INDEX([6]Fournisseurs!$A$6:$O$5001,MATCH(A273&amp;C273,[6]Fournisseurs!$C$6:$C$5001&amp;[6]Fournisseurs!$A$6:$A$5001,0),14))</f>
        <v/>
      </c>
    </row>
    <row r="274" spans="1:31" ht="14" customHeight="1" x14ac:dyDescent="0.2">
      <c r="A274" s="8">
        <v>1549</v>
      </c>
      <c r="B274" s="8">
        <v>609202</v>
      </c>
      <c r="C274" s="8" t="s">
        <v>651</v>
      </c>
      <c r="D274" s="3" t="s">
        <v>198</v>
      </c>
      <c r="E274" s="3" t="s">
        <v>198</v>
      </c>
      <c r="F274" s="5" t="s">
        <v>4441</v>
      </c>
      <c r="G274" s="31">
        <v>0</v>
      </c>
      <c r="H274" s="25">
        <v>31.200000000000003</v>
      </c>
      <c r="I274" s="32">
        <v>0.1</v>
      </c>
      <c r="J274" s="33">
        <f t="shared" si="57"/>
        <v>34.320000000000007</v>
      </c>
      <c r="K274" s="25">
        <f t="shared" si="54"/>
        <v>34.32</v>
      </c>
      <c r="L274" s="29">
        <v>55</v>
      </c>
      <c r="M274" s="24">
        <f t="shared" si="55"/>
        <v>0.37599999999999989</v>
      </c>
      <c r="N274" s="38">
        <f t="shared" si="56"/>
        <v>66</v>
      </c>
      <c r="O274" s="365">
        <v>55</v>
      </c>
      <c r="P274" s="366">
        <f t="shared" si="58"/>
        <v>0</v>
      </c>
      <c r="Q274" s="366">
        <f t="shared" si="59"/>
        <v>0.37599999999999989</v>
      </c>
      <c r="R274" s="375">
        <v>55</v>
      </c>
      <c r="S274" s="370">
        <f t="shared" si="60"/>
        <v>0</v>
      </c>
      <c r="T274" s="370">
        <f t="shared" si="53"/>
        <v>0.343157894736842</v>
      </c>
      <c r="U274" s="6">
        <v>0</v>
      </c>
      <c r="V274" s="299">
        <v>0.68</v>
      </c>
      <c r="W274" s="124" t="s">
        <v>4454</v>
      </c>
      <c r="X274" s="5" t="s">
        <v>898</v>
      </c>
      <c r="Y274" s="26">
        <v>707600</v>
      </c>
      <c r="Z274" s="26" t="s">
        <v>899</v>
      </c>
      <c r="AA274" s="26"/>
      <c r="AB274" s="27">
        <v>0.2</v>
      </c>
      <c r="AC274" s="122">
        <v>0</v>
      </c>
      <c r="AD274" s="273">
        <v>41501</v>
      </c>
      <c r="AE274" s="26" t="str">
        <f t="array" ref="AE274">IF(ISNA(INDEX([6]Fournisseurs!$A$6:$O$5001,MATCH(A274&amp;C274,[6]Fournisseurs!$C$6:$C$5001&amp;[6]Fournisseurs!$A$6:$A$5001,0),14)),"",INDEX([6]Fournisseurs!$A$6:$O$5001,MATCH(A274&amp;C274,[6]Fournisseurs!$C$6:$C$5001&amp;[6]Fournisseurs!$A$6:$A$5001,0),14))</f>
        <v/>
      </c>
    </row>
    <row r="275" spans="1:31" ht="14" customHeight="1" x14ac:dyDescent="0.2">
      <c r="A275" s="8">
        <v>2317</v>
      </c>
      <c r="B275" s="8">
        <v>609216</v>
      </c>
      <c r="C275" s="8" t="s">
        <v>651</v>
      </c>
      <c r="D275" s="3" t="s">
        <v>199</v>
      </c>
      <c r="E275" s="3" t="s">
        <v>199</v>
      </c>
      <c r="F275" s="5" t="s">
        <v>4441</v>
      </c>
      <c r="G275" s="31">
        <v>0</v>
      </c>
      <c r="H275" s="25">
        <v>7.7962500000000006</v>
      </c>
      <c r="I275" s="32">
        <v>0.1</v>
      </c>
      <c r="J275" s="33">
        <f t="shared" si="57"/>
        <v>8.5758750000000017</v>
      </c>
      <c r="K275" s="25">
        <f t="shared" si="54"/>
        <v>8.58</v>
      </c>
      <c r="L275" s="29">
        <v>15.8</v>
      </c>
      <c r="M275" s="24">
        <f t="shared" si="55"/>
        <v>0.45722310126582266</v>
      </c>
      <c r="N275" s="38">
        <f t="shared" si="56"/>
        <v>18.96</v>
      </c>
      <c r="O275" s="365">
        <v>14.22</v>
      </c>
      <c r="P275" s="366">
        <f t="shared" si="58"/>
        <v>-0.1</v>
      </c>
      <c r="Q275" s="366">
        <f t="shared" si="59"/>
        <v>0.39691455696202527</v>
      </c>
      <c r="R275" s="369">
        <v>13.43</v>
      </c>
      <c r="S275" s="370">
        <f t="shared" si="60"/>
        <v>-0.15000000000000005</v>
      </c>
      <c r="T275" s="370">
        <f t="shared" si="53"/>
        <v>0.32783046596386711</v>
      </c>
      <c r="U275" s="6">
        <v>0</v>
      </c>
      <c r="V275" s="299">
        <v>0.66</v>
      </c>
      <c r="W275" s="124" t="s">
        <v>4454</v>
      </c>
      <c r="X275" s="5" t="s">
        <v>893</v>
      </c>
      <c r="Y275" s="26">
        <v>707600</v>
      </c>
      <c r="Z275" s="26" t="s">
        <v>900</v>
      </c>
      <c r="AA275" s="26"/>
      <c r="AB275" s="27">
        <v>0.2</v>
      </c>
      <c r="AC275" s="122">
        <v>0</v>
      </c>
      <c r="AD275" s="273">
        <v>41501</v>
      </c>
      <c r="AE275" s="26" t="str">
        <f t="array" ref="AE275">IF(ISNA(INDEX([6]Fournisseurs!$A$6:$O$5001,MATCH(A275&amp;C275,[6]Fournisseurs!$C$6:$C$5001&amp;[6]Fournisseurs!$A$6:$A$5001,0),14)),"",INDEX([6]Fournisseurs!$A$6:$O$5001,MATCH(A275&amp;C275,[6]Fournisseurs!$C$6:$C$5001&amp;[6]Fournisseurs!$A$6:$A$5001,0),14))</f>
        <v/>
      </c>
    </row>
    <row r="276" spans="1:31" ht="14" customHeight="1" x14ac:dyDescent="0.2">
      <c r="A276" s="8">
        <v>3412</v>
      </c>
      <c r="B276" s="8" t="s">
        <v>901</v>
      </c>
      <c r="C276" s="8" t="s">
        <v>633</v>
      </c>
      <c r="D276" s="275" t="s">
        <v>200</v>
      </c>
      <c r="E276" s="3" t="s">
        <v>902</v>
      </c>
      <c r="F276" s="5" t="s">
        <v>4441</v>
      </c>
      <c r="G276" s="31">
        <v>34.200000000000003</v>
      </c>
      <c r="H276" s="25">
        <v>31.09090909090909</v>
      </c>
      <c r="I276" s="32">
        <v>0.15</v>
      </c>
      <c r="J276" s="33">
        <f t="shared" si="57"/>
        <v>35.75454545454545</v>
      </c>
      <c r="K276" s="25">
        <f t="shared" si="54"/>
        <v>35.75</v>
      </c>
      <c r="L276" s="29">
        <v>79.5</v>
      </c>
      <c r="M276" s="24">
        <f t="shared" si="55"/>
        <v>0.55025728987993139</v>
      </c>
      <c r="N276" s="38">
        <f t="shared" si="56"/>
        <v>95.399999999999991</v>
      </c>
      <c r="O276" s="365">
        <v>69.5625</v>
      </c>
      <c r="P276" s="366">
        <f t="shared" si="58"/>
        <v>-0.125</v>
      </c>
      <c r="Q276" s="366">
        <f t="shared" si="59"/>
        <v>0.48600833129135024</v>
      </c>
      <c r="R276" s="369">
        <v>65.587499999999991</v>
      </c>
      <c r="S276" s="370">
        <f t="shared" si="60"/>
        <v>-0.1750000000000001</v>
      </c>
      <c r="T276" s="370">
        <f t="shared" si="53"/>
        <v>0.4261656011227194</v>
      </c>
      <c r="U276" s="6">
        <v>23</v>
      </c>
      <c r="V276" s="299">
        <v>24</v>
      </c>
      <c r="W276" s="124" t="s">
        <v>4451</v>
      </c>
      <c r="X276" s="5" t="s">
        <v>903</v>
      </c>
      <c r="Y276" s="26">
        <v>707600</v>
      </c>
      <c r="Z276" s="26" t="s">
        <v>904</v>
      </c>
      <c r="AA276" s="26"/>
      <c r="AB276" s="27">
        <v>0.2</v>
      </c>
      <c r="AC276" s="122">
        <v>3760223790535</v>
      </c>
      <c r="AD276" s="273">
        <v>41866</v>
      </c>
      <c r="AE276" s="26">
        <f t="array" ref="AE276">IF(ISNA(INDEX([6]Fournisseurs!$A$6:$O$5001,MATCH(A276&amp;C276,[6]Fournisseurs!$C$6:$C$5001&amp;[6]Fournisseurs!$A$6:$A$5001,0),14)),"",INDEX([6]Fournisseurs!$A$6:$O$5001,MATCH(A276&amp;C276,[6]Fournisseurs!$C$6:$C$5001&amp;[6]Fournisseurs!$A$6:$A$5001,0),14))</f>
        <v>4.6399999999999997E-2</v>
      </c>
    </row>
    <row r="277" spans="1:31" ht="14" customHeight="1" x14ac:dyDescent="0.2">
      <c r="A277" s="8">
        <v>3413</v>
      </c>
      <c r="B277" s="8" t="s">
        <v>905</v>
      </c>
      <c r="C277" s="8" t="s">
        <v>633</v>
      </c>
      <c r="D277" s="275" t="s">
        <v>201</v>
      </c>
      <c r="E277" s="3" t="s">
        <v>906</v>
      </c>
      <c r="F277" s="5" t="s">
        <v>4441</v>
      </c>
      <c r="G277" s="31">
        <v>42.75</v>
      </c>
      <c r="H277" s="25">
        <v>38.86363636363636</v>
      </c>
      <c r="I277" s="32">
        <v>0.15</v>
      </c>
      <c r="J277" s="33">
        <f t="shared" si="57"/>
        <v>44.693181818181813</v>
      </c>
      <c r="K277" s="25">
        <f t="shared" si="54"/>
        <v>44.69</v>
      </c>
      <c r="L277" s="29">
        <v>99.5</v>
      </c>
      <c r="M277" s="24">
        <f t="shared" si="55"/>
        <v>0.55082229328460497</v>
      </c>
      <c r="N277" s="38">
        <f t="shared" si="56"/>
        <v>119.39999999999999</v>
      </c>
      <c r="O277" s="365">
        <v>87.0625</v>
      </c>
      <c r="P277" s="366">
        <f t="shared" si="58"/>
        <v>-0.125</v>
      </c>
      <c r="Q277" s="366">
        <f t="shared" si="59"/>
        <v>0.48665404946811985</v>
      </c>
      <c r="R277" s="369">
        <v>82.087499999999991</v>
      </c>
      <c r="S277" s="370">
        <f t="shared" si="60"/>
        <v>-0.17500000000000007</v>
      </c>
      <c r="T277" s="370">
        <f t="shared" si="53"/>
        <v>0.42688649860874617</v>
      </c>
      <c r="U277" s="6">
        <v>30</v>
      </c>
      <c r="V277" s="299">
        <v>32</v>
      </c>
      <c r="W277" s="124" t="s">
        <v>4451</v>
      </c>
      <c r="X277" s="5" t="s">
        <v>907</v>
      </c>
      <c r="Y277" s="26">
        <v>707600</v>
      </c>
      <c r="Z277" s="26" t="s">
        <v>904</v>
      </c>
      <c r="AA277" s="26"/>
      <c r="AB277" s="27">
        <v>0.2</v>
      </c>
      <c r="AC277" s="122">
        <v>3760223790542</v>
      </c>
      <c r="AD277" s="273">
        <v>41866</v>
      </c>
      <c r="AE277" s="26">
        <f t="array" ref="AE277">IF(ISNA(INDEX([6]Fournisseurs!$A$6:$O$5001,MATCH(A277&amp;C277,[6]Fournisseurs!$C$6:$C$5001&amp;[6]Fournisseurs!$A$6:$A$5001,0),14)),"",INDEX([6]Fournisseurs!$A$6:$O$5001,MATCH(A277&amp;C277,[6]Fournisseurs!$C$6:$C$5001&amp;[6]Fournisseurs!$A$6:$A$5001,0),14))</f>
        <v>6.7269999999999996E-2</v>
      </c>
    </row>
    <row r="278" spans="1:31" ht="14" customHeight="1" x14ac:dyDescent="0.2">
      <c r="A278" s="8">
        <v>3813</v>
      </c>
      <c r="B278" s="8" t="s">
        <v>908</v>
      </c>
      <c r="C278" s="8" t="s">
        <v>633</v>
      </c>
      <c r="D278" s="275" t="s">
        <v>202</v>
      </c>
      <c r="E278" s="3" t="s">
        <v>909</v>
      </c>
      <c r="F278" s="5" t="s">
        <v>4441</v>
      </c>
      <c r="G278" s="31">
        <v>22.25</v>
      </c>
      <c r="H278" s="25">
        <v>20.227272727272727</v>
      </c>
      <c r="I278" s="32">
        <v>0.15</v>
      </c>
      <c r="J278" s="33">
        <f t="shared" si="57"/>
        <v>23.261363636363633</v>
      </c>
      <c r="K278" s="25">
        <f t="shared" si="54"/>
        <v>23.26</v>
      </c>
      <c r="L278" s="29">
        <v>49.5</v>
      </c>
      <c r="M278" s="24">
        <f t="shared" si="55"/>
        <v>0.53007346189164384</v>
      </c>
      <c r="N278" s="38">
        <f t="shared" si="56"/>
        <v>59.4</v>
      </c>
      <c r="O278" s="365">
        <v>43.3125</v>
      </c>
      <c r="P278" s="366">
        <f t="shared" si="58"/>
        <v>-0.125</v>
      </c>
      <c r="Q278" s="366">
        <f t="shared" si="59"/>
        <v>0.4629410993047357</v>
      </c>
      <c r="R278" s="369">
        <v>40.837499999999999</v>
      </c>
      <c r="S278" s="370">
        <f t="shared" si="60"/>
        <v>-0.17500000000000002</v>
      </c>
      <c r="T278" s="370">
        <f t="shared" si="53"/>
        <v>0.40041271054755179</v>
      </c>
      <c r="U278" s="6">
        <v>12</v>
      </c>
      <c r="V278" s="299">
        <v>14</v>
      </c>
      <c r="W278" s="124" t="s">
        <v>4451</v>
      </c>
      <c r="X278" s="5" t="s">
        <v>910</v>
      </c>
      <c r="Y278" s="26">
        <v>707600</v>
      </c>
      <c r="Z278" s="26" t="s">
        <v>911</v>
      </c>
      <c r="AA278" s="26"/>
      <c r="AB278" s="27">
        <v>0.2</v>
      </c>
      <c r="AC278" s="122">
        <v>3760223792669</v>
      </c>
      <c r="AD278" s="273">
        <v>41866</v>
      </c>
      <c r="AE278" s="26">
        <f t="array" ref="AE278">IF(ISNA(INDEX([6]Fournisseurs!$A$6:$O$5001,MATCH(A278&amp;C278,[6]Fournisseurs!$C$6:$C$5001&amp;[6]Fournisseurs!$A$6:$A$5001,0),14)),"",INDEX([6]Fournisseurs!$A$6:$O$5001,MATCH(A278&amp;C278,[6]Fournisseurs!$C$6:$C$5001&amp;[6]Fournisseurs!$A$6:$A$5001,0),14))</f>
        <v>0.105105</v>
      </c>
    </row>
    <row r="279" spans="1:31" ht="14" customHeight="1" x14ac:dyDescent="0.2">
      <c r="A279" s="4">
        <v>4092</v>
      </c>
      <c r="B279" s="8" t="s">
        <v>1724</v>
      </c>
      <c r="C279" s="8" t="s">
        <v>1441</v>
      </c>
      <c r="D279" s="16" t="s">
        <v>203</v>
      </c>
      <c r="E279" s="3"/>
      <c r="F279" s="4" t="s">
        <v>4441</v>
      </c>
      <c r="G279" s="31">
        <v>0</v>
      </c>
      <c r="H279" s="25">
        <v>931</v>
      </c>
      <c r="I279" s="32"/>
      <c r="J279" s="33">
        <f t="shared" si="57"/>
        <v>931</v>
      </c>
      <c r="K279" s="25">
        <f t="shared" si="54"/>
        <v>931</v>
      </c>
      <c r="L279" s="29">
        <v>1459.5</v>
      </c>
      <c r="M279" s="24">
        <f t="shared" si="55"/>
        <v>0.36211031175059949</v>
      </c>
      <c r="N279" s="38">
        <f t="shared" si="56"/>
        <v>1751.3999999999999</v>
      </c>
      <c r="O279" s="365">
        <v>1459.5</v>
      </c>
      <c r="P279" s="366">
        <f t="shared" si="58"/>
        <v>0</v>
      </c>
      <c r="Q279" s="366">
        <f t="shared" si="59"/>
        <v>0.36211031175059949</v>
      </c>
      <c r="R279" s="375">
        <v>1459.5</v>
      </c>
      <c r="S279" s="370">
        <f t="shared" si="60"/>
        <v>0</v>
      </c>
      <c r="T279" s="370">
        <f t="shared" si="53"/>
        <v>0.32853717026378892</v>
      </c>
      <c r="U279" s="6">
        <v>0</v>
      </c>
      <c r="V279" s="299">
        <v>26</v>
      </c>
      <c r="W279" s="124" t="s">
        <v>111</v>
      </c>
      <c r="X279" s="5"/>
      <c r="Y279" s="26">
        <v>707100</v>
      </c>
      <c r="Z279" s="26"/>
      <c r="AA279" s="26"/>
      <c r="AB279" s="27">
        <v>0.2</v>
      </c>
      <c r="AC279" s="122">
        <v>0</v>
      </c>
      <c r="AD279" s="273">
        <v>42231</v>
      </c>
      <c r="AE279" s="26" t="str">
        <f t="array" ref="AE279">IF(ISNA(INDEX([6]Fournisseurs!$A$6:$O$5001,MATCH(A279&amp;C279,[6]Fournisseurs!$C$6:$C$5001&amp;[6]Fournisseurs!$A$6:$A$5001,0),14)),"",INDEX([6]Fournisseurs!$A$6:$O$5001,MATCH(A279&amp;C279,[6]Fournisseurs!$C$6:$C$5001&amp;[6]Fournisseurs!$A$6:$A$5001,0),14))</f>
        <v/>
      </c>
    </row>
    <row r="280" spans="1:31" ht="14" customHeight="1" x14ac:dyDescent="0.2">
      <c r="A280" s="17">
        <v>5056</v>
      </c>
      <c r="B280" s="8" t="s">
        <v>4231</v>
      </c>
      <c r="C280" s="8" t="s">
        <v>1439</v>
      </c>
      <c r="D280" s="3" t="s">
        <v>4206</v>
      </c>
      <c r="E280" s="3" t="s">
        <v>4276</v>
      </c>
      <c r="F280" s="9" t="s">
        <v>4441</v>
      </c>
      <c r="G280" s="31"/>
      <c r="H280" s="25">
        <v>1650</v>
      </c>
      <c r="I280" s="32">
        <v>0.1</v>
      </c>
      <c r="J280" s="33">
        <v>1594.9999999999998</v>
      </c>
      <c r="K280" s="25">
        <v>1595</v>
      </c>
      <c r="L280" s="29">
        <v>4125</v>
      </c>
      <c r="M280" s="24">
        <v>0.6133333333333334</v>
      </c>
      <c r="N280" s="38">
        <v>4950</v>
      </c>
      <c r="O280" s="365">
        <v>3196.875</v>
      </c>
      <c r="P280" s="366">
        <f t="shared" si="58"/>
        <v>-0.22500000000000001</v>
      </c>
      <c r="Q280" s="366">
        <f t="shared" si="59"/>
        <v>0.50107526881720443</v>
      </c>
      <c r="R280" s="369">
        <v>2990.625</v>
      </c>
      <c r="S280" s="370">
        <f t="shared" si="60"/>
        <v>-0.27500000000000002</v>
      </c>
      <c r="T280" s="370">
        <f t="shared" si="53"/>
        <v>0.43859649122807021</v>
      </c>
      <c r="U280" s="6">
        <v>0</v>
      </c>
      <c r="V280" s="299">
        <v>120</v>
      </c>
      <c r="W280" s="124" t="s">
        <v>127</v>
      </c>
      <c r="X280" s="5"/>
      <c r="Y280" s="26">
        <v>707100</v>
      </c>
      <c r="Z280" s="26"/>
      <c r="AA280" s="26"/>
      <c r="AB280" s="27">
        <v>0.2</v>
      </c>
      <c r="AC280" s="122">
        <v>0</v>
      </c>
      <c r="AD280" s="273">
        <v>42231</v>
      </c>
      <c r="AE280" s="26" t="str">
        <f t="array" ref="AE280">IF(ISNA(INDEX([6]Fournisseurs!$A$6:$O$5001,MATCH(A280&amp;C280,[6]Fournisseurs!$C$6:$C$5001&amp;[6]Fournisseurs!$A$6:$A$5001,0),14)),"",INDEX([6]Fournisseurs!$A$6:$O$5001,MATCH(A280&amp;C280,[6]Fournisseurs!$C$6:$C$5001&amp;[6]Fournisseurs!$A$6:$A$5001,0),14))</f>
        <v/>
      </c>
    </row>
    <row r="281" spans="1:31" ht="14" customHeight="1" x14ac:dyDescent="0.2">
      <c r="A281" s="17">
        <v>5060</v>
      </c>
      <c r="B281" s="8" t="s">
        <v>4232</v>
      </c>
      <c r="C281" s="8" t="s">
        <v>1439</v>
      </c>
      <c r="D281" s="3" t="s">
        <v>4211</v>
      </c>
      <c r="E281" s="3" t="s">
        <v>4277</v>
      </c>
      <c r="F281" s="9" t="s">
        <v>4441</v>
      </c>
      <c r="G281" s="31"/>
      <c r="H281" s="25">
        <v>638</v>
      </c>
      <c r="I281" s="32">
        <v>0.15</v>
      </c>
      <c r="J281" s="33">
        <f t="shared" ref="J281:J294" si="61">H281*(1+I281)</f>
        <v>733.69999999999993</v>
      </c>
      <c r="K281" s="25">
        <f t="shared" ref="K281:K294" si="62">ROUND(J281,2)</f>
        <v>733.7</v>
      </c>
      <c r="L281" s="29">
        <v>1595</v>
      </c>
      <c r="M281" s="24">
        <f t="shared" ref="M281:M294" si="63">1-(J281/L281)</f>
        <v>0.54</v>
      </c>
      <c r="N281" s="38">
        <f t="shared" ref="N281:N294" si="64">L281*(1+AB281)</f>
        <v>1914</v>
      </c>
      <c r="O281" s="365">
        <v>1236.2</v>
      </c>
      <c r="P281" s="366">
        <f t="shared" si="58"/>
        <v>-0.22495297805642631</v>
      </c>
      <c r="Q281" s="366">
        <f t="shared" si="59"/>
        <v>0.40648762336191557</v>
      </c>
      <c r="R281" s="375">
        <v>1236.2</v>
      </c>
      <c r="S281" s="370">
        <f t="shared" si="60"/>
        <v>-0.22495297805642631</v>
      </c>
      <c r="T281" s="370">
        <f t="shared" si="53"/>
        <v>0.37525012985464801</v>
      </c>
      <c r="U281" s="6">
        <v>60</v>
      </c>
      <c r="V281" s="299">
        <v>62</v>
      </c>
      <c r="W281" s="124" t="s">
        <v>127</v>
      </c>
      <c r="X281" s="5"/>
      <c r="Y281" s="26">
        <v>707600</v>
      </c>
      <c r="Z281" s="26"/>
      <c r="AA281" s="26"/>
      <c r="AB281" s="27">
        <v>0.2</v>
      </c>
      <c r="AC281" s="122"/>
      <c r="AD281" s="273"/>
      <c r="AE281" s="26" t="str">
        <f t="array" ref="AE281">IF(ISNA(INDEX([6]Fournisseurs!$A$6:$O$5001,MATCH(A281&amp;C281,[6]Fournisseurs!$C$6:$C$5001&amp;[6]Fournisseurs!$A$6:$A$5001,0),14)),"",INDEX([6]Fournisseurs!$A$6:$O$5001,MATCH(A281&amp;C281,[6]Fournisseurs!$C$6:$C$5001&amp;[6]Fournisseurs!$A$6:$A$5001,0),14))</f>
        <v/>
      </c>
    </row>
    <row r="282" spans="1:31" ht="14" customHeight="1" x14ac:dyDescent="0.2">
      <c r="A282" s="8">
        <v>3495</v>
      </c>
      <c r="B282" s="8"/>
      <c r="C282" s="8" t="s">
        <v>645</v>
      </c>
      <c r="D282" s="3" t="s">
        <v>204</v>
      </c>
      <c r="E282" s="3" t="s">
        <v>912</v>
      </c>
      <c r="F282" s="5" t="s">
        <v>4441</v>
      </c>
      <c r="G282" s="31">
        <v>0</v>
      </c>
      <c r="H282" s="25">
        <v>449.24</v>
      </c>
      <c r="I282" s="32">
        <v>0</v>
      </c>
      <c r="J282" s="33">
        <f t="shared" si="61"/>
        <v>449.24</v>
      </c>
      <c r="K282" s="25">
        <f t="shared" si="62"/>
        <v>449.24</v>
      </c>
      <c r="L282" s="29">
        <v>499.16</v>
      </c>
      <c r="M282" s="24">
        <f t="shared" si="63"/>
        <v>0.10000801346261723</v>
      </c>
      <c r="N282" s="38">
        <f t="shared" si="64"/>
        <v>598.99199999999996</v>
      </c>
      <c r="O282" s="365">
        <v>499.16</v>
      </c>
      <c r="P282" s="366">
        <f t="shared" si="58"/>
        <v>0</v>
      </c>
      <c r="Q282" s="366">
        <f t="shared" si="59"/>
        <v>0.10000801346261723</v>
      </c>
      <c r="R282" s="406">
        <v>499.16</v>
      </c>
      <c r="S282" s="370">
        <f t="shared" si="60"/>
        <v>0</v>
      </c>
      <c r="T282" s="370">
        <f t="shared" ref="T282:T288" si="65">1-(J282/(R282))</f>
        <v>0.10000801346261723</v>
      </c>
      <c r="U282" s="6">
        <v>0</v>
      </c>
      <c r="V282" s="299">
        <v>23</v>
      </c>
      <c r="W282" s="124" t="s">
        <v>4452</v>
      </c>
      <c r="X282" s="5">
        <v>0</v>
      </c>
      <c r="Y282" s="26">
        <v>707600</v>
      </c>
      <c r="Z282" s="26" t="s">
        <v>913</v>
      </c>
      <c r="AA282" s="26"/>
      <c r="AB282" s="27">
        <v>0.2</v>
      </c>
      <c r="AC282" s="122">
        <v>0</v>
      </c>
      <c r="AD282" s="273">
        <v>41866</v>
      </c>
      <c r="AE282" s="26" t="str">
        <f t="array" ref="AE282">IF(ISNA(INDEX([6]Fournisseurs!$A$6:$O$5001,MATCH(A282&amp;C282,[6]Fournisseurs!$C$6:$C$5001&amp;[6]Fournisseurs!$A$6:$A$5001,0),14)),"",INDEX([6]Fournisseurs!$A$6:$O$5001,MATCH(A282&amp;C282,[6]Fournisseurs!$C$6:$C$5001&amp;[6]Fournisseurs!$A$6:$A$5001,0),14))</f>
        <v/>
      </c>
    </row>
    <row r="283" spans="1:31" ht="14" customHeight="1" x14ac:dyDescent="0.2">
      <c r="A283" s="8">
        <v>2627</v>
      </c>
      <c r="B283" s="8"/>
      <c r="C283" s="8" t="s">
        <v>645</v>
      </c>
      <c r="D283" s="3" t="s">
        <v>205</v>
      </c>
      <c r="E283" s="3" t="s">
        <v>914</v>
      </c>
      <c r="F283" s="5" t="s">
        <v>4441</v>
      </c>
      <c r="G283" s="31">
        <v>0</v>
      </c>
      <c r="H283" s="25">
        <v>749.25</v>
      </c>
      <c r="I283" s="32">
        <v>0</v>
      </c>
      <c r="J283" s="33">
        <f t="shared" si="61"/>
        <v>749.25</v>
      </c>
      <c r="K283" s="25">
        <f t="shared" si="62"/>
        <v>749.25</v>
      </c>
      <c r="L283" s="29">
        <v>832.5</v>
      </c>
      <c r="M283" s="24">
        <f t="shared" si="63"/>
        <v>9.9999999999999978E-2</v>
      </c>
      <c r="N283" s="38">
        <f t="shared" si="64"/>
        <v>999</v>
      </c>
      <c r="O283" s="365">
        <v>832.5</v>
      </c>
      <c r="P283" s="366">
        <f t="shared" si="58"/>
        <v>0</v>
      </c>
      <c r="Q283" s="366">
        <f t="shared" si="59"/>
        <v>9.9999999999999978E-2</v>
      </c>
      <c r="R283" s="406">
        <v>832.5</v>
      </c>
      <c r="S283" s="370">
        <f t="shared" si="60"/>
        <v>0</v>
      </c>
      <c r="T283" s="370">
        <f t="shared" si="65"/>
        <v>9.9999999999999978E-2</v>
      </c>
      <c r="U283" s="6">
        <v>0</v>
      </c>
      <c r="V283" s="299">
        <v>10</v>
      </c>
      <c r="W283" s="124" t="s">
        <v>4452</v>
      </c>
      <c r="X283" s="5">
        <v>0</v>
      </c>
      <c r="Y283" s="26">
        <v>707600</v>
      </c>
      <c r="Z283" s="26">
        <v>0</v>
      </c>
      <c r="AA283" s="26"/>
      <c r="AB283" s="27">
        <v>0.2</v>
      </c>
      <c r="AC283" s="122">
        <v>0</v>
      </c>
      <c r="AD283" s="273">
        <v>41866</v>
      </c>
      <c r="AE283" s="26" t="str">
        <f t="array" ref="AE283">IF(ISNA(INDEX([6]Fournisseurs!$A$6:$O$5001,MATCH(A283&amp;C283,[6]Fournisseurs!$C$6:$C$5001&amp;[6]Fournisseurs!$A$6:$A$5001,0),14)),"",INDEX([6]Fournisseurs!$A$6:$O$5001,MATCH(A283&amp;C283,[6]Fournisseurs!$C$6:$C$5001&amp;[6]Fournisseurs!$A$6:$A$5001,0),14))</f>
        <v/>
      </c>
    </row>
    <row r="284" spans="1:31" ht="14" customHeight="1" x14ac:dyDescent="0.2">
      <c r="A284" s="8">
        <v>3497</v>
      </c>
      <c r="B284" s="8"/>
      <c r="C284" s="8" t="s">
        <v>645</v>
      </c>
      <c r="D284" s="3" t="s">
        <v>206</v>
      </c>
      <c r="E284" s="3" t="s">
        <v>915</v>
      </c>
      <c r="F284" s="5" t="s">
        <v>4441</v>
      </c>
      <c r="G284" s="31">
        <v>0</v>
      </c>
      <c r="H284" s="25">
        <v>894.6</v>
      </c>
      <c r="I284" s="32">
        <v>0</v>
      </c>
      <c r="J284" s="33">
        <f t="shared" si="61"/>
        <v>894.6</v>
      </c>
      <c r="K284" s="25">
        <f t="shared" si="62"/>
        <v>894.6</v>
      </c>
      <c r="L284" s="29">
        <v>1244.17</v>
      </c>
      <c r="M284" s="24">
        <f t="shared" si="63"/>
        <v>0.28096642741747513</v>
      </c>
      <c r="N284" s="38">
        <f t="shared" si="64"/>
        <v>1493.0040000000001</v>
      </c>
      <c r="O284" s="365">
        <v>1244.17</v>
      </c>
      <c r="P284" s="366">
        <f t="shared" si="58"/>
        <v>0</v>
      </c>
      <c r="Q284" s="366">
        <f t="shared" si="59"/>
        <v>0.28096642741747513</v>
      </c>
      <c r="R284" s="406">
        <v>1244.17</v>
      </c>
      <c r="S284" s="370">
        <f t="shared" si="60"/>
        <v>0</v>
      </c>
      <c r="T284" s="370">
        <f t="shared" si="65"/>
        <v>0.28096642741747513</v>
      </c>
      <c r="U284" s="6">
        <v>0</v>
      </c>
      <c r="V284" s="299">
        <v>13</v>
      </c>
      <c r="W284" s="124" t="s">
        <v>4452</v>
      </c>
      <c r="X284" s="5">
        <v>0</v>
      </c>
      <c r="Y284" s="26">
        <v>707600</v>
      </c>
      <c r="Z284" s="26" t="s">
        <v>916</v>
      </c>
      <c r="AA284" s="26"/>
      <c r="AB284" s="27">
        <v>0.2</v>
      </c>
      <c r="AC284" s="122">
        <v>0</v>
      </c>
      <c r="AD284" s="273">
        <v>41866</v>
      </c>
      <c r="AE284" s="26" t="str">
        <f t="array" ref="AE284">IF(ISNA(INDEX([6]Fournisseurs!$A$6:$O$5001,MATCH(A284&amp;C284,[6]Fournisseurs!$C$6:$C$5001&amp;[6]Fournisseurs!$A$6:$A$5001,0),14)),"",INDEX([6]Fournisseurs!$A$6:$O$5001,MATCH(A284&amp;C284,[6]Fournisseurs!$C$6:$C$5001&amp;[6]Fournisseurs!$A$6:$A$5001,0),14))</f>
        <v/>
      </c>
    </row>
    <row r="285" spans="1:31" ht="14" customHeight="1" x14ac:dyDescent="0.2">
      <c r="A285" s="8">
        <v>3499</v>
      </c>
      <c r="B285" s="8"/>
      <c r="C285" s="8" t="s">
        <v>645</v>
      </c>
      <c r="D285" s="3" t="s">
        <v>207</v>
      </c>
      <c r="E285" s="3" t="s">
        <v>917</v>
      </c>
      <c r="F285" s="5" t="s">
        <v>4441</v>
      </c>
      <c r="G285" s="31">
        <v>0</v>
      </c>
      <c r="H285" s="25">
        <v>568.79999999999995</v>
      </c>
      <c r="I285" s="32">
        <v>0</v>
      </c>
      <c r="J285" s="33">
        <f t="shared" si="61"/>
        <v>568.79999999999995</v>
      </c>
      <c r="K285" s="25">
        <f t="shared" si="62"/>
        <v>568.79999999999995</v>
      </c>
      <c r="L285" s="29">
        <v>632</v>
      </c>
      <c r="M285" s="24">
        <f t="shared" si="63"/>
        <v>0.10000000000000009</v>
      </c>
      <c r="N285" s="38">
        <f t="shared" si="64"/>
        <v>758.4</v>
      </c>
      <c r="O285" s="365">
        <v>632</v>
      </c>
      <c r="P285" s="366">
        <f t="shared" si="58"/>
        <v>0</v>
      </c>
      <c r="Q285" s="366">
        <f t="shared" si="59"/>
        <v>0.10000000000000009</v>
      </c>
      <c r="R285" s="406">
        <v>632</v>
      </c>
      <c r="S285" s="370">
        <f t="shared" si="60"/>
        <v>0</v>
      </c>
      <c r="T285" s="370">
        <f t="shared" si="65"/>
        <v>0.10000000000000009</v>
      </c>
      <c r="U285" s="6">
        <v>0</v>
      </c>
      <c r="V285" s="299">
        <v>15</v>
      </c>
      <c r="W285" s="124" t="s">
        <v>4452</v>
      </c>
      <c r="X285" s="5">
        <v>0</v>
      </c>
      <c r="Y285" s="26">
        <v>707600</v>
      </c>
      <c r="Z285" s="26" t="s">
        <v>916</v>
      </c>
      <c r="AA285" s="26"/>
      <c r="AB285" s="27">
        <v>0.2</v>
      </c>
      <c r="AC285" s="122">
        <v>0</v>
      </c>
      <c r="AD285" s="273">
        <v>41866</v>
      </c>
      <c r="AE285" s="26" t="str">
        <f t="array" ref="AE285">IF(ISNA(INDEX([6]Fournisseurs!$A$6:$O$5001,MATCH(A285&amp;C285,[6]Fournisseurs!$C$6:$C$5001&amp;[6]Fournisseurs!$A$6:$A$5001,0),14)),"",INDEX([6]Fournisseurs!$A$6:$O$5001,MATCH(A285&amp;C285,[6]Fournisseurs!$C$6:$C$5001&amp;[6]Fournisseurs!$A$6:$A$5001,0),14))</f>
        <v/>
      </c>
    </row>
    <row r="286" spans="1:31" ht="14" customHeight="1" x14ac:dyDescent="0.2">
      <c r="A286" s="8">
        <v>3498</v>
      </c>
      <c r="B286" s="8"/>
      <c r="C286" s="8" t="s">
        <v>645</v>
      </c>
      <c r="D286" s="3" t="s">
        <v>208</v>
      </c>
      <c r="E286" s="3" t="s">
        <v>918</v>
      </c>
      <c r="F286" s="5" t="s">
        <v>4441</v>
      </c>
      <c r="G286" s="31">
        <v>0</v>
      </c>
      <c r="H286" s="25">
        <v>636.29999999999995</v>
      </c>
      <c r="I286" s="32">
        <v>0</v>
      </c>
      <c r="J286" s="33">
        <f t="shared" si="61"/>
        <v>636.29999999999995</v>
      </c>
      <c r="K286" s="25">
        <f t="shared" si="62"/>
        <v>636.29999999999995</v>
      </c>
      <c r="L286" s="29">
        <v>915</v>
      </c>
      <c r="M286" s="24">
        <f t="shared" si="63"/>
        <v>0.30459016393442628</v>
      </c>
      <c r="N286" s="38">
        <f t="shared" si="64"/>
        <v>1098</v>
      </c>
      <c r="O286" s="365">
        <v>915</v>
      </c>
      <c r="P286" s="366">
        <f t="shared" si="58"/>
        <v>0</v>
      </c>
      <c r="Q286" s="366">
        <f t="shared" si="59"/>
        <v>0.30459016393442628</v>
      </c>
      <c r="R286" s="406">
        <v>915</v>
      </c>
      <c r="S286" s="370">
        <f t="shared" si="60"/>
        <v>0</v>
      </c>
      <c r="T286" s="370">
        <f t="shared" si="65"/>
        <v>0.30459016393442628</v>
      </c>
      <c r="U286" s="6">
        <v>0</v>
      </c>
      <c r="V286" s="299">
        <v>18</v>
      </c>
      <c r="W286" s="124" t="s">
        <v>4452</v>
      </c>
      <c r="X286" s="5">
        <v>0</v>
      </c>
      <c r="Y286" s="26">
        <v>707600</v>
      </c>
      <c r="Z286" s="26" t="s">
        <v>916</v>
      </c>
      <c r="AA286" s="26"/>
      <c r="AB286" s="27">
        <v>0.2</v>
      </c>
      <c r="AC286" s="122">
        <v>0</v>
      </c>
      <c r="AD286" s="273">
        <v>41866</v>
      </c>
      <c r="AE286" s="26" t="str">
        <f t="array" ref="AE286">IF(ISNA(INDEX([6]Fournisseurs!$A$6:$O$5001,MATCH(A286&amp;C286,[6]Fournisseurs!$C$6:$C$5001&amp;[6]Fournisseurs!$A$6:$A$5001,0),14)),"",INDEX([6]Fournisseurs!$A$6:$O$5001,MATCH(A286&amp;C286,[6]Fournisseurs!$C$6:$C$5001&amp;[6]Fournisseurs!$A$6:$A$5001,0),14))</f>
        <v/>
      </c>
    </row>
    <row r="287" spans="1:31" ht="14" customHeight="1" x14ac:dyDescent="0.2">
      <c r="A287" s="8">
        <v>3500</v>
      </c>
      <c r="B287" s="8"/>
      <c r="C287" s="8" t="s">
        <v>645</v>
      </c>
      <c r="D287" s="3" t="s">
        <v>209</v>
      </c>
      <c r="E287" s="3" t="s">
        <v>919</v>
      </c>
      <c r="F287" s="5" t="s">
        <v>4441</v>
      </c>
      <c r="G287" s="31">
        <v>0</v>
      </c>
      <c r="H287" s="25">
        <v>111.74</v>
      </c>
      <c r="I287" s="32">
        <v>0</v>
      </c>
      <c r="J287" s="33">
        <f t="shared" si="61"/>
        <v>111.74</v>
      </c>
      <c r="K287" s="25">
        <f t="shared" si="62"/>
        <v>111.74</v>
      </c>
      <c r="L287" s="29">
        <v>124.16</v>
      </c>
      <c r="M287" s="24">
        <f t="shared" si="63"/>
        <v>0.10003221649484539</v>
      </c>
      <c r="N287" s="38">
        <f t="shared" si="64"/>
        <v>148.99199999999999</v>
      </c>
      <c r="O287" s="365">
        <v>124.16</v>
      </c>
      <c r="P287" s="366">
        <f t="shared" si="58"/>
        <v>0</v>
      </c>
      <c r="Q287" s="366">
        <f t="shared" si="59"/>
        <v>0.10003221649484539</v>
      </c>
      <c r="R287" s="406">
        <v>124.16</v>
      </c>
      <c r="S287" s="370">
        <f t="shared" si="60"/>
        <v>0</v>
      </c>
      <c r="T287" s="370">
        <f t="shared" si="65"/>
        <v>0.10003221649484539</v>
      </c>
      <c r="U287" s="6">
        <v>0</v>
      </c>
      <c r="V287" s="299">
        <v>5</v>
      </c>
      <c r="W287" s="124" t="s">
        <v>4452</v>
      </c>
      <c r="X287" s="5" t="s">
        <v>920</v>
      </c>
      <c r="Y287" s="26">
        <v>707600</v>
      </c>
      <c r="Z287" s="26" t="s">
        <v>921</v>
      </c>
      <c r="AA287" s="26"/>
      <c r="AB287" s="27">
        <v>0.2</v>
      </c>
      <c r="AC287" s="122">
        <v>0</v>
      </c>
      <c r="AD287" s="273">
        <v>41866</v>
      </c>
      <c r="AE287" s="26" t="str">
        <f t="array" ref="AE287">IF(ISNA(INDEX([6]Fournisseurs!$A$6:$O$5001,MATCH(A287&amp;C287,[6]Fournisseurs!$C$6:$C$5001&amp;[6]Fournisseurs!$A$6:$A$5001,0),14)),"",INDEX([6]Fournisseurs!$A$6:$O$5001,MATCH(A287&amp;C287,[6]Fournisseurs!$C$6:$C$5001&amp;[6]Fournisseurs!$A$6:$A$5001,0),14))</f>
        <v/>
      </c>
    </row>
    <row r="288" spans="1:31" ht="14" customHeight="1" x14ac:dyDescent="0.2">
      <c r="A288" s="8">
        <v>2622</v>
      </c>
      <c r="B288" s="8"/>
      <c r="C288" s="8" t="s">
        <v>645</v>
      </c>
      <c r="D288" s="3" t="s">
        <v>619</v>
      </c>
      <c r="E288" s="3" t="s">
        <v>1424</v>
      </c>
      <c r="F288" s="5" t="s">
        <v>4441</v>
      </c>
      <c r="G288" s="31">
        <v>0</v>
      </c>
      <c r="H288" s="25">
        <v>360</v>
      </c>
      <c r="I288" s="32">
        <v>0</v>
      </c>
      <c r="J288" s="33">
        <f t="shared" si="61"/>
        <v>360</v>
      </c>
      <c r="K288" s="25">
        <f t="shared" si="62"/>
        <v>360</v>
      </c>
      <c r="L288" s="29">
        <v>400</v>
      </c>
      <c r="M288" s="24">
        <f t="shared" si="63"/>
        <v>9.9999999999999978E-2</v>
      </c>
      <c r="N288" s="38">
        <f t="shared" si="64"/>
        <v>480</v>
      </c>
      <c r="O288" s="365">
        <v>400</v>
      </c>
      <c r="P288" s="366">
        <f t="shared" si="58"/>
        <v>0</v>
      </c>
      <c r="Q288" s="366">
        <f t="shared" si="59"/>
        <v>9.9999999999999978E-2</v>
      </c>
      <c r="R288" s="406">
        <v>400</v>
      </c>
      <c r="S288" s="370">
        <f t="shared" si="60"/>
        <v>0</v>
      </c>
      <c r="T288" s="370">
        <f t="shared" si="65"/>
        <v>9.9999999999999978E-2</v>
      </c>
      <c r="U288" s="6">
        <v>0</v>
      </c>
      <c r="V288" s="299">
        <v>23</v>
      </c>
      <c r="W288" s="124" t="s">
        <v>4452</v>
      </c>
      <c r="X288" s="5">
        <v>0</v>
      </c>
      <c r="Y288" s="26">
        <v>707600</v>
      </c>
      <c r="Z288" s="26">
        <v>0</v>
      </c>
      <c r="AA288" s="26"/>
      <c r="AB288" s="27">
        <v>0.2</v>
      </c>
      <c r="AC288" s="122">
        <v>0</v>
      </c>
      <c r="AD288" s="273">
        <v>41866</v>
      </c>
      <c r="AE288" s="26" t="str">
        <f t="array" ref="AE288">IF(ISNA(INDEX([6]Fournisseurs!$A$6:$O$5001,MATCH(A288&amp;C288,[6]Fournisseurs!$C$6:$C$5001&amp;[6]Fournisseurs!$A$6:$A$5001,0),14)),"",INDEX([6]Fournisseurs!$A$6:$O$5001,MATCH(A288&amp;C288,[6]Fournisseurs!$C$6:$C$5001&amp;[6]Fournisseurs!$A$6:$A$5001,0),14))</f>
        <v/>
      </c>
    </row>
    <row r="289" spans="1:31" ht="14" customHeight="1" x14ac:dyDescent="0.2">
      <c r="A289" s="4">
        <v>4047</v>
      </c>
      <c r="B289" s="8">
        <v>300055</v>
      </c>
      <c r="C289" s="8" t="s">
        <v>651</v>
      </c>
      <c r="D289" s="12" t="s">
        <v>210</v>
      </c>
      <c r="E289" s="3"/>
      <c r="F289" s="13" t="s">
        <v>4441</v>
      </c>
      <c r="G289" s="31">
        <v>0</v>
      </c>
      <c r="H289" s="25">
        <v>173.36250000000001</v>
      </c>
      <c r="I289" s="32">
        <v>0.1</v>
      </c>
      <c r="J289" s="33">
        <f t="shared" si="61"/>
        <v>190.69875000000002</v>
      </c>
      <c r="K289" s="25">
        <f t="shared" si="62"/>
        <v>190.7</v>
      </c>
      <c r="L289" s="29">
        <v>380</v>
      </c>
      <c r="M289" s="24">
        <f t="shared" si="63"/>
        <v>0.49816118421052624</v>
      </c>
      <c r="N289" s="38">
        <f t="shared" si="64"/>
        <v>456</v>
      </c>
      <c r="O289" s="365">
        <v>361</v>
      </c>
      <c r="P289" s="366">
        <f t="shared" si="58"/>
        <v>-0.05</v>
      </c>
      <c r="Q289" s="366">
        <f t="shared" si="59"/>
        <v>0.47174861495844866</v>
      </c>
      <c r="R289" s="375">
        <v>361</v>
      </c>
      <c r="S289" s="370">
        <f t="shared" si="60"/>
        <v>-0.05</v>
      </c>
      <c r="T289" s="370">
        <f t="shared" ref="T289:T322" si="66">1-(J289/(R289*0.95))</f>
        <v>0.44394591048257759</v>
      </c>
      <c r="U289" s="6">
        <v>0</v>
      </c>
      <c r="V289" s="299">
        <v>50</v>
      </c>
      <c r="W289" s="124" t="s">
        <v>4451</v>
      </c>
      <c r="X289" s="5"/>
      <c r="Y289" s="26">
        <v>707600</v>
      </c>
      <c r="Z289" s="26"/>
      <c r="AA289" s="26"/>
      <c r="AB289" s="27">
        <v>0.2</v>
      </c>
      <c r="AC289" s="122">
        <v>0</v>
      </c>
      <c r="AD289" s="273">
        <v>42231</v>
      </c>
      <c r="AE289" s="26" t="str">
        <f t="array" ref="AE289">IF(ISNA(INDEX([6]Fournisseurs!$A$6:$O$5001,MATCH(A289&amp;C289,[6]Fournisseurs!$C$6:$C$5001&amp;[6]Fournisseurs!$A$6:$A$5001,0),14)),"",INDEX([6]Fournisseurs!$A$6:$O$5001,MATCH(A289&amp;C289,[6]Fournisseurs!$C$6:$C$5001&amp;[6]Fournisseurs!$A$6:$A$5001,0),14))</f>
        <v/>
      </c>
    </row>
    <row r="290" spans="1:31" ht="14" customHeight="1" x14ac:dyDescent="0.2">
      <c r="A290" s="4">
        <v>4046</v>
      </c>
      <c r="B290" s="8">
        <v>300050</v>
      </c>
      <c r="C290" s="8" t="s">
        <v>651</v>
      </c>
      <c r="D290" s="12" t="s">
        <v>211</v>
      </c>
      <c r="E290" s="3"/>
      <c r="F290" s="13" t="s">
        <v>4441</v>
      </c>
      <c r="G290" s="31">
        <v>0</v>
      </c>
      <c r="H290" s="25">
        <v>113.66250000000001</v>
      </c>
      <c r="I290" s="32">
        <v>0.1</v>
      </c>
      <c r="J290" s="33">
        <f t="shared" si="61"/>
        <v>125.02875000000002</v>
      </c>
      <c r="K290" s="25">
        <f t="shared" si="62"/>
        <v>125.03</v>
      </c>
      <c r="L290" s="29">
        <v>250</v>
      </c>
      <c r="M290" s="24">
        <f t="shared" si="63"/>
        <v>0.49988499999999991</v>
      </c>
      <c r="N290" s="38">
        <f t="shared" si="64"/>
        <v>300</v>
      </c>
      <c r="O290" s="365">
        <v>237.5</v>
      </c>
      <c r="P290" s="366">
        <f t="shared" si="58"/>
        <v>-0.05</v>
      </c>
      <c r="Q290" s="366">
        <f t="shared" si="59"/>
        <v>0.4735631578947368</v>
      </c>
      <c r="R290" s="369">
        <v>237.5</v>
      </c>
      <c r="S290" s="370">
        <f t="shared" si="60"/>
        <v>-0.05</v>
      </c>
      <c r="T290" s="370">
        <f t="shared" si="66"/>
        <v>0.44585595567867031</v>
      </c>
      <c r="U290" s="6">
        <v>0</v>
      </c>
      <c r="V290" s="299">
        <v>90</v>
      </c>
      <c r="W290" s="124" t="s">
        <v>4451</v>
      </c>
      <c r="X290" s="5"/>
      <c r="Y290" s="26">
        <v>707600</v>
      </c>
      <c r="Z290" s="26"/>
      <c r="AA290" s="26"/>
      <c r="AB290" s="27">
        <v>0.2</v>
      </c>
      <c r="AC290" s="122">
        <v>0</v>
      </c>
      <c r="AD290" s="273">
        <v>42231</v>
      </c>
      <c r="AE290" s="26" t="str">
        <f t="array" ref="AE290">IF(ISNA(INDEX([6]Fournisseurs!$A$6:$O$5001,MATCH(A290&amp;C290,[6]Fournisseurs!$C$6:$C$5001&amp;[6]Fournisseurs!$A$6:$A$5001,0),14)),"",INDEX([6]Fournisseurs!$A$6:$O$5001,MATCH(A290&amp;C290,[6]Fournisseurs!$C$6:$C$5001&amp;[6]Fournisseurs!$A$6:$A$5001,0),14))</f>
        <v/>
      </c>
    </row>
    <row r="291" spans="1:31" ht="14" customHeight="1" x14ac:dyDescent="0.2">
      <c r="A291" s="8">
        <v>2349</v>
      </c>
      <c r="B291" s="8">
        <v>300060</v>
      </c>
      <c r="C291" s="8" t="s">
        <v>651</v>
      </c>
      <c r="D291" s="3" t="s">
        <v>1435</v>
      </c>
      <c r="E291" s="3" t="s">
        <v>212</v>
      </c>
      <c r="F291" s="5" t="s">
        <v>4441</v>
      </c>
      <c r="G291" s="31">
        <v>0</v>
      </c>
      <c r="H291" s="25">
        <v>160.5</v>
      </c>
      <c r="I291" s="32">
        <v>0.1</v>
      </c>
      <c r="J291" s="33">
        <f t="shared" si="61"/>
        <v>176.55</v>
      </c>
      <c r="K291" s="25">
        <f t="shared" si="62"/>
        <v>176.55</v>
      </c>
      <c r="L291" s="29">
        <v>290</v>
      </c>
      <c r="M291" s="24">
        <f t="shared" si="63"/>
        <v>0.39120689655172414</v>
      </c>
      <c r="N291" s="38">
        <f t="shared" si="64"/>
        <v>348</v>
      </c>
      <c r="O291" s="365">
        <v>261</v>
      </c>
      <c r="P291" s="366">
        <f t="shared" si="58"/>
        <v>-0.1</v>
      </c>
      <c r="Q291" s="366">
        <f t="shared" si="59"/>
        <v>0.3235632183908046</v>
      </c>
      <c r="R291" s="369">
        <v>246.5</v>
      </c>
      <c r="S291" s="370">
        <f t="shared" si="60"/>
        <v>-0.15</v>
      </c>
      <c r="T291" s="370">
        <f t="shared" si="66"/>
        <v>0.24607665207643847</v>
      </c>
      <c r="U291" s="6">
        <v>0</v>
      </c>
      <c r="V291" s="299">
        <v>36</v>
      </c>
      <c r="W291" s="124" t="s">
        <v>4451</v>
      </c>
      <c r="X291" s="5" t="s">
        <v>922</v>
      </c>
      <c r="Y291" s="26">
        <v>707600</v>
      </c>
      <c r="Z291" s="26" t="s">
        <v>923</v>
      </c>
      <c r="AA291" s="26"/>
      <c r="AB291" s="27">
        <v>0.2</v>
      </c>
      <c r="AC291" s="122">
        <v>0</v>
      </c>
      <c r="AD291" s="273">
        <v>41866</v>
      </c>
      <c r="AE291" s="26" t="str">
        <f t="array" ref="AE291">IF(ISNA(INDEX([6]Fournisseurs!$A$6:$O$5001,MATCH(A291&amp;C291,[6]Fournisseurs!$C$6:$C$5001&amp;[6]Fournisseurs!$A$6:$A$5001,0),14)),"",INDEX([6]Fournisseurs!$A$6:$O$5001,MATCH(A291&amp;C291,[6]Fournisseurs!$C$6:$C$5001&amp;[6]Fournisseurs!$A$6:$A$5001,0),14))</f>
        <v/>
      </c>
    </row>
    <row r="292" spans="1:31" ht="14" customHeight="1" x14ac:dyDescent="0.2">
      <c r="A292" s="9">
        <v>3464</v>
      </c>
      <c r="B292" s="344">
        <v>550961</v>
      </c>
      <c r="C292" s="344" t="s">
        <v>651</v>
      </c>
      <c r="D292" s="398" t="s">
        <v>4068</v>
      </c>
      <c r="E292" s="345" t="s">
        <v>3983</v>
      </c>
      <c r="F292" s="9" t="s">
        <v>4441</v>
      </c>
      <c r="G292" s="345"/>
      <c r="H292" s="25">
        <v>245.20875000000001</v>
      </c>
      <c r="I292" s="32">
        <v>0.1</v>
      </c>
      <c r="J292" s="33">
        <f t="shared" si="61"/>
        <v>269.72962500000006</v>
      </c>
      <c r="K292" s="25">
        <f t="shared" si="62"/>
        <v>269.73</v>
      </c>
      <c r="L292" s="29">
        <v>674.32406250000008</v>
      </c>
      <c r="M292" s="24">
        <f t="shared" si="63"/>
        <v>0.6</v>
      </c>
      <c r="N292" s="38">
        <f t="shared" si="64"/>
        <v>809.18887500000005</v>
      </c>
      <c r="O292" s="365">
        <v>590.0335546875001</v>
      </c>
      <c r="P292" s="366">
        <f t="shared" si="58"/>
        <v>-0.12499999999999996</v>
      </c>
      <c r="Q292" s="366">
        <f t="shared" si="59"/>
        <v>0.54285714285714282</v>
      </c>
      <c r="R292" s="369">
        <v>556.31735156249999</v>
      </c>
      <c r="S292" s="370">
        <f t="shared" si="60"/>
        <v>-0.1750000000000001</v>
      </c>
      <c r="T292" s="370">
        <f t="shared" si="66"/>
        <v>0.48963317384370009</v>
      </c>
      <c r="U292" s="11"/>
      <c r="V292" s="11">
        <v>40</v>
      </c>
      <c r="W292" s="124" t="s">
        <v>4451</v>
      </c>
      <c r="X292" s="345"/>
      <c r="Y292" s="26">
        <v>707600</v>
      </c>
      <c r="Z292" s="345"/>
      <c r="AA292" s="26"/>
      <c r="AB292" s="27">
        <v>0.2</v>
      </c>
      <c r="AC292" s="122"/>
      <c r="AD292" s="273">
        <v>42597</v>
      </c>
      <c r="AE292" s="26" t="str">
        <f t="array" ref="AE292">IF(ISNA(INDEX([6]Fournisseurs!$A$6:$O$5001,MATCH(A292&amp;C292,[6]Fournisseurs!$C$6:$C$5001&amp;[6]Fournisseurs!$A$6:$A$5001,0),14)),"",INDEX([6]Fournisseurs!$A$6:$O$5001,MATCH(A292&amp;C292,[6]Fournisseurs!$C$6:$C$5001&amp;[6]Fournisseurs!$A$6:$A$5001,0),14))</f>
        <v/>
      </c>
    </row>
    <row r="293" spans="1:31" ht="14" customHeight="1" x14ac:dyDescent="0.2">
      <c r="A293" s="9">
        <v>2697</v>
      </c>
      <c r="B293" s="344">
        <v>550836</v>
      </c>
      <c r="C293" s="344" t="s">
        <v>651</v>
      </c>
      <c r="D293" s="398" t="s">
        <v>4039</v>
      </c>
      <c r="E293" s="345" t="s">
        <v>3958</v>
      </c>
      <c r="F293" s="345" t="s">
        <v>3959</v>
      </c>
      <c r="G293" s="345"/>
      <c r="H293" s="25">
        <v>46.574999999999996</v>
      </c>
      <c r="I293" s="32">
        <v>0.1</v>
      </c>
      <c r="J293" s="33">
        <f t="shared" si="61"/>
        <v>51.232500000000002</v>
      </c>
      <c r="K293" s="25">
        <f t="shared" si="62"/>
        <v>51.23</v>
      </c>
      <c r="L293" s="29">
        <v>89.666499999999999</v>
      </c>
      <c r="M293" s="24">
        <f t="shared" si="63"/>
        <v>0.42863276697540331</v>
      </c>
      <c r="N293" s="38">
        <f t="shared" si="64"/>
        <v>107.5998</v>
      </c>
      <c r="O293" s="365">
        <v>89.666499999999999</v>
      </c>
      <c r="P293" s="366">
        <f t="shared" si="58"/>
        <v>0</v>
      </c>
      <c r="Q293" s="366">
        <f t="shared" si="59"/>
        <v>0.42863276697540331</v>
      </c>
      <c r="R293" s="369">
        <v>85.183174999999991</v>
      </c>
      <c r="S293" s="370">
        <f t="shared" si="60"/>
        <v>-5.0000000000000086E-2</v>
      </c>
      <c r="T293" s="370">
        <f t="shared" si="66"/>
        <v>0.3669061129921366</v>
      </c>
      <c r="U293" s="11">
        <v>19.5</v>
      </c>
      <c r="V293" s="11">
        <v>20</v>
      </c>
      <c r="W293" s="124" t="s">
        <v>4451</v>
      </c>
      <c r="X293" s="345" t="s">
        <v>3960</v>
      </c>
      <c r="Y293" s="26">
        <v>707600</v>
      </c>
      <c r="Z293" s="345"/>
      <c r="AA293" s="26"/>
      <c r="AB293" s="27">
        <v>0.2</v>
      </c>
      <c r="AC293" s="122"/>
      <c r="AD293" s="273">
        <v>42597</v>
      </c>
      <c r="AE293" s="26" t="str">
        <f t="array" ref="AE293">IF(ISNA(INDEX([6]Fournisseurs!$A$6:$O$5001,MATCH(A293&amp;C293,[6]Fournisseurs!$C$6:$C$5001&amp;[6]Fournisseurs!$A$6:$A$5001,0),14)),"",INDEX([6]Fournisseurs!$A$6:$O$5001,MATCH(A293&amp;C293,[6]Fournisseurs!$C$6:$C$5001&amp;[6]Fournisseurs!$A$6:$A$5001,0),14))</f>
        <v/>
      </c>
    </row>
    <row r="294" spans="1:31" ht="14" customHeight="1" x14ac:dyDescent="0.2">
      <c r="A294" s="8">
        <v>1554</v>
      </c>
      <c r="B294" s="8">
        <v>0</v>
      </c>
      <c r="C294" s="8" t="s">
        <v>924</v>
      </c>
      <c r="D294" s="3" t="s">
        <v>213</v>
      </c>
      <c r="E294" s="3" t="s">
        <v>213</v>
      </c>
      <c r="F294" s="5" t="s">
        <v>4441</v>
      </c>
      <c r="G294" s="31">
        <v>0</v>
      </c>
      <c r="H294" s="25">
        <v>4.4000000000000004</v>
      </c>
      <c r="I294" s="32">
        <v>0.1</v>
      </c>
      <c r="J294" s="33">
        <f t="shared" si="61"/>
        <v>4.8400000000000007</v>
      </c>
      <c r="K294" s="25">
        <f t="shared" si="62"/>
        <v>4.84</v>
      </c>
      <c r="L294" s="29">
        <v>9</v>
      </c>
      <c r="M294" s="24">
        <f t="shared" si="63"/>
        <v>0.46222222222222209</v>
      </c>
      <c r="N294" s="38">
        <f t="shared" si="64"/>
        <v>10.799999999999999</v>
      </c>
      <c r="O294" s="365">
        <v>8.3250000000000011</v>
      </c>
      <c r="P294" s="366">
        <f t="shared" si="58"/>
        <v>-7.4999999999999886E-2</v>
      </c>
      <c r="Q294" s="366">
        <f t="shared" si="59"/>
        <v>0.4186186186186186</v>
      </c>
      <c r="R294" s="369">
        <v>7.875</v>
      </c>
      <c r="S294" s="370">
        <f t="shared" si="60"/>
        <v>-0.125</v>
      </c>
      <c r="T294" s="370">
        <f t="shared" si="66"/>
        <v>0.35304928989139495</v>
      </c>
      <c r="U294" s="6">
        <v>0</v>
      </c>
      <c r="V294" s="299">
        <v>0.1</v>
      </c>
      <c r="W294" s="124" t="s">
        <v>4453</v>
      </c>
      <c r="X294" s="5">
        <v>0</v>
      </c>
      <c r="Y294" s="26">
        <v>707600</v>
      </c>
      <c r="Z294" s="26" t="s">
        <v>925</v>
      </c>
      <c r="AA294" s="26"/>
      <c r="AB294" s="27">
        <v>0.2</v>
      </c>
      <c r="AC294" s="122">
        <v>0</v>
      </c>
      <c r="AD294" s="273">
        <v>41501</v>
      </c>
      <c r="AE294" s="26" t="str">
        <f t="array" ref="AE294">IF(ISNA(INDEX([6]Fournisseurs!$A$6:$O$5001,MATCH(A294&amp;C294,[6]Fournisseurs!$C$6:$C$5001&amp;[6]Fournisseurs!$A$6:$A$5001,0),14)),"",INDEX([6]Fournisseurs!$A$6:$O$5001,MATCH(A294&amp;C294,[6]Fournisseurs!$C$6:$C$5001&amp;[6]Fournisseurs!$A$6:$A$5001,0),14))</f>
        <v/>
      </c>
    </row>
    <row r="295" spans="1:31" ht="14" customHeight="1" x14ac:dyDescent="0.2">
      <c r="A295" s="11">
        <v>1835</v>
      </c>
      <c r="B295" s="8"/>
      <c r="C295" s="8" t="s">
        <v>1437</v>
      </c>
      <c r="D295" s="3" t="s">
        <v>214</v>
      </c>
      <c r="E295" s="3"/>
      <c r="F295" s="9" t="s">
        <v>4441</v>
      </c>
      <c r="G295" s="31">
        <v>0</v>
      </c>
      <c r="H295" s="25">
        <v>31.4</v>
      </c>
      <c r="I295" s="32">
        <v>0.1</v>
      </c>
      <c r="J295" s="33">
        <v>34.54</v>
      </c>
      <c r="K295" s="25">
        <v>34.54</v>
      </c>
      <c r="L295" s="29">
        <v>66.599999999999994</v>
      </c>
      <c r="M295" s="24">
        <v>0.48138138138138131</v>
      </c>
      <c r="N295" s="38">
        <v>79.919999999999987</v>
      </c>
      <c r="O295" s="365">
        <v>66.599999999999994</v>
      </c>
      <c r="P295" s="366">
        <f t="shared" si="58"/>
        <v>0</v>
      </c>
      <c r="Q295" s="366">
        <f t="shared" si="59"/>
        <v>0.48138138138138131</v>
      </c>
      <c r="R295" s="369">
        <v>66.599999999999994</v>
      </c>
      <c r="S295" s="370">
        <f t="shared" si="60"/>
        <v>0</v>
      </c>
      <c r="T295" s="370">
        <f t="shared" si="66"/>
        <v>0.4540856646119803</v>
      </c>
      <c r="U295" s="6">
        <v>0</v>
      </c>
      <c r="V295" s="299">
        <v>3</v>
      </c>
      <c r="W295" s="124" t="s">
        <v>4454</v>
      </c>
      <c r="X295" s="5"/>
      <c r="Y295" s="26">
        <v>707600</v>
      </c>
      <c r="Z295" s="26"/>
      <c r="AA295" s="26"/>
      <c r="AB295" s="27">
        <v>0.2</v>
      </c>
      <c r="AC295" s="122">
        <v>0</v>
      </c>
      <c r="AD295" s="273">
        <v>42231</v>
      </c>
      <c r="AE295" s="26" t="str">
        <f t="array" ref="AE295">IF(ISNA(INDEX([6]Fournisseurs!$A$6:$O$5001,MATCH(A295&amp;C295,[6]Fournisseurs!$C$6:$C$5001&amp;[6]Fournisseurs!$A$6:$A$5001,0),14)),"",INDEX([6]Fournisseurs!$A$6:$O$5001,MATCH(A295&amp;C295,[6]Fournisseurs!$C$6:$C$5001&amp;[6]Fournisseurs!$A$6:$A$5001,0),14))</f>
        <v/>
      </c>
    </row>
    <row r="296" spans="1:31" ht="14" customHeight="1" x14ac:dyDescent="0.2">
      <c r="A296" s="8">
        <v>2351</v>
      </c>
      <c r="B296" s="8" t="s">
        <v>926</v>
      </c>
      <c r="C296" s="8" t="s">
        <v>636</v>
      </c>
      <c r="D296" s="3" t="s">
        <v>2046</v>
      </c>
      <c r="E296" s="3" t="s">
        <v>927</v>
      </c>
      <c r="F296" s="5" t="s">
        <v>4441</v>
      </c>
      <c r="G296" s="31">
        <v>2.06</v>
      </c>
      <c r="H296" s="25">
        <v>1.8727272727272726</v>
      </c>
      <c r="I296" s="32">
        <v>0.15</v>
      </c>
      <c r="J296" s="33">
        <f t="shared" ref="J296:J329" si="67">H296*(1+I296)</f>
        <v>2.1536363636363633</v>
      </c>
      <c r="K296" s="25">
        <f t="shared" ref="K296:K361" si="68">ROUND(J296,2)</f>
        <v>2.15</v>
      </c>
      <c r="L296" s="29">
        <v>6.73</v>
      </c>
      <c r="M296" s="24">
        <f t="shared" ref="M296:M361" si="69">1-(J296/L296)</f>
        <v>0.67999459678508711</v>
      </c>
      <c r="N296" s="38">
        <f t="shared" ref="N296:N327" si="70">L296*(1+AB296)</f>
        <v>8.0760000000000005</v>
      </c>
      <c r="O296" s="365">
        <v>4.2062500000000007</v>
      </c>
      <c r="P296" s="366">
        <f t="shared" si="58"/>
        <v>-0.37499999999999994</v>
      </c>
      <c r="Q296" s="366">
        <f t="shared" si="59"/>
        <v>0.48799135485613954</v>
      </c>
      <c r="R296" s="369">
        <v>4.0380000000000003</v>
      </c>
      <c r="S296" s="370">
        <f t="shared" si="60"/>
        <v>-0.4</v>
      </c>
      <c r="T296" s="370">
        <f t="shared" si="66"/>
        <v>0.43858701190366167</v>
      </c>
      <c r="U296" s="6">
        <v>0.13</v>
      </c>
      <c r="V296" s="299">
        <v>0.14000000000000001</v>
      </c>
      <c r="W296" s="124" t="s">
        <v>62</v>
      </c>
      <c r="X296" s="5">
        <v>0</v>
      </c>
      <c r="Y296" s="26">
        <v>707600</v>
      </c>
      <c r="Z296" s="26" t="s">
        <v>928</v>
      </c>
      <c r="AA296" s="26"/>
      <c r="AB296" s="27">
        <v>0.2</v>
      </c>
      <c r="AC296" s="122">
        <v>3760223791129</v>
      </c>
      <c r="AD296" s="273">
        <v>41501</v>
      </c>
      <c r="AE296" s="26">
        <f t="array" ref="AE296">IF(ISNA(INDEX([6]Fournisseurs!$A$6:$O$5001,MATCH(A296&amp;C296,[6]Fournisseurs!$C$6:$C$5001&amp;[6]Fournisseurs!$A$6:$A$5001,0),14)),"",INDEX([6]Fournisseurs!$A$6:$O$5001,MATCH(A296&amp;C296,[6]Fournisseurs!$C$6:$C$5001&amp;[6]Fournisseurs!$A$6:$A$5001,0),14))</f>
        <v>2.7050400000000001E-3</v>
      </c>
    </row>
    <row r="297" spans="1:31" ht="14" customHeight="1" x14ac:dyDescent="0.2">
      <c r="A297" s="8">
        <v>2353</v>
      </c>
      <c r="B297" s="8" t="s">
        <v>926</v>
      </c>
      <c r="C297" s="8" t="s">
        <v>636</v>
      </c>
      <c r="D297" s="3" t="s">
        <v>2047</v>
      </c>
      <c r="E297" s="3" t="s">
        <v>929</v>
      </c>
      <c r="F297" s="5" t="s">
        <v>4441</v>
      </c>
      <c r="G297" s="31">
        <v>2.19</v>
      </c>
      <c r="H297" s="25">
        <v>1.9909090909090907</v>
      </c>
      <c r="I297" s="32">
        <v>0.15</v>
      </c>
      <c r="J297" s="33">
        <f t="shared" si="67"/>
        <v>2.2895454545454541</v>
      </c>
      <c r="K297" s="25">
        <f t="shared" si="68"/>
        <v>2.29</v>
      </c>
      <c r="L297" s="29">
        <v>6.9300000000000006</v>
      </c>
      <c r="M297" s="24">
        <f t="shared" si="69"/>
        <v>0.66961826052735152</v>
      </c>
      <c r="N297" s="38">
        <f t="shared" si="70"/>
        <v>8.3160000000000007</v>
      </c>
      <c r="O297" s="365">
        <v>4.6777500000000005</v>
      </c>
      <c r="P297" s="366">
        <f t="shared" si="58"/>
        <v>-0.32500000000000001</v>
      </c>
      <c r="Q297" s="366">
        <f t="shared" si="59"/>
        <v>0.51054557115163191</v>
      </c>
      <c r="R297" s="369">
        <v>4.5045000000000002</v>
      </c>
      <c r="S297" s="370">
        <f t="shared" si="60"/>
        <v>-0.35000000000000003</v>
      </c>
      <c r="T297" s="370">
        <f t="shared" si="66"/>
        <v>0.46496884295927365</v>
      </c>
      <c r="U297" s="6">
        <v>0.14000000000000001</v>
      </c>
      <c r="V297" s="299">
        <v>0.15</v>
      </c>
      <c r="W297" s="124" t="s">
        <v>62</v>
      </c>
      <c r="X297" s="5">
        <v>0</v>
      </c>
      <c r="Y297" s="26">
        <v>707600</v>
      </c>
      <c r="Z297" s="26" t="s">
        <v>928</v>
      </c>
      <c r="AA297" s="26"/>
      <c r="AB297" s="27">
        <v>0.2</v>
      </c>
      <c r="AC297" s="122">
        <v>3760223791136</v>
      </c>
      <c r="AD297" s="273">
        <v>41501</v>
      </c>
      <c r="AE297" s="26">
        <f t="array" ref="AE297">IF(ISNA(INDEX([6]Fournisseurs!$A$6:$O$5001,MATCH(A297&amp;C297,[6]Fournisseurs!$C$6:$C$5001&amp;[6]Fournisseurs!$A$6:$A$5001,0),14)),"",INDEX([6]Fournisseurs!$A$6:$O$5001,MATCH(A297&amp;C297,[6]Fournisseurs!$C$6:$C$5001&amp;[6]Fournisseurs!$A$6:$A$5001,0),14))</f>
        <v>2.7050400000000001E-3</v>
      </c>
    </row>
    <row r="298" spans="1:31" ht="14" customHeight="1" x14ac:dyDescent="0.2">
      <c r="A298" s="420">
        <v>4027</v>
      </c>
      <c r="B298" s="8">
        <v>609900</v>
      </c>
      <c r="C298" s="8" t="s">
        <v>651</v>
      </c>
      <c r="D298" s="3" t="s">
        <v>215</v>
      </c>
      <c r="E298" s="3"/>
      <c r="F298" s="4" t="s">
        <v>4441</v>
      </c>
      <c r="G298" s="31">
        <v>0</v>
      </c>
      <c r="H298" s="25">
        <v>2.8125</v>
      </c>
      <c r="I298" s="32">
        <v>0.1</v>
      </c>
      <c r="J298" s="33">
        <f t="shared" si="67"/>
        <v>3.0937500000000004</v>
      </c>
      <c r="K298" s="25">
        <f t="shared" si="68"/>
        <v>3.09</v>
      </c>
      <c r="L298" s="29">
        <v>7</v>
      </c>
      <c r="M298" s="24">
        <f t="shared" si="69"/>
        <v>0.55803571428571419</v>
      </c>
      <c r="N298" s="38">
        <f t="shared" si="70"/>
        <v>8.4</v>
      </c>
      <c r="O298" s="365">
        <v>5.4249999999999998</v>
      </c>
      <c r="P298" s="366">
        <f t="shared" si="58"/>
        <v>-0.22500000000000003</v>
      </c>
      <c r="Q298" s="366">
        <f t="shared" si="59"/>
        <v>0.42972350230414735</v>
      </c>
      <c r="R298" s="369">
        <v>5.0750000000000002</v>
      </c>
      <c r="S298" s="370">
        <f t="shared" si="60"/>
        <v>-0.27499999999999997</v>
      </c>
      <c r="T298" s="370">
        <f t="shared" si="66"/>
        <v>0.3583095670210007</v>
      </c>
      <c r="U298" s="6">
        <v>0</v>
      </c>
      <c r="V298" s="299">
        <v>0.15</v>
      </c>
      <c r="W298" s="124" t="s">
        <v>62</v>
      </c>
      <c r="X298" s="5"/>
      <c r="Y298" s="26">
        <v>707600</v>
      </c>
      <c r="Z298" s="26"/>
      <c r="AA298" s="26"/>
      <c r="AB298" s="27">
        <v>0.2</v>
      </c>
      <c r="AC298" s="122">
        <v>0</v>
      </c>
      <c r="AD298" s="273">
        <v>42231</v>
      </c>
      <c r="AE298" s="26" t="str">
        <f t="array" ref="AE298">IF(ISNA(INDEX([6]Fournisseurs!$A$6:$O$5001,MATCH(A298&amp;C298,[6]Fournisseurs!$C$6:$C$5001&amp;[6]Fournisseurs!$A$6:$A$5001,0),14)),"",INDEX([6]Fournisseurs!$A$6:$O$5001,MATCH(A298&amp;C298,[6]Fournisseurs!$C$6:$C$5001&amp;[6]Fournisseurs!$A$6:$A$5001,0),14))</f>
        <v/>
      </c>
    </row>
    <row r="299" spans="1:31" ht="14" customHeight="1" x14ac:dyDescent="0.2">
      <c r="A299" s="15">
        <v>4028</v>
      </c>
      <c r="B299" s="8">
        <v>609901</v>
      </c>
      <c r="C299" s="8" t="s">
        <v>651</v>
      </c>
      <c r="D299" s="16" t="s">
        <v>216</v>
      </c>
      <c r="E299" s="3"/>
      <c r="F299" s="4" t="s">
        <v>4441</v>
      </c>
      <c r="G299" s="31">
        <v>0</v>
      </c>
      <c r="H299" s="25">
        <v>2.9249999999999998</v>
      </c>
      <c r="I299" s="32">
        <v>0.1</v>
      </c>
      <c r="J299" s="33">
        <f t="shared" si="67"/>
        <v>3.2175000000000002</v>
      </c>
      <c r="K299" s="25">
        <f t="shared" si="68"/>
        <v>3.22</v>
      </c>
      <c r="L299" s="29">
        <v>7.5</v>
      </c>
      <c r="M299" s="24">
        <f t="shared" si="69"/>
        <v>0.57099999999999995</v>
      </c>
      <c r="N299" s="38">
        <f t="shared" si="70"/>
        <v>9</v>
      </c>
      <c r="O299" s="365">
        <v>5.8125</v>
      </c>
      <c r="P299" s="366">
        <f t="shared" si="58"/>
        <v>-0.22500000000000001</v>
      </c>
      <c r="Q299" s="366">
        <f t="shared" si="59"/>
        <v>0.44645161290322577</v>
      </c>
      <c r="R299" s="369">
        <v>5.4375</v>
      </c>
      <c r="S299" s="370">
        <f t="shared" si="60"/>
        <v>-0.27500000000000002</v>
      </c>
      <c r="T299" s="370">
        <f t="shared" si="66"/>
        <v>0.37713248638838459</v>
      </c>
      <c r="U299" s="6">
        <v>0</v>
      </c>
      <c r="V299" s="299">
        <v>0.15</v>
      </c>
      <c r="W299" s="124" t="s">
        <v>62</v>
      </c>
      <c r="X299" s="5"/>
      <c r="Y299" s="26">
        <v>707600</v>
      </c>
      <c r="Z299" s="26"/>
      <c r="AA299" s="26"/>
      <c r="AB299" s="27">
        <v>0.2</v>
      </c>
      <c r="AC299" s="122">
        <v>0</v>
      </c>
      <c r="AD299" s="273">
        <v>42231</v>
      </c>
      <c r="AE299" s="26" t="str">
        <f t="array" ref="AE299">IF(ISNA(INDEX([6]Fournisseurs!$A$6:$O$5001,MATCH(A299&amp;C299,[6]Fournisseurs!$C$6:$C$5001&amp;[6]Fournisseurs!$A$6:$A$5001,0),14)),"",INDEX([6]Fournisseurs!$A$6:$O$5001,MATCH(A299&amp;C299,[6]Fournisseurs!$C$6:$C$5001&amp;[6]Fournisseurs!$A$6:$A$5001,0),14))</f>
        <v/>
      </c>
    </row>
    <row r="300" spans="1:31" ht="14" customHeight="1" x14ac:dyDescent="0.2">
      <c r="A300" s="15">
        <v>4029</v>
      </c>
      <c r="B300" s="8">
        <v>609902</v>
      </c>
      <c r="C300" s="8" t="s">
        <v>651</v>
      </c>
      <c r="D300" s="16" t="s">
        <v>217</v>
      </c>
      <c r="E300" s="3"/>
      <c r="F300" s="4" t="s">
        <v>4441</v>
      </c>
      <c r="G300" s="31">
        <v>0</v>
      </c>
      <c r="H300" s="25">
        <v>3.1500000000000004</v>
      </c>
      <c r="I300" s="32">
        <v>0.1</v>
      </c>
      <c r="J300" s="33">
        <f t="shared" si="67"/>
        <v>3.4650000000000007</v>
      </c>
      <c r="K300" s="25">
        <f t="shared" si="68"/>
        <v>3.47</v>
      </c>
      <c r="L300" s="29">
        <v>8</v>
      </c>
      <c r="M300" s="24">
        <f t="shared" si="69"/>
        <v>0.56687499999999991</v>
      </c>
      <c r="N300" s="38">
        <f t="shared" si="70"/>
        <v>9.6</v>
      </c>
      <c r="O300" s="365">
        <v>6.2</v>
      </c>
      <c r="P300" s="366">
        <f t="shared" si="58"/>
        <v>-0.22499999999999998</v>
      </c>
      <c r="Q300" s="366">
        <f t="shared" si="59"/>
        <v>0.44112903225806444</v>
      </c>
      <c r="R300" s="369">
        <v>5.8</v>
      </c>
      <c r="S300" s="370">
        <f t="shared" si="60"/>
        <v>-0.27500000000000002</v>
      </c>
      <c r="T300" s="370">
        <f t="shared" si="66"/>
        <v>0.37114337568058064</v>
      </c>
      <c r="U300" s="6">
        <v>0</v>
      </c>
      <c r="V300" s="299">
        <v>0.15</v>
      </c>
      <c r="W300" s="124" t="s">
        <v>62</v>
      </c>
      <c r="X300" s="5"/>
      <c r="Y300" s="26">
        <v>707600</v>
      </c>
      <c r="Z300" s="26"/>
      <c r="AA300" s="26"/>
      <c r="AB300" s="27">
        <v>0.2</v>
      </c>
      <c r="AC300" s="122">
        <v>0</v>
      </c>
      <c r="AD300" s="273">
        <v>42231</v>
      </c>
      <c r="AE300" s="26" t="str">
        <f t="array" ref="AE300">IF(ISNA(INDEX([6]Fournisseurs!$A$6:$O$5001,MATCH(A300&amp;C300,[6]Fournisseurs!$C$6:$C$5001&amp;[6]Fournisseurs!$A$6:$A$5001,0),14)),"",INDEX([6]Fournisseurs!$A$6:$O$5001,MATCH(A300&amp;C300,[6]Fournisseurs!$C$6:$C$5001&amp;[6]Fournisseurs!$A$6:$A$5001,0),14))</f>
        <v/>
      </c>
    </row>
    <row r="301" spans="1:31" ht="14" customHeight="1" x14ac:dyDescent="0.2">
      <c r="A301" s="15">
        <v>2789</v>
      </c>
      <c r="B301" s="8" t="s">
        <v>4444</v>
      </c>
      <c r="C301" s="8" t="s">
        <v>670</v>
      </c>
      <c r="D301" s="16" t="s">
        <v>4442</v>
      </c>
      <c r="E301" s="3" t="s">
        <v>4445</v>
      </c>
      <c r="F301" s="4" t="s">
        <v>4441</v>
      </c>
      <c r="G301" s="31">
        <v>3.46</v>
      </c>
      <c r="H301" s="25">
        <v>3.1454545454545451</v>
      </c>
      <c r="I301" s="32">
        <v>0.15</v>
      </c>
      <c r="J301" s="33">
        <f>H301*(1+I301)</f>
        <v>3.6172727272727268</v>
      </c>
      <c r="K301" s="25">
        <f>ROUND(J301,2)</f>
        <v>3.62</v>
      </c>
      <c r="L301" s="29"/>
      <c r="M301" s="24" t="e">
        <f>1-(J301/L301)</f>
        <v>#DIV/0!</v>
      </c>
      <c r="N301" s="38">
        <f t="shared" si="70"/>
        <v>0</v>
      </c>
      <c r="O301" s="365"/>
      <c r="P301" s="366" t="e">
        <f>(O301-L301)/L301</f>
        <v>#DIV/0!</v>
      </c>
      <c r="Q301" s="366" t="e">
        <f>1-(J301/O301)</f>
        <v>#DIV/0!</v>
      </c>
      <c r="R301" s="369">
        <v>0</v>
      </c>
      <c r="S301" s="370" t="e">
        <f>(R301-L301)/L301</f>
        <v>#DIV/0!</v>
      </c>
      <c r="T301" s="370" t="e">
        <f>1-(J301/(R301*0.95))</f>
        <v>#DIV/0!</v>
      </c>
      <c r="U301" s="6"/>
      <c r="V301" s="299">
        <v>0.25</v>
      </c>
      <c r="W301" s="124" t="s">
        <v>62</v>
      </c>
      <c r="X301" s="5"/>
      <c r="Y301" s="26">
        <v>707600</v>
      </c>
      <c r="Z301" s="26"/>
      <c r="AA301" s="26"/>
      <c r="AB301" s="27">
        <v>0.2</v>
      </c>
      <c r="AC301" s="122">
        <v>3760223794359</v>
      </c>
      <c r="AD301" s="273"/>
      <c r="AE301" s="26">
        <f t="array" ref="AE301">IF(ISNA(INDEX([6]Fournisseurs!$A$6:$O$5001,MATCH(A301&amp;C301,[6]Fournisseurs!$C$6:$C$5001&amp;[6]Fournisseurs!$A$6:$A$5001,0),14)),"",INDEX([6]Fournisseurs!$A$6:$O$5001,MATCH(A301&amp;C301,[6]Fournisseurs!$C$6:$C$5001&amp;[6]Fournisseurs!$A$6:$A$5001,0),14))</f>
        <v>2.7050400000000001E-3</v>
      </c>
    </row>
    <row r="302" spans="1:31" ht="14" customHeight="1" x14ac:dyDescent="0.2">
      <c r="A302" s="15">
        <v>2790</v>
      </c>
      <c r="B302" s="8" t="s">
        <v>4444</v>
      </c>
      <c r="C302" s="8" t="s">
        <v>670</v>
      </c>
      <c r="D302" s="16" t="s">
        <v>4443</v>
      </c>
      <c r="E302" s="3" t="s">
        <v>4446</v>
      </c>
      <c r="F302" s="4" t="s">
        <v>4441</v>
      </c>
      <c r="G302" s="31">
        <v>3.64</v>
      </c>
      <c r="H302" s="25">
        <v>3.3090909090909091</v>
      </c>
      <c r="I302" s="32">
        <v>0.15</v>
      </c>
      <c r="J302" s="33">
        <f t="shared" si="67"/>
        <v>3.8054545454545452</v>
      </c>
      <c r="K302" s="25">
        <f t="shared" si="68"/>
        <v>3.81</v>
      </c>
      <c r="L302" s="29"/>
      <c r="M302" s="24" t="e">
        <f t="shared" si="69"/>
        <v>#DIV/0!</v>
      </c>
      <c r="N302" s="38">
        <f t="shared" si="70"/>
        <v>0</v>
      </c>
      <c r="O302" s="365"/>
      <c r="P302" s="366" t="e">
        <f t="shared" si="58"/>
        <v>#DIV/0!</v>
      </c>
      <c r="Q302" s="366" t="e">
        <f t="shared" si="59"/>
        <v>#DIV/0!</v>
      </c>
      <c r="R302" s="369">
        <v>0</v>
      </c>
      <c r="S302" s="370" t="e">
        <f t="shared" si="60"/>
        <v>#DIV/0!</v>
      </c>
      <c r="T302" s="370" t="e">
        <f t="shared" si="66"/>
        <v>#DIV/0!</v>
      </c>
      <c r="U302" s="6"/>
      <c r="V302" s="299">
        <v>0.25</v>
      </c>
      <c r="W302" s="124" t="s">
        <v>62</v>
      </c>
      <c r="X302" s="5"/>
      <c r="Y302" s="26">
        <v>707600</v>
      </c>
      <c r="Z302" s="26"/>
      <c r="AA302" s="26"/>
      <c r="AB302" s="27">
        <v>0.2</v>
      </c>
      <c r="AC302" s="122">
        <v>3760223794366</v>
      </c>
      <c r="AD302" s="273"/>
      <c r="AE302" s="26">
        <f t="array" ref="AE302">IF(ISNA(INDEX([6]Fournisseurs!$A$6:$O$5001,MATCH(A302&amp;C302,[6]Fournisseurs!$C$6:$C$5001&amp;[6]Fournisseurs!$A$6:$A$5001,0),14)),"",INDEX([6]Fournisseurs!$A$6:$O$5001,MATCH(A302&amp;C302,[6]Fournisseurs!$C$6:$C$5001&amp;[6]Fournisseurs!$A$6:$A$5001,0),14))</f>
        <v>2.7050400000000001E-3</v>
      </c>
    </row>
    <row r="303" spans="1:31" ht="14" customHeight="1" x14ac:dyDescent="0.2">
      <c r="A303" s="8">
        <v>2632</v>
      </c>
      <c r="B303" s="8">
        <v>609640</v>
      </c>
      <c r="C303" s="8" t="s">
        <v>651</v>
      </c>
      <c r="D303" s="3" t="s">
        <v>218</v>
      </c>
      <c r="E303" s="3" t="s">
        <v>218</v>
      </c>
      <c r="F303" s="5" t="s">
        <v>4441</v>
      </c>
      <c r="G303" s="31">
        <v>0</v>
      </c>
      <c r="H303" s="25">
        <v>5.1750000000000007</v>
      </c>
      <c r="I303" s="32">
        <v>0.1</v>
      </c>
      <c r="J303" s="33">
        <f t="shared" si="67"/>
        <v>5.6925000000000017</v>
      </c>
      <c r="K303" s="25">
        <f t="shared" si="68"/>
        <v>5.69</v>
      </c>
      <c r="L303" s="29">
        <v>11</v>
      </c>
      <c r="M303" s="24">
        <f t="shared" si="69"/>
        <v>0.48249999999999982</v>
      </c>
      <c r="N303" s="38">
        <f t="shared" si="70"/>
        <v>13.2</v>
      </c>
      <c r="O303" s="365">
        <v>10.45</v>
      </c>
      <c r="P303" s="366">
        <f t="shared" si="58"/>
        <v>-5.0000000000000065E-2</v>
      </c>
      <c r="Q303" s="366">
        <f t="shared" si="59"/>
        <v>0.45526315789473659</v>
      </c>
      <c r="R303" s="369">
        <v>9.9</v>
      </c>
      <c r="S303" s="370">
        <f t="shared" si="60"/>
        <v>-9.9999999999999964E-2</v>
      </c>
      <c r="T303" s="370">
        <f t="shared" si="66"/>
        <v>0.39473684210526294</v>
      </c>
      <c r="U303" s="6">
        <v>0</v>
      </c>
      <c r="V303" s="299">
        <v>0.27</v>
      </c>
      <c r="W303" s="124" t="s">
        <v>62</v>
      </c>
      <c r="X303" s="5">
        <v>0</v>
      </c>
      <c r="Y303" s="26">
        <v>707600</v>
      </c>
      <c r="Z303" s="26" t="s">
        <v>930</v>
      </c>
      <c r="AA303" s="26"/>
      <c r="AB303" s="27">
        <v>0.2</v>
      </c>
      <c r="AC303" s="122">
        <v>0</v>
      </c>
      <c r="AD303" s="273">
        <v>41501</v>
      </c>
      <c r="AE303" s="26" t="str">
        <f t="array" ref="AE303">IF(ISNA(INDEX([6]Fournisseurs!$A$6:$O$5001,MATCH(A303&amp;C303,[6]Fournisseurs!$C$6:$C$5001&amp;[6]Fournisseurs!$A$6:$A$5001,0),14)),"",INDEX([6]Fournisseurs!$A$6:$O$5001,MATCH(A303&amp;C303,[6]Fournisseurs!$C$6:$C$5001&amp;[6]Fournisseurs!$A$6:$A$5001,0),14))</f>
        <v/>
      </c>
    </row>
    <row r="304" spans="1:31" ht="14" customHeight="1" x14ac:dyDescent="0.2">
      <c r="A304" s="8">
        <v>2633</v>
      </c>
      <c r="B304" s="8">
        <v>609641</v>
      </c>
      <c r="C304" s="8" t="s">
        <v>651</v>
      </c>
      <c r="D304" s="3" t="s">
        <v>219</v>
      </c>
      <c r="E304" s="3" t="s">
        <v>219</v>
      </c>
      <c r="F304" s="5" t="s">
        <v>4441</v>
      </c>
      <c r="G304" s="31">
        <v>0</v>
      </c>
      <c r="H304" s="25">
        <v>5.7750000000000004</v>
      </c>
      <c r="I304" s="32">
        <v>0.1</v>
      </c>
      <c r="J304" s="33">
        <f t="shared" si="67"/>
        <v>6.3525000000000009</v>
      </c>
      <c r="K304" s="25">
        <f t="shared" si="68"/>
        <v>6.35</v>
      </c>
      <c r="L304" s="29">
        <v>12</v>
      </c>
      <c r="M304" s="24">
        <f t="shared" si="69"/>
        <v>0.47062499999999996</v>
      </c>
      <c r="N304" s="38">
        <f t="shared" si="70"/>
        <v>14.399999999999999</v>
      </c>
      <c r="O304" s="365">
        <v>11.399999999999999</v>
      </c>
      <c r="P304" s="366">
        <f t="shared" si="58"/>
        <v>-5.0000000000000121E-2</v>
      </c>
      <c r="Q304" s="366">
        <f t="shared" si="59"/>
        <v>0.44276315789473664</v>
      </c>
      <c r="R304" s="369">
        <v>10.8</v>
      </c>
      <c r="S304" s="370">
        <f t="shared" si="60"/>
        <v>-9.9999999999999936E-2</v>
      </c>
      <c r="T304" s="370">
        <f t="shared" si="66"/>
        <v>0.38084795321637421</v>
      </c>
      <c r="U304" s="6">
        <v>0</v>
      </c>
      <c r="V304" s="299">
        <v>0.26</v>
      </c>
      <c r="W304" s="124" t="s">
        <v>62</v>
      </c>
      <c r="X304" s="5">
        <v>0</v>
      </c>
      <c r="Y304" s="26">
        <v>707600</v>
      </c>
      <c r="Z304" s="26" t="s">
        <v>930</v>
      </c>
      <c r="AA304" s="26"/>
      <c r="AB304" s="27">
        <v>0.2</v>
      </c>
      <c r="AC304" s="122">
        <v>0</v>
      </c>
      <c r="AD304" s="273">
        <v>41501</v>
      </c>
      <c r="AE304" s="26" t="str">
        <f t="array" ref="AE304">IF(ISNA(INDEX([6]Fournisseurs!$A$6:$O$5001,MATCH(A304&amp;C304,[6]Fournisseurs!$C$6:$C$5001&amp;[6]Fournisseurs!$A$6:$A$5001,0),14)),"",INDEX([6]Fournisseurs!$A$6:$O$5001,MATCH(A304&amp;C304,[6]Fournisseurs!$C$6:$C$5001&amp;[6]Fournisseurs!$A$6:$A$5001,0),14))</f>
        <v/>
      </c>
    </row>
    <row r="305" spans="1:31" ht="14" customHeight="1" x14ac:dyDescent="0.2">
      <c r="A305" s="8">
        <v>2634</v>
      </c>
      <c r="B305" s="8">
        <v>609642</v>
      </c>
      <c r="C305" s="8" t="s">
        <v>651</v>
      </c>
      <c r="D305" s="3" t="s">
        <v>220</v>
      </c>
      <c r="E305" s="3" t="s">
        <v>220</v>
      </c>
      <c r="F305" s="5" t="s">
        <v>4441</v>
      </c>
      <c r="G305" s="31">
        <v>0</v>
      </c>
      <c r="H305" s="25">
        <v>6.0749999999999984</v>
      </c>
      <c r="I305" s="32">
        <v>0.1</v>
      </c>
      <c r="J305" s="33">
        <f t="shared" si="67"/>
        <v>6.6824999999999992</v>
      </c>
      <c r="K305" s="25">
        <f t="shared" si="68"/>
        <v>6.68</v>
      </c>
      <c r="L305" s="29">
        <v>13</v>
      </c>
      <c r="M305" s="24">
        <f t="shared" si="69"/>
        <v>0.48596153846153856</v>
      </c>
      <c r="N305" s="38">
        <f t="shared" si="70"/>
        <v>15.6</v>
      </c>
      <c r="O305" s="365">
        <v>12.35</v>
      </c>
      <c r="P305" s="366">
        <f t="shared" si="58"/>
        <v>-5.0000000000000031E-2</v>
      </c>
      <c r="Q305" s="366">
        <f t="shared" si="59"/>
        <v>0.45890688259109313</v>
      </c>
      <c r="R305" s="369">
        <v>11.700000000000001</v>
      </c>
      <c r="S305" s="370">
        <f t="shared" si="60"/>
        <v>-9.9999999999999922E-2</v>
      </c>
      <c r="T305" s="370">
        <f t="shared" si="66"/>
        <v>0.39878542510121462</v>
      </c>
      <c r="U305" s="6">
        <v>0</v>
      </c>
      <c r="V305" s="299">
        <v>0.28999999999999998</v>
      </c>
      <c r="W305" s="124" t="s">
        <v>62</v>
      </c>
      <c r="X305" s="5">
        <v>0</v>
      </c>
      <c r="Y305" s="26">
        <v>707600</v>
      </c>
      <c r="Z305" s="26" t="s">
        <v>930</v>
      </c>
      <c r="AA305" s="26"/>
      <c r="AB305" s="27">
        <v>0.2</v>
      </c>
      <c r="AC305" s="122">
        <v>0</v>
      </c>
      <c r="AD305" s="273">
        <v>41501</v>
      </c>
      <c r="AE305" s="26" t="str">
        <f t="array" ref="AE305">IF(ISNA(INDEX([6]Fournisseurs!$A$6:$O$5001,MATCH(A305&amp;C305,[6]Fournisseurs!$C$6:$C$5001&amp;[6]Fournisseurs!$A$6:$A$5001,0),14)),"",INDEX([6]Fournisseurs!$A$6:$O$5001,MATCH(A305&amp;C305,[6]Fournisseurs!$C$6:$C$5001&amp;[6]Fournisseurs!$A$6:$A$5001,0),14))</f>
        <v/>
      </c>
    </row>
    <row r="306" spans="1:31" ht="14" customHeight="1" x14ac:dyDescent="0.2">
      <c r="A306" s="8">
        <v>1556</v>
      </c>
      <c r="B306" s="8" t="s">
        <v>926</v>
      </c>
      <c r="C306" s="8" t="s">
        <v>636</v>
      </c>
      <c r="D306" s="3" t="s">
        <v>2048</v>
      </c>
      <c r="E306" s="3" t="s">
        <v>931</v>
      </c>
      <c r="F306" s="5" t="s">
        <v>4441</v>
      </c>
      <c r="G306" s="31">
        <v>2.2999999999999998</v>
      </c>
      <c r="H306" s="25">
        <v>2.0909090909090904</v>
      </c>
      <c r="I306" s="32">
        <v>0.15</v>
      </c>
      <c r="J306" s="33">
        <f t="shared" si="67"/>
        <v>2.4045454545454539</v>
      </c>
      <c r="K306" s="25">
        <f t="shared" si="68"/>
        <v>2.4</v>
      </c>
      <c r="L306" s="29">
        <v>7.23</v>
      </c>
      <c r="M306" s="24">
        <f t="shared" si="69"/>
        <v>0.6674210989563687</v>
      </c>
      <c r="N306" s="38">
        <f t="shared" si="70"/>
        <v>8.6760000000000002</v>
      </c>
      <c r="O306" s="365">
        <v>5.2417500000000006</v>
      </c>
      <c r="P306" s="366">
        <f t="shared" si="58"/>
        <v>-0.27499999999999997</v>
      </c>
      <c r="Q306" s="366">
        <f t="shared" si="59"/>
        <v>0.54127048131912936</v>
      </c>
      <c r="R306" s="369">
        <v>5.0609999999999999</v>
      </c>
      <c r="S306" s="370">
        <f t="shared" si="60"/>
        <v>-0.30000000000000004</v>
      </c>
      <c r="T306" s="370">
        <f t="shared" si="66"/>
        <v>0.49988135181408833</v>
      </c>
      <c r="U306" s="6">
        <v>0.15</v>
      </c>
      <c r="V306" s="299">
        <v>0.17</v>
      </c>
      <c r="W306" s="124" t="s">
        <v>62</v>
      </c>
      <c r="X306" s="5">
        <v>0</v>
      </c>
      <c r="Y306" s="26">
        <v>707600</v>
      </c>
      <c r="Z306" s="26" t="s">
        <v>928</v>
      </c>
      <c r="AA306" s="26"/>
      <c r="AB306" s="27">
        <v>0.2</v>
      </c>
      <c r="AC306" s="122">
        <v>3760223791143</v>
      </c>
      <c r="AD306" s="273">
        <v>41501</v>
      </c>
      <c r="AE306" s="26">
        <f t="array" ref="AE306">IF(ISNA(INDEX([6]Fournisseurs!$A$6:$O$5001,MATCH(A306&amp;C306,[6]Fournisseurs!$C$6:$C$5001&amp;[6]Fournisseurs!$A$6:$A$5001,0),14)),"",INDEX([6]Fournisseurs!$A$6:$O$5001,MATCH(A306&amp;C306,[6]Fournisseurs!$C$6:$C$5001&amp;[6]Fournisseurs!$A$6:$A$5001,0),14))</f>
        <v>2.7050400000000001E-3</v>
      </c>
    </row>
    <row r="307" spans="1:31" ht="14" customHeight="1" x14ac:dyDescent="0.2">
      <c r="A307" s="4">
        <v>4024</v>
      </c>
      <c r="B307" s="8" t="s">
        <v>2038</v>
      </c>
      <c r="C307" s="8" t="s">
        <v>633</v>
      </c>
      <c r="D307" s="12" t="s">
        <v>221</v>
      </c>
      <c r="E307" s="3"/>
      <c r="F307" s="13" t="s">
        <v>4441</v>
      </c>
      <c r="G307" s="31">
        <v>2</v>
      </c>
      <c r="H307" s="25">
        <v>1.8181818181818181</v>
      </c>
      <c r="I307" s="32">
        <v>0.15</v>
      </c>
      <c r="J307" s="33">
        <f t="shared" si="67"/>
        <v>2.0909090909090908</v>
      </c>
      <c r="K307" s="25">
        <f t="shared" si="68"/>
        <v>2.09</v>
      </c>
      <c r="L307" s="29">
        <v>15</v>
      </c>
      <c r="M307" s="24">
        <f t="shared" si="69"/>
        <v>0.8606060606060606</v>
      </c>
      <c r="N307" s="38">
        <f t="shared" si="70"/>
        <v>18</v>
      </c>
      <c r="O307" s="365">
        <v>13.125</v>
      </c>
      <c r="P307" s="366">
        <f t="shared" si="58"/>
        <v>-0.125</v>
      </c>
      <c r="Q307" s="366">
        <f t="shared" si="59"/>
        <v>0.84069264069264071</v>
      </c>
      <c r="R307" s="369">
        <v>12.375</v>
      </c>
      <c r="S307" s="370">
        <f t="shared" si="60"/>
        <v>-0.17499999999999999</v>
      </c>
      <c r="T307" s="370">
        <f t="shared" si="66"/>
        <v>0.82214489391522882</v>
      </c>
      <c r="U307" s="6">
        <v>0.9</v>
      </c>
      <c r="V307" s="299">
        <v>1</v>
      </c>
      <c r="W307" s="124" t="s">
        <v>4451</v>
      </c>
      <c r="X307" s="5"/>
      <c r="Y307" s="26">
        <v>707600</v>
      </c>
      <c r="Z307" s="26"/>
      <c r="AA307" s="26"/>
      <c r="AB307" s="27">
        <v>0.2</v>
      </c>
      <c r="AC307" s="122">
        <v>3760223792676</v>
      </c>
      <c r="AD307" s="273">
        <v>42231</v>
      </c>
      <c r="AE307" s="26">
        <f t="array" ref="AE307">IF(ISNA(INDEX([6]Fournisseurs!$A$6:$O$5001,MATCH(A307&amp;C307,[6]Fournisseurs!$C$6:$C$5001&amp;[6]Fournisseurs!$A$6:$A$5001,0),14)),"",INDEX([6]Fournisseurs!$A$6:$O$5001,MATCH(A307&amp;C307,[6]Fournisseurs!$C$6:$C$5001&amp;[6]Fournisseurs!$A$6:$A$5001,0),14))</f>
        <v>8.9999999999999998E-4</v>
      </c>
    </row>
    <row r="308" spans="1:31" ht="14" customHeight="1" x14ac:dyDescent="0.2">
      <c r="A308" s="9">
        <v>2538</v>
      </c>
      <c r="B308" s="344">
        <v>609278</v>
      </c>
      <c r="C308" s="344" t="s">
        <v>651</v>
      </c>
      <c r="D308" s="398" t="s">
        <v>4043</v>
      </c>
      <c r="E308" s="345" t="s">
        <v>3936</v>
      </c>
      <c r="F308" s="9" t="s">
        <v>4441</v>
      </c>
      <c r="G308" s="345"/>
      <c r="H308" s="25">
        <v>6</v>
      </c>
      <c r="I308" s="32">
        <v>0.1</v>
      </c>
      <c r="J308" s="33">
        <f t="shared" si="67"/>
        <v>6.6000000000000005</v>
      </c>
      <c r="K308" s="25">
        <f t="shared" si="68"/>
        <v>6.6</v>
      </c>
      <c r="L308" s="29">
        <v>13</v>
      </c>
      <c r="M308" s="24">
        <f t="shared" si="69"/>
        <v>0.49230769230769222</v>
      </c>
      <c r="N308" s="38">
        <f t="shared" si="70"/>
        <v>15.6</v>
      </c>
      <c r="O308" s="365">
        <v>13</v>
      </c>
      <c r="P308" s="366">
        <f t="shared" si="58"/>
        <v>0</v>
      </c>
      <c r="Q308" s="366">
        <f t="shared" si="59"/>
        <v>0.49230769230769222</v>
      </c>
      <c r="R308" s="369">
        <v>12.35</v>
      </c>
      <c r="S308" s="370">
        <f t="shared" si="60"/>
        <v>-5.0000000000000031E-2</v>
      </c>
      <c r="T308" s="370">
        <f t="shared" si="66"/>
        <v>0.4374600468783294</v>
      </c>
      <c r="U308" s="11">
        <v>0.5</v>
      </c>
      <c r="V308" s="11">
        <v>0.6</v>
      </c>
      <c r="W308" s="124" t="s">
        <v>4451</v>
      </c>
      <c r="X308" s="345"/>
      <c r="Y308" s="26">
        <v>707600</v>
      </c>
      <c r="Z308" s="345"/>
      <c r="AA308" s="26"/>
      <c r="AB308" s="27">
        <v>0.2</v>
      </c>
      <c r="AC308" s="122"/>
      <c r="AD308" s="273">
        <v>42597</v>
      </c>
      <c r="AE308" s="26" t="str">
        <f t="array" ref="AE308">IF(ISNA(INDEX([6]Fournisseurs!$A$6:$O$5001,MATCH(A308&amp;C308,[6]Fournisseurs!$C$6:$C$5001&amp;[6]Fournisseurs!$A$6:$A$5001,0),14)),"",INDEX([6]Fournisseurs!$A$6:$O$5001,MATCH(A308&amp;C308,[6]Fournisseurs!$C$6:$C$5001&amp;[6]Fournisseurs!$A$6:$A$5001,0),14))</f>
        <v/>
      </c>
    </row>
    <row r="309" spans="1:31" ht="14" customHeight="1" x14ac:dyDescent="0.2">
      <c r="A309" s="17">
        <v>5012</v>
      </c>
      <c r="B309" s="8" t="s">
        <v>1681</v>
      </c>
      <c r="C309" s="8" t="s">
        <v>1439</v>
      </c>
      <c r="D309" s="19" t="s">
        <v>222</v>
      </c>
      <c r="E309" s="3" t="s">
        <v>4278</v>
      </c>
      <c r="F309" s="9" t="s">
        <v>4441</v>
      </c>
      <c r="G309" s="31"/>
      <c r="H309" s="25">
        <v>154</v>
      </c>
      <c r="I309" s="32">
        <v>0.1</v>
      </c>
      <c r="J309" s="33">
        <f t="shared" si="67"/>
        <v>169.4</v>
      </c>
      <c r="K309" s="25">
        <f t="shared" si="68"/>
        <v>169.4</v>
      </c>
      <c r="L309" s="29">
        <v>385</v>
      </c>
      <c r="M309" s="24">
        <f t="shared" si="69"/>
        <v>0.56000000000000005</v>
      </c>
      <c r="N309" s="38">
        <f t="shared" si="70"/>
        <v>462</v>
      </c>
      <c r="O309" s="365">
        <v>298.375</v>
      </c>
      <c r="P309" s="366">
        <f t="shared" si="58"/>
        <v>-0.22500000000000001</v>
      </c>
      <c r="Q309" s="366">
        <f t="shared" si="59"/>
        <v>0.43225806451612903</v>
      </c>
      <c r="R309" s="369">
        <v>279.125</v>
      </c>
      <c r="S309" s="370">
        <f t="shared" si="60"/>
        <v>-0.27500000000000002</v>
      </c>
      <c r="T309" s="370">
        <f t="shared" si="66"/>
        <v>0.36116152450090744</v>
      </c>
      <c r="U309" s="6">
        <v>0</v>
      </c>
      <c r="V309" s="299">
        <v>24</v>
      </c>
      <c r="W309" s="124" t="s">
        <v>621</v>
      </c>
      <c r="X309" s="5"/>
      <c r="Y309" s="26">
        <v>707100</v>
      </c>
      <c r="Z309" s="26"/>
      <c r="AA309" s="26"/>
      <c r="AB309" s="27">
        <v>0.2</v>
      </c>
      <c r="AC309" s="122">
        <v>0</v>
      </c>
      <c r="AD309" s="273">
        <v>42231</v>
      </c>
      <c r="AE309" s="26" t="str">
        <f t="array" ref="AE309">IF(ISNA(INDEX([6]Fournisseurs!$A$6:$O$5001,MATCH(A309&amp;C309,[6]Fournisseurs!$C$6:$C$5001&amp;[6]Fournisseurs!$A$6:$A$5001,0),14)),"",INDEX([6]Fournisseurs!$A$6:$O$5001,MATCH(A309&amp;C309,[6]Fournisseurs!$C$6:$C$5001&amp;[6]Fournisseurs!$A$6:$A$5001,0),14))</f>
        <v/>
      </c>
    </row>
    <row r="310" spans="1:31" ht="14" customHeight="1" x14ac:dyDescent="0.2">
      <c r="A310" s="9">
        <v>3922</v>
      </c>
      <c r="B310" s="8" t="s">
        <v>1710</v>
      </c>
      <c r="C310" s="8" t="s">
        <v>814</v>
      </c>
      <c r="D310" s="14" t="s">
        <v>232</v>
      </c>
      <c r="E310" s="3" t="s">
        <v>813</v>
      </c>
      <c r="F310" s="9" t="s">
        <v>4441</v>
      </c>
      <c r="G310" s="31">
        <v>0</v>
      </c>
      <c r="H310" s="25">
        <v>800</v>
      </c>
      <c r="I310" s="32"/>
      <c r="J310" s="33">
        <f t="shared" si="67"/>
        <v>800</v>
      </c>
      <c r="K310" s="25">
        <f t="shared" si="68"/>
        <v>800</v>
      </c>
      <c r="L310" s="29">
        <v>1455</v>
      </c>
      <c r="M310" s="24">
        <f t="shared" si="69"/>
        <v>0.45017182130584188</v>
      </c>
      <c r="N310" s="38">
        <f t="shared" si="70"/>
        <v>1746</v>
      </c>
      <c r="O310" s="365">
        <v>1455</v>
      </c>
      <c r="P310" s="366">
        <f t="shared" si="58"/>
        <v>0</v>
      </c>
      <c r="Q310" s="366">
        <f t="shared" si="59"/>
        <v>0.45017182130584188</v>
      </c>
      <c r="R310" s="369">
        <v>1382.25</v>
      </c>
      <c r="S310" s="370">
        <f t="shared" si="60"/>
        <v>-0.05</v>
      </c>
      <c r="T310" s="370">
        <f t="shared" si="66"/>
        <v>0.39077210116990801</v>
      </c>
      <c r="U310" s="6">
        <v>0</v>
      </c>
      <c r="V310" s="299">
        <v>100</v>
      </c>
      <c r="W310" s="124" t="s">
        <v>4453</v>
      </c>
      <c r="X310" s="5">
        <v>0</v>
      </c>
      <c r="Y310" s="26">
        <v>707100</v>
      </c>
      <c r="Z310" s="26" t="s">
        <v>815</v>
      </c>
      <c r="AA310" s="26"/>
      <c r="AB310" s="27">
        <v>0.2</v>
      </c>
      <c r="AC310" s="122">
        <v>0</v>
      </c>
      <c r="AD310" s="273">
        <v>41866</v>
      </c>
      <c r="AE310" s="26" t="str">
        <f t="array" ref="AE310">IF(ISNA(INDEX([6]Fournisseurs!$A$6:$O$5001,MATCH(A310&amp;C310,[6]Fournisseurs!$C$6:$C$5001&amp;[6]Fournisseurs!$A$6:$A$5001,0),14)),"",INDEX([6]Fournisseurs!$A$6:$O$5001,MATCH(A310&amp;C310,[6]Fournisseurs!$C$6:$C$5001&amp;[6]Fournisseurs!$A$6:$A$5001,0),14))</f>
        <v/>
      </c>
    </row>
    <row r="311" spans="1:31" ht="14" customHeight="1" x14ac:dyDescent="0.2">
      <c r="A311" s="9">
        <v>3926</v>
      </c>
      <c r="B311" s="8" t="s">
        <v>1711</v>
      </c>
      <c r="C311" s="8" t="s">
        <v>814</v>
      </c>
      <c r="D311" s="14" t="s">
        <v>233</v>
      </c>
      <c r="E311" s="3" t="s">
        <v>813</v>
      </c>
      <c r="F311" s="9" t="s">
        <v>4441</v>
      </c>
      <c r="G311" s="31">
        <v>0</v>
      </c>
      <c r="H311" s="25">
        <v>1475</v>
      </c>
      <c r="I311" s="32"/>
      <c r="J311" s="33">
        <f t="shared" si="67"/>
        <v>1475</v>
      </c>
      <c r="K311" s="25">
        <f t="shared" si="68"/>
        <v>1475</v>
      </c>
      <c r="L311" s="29">
        <v>2682</v>
      </c>
      <c r="M311" s="24">
        <f t="shared" si="69"/>
        <v>0.45003728560775536</v>
      </c>
      <c r="N311" s="38">
        <f t="shared" si="70"/>
        <v>3218.4</v>
      </c>
      <c r="O311" s="365">
        <v>2682</v>
      </c>
      <c r="P311" s="366">
        <f t="shared" si="58"/>
        <v>0</v>
      </c>
      <c r="Q311" s="366">
        <f t="shared" si="59"/>
        <v>0.45003728560775536</v>
      </c>
      <c r="R311" s="369">
        <v>2547.9</v>
      </c>
      <c r="S311" s="370">
        <f t="shared" si="60"/>
        <v>-4.9999999999999968E-2</v>
      </c>
      <c r="T311" s="370">
        <f t="shared" si="66"/>
        <v>0.39062303114432739</v>
      </c>
      <c r="U311" s="6">
        <v>0</v>
      </c>
      <c r="V311" s="299">
        <v>100</v>
      </c>
      <c r="W311" s="124" t="s">
        <v>4453</v>
      </c>
      <c r="X311" s="5">
        <v>0</v>
      </c>
      <c r="Y311" s="26">
        <v>707100</v>
      </c>
      <c r="Z311" s="26" t="s">
        <v>815</v>
      </c>
      <c r="AA311" s="26"/>
      <c r="AB311" s="27">
        <v>0.2</v>
      </c>
      <c r="AC311" s="122">
        <v>0</v>
      </c>
      <c r="AD311" s="273">
        <v>41866</v>
      </c>
      <c r="AE311" s="26" t="str">
        <f t="array" ref="AE311">IF(ISNA(INDEX([6]Fournisseurs!$A$6:$O$5001,MATCH(A311&amp;C311,[6]Fournisseurs!$C$6:$C$5001&amp;[6]Fournisseurs!$A$6:$A$5001,0),14)),"",INDEX([6]Fournisseurs!$A$6:$O$5001,MATCH(A311&amp;C311,[6]Fournisseurs!$C$6:$C$5001&amp;[6]Fournisseurs!$A$6:$A$5001,0),14))</f>
        <v/>
      </c>
    </row>
    <row r="312" spans="1:31" ht="14" customHeight="1" x14ac:dyDescent="0.2">
      <c r="A312" s="9">
        <v>3392</v>
      </c>
      <c r="B312" s="8">
        <v>0</v>
      </c>
      <c r="C312" s="8" t="s">
        <v>814</v>
      </c>
      <c r="D312" s="14" t="s">
        <v>234</v>
      </c>
      <c r="E312" s="3" t="s">
        <v>813</v>
      </c>
      <c r="F312" s="9" t="s">
        <v>106</v>
      </c>
      <c r="G312" s="31">
        <v>0</v>
      </c>
      <c r="H312" s="25">
        <v>13100</v>
      </c>
      <c r="I312" s="32"/>
      <c r="J312" s="33">
        <f t="shared" si="67"/>
        <v>13100</v>
      </c>
      <c r="K312" s="25">
        <f t="shared" si="68"/>
        <v>13100</v>
      </c>
      <c r="L312" s="29">
        <v>23818</v>
      </c>
      <c r="M312" s="24">
        <f t="shared" si="69"/>
        <v>0.44999580149466789</v>
      </c>
      <c r="N312" s="38">
        <f t="shared" si="70"/>
        <v>28581.599999999999</v>
      </c>
      <c r="O312" s="365">
        <v>23818</v>
      </c>
      <c r="P312" s="366">
        <f t="shared" si="58"/>
        <v>0</v>
      </c>
      <c r="Q312" s="366">
        <f t="shared" si="59"/>
        <v>0.44999580149466789</v>
      </c>
      <c r="R312" s="369">
        <v>22627.1</v>
      </c>
      <c r="S312" s="370">
        <f t="shared" si="60"/>
        <v>-5.0000000000000058E-2</v>
      </c>
      <c r="T312" s="370">
        <f t="shared" si="66"/>
        <v>0.39057706536805303</v>
      </c>
      <c r="U312" s="6">
        <v>0</v>
      </c>
      <c r="V312" s="299">
        <v>100</v>
      </c>
      <c r="W312" s="124" t="s">
        <v>4453</v>
      </c>
      <c r="X312" s="5">
        <v>0</v>
      </c>
      <c r="Y312" s="26">
        <v>707100</v>
      </c>
      <c r="Z312" s="26" t="s">
        <v>815</v>
      </c>
      <c r="AA312" s="26"/>
      <c r="AB312" s="27">
        <v>0.2</v>
      </c>
      <c r="AC312" s="122">
        <v>0</v>
      </c>
      <c r="AD312" s="273">
        <v>41866</v>
      </c>
      <c r="AE312" s="26" t="str">
        <f t="array" ref="AE312">IF(ISNA(INDEX([6]Fournisseurs!$A$6:$O$5001,MATCH(A312&amp;C312,[6]Fournisseurs!$C$6:$C$5001&amp;[6]Fournisseurs!$A$6:$A$5001,0),14)),"",INDEX([6]Fournisseurs!$A$6:$O$5001,MATCH(A312&amp;C312,[6]Fournisseurs!$C$6:$C$5001&amp;[6]Fournisseurs!$A$6:$A$5001,0),14))</f>
        <v/>
      </c>
    </row>
    <row r="313" spans="1:31" ht="14" customHeight="1" x14ac:dyDescent="0.2">
      <c r="A313" s="9">
        <v>3928</v>
      </c>
      <c r="B313" s="8" t="s">
        <v>1712</v>
      </c>
      <c r="C313" s="8" t="s">
        <v>814</v>
      </c>
      <c r="D313" s="14" t="s">
        <v>235</v>
      </c>
      <c r="E313" s="3" t="s">
        <v>813</v>
      </c>
      <c r="F313" s="9" t="s">
        <v>4441</v>
      </c>
      <c r="G313" s="31">
        <v>0</v>
      </c>
      <c r="H313" s="25">
        <v>1150</v>
      </c>
      <c r="I313" s="32"/>
      <c r="J313" s="33">
        <f t="shared" si="67"/>
        <v>1150</v>
      </c>
      <c r="K313" s="25">
        <f t="shared" si="68"/>
        <v>1150</v>
      </c>
      <c r="L313" s="29">
        <v>2091</v>
      </c>
      <c r="M313" s="24">
        <f t="shared" si="69"/>
        <v>0.45002391200382597</v>
      </c>
      <c r="N313" s="38">
        <f t="shared" si="70"/>
        <v>2509.1999999999998</v>
      </c>
      <c r="O313" s="365">
        <v>2091</v>
      </c>
      <c r="P313" s="366">
        <f t="shared" si="58"/>
        <v>0</v>
      </c>
      <c r="Q313" s="366">
        <f t="shared" si="59"/>
        <v>0.45002391200382597</v>
      </c>
      <c r="R313" s="369">
        <v>1986.4499999999998</v>
      </c>
      <c r="S313" s="370">
        <f t="shared" si="60"/>
        <v>-5.0000000000000086E-2</v>
      </c>
      <c r="T313" s="370">
        <f t="shared" si="66"/>
        <v>0.3906082127466215</v>
      </c>
      <c r="U313" s="6">
        <v>0</v>
      </c>
      <c r="V313" s="299">
        <v>100</v>
      </c>
      <c r="W313" s="124" t="s">
        <v>4453</v>
      </c>
      <c r="X313" s="5">
        <v>0</v>
      </c>
      <c r="Y313" s="26">
        <v>707100</v>
      </c>
      <c r="Z313" s="26" t="s">
        <v>815</v>
      </c>
      <c r="AA313" s="26"/>
      <c r="AB313" s="27">
        <v>0.2</v>
      </c>
      <c r="AC313" s="122">
        <v>0</v>
      </c>
      <c r="AD313" s="273">
        <v>41866</v>
      </c>
      <c r="AE313" s="26" t="str">
        <f t="array" ref="AE313">IF(ISNA(INDEX([6]Fournisseurs!$A$6:$O$5001,MATCH(A313&amp;C313,[6]Fournisseurs!$C$6:$C$5001&amp;[6]Fournisseurs!$A$6:$A$5001,0),14)),"",INDEX([6]Fournisseurs!$A$6:$O$5001,MATCH(A313&amp;C313,[6]Fournisseurs!$C$6:$C$5001&amp;[6]Fournisseurs!$A$6:$A$5001,0),14))</f>
        <v/>
      </c>
    </row>
    <row r="314" spans="1:31" ht="14" customHeight="1" x14ac:dyDescent="0.2">
      <c r="A314" s="9">
        <v>3927</v>
      </c>
      <c r="B314" s="8" t="s">
        <v>1713</v>
      </c>
      <c r="C314" s="8" t="s">
        <v>814</v>
      </c>
      <c r="D314" s="14" t="s">
        <v>236</v>
      </c>
      <c r="E314" s="3" t="s">
        <v>813</v>
      </c>
      <c r="F314" s="9" t="s">
        <v>4441</v>
      </c>
      <c r="G314" s="31">
        <v>0</v>
      </c>
      <c r="H314" s="25">
        <v>1475</v>
      </c>
      <c r="I314" s="32"/>
      <c r="J314" s="33">
        <f t="shared" si="67"/>
        <v>1475</v>
      </c>
      <c r="K314" s="25">
        <f t="shared" si="68"/>
        <v>1475</v>
      </c>
      <c r="L314" s="29">
        <v>2682</v>
      </c>
      <c r="M314" s="24">
        <f t="shared" si="69"/>
        <v>0.45003728560775536</v>
      </c>
      <c r="N314" s="38">
        <f t="shared" si="70"/>
        <v>3218.4</v>
      </c>
      <c r="O314" s="365">
        <v>2682</v>
      </c>
      <c r="P314" s="366">
        <f t="shared" si="58"/>
        <v>0</v>
      </c>
      <c r="Q314" s="366">
        <f t="shared" si="59"/>
        <v>0.45003728560775536</v>
      </c>
      <c r="R314" s="369">
        <v>2547.9</v>
      </c>
      <c r="S314" s="370">
        <f t="shared" si="60"/>
        <v>-4.9999999999999968E-2</v>
      </c>
      <c r="T314" s="370">
        <f t="shared" si="66"/>
        <v>0.39062303114432739</v>
      </c>
      <c r="U314" s="6">
        <v>0</v>
      </c>
      <c r="V314" s="299">
        <v>100</v>
      </c>
      <c r="W314" s="124" t="s">
        <v>4453</v>
      </c>
      <c r="X314" s="5">
        <v>0</v>
      </c>
      <c r="Y314" s="26">
        <v>707100</v>
      </c>
      <c r="Z314" s="26" t="s">
        <v>815</v>
      </c>
      <c r="AA314" s="26"/>
      <c r="AB314" s="27">
        <v>0.2</v>
      </c>
      <c r="AC314" s="122">
        <v>0</v>
      </c>
      <c r="AD314" s="273">
        <v>41866</v>
      </c>
      <c r="AE314" s="26" t="str">
        <f t="array" ref="AE314">IF(ISNA(INDEX([6]Fournisseurs!$A$6:$O$5001,MATCH(A314&amp;C314,[6]Fournisseurs!$C$6:$C$5001&amp;[6]Fournisseurs!$A$6:$A$5001,0),14)),"",INDEX([6]Fournisseurs!$A$6:$O$5001,MATCH(A314&amp;C314,[6]Fournisseurs!$C$6:$C$5001&amp;[6]Fournisseurs!$A$6:$A$5001,0),14))</f>
        <v/>
      </c>
    </row>
    <row r="315" spans="1:31" ht="14" customHeight="1" x14ac:dyDescent="0.2">
      <c r="A315" s="9">
        <v>3929</v>
      </c>
      <c r="B315" s="8" t="s">
        <v>1714</v>
      </c>
      <c r="C315" s="8" t="s">
        <v>814</v>
      </c>
      <c r="D315" s="14" t="s">
        <v>237</v>
      </c>
      <c r="E315" s="3" t="s">
        <v>813</v>
      </c>
      <c r="F315" s="9" t="s">
        <v>4441</v>
      </c>
      <c r="G315" s="31">
        <v>0</v>
      </c>
      <c r="H315" s="25">
        <v>1475</v>
      </c>
      <c r="I315" s="32"/>
      <c r="J315" s="33">
        <f t="shared" si="67"/>
        <v>1475</v>
      </c>
      <c r="K315" s="25">
        <f t="shared" si="68"/>
        <v>1475</v>
      </c>
      <c r="L315" s="29">
        <v>2682</v>
      </c>
      <c r="M315" s="24">
        <f t="shared" si="69"/>
        <v>0.45003728560775536</v>
      </c>
      <c r="N315" s="38">
        <f t="shared" si="70"/>
        <v>3218.4</v>
      </c>
      <c r="O315" s="365">
        <v>2682</v>
      </c>
      <c r="P315" s="366">
        <f t="shared" si="58"/>
        <v>0</v>
      </c>
      <c r="Q315" s="366">
        <f t="shared" si="59"/>
        <v>0.45003728560775536</v>
      </c>
      <c r="R315" s="369">
        <v>2547.9</v>
      </c>
      <c r="S315" s="370">
        <f t="shared" si="60"/>
        <v>-4.9999999999999968E-2</v>
      </c>
      <c r="T315" s="370">
        <f t="shared" si="66"/>
        <v>0.39062303114432739</v>
      </c>
      <c r="U315" s="6">
        <v>0</v>
      </c>
      <c r="V315" s="299">
        <v>100</v>
      </c>
      <c r="W315" s="124" t="s">
        <v>4453</v>
      </c>
      <c r="X315" s="5">
        <v>0</v>
      </c>
      <c r="Y315" s="26">
        <v>707100</v>
      </c>
      <c r="Z315" s="26" t="s">
        <v>815</v>
      </c>
      <c r="AA315" s="26"/>
      <c r="AB315" s="27">
        <v>0.2</v>
      </c>
      <c r="AC315" s="122">
        <v>0</v>
      </c>
      <c r="AD315" s="273">
        <v>41866</v>
      </c>
      <c r="AE315" s="26" t="str">
        <f t="array" ref="AE315">IF(ISNA(INDEX([6]Fournisseurs!$A$6:$O$5001,MATCH(A315&amp;C315,[6]Fournisseurs!$C$6:$C$5001&amp;[6]Fournisseurs!$A$6:$A$5001,0),14)),"",INDEX([6]Fournisseurs!$A$6:$O$5001,MATCH(A315&amp;C315,[6]Fournisseurs!$C$6:$C$5001&amp;[6]Fournisseurs!$A$6:$A$5001,0),14))</f>
        <v/>
      </c>
    </row>
    <row r="316" spans="1:31" ht="14" customHeight="1" x14ac:dyDescent="0.2">
      <c r="A316" s="9">
        <v>3924</v>
      </c>
      <c r="B316" s="8" t="s">
        <v>1715</v>
      </c>
      <c r="C316" s="8" t="s">
        <v>814</v>
      </c>
      <c r="D316" s="14" t="s">
        <v>238</v>
      </c>
      <c r="E316" s="3" t="s">
        <v>813</v>
      </c>
      <c r="F316" s="9" t="s">
        <v>4441</v>
      </c>
      <c r="G316" s="31">
        <v>0</v>
      </c>
      <c r="H316" s="25">
        <v>1800</v>
      </c>
      <c r="I316" s="32"/>
      <c r="J316" s="33">
        <f t="shared" si="67"/>
        <v>1800</v>
      </c>
      <c r="K316" s="25">
        <f t="shared" si="68"/>
        <v>1800</v>
      </c>
      <c r="L316" s="29">
        <v>3273</v>
      </c>
      <c r="M316" s="24">
        <f t="shared" si="69"/>
        <v>0.45004582951420713</v>
      </c>
      <c r="N316" s="38">
        <f t="shared" si="70"/>
        <v>3927.6</v>
      </c>
      <c r="O316" s="365">
        <v>3273</v>
      </c>
      <c r="P316" s="366">
        <f t="shared" si="58"/>
        <v>0</v>
      </c>
      <c r="Q316" s="366">
        <f t="shared" si="59"/>
        <v>0.45004582951420713</v>
      </c>
      <c r="R316" s="369">
        <v>3109.35</v>
      </c>
      <c r="S316" s="370">
        <f t="shared" si="60"/>
        <v>-5.0000000000000031E-2</v>
      </c>
      <c r="T316" s="370">
        <f t="shared" si="66"/>
        <v>0.39063249807668377</v>
      </c>
      <c r="U316" s="6">
        <v>0</v>
      </c>
      <c r="V316" s="299">
        <v>100</v>
      </c>
      <c r="W316" s="124" t="s">
        <v>4453</v>
      </c>
      <c r="X316" s="5">
        <v>0</v>
      </c>
      <c r="Y316" s="26">
        <v>707100</v>
      </c>
      <c r="Z316" s="26" t="s">
        <v>815</v>
      </c>
      <c r="AA316" s="26"/>
      <c r="AB316" s="27">
        <v>0.2</v>
      </c>
      <c r="AC316" s="122">
        <v>0</v>
      </c>
      <c r="AD316" s="273">
        <v>41866</v>
      </c>
      <c r="AE316" s="26" t="str">
        <f t="array" ref="AE316">IF(ISNA(INDEX([6]Fournisseurs!$A$6:$O$5001,MATCH(A316&amp;C316,[6]Fournisseurs!$C$6:$C$5001&amp;[6]Fournisseurs!$A$6:$A$5001,0),14)),"",INDEX([6]Fournisseurs!$A$6:$O$5001,MATCH(A316&amp;C316,[6]Fournisseurs!$C$6:$C$5001&amp;[6]Fournisseurs!$A$6:$A$5001,0),14))</f>
        <v/>
      </c>
    </row>
    <row r="317" spans="1:31" ht="14" customHeight="1" x14ac:dyDescent="0.2">
      <c r="A317" s="9">
        <v>3923</v>
      </c>
      <c r="B317" s="8" t="s">
        <v>1716</v>
      </c>
      <c r="C317" s="8" t="s">
        <v>814</v>
      </c>
      <c r="D317" s="14" t="s">
        <v>239</v>
      </c>
      <c r="E317" s="3" t="s">
        <v>813</v>
      </c>
      <c r="F317" s="9" t="s">
        <v>4441</v>
      </c>
      <c r="G317" s="31"/>
      <c r="H317" s="25">
        <v>1800</v>
      </c>
      <c r="I317" s="32"/>
      <c r="J317" s="33">
        <f t="shared" si="67"/>
        <v>1800</v>
      </c>
      <c r="K317" s="25">
        <f t="shared" si="68"/>
        <v>1800</v>
      </c>
      <c r="L317" s="29">
        <v>3273</v>
      </c>
      <c r="M317" s="24">
        <f t="shared" si="69"/>
        <v>0.45004582951420713</v>
      </c>
      <c r="N317" s="38">
        <f t="shared" si="70"/>
        <v>3927.6</v>
      </c>
      <c r="O317" s="365">
        <v>3273</v>
      </c>
      <c r="P317" s="366">
        <f t="shared" si="58"/>
        <v>0</v>
      </c>
      <c r="Q317" s="366">
        <f t="shared" si="59"/>
        <v>0.45004582951420713</v>
      </c>
      <c r="R317" s="369">
        <v>3109.35</v>
      </c>
      <c r="S317" s="370">
        <f t="shared" si="60"/>
        <v>-5.0000000000000031E-2</v>
      </c>
      <c r="T317" s="370">
        <f t="shared" si="66"/>
        <v>0.39063249807668377</v>
      </c>
      <c r="U317" s="6">
        <v>0</v>
      </c>
      <c r="V317" s="299">
        <v>100</v>
      </c>
      <c r="W317" s="124" t="s">
        <v>4453</v>
      </c>
      <c r="X317" s="5">
        <v>0</v>
      </c>
      <c r="Y317" s="26">
        <v>707100</v>
      </c>
      <c r="Z317" s="26" t="s">
        <v>815</v>
      </c>
      <c r="AA317" s="26"/>
      <c r="AB317" s="27">
        <v>0.2</v>
      </c>
      <c r="AC317" s="122">
        <v>0</v>
      </c>
      <c r="AD317" s="273">
        <v>41866</v>
      </c>
      <c r="AE317" s="26" t="str">
        <f t="array" ref="AE317">IF(ISNA(INDEX([6]Fournisseurs!$A$6:$O$5001,MATCH(A317&amp;C317,[6]Fournisseurs!$C$6:$C$5001&amp;[6]Fournisseurs!$A$6:$A$5001,0),14)),"",INDEX([6]Fournisseurs!$A$6:$O$5001,MATCH(A317&amp;C317,[6]Fournisseurs!$C$6:$C$5001&amp;[6]Fournisseurs!$A$6:$A$5001,0),14))</f>
        <v/>
      </c>
    </row>
    <row r="318" spans="1:31" ht="14" customHeight="1" x14ac:dyDescent="0.2">
      <c r="A318" s="9">
        <v>3925</v>
      </c>
      <c r="B318" s="8" t="s">
        <v>1717</v>
      </c>
      <c r="C318" s="8" t="s">
        <v>814</v>
      </c>
      <c r="D318" s="14" t="s">
        <v>240</v>
      </c>
      <c r="E318" s="3" t="s">
        <v>813</v>
      </c>
      <c r="F318" s="9" t="s">
        <v>4441</v>
      </c>
      <c r="G318" s="31">
        <v>0</v>
      </c>
      <c r="H318" s="25">
        <v>1475</v>
      </c>
      <c r="I318" s="32"/>
      <c r="J318" s="33">
        <f t="shared" si="67"/>
        <v>1475</v>
      </c>
      <c r="K318" s="25">
        <f t="shared" si="68"/>
        <v>1475</v>
      </c>
      <c r="L318" s="29">
        <v>2682</v>
      </c>
      <c r="M318" s="24">
        <f t="shared" si="69"/>
        <v>0.45003728560775536</v>
      </c>
      <c r="N318" s="38">
        <f t="shared" si="70"/>
        <v>3218.4</v>
      </c>
      <c r="O318" s="365">
        <v>2682</v>
      </c>
      <c r="P318" s="366">
        <f t="shared" si="58"/>
        <v>0</v>
      </c>
      <c r="Q318" s="366">
        <f t="shared" si="59"/>
        <v>0.45003728560775536</v>
      </c>
      <c r="R318" s="369">
        <v>2547.9</v>
      </c>
      <c r="S318" s="370">
        <f t="shared" si="60"/>
        <v>-4.9999999999999968E-2</v>
      </c>
      <c r="T318" s="370">
        <f t="shared" si="66"/>
        <v>0.39062303114432739</v>
      </c>
      <c r="U318" s="6">
        <v>0</v>
      </c>
      <c r="V318" s="299">
        <v>100</v>
      </c>
      <c r="W318" s="124" t="s">
        <v>4453</v>
      </c>
      <c r="X318" s="5">
        <v>0</v>
      </c>
      <c r="Y318" s="26">
        <v>707100</v>
      </c>
      <c r="Z318" s="26" t="s">
        <v>815</v>
      </c>
      <c r="AA318" s="26"/>
      <c r="AB318" s="27">
        <v>0.2</v>
      </c>
      <c r="AC318" s="122">
        <v>0</v>
      </c>
      <c r="AD318" s="273">
        <v>41866</v>
      </c>
      <c r="AE318" s="26" t="str">
        <f t="array" ref="AE318">IF(ISNA(INDEX([6]Fournisseurs!$A$6:$O$5001,MATCH(A318&amp;C318,[6]Fournisseurs!$C$6:$C$5001&amp;[6]Fournisseurs!$A$6:$A$5001,0),14)),"",INDEX([6]Fournisseurs!$A$6:$O$5001,MATCH(A318&amp;C318,[6]Fournisseurs!$C$6:$C$5001&amp;[6]Fournisseurs!$A$6:$A$5001,0),14))</f>
        <v/>
      </c>
    </row>
    <row r="319" spans="1:31" ht="14" customHeight="1" x14ac:dyDescent="0.2">
      <c r="A319" s="8">
        <v>2296</v>
      </c>
      <c r="B319" s="8"/>
      <c r="C319" s="8" t="s">
        <v>826</v>
      </c>
      <c r="D319" s="3" t="s">
        <v>241</v>
      </c>
      <c r="E319" s="3" t="s">
        <v>241</v>
      </c>
      <c r="F319" s="5" t="s">
        <v>4441</v>
      </c>
      <c r="G319" s="31">
        <v>5.22</v>
      </c>
      <c r="H319" s="25">
        <v>4.7454545454545451</v>
      </c>
      <c r="I319" s="32">
        <v>0.15</v>
      </c>
      <c r="J319" s="33">
        <f t="shared" si="67"/>
        <v>5.4572727272727262</v>
      </c>
      <c r="K319" s="25">
        <f t="shared" si="68"/>
        <v>5.46</v>
      </c>
      <c r="L319" s="29">
        <v>19</v>
      </c>
      <c r="M319" s="24">
        <f t="shared" si="69"/>
        <v>0.71277511961722495</v>
      </c>
      <c r="N319" s="38">
        <f t="shared" si="70"/>
        <v>22.8</v>
      </c>
      <c r="O319" s="365">
        <v>11.875</v>
      </c>
      <c r="P319" s="366">
        <f t="shared" si="58"/>
        <v>-0.375</v>
      </c>
      <c r="Q319" s="366">
        <f t="shared" si="59"/>
        <v>0.54044019138755983</v>
      </c>
      <c r="R319" s="369">
        <v>11.4</v>
      </c>
      <c r="S319" s="370">
        <f t="shared" si="60"/>
        <v>-0.39999999999999997</v>
      </c>
      <c r="T319" s="370">
        <f t="shared" si="66"/>
        <v>0.49609670108285076</v>
      </c>
      <c r="U319" s="6">
        <v>0.68300000000000005</v>
      </c>
      <c r="V319" s="299">
        <v>1</v>
      </c>
      <c r="W319" s="124" t="s">
        <v>4453</v>
      </c>
      <c r="X319" s="5" t="s">
        <v>932</v>
      </c>
      <c r="Y319" s="26">
        <v>707600</v>
      </c>
      <c r="Z319" s="26" t="s">
        <v>933</v>
      </c>
      <c r="AA319" s="26"/>
      <c r="AB319" s="27">
        <v>0.2</v>
      </c>
      <c r="AC319" s="122">
        <v>3760223790757</v>
      </c>
      <c r="AD319" s="273">
        <v>41501</v>
      </c>
      <c r="AE319" s="26">
        <f t="array" ref="AE319">IF(ISNA(INDEX([6]Fournisseurs!$A$6:$O$5001,MATCH(A319&amp;C319,[6]Fournisseurs!$C$6:$C$5001&amp;[6]Fournisseurs!$A$6:$A$5001,0),14)),"",INDEX([6]Fournisseurs!$A$6:$O$5001,MATCH(A319&amp;C319,[6]Fournisseurs!$C$6:$C$5001&amp;[6]Fournisseurs!$A$6:$A$5001,0),14))</f>
        <v>2.9082666666666668E-3</v>
      </c>
    </row>
    <row r="320" spans="1:31" ht="14" customHeight="1" x14ac:dyDescent="0.2">
      <c r="A320" s="343">
        <v>1561</v>
      </c>
      <c r="B320" s="344">
        <v>609252</v>
      </c>
      <c r="C320" s="344" t="s">
        <v>651</v>
      </c>
      <c r="D320" s="398" t="s">
        <v>4047</v>
      </c>
      <c r="E320" s="345" t="s">
        <v>3949</v>
      </c>
      <c r="F320" s="9" t="s">
        <v>4441</v>
      </c>
      <c r="G320" s="345"/>
      <c r="H320" s="25">
        <v>21.9</v>
      </c>
      <c r="I320" s="32">
        <v>0.1</v>
      </c>
      <c r="J320" s="33">
        <f t="shared" si="67"/>
        <v>24.09</v>
      </c>
      <c r="K320" s="25">
        <f t="shared" si="68"/>
        <v>24.09</v>
      </c>
      <c r="L320" s="29">
        <v>60.225000000000001</v>
      </c>
      <c r="M320" s="24">
        <f t="shared" si="69"/>
        <v>0.60000000000000009</v>
      </c>
      <c r="N320" s="38">
        <f t="shared" si="70"/>
        <v>72.27</v>
      </c>
      <c r="O320" s="365">
        <v>52.696874999999999</v>
      </c>
      <c r="P320" s="366">
        <f t="shared" si="58"/>
        <v>-0.12500000000000006</v>
      </c>
      <c r="Q320" s="366">
        <f t="shared" si="59"/>
        <v>0.54285714285714293</v>
      </c>
      <c r="R320" s="369">
        <v>49.685625000000002</v>
      </c>
      <c r="S320" s="370">
        <f t="shared" si="60"/>
        <v>-0.17499999999999999</v>
      </c>
      <c r="T320" s="370">
        <f t="shared" si="66"/>
        <v>0.4896331738437002</v>
      </c>
      <c r="U320" s="11">
        <v>0.8</v>
      </c>
      <c r="V320" s="11">
        <v>0.85</v>
      </c>
      <c r="W320" s="124" t="s">
        <v>4453</v>
      </c>
      <c r="X320" s="345" t="s">
        <v>3950</v>
      </c>
      <c r="Y320" s="26">
        <v>707600</v>
      </c>
      <c r="Z320" s="345" t="s">
        <v>3951</v>
      </c>
      <c r="AA320" s="26"/>
      <c r="AB320" s="27">
        <v>0.2</v>
      </c>
      <c r="AC320" s="122"/>
      <c r="AD320" s="273">
        <v>42597</v>
      </c>
      <c r="AE320" s="26" t="str">
        <f t="array" ref="AE320">IF(ISNA(INDEX([6]Fournisseurs!$A$6:$O$5001,MATCH(A320&amp;C320,[6]Fournisseurs!$C$6:$C$5001&amp;[6]Fournisseurs!$A$6:$A$5001,0),14)),"",INDEX([6]Fournisseurs!$A$6:$O$5001,MATCH(A320&amp;C320,[6]Fournisseurs!$C$6:$C$5001&amp;[6]Fournisseurs!$A$6:$A$5001,0),14))</f>
        <v/>
      </c>
    </row>
    <row r="321" spans="1:31" ht="14" customHeight="1" x14ac:dyDescent="0.2">
      <c r="A321" s="346">
        <v>1559</v>
      </c>
      <c r="B321" s="8"/>
      <c r="C321" s="8" t="s">
        <v>633</v>
      </c>
      <c r="D321" s="3" t="s">
        <v>242</v>
      </c>
      <c r="E321" s="3" t="s">
        <v>2069</v>
      </c>
      <c r="F321" s="5" t="s">
        <v>4441</v>
      </c>
      <c r="G321" s="31">
        <v>5.5</v>
      </c>
      <c r="H321" s="25">
        <v>5</v>
      </c>
      <c r="I321" s="32">
        <v>0.15</v>
      </c>
      <c r="J321" s="33">
        <f t="shared" si="67"/>
        <v>5.75</v>
      </c>
      <c r="K321" s="25">
        <f t="shared" si="68"/>
        <v>5.75</v>
      </c>
      <c r="L321" s="29">
        <v>14.9</v>
      </c>
      <c r="M321" s="24">
        <f t="shared" si="69"/>
        <v>0.61409395973154357</v>
      </c>
      <c r="N321" s="38">
        <f t="shared" si="70"/>
        <v>17.88</v>
      </c>
      <c r="O321" s="365">
        <v>12.664999999999999</v>
      </c>
      <c r="P321" s="366">
        <f t="shared" si="58"/>
        <v>-0.15000000000000008</v>
      </c>
      <c r="Q321" s="366">
        <f t="shared" si="59"/>
        <v>0.54599289380181593</v>
      </c>
      <c r="R321" s="369">
        <v>11.920000000000002</v>
      </c>
      <c r="S321" s="370">
        <f t="shared" si="60"/>
        <v>-0.1999999999999999</v>
      </c>
      <c r="T321" s="370">
        <f t="shared" si="66"/>
        <v>0.49222889438361006</v>
      </c>
      <c r="U321" s="6">
        <v>0.8</v>
      </c>
      <c r="V321" s="299">
        <v>0.9</v>
      </c>
      <c r="W321" s="124" t="s">
        <v>4453</v>
      </c>
      <c r="X321" s="5" t="s">
        <v>934</v>
      </c>
      <c r="Y321" s="26">
        <v>707600</v>
      </c>
      <c r="Z321" s="26" t="s">
        <v>935</v>
      </c>
      <c r="AA321" s="26"/>
      <c r="AB321" s="27">
        <v>0.2</v>
      </c>
      <c r="AC321" s="122">
        <v>3760223792683</v>
      </c>
      <c r="AD321" s="273">
        <v>41501</v>
      </c>
      <c r="AE321" s="26">
        <f t="array" ref="AE321">IF(ISNA(INDEX([6]Fournisseurs!$A$6:$O$5001,MATCH(A321&amp;C321,[6]Fournisseurs!$C$6:$C$5001&amp;[6]Fournisseurs!$A$6:$A$5001,0),14)),"",INDEX([6]Fournisseurs!$A$6:$O$5001,MATCH(A321&amp;C321,[6]Fournisseurs!$C$6:$C$5001&amp;[6]Fournisseurs!$A$6:$A$5001,0),14))</f>
        <v>2.29152E-2</v>
      </c>
    </row>
    <row r="322" spans="1:31" ht="14" customHeight="1" x14ac:dyDescent="0.2">
      <c r="A322" s="8">
        <v>1560</v>
      </c>
      <c r="B322" s="8" t="s">
        <v>2068</v>
      </c>
      <c r="C322" s="8" t="s">
        <v>670</v>
      </c>
      <c r="D322" s="3" t="s">
        <v>243</v>
      </c>
      <c r="E322" s="3" t="s">
        <v>2070</v>
      </c>
      <c r="F322" s="5" t="s">
        <v>4441</v>
      </c>
      <c r="G322" s="31">
        <v>12.37</v>
      </c>
      <c r="H322" s="25">
        <v>11.245454545454544</v>
      </c>
      <c r="I322" s="32">
        <v>0.15</v>
      </c>
      <c r="J322" s="33">
        <f t="shared" si="67"/>
        <v>12.932272727272725</v>
      </c>
      <c r="K322" s="25">
        <f t="shared" si="68"/>
        <v>12.93</v>
      </c>
      <c r="L322" s="29">
        <v>26.17</v>
      </c>
      <c r="M322" s="24">
        <f t="shared" si="69"/>
        <v>0.50583596762427496</v>
      </c>
      <c r="N322" s="38">
        <f t="shared" si="70"/>
        <v>31.404</v>
      </c>
      <c r="O322" s="365">
        <v>24.207250000000002</v>
      </c>
      <c r="P322" s="366">
        <f t="shared" si="58"/>
        <v>-7.4999999999999983E-2</v>
      </c>
      <c r="Q322" s="366">
        <f t="shared" si="59"/>
        <v>0.46576861364786482</v>
      </c>
      <c r="R322" s="369">
        <v>22.89875</v>
      </c>
      <c r="S322" s="370">
        <f t="shared" si="60"/>
        <v>-0.12500000000000006</v>
      </c>
      <c r="T322" s="370">
        <f t="shared" si="66"/>
        <v>0.40551695353296224</v>
      </c>
      <c r="U322" s="6">
        <v>0.65</v>
      </c>
      <c r="V322" s="299">
        <v>0.81666666666666676</v>
      </c>
      <c r="W322" s="124" t="s">
        <v>4453</v>
      </c>
      <c r="X322" s="5" t="s">
        <v>934</v>
      </c>
      <c r="Y322" s="26">
        <v>707600</v>
      </c>
      <c r="Z322" s="26" t="s">
        <v>936</v>
      </c>
      <c r="AA322" s="26"/>
      <c r="AB322" s="27">
        <v>0.2</v>
      </c>
      <c r="AC322" s="122">
        <v>3760223790764</v>
      </c>
      <c r="AD322" s="273">
        <v>41501</v>
      </c>
      <c r="AE322" s="26">
        <f t="array" ref="AE322">IF(ISNA(INDEX([6]Fournisseurs!$A$6:$O$5001,MATCH(A322&amp;C322,[6]Fournisseurs!$C$6:$C$5001&amp;[6]Fournisseurs!$A$6:$A$5001,0),14)),"",INDEX([6]Fournisseurs!$A$6:$O$5001,MATCH(A322&amp;C322,[6]Fournisseurs!$C$6:$C$5001&amp;[6]Fournisseurs!$A$6:$A$5001,0),14))</f>
        <v>2.4069279999999998E-2</v>
      </c>
    </row>
    <row r="323" spans="1:31" ht="14" customHeight="1" x14ac:dyDescent="0.2">
      <c r="A323" s="9">
        <v>2544</v>
      </c>
      <c r="B323" s="344">
        <v>530527</v>
      </c>
      <c r="C323" s="344" t="s">
        <v>651</v>
      </c>
      <c r="D323" s="398" t="s">
        <v>4045</v>
      </c>
      <c r="E323" s="345" t="s">
        <v>3947</v>
      </c>
      <c r="F323" s="9" t="s">
        <v>4441</v>
      </c>
      <c r="G323" s="345"/>
      <c r="H323" s="25">
        <v>5.0575000000000001</v>
      </c>
      <c r="I323" s="32">
        <v>0.1</v>
      </c>
      <c r="J323" s="33">
        <f t="shared" si="67"/>
        <v>5.5632500000000009</v>
      </c>
      <c r="K323" s="25">
        <f t="shared" si="68"/>
        <v>5.56</v>
      </c>
      <c r="L323" s="29">
        <v>15</v>
      </c>
      <c r="M323" s="24">
        <f t="shared" si="69"/>
        <v>0.62911666666666655</v>
      </c>
      <c r="N323" s="38">
        <f t="shared" si="70"/>
        <v>18</v>
      </c>
      <c r="O323" s="365">
        <v>12</v>
      </c>
      <c r="P323" s="366">
        <f t="shared" si="58"/>
        <v>-0.2</v>
      </c>
      <c r="Q323" s="366">
        <f t="shared" si="59"/>
        <v>0.53639583333333318</v>
      </c>
      <c r="R323" s="369">
        <v>11.25</v>
      </c>
      <c r="S323" s="370">
        <f t="shared" si="60"/>
        <v>-0.25</v>
      </c>
      <c r="T323" s="370">
        <f t="shared" ref="T323:T354" si="71">1-(J323/(R323*0.95))</f>
        <v>0.47946198830409348</v>
      </c>
      <c r="U323" s="11">
        <v>0.3</v>
      </c>
      <c r="V323" s="11">
        <v>0.4</v>
      </c>
      <c r="W323" s="124" t="s">
        <v>4453</v>
      </c>
      <c r="X323" s="345" t="s">
        <v>3907</v>
      </c>
      <c r="Y323" s="26">
        <v>707600</v>
      </c>
      <c r="Z323" s="345"/>
      <c r="AA323" s="26"/>
      <c r="AB323" s="27">
        <v>0.2</v>
      </c>
      <c r="AC323" s="122"/>
      <c r="AD323" s="273">
        <v>42597</v>
      </c>
      <c r="AE323" s="26" t="str">
        <f t="array" ref="AE323">IF(ISNA(INDEX([6]Fournisseurs!$A$6:$O$5001,MATCH(A323&amp;C323,[6]Fournisseurs!$C$6:$C$5001&amp;[6]Fournisseurs!$A$6:$A$5001,0),14)),"",INDEX([6]Fournisseurs!$A$6:$O$5001,MATCH(A323&amp;C323,[6]Fournisseurs!$C$6:$C$5001&amp;[6]Fournisseurs!$A$6:$A$5001,0),14))</f>
        <v/>
      </c>
    </row>
    <row r="324" spans="1:31" ht="14" customHeight="1" x14ac:dyDescent="0.2">
      <c r="A324" s="9">
        <v>2714</v>
      </c>
      <c r="B324" s="344">
        <v>520917</v>
      </c>
      <c r="C324" s="344" t="s">
        <v>651</v>
      </c>
      <c r="D324" s="398" t="s">
        <v>4040</v>
      </c>
      <c r="E324" s="345" t="s">
        <v>3986</v>
      </c>
      <c r="F324" s="9" t="s">
        <v>4441</v>
      </c>
      <c r="G324" s="345"/>
      <c r="H324" s="25">
        <v>13.649999999999999</v>
      </c>
      <c r="I324" s="32">
        <v>0.1</v>
      </c>
      <c r="J324" s="33">
        <f t="shared" si="67"/>
        <v>15.014999999999999</v>
      </c>
      <c r="K324" s="25">
        <f t="shared" si="68"/>
        <v>15.02</v>
      </c>
      <c r="L324" s="29">
        <v>37.482500000000002</v>
      </c>
      <c r="M324" s="24">
        <f t="shared" si="69"/>
        <v>0.59941305942773293</v>
      </c>
      <c r="N324" s="38">
        <f t="shared" si="70"/>
        <v>44.978999999999999</v>
      </c>
      <c r="O324" s="365">
        <v>32.7971875</v>
      </c>
      <c r="P324" s="366">
        <f t="shared" si="58"/>
        <v>-0.12500000000000006</v>
      </c>
      <c r="Q324" s="366">
        <f t="shared" si="59"/>
        <v>0.54218635363169487</v>
      </c>
      <c r="R324" s="369">
        <v>30.9230625</v>
      </c>
      <c r="S324" s="370">
        <f t="shared" si="60"/>
        <v>-0.17500000000000002</v>
      </c>
      <c r="T324" s="370">
        <f t="shared" si="71"/>
        <v>0.48888428635117442</v>
      </c>
      <c r="U324" s="11">
        <v>4</v>
      </c>
      <c r="V324" s="11">
        <v>5</v>
      </c>
      <c r="W324" s="124" t="s">
        <v>4453</v>
      </c>
      <c r="X324" s="345" t="s">
        <v>3987</v>
      </c>
      <c r="Y324" s="26">
        <v>707600</v>
      </c>
      <c r="Z324" s="345" t="s">
        <v>3988</v>
      </c>
      <c r="AA324" s="26"/>
      <c r="AB324" s="27">
        <v>0.2</v>
      </c>
      <c r="AC324" s="122"/>
      <c r="AD324" s="273">
        <v>42597</v>
      </c>
      <c r="AE324" s="26" t="str">
        <f t="array" ref="AE324">IF(ISNA(INDEX([6]Fournisseurs!$A$6:$O$5001,MATCH(A324&amp;C324,[6]Fournisseurs!$C$6:$C$5001&amp;[6]Fournisseurs!$A$6:$A$5001,0),14)),"",INDEX([6]Fournisseurs!$A$6:$O$5001,MATCH(A324&amp;C324,[6]Fournisseurs!$C$6:$C$5001&amp;[6]Fournisseurs!$A$6:$A$5001,0),14))</f>
        <v/>
      </c>
    </row>
    <row r="325" spans="1:31" ht="14" customHeight="1" x14ac:dyDescent="0.2">
      <c r="A325" s="346">
        <v>2366</v>
      </c>
      <c r="B325" s="8">
        <v>660915</v>
      </c>
      <c r="C325" s="8" t="s">
        <v>651</v>
      </c>
      <c r="D325" s="3" t="s">
        <v>244</v>
      </c>
      <c r="E325" s="3" t="s">
        <v>244</v>
      </c>
      <c r="F325" s="5" t="s">
        <v>92</v>
      </c>
      <c r="G325" s="31">
        <v>0</v>
      </c>
      <c r="H325" s="25">
        <v>10.46</v>
      </c>
      <c r="I325" s="32">
        <v>0.1</v>
      </c>
      <c r="J325" s="33">
        <f t="shared" si="67"/>
        <v>11.506000000000002</v>
      </c>
      <c r="K325" s="25">
        <f t="shared" si="68"/>
        <v>11.51</v>
      </c>
      <c r="L325" s="29">
        <v>29.3</v>
      </c>
      <c r="M325" s="24">
        <f t="shared" si="69"/>
        <v>0.60730375426621153</v>
      </c>
      <c r="N325" s="38">
        <f t="shared" si="70"/>
        <v>35.159999999999997</v>
      </c>
      <c r="O325" s="365">
        <v>27.102500000000003</v>
      </c>
      <c r="P325" s="366">
        <f t="shared" si="58"/>
        <v>-7.4999999999999928E-2</v>
      </c>
      <c r="Q325" s="366">
        <f t="shared" si="59"/>
        <v>0.57546351812563412</v>
      </c>
      <c r="R325" s="375">
        <v>27.102500000000003</v>
      </c>
      <c r="S325" s="370">
        <f t="shared" si="60"/>
        <v>-7.4999999999999928E-2</v>
      </c>
      <c r="T325" s="370">
        <f t="shared" si="71"/>
        <v>0.55311949276382544</v>
      </c>
      <c r="U325" s="6">
        <v>0</v>
      </c>
      <c r="V325" s="299">
        <v>0.05</v>
      </c>
      <c r="W325" s="124" t="s">
        <v>111</v>
      </c>
      <c r="X325" s="5" t="s">
        <v>937</v>
      </c>
      <c r="Y325" s="26">
        <v>707600</v>
      </c>
      <c r="Z325" s="26" t="s">
        <v>938</v>
      </c>
      <c r="AA325" s="26"/>
      <c r="AB325" s="27">
        <v>0.2</v>
      </c>
      <c r="AC325" s="122">
        <v>0</v>
      </c>
      <c r="AD325" s="273">
        <v>41501</v>
      </c>
      <c r="AE325" s="26" t="str">
        <f t="array" ref="AE325">IF(ISNA(INDEX([6]Fournisseurs!$A$6:$O$5001,MATCH(A325&amp;C325,[6]Fournisseurs!$C$6:$C$5001&amp;[6]Fournisseurs!$A$6:$A$5001,0),14)),"",INDEX([6]Fournisseurs!$A$6:$O$5001,MATCH(A325&amp;C325,[6]Fournisseurs!$C$6:$C$5001&amp;[6]Fournisseurs!$A$6:$A$5001,0),14))</f>
        <v/>
      </c>
    </row>
    <row r="326" spans="1:31" ht="14" customHeight="1" x14ac:dyDescent="0.2">
      <c r="A326" s="348">
        <v>2740</v>
      </c>
      <c r="B326" s="8" t="s">
        <v>4095</v>
      </c>
      <c r="C326" s="8" t="s">
        <v>939</v>
      </c>
      <c r="D326" s="16" t="s">
        <v>4096</v>
      </c>
      <c r="E326" s="3"/>
      <c r="F326" s="4" t="s">
        <v>9</v>
      </c>
      <c r="G326" s="31"/>
      <c r="H326" s="25">
        <v>13.06666666666667</v>
      </c>
      <c r="I326" s="32"/>
      <c r="J326" s="33">
        <f t="shared" si="67"/>
        <v>13.06666666666667</v>
      </c>
      <c r="K326" s="25">
        <f t="shared" si="68"/>
        <v>13.07</v>
      </c>
      <c r="L326" s="29">
        <v>23.333333333333336</v>
      </c>
      <c r="M326" s="24">
        <f t="shared" si="69"/>
        <v>0.43999999999999995</v>
      </c>
      <c r="N326" s="38">
        <f t="shared" si="70"/>
        <v>28.000000000000004</v>
      </c>
      <c r="O326" s="365">
        <v>23.333333333333336</v>
      </c>
      <c r="P326" s="366">
        <f t="shared" ref="P326:P389" si="72">(O326-L326)/L326</f>
        <v>0</v>
      </c>
      <c r="Q326" s="366">
        <f t="shared" ref="Q326:Q389" si="73">1-(J326/O326)</f>
        <v>0.43999999999999995</v>
      </c>
      <c r="R326" s="375">
        <v>23.3333333333333</v>
      </c>
      <c r="S326" s="370">
        <f t="shared" ref="S326:S389" si="74">(R326-L326)/L326</f>
        <v>-1.522591576628786E-15</v>
      </c>
      <c r="T326" s="370">
        <f t="shared" si="71"/>
        <v>0.41052631578947274</v>
      </c>
      <c r="U326" s="6">
        <v>2</v>
      </c>
      <c r="V326" s="299">
        <f>U326*1.1</f>
        <v>2.2000000000000002</v>
      </c>
      <c r="W326" s="124" t="s">
        <v>62</v>
      </c>
      <c r="X326" s="5"/>
      <c r="Y326" s="28">
        <v>707600</v>
      </c>
      <c r="Z326" s="26" t="s">
        <v>4157</v>
      </c>
      <c r="AA326" s="26"/>
      <c r="AB326" s="27">
        <v>0.2</v>
      </c>
      <c r="AC326" s="122"/>
      <c r="AD326" s="273">
        <v>42597</v>
      </c>
      <c r="AE326" s="26" t="str">
        <f t="array" ref="AE326">IF(ISNA(INDEX([6]Fournisseurs!$A$6:$O$5001,MATCH(A326&amp;C326,[6]Fournisseurs!$C$6:$C$5001&amp;[6]Fournisseurs!$A$6:$A$5001,0),14)),"",INDEX([6]Fournisseurs!$A$6:$O$5001,MATCH(A326&amp;C326,[6]Fournisseurs!$C$6:$C$5001&amp;[6]Fournisseurs!$A$6:$A$5001,0),14))</f>
        <v/>
      </c>
    </row>
    <row r="327" spans="1:31" ht="14" customHeight="1" x14ac:dyDescent="0.2">
      <c r="A327" s="348">
        <v>2739</v>
      </c>
      <c r="B327" s="8" t="s">
        <v>4092</v>
      </c>
      <c r="C327" s="8" t="s">
        <v>939</v>
      </c>
      <c r="D327" s="16" t="s">
        <v>4093</v>
      </c>
      <c r="E327" s="3"/>
      <c r="F327" s="4" t="s">
        <v>9</v>
      </c>
      <c r="G327" s="31"/>
      <c r="H327" s="25">
        <v>13.06666666666667</v>
      </c>
      <c r="I327" s="32"/>
      <c r="J327" s="33">
        <f t="shared" si="67"/>
        <v>13.06666666666667</v>
      </c>
      <c r="K327" s="25">
        <f t="shared" si="68"/>
        <v>13.07</v>
      </c>
      <c r="L327" s="29">
        <v>23.333333333333336</v>
      </c>
      <c r="M327" s="24">
        <f t="shared" si="69"/>
        <v>0.43999999999999995</v>
      </c>
      <c r="N327" s="38">
        <f t="shared" si="70"/>
        <v>28.000000000000004</v>
      </c>
      <c r="O327" s="365">
        <v>23.333333333333336</v>
      </c>
      <c r="P327" s="366">
        <f t="shared" si="72"/>
        <v>0</v>
      </c>
      <c r="Q327" s="366">
        <f t="shared" si="73"/>
        <v>0.43999999999999995</v>
      </c>
      <c r="R327" s="375">
        <v>23.3333333333333</v>
      </c>
      <c r="S327" s="370">
        <f t="shared" si="74"/>
        <v>-1.522591576628786E-15</v>
      </c>
      <c r="T327" s="370">
        <f t="shared" si="71"/>
        <v>0.41052631578947274</v>
      </c>
      <c r="U327" s="6">
        <v>2</v>
      </c>
      <c r="V327" s="299">
        <f>U327*1.1</f>
        <v>2.2000000000000002</v>
      </c>
      <c r="W327" s="124" t="s">
        <v>62</v>
      </c>
      <c r="X327" s="5"/>
      <c r="Y327" s="28">
        <v>707600</v>
      </c>
      <c r="Z327" s="26" t="s">
        <v>4156</v>
      </c>
      <c r="AA327" s="26"/>
      <c r="AB327" s="27">
        <v>0.2</v>
      </c>
      <c r="AC327" s="122"/>
      <c r="AD327" s="273">
        <v>42597</v>
      </c>
      <c r="AE327" s="26" t="str">
        <f t="array" ref="AE327">IF(ISNA(INDEX([6]Fournisseurs!$A$6:$O$5001,MATCH(A327&amp;C327,[6]Fournisseurs!$C$6:$C$5001&amp;[6]Fournisseurs!$A$6:$A$5001,0),14)),"",INDEX([6]Fournisseurs!$A$6:$O$5001,MATCH(A327&amp;C327,[6]Fournisseurs!$C$6:$C$5001&amp;[6]Fournisseurs!$A$6:$A$5001,0),14))</f>
        <v/>
      </c>
    </row>
    <row r="328" spans="1:31" ht="14" customHeight="1" x14ac:dyDescent="0.2">
      <c r="A328" s="8">
        <v>3517</v>
      </c>
      <c r="B328" s="8" t="s">
        <v>4370</v>
      </c>
      <c r="C328" s="8" t="s">
        <v>939</v>
      </c>
      <c r="D328" s="3" t="s">
        <v>3791</v>
      </c>
      <c r="E328" s="3" t="s">
        <v>245</v>
      </c>
      <c r="F328" s="5" t="s">
        <v>9</v>
      </c>
      <c r="G328" s="31">
        <v>0</v>
      </c>
      <c r="H328" s="25">
        <v>13.06666666666667</v>
      </c>
      <c r="I328" s="32">
        <v>0.1</v>
      </c>
      <c r="J328" s="33">
        <f t="shared" si="67"/>
        <v>14.373333333333338</v>
      </c>
      <c r="K328" s="25">
        <f t="shared" si="68"/>
        <v>14.37</v>
      </c>
      <c r="L328" s="29">
        <v>23.333333333333336</v>
      </c>
      <c r="M328" s="24">
        <f t="shared" si="69"/>
        <v>0.3839999999999999</v>
      </c>
      <c r="N328" s="38">
        <f t="shared" ref="N328:N359" si="75">L328*(1+AB328)</f>
        <v>28.000000000000004</v>
      </c>
      <c r="O328" s="365">
        <v>23.333333333333336</v>
      </c>
      <c r="P328" s="366">
        <f t="shared" si="72"/>
        <v>0</v>
      </c>
      <c r="Q328" s="366">
        <f t="shared" si="73"/>
        <v>0.3839999999999999</v>
      </c>
      <c r="R328" s="375">
        <v>23.333333333333336</v>
      </c>
      <c r="S328" s="370">
        <f t="shared" si="74"/>
        <v>0</v>
      </c>
      <c r="T328" s="370">
        <f t="shared" si="71"/>
        <v>0.35157894736842088</v>
      </c>
      <c r="U328" s="6">
        <v>0</v>
      </c>
      <c r="V328" s="299">
        <v>0.05</v>
      </c>
      <c r="W328" s="124" t="s">
        <v>62</v>
      </c>
      <c r="X328" s="5">
        <v>0</v>
      </c>
      <c r="Y328" s="26">
        <v>707600</v>
      </c>
      <c r="Z328" s="26" t="s">
        <v>940</v>
      </c>
      <c r="AA328" s="26"/>
      <c r="AB328" s="27">
        <v>0.2</v>
      </c>
      <c r="AC328" s="122">
        <v>0</v>
      </c>
      <c r="AD328" s="273">
        <v>41866</v>
      </c>
      <c r="AE328" s="26" t="str">
        <f t="array" ref="AE328">IF(ISNA(INDEX([6]Fournisseurs!$A$6:$O$5001,MATCH(A328&amp;C328,[6]Fournisseurs!$C$6:$C$5001&amp;[6]Fournisseurs!$A$6:$A$5001,0),14)),"",INDEX([6]Fournisseurs!$A$6:$O$5001,MATCH(A328&amp;C328,[6]Fournisseurs!$C$6:$C$5001&amp;[6]Fournisseurs!$A$6:$A$5001,0),14))</f>
        <v/>
      </c>
    </row>
    <row r="329" spans="1:31" ht="14" customHeight="1" x14ac:dyDescent="0.2">
      <c r="A329" s="8">
        <v>3518</v>
      </c>
      <c r="B329" s="8" t="s">
        <v>4370</v>
      </c>
      <c r="C329" s="8" t="s">
        <v>939</v>
      </c>
      <c r="D329" s="3" t="s">
        <v>3792</v>
      </c>
      <c r="E329" s="3" t="s">
        <v>246</v>
      </c>
      <c r="F329" s="5" t="s">
        <v>9</v>
      </c>
      <c r="G329" s="31">
        <v>0</v>
      </c>
      <c r="H329" s="25">
        <v>13.06666666666667</v>
      </c>
      <c r="I329" s="32">
        <v>0.1</v>
      </c>
      <c r="J329" s="33">
        <f t="shared" si="67"/>
        <v>14.373333333333338</v>
      </c>
      <c r="K329" s="25">
        <f t="shared" si="68"/>
        <v>14.37</v>
      </c>
      <c r="L329" s="29">
        <v>23.333333333333336</v>
      </c>
      <c r="M329" s="24">
        <f t="shared" si="69"/>
        <v>0.3839999999999999</v>
      </c>
      <c r="N329" s="38">
        <f t="shared" si="75"/>
        <v>28.000000000000004</v>
      </c>
      <c r="O329" s="365">
        <v>23.333333333333336</v>
      </c>
      <c r="P329" s="366">
        <f t="shared" si="72"/>
        <v>0</v>
      </c>
      <c r="Q329" s="366">
        <f t="shared" si="73"/>
        <v>0.3839999999999999</v>
      </c>
      <c r="R329" s="375">
        <v>23.333333333333336</v>
      </c>
      <c r="S329" s="370">
        <f t="shared" si="74"/>
        <v>0</v>
      </c>
      <c r="T329" s="370">
        <f t="shared" si="71"/>
        <v>0.35157894736842088</v>
      </c>
      <c r="U329" s="6">
        <v>0</v>
      </c>
      <c r="V329" s="299">
        <v>0.05</v>
      </c>
      <c r="W329" s="124" t="s">
        <v>62</v>
      </c>
      <c r="X329" s="5">
        <v>0</v>
      </c>
      <c r="Y329" s="26">
        <v>707600</v>
      </c>
      <c r="Z329" s="26" t="s">
        <v>940</v>
      </c>
      <c r="AA329" s="26"/>
      <c r="AB329" s="27">
        <v>0.2</v>
      </c>
      <c r="AC329" s="122">
        <v>0</v>
      </c>
      <c r="AD329" s="273">
        <v>41866</v>
      </c>
      <c r="AE329" s="26" t="str">
        <f t="array" ref="AE329">IF(ISNA(INDEX([6]Fournisseurs!$A$6:$O$5001,MATCH(A329&amp;C329,[6]Fournisseurs!$C$6:$C$5001&amp;[6]Fournisseurs!$A$6:$A$5001,0),14)),"",INDEX([6]Fournisseurs!$A$6:$O$5001,MATCH(A329&amp;C329,[6]Fournisseurs!$C$6:$C$5001&amp;[6]Fournisseurs!$A$6:$A$5001,0),14))</f>
        <v/>
      </c>
    </row>
    <row r="330" spans="1:31" ht="14" customHeight="1" x14ac:dyDescent="0.2">
      <c r="A330" s="8">
        <v>3519</v>
      </c>
      <c r="B330" s="8" t="s">
        <v>4370</v>
      </c>
      <c r="C330" s="8" t="s">
        <v>939</v>
      </c>
      <c r="D330" s="3" t="s">
        <v>3793</v>
      </c>
      <c r="E330" s="3" t="s">
        <v>247</v>
      </c>
      <c r="F330" s="5" t="s">
        <v>9</v>
      </c>
      <c r="G330" s="31">
        <v>0</v>
      </c>
      <c r="H330" s="25">
        <v>13.06666666666667</v>
      </c>
      <c r="I330" s="32">
        <v>0.1</v>
      </c>
      <c r="J330" s="33">
        <f t="shared" ref="J330:J361" si="76">H330*(1+I330)</f>
        <v>14.373333333333338</v>
      </c>
      <c r="K330" s="25">
        <f t="shared" si="68"/>
        <v>14.37</v>
      </c>
      <c r="L330" s="29">
        <v>23.333333333333336</v>
      </c>
      <c r="M330" s="24">
        <f t="shared" si="69"/>
        <v>0.3839999999999999</v>
      </c>
      <c r="N330" s="38">
        <f t="shared" si="75"/>
        <v>28.000000000000004</v>
      </c>
      <c r="O330" s="365">
        <v>23.333333333333336</v>
      </c>
      <c r="P330" s="366">
        <f t="shared" si="72"/>
        <v>0</v>
      </c>
      <c r="Q330" s="366">
        <f t="shared" si="73"/>
        <v>0.3839999999999999</v>
      </c>
      <c r="R330" s="375">
        <v>23.333333333333336</v>
      </c>
      <c r="S330" s="370">
        <f t="shared" si="74"/>
        <v>0</v>
      </c>
      <c r="T330" s="370">
        <f t="shared" si="71"/>
        <v>0.35157894736842088</v>
      </c>
      <c r="U330" s="6">
        <v>0</v>
      </c>
      <c r="V330" s="299">
        <v>0.05</v>
      </c>
      <c r="W330" s="124" t="s">
        <v>4094</v>
      </c>
      <c r="X330" s="5">
        <v>0</v>
      </c>
      <c r="Y330" s="26">
        <v>707600</v>
      </c>
      <c r="Z330" s="26" t="s">
        <v>940</v>
      </c>
      <c r="AA330" s="26"/>
      <c r="AB330" s="27">
        <v>0.2</v>
      </c>
      <c r="AC330" s="207">
        <v>0</v>
      </c>
      <c r="AD330" s="273">
        <v>41866</v>
      </c>
      <c r="AE330" s="26" t="str">
        <f t="array" ref="AE330">IF(ISNA(INDEX([6]Fournisseurs!$A$6:$O$5001,MATCH(A330&amp;C330,[6]Fournisseurs!$C$6:$C$5001&amp;[6]Fournisseurs!$A$6:$A$5001,0),14)),"",INDEX([6]Fournisseurs!$A$6:$O$5001,MATCH(A330&amp;C330,[6]Fournisseurs!$C$6:$C$5001&amp;[6]Fournisseurs!$A$6:$A$5001,0),14))</f>
        <v/>
      </c>
    </row>
    <row r="331" spans="1:31" ht="14" customHeight="1" x14ac:dyDescent="0.2">
      <c r="A331" s="8">
        <v>3520</v>
      </c>
      <c r="B331" s="8" t="s">
        <v>4370</v>
      </c>
      <c r="C331" s="8" t="s">
        <v>939</v>
      </c>
      <c r="D331" s="3" t="s">
        <v>3794</v>
      </c>
      <c r="E331" s="3" t="s">
        <v>248</v>
      </c>
      <c r="F331" s="5" t="s">
        <v>9</v>
      </c>
      <c r="G331" s="31">
        <v>0</v>
      </c>
      <c r="H331" s="25">
        <v>13.06666666666667</v>
      </c>
      <c r="I331" s="32">
        <v>0.1</v>
      </c>
      <c r="J331" s="33">
        <f t="shared" si="76"/>
        <v>14.373333333333338</v>
      </c>
      <c r="K331" s="25">
        <f t="shared" si="68"/>
        <v>14.37</v>
      </c>
      <c r="L331" s="29">
        <v>23.333333333333336</v>
      </c>
      <c r="M331" s="24">
        <f t="shared" si="69"/>
        <v>0.3839999999999999</v>
      </c>
      <c r="N331" s="38">
        <f t="shared" si="75"/>
        <v>28.000000000000004</v>
      </c>
      <c r="O331" s="365">
        <v>23.333333333333336</v>
      </c>
      <c r="P331" s="366">
        <f t="shared" si="72"/>
        <v>0</v>
      </c>
      <c r="Q331" s="366">
        <f t="shared" si="73"/>
        <v>0.3839999999999999</v>
      </c>
      <c r="R331" s="375">
        <v>23.333333333333336</v>
      </c>
      <c r="S331" s="370">
        <f t="shared" si="74"/>
        <v>0</v>
      </c>
      <c r="T331" s="370">
        <f t="shared" si="71"/>
        <v>0.35157894736842088</v>
      </c>
      <c r="U331" s="6">
        <v>0</v>
      </c>
      <c r="V331" s="299">
        <v>0.05</v>
      </c>
      <c r="W331" s="124" t="s">
        <v>62</v>
      </c>
      <c r="X331" s="5">
        <v>0</v>
      </c>
      <c r="Y331" s="26">
        <v>707600</v>
      </c>
      <c r="Z331" s="26" t="s">
        <v>940</v>
      </c>
      <c r="AA331" s="26"/>
      <c r="AB331" s="27">
        <v>0.2</v>
      </c>
      <c r="AC331" s="207">
        <v>0</v>
      </c>
      <c r="AD331" s="273">
        <v>41866</v>
      </c>
      <c r="AE331" s="26" t="str">
        <f t="array" ref="AE331">IF(ISNA(INDEX([6]Fournisseurs!$A$6:$O$5001,MATCH(A331&amp;C331,[6]Fournisseurs!$C$6:$C$5001&amp;[6]Fournisseurs!$A$6:$A$5001,0),14)),"",INDEX([6]Fournisseurs!$A$6:$O$5001,MATCH(A331&amp;C331,[6]Fournisseurs!$C$6:$C$5001&amp;[6]Fournisseurs!$A$6:$A$5001,0),14))</f>
        <v/>
      </c>
    </row>
    <row r="332" spans="1:31" ht="14" customHeight="1" x14ac:dyDescent="0.2">
      <c r="A332" s="8">
        <v>3521</v>
      </c>
      <c r="B332" s="8" t="s">
        <v>4370</v>
      </c>
      <c r="C332" s="8" t="s">
        <v>939</v>
      </c>
      <c r="D332" s="3" t="s">
        <v>3795</v>
      </c>
      <c r="E332" s="3" t="s">
        <v>249</v>
      </c>
      <c r="F332" s="5" t="s">
        <v>9</v>
      </c>
      <c r="G332" s="31">
        <v>0</v>
      </c>
      <c r="H332" s="25">
        <v>13.06666666666667</v>
      </c>
      <c r="I332" s="32">
        <v>0.1</v>
      </c>
      <c r="J332" s="33">
        <f t="shared" si="76"/>
        <v>14.373333333333338</v>
      </c>
      <c r="K332" s="25">
        <f t="shared" si="68"/>
        <v>14.37</v>
      </c>
      <c r="L332" s="29">
        <v>23.333333333333336</v>
      </c>
      <c r="M332" s="24">
        <f t="shared" si="69"/>
        <v>0.3839999999999999</v>
      </c>
      <c r="N332" s="38">
        <f t="shared" si="75"/>
        <v>28.000000000000004</v>
      </c>
      <c r="O332" s="365">
        <v>23.333333333333336</v>
      </c>
      <c r="P332" s="366">
        <f t="shared" si="72"/>
        <v>0</v>
      </c>
      <c r="Q332" s="366">
        <f t="shared" si="73"/>
        <v>0.3839999999999999</v>
      </c>
      <c r="R332" s="375">
        <v>23.333333333333336</v>
      </c>
      <c r="S332" s="370">
        <f t="shared" si="74"/>
        <v>0</v>
      </c>
      <c r="T332" s="370">
        <f t="shared" si="71"/>
        <v>0.35157894736842088</v>
      </c>
      <c r="U332" s="6">
        <v>0</v>
      </c>
      <c r="V332" s="299">
        <v>0.05</v>
      </c>
      <c r="W332" s="124" t="s">
        <v>62</v>
      </c>
      <c r="X332" s="5">
        <v>0</v>
      </c>
      <c r="Y332" s="26">
        <v>707600</v>
      </c>
      <c r="Z332" s="26" t="s">
        <v>940</v>
      </c>
      <c r="AA332" s="26"/>
      <c r="AB332" s="27">
        <v>0.2</v>
      </c>
      <c r="AC332" s="122">
        <v>0</v>
      </c>
      <c r="AD332" s="273">
        <v>41866</v>
      </c>
      <c r="AE332" s="26" t="str">
        <f t="array" ref="AE332">IF(ISNA(INDEX([6]Fournisseurs!$A$6:$O$5001,MATCH(A332&amp;C332,[6]Fournisseurs!$C$6:$C$5001&amp;[6]Fournisseurs!$A$6:$A$5001,0),14)),"",INDEX([6]Fournisseurs!$A$6:$O$5001,MATCH(A332&amp;C332,[6]Fournisseurs!$C$6:$C$5001&amp;[6]Fournisseurs!$A$6:$A$5001,0),14))</f>
        <v/>
      </c>
    </row>
    <row r="333" spans="1:31" ht="14" customHeight="1" x14ac:dyDescent="0.2">
      <c r="A333" s="8">
        <v>3522</v>
      </c>
      <c r="B333" s="8" t="s">
        <v>4370</v>
      </c>
      <c r="C333" s="8" t="s">
        <v>939</v>
      </c>
      <c r="D333" s="3" t="s">
        <v>3796</v>
      </c>
      <c r="E333" s="3" t="s">
        <v>250</v>
      </c>
      <c r="F333" s="5" t="s">
        <v>9</v>
      </c>
      <c r="G333" s="31">
        <v>0</v>
      </c>
      <c r="H333" s="25">
        <v>13.06666666666667</v>
      </c>
      <c r="I333" s="32">
        <v>0.1</v>
      </c>
      <c r="J333" s="33">
        <f t="shared" si="76"/>
        <v>14.373333333333338</v>
      </c>
      <c r="K333" s="25">
        <f t="shared" si="68"/>
        <v>14.37</v>
      </c>
      <c r="L333" s="29">
        <v>23.333333333333336</v>
      </c>
      <c r="M333" s="24">
        <f t="shared" si="69"/>
        <v>0.3839999999999999</v>
      </c>
      <c r="N333" s="38">
        <f t="shared" si="75"/>
        <v>28.000000000000004</v>
      </c>
      <c r="O333" s="365">
        <v>23.333333333333336</v>
      </c>
      <c r="P333" s="366">
        <f t="shared" si="72"/>
        <v>0</v>
      </c>
      <c r="Q333" s="366">
        <f t="shared" si="73"/>
        <v>0.3839999999999999</v>
      </c>
      <c r="R333" s="375">
        <v>23.333333333333336</v>
      </c>
      <c r="S333" s="370">
        <f t="shared" si="74"/>
        <v>0</v>
      </c>
      <c r="T333" s="370">
        <f t="shared" si="71"/>
        <v>0.35157894736842088</v>
      </c>
      <c r="U333" s="6">
        <v>0</v>
      </c>
      <c r="V333" s="299">
        <v>0.05</v>
      </c>
      <c r="W333" s="124" t="s">
        <v>62</v>
      </c>
      <c r="X333" s="5">
        <v>0</v>
      </c>
      <c r="Y333" s="26">
        <v>707600</v>
      </c>
      <c r="Z333" s="26" t="s">
        <v>940</v>
      </c>
      <c r="AA333" s="26"/>
      <c r="AB333" s="27">
        <v>0.2</v>
      </c>
      <c r="AC333" s="122">
        <v>0</v>
      </c>
      <c r="AD333" s="273">
        <v>41866</v>
      </c>
      <c r="AE333" s="26" t="str">
        <f t="array" ref="AE333">IF(ISNA(INDEX([6]Fournisseurs!$A$6:$O$5001,MATCH(A333&amp;C333,[6]Fournisseurs!$C$6:$C$5001&amp;[6]Fournisseurs!$A$6:$A$5001,0),14)),"",INDEX([6]Fournisseurs!$A$6:$O$5001,MATCH(A333&amp;C333,[6]Fournisseurs!$C$6:$C$5001&amp;[6]Fournisseurs!$A$6:$A$5001,0),14))</f>
        <v/>
      </c>
    </row>
    <row r="334" spans="1:31" ht="14" customHeight="1" x14ac:dyDescent="0.2">
      <c r="A334" s="8">
        <v>3524</v>
      </c>
      <c r="B334" s="8" t="s">
        <v>4370</v>
      </c>
      <c r="C334" s="8" t="s">
        <v>939</v>
      </c>
      <c r="D334" s="3" t="s">
        <v>3797</v>
      </c>
      <c r="E334" s="3" t="s">
        <v>252</v>
      </c>
      <c r="F334" s="5" t="s">
        <v>9</v>
      </c>
      <c r="G334" s="31">
        <v>0</v>
      </c>
      <c r="H334" s="25">
        <v>13.06666666666667</v>
      </c>
      <c r="I334" s="32">
        <v>0.1</v>
      </c>
      <c r="J334" s="33">
        <f t="shared" si="76"/>
        <v>14.373333333333338</v>
      </c>
      <c r="K334" s="25">
        <f t="shared" si="68"/>
        <v>14.37</v>
      </c>
      <c r="L334" s="29">
        <v>23.333333333333336</v>
      </c>
      <c r="M334" s="24">
        <f t="shared" si="69"/>
        <v>0.3839999999999999</v>
      </c>
      <c r="N334" s="38">
        <f t="shared" si="75"/>
        <v>28.000000000000004</v>
      </c>
      <c r="O334" s="365">
        <v>23.333333333333336</v>
      </c>
      <c r="P334" s="366">
        <f t="shared" si="72"/>
        <v>0</v>
      </c>
      <c r="Q334" s="366">
        <f t="shared" si="73"/>
        <v>0.3839999999999999</v>
      </c>
      <c r="R334" s="375">
        <v>23.333333333333336</v>
      </c>
      <c r="S334" s="370">
        <f t="shared" si="74"/>
        <v>0</v>
      </c>
      <c r="T334" s="370">
        <f t="shared" si="71"/>
        <v>0.35157894736842088</v>
      </c>
      <c r="U334" s="6">
        <v>0</v>
      </c>
      <c r="V334" s="299">
        <v>0.05</v>
      </c>
      <c r="W334" s="124" t="s">
        <v>62</v>
      </c>
      <c r="X334" s="5">
        <v>0</v>
      </c>
      <c r="Y334" s="26">
        <v>707600</v>
      </c>
      <c r="Z334" s="26" t="s">
        <v>940</v>
      </c>
      <c r="AA334" s="26"/>
      <c r="AB334" s="27">
        <v>0.2</v>
      </c>
      <c r="AC334" s="122">
        <v>0</v>
      </c>
      <c r="AD334" s="273">
        <v>41866</v>
      </c>
      <c r="AE334" s="26" t="str">
        <f t="array" ref="AE334">IF(ISNA(INDEX([6]Fournisseurs!$A$6:$O$5001,MATCH(A334&amp;C334,[6]Fournisseurs!$C$6:$C$5001&amp;[6]Fournisseurs!$A$6:$A$5001,0),14)),"",INDEX([6]Fournisseurs!$A$6:$O$5001,MATCH(A334&amp;C334,[6]Fournisseurs!$C$6:$C$5001&amp;[6]Fournisseurs!$A$6:$A$5001,0),14))</f>
        <v/>
      </c>
    </row>
    <row r="335" spans="1:31" ht="14" customHeight="1" x14ac:dyDescent="0.2">
      <c r="A335" s="8">
        <v>2583</v>
      </c>
      <c r="B335" s="8"/>
      <c r="C335" s="8" t="s">
        <v>633</v>
      </c>
      <c r="D335" s="3" t="s">
        <v>3798</v>
      </c>
      <c r="E335" s="3"/>
      <c r="F335" s="5" t="s">
        <v>9</v>
      </c>
      <c r="G335" s="31">
        <v>4.5999999999999996</v>
      </c>
      <c r="H335" s="25">
        <v>4.1818181818181808</v>
      </c>
      <c r="I335" s="32">
        <v>0.15</v>
      </c>
      <c r="J335" s="33">
        <f t="shared" si="76"/>
        <v>4.8090909090909078</v>
      </c>
      <c r="K335" s="25">
        <f t="shared" si="68"/>
        <v>4.8099999999999996</v>
      </c>
      <c r="L335" s="29">
        <v>15.83</v>
      </c>
      <c r="M335" s="24">
        <f t="shared" si="69"/>
        <v>0.69620398552805385</v>
      </c>
      <c r="N335" s="38">
        <f t="shared" si="75"/>
        <v>18.995999999999999</v>
      </c>
      <c r="O335" s="365">
        <v>12.26825</v>
      </c>
      <c r="P335" s="366">
        <f t="shared" si="72"/>
        <v>-0.22500000000000001</v>
      </c>
      <c r="Q335" s="366">
        <f t="shared" si="73"/>
        <v>0.60800514261684369</v>
      </c>
      <c r="R335" s="369">
        <v>11.476749999999999</v>
      </c>
      <c r="S335" s="370">
        <f t="shared" si="74"/>
        <v>-0.27500000000000008</v>
      </c>
      <c r="T335" s="370">
        <f t="shared" si="71"/>
        <v>0.55891685739100372</v>
      </c>
      <c r="U335" s="6">
        <v>0.36</v>
      </c>
      <c r="V335" s="299">
        <v>0.4</v>
      </c>
      <c r="W335" s="124" t="s">
        <v>62</v>
      </c>
      <c r="X335" s="5"/>
      <c r="Y335" s="26">
        <v>707600</v>
      </c>
      <c r="Z335" s="26"/>
      <c r="AA335" s="26"/>
      <c r="AB335" s="27">
        <v>0.2</v>
      </c>
      <c r="AC335" s="122">
        <v>3760223792690</v>
      </c>
      <c r="AD335" s="273">
        <v>42401</v>
      </c>
      <c r="AE335" s="26">
        <f t="array" ref="AE335">IF(ISNA(INDEX([6]Fournisseurs!$A$6:$O$5001,MATCH(A335&amp;C335,[6]Fournisseurs!$C$6:$C$5001&amp;[6]Fournisseurs!$A$6:$A$5001,0),14)),"",INDEX([6]Fournisseurs!$A$6:$O$5001,MATCH(A335&amp;C335,[6]Fournisseurs!$C$6:$C$5001&amp;[6]Fournisseurs!$A$6:$A$5001,0),14))</f>
        <v>6.0000000000000001E-3</v>
      </c>
    </row>
    <row r="336" spans="1:31" ht="14" customHeight="1" x14ac:dyDescent="0.2">
      <c r="A336" s="8">
        <v>2582</v>
      </c>
      <c r="B336" s="8" t="s">
        <v>4371</v>
      </c>
      <c r="C336" s="8" t="s">
        <v>939</v>
      </c>
      <c r="D336" s="3" t="s">
        <v>3799</v>
      </c>
      <c r="E336" s="3" t="s">
        <v>253</v>
      </c>
      <c r="F336" s="5" t="s">
        <v>9</v>
      </c>
      <c r="G336" s="31">
        <v>0</v>
      </c>
      <c r="H336" s="25">
        <v>10.966666666666669</v>
      </c>
      <c r="I336" s="32">
        <v>0.1</v>
      </c>
      <c r="J336" s="33">
        <f t="shared" si="76"/>
        <v>12.063333333333336</v>
      </c>
      <c r="K336" s="25">
        <f t="shared" si="68"/>
        <v>12.06</v>
      </c>
      <c r="L336" s="29">
        <v>19.583333333333336</v>
      </c>
      <c r="M336" s="24">
        <f t="shared" si="69"/>
        <v>0.3839999999999999</v>
      </c>
      <c r="N336" s="38">
        <f t="shared" si="75"/>
        <v>23.500000000000004</v>
      </c>
      <c r="O336" s="365">
        <v>19.583333333333336</v>
      </c>
      <c r="P336" s="366">
        <f t="shared" si="72"/>
        <v>0</v>
      </c>
      <c r="Q336" s="366">
        <f t="shared" si="73"/>
        <v>0.3839999999999999</v>
      </c>
      <c r="R336" s="375">
        <v>19.583333333333336</v>
      </c>
      <c r="S336" s="370">
        <f t="shared" si="74"/>
        <v>0</v>
      </c>
      <c r="T336" s="370">
        <f t="shared" si="71"/>
        <v>0.35157894736842099</v>
      </c>
      <c r="U336" s="6">
        <v>0</v>
      </c>
      <c r="V336" s="299">
        <v>0.28000000000000003</v>
      </c>
      <c r="W336" s="124" t="s">
        <v>62</v>
      </c>
      <c r="X336" s="5">
        <v>0</v>
      </c>
      <c r="Y336" s="26">
        <v>707600</v>
      </c>
      <c r="Z336" s="26" t="s">
        <v>940</v>
      </c>
      <c r="AA336" s="26"/>
      <c r="AB336" s="27">
        <v>0.2</v>
      </c>
      <c r="AC336" s="122">
        <v>0</v>
      </c>
      <c r="AD336" s="273">
        <v>41501</v>
      </c>
      <c r="AE336" s="26" t="str">
        <f t="array" ref="AE336">IF(ISNA(INDEX([6]Fournisseurs!$A$6:$O$5001,MATCH(A336&amp;C336,[6]Fournisseurs!$C$6:$C$5001&amp;[6]Fournisseurs!$A$6:$A$5001,0),14)),"",INDEX([6]Fournisseurs!$A$6:$O$5001,MATCH(A336&amp;C336,[6]Fournisseurs!$C$6:$C$5001&amp;[6]Fournisseurs!$A$6:$A$5001,0),14))</f>
        <v/>
      </c>
    </row>
    <row r="337" spans="1:31" ht="14" customHeight="1" x14ac:dyDescent="0.2">
      <c r="A337" s="8">
        <v>2581</v>
      </c>
      <c r="B337" s="8" t="s">
        <v>4371</v>
      </c>
      <c r="C337" s="8" t="s">
        <v>939</v>
      </c>
      <c r="D337" s="3" t="s">
        <v>3800</v>
      </c>
      <c r="E337" s="3" t="s">
        <v>254</v>
      </c>
      <c r="F337" s="5" t="s">
        <v>9</v>
      </c>
      <c r="G337" s="31">
        <v>0</v>
      </c>
      <c r="H337" s="25">
        <v>10.966666666666669</v>
      </c>
      <c r="I337" s="32">
        <v>0.1</v>
      </c>
      <c r="J337" s="33">
        <f t="shared" si="76"/>
        <v>12.063333333333336</v>
      </c>
      <c r="K337" s="25">
        <f t="shared" si="68"/>
        <v>12.06</v>
      </c>
      <c r="L337" s="29">
        <v>19.583333333333336</v>
      </c>
      <c r="M337" s="24">
        <f t="shared" si="69"/>
        <v>0.3839999999999999</v>
      </c>
      <c r="N337" s="38">
        <f t="shared" si="75"/>
        <v>23.500000000000004</v>
      </c>
      <c r="O337" s="365">
        <v>19.583333333333336</v>
      </c>
      <c r="P337" s="366">
        <f t="shared" si="72"/>
        <v>0</v>
      </c>
      <c r="Q337" s="366">
        <f t="shared" si="73"/>
        <v>0.3839999999999999</v>
      </c>
      <c r="R337" s="375">
        <v>19.583333333333336</v>
      </c>
      <c r="S337" s="370">
        <f t="shared" si="74"/>
        <v>0</v>
      </c>
      <c r="T337" s="370">
        <f t="shared" si="71"/>
        <v>0.35157894736842099</v>
      </c>
      <c r="U337" s="6">
        <v>0</v>
      </c>
      <c r="V337" s="299">
        <v>0.25</v>
      </c>
      <c r="W337" s="124" t="s">
        <v>62</v>
      </c>
      <c r="X337" s="5">
        <v>0</v>
      </c>
      <c r="Y337" s="26">
        <v>707600</v>
      </c>
      <c r="Z337" s="26" t="s">
        <v>940</v>
      </c>
      <c r="AA337" s="26"/>
      <c r="AB337" s="27">
        <v>0.2</v>
      </c>
      <c r="AC337" s="122">
        <v>0</v>
      </c>
      <c r="AD337" s="273">
        <v>41501</v>
      </c>
      <c r="AE337" s="26" t="str">
        <f t="array" ref="AE337">IF(ISNA(INDEX([6]Fournisseurs!$A$6:$O$5001,MATCH(A337&amp;C337,[6]Fournisseurs!$C$6:$C$5001&amp;[6]Fournisseurs!$A$6:$A$5001,0),14)),"",INDEX([6]Fournisseurs!$A$6:$O$5001,MATCH(A337&amp;C337,[6]Fournisseurs!$C$6:$C$5001&amp;[6]Fournisseurs!$A$6:$A$5001,0),14))</f>
        <v/>
      </c>
    </row>
    <row r="338" spans="1:31" ht="14" customHeight="1" x14ac:dyDescent="0.2">
      <c r="A338" s="8">
        <v>2597</v>
      </c>
      <c r="B338" s="8" t="s">
        <v>4372</v>
      </c>
      <c r="C338" s="8" t="s">
        <v>939</v>
      </c>
      <c r="D338" s="3" t="s">
        <v>3801</v>
      </c>
      <c r="E338" s="3" t="s">
        <v>255</v>
      </c>
      <c r="F338" s="5" t="s">
        <v>9</v>
      </c>
      <c r="G338" s="31">
        <v>0</v>
      </c>
      <c r="H338" s="25">
        <v>13.06666666666667</v>
      </c>
      <c r="I338" s="32">
        <v>0.1</v>
      </c>
      <c r="J338" s="33">
        <f t="shared" si="76"/>
        <v>14.373333333333338</v>
      </c>
      <c r="K338" s="25">
        <f t="shared" si="68"/>
        <v>14.37</v>
      </c>
      <c r="L338" s="29">
        <v>23.333333333333336</v>
      </c>
      <c r="M338" s="24">
        <f t="shared" si="69"/>
        <v>0.3839999999999999</v>
      </c>
      <c r="N338" s="38">
        <f t="shared" si="75"/>
        <v>28.000000000000004</v>
      </c>
      <c r="O338" s="365">
        <v>23.333333333333336</v>
      </c>
      <c r="P338" s="366">
        <f t="shared" si="72"/>
        <v>0</v>
      </c>
      <c r="Q338" s="366">
        <f t="shared" si="73"/>
        <v>0.3839999999999999</v>
      </c>
      <c r="R338" s="375">
        <v>23.333333333333336</v>
      </c>
      <c r="S338" s="370">
        <f t="shared" si="74"/>
        <v>0</v>
      </c>
      <c r="T338" s="370">
        <f t="shared" si="71"/>
        <v>0.35157894736842088</v>
      </c>
      <c r="U338" s="6">
        <v>0</v>
      </c>
      <c r="V338" s="299">
        <v>0.25</v>
      </c>
      <c r="W338" s="124" t="s">
        <v>62</v>
      </c>
      <c r="X338" s="5">
        <v>0</v>
      </c>
      <c r="Y338" s="26">
        <v>707600</v>
      </c>
      <c r="Z338" s="26" t="s">
        <v>941</v>
      </c>
      <c r="AA338" s="26"/>
      <c r="AB338" s="27">
        <v>0.2</v>
      </c>
      <c r="AC338" s="122">
        <v>0</v>
      </c>
      <c r="AD338" s="273">
        <v>41501</v>
      </c>
      <c r="AE338" s="26" t="str">
        <f t="array" ref="AE338">IF(ISNA(INDEX([6]Fournisseurs!$A$6:$O$5001,MATCH(A338&amp;C338,[6]Fournisseurs!$C$6:$C$5001&amp;[6]Fournisseurs!$A$6:$A$5001,0),14)),"",INDEX([6]Fournisseurs!$A$6:$O$5001,MATCH(A338&amp;C338,[6]Fournisseurs!$C$6:$C$5001&amp;[6]Fournisseurs!$A$6:$A$5001,0),14))</f>
        <v/>
      </c>
    </row>
    <row r="339" spans="1:31" ht="14" customHeight="1" x14ac:dyDescent="0.2">
      <c r="A339" s="4">
        <v>2751</v>
      </c>
      <c r="B339" s="8" t="s">
        <v>4113</v>
      </c>
      <c r="C339" s="8" t="s">
        <v>939</v>
      </c>
      <c r="D339" s="16" t="s">
        <v>4116</v>
      </c>
      <c r="E339" s="3"/>
      <c r="F339" s="4" t="s">
        <v>9</v>
      </c>
      <c r="G339" s="31"/>
      <c r="H339" s="25">
        <v>22.866666666666671</v>
      </c>
      <c r="I339" s="32"/>
      <c r="J339" s="33">
        <f t="shared" si="76"/>
        <v>22.866666666666671</v>
      </c>
      <c r="K339" s="25">
        <f t="shared" si="68"/>
        <v>22.87</v>
      </c>
      <c r="L339" s="29">
        <v>40.833333333333336</v>
      </c>
      <c r="M339" s="24">
        <f t="shared" si="69"/>
        <v>0.43999999999999995</v>
      </c>
      <c r="N339" s="38">
        <f t="shared" si="75"/>
        <v>49</v>
      </c>
      <c r="O339" s="365">
        <v>40.833333333333336</v>
      </c>
      <c r="P339" s="366">
        <f t="shared" si="72"/>
        <v>0</v>
      </c>
      <c r="Q339" s="366">
        <f t="shared" si="73"/>
        <v>0.43999999999999995</v>
      </c>
      <c r="R339" s="369">
        <v>38.791666666666664</v>
      </c>
      <c r="S339" s="370">
        <f t="shared" si="74"/>
        <v>-5.0000000000000114E-2</v>
      </c>
      <c r="T339" s="370">
        <f t="shared" si="71"/>
        <v>0.37950138504155118</v>
      </c>
      <c r="U339" s="6">
        <v>2</v>
      </c>
      <c r="V339" s="299">
        <f t="shared" ref="V339:V372" si="77">U339*1.1</f>
        <v>2.2000000000000002</v>
      </c>
      <c r="W339" s="124" t="s">
        <v>62</v>
      </c>
      <c r="X339" s="5"/>
      <c r="Y339" s="28">
        <v>707600</v>
      </c>
      <c r="Z339" s="26" t="s">
        <v>4194</v>
      </c>
      <c r="AA339" s="26"/>
      <c r="AB339" s="27">
        <v>0.2</v>
      </c>
      <c r="AC339" s="122"/>
      <c r="AD339" s="273">
        <v>42597</v>
      </c>
      <c r="AE339" s="26" t="str">
        <f t="array" ref="AE339">IF(ISNA(INDEX([6]Fournisseurs!$A$6:$O$5001,MATCH(A339&amp;C339,[6]Fournisseurs!$C$6:$C$5001&amp;[6]Fournisseurs!$A$6:$A$5001,0),14)),"",INDEX([6]Fournisseurs!$A$6:$O$5001,MATCH(A339&amp;C339,[6]Fournisseurs!$C$6:$C$5001&amp;[6]Fournisseurs!$A$6:$A$5001,0),14))</f>
        <v/>
      </c>
    </row>
    <row r="340" spans="1:31" ht="14" customHeight="1" x14ac:dyDescent="0.2">
      <c r="A340" s="348">
        <v>2750</v>
      </c>
      <c r="B340" s="8" t="s">
        <v>4113</v>
      </c>
      <c r="C340" s="8" t="s">
        <v>939</v>
      </c>
      <c r="D340" s="16" t="s">
        <v>4115</v>
      </c>
      <c r="E340" s="3"/>
      <c r="F340" s="4" t="s">
        <v>9</v>
      </c>
      <c r="G340" s="31"/>
      <c r="H340" s="25">
        <v>22.866666666666671</v>
      </c>
      <c r="I340" s="32"/>
      <c r="J340" s="33">
        <f t="shared" si="76"/>
        <v>22.866666666666671</v>
      </c>
      <c r="K340" s="25">
        <f t="shared" si="68"/>
        <v>22.87</v>
      </c>
      <c r="L340" s="29">
        <v>40.833333333333336</v>
      </c>
      <c r="M340" s="24">
        <f t="shared" si="69"/>
        <v>0.43999999999999995</v>
      </c>
      <c r="N340" s="38">
        <f t="shared" si="75"/>
        <v>49</v>
      </c>
      <c r="O340" s="365">
        <v>40.833333333333336</v>
      </c>
      <c r="P340" s="366">
        <f t="shared" si="72"/>
        <v>0</v>
      </c>
      <c r="Q340" s="366">
        <f t="shared" si="73"/>
        <v>0.43999999999999995</v>
      </c>
      <c r="R340" s="369">
        <v>38.791666666666664</v>
      </c>
      <c r="S340" s="370">
        <f t="shared" si="74"/>
        <v>-5.0000000000000114E-2</v>
      </c>
      <c r="T340" s="370">
        <f t="shared" si="71"/>
        <v>0.37950138504155118</v>
      </c>
      <c r="U340" s="6">
        <v>2</v>
      </c>
      <c r="V340" s="299">
        <f t="shared" si="77"/>
        <v>2.2000000000000002</v>
      </c>
      <c r="W340" s="124" t="s">
        <v>62</v>
      </c>
      <c r="X340" s="5"/>
      <c r="Y340" s="28">
        <v>707600</v>
      </c>
      <c r="Z340" s="26" t="s">
        <v>4193</v>
      </c>
      <c r="AA340" s="26"/>
      <c r="AB340" s="27">
        <v>0.2</v>
      </c>
      <c r="AC340" s="122"/>
      <c r="AD340" s="273">
        <v>42597</v>
      </c>
      <c r="AE340" s="26" t="str">
        <f t="array" ref="AE340">IF(ISNA(INDEX([6]Fournisseurs!$A$6:$O$5001,MATCH(A340&amp;C340,[6]Fournisseurs!$C$6:$C$5001&amp;[6]Fournisseurs!$A$6:$A$5001,0),14)),"",INDEX([6]Fournisseurs!$A$6:$O$5001,MATCH(A340&amp;C340,[6]Fournisseurs!$C$6:$C$5001&amp;[6]Fournisseurs!$A$6:$A$5001,0),14))</f>
        <v/>
      </c>
    </row>
    <row r="341" spans="1:31" ht="14" customHeight="1" x14ac:dyDescent="0.2">
      <c r="A341" s="4">
        <v>2749</v>
      </c>
      <c r="B341" s="8" t="s">
        <v>4113</v>
      </c>
      <c r="C341" s="8" t="s">
        <v>939</v>
      </c>
      <c r="D341" s="16" t="s">
        <v>4114</v>
      </c>
      <c r="E341" s="3"/>
      <c r="F341" s="4" t="s">
        <v>9</v>
      </c>
      <c r="G341" s="31"/>
      <c r="H341" s="25">
        <v>22.866666666666671</v>
      </c>
      <c r="I341" s="32"/>
      <c r="J341" s="33">
        <f t="shared" si="76"/>
        <v>22.866666666666671</v>
      </c>
      <c r="K341" s="25">
        <f t="shared" si="68"/>
        <v>22.87</v>
      </c>
      <c r="L341" s="29">
        <v>40.833333333333336</v>
      </c>
      <c r="M341" s="24">
        <f t="shared" si="69"/>
        <v>0.43999999999999995</v>
      </c>
      <c r="N341" s="38">
        <f t="shared" si="75"/>
        <v>49</v>
      </c>
      <c r="O341" s="365">
        <v>40.833333333333336</v>
      </c>
      <c r="P341" s="366">
        <f t="shared" si="72"/>
        <v>0</v>
      </c>
      <c r="Q341" s="366">
        <f t="shared" si="73"/>
        <v>0.43999999999999995</v>
      </c>
      <c r="R341" s="369">
        <v>38.791666666666664</v>
      </c>
      <c r="S341" s="370">
        <f t="shared" si="74"/>
        <v>-5.0000000000000114E-2</v>
      </c>
      <c r="T341" s="370">
        <f t="shared" si="71"/>
        <v>0.37950138504155118</v>
      </c>
      <c r="U341" s="6">
        <v>2</v>
      </c>
      <c r="V341" s="299">
        <f t="shared" si="77"/>
        <v>2.2000000000000002</v>
      </c>
      <c r="W341" s="124" t="s">
        <v>62</v>
      </c>
      <c r="X341" s="5"/>
      <c r="Y341" s="28">
        <v>707600</v>
      </c>
      <c r="Z341" s="26" t="s">
        <v>4192</v>
      </c>
      <c r="AA341" s="26"/>
      <c r="AB341" s="27">
        <v>0.2</v>
      </c>
      <c r="AC341" s="122"/>
      <c r="AD341" s="273">
        <v>42597</v>
      </c>
      <c r="AE341" s="26" t="str">
        <f t="array" ref="AE341">IF(ISNA(INDEX([6]Fournisseurs!$A$6:$O$5001,MATCH(A341&amp;C341,[6]Fournisseurs!$C$6:$C$5001&amp;[6]Fournisseurs!$A$6:$A$5001,0),14)),"",INDEX([6]Fournisseurs!$A$6:$O$5001,MATCH(A341&amp;C341,[6]Fournisseurs!$C$6:$C$5001&amp;[6]Fournisseurs!$A$6:$A$5001,0),14))</f>
        <v/>
      </c>
    </row>
    <row r="342" spans="1:31" ht="14" customHeight="1" x14ac:dyDescent="0.2">
      <c r="A342" s="4">
        <v>2752</v>
      </c>
      <c r="B342" s="8" t="s">
        <v>4113</v>
      </c>
      <c r="C342" s="8" t="s">
        <v>939</v>
      </c>
      <c r="D342" s="16" t="s">
        <v>4117</v>
      </c>
      <c r="E342" s="3"/>
      <c r="F342" s="4" t="s">
        <v>9</v>
      </c>
      <c r="G342" s="31"/>
      <c r="H342" s="25">
        <v>22.866666666666671</v>
      </c>
      <c r="I342" s="32"/>
      <c r="J342" s="33">
        <f t="shared" si="76"/>
        <v>22.866666666666671</v>
      </c>
      <c r="K342" s="25">
        <f t="shared" si="68"/>
        <v>22.87</v>
      </c>
      <c r="L342" s="29">
        <v>40.833333333333336</v>
      </c>
      <c r="M342" s="24">
        <f t="shared" si="69"/>
        <v>0.43999999999999995</v>
      </c>
      <c r="N342" s="38">
        <f t="shared" si="75"/>
        <v>49</v>
      </c>
      <c r="O342" s="365">
        <v>40.833333333333336</v>
      </c>
      <c r="P342" s="366">
        <f t="shared" si="72"/>
        <v>0</v>
      </c>
      <c r="Q342" s="366">
        <f t="shared" si="73"/>
        <v>0.43999999999999995</v>
      </c>
      <c r="R342" s="369">
        <v>38.791666666666664</v>
      </c>
      <c r="S342" s="370">
        <f t="shared" si="74"/>
        <v>-5.0000000000000114E-2</v>
      </c>
      <c r="T342" s="370">
        <f t="shared" si="71"/>
        <v>0.37950138504155118</v>
      </c>
      <c r="U342" s="6">
        <v>2</v>
      </c>
      <c r="V342" s="299">
        <f t="shared" si="77"/>
        <v>2.2000000000000002</v>
      </c>
      <c r="W342" s="124" t="s">
        <v>62</v>
      </c>
      <c r="X342" s="5"/>
      <c r="Y342" s="28">
        <v>707600</v>
      </c>
      <c r="Z342" s="26" t="s">
        <v>4195</v>
      </c>
      <c r="AA342" s="26"/>
      <c r="AB342" s="27">
        <v>0.2</v>
      </c>
      <c r="AC342" s="122"/>
      <c r="AD342" s="273">
        <v>42597</v>
      </c>
      <c r="AE342" s="26" t="str">
        <f t="array" ref="AE342">IF(ISNA(INDEX([6]Fournisseurs!$A$6:$O$5001,MATCH(A342&amp;C342,[6]Fournisseurs!$C$6:$C$5001&amp;[6]Fournisseurs!$A$6:$A$5001,0),14)),"",INDEX([6]Fournisseurs!$A$6:$O$5001,MATCH(A342&amp;C342,[6]Fournisseurs!$C$6:$C$5001&amp;[6]Fournisseurs!$A$6:$A$5001,0),14))</f>
        <v/>
      </c>
    </row>
    <row r="343" spans="1:31" ht="14" customHeight="1" x14ac:dyDescent="0.2">
      <c r="A343" s="4">
        <v>2747</v>
      </c>
      <c r="B343" s="8" t="s">
        <v>4109</v>
      </c>
      <c r="C343" s="8" t="s">
        <v>939</v>
      </c>
      <c r="D343" s="16" t="s">
        <v>4110</v>
      </c>
      <c r="E343" s="3"/>
      <c r="F343" s="4" t="s">
        <v>9</v>
      </c>
      <c r="G343" s="31"/>
      <c r="H343" s="25">
        <v>22.866666666666671</v>
      </c>
      <c r="I343" s="32"/>
      <c r="J343" s="33">
        <f t="shared" si="76"/>
        <v>22.866666666666671</v>
      </c>
      <c r="K343" s="25">
        <f t="shared" si="68"/>
        <v>22.87</v>
      </c>
      <c r="L343" s="29">
        <v>40.833333333333336</v>
      </c>
      <c r="M343" s="24">
        <f t="shared" si="69"/>
        <v>0.43999999999999995</v>
      </c>
      <c r="N343" s="38">
        <f t="shared" si="75"/>
        <v>49</v>
      </c>
      <c r="O343" s="365">
        <v>40.833333333333336</v>
      </c>
      <c r="P343" s="366">
        <f t="shared" si="72"/>
        <v>0</v>
      </c>
      <c r="Q343" s="366">
        <f t="shared" si="73"/>
        <v>0.43999999999999995</v>
      </c>
      <c r="R343" s="369">
        <v>38.791666666666664</v>
      </c>
      <c r="S343" s="370">
        <f t="shared" si="74"/>
        <v>-5.0000000000000114E-2</v>
      </c>
      <c r="T343" s="370">
        <f t="shared" si="71"/>
        <v>0.37950138504155118</v>
      </c>
      <c r="U343" s="6">
        <v>2</v>
      </c>
      <c r="V343" s="299">
        <f t="shared" si="77"/>
        <v>2.2000000000000002</v>
      </c>
      <c r="W343" s="124" t="s">
        <v>62</v>
      </c>
      <c r="X343" s="5"/>
      <c r="Y343" s="28">
        <v>707600</v>
      </c>
      <c r="Z343" s="26" t="s">
        <v>4190</v>
      </c>
      <c r="AA343" s="26"/>
      <c r="AB343" s="27">
        <v>0.2</v>
      </c>
      <c r="AC343" s="122"/>
      <c r="AD343" s="273">
        <v>42597</v>
      </c>
      <c r="AE343" s="26" t="str">
        <f t="array" ref="AE343">IF(ISNA(INDEX([6]Fournisseurs!$A$6:$O$5001,MATCH(A343&amp;C343,[6]Fournisseurs!$C$6:$C$5001&amp;[6]Fournisseurs!$A$6:$A$5001,0),14)),"",INDEX([6]Fournisseurs!$A$6:$O$5001,MATCH(A343&amp;C343,[6]Fournisseurs!$C$6:$C$5001&amp;[6]Fournisseurs!$A$6:$A$5001,0),14))</f>
        <v/>
      </c>
    </row>
    <row r="344" spans="1:31" ht="14" customHeight="1" x14ac:dyDescent="0.2">
      <c r="A344" s="4">
        <v>2746</v>
      </c>
      <c r="B344" s="8" t="s">
        <v>4107</v>
      </c>
      <c r="C344" s="8" t="s">
        <v>939</v>
      </c>
      <c r="D344" s="16" t="s">
        <v>4108</v>
      </c>
      <c r="E344" s="3"/>
      <c r="F344" s="4" t="s">
        <v>9</v>
      </c>
      <c r="G344" s="31"/>
      <c r="H344" s="25">
        <v>22.866666666666671</v>
      </c>
      <c r="I344" s="32"/>
      <c r="J344" s="33">
        <f t="shared" si="76"/>
        <v>22.866666666666671</v>
      </c>
      <c r="K344" s="25">
        <f t="shared" si="68"/>
        <v>22.87</v>
      </c>
      <c r="L344" s="29">
        <v>40.833333333333336</v>
      </c>
      <c r="M344" s="24">
        <f t="shared" si="69"/>
        <v>0.43999999999999995</v>
      </c>
      <c r="N344" s="38">
        <f t="shared" si="75"/>
        <v>49</v>
      </c>
      <c r="O344" s="365">
        <v>40.833333333333336</v>
      </c>
      <c r="P344" s="366">
        <f t="shared" si="72"/>
        <v>0</v>
      </c>
      <c r="Q344" s="366">
        <f t="shared" si="73"/>
        <v>0.43999999999999995</v>
      </c>
      <c r="R344" s="369">
        <v>38.791666666666664</v>
      </c>
      <c r="S344" s="370">
        <f t="shared" si="74"/>
        <v>-5.0000000000000114E-2</v>
      </c>
      <c r="T344" s="370">
        <f t="shared" si="71"/>
        <v>0.37950138504155118</v>
      </c>
      <c r="U344" s="6">
        <v>2</v>
      </c>
      <c r="V344" s="299">
        <f t="shared" si="77"/>
        <v>2.2000000000000002</v>
      </c>
      <c r="W344" s="124" t="s">
        <v>62</v>
      </c>
      <c r="X344" s="5"/>
      <c r="Y344" s="28">
        <v>707600</v>
      </c>
      <c r="Z344" s="26" t="s">
        <v>4189</v>
      </c>
      <c r="AA344" s="26"/>
      <c r="AB344" s="27">
        <v>0.2</v>
      </c>
      <c r="AC344" s="122"/>
      <c r="AD344" s="273">
        <v>42597</v>
      </c>
      <c r="AE344" s="26" t="str">
        <f t="array" ref="AE344">IF(ISNA(INDEX([6]Fournisseurs!$A$6:$O$5001,MATCH(A344&amp;C344,[6]Fournisseurs!$C$6:$C$5001&amp;[6]Fournisseurs!$A$6:$A$5001,0),14)),"",INDEX([6]Fournisseurs!$A$6:$O$5001,MATCH(A344&amp;C344,[6]Fournisseurs!$C$6:$C$5001&amp;[6]Fournisseurs!$A$6:$A$5001,0),14))</f>
        <v/>
      </c>
    </row>
    <row r="345" spans="1:31" ht="14" customHeight="1" x14ac:dyDescent="0.2">
      <c r="A345" s="4">
        <v>2745</v>
      </c>
      <c r="B345" s="8" t="s">
        <v>4105</v>
      </c>
      <c r="C345" s="8" t="s">
        <v>939</v>
      </c>
      <c r="D345" s="16" t="s">
        <v>4106</v>
      </c>
      <c r="E345" s="3"/>
      <c r="F345" s="4" t="s">
        <v>9</v>
      </c>
      <c r="G345" s="31"/>
      <c r="H345" s="25">
        <v>22.866666666666671</v>
      </c>
      <c r="I345" s="32"/>
      <c r="J345" s="33">
        <f t="shared" si="76"/>
        <v>22.866666666666671</v>
      </c>
      <c r="K345" s="25">
        <f t="shared" si="68"/>
        <v>22.87</v>
      </c>
      <c r="L345" s="29">
        <v>40.833333333333336</v>
      </c>
      <c r="M345" s="24">
        <f t="shared" si="69"/>
        <v>0.43999999999999995</v>
      </c>
      <c r="N345" s="38">
        <f t="shared" si="75"/>
        <v>49</v>
      </c>
      <c r="O345" s="365">
        <v>40.833333333333336</v>
      </c>
      <c r="P345" s="366">
        <f t="shared" si="72"/>
        <v>0</v>
      </c>
      <c r="Q345" s="366">
        <f t="shared" si="73"/>
        <v>0.43999999999999995</v>
      </c>
      <c r="R345" s="369">
        <v>38.791666666666664</v>
      </c>
      <c r="S345" s="370">
        <f t="shared" si="74"/>
        <v>-5.0000000000000114E-2</v>
      </c>
      <c r="T345" s="370">
        <f t="shared" si="71"/>
        <v>0.37950138504155118</v>
      </c>
      <c r="U345" s="6">
        <v>2</v>
      </c>
      <c r="V345" s="299">
        <f t="shared" si="77"/>
        <v>2.2000000000000002</v>
      </c>
      <c r="W345" s="124" t="s">
        <v>62</v>
      </c>
      <c r="X345" s="5"/>
      <c r="Y345" s="28">
        <v>707600</v>
      </c>
      <c r="Z345" s="26" t="s">
        <v>4188</v>
      </c>
      <c r="AA345" s="26"/>
      <c r="AB345" s="27">
        <v>0.2</v>
      </c>
      <c r="AC345" s="122"/>
      <c r="AD345" s="273">
        <v>42597</v>
      </c>
      <c r="AE345" s="26" t="str">
        <f t="array" ref="AE345">IF(ISNA(INDEX([6]Fournisseurs!$A$6:$O$5001,MATCH(A345&amp;C345,[6]Fournisseurs!$C$6:$C$5001&amp;[6]Fournisseurs!$A$6:$A$5001,0),14)),"",INDEX([6]Fournisseurs!$A$6:$O$5001,MATCH(A345&amp;C345,[6]Fournisseurs!$C$6:$C$5001&amp;[6]Fournisseurs!$A$6:$A$5001,0),14))</f>
        <v/>
      </c>
    </row>
    <row r="346" spans="1:31" ht="14" customHeight="1" x14ac:dyDescent="0.2">
      <c r="A346" s="4">
        <v>2748</v>
      </c>
      <c r="B346" s="8" t="s">
        <v>4111</v>
      </c>
      <c r="C346" s="8" t="s">
        <v>939</v>
      </c>
      <c r="D346" s="16" t="s">
        <v>4112</v>
      </c>
      <c r="E346" s="3"/>
      <c r="F346" s="4" t="s">
        <v>9</v>
      </c>
      <c r="G346" s="31"/>
      <c r="H346" s="25">
        <v>22.866666666666671</v>
      </c>
      <c r="I346" s="32"/>
      <c r="J346" s="33">
        <f t="shared" si="76"/>
        <v>22.866666666666671</v>
      </c>
      <c r="K346" s="25">
        <f t="shared" si="68"/>
        <v>22.87</v>
      </c>
      <c r="L346" s="29">
        <v>40.833333333333336</v>
      </c>
      <c r="M346" s="24">
        <f t="shared" si="69"/>
        <v>0.43999999999999995</v>
      </c>
      <c r="N346" s="38">
        <f t="shared" si="75"/>
        <v>49</v>
      </c>
      <c r="O346" s="365">
        <v>40.833333333333336</v>
      </c>
      <c r="P346" s="366">
        <f t="shared" si="72"/>
        <v>0</v>
      </c>
      <c r="Q346" s="366">
        <f t="shared" si="73"/>
        <v>0.43999999999999995</v>
      </c>
      <c r="R346" s="369">
        <v>38.791666666666664</v>
      </c>
      <c r="S346" s="370">
        <f t="shared" si="74"/>
        <v>-5.0000000000000114E-2</v>
      </c>
      <c r="T346" s="370">
        <f t="shared" si="71"/>
        <v>0.37950138504155118</v>
      </c>
      <c r="U346" s="6">
        <v>2</v>
      </c>
      <c r="V346" s="299">
        <f t="shared" si="77"/>
        <v>2.2000000000000002</v>
      </c>
      <c r="W346" s="124" t="s">
        <v>62</v>
      </c>
      <c r="X346" s="5"/>
      <c r="Y346" s="28">
        <v>707600</v>
      </c>
      <c r="Z346" s="26" t="s">
        <v>4191</v>
      </c>
      <c r="AA346" s="26"/>
      <c r="AB346" s="27">
        <v>0.2</v>
      </c>
      <c r="AC346" s="122"/>
      <c r="AD346" s="273">
        <v>42597</v>
      </c>
      <c r="AE346" s="26" t="str">
        <f t="array" ref="AE346">IF(ISNA(INDEX([6]Fournisseurs!$A$6:$O$5001,MATCH(A346&amp;C346,[6]Fournisseurs!$C$6:$C$5001&amp;[6]Fournisseurs!$A$6:$A$5001,0),14)),"",INDEX([6]Fournisseurs!$A$6:$O$5001,MATCH(A346&amp;C346,[6]Fournisseurs!$C$6:$C$5001&amp;[6]Fournisseurs!$A$6:$A$5001,0),14))</f>
        <v/>
      </c>
    </row>
    <row r="347" spans="1:31" ht="14" customHeight="1" x14ac:dyDescent="0.2">
      <c r="A347" s="4">
        <v>2763</v>
      </c>
      <c r="B347" s="8" t="s">
        <v>4124</v>
      </c>
      <c r="C347" s="8" t="s">
        <v>939</v>
      </c>
      <c r="D347" s="16" t="s">
        <v>4127</v>
      </c>
      <c r="E347" s="3"/>
      <c r="F347" s="4" t="s">
        <v>9</v>
      </c>
      <c r="G347" s="31"/>
      <c r="H347" s="25">
        <v>18.62</v>
      </c>
      <c r="I347" s="32"/>
      <c r="J347" s="33">
        <f t="shared" si="76"/>
        <v>18.62</v>
      </c>
      <c r="K347" s="25">
        <f t="shared" si="68"/>
        <v>18.62</v>
      </c>
      <c r="L347" s="29">
        <v>33.25</v>
      </c>
      <c r="M347" s="24">
        <f t="shared" si="69"/>
        <v>0.43999999999999995</v>
      </c>
      <c r="N347" s="38">
        <f t="shared" si="75"/>
        <v>39.9</v>
      </c>
      <c r="O347" s="365">
        <v>33.25</v>
      </c>
      <c r="P347" s="366">
        <f t="shared" si="72"/>
        <v>0</v>
      </c>
      <c r="Q347" s="366">
        <f t="shared" si="73"/>
        <v>0.43999999999999995</v>
      </c>
      <c r="R347" s="369">
        <v>31.587499999999999</v>
      </c>
      <c r="S347" s="370">
        <f t="shared" si="74"/>
        <v>-5.0000000000000044E-2</v>
      </c>
      <c r="T347" s="370">
        <f t="shared" si="71"/>
        <v>0.37950138504155118</v>
      </c>
      <c r="U347" s="6">
        <v>2</v>
      </c>
      <c r="V347" s="299">
        <f t="shared" si="77"/>
        <v>2.2000000000000002</v>
      </c>
      <c r="W347" s="124" t="s">
        <v>62</v>
      </c>
      <c r="X347" s="5"/>
      <c r="Y347" s="28">
        <v>707600</v>
      </c>
      <c r="Z347" s="26" t="s">
        <v>4169</v>
      </c>
      <c r="AA347" s="26"/>
      <c r="AB347" s="27">
        <v>0.2</v>
      </c>
      <c r="AC347" s="122"/>
      <c r="AD347" s="273">
        <v>42597</v>
      </c>
      <c r="AE347" s="26" t="str">
        <f t="array" ref="AE347">IF(ISNA(INDEX([6]Fournisseurs!$A$6:$O$5001,MATCH(A347&amp;C347,[6]Fournisseurs!$C$6:$C$5001&amp;[6]Fournisseurs!$A$6:$A$5001,0),14)),"",INDEX([6]Fournisseurs!$A$6:$O$5001,MATCH(A347&amp;C347,[6]Fournisseurs!$C$6:$C$5001&amp;[6]Fournisseurs!$A$6:$A$5001,0),14))</f>
        <v/>
      </c>
    </row>
    <row r="348" spans="1:31" ht="14" customHeight="1" x14ac:dyDescent="0.2">
      <c r="A348" s="4">
        <v>2762</v>
      </c>
      <c r="B348" s="8" t="s">
        <v>4124</v>
      </c>
      <c r="C348" s="8" t="s">
        <v>939</v>
      </c>
      <c r="D348" s="16" t="s">
        <v>4126</v>
      </c>
      <c r="E348" s="3"/>
      <c r="F348" s="4" t="s">
        <v>9</v>
      </c>
      <c r="G348" s="31"/>
      <c r="H348" s="25">
        <v>18.62</v>
      </c>
      <c r="I348" s="32"/>
      <c r="J348" s="33">
        <f t="shared" si="76"/>
        <v>18.62</v>
      </c>
      <c r="K348" s="25">
        <f t="shared" si="68"/>
        <v>18.62</v>
      </c>
      <c r="L348" s="29">
        <v>33.25</v>
      </c>
      <c r="M348" s="24">
        <f t="shared" si="69"/>
        <v>0.43999999999999995</v>
      </c>
      <c r="N348" s="38">
        <f t="shared" si="75"/>
        <v>39.9</v>
      </c>
      <c r="O348" s="365">
        <v>33.25</v>
      </c>
      <c r="P348" s="366">
        <f t="shared" si="72"/>
        <v>0</v>
      </c>
      <c r="Q348" s="366">
        <f t="shared" si="73"/>
        <v>0.43999999999999995</v>
      </c>
      <c r="R348" s="369">
        <v>31.587499999999999</v>
      </c>
      <c r="S348" s="370">
        <f t="shared" si="74"/>
        <v>-5.0000000000000044E-2</v>
      </c>
      <c r="T348" s="370">
        <f t="shared" si="71"/>
        <v>0.37950138504155118</v>
      </c>
      <c r="U348" s="6">
        <v>2</v>
      </c>
      <c r="V348" s="299">
        <f t="shared" si="77"/>
        <v>2.2000000000000002</v>
      </c>
      <c r="W348" s="124" t="s">
        <v>62</v>
      </c>
      <c r="X348" s="5"/>
      <c r="Y348" s="28">
        <v>707600</v>
      </c>
      <c r="Z348" s="26" t="s">
        <v>4168</v>
      </c>
      <c r="AA348" s="26"/>
      <c r="AB348" s="27">
        <v>0.2</v>
      </c>
      <c r="AC348" s="122"/>
      <c r="AD348" s="273">
        <v>42597</v>
      </c>
      <c r="AE348" s="26" t="str">
        <f t="array" ref="AE348">IF(ISNA(INDEX([6]Fournisseurs!$A$6:$O$5001,MATCH(A348&amp;C348,[6]Fournisseurs!$C$6:$C$5001&amp;[6]Fournisseurs!$A$6:$A$5001,0),14)),"",INDEX([6]Fournisseurs!$A$6:$O$5001,MATCH(A348&amp;C348,[6]Fournisseurs!$C$6:$C$5001&amp;[6]Fournisseurs!$A$6:$A$5001,0),14))</f>
        <v/>
      </c>
    </row>
    <row r="349" spans="1:31" ht="14" customHeight="1" x14ac:dyDescent="0.2">
      <c r="A349" s="4">
        <v>2761</v>
      </c>
      <c r="B349" s="8" t="s">
        <v>4124</v>
      </c>
      <c r="C349" s="8" t="s">
        <v>939</v>
      </c>
      <c r="D349" s="16" t="s">
        <v>4125</v>
      </c>
      <c r="E349" s="3"/>
      <c r="F349" s="4" t="s">
        <v>9</v>
      </c>
      <c r="G349" s="31"/>
      <c r="H349" s="25">
        <v>18.62</v>
      </c>
      <c r="I349" s="32"/>
      <c r="J349" s="33">
        <f t="shared" si="76"/>
        <v>18.62</v>
      </c>
      <c r="K349" s="25">
        <f t="shared" si="68"/>
        <v>18.62</v>
      </c>
      <c r="L349" s="29">
        <v>33.25</v>
      </c>
      <c r="M349" s="24">
        <f t="shared" si="69"/>
        <v>0.43999999999999995</v>
      </c>
      <c r="N349" s="38">
        <f t="shared" si="75"/>
        <v>39.9</v>
      </c>
      <c r="O349" s="365">
        <v>33.25</v>
      </c>
      <c r="P349" s="366">
        <f t="shared" si="72"/>
        <v>0</v>
      </c>
      <c r="Q349" s="366">
        <f t="shared" si="73"/>
        <v>0.43999999999999995</v>
      </c>
      <c r="R349" s="369">
        <v>31.587499999999999</v>
      </c>
      <c r="S349" s="370">
        <f t="shared" si="74"/>
        <v>-5.0000000000000044E-2</v>
      </c>
      <c r="T349" s="370">
        <f t="shared" si="71"/>
        <v>0.37950138504155118</v>
      </c>
      <c r="U349" s="6">
        <v>2</v>
      </c>
      <c r="V349" s="299">
        <f t="shared" si="77"/>
        <v>2.2000000000000002</v>
      </c>
      <c r="W349" s="124" t="s">
        <v>62</v>
      </c>
      <c r="X349" s="5"/>
      <c r="Y349" s="28">
        <v>707600</v>
      </c>
      <c r="Z349" s="26" t="s">
        <v>4167</v>
      </c>
      <c r="AA349" s="26"/>
      <c r="AB349" s="27">
        <v>0.2</v>
      </c>
      <c r="AC349" s="122"/>
      <c r="AD349" s="273">
        <v>42597</v>
      </c>
      <c r="AE349" s="26" t="str">
        <f t="array" ref="AE349">IF(ISNA(INDEX([6]Fournisseurs!$A$6:$O$5001,MATCH(A349&amp;C349,[6]Fournisseurs!$C$6:$C$5001&amp;[6]Fournisseurs!$A$6:$A$5001,0),14)),"",INDEX([6]Fournisseurs!$A$6:$O$5001,MATCH(A349&amp;C349,[6]Fournisseurs!$C$6:$C$5001&amp;[6]Fournisseurs!$A$6:$A$5001,0),14))</f>
        <v/>
      </c>
    </row>
    <row r="350" spans="1:31" ht="14" customHeight="1" x14ac:dyDescent="0.2">
      <c r="A350" s="4">
        <v>2764</v>
      </c>
      <c r="B350" s="8" t="s">
        <v>4124</v>
      </c>
      <c r="C350" s="8" t="s">
        <v>939</v>
      </c>
      <c r="D350" s="16" t="s">
        <v>4128</v>
      </c>
      <c r="E350" s="3"/>
      <c r="F350" s="4" t="s">
        <v>9</v>
      </c>
      <c r="G350" s="31"/>
      <c r="H350" s="25">
        <v>18.62</v>
      </c>
      <c r="I350" s="32"/>
      <c r="J350" s="33">
        <f t="shared" si="76"/>
        <v>18.62</v>
      </c>
      <c r="K350" s="25">
        <f t="shared" si="68"/>
        <v>18.62</v>
      </c>
      <c r="L350" s="29">
        <v>33.25</v>
      </c>
      <c r="M350" s="24">
        <f t="shared" si="69"/>
        <v>0.43999999999999995</v>
      </c>
      <c r="N350" s="38">
        <f t="shared" si="75"/>
        <v>39.9</v>
      </c>
      <c r="O350" s="365">
        <v>33.25</v>
      </c>
      <c r="P350" s="366">
        <f t="shared" si="72"/>
        <v>0</v>
      </c>
      <c r="Q350" s="366">
        <f t="shared" si="73"/>
        <v>0.43999999999999995</v>
      </c>
      <c r="R350" s="369">
        <v>31.587499999999999</v>
      </c>
      <c r="S350" s="370">
        <f t="shared" si="74"/>
        <v>-5.0000000000000044E-2</v>
      </c>
      <c r="T350" s="370">
        <f t="shared" si="71"/>
        <v>0.37950138504155118</v>
      </c>
      <c r="U350" s="6">
        <v>2</v>
      </c>
      <c r="V350" s="299">
        <f t="shared" si="77"/>
        <v>2.2000000000000002</v>
      </c>
      <c r="W350" s="124" t="s">
        <v>62</v>
      </c>
      <c r="X350" s="5"/>
      <c r="Y350" s="28">
        <v>707600</v>
      </c>
      <c r="Z350" s="26" t="s">
        <v>4170</v>
      </c>
      <c r="AA350" s="26"/>
      <c r="AB350" s="27">
        <v>0.2</v>
      </c>
      <c r="AC350" s="122"/>
      <c r="AD350" s="273">
        <v>42597</v>
      </c>
      <c r="AE350" s="26" t="str">
        <f t="array" ref="AE350">IF(ISNA(INDEX([6]Fournisseurs!$A$6:$O$5001,MATCH(A350&amp;C350,[6]Fournisseurs!$C$6:$C$5001&amp;[6]Fournisseurs!$A$6:$A$5001,0),14)),"",INDEX([6]Fournisseurs!$A$6:$O$5001,MATCH(A350&amp;C350,[6]Fournisseurs!$C$6:$C$5001&amp;[6]Fournisseurs!$A$6:$A$5001,0),14))</f>
        <v/>
      </c>
    </row>
    <row r="351" spans="1:31" ht="14" customHeight="1" x14ac:dyDescent="0.2">
      <c r="A351" s="4">
        <v>2772</v>
      </c>
      <c r="B351" s="8" t="s">
        <v>4135</v>
      </c>
      <c r="C351" s="8" t="s">
        <v>939</v>
      </c>
      <c r="D351" s="16" t="s">
        <v>4138</v>
      </c>
      <c r="E351" s="3"/>
      <c r="F351" s="4" t="s">
        <v>9</v>
      </c>
      <c r="G351" s="31"/>
      <c r="H351" s="25">
        <v>18.62</v>
      </c>
      <c r="I351" s="32"/>
      <c r="J351" s="33">
        <f t="shared" si="76"/>
        <v>18.62</v>
      </c>
      <c r="K351" s="25">
        <f t="shared" si="68"/>
        <v>18.62</v>
      </c>
      <c r="L351" s="29">
        <v>33.25</v>
      </c>
      <c r="M351" s="24">
        <f t="shared" si="69"/>
        <v>0.43999999999999995</v>
      </c>
      <c r="N351" s="38">
        <f t="shared" si="75"/>
        <v>39.9</v>
      </c>
      <c r="O351" s="365">
        <v>33.25</v>
      </c>
      <c r="P351" s="366">
        <f t="shared" si="72"/>
        <v>0</v>
      </c>
      <c r="Q351" s="366">
        <f t="shared" si="73"/>
        <v>0.43999999999999995</v>
      </c>
      <c r="R351" s="369">
        <v>31.587499999999999</v>
      </c>
      <c r="S351" s="370">
        <f t="shared" si="74"/>
        <v>-5.0000000000000044E-2</v>
      </c>
      <c r="T351" s="370">
        <f t="shared" si="71"/>
        <v>0.37950138504155118</v>
      </c>
      <c r="U351" s="6">
        <v>2</v>
      </c>
      <c r="V351" s="299">
        <f t="shared" si="77"/>
        <v>2.2000000000000002</v>
      </c>
      <c r="W351" s="124" t="s">
        <v>62</v>
      </c>
      <c r="X351" s="5"/>
      <c r="Y351" s="28">
        <v>707600</v>
      </c>
      <c r="Z351" s="26" t="s">
        <v>4178</v>
      </c>
      <c r="AA351" s="26"/>
      <c r="AB351" s="27">
        <v>0.2</v>
      </c>
      <c r="AC351" s="122"/>
      <c r="AD351" s="273">
        <v>42597</v>
      </c>
      <c r="AE351" s="26" t="str">
        <f t="array" ref="AE351">IF(ISNA(INDEX([6]Fournisseurs!$A$6:$O$5001,MATCH(A351&amp;C351,[6]Fournisseurs!$C$6:$C$5001&amp;[6]Fournisseurs!$A$6:$A$5001,0),14)),"",INDEX([6]Fournisseurs!$A$6:$O$5001,MATCH(A351&amp;C351,[6]Fournisseurs!$C$6:$C$5001&amp;[6]Fournisseurs!$A$6:$A$5001,0),14))</f>
        <v/>
      </c>
    </row>
    <row r="352" spans="1:31" ht="14" customHeight="1" x14ac:dyDescent="0.2">
      <c r="A352" s="4">
        <v>2771</v>
      </c>
      <c r="B352" s="8" t="s">
        <v>4135</v>
      </c>
      <c r="C352" s="8" t="s">
        <v>939</v>
      </c>
      <c r="D352" s="16" t="s">
        <v>4137</v>
      </c>
      <c r="E352" s="3"/>
      <c r="F352" s="4" t="s">
        <v>9</v>
      </c>
      <c r="G352" s="31"/>
      <c r="H352" s="25">
        <v>18.62</v>
      </c>
      <c r="I352" s="32"/>
      <c r="J352" s="33">
        <f t="shared" si="76"/>
        <v>18.62</v>
      </c>
      <c r="K352" s="25">
        <f t="shared" si="68"/>
        <v>18.62</v>
      </c>
      <c r="L352" s="29">
        <v>33.25</v>
      </c>
      <c r="M352" s="24">
        <f t="shared" si="69"/>
        <v>0.43999999999999995</v>
      </c>
      <c r="N352" s="38">
        <f t="shared" si="75"/>
        <v>39.9</v>
      </c>
      <c r="O352" s="365">
        <v>33.25</v>
      </c>
      <c r="P352" s="366">
        <f t="shared" si="72"/>
        <v>0</v>
      </c>
      <c r="Q352" s="366">
        <f t="shared" si="73"/>
        <v>0.43999999999999995</v>
      </c>
      <c r="R352" s="369">
        <v>31.587499999999999</v>
      </c>
      <c r="S352" s="370">
        <f t="shared" si="74"/>
        <v>-5.0000000000000044E-2</v>
      </c>
      <c r="T352" s="370">
        <f t="shared" si="71"/>
        <v>0.37950138504155118</v>
      </c>
      <c r="U352" s="6">
        <v>2</v>
      </c>
      <c r="V352" s="299">
        <f t="shared" si="77"/>
        <v>2.2000000000000002</v>
      </c>
      <c r="W352" s="124" t="s">
        <v>62</v>
      </c>
      <c r="X352" s="5"/>
      <c r="Y352" s="28">
        <v>707600</v>
      </c>
      <c r="Z352" s="26" t="s">
        <v>4177</v>
      </c>
      <c r="AA352" s="26"/>
      <c r="AB352" s="27">
        <v>0.2</v>
      </c>
      <c r="AC352" s="122"/>
      <c r="AD352" s="273">
        <v>42597</v>
      </c>
      <c r="AE352" s="26" t="str">
        <f t="array" ref="AE352">IF(ISNA(INDEX([6]Fournisseurs!$A$6:$O$5001,MATCH(A352&amp;C352,[6]Fournisseurs!$C$6:$C$5001&amp;[6]Fournisseurs!$A$6:$A$5001,0),14)),"",INDEX([6]Fournisseurs!$A$6:$O$5001,MATCH(A352&amp;C352,[6]Fournisseurs!$C$6:$C$5001&amp;[6]Fournisseurs!$A$6:$A$5001,0),14))</f>
        <v/>
      </c>
    </row>
    <row r="353" spans="1:31" ht="14" customHeight="1" x14ac:dyDescent="0.2">
      <c r="A353" s="4">
        <v>2770</v>
      </c>
      <c r="B353" s="8" t="s">
        <v>4135</v>
      </c>
      <c r="C353" s="8" t="s">
        <v>939</v>
      </c>
      <c r="D353" s="16" t="s">
        <v>4136</v>
      </c>
      <c r="E353" s="3"/>
      <c r="F353" s="4" t="s">
        <v>9</v>
      </c>
      <c r="G353" s="31"/>
      <c r="H353" s="25">
        <v>18.62</v>
      </c>
      <c r="I353" s="32"/>
      <c r="J353" s="33">
        <f t="shared" si="76"/>
        <v>18.62</v>
      </c>
      <c r="K353" s="25">
        <f t="shared" si="68"/>
        <v>18.62</v>
      </c>
      <c r="L353" s="29">
        <v>33.25</v>
      </c>
      <c r="M353" s="24">
        <f t="shared" si="69"/>
        <v>0.43999999999999995</v>
      </c>
      <c r="N353" s="38">
        <f t="shared" si="75"/>
        <v>39.9</v>
      </c>
      <c r="O353" s="365">
        <v>33.25</v>
      </c>
      <c r="P353" s="366">
        <f t="shared" si="72"/>
        <v>0</v>
      </c>
      <c r="Q353" s="366">
        <f t="shared" si="73"/>
        <v>0.43999999999999995</v>
      </c>
      <c r="R353" s="369">
        <v>31.587499999999999</v>
      </c>
      <c r="S353" s="370">
        <f t="shared" si="74"/>
        <v>-5.0000000000000044E-2</v>
      </c>
      <c r="T353" s="370">
        <f t="shared" si="71"/>
        <v>0.37950138504155118</v>
      </c>
      <c r="U353" s="6">
        <v>2</v>
      </c>
      <c r="V353" s="299">
        <f t="shared" si="77"/>
        <v>2.2000000000000002</v>
      </c>
      <c r="W353" s="124" t="s">
        <v>62</v>
      </c>
      <c r="X353" s="5"/>
      <c r="Y353" s="28">
        <v>707600</v>
      </c>
      <c r="Z353" s="26" t="s">
        <v>4176</v>
      </c>
      <c r="AA353" s="26"/>
      <c r="AB353" s="27">
        <v>0.2</v>
      </c>
      <c r="AC353" s="122"/>
      <c r="AD353" s="273">
        <v>42597</v>
      </c>
      <c r="AE353" s="26" t="str">
        <f t="array" ref="AE353">IF(ISNA(INDEX([6]Fournisseurs!$A$6:$O$5001,MATCH(A353&amp;C353,[6]Fournisseurs!$C$6:$C$5001&amp;[6]Fournisseurs!$A$6:$A$5001,0),14)),"",INDEX([6]Fournisseurs!$A$6:$O$5001,MATCH(A353&amp;C353,[6]Fournisseurs!$C$6:$C$5001&amp;[6]Fournisseurs!$A$6:$A$5001,0),14))</f>
        <v/>
      </c>
    </row>
    <row r="354" spans="1:31" ht="14" customHeight="1" x14ac:dyDescent="0.2">
      <c r="A354" s="4">
        <v>2773</v>
      </c>
      <c r="B354" s="8" t="s">
        <v>4135</v>
      </c>
      <c r="C354" s="8" t="s">
        <v>939</v>
      </c>
      <c r="D354" s="16" t="s">
        <v>4139</v>
      </c>
      <c r="E354" s="3"/>
      <c r="F354" s="4" t="s">
        <v>9</v>
      </c>
      <c r="G354" s="31"/>
      <c r="H354" s="25">
        <v>18.62</v>
      </c>
      <c r="I354" s="32"/>
      <c r="J354" s="33">
        <f t="shared" si="76"/>
        <v>18.62</v>
      </c>
      <c r="K354" s="25">
        <f t="shared" si="68"/>
        <v>18.62</v>
      </c>
      <c r="L354" s="29">
        <v>33.25</v>
      </c>
      <c r="M354" s="24">
        <f t="shared" si="69"/>
        <v>0.43999999999999995</v>
      </c>
      <c r="N354" s="38">
        <f t="shared" si="75"/>
        <v>39.9</v>
      </c>
      <c r="O354" s="365">
        <v>33.25</v>
      </c>
      <c r="P354" s="366">
        <f t="shared" si="72"/>
        <v>0</v>
      </c>
      <c r="Q354" s="366">
        <f t="shared" si="73"/>
        <v>0.43999999999999995</v>
      </c>
      <c r="R354" s="369">
        <v>31.587499999999999</v>
      </c>
      <c r="S354" s="370">
        <f t="shared" si="74"/>
        <v>-5.0000000000000044E-2</v>
      </c>
      <c r="T354" s="370">
        <f t="shared" si="71"/>
        <v>0.37950138504155118</v>
      </c>
      <c r="U354" s="6">
        <v>2</v>
      </c>
      <c r="V354" s="299">
        <f t="shared" si="77"/>
        <v>2.2000000000000002</v>
      </c>
      <c r="W354" s="124" t="s">
        <v>62</v>
      </c>
      <c r="X354" s="5"/>
      <c r="Y354" s="28">
        <v>707600</v>
      </c>
      <c r="Z354" s="26" t="s">
        <v>4179</v>
      </c>
      <c r="AA354" s="26"/>
      <c r="AB354" s="27">
        <v>0.2</v>
      </c>
      <c r="AC354" s="122"/>
      <c r="AD354" s="273">
        <v>42597</v>
      </c>
      <c r="AE354" s="26" t="str">
        <f t="array" ref="AE354">IF(ISNA(INDEX([6]Fournisseurs!$A$6:$O$5001,MATCH(A354&amp;C354,[6]Fournisseurs!$C$6:$C$5001&amp;[6]Fournisseurs!$A$6:$A$5001,0),14)),"",INDEX([6]Fournisseurs!$A$6:$O$5001,MATCH(A354&amp;C354,[6]Fournisseurs!$C$6:$C$5001&amp;[6]Fournisseurs!$A$6:$A$5001,0),14))</f>
        <v/>
      </c>
    </row>
    <row r="355" spans="1:31" ht="14" customHeight="1" x14ac:dyDescent="0.2">
      <c r="A355" s="4">
        <v>2759</v>
      </c>
      <c r="B355" s="8" t="s">
        <v>4118</v>
      </c>
      <c r="C355" s="8" t="s">
        <v>939</v>
      </c>
      <c r="D355" s="16" t="s">
        <v>4122</v>
      </c>
      <c r="E355" s="3"/>
      <c r="F355" s="4" t="s">
        <v>9</v>
      </c>
      <c r="G355" s="31"/>
      <c r="H355" s="25">
        <v>18.62</v>
      </c>
      <c r="I355" s="32"/>
      <c r="J355" s="33">
        <f t="shared" si="76"/>
        <v>18.62</v>
      </c>
      <c r="K355" s="25">
        <f t="shared" si="68"/>
        <v>18.62</v>
      </c>
      <c r="L355" s="29">
        <v>33.25</v>
      </c>
      <c r="M355" s="24">
        <f t="shared" si="69"/>
        <v>0.43999999999999995</v>
      </c>
      <c r="N355" s="38">
        <f t="shared" si="75"/>
        <v>39.9</v>
      </c>
      <c r="O355" s="365">
        <v>33.25</v>
      </c>
      <c r="P355" s="366">
        <f t="shared" si="72"/>
        <v>0</v>
      </c>
      <c r="Q355" s="366">
        <f t="shared" si="73"/>
        <v>0.43999999999999995</v>
      </c>
      <c r="R355" s="369">
        <v>31.587499999999999</v>
      </c>
      <c r="S355" s="370">
        <f t="shared" si="74"/>
        <v>-5.0000000000000044E-2</v>
      </c>
      <c r="T355" s="370">
        <f t="shared" ref="T355:T386" si="78">1-(J355/(R355*0.95))</f>
        <v>0.37950138504155118</v>
      </c>
      <c r="U355" s="6">
        <v>2</v>
      </c>
      <c r="V355" s="299">
        <f t="shared" si="77"/>
        <v>2.2000000000000002</v>
      </c>
      <c r="W355" s="124" t="s">
        <v>62</v>
      </c>
      <c r="X355" s="5"/>
      <c r="Y355" s="28">
        <v>707600</v>
      </c>
      <c r="Z355" s="26" t="s">
        <v>4165</v>
      </c>
      <c r="AA355" s="26"/>
      <c r="AB355" s="27">
        <v>0.2</v>
      </c>
      <c r="AC355" s="122"/>
      <c r="AD355" s="273">
        <v>42597</v>
      </c>
      <c r="AE355" s="26" t="str">
        <f t="array" ref="AE355">IF(ISNA(INDEX([6]Fournisseurs!$A$6:$O$5001,MATCH(A355&amp;C355,[6]Fournisseurs!$C$6:$C$5001&amp;[6]Fournisseurs!$A$6:$A$5001,0),14)),"",INDEX([6]Fournisseurs!$A$6:$O$5001,MATCH(A355&amp;C355,[6]Fournisseurs!$C$6:$C$5001&amp;[6]Fournisseurs!$A$6:$A$5001,0),14))</f>
        <v/>
      </c>
    </row>
    <row r="356" spans="1:31" ht="14" customHeight="1" x14ac:dyDescent="0.2">
      <c r="A356" s="4">
        <v>2758</v>
      </c>
      <c r="B356" s="8" t="s">
        <v>4118</v>
      </c>
      <c r="C356" s="8" t="s">
        <v>939</v>
      </c>
      <c r="D356" s="16" t="s">
        <v>4121</v>
      </c>
      <c r="E356" s="3"/>
      <c r="F356" s="4" t="s">
        <v>9</v>
      </c>
      <c r="G356" s="31"/>
      <c r="H356" s="25">
        <v>18.62</v>
      </c>
      <c r="I356" s="32"/>
      <c r="J356" s="33">
        <f t="shared" si="76"/>
        <v>18.62</v>
      </c>
      <c r="K356" s="25">
        <f t="shared" si="68"/>
        <v>18.62</v>
      </c>
      <c r="L356" s="29">
        <v>33.25</v>
      </c>
      <c r="M356" s="24">
        <f t="shared" si="69"/>
        <v>0.43999999999999995</v>
      </c>
      <c r="N356" s="38">
        <f t="shared" si="75"/>
        <v>39.9</v>
      </c>
      <c r="O356" s="365">
        <v>33.25</v>
      </c>
      <c r="P356" s="366">
        <f t="shared" si="72"/>
        <v>0</v>
      </c>
      <c r="Q356" s="366">
        <f t="shared" si="73"/>
        <v>0.43999999999999995</v>
      </c>
      <c r="R356" s="369">
        <v>31.587499999999999</v>
      </c>
      <c r="S356" s="370">
        <f t="shared" si="74"/>
        <v>-5.0000000000000044E-2</v>
      </c>
      <c r="T356" s="370">
        <f t="shared" si="78"/>
        <v>0.37950138504155118</v>
      </c>
      <c r="U356" s="6">
        <v>2</v>
      </c>
      <c r="V356" s="299">
        <f t="shared" si="77"/>
        <v>2.2000000000000002</v>
      </c>
      <c r="W356" s="124" t="s">
        <v>62</v>
      </c>
      <c r="X356" s="5"/>
      <c r="Y356" s="28">
        <v>707600</v>
      </c>
      <c r="Z356" s="26" t="s">
        <v>4163</v>
      </c>
      <c r="AA356" s="26"/>
      <c r="AB356" s="27">
        <v>0.2</v>
      </c>
      <c r="AC356" s="122"/>
      <c r="AD356" s="273">
        <v>42597</v>
      </c>
      <c r="AE356" s="26" t="str">
        <f t="array" ref="AE356">IF(ISNA(INDEX([6]Fournisseurs!$A$6:$O$5001,MATCH(A356&amp;C356,[6]Fournisseurs!$C$6:$C$5001&amp;[6]Fournisseurs!$A$6:$A$5001,0),14)),"",INDEX([6]Fournisseurs!$A$6:$O$5001,MATCH(A356&amp;C356,[6]Fournisseurs!$C$6:$C$5001&amp;[6]Fournisseurs!$A$6:$A$5001,0),14))</f>
        <v/>
      </c>
    </row>
    <row r="357" spans="1:31" ht="14" customHeight="1" x14ac:dyDescent="0.2">
      <c r="A357" s="4">
        <v>2757</v>
      </c>
      <c r="B357" s="8" t="s">
        <v>4118</v>
      </c>
      <c r="C357" s="8" t="s">
        <v>939</v>
      </c>
      <c r="D357" s="16" t="s">
        <v>4120</v>
      </c>
      <c r="E357" s="3"/>
      <c r="F357" s="4" t="s">
        <v>9</v>
      </c>
      <c r="G357" s="31"/>
      <c r="H357" s="25">
        <v>18.62</v>
      </c>
      <c r="I357" s="32"/>
      <c r="J357" s="33">
        <f t="shared" si="76"/>
        <v>18.62</v>
      </c>
      <c r="K357" s="25">
        <f t="shared" si="68"/>
        <v>18.62</v>
      </c>
      <c r="L357" s="29">
        <v>33.25</v>
      </c>
      <c r="M357" s="24">
        <f t="shared" si="69"/>
        <v>0.43999999999999995</v>
      </c>
      <c r="N357" s="38">
        <f t="shared" si="75"/>
        <v>39.9</v>
      </c>
      <c r="O357" s="365">
        <v>33.25</v>
      </c>
      <c r="P357" s="366">
        <f t="shared" si="72"/>
        <v>0</v>
      </c>
      <c r="Q357" s="366">
        <f t="shared" si="73"/>
        <v>0.43999999999999995</v>
      </c>
      <c r="R357" s="369">
        <v>31.587499999999999</v>
      </c>
      <c r="S357" s="370">
        <f t="shared" si="74"/>
        <v>-5.0000000000000044E-2</v>
      </c>
      <c r="T357" s="370">
        <f t="shared" si="78"/>
        <v>0.37950138504155118</v>
      </c>
      <c r="U357" s="6">
        <v>2</v>
      </c>
      <c r="V357" s="299">
        <f t="shared" si="77"/>
        <v>2.2000000000000002</v>
      </c>
      <c r="W357" s="124" t="s">
        <v>62</v>
      </c>
      <c r="X357" s="5"/>
      <c r="Y357" s="28">
        <v>707600</v>
      </c>
      <c r="Z357" s="26" t="s">
        <v>4164</v>
      </c>
      <c r="AA357" s="26"/>
      <c r="AB357" s="27">
        <v>0.2</v>
      </c>
      <c r="AC357" s="122"/>
      <c r="AD357" s="273">
        <v>42597</v>
      </c>
      <c r="AE357" s="26" t="str">
        <f t="array" ref="AE357">IF(ISNA(INDEX([6]Fournisseurs!$A$6:$O$5001,MATCH(A357&amp;C357,[6]Fournisseurs!$C$6:$C$5001&amp;[6]Fournisseurs!$A$6:$A$5001,0),14)),"",INDEX([6]Fournisseurs!$A$6:$O$5001,MATCH(A357&amp;C357,[6]Fournisseurs!$C$6:$C$5001&amp;[6]Fournisseurs!$A$6:$A$5001,0),14))</f>
        <v/>
      </c>
    </row>
    <row r="358" spans="1:31" ht="14" customHeight="1" x14ac:dyDescent="0.2">
      <c r="A358" s="4">
        <v>2760</v>
      </c>
      <c r="B358" s="8" t="s">
        <v>4118</v>
      </c>
      <c r="C358" s="8" t="s">
        <v>939</v>
      </c>
      <c r="D358" s="16" t="s">
        <v>4123</v>
      </c>
      <c r="E358" s="3"/>
      <c r="F358" s="4" t="s">
        <v>9</v>
      </c>
      <c r="G358" s="31"/>
      <c r="H358" s="25">
        <v>18.62</v>
      </c>
      <c r="I358" s="32"/>
      <c r="J358" s="33">
        <f t="shared" si="76"/>
        <v>18.62</v>
      </c>
      <c r="K358" s="25">
        <f t="shared" si="68"/>
        <v>18.62</v>
      </c>
      <c r="L358" s="29">
        <v>33.25</v>
      </c>
      <c r="M358" s="24">
        <f t="shared" si="69"/>
        <v>0.43999999999999995</v>
      </c>
      <c r="N358" s="38">
        <f t="shared" si="75"/>
        <v>39.9</v>
      </c>
      <c r="O358" s="365">
        <v>33.25</v>
      </c>
      <c r="P358" s="366">
        <f t="shared" si="72"/>
        <v>0</v>
      </c>
      <c r="Q358" s="366">
        <f t="shared" si="73"/>
        <v>0.43999999999999995</v>
      </c>
      <c r="R358" s="369">
        <v>31.587499999999999</v>
      </c>
      <c r="S358" s="370">
        <f t="shared" si="74"/>
        <v>-5.0000000000000044E-2</v>
      </c>
      <c r="T358" s="370">
        <f t="shared" si="78"/>
        <v>0.37950138504155118</v>
      </c>
      <c r="U358" s="6">
        <v>2</v>
      </c>
      <c r="V358" s="299">
        <f t="shared" si="77"/>
        <v>2.2000000000000002</v>
      </c>
      <c r="W358" s="124" t="s">
        <v>62</v>
      </c>
      <c r="X358" s="5"/>
      <c r="Y358" s="28">
        <v>707600</v>
      </c>
      <c r="Z358" s="26" t="s">
        <v>4166</v>
      </c>
      <c r="AA358" s="26"/>
      <c r="AB358" s="27">
        <v>0.2</v>
      </c>
      <c r="AC358" s="122"/>
      <c r="AD358" s="273">
        <v>42597</v>
      </c>
      <c r="AE358" s="26" t="str">
        <f t="array" ref="AE358">IF(ISNA(INDEX([6]Fournisseurs!$A$6:$O$5001,MATCH(A358&amp;C358,[6]Fournisseurs!$C$6:$C$5001&amp;[6]Fournisseurs!$A$6:$A$5001,0),14)),"",INDEX([6]Fournisseurs!$A$6:$O$5001,MATCH(A358&amp;C358,[6]Fournisseurs!$C$6:$C$5001&amp;[6]Fournisseurs!$A$6:$A$5001,0),14))</f>
        <v/>
      </c>
    </row>
    <row r="359" spans="1:31" ht="14" customHeight="1" x14ac:dyDescent="0.2">
      <c r="A359" s="4">
        <v>2756</v>
      </c>
      <c r="B359" s="8" t="s">
        <v>4118</v>
      </c>
      <c r="C359" s="8" t="s">
        <v>939</v>
      </c>
      <c r="D359" s="16" t="s">
        <v>4119</v>
      </c>
      <c r="E359" s="3"/>
      <c r="F359" s="4" t="s">
        <v>9</v>
      </c>
      <c r="G359" s="31"/>
      <c r="H359" s="25">
        <v>18.62</v>
      </c>
      <c r="I359" s="32"/>
      <c r="J359" s="33">
        <f t="shared" si="76"/>
        <v>18.62</v>
      </c>
      <c r="K359" s="25">
        <f t="shared" si="68"/>
        <v>18.62</v>
      </c>
      <c r="L359" s="29">
        <v>33.25</v>
      </c>
      <c r="M359" s="24">
        <f t="shared" si="69"/>
        <v>0.43999999999999995</v>
      </c>
      <c r="N359" s="38">
        <f t="shared" si="75"/>
        <v>39.9</v>
      </c>
      <c r="O359" s="365">
        <v>33.25</v>
      </c>
      <c r="P359" s="366">
        <f t="shared" si="72"/>
        <v>0</v>
      </c>
      <c r="Q359" s="366">
        <f t="shared" si="73"/>
        <v>0.43999999999999995</v>
      </c>
      <c r="R359" s="369">
        <v>31.587499999999999</v>
      </c>
      <c r="S359" s="370">
        <f t="shared" si="74"/>
        <v>-5.0000000000000044E-2</v>
      </c>
      <c r="T359" s="370">
        <f t="shared" si="78"/>
        <v>0.37950138504155118</v>
      </c>
      <c r="U359" s="6">
        <v>2</v>
      </c>
      <c r="V359" s="299">
        <f t="shared" si="77"/>
        <v>2.2000000000000002</v>
      </c>
      <c r="W359" s="124" t="s">
        <v>62</v>
      </c>
      <c r="X359" s="5"/>
      <c r="Y359" s="28">
        <v>707600</v>
      </c>
      <c r="Z359" s="26" t="s">
        <v>4162</v>
      </c>
      <c r="AA359" s="26"/>
      <c r="AB359" s="27">
        <v>0.2</v>
      </c>
      <c r="AC359" s="122"/>
      <c r="AD359" s="273">
        <v>42597</v>
      </c>
      <c r="AE359" s="26" t="str">
        <f t="array" ref="AE359">IF(ISNA(INDEX([6]Fournisseurs!$A$6:$O$5001,MATCH(A359&amp;C359,[6]Fournisseurs!$C$6:$C$5001&amp;[6]Fournisseurs!$A$6:$A$5001,0),14)),"",INDEX([6]Fournisseurs!$A$6:$O$5001,MATCH(A359&amp;C359,[6]Fournisseurs!$C$6:$C$5001&amp;[6]Fournisseurs!$A$6:$A$5001,0),14))</f>
        <v/>
      </c>
    </row>
    <row r="360" spans="1:31" ht="14" customHeight="1" x14ac:dyDescent="0.2">
      <c r="A360" s="4">
        <v>2768</v>
      </c>
      <c r="B360" s="8" t="s">
        <v>4129</v>
      </c>
      <c r="C360" s="8" t="s">
        <v>939</v>
      </c>
      <c r="D360" s="16" t="s">
        <v>4133</v>
      </c>
      <c r="E360" s="3"/>
      <c r="F360" s="4" t="s">
        <v>9</v>
      </c>
      <c r="G360" s="31"/>
      <c r="H360" s="25">
        <v>18.62</v>
      </c>
      <c r="I360" s="32"/>
      <c r="J360" s="33">
        <f t="shared" si="76"/>
        <v>18.62</v>
      </c>
      <c r="K360" s="25">
        <f t="shared" si="68"/>
        <v>18.62</v>
      </c>
      <c r="L360" s="29">
        <v>33.25</v>
      </c>
      <c r="M360" s="24">
        <f t="shared" si="69"/>
        <v>0.43999999999999995</v>
      </c>
      <c r="N360" s="38">
        <f t="shared" ref="N360:N391" si="79">L360*(1+AB360)</f>
        <v>39.9</v>
      </c>
      <c r="O360" s="365">
        <v>33.25</v>
      </c>
      <c r="P360" s="366">
        <f t="shared" si="72"/>
        <v>0</v>
      </c>
      <c r="Q360" s="366">
        <f t="shared" si="73"/>
        <v>0.43999999999999995</v>
      </c>
      <c r="R360" s="369">
        <v>31.587499999999999</v>
      </c>
      <c r="S360" s="370">
        <f t="shared" si="74"/>
        <v>-5.0000000000000044E-2</v>
      </c>
      <c r="T360" s="370">
        <f t="shared" si="78"/>
        <v>0.37950138504155118</v>
      </c>
      <c r="U360" s="6">
        <v>2</v>
      </c>
      <c r="V360" s="299">
        <f t="shared" si="77"/>
        <v>2.2000000000000002</v>
      </c>
      <c r="W360" s="124" t="s">
        <v>62</v>
      </c>
      <c r="X360" s="5"/>
      <c r="Y360" s="28">
        <v>707600</v>
      </c>
      <c r="Z360" s="26" t="s">
        <v>4174</v>
      </c>
      <c r="AA360" s="26"/>
      <c r="AB360" s="27">
        <v>0.2</v>
      </c>
      <c r="AC360" s="122"/>
      <c r="AD360" s="273">
        <v>42597</v>
      </c>
      <c r="AE360" s="26" t="str">
        <f t="array" ref="AE360">IF(ISNA(INDEX([6]Fournisseurs!$A$6:$O$5001,MATCH(A360&amp;C360,[6]Fournisseurs!$C$6:$C$5001&amp;[6]Fournisseurs!$A$6:$A$5001,0),14)),"",INDEX([6]Fournisseurs!$A$6:$O$5001,MATCH(A360&amp;C360,[6]Fournisseurs!$C$6:$C$5001&amp;[6]Fournisseurs!$A$6:$A$5001,0),14))</f>
        <v/>
      </c>
    </row>
    <row r="361" spans="1:31" ht="14" customHeight="1" x14ac:dyDescent="0.2">
      <c r="A361" s="4">
        <v>2767</v>
      </c>
      <c r="B361" s="8" t="s">
        <v>4129</v>
      </c>
      <c r="C361" s="8" t="s">
        <v>939</v>
      </c>
      <c r="D361" s="16" t="s">
        <v>4132</v>
      </c>
      <c r="E361" s="3"/>
      <c r="F361" s="4" t="s">
        <v>9</v>
      </c>
      <c r="G361" s="31"/>
      <c r="H361" s="25">
        <v>18.62</v>
      </c>
      <c r="I361" s="32"/>
      <c r="J361" s="33">
        <f t="shared" si="76"/>
        <v>18.62</v>
      </c>
      <c r="K361" s="25">
        <f t="shared" si="68"/>
        <v>18.62</v>
      </c>
      <c r="L361" s="29">
        <v>33.25</v>
      </c>
      <c r="M361" s="24">
        <f t="shared" si="69"/>
        <v>0.43999999999999995</v>
      </c>
      <c r="N361" s="38">
        <f t="shared" si="79"/>
        <v>39.9</v>
      </c>
      <c r="O361" s="365">
        <v>33.25</v>
      </c>
      <c r="P361" s="366">
        <f t="shared" si="72"/>
        <v>0</v>
      </c>
      <c r="Q361" s="366">
        <f t="shared" si="73"/>
        <v>0.43999999999999995</v>
      </c>
      <c r="R361" s="369">
        <v>31.587499999999999</v>
      </c>
      <c r="S361" s="370">
        <f t="shared" si="74"/>
        <v>-5.0000000000000044E-2</v>
      </c>
      <c r="T361" s="370">
        <f t="shared" si="78"/>
        <v>0.37950138504155118</v>
      </c>
      <c r="U361" s="6">
        <v>2</v>
      </c>
      <c r="V361" s="299">
        <f t="shared" si="77"/>
        <v>2.2000000000000002</v>
      </c>
      <c r="W361" s="124" t="s">
        <v>62</v>
      </c>
      <c r="X361" s="5"/>
      <c r="Y361" s="28">
        <v>707600</v>
      </c>
      <c r="Z361" s="26" t="s">
        <v>4173</v>
      </c>
      <c r="AA361" s="26"/>
      <c r="AB361" s="27">
        <v>0.2</v>
      </c>
      <c r="AC361" s="122"/>
      <c r="AD361" s="273">
        <v>42597</v>
      </c>
      <c r="AE361" s="26" t="str">
        <f t="array" ref="AE361">IF(ISNA(INDEX([6]Fournisseurs!$A$6:$O$5001,MATCH(A361&amp;C361,[6]Fournisseurs!$C$6:$C$5001&amp;[6]Fournisseurs!$A$6:$A$5001,0),14)),"",INDEX([6]Fournisseurs!$A$6:$O$5001,MATCH(A361&amp;C361,[6]Fournisseurs!$C$6:$C$5001&amp;[6]Fournisseurs!$A$6:$A$5001,0),14))</f>
        <v/>
      </c>
    </row>
    <row r="362" spans="1:31" ht="14" customHeight="1" x14ac:dyDescent="0.2">
      <c r="A362" s="4">
        <v>2766</v>
      </c>
      <c r="B362" s="8" t="s">
        <v>4129</v>
      </c>
      <c r="C362" s="8" t="s">
        <v>939</v>
      </c>
      <c r="D362" s="16" t="s">
        <v>4131</v>
      </c>
      <c r="E362" s="3"/>
      <c r="F362" s="4" t="s">
        <v>9</v>
      </c>
      <c r="G362" s="31"/>
      <c r="H362" s="25">
        <v>18.62</v>
      </c>
      <c r="I362" s="32"/>
      <c r="J362" s="33">
        <f t="shared" ref="J362:J393" si="80">H362*(1+I362)</f>
        <v>18.62</v>
      </c>
      <c r="K362" s="25">
        <f t="shared" ref="K362:K425" si="81">ROUND(J362,2)</f>
        <v>18.62</v>
      </c>
      <c r="L362" s="29">
        <v>33.25</v>
      </c>
      <c r="M362" s="24">
        <f t="shared" ref="M362:M425" si="82">1-(J362/L362)</f>
        <v>0.43999999999999995</v>
      </c>
      <c r="N362" s="38">
        <f t="shared" si="79"/>
        <v>39.9</v>
      </c>
      <c r="O362" s="365">
        <v>33.25</v>
      </c>
      <c r="P362" s="366">
        <f t="shared" si="72"/>
        <v>0</v>
      </c>
      <c r="Q362" s="366">
        <f t="shared" si="73"/>
        <v>0.43999999999999995</v>
      </c>
      <c r="R362" s="369">
        <v>31.587499999999999</v>
      </c>
      <c r="S362" s="370">
        <f t="shared" si="74"/>
        <v>-5.0000000000000044E-2</v>
      </c>
      <c r="T362" s="370">
        <f t="shared" si="78"/>
        <v>0.37950138504155118</v>
      </c>
      <c r="U362" s="6">
        <v>2</v>
      </c>
      <c r="V362" s="299">
        <f t="shared" si="77"/>
        <v>2.2000000000000002</v>
      </c>
      <c r="W362" s="124" t="s">
        <v>62</v>
      </c>
      <c r="X362" s="5"/>
      <c r="Y362" s="28">
        <v>707600</v>
      </c>
      <c r="Z362" s="26" t="s">
        <v>4172</v>
      </c>
      <c r="AA362" s="26"/>
      <c r="AB362" s="27">
        <v>0.2</v>
      </c>
      <c r="AC362" s="122"/>
      <c r="AD362" s="273">
        <v>42597</v>
      </c>
      <c r="AE362" s="26" t="str">
        <f t="array" ref="AE362">IF(ISNA(INDEX([6]Fournisseurs!$A$6:$O$5001,MATCH(A362&amp;C362,[6]Fournisseurs!$C$6:$C$5001&amp;[6]Fournisseurs!$A$6:$A$5001,0),14)),"",INDEX([6]Fournisseurs!$A$6:$O$5001,MATCH(A362&amp;C362,[6]Fournisseurs!$C$6:$C$5001&amp;[6]Fournisseurs!$A$6:$A$5001,0),14))</f>
        <v/>
      </c>
    </row>
    <row r="363" spans="1:31" ht="14" customHeight="1" x14ac:dyDescent="0.2">
      <c r="A363" s="348">
        <v>2769</v>
      </c>
      <c r="B363" s="8" t="s">
        <v>4129</v>
      </c>
      <c r="C363" s="8" t="s">
        <v>939</v>
      </c>
      <c r="D363" s="16" t="s">
        <v>4134</v>
      </c>
      <c r="E363" s="3"/>
      <c r="F363" s="4" t="s">
        <v>9</v>
      </c>
      <c r="G363" s="31"/>
      <c r="H363" s="25">
        <v>18.62</v>
      </c>
      <c r="I363" s="32"/>
      <c r="J363" s="33">
        <f t="shared" si="80"/>
        <v>18.62</v>
      </c>
      <c r="K363" s="25">
        <f t="shared" si="81"/>
        <v>18.62</v>
      </c>
      <c r="L363" s="29">
        <v>33.25</v>
      </c>
      <c r="M363" s="24">
        <f t="shared" si="82"/>
        <v>0.43999999999999995</v>
      </c>
      <c r="N363" s="38">
        <f t="shared" si="79"/>
        <v>39.9</v>
      </c>
      <c r="O363" s="365">
        <v>33.25</v>
      </c>
      <c r="P363" s="366">
        <f t="shared" si="72"/>
        <v>0</v>
      </c>
      <c r="Q363" s="366">
        <f t="shared" si="73"/>
        <v>0.43999999999999995</v>
      </c>
      <c r="R363" s="369">
        <v>31.587499999999999</v>
      </c>
      <c r="S363" s="370">
        <f t="shared" si="74"/>
        <v>-5.0000000000000044E-2</v>
      </c>
      <c r="T363" s="370">
        <f t="shared" si="78"/>
        <v>0.37950138504155118</v>
      </c>
      <c r="U363" s="6">
        <v>2</v>
      </c>
      <c r="V363" s="299">
        <f t="shared" si="77"/>
        <v>2.2000000000000002</v>
      </c>
      <c r="W363" s="124" t="s">
        <v>62</v>
      </c>
      <c r="X363" s="5"/>
      <c r="Y363" s="28">
        <v>707600</v>
      </c>
      <c r="Z363" s="26" t="s">
        <v>4175</v>
      </c>
      <c r="AA363" s="26"/>
      <c r="AB363" s="27">
        <v>0.2</v>
      </c>
      <c r="AC363" s="122"/>
      <c r="AD363" s="273">
        <v>42597</v>
      </c>
      <c r="AE363" s="26" t="str">
        <f t="array" ref="AE363">IF(ISNA(INDEX([6]Fournisseurs!$A$6:$O$5001,MATCH(A363&amp;C363,[6]Fournisseurs!$C$6:$C$5001&amp;[6]Fournisseurs!$A$6:$A$5001,0),14)),"",INDEX([6]Fournisseurs!$A$6:$O$5001,MATCH(A363&amp;C363,[6]Fournisseurs!$C$6:$C$5001&amp;[6]Fournisseurs!$A$6:$A$5001,0),14))</f>
        <v/>
      </c>
    </row>
    <row r="364" spans="1:31" ht="14" customHeight="1" x14ac:dyDescent="0.2">
      <c r="A364" s="4">
        <v>2765</v>
      </c>
      <c r="B364" s="8" t="s">
        <v>4129</v>
      </c>
      <c r="C364" s="8" t="s">
        <v>939</v>
      </c>
      <c r="D364" s="16" t="s">
        <v>4130</v>
      </c>
      <c r="E364" s="3"/>
      <c r="F364" s="4" t="s">
        <v>9</v>
      </c>
      <c r="G364" s="31"/>
      <c r="H364" s="25">
        <v>18.62</v>
      </c>
      <c r="I364" s="32"/>
      <c r="J364" s="33">
        <f t="shared" si="80"/>
        <v>18.62</v>
      </c>
      <c r="K364" s="25">
        <f t="shared" si="81"/>
        <v>18.62</v>
      </c>
      <c r="L364" s="29">
        <v>33.25</v>
      </c>
      <c r="M364" s="24">
        <f t="shared" si="82"/>
        <v>0.43999999999999995</v>
      </c>
      <c r="N364" s="38">
        <f t="shared" si="79"/>
        <v>39.9</v>
      </c>
      <c r="O364" s="365">
        <v>33.25</v>
      </c>
      <c r="P364" s="366">
        <f t="shared" si="72"/>
        <v>0</v>
      </c>
      <c r="Q364" s="366">
        <f t="shared" si="73"/>
        <v>0.43999999999999995</v>
      </c>
      <c r="R364" s="369">
        <v>31.587499999999999</v>
      </c>
      <c r="S364" s="370">
        <f t="shared" si="74"/>
        <v>-5.0000000000000044E-2</v>
      </c>
      <c r="T364" s="370">
        <f t="shared" si="78"/>
        <v>0.37950138504155118</v>
      </c>
      <c r="U364" s="6">
        <v>2</v>
      </c>
      <c r="V364" s="299">
        <f t="shared" si="77"/>
        <v>2.2000000000000002</v>
      </c>
      <c r="W364" s="124" t="s">
        <v>62</v>
      </c>
      <c r="X364" s="5"/>
      <c r="Y364" s="28">
        <v>707600</v>
      </c>
      <c r="Z364" s="26" t="s">
        <v>4171</v>
      </c>
      <c r="AA364" s="26"/>
      <c r="AB364" s="27">
        <v>0.2</v>
      </c>
      <c r="AC364" s="207"/>
      <c r="AD364" s="273">
        <v>42597</v>
      </c>
      <c r="AE364" s="26" t="str">
        <f t="array" ref="AE364">IF(ISNA(INDEX([6]Fournisseurs!$A$6:$O$5001,MATCH(A364&amp;C364,[6]Fournisseurs!$C$6:$C$5001&amp;[6]Fournisseurs!$A$6:$A$5001,0),14)),"",INDEX([6]Fournisseurs!$A$6:$O$5001,MATCH(A364&amp;C364,[6]Fournisseurs!$C$6:$C$5001&amp;[6]Fournisseurs!$A$6:$A$5001,0),14))</f>
        <v/>
      </c>
    </row>
    <row r="365" spans="1:31" ht="14" customHeight="1" x14ac:dyDescent="0.2">
      <c r="A365" s="4">
        <v>2776</v>
      </c>
      <c r="B365" s="8" t="s">
        <v>4140</v>
      </c>
      <c r="C365" s="8" t="s">
        <v>939</v>
      </c>
      <c r="D365" s="16" t="s">
        <v>4143</v>
      </c>
      <c r="E365" s="3"/>
      <c r="F365" s="4" t="s">
        <v>9</v>
      </c>
      <c r="G365" s="31"/>
      <c r="H365" s="25">
        <v>18.62</v>
      </c>
      <c r="I365" s="32"/>
      <c r="J365" s="33">
        <f t="shared" si="80"/>
        <v>18.62</v>
      </c>
      <c r="K365" s="25">
        <f t="shared" si="81"/>
        <v>18.62</v>
      </c>
      <c r="L365" s="29">
        <v>33.25</v>
      </c>
      <c r="M365" s="24">
        <f t="shared" si="82"/>
        <v>0.43999999999999995</v>
      </c>
      <c r="N365" s="38">
        <f t="shared" si="79"/>
        <v>39.9</v>
      </c>
      <c r="O365" s="365">
        <v>33.25</v>
      </c>
      <c r="P365" s="366">
        <f t="shared" si="72"/>
        <v>0</v>
      </c>
      <c r="Q365" s="366">
        <f t="shared" si="73"/>
        <v>0.43999999999999995</v>
      </c>
      <c r="R365" s="369">
        <v>31.587499999999999</v>
      </c>
      <c r="S365" s="370">
        <f t="shared" si="74"/>
        <v>-5.0000000000000044E-2</v>
      </c>
      <c r="T365" s="370">
        <f t="shared" si="78"/>
        <v>0.37950138504155118</v>
      </c>
      <c r="U365" s="6">
        <v>2</v>
      </c>
      <c r="V365" s="299">
        <f t="shared" si="77"/>
        <v>2.2000000000000002</v>
      </c>
      <c r="W365" s="124" t="s">
        <v>62</v>
      </c>
      <c r="X365" s="5"/>
      <c r="Y365" s="28">
        <v>707600</v>
      </c>
      <c r="Z365" s="26" t="s">
        <v>4182</v>
      </c>
      <c r="AA365" s="26"/>
      <c r="AB365" s="27">
        <v>0.2</v>
      </c>
      <c r="AC365" s="122"/>
      <c r="AD365" s="273">
        <v>42597</v>
      </c>
      <c r="AE365" s="26" t="str">
        <f t="array" ref="AE365">IF(ISNA(INDEX([6]Fournisseurs!$A$6:$O$5001,MATCH(A365&amp;C365,[6]Fournisseurs!$C$6:$C$5001&amp;[6]Fournisseurs!$A$6:$A$5001,0),14)),"",INDEX([6]Fournisseurs!$A$6:$O$5001,MATCH(A365&amp;C365,[6]Fournisseurs!$C$6:$C$5001&amp;[6]Fournisseurs!$A$6:$A$5001,0),14))</f>
        <v/>
      </c>
    </row>
    <row r="366" spans="1:31" ht="14" customHeight="1" x14ac:dyDescent="0.2">
      <c r="A366" s="4">
        <v>2775</v>
      </c>
      <c r="B366" s="8" t="s">
        <v>4140</v>
      </c>
      <c r="C366" s="8" t="s">
        <v>939</v>
      </c>
      <c r="D366" s="16" t="s">
        <v>4142</v>
      </c>
      <c r="E366" s="3"/>
      <c r="F366" s="4" t="s">
        <v>9</v>
      </c>
      <c r="G366" s="31"/>
      <c r="H366" s="25">
        <v>18.62</v>
      </c>
      <c r="I366" s="32"/>
      <c r="J366" s="33">
        <f t="shared" si="80"/>
        <v>18.62</v>
      </c>
      <c r="K366" s="25">
        <f t="shared" si="81"/>
        <v>18.62</v>
      </c>
      <c r="L366" s="29">
        <v>33.25</v>
      </c>
      <c r="M366" s="24">
        <f t="shared" si="82"/>
        <v>0.43999999999999995</v>
      </c>
      <c r="N366" s="38">
        <f t="shared" si="79"/>
        <v>39.9</v>
      </c>
      <c r="O366" s="365">
        <v>33.25</v>
      </c>
      <c r="P366" s="366">
        <f t="shared" si="72"/>
        <v>0</v>
      </c>
      <c r="Q366" s="366">
        <f t="shared" si="73"/>
        <v>0.43999999999999995</v>
      </c>
      <c r="R366" s="369">
        <v>31.587499999999999</v>
      </c>
      <c r="S366" s="370">
        <f t="shared" si="74"/>
        <v>-5.0000000000000044E-2</v>
      </c>
      <c r="T366" s="370">
        <f t="shared" si="78"/>
        <v>0.37950138504155118</v>
      </c>
      <c r="U366" s="6">
        <v>2</v>
      </c>
      <c r="V366" s="299">
        <f t="shared" si="77"/>
        <v>2.2000000000000002</v>
      </c>
      <c r="W366" s="124" t="s">
        <v>62</v>
      </c>
      <c r="X366" s="5"/>
      <c r="Y366" s="28">
        <v>707600</v>
      </c>
      <c r="Z366" s="26" t="s">
        <v>4181</v>
      </c>
      <c r="AA366" s="26"/>
      <c r="AB366" s="27">
        <v>0.2</v>
      </c>
      <c r="AC366" s="122"/>
      <c r="AD366" s="273">
        <v>42597</v>
      </c>
      <c r="AE366" s="26" t="str">
        <f t="array" ref="AE366">IF(ISNA(INDEX([6]Fournisseurs!$A$6:$O$5001,MATCH(A366&amp;C366,[6]Fournisseurs!$C$6:$C$5001&amp;[6]Fournisseurs!$A$6:$A$5001,0),14)),"",INDEX([6]Fournisseurs!$A$6:$O$5001,MATCH(A366&amp;C366,[6]Fournisseurs!$C$6:$C$5001&amp;[6]Fournisseurs!$A$6:$A$5001,0),14))</f>
        <v/>
      </c>
    </row>
    <row r="367" spans="1:31" ht="14" customHeight="1" x14ac:dyDescent="0.2">
      <c r="A367" s="4">
        <v>2774</v>
      </c>
      <c r="B367" s="8" t="s">
        <v>4140</v>
      </c>
      <c r="C367" s="8" t="s">
        <v>939</v>
      </c>
      <c r="D367" s="16" t="s">
        <v>4141</v>
      </c>
      <c r="E367" s="3"/>
      <c r="F367" s="4" t="s">
        <v>9</v>
      </c>
      <c r="G367" s="31"/>
      <c r="H367" s="25">
        <v>18.62</v>
      </c>
      <c r="I367" s="32"/>
      <c r="J367" s="33">
        <f t="shared" si="80"/>
        <v>18.62</v>
      </c>
      <c r="K367" s="25">
        <f t="shared" si="81"/>
        <v>18.62</v>
      </c>
      <c r="L367" s="29">
        <v>33.25</v>
      </c>
      <c r="M367" s="24">
        <f t="shared" si="82"/>
        <v>0.43999999999999995</v>
      </c>
      <c r="N367" s="38">
        <f t="shared" si="79"/>
        <v>39.9</v>
      </c>
      <c r="O367" s="365">
        <v>33.25</v>
      </c>
      <c r="P367" s="366">
        <f t="shared" si="72"/>
        <v>0</v>
      </c>
      <c r="Q367" s="366">
        <f t="shared" si="73"/>
        <v>0.43999999999999995</v>
      </c>
      <c r="R367" s="369">
        <v>31.587499999999999</v>
      </c>
      <c r="S367" s="370">
        <f t="shared" si="74"/>
        <v>-5.0000000000000044E-2</v>
      </c>
      <c r="T367" s="370">
        <f t="shared" si="78"/>
        <v>0.37950138504155118</v>
      </c>
      <c r="U367" s="6">
        <v>2</v>
      </c>
      <c r="V367" s="299">
        <f t="shared" si="77"/>
        <v>2.2000000000000002</v>
      </c>
      <c r="W367" s="124" t="s">
        <v>62</v>
      </c>
      <c r="X367" s="5"/>
      <c r="Y367" s="28">
        <v>707600</v>
      </c>
      <c r="Z367" s="26" t="s">
        <v>4180</v>
      </c>
      <c r="AA367" s="26"/>
      <c r="AB367" s="27">
        <v>0.2</v>
      </c>
      <c r="AC367" s="122"/>
      <c r="AD367" s="273">
        <v>42597</v>
      </c>
      <c r="AE367" s="26" t="str">
        <f t="array" ref="AE367">IF(ISNA(INDEX([6]Fournisseurs!$A$6:$O$5001,MATCH(A367&amp;C367,[6]Fournisseurs!$C$6:$C$5001&amp;[6]Fournisseurs!$A$6:$A$5001,0),14)),"",INDEX([6]Fournisseurs!$A$6:$O$5001,MATCH(A367&amp;C367,[6]Fournisseurs!$C$6:$C$5001&amp;[6]Fournisseurs!$A$6:$A$5001,0),14))</f>
        <v/>
      </c>
    </row>
    <row r="368" spans="1:31" ht="14" customHeight="1" x14ac:dyDescent="0.2">
      <c r="A368" s="4">
        <v>2777</v>
      </c>
      <c r="B368" s="8" t="s">
        <v>4140</v>
      </c>
      <c r="C368" s="8" t="s">
        <v>939</v>
      </c>
      <c r="D368" s="16" t="s">
        <v>4144</v>
      </c>
      <c r="E368" s="3"/>
      <c r="F368" s="4" t="s">
        <v>9</v>
      </c>
      <c r="G368" s="31"/>
      <c r="H368" s="25">
        <v>18.62</v>
      </c>
      <c r="I368" s="32"/>
      <c r="J368" s="33">
        <f t="shared" si="80"/>
        <v>18.62</v>
      </c>
      <c r="K368" s="25">
        <f t="shared" si="81"/>
        <v>18.62</v>
      </c>
      <c r="L368" s="29">
        <v>33.25</v>
      </c>
      <c r="M368" s="24">
        <f t="shared" si="82"/>
        <v>0.43999999999999995</v>
      </c>
      <c r="N368" s="38">
        <f t="shared" si="79"/>
        <v>39.9</v>
      </c>
      <c r="O368" s="365">
        <v>33.25</v>
      </c>
      <c r="P368" s="366">
        <f t="shared" si="72"/>
        <v>0</v>
      </c>
      <c r="Q368" s="366">
        <f t="shared" si="73"/>
        <v>0.43999999999999995</v>
      </c>
      <c r="R368" s="369">
        <v>31.587499999999999</v>
      </c>
      <c r="S368" s="370">
        <f t="shared" si="74"/>
        <v>-5.0000000000000044E-2</v>
      </c>
      <c r="T368" s="370">
        <f t="shared" si="78"/>
        <v>0.37950138504155118</v>
      </c>
      <c r="U368" s="6">
        <v>2</v>
      </c>
      <c r="V368" s="299">
        <f t="shared" si="77"/>
        <v>2.2000000000000002</v>
      </c>
      <c r="W368" s="124" t="s">
        <v>62</v>
      </c>
      <c r="X368" s="5"/>
      <c r="Y368" s="28">
        <v>707600</v>
      </c>
      <c r="Z368" s="26" t="s">
        <v>4183</v>
      </c>
      <c r="AA368" s="26"/>
      <c r="AB368" s="27">
        <v>0.2</v>
      </c>
      <c r="AC368" s="122"/>
      <c r="AD368" s="273">
        <v>42597</v>
      </c>
      <c r="AE368" s="26" t="str">
        <f t="array" ref="AE368">IF(ISNA(INDEX([6]Fournisseurs!$A$6:$O$5001,MATCH(A368&amp;C368,[6]Fournisseurs!$C$6:$C$5001&amp;[6]Fournisseurs!$A$6:$A$5001,0),14)),"",INDEX([6]Fournisseurs!$A$6:$O$5001,MATCH(A368&amp;C368,[6]Fournisseurs!$C$6:$C$5001&amp;[6]Fournisseurs!$A$6:$A$5001,0),14))</f>
        <v/>
      </c>
    </row>
    <row r="369" spans="1:31" ht="14" customHeight="1" x14ac:dyDescent="0.2">
      <c r="A369" s="4">
        <v>2742</v>
      </c>
      <c r="B369" s="8" t="s">
        <v>4099</v>
      </c>
      <c r="C369" s="8" t="s">
        <v>939</v>
      </c>
      <c r="D369" s="16" t="s">
        <v>4100</v>
      </c>
      <c r="E369" s="3"/>
      <c r="F369" s="4" t="s">
        <v>9</v>
      </c>
      <c r="G369" s="31"/>
      <c r="H369" s="25">
        <v>19.133333333333336</v>
      </c>
      <c r="I369" s="32"/>
      <c r="J369" s="33">
        <f t="shared" si="80"/>
        <v>19.133333333333336</v>
      </c>
      <c r="K369" s="25">
        <f t="shared" si="81"/>
        <v>19.13</v>
      </c>
      <c r="L369" s="29">
        <v>34.166666666666671</v>
      </c>
      <c r="M369" s="24">
        <f t="shared" si="82"/>
        <v>0.43999999999999995</v>
      </c>
      <c r="N369" s="38">
        <f t="shared" si="79"/>
        <v>41.000000000000007</v>
      </c>
      <c r="O369" s="365">
        <v>34.166666666666671</v>
      </c>
      <c r="P369" s="366">
        <f t="shared" si="72"/>
        <v>0</v>
      </c>
      <c r="Q369" s="366">
        <f t="shared" si="73"/>
        <v>0.43999999999999995</v>
      </c>
      <c r="R369" s="369">
        <v>32.458333333333336</v>
      </c>
      <c r="S369" s="370">
        <f t="shared" si="74"/>
        <v>-5.0000000000000065E-2</v>
      </c>
      <c r="T369" s="370">
        <f t="shared" si="78"/>
        <v>0.37950138504155118</v>
      </c>
      <c r="U369" s="299">
        <v>2.8</v>
      </c>
      <c r="V369" s="299">
        <f t="shared" si="77"/>
        <v>3.08</v>
      </c>
      <c r="W369" s="124" t="s">
        <v>62</v>
      </c>
      <c r="X369" s="5"/>
      <c r="Y369" s="28">
        <v>707600</v>
      </c>
      <c r="Z369" s="26" t="s">
        <v>4159</v>
      </c>
      <c r="AA369" s="26"/>
      <c r="AB369" s="27">
        <v>0.2</v>
      </c>
      <c r="AC369" s="122"/>
      <c r="AD369" s="273">
        <v>42597</v>
      </c>
      <c r="AE369" s="26" t="str">
        <f t="array" ref="AE369">IF(ISNA(INDEX([6]Fournisseurs!$A$6:$O$5001,MATCH(A369&amp;C369,[6]Fournisseurs!$C$6:$C$5001&amp;[6]Fournisseurs!$A$6:$A$5001,0),14)),"",INDEX([6]Fournisseurs!$A$6:$O$5001,MATCH(A369&amp;C369,[6]Fournisseurs!$C$6:$C$5001&amp;[6]Fournisseurs!$A$6:$A$5001,0),14))</f>
        <v/>
      </c>
    </row>
    <row r="370" spans="1:31" ht="14" customHeight="1" x14ac:dyDescent="0.2">
      <c r="A370" s="4">
        <v>2743</v>
      </c>
      <c r="B370" s="8" t="s">
        <v>4101</v>
      </c>
      <c r="C370" s="8" t="s">
        <v>939</v>
      </c>
      <c r="D370" s="16" t="s">
        <v>4102</v>
      </c>
      <c r="E370" s="3"/>
      <c r="F370" s="4" t="s">
        <v>9</v>
      </c>
      <c r="G370" s="31"/>
      <c r="H370" s="25">
        <v>19.133333333333336</v>
      </c>
      <c r="I370" s="32"/>
      <c r="J370" s="33">
        <f t="shared" si="80"/>
        <v>19.133333333333336</v>
      </c>
      <c r="K370" s="25">
        <f t="shared" si="81"/>
        <v>19.13</v>
      </c>
      <c r="L370" s="29">
        <v>34.166666666666671</v>
      </c>
      <c r="M370" s="24">
        <f t="shared" si="82"/>
        <v>0.43999999999999995</v>
      </c>
      <c r="N370" s="38">
        <f t="shared" si="79"/>
        <v>41.000000000000007</v>
      </c>
      <c r="O370" s="365">
        <v>34.166666666666671</v>
      </c>
      <c r="P370" s="366">
        <f t="shared" si="72"/>
        <v>0</v>
      </c>
      <c r="Q370" s="366">
        <f t="shared" si="73"/>
        <v>0.43999999999999995</v>
      </c>
      <c r="R370" s="369">
        <v>32.458333333333336</v>
      </c>
      <c r="S370" s="370">
        <f t="shared" si="74"/>
        <v>-5.0000000000000065E-2</v>
      </c>
      <c r="T370" s="370">
        <f t="shared" si="78"/>
        <v>0.37950138504155118</v>
      </c>
      <c r="U370" s="299">
        <v>3.36</v>
      </c>
      <c r="V370" s="299">
        <f t="shared" si="77"/>
        <v>3.6960000000000002</v>
      </c>
      <c r="W370" s="124" t="s">
        <v>62</v>
      </c>
      <c r="X370" s="5"/>
      <c r="Y370" s="28">
        <v>707600</v>
      </c>
      <c r="Z370" s="26" t="s">
        <v>4160</v>
      </c>
      <c r="AA370" s="26"/>
      <c r="AB370" s="27">
        <v>0.2</v>
      </c>
      <c r="AC370" s="122"/>
      <c r="AD370" s="273">
        <v>42597</v>
      </c>
      <c r="AE370" s="26" t="str">
        <f t="array" ref="AE370">IF(ISNA(INDEX([6]Fournisseurs!$A$6:$O$5001,MATCH(A370&amp;C370,[6]Fournisseurs!$C$6:$C$5001&amp;[6]Fournisseurs!$A$6:$A$5001,0),14)),"",INDEX([6]Fournisseurs!$A$6:$O$5001,MATCH(A370&amp;C370,[6]Fournisseurs!$C$6:$C$5001&amp;[6]Fournisseurs!$A$6:$A$5001,0),14))</f>
        <v/>
      </c>
    </row>
    <row r="371" spans="1:31" ht="14" customHeight="1" x14ac:dyDescent="0.2">
      <c r="A371" s="4">
        <v>2744</v>
      </c>
      <c r="B371" s="8" t="s">
        <v>4103</v>
      </c>
      <c r="C371" s="8" t="s">
        <v>939</v>
      </c>
      <c r="D371" s="16" t="s">
        <v>4104</v>
      </c>
      <c r="E371" s="3"/>
      <c r="F371" s="4" t="s">
        <v>9</v>
      </c>
      <c r="G371" s="31"/>
      <c r="H371" s="25">
        <v>19.133333333333336</v>
      </c>
      <c r="I371" s="32"/>
      <c r="J371" s="33">
        <f t="shared" si="80"/>
        <v>19.133333333333336</v>
      </c>
      <c r="K371" s="25">
        <f t="shared" si="81"/>
        <v>19.13</v>
      </c>
      <c r="L371" s="29">
        <v>34.166666666666671</v>
      </c>
      <c r="M371" s="24">
        <f t="shared" si="82"/>
        <v>0.43999999999999995</v>
      </c>
      <c r="N371" s="38">
        <f t="shared" si="79"/>
        <v>41.000000000000007</v>
      </c>
      <c r="O371" s="365">
        <v>34.166666666666671</v>
      </c>
      <c r="P371" s="366">
        <f t="shared" si="72"/>
        <v>0</v>
      </c>
      <c r="Q371" s="366">
        <f t="shared" si="73"/>
        <v>0.43999999999999995</v>
      </c>
      <c r="R371" s="369">
        <v>32.458333333333336</v>
      </c>
      <c r="S371" s="370">
        <f t="shared" si="74"/>
        <v>-5.0000000000000065E-2</v>
      </c>
      <c r="T371" s="370">
        <f t="shared" si="78"/>
        <v>0.37950138504155118</v>
      </c>
      <c r="U371" s="299">
        <v>3.9</v>
      </c>
      <c r="V371" s="299">
        <f t="shared" si="77"/>
        <v>4.29</v>
      </c>
      <c r="W371" s="124" t="s">
        <v>62</v>
      </c>
      <c r="X371" s="5"/>
      <c r="Y371" s="28">
        <v>707600</v>
      </c>
      <c r="Z371" s="26" t="s">
        <v>4161</v>
      </c>
      <c r="AA371" s="26"/>
      <c r="AB371" s="27">
        <v>0.2</v>
      </c>
      <c r="AC371" s="122"/>
      <c r="AD371" s="273">
        <v>42597</v>
      </c>
      <c r="AE371" s="26" t="str">
        <f t="array" ref="AE371">IF(ISNA(INDEX([6]Fournisseurs!$A$6:$O$5001,MATCH(A371&amp;C371,[6]Fournisseurs!$C$6:$C$5001&amp;[6]Fournisseurs!$A$6:$A$5001,0),14)),"",INDEX([6]Fournisseurs!$A$6:$O$5001,MATCH(A371&amp;C371,[6]Fournisseurs!$C$6:$C$5001&amp;[6]Fournisseurs!$A$6:$A$5001,0),14))</f>
        <v/>
      </c>
    </row>
    <row r="372" spans="1:31" ht="14" customHeight="1" x14ac:dyDescent="0.2">
      <c r="A372" s="4">
        <v>2741</v>
      </c>
      <c r="B372" s="8" t="s">
        <v>4097</v>
      </c>
      <c r="C372" s="8" t="s">
        <v>939</v>
      </c>
      <c r="D372" s="16" t="s">
        <v>4098</v>
      </c>
      <c r="E372" s="3"/>
      <c r="F372" s="4" t="s">
        <v>9</v>
      </c>
      <c r="G372" s="31"/>
      <c r="H372" s="25">
        <v>19.133333333333336</v>
      </c>
      <c r="I372" s="32"/>
      <c r="J372" s="33">
        <f t="shared" si="80"/>
        <v>19.133333333333336</v>
      </c>
      <c r="K372" s="25">
        <f t="shared" si="81"/>
        <v>19.13</v>
      </c>
      <c r="L372" s="29">
        <v>34.166666666666671</v>
      </c>
      <c r="M372" s="24">
        <f t="shared" si="82"/>
        <v>0.43999999999999995</v>
      </c>
      <c r="N372" s="38">
        <f t="shared" si="79"/>
        <v>41.000000000000007</v>
      </c>
      <c r="O372" s="365">
        <v>34.166666666666671</v>
      </c>
      <c r="P372" s="366">
        <f t="shared" si="72"/>
        <v>0</v>
      </c>
      <c r="Q372" s="366">
        <f t="shared" si="73"/>
        <v>0.43999999999999995</v>
      </c>
      <c r="R372" s="369">
        <v>32.458333333333336</v>
      </c>
      <c r="S372" s="370">
        <f t="shared" si="74"/>
        <v>-5.0000000000000065E-2</v>
      </c>
      <c r="T372" s="370">
        <f t="shared" si="78"/>
        <v>0.37950138504155118</v>
      </c>
      <c r="U372" s="299">
        <v>2.2400000000000002</v>
      </c>
      <c r="V372" s="299">
        <f t="shared" si="77"/>
        <v>2.4640000000000004</v>
      </c>
      <c r="W372" s="124" t="s">
        <v>62</v>
      </c>
      <c r="X372" s="5"/>
      <c r="Y372" s="28">
        <v>707600</v>
      </c>
      <c r="Z372" s="26" t="s">
        <v>4158</v>
      </c>
      <c r="AA372" s="26"/>
      <c r="AB372" s="27">
        <v>0.2</v>
      </c>
      <c r="AC372" s="122"/>
      <c r="AD372" s="273">
        <v>42597</v>
      </c>
      <c r="AE372" s="26" t="str">
        <f t="array" ref="AE372">IF(ISNA(INDEX([6]Fournisseurs!$A$6:$O$5001,MATCH(A372&amp;C372,[6]Fournisseurs!$C$6:$C$5001&amp;[6]Fournisseurs!$A$6:$A$5001,0),14)),"",INDEX([6]Fournisseurs!$A$6:$O$5001,MATCH(A372&amp;C372,[6]Fournisseurs!$C$6:$C$5001&amp;[6]Fournisseurs!$A$6:$A$5001,0),14))</f>
        <v/>
      </c>
    </row>
    <row r="373" spans="1:31" ht="14" customHeight="1" x14ac:dyDescent="0.2">
      <c r="A373" s="9">
        <v>2010</v>
      </c>
      <c r="B373" s="344">
        <v>550806</v>
      </c>
      <c r="C373" s="344" t="s">
        <v>651</v>
      </c>
      <c r="D373" s="398" t="s">
        <v>4052</v>
      </c>
      <c r="E373" s="345" t="s">
        <v>3965</v>
      </c>
      <c r="F373" s="9" t="s">
        <v>4441</v>
      </c>
      <c r="G373" s="345"/>
      <c r="H373" s="25">
        <v>272.25000000000006</v>
      </c>
      <c r="I373" s="32">
        <v>0.1</v>
      </c>
      <c r="J373" s="33">
        <f t="shared" si="80"/>
        <v>299.47500000000008</v>
      </c>
      <c r="K373" s="25">
        <f t="shared" si="81"/>
        <v>299.48</v>
      </c>
      <c r="L373" s="29">
        <v>435.6</v>
      </c>
      <c r="M373" s="24">
        <f t="shared" si="82"/>
        <v>0.31249999999999989</v>
      </c>
      <c r="N373" s="38">
        <f t="shared" si="79"/>
        <v>522.72</v>
      </c>
      <c r="O373" s="365">
        <v>435.6</v>
      </c>
      <c r="P373" s="366">
        <f t="shared" si="72"/>
        <v>0</v>
      </c>
      <c r="Q373" s="366">
        <f t="shared" si="73"/>
        <v>0.31249999999999989</v>
      </c>
      <c r="R373" s="375">
        <v>435.6</v>
      </c>
      <c r="S373" s="370">
        <f t="shared" si="74"/>
        <v>0</v>
      </c>
      <c r="T373" s="370">
        <f t="shared" si="78"/>
        <v>0.27631578947368396</v>
      </c>
      <c r="U373" s="11">
        <v>64</v>
      </c>
      <c r="V373" s="11">
        <v>65</v>
      </c>
      <c r="W373" s="124" t="s">
        <v>4451</v>
      </c>
      <c r="X373" s="345" t="s">
        <v>3966</v>
      </c>
      <c r="Y373" s="26">
        <v>707100</v>
      </c>
      <c r="Z373" s="345" t="s">
        <v>3967</v>
      </c>
      <c r="AA373" s="26"/>
      <c r="AB373" s="27">
        <v>0.2</v>
      </c>
      <c r="AC373" s="122"/>
      <c r="AD373" s="273">
        <v>42597</v>
      </c>
      <c r="AE373" s="26" t="str">
        <f t="array" ref="AE373">IF(ISNA(INDEX([6]Fournisseurs!$A$6:$O$5001,MATCH(A373&amp;C373,[6]Fournisseurs!$C$6:$C$5001&amp;[6]Fournisseurs!$A$6:$A$5001,0),14)),"",INDEX([6]Fournisseurs!$A$6:$O$5001,MATCH(A373&amp;C373,[6]Fournisseurs!$C$6:$C$5001&amp;[6]Fournisseurs!$A$6:$A$5001,0),14))</f>
        <v/>
      </c>
    </row>
    <row r="374" spans="1:31" ht="14" customHeight="1" x14ac:dyDescent="0.2">
      <c r="A374" s="9">
        <v>2721</v>
      </c>
      <c r="B374" s="344">
        <v>680026</v>
      </c>
      <c r="C374" s="344" t="s">
        <v>651</v>
      </c>
      <c r="D374" s="350" t="s">
        <v>4077</v>
      </c>
      <c r="E374" s="345" t="s">
        <v>4003</v>
      </c>
      <c r="F374" s="9" t="s">
        <v>4441</v>
      </c>
      <c r="G374" s="345"/>
      <c r="H374" s="25">
        <v>10.087499999999999</v>
      </c>
      <c r="I374" s="32">
        <v>0.1</v>
      </c>
      <c r="J374" s="33">
        <f t="shared" si="80"/>
        <v>11.09625</v>
      </c>
      <c r="K374" s="25">
        <f t="shared" si="81"/>
        <v>11.1</v>
      </c>
      <c r="L374" s="29"/>
      <c r="M374" s="24" t="e">
        <f t="shared" si="82"/>
        <v>#DIV/0!</v>
      </c>
      <c r="N374" s="38">
        <f t="shared" si="79"/>
        <v>0</v>
      </c>
      <c r="O374" s="365"/>
      <c r="P374" s="366" t="e">
        <f t="shared" si="72"/>
        <v>#DIV/0!</v>
      </c>
      <c r="Q374" s="366" t="e">
        <f t="shared" si="73"/>
        <v>#DIV/0!</v>
      </c>
      <c r="R374" s="375">
        <v>0</v>
      </c>
      <c r="S374" s="370" t="e">
        <f t="shared" si="74"/>
        <v>#DIV/0!</v>
      </c>
      <c r="T374" s="370" t="e">
        <f t="shared" si="78"/>
        <v>#DIV/0!</v>
      </c>
      <c r="U374" s="11"/>
      <c r="V374" s="11"/>
      <c r="W374" s="124">
        <v>0</v>
      </c>
      <c r="X374" s="345"/>
      <c r="Y374" s="26">
        <v>707600</v>
      </c>
      <c r="Z374" s="345" t="s">
        <v>4004</v>
      </c>
      <c r="AA374" s="26"/>
      <c r="AB374" s="27">
        <v>0.2</v>
      </c>
      <c r="AC374" s="122"/>
      <c r="AD374" s="273">
        <v>42597</v>
      </c>
      <c r="AE374" s="26" t="str">
        <f t="array" ref="AE374">IF(ISNA(INDEX([6]Fournisseurs!$A$6:$O$5001,MATCH(A374&amp;C374,[6]Fournisseurs!$C$6:$C$5001&amp;[6]Fournisseurs!$A$6:$A$5001,0),14)),"",INDEX([6]Fournisseurs!$A$6:$O$5001,MATCH(A374&amp;C374,[6]Fournisseurs!$C$6:$C$5001&amp;[6]Fournisseurs!$A$6:$A$5001,0),14))</f>
        <v/>
      </c>
    </row>
    <row r="375" spans="1:31" ht="14" customHeight="1" x14ac:dyDescent="0.2">
      <c r="A375" s="8">
        <v>2447</v>
      </c>
      <c r="B375" s="8">
        <v>609204</v>
      </c>
      <c r="C375" s="8" t="s">
        <v>651</v>
      </c>
      <c r="D375" s="3" t="s">
        <v>256</v>
      </c>
      <c r="E375" s="3" t="s">
        <v>256</v>
      </c>
      <c r="F375" s="5" t="s">
        <v>4441</v>
      </c>
      <c r="G375" s="31">
        <v>0</v>
      </c>
      <c r="H375" s="25">
        <v>43.3125</v>
      </c>
      <c r="I375" s="32">
        <v>0.1</v>
      </c>
      <c r="J375" s="33">
        <f t="shared" si="80"/>
        <v>47.643750000000004</v>
      </c>
      <c r="K375" s="25">
        <f t="shared" si="81"/>
        <v>47.64</v>
      </c>
      <c r="L375" s="29">
        <v>69.900000000000006</v>
      </c>
      <c r="M375" s="24">
        <f t="shared" si="82"/>
        <v>0.31840128755364805</v>
      </c>
      <c r="N375" s="38">
        <f t="shared" si="79"/>
        <v>83.88000000000001</v>
      </c>
      <c r="O375" s="365">
        <v>69.900000000000006</v>
      </c>
      <c r="P375" s="366">
        <f t="shared" si="72"/>
        <v>0</v>
      </c>
      <c r="Q375" s="366">
        <f t="shared" si="73"/>
        <v>0.31840128755364805</v>
      </c>
      <c r="R375" s="375">
        <v>69.900000000000006</v>
      </c>
      <c r="S375" s="370">
        <f t="shared" si="74"/>
        <v>0</v>
      </c>
      <c r="T375" s="370">
        <f t="shared" si="78"/>
        <v>0.28252767110910315</v>
      </c>
      <c r="U375" s="6">
        <v>0</v>
      </c>
      <c r="V375" s="299">
        <v>1</v>
      </c>
      <c r="W375" s="124" t="s">
        <v>4454</v>
      </c>
      <c r="X375" s="5">
        <v>0</v>
      </c>
      <c r="Y375" s="26">
        <v>707600</v>
      </c>
      <c r="Z375" s="26" t="s">
        <v>942</v>
      </c>
      <c r="AA375" s="26"/>
      <c r="AB375" s="27">
        <v>0.2</v>
      </c>
      <c r="AC375" s="122">
        <v>0</v>
      </c>
      <c r="AD375" s="273">
        <v>41501</v>
      </c>
      <c r="AE375" s="26" t="str">
        <f t="array" ref="AE375">IF(ISNA(INDEX([6]Fournisseurs!$A$6:$O$5001,MATCH(A375&amp;C375,[6]Fournisseurs!$C$6:$C$5001&amp;[6]Fournisseurs!$A$6:$A$5001,0),14)),"",INDEX([6]Fournisseurs!$A$6:$O$5001,MATCH(A375&amp;C375,[6]Fournisseurs!$C$6:$C$5001&amp;[6]Fournisseurs!$A$6:$A$5001,0),14))</f>
        <v/>
      </c>
    </row>
    <row r="376" spans="1:31" ht="14" customHeight="1" x14ac:dyDescent="0.2">
      <c r="A376" s="346">
        <v>2448</v>
      </c>
      <c r="B376" s="8">
        <v>609206</v>
      </c>
      <c r="C376" s="8" t="s">
        <v>651</v>
      </c>
      <c r="D376" s="3" t="s">
        <v>257</v>
      </c>
      <c r="E376" s="3" t="s">
        <v>257</v>
      </c>
      <c r="F376" s="5" t="s">
        <v>4441</v>
      </c>
      <c r="G376" s="31">
        <v>0</v>
      </c>
      <c r="H376" s="25">
        <v>57.824999999999996</v>
      </c>
      <c r="I376" s="32">
        <v>0.1</v>
      </c>
      <c r="J376" s="33">
        <f t="shared" si="80"/>
        <v>63.607500000000002</v>
      </c>
      <c r="K376" s="25">
        <f t="shared" si="81"/>
        <v>63.61</v>
      </c>
      <c r="L376" s="29">
        <v>93.2</v>
      </c>
      <c r="M376" s="24">
        <f t="shared" si="82"/>
        <v>0.31751609442060091</v>
      </c>
      <c r="N376" s="38">
        <f t="shared" si="79"/>
        <v>111.84</v>
      </c>
      <c r="O376" s="365">
        <v>93.2</v>
      </c>
      <c r="P376" s="366">
        <f t="shared" si="72"/>
        <v>0</v>
      </c>
      <c r="Q376" s="366">
        <f t="shared" si="73"/>
        <v>0.31751609442060091</v>
      </c>
      <c r="R376" s="375">
        <v>93.2</v>
      </c>
      <c r="S376" s="370">
        <f t="shared" si="74"/>
        <v>0</v>
      </c>
      <c r="T376" s="370">
        <f t="shared" si="78"/>
        <v>0.28159588886379028</v>
      </c>
      <c r="U376" s="6">
        <v>0</v>
      </c>
      <c r="V376" s="299">
        <v>1</v>
      </c>
      <c r="W376" s="124" t="s">
        <v>4454</v>
      </c>
      <c r="X376" s="5">
        <v>0</v>
      </c>
      <c r="Y376" s="26">
        <v>707600</v>
      </c>
      <c r="Z376" s="26" t="s">
        <v>942</v>
      </c>
      <c r="AA376" s="26"/>
      <c r="AB376" s="27">
        <v>0.2</v>
      </c>
      <c r="AC376" s="122">
        <v>0</v>
      </c>
      <c r="AD376" s="273">
        <v>41501</v>
      </c>
      <c r="AE376" s="26" t="str">
        <f t="array" ref="AE376">IF(ISNA(INDEX([6]Fournisseurs!$A$6:$O$5001,MATCH(A376&amp;C376,[6]Fournisseurs!$C$6:$C$5001&amp;[6]Fournisseurs!$A$6:$A$5001,0),14)),"",INDEX([6]Fournisseurs!$A$6:$O$5001,MATCH(A376&amp;C376,[6]Fournisseurs!$C$6:$C$5001&amp;[6]Fournisseurs!$A$6:$A$5001,0),14))</f>
        <v/>
      </c>
    </row>
    <row r="377" spans="1:31" ht="14" customHeight="1" x14ac:dyDescent="0.2">
      <c r="A377" s="8">
        <v>2321</v>
      </c>
      <c r="B377" s="8">
        <v>609208</v>
      </c>
      <c r="C377" s="8" t="s">
        <v>651</v>
      </c>
      <c r="D377" s="3" t="s">
        <v>258</v>
      </c>
      <c r="E377" s="3" t="s">
        <v>258</v>
      </c>
      <c r="F377" s="5" t="s">
        <v>4441</v>
      </c>
      <c r="G377" s="31">
        <v>0</v>
      </c>
      <c r="H377" s="25">
        <v>69.375</v>
      </c>
      <c r="I377" s="32">
        <v>0.1</v>
      </c>
      <c r="J377" s="33">
        <f t="shared" si="80"/>
        <v>76.3125</v>
      </c>
      <c r="K377" s="25">
        <f t="shared" si="81"/>
        <v>76.31</v>
      </c>
      <c r="L377" s="29">
        <v>111</v>
      </c>
      <c r="M377" s="24">
        <f t="shared" si="82"/>
        <v>0.3125</v>
      </c>
      <c r="N377" s="38">
        <f t="shared" si="79"/>
        <v>133.19999999999999</v>
      </c>
      <c r="O377" s="365">
        <v>111</v>
      </c>
      <c r="P377" s="366">
        <f t="shared" si="72"/>
        <v>0</v>
      </c>
      <c r="Q377" s="366">
        <f t="shared" si="73"/>
        <v>0.3125</v>
      </c>
      <c r="R377" s="375">
        <v>111</v>
      </c>
      <c r="S377" s="370">
        <f t="shared" si="74"/>
        <v>0</v>
      </c>
      <c r="T377" s="370">
        <f t="shared" si="78"/>
        <v>0.27631578947368418</v>
      </c>
      <c r="U377" s="6">
        <v>0</v>
      </c>
      <c r="V377" s="299">
        <v>1</v>
      </c>
      <c r="W377" s="124" t="s">
        <v>4454</v>
      </c>
      <c r="X377" s="5">
        <v>0</v>
      </c>
      <c r="Y377" s="26">
        <v>707600</v>
      </c>
      <c r="Z377" s="26" t="s">
        <v>942</v>
      </c>
      <c r="AA377" s="26"/>
      <c r="AB377" s="27">
        <v>0.2</v>
      </c>
      <c r="AC377" s="122">
        <v>0</v>
      </c>
      <c r="AD377" s="273">
        <v>41501</v>
      </c>
      <c r="AE377" s="26" t="str">
        <f t="array" ref="AE377">IF(ISNA(INDEX([6]Fournisseurs!$A$6:$O$5001,MATCH(A377&amp;C377,[6]Fournisseurs!$C$6:$C$5001&amp;[6]Fournisseurs!$A$6:$A$5001,0),14)),"",INDEX([6]Fournisseurs!$A$6:$O$5001,MATCH(A377&amp;C377,[6]Fournisseurs!$C$6:$C$5001&amp;[6]Fournisseurs!$A$6:$A$5001,0),14))</f>
        <v/>
      </c>
    </row>
    <row r="378" spans="1:31" ht="14" customHeight="1" x14ac:dyDescent="0.2">
      <c r="A378" s="11">
        <v>4044</v>
      </c>
      <c r="B378" s="8"/>
      <c r="C378" s="8" t="s">
        <v>633</v>
      </c>
      <c r="D378" s="3" t="s">
        <v>3649</v>
      </c>
      <c r="E378" s="3"/>
      <c r="F378" s="9" t="s">
        <v>4441</v>
      </c>
      <c r="G378" s="31">
        <v>29</v>
      </c>
      <c r="H378" s="25">
        <v>26.36363636363636</v>
      </c>
      <c r="I378" s="32">
        <v>0.15</v>
      </c>
      <c r="J378" s="33">
        <f t="shared" si="80"/>
        <v>30.318181818181813</v>
      </c>
      <c r="K378" s="25">
        <f t="shared" si="81"/>
        <v>30.32</v>
      </c>
      <c r="L378" s="29">
        <v>125</v>
      </c>
      <c r="M378" s="24">
        <f t="shared" si="82"/>
        <v>0.75745454545454549</v>
      </c>
      <c r="N378" s="38">
        <f t="shared" si="79"/>
        <v>150</v>
      </c>
      <c r="O378" s="365">
        <v>100</v>
      </c>
      <c r="P378" s="366">
        <f t="shared" si="72"/>
        <v>-0.2</v>
      </c>
      <c r="Q378" s="366">
        <f t="shared" si="73"/>
        <v>0.69681818181818189</v>
      </c>
      <c r="R378" s="369">
        <v>93.75</v>
      </c>
      <c r="S378" s="370">
        <f t="shared" si="74"/>
        <v>-0.25</v>
      </c>
      <c r="T378" s="370">
        <f t="shared" si="78"/>
        <v>0.65958532695374805</v>
      </c>
      <c r="U378" s="6">
        <v>20</v>
      </c>
      <c r="V378" s="299">
        <v>21</v>
      </c>
      <c r="W378" s="124" t="s">
        <v>4454</v>
      </c>
      <c r="X378" s="5"/>
      <c r="Y378" s="26">
        <v>707600</v>
      </c>
      <c r="Z378" s="26"/>
      <c r="AA378" s="26"/>
      <c r="AB378" s="27">
        <v>0.2</v>
      </c>
      <c r="AC378" s="122">
        <v>3760223793772</v>
      </c>
      <c r="AD378" s="273">
        <v>42597</v>
      </c>
      <c r="AE378" s="26">
        <f t="array" ref="AE378">IF(ISNA(INDEX([6]Fournisseurs!$A$6:$O$5001,MATCH(A378&amp;C378,[6]Fournisseurs!$C$6:$C$5001&amp;[6]Fournisseurs!$A$6:$A$5001,0),14)),"",INDEX([6]Fournisseurs!$A$6:$O$5001,MATCH(A378&amp;C378,[6]Fournisseurs!$C$6:$C$5001&amp;[6]Fournisseurs!$A$6:$A$5001,0),14))</f>
        <v>1.2527999999999999E-2</v>
      </c>
    </row>
    <row r="379" spans="1:31" ht="14" customHeight="1" x14ac:dyDescent="0.2">
      <c r="A379" s="11">
        <v>2331</v>
      </c>
      <c r="B379" s="8"/>
      <c r="C379" s="8" t="s">
        <v>633</v>
      </c>
      <c r="D379" s="3" t="s">
        <v>3648</v>
      </c>
      <c r="E379" s="3"/>
      <c r="F379" s="9" t="s">
        <v>4441</v>
      </c>
      <c r="G379" s="31">
        <v>19</v>
      </c>
      <c r="H379" s="25">
        <v>17.27272727272727</v>
      </c>
      <c r="I379" s="32">
        <v>0.15</v>
      </c>
      <c r="J379" s="33">
        <f t="shared" si="80"/>
        <v>19.86363636363636</v>
      </c>
      <c r="K379" s="25">
        <f t="shared" si="81"/>
        <v>19.86</v>
      </c>
      <c r="L379" s="29">
        <v>85</v>
      </c>
      <c r="M379" s="24">
        <f t="shared" si="82"/>
        <v>0.76631016042780753</v>
      </c>
      <c r="N379" s="38">
        <f t="shared" si="79"/>
        <v>102</v>
      </c>
      <c r="O379" s="365">
        <v>68</v>
      </c>
      <c r="P379" s="366">
        <f t="shared" si="72"/>
        <v>-0.2</v>
      </c>
      <c r="Q379" s="366">
        <f t="shared" si="73"/>
        <v>0.70788770053475947</v>
      </c>
      <c r="R379" s="369">
        <v>63.75</v>
      </c>
      <c r="S379" s="370">
        <f t="shared" si="74"/>
        <v>-0.25</v>
      </c>
      <c r="T379" s="370">
        <f t="shared" si="78"/>
        <v>0.67201426024955446</v>
      </c>
      <c r="U379" s="6">
        <v>10</v>
      </c>
      <c r="V379" s="299">
        <v>10.5</v>
      </c>
      <c r="W379" s="124" t="s">
        <v>4454</v>
      </c>
      <c r="X379" s="5"/>
      <c r="Y379" s="26">
        <v>707600</v>
      </c>
      <c r="Z379" s="26"/>
      <c r="AA379" s="26"/>
      <c r="AB379" s="27">
        <v>0.2</v>
      </c>
      <c r="AC379" s="122">
        <v>3760223793765</v>
      </c>
      <c r="AD379" s="273">
        <v>42597</v>
      </c>
      <c r="AE379" s="26">
        <f t="array" ref="AE379">IF(ISNA(INDEX([6]Fournisseurs!$A$6:$O$5001,MATCH(A379&amp;C379,[6]Fournisseurs!$C$6:$C$5001&amp;[6]Fournisseurs!$A$6:$A$5001,0),14)),"",INDEX([6]Fournisseurs!$A$6:$O$5001,MATCH(A379&amp;C379,[6]Fournisseurs!$C$6:$C$5001&amp;[6]Fournisseurs!$A$6:$A$5001,0),14))</f>
        <v>9.4500000000000001E-3</v>
      </c>
    </row>
    <row r="380" spans="1:31" ht="14" customHeight="1" x14ac:dyDescent="0.2">
      <c r="A380" s="11">
        <v>4043</v>
      </c>
      <c r="B380" s="8">
        <v>550554</v>
      </c>
      <c r="C380" s="8" t="s">
        <v>3677</v>
      </c>
      <c r="D380" s="3" t="s">
        <v>259</v>
      </c>
      <c r="E380" s="3" t="s">
        <v>2084</v>
      </c>
      <c r="F380" s="9" t="s">
        <v>4441</v>
      </c>
      <c r="G380" s="31">
        <v>16.100000000000001</v>
      </c>
      <c r="H380" s="25">
        <v>14.636363636363637</v>
      </c>
      <c r="I380" s="32">
        <v>0.1</v>
      </c>
      <c r="J380" s="33">
        <f t="shared" si="80"/>
        <v>16.100000000000001</v>
      </c>
      <c r="K380" s="25">
        <f t="shared" si="81"/>
        <v>16.100000000000001</v>
      </c>
      <c r="L380" s="29">
        <v>59</v>
      </c>
      <c r="M380" s="24">
        <f t="shared" si="82"/>
        <v>0.72711864406779658</v>
      </c>
      <c r="N380" s="38">
        <f t="shared" si="79"/>
        <v>70.8</v>
      </c>
      <c r="O380" s="365">
        <v>59</v>
      </c>
      <c r="P380" s="366">
        <f t="shared" si="72"/>
        <v>0</v>
      </c>
      <c r="Q380" s="366">
        <f t="shared" si="73"/>
        <v>0.72711864406779658</v>
      </c>
      <c r="R380" s="369">
        <v>56.05</v>
      </c>
      <c r="S380" s="370">
        <f t="shared" si="74"/>
        <v>-5.0000000000000051E-2</v>
      </c>
      <c r="T380" s="370">
        <f t="shared" si="78"/>
        <v>0.69763838677872192</v>
      </c>
      <c r="U380" s="6">
        <v>10</v>
      </c>
      <c r="V380" s="299">
        <v>10.5</v>
      </c>
      <c r="W380" s="124" t="s">
        <v>4454</v>
      </c>
      <c r="X380" s="5"/>
      <c r="Y380" s="26">
        <v>707600</v>
      </c>
      <c r="Z380" s="26"/>
      <c r="AA380" s="26"/>
      <c r="AB380" s="27">
        <v>0.2</v>
      </c>
      <c r="AC380" s="122">
        <v>3760223790702</v>
      </c>
      <c r="AD380" s="273">
        <v>42231</v>
      </c>
      <c r="AE380" s="26">
        <f t="array" ref="AE380">IF(ISNA(INDEX([6]Fournisseurs!$A$6:$O$5001,MATCH(A380&amp;C380,[6]Fournisseurs!$C$6:$C$5001&amp;[6]Fournisseurs!$A$6:$A$5001,0),14)),"",INDEX([6]Fournisseurs!$A$6:$O$5001,MATCH(A380&amp;C380,[6]Fournisseurs!$C$6:$C$5001&amp;[6]Fournisseurs!$A$6:$A$5001,0),14))</f>
        <v>0.01</v>
      </c>
    </row>
    <row r="381" spans="1:31" ht="14" customHeight="1" x14ac:dyDescent="0.2">
      <c r="A381" s="11">
        <v>4041</v>
      </c>
      <c r="B381" s="8">
        <v>550552</v>
      </c>
      <c r="C381" s="8" t="s">
        <v>3677</v>
      </c>
      <c r="D381" s="3" t="s">
        <v>260</v>
      </c>
      <c r="E381" s="3" t="s">
        <v>2085</v>
      </c>
      <c r="F381" s="9" t="s">
        <v>4441</v>
      </c>
      <c r="G381" s="31">
        <v>12.15</v>
      </c>
      <c r="H381" s="25">
        <v>11.045454545454545</v>
      </c>
      <c r="I381" s="32">
        <v>0.1</v>
      </c>
      <c r="J381" s="33">
        <f t="shared" si="80"/>
        <v>12.15</v>
      </c>
      <c r="K381" s="25">
        <f t="shared" si="81"/>
        <v>12.15</v>
      </c>
      <c r="L381" s="29">
        <v>40</v>
      </c>
      <c r="M381" s="24">
        <f t="shared" si="82"/>
        <v>0.69625000000000004</v>
      </c>
      <c r="N381" s="38">
        <f t="shared" si="79"/>
        <v>48</v>
      </c>
      <c r="O381" s="365">
        <v>40</v>
      </c>
      <c r="P381" s="366">
        <f t="shared" si="72"/>
        <v>0</v>
      </c>
      <c r="Q381" s="366">
        <f t="shared" si="73"/>
        <v>0.69625000000000004</v>
      </c>
      <c r="R381" s="369">
        <v>38</v>
      </c>
      <c r="S381" s="370">
        <f t="shared" si="74"/>
        <v>-0.05</v>
      </c>
      <c r="T381" s="370">
        <f t="shared" si="78"/>
        <v>0.66343490304709141</v>
      </c>
      <c r="U381" s="6">
        <v>5</v>
      </c>
      <c r="V381" s="299">
        <v>5.6</v>
      </c>
      <c r="W381" s="124" t="s">
        <v>4454</v>
      </c>
      <c r="X381" s="5"/>
      <c r="Y381" s="26">
        <v>707600</v>
      </c>
      <c r="Z381" s="26"/>
      <c r="AA381" s="26"/>
      <c r="AB381" s="27">
        <v>0.2</v>
      </c>
      <c r="AC381" s="122">
        <v>3760223790696</v>
      </c>
      <c r="AD381" s="273">
        <v>42231</v>
      </c>
      <c r="AE381" s="26">
        <f t="array" ref="AE381">IF(ISNA(INDEX([6]Fournisseurs!$A$6:$O$5001,MATCH(A381&amp;C381,[6]Fournisseurs!$C$6:$C$5001&amp;[6]Fournisseurs!$A$6:$A$5001,0),14)),"",INDEX([6]Fournisseurs!$A$6:$O$5001,MATCH(A381&amp;C381,[6]Fournisseurs!$C$6:$C$5001&amp;[6]Fournisseurs!$A$6:$A$5001,0),14))</f>
        <v>6.0000000000000001E-3</v>
      </c>
    </row>
    <row r="382" spans="1:31" ht="14" customHeight="1" x14ac:dyDescent="0.2">
      <c r="A382" s="17">
        <v>5029</v>
      </c>
      <c r="B382" s="8" t="s">
        <v>1659</v>
      </c>
      <c r="C382" s="8" t="s">
        <v>1439</v>
      </c>
      <c r="D382" s="19" t="s">
        <v>1658</v>
      </c>
      <c r="E382" s="3" t="s">
        <v>4279</v>
      </c>
      <c r="F382" s="9" t="s">
        <v>4441</v>
      </c>
      <c r="G382" s="31"/>
      <c r="H382" s="25">
        <v>1078</v>
      </c>
      <c r="I382" s="32">
        <v>0.1</v>
      </c>
      <c r="J382" s="33">
        <f t="shared" si="80"/>
        <v>1185.8000000000002</v>
      </c>
      <c r="K382" s="25">
        <f t="shared" si="81"/>
        <v>1185.8</v>
      </c>
      <c r="L382" s="29">
        <v>2695</v>
      </c>
      <c r="M382" s="24">
        <f t="shared" si="82"/>
        <v>0.55999999999999994</v>
      </c>
      <c r="N382" s="38">
        <f t="shared" si="79"/>
        <v>3234</v>
      </c>
      <c r="O382" s="365">
        <v>2088.625</v>
      </c>
      <c r="P382" s="366">
        <f t="shared" si="72"/>
        <v>-0.22500000000000001</v>
      </c>
      <c r="Q382" s="366">
        <f t="shared" si="73"/>
        <v>0.43225806451612891</v>
      </c>
      <c r="R382" s="369">
        <v>1953.875</v>
      </c>
      <c r="S382" s="370">
        <f t="shared" si="74"/>
        <v>-0.27500000000000002</v>
      </c>
      <c r="T382" s="370">
        <f t="shared" si="78"/>
        <v>0.36116152450090733</v>
      </c>
      <c r="U382" s="6">
        <v>0</v>
      </c>
      <c r="V382" s="299">
        <v>177</v>
      </c>
      <c r="W382" s="124" t="s">
        <v>621</v>
      </c>
      <c r="X382" s="5"/>
      <c r="Y382" s="26">
        <v>707100</v>
      </c>
      <c r="Z382" s="26"/>
      <c r="AA382" s="26"/>
      <c r="AB382" s="27">
        <v>0.2</v>
      </c>
      <c r="AC382" s="122">
        <v>0</v>
      </c>
      <c r="AD382" s="273">
        <v>42231</v>
      </c>
      <c r="AE382" s="26" t="str">
        <f t="array" ref="AE382">IF(ISNA(INDEX([6]Fournisseurs!$A$6:$O$5001,MATCH(A382&amp;C382,[6]Fournisseurs!$C$6:$C$5001&amp;[6]Fournisseurs!$A$6:$A$5001,0),14)),"",INDEX([6]Fournisseurs!$A$6:$O$5001,MATCH(A382&amp;C382,[6]Fournisseurs!$C$6:$C$5001&amp;[6]Fournisseurs!$A$6:$A$5001,0),14))</f>
        <v/>
      </c>
    </row>
    <row r="383" spans="1:31" ht="14" customHeight="1" x14ac:dyDescent="0.2">
      <c r="A383" s="8">
        <v>3525</v>
      </c>
      <c r="B383" s="8" t="s">
        <v>943</v>
      </c>
      <c r="C383" s="8" t="s">
        <v>633</v>
      </c>
      <c r="D383" s="3" t="s">
        <v>262</v>
      </c>
      <c r="E383" s="3" t="s">
        <v>944</v>
      </c>
      <c r="F383" s="5" t="s">
        <v>4441</v>
      </c>
      <c r="G383" s="31">
        <v>111</v>
      </c>
      <c r="H383" s="25">
        <v>100.90909090909091</v>
      </c>
      <c r="I383" s="32">
        <v>0.15</v>
      </c>
      <c r="J383" s="33">
        <f t="shared" si="80"/>
        <v>116.04545454545453</v>
      </c>
      <c r="K383" s="25">
        <f t="shared" si="81"/>
        <v>116.05</v>
      </c>
      <c r="L383" s="29">
        <v>299</v>
      </c>
      <c r="M383" s="24">
        <f t="shared" si="82"/>
        <v>0.61188811188811187</v>
      </c>
      <c r="N383" s="38">
        <f t="shared" si="79"/>
        <v>358.8</v>
      </c>
      <c r="O383" s="365">
        <v>269.10000000000002</v>
      </c>
      <c r="P383" s="366">
        <f t="shared" si="72"/>
        <v>-9.9999999999999922E-2</v>
      </c>
      <c r="Q383" s="366">
        <f t="shared" si="73"/>
        <v>0.56876456876456882</v>
      </c>
      <c r="R383" s="369">
        <v>254.15</v>
      </c>
      <c r="S383" s="370">
        <f t="shared" si="74"/>
        <v>-0.15</v>
      </c>
      <c r="T383" s="370">
        <f t="shared" si="78"/>
        <v>0.5193660828335751</v>
      </c>
      <c r="U383" s="6">
        <v>31</v>
      </c>
      <c r="V383" s="299">
        <v>34</v>
      </c>
      <c r="W383" s="124" t="s">
        <v>4451</v>
      </c>
      <c r="X383" s="5">
        <v>0</v>
      </c>
      <c r="Y383" s="26">
        <v>707600</v>
      </c>
      <c r="Z383" s="26" t="s">
        <v>945</v>
      </c>
      <c r="AA383" s="26"/>
      <c r="AB383" s="27">
        <v>0.2</v>
      </c>
      <c r="AC383" s="122">
        <v>3760223790870</v>
      </c>
      <c r="AD383" s="273">
        <v>41866</v>
      </c>
      <c r="AE383" s="26">
        <f t="array" ref="AE383">IF(ISNA(INDEX([6]Fournisseurs!$A$6:$O$5001,MATCH(A383&amp;C383,[6]Fournisseurs!$C$6:$C$5001&amp;[6]Fournisseurs!$A$6:$A$5001,0),14)),"",INDEX([6]Fournisseurs!$A$6:$O$5001,MATCH(A383&amp;C383,[6]Fournisseurs!$C$6:$C$5001&amp;[6]Fournisseurs!$A$6:$A$5001,0),14))</f>
        <v>0.23275999999999999</v>
      </c>
    </row>
    <row r="384" spans="1:31" ht="14" customHeight="1" x14ac:dyDescent="0.2">
      <c r="A384" s="8">
        <v>1564</v>
      </c>
      <c r="B384" s="8">
        <v>0</v>
      </c>
      <c r="C384" s="8" t="s">
        <v>811</v>
      </c>
      <c r="D384" s="3" t="s">
        <v>263</v>
      </c>
      <c r="E384" s="3" t="s">
        <v>263</v>
      </c>
      <c r="F384" s="5" t="s">
        <v>4441</v>
      </c>
      <c r="G384" s="31">
        <v>2277</v>
      </c>
      <c r="H384" s="25">
        <v>2070</v>
      </c>
      <c r="I384" s="32">
        <v>0.08</v>
      </c>
      <c r="J384" s="33">
        <f t="shared" si="80"/>
        <v>2235.6000000000004</v>
      </c>
      <c r="K384" s="25">
        <f t="shared" si="81"/>
        <v>2235.6</v>
      </c>
      <c r="L384" s="29">
        <v>3900</v>
      </c>
      <c r="M384" s="24">
        <f t="shared" si="82"/>
        <v>0.42676923076923068</v>
      </c>
      <c r="N384" s="38">
        <f t="shared" si="79"/>
        <v>4680</v>
      </c>
      <c r="O384" s="365">
        <v>3900</v>
      </c>
      <c r="P384" s="366">
        <f t="shared" si="72"/>
        <v>0</v>
      </c>
      <c r="Q384" s="366">
        <f t="shared" si="73"/>
        <v>0.42676923076923068</v>
      </c>
      <c r="R384" s="369">
        <v>3705</v>
      </c>
      <c r="S384" s="370">
        <f t="shared" si="74"/>
        <v>-0.05</v>
      </c>
      <c r="T384" s="370">
        <f t="shared" si="78"/>
        <v>0.36484125292989544</v>
      </c>
      <c r="U384" s="6">
        <v>0</v>
      </c>
      <c r="V384" s="299">
        <v>96</v>
      </c>
      <c r="W384" s="124" t="s">
        <v>4453</v>
      </c>
      <c r="X384" s="5" t="s">
        <v>946</v>
      </c>
      <c r="Y384" s="26">
        <v>707100</v>
      </c>
      <c r="Z384" s="26" t="s">
        <v>947</v>
      </c>
      <c r="AA384" s="26"/>
      <c r="AB384" s="27">
        <v>0.2</v>
      </c>
      <c r="AC384" s="122">
        <v>0</v>
      </c>
      <c r="AD384" s="273">
        <v>41501</v>
      </c>
      <c r="AE384" s="26" t="str">
        <f t="array" ref="AE384">IF(ISNA(INDEX([6]Fournisseurs!$A$6:$O$5001,MATCH(A384&amp;C384,[6]Fournisseurs!$C$6:$C$5001&amp;[6]Fournisseurs!$A$6:$A$5001,0),14)),"",INDEX([6]Fournisseurs!$A$6:$O$5001,MATCH(A384&amp;C384,[6]Fournisseurs!$C$6:$C$5001&amp;[6]Fournisseurs!$A$6:$A$5001,0),14))</f>
        <v/>
      </c>
    </row>
    <row r="385" spans="1:54" ht="14" customHeight="1" x14ac:dyDescent="0.2">
      <c r="A385" s="9">
        <v>2540</v>
      </c>
      <c r="B385" s="344">
        <v>609862</v>
      </c>
      <c r="C385" s="344" t="s">
        <v>651</v>
      </c>
      <c r="D385" s="398" t="s">
        <v>4044</v>
      </c>
      <c r="E385" s="345" t="s">
        <v>3938</v>
      </c>
      <c r="F385" s="345" t="s">
        <v>9</v>
      </c>
      <c r="G385" s="345"/>
      <c r="H385" s="25">
        <v>5.9250000000000007</v>
      </c>
      <c r="I385" s="32">
        <v>0.1</v>
      </c>
      <c r="J385" s="33">
        <f t="shared" si="80"/>
        <v>6.517500000000001</v>
      </c>
      <c r="K385" s="25">
        <f t="shared" si="81"/>
        <v>6.52</v>
      </c>
      <c r="L385" s="29">
        <v>24.787400000000002</v>
      </c>
      <c r="M385" s="24">
        <f t="shared" si="82"/>
        <v>0.73706399218958019</v>
      </c>
      <c r="N385" s="38">
        <f t="shared" si="79"/>
        <v>29.744880000000002</v>
      </c>
      <c r="O385" s="365">
        <v>16.731495000000002</v>
      </c>
      <c r="P385" s="366">
        <f t="shared" si="72"/>
        <v>-0.32499999999999996</v>
      </c>
      <c r="Q385" s="366">
        <f t="shared" si="73"/>
        <v>0.61046517361419284</v>
      </c>
      <c r="R385" s="369">
        <v>16.111810000000002</v>
      </c>
      <c r="S385" s="370">
        <f t="shared" si="74"/>
        <v>-0.35</v>
      </c>
      <c r="T385" s="370">
        <f t="shared" si="78"/>
        <v>0.57419269990215405</v>
      </c>
      <c r="U385" s="11">
        <v>0.4</v>
      </c>
      <c r="V385" s="11">
        <v>0.5</v>
      </c>
      <c r="W385" s="124" t="s">
        <v>62</v>
      </c>
      <c r="X385" s="345"/>
      <c r="Y385" s="26">
        <v>707600</v>
      </c>
      <c r="Z385" s="345"/>
      <c r="AA385" s="26"/>
      <c r="AB385" s="27">
        <v>0.2</v>
      </c>
      <c r="AC385" s="122"/>
      <c r="AD385" s="273">
        <v>42597</v>
      </c>
      <c r="AE385" s="26" t="str">
        <f t="array" ref="AE385">IF(ISNA(INDEX([6]Fournisseurs!$A$6:$O$5001,MATCH(A385&amp;C385,[6]Fournisseurs!$C$6:$C$5001&amp;[6]Fournisseurs!$A$6:$A$5001,0),14)),"",INDEX([6]Fournisseurs!$A$6:$O$5001,MATCH(A385&amp;C385,[6]Fournisseurs!$C$6:$C$5001&amp;[6]Fournisseurs!$A$6:$A$5001,0),14))</f>
        <v/>
      </c>
    </row>
    <row r="386" spans="1:54" ht="14" customHeight="1" x14ac:dyDescent="0.2">
      <c r="A386" s="9">
        <v>2539</v>
      </c>
      <c r="B386" s="344">
        <v>609861</v>
      </c>
      <c r="C386" s="344" t="s">
        <v>651</v>
      </c>
      <c r="D386" s="398" t="s">
        <v>4406</v>
      </c>
      <c r="E386" s="345" t="s">
        <v>3937</v>
      </c>
      <c r="F386" s="345" t="s">
        <v>9</v>
      </c>
      <c r="G386" s="345"/>
      <c r="H386" s="25">
        <v>5.9250000000000007</v>
      </c>
      <c r="I386" s="32">
        <v>0.1</v>
      </c>
      <c r="J386" s="33">
        <f t="shared" si="80"/>
        <v>6.517500000000001</v>
      </c>
      <c r="K386" s="25">
        <f t="shared" si="81"/>
        <v>6.52</v>
      </c>
      <c r="L386" s="29">
        <v>17.612100000000002</v>
      </c>
      <c r="M386" s="24">
        <f t="shared" si="82"/>
        <v>0.62994191493348328</v>
      </c>
      <c r="N386" s="38">
        <f t="shared" si="79"/>
        <v>21.134520000000002</v>
      </c>
      <c r="O386" s="365">
        <v>14.529982500000001</v>
      </c>
      <c r="P386" s="366">
        <f t="shared" si="72"/>
        <v>-0.17500000000000002</v>
      </c>
      <c r="Q386" s="366">
        <f t="shared" si="73"/>
        <v>0.55144474537391908</v>
      </c>
      <c r="R386" s="369">
        <v>13.649377500000002</v>
      </c>
      <c r="S386" s="370">
        <f t="shared" si="74"/>
        <v>-0.22499999999999998</v>
      </c>
      <c r="T386" s="370">
        <f t="shared" si="78"/>
        <v>0.49737441756670042</v>
      </c>
      <c r="U386" s="11">
        <v>0.4</v>
      </c>
      <c r="V386" s="11">
        <v>0.5</v>
      </c>
      <c r="W386" s="124" t="s">
        <v>62</v>
      </c>
      <c r="X386" s="345"/>
      <c r="Y386" s="26">
        <v>707600</v>
      </c>
      <c r="Z386" s="345"/>
      <c r="AA386" s="26"/>
      <c r="AB386" s="27">
        <v>0.2</v>
      </c>
      <c r="AC386" s="122"/>
      <c r="AD386" s="273">
        <v>42597</v>
      </c>
      <c r="AE386" s="26" t="str">
        <f t="array" ref="AE386">IF(ISNA(INDEX([6]Fournisseurs!$A$6:$O$5001,MATCH(A386&amp;C386,[6]Fournisseurs!$C$6:$C$5001&amp;[6]Fournisseurs!$A$6:$A$5001,0),14)),"",INDEX([6]Fournisseurs!$A$6:$O$5001,MATCH(A386&amp;C386,[6]Fournisseurs!$C$6:$C$5001&amp;[6]Fournisseurs!$A$6:$A$5001,0),14))</f>
        <v/>
      </c>
    </row>
    <row r="387" spans="1:54" ht="14" customHeight="1" x14ac:dyDescent="0.2">
      <c r="A387" s="9">
        <v>2541</v>
      </c>
      <c r="B387" s="344">
        <v>609863</v>
      </c>
      <c r="C387" s="344" t="s">
        <v>651</v>
      </c>
      <c r="D387" s="398" t="s">
        <v>4407</v>
      </c>
      <c r="E387" s="345" t="s">
        <v>3939</v>
      </c>
      <c r="F387" s="345" t="s">
        <v>9</v>
      </c>
      <c r="G387" s="345"/>
      <c r="H387" s="25">
        <v>5.9250000000000007</v>
      </c>
      <c r="I387" s="32">
        <v>0.1</v>
      </c>
      <c r="J387" s="33">
        <f t="shared" si="80"/>
        <v>6.517500000000001</v>
      </c>
      <c r="K387" s="25">
        <f t="shared" si="81"/>
        <v>6.52</v>
      </c>
      <c r="L387" s="29">
        <v>15.329050000000002</v>
      </c>
      <c r="M387" s="24">
        <f t="shared" si="82"/>
        <v>0.5748268809874062</v>
      </c>
      <c r="N387" s="38">
        <f t="shared" si="79"/>
        <v>18.394860000000001</v>
      </c>
      <c r="O387" s="365">
        <v>14.179371250000003</v>
      </c>
      <c r="P387" s="366">
        <f t="shared" si="72"/>
        <v>-7.4999999999999969E-2</v>
      </c>
      <c r="Q387" s="366">
        <f t="shared" si="73"/>
        <v>0.54035338485125006</v>
      </c>
      <c r="R387" s="369">
        <v>13.412918750000003</v>
      </c>
      <c r="S387" s="370">
        <f t="shared" si="74"/>
        <v>-0.12499999999999994</v>
      </c>
      <c r="T387" s="370">
        <f t="shared" ref="T387:T418" si="83">1-(J387/(R387*0.95))</f>
        <v>0.48851354103748124</v>
      </c>
      <c r="U387" s="11">
        <v>0.6</v>
      </c>
      <c r="V387" s="11">
        <v>0.7</v>
      </c>
      <c r="W387" s="124" t="s">
        <v>62</v>
      </c>
      <c r="X387" s="345"/>
      <c r="Y387" s="26">
        <v>707600</v>
      </c>
      <c r="Z387" s="345"/>
      <c r="AA387" s="26"/>
      <c r="AB387" s="27">
        <v>0.2</v>
      </c>
      <c r="AC387" s="122"/>
      <c r="AD387" s="273">
        <v>42597</v>
      </c>
      <c r="AE387" s="26" t="str">
        <f t="array" ref="AE387">IF(ISNA(INDEX([6]Fournisseurs!$A$6:$O$5001,MATCH(A387&amp;C387,[6]Fournisseurs!$C$6:$C$5001&amp;[6]Fournisseurs!$A$6:$A$5001,0),14)),"",INDEX([6]Fournisseurs!$A$6:$O$5001,MATCH(A387&amp;C387,[6]Fournisseurs!$C$6:$C$5001&amp;[6]Fournisseurs!$A$6:$A$5001,0),14))</f>
        <v/>
      </c>
    </row>
    <row r="388" spans="1:54" ht="14" customHeight="1" x14ac:dyDescent="0.2">
      <c r="A388" s="8">
        <v>1966</v>
      </c>
      <c r="B388" s="8"/>
      <c r="C388" s="8" t="s">
        <v>636</v>
      </c>
      <c r="D388" s="3" t="s">
        <v>3638</v>
      </c>
      <c r="E388" s="3" t="s">
        <v>3639</v>
      </c>
      <c r="F388" s="5" t="s">
        <v>4441</v>
      </c>
      <c r="G388" s="31">
        <v>3.55</v>
      </c>
      <c r="H388" s="25">
        <v>3.2272727272727271</v>
      </c>
      <c r="I388" s="32">
        <v>0.15</v>
      </c>
      <c r="J388" s="33">
        <f t="shared" si="80"/>
        <v>3.711363636363636</v>
      </c>
      <c r="K388" s="25">
        <f t="shared" si="81"/>
        <v>3.71</v>
      </c>
      <c r="L388" s="29">
        <v>10.5</v>
      </c>
      <c r="M388" s="24">
        <f t="shared" si="82"/>
        <v>0.64653679653679652</v>
      </c>
      <c r="N388" s="38">
        <f t="shared" si="79"/>
        <v>12.6</v>
      </c>
      <c r="O388" s="365">
        <v>8.6624999999999996</v>
      </c>
      <c r="P388" s="366">
        <f t="shared" si="72"/>
        <v>-0.17500000000000004</v>
      </c>
      <c r="Q388" s="366">
        <f t="shared" si="73"/>
        <v>0.5715597533779353</v>
      </c>
      <c r="R388" s="369">
        <v>8.1375000000000011</v>
      </c>
      <c r="S388" s="370">
        <f t="shared" si="74"/>
        <v>-0.22499999999999989</v>
      </c>
      <c r="T388" s="370">
        <f t="shared" si="83"/>
        <v>0.51991415488868808</v>
      </c>
      <c r="U388" s="6">
        <v>0.3</v>
      </c>
      <c r="V388" s="299">
        <v>0.33300000000000002</v>
      </c>
      <c r="W388" s="124" t="s">
        <v>32</v>
      </c>
      <c r="X388" s="5">
        <v>0</v>
      </c>
      <c r="Y388" s="26">
        <v>707600</v>
      </c>
      <c r="Z388" s="26"/>
      <c r="AA388" s="26"/>
      <c r="AB388" s="27">
        <v>0.2</v>
      </c>
      <c r="AC388" s="122">
        <v>3760223793727</v>
      </c>
      <c r="AD388" s="273">
        <v>42597</v>
      </c>
      <c r="AE388" s="26">
        <f t="array" ref="AE388">IF(ISNA(INDEX([6]Fournisseurs!$A$6:$O$5001,MATCH(A388&amp;C388,[6]Fournisseurs!$C$6:$C$5001&amp;[6]Fournisseurs!$A$6:$A$5001,0),14)),"",INDEX([6]Fournisseurs!$A$6:$O$5001,MATCH(A388&amp;C388,[6]Fournisseurs!$C$6:$C$5001&amp;[6]Fournisseurs!$A$6:$A$5001,0),14))</f>
        <v>1.0538666666666666E-3</v>
      </c>
    </row>
    <row r="389" spans="1:54" ht="14" customHeight="1" x14ac:dyDescent="0.2">
      <c r="A389" s="8">
        <v>3641</v>
      </c>
      <c r="B389" s="8" t="s">
        <v>948</v>
      </c>
      <c r="C389" s="8" t="s">
        <v>633</v>
      </c>
      <c r="D389" s="3" t="s">
        <v>264</v>
      </c>
      <c r="E389" s="3" t="s">
        <v>949</v>
      </c>
      <c r="F389" s="5" t="s">
        <v>4441</v>
      </c>
      <c r="G389" s="31">
        <v>4.3</v>
      </c>
      <c r="H389" s="25">
        <v>3.9090909090909087</v>
      </c>
      <c r="I389" s="32">
        <v>0.15</v>
      </c>
      <c r="J389" s="33">
        <f t="shared" si="80"/>
        <v>4.4954545454545443</v>
      </c>
      <c r="K389" s="25">
        <f t="shared" si="81"/>
        <v>4.5</v>
      </c>
      <c r="L389" s="29">
        <v>9</v>
      </c>
      <c r="M389" s="24">
        <f t="shared" si="82"/>
        <v>0.50050505050505056</v>
      </c>
      <c r="N389" s="38">
        <f t="shared" si="79"/>
        <v>10.799999999999999</v>
      </c>
      <c r="O389" s="365">
        <v>7.875</v>
      </c>
      <c r="P389" s="366">
        <f t="shared" si="72"/>
        <v>-0.125</v>
      </c>
      <c r="Q389" s="366">
        <f t="shared" si="73"/>
        <v>0.42914862914862928</v>
      </c>
      <c r="R389" s="369">
        <v>7.4249999999999998</v>
      </c>
      <c r="S389" s="370">
        <f t="shared" si="74"/>
        <v>-0.17500000000000002</v>
      </c>
      <c r="T389" s="370">
        <f t="shared" si="83"/>
        <v>0.36268586986290341</v>
      </c>
      <c r="U389" s="6">
        <v>0.5</v>
      </c>
      <c r="V389" s="299">
        <v>0.6</v>
      </c>
      <c r="W389" s="124" t="s">
        <v>4451</v>
      </c>
      <c r="X389" s="5">
        <v>0</v>
      </c>
      <c r="Y389" s="26">
        <v>707600</v>
      </c>
      <c r="Z389" s="26" t="s">
        <v>950</v>
      </c>
      <c r="AA389" s="26"/>
      <c r="AB389" s="27">
        <v>0.2</v>
      </c>
      <c r="AC389" s="122">
        <v>3760223790917</v>
      </c>
      <c r="AD389" s="273">
        <v>41866</v>
      </c>
      <c r="AE389" s="26">
        <f t="array" ref="AE389">IF(ISNA(INDEX([6]Fournisseurs!$A$6:$O$5001,MATCH(A389&amp;C389,[6]Fournisseurs!$C$6:$C$5001&amp;[6]Fournisseurs!$A$6:$A$5001,0),14)),"",INDEX([6]Fournisseurs!$A$6:$O$5001,MATCH(A389&amp;C389,[6]Fournisseurs!$C$6:$C$5001&amp;[6]Fournisseurs!$A$6:$A$5001,0),14))</f>
        <v>7.8200000000000003E-4</v>
      </c>
    </row>
    <row r="390" spans="1:54" ht="14" customHeight="1" x14ac:dyDescent="0.2">
      <c r="A390" s="124" t="s">
        <v>2673</v>
      </c>
      <c r="B390" s="26"/>
      <c r="C390" s="8">
        <v>0</v>
      </c>
      <c r="D390" s="276" t="s">
        <v>2655</v>
      </c>
      <c r="E390" s="26"/>
      <c r="F390" s="9" t="s">
        <v>4441</v>
      </c>
      <c r="G390" s="125"/>
      <c r="H390" s="123">
        <v>345</v>
      </c>
      <c r="I390" s="54"/>
      <c r="J390" s="33">
        <f t="shared" si="80"/>
        <v>345</v>
      </c>
      <c r="K390" s="25">
        <f t="shared" si="81"/>
        <v>345</v>
      </c>
      <c r="L390" s="371">
        <v>690</v>
      </c>
      <c r="M390" s="24">
        <f t="shared" si="82"/>
        <v>0.5</v>
      </c>
      <c r="N390" s="38">
        <f t="shared" si="79"/>
        <v>828</v>
      </c>
      <c r="O390" s="365">
        <v>690</v>
      </c>
      <c r="P390" s="366">
        <f t="shared" ref="P390:P453" si="84">(O390-L390)/L390</f>
        <v>0</v>
      </c>
      <c r="Q390" s="366">
        <f t="shared" ref="Q390:Q453" si="85">1-(J390/O390)</f>
        <v>0.5</v>
      </c>
      <c r="R390" s="369">
        <v>690</v>
      </c>
      <c r="S390" s="370">
        <f t="shared" ref="S390:S453" si="86">(R390-L390)/L390</f>
        <v>0</v>
      </c>
      <c r="T390" s="370">
        <f t="shared" si="83"/>
        <v>0.47368421052631582</v>
      </c>
      <c r="U390" s="6">
        <v>0</v>
      </c>
      <c r="V390" s="299">
        <v>0</v>
      </c>
      <c r="W390" s="124" t="s">
        <v>2667</v>
      </c>
      <c r="X390" s="5"/>
      <c r="Y390" s="26"/>
      <c r="Z390" s="26"/>
      <c r="AA390" s="26"/>
      <c r="AB390" s="27">
        <v>0.2</v>
      </c>
      <c r="AC390" s="122" t="s">
        <v>2639</v>
      </c>
      <c r="AD390" s="273">
        <v>0</v>
      </c>
      <c r="AE390" s="26" t="str">
        <f t="array" ref="AE390">IF(ISNA(INDEX([6]Fournisseurs!$A$6:$O$5001,MATCH(A390&amp;C390,[6]Fournisseurs!$C$6:$C$5001&amp;[6]Fournisseurs!$A$6:$A$5001,0),14)),"",INDEX([6]Fournisseurs!$A$6:$O$5001,MATCH(A390&amp;C390,[6]Fournisseurs!$C$6:$C$5001&amp;[6]Fournisseurs!$A$6:$A$5001,0),14))</f>
        <v/>
      </c>
    </row>
    <row r="391" spans="1:54" ht="14" customHeight="1" x14ac:dyDescent="0.2">
      <c r="A391" s="124" t="s">
        <v>2674</v>
      </c>
      <c r="B391" s="26"/>
      <c r="C391" s="8">
        <v>0</v>
      </c>
      <c r="D391" s="276" t="s">
        <v>2656</v>
      </c>
      <c r="E391" s="26"/>
      <c r="F391" s="9" t="s">
        <v>4441</v>
      </c>
      <c r="G391" s="125"/>
      <c r="H391" s="123">
        <v>495</v>
      </c>
      <c r="I391" s="54"/>
      <c r="J391" s="33">
        <f t="shared" si="80"/>
        <v>495</v>
      </c>
      <c r="K391" s="25">
        <f t="shared" si="81"/>
        <v>495</v>
      </c>
      <c r="L391" s="371">
        <v>990</v>
      </c>
      <c r="M391" s="24">
        <f t="shared" si="82"/>
        <v>0.5</v>
      </c>
      <c r="N391" s="38">
        <f t="shared" si="79"/>
        <v>1188</v>
      </c>
      <c r="O391" s="365">
        <v>990</v>
      </c>
      <c r="P391" s="366">
        <f t="shared" si="84"/>
        <v>0</v>
      </c>
      <c r="Q391" s="366">
        <f t="shared" si="85"/>
        <v>0.5</v>
      </c>
      <c r="R391" s="369">
        <v>990</v>
      </c>
      <c r="S391" s="370">
        <f t="shared" si="86"/>
        <v>0</v>
      </c>
      <c r="T391" s="370">
        <f t="shared" si="83"/>
        <v>0.47368421052631582</v>
      </c>
      <c r="U391" s="6">
        <v>0</v>
      </c>
      <c r="V391" s="299">
        <v>0</v>
      </c>
      <c r="W391" s="124" t="s">
        <v>2667</v>
      </c>
      <c r="X391" s="5"/>
      <c r="Y391" s="26"/>
      <c r="Z391" s="26"/>
      <c r="AA391" s="26"/>
      <c r="AB391" s="27">
        <v>0.2</v>
      </c>
      <c r="AC391" s="122" t="s">
        <v>2639</v>
      </c>
      <c r="AD391" s="273">
        <v>0</v>
      </c>
      <c r="AE391" s="26" t="str">
        <f t="array" ref="AE391">IF(ISNA(INDEX([6]Fournisseurs!$A$6:$O$5001,MATCH(A391&amp;C391,[6]Fournisseurs!$C$6:$C$5001&amp;[6]Fournisseurs!$A$6:$A$5001,0),14)),"",INDEX([6]Fournisseurs!$A$6:$O$5001,MATCH(A391&amp;C391,[6]Fournisseurs!$C$6:$C$5001&amp;[6]Fournisseurs!$A$6:$A$5001,0),14))</f>
        <v/>
      </c>
    </row>
    <row r="392" spans="1:54" ht="14" customHeight="1" x14ac:dyDescent="0.2">
      <c r="A392" s="124" t="s">
        <v>2675</v>
      </c>
      <c r="B392" s="26"/>
      <c r="C392" s="8">
        <v>0</v>
      </c>
      <c r="D392" s="276" t="s">
        <v>2657</v>
      </c>
      <c r="E392" s="26"/>
      <c r="F392" s="9" t="s">
        <v>4441</v>
      </c>
      <c r="G392" s="125"/>
      <c r="H392" s="123">
        <v>695</v>
      </c>
      <c r="I392" s="54"/>
      <c r="J392" s="33">
        <f t="shared" si="80"/>
        <v>695</v>
      </c>
      <c r="K392" s="25">
        <f t="shared" si="81"/>
        <v>695</v>
      </c>
      <c r="L392" s="371">
        <v>1390</v>
      </c>
      <c r="M392" s="24">
        <f t="shared" si="82"/>
        <v>0.5</v>
      </c>
      <c r="N392" s="38">
        <f t="shared" ref="N392:N423" si="87">L392*(1+AB392)</f>
        <v>1668</v>
      </c>
      <c r="O392" s="365">
        <v>1390</v>
      </c>
      <c r="P392" s="366">
        <f t="shared" si="84"/>
        <v>0</v>
      </c>
      <c r="Q392" s="366">
        <f t="shared" si="85"/>
        <v>0.5</v>
      </c>
      <c r="R392" s="369">
        <v>1390</v>
      </c>
      <c r="S392" s="370">
        <f t="shared" si="86"/>
        <v>0</v>
      </c>
      <c r="T392" s="370">
        <f t="shared" si="83"/>
        <v>0.47368421052631582</v>
      </c>
      <c r="U392" s="6">
        <v>0</v>
      </c>
      <c r="V392" s="299">
        <v>0</v>
      </c>
      <c r="W392" s="124" t="s">
        <v>2667</v>
      </c>
      <c r="X392" s="5"/>
      <c r="Y392" s="26"/>
      <c r="Z392" s="26"/>
      <c r="AA392" s="26"/>
      <c r="AB392" s="27">
        <v>0.2</v>
      </c>
      <c r="AC392" s="122" t="s">
        <v>2639</v>
      </c>
      <c r="AD392" s="273">
        <v>0</v>
      </c>
      <c r="AE392" s="26" t="str">
        <f t="array" ref="AE392">IF(ISNA(INDEX([6]Fournisseurs!$A$6:$O$5001,MATCH(A392&amp;C392,[6]Fournisseurs!$C$6:$C$5001&amp;[6]Fournisseurs!$A$6:$A$5001,0),14)),"",INDEX([6]Fournisseurs!$A$6:$O$5001,MATCH(A392&amp;C392,[6]Fournisseurs!$C$6:$C$5001&amp;[6]Fournisseurs!$A$6:$A$5001,0),14))</f>
        <v/>
      </c>
    </row>
    <row r="393" spans="1:54" ht="14" customHeight="1" x14ac:dyDescent="0.2">
      <c r="A393" s="124" t="s">
        <v>2676</v>
      </c>
      <c r="B393" s="26"/>
      <c r="C393" s="8">
        <v>0</v>
      </c>
      <c r="D393" s="276" t="s">
        <v>2658</v>
      </c>
      <c r="E393" s="26"/>
      <c r="F393" s="9" t="s">
        <v>4441</v>
      </c>
      <c r="G393" s="125"/>
      <c r="H393" s="123">
        <v>895</v>
      </c>
      <c r="I393" s="54"/>
      <c r="J393" s="33">
        <f t="shared" si="80"/>
        <v>895</v>
      </c>
      <c r="K393" s="25">
        <f t="shared" si="81"/>
        <v>895</v>
      </c>
      <c r="L393" s="371">
        <v>1790</v>
      </c>
      <c r="M393" s="24">
        <f t="shared" si="82"/>
        <v>0.5</v>
      </c>
      <c r="N393" s="38">
        <f t="shared" si="87"/>
        <v>2148</v>
      </c>
      <c r="O393" s="365">
        <v>1790</v>
      </c>
      <c r="P393" s="366">
        <f t="shared" si="84"/>
        <v>0</v>
      </c>
      <c r="Q393" s="366">
        <f t="shared" si="85"/>
        <v>0.5</v>
      </c>
      <c r="R393" s="369">
        <v>1790</v>
      </c>
      <c r="S393" s="370">
        <f t="shared" si="86"/>
        <v>0</v>
      </c>
      <c r="T393" s="370">
        <f t="shared" si="83"/>
        <v>0.47368421052631582</v>
      </c>
      <c r="U393" s="6">
        <v>0</v>
      </c>
      <c r="V393" s="299">
        <v>0</v>
      </c>
      <c r="W393" s="124" t="s">
        <v>2667</v>
      </c>
      <c r="X393" s="5"/>
      <c r="Y393" s="26"/>
      <c r="Z393" s="26"/>
      <c r="AA393" s="26"/>
      <c r="AB393" s="27">
        <v>0.2</v>
      </c>
      <c r="AC393" s="122" t="s">
        <v>2639</v>
      </c>
      <c r="AD393" s="273">
        <v>0</v>
      </c>
      <c r="AE393" s="26" t="str">
        <f t="array" ref="AE393">IF(ISNA(INDEX([6]Fournisseurs!$A$6:$O$5001,MATCH(A393&amp;C393,[6]Fournisseurs!$C$6:$C$5001&amp;[6]Fournisseurs!$A$6:$A$5001,0),14)),"",INDEX([6]Fournisseurs!$A$6:$O$5001,MATCH(A393&amp;C393,[6]Fournisseurs!$C$6:$C$5001&amp;[6]Fournisseurs!$A$6:$A$5001,0),14))</f>
        <v/>
      </c>
    </row>
    <row r="394" spans="1:54" ht="14" customHeight="1" x14ac:dyDescent="0.2">
      <c r="A394" s="8">
        <v>1576</v>
      </c>
      <c r="B394" s="8">
        <v>642000</v>
      </c>
      <c r="C394" s="8" t="s">
        <v>651</v>
      </c>
      <c r="D394" s="3" t="s">
        <v>265</v>
      </c>
      <c r="E394" s="3" t="s">
        <v>951</v>
      </c>
      <c r="F394" s="5" t="s">
        <v>4441</v>
      </c>
      <c r="G394" s="31">
        <v>0</v>
      </c>
      <c r="H394" s="25">
        <v>3.2595000000000001</v>
      </c>
      <c r="I394" s="32">
        <v>0.1</v>
      </c>
      <c r="J394" s="33">
        <f t="shared" ref="J394:J425" si="88">H394*(1+I394)</f>
        <v>3.5854500000000002</v>
      </c>
      <c r="K394" s="25">
        <f t="shared" si="81"/>
        <v>3.59</v>
      </c>
      <c r="L394" s="29">
        <v>6.61</v>
      </c>
      <c r="M394" s="24">
        <f t="shared" si="82"/>
        <v>0.45757186081694401</v>
      </c>
      <c r="N394" s="38">
        <f t="shared" si="87"/>
        <v>7.9320000000000004</v>
      </c>
      <c r="O394" s="365">
        <v>6.61</v>
      </c>
      <c r="P394" s="366">
        <f t="shared" si="84"/>
        <v>0</v>
      </c>
      <c r="Q394" s="366">
        <f t="shared" si="85"/>
        <v>0.45757186081694401</v>
      </c>
      <c r="R394" s="369">
        <v>6.2794999999999996</v>
      </c>
      <c r="S394" s="370">
        <f t="shared" si="86"/>
        <v>-5.00000000000001E-2</v>
      </c>
      <c r="T394" s="370">
        <f t="shared" si="83"/>
        <v>0.39897159093290191</v>
      </c>
      <c r="U394" s="6">
        <v>0</v>
      </c>
      <c r="V394" s="6">
        <v>0.22</v>
      </c>
      <c r="W394" s="124" t="s">
        <v>4454</v>
      </c>
      <c r="X394" s="5" t="s">
        <v>952</v>
      </c>
      <c r="Y394" s="26">
        <v>707600</v>
      </c>
      <c r="Z394" s="26" t="s">
        <v>953</v>
      </c>
      <c r="AA394" s="26"/>
      <c r="AB394" s="27">
        <v>0.2</v>
      </c>
      <c r="AC394" s="122">
        <v>0</v>
      </c>
      <c r="AD394" s="273">
        <v>41501</v>
      </c>
      <c r="AE394" s="26" t="str">
        <f t="array" ref="AE394">IF(ISNA(INDEX([6]Fournisseurs!$A$6:$O$5001,MATCH(A394&amp;C394,[6]Fournisseurs!$C$6:$C$5001&amp;[6]Fournisseurs!$A$6:$A$5001,0),14)),"",INDEX([6]Fournisseurs!$A$6:$O$5001,MATCH(A394&amp;C394,[6]Fournisseurs!$C$6:$C$5001&amp;[6]Fournisseurs!$A$6:$A$5001,0),14))</f>
        <v/>
      </c>
    </row>
    <row r="395" spans="1:54" ht="14" customHeight="1" x14ac:dyDescent="0.2">
      <c r="A395" s="8">
        <v>1577</v>
      </c>
      <c r="B395" s="8">
        <v>642005</v>
      </c>
      <c r="C395" s="8" t="s">
        <v>651</v>
      </c>
      <c r="D395" s="3" t="s">
        <v>266</v>
      </c>
      <c r="E395" s="3" t="s">
        <v>954</v>
      </c>
      <c r="F395" s="5" t="s">
        <v>4441</v>
      </c>
      <c r="G395" s="31">
        <v>0</v>
      </c>
      <c r="H395" s="25">
        <v>3.8625000000000003</v>
      </c>
      <c r="I395" s="32">
        <v>0.1</v>
      </c>
      <c r="J395" s="33">
        <f t="shared" si="88"/>
        <v>4.2487500000000002</v>
      </c>
      <c r="K395" s="25">
        <f t="shared" si="81"/>
        <v>4.25</v>
      </c>
      <c r="L395" s="29">
        <v>7.44</v>
      </c>
      <c r="M395" s="24">
        <f t="shared" si="82"/>
        <v>0.42893145161290325</v>
      </c>
      <c r="N395" s="38">
        <f t="shared" si="87"/>
        <v>8.9280000000000008</v>
      </c>
      <c r="O395" s="365">
        <v>7.44</v>
      </c>
      <c r="P395" s="366">
        <f t="shared" si="84"/>
        <v>0</v>
      </c>
      <c r="Q395" s="366">
        <f t="shared" si="85"/>
        <v>0.42893145161290325</v>
      </c>
      <c r="R395" s="369">
        <v>7.0679999999999996</v>
      </c>
      <c r="S395" s="370">
        <f t="shared" si="86"/>
        <v>-5.00000000000001E-2</v>
      </c>
      <c r="T395" s="370">
        <f t="shared" si="83"/>
        <v>0.36723706549906165</v>
      </c>
      <c r="U395" s="6">
        <v>0</v>
      </c>
      <c r="V395" s="6">
        <v>0.28000000000000003</v>
      </c>
      <c r="W395" s="124" t="s">
        <v>4454</v>
      </c>
      <c r="X395" s="5" t="s">
        <v>955</v>
      </c>
      <c r="Y395" s="26">
        <v>707600</v>
      </c>
      <c r="Z395" s="26" t="s">
        <v>953</v>
      </c>
      <c r="AA395" s="26"/>
      <c r="AB395" s="27">
        <v>0.2</v>
      </c>
      <c r="AC395" s="122">
        <v>0</v>
      </c>
      <c r="AD395" s="273">
        <v>41501</v>
      </c>
      <c r="AE395" s="26" t="str">
        <f t="array" ref="AE395">IF(ISNA(INDEX([6]Fournisseurs!$A$6:$O$5001,MATCH(A395&amp;C395,[6]Fournisseurs!$C$6:$C$5001&amp;[6]Fournisseurs!$A$6:$A$5001,0),14)),"",INDEX([6]Fournisseurs!$A$6:$O$5001,MATCH(A395&amp;C395,[6]Fournisseurs!$C$6:$C$5001&amp;[6]Fournisseurs!$A$6:$A$5001,0),14))</f>
        <v/>
      </c>
    </row>
    <row r="396" spans="1:54" ht="14" customHeight="1" x14ac:dyDescent="0.2">
      <c r="A396" s="8">
        <v>1578</v>
      </c>
      <c r="B396" s="8">
        <v>642010</v>
      </c>
      <c r="C396" s="8" t="s">
        <v>651</v>
      </c>
      <c r="D396" s="3" t="s">
        <v>267</v>
      </c>
      <c r="E396" s="3" t="s">
        <v>956</v>
      </c>
      <c r="F396" s="5" t="s">
        <v>4441</v>
      </c>
      <c r="G396" s="31">
        <v>0</v>
      </c>
      <c r="H396" s="25">
        <v>4.7249999999999996</v>
      </c>
      <c r="I396" s="32">
        <v>0.1</v>
      </c>
      <c r="J396" s="33">
        <f t="shared" si="88"/>
        <v>5.1974999999999998</v>
      </c>
      <c r="K396" s="25">
        <f t="shared" si="81"/>
        <v>5.2</v>
      </c>
      <c r="L396" s="29">
        <v>10.87</v>
      </c>
      <c r="M396" s="24">
        <f t="shared" si="82"/>
        <v>0.52184912603495859</v>
      </c>
      <c r="N396" s="38">
        <f t="shared" si="87"/>
        <v>13.043999999999999</v>
      </c>
      <c r="O396" s="365">
        <v>10.87</v>
      </c>
      <c r="P396" s="366">
        <f t="shared" si="84"/>
        <v>0</v>
      </c>
      <c r="Q396" s="366">
        <f t="shared" si="85"/>
        <v>0.52184912603495859</v>
      </c>
      <c r="R396" s="369">
        <v>10.326499999999999</v>
      </c>
      <c r="S396" s="370">
        <f t="shared" si="86"/>
        <v>-4.9999999999999989E-2</v>
      </c>
      <c r="T396" s="370">
        <f t="shared" si="83"/>
        <v>0.47019293743485713</v>
      </c>
      <c r="U396" s="6">
        <v>0</v>
      </c>
      <c r="V396" s="6">
        <v>0.36</v>
      </c>
      <c r="W396" s="124" t="s">
        <v>4454</v>
      </c>
      <c r="X396" s="5" t="s">
        <v>749</v>
      </c>
      <c r="Y396" s="26">
        <v>707600</v>
      </c>
      <c r="Z396" s="26" t="s">
        <v>953</v>
      </c>
      <c r="AA396" s="26"/>
      <c r="AB396" s="27">
        <v>0.2</v>
      </c>
      <c r="AC396" s="122">
        <v>0</v>
      </c>
      <c r="AD396" s="273">
        <v>41501</v>
      </c>
      <c r="AE396" s="26" t="str">
        <f t="array" ref="AE396">IF(ISNA(INDEX([6]Fournisseurs!$A$6:$O$5001,MATCH(A396&amp;C396,[6]Fournisseurs!$C$6:$C$5001&amp;[6]Fournisseurs!$A$6:$A$5001,0),14)),"",INDEX([6]Fournisseurs!$A$6:$O$5001,MATCH(A396&amp;C396,[6]Fournisseurs!$C$6:$C$5001&amp;[6]Fournisseurs!$A$6:$A$5001,0),14))</f>
        <v/>
      </c>
    </row>
    <row r="397" spans="1:54" ht="14" customHeight="1" x14ac:dyDescent="0.2">
      <c r="A397" s="9">
        <v>2545</v>
      </c>
      <c r="B397" s="344">
        <v>530528</v>
      </c>
      <c r="C397" s="344" t="s">
        <v>651</v>
      </c>
      <c r="D397" s="398" t="s">
        <v>4046</v>
      </c>
      <c r="E397" s="345" t="s">
        <v>3948</v>
      </c>
      <c r="F397" s="9" t="s">
        <v>4441</v>
      </c>
      <c r="G397" s="345"/>
      <c r="H397" s="25">
        <v>2.5075000000000003</v>
      </c>
      <c r="I397" s="32">
        <v>0.1</v>
      </c>
      <c r="J397" s="33">
        <f t="shared" si="88"/>
        <v>2.7582500000000008</v>
      </c>
      <c r="K397" s="25">
        <f t="shared" si="81"/>
        <v>2.76</v>
      </c>
      <c r="L397" s="29">
        <v>8.6</v>
      </c>
      <c r="M397" s="24">
        <f t="shared" si="82"/>
        <v>0.67927325581395337</v>
      </c>
      <c r="N397" s="38">
        <f t="shared" si="87"/>
        <v>10.319999999999999</v>
      </c>
      <c r="O397" s="365">
        <v>7.0949999999999998</v>
      </c>
      <c r="P397" s="366">
        <f t="shared" si="84"/>
        <v>-0.17499999999999999</v>
      </c>
      <c r="Q397" s="366">
        <f t="shared" si="85"/>
        <v>0.61124031007751922</v>
      </c>
      <c r="R397" s="369">
        <v>6.665</v>
      </c>
      <c r="S397" s="370">
        <f t="shared" si="86"/>
        <v>-0.22499999999999995</v>
      </c>
      <c r="T397" s="370">
        <f t="shared" si="83"/>
        <v>0.56437793658941038</v>
      </c>
      <c r="U397" s="11">
        <v>0.15</v>
      </c>
      <c r="V397" s="11">
        <v>0.2</v>
      </c>
      <c r="W397" s="124" t="s">
        <v>4453</v>
      </c>
      <c r="X397" s="345" t="s">
        <v>3907</v>
      </c>
      <c r="Y397" s="26">
        <v>707600</v>
      </c>
      <c r="Z397" s="345"/>
      <c r="AA397" s="26"/>
      <c r="AB397" s="27">
        <v>0.2</v>
      </c>
      <c r="AC397" s="122"/>
      <c r="AD397" s="273">
        <v>42597</v>
      </c>
      <c r="AE397" s="26" t="str">
        <f t="array" ref="AE397">IF(ISNA(INDEX([6]Fournisseurs!$A$6:$O$5001,MATCH(A397&amp;C397,[6]Fournisseurs!$C$6:$C$5001&amp;[6]Fournisseurs!$A$6:$A$5001,0),14)),"",INDEX([6]Fournisseurs!$A$6:$O$5001,MATCH(A397&amp;C397,[6]Fournisseurs!$C$6:$C$5001&amp;[6]Fournisseurs!$A$6:$A$5001,0),14))</f>
        <v/>
      </c>
    </row>
    <row r="398" spans="1:54" ht="14" customHeight="1" x14ac:dyDescent="0.2">
      <c r="A398" s="8">
        <v>2066</v>
      </c>
      <c r="B398" s="8" t="s">
        <v>957</v>
      </c>
      <c r="C398" s="8" t="s">
        <v>636</v>
      </c>
      <c r="D398" s="3" t="s">
        <v>4411</v>
      </c>
      <c r="E398" s="3" t="s">
        <v>958</v>
      </c>
      <c r="F398" s="5" t="s">
        <v>4441</v>
      </c>
      <c r="G398" s="31">
        <v>9</v>
      </c>
      <c r="H398" s="25">
        <v>8.1818181818181817</v>
      </c>
      <c r="I398" s="32">
        <v>0.15</v>
      </c>
      <c r="J398" s="33">
        <f t="shared" si="88"/>
        <v>9.4090909090909083</v>
      </c>
      <c r="K398" s="25">
        <f t="shared" si="81"/>
        <v>9.41</v>
      </c>
      <c r="L398" s="29">
        <v>26</v>
      </c>
      <c r="M398" s="24">
        <f t="shared" si="82"/>
        <v>0.63811188811188813</v>
      </c>
      <c r="N398" s="38">
        <f t="shared" si="87"/>
        <v>31.2</v>
      </c>
      <c r="O398" s="365">
        <v>22.75</v>
      </c>
      <c r="P398" s="366">
        <f t="shared" si="84"/>
        <v>-0.125</v>
      </c>
      <c r="Q398" s="366">
        <f t="shared" si="85"/>
        <v>0.58641358641358643</v>
      </c>
      <c r="R398" s="369">
        <v>21.45</v>
      </c>
      <c r="S398" s="370">
        <f t="shared" si="86"/>
        <v>-0.17500000000000002</v>
      </c>
      <c r="T398" s="370">
        <f t="shared" si="83"/>
        <v>0.53826078227992102</v>
      </c>
      <c r="U398" s="6">
        <v>10</v>
      </c>
      <c r="V398" s="299">
        <v>10.3</v>
      </c>
      <c r="W398" s="124" t="s">
        <v>32</v>
      </c>
      <c r="X398" s="5">
        <v>0</v>
      </c>
      <c r="Y398" s="26">
        <v>707600</v>
      </c>
      <c r="Z398" s="26" t="s">
        <v>959</v>
      </c>
      <c r="AA398" s="26"/>
      <c r="AB398" s="27">
        <v>0.2</v>
      </c>
      <c r="AC398" s="122">
        <v>3760223791167</v>
      </c>
      <c r="AD398" s="273">
        <v>41501</v>
      </c>
      <c r="AE398" s="26">
        <f t="array" ref="AE398">IF(ISNA(INDEX([6]Fournisseurs!$A$6:$O$5001,MATCH(A398&amp;C398,[6]Fournisseurs!$C$6:$C$5001&amp;[6]Fournisseurs!$A$6:$A$5001,0),14)),"",INDEX([6]Fournisseurs!$A$6:$O$5001,MATCH(A398&amp;C398,[6]Fournisseurs!$C$6:$C$5001&amp;[6]Fournisseurs!$A$6:$A$5001,0),14))</f>
        <v>9.3517915309446267E-3</v>
      </c>
    </row>
    <row r="399" spans="1:54" ht="14" customHeight="1" x14ac:dyDescent="0.2">
      <c r="A399" s="8">
        <v>1589</v>
      </c>
      <c r="B399" s="8" t="s">
        <v>957</v>
      </c>
      <c r="C399" s="8" t="s">
        <v>636</v>
      </c>
      <c r="D399" s="3" t="s">
        <v>4412</v>
      </c>
      <c r="E399" s="3" t="s">
        <v>960</v>
      </c>
      <c r="F399" s="5" t="s">
        <v>4441</v>
      </c>
      <c r="G399" s="31">
        <v>11.25</v>
      </c>
      <c r="H399" s="25">
        <v>10.227272727272727</v>
      </c>
      <c r="I399" s="32">
        <v>0.15</v>
      </c>
      <c r="J399" s="33">
        <f t="shared" si="88"/>
        <v>11.761363636363635</v>
      </c>
      <c r="K399" s="25">
        <f t="shared" si="81"/>
        <v>11.76</v>
      </c>
      <c r="L399" s="29">
        <v>32.5</v>
      </c>
      <c r="M399" s="24">
        <f t="shared" si="82"/>
        <v>0.63811188811188813</v>
      </c>
      <c r="N399" s="38">
        <f t="shared" si="87"/>
        <v>39</v>
      </c>
      <c r="O399" s="365">
        <v>28.4375</v>
      </c>
      <c r="P399" s="366">
        <f t="shared" si="84"/>
        <v>-0.125</v>
      </c>
      <c r="Q399" s="366">
        <f t="shared" si="85"/>
        <v>0.58641358641358643</v>
      </c>
      <c r="R399" s="369">
        <v>26.8125</v>
      </c>
      <c r="S399" s="370">
        <f t="shared" si="86"/>
        <v>-0.17499999999999999</v>
      </c>
      <c r="T399" s="370">
        <f t="shared" si="83"/>
        <v>0.53826078227992102</v>
      </c>
      <c r="U399" s="6">
        <v>12</v>
      </c>
      <c r="V399" s="299">
        <v>12.9</v>
      </c>
      <c r="W399" s="124" t="s">
        <v>32</v>
      </c>
      <c r="X399" s="5">
        <v>0</v>
      </c>
      <c r="Y399" s="26">
        <v>707600</v>
      </c>
      <c r="Z399" s="26" t="s">
        <v>959</v>
      </c>
      <c r="AA399" s="26"/>
      <c r="AB399" s="27">
        <v>0.2</v>
      </c>
      <c r="AC399" s="122">
        <v>3760223791174</v>
      </c>
      <c r="AD399" s="273">
        <v>41501</v>
      </c>
      <c r="AE399" s="26">
        <f t="array" ref="AE399">IF(ISNA(INDEX([6]Fournisseurs!$A$6:$O$5001,MATCH(A399&amp;C399,[6]Fournisseurs!$C$6:$C$5001&amp;[6]Fournisseurs!$A$6:$A$5001,0),14)),"",INDEX([6]Fournisseurs!$A$6:$O$5001,MATCH(A399&amp;C399,[6]Fournisseurs!$C$6:$C$5001&amp;[6]Fournisseurs!$A$6:$A$5001,0),14))</f>
        <v>1.01248E-2</v>
      </c>
      <c r="BB399" s="281"/>
    </row>
    <row r="400" spans="1:54" ht="14" customHeight="1" x14ac:dyDescent="0.2">
      <c r="A400" s="8">
        <v>1590</v>
      </c>
      <c r="B400" s="8" t="s">
        <v>957</v>
      </c>
      <c r="C400" s="8" t="s">
        <v>636</v>
      </c>
      <c r="D400" s="3" t="s">
        <v>4413</v>
      </c>
      <c r="E400" s="3" t="s">
        <v>961</v>
      </c>
      <c r="F400" s="5" t="s">
        <v>4441</v>
      </c>
      <c r="G400" s="31">
        <v>13.5</v>
      </c>
      <c r="H400" s="25">
        <v>12.272727272727272</v>
      </c>
      <c r="I400" s="32">
        <v>0.15</v>
      </c>
      <c r="J400" s="33">
        <f t="shared" si="88"/>
        <v>14.113636363636362</v>
      </c>
      <c r="K400" s="25">
        <f t="shared" si="81"/>
        <v>14.11</v>
      </c>
      <c r="L400" s="29">
        <v>39</v>
      </c>
      <c r="M400" s="24">
        <f t="shared" si="82"/>
        <v>0.63811188811188813</v>
      </c>
      <c r="N400" s="38">
        <f t="shared" si="87"/>
        <v>46.8</v>
      </c>
      <c r="O400" s="365">
        <v>34.125</v>
      </c>
      <c r="P400" s="366">
        <f t="shared" si="84"/>
        <v>-0.125</v>
      </c>
      <c r="Q400" s="366">
        <f t="shared" si="85"/>
        <v>0.58641358641358643</v>
      </c>
      <c r="R400" s="369">
        <v>32.174999999999997</v>
      </c>
      <c r="S400" s="370">
        <f t="shared" si="86"/>
        <v>-0.17500000000000007</v>
      </c>
      <c r="T400" s="370">
        <f t="shared" si="83"/>
        <v>0.53826078227992102</v>
      </c>
      <c r="U400" s="6">
        <v>15</v>
      </c>
      <c r="V400" s="299">
        <v>15.5</v>
      </c>
      <c r="W400" s="124" t="s">
        <v>32</v>
      </c>
      <c r="X400" s="5">
        <v>0</v>
      </c>
      <c r="Y400" s="26">
        <v>707600</v>
      </c>
      <c r="Z400" s="26" t="s">
        <v>959</v>
      </c>
      <c r="AA400" s="26"/>
      <c r="AB400" s="27">
        <v>0.2</v>
      </c>
      <c r="AC400" s="122">
        <v>3760223794335</v>
      </c>
      <c r="AD400" s="273">
        <v>41501</v>
      </c>
      <c r="AE400" s="26">
        <f t="array" ref="AE400">IF(ISNA(INDEX([6]Fournisseurs!$A$6:$O$5001,MATCH(A400&amp;C400,[6]Fournisseurs!$C$6:$C$5001&amp;[6]Fournisseurs!$A$6:$A$5001,0),14)),"",INDEX([6]Fournisseurs!$A$6:$O$5001,MATCH(A400&amp;C400,[6]Fournisseurs!$C$6:$C$5001&amp;[6]Fournisseurs!$A$6:$A$5001,0),14))</f>
        <v>1.1848571428571429E-2</v>
      </c>
    </row>
    <row r="401" spans="1:31" ht="14" customHeight="1" x14ac:dyDescent="0.2">
      <c r="A401" s="8">
        <v>1591</v>
      </c>
      <c r="B401" s="8" t="s">
        <v>957</v>
      </c>
      <c r="C401" s="8" t="s">
        <v>636</v>
      </c>
      <c r="D401" s="3" t="s">
        <v>4414</v>
      </c>
      <c r="E401" s="3" t="s">
        <v>962</v>
      </c>
      <c r="F401" s="5" t="s">
        <v>4441</v>
      </c>
      <c r="G401" s="31">
        <v>15.75</v>
      </c>
      <c r="H401" s="25">
        <v>14.318181818181817</v>
      </c>
      <c r="I401" s="32">
        <v>0.15</v>
      </c>
      <c r="J401" s="33">
        <f t="shared" si="88"/>
        <v>16.465909090909086</v>
      </c>
      <c r="K401" s="25">
        <f t="shared" si="81"/>
        <v>16.47</v>
      </c>
      <c r="L401" s="29">
        <v>45.5</v>
      </c>
      <c r="M401" s="24">
        <f t="shared" si="82"/>
        <v>0.63811188811188824</v>
      </c>
      <c r="N401" s="38">
        <f t="shared" si="87"/>
        <v>54.6</v>
      </c>
      <c r="O401" s="365">
        <v>39.8125</v>
      </c>
      <c r="P401" s="366">
        <f t="shared" si="84"/>
        <v>-0.125</v>
      </c>
      <c r="Q401" s="366">
        <f t="shared" si="85"/>
        <v>0.58641358641358654</v>
      </c>
      <c r="R401" s="369">
        <v>37.537500000000001</v>
      </c>
      <c r="S401" s="370">
        <f t="shared" si="86"/>
        <v>-0.17499999999999996</v>
      </c>
      <c r="T401" s="370">
        <f t="shared" si="83"/>
        <v>0.53826078227992125</v>
      </c>
      <c r="U401" s="6">
        <v>17.5</v>
      </c>
      <c r="V401" s="299">
        <v>18.2</v>
      </c>
      <c r="W401" s="124" t="s">
        <v>32</v>
      </c>
      <c r="X401" s="5">
        <v>0</v>
      </c>
      <c r="Y401" s="26">
        <v>707600</v>
      </c>
      <c r="Z401" s="26" t="s">
        <v>959</v>
      </c>
      <c r="AA401" s="26"/>
      <c r="AB401" s="27">
        <v>0.2</v>
      </c>
      <c r="AC401" s="122">
        <v>3760223791181</v>
      </c>
      <c r="AD401" s="273">
        <v>41501</v>
      </c>
      <c r="AE401" s="26">
        <f t="array" ref="AE401">IF(ISNA(INDEX([6]Fournisseurs!$A$6:$O$5001,MATCH(A401&amp;C401,[6]Fournisseurs!$C$6:$C$5001&amp;[6]Fournisseurs!$A$6:$A$5001,0),14)),"",INDEX([6]Fournisseurs!$A$6:$O$5001,MATCH(A401&amp;C401,[6]Fournisseurs!$C$6:$C$5001&amp;[6]Fournisseurs!$A$6:$A$5001,0),14))</f>
        <v>1.3759799999999999E-2</v>
      </c>
    </row>
    <row r="402" spans="1:31" ht="14" customHeight="1" x14ac:dyDescent="0.2">
      <c r="A402" s="8">
        <v>2057</v>
      </c>
      <c r="B402" s="8" t="s">
        <v>957</v>
      </c>
      <c r="C402" s="8" t="s">
        <v>636</v>
      </c>
      <c r="D402" s="3" t="s">
        <v>4415</v>
      </c>
      <c r="E402" s="3" t="s">
        <v>963</v>
      </c>
      <c r="F402" s="5" t="s">
        <v>4441</v>
      </c>
      <c r="G402" s="31">
        <v>0.9</v>
      </c>
      <c r="H402" s="25">
        <v>0.81818181818181812</v>
      </c>
      <c r="I402" s="32">
        <v>0.15</v>
      </c>
      <c r="J402" s="33">
        <f t="shared" si="88"/>
        <v>0.94090909090909081</v>
      </c>
      <c r="K402" s="25">
        <f t="shared" si="81"/>
        <v>0.94</v>
      </c>
      <c r="L402" s="29">
        <v>2.6</v>
      </c>
      <c r="M402" s="24">
        <f t="shared" si="82"/>
        <v>0.63811188811188813</v>
      </c>
      <c r="N402" s="38">
        <f t="shared" si="87"/>
        <v>3.12</v>
      </c>
      <c r="O402" s="365">
        <v>2.2749999999999999</v>
      </c>
      <c r="P402" s="366">
        <f t="shared" si="84"/>
        <v>-0.12500000000000006</v>
      </c>
      <c r="Q402" s="366">
        <f t="shared" si="85"/>
        <v>0.58641358641358643</v>
      </c>
      <c r="R402" s="369">
        <v>2.145</v>
      </c>
      <c r="S402" s="370">
        <f t="shared" si="86"/>
        <v>-0.17500000000000002</v>
      </c>
      <c r="T402" s="370">
        <f t="shared" si="83"/>
        <v>0.53826078227992102</v>
      </c>
      <c r="U402" s="6">
        <v>1</v>
      </c>
      <c r="V402" s="299">
        <v>1.0881057268722467</v>
      </c>
      <c r="W402" s="124" t="s">
        <v>32</v>
      </c>
      <c r="X402" s="5">
        <v>0</v>
      </c>
      <c r="Y402" s="26">
        <v>707600</v>
      </c>
      <c r="Z402" s="26" t="s">
        <v>959</v>
      </c>
      <c r="AA402" s="26"/>
      <c r="AB402" s="27">
        <v>0.2</v>
      </c>
      <c r="AC402" s="122">
        <v>3760223792706</v>
      </c>
      <c r="AD402" s="273">
        <v>41501</v>
      </c>
      <c r="AE402" s="26">
        <f t="array" ref="AE402">IF(ISNA(INDEX([6]Fournisseurs!$A$6:$O$5001,MATCH(A402&amp;C402,[6]Fournisseurs!$C$6:$C$5001&amp;[6]Fournisseurs!$A$6:$A$5001,0),14)),"",INDEX([6]Fournisseurs!$A$6:$O$5001,MATCH(A402&amp;C402,[6]Fournisseurs!$C$6:$C$5001&amp;[6]Fournisseurs!$A$6:$A$5001,0),14))</f>
        <v>1.3134449339207046E-3</v>
      </c>
    </row>
    <row r="403" spans="1:31" ht="14" customHeight="1" x14ac:dyDescent="0.2">
      <c r="A403" s="8">
        <v>1592</v>
      </c>
      <c r="B403" s="8" t="s">
        <v>957</v>
      </c>
      <c r="C403" s="8" t="s">
        <v>636</v>
      </c>
      <c r="D403" s="3" t="s">
        <v>4416</v>
      </c>
      <c r="E403" s="3" t="s">
        <v>964</v>
      </c>
      <c r="F403" s="5" t="s">
        <v>4441</v>
      </c>
      <c r="G403" s="31">
        <v>18</v>
      </c>
      <c r="H403" s="25">
        <v>16.363636363636363</v>
      </c>
      <c r="I403" s="32">
        <v>0.15</v>
      </c>
      <c r="J403" s="33">
        <f t="shared" si="88"/>
        <v>18.818181818181817</v>
      </c>
      <c r="K403" s="25">
        <f t="shared" si="81"/>
        <v>18.82</v>
      </c>
      <c r="L403" s="29">
        <v>52</v>
      </c>
      <c r="M403" s="24">
        <f t="shared" si="82"/>
        <v>0.63811188811188813</v>
      </c>
      <c r="N403" s="38">
        <f t="shared" si="87"/>
        <v>62.4</v>
      </c>
      <c r="O403" s="365">
        <v>45.5</v>
      </c>
      <c r="P403" s="366">
        <f t="shared" si="84"/>
        <v>-0.125</v>
      </c>
      <c r="Q403" s="366">
        <f t="shared" si="85"/>
        <v>0.58641358641358643</v>
      </c>
      <c r="R403" s="369">
        <v>42.9</v>
      </c>
      <c r="S403" s="370">
        <f t="shared" si="86"/>
        <v>-0.17500000000000002</v>
      </c>
      <c r="T403" s="370">
        <f t="shared" si="83"/>
        <v>0.53826078227992102</v>
      </c>
      <c r="U403" s="6">
        <v>20</v>
      </c>
      <c r="V403" s="299">
        <v>20.7</v>
      </c>
      <c r="W403" s="124" t="s">
        <v>32</v>
      </c>
      <c r="X403" s="5">
        <v>0</v>
      </c>
      <c r="Y403" s="26">
        <v>707600</v>
      </c>
      <c r="Z403" s="26" t="s">
        <v>959</v>
      </c>
      <c r="AA403" s="26"/>
      <c r="AB403" s="27">
        <v>0.2</v>
      </c>
      <c r="AC403" s="122">
        <v>3760223791723</v>
      </c>
      <c r="AD403" s="273">
        <v>41501</v>
      </c>
      <c r="AE403" s="26">
        <f t="array" ref="AE403">IF(ISNA(INDEX([6]Fournisseurs!$A$6:$O$5001,MATCH(A403&amp;C403,[6]Fournisseurs!$C$6:$C$5001&amp;[6]Fournisseurs!$A$6:$A$5001,0),14)),"",INDEX([6]Fournisseurs!$A$6:$O$5001,MATCH(A403&amp;C403,[6]Fournisseurs!$C$6:$C$5001&amp;[6]Fournisseurs!$A$6:$A$5001,0),14))</f>
        <v>1.7479399999999999E-2</v>
      </c>
    </row>
    <row r="404" spans="1:31" ht="14" customHeight="1" x14ac:dyDescent="0.2">
      <c r="A404" s="8">
        <v>1593</v>
      </c>
      <c r="B404" s="8" t="s">
        <v>957</v>
      </c>
      <c r="C404" s="8" t="s">
        <v>636</v>
      </c>
      <c r="D404" s="3" t="s">
        <v>4417</v>
      </c>
      <c r="E404" s="3" t="s">
        <v>965</v>
      </c>
      <c r="F404" s="5" t="s">
        <v>4441</v>
      </c>
      <c r="G404" s="31">
        <v>20.25</v>
      </c>
      <c r="H404" s="25">
        <v>18.409090909090907</v>
      </c>
      <c r="I404" s="32">
        <v>0.15</v>
      </c>
      <c r="J404" s="33">
        <f t="shared" si="88"/>
        <v>21.17045454545454</v>
      </c>
      <c r="K404" s="25">
        <f t="shared" si="81"/>
        <v>21.17</v>
      </c>
      <c r="L404" s="29">
        <v>58.5</v>
      </c>
      <c r="M404" s="24">
        <f t="shared" si="82"/>
        <v>0.63811188811188824</v>
      </c>
      <c r="N404" s="38">
        <f t="shared" si="87"/>
        <v>70.2</v>
      </c>
      <c r="O404" s="365">
        <v>51.1875</v>
      </c>
      <c r="P404" s="366">
        <f t="shared" si="84"/>
        <v>-0.125</v>
      </c>
      <c r="Q404" s="366">
        <f t="shared" si="85"/>
        <v>0.58641358641358654</v>
      </c>
      <c r="R404" s="369">
        <v>48.262499999999996</v>
      </c>
      <c r="S404" s="370">
        <f t="shared" si="86"/>
        <v>-0.17500000000000007</v>
      </c>
      <c r="T404" s="370">
        <f t="shared" si="83"/>
        <v>0.53826078227992114</v>
      </c>
      <c r="U404" s="6">
        <v>22.5</v>
      </c>
      <c r="V404" s="299">
        <v>23.113636363636399</v>
      </c>
      <c r="W404" s="124" t="s">
        <v>32</v>
      </c>
      <c r="X404" s="5">
        <v>0</v>
      </c>
      <c r="Y404" s="26">
        <v>707600</v>
      </c>
      <c r="Z404" s="26" t="s">
        <v>959</v>
      </c>
      <c r="AA404" s="26"/>
      <c r="AB404" s="27">
        <v>0.2</v>
      </c>
      <c r="AC404" s="122">
        <v>3760223792713</v>
      </c>
      <c r="AD404" s="273">
        <v>41501</v>
      </c>
      <c r="AE404" s="26">
        <f t="array" ref="AE404">IF(ISNA(INDEX([6]Fournisseurs!$A$6:$O$5001,MATCH(A404&amp;C404,[6]Fournisseurs!$C$6:$C$5001&amp;[6]Fournisseurs!$A$6:$A$5001,0),14)),"",INDEX([6]Fournisseurs!$A$6:$O$5001,MATCH(A404&amp;C404,[6]Fournisseurs!$C$6:$C$5001&amp;[6]Fournisseurs!$A$6:$A$5001,0),14))</f>
        <v>1.7479399999999999E-2</v>
      </c>
    </row>
    <row r="405" spans="1:31" ht="14" customHeight="1" x14ac:dyDescent="0.2">
      <c r="A405" s="8">
        <v>1594</v>
      </c>
      <c r="B405" s="8" t="s">
        <v>957</v>
      </c>
      <c r="C405" s="8" t="s">
        <v>636</v>
      </c>
      <c r="D405" s="3" t="s">
        <v>4418</v>
      </c>
      <c r="E405" s="3" t="s">
        <v>966</v>
      </c>
      <c r="F405" s="5" t="s">
        <v>4441</v>
      </c>
      <c r="G405" s="31">
        <v>22.5</v>
      </c>
      <c r="H405" s="25">
        <v>20.454545454545453</v>
      </c>
      <c r="I405" s="32">
        <v>0.15</v>
      </c>
      <c r="J405" s="33">
        <f t="shared" si="88"/>
        <v>23.52272727272727</v>
      </c>
      <c r="K405" s="25">
        <f t="shared" si="81"/>
        <v>23.52</v>
      </c>
      <c r="L405" s="29">
        <v>65</v>
      </c>
      <c r="M405" s="24">
        <f t="shared" si="82"/>
        <v>0.63811188811188813</v>
      </c>
      <c r="N405" s="38">
        <f t="shared" si="87"/>
        <v>78</v>
      </c>
      <c r="O405" s="365">
        <v>56.875</v>
      </c>
      <c r="P405" s="366">
        <f t="shared" si="84"/>
        <v>-0.125</v>
      </c>
      <c r="Q405" s="366">
        <f t="shared" si="85"/>
        <v>0.58641358641358643</v>
      </c>
      <c r="R405" s="369">
        <v>53.625</v>
      </c>
      <c r="S405" s="370">
        <f t="shared" si="86"/>
        <v>-0.17499999999999999</v>
      </c>
      <c r="T405" s="370">
        <f t="shared" si="83"/>
        <v>0.53826078227992102</v>
      </c>
      <c r="U405" s="6">
        <v>25</v>
      </c>
      <c r="V405" s="299">
        <v>25.9</v>
      </c>
      <c r="W405" s="124" t="s">
        <v>32</v>
      </c>
      <c r="X405" s="5">
        <v>0</v>
      </c>
      <c r="Y405" s="26">
        <v>707600</v>
      </c>
      <c r="Z405" s="26" t="s">
        <v>959</v>
      </c>
      <c r="AA405" s="26"/>
      <c r="AB405" s="27">
        <v>0.2</v>
      </c>
      <c r="AC405" s="122">
        <v>3760223791730</v>
      </c>
      <c r="AD405" s="273">
        <v>41501</v>
      </c>
      <c r="AE405" s="26">
        <f t="array" ref="AE405">IF(ISNA(INDEX([6]Fournisseurs!$A$6:$O$5001,MATCH(A405&amp;C405,[6]Fournisseurs!$C$6:$C$5001&amp;[6]Fournisseurs!$A$6:$A$5001,0),14)),"",INDEX([6]Fournisseurs!$A$6:$O$5001,MATCH(A405&amp;C405,[6]Fournisseurs!$C$6:$C$5001&amp;[6]Fournisseurs!$A$6:$A$5001,0),14))</f>
        <v>1.7685039999999999E-2</v>
      </c>
    </row>
    <row r="406" spans="1:31" ht="14" customHeight="1" x14ac:dyDescent="0.2">
      <c r="A406" s="8">
        <v>1595</v>
      </c>
      <c r="B406" s="8" t="s">
        <v>957</v>
      </c>
      <c r="C406" s="8" t="s">
        <v>636</v>
      </c>
      <c r="D406" s="3" t="s">
        <v>4419</v>
      </c>
      <c r="E406" s="3" t="s">
        <v>967</v>
      </c>
      <c r="F406" s="5" t="s">
        <v>4441</v>
      </c>
      <c r="G406" s="31">
        <v>24.75</v>
      </c>
      <c r="H406" s="25">
        <v>22.499999999999996</v>
      </c>
      <c r="I406" s="32">
        <v>0.15</v>
      </c>
      <c r="J406" s="33">
        <f t="shared" si="88"/>
        <v>25.874999999999993</v>
      </c>
      <c r="K406" s="25">
        <f t="shared" si="81"/>
        <v>25.88</v>
      </c>
      <c r="L406" s="29">
        <v>71.5</v>
      </c>
      <c r="M406" s="24">
        <f t="shared" si="82"/>
        <v>0.63811188811188824</v>
      </c>
      <c r="N406" s="38">
        <f t="shared" si="87"/>
        <v>85.8</v>
      </c>
      <c r="O406" s="365">
        <v>62.5625</v>
      </c>
      <c r="P406" s="366">
        <f t="shared" si="84"/>
        <v>-0.125</v>
      </c>
      <c r="Q406" s="366">
        <f t="shared" si="85"/>
        <v>0.58641358641358654</v>
      </c>
      <c r="R406" s="369">
        <v>58.987499999999997</v>
      </c>
      <c r="S406" s="370">
        <f t="shared" si="86"/>
        <v>-0.17500000000000004</v>
      </c>
      <c r="T406" s="370">
        <f t="shared" si="83"/>
        <v>0.53826078227992114</v>
      </c>
      <c r="U406" s="6">
        <v>27.5</v>
      </c>
      <c r="V406" s="299">
        <v>28.25</v>
      </c>
      <c r="W406" s="124" t="s">
        <v>32</v>
      </c>
      <c r="X406" s="5">
        <v>0</v>
      </c>
      <c r="Y406" s="26">
        <v>707600</v>
      </c>
      <c r="Z406" s="26" t="s">
        <v>959</v>
      </c>
      <c r="AA406" s="26"/>
      <c r="AB406" s="27">
        <v>0.2</v>
      </c>
      <c r="AC406" s="122">
        <v>3760223792720</v>
      </c>
      <c r="AD406" s="273">
        <v>41501</v>
      </c>
      <c r="AE406" s="26">
        <f t="array" ref="AE406">IF(ISNA(INDEX([6]Fournisseurs!$A$6:$O$5001,MATCH(A406&amp;C406,[6]Fournisseurs!$C$6:$C$5001&amp;[6]Fournisseurs!$A$6:$A$5001,0),14)),"",INDEX([6]Fournisseurs!$A$6:$O$5001,MATCH(A406&amp;C406,[6]Fournisseurs!$C$6:$C$5001&amp;[6]Fournisseurs!$A$6:$A$5001,0),14))</f>
        <v>1.944015E-2</v>
      </c>
    </row>
    <row r="407" spans="1:31" ht="14" customHeight="1" x14ac:dyDescent="0.2">
      <c r="A407" s="8">
        <v>2058</v>
      </c>
      <c r="B407" s="8" t="s">
        <v>957</v>
      </c>
      <c r="C407" s="8" t="s">
        <v>636</v>
      </c>
      <c r="D407" s="3" t="s">
        <v>4420</v>
      </c>
      <c r="E407" s="3" t="s">
        <v>968</v>
      </c>
      <c r="F407" s="5" t="s">
        <v>4441</v>
      </c>
      <c r="G407" s="31">
        <v>1.8</v>
      </c>
      <c r="H407" s="25">
        <v>1.6363636363636362</v>
      </c>
      <c r="I407" s="32">
        <v>0.15</v>
      </c>
      <c r="J407" s="33">
        <f t="shared" si="88"/>
        <v>1.8818181818181816</v>
      </c>
      <c r="K407" s="25">
        <f t="shared" si="81"/>
        <v>1.88</v>
      </c>
      <c r="L407" s="29">
        <v>5.2</v>
      </c>
      <c r="M407" s="24">
        <f t="shared" si="82"/>
        <v>0.63811188811188813</v>
      </c>
      <c r="N407" s="38">
        <f t="shared" si="87"/>
        <v>6.24</v>
      </c>
      <c r="O407" s="365">
        <v>4.55</v>
      </c>
      <c r="P407" s="366">
        <f t="shared" si="84"/>
        <v>-0.12500000000000006</v>
      </c>
      <c r="Q407" s="366">
        <f t="shared" si="85"/>
        <v>0.58641358641358643</v>
      </c>
      <c r="R407" s="369">
        <v>4.29</v>
      </c>
      <c r="S407" s="370">
        <f t="shared" si="86"/>
        <v>-0.17500000000000002</v>
      </c>
      <c r="T407" s="370">
        <f t="shared" si="83"/>
        <v>0.53826078227992102</v>
      </c>
      <c r="U407" s="6">
        <v>2</v>
      </c>
      <c r="V407" s="299">
        <v>2.04</v>
      </c>
      <c r="W407" s="124" t="s">
        <v>32</v>
      </c>
      <c r="X407" s="5">
        <v>0</v>
      </c>
      <c r="Y407" s="26">
        <v>707600</v>
      </c>
      <c r="Z407" s="26" t="s">
        <v>959</v>
      </c>
      <c r="AA407" s="26"/>
      <c r="AB407" s="27">
        <v>0.2</v>
      </c>
      <c r="AC407" s="122">
        <v>3760223791648</v>
      </c>
      <c r="AD407" s="273">
        <v>41501</v>
      </c>
      <c r="AE407" s="26">
        <f t="array" ref="AE407">IF(ISNA(INDEX([6]Fournisseurs!$A$6:$O$5001,MATCH(A407&amp;C407,[6]Fournisseurs!$C$6:$C$5001&amp;[6]Fournisseurs!$A$6:$A$5001,0),14)),"",INDEX([6]Fournisseurs!$A$6:$O$5001,MATCH(A407&amp;C407,[6]Fournisseurs!$C$6:$C$5001&amp;[6]Fournisseurs!$A$6:$A$5001,0),14))</f>
        <v>2.6268898678414097E-3</v>
      </c>
    </row>
    <row r="408" spans="1:31" ht="14" customHeight="1" x14ac:dyDescent="0.2">
      <c r="A408" s="8">
        <v>1596</v>
      </c>
      <c r="B408" s="8" t="s">
        <v>957</v>
      </c>
      <c r="C408" s="8" t="s">
        <v>636</v>
      </c>
      <c r="D408" s="3" t="s">
        <v>4421</v>
      </c>
      <c r="E408" s="3" t="s">
        <v>969</v>
      </c>
      <c r="F408" s="5" t="s">
        <v>4441</v>
      </c>
      <c r="G408" s="31">
        <v>27</v>
      </c>
      <c r="H408" s="25">
        <v>24.545454545454543</v>
      </c>
      <c r="I408" s="32">
        <v>0.15</v>
      </c>
      <c r="J408" s="33">
        <f t="shared" si="88"/>
        <v>28.227272727272723</v>
      </c>
      <c r="K408" s="25">
        <f t="shared" si="81"/>
        <v>28.23</v>
      </c>
      <c r="L408" s="29">
        <v>78</v>
      </c>
      <c r="M408" s="24">
        <f t="shared" si="82"/>
        <v>0.63811188811188813</v>
      </c>
      <c r="N408" s="38">
        <f t="shared" si="87"/>
        <v>93.6</v>
      </c>
      <c r="O408" s="365">
        <v>68.25</v>
      </c>
      <c r="P408" s="366">
        <f t="shared" si="84"/>
        <v>-0.125</v>
      </c>
      <c r="Q408" s="366">
        <f t="shared" si="85"/>
        <v>0.58641358641358643</v>
      </c>
      <c r="R408" s="369">
        <v>64.349999999999994</v>
      </c>
      <c r="S408" s="370">
        <f t="shared" si="86"/>
        <v>-0.17500000000000007</v>
      </c>
      <c r="T408" s="370">
        <f t="shared" si="83"/>
        <v>0.53826078227992102</v>
      </c>
      <c r="U408" s="6">
        <v>30</v>
      </c>
      <c r="V408" s="299">
        <v>31</v>
      </c>
      <c r="W408" s="124" t="s">
        <v>32</v>
      </c>
      <c r="X408" s="5">
        <v>0</v>
      </c>
      <c r="Y408" s="26">
        <v>707600</v>
      </c>
      <c r="Z408" s="26" t="s">
        <v>959</v>
      </c>
      <c r="AA408" s="26"/>
      <c r="AB408" s="27">
        <v>0.2</v>
      </c>
      <c r="AC408" s="122">
        <v>3760223792737</v>
      </c>
      <c r="AD408" s="273">
        <v>41501</v>
      </c>
      <c r="AE408" s="26">
        <f t="array" ref="AE408">IF(ISNA(INDEX([6]Fournisseurs!$A$6:$O$5001,MATCH(A408&amp;C408,[6]Fournisseurs!$C$6:$C$5001&amp;[6]Fournisseurs!$A$6:$A$5001,0),14)),"",INDEX([6]Fournisseurs!$A$6:$O$5001,MATCH(A408&amp;C408,[6]Fournisseurs!$C$6:$C$5001&amp;[6]Fournisseurs!$A$6:$A$5001,0),14))</f>
        <v>2.06976E-2</v>
      </c>
    </row>
    <row r="409" spans="1:31" ht="14" customHeight="1" x14ac:dyDescent="0.2">
      <c r="A409" s="8">
        <v>1597</v>
      </c>
      <c r="B409" s="8" t="s">
        <v>957</v>
      </c>
      <c r="C409" s="8" t="s">
        <v>636</v>
      </c>
      <c r="D409" s="3" t="s">
        <v>4422</v>
      </c>
      <c r="E409" s="3" t="s">
        <v>970</v>
      </c>
      <c r="F409" s="5" t="s">
        <v>4441</v>
      </c>
      <c r="G409" s="31">
        <v>29.25</v>
      </c>
      <c r="H409" s="25">
        <v>26.59090909090909</v>
      </c>
      <c r="I409" s="32">
        <v>0.15</v>
      </c>
      <c r="J409" s="33">
        <f t="shared" si="88"/>
        <v>30.57954545454545</v>
      </c>
      <c r="K409" s="25">
        <f t="shared" si="81"/>
        <v>30.58</v>
      </c>
      <c r="L409" s="29">
        <v>84.5</v>
      </c>
      <c r="M409" s="24">
        <f t="shared" si="82"/>
        <v>0.63811188811188813</v>
      </c>
      <c r="N409" s="38">
        <f t="shared" si="87"/>
        <v>101.39999999999999</v>
      </c>
      <c r="O409" s="365">
        <v>73.9375</v>
      </c>
      <c r="P409" s="366">
        <f t="shared" si="84"/>
        <v>-0.125</v>
      </c>
      <c r="Q409" s="366">
        <f t="shared" si="85"/>
        <v>0.58641358641358643</v>
      </c>
      <c r="R409" s="369">
        <v>69.712499999999991</v>
      </c>
      <c r="S409" s="370">
        <f t="shared" si="86"/>
        <v>-0.1750000000000001</v>
      </c>
      <c r="T409" s="370">
        <f t="shared" si="83"/>
        <v>0.53826078227992102</v>
      </c>
      <c r="U409" s="6">
        <v>32.5</v>
      </c>
      <c r="V409" s="299">
        <v>34</v>
      </c>
      <c r="W409" s="124" t="s">
        <v>32</v>
      </c>
      <c r="X409" s="5">
        <v>0</v>
      </c>
      <c r="Y409" s="26">
        <v>707600</v>
      </c>
      <c r="Z409" s="26" t="s">
        <v>959</v>
      </c>
      <c r="AA409" s="26"/>
      <c r="AB409" s="27">
        <v>0.2</v>
      </c>
      <c r="AC409" s="122">
        <v>3760223792744</v>
      </c>
      <c r="AD409" s="273">
        <v>41501</v>
      </c>
      <c r="AE409" s="26">
        <f t="array" ref="AE409">IF(ISNA(INDEX([6]Fournisseurs!$A$6:$O$5001,MATCH(A409&amp;C409,[6]Fournisseurs!$C$6:$C$5001&amp;[6]Fournisseurs!$A$6:$A$5001,0),14)),"",INDEX([6]Fournisseurs!$A$6:$O$5001,MATCH(A409&amp;C409,[6]Fournisseurs!$C$6:$C$5001&amp;[6]Fournisseurs!$A$6:$A$5001,0),14))</f>
        <v>2.06666E-2</v>
      </c>
    </row>
    <row r="410" spans="1:31" ht="14" customHeight="1" x14ac:dyDescent="0.2">
      <c r="A410" s="8">
        <v>1598</v>
      </c>
      <c r="B410" s="8" t="s">
        <v>957</v>
      </c>
      <c r="C410" s="8" t="s">
        <v>636</v>
      </c>
      <c r="D410" s="3" t="s">
        <v>4423</v>
      </c>
      <c r="E410" s="3" t="s">
        <v>971</v>
      </c>
      <c r="F410" s="5" t="s">
        <v>4441</v>
      </c>
      <c r="G410" s="31">
        <v>31.5</v>
      </c>
      <c r="H410" s="25">
        <v>28.636363636363633</v>
      </c>
      <c r="I410" s="32">
        <v>0.15</v>
      </c>
      <c r="J410" s="33">
        <f t="shared" si="88"/>
        <v>32.931818181818173</v>
      </c>
      <c r="K410" s="25">
        <f t="shared" si="81"/>
        <v>32.93</v>
      </c>
      <c r="L410" s="29">
        <v>91</v>
      </c>
      <c r="M410" s="24">
        <f t="shared" si="82"/>
        <v>0.63811188811188824</v>
      </c>
      <c r="N410" s="38">
        <f t="shared" si="87"/>
        <v>109.2</v>
      </c>
      <c r="O410" s="365">
        <v>79.625</v>
      </c>
      <c r="P410" s="366">
        <f t="shared" si="84"/>
        <v>-0.125</v>
      </c>
      <c r="Q410" s="366">
        <f t="shared" si="85"/>
        <v>0.58641358641358654</v>
      </c>
      <c r="R410" s="369">
        <v>75.075000000000003</v>
      </c>
      <c r="S410" s="370">
        <f t="shared" si="86"/>
        <v>-0.17499999999999996</v>
      </c>
      <c r="T410" s="370">
        <f t="shared" si="83"/>
        <v>0.53826078227992125</v>
      </c>
      <c r="U410" s="6">
        <v>35</v>
      </c>
      <c r="V410" s="299">
        <v>36.200000000000003</v>
      </c>
      <c r="W410" s="124" t="s">
        <v>32</v>
      </c>
      <c r="X410" s="5">
        <v>0</v>
      </c>
      <c r="Y410" s="26">
        <v>707600</v>
      </c>
      <c r="Z410" s="26" t="s">
        <v>959</v>
      </c>
      <c r="AA410" s="26"/>
      <c r="AB410" s="27">
        <v>0.2</v>
      </c>
      <c r="AC410" s="122">
        <v>3760223791747</v>
      </c>
      <c r="AD410" s="273">
        <v>41501</v>
      </c>
      <c r="AE410" s="26">
        <f t="array" ref="AE410">IF(ISNA(INDEX([6]Fournisseurs!$A$6:$O$5001,MATCH(A410&amp;C410,[6]Fournisseurs!$C$6:$C$5001&amp;[6]Fournisseurs!$A$6:$A$5001,0),14)),"",INDEX([6]Fournisseurs!$A$6:$O$5001,MATCH(A410&amp;C410,[6]Fournisseurs!$C$6:$C$5001&amp;[6]Fournisseurs!$A$6:$A$5001,0),14))</f>
        <v>2.365040322580645E-2</v>
      </c>
    </row>
    <row r="411" spans="1:31" ht="14" customHeight="1" x14ac:dyDescent="0.2">
      <c r="A411" s="8">
        <v>2484</v>
      </c>
      <c r="B411" s="8" t="s">
        <v>957</v>
      </c>
      <c r="C411" s="8" t="s">
        <v>636</v>
      </c>
      <c r="D411" s="3" t="s">
        <v>4424</v>
      </c>
      <c r="E411" s="3" t="s">
        <v>972</v>
      </c>
      <c r="F411" s="5" t="s">
        <v>4441</v>
      </c>
      <c r="G411" s="31">
        <v>33.75</v>
      </c>
      <c r="H411" s="25">
        <v>30.68181818181818</v>
      </c>
      <c r="I411" s="32">
        <v>0.15</v>
      </c>
      <c r="J411" s="33">
        <f t="shared" si="88"/>
        <v>35.284090909090907</v>
      </c>
      <c r="K411" s="25">
        <f t="shared" si="81"/>
        <v>35.28</v>
      </c>
      <c r="L411" s="29">
        <v>97.5</v>
      </c>
      <c r="M411" s="24">
        <f t="shared" si="82"/>
        <v>0.63811188811188813</v>
      </c>
      <c r="N411" s="38">
        <f t="shared" si="87"/>
        <v>117</v>
      </c>
      <c r="O411" s="365">
        <v>85.3125</v>
      </c>
      <c r="P411" s="366">
        <f t="shared" si="84"/>
        <v>-0.125</v>
      </c>
      <c r="Q411" s="366">
        <f t="shared" si="85"/>
        <v>0.58641358641358643</v>
      </c>
      <c r="R411" s="369">
        <v>80.4375</v>
      </c>
      <c r="S411" s="370">
        <f t="shared" si="86"/>
        <v>-0.17499999999999999</v>
      </c>
      <c r="T411" s="370">
        <f t="shared" si="83"/>
        <v>0.53826078227992102</v>
      </c>
      <c r="U411" s="6">
        <v>37.5</v>
      </c>
      <c r="V411" s="299">
        <v>38.799999999999997</v>
      </c>
      <c r="W411" s="124" t="s">
        <v>32</v>
      </c>
      <c r="X411" s="5">
        <v>0</v>
      </c>
      <c r="Y411" s="26">
        <v>707600</v>
      </c>
      <c r="Z411" s="26" t="s">
        <v>959</v>
      </c>
      <c r="AA411" s="26"/>
      <c r="AB411" s="27">
        <v>0.2</v>
      </c>
      <c r="AC411" s="122">
        <v>3760223791754</v>
      </c>
      <c r="AD411" s="273">
        <v>41501</v>
      </c>
      <c r="AE411" s="26">
        <f t="array" ref="AE411">IF(ISNA(INDEX([6]Fournisseurs!$A$6:$O$5001,MATCH(A411&amp;C411,[6]Fournisseurs!$C$6:$C$5001&amp;[6]Fournisseurs!$A$6:$A$5001,0),14)),"",INDEX([6]Fournisseurs!$A$6:$O$5001,MATCH(A411&amp;C411,[6]Fournisseurs!$C$6:$C$5001&amp;[6]Fournisseurs!$A$6:$A$5001,0),14))</f>
        <v>2.365040322580645E-2</v>
      </c>
    </row>
    <row r="412" spans="1:31" ht="14" customHeight="1" x14ac:dyDescent="0.2">
      <c r="A412" s="8">
        <v>2068</v>
      </c>
      <c r="B412" s="8" t="s">
        <v>957</v>
      </c>
      <c r="C412" s="8" t="s">
        <v>636</v>
      </c>
      <c r="D412" s="3" t="s">
        <v>4425</v>
      </c>
      <c r="E412" s="3" t="s">
        <v>973</v>
      </c>
      <c r="F412" s="5" t="s">
        <v>4441</v>
      </c>
      <c r="G412" s="31">
        <v>36</v>
      </c>
      <c r="H412" s="25">
        <v>32.727272727272727</v>
      </c>
      <c r="I412" s="32">
        <v>0.15</v>
      </c>
      <c r="J412" s="33">
        <f t="shared" si="88"/>
        <v>37.636363636363633</v>
      </c>
      <c r="K412" s="25">
        <f t="shared" si="81"/>
        <v>37.64</v>
      </c>
      <c r="L412" s="29">
        <v>104</v>
      </c>
      <c r="M412" s="24">
        <f t="shared" si="82"/>
        <v>0.63811188811188813</v>
      </c>
      <c r="N412" s="38">
        <f t="shared" si="87"/>
        <v>124.8</v>
      </c>
      <c r="O412" s="365">
        <v>91</v>
      </c>
      <c r="P412" s="366">
        <f t="shared" si="84"/>
        <v>-0.125</v>
      </c>
      <c r="Q412" s="366">
        <f t="shared" si="85"/>
        <v>0.58641358641358643</v>
      </c>
      <c r="R412" s="369">
        <v>85.8</v>
      </c>
      <c r="S412" s="370">
        <f t="shared" si="86"/>
        <v>-0.17500000000000002</v>
      </c>
      <c r="T412" s="370">
        <f t="shared" si="83"/>
        <v>0.53826078227992102</v>
      </c>
      <c r="U412" s="6">
        <v>40</v>
      </c>
      <c r="V412" s="299">
        <v>41.4</v>
      </c>
      <c r="W412" s="124" t="s">
        <v>32</v>
      </c>
      <c r="X412" s="5">
        <v>0</v>
      </c>
      <c r="Y412" s="26">
        <v>707600</v>
      </c>
      <c r="Z412" s="26" t="s">
        <v>959</v>
      </c>
      <c r="AA412" s="26"/>
      <c r="AB412" s="27">
        <v>0.2</v>
      </c>
      <c r="AC412" s="122">
        <v>3760223791198</v>
      </c>
      <c r="AD412" s="273">
        <v>41501</v>
      </c>
      <c r="AE412" s="26">
        <f t="array" ref="AE412">IF(ISNA(INDEX([6]Fournisseurs!$A$6:$O$5001,MATCH(A412&amp;C412,[6]Fournisseurs!$C$6:$C$5001&amp;[6]Fournisseurs!$A$6:$A$5001,0),14)),"",INDEX([6]Fournisseurs!$A$6:$O$5001,MATCH(A412&amp;C412,[6]Fournisseurs!$C$6:$C$5001&amp;[6]Fournisseurs!$A$6:$A$5001,0),14))</f>
        <v>2.5227096774193547E-2</v>
      </c>
    </row>
    <row r="413" spans="1:31" ht="14" customHeight="1" x14ac:dyDescent="0.2">
      <c r="A413" s="8">
        <v>2485</v>
      </c>
      <c r="B413" s="8" t="s">
        <v>957</v>
      </c>
      <c r="C413" s="8" t="s">
        <v>636</v>
      </c>
      <c r="D413" s="3" t="s">
        <v>4426</v>
      </c>
      <c r="E413" s="3" t="s">
        <v>974</v>
      </c>
      <c r="F413" s="5" t="s">
        <v>4441</v>
      </c>
      <c r="G413" s="31">
        <v>38.25</v>
      </c>
      <c r="H413" s="25">
        <v>34.772727272727273</v>
      </c>
      <c r="I413" s="32">
        <v>0.15</v>
      </c>
      <c r="J413" s="33">
        <f t="shared" si="88"/>
        <v>39.98863636363636</v>
      </c>
      <c r="K413" s="25">
        <f t="shared" si="81"/>
        <v>39.99</v>
      </c>
      <c r="L413" s="29">
        <v>110.5</v>
      </c>
      <c r="M413" s="24">
        <f t="shared" si="82"/>
        <v>0.63811188811188813</v>
      </c>
      <c r="N413" s="38">
        <f t="shared" si="87"/>
        <v>132.6</v>
      </c>
      <c r="O413" s="365">
        <v>96.6875</v>
      </c>
      <c r="P413" s="366">
        <f t="shared" si="84"/>
        <v>-0.125</v>
      </c>
      <c r="Q413" s="366">
        <f t="shared" si="85"/>
        <v>0.58641358641358643</v>
      </c>
      <c r="R413" s="369">
        <v>91.162499999999994</v>
      </c>
      <c r="S413" s="370">
        <f t="shared" si="86"/>
        <v>-0.17500000000000004</v>
      </c>
      <c r="T413" s="370">
        <f t="shared" si="83"/>
        <v>0.53826078227992102</v>
      </c>
      <c r="U413" s="6">
        <v>42.5</v>
      </c>
      <c r="V413" s="299">
        <v>43.87</v>
      </c>
      <c r="W413" s="124" t="s">
        <v>32</v>
      </c>
      <c r="X413" s="5">
        <v>0</v>
      </c>
      <c r="Y413" s="26">
        <v>707600</v>
      </c>
      <c r="Z413" s="26" t="s">
        <v>959</v>
      </c>
      <c r="AA413" s="26"/>
      <c r="AB413" s="27">
        <v>0.2</v>
      </c>
      <c r="AC413" s="122">
        <v>3760223792751</v>
      </c>
      <c r="AD413" s="273">
        <v>41501</v>
      </c>
      <c r="AE413" s="26">
        <f t="array" ref="AE413">IF(ISNA(INDEX([6]Fournisseurs!$A$6:$O$5001,MATCH(A413&amp;C413,[6]Fournisseurs!$C$6:$C$5001&amp;[6]Fournisseurs!$A$6:$A$5001,0),14)),"",INDEX([6]Fournisseurs!$A$6:$O$5001,MATCH(A413&amp;C413,[6]Fournisseurs!$C$6:$C$5001&amp;[6]Fournisseurs!$A$6:$A$5001,0),14))</f>
        <v>2.9064516129032259E-2</v>
      </c>
    </row>
    <row r="414" spans="1:31" ht="14" customHeight="1" x14ac:dyDescent="0.2">
      <c r="A414" s="8">
        <v>2071</v>
      </c>
      <c r="B414" s="8" t="s">
        <v>957</v>
      </c>
      <c r="C414" s="8" t="s">
        <v>636</v>
      </c>
      <c r="D414" s="3" t="s">
        <v>4427</v>
      </c>
      <c r="E414" s="3" t="s">
        <v>975</v>
      </c>
      <c r="F414" s="5" t="s">
        <v>4441</v>
      </c>
      <c r="G414" s="31">
        <v>40.5</v>
      </c>
      <c r="H414" s="25">
        <v>36.818181818181813</v>
      </c>
      <c r="I414" s="32">
        <v>0.15</v>
      </c>
      <c r="J414" s="33">
        <f t="shared" si="88"/>
        <v>42.340909090909079</v>
      </c>
      <c r="K414" s="25">
        <f t="shared" si="81"/>
        <v>42.34</v>
      </c>
      <c r="L414" s="29">
        <v>117</v>
      </c>
      <c r="M414" s="24">
        <f t="shared" si="82"/>
        <v>0.63811188811188824</v>
      </c>
      <c r="N414" s="38">
        <f t="shared" si="87"/>
        <v>140.4</v>
      </c>
      <c r="O414" s="365">
        <v>102.375</v>
      </c>
      <c r="P414" s="366">
        <f t="shared" si="84"/>
        <v>-0.125</v>
      </c>
      <c r="Q414" s="366">
        <f t="shared" si="85"/>
        <v>0.58641358641358654</v>
      </c>
      <c r="R414" s="369">
        <v>96.524999999999991</v>
      </c>
      <c r="S414" s="370">
        <f t="shared" si="86"/>
        <v>-0.17500000000000007</v>
      </c>
      <c r="T414" s="370">
        <f t="shared" si="83"/>
        <v>0.53826078227992114</v>
      </c>
      <c r="U414" s="6">
        <v>45</v>
      </c>
      <c r="V414" s="299">
        <v>46.5</v>
      </c>
      <c r="W414" s="124" t="s">
        <v>32</v>
      </c>
      <c r="X414" s="5">
        <v>0</v>
      </c>
      <c r="Y414" s="26">
        <v>707600</v>
      </c>
      <c r="Z414" s="26" t="s">
        <v>959</v>
      </c>
      <c r="AA414" s="26"/>
      <c r="AB414" s="27">
        <v>0.2</v>
      </c>
      <c r="AC414" s="122">
        <v>3760223791778</v>
      </c>
      <c r="AD414" s="273">
        <v>41501</v>
      </c>
      <c r="AE414" s="26">
        <f t="array" ref="AE414">IF(ISNA(INDEX([6]Fournisseurs!$A$6:$O$5001,MATCH(A414&amp;C414,[6]Fournisseurs!$C$6:$C$5001&amp;[6]Fournisseurs!$A$6:$A$5001,0),14)),"",INDEX([6]Fournisseurs!$A$6:$O$5001,MATCH(A414&amp;C414,[6]Fournisseurs!$C$6:$C$5001&amp;[6]Fournisseurs!$A$6:$A$5001,0),14))</f>
        <v>3.6692307692307691E-2</v>
      </c>
    </row>
    <row r="415" spans="1:31" ht="14" customHeight="1" x14ac:dyDescent="0.2">
      <c r="A415" s="8">
        <v>2486</v>
      </c>
      <c r="B415" s="8" t="s">
        <v>957</v>
      </c>
      <c r="C415" s="8" t="s">
        <v>636</v>
      </c>
      <c r="D415" s="3" t="s">
        <v>4428</v>
      </c>
      <c r="E415" s="3" t="s">
        <v>976</v>
      </c>
      <c r="F415" s="5" t="s">
        <v>4441</v>
      </c>
      <c r="G415" s="31">
        <v>42.75</v>
      </c>
      <c r="H415" s="25">
        <v>38.86363636363636</v>
      </c>
      <c r="I415" s="32">
        <v>0.15</v>
      </c>
      <c r="J415" s="33">
        <f t="shared" si="88"/>
        <v>44.693181818181813</v>
      </c>
      <c r="K415" s="25">
        <f t="shared" si="81"/>
        <v>44.69</v>
      </c>
      <c r="L415" s="29">
        <v>123.5</v>
      </c>
      <c r="M415" s="24">
        <f t="shared" si="82"/>
        <v>0.63811188811188813</v>
      </c>
      <c r="N415" s="38">
        <f t="shared" si="87"/>
        <v>148.19999999999999</v>
      </c>
      <c r="O415" s="365">
        <v>108.0625</v>
      </c>
      <c r="P415" s="366">
        <f t="shared" si="84"/>
        <v>-0.125</v>
      </c>
      <c r="Q415" s="366">
        <f t="shared" si="85"/>
        <v>0.58641358641358643</v>
      </c>
      <c r="R415" s="369">
        <v>101.88749999999999</v>
      </c>
      <c r="S415" s="370">
        <f t="shared" si="86"/>
        <v>-0.1750000000000001</v>
      </c>
      <c r="T415" s="370">
        <f t="shared" si="83"/>
        <v>0.53826078227992102</v>
      </c>
      <c r="U415" s="6">
        <v>47.5</v>
      </c>
      <c r="V415" s="299">
        <v>48.870192307692314</v>
      </c>
      <c r="W415" s="124" t="s">
        <v>32</v>
      </c>
      <c r="X415" s="5">
        <v>0</v>
      </c>
      <c r="Y415" s="26">
        <v>707600</v>
      </c>
      <c r="Z415" s="26" t="s">
        <v>959</v>
      </c>
      <c r="AA415" s="26"/>
      <c r="AB415" s="27">
        <v>0.2</v>
      </c>
      <c r="AC415" s="122">
        <v>3760223792768</v>
      </c>
      <c r="AD415" s="273">
        <v>41501</v>
      </c>
      <c r="AE415" s="26">
        <f t="array" ref="AE415">IF(ISNA(INDEX([6]Fournisseurs!$A$6:$O$5001,MATCH(A415&amp;C415,[6]Fournisseurs!$C$6:$C$5001&amp;[6]Fournisseurs!$A$6:$A$5001,0),14)),"",INDEX([6]Fournisseurs!$A$6:$O$5001,MATCH(A415&amp;C415,[6]Fournisseurs!$C$6:$C$5001&amp;[6]Fournisseurs!$A$6:$A$5001,0),14))</f>
        <v>3.8730769230769235E-2</v>
      </c>
    </row>
    <row r="416" spans="1:31" ht="14" customHeight="1" x14ac:dyDescent="0.2">
      <c r="A416" s="8">
        <v>2059</v>
      </c>
      <c r="B416" s="8" t="s">
        <v>957</v>
      </c>
      <c r="C416" s="8" t="s">
        <v>636</v>
      </c>
      <c r="D416" s="3" t="s">
        <v>4429</v>
      </c>
      <c r="E416" s="3" t="s">
        <v>977</v>
      </c>
      <c r="F416" s="5" t="s">
        <v>4441</v>
      </c>
      <c r="G416" s="31">
        <v>3.6</v>
      </c>
      <c r="H416" s="25">
        <v>3.2727272727272725</v>
      </c>
      <c r="I416" s="32">
        <v>0.15</v>
      </c>
      <c r="J416" s="33">
        <f t="shared" si="88"/>
        <v>3.7636363636363632</v>
      </c>
      <c r="K416" s="25">
        <f t="shared" si="81"/>
        <v>3.76</v>
      </c>
      <c r="L416" s="29">
        <v>10.4</v>
      </c>
      <c r="M416" s="24">
        <f t="shared" si="82"/>
        <v>0.63811188811188813</v>
      </c>
      <c r="N416" s="38">
        <f t="shared" si="87"/>
        <v>12.48</v>
      </c>
      <c r="O416" s="365">
        <v>9.1</v>
      </c>
      <c r="P416" s="366">
        <f t="shared" si="84"/>
        <v>-0.12500000000000006</v>
      </c>
      <c r="Q416" s="366">
        <f t="shared" si="85"/>
        <v>0.58641358641358643</v>
      </c>
      <c r="R416" s="369">
        <v>8.58</v>
      </c>
      <c r="S416" s="370">
        <f t="shared" si="86"/>
        <v>-0.17500000000000002</v>
      </c>
      <c r="T416" s="370">
        <f t="shared" si="83"/>
        <v>0.53826078227992102</v>
      </c>
      <c r="U416" s="6">
        <v>4</v>
      </c>
      <c r="V416" s="299">
        <v>4.1399999999999997</v>
      </c>
      <c r="W416" s="124" t="s">
        <v>32</v>
      </c>
      <c r="X416" s="5">
        <v>0</v>
      </c>
      <c r="Y416" s="26">
        <v>707600</v>
      </c>
      <c r="Z416" s="26" t="s">
        <v>959</v>
      </c>
      <c r="AA416" s="26"/>
      <c r="AB416" s="27">
        <v>0.2</v>
      </c>
      <c r="AC416" s="122">
        <v>3760223791655</v>
      </c>
      <c r="AD416" s="273">
        <v>41501</v>
      </c>
      <c r="AE416" s="26">
        <f t="array" ref="AE416">IF(ISNA(INDEX([6]Fournisseurs!$A$6:$O$5001,MATCH(A416&amp;C416,[6]Fournisseurs!$C$6:$C$5001&amp;[6]Fournisseurs!$A$6:$A$5001,0),14)),"",INDEX([6]Fournisseurs!$A$6:$O$5001,MATCH(A416&amp;C416,[6]Fournisseurs!$C$6:$C$5001&amp;[6]Fournisseurs!$A$6:$A$5001,0),14))</f>
        <v>5.2537797356828186E-3</v>
      </c>
    </row>
    <row r="417" spans="1:31" ht="14" customHeight="1" x14ac:dyDescent="0.2">
      <c r="A417" s="8">
        <v>2074</v>
      </c>
      <c r="B417" s="8" t="s">
        <v>957</v>
      </c>
      <c r="C417" s="8" t="s">
        <v>636</v>
      </c>
      <c r="D417" s="3" t="s">
        <v>4430</v>
      </c>
      <c r="E417" s="3" t="s">
        <v>978</v>
      </c>
      <c r="F417" s="5" t="s">
        <v>4441</v>
      </c>
      <c r="G417" s="31">
        <v>45</v>
      </c>
      <c r="H417" s="25">
        <v>40.909090909090907</v>
      </c>
      <c r="I417" s="32">
        <v>0.15</v>
      </c>
      <c r="J417" s="33">
        <f t="shared" si="88"/>
        <v>47.04545454545454</v>
      </c>
      <c r="K417" s="25">
        <f t="shared" si="81"/>
        <v>47.05</v>
      </c>
      <c r="L417" s="29">
        <v>130</v>
      </c>
      <c r="M417" s="24">
        <f t="shared" si="82"/>
        <v>0.63811188811188813</v>
      </c>
      <c r="N417" s="38">
        <f t="shared" si="87"/>
        <v>156</v>
      </c>
      <c r="O417" s="365">
        <v>113.75</v>
      </c>
      <c r="P417" s="366">
        <f t="shared" si="84"/>
        <v>-0.125</v>
      </c>
      <c r="Q417" s="366">
        <f t="shared" si="85"/>
        <v>0.58641358641358643</v>
      </c>
      <c r="R417" s="369">
        <v>107.25</v>
      </c>
      <c r="S417" s="370">
        <f t="shared" si="86"/>
        <v>-0.17499999999999999</v>
      </c>
      <c r="T417" s="370">
        <f t="shared" si="83"/>
        <v>0.53826078227992102</v>
      </c>
      <c r="U417" s="6">
        <v>50</v>
      </c>
      <c r="V417" s="299">
        <v>52.2</v>
      </c>
      <c r="W417" s="124" t="s">
        <v>32</v>
      </c>
      <c r="X417" s="5">
        <v>0</v>
      </c>
      <c r="Y417" s="26">
        <v>707600</v>
      </c>
      <c r="Z417" s="26" t="s">
        <v>959</v>
      </c>
      <c r="AA417" s="26"/>
      <c r="AB417" s="27">
        <v>0.2</v>
      </c>
      <c r="AC417" s="122">
        <v>3760223791785</v>
      </c>
      <c r="AD417" s="273">
        <v>41501</v>
      </c>
      <c r="AE417" s="26">
        <f t="array" ref="AE417">IF(ISNA(INDEX([6]Fournisseurs!$A$6:$O$5001,MATCH(A417&amp;C417,[6]Fournisseurs!$C$6:$C$5001&amp;[6]Fournisseurs!$A$6:$A$5001,0),14)),"",INDEX([6]Fournisseurs!$A$6:$O$5001,MATCH(A417&amp;C417,[6]Fournisseurs!$C$6:$C$5001&amp;[6]Fournisseurs!$A$6:$A$5001,0),14))</f>
        <v>4.0769230769230773E-2</v>
      </c>
    </row>
    <row r="418" spans="1:31" ht="14" customHeight="1" x14ac:dyDescent="0.2">
      <c r="A418" s="8">
        <v>2062</v>
      </c>
      <c r="B418" s="8" t="s">
        <v>957</v>
      </c>
      <c r="C418" s="8" t="s">
        <v>636</v>
      </c>
      <c r="D418" s="3" t="s">
        <v>4431</v>
      </c>
      <c r="E418" s="3" t="s">
        <v>979</v>
      </c>
      <c r="F418" s="5" t="s">
        <v>4441</v>
      </c>
      <c r="G418" s="31">
        <v>5.4</v>
      </c>
      <c r="H418" s="25">
        <v>4.9090909090909092</v>
      </c>
      <c r="I418" s="32">
        <v>0.15</v>
      </c>
      <c r="J418" s="33">
        <f t="shared" si="88"/>
        <v>5.6454545454545455</v>
      </c>
      <c r="K418" s="25">
        <f t="shared" si="81"/>
        <v>5.65</v>
      </c>
      <c r="L418" s="29">
        <v>15.6</v>
      </c>
      <c r="M418" s="24">
        <f t="shared" si="82"/>
        <v>0.63811188811188813</v>
      </c>
      <c r="N418" s="38">
        <f t="shared" si="87"/>
        <v>18.72</v>
      </c>
      <c r="O418" s="365">
        <v>13.65</v>
      </c>
      <c r="P418" s="366">
        <f t="shared" si="84"/>
        <v>-0.12499999999999996</v>
      </c>
      <c r="Q418" s="366">
        <f t="shared" si="85"/>
        <v>0.58641358641358643</v>
      </c>
      <c r="R418" s="369">
        <v>12.87</v>
      </c>
      <c r="S418" s="370">
        <f t="shared" si="86"/>
        <v>-0.17500000000000004</v>
      </c>
      <c r="T418" s="370">
        <f t="shared" si="83"/>
        <v>0.53826078227992102</v>
      </c>
      <c r="U418" s="6">
        <v>6</v>
      </c>
      <c r="V418" s="299">
        <v>6.2</v>
      </c>
      <c r="W418" s="124" t="s">
        <v>32</v>
      </c>
      <c r="X418" s="5">
        <v>0</v>
      </c>
      <c r="Y418" s="26">
        <v>707600</v>
      </c>
      <c r="Z418" s="26" t="s">
        <v>959</v>
      </c>
      <c r="AA418" s="26"/>
      <c r="AB418" s="27">
        <v>0.2</v>
      </c>
      <c r="AC418" s="122">
        <v>3760223791662</v>
      </c>
      <c r="AD418" s="273">
        <v>41501</v>
      </c>
      <c r="AE418" s="26">
        <f t="array" ref="AE418">IF(ISNA(INDEX([6]Fournisseurs!$A$6:$O$5001,MATCH(A418&amp;C418,[6]Fournisseurs!$C$6:$C$5001&amp;[6]Fournisseurs!$A$6:$A$5001,0),14)),"",INDEX([6]Fournisseurs!$A$6:$O$5001,MATCH(A418&amp;C418,[6]Fournisseurs!$C$6:$C$5001&amp;[6]Fournisseurs!$A$6:$A$5001,0),14))</f>
        <v>7.8806696035242287E-3</v>
      </c>
    </row>
    <row r="419" spans="1:31" ht="14" customHeight="1" x14ac:dyDescent="0.2">
      <c r="A419" s="8">
        <v>2064</v>
      </c>
      <c r="B419" s="8" t="s">
        <v>957</v>
      </c>
      <c r="C419" s="8" t="s">
        <v>636</v>
      </c>
      <c r="D419" s="3" t="s">
        <v>4432</v>
      </c>
      <c r="E419" s="3" t="s">
        <v>980</v>
      </c>
      <c r="F419" s="5" t="s">
        <v>4441</v>
      </c>
      <c r="G419" s="31">
        <v>7.2</v>
      </c>
      <c r="H419" s="25">
        <v>6.545454545454545</v>
      </c>
      <c r="I419" s="32">
        <v>0.15</v>
      </c>
      <c r="J419" s="33">
        <f t="shared" si="88"/>
        <v>7.5272727272727264</v>
      </c>
      <c r="K419" s="25">
        <f t="shared" si="81"/>
        <v>7.53</v>
      </c>
      <c r="L419" s="29">
        <v>20.8</v>
      </c>
      <c r="M419" s="24">
        <f t="shared" si="82"/>
        <v>0.63811188811188813</v>
      </c>
      <c r="N419" s="38">
        <f t="shared" si="87"/>
        <v>24.96</v>
      </c>
      <c r="O419" s="365">
        <v>18.2</v>
      </c>
      <c r="P419" s="366">
        <f t="shared" si="84"/>
        <v>-0.12500000000000006</v>
      </c>
      <c r="Q419" s="366">
        <f t="shared" si="85"/>
        <v>0.58641358641358643</v>
      </c>
      <c r="R419" s="369">
        <v>17.16</v>
      </c>
      <c r="S419" s="370">
        <f t="shared" si="86"/>
        <v>-0.17500000000000002</v>
      </c>
      <c r="T419" s="370">
        <f t="shared" ref="T419:T450" si="89">1-(J419/(R419*0.95))</f>
        <v>0.53826078227992102</v>
      </c>
      <c r="U419" s="6">
        <v>8</v>
      </c>
      <c r="V419" s="299">
        <v>8.2799999999999994</v>
      </c>
      <c r="W419" s="124" t="s">
        <v>32</v>
      </c>
      <c r="X419" s="5">
        <v>0</v>
      </c>
      <c r="Y419" s="26">
        <v>707600</v>
      </c>
      <c r="Z419" s="26" t="s">
        <v>959</v>
      </c>
      <c r="AA419" s="26"/>
      <c r="AB419" s="27">
        <v>0.2</v>
      </c>
      <c r="AC419" s="122">
        <v>3760223791150</v>
      </c>
      <c r="AD419" s="273">
        <v>41501</v>
      </c>
      <c r="AE419" s="26">
        <f t="array" ref="AE419">IF(ISNA(INDEX([6]Fournisseurs!$A$6:$O$5001,MATCH(A419&amp;C419,[6]Fournisseurs!$C$6:$C$5001&amp;[6]Fournisseurs!$A$6:$A$5001,0),14)),"",INDEX([6]Fournisseurs!$A$6:$O$5001,MATCH(A419&amp;C419,[6]Fournisseurs!$C$6:$C$5001&amp;[6]Fournisseurs!$A$6:$A$5001,0),14))</f>
        <v>7.4814332247557002E-3</v>
      </c>
    </row>
    <row r="420" spans="1:31" ht="14" customHeight="1" x14ac:dyDescent="0.2">
      <c r="A420" s="9">
        <v>4066</v>
      </c>
      <c r="B420" s="8" t="s">
        <v>4233</v>
      </c>
      <c r="C420" s="8" t="s">
        <v>1439</v>
      </c>
      <c r="D420" s="16" t="s">
        <v>290</v>
      </c>
      <c r="E420" s="3" t="s">
        <v>4280</v>
      </c>
      <c r="F420" s="4" t="s">
        <v>9</v>
      </c>
      <c r="G420" s="31"/>
      <c r="H420" s="25">
        <v>40</v>
      </c>
      <c r="I420" s="32">
        <v>0.1</v>
      </c>
      <c r="J420" s="33">
        <f t="shared" si="88"/>
        <v>44</v>
      </c>
      <c r="K420" s="25">
        <f t="shared" si="81"/>
        <v>44</v>
      </c>
      <c r="L420" s="29">
        <v>100</v>
      </c>
      <c r="M420" s="24">
        <f t="shared" si="82"/>
        <v>0.56000000000000005</v>
      </c>
      <c r="N420" s="38">
        <f t="shared" si="87"/>
        <v>120</v>
      </c>
      <c r="O420" s="365">
        <v>75</v>
      </c>
      <c r="P420" s="366">
        <f t="shared" si="84"/>
        <v>-0.25</v>
      </c>
      <c r="Q420" s="366">
        <f t="shared" si="85"/>
        <v>0.41333333333333333</v>
      </c>
      <c r="R420" s="369">
        <v>72.5</v>
      </c>
      <c r="S420" s="370">
        <f t="shared" si="86"/>
        <v>-0.27500000000000002</v>
      </c>
      <c r="T420" s="370">
        <f t="shared" si="89"/>
        <v>0.36116152450090744</v>
      </c>
      <c r="U420" s="6">
        <v>0</v>
      </c>
      <c r="V420" s="299">
        <v>10</v>
      </c>
      <c r="W420" s="124" t="s">
        <v>32</v>
      </c>
      <c r="X420" s="5"/>
      <c r="Y420" s="26">
        <v>707600</v>
      </c>
      <c r="Z420" s="26"/>
      <c r="AA420" s="26"/>
      <c r="AB420" s="27">
        <v>0.2</v>
      </c>
      <c r="AC420" s="122">
        <v>0</v>
      </c>
      <c r="AD420" s="273">
        <v>42231</v>
      </c>
      <c r="AE420" s="26" t="str">
        <f t="array" ref="AE420">IF(ISNA(INDEX([6]Fournisseurs!$A$6:$O$5001,MATCH(A420&amp;C420,[6]Fournisseurs!$C$6:$C$5001&amp;[6]Fournisseurs!$A$6:$A$5001,0),14)),"",INDEX([6]Fournisseurs!$A$6:$O$5001,MATCH(A420&amp;C420,[6]Fournisseurs!$C$6:$C$5001&amp;[6]Fournisseurs!$A$6:$A$5001,0),14))</f>
        <v/>
      </c>
    </row>
    <row r="421" spans="1:31" ht="14" customHeight="1" x14ac:dyDescent="0.2">
      <c r="A421" s="9">
        <v>4067</v>
      </c>
      <c r="B421" s="8" t="s">
        <v>4234</v>
      </c>
      <c r="C421" s="8" t="s">
        <v>1439</v>
      </c>
      <c r="D421" s="16" t="s">
        <v>291</v>
      </c>
      <c r="E421" s="3" t="s">
        <v>4281</v>
      </c>
      <c r="F421" s="4" t="s">
        <v>9</v>
      </c>
      <c r="G421" s="31"/>
      <c r="H421" s="25">
        <v>50</v>
      </c>
      <c r="I421" s="32">
        <v>0.1</v>
      </c>
      <c r="J421" s="33">
        <f t="shared" si="88"/>
        <v>55.000000000000007</v>
      </c>
      <c r="K421" s="25">
        <f t="shared" si="81"/>
        <v>55</v>
      </c>
      <c r="L421" s="29">
        <v>125</v>
      </c>
      <c r="M421" s="24">
        <f t="shared" si="82"/>
        <v>0.55999999999999994</v>
      </c>
      <c r="N421" s="38">
        <f t="shared" si="87"/>
        <v>150</v>
      </c>
      <c r="O421" s="365">
        <v>93.75</v>
      </c>
      <c r="P421" s="366">
        <f t="shared" si="84"/>
        <v>-0.25</v>
      </c>
      <c r="Q421" s="366">
        <f t="shared" si="85"/>
        <v>0.41333333333333322</v>
      </c>
      <c r="R421" s="369">
        <v>90.625</v>
      </c>
      <c r="S421" s="370">
        <f t="shared" si="86"/>
        <v>-0.27500000000000002</v>
      </c>
      <c r="T421" s="370">
        <f t="shared" si="89"/>
        <v>0.36116152450090733</v>
      </c>
      <c r="U421" s="6">
        <v>0</v>
      </c>
      <c r="V421" s="299">
        <v>12.5</v>
      </c>
      <c r="W421" s="124" t="s">
        <v>32</v>
      </c>
      <c r="X421" s="5"/>
      <c r="Y421" s="26">
        <v>707600</v>
      </c>
      <c r="Z421" s="26"/>
      <c r="AA421" s="26"/>
      <c r="AB421" s="27">
        <v>0.2</v>
      </c>
      <c r="AC421" s="122">
        <v>0</v>
      </c>
      <c r="AD421" s="273">
        <v>42231</v>
      </c>
      <c r="AE421" s="26" t="str">
        <f t="array" ref="AE421">IF(ISNA(INDEX([6]Fournisseurs!$A$6:$O$5001,MATCH(A421&amp;C421,[6]Fournisseurs!$C$6:$C$5001&amp;[6]Fournisseurs!$A$6:$A$5001,0),14)),"",INDEX([6]Fournisseurs!$A$6:$O$5001,MATCH(A421&amp;C421,[6]Fournisseurs!$C$6:$C$5001&amp;[6]Fournisseurs!$A$6:$A$5001,0),14))</f>
        <v/>
      </c>
    </row>
    <row r="422" spans="1:31" ht="14" customHeight="1" x14ac:dyDescent="0.2">
      <c r="A422" s="9">
        <v>4068</v>
      </c>
      <c r="B422" s="8" t="s">
        <v>4235</v>
      </c>
      <c r="C422" s="8" t="s">
        <v>1439</v>
      </c>
      <c r="D422" s="16" t="s">
        <v>292</v>
      </c>
      <c r="E422" s="3" t="s">
        <v>4282</v>
      </c>
      <c r="F422" s="4" t="s">
        <v>9</v>
      </c>
      <c r="G422" s="31"/>
      <c r="H422" s="25">
        <v>60</v>
      </c>
      <c r="I422" s="32">
        <v>0.1</v>
      </c>
      <c r="J422" s="33">
        <f t="shared" si="88"/>
        <v>66</v>
      </c>
      <c r="K422" s="25">
        <f t="shared" si="81"/>
        <v>66</v>
      </c>
      <c r="L422" s="29">
        <v>150</v>
      </c>
      <c r="M422" s="24">
        <f t="shared" si="82"/>
        <v>0.56000000000000005</v>
      </c>
      <c r="N422" s="38">
        <f t="shared" si="87"/>
        <v>180</v>
      </c>
      <c r="O422" s="365">
        <v>112.5</v>
      </c>
      <c r="P422" s="366">
        <f t="shared" si="84"/>
        <v>-0.25</v>
      </c>
      <c r="Q422" s="366">
        <f t="shared" si="85"/>
        <v>0.41333333333333333</v>
      </c>
      <c r="R422" s="369">
        <v>108.75</v>
      </c>
      <c r="S422" s="370">
        <f t="shared" si="86"/>
        <v>-0.27500000000000002</v>
      </c>
      <c r="T422" s="370">
        <f t="shared" si="89"/>
        <v>0.36116152450090744</v>
      </c>
      <c r="U422" s="6">
        <v>0</v>
      </c>
      <c r="V422" s="299">
        <v>15</v>
      </c>
      <c r="W422" s="124" t="s">
        <v>32</v>
      </c>
      <c r="X422" s="5"/>
      <c r="Y422" s="26">
        <v>707600</v>
      </c>
      <c r="Z422" s="26"/>
      <c r="AA422" s="26"/>
      <c r="AB422" s="27">
        <v>0.2</v>
      </c>
      <c r="AC422" s="122">
        <v>0</v>
      </c>
      <c r="AD422" s="273">
        <v>42231</v>
      </c>
      <c r="AE422" s="26" t="str">
        <f t="array" ref="AE422">IF(ISNA(INDEX([6]Fournisseurs!$A$6:$O$5001,MATCH(A422&amp;C422,[6]Fournisseurs!$C$6:$C$5001&amp;[6]Fournisseurs!$A$6:$A$5001,0),14)),"",INDEX([6]Fournisseurs!$A$6:$O$5001,MATCH(A422&amp;C422,[6]Fournisseurs!$C$6:$C$5001&amp;[6]Fournisseurs!$A$6:$A$5001,0),14))</f>
        <v/>
      </c>
    </row>
    <row r="423" spans="1:31" ht="14" customHeight="1" x14ac:dyDescent="0.2">
      <c r="A423" s="9">
        <v>4069</v>
      </c>
      <c r="B423" s="8" t="s">
        <v>4250</v>
      </c>
      <c r="C423" s="8" t="s">
        <v>1439</v>
      </c>
      <c r="D423" s="16" t="s">
        <v>293</v>
      </c>
      <c r="E423" s="3" t="s">
        <v>4283</v>
      </c>
      <c r="F423" s="4" t="s">
        <v>9</v>
      </c>
      <c r="G423" s="31"/>
      <c r="H423" s="25">
        <v>70</v>
      </c>
      <c r="I423" s="32">
        <v>0.1</v>
      </c>
      <c r="J423" s="33">
        <f t="shared" si="88"/>
        <v>77</v>
      </c>
      <c r="K423" s="25">
        <f t="shared" si="81"/>
        <v>77</v>
      </c>
      <c r="L423" s="29">
        <v>175</v>
      </c>
      <c r="M423" s="24">
        <f t="shared" si="82"/>
        <v>0.56000000000000005</v>
      </c>
      <c r="N423" s="38">
        <f t="shared" si="87"/>
        <v>210</v>
      </c>
      <c r="O423" s="365">
        <v>131.25</v>
      </c>
      <c r="P423" s="366">
        <f t="shared" si="84"/>
        <v>-0.25</v>
      </c>
      <c r="Q423" s="366">
        <f t="shared" si="85"/>
        <v>0.41333333333333333</v>
      </c>
      <c r="R423" s="369">
        <v>126.875</v>
      </c>
      <c r="S423" s="370">
        <f t="shared" si="86"/>
        <v>-0.27500000000000002</v>
      </c>
      <c r="T423" s="370">
        <f t="shared" si="89"/>
        <v>0.36116152450090744</v>
      </c>
      <c r="U423" s="6">
        <v>0</v>
      </c>
      <c r="V423" s="299">
        <v>17.5</v>
      </c>
      <c r="W423" s="124" t="s">
        <v>32</v>
      </c>
      <c r="X423" s="5"/>
      <c r="Y423" s="26">
        <v>707600</v>
      </c>
      <c r="Z423" s="26"/>
      <c r="AA423" s="26"/>
      <c r="AB423" s="27">
        <v>0.2</v>
      </c>
      <c r="AC423" s="122">
        <v>0</v>
      </c>
      <c r="AD423" s="273">
        <v>42231</v>
      </c>
      <c r="AE423" s="26" t="str">
        <f t="array" ref="AE423">IF(ISNA(INDEX([6]Fournisseurs!$A$6:$O$5001,MATCH(A423&amp;C423,[6]Fournisseurs!$C$6:$C$5001&amp;[6]Fournisseurs!$A$6:$A$5001,0),14)),"",INDEX([6]Fournisseurs!$A$6:$O$5001,MATCH(A423&amp;C423,[6]Fournisseurs!$C$6:$C$5001&amp;[6]Fournisseurs!$A$6:$A$5001,0),14))</f>
        <v/>
      </c>
    </row>
    <row r="424" spans="1:31" ht="14" customHeight="1" x14ac:dyDescent="0.2">
      <c r="A424" s="9">
        <v>4063</v>
      </c>
      <c r="B424" s="8" t="s">
        <v>4236</v>
      </c>
      <c r="C424" s="8" t="s">
        <v>1439</v>
      </c>
      <c r="D424" s="16" t="s">
        <v>294</v>
      </c>
      <c r="E424" s="3" t="s">
        <v>4284</v>
      </c>
      <c r="F424" s="4" t="s">
        <v>9</v>
      </c>
      <c r="G424" s="31"/>
      <c r="H424" s="25">
        <v>10</v>
      </c>
      <c r="I424" s="32">
        <v>0.1</v>
      </c>
      <c r="J424" s="33">
        <f t="shared" si="88"/>
        <v>11</v>
      </c>
      <c r="K424" s="25">
        <f t="shared" si="81"/>
        <v>11</v>
      </c>
      <c r="L424" s="29">
        <v>25</v>
      </c>
      <c r="M424" s="24">
        <f t="shared" si="82"/>
        <v>0.56000000000000005</v>
      </c>
      <c r="N424" s="38">
        <f t="shared" ref="N424:N443" si="90">L424*(1+AB424)</f>
        <v>30</v>
      </c>
      <c r="O424" s="365">
        <v>18.75</v>
      </c>
      <c r="P424" s="366">
        <f t="shared" si="84"/>
        <v>-0.25</v>
      </c>
      <c r="Q424" s="366">
        <f t="shared" si="85"/>
        <v>0.41333333333333333</v>
      </c>
      <c r="R424" s="369">
        <v>18.125</v>
      </c>
      <c r="S424" s="370">
        <f t="shared" si="86"/>
        <v>-0.27500000000000002</v>
      </c>
      <c r="T424" s="370">
        <f t="shared" si="89"/>
        <v>0.36116152450090744</v>
      </c>
      <c r="U424" s="6">
        <v>0</v>
      </c>
      <c r="V424" s="299">
        <v>2.5</v>
      </c>
      <c r="W424" s="124" t="s">
        <v>32</v>
      </c>
      <c r="X424" s="5"/>
      <c r="Y424" s="26">
        <v>707600</v>
      </c>
      <c r="Z424" s="26"/>
      <c r="AA424" s="26"/>
      <c r="AB424" s="27">
        <v>0.2</v>
      </c>
      <c r="AC424" s="122">
        <v>0</v>
      </c>
      <c r="AD424" s="273">
        <v>42231</v>
      </c>
      <c r="AE424" s="26" t="str">
        <f t="array" ref="AE424">IF(ISNA(INDEX([6]Fournisseurs!$A$6:$O$5001,MATCH(A424&amp;C424,[6]Fournisseurs!$C$6:$C$5001&amp;[6]Fournisseurs!$A$6:$A$5001,0),14)),"",INDEX([6]Fournisseurs!$A$6:$O$5001,MATCH(A424&amp;C424,[6]Fournisseurs!$C$6:$C$5001&amp;[6]Fournisseurs!$A$6:$A$5001,0),14))</f>
        <v/>
      </c>
    </row>
    <row r="425" spans="1:31" ht="14" customHeight="1" x14ac:dyDescent="0.2">
      <c r="A425" s="9">
        <v>4070</v>
      </c>
      <c r="B425" s="8" t="s">
        <v>4237</v>
      </c>
      <c r="C425" s="8" t="s">
        <v>1439</v>
      </c>
      <c r="D425" s="16" t="s">
        <v>295</v>
      </c>
      <c r="E425" s="3" t="s">
        <v>4285</v>
      </c>
      <c r="F425" s="4" t="s">
        <v>9</v>
      </c>
      <c r="G425" s="31"/>
      <c r="H425" s="25">
        <v>80</v>
      </c>
      <c r="I425" s="32">
        <v>0.1</v>
      </c>
      <c r="J425" s="33">
        <f t="shared" si="88"/>
        <v>88</v>
      </c>
      <c r="K425" s="25">
        <f t="shared" si="81"/>
        <v>88</v>
      </c>
      <c r="L425" s="29">
        <v>200</v>
      </c>
      <c r="M425" s="24">
        <f t="shared" si="82"/>
        <v>0.56000000000000005</v>
      </c>
      <c r="N425" s="38">
        <f t="shared" si="90"/>
        <v>240</v>
      </c>
      <c r="O425" s="365">
        <v>150</v>
      </c>
      <c r="P425" s="366">
        <f t="shared" si="84"/>
        <v>-0.25</v>
      </c>
      <c r="Q425" s="366">
        <f t="shared" si="85"/>
        <v>0.41333333333333333</v>
      </c>
      <c r="R425" s="369">
        <v>145</v>
      </c>
      <c r="S425" s="370">
        <f t="shared" si="86"/>
        <v>-0.27500000000000002</v>
      </c>
      <c r="T425" s="370">
        <f t="shared" si="89"/>
        <v>0.36116152450090744</v>
      </c>
      <c r="U425" s="6">
        <v>0</v>
      </c>
      <c r="V425" s="299">
        <v>20</v>
      </c>
      <c r="W425" s="124" t="s">
        <v>32</v>
      </c>
      <c r="X425" s="5"/>
      <c r="Y425" s="26">
        <v>707600</v>
      </c>
      <c r="Z425" s="26"/>
      <c r="AA425" s="26"/>
      <c r="AB425" s="27">
        <v>0.2</v>
      </c>
      <c r="AC425" s="122">
        <v>0</v>
      </c>
      <c r="AD425" s="273">
        <v>42231</v>
      </c>
      <c r="AE425" s="26" t="str">
        <f t="array" ref="AE425">IF(ISNA(INDEX([6]Fournisseurs!$A$6:$O$5001,MATCH(A425&amp;C425,[6]Fournisseurs!$C$6:$C$5001&amp;[6]Fournisseurs!$A$6:$A$5001,0),14)),"",INDEX([6]Fournisseurs!$A$6:$O$5001,MATCH(A425&amp;C425,[6]Fournisseurs!$C$6:$C$5001&amp;[6]Fournisseurs!$A$6:$A$5001,0),14))</f>
        <v/>
      </c>
    </row>
    <row r="426" spans="1:31" ht="14" customHeight="1" x14ac:dyDescent="0.2">
      <c r="A426" s="9">
        <v>4071</v>
      </c>
      <c r="B426" s="8" t="s">
        <v>4238</v>
      </c>
      <c r="C426" s="8" t="s">
        <v>1439</v>
      </c>
      <c r="D426" s="16" t="s">
        <v>296</v>
      </c>
      <c r="E426" s="3" t="s">
        <v>4286</v>
      </c>
      <c r="F426" s="4" t="s">
        <v>9</v>
      </c>
      <c r="G426" s="31"/>
      <c r="H426" s="25">
        <v>90</v>
      </c>
      <c r="I426" s="32">
        <v>0.1</v>
      </c>
      <c r="J426" s="33">
        <f t="shared" ref="J426:J443" si="91">H426*(1+I426)</f>
        <v>99.000000000000014</v>
      </c>
      <c r="K426" s="25">
        <f t="shared" ref="K426:K487" si="92">ROUND(J426,2)</f>
        <v>99</v>
      </c>
      <c r="L426" s="29">
        <v>225</v>
      </c>
      <c r="M426" s="24">
        <f t="shared" ref="M426:M487" si="93">1-(J426/L426)</f>
        <v>0.55999999999999994</v>
      </c>
      <c r="N426" s="38">
        <f t="shared" si="90"/>
        <v>270</v>
      </c>
      <c r="O426" s="365">
        <v>168.75</v>
      </c>
      <c r="P426" s="366">
        <f t="shared" si="84"/>
        <v>-0.25</v>
      </c>
      <c r="Q426" s="366">
        <f t="shared" si="85"/>
        <v>0.41333333333333322</v>
      </c>
      <c r="R426" s="369">
        <v>163.125</v>
      </c>
      <c r="S426" s="370">
        <f t="shared" si="86"/>
        <v>-0.27500000000000002</v>
      </c>
      <c r="T426" s="370">
        <f t="shared" si="89"/>
        <v>0.36116152450090733</v>
      </c>
      <c r="U426" s="6">
        <v>0</v>
      </c>
      <c r="V426" s="299">
        <v>22.5</v>
      </c>
      <c r="W426" s="124" t="s">
        <v>32</v>
      </c>
      <c r="X426" s="5"/>
      <c r="Y426" s="26">
        <v>707600</v>
      </c>
      <c r="Z426" s="26"/>
      <c r="AA426" s="26"/>
      <c r="AB426" s="27">
        <v>0.2</v>
      </c>
      <c r="AC426" s="122">
        <v>0</v>
      </c>
      <c r="AD426" s="273">
        <v>42231</v>
      </c>
      <c r="AE426" s="26" t="str">
        <f t="array" ref="AE426">IF(ISNA(INDEX([6]Fournisseurs!$A$6:$O$5001,MATCH(A426&amp;C426,[6]Fournisseurs!$C$6:$C$5001&amp;[6]Fournisseurs!$A$6:$A$5001,0),14)),"",INDEX([6]Fournisseurs!$A$6:$O$5001,MATCH(A426&amp;C426,[6]Fournisseurs!$C$6:$C$5001&amp;[6]Fournisseurs!$A$6:$A$5001,0),14))</f>
        <v/>
      </c>
    </row>
    <row r="427" spans="1:31" ht="14" customHeight="1" x14ac:dyDescent="0.2">
      <c r="A427" s="9">
        <v>4072</v>
      </c>
      <c r="B427" s="8" t="s">
        <v>4239</v>
      </c>
      <c r="C427" s="8" t="s">
        <v>1439</v>
      </c>
      <c r="D427" s="16" t="s">
        <v>297</v>
      </c>
      <c r="E427" s="3" t="s">
        <v>4287</v>
      </c>
      <c r="F427" s="4" t="s">
        <v>9</v>
      </c>
      <c r="G427" s="31"/>
      <c r="H427" s="25">
        <v>100</v>
      </c>
      <c r="I427" s="32">
        <v>0.1</v>
      </c>
      <c r="J427" s="33">
        <f t="shared" si="91"/>
        <v>110.00000000000001</v>
      </c>
      <c r="K427" s="25">
        <f t="shared" si="92"/>
        <v>110</v>
      </c>
      <c r="L427" s="29">
        <v>250</v>
      </c>
      <c r="M427" s="24">
        <f t="shared" si="93"/>
        <v>0.55999999999999994</v>
      </c>
      <c r="N427" s="38">
        <f t="shared" si="90"/>
        <v>300</v>
      </c>
      <c r="O427" s="365">
        <v>187.5</v>
      </c>
      <c r="P427" s="366">
        <f t="shared" si="84"/>
        <v>-0.25</v>
      </c>
      <c r="Q427" s="366">
        <f t="shared" si="85"/>
        <v>0.41333333333333322</v>
      </c>
      <c r="R427" s="369">
        <v>181.25</v>
      </c>
      <c r="S427" s="370">
        <f t="shared" si="86"/>
        <v>-0.27500000000000002</v>
      </c>
      <c r="T427" s="370">
        <f t="shared" si="89"/>
        <v>0.36116152450090733</v>
      </c>
      <c r="U427" s="6">
        <v>0</v>
      </c>
      <c r="V427" s="299">
        <v>25</v>
      </c>
      <c r="W427" s="124" t="s">
        <v>32</v>
      </c>
      <c r="X427" s="5"/>
      <c r="Y427" s="26">
        <v>707600</v>
      </c>
      <c r="Z427" s="26"/>
      <c r="AA427" s="26"/>
      <c r="AB427" s="27">
        <v>0.2</v>
      </c>
      <c r="AC427" s="122">
        <v>0</v>
      </c>
      <c r="AD427" s="273">
        <v>42231</v>
      </c>
      <c r="AE427" s="26" t="str">
        <f t="array" ref="AE427">IF(ISNA(INDEX([6]Fournisseurs!$A$6:$O$5001,MATCH(A427&amp;C427,[6]Fournisseurs!$C$6:$C$5001&amp;[6]Fournisseurs!$A$6:$A$5001,0),14)),"",INDEX([6]Fournisseurs!$A$6:$O$5001,MATCH(A427&amp;C427,[6]Fournisseurs!$C$6:$C$5001&amp;[6]Fournisseurs!$A$6:$A$5001,0),14))</f>
        <v/>
      </c>
    </row>
    <row r="428" spans="1:31" ht="14" customHeight="1" x14ac:dyDescent="0.2">
      <c r="A428" s="9">
        <v>4073</v>
      </c>
      <c r="B428" s="8" t="s">
        <v>4240</v>
      </c>
      <c r="C428" s="8" t="s">
        <v>1439</v>
      </c>
      <c r="D428" s="16" t="s">
        <v>298</v>
      </c>
      <c r="E428" s="3" t="s">
        <v>4288</v>
      </c>
      <c r="F428" s="4" t="s">
        <v>9</v>
      </c>
      <c r="G428" s="31"/>
      <c r="H428" s="25">
        <v>110</v>
      </c>
      <c r="I428" s="32">
        <v>0.1</v>
      </c>
      <c r="J428" s="33">
        <f t="shared" si="91"/>
        <v>121.00000000000001</v>
      </c>
      <c r="K428" s="25">
        <f t="shared" si="92"/>
        <v>121</v>
      </c>
      <c r="L428" s="29">
        <v>275</v>
      </c>
      <c r="M428" s="24">
        <f t="shared" si="93"/>
        <v>0.55999999999999994</v>
      </c>
      <c r="N428" s="38">
        <f t="shared" si="90"/>
        <v>330</v>
      </c>
      <c r="O428" s="365">
        <v>206.25</v>
      </c>
      <c r="P428" s="366">
        <f t="shared" si="84"/>
        <v>-0.25</v>
      </c>
      <c r="Q428" s="366">
        <f t="shared" si="85"/>
        <v>0.41333333333333322</v>
      </c>
      <c r="R428" s="369">
        <v>199.375</v>
      </c>
      <c r="S428" s="370">
        <f t="shared" si="86"/>
        <v>-0.27500000000000002</v>
      </c>
      <c r="T428" s="370">
        <f t="shared" si="89"/>
        <v>0.36116152450090733</v>
      </c>
      <c r="U428" s="6">
        <v>0</v>
      </c>
      <c r="V428" s="299">
        <v>27.5</v>
      </c>
      <c r="W428" s="124" t="s">
        <v>32</v>
      </c>
      <c r="X428" s="5"/>
      <c r="Y428" s="26">
        <v>707600</v>
      </c>
      <c r="Z428" s="26"/>
      <c r="AA428" s="26"/>
      <c r="AB428" s="27">
        <v>0.2</v>
      </c>
      <c r="AC428" s="122">
        <v>0</v>
      </c>
      <c r="AD428" s="273">
        <v>42231</v>
      </c>
      <c r="AE428" s="26" t="str">
        <f t="array" ref="AE428">IF(ISNA(INDEX([6]Fournisseurs!$A$6:$O$5001,MATCH(A428&amp;C428,[6]Fournisseurs!$C$6:$C$5001&amp;[6]Fournisseurs!$A$6:$A$5001,0),14)),"",INDEX([6]Fournisseurs!$A$6:$O$5001,MATCH(A428&amp;C428,[6]Fournisseurs!$C$6:$C$5001&amp;[6]Fournisseurs!$A$6:$A$5001,0),14))</f>
        <v/>
      </c>
    </row>
    <row r="429" spans="1:31" ht="14" customHeight="1" x14ac:dyDescent="0.2">
      <c r="A429" s="9">
        <v>4074</v>
      </c>
      <c r="B429" s="8" t="s">
        <v>4241</v>
      </c>
      <c r="C429" s="8" t="s">
        <v>1439</v>
      </c>
      <c r="D429" s="16" t="s">
        <v>299</v>
      </c>
      <c r="E429" s="3" t="s">
        <v>4289</v>
      </c>
      <c r="F429" s="4" t="s">
        <v>9</v>
      </c>
      <c r="G429" s="31"/>
      <c r="H429" s="25">
        <v>120</v>
      </c>
      <c r="I429" s="32">
        <v>0.1</v>
      </c>
      <c r="J429" s="33">
        <f t="shared" si="91"/>
        <v>132</v>
      </c>
      <c r="K429" s="25">
        <f t="shared" si="92"/>
        <v>132</v>
      </c>
      <c r="L429" s="29">
        <v>300</v>
      </c>
      <c r="M429" s="24">
        <f t="shared" si="93"/>
        <v>0.56000000000000005</v>
      </c>
      <c r="N429" s="38">
        <f t="shared" si="90"/>
        <v>360</v>
      </c>
      <c r="O429" s="365">
        <v>225</v>
      </c>
      <c r="P429" s="366">
        <f t="shared" si="84"/>
        <v>-0.25</v>
      </c>
      <c r="Q429" s="366">
        <f t="shared" si="85"/>
        <v>0.41333333333333333</v>
      </c>
      <c r="R429" s="369">
        <v>217.5</v>
      </c>
      <c r="S429" s="370">
        <f t="shared" si="86"/>
        <v>-0.27500000000000002</v>
      </c>
      <c r="T429" s="370">
        <f t="shared" si="89"/>
        <v>0.36116152450090744</v>
      </c>
      <c r="U429" s="6">
        <v>0</v>
      </c>
      <c r="V429" s="299">
        <v>30</v>
      </c>
      <c r="W429" s="124" t="s">
        <v>32</v>
      </c>
      <c r="X429" s="5"/>
      <c r="Y429" s="26">
        <v>707600</v>
      </c>
      <c r="Z429" s="26"/>
      <c r="AA429" s="26"/>
      <c r="AB429" s="27">
        <v>0.2</v>
      </c>
      <c r="AC429" s="122">
        <v>0</v>
      </c>
      <c r="AD429" s="273">
        <v>42231</v>
      </c>
      <c r="AE429" s="26" t="str">
        <f t="array" ref="AE429">IF(ISNA(INDEX([6]Fournisseurs!$A$6:$O$5001,MATCH(A429&amp;C429,[6]Fournisseurs!$C$6:$C$5001&amp;[6]Fournisseurs!$A$6:$A$5001,0),14)),"",INDEX([6]Fournisseurs!$A$6:$O$5001,MATCH(A429&amp;C429,[6]Fournisseurs!$C$6:$C$5001&amp;[6]Fournisseurs!$A$6:$A$5001,0),14))</f>
        <v/>
      </c>
    </row>
    <row r="430" spans="1:31" ht="14" customHeight="1" x14ac:dyDescent="0.2">
      <c r="A430" s="9">
        <v>4075</v>
      </c>
      <c r="B430" s="8" t="s">
        <v>4242</v>
      </c>
      <c r="C430" s="8" t="s">
        <v>1439</v>
      </c>
      <c r="D430" s="16" t="s">
        <v>300</v>
      </c>
      <c r="E430" s="3" t="s">
        <v>4290</v>
      </c>
      <c r="F430" s="4" t="s">
        <v>9</v>
      </c>
      <c r="G430" s="31"/>
      <c r="H430" s="25">
        <v>130</v>
      </c>
      <c r="I430" s="32">
        <v>0.1</v>
      </c>
      <c r="J430" s="33">
        <f t="shared" si="91"/>
        <v>143</v>
      </c>
      <c r="K430" s="25">
        <f t="shared" si="92"/>
        <v>143</v>
      </c>
      <c r="L430" s="29">
        <v>325</v>
      </c>
      <c r="M430" s="24">
        <f t="shared" si="93"/>
        <v>0.56000000000000005</v>
      </c>
      <c r="N430" s="38">
        <f t="shared" si="90"/>
        <v>390</v>
      </c>
      <c r="O430" s="365">
        <v>243.75</v>
      </c>
      <c r="P430" s="366">
        <f t="shared" si="84"/>
        <v>-0.25</v>
      </c>
      <c r="Q430" s="366">
        <f t="shared" si="85"/>
        <v>0.41333333333333333</v>
      </c>
      <c r="R430" s="369">
        <v>235.625</v>
      </c>
      <c r="S430" s="370">
        <f t="shared" si="86"/>
        <v>-0.27500000000000002</v>
      </c>
      <c r="T430" s="370">
        <f t="shared" si="89"/>
        <v>0.36116152450090744</v>
      </c>
      <c r="U430" s="6">
        <v>0</v>
      </c>
      <c r="V430" s="299">
        <v>32.5</v>
      </c>
      <c r="W430" s="124" t="s">
        <v>32</v>
      </c>
      <c r="X430" s="5"/>
      <c r="Y430" s="26">
        <v>707600</v>
      </c>
      <c r="Z430" s="26"/>
      <c r="AA430" s="26"/>
      <c r="AB430" s="27">
        <v>0.2</v>
      </c>
      <c r="AC430" s="122">
        <v>0</v>
      </c>
      <c r="AD430" s="273">
        <v>42231</v>
      </c>
      <c r="AE430" s="26" t="str">
        <f t="array" ref="AE430">IF(ISNA(INDEX([6]Fournisseurs!$A$6:$O$5001,MATCH(A430&amp;C430,[6]Fournisseurs!$C$6:$C$5001&amp;[6]Fournisseurs!$A$6:$A$5001,0),14)),"",INDEX([6]Fournisseurs!$A$6:$O$5001,MATCH(A430&amp;C430,[6]Fournisseurs!$C$6:$C$5001&amp;[6]Fournisseurs!$A$6:$A$5001,0),14))</f>
        <v/>
      </c>
    </row>
    <row r="431" spans="1:31" ht="14" customHeight="1" x14ac:dyDescent="0.2">
      <c r="A431" s="9">
        <v>4076</v>
      </c>
      <c r="B431" s="8" t="s">
        <v>4243</v>
      </c>
      <c r="C431" s="8" t="s">
        <v>1439</v>
      </c>
      <c r="D431" s="16" t="s">
        <v>301</v>
      </c>
      <c r="E431" s="3" t="s">
        <v>4291</v>
      </c>
      <c r="F431" s="4" t="s">
        <v>9</v>
      </c>
      <c r="G431" s="31"/>
      <c r="H431" s="25">
        <v>140</v>
      </c>
      <c r="I431" s="32">
        <v>0.1</v>
      </c>
      <c r="J431" s="33">
        <f t="shared" si="91"/>
        <v>154</v>
      </c>
      <c r="K431" s="25">
        <f t="shared" si="92"/>
        <v>154</v>
      </c>
      <c r="L431" s="29">
        <v>350</v>
      </c>
      <c r="M431" s="24">
        <f t="shared" si="93"/>
        <v>0.56000000000000005</v>
      </c>
      <c r="N431" s="38">
        <f t="shared" si="90"/>
        <v>420</v>
      </c>
      <c r="O431" s="365">
        <v>262.5</v>
      </c>
      <c r="P431" s="366">
        <f t="shared" si="84"/>
        <v>-0.25</v>
      </c>
      <c r="Q431" s="366">
        <f t="shared" si="85"/>
        <v>0.41333333333333333</v>
      </c>
      <c r="R431" s="369">
        <v>253.75</v>
      </c>
      <c r="S431" s="370">
        <f t="shared" si="86"/>
        <v>-0.27500000000000002</v>
      </c>
      <c r="T431" s="370">
        <f t="shared" si="89"/>
        <v>0.36116152450090744</v>
      </c>
      <c r="U431" s="6">
        <v>0</v>
      </c>
      <c r="V431" s="299">
        <v>35</v>
      </c>
      <c r="W431" s="124" t="s">
        <v>32</v>
      </c>
      <c r="X431" s="5"/>
      <c r="Y431" s="26">
        <v>707600</v>
      </c>
      <c r="Z431" s="26"/>
      <c r="AA431" s="26"/>
      <c r="AB431" s="27">
        <v>0.2</v>
      </c>
      <c r="AC431" s="122">
        <v>0</v>
      </c>
      <c r="AD431" s="273">
        <v>42231</v>
      </c>
      <c r="AE431" s="26" t="str">
        <f t="array" ref="AE431">IF(ISNA(INDEX([6]Fournisseurs!$A$6:$O$5001,MATCH(A431&amp;C431,[6]Fournisseurs!$C$6:$C$5001&amp;[6]Fournisseurs!$A$6:$A$5001,0),14)),"",INDEX([6]Fournisseurs!$A$6:$O$5001,MATCH(A431&amp;C431,[6]Fournisseurs!$C$6:$C$5001&amp;[6]Fournisseurs!$A$6:$A$5001,0),14))</f>
        <v/>
      </c>
    </row>
    <row r="432" spans="1:31" ht="14" customHeight="1" x14ac:dyDescent="0.2">
      <c r="A432" s="9">
        <v>4077</v>
      </c>
      <c r="B432" s="8" t="s">
        <v>4244</v>
      </c>
      <c r="C432" s="8" t="s">
        <v>1439</v>
      </c>
      <c r="D432" s="16" t="s">
        <v>302</v>
      </c>
      <c r="E432" s="3" t="s">
        <v>4292</v>
      </c>
      <c r="F432" s="4" t="s">
        <v>9</v>
      </c>
      <c r="G432" s="31"/>
      <c r="H432" s="25">
        <v>150</v>
      </c>
      <c r="I432" s="32">
        <v>0.1</v>
      </c>
      <c r="J432" s="33">
        <f t="shared" si="91"/>
        <v>165</v>
      </c>
      <c r="K432" s="25">
        <f t="shared" si="92"/>
        <v>165</v>
      </c>
      <c r="L432" s="29">
        <v>375</v>
      </c>
      <c r="M432" s="24">
        <f t="shared" si="93"/>
        <v>0.56000000000000005</v>
      </c>
      <c r="N432" s="38">
        <f t="shared" si="90"/>
        <v>450</v>
      </c>
      <c r="O432" s="365">
        <v>281.25</v>
      </c>
      <c r="P432" s="366">
        <f t="shared" si="84"/>
        <v>-0.25</v>
      </c>
      <c r="Q432" s="366">
        <f t="shared" si="85"/>
        <v>0.41333333333333333</v>
      </c>
      <c r="R432" s="369">
        <v>271.875</v>
      </c>
      <c r="S432" s="370">
        <f t="shared" si="86"/>
        <v>-0.27500000000000002</v>
      </c>
      <c r="T432" s="370">
        <f t="shared" si="89"/>
        <v>0.36116152450090744</v>
      </c>
      <c r="U432" s="6">
        <v>0</v>
      </c>
      <c r="V432" s="299">
        <v>37.5</v>
      </c>
      <c r="W432" s="124" t="s">
        <v>32</v>
      </c>
      <c r="X432" s="5"/>
      <c r="Y432" s="26">
        <v>707600</v>
      </c>
      <c r="Z432" s="26"/>
      <c r="AA432" s="26"/>
      <c r="AB432" s="27">
        <v>0.2</v>
      </c>
      <c r="AC432" s="122">
        <v>0</v>
      </c>
      <c r="AD432" s="273">
        <v>42231</v>
      </c>
      <c r="AE432" s="26" t="str">
        <f t="array" ref="AE432">IF(ISNA(INDEX([6]Fournisseurs!$A$6:$O$5001,MATCH(A432&amp;C432,[6]Fournisseurs!$C$6:$C$5001&amp;[6]Fournisseurs!$A$6:$A$5001,0),14)),"",INDEX([6]Fournisseurs!$A$6:$O$5001,MATCH(A432&amp;C432,[6]Fournisseurs!$C$6:$C$5001&amp;[6]Fournisseurs!$A$6:$A$5001,0),14))</f>
        <v/>
      </c>
    </row>
    <row r="433" spans="1:56" ht="14" customHeight="1" x14ac:dyDescent="0.2">
      <c r="A433" s="9">
        <v>4078</v>
      </c>
      <c r="B433" s="8" t="s">
        <v>4245</v>
      </c>
      <c r="C433" s="8" t="s">
        <v>1439</v>
      </c>
      <c r="D433" s="16" t="s">
        <v>303</v>
      </c>
      <c r="E433" s="3" t="s">
        <v>4293</v>
      </c>
      <c r="F433" s="4" t="s">
        <v>9</v>
      </c>
      <c r="G433" s="31"/>
      <c r="H433" s="25">
        <v>160</v>
      </c>
      <c r="I433" s="32">
        <v>0.1</v>
      </c>
      <c r="J433" s="33">
        <f t="shared" si="91"/>
        <v>176</v>
      </c>
      <c r="K433" s="25">
        <f t="shared" si="92"/>
        <v>176</v>
      </c>
      <c r="L433" s="29">
        <v>400</v>
      </c>
      <c r="M433" s="24">
        <f t="shared" si="93"/>
        <v>0.56000000000000005</v>
      </c>
      <c r="N433" s="38">
        <f t="shared" si="90"/>
        <v>480</v>
      </c>
      <c r="O433" s="365">
        <v>300</v>
      </c>
      <c r="P433" s="366">
        <f t="shared" si="84"/>
        <v>-0.25</v>
      </c>
      <c r="Q433" s="366">
        <f t="shared" si="85"/>
        <v>0.41333333333333333</v>
      </c>
      <c r="R433" s="369">
        <v>290</v>
      </c>
      <c r="S433" s="370">
        <f t="shared" si="86"/>
        <v>-0.27500000000000002</v>
      </c>
      <c r="T433" s="370">
        <f t="shared" si="89"/>
        <v>0.36116152450090744</v>
      </c>
      <c r="U433" s="6">
        <v>0</v>
      </c>
      <c r="V433" s="299">
        <v>40</v>
      </c>
      <c r="W433" s="124" t="s">
        <v>32</v>
      </c>
      <c r="X433" s="5"/>
      <c r="Y433" s="26">
        <v>707600</v>
      </c>
      <c r="Z433" s="26"/>
      <c r="AA433" s="26"/>
      <c r="AB433" s="27">
        <v>0.2</v>
      </c>
      <c r="AC433" s="122">
        <v>0</v>
      </c>
      <c r="AD433" s="273">
        <v>42231</v>
      </c>
      <c r="AE433" s="26" t="str">
        <f t="array" ref="AE433">IF(ISNA(INDEX([6]Fournisseurs!$A$6:$O$5001,MATCH(A433&amp;C433,[6]Fournisseurs!$C$6:$C$5001&amp;[6]Fournisseurs!$A$6:$A$5001,0),14)),"",INDEX([6]Fournisseurs!$A$6:$O$5001,MATCH(A433&amp;C433,[6]Fournisseurs!$C$6:$C$5001&amp;[6]Fournisseurs!$A$6:$A$5001,0),14))</f>
        <v/>
      </c>
    </row>
    <row r="434" spans="1:56" ht="14" customHeight="1" x14ac:dyDescent="0.2">
      <c r="A434" s="9">
        <v>4079</v>
      </c>
      <c r="B434" s="8" t="s">
        <v>4246</v>
      </c>
      <c r="C434" s="8" t="s">
        <v>1439</v>
      </c>
      <c r="D434" s="16" t="s">
        <v>304</v>
      </c>
      <c r="E434" s="3" t="s">
        <v>4294</v>
      </c>
      <c r="F434" s="4" t="s">
        <v>9</v>
      </c>
      <c r="G434" s="31"/>
      <c r="H434" s="25">
        <v>180</v>
      </c>
      <c r="I434" s="32">
        <v>0.1</v>
      </c>
      <c r="J434" s="33">
        <f t="shared" si="91"/>
        <v>198.00000000000003</v>
      </c>
      <c r="K434" s="25">
        <f t="shared" si="92"/>
        <v>198</v>
      </c>
      <c r="L434" s="29">
        <v>450</v>
      </c>
      <c r="M434" s="24">
        <f t="shared" si="93"/>
        <v>0.55999999999999994</v>
      </c>
      <c r="N434" s="38">
        <f t="shared" si="90"/>
        <v>540</v>
      </c>
      <c r="O434" s="365">
        <v>337.5</v>
      </c>
      <c r="P434" s="366">
        <f t="shared" si="84"/>
        <v>-0.25</v>
      </c>
      <c r="Q434" s="366">
        <f t="shared" si="85"/>
        <v>0.41333333333333322</v>
      </c>
      <c r="R434" s="369">
        <v>326.25</v>
      </c>
      <c r="S434" s="370">
        <f t="shared" si="86"/>
        <v>-0.27500000000000002</v>
      </c>
      <c r="T434" s="370">
        <f t="shared" si="89"/>
        <v>0.36116152450090733</v>
      </c>
      <c r="U434" s="6">
        <v>0</v>
      </c>
      <c r="V434" s="299">
        <v>45</v>
      </c>
      <c r="W434" s="124" t="s">
        <v>32</v>
      </c>
      <c r="X434" s="5"/>
      <c r="Y434" s="26">
        <v>707600</v>
      </c>
      <c r="Z434" s="26"/>
      <c r="AA434" s="26"/>
      <c r="AB434" s="27">
        <v>0.2</v>
      </c>
      <c r="AC434" s="122">
        <v>0</v>
      </c>
      <c r="AD434" s="273">
        <v>42231</v>
      </c>
      <c r="AE434" s="26" t="str">
        <f t="array" ref="AE434">IF(ISNA(INDEX([6]Fournisseurs!$A$6:$O$5001,MATCH(A434&amp;C434,[6]Fournisseurs!$C$6:$C$5001&amp;[6]Fournisseurs!$A$6:$A$5001,0),14)),"",INDEX([6]Fournisseurs!$A$6:$O$5001,MATCH(A434&amp;C434,[6]Fournisseurs!$C$6:$C$5001&amp;[6]Fournisseurs!$A$6:$A$5001,0),14))</f>
        <v/>
      </c>
    </row>
    <row r="435" spans="1:56" ht="14" customHeight="1" x14ac:dyDescent="0.2">
      <c r="A435" s="9">
        <v>4080</v>
      </c>
      <c r="B435" s="8" t="s">
        <v>4247</v>
      </c>
      <c r="C435" s="8" t="s">
        <v>1439</v>
      </c>
      <c r="D435" s="16" t="s">
        <v>305</v>
      </c>
      <c r="E435" s="3" t="s">
        <v>4295</v>
      </c>
      <c r="F435" s="4" t="s">
        <v>9</v>
      </c>
      <c r="G435" s="31"/>
      <c r="H435" s="25">
        <v>200</v>
      </c>
      <c r="I435" s="32">
        <v>0.1</v>
      </c>
      <c r="J435" s="33">
        <f t="shared" si="91"/>
        <v>220.00000000000003</v>
      </c>
      <c r="K435" s="25">
        <f t="shared" si="92"/>
        <v>220</v>
      </c>
      <c r="L435" s="29">
        <v>500</v>
      </c>
      <c r="M435" s="24">
        <f t="shared" si="93"/>
        <v>0.55999999999999994</v>
      </c>
      <c r="N435" s="38">
        <f t="shared" si="90"/>
        <v>600</v>
      </c>
      <c r="O435" s="365">
        <v>375</v>
      </c>
      <c r="P435" s="366">
        <f t="shared" si="84"/>
        <v>-0.25</v>
      </c>
      <c r="Q435" s="366">
        <f t="shared" si="85"/>
        <v>0.41333333333333322</v>
      </c>
      <c r="R435" s="369">
        <v>362.5</v>
      </c>
      <c r="S435" s="370">
        <f t="shared" si="86"/>
        <v>-0.27500000000000002</v>
      </c>
      <c r="T435" s="370">
        <f t="shared" si="89"/>
        <v>0.36116152450090733</v>
      </c>
      <c r="U435" s="6">
        <v>0</v>
      </c>
      <c r="V435" s="299">
        <v>50</v>
      </c>
      <c r="W435" s="124" t="s">
        <v>32</v>
      </c>
      <c r="X435" s="5"/>
      <c r="Y435" s="26">
        <v>707600</v>
      </c>
      <c r="Z435" s="26"/>
      <c r="AA435" s="26"/>
      <c r="AB435" s="27">
        <v>0.2</v>
      </c>
      <c r="AC435" s="122">
        <v>0</v>
      </c>
      <c r="AD435" s="273">
        <v>42231</v>
      </c>
      <c r="AE435" s="26" t="str">
        <f t="array" ref="AE435">IF(ISNA(INDEX([6]Fournisseurs!$A$6:$O$5001,MATCH(A435&amp;C435,[6]Fournisseurs!$C$6:$C$5001&amp;[6]Fournisseurs!$A$6:$A$5001,0),14)),"",INDEX([6]Fournisseurs!$A$6:$O$5001,MATCH(A435&amp;C435,[6]Fournisseurs!$C$6:$C$5001&amp;[6]Fournisseurs!$A$6:$A$5001,0),14))</f>
        <v/>
      </c>
    </row>
    <row r="436" spans="1:56" ht="14" customHeight="1" x14ac:dyDescent="0.2">
      <c r="A436" s="9">
        <v>4064</v>
      </c>
      <c r="B436" s="8" t="s">
        <v>4248</v>
      </c>
      <c r="C436" s="8" t="s">
        <v>1439</v>
      </c>
      <c r="D436" s="16" t="s">
        <v>306</v>
      </c>
      <c r="E436" s="3" t="s">
        <v>4296</v>
      </c>
      <c r="F436" s="4" t="s">
        <v>9</v>
      </c>
      <c r="G436" s="31"/>
      <c r="H436" s="25">
        <v>20</v>
      </c>
      <c r="I436" s="32">
        <v>0.1</v>
      </c>
      <c r="J436" s="33">
        <f t="shared" si="91"/>
        <v>22</v>
      </c>
      <c r="K436" s="25">
        <f t="shared" si="92"/>
        <v>22</v>
      </c>
      <c r="L436" s="29">
        <v>50</v>
      </c>
      <c r="M436" s="24">
        <f t="shared" si="93"/>
        <v>0.56000000000000005</v>
      </c>
      <c r="N436" s="38">
        <f t="shared" si="90"/>
        <v>60</v>
      </c>
      <c r="O436" s="365">
        <v>37.5</v>
      </c>
      <c r="P436" s="366">
        <f t="shared" si="84"/>
        <v>-0.25</v>
      </c>
      <c r="Q436" s="366">
        <f t="shared" si="85"/>
        <v>0.41333333333333333</v>
      </c>
      <c r="R436" s="369">
        <v>36.25</v>
      </c>
      <c r="S436" s="370">
        <f t="shared" si="86"/>
        <v>-0.27500000000000002</v>
      </c>
      <c r="T436" s="370">
        <f t="shared" si="89"/>
        <v>0.36116152450090744</v>
      </c>
      <c r="U436" s="6">
        <v>0</v>
      </c>
      <c r="V436" s="299">
        <v>5</v>
      </c>
      <c r="W436" s="124" t="s">
        <v>32</v>
      </c>
      <c r="X436" s="5"/>
      <c r="Y436" s="26">
        <v>707600</v>
      </c>
      <c r="Z436" s="26"/>
      <c r="AA436" s="26"/>
      <c r="AB436" s="27">
        <v>0.2</v>
      </c>
      <c r="AC436" s="122">
        <v>0</v>
      </c>
      <c r="AD436" s="273">
        <v>42231</v>
      </c>
      <c r="AE436" s="26" t="str">
        <f t="array" ref="AE436">IF(ISNA(INDEX([6]Fournisseurs!$A$6:$O$5001,MATCH(A436&amp;C436,[6]Fournisseurs!$C$6:$C$5001&amp;[6]Fournisseurs!$A$6:$A$5001,0),14)),"",INDEX([6]Fournisseurs!$A$6:$O$5001,MATCH(A436&amp;C436,[6]Fournisseurs!$C$6:$C$5001&amp;[6]Fournisseurs!$A$6:$A$5001,0),14))</f>
        <v/>
      </c>
    </row>
    <row r="437" spans="1:56" ht="14" customHeight="1" x14ac:dyDescent="0.2">
      <c r="A437" s="9">
        <v>4065</v>
      </c>
      <c r="B437" s="8" t="s">
        <v>4249</v>
      </c>
      <c r="C437" s="8" t="s">
        <v>1439</v>
      </c>
      <c r="D437" s="16" t="s">
        <v>307</v>
      </c>
      <c r="E437" s="3" t="s">
        <v>4297</v>
      </c>
      <c r="F437" s="4" t="s">
        <v>9</v>
      </c>
      <c r="G437" s="31"/>
      <c r="H437" s="25">
        <v>30</v>
      </c>
      <c r="I437" s="32">
        <v>0.1</v>
      </c>
      <c r="J437" s="33">
        <f t="shared" si="91"/>
        <v>33</v>
      </c>
      <c r="K437" s="25">
        <f t="shared" si="92"/>
        <v>33</v>
      </c>
      <c r="L437" s="29">
        <v>75</v>
      </c>
      <c r="M437" s="24">
        <f t="shared" si="93"/>
        <v>0.56000000000000005</v>
      </c>
      <c r="N437" s="38">
        <f t="shared" si="90"/>
        <v>90</v>
      </c>
      <c r="O437" s="365">
        <v>56.25</v>
      </c>
      <c r="P437" s="366">
        <f t="shared" si="84"/>
        <v>-0.25</v>
      </c>
      <c r="Q437" s="366">
        <f t="shared" si="85"/>
        <v>0.41333333333333333</v>
      </c>
      <c r="R437" s="369">
        <v>54.375</v>
      </c>
      <c r="S437" s="370">
        <f t="shared" si="86"/>
        <v>-0.27500000000000002</v>
      </c>
      <c r="T437" s="370">
        <f t="shared" si="89"/>
        <v>0.36116152450090744</v>
      </c>
      <c r="U437" s="6">
        <v>0</v>
      </c>
      <c r="V437" s="299">
        <v>7.5</v>
      </c>
      <c r="W437" s="124" t="s">
        <v>32</v>
      </c>
      <c r="X437" s="5"/>
      <c r="Y437" s="26">
        <v>707600</v>
      </c>
      <c r="Z437" s="26"/>
      <c r="AA437" s="26"/>
      <c r="AB437" s="27">
        <v>0.2</v>
      </c>
      <c r="AC437" s="122">
        <v>0</v>
      </c>
      <c r="AD437" s="273">
        <v>42231</v>
      </c>
      <c r="AE437" s="26" t="str">
        <f t="array" ref="AE437">IF(ISNA(INDEX([6]Fournisseurs!$A$6:$O$5001,MATCH(A437&amp;C437,[6]Fournisseurs!$C$6:$C$5001&amp;[6]Fournisseurs!$A$6:$A$5001,0),14)),"",INDEX([6]Fournisseurs!$A$6:$O$5001,MATCH(A437&amp;C437,[6]Fournisseurs!$C$6:$C$5001&amp;[6]Fournisseurs!$A$6:$A$5001,0),14))</f>
        <v/>
      </c>
    </row>
    <row r="438" spans="1:56" ht="14" customHeight="1" x14ac:dyDescent="0.2">
      <c r="A438" s="8">
        <v>2993</v>
      </c>
      <c r="B438" s="8" t="s">
        <v>981</v>
      </c>
      <c r="C438" s="8" t="s">
        <v>636</v>
      </c>
      <c r="D438" s="3" t="s">
        <v>308</v>
      </c>
      <c r="E438" s="3" t="s">
        <v>982</v>
      </c>
      <c r="F438" s="5" t="s">
        <v>9</v>
      </c>
      <c r="G438" s="31">
        <v>1.1200000000000001</v>
      </c>
      <c r="H438" s="25">
        <v>1.0181818181818183</v>
      </c>
      <c r="I438" s="32">
        <v>0.15</v>
      </c>
      <c r="J438" s="33">
        <f t="shared" si="91"/>
        <v>1.1709090909090909</v>
      </c>
      <c r="K438" s="25">
        <f t="shared" si="92"/>
        <v>1.17</v>
      </c>
      <c r="L438" s="29">
        <v>3.0599999999999996</v>
      </c>
      <c r="M438" s="24">
        <f t="shared" si="93"/>
        <v>0.61734997029114669</v>
      </c>
      <c r="N438" s="38">
        <f t="shared" si="90"/>
        <v>3.6719999999999993</v>
      </c>
      <c r="O438" s="365">
        <v>2.448</v>
      </c>
      <c r="P438" s="366">
        <f t="shared" si="84"/>
        <v>-0.1999999999999999</v>
      </c>
      <c r="Q438" s="366">
        <f t="shared" si="85"/>
        <v>0.52168746286393342</v>
      </c>
      <c r="R438" s="369">
        <v>2.3714999999999997</v>
      </c>
      <c r="S438" s="370">
        <f t="shared" si="86"/>
        <v>-0.22500000000000001</v>
      </c>
      <c r="T438" s="370">
        <f t="shared" si="89"/>
        <v>0.48027160650749978</v>
      </c>
      <c r="U438" s="6">
        <v>0.5</v>
      </c>
      <c r="V438" s="299">
        <v>0.52</v>
      </c>
      <c r="W438" s="124" t="s">
        <v>62</v>
      </c>
      <c r="X438" s="5">
        <v>0</v>
      </c>
      <c r="Y438" s="26">
        <v>707600</v>
      </c>
      <c r="Z438" s="26" t="s">
        <v>983</v>
      </c>
      <c r="AA438" s="26"/>
      <c r="AB438" s="27">
        <v>0.2</v>
      </c>
      <c r="AC438" s="122">
        <v>3760223791204</v>
      </c>
      <c r="AD438" s="273">
        <v>41866</v>
      </c>
      <c r="AE438" s="26">
        <f t="array" ref="AE438">IF(ISNA(INDEX([6]Fournisseurs!$A$6:$O$5001,MATCH(A438&amp;C438,[6]Fournisseurs!$C$6:$C$5001&amp;[6]Fournisseurs!$A$6:$A$5001,0),14)),"",INDEX([6]Fournisseurs!$A$6:$O$5001,MATCH(A438&amp;C438,[6]Fournisseurs!$C$6:$C$5001&amp;[6]Fournisseurs!$A$6:$A$5001,0),14))</f>
        <v>1.3055555555555555E-3</v>
      </c>
    </row>
    <row r="439" spans="1:56" ht="14" customHeight="1" x14ac:dyDescent="0.2">
      <c r="A439" s="8">
        <v>1616</v>
      </c>
      <c r="B439" s="8" t="s">
        <v>981</v>
      </c>
      <c r="C439" s="8" t="s">
        <v>636</v>
      </c>
      <c r="D439" s="3" t="s">
        <v>309</v>
      </c>
      <c r="E439" s="3" t="s">
        <v>984</v>
      </c>
      <c r="F439" s="5" t="s">
        <v>9</v>
      </c>
      <c r="G439" s="31">
        <v>1.9</v>
      </c>
      <c r="H439" s="25">
        <v>1.7272727272727271</v>
      </c>
      <c r="I439" s="32">
        <v>0.15</v>
      </c>
      <c r="J439" s="33">
        <f t="shared" si="91"/>
        <v>1.9863636363636359</v>
      </c>
      <c r="K439" s="25">
        <f t="shared" si="92"/>
        <v>1.99</v>
      </c>
      <c r="L439" s="29">
        <v>4.6000000000000005</v>
      </c>
      <c r="M439" s="24">
        <f t="shared" si="93"/>
        <v>0.56818181818181834</v>
      </c>
      <c r="N439" s="38">
        <f t="shared" si="90"/>
        <v>5.5200000000000005</v>
      </c>
      <c r="O439" s="365">
        <v>3.6800000000000006</v>
      </c>
      <c r="P439" s="366">
        <f t="shared" si="84"/>
        <v>-0.19999999999999996</v>
      </c>
      <c r="Q439" s="366">
        <f t="shared" si="85"/>
        <v>0.46022727272727293</v>
      </c>
      <c r="R439" s="369">
        <v>3.5650000000000004</v>
      </c>
      <c r="S439" s="370">
        <f t="shared" si="86"/>
        <v>-0.22500000000000001</v>
      </c>
      <c r="T439" s="370">
        <f t="shared" si="89"/>
        <v>0.41348973607038142</v>
      </c>
      <c r="U439" s="6">
        <v>1</v>
      </c>
      <c r="V439" s="299">
        <v>1.0429999999999999</v>
      </c>
      <c r="W439" s="124" t="s">
        <v>62</v>
      </c>
      <c r="X439" s="5">
        <v>0</v>
      </c>
      <c r="Y439" s="26">
        <v>707600</v>
      </c>
      <c r="Z439" s="26" t="s">
        <v>983</v>
      </c>
      <c r="AA439" s="26"/>
      <c r="AB439" s="27">
        <v>0.2</v>
      </c>
      <c r="AC439" s="122">
        <v>3760223791808</v>
      </c>
      <c r="AD439" s="273">
        <v>41866</v>
      </c>
      <c r="AE439" s="26">
        <f t="array" ref="AE439">IF(ISNA(INDEX([6]Fournisseurs!$A$6:$O$5001,MATCH(A439&amp;C439,[6]Fournisseurs!$C$6:$C$5001&amp;[6]Fournisseurs!$A$6:$A$5001,0),14)),"",INDEX([6]Fournisseurs!$A$6:$O$5001,MATCH(A439&amp;C439,[6]Fournisseurs!$C$6:$C$5001&amp;[6]Fournisseurs!$A$6:$A$5001,0),14))</f>
        <v>1.1214953271028037E-3</v>
      </c>
    </row>
    <row r="440" spans="1:56" ht="14" customHeight="1" x14ac:dyDescent="0.2">
      <c r="A440" s="8">
        <v>2994</v>
      </c>
      <c r="B440" s="8" t="s">
        <v>981</v>
      </c>
      <c r="C440" s="8" t="s">
        <v>636</v>
      </c>
      <c r="D440" s="3" t="s">
        <v>310</v>
      </c>
      <c r="E440" s="3" t="s">
        <v>985</v>
      </c>
      <c r="F440" s="5" t="s">
        <v>9</v>
      </c>
      <c r="G440" s="31">
        <v>3.77</v>
      </c>
      <c r="H440" s="25">
        <v>3.4272727272727268</v>
      </c>
      <c r="I440" s="32">
        <v>0.15</v>
      </c>
      <c r="J440" s="33">
        <f t="shared" si="91"/>
        <v>3.9413636363636355</v>
      </c>
      <c r="K440" s="25">
        <f t="shared" si="92"/>
        <v>3.94</v>
      </c>
      <c r="L440" s="29">
        <v>9.17</v>
      </c>
      <c r="M440" s="24">
        <f t="shared" si="93"/>
        <v>0.5701893526321008</v>
      </c>
      <c r="N440" s="38">
        <f t="shared" si="90"/>
        <v>11.004</v>
      </c>
      <c r="O440" s="365">
        <v>7.3360000000000003</v>
      </c>
      <c r="P440" s="366">
        <f t="shared" si="84"/>
        <v>-0.19999999999999996</v>
      </c>
      <c r="Q440" s="366">
        <f t="shared" si="85"/>
        <v>0.46273669079012603</v>
      </c>
      <c r="R440" s="369">
        <v>7.1067499999999999</v>
      </c>
      <c r="S440" s="370">
        <f t="shared" si="86"/>
        <v>-0.22500000000000001</v>
      </c>
      <c r="T440" s="370">
        <f t="shared" si="89"/>
        <v>0.41621643820998411</v>
      </c>
      <c r="U440" s="6">
        <v>2</v>
      </c>
      <c r="V440" s="299">
        <v>2.09</v>
      </c>
      <c r="W440" s="124" t="s">
        <v>62</v>
      </c>
      <c r="X440" s="5">
        <v>0</v>
      </c>
      <c r="Y440" s="26">
        <v>707600</v>
      </c>
      <c r="Z440" s="26" t="s">
        <v>983</v>
      </c>
      <c r="AA440" s="26"/>
      <c r="AB440" s="27">
        <v>0.2</v>
      </c>
      <c r="AC440" s="122">
        <v>3760223791211</v>
      </c>
      <c r="AD440" s="273">
        <v>41866</v>
      </c>
      <c r="AE440" s="26">
        <f t="array" ref="AE440">IF(ISNA(INDEX([6]Fournisseurs!$A$6:$O$5001,MATCH(A440&amp;C440,[6]Fournisseurs!$C$6:$C$5001&amp;[6]Fournisseurs!$A$6:$A$5001,0),14)),"",INDEX([6]Fournisseurs!$A$6:$O$5001,MATCH(A440&amp;C440,[6]Fournisseurs!$C$6:$C$5001&amp;[6]Fournisseurs!$A$6:$A$5001,0),14))</f>
        <v>1.8749999999999999E-3</v>
      </c>
    </row>
    <row r="441" spans="1:56" ht="14" customHeight="1" x14ac:dyDescent="0.2">
      <c r="A441" s="8">
        <v>2995</v>
      </c>
      <c r="B441" s="8" t="s">
        <v>981</v>
      </c>
      <c r="C441" s="8" t="s">
        <v>636</v>
      </c>
      <c r="D441" s="3" t="s">
        <v>311</v>
      </c>
      <c r="E441" s="3" t="s">
        <v>986</v>
      </c>
      <c r="F441" s="5" t="s">
        <v>9</v>
      </c>
      <c r="G441" s="31">
        <v>5.5699999999999994</v>
      </c>
      <c r="H441" s="25">
        <v>5.0636363636363626</v>
      </c>
      <c r="I441" s="32">
        <v>0.15</v>
      </c>
      <c r="J441" s="33">
        <f t="shared" si="91"/>
        <v>5.8231818181818165</v>
      </c>
      <c r="K441" s="25">
        <f t="shared" si="92"/>
        <v>5.82</v>
      </c>
      <c r="L441" s="29">
        <v>13.57</v>
      </c>
      <c r="M441" s="24">
        <f t="shared" si="93"/>
        <v>0.57087827426810489</v>
      </c>
      <c r="N441" s="38">
        <f t="shared" si="90"/>
        <v>16.283999999999999</v>
      </c>
      <c r="O441" s="365">
        <v>10.856000000000002</v>
      </c>
      <c r="P441" s="366">
        <f t="shared" si="84"/>
        <v>-0.1999999999999999</v>
      </c>
      <c r="Q441" s="366">
        <f t="shared" si="85"/>
        <v>0.46359784283513117</v>
      </c>
      <c r="R441" s="369">
        <v>10.51675</v>
      </c>
      <c r="S441" s="370">
        <f t="shared" si="86"/>
        <v>-0.22500000000000001</v>
      </c>
      <c r="T441" s="370">
        <f t="shared" si="89"/>
        <v>0.41715215520285898</v>
      </c>
      <c r="U441" s="6">
        <v>3</v>
      </c>
      <c r="V441" s="299">
        <v>3.1212121212121211</v>
      </c>
      <c r="W441" s="124" t="s">
        <v>62</v>
      </c>
      <c r="X441" s="5">
        <v>0</v>
      </c>
      <c r="Y441" s="26">
        <v>707600</v>
      </c>
      <c r="Z441" s="26" t="s">
        <v>983</v>
      </c>
      <c r="AA441" s="26"/>
      <c r="AB441" s="27">
        <v>0.2</v>
      </c>
      <c r="AC441" s="122">
        <v>3760223792775</v>
      </c>
      <c r="AD441" s="273">
        <v>41866</v>
      </c>
      <c r="AE441" s="26">
        <f t="array" ref="AE441">IF(ISNA(INDEX([6]Fournisseurs!$A$6:$O$5001,MATCH(A441&amp;C441,[6]Fournisseurs!$C$6:$C$5001&amp;[6]Fournisseurs!$A$6:$A$5001,0),14)),"",INDEX([6]Fournisseurs!$A$6:$O$5001,MATCH(A441&amp;C441,[6]Fournisseurs!$C$6:$C$5001&amp;[6]Fournisseurs!$A$6:$A$5001,0),14))</f>
        <v>2.3636363636363638E-3</v>
      </c>
    </row>
    <row r="442" spans="1:56" ht="14" customHeight="1" x14ac:dyDescent="0.2">
      <c r="A442" s="8">
        <v>2996</v>
      </c>
      <c r="B442" s="8" t="s">
        <v>981</v>
      </c>
      <c r="C442" s="8" t="s">
        <v>636</v>
      </c>
      <c r="D442" s="3" t="s">
        <v>312</v>
      </c>
      <c r="E442" s="3" t="s">
        <v>987</v>
      </c>
      <c r="F442" s="5" t="s">
        <v>9</v>
      </c>
      <c r="G442" s="31">
        <v>7.36</v>
      </c>
      <c r="H442" s="25">
        <v>6.6909090909090905</v>
      </c>
      <c r="I442" s="32">
        <v>0.15</v>
      </c>
      <c r="J442" s="33">
        <f t="shared" si="91"/>
        <v>7.6945454545454535</v>
      </c>
      <c r="K442" s="25">
        <f t="shared" si="92"/>
        <v>7.69</v>
      </c>
      <c r="L442" s="29">
        <v>17.5</v>
      </c>
      <c r="M442" s="24">
        <f t="shared" si="93"/>
        <v>0.56031168831168832</v>
      </c>
      <c r="N442" s="38">
        <f t="shared" si="90"/>
        <v>21</v>
      </c>
      <c r="O442" s="365">
        <v>14</v>
      </c>
      <c r="P442" s="366">
        <f t="shared" si="84"/>
        <v>-0.2</v>
      </c>
      <c r="Q442" s="366">
        <f t="shared" si="85"/>
        <v>0.45038961038961045</v>
      </c>
      <c r="R442" s="369">
        <v>13.5625</v>
      </c>
      <c r="S442" s="370">
        <f t="shared" si="86"/>
        <v>-0.22500000000000001</v>
      </c>
      <c r="T442" s="370">
        <f t="shared" si="89"/>
        <v>0.40280025577139333</v>
      </c>
      <c r="U442" s="6">
        <v>4</v>
      </c>
      <c r="V442" s="299">
        <v>4.166666666666667</v>
      </c>
      <c r="W442" s="124" t="s">
        <v>62</v>
      </c>
      <c r="X442" s="5">
        <v>0</v>
      </c>
      <c r="Y442" s="26">
        <v>707600</v>
      </c>
      <c r="Z442" s="26" t="s">
        <v>983</v>
      </c>
      <c r="AA442" s="26"/>
      <c r="AB442" s="27">
        <v>0.2</v>
      </c>
      <c r="AC442" s="122">
        <v>3760223792782</v>
      </c>
      <c r="AD442" s="273">
        <v>41866</v>
      </c>
      <c r="AE442" s="26">
        <f t="array" ref="AE442">IF(ISNA(INDEX([6]Fournisseurs!$A$6:$O$5001,MATCH(A442&amp;C442,[6]Fournisseurs!$C$6:$C$5001&amp;[6]Fournisseurs!$A$6:$A$5001,0),14)),"",INDEX([6]Fournisseurs!$A$6:$O$5001,MATCH(A442&amp;C442,[6]Fournisseurs!$C$6:$C$5001&amp;[6]Fournisseurs!$A$6:$A$5001,0),14))</f>
        <v>2.9583333333333332E-3</v>
      </c>
      <c r="BD442" s="39"/>
    </row>
    <row r="443" spans="1:56" ht="14" customHeight="1" x14ac:dyDescent="0.2">
      <c r="A443" s="8">
        <v>2997</v>
      </c>
      <c r="B443" s="8" t="s">
        <v>981</v>
      </c>
      <c r="C443" s="8" t="s">
        <v>636</v>
      </c>
      <c r="D443" s="3" t="s">
        <v>313</v>
      </c>
      <c r="E443" s="3" t="s">
        <v>313</v>
      </c>
      <c r="F443" s="5" t="s">
        <v>9</v>
      </c>
      <c r="G443" s="31">
        <v>9.1999999999999993</v>
      </c>
      <c r="H443" s="25">
        <v>8.3636363636363615</v>
      </c>
      <c r="I443" s="32">
        <v>0.15</v>
      </c>
      <c r="J443" s="33">
        <f t="shared" si="91"/>
        <v>9.6181818181818155</v>
      </c>
      <c r="K443" s="25">
        <f t="shared" si="92"/>
        <v>9.6199999999999992</v>
      </c>
      <c r="L443" s="29">
        <v>22</v>
      </c>
      <c r="M443" s="24">
        <f t="shared" si="93"/>
        <v>0.562809917355372</v>
      </c>
      <c r="N443" s="38">
        <f t="shared" si="90"/>
        <v>26.4</v>
      </c>
      <c r="O443" s="365">
        <v>17.600000000000001</v>
      </c>
      <c r="P443" s="366">
        <f t="shared" si="84"/>
        <v>-0.19999999999999993</v>
      </c>
      <c r="Q443" s="366">
        <f t="shared" si="85"/>
        <v>0.45351239669421506</v>
      </c>
      <c r="R443" s="369">
        <v>17.05</v>
      </c>
      <c r="S443" s="370">
        <f t="shared" si="86"/>
        <v>-0.22499999999999998</v>
      </c>
      <c r="T443" s="370">
        <f t="shared" si="89"/>
        <v>0.40619343613632874</v>
      </c>
      <c r="U443" s="6">
        <v>5</v>
      </c>
      <c r="V443" s="299">
        <v>5.2222222222222223</v>
      </c>
      <c r="W443" s="124" t="s">
        <v>62</v>
      </c>
      <c r="X443" s="5">
        <v>0</v>
      </c>
      <c r="Y443" s="26">
        <v>707600</v>
      </c>
      <c r="Z443" s="26" t="s">
        <v>983</v>
      </c>
      <c r="AA443" s="26"/>
      <c r="AB443" s="27">
        <v>0.2</v>
      </c>
      <c r="AC443" s="122">
        <v>3760223792799</v>
      </c>
      <c r="AD443" s="273">
        <v>41866</v>
      </c>
      <c r="AE443" s="26">
        <f t="array" ref="AE443">IF(ISNA(INDEX([6]Fournisseurs!$A$6:$O$5001,MATCH(A443&amp;C443,[6]Fournisseurs!$C$6:$C$5001&amp;[6]Fournisseurs!$A$6:$A$5001,0),14)),"",INDEX([6]Fournisseurs!$A$6:$O$5001,MATCH(A443&amp;C443,[6]Fournisseurs!$C$6:$C$5001&amp;[6]Fournisseurs!$A$6:$A$5001,0),14))</f>
        <v>4.069444444444445E-3</v>
      </c>
    </row>
    <row r="444" spans="1:56" ht="14" customHeight="1" x14ac:dyDescent="0.2">
      <c r="A444" s="421">
        <v>2923</v>
      </c>
      <c r="B444" s="26"/>
      <c r="C444" s="5" t="s">
        <v>4202</v>
      </c>
      <c r="D444" s="209" t="s">
        <v>1935</v>
      </c>
      <c r="E444" s="26"/>
      <c r="F444" s="5" t="s">
        <v>4441</v>
      </c>
      <c r="G444" s="125"/>
      <c r="H444" s="339">
        <v>139.36000000000001</v>
      </c>
      <c r="I444" s="54"/>
      <c r="J444" s="340">
        <v>146.32800000000003</v>
      </c>
      <c r="K444" s="25">
        <f t="shared" si="92"/>
        <v>146.33000000000001</v>
      </c>
      <c r="L444" s="341">
        <v>250</v>
      </c>
      <c r="M444" s="342">
        <f t="shared" si="93"/>
        <v>0.41468799999999983</v>
      </c>
      <c r="N444" s="199">
        <f>L444*1.2</f>
        <v>300</v>
      </c>
      <c r="O444" s="365">
        <v>250</v>
      </c>
      <c r="P444" s="366">
        <f t="shared" si="84"/>
        <v>0</v>
      </c>
      <c r="Q444" s="366">
        <f t="shared" si="85"/>
        <v>0.41468799999999983</v>
      </c>
      <c r="R444" s="369">
        <v>237.5</v>
      </c>
      <c r="S444" s="370">
        <f t="shared" si="86"/>
        <v>-0.05</v>
      </c>
      <c r="T444" s="370">
        <f t="shared" si="89"/>
        <v>0.35145484764542922</v>
      </c>
      <c r="U444" s="26">
        <v>3.3</v>
      </c>
      <c r="V444" s="200">
        <v>3.5</v>
      </c>
      <c r="W444" s="124" t="s">
        <v>4453</v>
      </c>
      <c r="X444" s="5"/>
      <c r="Y444" s="26">
        <v>70100</v>
      </c>
      <c r="Z444" s="26"/>
      <c r="AA444" s="26"/>
      <c r="AB444" s="27">
        <v>0.2</v>
      </c>
      <c r="AC444" s="122"/>
      <c r="AD444" s="273">
        <v>42231</v>
      </c>
      <c r="AE444" s="26" t="str">
        <f t="array" ref="AE444">IF(ISNA(INDEX([6]Fournisseurs!$A$6:$O$5001,MATCH(A444&amp;C444,[6]Fournisseurs!$C$6:$C$5001&amp;[6]Fournisseurs!$A$6:$A$5001,0),14)),"",INDEX([6]Fournisseurs!$A$6:$O$5001,MATCH(A444&amp;C444,[6]Fournisseurs!$C$6:$C$5001&amp;[6]Fournisseurs!$A$6:$A$5001,0),14))</f>
        <v/>
      </c>
    </row>
    <row r="445" spans="1:56" ht="14" customHeight="1" x14ac:dyDescent="0.2">
      <c r="A445" s="421">
        <v>1879</v>
      </c>
      <c r="B445" s="26"/>
      <c r="C445" s="5" t="s">
        <v>4202</v>
      </c>
      <c r="D445" s="209" t="s">
        <v>4408</v>
      </c>
      <c r="E445" s="26"/>
      <c r="F445" s="5" t="s">
        <v>4441</v>
      </c>
      <c r="G445" s="125"/>
      <c r="H445" s="339">
        <v>139.36000000000001</v>
      </c>
      <c r="I445" s="54"/>
      <c r="J445" s="340">
        <v>146.32800000000003</v>
      </c>
      <c r="K445" s="25">
        <f t="shared" si="92"/>
        <v>146.33000000000001</v>
      </c>
      <c r="L445" s="341">
        <v>250</v>
      </c>
      <c r="M445" s="342">
        <f t="shared" si="93"/>
        <v>0.41468799999999983</v>
      </c>
      <c r="N445" s="199">
        <f>L445*1.2</f>
        <v>300</v>
      </c>
      <c r="O445" s="365">
        <v>250</v>
      </c>
      <c r="P445" s="366">
        <f t="shared" si="84"/>
        <v>0</v>
      </c>
      <c r="Q445" s="366">
        <f t="shared" si="85"/>
        <v>0.41468799999999983</v>
      </c>
      <c r="R445" s="369">
        <v>237.5</v>
      </c>
      <c r="S445" s="370">
        <f t="shared" si="86"/>
        <v>-0.05</v>
      </c>
      <c r="T445" s="370">
        <f t="shared" si="89"/>
        <v>0.35145484764542922</v>
      </c>
      <c r="U445" s="26">
        <v>3.3</v>
      </c>
      <c r="V445" s="200">
        <v>3.5</v>
      </c>
      <c r="W445" s="124" t="s">
        <v>4453</v>
      </c>
      <c r="X445" s="5"/>
      <c r="Y445" s="26">
        <v>70100</v>
      </c>
      <c r="Z445" s="26"/>
      <c r="AA445" s="26"/>
      <c r="AB445" s="27">
        <v>0.2</v>
      </c>
      <c r="AC445" s="122"/>
      <c r="AD445" s="273">
        <v>42231</v>
      </c>
      <c r="AE445" s="26" t="str">
        <f t="array" ref="AE445">IF(ISNA(INDEX([6]Fournisseurs!$A$6:$O$5001,MATCH(A445&amp;C445,[6]Fournisseurs!$C$6:$C$5001&amp;[6]Fournisseurs!$A$6:$A$5001,0),14)),"",INDEX([6]Fournisseurs!$A$6:$O$5001,MATCH(A445&amp;C445,[6]Fournisseurs!$C$6:$C$5001&amp;[6]Fournisseurs!$A$6:$A$5001,0),14))</f>
        <v/>
      </c>
    </row>
    <row r="446" spans="1:56" ht="14" customHeight="1" x14ac:dyDescent="0.2">
      <c r="A446" s="8">
        <v>2362</v>
      </c>
      <c r="B446" s="8">
        <v>0</v>
      </c>
      <c r="C446" s="8" t="s">
        <v>636</v>
      </c>
      <c r="D446" s="3" t="s">
        <v>314</v>
      </c>
      <c r="E446" s="3" t="s">
        <v>314</v>
      </c>
      <c r="F446" s="5" t="s">
        <v>4441</v>
      </c>
      <c r="G446" s="31">
        <v>54</v>
      </c>
      <c r="H446" s="25">
        <v>49.090909090909086</v>
      </c>
      <c r="I446" s="32">
        <v>0.15</v>
      </c>
      <c r="J446" s="33">
        <f t="shared" ref="J446:J475" si="94">H446*(1+I446)</f>
        <v>56.454545454545446</v>
      </c>
      <c r="K446" s="25">
        <f t="shared" si="92"/>
        <v>56.45</v>
      </c>
      <c r="L446" s="29">
        <v>130</v>
      </c>
      <c r="M446" s="24">
        <f t="shared" si="93"/>
        <v>0.56573426573426577</v>
      </c>
      <c r="N446" s="38">
        <f t="shared" ref="N446:N477" si="95">L446*(1+AB446)</f>
        <v>156</v>
      </c>
      <c r="O446" s="365">
        <v>117</v>
      </c>
      <c r="P446" s="366">
        <f t="shared" si="84"/>
        <v>-0.1</v>
      </c>
      <c r="Q446" s="366">
        <f t="shared" si="85"/>
        <v>0.5174825174825175</v>
      </c>
      <c r="R446" s="369">
        <v>110.5</v>
      </c>
      <c r="S446" s="370">
        <f t="shared" si="86"/>
        <v>-0.15</v>
      </c>
      <c r="T446" s="370">
        <f t="shared" si="89"/>
        <v>0.4622096170083787</v>
      </c>
      <c r="U446" s="6">
        <v>22</v>
      </c>
      <c r="V446" s="299">
        <v>24</v>
      </c>
      <c r="W446" s="124" t="s">
        <v>32</v>
      </c>
      <c r="X446" s="5" t="s">
        <v>988</v>
      </c>
      <c r="Y446" s="26">
        <v>707600</v>
      </c>
      <c r="Z446" s="26" t="s">
        <v>989</v>
      </c>
      <c r="AA446" s="26"/>
      <c r="AB446" s="27">
        <v>0.2</v>
      </c>
      <c r="AC446" s="122">
        <v>3760223791822</v>
      </c>
      <c r="AD446" s="273">
        <v>41501</v>
      </c>
      <c r="AE446" s="26">
        <f t="array" ref="AE446">IF(ISNA(INDEX([6]Fournisseurs!$A$6:$O$5001,MATCH(A446&amp;C446,[6]Fournisseurs!$C$6:$C$5001&amp;[6]Fournisseurs!$A$6:$A$5001,0),14)),"",INDEX([6]Fournisseurs!$A$6:$O$5001,MATCH(A446&amp;C446,[6]Fournisseurs!$C$6:$C$5001&amp;[6]Fournisseurs!$A$6:$A$5001,0),14))</f>
        <v>0.12206186666666667</v>
      </c>
    </row>
    <row r="447" spans="1:56" ht="14" customHeight="1" x14ac:dyDescent="0.2">
      <c r="A447" s="17">
        <v>5004</v>
      </c>
      <c r="B447" s="8" t="s">
        <v>1642</v>
      </c>
      <c r="C447" s="8" t="s">
        <v>1439</v>
      </c>
      <c r="D447" s="3" t="s">
        <v>315</v>
      </c>
      <c r="E447" s="3" t="s">
        <v>4298</v>
      </c>
      <c r="F447" s="9" t="s">
        <v>4441</v>
      </c>
      <c r="G447" s="31"/>
      <c r="H447" s="25">
        <v>1032</v>
      </c>
      <c r="I447" s="32">
        <v>0.1</v>
      </c>
      <c r="J447" s="33">
        <f t="shared" si="94"/>
        <v>1135.2</v>
      </c>
      <c r="K447" s="25">
        <f t="shared" si="92"/>
        <v>1135.2</v>
      </c>
      <c r="L447" s="29">
        <v>2580</v>
      </c>
      <c r="M447" s="24">
        <f t="shared" si="93"/>
        <v>0.56000000000000005</v>
      </c>
      <c r="N447" s="38">
        <f t="shared" si="95"/>
        <v>3096</v>
      </c>
      <c r="O447" s="365">
        <v>1999.5</v>
      </c>
      <c r="P447" s="366">
        <f t="shared" si="84"/>
        <v>-0.22500000000000001</v>
      </c>
      <c r="Q447" s="366">
        <f t="shared" si="85"/>
        <v>0.43225806451612903</v>
      </c>
      <c r="R447" s="369">
        <v>1870.5</v>
      </c>
      <c r="S447" s="370">
        <f t="shared" si="86"/>
        <v>-0.27500000000000002</v>
      </c>
      <c r="T447" s="370">
        <f t="shared" si="89"/>
        <v>0.36116152450090744</v>
      </c>
      <c r="U447" s="6">
        <v>0</v>
      </c>
      <c r="V447" s="299">
        <v>218</v>
      </c>
      <c r="W447" s="124" t="s">
        <v>621</v>
      </c>
      <c r="X447" s="5"/>
      <c r="Y447" s="26">
        <v>707100</v>
      </c>
      <c r="Z447" s="26"/>
      <c r="AA447" s="26"/>
      <c r="AB447" s="27">
        <v>0.2</v>
      </c>
      <c r="AC447" s="122">
        <v>0</v>
      </c>
      <c r="AD447" s="273">
        <v>42231</v>
      </c>
      <c r="AE447" s="26" t="str">
        <f t="array" ref="AE447">IF(ISNA(INDEX([6]Fournisseurs!$A$6:$O$5001,MATCH(A447&amp;C447,[6]Fournisseurs!$C$6:$C$5001&amp;[6]Fournisseurs!$A$6:$A$5001,0),14)),"",INDEX([6]Fournisseurs!$A$6:$O$5001,MATCH(A447&amp;C447,[6]Fournisseurs!$C$6:$C$5001&amp;[6]Fournisseurs!$A$6:$A$5001,0),14))</f>
        <v/>
      </c>
    </row>
    <row r="448" spans="1:56" ht="14" customHeight="1" x14ac:dyDescent="0.2">
      <c r="A448" s="8">
        <v>1625</v>
      </c>
      <c r="B448" s="8" t="s">
        <v>2049</v>
      </c>
      <c r="C448" s="8" t="s">
        <v>636</v>
      </c>
      <c r="D448" s="3" t="s">
        <v>316</v>
      </c>
      <c r="E448" s="3" t="s">
        <v>2050</v>
      </c>
      <c r="F448" s="5" t="s">
        <v>4441</v>
      </c>
      <c r="G448" s="31">
        <v>8.8800000000000008</v>
      </c>
      <c r="H448" s="25">
        <v>8.0727272727272723</v>
      </c>
      <c r="I448" s="32">
        <v>0.15</v>
      </c>
      <c r="J448" s="33">
        <f t="shared" si="94"/>
        <v>9.2836363636363632</v>
      </c>
      <c r="K448" s="25">
        <f t="shared" si="92"/>
        <v>9.2799999999999994</v>
      </c>
      <c r="L448" s="29">
        <v>29</v>
      </c>
      <c r="M448" s="24">
        <f t="shared" si="93"/>
        <v>0.67987460815047029</v>
      </c>
      <c r="N448" s="38">
        <f t="shared" si="95"/>
        <v>34.799999999999997</v>
      </c>
      <c r="O448" s="365">
        <v>23.924999999999997</v>
      </c>
      <c r="P448" s="366">
        <f t="shared" si="84"/>
        <v>-0.1750000000000001</v>
      </c>
      <c r="Q448" s="366">
        <f t="shared" si="85"/>
        <v>0.61196922200056991</v>
      </c>
      <c r="R448" s="369">
        <v>22.475000000000001</v>
      </c>
      <c r="S448" s="370">
        <f t="shared" si="86"/>
        <v>-0.22499999999999995</v>
      </c>
      <c r="T448" s="370">
        <f t="shared" si="89"/>
        <v>0.56519471395649612</v>
      </c>
      <c r="U448" s="6">
        <v>3.2</v>
      </c>
      <c r="V448" s="299">
        <v>3.4</v>
      </c>
      <c r="W448" s="124" t="s">
        <v>62</v>
      </c>
      <c r="X448" s="5">
        <v>0</v>
      </c>
      <c r="Y448" s="26">
        <v>707600</v>
      </c>
      <c r="Z448" s="26">
        <v>0</v>
      </c>
      <c r="AA448" s="26"/>
      <c r="AB448" s="27">
        <v>0.2</v>
      </c>
      <c r="AC448" s="122">
        <v>3760223792805</v>
      </c>
      <c r="AD448" s="273">
        <v>41866</v>
      </c>
      <c r="AE448" s="26">
        <f t="array" ref="AE448">IF(ISNA(INDEX([6]Fournisseurs!$A$6:$O$5001,MATCH(A448&amp;C448,[6]Fournisseurs!$C$6:$C$5001&amp;[6]Fournisseurs!$A$6:$A$5001,0),14)),"",INDEX([6]Fournisseurs!$A$6:$O$5001,MATCH(A448&amp;C448,[6]Fournisseurs!$C$6:$C$5001&amp;[6]Fournisseurs!$A$6:$A$5001,0),14))</f>
        <v>2.30736E-2</v>
      </c>
    </row>
    <row r="449" spans="1:54" ht="14" customHeight="1" x14ac:dyDescent="0.2">
      <c r="A449" s="17">
        <v>5014</v>
      </c>
      <c r="B449" s="8" t="s">
        <v>1686</v>
      </c>
      <c r="C449" s="8" t="s">
        <v>1439</v>
      </c>
      <c r="D449" s="19" t="s">
        <v>317</v>
      </c>
      <c r="E449" s="3" t="s">
        <v>4299</v>
      </c>
      <c r="F449" s="9" t="s">
        <v>4441</v>
      </c>
      <c r="G449" s="31"/>
      <c r="H449" s="25">
        <v>300</v>
      </c>
      <c r="I449" s="32">
        <v>0.1</v>
      </c>
      <c r="J449" s="33">
        <f t="shared" si="94"/>
        <v>330</v>
      </c>
      <c r="K449" s="25">
        <f t="shared" si="92"/>
        <v>330</v>
      </c>
      <c r="L449" s="29">
        <v>750</v>
      </c>
      <c r="M449" s="24">
        <f t="shared" si="93"/>
        <v>0.56000000000000005</v>
      </c>
      <c r="N449" s="38">
        <f t="shared" si="95"/>
        <v>900</v>
      </c>
      <c r="O449" s="365">
        <v>581.25</v>
      </c>
      <c r="P449" s="366">
        <f t="shared" si="84"/>
        <v>-0.22500000000000001</v>
      </c>
      <c r="Q449" s="366">
        <f t="shared" si="85"/>
        <v>0.43225806451612903</v>
      </c>
      <c r="R449" s="369">
        <v>543.75</v>
      </c>
      <c r="S449" s="370">
        <f t="shared" si="86"/>
        <v>-0.27500000000000002</v>
      </c>
      <c r="T449" s="370">
        <f t="shared" si="89"/>
        <v>0.36116152450090744</v>
      </c>
      <c r="U449" s="6">
        <v>0</v>
      </c>
      <c r="V449" s="299">
        <v>50</v>
      </c>
      <c r="W449" s="124" t="s">
        <v>621</v>
      </c>
      <c r="X449" s="5"/>
      <c r="Y449" s="26">
        <v>707100</v>
      </c>
      <c r="Z449" s="26"/>
      <c r="AA449" s="26"/>
      <c r="AB449" s="27">
        <v>0.2</v>
      </c>
      <c r="AC449" s="122">
        <v>0</v>
      </c>
      <c r="AD449" s="273">
        <v>42231</v>
      </c>
      <c r="AE449" s="26" t="str">
        <f t="array" ref="AE449">IF(ISNA(INDEX([6]Fournisseurs!$A$6:$O$5001,MATCH(A449&amp;C449,[6]Fournisseurs!$C$6:$C$5001&amp;[6]Fournisseurs!$A$6:$A$5001,0),14)),"",INDEX([6]Fournisseurs!$A$6:$O$5001,MATCH(A449&amp;C449,[6]Fournisseurs!$C$6:$C$5001&amp;[6]Fournisseurs!$A$6:$A$5001,0),14))</f>
        <v/>
      </c>
    </row>
    <row r="450" spans="1:54" ht="14" customHeight="1" x14ac:dyDescent="0.2">
      <c r="A450" s="17">
        <v>5022</v>
      </c>
      <c r="B450" s="8" t="s">
        <v>1641</v>
      </c>
      <c r="C450" s="8" t="s">
        <v>1439</v>
      </c>
      <c r="D450" s="3" t="s">
        <v>318</v>
      </c>
      <c r="E450" s="3" t="s">
        <v>4300</v>
      </c>
      <c r="F450" s="9" t="s">
        <v>4441</v>
      </c>
      <c r="G450" s="31"/>
      <c r="H450" s="25">
        <v>1192</v>
      </c>
      <c r="I450" s="32">
        <v>0.1</v>
      </c>
      <c r="J450" s="33">
        <f t="shared" si="94"/>
        <v>1311.2</v>
      </c>
      <c r="K450" s="25">
        <f t="shared" si="92"/>
        <v>1311.2</v>
      </c>
      <c r="L450" s="29">
        <v>2980</v>
      </c>
      <c r="M450" s="24">
        <f t="shared" si="93"/>
        <v>0.56000000000000005</v>
      </c>
      <c r="N450" s="38">
        <f t="shared" si="95"/>
        <v>3576</v>
      </c>
      <c r="O450" s="365">
        <v>2309.5</v>
      </c>
      <c r="P450" s="366">
        <f t="shared" si="84"/>
        <v>-0.22500000000000001</v>
      </c>
      <c r="Q450" s="366">
        <f t="shared" si="85"/>
        <v>0.43225806451612903</v>
      </c>
      <c r="R450" s="369">
        <v>2160.5</v>
      </c>
      <c r="S450" s="370">
        <f t="shared" si="86"/>
        <v>-0.27500000000000002</v>
      </c>
      <c r="T450" s="370">
        <f t="shared" si="89"/>
        <v>0.36116152450090744</v>
      </c>
      <c r="U450" s="6">
        <v>0</v>
      </c>
      <c r="V450" s="299">
        <v>209</v>
      </c>
      <c r="W450" s="124" t="s">
        <v>621</v>
      </c>
      <c r="X450" s="5"/>
      <c r="Y450" s="26">
        <v>707100</v>
      </c>
      <c r="Z450" s="26"/>
      <c r="AA450" s="26"/>
      <c r="AB450" s="27">
        <v>0.2</v>
      </c>
      <c r="AC450" s="122">
        <v>0</v>
      </c>
      <c r="AD450" s="273">
        <v>42231</v>
      </c>
      <c r="AE450" s="26" t="str">
        <f t="array" ref="AE450">IF(ISNA(INDEX([6]Fournisseurs!$A$6:$O$5001,MATCH(A450&amp;C450,[6]Fournisseurs!$C$6:$C$5001&amp;[6]Fournisseurs!$A$6:$A$5001,0),14)),"",INDEX([6]Fournisseurs!$A$6:$O$5001,MATCH(A450&amp;C450,[6]Fournisseurs!$C$6:$C$5001&amp;[6]Fournisseurs!$A$6:$A$5001,0),14))</f>
        <v/>
      </c>
    </row>
    <row r="451" spans="1:54" ht="14" customHeight="1" x14ac:dyDescent="0.2">
      <c r="A451" s="124" t="s">
        <v>2659</v>
      </c>
      <c r="B451" s="26"/>
      <c r="C451" s="8">
        <v>0</v>
      </c>
      <c r="D451" s="276" t="s">
        <v>2647</v>
      </c>
      <c r="E451" s="26"/>
      <c r="F451" s="9" t="s">
        <v>4441</v>
      </c>
      <c r="G451" s="125"/>
      <c r="H451" s="123">
        <v>695</v>
      </c>
      <c r="I451" s="54">
        <v>0</v>
      </c>
      <c r="J451" s="33">
        <f t="shared" si="94"/>
        <v>695</v>
      </c>
      <c r="K451" s="25">
        <f t="shared" si="92"/>
        <v>695</v>
      </c>
      <c r="L451" s="371">
        <v>1390</v>
      </c>
      <c r="M451" s="24">
        <f t="shared" si="93"/>
        <v>0.5</v>
      </c>
      <c r="N451" s="38">
        <f t="shared" si="95"/>
        <v>1668</v>
      </c>
      <c r="O451" s="365">
        <v>1390</v>
      </c>
      <c r="P451" s="366">
        <f t="shared" si="84"/>
        <v>0</v>
      </c>
      <c r="Q451" s="366">
        <f t="shared" si="85"/>
        <v>0.5</v>
      </c>
      <c r="R451" s="369">
        <v>1390</v>
      </c>
      <c r="S451" s="370">
        <f t="shared" si="86"/>
        <v>0</v>
      </c>
      <c r="T451" s="370">
        <f t="shared" ref="T451:T481" si="96">1-(J451/(R451*0.95))</f>
        <v>0.47368421052631582</v>
      </c>
      <c r="U451" s="6">
        <v>0</v>
      </c>
      <c r="V451" s="299">
        <v>0</v>
      </c>
      <c r="W451" s="124" t="s">
        <v>2667</v>
      </c>
      <c r="X451" s="5"/>
      <c r="Y451" s="26"/>
      <c r="Z451" s="26"/>
      <c r="AA451" s="26"/>
      <c r="AB451" s="27">
        <v>0.2</v>
      </c>
      <c r="AC451" s="122" t="s">
        <v>2639</v>
      </c>
      <c r="AD451" s="273">
        <v>0</v>
      </c>
      <c r="AE451" s="26" t="str">
        <f t="array" ref="AE451">IF(ISNA(INDEX([6]Fournisseurs!$A$6:$O$5001,MATCH(A451&amp;C451,[6]Fournisseurs!$C$6:$C$5001&amp;[6]Fournisseurs!$A$6:$A$5001,0),14)),"",INDEX([6]Fournisseurs!$A$6:$O$5001,MATCH(A451&amp;C451,[6]Fournisseurs!$C$6:$C$5001&amp;[6]Fournisseurs!$A$6:$A$5001,0),14))</f>
        <v/>
      </c>
    </row>
    <row r="452" spans="1:54" ht="14" customHeight="1" x14ac:dyDescent="0.2">
      <c r="A452" s="124" t="s">
        <v>2660</v>
      </c>
      <c r="B452" s="26"/>
      <c r="C452" s="8">
        <v>0</v>
      </c>
      <c r="D452" s="276" t="s">
        <v>2648</v>
      </c>
      <c r="E452" s="26"/>
      <c r="F452" s="9" t="s">
        <v>4441</v>
      </c>
      <c r="G452" s="125"/>
      <c r="H452" s="123">
        <v>995</v>
      </c>
      <c r="I452" s="54"/>
      <c r="J452" s="33">
        <f t="shared" si="94"/>
        <v>995</v>
      </c>
      <c r="K452" s="25">
        <f t="shared" si="92"/>
        <v>995</v>
      </c>
      <c r="L452" s="371">
        <v>1990</v>
      </c>
      <c r="M452" s="24">
        <f t="shared" si="93"/>
        <v>0.5</v>
      </c>
      <c r="N452" s="38">
        <f t="shared" si="95"/>
        <v>2388</v>
      </c>
      <c r="O452" s="365">
        <v>1990</v>
      </c>
      <c r="P452" s="366">
        <f t="shared" si="84"/>
        <v>0</v>
      </c>
      <c r="Q452" s="366">
        <f t="shared" si="85"/>
        <v>0.5</v>
      </c>
      <c r="R452" s="369">
        <v>1990</v>
      </c>
      <c r="S452" s="370">
        <f t="shared" si="86"/>
        <v>0</v>
      </c>
      <c r="T452" s="370">
        <f t="shared" si="96"/>
        <v>0.47368421052631582</v>
      </c>
      <c r="U452" s="6">
        <v>0</v>
      </c>
      <c r="V452" s="299">
        <v>0</v>
      </c>
      <c r="W452" s="124" t="s">
        <v>2667</v>
      </c>
      <c r="X452" s="5"/>
      <c r="Y452" s="26"/>
      <c r="Z452" s="26"/>
      <c r="AA452" s="26"/>
      <c r="AB452" s="27">
        <v>0.2</v>
      </c>
      <c r="AC452" s="122" t="s">
        <v>2639</v>
      </c>
      <c r="AD452" s="273">
        <v>0</v>
      </c>
      <c r="AE452" s="26" t="str">
        <f t="array" ref="AE452">IF(ISNA(INDEX([6]Fournisseurs!$A$6:$O$5001,MATCH(A452&amp;C452,[6]Fournisseurs!$C$6:$C$5001&amp;[6]Fournisseurs!$A$6:$A$5001,0),14)),"",INDEX([6]Fournisseurs!$A$6:$O$5001,MATCH(A452&amp;C452,[6]Fournisseurs!$C$6:$C$5001&amp;[6]Fournisseurs!$A$6:$A$5001,0),14))</f>
        <v/>
      </c>
    </row>
    <row r="453" spans="1:54" ht="14" customHeight="1" x14ac:dyDescent="0.2">
      <c r="A453" s="124" t="s">
        <v>2661</v>
      </c>
      <c r="B453" s="26"/>
      <c r="C453" s="8">
        <v>0</v>
      </c>
      <c r="D453" s="276" t="s">
        <v>2649</v>
      </c>
      <c r="E453" s="26"/>
      <c r="F453" s="9" t="s">
        <v>4441</v>
      </c>
      <c r="G453" s="125"/>
      <c r="H453" s="123">
        <v>1245</v>
      </c>
      <c r="I453" s="54"/>
      <c r="J453" s="33">
        <f t="shared" si="94"/>
        <v>1245</v>
      </c>
      <c r="K453" s="25">
        <f t="shared" si="92"/>
        <v>1245</v>
      </c>
      <c r="L453" s="371">
        <v>2490</v>
      </c>
      <c r="M453" s="24">
        <f t="shared" si="93"/>
        <v>0.5</v>
      </c>
      <c r="N453" s="38">
        <f t="shared" si="95"/>
        <v>2988</v>
      </c>
      <c r="O453" s="365">
        <v>2490</v>
      </c>
      <c r="P453" s="366">
        <f t="shared" si="84"/>
        <v>0</v>
      </c>
      <c r="Q453" s="366">
        <f t="shared" si="85"/>
        <v>0.5</v>
      </c>
      <c r="R453" s="369">
        <v>2490</v>
      </c>
      <c r="S453" s="370">
        <f t="shared" si="86"/>
        <v>0</v>
      </c>
      <c r="T453" s="370">
        <f t="shared" si="96"/>
        <v>0.47368421052631582</v>
      </c>
      <c r="U453" s="6">
        <v>0</v>
      </c>
      <c r="V453" s="299">
        <v>0</v>
      </c>
      <c r="W453" s="124" t="s">
        <v>2667</v>
      </c>
      <c r="X453" s="5"/>
      <c r="Y453" s="26"/>
      <c r="Z453" s="26"/>
      <c r="AA453" s="26"/>
      <c r="AB453" s="27">
        <v>0.2</v>
      </c>
      <c r="AC453" s="122" t="s">
        <v>2639</v>
      </c>
      <c r="AD453" s="273">
        <v>0</v>
      </c>
      <c r="AE453" s="26" t="str">
        <f t="array" ref="AE453">IF(ISNA(INDEX([6]Fournisseurs!$A$6:$O$5001,MATCH(A453&amp;C453,[6]Fournisseurs!$C$6:$C$5001&amp;[6]Fournisseurs!$A$6:$A$5001,0),14)),"",INDEX([6]Fournisseurs!$A$6:$O$5001,MATCH(A453&amp;C453,[6]Fournisseurs!$C$6:$C$5001&amp;[6]Fournisseurs!$A$6:$A$5001,0),14))</f>
        <v/>
      </c>
    </row>
    <row r="454" spans="1:54" ht="14" customHeight="1" x14ac:dyDescent="0.2">
      <c r="A454" s="124" t="s">
        <v>2662</v>
      </c>
      <c r="B454" s="26"/>
      <c r="C454" s="8">
        <v>0</v>
      </c>
      <c r="D454" s="276" t="s">
        <v>2650</v>
      </c>
      <c r="E454" s="26"/>
      <c r="F454" s="9" t="s">
        <v>4441</v>
      </c>
      <c r="G454" s="125"/>
      <c r="H454" s="123">
        <v>1495</v>
      </c>
      <c r="I454" s="54"/>
      <c r="J454" s="33">
        <f t="shared" si="94"/>
        <v>1495</v>
      </c>
      <c r="K454" s="25">
        <f t="shared" si="92"/>
        <v>1495</v>
      </c>
      <c r="L454" s="371">
        <v>2990</v>
      </c>
      <c r="M454" s="24">
        <f t="shared" si="93"/>
        <v>0.5</v>
      </c>
      <c r="N454" s="38">
        <f t="shared" si="95"/>
        <v>3588</v>
      </c>
      <c r="O454" s="365">
        <v>2990</v>
      </c>
      <c r="P454" s="366">
        <f t="shared" ref="P454:P515" si="97">(O454-L454)/L454</f>
        <v>0</v>
      </c>
      <c r="Q454" s="366">
        <f t="shared" ref="Q454:Q515" si="98">1-(J454/O454)</f>
        <v>0.5</v>
      </c>
      <c r="R454" s="369">
        <v>2990</v>
      </c>
      <c r="S454" s="370">
        <f t="shared" ref="S454:S515" si="99">(R454-L454)/L454</f>
        <v>0</v>
      </c>
      <c r="T454" s="370">
        <f t="shared" si="96"/>
        <v>0.47368421052631582</v>
      </c>
      <c r="U454" s="6">
        <v>0</v>
      </c>
      <c r="V454" s="299">
        <v>0</v>
      </c>
      <c r="W454" s="124" t="s">
        <v>2667</v>
      </c>
      <c r="X454" s="5"/>
      <c r="Y454" s="26"/>
      <c r="Z454" s="26"/>
      <c r="AA454" s="26"/>
      <c r="AB454" s="27">
        <v>0.2</v>
      </c>
      <c r="AC454" s="122" t="s">
        <v>2639</v>
      </c>
      <c r="AD454" s="273">
        <v>0</v>
      </c>
      <c r="AE454" s="26" t="str">
        <f t="array" ref="AE454">IF(ISNA(INDEX([6]Fournisseurs!$A$6:$O$5001,MATCH(A454&amp;C454,[6]Fournisseurs!$C$6:$C$5001&amp;[6]Fournisseurs!$A$6:$A$5001,0),14)),"",INDEX([6]Fournisseurs!$A$6:$O$5001,MATCH(A454&amp;C454,[6]Fournisseurs!$C$6:$C$5001&amp;[6]Fournisseurs!$A$6:$A$5001,0),14))</f>
        <v/>
      </c>
    </row>
    <row r="455" spans="1:54" ht="14" customHeight="1" x14ac:dyDescent="0.2">
      <c r="A455" s="8">
        <v>2884</v>
      </c>
      <c r="B455" s="8" t="s">
        <v>991</v>
      </c>
      <c r="C455" s="8" t="s">
        <v>633</v>
      </c>
      <c r="D455" s="3" t="s">
        <v>319</v>
      </c>
      <c r="E455" s="3" t="s">
        <v>319</v>
      </c>
      <c r="F455" s="5" t="s">
        <v>9</v>
      </c>
      <c r="G455" s="31">
        <v>20</v>
      </c>
      <c r="H455" s="25">
        <v>18.18181818181818</v>
      </c>
      <c r="I455" s="32">
        <v>0.15</v>
      </c>
      <c r="J455" s="33">
        <f t="shared" si="94"/>
        <v>20.909090909090907</v>
      </c>
      <c r="K455" s="25">
        <f t="shared" si="92"/>
        <v>20.91</v>
      </c>
      <c r="L455" s="29">
        <v>50</v>
      </c>
      <c r="M455" s="24">
        <f t="shared" si="93"/>
        <v>0.58181818181818179</v>
      </c>
      <c r="N455" s="38">
        <f t="shared" si="95"/>
        <v>60</v>
      </c>
      <c r="O455" s="365">
        <v>46.25</v>
      </c>
      <c r="P455" s="366">
        <f t="shared" si="97"/>
        <v>-7.4999999999999997E-2</v>
      </c>
      <c r="Q455" s="366">
        <f t="shared" si="98"/>
        <v>0.54791154791154795</v>
      </c>
      <c r="R455" s="369">
        <v>43.75</v>
      </c>
      <c r="S455" s="370">
        <f t="shared" si="99"/>
        <v>-0.125</v>
      </c>
      <c r="T455" s="370">
        <f t="shared" si="96"/>
        <v>0.49692412850307588</v>
      </c>
      <c r="U455" s="6">
        <v>4</v>
      </c>
      <c r="V455" s="299">
        <v>5</v>
      </c>
      <c r="W455" s="124" t="s">
        <v>4451</v>
      </c>
      <c r="X455" s="5">
        <v>0</v>
      </c>
      <c r="Y455" s="26">
        <v>707600</v>
      </c>
      <c r="Z455" s="26" t="s">
        <v>992</v>
      </c>
      <c r="AA455" s="26"/>
      <c r="AB455" s="27">
        <v>0.2</v>
      </c>
      <c r="AC455" s="122">
        <v>3760223790887</v>
      </c>
      <c r="AD455" s="273">
        <v>41866</v>
      </c>
      <c r="AE455" s="26">
        <f t="array" ref="AE455">IF(ISNA(INDEX([6]Fournisseurs!$A$6:$O$5001,MATCH(A455&amp;C455,[6]Fournisseurs!$C$6:$C$5001&amp;[6]Fournisseurs!$A$6:$A$5001,0),14)),"",INDEX([6]Fournisseurs!$A$6:$O$5001,MATCH(A455&amp;C455,[6]Fournisseurs!$C$6:$C$5001&amp;[6]Fournisseurs!$A$6:$A$5001,0),14))</f>
        <v>7.5399999999999998E-3</v>
      </c>
      <c r="BB455" s="39"/>
    </row>
    <row r="456" spans="1:54" ht="14" customHeight="1" x14ac:dyDescent="0.2">
      <c r="A456" s="201">
        <v>1975</v>
      </c>
      <c r="B456" s="8"/>
      <c r="C456" s="8" t="s">
        <v>670</v>
      </c>
      <c r="D456" s="3" t="s">
        <v>3668</v>
      </c>
      <c r="E456" s="204"/>
      <c r="F456" s="9" t="s">
        <v>4441</v>
      </c>
      <c r="G456" s="31">
        <v>2.4900000000000002</v>
      </c>
      <c r="H456" s="25">
        <v>2.2636363636363637</v>
      </c>
      <c r="I456" s="32">
        <v>0.15</v>
      </c>
      <c r="J456" s="33">
        <f t="shared" si="94"/>
        <v>2.603181818181818</v>
      </c>
      <c r="K456" s="25">
        <f t="shared" si="92"/>
        <v>2.6</v>
      </c>
      <c r="L456" s="29">
        <v>9</v>
      </c>
      <c r="M456" s="24">
        <f t="shared" si="93"/>
        <v>0.7107575757575757</v>
      </c>
      <c r="N456" s="38">
        <f t="shared" si="95"/>
        <v>10.799999999999999</v>
      </c>
      <c r="O456" s="365">
        <v>7.2</v>
      </c>
      <c r="P456" s="366">
        <f t="shared" si="97"/>
        <v>-0.19999999999999998</v>
      </c>
      <c r="Q456" s="366">
        <f t="shared" si="98"/>
        <v>0.63844696969696968</v>
      </c>
      <c r="R456" s="369">
        <v>6.75</v>
      </c>
      <c r="S456" s="370">
        <f t="shared" si="99"/>
        <v>-0.25</v>
      </c>
      <c r="T456" s="370">
        <f t="shared" si="96"/>
        <v>0.59404572036150982</v>
      </c>
      <c r="U456" s="6">
        <v>0.13</v>
      </c>
      <c r="V456" s="299">
        <v>0.15625</v>
      </c>
      <c r="W456" s="124" t="s">
        <v>62</v>
      </c>
      <c r="X456" s="5"/>
      <c r="Y456" s="26">
        <v>707600</v>
      </c>
      <c r="Z456" s="26"/>
      <c r="AA456" s="26"/>
      <c r="AB456" s="27">
        <v>0.2</v>
      </c>
      <c r="AC456" s="203">
        <v>3760223793956</v>
      </c>
      <c r="AD456" s="273">
        <v>42597</v>
      </c>
      <c r="AE456" s="26">
        <f t="array" ref="AE456">IF(ISNA(INDEX([6]Fournisseurs!$A$6:$O$5001,MATCH(A456&amp;C456,[6]Fournisseurs!$C$6:$C$5001&amp;[6]Fournisseurs!$A$6:$A$5001,0),14)),"",INDEX([6]Fournisseurs!$A$6:$O$5001,MATCH(A456&amp;C456,[6]Fournisseurs!$C$6:$C$5001&amp;[6]Fournisseurs!$A$6:$A$5001,0),14))</f>
        <v>1.1798666666666667E-3</v>
      </c>
    </row>
    <row r="457" spans="1:54" ht="14" customHeight="1" x14ac:dyDescent="0.2">
      <c r="A457" s="201">
        <v>1976</v>
      </c>
      <c r="B457" s="8"/>
      <c r="C457" s="8" t="s">
        <v>670</v>
      </c>
      <c r="D457" s="3" t="s">
        <v>3669</v>
      </c>
      <c r="E457" s="204"/>
      <c r="F457" s="9" t="s">
        <v>4441</v>
      </c>
      <c r="G457" s="31">
        <v>2.4900000000000002</v>
      </c>
      <c r="H457" s="25">
        <v>2.2636363636363637</v>
      </c>
      <c r="I457" s="32">
        <v>0.15</v>
      </c>
      <c r="J457" s="33">
        <f t="shared" si="94"/>
        <v>2.603181818181818</v>
      </c>
      <c r="K457" s="25">
        <f t="shared" si="92"/>
        <v>2.6</v>
      </c>
      <c r="L457" s="29">
        <v>9.3000000000000007</v>
      </c>
      <c r="M457" s="24">
        <f t="shared" si="93"/>
        <v>0.72008797653958956</v>
      </c>
      <c r="N457" s="38">
        <f t="shared" si="95"/>
        <v>11.16</v>
      </c>
      <c r="O457" s="365">
        <v>7.4400000000000013</v>
      </c>
      <c r="P457" s="366">
        <f t="shared" si="97"/>
        <v>-0.19999999999999993</v>
      </c>
      <c r="Q457" s="366">
        <f t="shared" si="98"/>
        <v>0.65010997067448684</v>
      </c>
      <c r="R457" s="369">
        <v>6.9750000000000005</v>
      </c>
      <c r="S457" s="370">
        <f t="shared" si="99"/>
        <v>-0.25</v>
      </c>
      <c r="T457" s="370">
        <f t="shared" si="96"/>
        <v>0.60714101970468692</v>
      </c>
      <c r="U457" s="6">
        <v>0.13</v>
      </c>
      <c r="V457" s="299">
        <v>0.15625</v>
      </c>
      <c r="W457" s="124" t="s">
        <v>62</v>
      </c>
      <c r="X457" s="5"/>
      <c r="Y457" s="26">
        <v>707600</v>
      </c>
      <c r="Z457" s="26"/>
      <c r="AA457" s="26"/>
      <c r="AB457" s="27">
        <v>0.2</v>
      </c>
      <c r="AC457" s="203">
        <v>3760223793963</v>
      </c>
      <c r="AD457" s="273">
        <v>42597</v>
      </c>
      <c r="AE457" s="26">
        <f t="array" ref="AE457">IF(ISNA(INDEX([6]Fournisseurs!$A$6:$O$5001,MATCH(A457&amp;C457,[6]Fournisseurs!$C$6:$C$5001&amp;[6]Fournisseurs!$A$6:$A$5001,0),14)),"",INDEX([6]Fournisseurs!$A$6:$O$5001,MATCH(A457&amp;C457,[6]Fournisseurs!$C$6:$C$5001&amp;[6]Fournisseurs!$A$6:$A$5001,0),14))</f>
        <v>1.1798666666666667E-3</v>
      </c>
    </row>
    <row r="458" spans="1:54" ht="14" customHeight="1" x14ac:dyDescent="0.2">
      <c r="A458" s="201">
        <v>1977</v>
      </c>
      <c r="B458" s="8"/>
      <c r="C458" s="8" t="s">
        <v>670</v>
      </c>
      <c r="D458" s="3" t="s">
        <v>3670</v>
      </c>
      <c r="E458" s="204"/>
      <c r="F458" s="9" t="s">
        <v>4441</v>
      </c>
      <c r="G458" s="31">
        <v>2.4900000000000002</v>
      </c>
      <c r="H458" s="25">
        <v>2.2636363636363637</v>
      </c>
      <c r="I458" s="32">
        <v>0.15</v>
      </c>
      <c r="J458" s="33">
        <f t="shared" si="94"/>
        <v>2.603181818181818</v>
      </c>
      <c r="K458" s="25">
        <f t="shared" si="92"/>
        <v>2.6</v>
      </c>
      <c r="L458" s="29">
        <v>9.6</v>
      </c>
      <c r="M458" s="24">
        <f t="shared" si="93"/>
        <v>0.7288352272727272</v>
      </c>
      <c r="N458" s="38">
        <f t="shared" si="95"/>
        <v>11.52</v>
      </c>
      <c r="O458" s="365">
        <v>7.68</v>
      </c>
      <c r="P458" s="366">
        <f t="shared" si="97"/>
        <v>-0.2</v>
      </c>
      <c r="Q458" s="366">
        <f t="shared" si="98"/>
        <v>0.66104403409090917</v>
      </c>
      <c r="R458" s="369">
        <v>7.2</v>
      </c>
      <c r="S458" s="370">
        <f t="shared" si="99"/>
        <v>-0.24999999999999994</v>
      </c>
      <c r="T458" s="370">
        <f t="shared" si="96"/>
        <v>0.61941786283891553</v>
      </c>
      <c r="U458" s="6">
        <v>0.13</v>
      </c>
      <c r="V458" s="299">
        <v>0.15625</v>
      </c>
      <c r="W458" s="124" t="s">
        <v>62</v>
      </c>
      <c r="X458" s="5"/>
      <c r="Y458" s="26">
        <v>707600</v>
      </c>
      <c r="Z458" s="26"/>
      <c r="AA458" s="26"/>
      <c r="AB458" s="27">
        <v>0.2</v>
      </c>
      <c r="AC458" s="203">
        <v>3760223793970</v>
      </c>
      <c r="AD458" s="273">
        <v>42597</v>
      </c>
      <c r="AE458" s="26">
        <f t="array" ref="AE458">IF(ISNA(INDEX([6]Fournisseurs!$A$6:$O$5001,MATCH(A458&amp;C458,[6]Fournisseurs!$C$6:$C$5001&amp;[6]Fournisseurs!$A$6:$A$5001,0),14)),"",INDEX([6]Fournisseurs!$A$6:$O$5001,MATCH(A458&amp;C458,[6]Fournisseurs!$C$6:$C$5001&amp;[6]Fournisseurs!$A$6:$A$5001,0),14))</f>
        <v>1.1798666666666667E-3</v>
      </c>
    </row>
    <row r="459" spans="1:54" ht="14" customHeight="1" x14ac:dyDescent="0.2">
      <c r="A459" s="9">
        <v>3226</v>
      </c>
      <c r="B459" s="8">
        <v>0</v>
      </c>
      <c r="C459" s="8" t="s">
        <v>811</v>
      </c>
      <c r="D459" s="3" t="s">
        <v>320</v>
      </c>
      <c r="E459" s="3" t="s">
        <v>320</v>
      </c>
      <c r="F459" s="4" t="s">
        <v>4441</v>
      </c>
      <c r="G459" s="31">
        <v>1917</v>
      </c>
      <c r="H459" s="25">
        <v>1742.7272727272725</v>
      </c>
      <c r="I459" s="32">
        <v>0.08</v>
      </c>
      <c r="J459" s="33">
        <f t="shared" si="94"/>
        <v>1882.1454545454544</v>
      </c>
      <c r="K459" s="25">
        <f t="shared" si="92"/>
        <v>1882.15</v>
      </c>
      <c r="L459" s="29">
        <v>3030.28</v>
      </c>
      <c r="M459" s="24">
        <f t="shared" si="93"/>
        <v>0.37888727954332457</v>
      </c>
      <c r="N459" s="38">
        <f t="shared" si="95"/>
        <v>3636.3360000000002</v>
      </c>
      <c r="O459" s="365">
        <v>3030.28</v>
      </c>
      <c r="P459" s="366">
        <f t="shared" si="97"/>
        <v>0</v>
      </c>
      <c r="Q459" s="366">
        <f t="shared" si="98"/>
        <v>0.37888727954332457</v>
      </c>
      <c r="R459" s="375">
        <v>3030.28</v>
      </c>
      <c r="S459" s="370">
        <f t="shared" si="99"/>
        <v>0</v>
      </c>
      <c r="T459" s="370">
        <f t="shared" si="96"/>
        <v>0.34619713636139426</v>
      </c>
      <c r="U459" s="6">
        <v>0</v>
      </c>
      <c r="V459" s="299">
        <v>100</v>
      </c>
      <c r="W459" s="124" t="s">
        <v>127</v>
      </c>
      <c r="X459" s="5" t="s">
        <v>993</v>
      </c>
      <c r="Y459" s="26">
        <v>707100</v>
      </c>
      <c r="Z459" s="26">
        <v>0</v>
      </c>
      <c r="AA459" s="26"/>
      <c r="AB459" s="27">
        <v>0.2</v>
      </c>
      <c r="AC459" s="122">
        <v>0</v>
      </c>
      <c r="AD459" s="273">
        <v>42231</v>
      </c>
      <c r="AE459" s="26" t="str">
        <f t="array" ref="AE459">IF(ISNA(INDEX([6]Fournisseurs!$A$6:$O$5001,MATCH(A459&amp;C459,[6]Fournisseurs!$C$6:$C$5001&amp;[6]Fournisseurs!$A$6:$A$5001,0),14)),"",INDEX([6]Fournisseurs!$A$6:$O$5001,MATCH(A459&amp;C459,[6]Fournisseurs!$C$6:$C$5001&amp;[6]Fournisseurs!$A$6:$A$5001,0),14))</f>
        <v/>
      </c>
    </row>
    <row r="460" spans="1:54" ht="14" customHeight="1" x14ac:dyDescent="0.2">
      <c r="A460" s="8">
        <v>2972</v>
      </c>
      <c r="B460" s="8" t="s">
        <v>996</v>
      </c>
      <c r="C460" s="8" t="s">
        <v>636</v>
      </c>
      <c r="D460" s="3" t="s">
        <v>322</v>
      </c>
      <c r="E460" s="3" t="s">
        <v>997</v>
      </c>
      <c r="F460" s="5" t="s">
        <v>4441</v>
      </c>
      <c r="G460" s="31">
        <v>12.3</v>
      </c>
      <c r="H460" s="25">
        <v>11.181818181818182</v>
      </c>
      <c r="I460" s="32">
        <v>0.15</v>
      </c>
      <c r="J460" s="33">
        <f t="shared" si="94"/>
        <v>12.859090909090908</v>
      </c>
      <c r="K460" s="25">
        <f t="shared" si="92"/>
        <v>12.86</v>
      </c>
      <c r="L460" s="29">
        <v>32</v>
      </c>
      <c r="M460" s="24">
        <f t="shared" si="93"/>
        <v>0.59815340909090908</v>
      </c>
      <c r="N460" s="38">
        <f t="shared" si="95"/>
        <v>38.4</v>
      </c>
      <c r="O460" s="365">
        <v>28.8</v>
      </c>
      <c r="P460" s="366">
        <f t="shared" si="97"/>
        <v>-9.9999999999999978E-2</v>
      </c>
      <c r="Q460" s="366">
        <f t="shared" si="98"/>
        <v>0.55350378787878796</v>
      </c>
      <c r="R460" s="369">
        <v>27.2</v>
      </c>
      <c r="S460" s="370">
        <f t="shared" si="99"/>
        <v>-0.15000000000000002</v>
      </c>
      <c r="T460" s="370">
        <f t="shared" si="96"/>
        <v>0.50235716296087818</v>
      </c>
      <c r="U460" s="6">
        <v>10</v>
      </c>
      <c r="V460" s="299">
        <v>10.5</v>
      </c>
      <c r="W460" s="124" t="s">
        <v>4451</v>
      </c>
      <c r="X460" s="5">
        <v>0</v>
      </c>
      <c r="Y460" s="26">
        <v>707600</v>
      </c>
      <c r="Z460" s="26" t="s">
        <v>998</v>
      </c>
      <c r="AA460" s="26"/>
      <c r="AB460" s="27">
        <v>0.2</v>
      </c>
      <c r="AC460" s="122">
        <v>3760223791259</v>
      </c>
      <c r="AD460" s="273">
        <v>41501</v>
      </c>
      <c r="AE460" s="26">
        <f t="array" ref="AE460">IF(ISNA(INDEX([6]Fournisseurs!$A$6:$O$5001,MATCH(A460&amp;C460,[6]Fournisseurs!$C$6:$C$5001&amp;[6]Fournisseurs!$A$6:$A$5001,0),14)),"",INDEX([6]Fournisseurs!$A$6:$O$5001,MATCH(A460&amp;C460,[6]Fournisseurs!$C$6:$C$5001&amp;[6]Fournisseurs!$A$6:$A$5001,0),14))</f>
        <v>9.8249633251833758E-3</v>
      </c>
    </row>
    <row r="461" spans="1:54" ht="14" customHeight="1" x14ac:dyDescent="0.2">
      <c r="A461" s="8">
        <v>2973</v>
      </c>
      <c r="B461" s="8" t="s">
        <v>996</v>
      </c>
      <c r="C461" s="8" t="s">
        <v>636</v>
      </c>
      <c r="D461" s="3" t="s">
        <v>323</v>
      </c>
      <c r="E461" s="3" t="s">
        <v>999</v>
      </c>
      <c r="F461" s="5" t="s">
        <v>4441</v>
      </c>
      <c r="G461" s="31">
        <v>14.76</v>
      </c>
      <c r="H461" s="25">
        <v>13.418181818181816</v>
      </c>
      <c r="I461" s="32">
        <v>0.15</v>
      </c>
      <c r="J461" s="33">
        <f t="shared" si="94"/>
        <v>15.430909090909088</v>
      </c>
      <c r="K461" s="25">
        <f t="shared" si="92"/>
        <v>15.43</v>
      </c>
      <c r="L461" s="29">
        <v>38</v>
      </c>
      <c r="M461" s="24">
        <f t="shared" si="93"/>
        <v>0.59392344497607663</v>
      </c>
      <c r="N461" s="38">
        <f t="shared" si="95"/>
        <v>45.6</v>
      </c>
      <c r="O461" s="365">
        <v>34.200000000000003</v>
      </c>
      <c r="P461" s="366">
        <f t="shared" si="97"/>
        <v>-9.9999999999999922E-2</v>
      </c>
      <c r="Q461" s="366">
        <f t="shared" si="98"/>
        <v>0.54880382775119629</v>
      </c>
      <c r="R461" s="369">
        <v>32.299999999999997</v>
      </c>
      <c r="S461" s="370">
        <f t="shared" si="99"/>
        <v>-0.15000000000000008</v>
      </c>
      <c r="T461" s="370">
        <f t="shared" si="96"/>
        <v>0.4971188173078348</v>
      </c>
      <c r="U461" s="6">
        <v>12</v>
      </c>
      <c r="V461" s="299">
        <v>12.6</v>
      </c>
      <c r="W461" s="124" t="s">
        <v>4451</v>
      </c>
      <c r="X461" s="5">
        <v>0</v>
      </c>
      <c r="Y461" s="26">
        <v>707600</v>
      </c>
      <c r="Z461" s="26" t="s">
        <v>998</v>
      </c>
      <c r="AA461" s="26"/>
      <c r="AB461" s="27">
        <v>0.2</v>
      </c>
      <c r="AC461" s="122">
        <v>3760223791266</v>
      </c>
      <c r="AD461" s="273">
        <v>41501</v>
      </c>
      <c r="AE461" s="26">
        <f t="array" ref="AE461">IF(ISNA(INDEX([6]Fournisseurs!$A$6:$O$5001,MATCH(A461&amp;C461,[6]Fournisseurs!$C$6:$C$5001&amp;[6]Fournisseurs!$A$6:$A$5001,0),14)),"",INDEX([6]Fournisseurs!$A$6:$O$5001,MATCH(A461&amp;C461,[6]Fournisseurs!$C$6:$C$5001&amp;[6]Fournisseurs!$A$6:$A$5001,0),14))</f>
        <v>1.178995599022005E-2</v>
      </c>
    </row>
    <row r="462" spans="1:54" ht="14" customHeight="1" x14ac:dyDescent="0.2">
      <c r="A462" s="8">
        <v>2974</v>
      </c>
      <c r="B462" s="8" t="s">
        <v>996</v>
      </c>
      <c r="C462" s="8" t="s">
        <v>636</v>
      </c>
      <c r="D462" s="3" t="s">
        <v>324</v>
      </c>
      <c r="E462" s="3" t="s">
        <v>1000</v>
      </c>
      <c r="F462" s="5" t="s">
        <v>4441</v>
      </c>
      <c r="G462" s="31">
        <v>19.68</v>
      </c>
      <c r="H462" s="25">
        <v>17.890909090909091</v>
      </c>
      <c r="I462" s="32">
        <v>0.15</v>
      </c>
      <c r="J462" s="33">
        <f t="shared" si="94"/>
        <v>20.574545454545454</v>
      </c>
      <c r="K462" s="25">
        <f t="shared" si="92"/>
        <v>20.57</v>
      </c>
      <c r="L462" s="29">
        <v>51</v>
      </c>
      <c r="M462" s="24">
        <f t="shared" si="93"/>
        <v>0.59657754010695185</v>
      </c>
      <c r="N462" s="38">
        <f t="shared" si="95"/>
        <v>61.199999999999996</v>
      </c>
      <c r="O462" s="365">
        <v>45.9</v>
      </c>
      <c r="P462" s="366">
        <f t="shared" si="97"/>
        <v>-0.10000000000000003</v>
      </c>
      <c r="Q462" s="366">
        <f t="shared" si="98"/>
        <v>0.5517528223410576</v>
      </c>
      <c r="R462" s="369">
        <v>43.35</v>
      </c>
      <c r="S462" s="370">
        <f t="shared" si="99"/>
        <v>-0.14999999999999997</v>
      </c>
      <c r="T462" s="370">
        <f t="shared" si="96"/>
        <v>0.50040562242346986</v>
      </c>
      <c r="U462" s="6">
        <v>16</v>
      </c>
      <c r="V462" s="299">
        <v>16.7</v>
      </c>
      <c r="W462" s="124" t="s">
        <v>4451</v>
      </c>
      <c r="X462" s="5">
        <v>0</v>
      </c>
      <c r="Y462" s="26">
        <v>707600</v>
      </c>
      <c r="Z462" s="26" t="s">
        <v>998</v>
      </c>
      <c r="AA462" s="26"/>
      <c r="AB462" s="27">
        <v>0.2</v>
      </c>
      <c r="AC462" s="122">
        <v>3760223791273</v>
      </c>
      <c r="AD462" s="273">
        <v>41501</v>
      </c>
      <c r="AE462" s="26">
        <f t="array" ref="AE462">IF(ISNA(INDEX([6]Fournisseurs!$A$6:$O$5001,MATCH(A462&amp;C462,[6]Fournisseurs!$C$6:$C$5001&amp;[6]Fournisseurs!$A$6:$A$5001,0),14)),"",INDEX([6]Fournisseurs!$A$6:$O$5001,MATCH(A462&amp;C462,[6]Fournisseurs!$C$6:$C$5001&amp;[6]Fournisseurs!$A$6:$A$5001,0),14))</f>
        <v>1.5719941320293401E-2</v>
      </c>
    </row>
    <row r="463" spans="1:54" ht="14" customHeight="1" x14ac:dyDescent="0.2">
      <c r="A463" s="8">
        <v>2975</v>
      </c>
      <c r="B463" s="8" t="s">
        <v>996</v>
      </c>
      <c r="C463" s="8" t="s">
        <v>636</v>
      </c>
      <c r="D463" s="3" t="s">
        <v>325</v>
      </c>
      <c r="E463" s="3" t="s">
        <v>1001</v>
      </c>
      <c r="F463" s="5" t="s">
        <v>4441</v>
      </c>
      <c r="G463" s="31">
        <v>24.6</v>
      </c>
      <c r="H463" s="25">
        <v>22.363636363636363</v>
      </c>
      <c r="I463" s="32">
        <v>0.15</v>
      </c>
      <c r="J463" s="33">
        <f t="shared" si="94"/>
        <v>25.718181818181815</v>
      </c>
      <c r="K463" s="25">
        <f t="shared" si="92"/>
        <v>25.72</v>
      </c>
      <c r="L463" s="29">
        <v>59</v>
      </c>
      <c r="M463" s="24">
        <f t="shared" si="93"/>
        <v>0.56409861325115562</v>
      </c>
      <c r="N463" s="38">
        <f t="shared" si="95"/>
        <v>70.8</v>
      </c>
      <c r="O463" s="365">
        <v>53.1</v>
      </c>
      <c r="P463" s="366">
        <f t="shared" si="97"/>
        <v>-9.9999999999999978E-2</v>
      </c>
      <c r="Q463" s="366">
        <f t="shared" si="98"/>
        <v>0.51566512583461743</v>
      </c>
      <c r="R463" s="369">
        <v>50.15</v>
      </c>
      <c r="S463" s="370">
        <f t="shared" si="99"/>
        <v>-0.15000000000000002</v>
      </c>
      <c r="T463" s="370">
        <f t="shared" si="96"/>
        <v>0.46018404117790179</v>
      </c>
      <c r="U463" s="6">
        <v>20</v>
      </c>
      <c r="V463" s="299">
        <v>20.7</v>
      </c>
      <c r="W463" s="124" t="s">
        <v>4451</v>
      </c>
      <c r="X463" s="5">
        <v>0</v>
      </c>
      <c r="Y463" s="26">
        <v>707600</v>
      </c>
      <c r="Z463" s="26" t="s">
        <v>998</v>
      </c>
      <c r="AA463" s="26"/>
      <c r="AB463" s="27">
        <v>0.2</v>
      </c>
      <c r="AC463" s="122">
        <v>3760223790474</v>
      </c>
      <c r="AD463" s="273">
        <v>41501</v>
      </c>
      <c r="AE463" s="26">
        <f t="array" ref="AE463">IF(ISNA(INDEX([6]Fournisseurs!$A$6:$O$5001,MATCH(A463&amp;C463,[6]Fournisseurs!$C$6:$C$5001&amp;[6]Fournisseurs!$A$6:$A$5001,0),14)),"",INDEX([6]Fournisseurs!$A$6:$O$5001,MATCH(A463&amp;C463,[6]Fournisseurs!$C$6:$C$5001&amp;[6]Fournisseurs!$A$6:$A$5001,0),14))</f>
        <v>1.770026530612245E-2</v>
      </c>
    </row>
    <row r="464" spans="1:54" ht="14" customHeight="1" x14ac:dyDescent="0.2">
      <c r="A464" s="8">
        <v>2976</v>
      </c>
      <c r="B464" s="8" t="s">
        <v>996</v>
      </c>
      <c r="C464" s="8" t="s">
        <v>636</v>
      </c>
      <c r="D464" s="3" t="s">
        <v>326</v>
      </c>
      <c r="E464" s="3" t="s">
        <v>1002</v>
      </c>
      <c r="F464" s="5" t="s">
        <v>4441</v>
      </c>
      <c r="G464" s="31">
        <v>29.52</v>
      </c>
      <c r="H464" s="25">
        <v>26.836363636363632</v>
      </c>
      <c r="I464" s="32">
        <v>0.15</v>
      </c>
      <c r="J464" s="33">
        <f t="shared" si="94"/>
        <v>30.861818181818176</v>
      </c>
      <c r="K464" s="25">
        <f t="shared" si="92"/>
        <v>30.86</v>
      </c>
      <c r="L464" s="29">
        <v>70</v>
      </c>
      <c r="M464" s="24">
        <f t="shared" si="93"/>
        <v>0.55911688311688312</v>
      </c>
      <c r="N464" s="38">
        <f t="shared" si="95"/>
        <v>84</v>
      </c>
      <c r="O464" s="365">
        <v>63</v>
      </c>
      <c r="P464" s="366">
        <f t="shared" si="97"/>
        <v>-0.1</v>
      </c>
      <c r="Q464" s="366">
        <f t="shared" si="98"/>
        <v>0.51012987012987021</v>
      </c>
      <c r="R464" s="369">
        <v>59.5</v>
      </c>
      <c r="S464" s="370">
        <f t="shared" si="99"/>
        <v>-0.15</v>
      </c>
      <c r="T464" s="370">
        <f t="shared" si="96"/>
        <v>0.45401471593422071</v>
      </c>
      <c r="U464" s="6">
        <v>24</v>
      </c>
      <c r="V464" s="299">
        <v>24.9</v>
      </c>
      <c r="W464" s="124" t="s">
        <v>4451</v>
      </c>
      <c r="X464" s="5">
        <v>0</v>
      </c>
      <c r="Y464" s="26">
        <v>707600</v>
      </c>
      <c r="Z464" s="26" t="s">
        <v>998</v>
      </c>
      <c r="AA464" s="26"/>
      <c r="AB464" s="27">
        <v>0.2</v>
      </c>
      <c r="AC464" s="122">
        <v>3760223790481</v>
      </c>
      <c r="AD464" s="273">
        <v>41501</v>
      </c>
      <c r="AE464" s="26">
        <f t="array" ref="AE464">IF(ISNA(INDEX([6]Fournisseurs!$A$6:$O$5001,MATCH(A464&amp;C464,[6]Fournisseurs!$C$6:$C$5001&amp;[6]Fournisseurs!$A$6:$A$5001,0),14)),"",INDEX([6]Fournisseurs!$A$6:$O$5001,MATCH(A464&amp;C464,[6]Fournisseurs!$C$6:$C$5001&amp;[6]Fournisseurs!$A$6:$A$5001,0),14))</f>
        <v>2.1240318367346939E-2</v>
      </c>
    </row>
    <row r="465" spans="1:52" ht="14" customHeight="1" x14ac:dyDescent="0.2">
      <c r="A465" s="8">
        <v>3529</v>
      </c>
      <c r="B465" s="8" t="s">
        <v>996</v>
      </c>
      <c r="C465" s="8" t="s">
        <v>636</v>
      </c>
      <c r="D465" s="3" t="s">
        <v>327</v>
      </c>
      <c r="E465" s="3" t="s">
        <v>1003</v>
      </c>
      <c r="F465" s="5" t="s">
        <v>4441</v>
      </c>
      <c r="G465" s="31">
        <v>34.44</v>
      </c>
      <c r="H465" s="25">
        <v>31.309090909090905</v>
      </c>
      <c r="I465" s="32">
        <v>0.15</v>
      </c>
      <c r="J465" s="33">
        <f t="shared" si="94"/>
        <v>36.00545454545454</v>
      </c>
      <c r="K465" s="25">
        <f t="shared" si="92"/>
        <v>36.01</v>
      </c>
      <c r="L465" s="29">
        <v>82</v>
      </c>
      <c r="M465" s="24">
        <f t="shared" si="93"/>
        <v>0.56090909090909102</v>
      </c>
      <c r="N465" s="38">
        <f t="shared" si="95"/>
        <v>98.399999999999991</v>
      </c>
      <c r="O465" s="365">
        <v>73.8</v>
      </c>
      <c r="P465" s="366">
        <f t="shared" si="97"/>
        <v>-0.10000000000000003</v>
      </c>
      <c r="Q465" s="366">
        <f t="shared" si="98"/>
        <v>0.5121212121212122</v>
      </c>
      <c r="R465" s="369">
        <v>69.7</v>
      </c>
      <c r="S465" s="370">
        <f t="shared" si="99"/>
        <v>-0.14999999999999997</v>
      </c>
      <c r="T465" s="370">
        <f t="shared" si="96"/>
        <v>0.45623416830847185</v>
      </c>
      <c r="U465" s="6">
        <v>28</v>
      </c>
      <c r="V465" s="299">
        <v>29.076923076923077</v>
      </c>
      <c r="W465" s="124" t="s">
        <v>4451</v>
      </c>
      <c r="X465" s="5">
        <v>0</v>
      </c>
      <c r="Y465" s="26">
        <v>707600</v>
      </c>
      <c r="Z465" s="26" t="s">
        <v>998</v>
      </c>
      <c r="AA465" s="26"/>
      <c r="AB465" s="27">
        <v>0.2</v>
      </c>
      <c r="AC465" s="122">
        <v>3760223792812</v>
      </c>
      <c r="AD465" s="273">
        <v>41866</v>
      </c>
      <c r="AE465" s="26">
        <f t="array" ref="AE465">IF(ISNA(INDEX([6]Fournisseurs!$A$6:$O$5001,MATCH(A465&amp;C465,[6]Fournisseurs!$C$6:$C$5001&amp;[6]Fournisseurs!$A$6:$A$5001,0),14)),"",INDEX([6]Fournisseurs!$A$6:$O$5001,MATCH(A465&amp;C465,[6]Fournisseurs!$C$6:$C$5001&amp;[6]Fournisseurs!$A$6:$A$5001,0),14))</f>
        <v>2.0895323076923076E-2</v>
      </c>
    </row>
    <row r="466" spans="1:52" ht="14" customHeight="1" x14ac:dyDescent="0.2">
      <c r="A466" s="8">
        <v>3530</v>
      </c>
      <c r="B466" s="8" t="s">
        <v>996</v>
      </c>
      <c r="C466" s="8" t="s">
        <v>636</v>
      </c>
      <c r="D466" s="3" t="s">
        <v>328</v>
      </c>
      <c r="E466" s="3" t="s">
        <v>1004</v>
      </c>
      <c r="F466" s="5" t="s">
        <v>4441</v>
      </c>
      <c r="G466" s="31">
        <v>39.36</v>
      </c>
      <c r="H466" s="25">
        <v>35.781818181818181</v>
      </c>
      <c r="I466" s="32">
        <v>0.15</v>
      </c>
      <c r="J466" s="33">
        <f t="shared" si="94"/>
        <v>41.149090909090908</v>
      </c>
      <c r="K466" s="25">
        <f t="shared" si="92"/>
        <v>41.15</v>
      </c>
      <c r="L466" s="29">
        <v>93</v>
      </c>
      <c r="M466" s="24">
        <f t="shared" si="93"/>
        <v>0.55753665689149567</v>
      </c>
      <c r="N466" s="38">
        <f t="shared" si="95"/>
        <v>111.6</v>
      </c>
      <c r="O466" s="365">
        <v>83.7</v>
      </c>
      <c r="P466" s="366">
        <f t="shared" si="97"/>
        <v>-9.9999999999999964E-2</v>
      </c>
      <c r="Q466" s="366">
        <f t="shared" si="98"/>
        <v>0.5083740632127729</v>
      </c>
      <c r="R466" s="369">
        <v>79.05</v>
      </c>
      <c r="S466" s="370">
        <f t="shared" si="99"/>
        <v>-0.15000000000000002</v>
      </c>
      <c r="T466" s="370">
        <f t="shared" si="96"/>
        <v>0.45205777943219272</v>
      </c>
      <c r="U466" s="6">
        <v>32</v>
      </c>
      <c r="V466" s="299">
        <v>33.230769230769234</v>
      </c>
      <c r="W466" s="124" t="s">
        <v>4451</v>
      </c>
      <c r="X466" s="5">
        <v>0</v>
      </c>
      <c r="Y466" s="26">
        <v>707600</v>
      </c>
      <c r="Z466" s="26" t="s">
        <v>998</v>
      </c>
      <c r="AA466" s="26"/>
      <c r="AB466" s="27">
        <v>0.2</v>
      </c>
      <c r="AC466" s="122">
        <v>3760223792829</v>
      </c>
      <c r="AD466" s="273">
        <v>41866</v>
      </c>
      <c r="AE466" s="26">
        <f t="array" ref="AE466">IF(ISNA(INDEX([6]Fournisseurs!$A$6:$O$5001,MATCH(A466&amp;C466,[6]Fournisseurs!$C$6:$C$5001&amp;[6]Fournisseurs!$A$6:$A$5001,0),14)),"",INDEX([6]Fournisseurs!$A$6:$O$5001,MATCH(A466&amp;C466,[6]Fournisseurs!$C$6:$C$5001&amp;[6]Fournisseurs!$A$6:$A$5001,0),14))</f>
        <v>2.3880369230769232E-2</v>
      </c>
    </row>
    <row r="467" spans="1:52" ht="14" customHeight="1" x14ac:dyDescent="0.2">
      <c r="A467" s="8">
        <v>3531</v>
      </c>
      <c r="B467" s="8" t="s">
        <v>996</v>
      </c>
      <c r="C467" s="8" t="s">
        <v>636</v>
      </c>
      <c r="D467" s="3" t="s">
        <v>329</v>
      </c>
      <c r="E467" s="3" t="s">
        <v>1005</v>
      </c>
      <c r="F467" s="5" t="s">
        <v>4441</v>
      </c>
      <c r="G467" s="31">
        <v>44.28</v>
      </c>
      <c r="H467" s="25">
        <v>40.25454545454545</v>
      </c>
      <c r="I467" s="32">
        <v>0.15</v>
      </c>
      <c r="J467" s="33">
        <f t="shared" si="94"/>
        <v>46.292727272727262</v>
      </c>
      <c r="K467" s="25">
        <f t="shared" si="92"/>
        <v>46.29</v>
      </c>
      <c r="L467" s="29">
        <v>105</v>
      </c>
      <c r="M467" s="24">
        <f t="shared" si="93"/>
        <v>0.55911688311688323</v>
      </c>
      <c r="N467" s="38">
        <f t="shared" si="95"/>
        <v>126</v>
      </c>
      <c r="O467" s="365">
        <v>94.5</v>
      </c>
      <c r="P467" s="366">
        <f t="shared" si="97"/>
        <v>-0.1</v>
      </c>
      <c r="Q467" s="366">
        <f t="shared" si="98"/>
        <v>0.51012987012987021</v>
      </c>
      <c r="R467" s="369">
        <v>89.25</v>
      </c>
      <c r="S467" s="370">
        <f t="shared" si="99"/>
        <v>-0.15</v>
      </c>
      <c r="T467" s="370">
        <f t="shared" si="96"/>
        <v>0.45401471593422071</v>
      </c>
      <c r="U467" s="6">
        <v>36</v>
      </c>
      <c r="V467" s="299">
        <v>37.411764705882355</v>
      </c>
      <c r="W467" s="124" t="s">
        <v>4451</v>
      </c>
      <c r="X467" s="5">
        <v>0</v>
      </c>
      <c r="Y467" s="26">
        <v>707600</v>
      </c>
      <c r="Z467" s="26" t="s">
        <v>998</v>
      </c>
      <c r="AA467" s="26"/>
      <c r="AB467" s="27">
        <v>0.2</v>
      </c>
      <c r="AC467" s="122">
        <v>3760223792836</v>
      </c>
      <c r="AD467" s="273">
        <v>41866</v>
      </c>
      <c r="AE467" s="26">
        <f t="array" ref="AE467">IF(ISNA(INDEX([6]Fournisseurs!$A$6:$O$5001,MATCH(A467&amp;C467,[6]Fournisseurs!$C$6:$C$5001&amp;[6]Fournisseurs!$A$6:$A$5001,0),14)),"",INDEX([6]Fournisseurs!$A$6:$O$5001,MATCH(A467&amp;C467,[6]Fournisseurs!$C$6:$C$5001&amp;[6]Fournisseurs!$A$6:$A$5001,0),14))</f>
        <v>2.7244800000000003E-2</v>
      </c>
    </row>
    <row r="468" spans="1:52" ht="14" customHeight="1" x14ac:dyDescent="0.2">
      <c r="A468" s="8">
        <v>2969</v>
      </c>
      <c r="B468" s="8" t="s">
        <v>996</v>
      </c>
      <c r="C468" s="8" t="s">
        <v>636</v>
      </c>
      <c r="D468" s="3" t="s">
        <v>330</v>
      </c>
      <c r="E468" s="3" t="s">
        <v>1006</v>
      </c>
      <c r="F468" s="5" t="s">
        <v>4441</v>
      </c>
      <c r="G468" s="31">
        <v>4.92</v>
      </c>
      <c r="H468" s="25">
        <v>4.4727272727272727</v>
      </c>
      <c r="I468" s="32">
        <v>0.15</v>
      </c>
      <c r="J468" s="33">
        <f t="shared" si="94"/>
        <v>5.1436363636363636</v>
      </c>
      <c r="K468" s="25">
        <f t="shared" si="92"/>
        <v>5.14</v>
      </c>
      <c r="L468" s="29">
        <v>12.6</v>
      </c>
      <c r="M468" s="24">
        <f t="shared" si="93"/>
        <v>0.59177489177489173</v>
      </c>
      <c r="N468" s="38">
        <f t="shared" si="95"/>
        <v>15.12</v>
      </c>
      <c r="O468" s="365">
        <v>11.34</v>
      </c>
      <c r="P468" s="366">
        <f t="shared" si="97"/>
        <v>-9.9999999999999992E-2</v>
      </c>
      <c r="Q468" s="366">
        <f t="shared" si="98"/>
        <v>0.54641654641654647</v>
      </c>
      <c r="R468" s="369">
        <v>10.709999999999999</v>
      </c>
      <c r="S468" s="370">
        <f t="shared" si="99"/>
        <v>-0.15000000000000005</v>
      </c>
      <c r="T468" s="370">
        <f t="shared" si="96"/>
        <v>0.49445807030946343</v>
      </c>
      <c r="U468" s="6">
        <v>4</v>
      </c>
      <c r="V468" s="299">
        <v>4.2803738317757007</v>
      </c>
      <c r="W468" s="124" t="s">
        <v>4451</v>
      </c>
      <c r="X468" s="5">
        <v>0</v>
      </c>
      <c r="Y468" s="26">
        <v>707600</v>
      </c>
      <c r="Z468" s="26" t="s">
        <v>998</v>
      </c>
      <c r="AA468" s="26"/>
      <c r="AB468" s="27">
        <v>0.2</v>
      </c>
      <c r="AC468" s="122">
        <v>3760223791228</v>
      </c>
      <c r="AD468" s="273">
        <v>41501</v>
      </c>
      <c r="AE468" s="26">
        <f t="array" ref="AE468">IF(ISNA(INDEX([6]Fournisseurs!$A$6:$O$5001,MATCH(A468&amp;C468,[6]Fournisseurs!$C$6:$C$5001&amp;[6]Fournisseurs!$A$6:$A$5001,0),14)),"",INDEX([6]Fournisseurs!$A$6:$O$5001,MATCH(A468&amp;C468,[6]Fournisseurs!$C$6:$C$5001&amp;[6]Fournisseurs!$A$6:$A$5001,0),14))</f>
        <v>4.526579439252337E-3</v>
      </c>
    </row>
    <row r="469" spans="1:52" ht="14" customHeight="1" x14ac:dyDescent="0.2">
      <c r="A469" s="8">
        <v>3532</v>
      </c>
      <c r="B469" s="8" t="s">
        <v>996</v>
      </c>
      <c r="C469" s="8" t="s">
        <v>636</v>
      </c>
      <c r="D469" s="3" t="s">
        <v>331</v>
      </c>
      <c r="E469" s="3" t="s">
        <v>1007</v>
      </c>
      <c r="F469" s="5" t="s">
        <v>4441</v>
      </c>
      <c r="G469" s="31">
        <v>49.2</v>
      </c>
      <c r="H469" s="25">
        <v>44.727272727272727</v>
      </c>
      <c r="I469" s="32">
        <v>0.15</v>
      </c>
      <c r="J469" s="33">
        <f t="shared" si="94"/>
        <v>51.43636363636363</v>
      </c>
      <c r="K469" s="25">
        <f t="shared" si="92"/>
        <v>51.44</v>
      </c>
      <c r="L469" s="29">
        <v>111</v>
      </c>
      <c r="M469" s="24">
        <f t="shared" si="93"/>
        <v>0.53660933660933674</v>
      </c>
      <c r="N469" s="38">
        <f t="shared" si="95"/>
        <v>133.19999999999999</v>
      </c>
      <c r="O469" s="365">
        <v>99.9</v>
      </c>
      <c r="P469" s="366">
        <f t="shared" si="97"/>
        <v>-9.999999999999995E-2</v>
      </c>
      <c r="Q469" s="366">
        <f t="shared" si="98"/>
        <v>0.48512148512148523</v>
      </c>
      <c r="R469" s="369">
        <v>94.35</v>
      </c>
      <c r="S469" s="370">
        <f t="shared" si="99"/>
        <v>-0.15000000000000005</v>
      </c>
      <c r="T469" s="370">
        <f t="shared" si="96"/>
        <v>0.42614159332425594</v>
      </c>
      <c r="U469" s="6">
        <v>40</v>
      </c>
      <c r="V469" s="299">
        <v>41.6</v>
      </c>
      <c r="W469" s="124" t="s">
        <v>4451</v>
      </c>
      <c r="X469" s="5">
        <v>0</v>
      </c>
      <c r="Y469" s="26">
        <v>707600</v>
      </c>
      <c r="Z469" s="26" t="s">
        <v>998</v>
      </c>
      <c r="AA469" s="26"/>
      <c r="AB469" s="27">
        <v>0.2</v>
      </c>
      <c r="AC469" s="122">
        <v>3760223791839</v>
      </c>
      <c r="AD469" s="273">
        <v>41866</v>
      </c>
      <c r="AE469" s="26">
        <f t="array" ref="AE469">IF(ISNA(INDEX([6]Fournisseurs!$A$6:$O$5001,MATCH(A469&amp;C469,[6]Fournisseurs!$C$6:$C$5001&amp;[6]Fournisseurs!$A$6:$A$5001,0),14)),"",INDEX([6]Fournisseurs!$A$6:$O$5001,MATCH(A469&amp;C469,[6]Fournisseurs!$C$6:$C$5001&amp;[6]Fournisseurs!$A$6:$A$5001,0),14))</f>
        <v>3.0272000000000004E-2</v>
      </c>
      <c r="AZ469" s="39"/>
    </row>
    <row r="470" spans="1:52" ht="14" customHeight="1" x14ac:dyDescent="0.2">
      <c r="A470" s="8">
        <v>2970</v>
      </c>
      <c r="B470" s="8" t="s">
        <v>996</v>
      </c>
      <c r="C470" s="8" t="s">
        <v>636</v>
      </c>
      <c r="D470" s="3" t="s">
        <v>334</v>
      </c>
      <c r="E470" s="3" t="s">
        <v>334</v>
      </c>
      <c r="F470" s="5" t="s">
        <v>4441</v>
      </c>
      <c r="G470" s="31">
        <v>7.38</v>
      </c>
      <c r="H470" s="25">
        <v>6.7090909090909081</v>
      </c>
      <c r="I470" s="32">
        <v>0.15</v>
      </c>
      <c r="J470" s="33">
        <f t="shared" si="94"/>
        <v>7.715454545454544</v>
      </c>
      <c r="K470" s="25">
        <f t="shared" si="92"/>
        <v>7.72</v>
      </c>
      <c r="L470" s="29">
        <v>18.899999999999999</v>
      </c>
      <c r="M470" s="24">
        <f t="shared" si="93"/>
        <v>0.59177489177489184</v>
      </c>
      <c r="N470" s="38">
        <f t="shared" si="95"/>
        <v>22.679999999999996</v>
      </c>
      <c r="O470" s="365">
        <v>17.009999999999998</v>
      </c>
      <c r="P470" s="366">
        <f t="shared" si="97"/>
        <v>-0.10000000000000003</v>
      </c>
      <c r="Q470" s="366">
        <f t="shared" si="98"/>
        <v>0.54641654641654647</v>
      </c>
      <c r="R470" s="369">
        <v>16.064999999999998</v>
      </c>
      <c r="S470" s="370">
        <f t="shared" si="99"/>
        <v>-0.15000000000000005</v>
      </c>
      <c r="T470" s="370">
        <f t="shared" si="96"/>
        <v>0.49445807030946354</v>
      </c>
      <c r="U470" s="6">
        <v>6</v>
      </c>
      <c r="V470" s="299">
        <v>6.3</v>
      </c>
      <c r="W470" s="124" t="s">
        <v>4451</v>
      </c>
      <c r="X470" s="5">
        <v>0</v>
      </c>
      <c r="Y470" s="26">
        <v>707600</v>
      </c>
      <c r="Z470" s="26" t="s">
        <v>998</v>
      </c>
      <c r="AA470" s="26"/>
      <c r="AB470" s="27">
        <v>0.2</v>
      </c>
      <c r="AC470" s="122">
        <v>3760223791235</v>
      </c>
      <c r="AD470" s="273">
        <v>41501</v>
      </c>
      <c r="AE470" s="26">
        <f t="array" ref="AE470">IF(ISNA(INDEX([6]Fournisseurs!$A$6:$O$5001,MATCH(A470&amp;C470,[6]Fournisseurs!$C$6:$C$5001&amp;[6]Fournisseurs!$A$6:$A$5001,0),14)),"",INDEX([6]Fournisseurs!$A$6:$O$5001,MATCH(A470&amp;C470,[6]Fournisseurs!$C$6:$C$5001&amp;[6]Fournisseurs!$A$6:$A$5001,0),14))</f>
        <v>6.7898691588785046E-3</v>
      </c>
    </row>
    <row r="471" spans="1:52" ht="14" customHeight="1" x14ac:dyDescent="0.2">
      <c r="A471" s="8">
        <v>2971</v>
      </c>
      <c r="B471" s="8" t="s">
        <v>996</v>
      </c>
      <c r="C471" s="8" t="s">
        <v>636</v>
      </c>
      <c r="D471" s="3" t="s">
        <v>335</v>
      </c>
      <c r="E471" s="3" t="s">
        <v>1010</v>
      </c>
      <c r="F471" s="5" t="s">
        <v>4441</v>
      </c>
      <c r="G471" s="31">
        <v>9.84</v>
      </c>
      <c r="H471" s="25">
        <v>8.9454545454545453</v>
      </c>
      <c r="I471" s="32">
        <v>0.15</v>
      </c>
      <c r="J471" s="33">
        <f t="shared" si="94"/>
        <v>10.287272727272727</v>
      </c>
      <c r="K471" s="25">
        <f t="shared" si="92"/>
        <v>10.29</v>
      </c>
      <c r="L471" s="29">
        <v>25.2</v>
      </c>
      <c r="M471" s="24">
        <f t="shared" si="93"/>
        <v>0.59177489177489173</v>
      </c>
      <c r="N471" s="38">
        <f t="shared" si="95"/>
        <v>30.24</v>
      </c>
      <c r="O471" s="365">
        <v>22.68</v>
      </c>
      <c r="P471" s="366">
        <f t="shared" si="97"/>
        <v>-9.9999999999999992E-2</v>
      </c>
      <c r="Q471" s="366">
        <f t="shared" si="98"/>
        <v>0.54641654641654647</v>
      </c>
      <c r="R471" s="369">
        <v>21.419999999999998</v>
      </c>
      <c r="S471" s="370">
        <f t="shared" si="99"/>
        <v>-0.15000000000000005</v>
      </c>
      <c r="T471" s="370">
        <f t="shared" si="96"/>
        <v>0.49445807030946343</v>
      </c>
      <c r="U471" s="6">
        <v>8</v>
      </c>
      <c r="V471" s="299">
        <v>8.4</v>
      </c>
      <c r="W471" s="124" t="s">
        <v>4451</v>
      </c>
      <c r="X471" s="5">
        <v>0</v>
      </c>
      <c r="Y471" s="26">
        <v>707600</v>
      </c>
      <c r="Z471" s="26" t="s">
        <v>998</v>
      </c>
      <c r="AA471" s="26"/>
      <c r="AB471" s="27">
        <v>0.2</v>
      </c>
      <c r="AC471" s="122">
        <v>3760223791242</v>
      </c>
      <c r="AD471" s="273">
        <v>41501</v>
      </c>
      <c r="AE471" s="26">
        <f t="array" ref="AE471">IF(ISNA(INDEX([6]Fournisseurs!$A$6:$O$5001,MATCH(A471&amp;C471,[6]Fournisseurs!$C$6:$C$5001&amp;[6]Fournisseurs!$A$6:$A$5001,0),14)),"",INDEX([6]Fournisseurs!$A$6:$O$5001,MATCH(A471&amp;C471,[6]Fournisseurs!$C$6:$C$5001&amp;[6]Fournisseurs!$A$6:$A$5001,0),14))</f>
        <v>9.0531588785046722E-3</v>
      </c>
    </row>
    <row r="472" spans="1:52" ht="14" customHeight="1" x14ac:dyDescent="0.2">
      <c r="A472" s="4">
        <v>3586</v>
      </c>
      <c r="B472" s="8"/>
      <c r="C472" s="8" t="s">
        <v>3677</v>
      </c>
      <c r="D472" s="12" t="s">
        <v>336</v>
      </c>
      <c r="E472" s="3"/>
      <c r="F472" s="13" t="s">
        <v>4441</v>
      </c>
      <c r="G472" s="31">
        <v>7.8000000000000007</v>
      </c>
      <c r="H472" s="25">
        <v>7.0909090909090908</v>
      </c>
      <c r="I472" s="32">
        <v>0.1</v>
      </c>
      <c r="J472" s="33">
        <f t="shared" si="94"/>
        <v>7.8000000000000007</v>
      </c>
      <c r="K472" s="25">
        <f t="shared" si="92"/>
        <v>7.8</v>
      </c>
      <c r="L472" s="29">
        <v>22</v>
      </c>
      <c r="M472" s="24">
        <f t="shared" si="93"/>
        <v>0.6454545454545455</v>
      </c>
      <c r="N472" s="38">
        <f t="shared" si="95"/>
        <v>26.4</v>
      </c>
      <c r="O472" s="365">
        <v>20.9</v>
      </c>
      <c r="P472" s="366">
        <f t="shared" si="97"/>
        <v>-5.0000000000000065E-2</v>
      </c>
      <c r="Q472" s="366">
        <f t="shared" si="98"/>
        <v>0.62679425837320568</v>
      </c>
      <c r="R472" s="369">
        <v>19.8</v>
      </c>
      <c r="S472" s="370">
        <f t="shared" si="99"/>
        <v>-9.9999999999999964E-2</v>
      </c>
      <c r="T472" s="370">
        <f t="shared" si="96"/>
        <v>0.58532695374800636</v>
      </c>
      <c r="U472" s="6">
        <v>10</v>
      </c>
      <c r="V472" s="299">
        <v>10.488997555012226</v>
      </c>
      <c r="W472" s="124" t="s">
        <v>4451</v>
      </c>
      <c r="X472" s="5"/>
      <c r="Y472" s="26">
        <v>707600</v>
      </c>
      <c r="Z472" s="26"/>
      <c r="AA472" s="26"/>
      <c r="AB472" s="27">
        <v>0.2</v>
      </c>
      <c r="AC472" s="206">
        <v>3760223794229</v>
      </c>
      <c r="AD472" s="273">
        <v>42231</v>
      </c>
      <c r="AE472" s="26">
        <f t="array" ref="AE472">IF(ISNA(INDEX([6]Fournisseurs!$A$6:$O$5001,MATCH(A472&amp;C472,[6]Fournisseurs!$C$6:$C$5001&amp;[6]Fournisseurs!$A$6:$A$5001,0),14)),"",INDEX([6]Fournisseurs!$A$6:$O$5001,MATCH(A472&amp;C472,[6]Fournisseurs!$C$6:$C$5001&amp;[6]Fournisseurs!$A$6:$A$5001,0),14))</f>
        <v>9.8249633251833758E-3</v>
      </c>
    </row>
    <row r="473" spans="1:52" ht="14" customHeight="1" x14ac:dyDescent="0.2">
      <c r="A473" s="4">
        <v>3587</v>
      </c>
      <c r="B473" s="8"/>
      <c r="C473" s="8" t="s">
        <v>3677</v>
      </c>
      <c r="D473" s="12" t="s">
        <v>337</v>
      </c>
      <c r="E473" s="3"/>
      <c r="F473" s="13" t="s">
        <v>4441</v>
      </c>
      <c r="G473" s="31">
        <v>9.36</v>
      </c>
      <c r="H473" s="25">
        <v>8.5090909090909079</v>
      </c>
      <c r="I473" s="32">
        <v>0.1</v>
      </c>
      <c r="J473" s="33">
        <f t="shared" si="94"/>
        <v>9.36</v>
      </c>
      <c r="K473" s="25">
        <f t="shared" si="92"/>
        <v>9.36</v>
      </c>
      <c r="L473" s="29">
        <v>26.5</v>
      </c>
      <c r="M473" s="24">
        <f t="shared" si="93"/>
        <v>0.64679245283018871</v>
      </c>
      <c r="N473" s="38">
        <f t="shared" si="95"/>
        <v>31.799999999999997</v>
      </c>
      <c r="O473" s="365">
        <v>25.174999999999997</v>
      </c>
      <c r="P473" s="366">
        <f t="shared" si="97"/>
        <v>-5.0000000000000107E-2</v>
      </c>
      <c r="Q473" s="366">
        <f t="shared" si="98"/>
        <v>0.62820258192651446</v>
      </c>
      <c r="R473" s="369">
        <v>23.85</v>
      </c>
      <c r="S473" s="370">
        <f t="shared" si="99"/>
        <v>-9.999999999999995E-2</v>
      </c>
      <c r="T473" s="370">
        <f t="shared" si="96"/>
        <v>0.58689175769612711</v>
      </c>
      <c r="U473" s="6">
        <v>12</v>
      </c>
      <c r="V473" s="299">
        <v>12.58679706601467</v>
      </c>
      <c r="W473" s="124" t="s">
        <v>4451</v>
      </c>
      <c r="X473" s="5"/>
      <c r="Y473" s="26">
        <v>707600</v>
      </c>
      <c r="Z473" s="26"/>
      <c r="AA473" s="26"/>
      <c r="AB473" s="27">
        <v>0.2</v>
      </c>
      <c r="AC473" s="206">
        <v>3760223794236</v>
      </c>
      <c r="AD473" s="273">
        <v>42231</v>
      </c>
      <c r="AE473" s="26">
        <f t="array" ref="AE473">IF(ISNA(INDEX([6]Fournisseurs!$A$6:$O$5001,MATCH(A473&amp;C473,[6]Fournisseurs!$C$6:$C$5001&amp;[6]Fournisseurs!$A$6:$A$5001,0),14)),"",INDEX([6]Fournisseurs!$A$6:$O$5001,MATCH(A473&amp;C473,[6]Fournisseurs!$C$6:$C$5001&amp;[6]Fournisseurs!$A$6:$A$5001,0),14))</f>
        <v>1.178995599022005E-2</v>
      </c>
    </row>
    <row r="474" spans="1:52" ht="14" customHeight="1" x14ac:dyDescent="0.2">
      <c r="A474" s="4">
        <v>3588</v>
      </c>
      <c r="B474" s="8"/>
      <c r="C474" s="8" t="s">
        <v>3677</v>
      </c>
      <c r="D474" s="12" t="s">
        <v>338</v>
      </c>
      <c r="E474" s="3"/>
      <c r="F474" s="13" t="s">
        <v>4441</v>
      </c>
      <c r="G474" s="31">
        <v>12.48</v>
      </c>
      <c r="H474" s="25">
        <v>11.345454545454546</v>
      </c>
      <c r="I474" s="32">
        <v>0.1</v>
      </c>
      <c r="J474" s="33">
        <f t="shared" si="94"/>
        <v>12.48</v>
      </c>
      <c r="K474" s="25">
        <f t="shared" si="92"/>
        <v>12.48</v>
      </c>
      <c r="L474" s="29">
        <v>35</v>
      </c>
      <c r="M474" s="24">
        <f t="shared" si="93"/>
        <v>0.64342857142857146</v>
      </c>
      <c r="N474" s="38">
        <f t="shared" si="95"/>
        <v>42</v>
      </c>
      <c r="O474" s="365">
        <v>33.25</v>
      </c>
      <c r="P474" s="366">
        <f t="shared" si="97"/>
        <v>-0.05</v>
      </c>
      <c r="Q474" s="366">
        <f t="shared" si="98"/>
        <v>0.62466165413533825</v>
      </c>
      <c r="R474" s="369">
        <v>31.5</v>
      </c>
      <c r="S474" s="370">
        <f t="shared" si="99"/>
        <v>-0.1</v>
      </c>
      <c r="T474" s="370">
        <f t="shared" si="96"/>
        <v>0.58295739348370923</v>
      </c>
      <c r="U474" s="6">
        <v>16</v>
      </c>
      <c r="V474" s="299">
        <v>16.782396088019564</v>
      </c>
      <c r="W474" s="124" t="s">
        <v>4451</v>
      </c>
      <c r="X474" s="5"/>
      <c r="Y474" s="26">
        <v>707600</v>
      </c>
      <c r="Z474" s="26"/>
      <c r="AA474" s="26"/>
      <c r="AB474" s="27">
        <v>0.2</v>
      </c>
      <c r="AC474" s="206">
        <v>3760223794243</v>
      </c>
      <c r="AD474" s="273">
        <v>42231</v>
      </c>
      <c r="AE474" s="26">
        <f t="array" ref="AE474">IF(ISNA(INDEX([6]Fournisseurs!$A$6:$O$5001,MATCH(A474&amp;C474,[6]Fournisseurs!$C$6:$C$5001&amp;[6]Fournisseurs!$A$6:$A$5001,0),14)),"",INDEX([6]Fournisseurs!$A$6:$O$5001,MATCH(A474&amp;C474,[6]Fournisseurs!$C$6:$C$5001&amp;[6]Fournisseurs!$A$6:$A$5001,0),14))</f>
        <v>1.5719941320293401E-2</v>
      </c>
    </row>
    <row r="475" spans="1:52" ht="14" customHeight="1" x14ac:dyDescent="0.2">
      <c r="A475" s="4">
        <v>3589</v>
      </c>
      <c r="B475" s="8"/>
      <c r="C475" s="8" t="s">
        <v>3677</v>
      </c>
      <c r="D475" s="12" t="s">
        <v>339</v>
      </c>
      <c r="E475" s="3"/>
      <c r="F475" s="13" t="s">
        <v>4441</v>
      </c>
      <c r="G475" s="31">
        <v>15.600000000000001</v>
      </c>
      <c r="H475" s="25">
        <v>14.181818181818182</v>
      </c>
      <c r="I475" s="32">
        <v>0.1</v>
      </c>
      <c r="J475" s="33">
        <f t="shared" si="94"/>
        <v>15.600000000000001</v>
      </c>
      <c r="K475" s="25">
        <f t="shared" si="92"/>
        <v>15.6</v>
      </c>
      <c r="L475" s="29">
        <v>44</v>
      </c>
      <c r="M475" s="24">
        <f t="shared" si="93"/>
        <v>0.6454545454545455</v>
      </c>
      <c r="N475" s="38">
        <f t="shared" si="95"/>
        <v>52.8</v>
      </c>
      <c r="O475" s="365">
        <v>41.8</v>
      </c>
      <c r="P475" s="366">
        <f t="shared" si="97"/>
        <v>-5.0000000000000065E-2</v>
      </c>
      <c r="Q475" s="366">
        <f t="shared" si="98"/>
        <v>0.62679425837320568</v>
      </c>
      <c r="R475" s="369">
        <v>39.6</v>
      </c>
      <c r="S475" s="370">
        <f t="shared" si="99"/>
        <v>-9.9999999999999964E-2</v>
      </c>
      <c r="T475" s="370">
        <f t="shared" si="96"/>
        <v>0.58532695374800636</v>
      </c>
      <c r="U475" s="6">
        <v>20</v>
      </c>
      <c r="V475" s="299">
        <v>20.612244897959187</v>
      </c>
      <c r="W475" s="124" t="s">
        <v>4451</v>
      </c>
      <c r="X475" s="5"/>
      <c r="Y475" s="26">
        <v>707600</v>
      </c>
      <c r="Z475" s="26"/>
      <c r="AA475" s="26"/>
      <c r="AB475" s="27">
        <v>0.2</v>
      </c>
      <c r="AC475" s="206">
        <v>3760223794250</v>
      </c>
      <c r="AD475" s="273">
        <v>42231</v>
      </c>
      <c r="AE475" s="26">
        <f t="array" ref="AE475">IF(ISNA(INDEX([6]Fournisseurs!$A$6:$O$5001,MATCH(A475&amp;C475,[6]Fournisseurs!$C$6:$C$5001&amp;[6]Fournisseurs!$A$6:$A$5001,0),14)),"",INDEX([6]Fournisseurs!$A$6:$O$5001,MATCH(A475&amp;C475,[6]Fournisseurs!$C$6:$C$5001&amp;[6]Fournisseurs!$A$6:$A$5001,0),14))</f>
        <v>1.770026530612245E-2</v>
      </c>
    </row>
    <row r="476" spans="1:52" ht="14" customHeight="1" x14ac:dyDescent="0.2">
      <c r="A476" s="4">
        <v>3590</v>
      </c>
      <c r="B476" s="8"/>
      <c r="C476" s="8" t="s">
        <v>3677</v>
      </c>
      <c r="D476" s="12" t="s">
        <v>340</v>
      </c>
      <c r="E476" s="3"/>
      <c r="F476" s="13" t="s">
        <v>4441</v>
      </c>
      <c r="G476" s="31">
        <v>18.72</v>
      </c>
      <c r="H476" s="25">
        <v>17.018181818181816</v>
      </c>
      <c r="I476" s="32">
        <v>0.1</v>
      </c>
      <c r="J476" s="33">
        <f t="shared" ref="J476:J507" si="100">H476*(1+I476)</f>
        <v>18.72</v>
      </c>
      <c r="K476" s="25">
        <f t="shared" si="92"/>
        <v>18.72</v>
      </c>
      <c r="L476" s="29">
        <v>53</v>
      </c>
      <c r="M476" s="24">
        <f t="shared" si="93"/>
        <v>0.64679245283018871</v>
      </c>
      <c r="N476" s="38">
        <f t="shared" si="95"/>
        <v>63.599999999999994</v>
      </c>
      <c r="O476" s="365">
        <v>50.349999999999994</v>
      </c>
      <c r="P476" s="366">
        <f t="shared" si="97"/>
        <v>-5.0000000000000107E-2</v>
      </c>
      <c r="Q476" s="366">
        <f t="shared" si="98"/>
        <v>0.62820258192651446</v>
      </c>
      <c r="R476" s="369">
        <v>47.7</v>
      </c>
      <c r="S476" s="370">
        <f t="shared" si="99"/>
        <v>-9.999999999999995E-2</v>
      </c>
      <c r="T476" s="370">
        <f t="shared" si="96"/>
        <v>0.58689175769612711</v>
      </c>
      <c r="U476" s="6">
        <v>24</v>
      </c>
      <c r="V476" s="299">
        <v>24.73469387755102</v>
      </c>
      <c r="W476" s="124" t="s">
        <v>4451</v>
      </c>
      <c r="X476" s="5"/>
      <c r="Y476" s="26">
        <v>707600</v>
      </c>
      <c r="Z476" s="26"/>
      <c r="AA476" s="26"/>
      <c r="AB476" s="27">
        <v>0.2</v>
      </c>
      <c r="AC476" s="206">
        <v>3760223794267</v>
      </c>
      <c r="AD476" s="273">
        <v>42231</v>
      </c>
      <c r="AE476" s="26">
        <f t="array" ref="AE476">IF(ISNA(INDEX([6]Fournisseurs!$A$6:$O$5001,MATCH(A476&amp;C476,[6]Fournisseurs!$C$6:$C$5001&amp;[6]Fournisseurs!$A$6:$A$5001,0),14)),"",INDEX([6]Fournisseurs!$A$6:$O$5001,MATCH(A476&amp;C476,[6]Fournisseurs!$C$6:$C$5001&amp;[6]Fournisseurs!$A$6:$A$5001,0),14))</f>
        <v>2.1240318367346939E-2</v>
      </c>
    </row>
    <row r="477" spans="1:52" ht="14" customHeight="1" x14ac:dyDescent="0.2">
      <c r="A477" s="4">
        <v>3591</v>
      </c>
      <c r="B477" s="8"/>
      <c r="C477" s="8" t="s">
        <v>3677</v>
      </c>
      <c r="D477" s="12" t="s">
        <v>341</v>
      </c>
      <c r="E477" s="3"/>
      <c r="F477" s="13" t="s">
        <v>4441</v>
      </c>
      <c r="G477" s="31">
        <v>21.84</v>
      </c>
      <c r="H477" s="25">
        <v>19.854545454545452</v>
      </c>
      <c r="I477" s="32">
        <v>0.1</v>
      </c>
      <c r="J477" s="33">
        <f t="shared" si="100"/>
        <v>21.84</v>
      </c>
      <c r="K477" s="25">
        <f t="shared" si="92"/>
        <v>21.84</v>
      </c>
      <c r="L477" s="29">
        <v>62</v>
      </c>
      <c r="M477" s="24">
        <f t="shared" si="93"/>
        <v>0.64774193548387093</v>
      </c>
      <c r="N477" s="38">
        <f t="shared" si="95"/>
        <v>74.399999999999991</v>
      </c>
      <c r="O477" s="365">
        <v>58.9</v>
      </c>
      <c r="P477" s="366">
        <f t="shared" si="97"/>
        <v>-5.0000000000000024E-2</v>
      </c>
      <c r="Q477" s="366">
        <f t="shared" si="98"/>
        <v>0.62920203735144309</v>
      </c>
      <c r="R477" s="369">
        <v>55.800000000000004</v>
      </c>
      <c r="S477" s="370">
        <f t="shared" si="99"/>
        <v>-9.9999999999999936E-2</v>
      </c>
      <c r="T477" s="370">
        <f t="shared" si="96"/>
        <v>0.5880022637238258</v>
      </c>
      <c r="U477" s="6">
        <v>28</v>
      </c>
      <c r="V477" s="299">
        <v>29.076923076923077</v>
      </c>
      <c r="W477" s="124" t="s">
        <v>4451</v>
      </c>
      <c r="X477" s="5"/>
      <c r="Y477" s="26">
        <v>707600</v>
      </c>
      <c r="Z477" s="26"/>
      <c r="AA477" s="26"/>
      <c r="AB477" s="27">
        <v>0.2</v>
      </c>
      <c r="AC477" s="206">
        <v>3760223794274</v>
      </c>
      <c r="AD477" s="273">
        <v>42231</v>
      </c>
      <c r="AE477" s="26">
        <f t="array" ref="AE477">IF(ISNA(INDEX([6]Fournisseurs!$A$6:$O$5001,MATCH(A477&amp;C477,[6]Fournisseurs!$C$6:$C$5001&amp;[6]Fournisseurs!$A$6:$A$5001,0),14)),"",INDEX([6]Fournisseurs!$A$6:$O$5001,MATCH(A477&amp;C477,[6]Fournisseurs!$C$6:$C$5001&amp;[6]Fournisseurs!$A$6:$A$5001,0),14))</f>
        <v>2.0895323076923076E-2</v>
      </c>
    </row>
    <row r="478" spans="1:52" ht="14" customHeight="1" x14ac:dyDescent="0.2">
      <c r="A478" s="4">
        <v>3592</v>
      </c>
      <c r="B478" s="8"/>
      <c r="C478" s="8" t="s">
        <v>3677</v>
      </c>
      <c r="D478" s="12" t="s">
        <v>342</v>
      </c>
      <c r="E478" s="3"/>
      <c r="F478" s="13" t="s">
        <v>4441</v>
      </c>
      <c r="G478" s="31">
        <v>24.96</v>
      </c>
      <c r="H478" s="25">
        <v>22.690909090909091</v>
      </c>
      <c r="I478" s="32">
        <v>0.1</v>
      </c>
      <c r="J478" s="33">
        <f t="shared" si="100"/>
        <v>24.96</v>
      </c>
      <c r="K478" s="25">
        <f t="shared" si="92"/>
        <v>24.96</v>
      </c>
      <c r="L478" s="29">
        <v>70</v>
      </c>
      <c r="M478" s="24">
        <f t="shared" si="93"/>
        <v>0.64342857142857146</v>
      </c>
      <c r="N478" s="38">
        <f t="shared" ref="N478:N509" si="101">L478*(1+AB478)</f>
        <v>84</v>
      </c>
      <c r="O478" s="365">
        <v>66.5</v>
      </c>
      <c r="P478" s="366">
        <f t="shared" si="97"/>
        <v>-0.05</v>
      </c>
      <c r="Q478" s="366">
        <f t="shared" si="98"/>
        <v>0.62466165413533825</v>
      </c>
      <c r="R478" s="369">
        <v>63</v>
      </c>
      <c r="S478" s="370">
        <f t="shared" si="99"/>
        <v>-0.1</v>
      </c>
      <c r="T478" s="370">
        <f t="shared" si="96"/>
        <v>0.58295739348370923</v>
      </c>
      <c r="U478" s="6">
        <v>32</v>
      </c>
      <c r="V478" s="299">
        <v>33.230769230769234</v>
      </c>
      <c r="W478" s="124" t="s">
        <v>4451</v>
      </c>
      <c r="X478" s="5"/>
      <c r="Y478" s="26">
        <v>707600</v>
      </c>
      <c r="Z478" s="26"/>
      <c r="AA478" s="26"/>
      <c r="AB478" s="27">
        <v>0.2</v>
      </c>
      <c r="AC478" s="206">
        <v>3760223794281</v>
      </c>
      <c r="AD478" s="273">
        <v>42231</v>
      </c>
      <c r="AE478" s="26">
        <f t="array" ref="AE478">IF(ISNA(INDEX([6]Fournisseurs!$A$6:$O$5001,MATCH(A478&amp;C478,[6]Fournisseurs!$C$6:$C$5001&amp;[6]Fournisseurs!$A$6:$A$5001,0),14)),"",INDEX([6]Fournisseurs!$A$6:$O$5001,MATCH(A478&amp;C478,[6]Fournisseurs!$C$6:$C$5001&amp;[6]Fournisseurs!$A$6:$A$5001,0),14))</f>
        <v>2.3880369230769232E-2</v>
      </c>
    </row>
    <row r="479" spans="1:52" ht="14" customHeight="1" x14ac:dyDescent="0.2">
      <c r="A479" s="4">
        <v>3584</v>
      </c>
      <c r="B479" s="8"/>
      <c r="C479" s="8" t="s">
        <v>3677</v>
      </c>
      <c r="D479" s="12" t="s">
        <v>343</v>
      </c>
      <c r="E479" s="3"/>
      <c r="F479" s="13" t="s">
        <v>4441</v>
      </c>
      <c r="G479" s="31">
        <v>3.12</v>
      </c>
      <c r="H479" s="25">
        <v>2.8363636363636364</v>
      </c>
      <c r="I479" s="32">
        <v>0.1</v>
      </c>
      <c r="J479" s="33">
        <f t="shared" si="100"/>
        <v>3.12</v>
      </c>
      <c r="K479" s="25">
        <f t="shared" si="92"/>
        <v>3.12</v>
      </c>
      <c r="L479" s="29">
        <v>8.8000000000000007</v>
      </c>
      <c r="M479" s="24">
        <f t="shared" si="93"/>
        <v>0.6454545454545455</v>
      </c>
      <c r="N479" s="38">
        <f t="shared" si="101"/>
        <v>10.56</v>
      </c>
      <c r="O479" s="365">
        <v>8.36</v>
      </c>
      <c r="P479" s="366">
        <f t="shared" si="97"/>
        <v>-5.0000000000000142E-2</v>
      </c>
      <c r="Q479" s="366">
        <f t="shared" si="98"/>
        <v>0.62679425837320568</v>
      </c>
      <c r="R479" s="369">
        <v>7.9200000000000008</v>
      </c>
      <c r="S479" s="370">
        <f t="shared" si="99"/>
        <v>-9.9999999999999978E-2</v>
      </c>
      <c r="T479" s="370">
        <f t="shared" si="96"/>
        <v>0.58532695374800636</v>
      </c>
      <c r="U479" s="6">
        <v>4</v>
      </c>
      <c r="V479" s="299">
        <v>4.2803738317757007</v>
      </c>
      <c r="W479" s="124" t="s">
        <v>4451</v>
      </c>
      <c r="X479" s="5"/>
      <c r="Y479" s="26">
        <v>707600</v>
      </c>
      <c r="Z479" s="26"/>
      <c r="AA479" s="26"/>
      <c r="AB479" s="27">
        <v>0.2</v>
      </c>
      <c r="AC479" s="206">
        <v>3760223794298</v>
      </c>
      <c r="AD479" s="273">
        <v>42231</v>
      </c>
      <c r="AE479" s="26">
        <f t="array" ref="AE479">IF(ISNA(INDEX([6]Fournisseurs!$A$6:$O$5001,MATCH(A479&amp;C479,[6]Fournisseurs!$C$6:$C$5001&amp;[6]Fournisseurs!$A$6:$A$5001,0),14)),"",INDEX([6]Fournisseurs!$A$6:$O$5001,MATCH(A479&amp;C479,[6]Fournisseurs!$C$6:$C$5001&amp;[6]Fournisseurs!$A$6:$A$5001,0),14))</f>
        <v>4.526579439252337E-3</v>
      </c>
    </row>
    <row r="480" spans="1:52" ht="14" customHeight="1" x14ac:dyDescent="0.2">
      <c r="A480" s="4">
        <v>3585</v>
      </c>
      <c r="B480" s="8"/>
      <c r="C480" s="8" t="s">
        <v>3677</v>
      </c>
      <c r="D480" s="12" t="s">
        <v>344</v>
      </c>
      <c r="E480" s="3"/>
      <c r="F480" s="13" t="s">
        <v>4441</v>
      </c>
      <c r="G480" s="31">
        <v>6.24</v>
      </c>
      <c r="H480" s="25">
        <v>5.6727272727272728</v>
      </c>
      <c r="I480" s="32">
        <v>0.1</v>
      </c>
      <c r="J480" s="33">
        <f t="shared" si="100"/>
        <v>6.24</v>
      </c>
      <c r="K480" s="25">
        <f t="shared" si="92"/>
        <v>6.24</v>
      </c>
      <c r="L480" s="29">
        <v>17.7</v>
      </c>
      <c r="M480" s="24">
        <f t="shared" si="93"/>
        <v>0.64745762711864407</v>
      </c>
      <c r="N480" s="38">
        <f t="shared" si="101"/>
        <v>21.24</v>
      </c>
      <c r="O480" s="365">
        <v>16.814999999999998</v>
      </c>
      <c r="P480" s="366">
        <f t="shared" si="97"/>
        <v>-5.0000000000000093E-2</v>
      </c>
      <c r="Q480" s="366">
        <f t="shared" si="98"/>
        <v>0.62890276538804635</v>
      </c>
      <c r="R480" s="369">
        <v>15.93</v>
      </c>
      <c r="S480" s="370">
        <f t="shared" si="99"/>
        <v>-9.9999999999999978E-2</v>
      </c>
      <c r="T480" s="370">
        <f t="shared" si="96"/>
        <v>0.58766973932005151</v>
      </c>
      <c r="U480" s="6">
        <v>8</v>
      </c>
      <c r="V480" s="299">
        <v>8.5607476635514015</v>
      </c>
      <c r="W480" s="124" t="s">
        <v>4451</v>
      </c>
      <c r="X480" s="5"/>
      <c r="Y480" s="26">
        <v>707600</v>
      </c>
      <c r="Z480" s="26"/>
      <c r="AA480" s="26"/>
      <c r="AB480" s="27">
        <v>0.2</v>
      </c>
      <c r="AC480" s="206">
        <v>3760223794304</v>
      </c>
      <c r="AD480" s="273">
        <v>42231</v>
      </c>
      <c r="AE480" s="26">
        <f t="array" ref="AE480">IF(ISNA(INDEX([6]Fournisseurs!$A$6:$O$5001,MATCH(A480&amp;C480,[6]Fournisseurs!$C$6:$C$5001&amp;[6]Fournisseurs!$A$6:$A$5001,0),14)),"",INDEX([6]Fournisseurs!$A$6:$O$5001,MATCH(A480&amp;C480,[6]Fournisseurs!$C$6:$C$5001&amp;[6]Fournisseurs!$A$6:$A$5001,0),14))</f>
        <v>9.0531588785046722E-3</v>
      </c>
    </row>
    <row r="481" spans="1:31" ht="14" customHeight="1" x14ac:dyDescent="0.2">
      <c r="A481" s="346">
        <v>3705</v>
      </c>
      <c r="B481" s="8" t="s">
        <v>1012</v>
      </c>
      <c r="C481" s="8" t="s">
        <v>633</v>
      </c>
      <c r="D481" s="3" t="s">
        <v>361</v>
      </c>
      <c r="E481" s="3" t="s">
        <v>361</v>
      </c>
      <c r="F481" s="5" t="s">
        <v>4441</v>
      </c>
      <c r="G481" s="31">
        <v>45</v>
      </c>
      <c r="H481" s="25">
        <v>40.909090909090907</v>
      </c>
      <c r="I481" s="32">
        <v>0.15</v>
      </c>
      <c r="J481" s="33">
        <f t="shared" si="100"/>
        <v>47.04545454545454</v>
      </c>
      <c r="K481" s="25">
        <f t="shared" si="92"/>
        <v>47.05</v>
      </c>
      <c r="L481" s="29">
        <v>91</v>
      </c>
      <c r="M481" s="24">
        <f t="shared" si="93"/>
        <v>0.48301698301698304</v>
      </c>
      <c r="N481" s="38">
        <f t="shared" si="101"/>
        <v>109.2</v>
      </c>
      <c r="O481" s="365">
        <v>84.174999999999997</v>
      </c>
      <c r="P481" s="366">
        <f t="shared" si="97"/>
        <v>-7.5000000000000025E-2</v>
      </c>
      <c r="Q481" s="366">
        <f t="shared" si="98"/>
        <v>0.4410994410994411</v>
      </c>
      <c r="R481" s="369">
        <v>79.625</v>
      </c>
      <c r="S481" s="370">
        <f t="shared" si="99"/>
        <v>-0.125</v>
      </c>
      <c r="T481" s="370">
        <f t="shared" si="96"/>
        <v>0.37806554347907739</v>
      </c>
      <c r="U481" s="6">
        <v>3.5</v>
      </c>
      <c r="V481" s="299">
        <v>4</v>
      </c>
      <c r="W481" s="124" t="s">
        <v>4451</v>
      </c>
      <c r="X481" s="5">
        <v>0</v>
      </c>
      <c r="Y481" s="26">
        <v>707600</v>
      </c>
      <c r="Z481" s="26" t="s">
        <v>1013</v>
      </c>
      <c r="AA481" s="26"/>
      <c r="AB481" s="27">
        <v>0.2</v>
      </c>
      <c r="AC481" s="122">
        <v>3760223792867</v>
      </c>
      <c r="AD481" s="273">
        <v>41866</v>
      </c>
      <c r="AE481" s="26">
        <f t="array" ref="AE481">IF(ISNA(INDEX([6]Fournisseurs!$A$6:$O$5001,MATCH(A481&amp;C481,[6]Fournisseurs!$C$6:$C$5001&amp;[6]Fournisseurs!$A$6:$A$5001,0),14)),"",INDEX([6]Fournisseurs!$A$6:$O$5001,MATCH(A481&amp;C481,[6]Fournisseurs!$C$6:$C$5001&amp;[6]Fournisseurs!$A$6:$A$5001,0),14))</f>
        <v>2.8572E-2</v>
      </c>
    </row>
    <row r="482" spans="1:31" ht="14" customHeight="1" x14ac:dyDescent="0.2">
      <c r="A482" s="346">
        <v>3536</v>
      </c>
      <c r="B482" s="8">
        <v>0</v>
      </c>
      <c r="C482" s="8" t="s">
        <v>645</v>
      </c>
      <c r="D482" s="3" t="s">
        <v>362</v>
      </c>
      <c r="E482" s="3" t="s">
        <v>1014</v>
      </c>
      <c r="F482" s="5" t="s">
        <v>106</v>
      </c>
      <c r="G482" s="31">
        <v>0</v>
      </c>
      <c r="H482" s="25">
        <v>37.799999999999997</v>
      </c>
      <c r="I482" s="32">
        <v>0</v>
      </c>
      <c r="J482" s="33">
        <f t="shared" si="100"/>
        <v>37.799999999999997</v>
      </c>
      <c r="K482" s="25">
        <f t="shared" si="92"/>
        <v>37.799999999999997</v>
      </c>
      <c r="L482" s="29">
        <v>42</v>
      </c>
      <c r="M482" s="24">
        <f t="shared" si="93"/>
        <v>0.10000000000000009</v>
      </c>
      <c r="N482" s="38">
        <f t="shared" si="101"/>
        <v>50.4</v>
      </c>
      <c r="O482" s="365">
        <v>42</v>
      </c>
      <c r="P482" s="366">
        <f t="shared" si="97"/>
        <v>0</v>
      </c>
      <c r="Q482" s="366">
        <f t="shared" si="98"/>
        <v>0.10000000000000009</v>
      </c>
      <c r="R482" s="406">
        <v>42</v>
      </c>
      <c r="S482" s="370">
        <f t="shared" si="99"/>
        <v>0</v>
      </c>
      <c r="T482" s="370">
        <f>1-(J482/(R482))</f>
        <v>0.10000000000000009</v>
      </c>
      <c r="U482" s="6">
        <v>0</v>
      </c>
      <c r="V482" s="299">
        <v>2</v>
      </c>
      <c r="W482" s="124" t="s">
        <v>4452</v>
      </c>
      <c r="X482" s="5">
        <v>0</v>
      </c>
      <c r="Y482" s="26">
        <v>707600</v>
      </c>
      <c r="Z482" s="26" t="s">
        <v>1015</v>
      </c>
      <c r="AA482" s="26"/>
      <c r="AB482" s="27">
        <v>0.2</v>
      </c>
      <c r="AC482" s="122">
        <v>0</v>
      </c>
      <c r="AD482" s="273">
        <v>41866</v>
      </c>
      <c r="AE482" s="26" t="str">
        <f t="array" ref="AE482">IF(ISNA(INDEX([6]Fournisseurs!$A$6:$O$5001,MATCH(A482&amp;C482,[6]Fournisseurs!$C$6:$C$5001&amp;[6]Fournisseurs!$A$6:$A$5001,0),14)),"",INDEX([6]Fournisseurs!$A$6:$O$5001,MATCH(A482&amp;C482,[6]Fournisseurs!$C$6:$C$5001&amp;[6]Fournisseurs!$A$6:$A$5001,0),14))</f>
        <v/>
      </c>
    </row>
    <row r="483" spans="1:31" ht="14" customHeight="1" x14ac:dyDescent="0.2">
      <c r="A483" s="8">
        <v>2322</v>
      </c>
      <c r="B483" s="8">
        <v>642045</v>
      </c>
      <c r="C483" s="8" t="s">
        <v>651</v>
      </c>
      <c r="D483" s="3" t="s">
        <v>363</v>
      </c>
      <c r="E483" s="3" t="s">
        <v>1016</v>
      </c>
      <c r="F483" s="5" t="s">
        <v>106</v>
      </c>
      <c r="G483" s="31">
        <v>0</v>
      </c>
      <c r="H483" s="25">
        <v>11.55</v>
      </c>
      <c r="I483" s="32">
        <v>0.1</v>
      </c>
      <c r="J483" s="33">
        <f t="shared" si="100"/>
        <v>12.705000000000002</v>
      </c>
      <c r="K483" s="25">
        <f t="shared" si="92"/>
        <v>12.71</v>
      </c>
      <c r="L483" s="29">
        <v>22.5</v>
      </c>
      <c r="M483" s="24">
        <f t="shared" si="93"/>
        <v>0.43533333333333324</v>
      </c>
      <c r="N483" s="38">
        <f t="shared" si="101"/>
        <v>27</v>
      </c>
      <c r="O483" s="365">
        <v>20.8125</v>
      </c>
      <c r="P483" s="366">
        <f t="shared" si="97"/>
        <v>-7.4999999999999997E-2</v>
      </c>
      <c r="Q483" s="366">
        <f t="shared" si="98"/>
        <v>0.38954954954954946</v>
      </c>
      <c r="R483" s="369">
        <v>19.6875</v>
      </c>
      <c r="S483" s="370">
        <f t="shared" si="99"/>
        <v>-0.125</v>
      </c>
      <c r="T483" s="370">
        <f t="shared" ref="T483:T499" si="102">1-(J483/(R483*0.95))</f>
        <v>0.32070175438596482</v>
      </c>
      <c r="U483" s="6">
        <v>0</v>
      </c>
      <c r="V483" s="299">
        <v>1</v>
      </c>
      <c r="W483" s="124" t="s">
        <v>4454</v>
      </c>
      <c r="X483" s="5">
        <v>0</v>
      </c>
      <c r="Y483" s="26">
        <v>707600</v>
      </c>
      <c r="Z483" s="26" t="s">
        <v>1017</v>
      </c>
      <c r="AA483" s="26"/>
      <c r="AB483" s="27">
        <v>0.2</v>
      </c>
      <c r="AC483" s="122">
        <v>0</v>
      </c>
      <c r="AD483" s="273">
        <v>41501</v>
      </c>
      <c r="AE483" s="26" t="str">
        <f t="array" ref="AE483">IF(ISNA(INDEX([6]Fournisseurs!$A$6:$O$5001,MATCH(A483&amp;C483,[6]Fournisseurs!$C$6:$C$5001&amp;[6]Fournisseurs!$A$6:$A$5001,0),14)),"",INDEX([6]Fournisseurs!$A$6:$O$5001,MATCH(A483&amp;C483,[6]Fournisseurs!$C$6:$C$5001&amp;[6]Fournisseurs!$A$6:$A$5001,0),14))</f>
        <v/>
      </c>
    </row>
    <row r="484" spans="1:31" ht="14" customHeight="1" x14ac:dyDescent="0.2">
      <c r="A484" s="9">
        <v>2517</v>
      </c>
      <c r="B484" s="344">
        <v>609893</v>
      </c>
      <c r="C484" s="344" t="s">
        <v>651</v>
      </c>
      <c r="D484" s="398" t="s">
        <v>3903</v>
      </c>
      <c r="E484" s="345" t="s">
        <v>3904</v>
      </c>
      <c r="F484" s="9" t="s">
        <v>4441</v>
      </c>
      <c r="G484" s="345"/>
      <c r="H484" s="25">
        <v>31.912499999999998</v>
      </c>
      <c r="I484" s="32">
        <v>0.1</v>
      </c>
      <c r="J484" s="33">
        <f t="shared" si="100"/>
        <v>35.103749999999998</v>
      </c>
      <c r="K484" s="25">
        <f t="shared" si="92"/>
        <v>35.1</v>
      </c>
      <c r="L484" s="29">
        <v>130</v>
      </c>
      <c r="M484" s="24">
        <f t="shared" si="93"/>
        <v>0.72997115384615385</v>
      </c>
      <c r="N484" s="38">
        <f t="shared" si="101"/>
        <v>156</v>
      </c>
      <c r="O484" s="365">
        <v>113.75</v>
      </c>
      <c r="P484" s="366">
        <f t="shared" si="97"/>
        <v>-0.125</v>
      </c>
      <c r="Q484" s="366">
        <f t="shared" si="98"/>
        <v>0.69139560439560444</v>
      </c>
      <c r="R484" s="369">
        <v>107.25</v>
      </c>
      <c r="S484" s="370">
        <f t="shared" si="99"/>
        <v>-0.17499999999999999</v>
      </c>
      <c r="T484" s="370">
        <f t="shared" si="102"/>
        <v>0.65546558704453439</v>
      </c>
      <c r="U484" s="11">
        <v>1.3</v>
      </c>
      <c r="V484" s="11">
        <v>1.5</v>
      </c>
      <c r="W484" s="124" t="s">
        <v>4454</v>
      </c>
      <c r="X484" s="345"/>
      <c r="Y484" s="26">
        <v>707600</v>
      </c>
      <c r="Z484" s="345"/>
      <c r="AA484" s="26"/>
      <c r="AB484" s="27">
        <v>0.2</v>
      </c>
      <c r="AC484" s="122"/>
      <c r="AD484" s="273">
        <v>42597</v>
      </c>
      <c r="AE484" s="26" t="str">
        <f t="array" ref="AE484">IF(ISNA(INDEX([6]Fournisseurs!$A$6:$O$5001,MATCH(A484&amp;C484,[6]Fournisseurs!$C$6:$C$5001&amp;[6]Fournisseurs!$A$6:$A$5001,0),14)),"",INDEX([6]Fournisseurs!$A$6:$O$5001,MATCH(A484&amp;C484,[6]Fournisseurs!$C$6:$C$5001&amp;[6]Fournisseurs!$A$6:$A$5001,0),14))</f>
        <v/>
      </c>
    </row>
    <row r="485" spans="1:31" ht="14" customHeight="1" x14ac:dyDescent="0.2">
      <c r="A485" s="9">
        <v>2516</v>
      </c>
      <c r="B485" s="344">
        <v>609892</v>
      </c>
      <c r="C485" s="344" t="s">
        <v>651</v>
      </c>
      <c r="D485" s="398" t="s">
        <v>3897</v>
      </c>
      <c r="E485" s="345" t="s">
        <v>3898</v>
      </c>
      <c r="F485" s="9" t="s">
        <v>4441</v>
      </c>
      <c r="G485" s="345"/>
      <c r="H485" s="25">
        <v>22.424999999999997</v>
      </c>
      <c r="I485" s="32">
        <v>0.1</v>
      </c>
      <c r="J485" s="33">
        <f t="shared" si="100"/>
        <v>24.6675</v>
      </c>
      <c r="K485" s="25">
        <f t="shared" si="92"/>
        <v>24.67</v>
      </c>
      <c r="L485" s="29">
        <v>39.476800000000004</v>
      </c>
      <c r="M485" s="24">
        <f t="shared" si="93"/>
        <v>0.37513932233615699</v>
      </c>
      <c r="N485" s="38">
        <f t="shared" si="101"/>
        <v>47.372160000000001</v>
      </c>
      <c r="O485" s="365">
        <v>39.476800000000004</v>
      </c>
      <c r="P485" s="366">
        <f t="shared" si="97"/>
        <v>0</v>
      </c>
      <c r="Q485" s="366">
        <f t="shared" si="98"/>
        <v>0.37513932233615699</v>
      </c>
      <c r="R485" s="375">
        <v>39.476800000000004</v>
      </c>
      <c r="S485" s="370">
        <f t="shared" si="99"/>
        <v>0</v>
      </c>
      <c r="T485" s="370">
        <f t="shared" si="102"/>
        <v>0.34225191824858625</v>
      </c>
      <c r="U485" s="11">
        <v>2.2999999999999998</v>
      </c>
      <c r="V485" s="11">
        <v>2.7</v>
      </c>
      <c r="W485" s="124" t="s">
        <v>62</v>
      </c>
      <c r="X485" s="345"/>
      <c r="Y485" s="26">
        <v>707600</v>
      </c>
      <c r="Z485" s="345" t="s">
        <v>3899</v>
      </c>
      <c r="AA485" s="26"/>
      <c r="AB485" s="27">
        <v>0.2</v>
      </c>
      <c r="AC485" s="122"/>
      <c r="AD485" s="273">
        <v>42597</v>
      </c>
      <c r="AE485" s="26" t="str">
        <f t="array" ref="AE485">IF(ISNA(INDEX([6]Fournisseurs!$A$6:$O$5001,MATCH(A485&amp;C485,[6]Fournisseurs!$C$6:$C$5001&amp;[6]Fournisseurs!$A$6:$A$5001,0),14)),"",INDEX([6]Fournisseurs!$A$6:$O$5001,MATCH(A485&amp;C485,[6]Fournisseurs!$C$6:$C$5001&amp;[6]Fournisseurs!$A$6:$A$5001,0),14))</f>
        <v/>
      </c>
    </row>
    <row r="486" spans="1:31" ht="14" customHeight="1" x14ac:dyDescent="0.2">
      <c r="A486" s="8">
        <v>2329</v>
      </c>
      <c r="B486" s="8">
        <v>0</v>
      </c>
      <c r="C486" s="8" t="s">
        <v>636</v>
      </c>
      <c r="D486" s="3" t="s">
        <v>2644</v>
      </c>
      <c r="E486" s="3" t="s">
        <v>1019</v>
      </c>
      <c r="F486" s="5" t="s">
        <v>106</v>
      </c>
      <c r="G486" s="31">
        <v>26.400000000000006</v>
      </c>
      <c r="H486" s="25">
        <v>24.000000000000004</v>
      </c>
      <c r="I486" s="32">
        <v>0.15</v>
      </c>
      <c r="J486" s="33">
        <f t="shared" si="100"/>
        <v>27.6</v>
      </c>
      <c r="K486" s="25">
        <f t="shared" si="92"/>
        <v>27.6</v>
      </c>
      <c r="L486" s="29">
        <v>64.05</v>
      </c>
      <c r="M486" s="24">
        <f t="shared" si="93"/>
        <v>0.56908665105386413</v>
      </c>
      <c r="N486" s="38">
        <f t="shared" si="101"/>
        <v>76.86</v>
      </c>
      <c r="O486" s="365">
        <v>54.442499999999995</v>
      </c>
      <c r="P486" s="366">
        <f t="shared" si="97"/>
        <v>-0.15000000000000002</v>
      </c>
      <c r="Q486" s="366">
        <f t="shared" si="98"/>
        <v>0.493043118886899</v>
      </c>
      <c r="R486" s="369">
        <v>52.841249999999995</v>
      </c>
      <c r="S486" s="370">
        <f t="shared" si="99"/>
        <v>-0.17500000000000004</v>
      </c>
      <c r="T486" s="370">
        <f t="shared" si="102"/>
        <v>0.45019030437494623</v>
      </c>
      <c r="U486" s="6">
        <v>0</v>
      </c>
      <c r="V486" s="299">
        <v>20</v>
      </c>
      <c r="W486" s="124" t="s">
        <v>62</v>
      </c>
      <c r="X486" s="5">
        <v>0</v>
      </c>
      <c r="Y486" s="26">
        <v>707600</v>
      </c>
      <c r="Z486" s="26" t="s">
        <v>1020</v>
      </c>
      <c r="AA486" s="26"/>
      <c r="AB486" s="27">
        <v>0.2</v>
      </c>
      <c r="AC486" s="122">
        <v>3760223792874</v>
      </c>
      <c r="AD486" s="273">
        <v>41501</v>
      </c>
      <c r="AE486" s="26" t="str">
        <f t="array" ref="AE486">IF(ISNA(INDEX([6]Fournisseurs!$A$6:$O$5001,MATCH(A486&amp;C486,[6]Fournisseurs!$C$6:$C$5001&amp;[6]Fournisseurs!$A$6:$A$5001,0),14)),"",INDEX([6]Fournisseurs!$A$6:$O$5001,MATCH(A486&amp;C486,[6]Fournisseurs!$C$6:$C$5001&amp;[6]Fournisseurs!$A$6:$A$5001,0),14))</f>
        <v/>
      </c>
    </row>
    <row r="487" spans="1:31" ht="14" customHeight="1" x14ac:dyDescent="0.2">
      <c r="A487" s="8">
        <v>2312</v>
      </c>
      <c r="B487" s="8">
        <v>0</v>
      </c>
      <c r="C487" s="8" t="s">
        <v>636</v>
      </c>
      <c r="D487" s="3" t="s">
        <v>2051</v>
      </c>
      <c r="E487" s="3" t="s">
        <v>1019</v>
      </c>
      <c r="F487" s="5" t="s">
        <v>106</v>
      </c>
      <c r="G487" s="31">
        <v>26.400000000000006</v>
      </c>
      <c r="H487" s="25">
        <v>24.000000000000004</v>
      </c>
      <c r="I487" s="32">
        <v>0.15</v>
      </c>
      <c r="J487" s="33">
        <f t="shared" si="100"/>
        <v>27.6</v>
      </c>
      <c r="K487" s="25">
        <f t="shared" si="92"/>
        <v>27.6</v>
      </c>
      <c r="L487" s="29">
        <v>64.05</v>
      </c>
      <c r="M487" s="24">
        <f t="shared" si="93"/>
        <v>0.56908665105386413</v>
      </c>
      <c r="N487" s="38">
        <f t="shared" si="101"/>
        <v>76.86</v>
      </c>
      <c r="O487" s="365">
        <v>54.442499999999995</v>
      </c>
      <c r="P487" s="366">
        <f t="shared" si="97"/>
        <v>-0.15000000000000002</v>
      </c>
      <c r="Q487" s="366">
        <f t="shared" si="98"/>
        <v>0.493043118886899</v>
      </c>
      <c r="R487" s="369">
        <v>52.841249999999995</v>
      </c>
      <c r="S487" s="370">
        <f t="shared" si="99"/>
        <v>-0.17500000000000004</v>
      </c>
      <c r="T487" s="370">
        <f t="shared" si="102"/>
        <v>0.45019030437494623</v>
      </c>
      <c r="U487" s="6">
        <v>20</v>
      </c>
      <c r="V487" s="299">
        <v>21.26</v>
      </c>
      <c r="W487" s="124" t="s">
        <v>62</v>
      </c>
      <c r="X487" s="5">
        <v>0</v>
      </c>
      <c r="Y487" s="26">
        <v>707600</v>
      </c>
      <c r="Z487" s="26" t="s">
        <v>1020</v>
      </c>
      <c r="AA487" s="26"/>
      <c r="AB487" s="27">
        <v>0.2</v>
      </c>
      <c r="AC487" s="122">
        <v>3760223791846</v>
      </c>
      <c r="AD487" s="273">
        <v>42231</v>
      </c>
      <c r="AE487" s="26">
        <f t="array" ref="AE487">IF(ISNA(INDEX([6]Fournisseurs!$A$6:$O$5001,MATCH(A487&amp;C487,[6]Fournisseurs!$C$6:$C$5001&amp;[6]Fournisseurs!$A$6:$A$5001,0),14)),"",INDEX([6]Fournisseurs!$A$6:$O$5001,MATCH(A487&amp;C487,[6]Fournisseurs!$C$6:$C$5001&amp;[6]Fournisseurs!$A$6:$A$5001,0),14))</f>
        <v>1.7345796666666666E-2</v>
      </c>
    </row>
    <row r="488" spans="1:31" ht="14" customHeight="1" x14ac:dyDescent="0.2">
      <c r="A488" s="8">
        <v>3537</v>
      </c>
      <c r="B488" s="8">
        <v>0</v>
      </c>
      <c r="C488" s="8" t="s">
        <v>636</v>
      </c>
      <c r="D488" s="3" t="s">
        <v>366</v>
      </c>
      <c r="E488" s="3" t="s">
        <v>1021</v>
      </c>
      <c r="F488" s="5" t="s">
        <v>106</v>
      </c>
      <c r="G488" s="31">
        <v>25.28</v>
      </c>
      <c r="H488" s="25">
        <v>22.981818181818181</v>
      </c>
      <c r="I488" s="32">
        <v>0.15</v>
      </c>
      <c r="J488" s="33">
        <f t="shared" si="100"/>
        <v>26.429090909090906</v>
      </c>
      <c r="K488" s="25">
        <f t="shared" ref="K488:K516" si="103">ROUND(J488,2)</f>
        <v>26.43</v>
      </c>
      <c r="L488" s="29">
        <v>64.05</v>
      </c>
      <c r="M488" s="24">
        <f t="shared" ref="M488:M516" si="104">1-(J488/L488)</f>
        <v>0.58736782343339722</v>
      </c>
      <c r="N488" s="38">
        <f t="shared" si="101"/>
        <v>76.86</v>
      </c>
      <c r="O488" s="365">
        <v>54.442499999999995</v>
      </c>
      <c r="P488" s="366">
        <f t="shared" si="97"/>
        <v>-0.15000000000000002</v>
      </c>
      <c r="Q488" s="366">
        <f t="shared" si="98"/>
        <v>0.514550380509879</v>
      </c>
      <c r="R488" s="369">
        <v>52.841249999999995</v>
      </c>
      <c r="S488" s="370">
        <f t="shared" si="99"/>
        <v>-0.17500000000000004</v>
      </c>
      <c r="T488" s="370">
        <f t="shared" si="102"/>
        <v>0.47351556418934249</v>
      </c>
      <c r="U488" s="6">
        <v>20</v>
      </c>
      <c r="V488" s="299">
        <v>21.26</v>
      </c>
      <c r="W488" s="124" t="s">
        <v>62</v>
      </c>
      <c r="X488" s="5">
        <v>0</v>
      </c>
      <c r="Y488" s="26">
        <v>707600</v>
      </c>
      <c r="Z488" s="26" t="s">
        <v>1022</v>
      </c>
      <c r="AA488" s="26"/>
      <c r="AB488" s="27">
        <v>0.2</v>
      </c>
      <c r="AC488" s="122">
        <v>3760223791853</v>
      </c>
      <c r="AD488" s="273">
        <v>41866</v>
      </c>
      <c r="AE488" s="26">
        <f t="array" ref="AE488">IF(ISNA(INDEX([6]Fournisseurs!$A$6:$O$5001,MATCH(A488&amp;C488,[6]Fournisseurs!$C$6:$C$5001&amp;[6]Fournisseurs!$A$6:$A$5001,0),14)),"",INDEX([6]Fournisseurs!$A$6:$O$5001,MATCH(A488&amp;C488,[6]Fournisseurs!$C$6:$C$5001&amp;[6]Fournisseurs!$A$6:$A$5001,0),14))</f>
        <v>1.7345796666666666E-2</v>
      </c>
    </row>
    <row r="489" spans="1:31" ht="14" customHeight="1" x14ac:dyDescent="0.2">
      <c r="A489" s="8">
        <v>1772</v>
      </c>
      <c r="B489" s="8">
        <v>0</v>
      </c>
      <c r="C489" s="8" t="s">
        <v>636</v>
      </c>
      <c r="D489" s="3" t="s">
        <v>3633</v>
      </c>
      <c r="E489" s="3" t="s">
        <v>1019</v>
      </c>
      <c r="F489" s="5" t="s">
        <v>106</v>
      </c>
      <c r="G489" s="31">
        <v>50</v>
      </c>
      <c r="H489" s="25">
        <v>45.454545454545453</v>
      </c>
      <c r="I489" s="32">
        <v>0.15</v>
      </c>
      <c r="J489" s="33">
        <f t="shared" si="100"/>
        <v>52.272727272727266</v>
      </c>
      <c r="K489" s="25">
        <f t="shared" si="103"/>
        <v>52.27</v>
      </c>
      <c r="L489" s="29">
        <v>124.05</v>
      </c>
      <c r="M489" s="24">
        <f t="shared" si="104"/>
        <v>0.57861566084057015</v>
      </c>
      <c r="N489" s="38">
        <f t="shared" si="101"/>
        <v>148.85999999999999</v>
      </c>
      <c r="O489" s="365">
        <v>105.4425</v>
      </c>
      <c r="P489" s="366">
        <f t="shared" si="97"/>
        <v>-0.15000000000000002</v>
      </c>
      <c r="Q489" s="366">
        <f t="shared" si="98"/>
        <v>0.50425371863596491</v>
      </c>
      <c r="R489" s="369">
        <v>102.34124999999999</v>
      </c>
      <c r="S489" s="370">
        <f t="shared" si="99"/>
        <v>-0.17500000000000007</v>
      </c>
      <c r="T489" s="370">
        <f t="shared" si="102"/>
        <v>0.4623485305780799</v>
      </c>
      <c r="U489" s="6">
        <v>0</v>
      </c>
      <c r="V489" s="299">
        <v>40</v>
      </c>
      <c r="W489" s="124" t="s">
        <v>62</v>
      </c>
      <c r="X489" s="5">
        <v>0</v>
      </c>
      <c r="Y489" s="26">
        <v>707600</v>
      </c>
      <c r="Z489" s="26"/>
      <c r="AA489" s="26"/>
      <c r="AB489" s="27">
        <v>0.2</v>
      </c>
      <c r="AC489" s="122">
        <v>3760223793642</v>
      </c>
      <c r="AD489" s="273">
        <v>42231</v>
      </c>
      <c r="AE489" s="26" t="str">
        <f t="array" ref="AE489">IF(ISNA(INDEX([6]Fournisseurs!$A$6:$O$5001,MATCH(A489&amp;C489,[6]Fournisseurs!$C$6:$C$5001&amp;[6]Fournisseurs!$A$6:$A$5001,0),14)),"",INDEX([6]Fournisseurs!$A$6:$O$5001,MATCH(A489&amp;C489,[6]Fournisseurs!$C$6:$C$5001&amp;[6]Fournisseurs!$A$6:$A$5001,0),14))</f>
        <v/>
      </c>
    </row>
    <row r="490" spans="1:31" ht="14" customHeight="1" x14ac:dyDescent="0.2">
      <c r="A490" s="8">
        <v>1771</v>
      </c>
      <c r="B490" s="8">
        <v>0</v>
      </c>
      <c r="C490" s="8" t="s">
        <v>636</v>
      </c>
      <c r="D490" s="3" t="s">
        <v>3632</v>
      </c>
      <c r="E490" s="3" t="s">
        <v>1019</v>
      </c>
      <c r="F490" s="5" t="s">
        <v>106</v>
      </c>
      <c r="G490" s="31">
        <v>50</v>
      </c>
      <c r="H490" s="25">
        <v>45.454545454545453</v>
      </c>
      <c r="I490" s="32">
        <v>0.15</v>
      </c>
      <c r="J490" s="33">
        <f t="shared" si="100"/>
        <v>52.272727272727266</v>
      </c>
      <c r="K490" s="25">
        <f t="shared" si="103"/>
        <v>52.27</v>
      </c>
      <c r="L490" s="29">
        <v>124.05</v>
      </c>
      <c r="M490" s="24">
        <f t="shared" si="104"/>
        <v>0.57861566084057015</v>
      </c>
      <c r="N490" s="38">
        <f t="shared" si="101"/>
        <v>148.85999999999999</v>
      </c>
      <c r="O490" s="365">
        <v>105.4425</v>
      </c>
      <c r="P490" s="366">
        <f t="shared" si="97"/>
        <v>-0.15000000000000002</v>
      </c>
      <c r="Q490" s="366">
        <f t="shared" si="98"/>
        <v>0.50425371863596491</v>
      </c>
      <c r="R490" s="369">
        <v>102.34124999999999</v>
      </c>
      <c r="S490" s="370">
        <f t="shared" si="99"/>
        <v>-0.17500000000000007</v>
      </c>
      <c r="T490" s="370">
        <f t="shared" si="102"/>
        <v>0.4623485305780799</v>
      </c>
      <c r="U490" s="6">
        <v>0</v>
      </c>
      <c r="V490" s="299">
        <v>40</v>
      </c>
      <c r="W490" s="124" t="s">
        <v>62</v>
      </c>
      <c r="X490" s="5">
        <v>0</v>
      </c>
      <c r="Y490" s="26">
        <v>707600</v>
      </c>
      <c r="Z490" s="26"/>
      <c r="AA490" s="26"/>
      <c r="AB490" s="27">
        <v>0.2</v>
      </c>
      <c r="AC490" s="122">
        <v>3760223793635</v>
      </c>
      <c r="AD490" s="273">
        <v>42231</v>
      </c>
      <c r="AE490" s="26" t="str">
        <f t="array" ref="AE490">IF(ISNA(INDEX([6]Fournisseurs!$A$6:$O$5001,MATCH(A490&amp;C490,[6]Fournisseurs!$C$6:$C$5001&amp;[6]Fournisseurs!$A$6:$A$5001,0),14)),"",INDEX([6]Fournisseurs!$A$6:$O$5001,MATCH(A490&amp;C490,[6]Fournisseurs!$C$6:$C$5001&amp;[6]Fournisseurs!$A$6:$A$5001,0),14))</f>
        <v/>
      </c>
    </row>
    <row r="491" spans="1:31" ht="14" customHeight="1" x14ac:dyDescent="0.2">
      <c r="A491" s="8">
        <v>1770</v>
      </c>
      <c r="B491" s="8">
        <v>0</v>
      </c>
      <c r="C491" s="8" t="s">
        <v>636</v>
      </c>
      <c r="D491" s="3" t="s">
        <v>3631</v>
      </c>
      <c r="E491" s="3" t="s">
        <v>1021</v>
      </c>
      <c r="F491" s="5" t="s">
        <v>106</v>
      </c>
      <c r="G491" s="31">
        <v>45.68</v>
      </c>
      <c r="H491" s="25">
        <v>41.527272727272724</v>
      </c>
      <c r="I491" s="32">
        <v>0.15</v>
      </c>
      <c r="J491" s="33">
        <f t="shared" si="100"/>
        <v>47.756363636363631</v>
      </c>
      <c r="K491" s="25">
        <f t="shared" si="103"/>
        <v>47.76</v>
      </c>
      <c r="L491" s="29">
        <v>124.05</v>
      </c>
      <c r="M491" s="24">
        <f t="shared" si="104"/>
        <v>0.61502326774394489</v>
      </c>
      <c r="N491" s="38">
        <f t="shared" si="101"/>
        <v>148.85999999999999</v>
      </c>
      <c r="O491" s="365">
        <v>105.4425</v>
      </c>
      <c r="P491" s="366">
        <f t="shared" si="97"/>
        <v>-0.15000000000000002</v>
      </c>
      <c r="Q491" s="366">
        <f t="shared" si="98"/>
        <v>0.54708619734581754</v>
      </c>
      <c r="R491" s="369">
        <v>102.34124999999999</v>
      </c>
      <c r="S491" s="370">
        <f t="shared" si="99"/>
        <v>-0.17500000000000007</v>
      </c>
      <c r="T491" s="370">
        <f t="shared" si="102"/>
        <v>0.50880161753613384</v>
      </c>
      <c r="U491" s="6">
        <v>0</v>
      </c>
      <c r="V491" s="299">
        <v>40</v>
      </c>
      <c r="W491" s="124" t="s">
        <v>62</v>
      </c>
      <c r="X491" s="5">
        <v>0</v>
      </c>
      <c r="Y491" s="26">
        <v>707600</v>
      </c>
      <c r="Z491" s="26"/>
      <c r="AA491" s="26"/>
      <c r="AB491" s="27">
        <v>0.2</v>
      </c>
      <c r="AC491" s="122">
        <v>3760223793628</v>
      </c>
      <c r="AD491" s="273">
        <v>42401</v>
      </c>
      <c r="AE491" s="26" t="str">
        <f t="array" ref="AE491">IF(ISNA(INDEX([6]Fournisseurs!$A$6:$O$5001,MATCH(A491&amp;C491,[6]Fournisseurs!$C$6:$C$5001&amp;[6]Fournisseurs!$A$6:$A$5001,0),14)),"",INDEX([6]Fournisseurs!$A$6:$O$5001,MATCH(A491&amp;C491,[6]Fournisseurs!$C$6:$C$5001&amp;[6]Fournisseurs!$A$6:$A$5001,0),14))</f>
        <v/>
      </c>
    </row>
    <row r="492" spans="1:31" ht="14" customHeight="1" x14ac:dyDescent="0.2">
      <c r="A492" s="8">
        <v>2903</v>
      </c>
      <c r="B492" s="8">
        <v>0</v>
      </c>
      <c r="C492" s="8" t="s">
        <v>636</v>
      </c>
      <c r="D492" s="3" t="s">
        <v>3816</v>
      </c>
      <c r="E492" s="3" t="s">
        <v>1023</v>
      </c>
      <c r="F492" s="5" t="s">
        <v>106</v>
      </c>
      <c r="G492" s="31">
        <v>15.600000000000001</v>
      </c>
      <c r="H492" s="25">
        <v>14.181818181818182</v>
      </c>
      <c r="I492" s="32">
        <v>0.15</v>
      </c>
      <c r="J492" s="33">
        <f t="shared" si="100"/>
        <v>16.309090909090909</v>
      </c>
      <c r="K492" s="25">
        <f t="shared" si="103"/>
        <v>16.309999999999999</v>
      </c>
      <c r="L492" s="29">
        <v>36</v>
      </c>
      <c r="M492" s="24">
        <f t="shared" si="104"/>
        <v>0.54696969696969699</v>
      </c>
      <c r="N492" s="38">
        <f t="shared" si="101"/>
        <v>43.199999999999996</v>
      </c>
      <c r="O492" s="365">
        <v>30.599999999999998</v>
      </c>
      <c r="P492" s="366">
        <f t="shared" si="97"/>
        <v>-0.15000000000000005</v>
      </c>
      <c r="Q492" s="366">
        <f t="shared" si="98"/>
        <v>0.46702317290552586</v>
      </c>
      <c r="R492" s="369">
        <v>29.7</v>
      </c>
      <c r="S492" s="370">
        <f t="shared" si="99"/>
        <v>-0.17500000000000002</v>
      </c>
      <c r="T492" s="370">
        <f t="shared" si="102"/>
        <v>0.42197090522449365</v>
      </c>
      <c r="U492" s="6">
        <v>10.1</v>
      </c>
      <c r="V492" s="299">
        <v>10.442857142857143</v>
      </c>
      <c r="W492" s="124" t="s">
        <v>62</v>
      </c>
      <c r="X492" s="5">
        <v>0</v>
      </c>
      <c r="Y492" s="26">
        <v>707600</v>
      </c>
      <c r="Z492" s="26" t="s">
        <v>1024</v>
      </c>
      <c r="AA492" s="26"/>
      <c r="AB492" s="27">
        <v>0.2</v>
      </c>
      <c r="AC492" s="122"/>
      <c r="AD492" s="273">
        <v>41866</v>
      </c>
      <c r="AE492" s="26">
        <f t="array" ref="AE492">IF(ISNA(INDEX([6]Fournisseurs!$A$6:$O$5001,MATCH(A492&amp;C492,[6]Fournisseurs!$C$6:$C$5001&amp;[6]Fournisseurs!$A$6:$A$5001,0),14)),"",INDEX([6]Fournisseurs!$A$6:$O$5001,MATCH(A492&amp;C492,[6]Fournisseurs!$C$6:$C$5001&amp;[6]Fournisseurs!$A$6:$A$5001,0),14))</f>
        <v>1.0864015714285713E-2</v>
      </c>
    </row>
    <row r="493" spans="1:31" ht="14" customHeight="1" x14ac:dyDescent="0.2">
      <c r="A493" s="8">
        <v>2900</v>
      </c>
      <c r="B493" s="8">
        <v>0</v>
      </c>
      <c r="C493" s="8" t="s">
        <v>636</v>
      </c>
      <c r="D493" s="3" t="s">
        <v>3815</v>
      </c>
      <c r="E493" s="3" t="s">
        <v>1023</v>
      </c>
      <c r="F493" s="5" t="s">
        <v>106</v>
      </c>
      <c r="G493" s="31">
        <v>15.600000000000001</v>
      </c>
      <c r="H493" s="25">
        <v>14.181818181818182</v>
      </c>
      <c r="I493" s="32">
        <v>0.15</v>
      </c>
      <c r="J493" s="33">
        <f t="shared" si="100"/>
        <v>16.309090909090909</v>
      </c>
      <c r="K493" s="25">
        <f t="shared" si="103"/>
        <v>16.309999999999999</v>
      </c>
      <c r="L493" s="29">
        <v>36</v>
      </c>
      <c r="M493" s="24">
        <f t="shared" si="104"/>
        <v>0.54696969696969699</v>
      </c>
      <c r="N493" s="38">
        <f t="shared" si="101"/>
        <v>43.199999999999996</v>
      </c>
      <c r="O493" s="365">
        <v>30.599999999999998</v>
      </c>
      <c r="P493" s="366">
        <f t="shared" si="97"/>
        <v>-0.15000000000000005</v>
      </c>
      <c r="Q493" s="366">
        <f t="shared" si="98"/>
        <v>0.46702317290552586</v>
      </c>
      <c r="R493" s="369">
        <v>29.7</v>
      </c>
      <c r="S493" s="370">
        <f t="shared" si="99"/>
        <v>-0.17500000000000002</v>
      </c>
      <c r="T493" s="370">
        <f t="shared" si="102"/>
        <v>0.42197090522449365</v>
      </c>
      <c r="U493" s="6">
        <v>10.1</v>
      </c>
      <c r="V493" s="299">
        <v>10.442857142857143</v>
      </c>
      <c r="W493" s="124" t="s">
        <v>62</v>
      </c>
      <c r="X493" s="5">
        <v>0</v>
      </c>
      <c r="Y493" s="26">
        <v>707600</v>
      </c>
      <c r="Z493" s="26" t="s">
        <v>1024</v>
      </c>
      <c r="AA493" s="26"/>
      <c r="AB493" s="27">
        <v>0.2</v>
      </c>
      <c r="AC493" s="122">
        <v>3760223792881</v>
      </c>
      <c r="AD493" s="273">
        <v>41866</v>
      </c>
      <c r="AE493" s="26" t="str">
        <f t="array" ref="AE493">IF(ISNA(INDEX([6]Fournisseurs!$A$6:$O$5001,MATCH(A493&amp;C493,[6]Fournisseurs!$C$6:$C$5001&amp;[6]Fournisseurs!$A$6:$A$5001,0),14)),"",INDEX([6]Fournisseurs!$A$6:$O$5001,MATCH(A493&amp;C493,[6]Fournisseurs!$C$6:$C$5001&amp;[6]Fournisseurs!$A$6:$A$5001,0),14))</f>
        <v/>
      </c>
    </row>
    <row r="494" spans="1:31" ht="14" customHeight="1" x14ac:dyDescent="0.2">
      <c r="A494" s="205">
        <v>2901</v>
      </c>
      <c r="B494" s="8">
        <v>0</v>
      </c>
      <c r="C494" s="8" t="s">
        <v>636</v>
      </c>
      <c r="D494" s="3" t="s">
        <v>3818</v>
      </c>
      <c r="E494" s="3" t="s">
        <v>3819</v>
      </c>
      <c r="F494" s="5" t="s">
        <v>106</v>
      </c>
      <c r="G494" s="31">
        <v>15.12</v>
      </c>
      <c r="H494" s="25">
        <v>13.745454545454544</v>
      </c>
      <c r="I494" s="32">
        <v>0.15</v>
      </c>
      <c r="J494" s="33">
        <f t="shared" si="100"/>
        <v>15.807272727272725</v>
      </c>
      <c r="K494" s="25">
        <f t="shared" si="103"/>
        <v>15.81</v>
      </c>
      <c r="L494" s="29">
        <v>36</v>
      </c>
      <c r="M494" s="24">
        <f t="shared" si="104"/>
        <v>0.56090909090909102</v>
      </c>
      <c r="N494" s="38">
        <f t="shared" si="101"/>
        <v>43.199999999999996</v>
      </c>
      <c r="O494" s="365">
        <v>30.599999999999998</v>
      </c>
      <c r="P494" s="366">
        <f t="shared" si="97"/>
        <v>-0.15000000000000005</v>
      </c>
      <c r="Q494" s="366">
        <f t="shared" si="98"/>
        <v>0.48342245989304822</v>
      </c>
      <c r="R494" s="369">
        <v>29.7</v>
      </c>
      <c r="S494" s="370">
        <f t="shared" si="99"/>
        <v>-0.17500000000000002</v>
      </c>
      <c r="T494" s="370">
        <f t="shared" si="102"/>
        <v>0.43975641583297087</v>
      </c>
      <c r="U494" s="6">
        <v>10.1</v>
      </c>
      <c r="V494" s="299">
        <v>10.442857142857143</v>
      </c>
      <c r="W494" s="124" t="s">
        <v>62</v>
      </c>
      <c r="X494" s="5">
        <v>0</v>
      </c>
      <c r="Y494" s="26">
        <v>707600</v>
      </c>
      <c r="Z494" s="277" t="s">
        <v>1024</v>
      </c>
      <c r="AA494" s="26"/>
      <c r="AB494" s="27">
        <v>0.2</v>
      </c>
      <c r="AC494" s="207"/>
      <c r="AD494" s="273">
        <v>41866</v>
      </c>
      <c r="AE494" s="26" t="str">
        <f t="array" ref="AE494">IF(ISNA(INDEX([6]Fournisseurs!$A$6:$O$5001,MATCH(A494&amp;C494,[6]Fournisseurs!$C$6:$C$5001&amp;[6]Fournisseurs!$A$6:$A$5001,0),14)),"",INDEX([6]Fournisseurs!$A$6:$O$5001,MATCH(A494&amp;C494,[6]Fournisseurs!$C$6:$C$5001&amp;[6]Fournisseurs!$A$6:$A$5001,0),14))</f>
        <v/>
      </c>
    </row>
    <row r="495" spans="1:31" ht="14" customHeight="1" x14ac:dyDescent="0.2">
      <c r="A495" s="402">
        <v>1636</v>
      </c>
      <c r="B495" s="305" t="s">
        <v>1708</v>
      </c>
      <c r="C495" s="305" t="s">
        <v>659</v>
      </c>
      <c r="D495" s="306" t="s">
        <v>368</v>
      </c>
      <c r="E495" s="306" t="s">
        <v>1025</v>
      </c>
      <c r="F495" s="307" t="s">
        <v>4441</v>
      </c>
      <c r="G495" s="308">
        <v>0</v>
      </c>
      <c r="H495" s="25">
        <v>671.5</v>
      </c>
      <c r="I495" s="310">
        <v>0.1</v>
      </c>
      <c r="J495" s="311">
        <f t="shared" si="100"/>
        <v>738.65000000000009</v>
      </c>
      <c r="K495" s="25">
        <f t="shared" si="103"/>
        <v>738.65</v>
      </c>
      <c r="L495" s="312">
        <v>1120</v>
      </c>
      <c r="M495" s="313">
        <f t="shared" si="104"/>
        <v>0.34049107142857138</v>
      </c>
      <c r="N495" s="314">
        <f t="shared" si="101"/>
        <v>1344</v>
      </c>
      <c r="O495" s="365">
        <v>1120</v>
      </c>
      <c r="P495" s="366">
        <f t="shared" si="97"/>
        <v>0</v>
      </c>
      <c r="Q495" s="366">
        <f t="shared" si="98"/>
        <v>0.34049107142857138</v>
      </c>
      <c r="R495" s="375">
        <v>1120</v>
      </c>
      <c r="S495" s="370">
        <f t="shared" si="99"/>
        <v>0</v>
      </c>
      <c r="T495" s="370">
        <f t="shared" si="102"/>
        <v>0.30578007518796979</v>
      </c>
      <c r="U495" s="316">
        <v>0</v>
      </c>
      <c r="V495" s="317">
        <v>35</v>
      </c>
      <c r="W495" s="124" t="s">
        <v>4453</v>
      </c>
      <c r="X495" s="307" t="s">
        <v>1026</v>
      </c>
      <c r="Y495" s="319">
        <v>707100</v>
      </c>
      <c r="Z495" s="319" t="s">
        <v>1027</v>
      </c>
      <c r="AA495" s="319"/>
      <c r="AB495" s="320">
        <v>0.2</v>
      </c>
      <c r="AC495" s="207">
        <v>0</v>
      </c>
      <c r="AD495" s="321">
        <v>41501</v>
      </c>
      <c r="AE495" s="26" t="str">
        <f t="array" ref="AE495">IF(ISNA(INDEX([6]Fournisseurs!$A$6:$O$5001,MATCH(A495&amp;C495,[6]Fournisseurs!$C$6:$C$5001&amp;[6]Fournisseurs!$A$6:$A$5001,0),14)),"",INDEX([6]Fournisseurs!$A$6:$O$5001,MATCH(A495&amp;C495,[6]Fournisseurs!$C$6:$C$5001&amp;[6]Fournisseurs!$A$6:$A$5001,0),14))</f>
        <v/>
      </c>
    </row>
    <row r="496" spans="1:31" ht="14" customHeight="1" x14ac:dyDescent="0.2">
      <c r="A496" s="17">
        <v>5045</v>
      </c>
      <c r="B496" s="8" t="s">
        <v>1692</v>
      </c>
      <c r="C496" s="8" t="s">
        <v>1439</v>
      </c>
      <c r="D496" s="19" t="s">
        <v>1693</v>
      </c>
      <c r="E496" s="3" t="s">
        <v>4301</v>
      </c>
      <c r="F496" s="9" t="s">
        <v>4441</v>
      </c>
      <c r="G496" s="31"/>
      <c r="H496" s="25">
        <v>830</v>
      </c>
      <c r="I496" s="32">
        <v>0.1</v>
      </c>
      <c r="J496" s="33">
        <f t="shared" si="100"/>
        <v>913.00000000000011</v>
      </c>
      <c r="K496" s="25">
        <f t="shared" si="103"/>
        <v>913</v>
      </c>
      <c r="L496" s="29">
        <v>2075</v>
      </c>
      <c r="M496" s="24">
        <f t="shared" si="104"/>
        <v>0.55999999999999994</v>
      </c>
      <c r="N496" s="38">
        <f t="shared" si="101"/>
        <v>2490</v>
      </c>
      <c r="O496" s="365">
        <v>1608.125</v>
      </c>
      <c r="P496" s="366">
        <f t="shared" si="97"/>
        <v>-0.22500000000000001</v>
      </c>
      <c r="Q496" s="366">
        <f t="shared" si="98"/>
        <v>0.43225806451612891</v>
      </c>
      <c r="R496" s="369">
        <v>1504.375</v>
      </c>
      <c r="S496" s="370">
        <f t="shared" si="99"/>
        <v>-0.27500000000000002</v>
      </c>
      <c r="T496" s="370">
        <f t="shared" si="102"/>
        <v>0.36116152450090733</v>
      </c>
      <c r="U496" s="6">
        <v>0</v>
      </c>
      <c r="V496" s="299">
        <v>186</v>
      </c>
      <c r="W496" s="124" t="s">
        <v>621</v>
      </c>
      <c r="X496" s="5"/>
      <c r="Y496" s="26">
        <v>707100</v>
      </c>
      <c r="Z496" s="26"/>
      <c r="AA496" s="26"/>
      <c r="AB496" s="27">
        <v>0.2</v>
      </c>
      <c r="AC496" s="122">
        <v>0</v>
      </c>
      <c r="AD496" s="273">
        <v>42231</v>
      </c>
      <c r="AE496" s="26" t="str">
        <f t="array" ref="AE496">IF(ISNA(INDEX([6]Fournisseurs!$A$6:$O$5001,MATCH(A496&amp;C496,[6]Fournisseurs!$C$6:$C$5001&amp;[6]Fournisseurs!$A$6:$A$5001,0),14)),"",INDEX([6]Fournisseurs!$A$6:$O$5001,MATCH(A496&amp;C496,[6]Fournisseurs!$C$6:$C$5001&amp;[6]Fournisseurs!$A$6:$A$5001,0),14))</f>
        <v/>
      </c>
    </row>
    <row r="497" spans="1:31" ht="14" customHeight="1" x14ac:dyDescent="0.2">
      <c r="A497" s="17">
        <v>5023</v>
      </c>
      <c r="B497" s="8" t="s">
        <v>1645</v>
      </c>
      <c r="C497" s="8" t="s">
        <v>1439</v>
      </c>
      <c r="D497" s="3" t="s">
        <v>369</v>
      </c>
      <c r="E497" s="3" t="s">
        <v>4302</v>
      </c>
      <c r="F497" s="9" t="s">
        <v>4441</v>
      </c>
      <c r="G497" s="31"/>
      <c r="H497" s="25">
        <v>1194</v>
      </c>
      <c r="I497" s="32">
        <v>0.1</v>
      </c>
      <c r="J497" s="33">
        <f t="shared" si="100"/>
        <v>1313.4</v>
      </c>
      <c r="K497" s="25">
        <f t="shared" si="103"/>
        <v>1313.4</v>
      </c>
      <c r="L497" s="29">
        <v>2985</v>
      </c>
      <c r="M497" s="24">
        <f t="shared" si="104"/>
        <v>0.55999999999999994</v>
      </c>
      <c r="N497" s="38">
        <f t="shared" si="101"/>
        <v>3582</v>
      </c>
      <c r="O497" s="365">
        <v>2313.375</v>
      </c>
      <c r="P497" s="366">
        <f t="shared" si="97"/>
        <v>-0.22500000000000001</v>
      </c>
      <c r="Q497" s="366">
        <f t="shared" si="98"/>
        <v>0.43225806451612903</v>
      </c>
      <c r="R497" s="369">
        <v>2164.125</v>
      </c>
      <c r="S497" s="370">
        <f t="shared" si="99"/>
        <v>-0.27500000000000002</v>
      </c>
      <c r="T497" s="370">
        <f t="shared" si="102"/>
        <v>0.36116152450090733</v>
      </c>
      <c r="U497" s="6">
        <v>0</v>
      </c>
      <c r="V497" s="299">
        <v>216</v>
      </c>
      <c r="W497" s="124" t="s">
        <v>621</v>
      </c>
      <c r="X497" s="5"/>
      <c r="Y497" s="26">
        <v>707100</v>
      </c>
      <c r="Z497" s="26"/>
      <c r="AA497" s="26"/>
      <c r="AB497" s="320">
        <v>0.2</v>
      </c>
      <c r="AC497" s="122">
        <v>0</v>
      </c>
      <c r="AD497" s="273">
        <v>42231</v>
      </c>
      <c r="AE497" s="26" t="str">
        <f t="array" ref="AE497">IF(ISNA(INDEX([6]Fournisseurs!$A$6:$O$5001,MATCH(A497&amp;C497,[6]Fournisseurs!$C$6:$C$5001&amp;[6]Fournisseurs!$A$6:$A$5001,0),14)),"",INDEX([6]Fournisseurs!$A$6:$O$5001,MATCH(A497&amp;C497,[6]Fournisseurs!$C$6:$C$5001&amp;[6]Fournisseurs!$A$6:$A$5001,0),14))</f>
        <v/>
      </c>
    </row>
    <row r="498" spans="1:31" ht="14" customHeight="1" x14ac:dyDescent="0.2">
      <c r="A498" s="422">
        <v>5026</v>
      </c>
      <c r="B498" s="322" t="s">
        <v>1650</v>
      </c>
      <c r="C498" s="322" t="s">
        <v>1439</v>
      </c>
      <c r="D498" s="417" t="s">
        <v>1649</v>
      </c>
      <c r="E498" s="323" t="s">
        <v>4303</v>
      </c>
      <c r="F498" s="335" t="s">
        <v>4441</v>
      </c>
      <c r="G498" s="325"/>
      <c r="H498" s="25">
        <v>1164</v>
      </c>
      <c r="I498" s="327">
        <v>0.1</v>
      </c>
      <c r="J498" s="328">
        <f t="shared" si="100"/>
        <v>1280.4000000000001</v>
      </c>
      <c r="K498" s="326">
        <f t="shared" si="103"/>
        <v>1280.4000000000001</v>
      </c>
      <c r="L498" s="329">
        <v>2910</v>
      </c>
      <c r="M498" s="330">
        <f t="shared" si="104"/>
        <v>0.55999999999999994</v>
      </c>
      <c r="N498" s="331">
        <f t="shared" si="101"/>
        <v>3492</v>
      </c>
      <c r="O498" s="365">
        <v>2255.25</v>
      </c>
      <c r="P498" s="366">
        <f t="shared" si="97"/>
        <v>-0.22500000000000001</v>
      </c>
      <c r="Q498" s="366">
        <f t="shared" si="98"/>
        <v>0.43225806451612903</v>
      </c>
      <c r="R498" s="369">
        <v>2109.75</v>
      </c>
      <c r="S498" s="370">
        <f t="shared" si="99"/>
        <v>-0.27500000000000002</v>
      </c>
      <c r="T498" s="370">
        <f t="shared" si="102"/>
        <v>0.36116152450090733</v>
      </c>
      <c r="U498" s="333">
        <v>0</v>
      </c>
      <c r="V498" s="334">
        <v>173</v>
      </c>
      <c r="W498" s="124" t="s">
        <v>621</v>
      </c>
      <c r="X498" s="324"/>
      <c r="Y498" s="336">
        <v>707100</v>
      </c>
      <c r="Z498" s="336"/>
      <c r="AA498" s="336"/>
      <c r="AB498" s="337">
        <v>0.2</v>
      </c>
      <c r="AC498" s="207">
        <v>0</v>
      </c>
      <c r="AD498" s="338">
        <v>42231</v>
      </c>
      <c r="AE498" s="26" t="str">
        <f t="array" ref="AE498">IF(ISNA(INDEX([6]Fournisseurs!$A$6:$O$5001,MATCH(A498&amp;C498,[6]Fournisseurs!$C$6:$C$5001&amp;[6]Fournisseurs!$A$6:$A$5001,0),14)),"",INDEX([6]Fournisseurs!$A$6:$O$5001,MATCH(A498&amp;C498,[6]Fournisseurs!$C$6:$C$5001&amp;[6]Fournisseurs!$A$6:$A$5001,0),14))</f>
        <v/>
      </c>
    </row>
    <row r="499" spans="1:31" ht="14" customHeight="1" x14ac:dyDescent="0.2">
      <c r="A499" s="17">
        <v>1928</v>
      </c>
      <c r="B499" s="8"/>
      <c r="C499" s="8" t="s">
        <v>670</v>
      </c>
      <c r="D499" s="19" t="s">
        <v>2641</v>
      </c>
      <c r="E499" s="3"/>
      <c r="F499" s="9" t="s">
        <v>26</v>
      </c>
      <c r="G499" s="31">
        <v>6.72</v>
      </c>
      <c r="H499" s="25">
        <v>6.1090909090909085</v>
      </c>
      <c r="I499" s="32">
        <v>0.15</v>
      </c>
      <c r="J499" s="33">
        <f t="shared" si="100"/>
        <v>7.0254545454545445</v>
      </c>
      <c r="K499" s="25">
        <f t="shared" si="103"/>
        <v>7.03</v>
      </c>
      <c r="L499" s="29">
        <v>19</v>
      </c>
      <c r="M499" s="24">
        <f t="shared" si="104"/>
        <v>0.63023923444976082</v>
      </c>
      <c r="N499" s="38">
        <f t="shared" si="101"/>
        <v>22.8</v>
      </c>
      <c r="O499" s="365">
        <v>15.674999999999999</v>
      </c>
      <c r="P499" s="366">
        <f t="shared" si="97"/>
        <v>-0.17500000000000004</v>
      </c>
      <c r="Q499" s="366">
        <f t="shared" si="98"/>
        <v>0.55180513266637665</v>
      </c>
      <c r="R499" s="369">
        <v>14.725</v>
      </c>
      <c r="S499" s="370">
        <f t="shared" si="99"/>
        <v>-0.22500000000000001</v>
      </c>
      <c r="T499" s="370">
        <f t="shared" si="102"/>
        <v>0.49777824713040519</v>
      </c>
      <c r="U499" s="6">
        <v>0</v>
      </c>
      <c r="V499" s="299">
        <v>1.2</v>
      </c>
      <c r="W499" s="124" t="s">
        <v>4454</v>
      </c>
      <c r="X499" s="5"/>
      <c r="Y499" s="26">
        <v>707600</v>
      </c>
      <c r="Z499" s="26"/>
      <c r="AA499" s="26"/>
      <c r="AB499" s="27">
        <v>0.2</v>
      </c>
      <c r="AC499" s="122">
        <v>3760223790979</v>
      </c>
      <c r="AD499" s="273">
        <v>42597</v>
      </c>
      <c r="AE499" s="26">
        <f t="array" ref="AE499">IF(ISNA(INDEX([6]Fournisseurs!$A$6:$O$5001,MATCH(A499&amp;C499,[6]Fournisseurs!$C$6:$C$5001&amp;[6]Fournisseurs!$A$6:$A$5001,0),14)),"",INDEX([6]Fournisseurs!$A$6:$O$5001,MATCH(A499&amp;C499,[6]Fournisseurs!$C$6:$C$5001&amp;[6]Fournisseurs!$A$6:$A$5001,0),14))</f>
        <v>0</v>
      </c>
    </row>
    <row r="500" spans="1:31" ht="14" customHeight="1" x14ac:dyDescent="0.2">
      <c r="A500" s="8">
        <v>2621</v>
      </c>
      <c r="B500" s="8">
        <v>0</v>
      </c>
      <c r="C500" s="8" t="s">
        <v>645</v>
      </c>
      <c r="D500" s="3" t="s">
        <v>370</v>
      </c>
      <c r="E500" s="3" t="s">
        <v>1028</v>
      </c>
      <c r="F500" s="5" t="s">
        <v>4441</v>
      </c>
      <c r="G500" s="31">
        <v>0</v>
      </c>
      <c r="H500" s="25">
        <v>190.5</v>
      </c>
      <c r="I500" s="32">
        <v>0</v>
      </c>
      <c r="J500" s="33">
        <f t="shared" si="100"/>
        <v>190.5</v>
      </c>
      <c r="K500" s="25">
        <f t="shared" si="103"/>
        <v>190.5</v>
      </c>
      <c r="L500" s="29">
        <v>211.67</v>
      </c>
      <c r="M500" s="24">
        <f t="shared" si="104"/>
        <v>0.10001417300514948</v>
      </c>
      <c r="N500" s="38">
        <f t="shared" si="101"/>
        <v>254.00399999999996</v>
      </c>
      <c r="O500" s="365">
        <v>211.67</v>
      </c>
      <c r="P500" s="366">
        <f t="shared" si="97"/>
        <v>0</v>
      </c>
      <c r="Q500" s="366">
        <f t="shared" si="98"/>
        <v>0.10001417300514948</v>
      </c>
      <c r="R500" s="406">
        <v>211.67</v>
      </c>
      <c r="S500" s="370">
        <f t="shared" si="99"/>
        <v>0</v>
      </c>
      <c r="T500" s="370">
        <f>1-(J500/(R500))</f>
        <v>0.10001417300514948</v>
      </c>
      <c r="U500" s="6">
        <v>0</v>
      </c>
      <c r="V500" s="299">
        <v>6</v>
      </c>
      <c r="W500" s="124" t="s">
        <v>4452</v>
      </c>
      <c r="X500" s="5" t="s">
        <v>1029</v>
      </c>
      <c r="Y500" s="26">
        <v>707600</v>
      </c>
      <c r="Z500" s="26" t="s">
        <v>1030</v>
      </c>
      <c r="AA500" s="26"/>
      <c r="AB500" s="27">
        <v>0.2</v>
      </c>
      <c r="AC500" s="122">
        <v>0</v>
      </c>
      <c r="AD500" s="273">
        <v>41501</v>
      </c>
      <c r="AE500" s="26" t="str">
        <f t="array" ref="AE500">IF(ISNA(INDEX([6]Fournisseurs!$A$6:$O$5001,MATCH(A500&amp;C500,[6]Fournisseurs!$C$6:$C$5001&amp;[6]Fournisseurs!$A$6:$A$5001,0),14)),"",INDEX([6]Fournisseurs!$A$6:$O$5001,MATCH(A500&amp;C500,[6]Fournisseurs!$C$6:$C$5001&amp;[6]Fournisseurs!$A$6:$A$5001,0),14))</f>
        <v/>
      </c>
    </row>
    <row r="501" spans="1:31" ht="14" customHeight="1" x14ac:dyDescent="0.2">
      <c r="A501" s="17">
        <v>5005</v>
      </c>
      <c r="B501" s="8" t="s">
        <v>1661</v>
      </c>
      <c r="C501" s="8" t="s">
        <v>1439</v>
      </c>
      <c r="D501" s="19" t="s">
        <v>1660</v>
      </c>
      <c r="E501" s="3" t="s">
        <v>4305</v>
      </c>
      <c r="F501" s="9" t="s">
        <v>4441</v>
      </c>
      <c r="G501" s="31"/>
      <c r="H501" s="25">
        <v>1194</v>
      </c>
      <c r="I501" s="32">
        <v>0.1</v>
      </c>
      <c r="J501" s="33">
        <f t="shared" si="100"/>
        <v>1313.4</v>
      </c>
      <c r="K501" s="25">
        <f t="shared" si="103"/>
        <v>1313.4</v>
      </c>
      <c r="L501" s="29">
        <v>2985</v>
      </c>
      <c r="M501" s="24">
        <f t="shared" si="104"/>
        <v>0.55999999999999994</v>
      </c>
      <c r="N501" s="38">
        <f t="shared" si="101"/>
        <v>3582</v>
      </c>
      <c r="O501" s="365">
        <v>2313.375</v>
      </c>
      <c r="P501" s="366">
        <f t="shared" si="97"/>
        <v>-0.22500000000000001</v>
      </c>
      <c r="Q501" s="366">
        <f t="shared" si="98"/>
        <v>0.43225806451612903</v>
      </c>
      <c r="R501" s="369">
        <v>2164.125</v>
      </c>
      <c r="S501" s="370">
        <f t="shared" si="99"/>
        <v>-0.27500000000000002</v>
      </c>
      <c r="T501" s="370">
        <f t="shared" ref="T501:T506" si="105">1-(J501/(R501*0.95))</f>
        <v>0.36116152450090733</v>
      </c>
      <c r="U501" s="6">
        <v>0</v>
      </c>
      <c r="V501" s="299">
        <v>224</v>
      </c>
      <c r="W501" s="124" t="s">
        <v>621</v>
      </c>
      <c r="X501" s="5"/>
      <c r="Y501" s="26">
        <v>707100</v>
      </c>
      <c r="Z501" s="26"/>
      <c r="AA501" s="26"/>
      <c r="AB501" s="27">
        <v>0.2</v>
      </c>
      <c r="AC501" s="122">
        <v>0</v>
      </c>
      <c r="AD501" s="273">
        <v>42231</v>
      </c>
      <c r="AE501" s="26" t="str">
        <f t="array" ref="AE501">IF(ISNA(INDEX([6]Fournisseurs!$A$6:$O$5001,MATCH(A501&amp;C501,[6]Fournisseurs!$C$6:$C$5001&amp;[6]Fournisseurs!$A$6:$A$5001,0),14)),"",INDEX([6]Fournisseurs!$A$6:$O$5001,MATCH(A501&amp;C501,[6]Fournisseurs!$C$6:$C$5001&amp;[6]Fournisseurs!$A$6:$A$5001,0),14))</f>
        <v/>
      </c>
    </row>
    <row r="502" spans="1:31" ht="14" customHeight="1" x14ac:dyDescent="0.2">
      <c r="A502" s="17">
        <v>5049</v>
      </c>
      <c r="B502" s="8" t="s">
        <v>1700</v>
      </c>
      <c r="C502" s="8" t="s">
        <v>1439</v>
      </c>
      <c r="D502" s="19" t="s">
        <v>2343</v>
      </c>
      <c r="E502" s="3" t="s">
        <v>4304</v>
      </c>
      <c r="F502" s="9" t="s">
        <v>4441</v>
      </c>
      <c r="G502" s="31"/>
      <c r="H502" s="25">
        <v>830</v>
      </c>
      <c r="I502" s="32">
        <v>0.1</v>
      </c>
      <c r="J502" s="33">
        <f t="shared" si="100"/>
        <v>913.00000000000011</v>
      </c>
      <c r="K502" s="25">
        <f t="shared" si="103"/>
        <v>913</v>
      </c>
      <c r="L502" s="29">
        <v>2075</v>
      </c>
      <c r="M502" s="24">
        <f t="shared" si="104"/>
        <v>0.55999999999999994</v>
      </c>
      <c r="N502" s="38">
        <f t="shared" si="101"/>
        <v>2490</v>
      </c>
      <c r="O502" s="365">
        <v>1608.125</v>
      </c>
      <c r="P502" s="366">
        <f t="shared" si="97"/>
        <v>-0.22500000000000001</v>
      </c>
      <c r="Q502" s="366">
        <f t="shared" si="98"/>
        <v>0.43225806451612891</v>
      </c>
      <c r="R502" s="369">
        <v>1504.375</v>
      </c>
      <c r="S502" s="370">
        <f t="shared" si="99"/>
        <v>-0.27500000000000002</v>
      </c>
      <c r="T502" s="370">
        <f t="shared" si="105"/>
        <v>0.36116152450090733</v>
      </c>
      <c r="U502" s="6">
        <v>0</v>
      </c>
      <c r="V502" s="299">
        <v>182</v>
      </c>
      <c r="W502" s="124" t="s">
        <v>621</v>
      </c>
      <c r="X502" s="5"/>
      <c r="Y502" s="26">
        <v>707100</v>
      </c>
      <c r="Z502" s="26"/>
      <c r="AA502" s="26"/>
      <c r="AB502" s="27">
        <v>0.2</v>
      </c>
      <c r="AC502" s="122">
        <v>0</v>
      </c>
      <c r="AD502" s="273">
        <v>42231</v>
      </c>
      <c r="AE502" s="26" t="str">
        <f t="array" ref="AE502">IF(ISNA(INDEX([6]Fournisseurs!$A$6:$O$5001,MATCH(A502&amp;C502,[6]Fournisseurs!$C$6:$C$5001&amp;[6]Fournisseurs!$A$6:$A$5001,0),14)),"",INDEX([6]Fournisseurs!$A$6:$O$5001,MATCH(A502&amp;C502,[6]Fournisseurs!$C$6:$C$5001&amp;[6]Fournisseurs!$A$6:$A$5001,0),14))</f>
        <v/>
      </c>
    </row>
    <row r="503" spans="1:31" ht="14" customHeight="1" x14ac:dyDescent="0.2">
      <c r="A503" s="17">
        <v>5009</v>
      </c>
      <c r="B503" s="8" t="s">
        <v>1670</v>
      </c>
      <c r="C503" s="8" t="s">
        <v>1439</v>
      </c>
      <c r="D503" s="19" t="s">
        <v>1669</v>
      </c>
      <c r="E503" s="3" t="s">
        <v>4306</v>
      </c>
      <c r="F503" s="9" t="s">
        <v>4441</v>
      </c>
      <c r="G503" s="31"/>
      <c r="H503" s="25">
        <v>1438</v>
      </c>
      <c r="I503" s="32">
        <v>0.1</v>
      </c>
      <c r="J503" s="33">
        <f t="shared" si="100"/>
        <v>1581.8000000000002</v>
      </c>
      <c r="K503" s="25">
        <f t="shared" si="103"/>
        <v>1581.8</v>
      </c>
      <c r="L503" s="29">
        <v>3595</v>
      </c>
      <c r="M503" s="24">
        <f t="shared" si="104"/>
        <v>0.55999999999999994</v>
      </c>
      <c r="N503" s="38">
        <f t="shared" si="101"/>
        <v>4314</v>
      </c>
      <c r="O503" s="365">
        <v>2786.125</v>
      </c>
      <c r="P503" s="366">
        <f t="shared" si="97"/>
        <v>-0.22500000000000001</v>
      </c>
      <c r="Q503" s="366">
        <f t="shared" si="98"/>
        <v>0.43225806451612891</v>
      </c>
      <c r="R503" s="369">
        <v>2606.375</v>
      </c>
      <c r="S503" s="370">
        <f t="shared" si="99"/>
        <v>-0.27500000000000002</v>
      </c>
      <c r="T503" s="370">
        <f t="shared" si="105"/>
        <v>0.36116152450090744</v>
      </c>
      <c r="U503" s="6">
        <v>0</v>
      </c>
      <c r="V503" s="299">
        <v>275</v>
      </c>
      <c r="W503" s="124" t="s">
        <v>621</v>
      </c>
      <c r="X503" s="5"/>
      <c r="Y503" s="26">
        <v>707100</v>
      </c>
      <c r="Z503" s="26"/>
      <c r="AA503" s="26"/>
      <c r="AB503" s="27">
        <v>0.2</v>
      </c>
      <c r="AC503" s="122">
        <v>0</v>
      </c>
      <c r="AD503" s="273">
        <v>42231</v>
      </c>
      <c r="AE503" s="26" t="str">
        <f t="array" ref="AE503">IF(ISNA(INDEX([6]Fournisseurs!$A$6:$O$5001,MATCH(A503&amp;C503,[6]Fournisseurs!$C$6:$C$5001&amp;[6]Fournisseurs!$A$6:$A$5001,0),14)),"",INDEX([6]Fournisseurs!$A$6:$O$5001,MATCH(A503&amp;C503,[6]Fournisseurs!$C$6:$C$5001&amp;[6]Fournisseurs!$A$6:$A$5001,0),14))</f>
        <v/>
      </c>
    </row>
    <row r="504" spans="1:31" ht="14" customHeight="1" x14ac:dyDescent="0.2">
      <c r="A504" s="17">
        <v>5053</v>
      </c>
      <c r="B504" s="8" t="s">
        <v>1706</v>
      </c>
      <c r="C504" s="8" t="s">
        <v>1439</v>
      </c>
      <c r="D504" s="19" t="s">
        <v>1707</v>
      </c>
      <c r="E504" s="3" t="s">
        <v>4307</v>
      </c>
      <c r="F504" s="9" t="s">
        <v>4441</v>
      </c>
      <c r="G504" s="31"/>
      <c r="H504" s="25">
        <v>1000</v>
      </c>
      <c r="I504" s="32">
        <v>0.1</v>
      </c>
      <c r="J504" s="33">
        <f t="shared" si="100"/>
        <v>1100</v>
      </c>
      <c r="K504" s="25">
        <f t="shared" si="103"/>
        <v>1100</v>
      </c>
      <c r="L504" s="29">
        <v>2500</v>
      </c>
      <c r="M504" s="24">
        <f t="shared" si="104"/>
        <v>0.56000000000000005</v>
      </c>
      <c r="N504" s="38">
        <f t="shared" si="101"/>
        <v>3000</v>
      </c>
      <c r="O504" s="365">
        <v>1937.5</v>
      </c>
      <c r="P504" s="366">
        <f t="shared" si="97"/>
        <v>-0.22500000000000001</v>
      </c>
      <c r="Q504" s="366">
        <f t="shared" si="98"/>
        <v>0.43225806451612903</v>
      </c>
      <c r="R504" s="369">
        <v>1812.5</v>
      </c>
      <c r="S504" s="370">
        <f t="shared" si="99"/>
        <v>-0.27500000000000002</v>
      </c>
      <c r="T504" s="370">
        <f t="shared" si="105"/>
        <v>0.36116152450090744</v>
      </c>
      <c r="U504" s="6">
        <v>0</v>
      </c>
      <c r="V504" s="299">
        <v>231</v>
      </c>
      <c r="W504" s="124" t="s">
        <v>621</v>
      </c>
      <c r="X504" s="5"/>
      <c r="Y504" s="26">
        <v>707100</v>
      </c>
      <c r="Z504" s="26"/>
      <c r="AA504" s="26"/>
      <c r="AB504" s="27">
        <v>0.2</v>
      </c>
      <c r="AC504" s="122">
        <v>0</v>
      </c>
      <c r="AD504" s="273">
        <v>42231</v>
      </c>
      <c r="AE504" s="26" t="str">
        <f t="array" ref="AE504">IF(ISNA(INDEX([6]Fournisseurs!$A$6:$O$5001,MATCH(A504&amp;C504,[6]Fournisseurs!$C$6:$C$5001&amp;[6]Fournisseurs!$A$6:$A$5001,0),14)),"",INDEX([6]Fournisseurs!$A$6:$O$5001,MATCH(A504&amp;C504,[6]Fournisseurs!$C$6:$C$5001&amp;[6]Fournisseurs!$A$6:$A$5001,0),14))</f>
        <v/>
      </c>
    </row>
    <row r="505" spans="1:31" ht="14" customHeight="1" x14ac:dyDescent="0.2">
      <c r="A505" s="17">
        <v>5043</v>
      </c>
      <c r="B505" s="8" t="s">
        <v>1689</v>
      </c>
      <c r="C505" s="8" t="s">
        <v>1439</v>
      </c>
      <c r="D505" s="14" t="s">
        <v>371</v>
      </c>
      <c r="E505" s="3" t="s">
        <v>4308</v>
      </c>
      <c r="F505" s="9" t="s">
        <v>4441</v>
      </c>
      <c r="G505" s="31"/>
      <c r="H505" s="25">
        <v>958</v>
      </c>
      <c r="I505" s="32">
        <v>0.1</v>
      </c>
      <c r="J505" s="33">
        <f t="shared" si="100"/>
        <v>1053.8000000000002</v>
      </c>
      <c r="K505" s="25">
        <f t="shared" si="103"/>
        <v>1053.8</v>
      </c>
      <c r="L505" s="29">
        <v>2395</v>
      </c>
      <c r="M505" s="24">
        <f t="shared" si="104"/>
        <v>0.55999999999999994</v>
      </c>
      <c r="N505" s="38">
        <f t="shared" si="101"/>
        <v>2874</v>
      </c>
      <c r="O505" s="365">
        <v>1796.25</v>
      </c>
      <c r="P505" s="366">
        <f t="shared" si="97"/>
        <v>-0.25</v>
      </c>
      <c r="Q505" s="366">
        <f t="shared" si="98"/>
        <v>0.41333333333333322</v>
      </c>
      <c r="R505" s="375">
        <v>1796.25</v>
      </c>
      <c r="S505" s="370">
        <f t="shared" si="99"/>
        <v>-0.25</v>
      </c>
      <c r="T505" s="370">
        <f t="shared" si="105"/>
        <v>0.38245614035087705</v>
      </c>
      <c r="U505" s="6">
        <v>0</v>
      </c>
      <c r="V505" s="299">
        <v>157</v>
      </c>
      <c r="W505" s="124" t="s">
        <v>621</v>
      </c>
      <c r="X505" s="5"/>
      <c r="Y505" s="26">
        <v>707100</v>
      </c>
      <c r="Z505" s="26"/>
      <c r="AA505" s="26"/>
      <c r="AB505" s="27">
        <v>0.2</v>
      </c>
      <c r="AC505" s="122">
        <v>0</v>
      </c>
      <c r="AD505" s="273">
        <v>42231</v>
      </c>
      <c r="AE505" s="26" t="str">
        <f t="array" ref="AE505">IF(ISNA(INDEX([6]Fournisseurs!$A$6:$O$5001,MATCH(A505&amp;C505,[6]Fournisseurs!$C$6:$C$5001&amp;[6]Fournisseurs!$A$6:$A$5001,0),14)),"",INDEX([6]Fournisseurs!$A$6:$O$5001,MATCH(A505&amp;C505,[6]Fournisseurs!$C$6:$C$5001&amp;[6]Fournisseurs!$A$6:$A$5001,0),14))</f>
        <v/>
      </c>
    </row>
    <row r="506" spans="1:31" ht="14" customHeight="1" x14ac:dyDescent="0.2">
      <c r="A506" s="9">
        <v>3223</v>
      </c>
      <c r="B506" s="8"/>
      <c r="C506" s="8" t="s">
        <v>811</v>
      </c>
      <c r="D506" s="19" t="s">
        <v>372</v>
      </c>
      <c r="E506" s="3"/>
      <c r="F506" s="4" t="s">
        <v>4441</v>
      </c>
      <c r="G506" s="31">
        <v>777</v>
      </c>
      <c r="H506" s="25">
        <v>706.36363636363626</v>
      </c>
      <c r="I506" s="32">
        <v>0.15</v>
      </c>
      <c r="J506" s="33">
        <f t="shared" si="100"/>
        <v>812.31818181818164</v>
      </c>
      <c r="K506" s="25">
        <f t="shared" si="103"/>
        <v>812.32</v>
      </c>
      <c r="L506" s="29">
        <v>1357.4</v>
      </c>
      <c r="M506" s="24">
        <f t="shared" si="104"/>
        <v>0.40156314880051447</v>
      </c>
      <c r="N506" s="38">
        <f t="shared" si="101"/>
        <v>1628.88</v>
      </c>
      <c r="O506" s="365">
        <v>1357.4</v>
      </c>
      <c r="P506" s="366">
        <f t="shared" si="97"/>
        <v>0</v>
      </c>
      <c r="Q506" s="366">
        <f t="shared" si="98"/>
        <v>0.40156314880051447</v>
      </c>
      <c r="R506" s="375">
        <v>1357.4</v>
      </c>
      <c r="S506" s="370">
        <f t="shared" si="99"/>
        <v>0</v>
      </c>
      <c r="T506" s="370">
        <f t="shared" si="105"/>
        <v>0.37006647242159418</v>
      </c>
      <c r="U506" s="6">
        <v>0</v>
      </c>
      <c r="V506" s="299">
        <v>52</v>
      </c>
      <c r="W506" s="124" t="s">
        <v>127</v>
      </c>
      <c r="X506" s="5"/>
      <c r="Y506" s="26">
        <v>707100</v>
      </c>
      <c r="Z506" s="26"/>
      <c r="AA506" s="26"/>
      <c r="AB506" s="27">
        <v>0.2</v>
      </c>
      <c r="AC506" s="122">
        <v>0</v>
      </c>
      <c r="AD506" s="273">
        <v>41866</v>
      </c>
      <c r="AE506" s="26" t="str">
        <f t="array" ref="AE506">IF(ISNA(INDEX([6]Fournisseurs!$A$6:$O$5001,MATCH(A506&amp;C506,[6]Fournisseurs!$C$6:$C$5001&amp;[6]Fournisseurs!$A$6:$A$5001,0),14)),"",INDEX([6]Fournisseurs!$A$6:$O$5001,MATCH(A506&amp;C506,[6]Fournisseurs!$C$6:$C$5001&amp;[6]Fournisseurs!$A$6:$A$5001,0),14))</f>
        <v/>
      </c>
    </row>
    <row r="507" spans="1:31" ht="14" customHeight="1" x14ac:dyDescent="0.2">
      <c r="A507" s="4">
        <v>3119</v>
      </c>
      <c r="B507" s="8"/>
      <c r="C507" s="8" t="s">
        <v>1456</v>
      </c>
      <c r="D507" s="12" t="s">
        <v>1460</v>
      </c>
      <c r="E507" s="3"/>
      <c r="F507" s="13" t="s">
        <v>4441</v>
      </c>
      <c r="G507" s="31">
        <v>0</v>
      </c>
      <c r="H507" s="25">
        <v>14</v>
      </c>
      <c r="I507" s="32"/>
      <c r="J507" s="33">
        <f t="shared" si="100"/>
        <v>14</v>
      </c>
      <c r="K507" s="25">
        <f t="shared" si="103"/>
        <v>14</v>
      </c>
      <c r="L507" s="29">
        <v>20</v>
      </c>
      <c r="M507" s="24">
        <f t="shared" si="104"/>
        <v>0.30000000000000004</v>
      </c>
      <c r="N507" s="38">
        <f t="shared" si="101"/>
        <v>24</v>
      </c>
      <c r="O507" s="365">
        <v>20</v>
      </c>
      <c r="P507" s="366">
        <f t="shared" si="97"/>
        <v>0</v>
      </c>
      <c r="Q507" s="366">
        <f t="shared" si="98"/>
        <v>0.30000000000000004</v>
      </c>
      <c r="R507" s="406">
        <v>20</v>
      </c>
      <c r="S507" s="370">
        <f t="shared" si="99"/>
        <v>0</v>
      </c>
      <c r="T507" s="370">
        <f>1-(J507/(R507))</f>
        <v>0.30000000000000004</v>
      </c>
      <c r="U507" s="6">
        <v>0</v>
      </c>
      <c r="V507" s="299">
        <v>0.3</v>
      </c>
      <c r="W507" s="124" t="s">
        <v>4455</v>
      </c>
      <c r="X507" s="5"/>
      <c r="Y507" s="26"/>
      <c r="Z507" s="26"/>
      <c r="AA507" s="26"/>
      <c r="AB507" s="27">
        <v>0.2</v>
      </c>
      <c r="AC507" s="122">
        <v>0</v>
      </c>
      <c r="AD507" s="273">
        <v>42231</v>
      </c>
      <c r="AE507" s="26" t="str">
        <f t="array" ref="AE507">IF(ISNA(INDEX([6]Fournisseurs!$A$6:$O$5001,MATCH(A507&amp;C507,[6]Fournisseurs!$C$6:$C$5001&amp;[6]Fournisseurs!$A$6:$A$5001,0),14)),"",INDEX([6]Fournisseurs!$A$6:$O$5001,MATCH(A507&amp;C507,[6]Fournisseurs!$C$6:$C$5001&amp;[6]Fournisseurs!$A$6:$A$5001,0),14))</f>
        <v/>
      </c>
    </row>
    <row r="508" spans="1:31" ht="14" customHeight="1" x14ac:dyDescent="0.2">
      <c r="A508" s="8" t="s">
        <v>1773</v>
      </c>
      <c r="B508" s="8"/>
      <c r="C508" s="8" t="s">
        <v>1456</v>
      </c>
      <c r="D508" s="14" t="s">
        <v>1770</v>
      </c>
      <c r="E508" s="3"/>
      <c r="F508" s="13" t="s">
        <v>4441</v>
      </c>
      <c r="G508" s="31">
        <v>0</v>
      </c>
      <c r="H508" s="25">
        <v>21</v>
      </c>
      <c r="I508" s="32"/>
      <c r="J508" s="33">
        <f t="shared" ref="J508:J516" si="106">H508*(1+I508)</f>
        <v>21</v>
      </c>
      <c r="K508" s="25">
        <f t="shared" si="103"/>
        <v>21</v>
      </c>
      <c r="L508" s="29">
        <v>30</v>
      </c>
      <c r="M508" s="24">
        <f t="shared" si="104"/>
        <v>0.30000000000000004</v>
      </c>
      <c r="N508" s="38">
        <f t="shared" si="101"/>
        <v>36</v>
      </c>
      <c r="O508" s="365">
        <v>30</v>
      </c>
      <c r="P508" s="366">
        <f t="shared" si="97"/>
        <v>0</v>
      </c>
      <c r="Q508" s="366">
        <f t="shared" si="98"/>
        <v>0.30000000000000004</v>
      </c>
      <c r="R508" s="406">
        <v>30</v>
      </c>
      <c r="S508" s="370">
        <f t="shared" si="99"/>
        <v>0</v>
      </c>
      <c r="T508" s="370">
        <f>1-(J508/(R508))</f>
        <v>0.30000000000000004</v>
      </c>
      <c r="U508" s="6">
        <v>0</v>
      </c>
      <c r="V508" s="299">
        <v>0.3</v>
      </c>
      <c r="W508" s="124" t="s">
        <v>4455</v>
      </c>
      <c r="X508" s="5"/>
      <c r="Y508" s="26"/>
      <c r="Z508" s="26"/>
      <c r="AA508" s="26"/>
      <c r="AB508" s="27">
        <v>0.2</v>
      </c>
      <c r="AC508" s="122">
        <v>0</v>
      </c>
      <c r="AD508" s="273">
        <v>42231</v>
      </c>
      <c r="AE508" s="26" t="str">
        <f t="array" ref="AE508">IF(ISNA(INDEX([6]Fournisseurs!$A$6:$O$5001,MATCH(A508&amp;C508,[6]Fournisseurs!$C$6:$C$5001&amp;[6]Fournisseurs!$A$6:$A$5001,0),14)),"",INDEX([6]Fournisseurs!$A$6:$O$5001,MATCH(A508&amp;C508,[6]Fournisseurs!$C$6:$C$5001&amp;[6]Fournisseurs!$A$6:$A$5001,0),14))</f>
        <v/>
      </c>
    </row>
    <row r="509" spans="1:31" ht="14" customHeight="1" x14ac:dyDescent="0.2">
      <c r="A509" s="8" t="s">
        <v>1772</v>
      </c>
      <c r="B509" s="8"/>
      <c r="C509" s="8" t="s">
        <v>1456</v>
      </c>
      <c r="D509" s="14" t="s">
        <v>1769</v>
      </c>
      <c r="E509" s="3"/>
      <c r="F509" s="13" t="s">
        <v>4441</v>
      </c>
      <c r="G509" s="31">
        <v>0</v>
      </c>
      <c r="H509" s="25">
        <v>21</v>
      </c>
      <c r="I509" s="32"/>
      <c r="J509" s="33">
        <f t="shared" si="106"/>
        <v>21</v>
      </c>
      <c r="K509" s="25">
        <f t="shared" si="103"/>
        <v>21</v>
      </c>
      <c r="L509" s="29">
        <v>30</v>
      </c>
      <c r="M509" s="24">
        <f t="shared" si="104"/>
        <v>0.30000000000000004</v>
      </c>
      <c r="N509" s="38">
        <f t="shared" si="101"/>
        <v>36</v>
      </c>
      <c r="O509" s="365">
        <v>30</v>
      </c>
      <c r="P509" s="366">
        <f t="shared" si="97"/>
        <v>0</v>
      </c>
      <c r="Q509" s="366">
        <f t="shared" si="98"/>
        <v>0.30000000000000004</v>
      </c>
      <c r="R509" s="406">
        <v>30</v>
      </c>
      <c r="S509" s="370">
        <f t="shared" si="99"/>
        <v>0</v>
      </c>
      <c r="T509" s="370">
        <f>1-(J509/(R509))</f>
        <v>0.30000000000000004</v>
      </c>
      <c r="U509" s="6">
        <v>0</v>
      </c>
      <c r="V509" s="299">
        <v>0.3</v>
      </c>
      <c r="W509" s="124" t="s">
        <v>4455</v>
      </c>
      <c r="X509" s="5"/>
      <c r="Y509" s="26"/>
      <c r="Z509" s="26"/>
      <c r="AA509" s="26"/>
      <c r="AB509" s="27">
        <v>0.2</v>
      </c>
      <c r="AC509" s="122">
        <v>0</v>
      </c>
      <c r="AD509" s="273">
        <v>42231</v>
      </c>
      <c r="AE509" s="26" t="str">
        <f t="array" ref="AE509">IF(ISNA(INDEX([6]Fournisseurs!$A$6:$O$5001,MATCH(A509&amp;C509,[6]Fournisseurs!$C$6:$C$5001&amp;[6]Fournisseurs!$A$6:$A$5001,0),14)),"",INDEX([6]Fournisseurs!$A$6:$O$5001,MATCH(A509&amp;C509,[6]Fournisseurs!$C$6:$C$5001&amp;[6]Fournisseurs!$A$6:$A$5001,0),14))</f>
        <v/>
      </c>
    </row>
    <row r="510" spans="1:31" ht="14" customHeight="1" x14ac:dyDescent="0.2">
      <c r="A510" s="8" t="s">
        <v>1771</v>
      </c>
      <c r="B510" s="8"/>
      <c r="C510" s="8" t="s">
        <v>1456</v>
      </c>
      <c r="D510" s="14" t="s">
        <v>1768</v>
      </c>
      <c r="E510" s="3"/>
      <c r="F510" s="13" t="s">
        <v>4441</v>
      </c>
      <c r="G510" s="31">
        <v>0</v>
      </c>
      <c r="H510" s="25">
        <v>21</v>
      </c>
      <c r="I510" s="32"/>
      <c r="J510" s="33">
        <f t="shared" si="106"/>
        <v>21</v>
      </c>
      <c r="K510" s="25">
        <f t="shared" si="103"/>
        <v>21</v>
      </c>
      <c r="L510" s="29">
        <v>30</v>
      </c>
      <c r="M510" s="24">
        <f t="shared" si="104"/>
        <v>0.30000000000000004</v>
      </c>
      <c r="N510" s="38">
        <f t="shared" ref="N510:N516" si="107">L510*(1+AB510)</f>
        <v>36</v>
      </c>
      <c r="O510" s="365">
        <v>30</v>
      </c>
      <c r="P510" s="366">
        <f t="shared" si="97"/>
        <v>0</v>
      </c>
      <c r="Q510" s="366">
        <f t="shared" si="98"/>
        <v>0.30000000000000004</v>
      </c>
      <c r="R510" s="406">
        <v>30</v>
      </c>
      <c r="S510" s="370">
        <f t="shared" si="99"/>
        <v>0</v>
      </c>
      <c r="T510" s="370">
        <f>1-(J510/(R510))</f>
        <v>0.30000000000000004</v>
      </c>
      <c r="U510" s="6">
        <v>0</v>
      </c>
      <c r="V510" s="299">
        <v>0.3</v>
      </c>
      <c r="W510" s="124" t="s">
        <v>4455</v>
      </c>
      <c r="X510" s="5"/>
      <c r="Y510" s="26"/>
      <c r="Z510" s="26"/>
      <c r="AA510" s="26"/>
      <c r="AB510" s="27">
        <v>0.2</v>
      </c>
      <c r="AC510" s="122">
        <v>0</v>
      </c>
      <c r="AD510" s="273">
        <v>42231</v>
      </c>
      <c r="AE510" s="26" t="str">
        <f t="array" ref="AE510">IF(ISNA(INDEX([6]Fournisseurs!$A$6:$O$5001,MATCH(A510&amp;C510,[6]Fournisseurs!$C$6:$C$5001&amp;[6]Fournisseurs!$A$6:$A$5001,0),14)),"",INDEX([6]Fournisseurs!$A$6:$O$5001,MATCH(A510&amp;C510,[6]Fournisseurs!$C$6:$C$5001&amp;[6]Fournisseurs!$A$6:$A$5001,0),14))</f>
        <v/>
      </c>
    </row>
    <row r="511" spans="1:31" ht="14" customHeight="1" x14ac:dyDescent="0.2">
      <c r="A511" s="4">
        <v>3115</v>
      </c>
      <c r="B511" s="8"/>
      <c r="C511" s="8" t="s">
        <v>1456</v>
      </c>
      <c r="D511" s="12" t="s">
        <v>1459</v>
      </c>
      <c r="E511" s="3"/>
      <c r="F511" s="13" t="s">
        <v>4441</v>
      </c>
      <c r="G511" s="31">
        <v>0</v>
      </c>
      <c r="H511" s="25">
        <v>21</v>
      </c>
      <c r="I511" s="32"/>
      <c r="J511" s="33">
        <f t="shared" si="106"/>
        <v>21</v>
      </c>
      <c r="K511" s="25">
        <f t="shared" si="103"/>
        <v>21</v>
      </c>
      <c r="L511" s="29">
        <v>30</v>
      </c>
      <c r="M511" s="24">
        <f t="shared" si="104"/>
        <v>0.30000000000000004</v>
      </c>
      <c r="N511" s="38">
        <f t="shared" si="107"/>
        <v>36</v>
      </c>
      <c r="O511" s="365">
        <v>30</v>
      </c>
      <c r="P511" s="366">
        <f t="shared" si="97"/>
        <v>0</v>
      </c>
      <c r="Q511" s="366">
        <f t="shared" si="98"/>
        <v>0.30000000000000004</v>
      </c>
      <c r="R511" s="406">
        <v>30</v>
      </c>
      <c r="S511" s="370">
        <f t="shared" si="99"/>
        <v>0</v>
      </c>
      <c r="T511" s="370">
        <f>1-(J511/(R511))</f>
        <v>0.30000000000000004</v>
      </c>
      <c r="U511" s="6">
        <v>0</v>
      </c>
      <c r="V511" s="299">
        <v>0.3</v>
      </c>
      <c r="W511" s="124" t="s">
        <v>4455</v>
      </c>
      <c r="X511" s="5"/>
      <c r="Y511" s="26"/>
      <c r="Z511" s="26"/>
      <c r="AA511" s="26"/>
      <c r="AB511" s="27">
        <v>0.2</v>
      </c>
      <c r="AC511" s="122">
        <v>0</v>
      </c>
      <c r="AD511" s="273">
        <v>42231</v>
      </c>
      <c r="AE511" s="26" t="str">
        <f t="array" ref="AE511">IF(ISNA(INDEX([6]Fournisseurs!$A$6:$O$5001,MATCH(A511&amp;C511,[6]Fournisseurs!$C$6:$C$5001&amp;[6]Fournisseurs!$A$6:$A$5001,0),14)),"",INDEX([6]Fournisseurs!$A$6:$O$5001,MATCH(A511&amp;C511,[6]Fournisseurs!$C$6:$C$5001&amp;[6]Fournisseurs!$A$6:$A$5001,0),14))</f>
        <v/>
      </c>
    </row>
    <row r="512" spans="1:31" ht="14" customHeight="1" x14ac:dyDescent="0.2">
      <c r="A512" s="8">
        <v>1763</v>
      </c>
      <c r="B512" s="8"/>
      <c r="C512" s="8" t="s">
        <v>3785</v>
      </c>
      <c r="D512" s="3" t="s">
        <v>3804</v>
      </c>
      <c r="E512" s="3"/>
      <c r="F512" s="5" t="s">
        <v>4441</v>
      </c>
      <c r="G512" s="31">
        <v>349.7</v>
      </c>
      <c r="H512" s="25">
        <v>317.90909090909088</v>
      </c>
      <c r="I512" s="32">
        <v>0.1</v>
      </c>
      <c r="J512" s="33">
        <f t="shared" si="106"/>
        <v>349.7</v>
      </c>
      <c r="K512" s="25">
        <f t="shared" si="103"/>
        <v>349.7</v>
      </c>
      <c r="L512" s="29">
        <v>1400.9</v>
      </c>
      <c r="M512" s="24">
        <f t="shared" si="104"/>
        <v>0.75037475908344642</v>
      </c>
      <c r="N512" s="38">
        <f t="shared" si="107"/>
        <v>1681.0800000000002</v>
      </c>
      <c r="O512" s="365">
        <v>749.48149999999998</v>
      </c>
      <c r="P512" s="366">
        <f t="shared" si="97"/>
        <v>-0.46500000000000002</v>
      </c>
      <c r="Q512" s="366">
        <f t="shared" si="98"/>
        <v>0.5334107646419558</v>
      </c>
      <c r="R512" s="375">
        <v>749.48149999999998</v>
      </c>
      <c r="S512" s="370">
        <f t="shared" si="99"/>
        <v>-0.46500000000000002</v>
      </c>
      <c r="T512" s="370">
        <f t="shared" ref="T512:T534" si="108">1-(J512/(R512*0.95))</f>
        <v>0.50885343646521664</v>
      </c>
      <c r="U512" s="6">
        <v>70</v>
      </c>
      <c r="V512" s="299">
        <v>77</v>
      </c>
      <c r="W512" s="124" t="s">
        <v>62</v>
      </c>
      <c r="X512" s="5"/>
      <c r="Y512" s="26"/>
      <c r="Z512" s="26"/>
      <c r="AA512" s="26"/>
      <c r="AB512" s="27">
        <v>0.2</v>
      </c>
      <c r="AC512" s="122">
        <v>3760223794182</v>
      </c>
      <c r="AD512" s="273">
        <v>42597</v>
      </c>
      <c r="AE512" s="26">
        <f t="array" ref="AE512">IF(ISNA(INDEX([6]Fournisseurs!$A$6:$O$5001,MATCH(A512&amp;C512,[6]Fournisseurs!$C$6:$C$5001&amp;[6]Fournisseurs!$A$6:$A$5001,0),14)),"",INDEX([6]Fournisseurs!$A$6:$O$5001,MATCH(A512&amp;C512,[6]Fournisseurs!$C$6:$C$5001&amp;[6]Fournisseurs!$A$6:$A$5001,0),14))</f>
        <v>0.32545800000000003</v>
      </c>
    </row>
    <row r="513" spans="1:53" ht="14" customHeight="1" x14ac:dyDescent="0.2">
      <c r="A513" s="8" t="s">
        <v>3806</v>
      </c>
      <c r="B513" s="8"/>
      <c r="C513" s="8" t="s">
        <v>3785</v>
      </c>
      <c r="D513" s="3" t="s">
        <v>3805</v>
      </c>
      <c r="E513" s="3"/>
      <c r="F513" s="5" t="s">
        <v>4441</v>
      </c>
      <c r="G513" s="31">
        <v>349.7</v>
      </c>
      <c r="H513" s="25">
        <v>317.90909090909088</v>
      </c>
      <c r="I513" s="32">
        <v>0.1</v>
      </c>
      <c r="J513" s="33">
        <f t="shared" si="106"/>
        <v>349.7</v>
      </c>
      <c r="K513" s="25">
        <f t="shared" si="103"/>
        <v>349.7</v>
      </c>
      <c r="L513" s="29">
        <v>1400.9</v>
      </c>
      <c r="M513" s="24">
        <f t="shared" si="104"/>
        <v>0.75037475908344642</v>
      </c>
      <c r="N513" s="38">
        <f t="shared" si="107"/>
        <v>1681.0800000000002</v>
      </c>
      <c r="O513" s="365">
        <v>749.48149999999998</v>
      </c>
      <c r="P513" s="366">
        <f t="shared" si="97"/>
        <v>-0.46500000000000002</v>
      </c>
      <c r="Q513" s="366">
        <f t="shared" si="98"/>
        <v>0.5334107646419558</v>
      </c>
      <c r="R513" s="375">
        <v>749.48149999999998</v>
      </c>
      <c r="S513" s="370">
        <f t="shared" si="99"/>
        <v>-0.46500000000000002</v>
      </c>
      <c r="T513" s="370">
        <f t="shared" si="108"/>
        <v>0.50885343646521664</v>
      </c>
      <c r="U513" s="6">
        <v>70</v>
      </c>
      <c r="V513" s="299">
        <v>77</v>
      </c>
      <c r="W513" s="124" t="s">
        <v>62</v>
      </c>
      <c r="X513" s="5"/>
      <c r="Y513" s="26"/>
      <c r="Z513" s="26"/>
      <c r="AA513" s="26"/>
      <c r="AB513" s="27">
        <v>0.2</v>
      </c>
      <c r="AC513" s="122">
        <v>3760223794328</v>
      </c>
      <c r="AD513" s="273">
        <v>42597</v>
      </c>
      <c r="AE513" s="26">
        <f t="array" ref="AE513">IF(ISNA(INDEX([6]Fournisseurs!$A$6:$O$5001,MATCH(A513&amp;C513,[6]Fournisseurs!$C$6:$C$5001&amp;[6]Fournisseurs!$A$6:$A$5001,0),14)),"",INDEX([6]Fournisseurs!$A$6:$O$5001,MATCH(A513&amp;C513,[6]Fournisseurs!$C$6:$C$5001&amp;[6]Fournisseurs!$A$6:$A$5001,0),14))</f>
        <v>0</v>
      </c>
    </row>
    <row r="514" spans="1:53" ht="14" customHeight="1" x14ac:dyDescent="0.2">
      <c r="A514" s="8">
        <v>3559</v>
      </c>
      <c r="B514" s="8" t="s">
        <v>1031</v>
      </c>
      <c r="C514" s="8" t="s">
        <v>633</v>
      </c>
      <c r="D514" s="3" t="s">
        <v>3665</v>
      </c>
      <c r="E514" s="3" t="s">
        <v>1032</v>
      </c>
      <c r="F514" s="5" t="s">
        <v>106</v>
      </c>
      <c r="G514" s="31">
        <v>17.2</v>
      </c>
      <c r="H514" s="25">
        <v>15.636363636363635</v>
      </c>
      <c r="I514" s="32">
        <v>0.15</v>
      </c>
      <c r="J514" s="33">
        <f t="shared" si="106"/>
        <v>17.981818181818177</v>
      </c>
      <c r="K514" s="25">
        <f t="shared" si="103"/>
        <v>17.98</v>
      </c>
      <c r="L514" s="29">
        <v>49</v>
      </c>
      <c r="M514" s="24">
        <f t="shared" si="104"/>
        <v>0.63302411873840447</v>
      </c>
      <c r="N514" s="38">
        <f t="shared" si="107"/>
        <v>58.8</v>
      </c>
      <c r="O514" s="365">
        <v>42.875</v>
      </c>
      <c r="P514" s="366">
        <f t="shared" si="97"/>
        <v>-0.125</v>
      </c>
      <c r="Q514" s="366">
        <f t="shared" si="98"/>
        <v>0.58059899284389094</v>
      </c>
      <c r="R514" s="369">
        <v>40.424999999999997</v>
      </c>
      <c r="S514" s="370">
        <f t="shared" si="99"/>
        <v>-0.17500000000000004</v>
      </c>
      <c r="T514" s="370">
        <f t="shared" si="108"/>
        <v>0.53176921051152082</v>
      </c>
      <c r="U514" s="6">
        <v>1.1000000000000001</v>
      </c>
      <c r="V514" s="299">
        <v>1.2</v>
      </c>
      <c r="W514" s="124" t="s">
        <v>4451</v>
      </c>
      <c r="X514" s="5" t="s">
        <v>1033</v>
      </c>
      <c r="Y514" s="26">
        <v>707600</v>
      </c>
      <c r="Z514" s="26" t="s">
        <v>1034</v>
      </c>
      <c r="AA514" s="26"/>
      <c r="AB514" s="27">
        <v>0.2</v>
      </c>
      <c r="AC514" s="122">
        <v>3760223790436</v>
      </c>
      <c r="AD514" s="273">
        <v>41866</v>
      </c>
      <c r="AE514" s="26">
        <f t="array" ref="AE514">IF(ISNA(INDEX([6]Fournisseurs!$A$6:$O$5001,MATCH(A514&amp;C514,[6]Fournisseurs!$C$6:$C$5001&amp;[6]Fournisseurs!$A$6:$A$5001,0),14)),"",INDEX([6]Fournisseurs!$A$6:$O$5001,MATCH(A514&amp;C514,[6]Fournisseurs!$C$6:$C$5001&amp;[6]Fournisseurs!$A$6:$A$5001,0),14))</f>
        <v>5.1000000000000004E-3</v>
      </c>
    </row>
    <row r="515" spans="1:53" ht="14" customHeight="1" x14ac:dyDescent="0.2">
      <c r="A515" s="8">
        <v>1973</v>
      </c>
      <c r="B515" s="8" t="s">
        <v>1031</v>
      </c>
      <c r="C515" s="8" t="s">
        <v>633</v>
      </c>
      <c r="D515" s="3" t="s">
        <v>3664</v>
      </c>
      <c r="E515" s="3" t="s">
        <v>1032</v>
      </c>
      <c r="F515" s="5" t="s">
        <v>106</v>
      </c>
      <c r="G515" s="31">
        <v>17.2</v>
      </c>
      <c r="H515" s="25">
        <v>15.636363636363635</v>
      </c>
      <c r="I515" s="32">
        <v>0.15</v>
      </c>
      <c r="J515" s="33">
        <f t="shared" si="106"/>
        <v>17.981818181818177</v>
      </c>
      <c r="K515" s="25">
        <f t="shared" si="103"/>
        <v>17.98</v>
      </c>
      <c r="L515" s="29">
        <v>49</v>
      </c>
      <c r="M515" s="24">
        <f t="shared" si="104"/>
        <v>0.63302411873840447</v>
      </c>
      <c r="N515" s="38">
        <f t="shared" si="107"/>
        <v>58.8</v>
      </c>
      <c r="O515" s="365">
        <v>42.875</v>
      </c>
      <c r="P515" s="366">
        <f t="shared" si="97"/>
        <v>-0.125</v>
      </c>
      <c r="Q515" s="366">
        <f t="shared" si="98"/>
        <v>0.58059899284389094</v>
      </c>
      <c r="R515" s="369">
        <v>40.424999999999997</v>
      </c>
      <c r="S515" s="370">
        <f t="shared" si="99"/>
        <v>-0.17500000000000004</v>
      </c>
      <c r="T515" s="370">
        <f t="shared" si="108"/>
        <v>0.53176921051152082</v>
      </c>
      <c r="U515" s="6">
        <v>1.1000000000000001</v>
      </c>
      <c r="V515" s="299">
        <v>1.2</v>
      </c>
      <c r="W515" s="124" t="s">
        <v>4451</v>
      </c>
      <c r="X515" s="5" t="s">
        <v>1033</v>
      </c>
      <c r="Y515" s="26">
        <v>707600</v>
      </c>
      <c r="Z515" s="26" t="s">
        <v>1034</v>
      </c>
      <c r="AA515" s="26"/>
      <c r="AB515" s="27">
        <v>0.2</v>
      </c>
      <c r="AC515" s="122">
        <v>3760223793925</v>
      </c>
      <c r="AD515" s="273">
        <v>42597</v>
      </c>
      <c r="AE515" s="26">
        <f t="array" ref="AE515">IF(ISNA(INDEX([6]Fournisseurs!$A$6:$O$5001,MATCH(A515&amp;C515,[6]Fournisseurs!$C$6:$C$5001&amp;[6]Fournisseurs!$A$6:$A$5001,0),14)),"",INDEX([6]Fournisseurs!$A$6:$O$5001,MATCH(A515&amp;C515,[6]Fournisseurs!$C$6:$C$5001&amp;[6]Fournisseurs!$A$6:$A$5001,0),14))</f>
        <v>5.1000000000000004E-3</v>
      </c>
    </row>
    <row r="516" spans="1:53" ht="14" customHeight="1" x14ac:dyDescent="0.2">
      <c r="A516" s="4">
        <v>4002</v>
      </c>
      <c r="B516" s="8">
        <v>550830</v>
      </c>
      <c r="C516" s="8" t="s">
        <v>651</v>
      </c>
      <c r="D516" s="12" t="s">
        <v>402</v>
      </c>
      <c r="E516" s="3"/>
      <c r="F516" s="13" t="s">
        <v>4441</v>
      </c>
      <c r="G516" s="31">
        <v>0</v>
      </c>
      <c r="H516" s="25">
        <v>99</v>
      </c>
      <c r="I516" s="32">
        <v>0.1</v>
      </c>
      <c r="J516" s="33">
        <f t="shared" si="106"/>
        <v>108.9</v>
      </c>
      <c r="K516" s="25">
        <f t="shared" si="103"/>
        <v>108.9</v>
      </c>
      <c r="L516" s="29">
        <v>169</v>
      </c>
      <c r="M516" s="24">
        <f t="shared" si="104"/>
        <v>0.35562130177514795</v>
      </c>
      <c r="N516" s="38">
        <f t="shared" si="107"/>
        <v>202.79999999999998</v>
      </c>
      <c r="O516" s="365">
        <v>169</v>
      </c>
      <c r="P516" s="366">
        <f t="shared" ref="P516:P579" si="109">(O516-L516)/L516</f>
        <v>0</v>
      </c>
      <c r="Q516" s="366">
        <f t="shared" ref="Q516:Q579" si="110">1-(J516/O516)</f>
        <v>0.35562130177514795</v>
      </c>
      <c r="R516" s="375">
        <v>169</v>
      </c>
      <c r="S516" s="370">
        <f t="shared" ref="S516:S579" si="111">(R516-L516)/L516</f>
        <v>0</v>
      </c>
      <c r="T516" s="370">
        <f t="shared" si="108"/>
        <v>0.32170663344752404</v>
      </c>
      <c r="U516" s="6">
        <v>0</v>
      </c>
      <c r="V516" s="299">
        <v>35</v>
      </c>
      <c r="W516" s="124" t="s">
        <v>4451</v>
      </c>
      <c r="X516" s="5"/>
      <c r="Y516" s="26">
        <v>707600</v>
      </c>
      <c r="Z516" s="26"/>
      <c r="AA516" s="26"/>
      <c r="AB516" s="27">
        <v>0.2</v>
      </c>
      <c r="AC516" s="122">
        <v>0</v>
      </c>
      <c r="AD516" s="273">
        <v>42231</v>
      </c>
      <c r="AE516" s="26" t="str">
        <f t="array" ref="AE516">IF(ISNA(INDEX([6]Fournisseurs!$A$6:$O$5001,MATCH(A516&amp;C516,[6]Fournisseurs!$C$6:$C$5001&amp;[6]Fournisseurs!$A$6:$A$5001,0),14)),"",INDEX([6]Fournisseurs!$A$6:$O$5001,MATCH(A516&amp;C516,[6]Fournisseurs!$C$6:$C$5001&amp;[6]Fournisseurs!$A$6:$A$5001,0),14))</f>
        <v/>
      </c>
    </row>
    <row r="517" spans="1:53" ht="14" customHeight="1" x14ac:dyDescent="0.2">
      <c r="A517" s="8">
        <v>3956</v>
      </c>
      <c r="B517" s="8"/>
      <c r="C517" s="8" t="s">
        <v>636</v>
      </c>
      <c r="D517" s="14" t="s">
        <v>403</v>
      </c>
      <c r="E517" s="3"/>
      <c r="F517" s="5" t="s">
        <v>106</v>
      </c>
      <c r="G517" s="31">
        <v>10.6</v>
      </c>
      <c r="H517" s="25">
        <v>9.6363636363636349</v>
      </c>
      <c r="I517" s="32">
        <v>0.15</v>
      </c>
      <c r="J517" s="33">
        <v>11.081818181818178</v>
      </c>
      <c r="K517" s="25">
        <v>11.08</v>
      </c>
      <c r="L517" s="29">
        <v>45</v>
      </c>
      <c r="M517" s="24">
        <v>0.75373737373737382</v>
      </c>
      <c r="N517" s="38">
        <v>54</v>
      </c>
      <c r="O517" s="365">
        <v>34.880000000000003</v>
      </c>
      <c r="P517" s="366">
        <f t="shared" si="109"/>
        <v>-0.22488888888888883</v>
      </c>
      <c r="Q517" s="366">
        <f t="shared" si="110"/>
        <v>0.6822873227689743</v>
      </c>
      <c r="R517" s="369">
        <v>33.75</v>
      </c>
      <c r="S517" s="370">
        <f t="shared" si="111"/>
        <v>-0.25</v>
      </c>
      <c r="T517" s="370">
        <f t="shared" si="108"/>
        <v>0.65436824384192815</v>
      </c>
      <c r="U517" s="6">
        <v>0.9</v>
      </c>
      <c r="V517" s="299">
        <v>0.9</v>
      </c>
      <c r="W517" s="124" t="s">
        <v>4451</v>
      </c>
      <c r="X517" s="5"/>
      <c r="Y517" s="26">
        <v>707600</v>
      </c>
      <c r="Z517" s="26"/>
      <c r="AA517" s="26"/>
      <c r="AB517" s="27">
        <v>0.2</v>
      </c>
      <c r="AC517" s="122">
        <v>3760223792898</v>
      </c>
      <c r="AD517" s="273">
        <v>42231</v>
      </c>
      <c r="AE517" s="26" t="str">
        <f t="array" ref="AE517">IF(ISNA(INDEX([6]Fournisseurs!$A$6:$O$5001,MATCH(A517&amp;C517,[6]Fournisseurs!$C$6:$C$5001&amp;[6]Fournisseurs!$A$6:$A$5001,0),14)),"",INDEX([6]Fournisseurs!$A$6:$O$5001,MATCH(A517&amp;C517,[6]Fournisseurs!$C$6:$C$5001&amp;[6]Fournisseurs!$A$6:$A$5001,0),14))</f>
        <v/>
      </c>
    </row>
    <row r="518" spans="1:53" ht="14" customHeight="1" x14ac:dyDescent="0.2">
      <c r="A518" s="8">
        <v>3957</v>
      </c>
      <c r="B518" s="8" t="s">
        <v>1197</v>
      </c>
      <c r="C518" s="8" t="s">
        <v>636</v>
      </c>
      <c r="D518" s="14" t="s">
        <v>404</v>
      </c>
      <c r="E518" s="3"/>
      <c r="F518" s="5" t="s">
        <v>106</v>
      </c>
      <c r="G518" s="31">
        <v>30.92</v>
      </c>
      <c r="H518" s="25">
        <v>28.109090909090909</v>
      </c>
      <c r="I518" s="32">
        <v>0.15</v>
      </c>
      <c r="J518" s="33">
        <v>32.325454545454541</v>
      </c>
      <c r="K518" s="25">
        <v>32.33</v>
      </c>
      <c r="L518" s="29">
        <v>85</v>
      </c>
      <c r="M518" s="24">
        <v>0.61970053475935827</v>
      </c>
      <c r="N518" s="38">
        <v>102</v>
      </c>
      <c r="O518" s="365">
        <v>65.88</v>
      </c>
      <c r="P518" s="366">
        <f t="shared" si="109"/>
        <v>-0.22494117647058828</v>
      </c>
      <c r="Q518" s="366">
        <f t="shared" si="110"/>
        <v>0.50932825522989456</v>
      </c>
      <c r="R518" s="369">
        <v>63.75</v>
      </c>
      <c r="S518" s="370">
        <f t="shared" si="111"/>
        <v>-0.25</v>
      </c>
      <c r="T518" s="370">
        <f t="shared" si="108"/>
        <v>0.46624636457453805</v>
      </c>
      <c r="U518" s="6">
        <v>1.3</v>
      </c>
      <c r="V518" s="299">
        <v>1.3</v>
      </c>
      <c r="W518" s="124" t="s">
        <v>4451</v>
      </c>
      <c r="X518" s="5">
        <v>0</v>
      </c>
      <c r="Y518" s="26">
        <v>707600</v>
      </c>
      <c r="Z518" s="26" t="s">
        <v>1199</v>
      </c>
      <c r="AA518" s="26"/>
      <c r="AB518" s="27">
        <v>0.2</v>
      </c>
      <c r="AC518" s="122">
        <v>3760223792904</v>
      </c>
      <c r="AD518" s="273">
        <v>42231</v>
      </c>
      <c r="AE518" s="26" t="str">
        <f t="array" ref="AE518">IF(ISNA(INDEX([6]Fournisseurs!$A$6:$O$5001,MATCH(A518&amp;C518,[6]Fournisseurs!$C$6:$C$5001&amp;[6]Fournisseurs!$A$6:$A$5001,0),14)),"",INDEX([6]Fournisseurs!$A$6:$O$5001,MATCH(A518&amp;C518,[6]Fournisseurs!$C$6:$C$5001&amp;[6]Fournisseurs!$A$6:$A$5001,0),14))</f>
        <v/>
      </c>
    </row>
    <row r="519" spans="1:53" ht="14" customHeight="1" x14ac:dyDescent="0.2">
      <c r="A519" s="17">
        <v>5006</v>
      </c>
      <c r="B519" s="8" t="s">
        <v>1643</v>
      </c>
      <c r="C519" s="8" t="s">
        <v>1439</v>
      </c>
      <c r="D519" s="3" t="s">
        <v>405</v>
      </c>
      <c r="E519" s="3" t="s">
        <v>4309</v>
      </c>
      <c r="F519" s="9" t="s">
        <v>4441</v>
      </c>
      <c r="G519" s="31"/>
      <c r="H519" s="25">
        <v>1194</v>
      </c>
      <c r="I519" s="32">
        <v>0.1</v>
      </c>
      <c r="J519" s="33">
        <f t="shared" ref="J519:J582" si="112">H519*(1+I519)</f>
        <v>1313.4</v>
      </c>
      <c r="K519" s="25">
        <f t="shared" ref="K519:K550" si="113">ROUND(J519,2)</f>
        <v>1313.4</v>
      </c>
      <c r="L519" s="29">
        <v>2985</v>
      </c>
      <c r="M519" s="24">
        <f t="shared" ref="M519:M582" si="114">1-(J519/L519)</f>
        <v>0.55999999999999994</v>
      </c>
      <c r="N519" s="38">
        <f t="shared" ref="N519:N582" si="115">L519*(1+AB519)</f>
        <v>3582</v>
      </c>
      <c r="O519" s="365">
        <v>2313.375</v>
      </c>
      <c r="P519" s="366">
        <f t="shared" si="109"/>
        <v>-0.22500000000000001</v>
      </c>
      <c r="Q519" s="366">
        <f t="shared" si="110"/>
        <v>0.43225806451612903</v>
      </c>
      <c r="R519" s="369">
        <v>2164.125</v>
      </c>
      <c r="S519" s="370">
        <f t="shared" si="111"/>
        <v>-0.27500000000000002</v>
      </c>
      <c r="T519" s="370">
        <f t="shared" si="108"/>
        <v>0.36116152450090733</v>
      </c>
      <c r="U519" s="6">
        <v>0</v>
      </c>
      <c r="V519" s="299">
        <v>243</v>
      </c>
      <c r="W519" s="124" t="s">
        <v>621</v>
      </c>
      <c r="X519" s="5"/>
      <c r="Y519" s="26">
        <v>707100</v>
      </c>
      <c r="Z519" s="26"/>
      <c r="AA519" s="26"/>
      <c r="AB519" s="27">
        <v>0.2</v>
      </c>
      <c r="AC519" s="122">
        <v>0</v>
      </c>
      <c r="AD519" s="273">
        <v>42231</v>
      </c>
      <c r="AE519" s="26" t="str">
        <f t="array" ref="AE519">IF(ISNA(INDEX([6]Fournisseurs!$A$6:$O$5001,MATCH(A519&amp;C519,[6]Fournisseurs!$C$6:$C$5001&amp;[6]Fournisseurs!$A$6:$A$5001,0),14)),"",INDEX([6]Fournisseurs!$A$6:$O$5001,MATCH(A519&amp;C519,[6]Fournisseurs!$C$6:$C$5001&amp;[6]Fournisseurs!$A$6:$A$5001,0),14))</f>
        <v/>
      </c>
    </row>
    <row r="520" spans="1:53" ht="14" customHeight="1" x14ac:dyDescent="0.2">
      <c r="A520" s="4">
        <v>4045</v>
      </c>
      <c r="B520" s="8">
        <v>609293</v>
      </c>
      <c r="C520" s="8" t="s">
        <v>651</v>
      </c>
      <c r="D520" s="12" t="s">
        <v>406</v>
      </c>
      <c r="E520" s="3"/>
      <c r="F520" s="13" t="s">
        <v>106</v>
      </c>
      <c r="G520" s="31">
        <v>0</v>
      </c>
      <c r="H520" s="25">
        <v>11.850000000000001</v>
      </c>
      <c r="I520" s="32">
        <v>0.1</v>
      </c>
      <c r="J520" s="33">
        <f t="shared" si="112"/>
        <v>13.035000000000002</v>
      </c>
      <c r="K520" s="25">
        <f t="shared" si="113"/>
        <v>13.04</v>
      </c>
      <c r="L520" s="29">
        <v>19</v>
      </c>
      <c r="M520" s="24">
        <f t="shared" si="114"/>
        <v>0.31394736842105253</v>
      </c>
      <c r="N520" s="38">
        <f t="shared" si="115"/>
        <v>22.8</v>
      </c>
      <c r="O520" s="365">
        <v>17.100000000000001</v>
      </c>
      <c r="P520" s="366">
        <f t="shared" si="109"/>
        <v>-9.9999999999999922E-2</v>
      </c>
      <c r="Q520" s="366">
        <f t="shared" si="110"/>
        <v>0.237719298245614</v>
      </c>
      <c r="R520" s="369">
        <v>17.100000000000001</v>
      </c>
      <c r="S520" s="370">
        <f t="shared" si="111"/>
        <v>-9.9999999999999922E-2</v>
      </c>
      <c r="T520" s="370">
        <f t="shared" si="108"/>
        <v>0.19759926131117256</v>
      </c>
      <c r="U520" s="6">
        <v>0</v>
      </c>
      <c r="V520" s="299">
        <v>0.5</v>
      </c>
      <c r="W520" s="124" t="s">
        <v>4451</v>
      </c>
      <c r="X520" s="5"/>
      <c r="Y520" s="26">
        <v>707600</v>
      </c>
      <c r="Z520" s="26"/>
      <c r="AA520" s="26"/>
      <c r="AB520" s="27">
        <v>0.2</v>
      </c>
      <c r="AC520" s="122">
        <v>0</v>
      </c>
      <c r="AD520" s="273">
        <v>42231</v>
      </c>
      <c r="AE520" s="26" t="str">
        <f t="array" ref="AE520">IF(ISNA(INDEX([6]Fournisseurs!$A$6:$O$5001,MATCH(A520&amp;C520,[6]Fournisseurs!$C$6:$C$5001&amp;[6]Fournisseurs!$A$6:$A$5001,0),14)),"",INDEX([6]Fournisseurs!$A$6:$O$5001,MATCH(A520&amp;C520,[6]Fournisseurs!$C$6:$C$5001&amp;[6]Fournisseurs!$A$6:$A$5001,0),14))</f>
        <v/>
      </c>
    </row>
    <row r="521" spans="1:53" ht="14" customHeight="1" x14ac:dyDescent="0.2">
      <c r="A521" s="8">
        <v>2358</v>
      </c>
      <c r="B521" s="8" t="s">
        <v>1431</v>
      </c>
      <c r="C521" s="8" t="s">
        <v>636</v>
      </c>
      <c r="D521" s="3" t="s">
        <v>407</v>
      </c>
      <c r="E521" s="3" t="s">
        <v>2064</v>
      </c>
      <c r="F521" s="5" t="s">
        <v>4441</v>
      </c>
      <c r="G521" s="31">
        <v>2.95</v>
      </c>
      <c r="H521" s="25">
        <v>2.6818181818181817</v>
      </c>
      <c r="I521" s="32">
        <v>0.15</v>
      </c>
      <c r="J521" s="33">
        <f t="shared" si="112"/>
        <v>3.0840909090909085</v>
      </c>
      <c r="K521" s="25">
        <f t="shared" si="113"/>
        <v>3.08</v>
      </c>
      <c r="L521" s="29">
        <v>13.5</v>
      </c>
      <c r="M521" s="24">
        <f t="shared" si="114"/>
        <v>0.77154882154882154</v>
      </c>
      <c r="N521" s="38">
        <f t="shared" si="115"/>
        <v>16.2</v>
      </c>
      <c r="O521" s="365">
        <v>10.125</v>
      </c>
      <c r="P521" s="366">
        <f t="shared" si="109"/>
        <v>-0.25</v>
      </c>
      <c r="Q521" s="366">
        <f t="shared" si="110"/>
        <v>0.69539842873176205</v>
      </c>
      <c r="R521" s="369">
        <v>9.4499999999999993</v>
      </c>
      <c r="S521" s="370">
        <f t="shared" si="111"/>
        <v>-0.30000000000000004</v>
      </c>
      <c r="T521" s="370">
        <f t="shared" si="108"/>
        <v>0.65646439330649864</v>
      </c>
      <c r="U521" s="6">
        <v>0.4</v>
      </c>
      <c r="V521" s="299">
        <v>0.46</v>
      </c>
      <c r="W521" s="124" t="s">
        <v>32</v>
      </c>
      <c r="X521" s="5" t="s">
        <v>1075</v>
      </c>
      <c r="Y521" s="26">
        <v>707600</v>
      </c>
      <c r="Z521" s="26" t="s">
        <v>1076</v>
      </c>
      <c r="AA521" s="26"/>
      <c r="AB521" s="27">
        <v>0.2</v>
      </c>
      <c r="AC521" s="122">
        <v>3760223791860</v>
      </c>
      <c r="AD521" s="273">
        <v>41501</v>
      </c>
      <c r="AE521" s="26">
        <f t="array" ref="AE521">IF(ISNA(INDEX([6]Fournisseurs!$A$6:$O$5001,MATCH(A521&amp;C521,[6]Fournisseurs!$C$6:$C$5001&amp;[6]Fournisseurs!$A$6:$A$5001,0),14)),"",INDEX([6]Fournisseurs!$A$6:$O$5001,MATCH(A521&amp;C521,[6]Fournisseurs!$C$6:$C$5001&amp;[6]Fournisseurs!$A$6:$A$5001,0),14))</f>
        <v>2.7518399999999998E-3</v>
      </c>
    </row>
    <row r="522" spans="1:53" ht="14" customHeight="1" x14ac:dyDescent="0.2">
      <c r="A522" s="346">
        <v>1945</v>
      </c>
      <c r="B522" s="8">
        <v>0</v>
      </c>
      <c r="C522" s="8" t="s">
        <v>3688</v>
      </c>
      <c r="D522" s="3" t="s">
        <v>2645</v>
      </c>
      <c r="E522" s="3" t="s">
        <v>524</v>
      </c>
      <c r="F522" s="5" t="s">
        <v>4441</v>
      </c>
      <c r="G522" s="31">
        <v>96.35</v>
      </c>
      <c r="H522" s="25">
        <v>87.590909090909079</v>
      </c>
      <c r="I522" s="32">
        <v>0.15</v>
      </c>
      <c r="J522" s="33">
        <f t="shared" si="112"/>
        <v>100.72954545454543</v>
      </c>
      <c r="K522" s="25">
        <f t="shared" si="113"/>
        <v>100.73</v>
      </c>
      <c r="L522" s="29">
        <v>310</v>
      </c>
      <c r="M522" s="24">
        <f t="shared" si="114"/>
        <v>0.67506598240469218</v>
      </c>
      <c r="N522" s="38">
        <f t="shared" si="115"/>
        <v>372</v>
      </c>
      <c r="O522" s="365">
        <v>279</v>
      </c>
      <c r="P522" s="366">
        <f t="shared" si="109"/>
        <v>-0.1</v>
      </c>
      <c r="Q522" s="366">
        <f t="shared" si="110"/>
        <v>0.6389622026718802</v>
      </c>
      <c r="R522" s="369">
        <v>263.5</v>
      </c>
      <c r="S522" s="370">
        <f t="shared" si="111"/>
        <v>-0.15</v>
      </c>
      <c r="T522" s="370">
        <f t="shared" si="108"/>
        <v>0.59760493177051655</v>
      </c>
      <c r="U522" s="6">
        <v>6</v>
      </c>
      <c r="V522" s="299">
        <v>7</v>
      </c>
      <c r="W522" s="124" t="s">
        <v>62</v>
      </c>
      <c r="X522" s="5">
        <v>0</v>
      </c>
      <c r="Y522" s="26">
        <v>707600</v>
      </c>
      <c r="Z522" s="26"/>
      <c r="AA522" s="26"/>
      <c r="AB522" s="27">
        <v>0.2</v>
      </c>
      <c r="AC522" s="122">
        <v>3760223792911</v>
      </c>
      <c r="AD522" s="273">
        <v>42231</v>
      </c>
      <c r="AE522" s="26">
        <f t="array" ref="AE522">IF(ISNA(INDEX([6]Fournisseurs!$A$6:$O$5001,MATCH(A522&amp;C522,[6]Fournisseurs!$C$6:$C$5001&amp;[6]Fournisseurs!$A$6:$A$5001,0),14)),"",INDEX([6]Fournisseurs!$A$6:$O$5001,MATCH(A522&amp;C522,[6]Fournisseurs!$C$6:$C$5001&amp;[6]Fournisseurs!$A$6:$A$5001,0),14))</f>
        <v>0.45362999999999998</v>
      </c>
      <c r="BA522" s="39"/>
    </row>
    <row r="523" spans="1:53" ht="14" customHeight="1" x14ac:dyDescent="0.2">
      <c r="A523" s="11">
        <v>1978</v>
      </c>
      <c r="B523" s="8"/>
      <c r="C523" s="8" t="s">
        <v>3671</v>
      </c>
      <c r="D523" s="3" t="s">
        <v>3672</v>
      </c>
      <c r="E523" s="3"/>
      <c r="F523" s="9" t="s">
        <v>4441</v>
      </c>
      <c r="G523" s="31">
        <v>3.7</v>
      </c>
      <c r="H523" s="25">
        <v>3.3636363636363633</v>
      </c>
      <c r="I523" s="32">
        <v>0.15</v>
      </c>
      <c r="J523" s="33">
        <f t="shared" si="112"/>
        <v>3.8681818181818177</v>
      </c>
      <c r="K523" s="25">
        <f t="shared" si="113"/>
        <v>3.87</v>
      </c>
      <c r="L523" s="29">
        <v>25</v>
      </c>
      <c r="M523" s="24">
        <f t="shared" si="114"/>
        <v>0.84527272727272729</v>
      </c>
      <c r="N523" s="38">
        <f t="shared" si="115"/>
        <v>30</v>
      </c>
      <c r="O523" s="365">
        <v>15</v>
      </c>
      <c r="P523" s="366">
        <f t="shared" si="109"/>
        <v>-0.4</v>
      </c>
      <c r="Q523" s="366">
        <f t="shared" si="110"/>
        <v>0.74212121212121218</v>
      </c>
      <c r="R523" s="369">
        <v>14.374999999999998</v>
      </c>
      <c r="S523" s="370">
        <f t="shared" si="111"/>
        <v>-0.42500000000000004</v>
      </c>
      <c r="T523" s="370">
        <f t="shared" si="108"/>
        <v>0.71674641148325358</v>
      </c>
      <c r="U523" s="6">
        <v>0.25</v>
      </c>
      <c r="V523" s="299">
        <v>0.3</v>
      </c>
      <c r="W523" s="124" t="s">
        <v>32</v>
      </c>
      <c r="X523" s="5"/>
      <c r="Y523" s="26">
        <v>707600</v>
      </c>
      <c r="Z523" s="26"/>
      <c r="AA523" s="26"/>
      <c r="AB523" s="27">
        <v>0.2</v>
      </c>
      <c r="AC523" s="122">
        <v>3760223793987</v>
      </c>
      <c r="AD523" s="273">
        <v>42597</v>
      </c>
      <c r="AE523" s="26">
        <f t="array" ref="AE523">IF(ISNA(INDEX([6]Fournisseurs!$A$6:$O$5001,MATCH(A523&amp;C523,[6]Fournisseurs!$C$6:$C$5001&amp;[6]Fournisseurs!$A$6:$A$5001,0),14)),"",INDEX([6]Fournisseurs!$A$6:$O$5001,MATCH(A523&amp;C523,[6]Fournisseurs!$C$6:$C$5001&amp;[6]Fournisseurs!$A$6:$A$5001,0),14))</f>
        <v>2E-3</v>
      </c>
    </row>
    <row r="524" spans="1:53" ht="14" customHeight="1" x14ac:dyDescent="0.2">
      <c r="A524" s="4">
        <v>4050</v>
      </c>
      <c r="B524" s="8"/>
      <c r="C524" s="8" t="s">
        <v>1442</v>
      </c>
      <c r="D524" s="12" t="s">
        <v>3712</v>
      </c>
      <c r="E524" s="3" t="s">
        <v>1718</v>
      </c>
      <c r="F524" s="13" t="s">
        <v>4441</v>
      </c>
      <c r="G524" s="31">
        <v>0</v>
      </c>
      <c r="H524" s="25">
        <v>30.55</v>
      </c>
      <c r="I524" s="32">
        <v>0.1</v>
      </c>
      <c r="J524" s="33">
        <f t="shared" si="112"/>
        <v>33.605000000000004</v>
      </c>
      <c r="K524" s="25">
        <f t="shared" si="113"/>
        <v>33.61</v>
      </c>
      <c r="L524" s="29">
        <v>60</v>
      </c>
      <c r="M524" s="24">
        <f t="shared" si="114"/>
        <v>0.43991666666666662</v>
      </c>
      <c r="N524" s="38">
        <f t="shared" si="115"/>
        <v>72</v>
      </c>
      <c r="O524" s="365">
        <v>60</v>
      </c>
      <c r="P524" s="366">
        <f t="shared" si="109"/>
        <v>0</v>
      </c>
      <c r="Q524" s="366">
        <f t="shared" si="110"/>
        <v>0.43991666666666662</v>
      </c>
      <c r="R524" s="369">
        <v>57</v>
      </c>
      <c r="S524" s="370">
        <f t="shared" si="111"/>
        <v>-0.05</v>
      </c>
      <c r="T524" s="370">
        <f t="shared" si="108"/>
        <v>0.37940904893813476</v>
      </c>
      <c r="U524" s="6">
        <v>0</v>
      </c>
      <c r="V524" s="299">
        <v>10</v>
      </c>
      <c r="W524" s="124" t="s">
        <v>4451</v>
      </c>
      <c r="X524" s="5"/>
      <c r="Y524" s="26">
        <v>707600</v>
      </c>
      <c r="Z524" s="26"/>
      <c r="AA524" s="26"/>
      <c r="AB524" s="27">
        <v>0.2</v>
      </c>
      <c r="AC524" s="122">
        <v>0</v>
      </c>
      <c r="AD524" s="273">
        <v>42231</v>
      </c>
      <c r="AE524" s="26" t="str">
        <f t="array" ref="AE524">IF(ISNA(INDEX([6]Fournisseurs!$A$6:$O$5001,MATCH(A524&amp;C524,[6]Fournisseurs!$C$6:$C$5001&amp;[6]Fournisseurs!$A$6:$A$5001,0),14)),"",INDEX([6]Fournisseurs!$A$6:$O$5001,MATCH(A524&amp;C524,[6]Fournisseurs!$C$6:$C$5001&amp;[6]Fournisseurs!$A$6:$A$5001,0),14))</f>
        <v/>
      </c>
    </row>
    <row r="525" spans="1:53" ht="14" customHeight="1" x14ac:dyDescent="0.2">
      <c r="A525" s="4">
        <v>4048</v>
      </c>
      <c r="B525" s="8"/>
      <c r="C525" s="8" t="s">
        <v>1442</v>
      </c>
      <c r="D525" s="12" t="s">
        <v>3713</v>
      </c>
      <c r="E525" s="3" t="s">
        <v>1719</v>
      </c>
      <c r="F525" s="13" t="s">
        <v>4441</v>
      </c>
      <c r="G525" s="31">
        <v>0</v>
      </c>
      <c r="H525" s="25">
        <v>18.329999999999998</v>
      </c>
      <c r="I525" s="32">
        <v>0.1</v>
      </c>
      <c r="J525" s="33">
        <f t="shared" si="112"/>
        <v>20.163</v>
      </c>
      <c r="K525" s="25">
        <f t="shared" si="113"/>
        <v>20.16</v>
      </c>
      <c r="L525" s="29">
        <v>36</v>
      </c>
      <c r="M525" s="24">
        <f t="shared" si="114"/>
        <v>0.43991666666666662</v>
      </c>
      <c r="N525" s="38">
        <f t="shared" si="115"/>
        <v>43.199999999999996</v>
      </c>
      <c r="O525" s="365">
        <v>36</v>
      </c>
      <c r="P525" s="366">
        <f t="shared" si="109"/>
        <v>0</v>
      </c>
      <c r="Q525" s="366">
        <f t="shared" si="110"/>
        <v>0.43991666666666662</v>
      </c>
      <c r="R525" s="369">
        <v>34.199999999999996</v>
      </c>
      <c r="S525" s="370">
        <f t="shared" si="111"/>
        <v>-5.0000000000000121E-2</v>
      </c>
      <c r="T525" s="370">
        <f t="shared" si="108"/>
        <v>0.37940904893813465</v>
      </c>
      <c r="U525" s="6">
        <v>0</v>
      </c>
      <c r="V525" s="299">
        <v>6</v>
      </c>
      <c r="W525" s="124" t="s">
        <v>4451</v>
      </c>
      <c r="X525" s="5"/>
      <c r="Y525" s="26">
        <v>707600</v>
      </c>
      <c r="Z525" s="26"/>
      <c r="AA525" s="26"/>
      <c r="AB525" s="27">
        <v>0.2</v>
      </c>
      <c r="AC525" s="122">
        <v>0</v>
      </c>
      <c r="AD525" s="273">
        <v>42231</v>
      </c>
      <c r="AE525" s="26" t="str">
        <f t="array" ref="AE525">IF(ISNA(INDEX([6]Fournisseurs!$A$6:$O$5001,MATCH(A525&amp;C525,[6]Fournisseurs!$C$6:$C$5001&amp;[6]Fournisseurs!$A$6:$A$5001,0),14)),"",INDEX([6]Fournisseurs!$A$6:$O$5001,MATCH(A525&amp;C525,[6]Fournisseurs!$C$6:$C$5001&amp;[6]Fournisseurs!$A$6:$A$5001,0),14))</f>
        <v/>
      </c>
    </row>
    <row r="526" spans="1:53" ht="14" customHeight="1" x14ac:dyDescent="0.2">
      <c r="A526" s="4">
        <v>4049</v>
      </c>
      <c r="B526" s="8"/>
      <c r="C526" s="8" t="s">
        <v>1442</v>
      </c>
      <c r="D526" s="12" t="s">
        <v>3714</v>
      </c>
      <c r="E526" s="3" t="s">
        <v>1720</v>
      </c>
      <c r="F526" s="13" t="s">
        <v>4441</v>
      </c>
      <c r="G526" s="31">
        <v>0</v>
      </c>
      <c r="H526" s="25">
        <v>24.44</v>
      </c>
      <c r="I526" s="32">
        <v>0.1</v>
      </c>
      <c r="J526" s="33">
        <f t="shared" si="112"/>
        <v>26.884000000000004</v>
      </c>
      <c r="K526" s="25">
        <f t="shared" si="113"/>
        <v>26.88</v>
      </c>
      <c r="L526" s="29">
        <v>48</v>
      </c>
      <c r="M526" s="24">
        <f t="shared" si="114"/>
        <v>0.43991666666666662</v>
      </c>
      <c r="N526" s="38">
        <f t="shared" si="115"/>
        <v>57.599999999999994</v>
      </c>
      <c r="O526" s="365">
        <v>48</v>
      </c>
      <c r="P526" s="366">
        <f t="shared" si="109"/>
        <v>0</v>
      </c>
      <c r="Q526" s="366">
        <f t="shared" si="110"/>
        <v>0.43991666666666662</v>
      </c>
      <c r="R526" s="369">
        <v>45.599999999999994</v>
      </c>
      <c r="S526" s="370">
        <f t="shared" si="111"/>
        <v>-5.0000000000000121E-2</v>
      </c>
      <c r="T526" s="370">
        <f t="shared" si="108"/>
        <v>0.37940904893813465</v>
      </c>
      <c r="U526" s="6">
        <v>0</v>
      </c>
      <c r="V526" s="299">
        <v>8</v>
      </c>
      <c r="W526" s="124" t="s">
        <v>4451</v>
      </c>
      <c r="X526" s="5"/>
      <c r="Y526" s="26">
        <v>707600</v>
      </c>
      <c r="Z526" s="26"/>
      <c r="AA526" s="26"/>
      <c r="AB526" s="27">
        <v>0.2</v>
      </c>
      <c r="AC526" s="122">
        <v>0</v>
      </c>
      <c r="AD526" s="273">
        <v>42231</v>
      </c>
      <c r="AE526" s="26" t="str">
        <f t="array" ref="AE526">IF(ISNA(INDEX([6]Fournisseurs!$A$6:$O$5001,MATCH(A526&amp;C526,[6]Fournisseurs!$C$6:$C$5001&amp;[6]Fournisseurs!$A$6:$A$5001,0),14)),"",INDEX([6]Fournisseurs!$A$6:$O$5001,MATCH(A526&amp;C526,[6]Fournisseurs!$C$6:$C$5001&amp;[6]Fournisseurs!$A$6:$A$5001,0),14))</f>
        <v/>
      </c>
    </row>
    <row r="527" spans="1:53" ht="14" customHeight="1" x14ac:dyDescent="0.2">
      <c r="A527" s="8">
        <v>1639</v>
      </c>
      <c r="B527" s="8">
        <v>0</v>
      </c>
      <c r="C527" s="8" t="s">
        <v>633</v>
      </c>
      <c r="D527" s="3" t="s">
        <v>410</v>
      </c>
      <c r="E527" s="3" t="s">
        <v>410</v>
      </c>
      <c r="F527" s="5" t="s">
        <v>4441</v>
      </c>
      <c r="G527" s="34">
        <v>7</v>
      </c>
      <c r="H527" s="25">
        <v>6.3636363636363633</v>
      </c>
      <c r="I527" s="32">
        <v>0.15</v>
      </c>
      <c r="J527" s="33">
        <f t="shared" si="112"/>
        <v>7.3181818181818175</v>
      </c>
      <c r="K527" s="25">
        <f t="shared" si="113"/>
        <v>7.32</v>
      </c>
      <c r="L527" s="29">
        <v>15</v>
      </c>
      <c r="M527" s="24">
        <f t="shared" si="114"/>
        <v>0.5121212121212122</v>
      </c>
      <c r="N527" s="38">
        <f t="shared" si="115"/>
        <v>18</v>
      </c>
      <c r="O527" s="365">
        <v>14.25</v>
      </c>
      <c r="P527" s="366">
        <f t="shared" si="109"/>
        <v>-0.05</v>
      </c>
      <c r="Q527" s="366">
        <f t="shared" si="110"/>
        <v>0.48644338118022334</v>
      </c>
      <c r="R527" s="369">
        <v>13.5</v>
      </c>
      <c r="S527" s="370">
        <f t="shared" si="111"/>
        <v>-0.1</v>
      </c>
      <c r="T527" s="370">
        <f t="shared" si="108"/>
        <v>0.42938153464469253</v>
      </c>
      <c r="U527" s="6">
        <v>1</v>
      </c>
      <c r="V527" s="299">
        <v>1.5</v>
      </c>
      <c r="W527" s="124" t="s">
        <v>4451</v>
      </c>
      <c r="X527" s="5">
        <v>0</v>
      </c>
      <c r="Y527" s="26">
        <v>707600</v>
      </c>
      <c r="Z527" s="26" t="s">
        <v>1083</v>
      </c>
      <c r="AA527" s="26"/>
      <c r="AB527" s="27">
        <v>0.2</v>
      </c>
      <c r="AC527" s="122">
        <v>3760223792935</v>
      </c>
      <c r="AD527" s="273">
        <v>41501</v>
      </c>
      <c r="AE527" s="26">
        <f t="array" ref="AE527">IF(ISNA(INDEX([6]Fournisseurs!$A$6:$O$5001,MATCH(A527&amp;C527,[6]Fournisseurs!$C$6:$C$5001&amp;[6]Fournisseurs!$A$6:$A$5001,0),14)),"",INDEX([6]Fournisseurs!$A$6:$O$5001,MATCH(A527&amp;C527,[6]Fournisseurs!$C$6:$C$5001&amp;[6]Fournisseurs!$A$6:$A$5001,0),14))</f>
        <v>8.3999999999999995E-3</v>
      </c>
    </row>
    <row r="528" spans="1:53" ht="14" customHeight="1" x14ac:dyDescent="0.2">
      <c r="A528" s="346">
        <v>1640</v>
      </c>
      <c r="B528" s="8">
        <v>0</v>
      </c>
      <c r="C528" s="8" t="s">
        <v>633</v>
      </c>
      <c r="D528" s="3" t="s">
        <v>411</v>
      </c>
      <c r="E528" s="3" t="s">
        <v>411</v>
      </c>
      <c r="F528" s="5" t="s">
        <v>4441</v>
      </c>
      <c r="G528" s="34">
        <v>8.3000000000000007</v>
      </c>
      <c r="H528" s="25">
        <v>7.5454545454545459</v>
      </c>
      <c r="I528" s="32">
        <v>0.15</v>
      </c>
      <c r="J528" s="33">
        <f t="shared" si="112"/>
        <v>8.6772727272727277</v>
      </c>
      <c r="K528" s="25">
        <f t="shared" si="113"/>
        <v>8.68</v>
      </c>
      <c r="L528" s="29">
        <v>20</v>
      </c>
      <c r="M528" s="24">
        <f t="shared" si="114"/>
        <v>0.56613636363636366</v>
      </c>
      <c r="N528" s="38">
        <f t="shared" si="115"/>
        <v>24</v>
      </c>
      <c r="O528" s="365">
        <v>18</v>
      </c>
      <c r="P528" s="366">
        <f t="shared" si="109"/>
        <v>-0.1</v>
      </c>
      <c r="Q528" s="366">
        <f t="shared" si="110"/>
        <v>0.51792929292929291</v>
      </c>
      <c r="R528" s="369">
        <v>17</v>
      </c>
      <c r="S528" s="370">
        <f t="shared" si="111"/>
        <v>-0.15</v>
      </c>
      <c r="T528" s="370">
        <f t="shared" si="108"/>
        <v>0.46270757106670413</v>
      </c>
      <c r="U528" s="6">
        <v>2</v>
      </c>
      <c r="V528" s="299">
        <v>2.5</v>
      </c>
      <c r="W528" s="124" t="s">
        <v>4451</v>
      </c>
      <c r="X528" s="5">
        <v>0</v>
      </c>
      <c r="Y528" s="26">
        <v>707600</v>
      </c>
      <c r="Z528" s="26" t="s">
        <v>1083</v>
      </c>
      <c r="AA528" s="26"/>
      <c r="AB528" s="27">
        <v>0.2</v>
      </c>
      <c r="AC528" s="122">
        <v>3760223792072</v>
      </c>
      <c r="AD528" s="273">
        <v>41501</v>
      </c>
      <c r="AE528" s="26">
        <f t="array" ref="AE528">IF(ISNA(INDEX([6]Fournisseurs!$A$6:$O$5001,MATCH(A528&amp;C528,[6]Fournisseurs!$C$6:$C$5001&amp;[6]Fournisseurs!$A$6:$A$5001,0),14)),"",INDEX([6]Fournisseurs!$A$6:$O$5001,MATCH(A528&amp;C528,[6]Fournisseurs!$C$6:$C$5001&amp;[6]Fournisseurs!$A$6:$A$5001,0),14))</f>
        <v>8.3999999999999995E-3</v>
      </c>
    </row>
    <row r="529" spans="1:54" ht="14" customHeight="1" x14ac:dyDescent="0.2">
      <c r="A529" s="346">
        <v>1641</v>
      </c>
      <c r="B529" s="8">
        <v>0</v>
      </c>
      <c r="C529" s="8" t="s">
        <v>633</v>
      </c>
      <c r="D529" s="3" t="s">
        <v>412</v>
      </c>
      <c r="E529" s="3" t="s">
        <v>412</v>
      </c>
      <c r="F529" s="5" t="s">
        <v>4441</v>
      </c>
      <c r="G529" s="34">
        <v>9.8000000000000007</v>
      </c>
      <c r="H529" s="25">
        <v>8.9090909090909083</v>
      </c>
      <c r="I529" s="32">
        <v>0.15</v>
      </c>
      <c r="J529" s="33">
        <f t="shared" si="112"/>
        <v>10.245454545454544</v>
      </c>
      <c r="K529" s="25">
        <f t="shared" si="113"/>
        <v>10.25</v>
      </c>
      <c r="L529" s="29">
        <v>25</v>
      </c>
      <c r="M529" s="24">
        <f t="shared" si="114"/>
        <v>0.59018181818181825</v>
      </c>
      <c r="N529" s="38">
        <f t="shared" si="115"/>
        <v>30</v>
      </c>
      <c r="O529" s="365">
        <v>20.625</v>
      </c>
      <c r="P529" s="366">
        <f t="shared" si="109"/>
        <v>-0.17499999999999999</v>
      </c>
      <c r="Q529" s="366">
        <f t="shared" si="110"/>
        <v>0.50325068870523415</v>
      </c>
      <c r="R529" s="369">
        <v>19.375</v>
      </c>
      <c r="S529" s="370">
        <f t="shared" si="111"/>
        <v>-0.22500000000000001</v>
      </c>
      <c r="T529" s="370">
        <f t="shared" si="108"/>
        <v>0.44337089056953238</v>
      </c>
      <c r="U529" s="6">
        <v>3</v>
      </c>
      <c r="V529" s="299">
        <v>3.5</v>
      </c>
      <c r="W529" s="124" t="s">
        <v>4451</v>
      </c>
      <c r="X529" s="5">
        <v>0</v>
      </c>
      <c r="Y529" s="26">
        <v>707600</v>
      </c>
      <c r="Z529" s="26" t="s">
        <v>1083</v>
      </c>
      <c r="AA529" s="26"/>
      <c r="AB529" s="27">
        <v>0.2</v>
      </c>
      <c r="AC529" s="122">
        <v>3760223792089</v>
      </c>
      <c r="AD529" s="273">
        <v>41501</v>
      </c>
      <c r="AE529" s="26">
        <f t="array" ref="AE529">IF(ISNA(INDEX([6]Fournisseurs!$A$6:$O$5001,MATCH(A529&amp;C529,[6]Fournisseurs!$C$6:$C$5001&amp;[6]Fournisseurs!$A$6:$A$5001,0),14)),"",INDEX([6]Fournisseurs!$A$6:$O$5001,MATCH(A529&amp;C529,[6]Fournisseurs!$C$6:$C$5001&amp;[6]Fournisseurs!$A$6:$A$5001,0),14))</f>
        <v>1.44E-2</v>
      </c>
    </row>
    <row r="530" spans="1:54" ht="14" customHeight="1" x14ac:dyDescent="0.2">
      <c r="A530" s="346">
        <v>1642</v>
      </c>
      <c r="B530" s="8">
        <v>0</v>
      </c>
      <c r="C530" s="8" t="s">
        <v>633</v>
      </c>
      <c r="D530" s="3" t="s">
        <v>413</v>
      </c>
      <c r="E530" s="3" t="s">
        <v>413</v>
      </c>
      <c r="F530" s="5" t="s">
        <v>4441</v>
      </c>
      <c r="G530" s="34">
        <v>11.08</v>
      </c>
      <c r="H530" s="25">
        <v>10.072727272727272</v>
      </c>
      <c r="I530" s="32">
        <v>0.15</v>
      </c>
      <c r="J530" s="33">
        <f t="shared" si="112"/>
        <v>11.583636363636362</v>
      </c>
      <c r="K530" s="25">
        <f t="shared" si="113"/>
        <v>11.58</v>
      </c>
      <c r="L530" s="29">
        <v>30</v>
      </c>
      <c r="M530" s="24">
        <f t="shared" si="114"/>
        <v>0.61387878787878791</v>
      </c>
      <c r="N530" s="38">
        <f t="shared" si="115"/>
        <v>36</v>
      </c>
      <c r="O530" s="365">
        <v>24</v>
      </c>
      <c r="P530" s="366">
        <f t="shared" si="109"/>
        <v>-0.2</v>
      </c>
      <c r="Q530" s="366">
        <f t="shared" si="110"/>
        <v>0.51734848484848484</v>
      </c>
      <c r="R530" s="369">
        <v>22.5</v>
      </c>
      <c r="S530" s="370">
        <f t="shared" si="111"/>
        <v>-0.25</v>
      </c>
      <c r="T530" s="370">
        <f t="shared" si="108"/>
        <v>0.4580754917597023</v>
      </c>
      <c r="U530" s="6">
        <v>4</v>
      </c>
      <c r="V530" s="299">
        <v>4.5</v>
      </c>
      <c r="W530" s="124" t="s">
        <v>4451</v>
      </c>
      <c r="X530" s="5">
        <v>0</v>
      </c>
      <c r="Y530" s="26">
        <v>707600</v>
      </c>
      <c r="Z530" s="26" t="s">
        <v>1083</v>
      </c>
      <c r="AA530" s="26"/>
      <c r="AB530" s="27">
        <v>0.2</v>
      </c>
      <c r="AC530" s="122">
        <v>3760223792096</v>
      </c>
      <c r="AD530" s="273">
        <v>41501</v>
      </c>
      <c r="AE530" s="26">
        <f t="array" ref="AE530">IF(ISNA(INDEX([6]Fournisseurs!$A$6:$O$5001,MATCH(A530&amp;C530,[6]Fournisseurs!$C$6:$C$5001&amp;[6]Fournisseurs!$A$6:$A$5001,0),14)),"",INDEX([6]Fournisseurs!$A$6:$O$5001,MATCH(A530&amp;C530,[6]Fournisseurs!$C$6:$C$5001&amp;[6]Fournisseurs!$A$6:$A$5001,0),14))</f>
        <v>1.44E-2</v>
      </c>
    </row>
    <row r="531" spans="1:54" ht="16" x14ac:dyDescent="0.2">
      <c r="A531" s="8">
        <v>1643</v>
      </c>
      <c r="B531" s="8">
        <v>0</v>
      </c>
      <c r="C531" s="8" t="s">
        <v>633</v>
      </c>
      <c r="D531" s="3" t="s">
        <v>414</v>
      </c>
      <c r="E531" s="3" t="s">
        <v>414</v>
      </c>
      <c r="F531" s="5" t="s">
        <v>4441</v>
      </c>
      <c r="G531" s="34">
        <v>12.5</v>
      </c>
      <c r="H531" s="25">
        <v>11.363636363636363</v>
      </c>
      <c r="I531" s="32">
        <v>0.15</v>
      </c>
      <c r="J531" s="33">
        <f t="shared" si="112"/>
        <v>13.068181818181817</v>
      </c>
      <c r="K531" s="25">
        <f t="shared" si="113"/>
        <v>13.07</v>
      </c>
      <c r="L531" s="29">
        <v>35</v>
      </c>
      <c r="M531" s="24">
        <f t="shared" si="114"/>
        <v>0.62662337662337664</v>
      </c>
      <c r="N531" s="38">
        <f t="shared" si="115"/>
        <v>42</v>
      </c>
      <c r="O531" s="365">
        <v>27.125</v>
      </c>
      <c r="P531" s="366">
        <f t="shared" si="109"/>
        <v>-0.22500000000000001</v>
      </c>
      <c r="Q531" s="366">
        <f t="shared" si="110"/>
        <v>0.51822371177209892</v>
      </c>
      <c r="R531" s="369">
        <v>25.375</v>
      </c>
      <c r="S531" s="370">
        <f t="shared" si="111"/>
        <v>-0.27500000000000002</v>
      </c>
      <c r="T531" s="370">
        <f t="shared" si="108"/>
        <v>0.45789237985245246</v>
      </c>
      <c r="U531" s="6">
        <v>5</v>
      </c>
      <c r="V531" s="299">
        <v>5.5</v>
      </c>
      <c r="W531" s="124" t="s">
        <v>4451</v>
      </c>
      <c r="X531" s="5">
        <v>0</v>
      </c>
      <c r="Y531" s="26">
        <v>707600</v>
      </c>
      <c r="Z531" s="26" t="s">
        <v>1083</v>
      </c>
      <c r="AA531" s="26"/>
      <c r="AB531" s="27">
        <v>0.2</v>
      </c>
      <c r="AC531" s="122">
        <v>3760223792942</v>
      </c>
      <c r="AD531" s="273">
        <v>41501</v>
      </c>
      <c r="AE531" s="26">
        <f t="array" ref="AE531">IF(ISNA(INDEX([6]Fournisseurs!$A$6:$O$5001,MATCH(A531&amp;C531,[6]Fournisseurs!$C$6:$C$5001&amp;[6]Fournisseurs!$A$6:$A$5001,0),14)),"",INDEX([6]Fournisseurs!$A$6:$O$5001,MATCH(A531&amp;C531,[6]Fournisseurs!$C$6:$C$5001&amp;[6]Fournisseurs!$A$6:$A$5001,0),14))</f>
        <v>1.44E-2</v>
      </c>
    </row>
    <row r="532" spans="1:54" ht="14" customHeight="1" x14ac:dyDescent="0.2">
      <c r="A532" s="9">
        <v>2738</v>
      </c>
      <c r="B532" s="344">
        <v>900860</v>
      </c>
      <c r="C532" s="344" t="s">
        <v>651</v>
      </c>
      <c r="D532" s="398" t="s">
        <v>4091</v>
      </c>
      <c r="E532" s="345" t="s">
        <v>4022</v>
      </c>
      <c r="F532" s="9" t="s">
        <v>4441</v>
      </c>
      <c r="G532" s="345"/>
      <c r="H532" s="25">
        <v>2.3250000000000002</v>
      </c>
      <c r="I532" s="32">
        <v>0.1</v>
      </c>
      <c r="J532" s="33">
        <f t="shared" si="112"/>
        <v>2.5575000000000006</v>
      </c>
      <c r="K532" s="25">
        <f t="shared" si="113"/>
        <v>2.56</v>
      </c>
      <c r="L532" s="29">
        <v>7.2</v>
      </c>
      <c r="M532" s="24">
        <f t="shared" si="114"/>
        <v>0.64479166666666665</v>
      </c>
      <c r="N532" s="38">
        <f t="shared" si="115"/>
        <v>8.64</v>
      </c>
      <c r="O532" s="365">
        <v>5.7600000000000007</v>
      </c>
      <c r="P532" s="366">
        <f t="shared" si="109"/>
        <v>-0.19999999999999993</v>
      </c>
      <c r="Q532" s="366">
        <f t="shared" si="110"/>
        <v>0.55598958333333326</v>
      </c>
      <c r="R532" s="369">
        <v>5.4</v>
      </c>
      <c r="S532" s="370">
        <f t="shared" si="111"/>
        <v>-0.24999999999999997</v>
      </c>
      <c r="T532" s="370">
        <f t="shared" si="108"/>
        <v>0.50146198830409339</v>
      </c>
      <c r="U532" s="11">
        <v>0.6</v>
      </c>
      <c r="V532" s="11">
        <v>0.7</v>
      </c>
      <c r="W532" s="124" t="s">
        <v>4454</v>
      </c>
      <c r="X532" s="345" t="s">
        <v>4025</v>
      </c>
      <c r="Y532" s="26">
        <v>707600</v>
      </c>
      <c r="Z532" s="345"/>
      <c r="AA532" s="26"/>
      <c r="AB532" s="27">
        <v>0.2</v>
      </c>
      <c r="AC532" s="122"/>
      <c r="AD532" s="273">
        <v>42597</v>
      </c>
      <c r="AE532" s="26" t="str">
        <f t="array" ref="AE532">IF(ISNA(INDEX([6]Fournisseurs!$A$6:$O$5001,MATCH(A532&amp;C532,[6]Fournisseurs!$C$6:$C$5001&amp;[6]Fournisseurs!$A$6:$A$5001,0),14)),"",INDEX([6]Fournisseurs!$A$6:$O$5001,MATCH(A532&amp;C532,[6]Fournisseurs!$C$6:$C$5001&amp;[6]Fournisseurs!$A$6:$A$5001,0),14))</f>
        <v/>
      </c>
    </row>
    <row r="533" spans="1:54" ht="14" customHeight="1" x14ac:dyDescent="0.2">
      <c r="A533" s="9">
        <v>2736</v>
      </c>
      <c r="B533" s="344">
        <v>900861</v>
      </c>
      <c r="C533" s="344" t="s">
        <v>651</v>
      </c>
      <c r="D533" s="398" t="s">
        <v>4090</v>
      </c>
      <c r="E533" s="345" t="s">
        <v>4022</v>
      </c>
      <c r="F533" s="9" t="s">
        <v>4441</v>
      </c>
      <c r="G533" s="345"/>
      <c r="H533" s="25">
        <v>3.0749999999999997</v>
      </c>
      <c r="I533" s="32">
        <v>0.1</v>
      </c>
      <c r="J533" s="33">
        <f t="shared" si="112"/>
        <v>3.3824999999999998</v>
      </c>
      <c r="K533" s="25">
        <f t="shared" si="113"/>
        <v>3.38</v>
      </c>
      <c r="L533" s="29">
        <v>14</v>
      </c>
      <c r="M533" s="24">
        <f t="shared" si="114"/>
        <v>0.75839285714285709</v>
      </c>
      <c r="N533" s="38">
        <f t="shared" si="115"/>
        <v>16.8</v>
      </c>
      <c r="O533" s="365">
        <v>11.200000000000001</v>
      </c>
      <c r="P533" s="366">
        <f t="shared" si="109"/>
        <v>-0.19999999999999993</v>
      </c>
      <c r="Q533" s="366">
        <f t="shared" si="110"/>
        <v>0.69799107142857153</v>
      </c>
      <c r="R533" s="369">
        <v>10.5</v>
      </c>
      <c r="S533" s="370">
        <f t="shared" si="111"/>
        <v>-0.25</v>
      </c>
      <c r="T533" s="370">
        <f t="shared" si="108"/>
        <v>0.66090225563909777</v>
      </c>
      <c r="U533" s="11">
        <v>0.8</v>
      </c>
      <c r="V533" s="11">
        <v>0.9</v>
      </c>
      <c r="W533" s="124" t="s">
        <v>4454</v>
      </c>
      <c r="X533" s="345" t="s">
        <v>4024</v>
      </c>
      <c r="Y533" s="26">
        <v>707600</v>
      </c>
      <c r="Z533" s="345"/>
      <c r="AA533" s="26"/>
      <c r="AB533" s="27">
        <v>0.2</v>
      </c>
      <c r="AC533" s="122"/>
      <c r="AD533" s="273">
        <v>42597</v>
      </c>
      <c r="AE533" s="26" t="str">
        <f t="array" ref="AE533">IF(ISNA(INDEX([6]Fournisseurs!$A$6:$O$5001,MATCH(A533&amp;C533,[6]Fournisseurs!$C$6:$C$5001&amp;[6]Fournisseurs!$A$6:$A$5001,0),14)),"",INDEX([6]Fournisseurs!$A$6:$O$5001,MATCH(A533&amp;C533,[6]Fournisseurs!$C$6:$C$5001&amp;[6]Fournisseurs!$A$6:$A$5001,0),14))</f>
        <v/>
      </c>
    </row>
    <row r="534" spans="1:54" ht="14" customHeight="1" x14ac:dyDescent="0.2">
      <c r="A534" s="9">
        <v>2735</v>
      </c>
      <c r="B534" s="344">
        <v>900862</v>
      </c>
      <c r="C534" s="344" t="s">
        <v>651</v>
      </c>
      <c r="D534" s="398" t="s">
        <v>4089</v>
      </c>
      <c r="E534" s="345" t="s">
        <v>4022</v>
      </c>
      <c r="F534" s="9" t="s">
        <v>4441</v>
      </c>
      <c r="G534" s="345"/>
      <c r="H534" s="25">
        <v>6.4499999999999993</v>
      </c>
      <c r="I534" s="32">
        <v>0.1</v>
      </c>
      <c r="J534" s="33">
        <f t="shared" si="112"/>
        <v>7.0949999999999998</v>
      </c>
      <c r="K534" s="25">
        <f t="shared" si="113"/>
        <v>7.1</v>
      </c>
      <c r="L534" s="29">
        <v>20</v>
      </c>
      <c r="M534" s="24">
        <f t="shared" si="114"/>
        <v>0.64524999999999999</v>
      </c>
      <c r="N534" s="38">
        <f t="shared" si="115"/>
        <v>24</v>
      </c>
      <c r="O534" s="365">
        <v>16</v>
      </c>
      <c r="P534" s="366">
        <f t="shared" si="109"/>
        <v>-0.2</v>
      </c>
      <c r="Q534" s="366">
        <f t="shared" si="110"/>
        <v>0.55656250000000007</v>
      </c>
      <c r="R534" s="369">
        <v>15</v>
      </c>
      <c r="S534" s="370">
        <f t="shared" si="111"/>
        <v>-0.25</v>
      </c>
      <c r="T534" s="370">
        <f t="shared" si="108"/>
        <v>0.50210526315789483</v>
      </c>
      <c r="U534" s="11">
        <v>1</v>
      </c>
      <c r="V534" s="11">
        <v>1.2</v>
      </c>
      <c r="W534" s="124" t="s">
        <v>4454</v>
      </c>
      <c r="X534" s="345" t="s">
        <v>4023</v>
      </c>
      <c r="Y534" s="26">
        <v>707600</v>
      </c>
      <c r="Z534" s="345"/>
      <c r="AA534" s="26"/>
      <c r="AB534" s="27">
        <v>0.2</v>
      </c>
      <c r="AC534" s="122"/>
      <c r="AD534" s="273">
        <v>42597</v>
      </c>
      <c r="AE534" s="26" t="str">
        <f t="array" ref="AE534">IF(ISNA(INDEX([6]Fournisseurs!$A$6:$O$5001,MATCH(A534&amp;C534,[6]Fournisseurs!$C$6:$C$5001&amp;[6]Fournisseurs!$A$6:$A$5001,0),14)),"",INDEX([6]Fournisseurs!$A$6:$O$5001,MATCH(A534&amp;C534,[6]Fournisseurs!$C$6:$C$5001&amp;[6]Fournisseurs!$A$6:$A$5001,0),14))</f>
        <v/>
      </c>
    </row>
    <row r="535" spans="1:54" ht="14" customHeight="1" x14ac:dyDescent="0.2">
      <c r="A535" s="8">
        <v>2630</v>
      </c>
      <c r="B535" s="8">
        <v>0</v>
      </c>
      <c r="C535" s="8" t="s">
        <v>645</v>
      </c>
      <c r="D535" s="3" t="s">
        <v>415</v>
      </c>
      <c r="E535" s="3" t="s">
        <v>1084</v>
      </c>
      <c r="F535" s="5" t="s">
        <v>4441</v>
      </c>
      <c r="G535" s="31">
        <v>0</v>
      </c>
      <c r="H535" s="25">
        <v>126.75</v>
      </c>
      <c r="I535" s="32">
        <v>0</v>
      </c>
      <c r="J535" s="33">
        <f t="shared" si="112"/>
        <v>126.75</v>
      </c>
      <c r="K535" s="25">
        <f t="shared" si="113"/>
        <v>126.75</v>
      </c>
      <c r="L535" s="29">
        <v>140.83000000000001</v>
      </c>
      <c r="M535" s="24">
        <f t="shared" si="114"/>
        <v>9.9978697720656151E-2</v>
      </c>
      <c r="N535" s="38">
        <f t="shared" si="115"/>
        <v>168.99600000000001</v>
      </c>
      <c r="O535" s="365">
        <v>140.83000000000001</v>
      </c>
      <c r="P535" s="366">
        <f t="shared" si="109"/>
        <v>0</v>
      </c>
      <c r="Q535" s="366">
        <f t="shared" si="110"/>
        <v>9.9978697720656151E-2</v>
      </c>
      <c r="R535" s="406">
        <v>140.83000000000001</v>
      </c>
      <c r="S535" s="370">
        <f t="shared" si="111"/>
        <v>0</v>
      </c>
      <c r="T535" s="370">
        <f>1-(J535/(R535))</f>
        <v>9.9978697720656151E-2</v>
      </c>
      <c r="U535" s="6">
        <v>0</v>
      </c>
      <c r="V535" s="299">
        <v>2.5</v>
      </c>
      <c r="W535" s="124" t="s">
        <v>4452</v>
      </c>
      <c r="X535" s="5">
        <v>0</v>
      </c>
      <c r="Y535" s="26">
        <v>707600</v>
      </c>
      <c r="Z535" s="26" t="s">
        <v>1085</v>
      </c>
      <c r="AA535" s="26"/>
      <c r="AB535" s="27">
        <v>0.2</v>
      </c>
      <c r="AC535" s="122">
        <v>0</v>
      </c>
      <c r="AD535" s="273">
        <v>41501</v>
      </c>
      <c r="AE535" s="26" t="str">
        <f t="array" ref="AE535">IF(ISNA(INDEX([6]Fournisseurs!$A$6:$O$5001,MATCH(A535&amp;C535,[6]Fournisseurs!$C$6:$C$5001&amp;[6]Fournisseurs!$A$6:$A$5001,0),14)),"",INDEX([6]Fournisseurs!$A$6:$O$5001,MATCH(A535&amp;C535,[6]Fournisseurs!$C$6:$C$5001&amp;[6]Fournisseurs!$A$6:$A$5001,0),14))</f>
        <v/>
      </c>
    </row>
    <row r="536" spans="1:54" ht="14" customHeight="1" x14ac:dyDescent="0.2">
      <c r="A536" s="8">
        <v>2628</v>
      </c>
      <c r="B536" s="8">
        <v>0</v>
      </c>
      <c r="C536" s="8" t="s">
        <v>645</v>
      </c>
      <c r="D536" s="3" t="s">
        <v>416</v>
      </c>
      <c r="E536" s="3" t="s">
        <v>1086</v>
      </c>
      <c r="F536" s="5" t="s">
        <v>4441</v>
      </c>
      <c r="G536" s="31">
        <v>0</v>
      </c>
      <c r="H536" s="25">
        <v>269.10000000000002</v>
      </c>
      <c r="I536" s="32">
        <v>0</v>
      </c>
      <c r="J536" s="33">
        <f t="shared" si="112"/>
        <v>269.10000000000002</v>
      </c>
      <c r="K536" s="25">
        <f t="shared" si="113"/>
        <v>269.10000000000002</v>
      </c>
      <c r="L536" s="29">
        <v>299</v>
      </c>
      <c r="M536" s="24">
        <f t="shared" si="114"/>
        <v>9.9999999999999978E-2</v>
      </c>
      <c r="N536" s="38">
        <f t="shared" si="115"/>
        <v>358.8</v>
      </c>
      <c r="O536" s="365">
        <v>299</v>
      </c>
      <c r="P536" s="366">
        <f t="shared" si="109"/>
        <v>0</v>
      </c>
      <c r="Q536" s="366">
        <f t="shared" si="110"/>
        <v>9.9999999999999978E-2</v>
      </c>
      <c r="R536" s="406">
        <v>299</v>
      </c>
      <c r="S536" s="370">
        <f t="shared" si="111"/>
        <v>0</v>
      </c>
      <c r="T536" s="370">
        <f>1-(J536/(R536))</f>
        <v>9.9999999999999978E-2</v>
      </c>
      <c r="U536" s="6">
        <v>0</v>
      </c>
      <c r="V536" s="299">
        <v>2</v>
      </c>
      <c r="W536" s="124" t="s">
        <v>4452</v>
      </c>
      <c r="X536" s="5">
        <v>0</v>
      </c>
      <c r="Y536" s="26">
        <v>707600</v>
      </c>
      <c r="Z536" s="26" t="s">
        <v>1087</v>
      </c>
      <c r="AA536" s="26"/>
      <c r="AB536" s="27">
        <v>0.2</v>
      </c>
      <c r="AC536" s="122">
        <v>0</v>
      </c>
      <c r="AD536" s="273">
        <v>41501</v>
      </c>
      <c r="AE536" s="26" t="str">
        <f t="array" ref="AE536">IF(ISNA(INDEX([6]Fournisseurs!$A$6:$O$5001,MATCH(A536&amp;C536,[6]Fournisseurs!$C$6:$C$5001&amp;[6]Fournisseurs!$A$6:$A$5001,0),14)),"",INDEX([6]Fournisseurs!$A$6:$O$5001,MATCH(A536&amp;C536,[6]Fournisseurs!$C$6:$C$5001&amp;[6]Fournisseurs!$A$6:$A$5001,0),14))</f>
        <v/>
      </c>
    </row>
    <row r="537" spans="1:54" ht="14" customHeight="1" x14ac:dyDescent="0.2">
      <c r="A537" s="8">
        <v>2636</v>
      </c>
      <c r="B537" s="8"/>
      <c r="C537" s="8" t="s">
        <v>645</v>
      </c>
      <c r="D537" s="3" t="s">
        <v>417</v>
      </c>
      <c r="E537" s="3"/>
      <c r="F537" s="5" t="s">
        <v>4441</v>
      </c>
      <c r="G537" s="31">
        <v>0</v>
      </c>
      <c r="H537" s="25">
        <v>133.19999999999999</v>
      </c>
      <c r="I537" s="32"/>
      <c r="J537" s="33">
        <f t="shared" si="112"/>
        <v>133.19999999999999</v>
      </c>
      <c r="K537" s="25">
        <f t="shared" si="113"/>
        <v>133.19999999999999</v>
      </c>
      <c r="L537" s="29">
        <v>148</v>
      </c>
      <c r="M537" s="24">
        <f t="shared" si="114"/>
        <v>0.10000000000000009</v>
      </c>
      <c r="N537" s="38">
        <f t="shared" si="115"/>
        <v>177.6</v>
      </c>
      <c r="O537" s="365">
        <v>148</v>
      </c>
      <c r="P537" s="366">
        <f t="shared" si="109"/>
        <v>0</v>
      </c>
      <c r="Q537" s="366">
        <f t="shared" si="110"/>
        <v>0.10000000000000009</v>
      </c>
      <c r="R537" s="406">
        <v>148</v>
      </c>
      <c r="S537" s="370">
        <f t="shared" si="111"/>
        <v>0</v>
      </c>
      <c r="T537" s="370">
        <f>1-(J537/(R537))</f>
        <v>0.10000000000000009</v>
      </c>
      <c r="U537" s="6">
        <v>0</v>
      </c>
      <c r="V537" s="299">
        <v>0.3</v>
      </c>
      <c r="W537" s="124" t="s">
        <v>4452</v>
      </c>
      <c r="X537" s="5"/>
      <c r="Y537" s="26">
        <v>707600</v>
      </c>
      <c r="Z537" s="26"/>
      <c r="AA537" s="26"/>
      <c r="AB537" s="27">
        <v>0.2</v>
      </c>
      <c r="AC537" s="122">
        <v>0</v>
      </c>
      <c r="AD537" s="273">
        <v>42231</v>
      </c>
      <c r="AE537" s="26" t="str">
        <f t="array" ref="AE537">IF(ISNA(INDEX([6]Fournisseurs!$A$6:$O$5001,MATCH(A537&amp;C537,[6]Fournisseurs!$C$6:$C$5001&amp;[6]Fournisseurs!$A$6:$A$5001,0),14)),"",INDEX([6]Fournisseurs!$A$6:$O$5001,MATCH(A537&amp;C537,[6]Fournisseurs!$C$6:$C$5001&amp;[6]Fournisseurs!$A$6:$A$5001,0),14))</f>
        <v/>
      </c>
    </row>
    <row r="538" spans="1:54" ht="14" customHeight="1" x14ac:dyDescent="0.2">
      <c r="A538" s="346">
        <v>2635</v>
      </c>
      <c r="B538" s="8"/>
      <c r="C538" s="8" t="s">
        <v>645</v>
      </c>
      <c r="D538" s="3" t="s">
        <v>419</v>
      </c>
      <c r="E538" s="3"/>
      <c r="F538" s="5" t="s">
        <v>4441</v>
      </c>
      <c r="G538" s="31">
        <v>0</v>
      </c>
      <c r="H538" s="25">
        <v>562.5</v>
      </c>
      <c r="I538" s="32"/>
      <c r="J538" s="33">
        <f t="shared" si="112"/>
        <v>562.5</v>
      </c>
      <c r="K538" s="25">
        <f t="shared" si="113"/>
        <v>562.5</v>
      </c>
      <c r="L538" s="29">
        <v>625</v>
      </c>
      <c r="M538" s="24">
        <f t="shared" si="114"/>
        <v>9.9999999999999978E-2</v>
      </c>
      <c r="N538" s="38">
        <f t="shared" si="115"/>
        <v>750</v>
      </c>
      <c r="O538" s="365">
        <v>625</v>
      </c>
      <c r="P538" s="366">
        <f t="shared" si="109"/>
        <v>0</v>
      </c>
      <c r="Q538" s="366">
        <f t="shared" si="110"/>
        <v>9.9999999999999978E-2</v>
      </c>
      <c r="R538" s="406">
        <v>625</v>
      </c>
      <c r="S538" s="370">
        <f t="shared" si="111"/>
        <v>0</v>
      </c>
      <c r="T538" s="370">
        <f>1-(J538/(R538))</f>
        <v>9.9999999999999978E-2</v>
      </c>
      <c r="U538" s="6">
        <v>0</v>
      </c>
      <c r="V538" s="299">
        <v>3</v>
      </c>
      <c r="W538" s="124" t="s">
        <v>4452</v>
      </c>
      <c r="X538" s="5"/>
      <c r="Y538" s="26">
        <v>707600</v>
      </c>
      <c r="Z538" s="26"/>
      <c r="AA538" s="26"/>
      <c r="AB538" s="27">
        <v>0.2</v>
      </c>
      <c r="AC538" s="122">
        <v>0</v>
      </c>
      <c r="AD538" s="273">
        <v>42231</v>
      </c>
      <c r="AE538" s="26" t="str">
        <f t="array" ref="AE538">IF(ISNA(INDEX([6]Fournisseurs!$A$6:$O$5001,MATCH(A538&amp;C538,[6]Fournisseurs!$C$6:$C$5001&amp;[6]Fournisseurs!$A$6:$A$5001,0),14)),"",INDEX([6]Fournisseurs!$A$6:$O$5001,MATCH(A538&amp;C538,[6]Fournisseurs!$C$6:$C$5001&amp;[6]Fournisseurs!$A$6:$A$5001,0),14))</f>
        <v/>
      </c>
    </row>
    <row r="539" spans="1:54" ht="14" customHeight="1" x14ac:dyDescent="0.2">
      <c r="A539" s="8">
        <v>2629</v>
      </c>
      <c r="B539" s="8">
        <v>0</v>
      </c>
      <c r="C539" s="8" t="s">
        <v>645</v>
      </c>
      <c r="D539" s="3" t="s">
        <v>418</v>
      </c>
      <c r="E539" s="3" t="s">
        <v>1088</v>
      </c>
      <c r="F539" s="5" t="s">
        <v>4441</v>
      </c>
      <c r="G539" s="31">
        <v>0</v>
      </c>
      <c r="H539" s="25">
        <v>292.5</v>
      </c>
      <c r="I539" s="32">
        <v>0</v>
      </c>
      <c r="J539" s="33">
        <f t="shared" si="112"/>
        <v>292.5</v>
      </c>
      <c r="K539" s="25">
        <f t="shared" si="113"/>
        <v>292.5</v>
      </c>
      <c r="L539" s="29">
        <v>325</v>
      </c>
      <c r="M539" s="24">
        <f t="shared" si="114"/>
        <v>9.9999999999999978E-2</v>
      </c>
      <c r="N539" s="38">
        <f t="shared" si="115"/>
        <v>390</v>
      </c>
      <c r="O539" s="365">
        <v>325</v>
      </c>
      <c r="P539" s="366">
        <f t="shared" si="109"/>
        <v>0</v>
      </c>
      <c r="Q539" s="366">
        <f t="shared" si="110"/>
        <v>9.9999999999999978E-2</v>
      </c>
      <c r="R539" s="406">
        <v>325</v>
      </c>
      <c r="S539" s="370">
        <f t="shared" si="111"/>
        <v>0</v>
      </c>
      <c r="T539" s="370">
        <f>1-(J539/(R539))</f>
        <v>9.9999999999999978E-2</v>
      </c>
      <c r="U539" s="6">
        <v>0</v>
      </c>
      <c r="V539" s="299">
        <v>1.5</v>
      </c>
      <c r="W539" s="124" t="s">
        <v>4452</v>
      </c>
      <c r="X539" s="5">
        <v>0</v>
      </c>
      <c r="Y539" s="26">
        <v>707600</v>
      </c>
      <c r="Z539" s="26" t="s">
        <v>1089</v>
      </c>
      <c r="AA539" s="26"/>
      <c r="AB539" s="27">
        <v>0.2</v>
      </c>
      <c r="AC539" s="122">
        <v>0</v>
      </c>
      <c r="AD539" s="273">
        <v>41501</v>
      </c>
      <c r="AE539" s="26" t="str">
        <f t="array" ref="AE539">IF(ISNA(INDEX([6]Fournisseurs!$A$6:$O$5001,MATCH(A539&amp;C539,[6]Fournisseurs!$C$6:$C$5001&amp;[6]Fournisseurs!$A$6:$A$5001,0),14)),"",INDEX([6]Fournisseurs!$A$6:$O$5001,MATCH(A539&amp;C539,[6]Fournisseurs!$C$6:$C$5001&amp;[6]Fournisseurs!$A$6:$A$5001,0),14))</f>
        <v/>
      </c>
    </row>
    <row r="540" spans="1:54" ht="14" customHeight="1" x14ac:dyDescent="0.2">
      <c r="A540" s="8" t="s">
        <v>3826</v>
      </c>
      <c r="B540" s="8">
        <v>0</v>
      </c>
      <c r="C540" s="8" t="s">
        <v>670</v>
      </c>
      <c r="D540" s="3" t="s">
        <v>3823</v>
      </c>
      <c r="E540" s="3" t="s">
        <v>757</v>
      </c>
      <c r="F540" s="5" t="s">
        <v>9</v>
      </c>
      <c r="G540" s="31">
        <v>2.88</v>
      </c>
      <c r="H540" s="25">
        <v>2.6181818181818177</v>
      </c>
      <c r="I540" s="32">
        <v>0.15</v>
      </c>
      <c r="J540" s="33">
        <f t="shared" si="112"/>
        <v>3.0109090909090903</v>
      </c>
      <c r="K540" s="25">
        <f t="shared" si="113"/>
        <v>3.01</v>
      </c>
      <c r="L540" s="29">
        <v>9.5</v>
      </c>
      <c r="M540" s="24">
        <f t="shared" si="114"/>
        <v>0.68306220095693782</v>
      </c>
      <c r="N540" s="38">
        <f t="shared" si="115"/>
        <v>11.4</v>
      </c>
      <c r="O540" s="365">
        <v>7.125</v>
      </c>
      <c r="P540" s="366">
        <f t="shared" si="109"/>
        <v>-0.25</v>
      </c>
      <c r="Q540" s="366">
        <f t="shared" si="110"/>
        <v>0.57741626794258383</v>
      </c>
      <c r="R540" s="369">
        <v>6.6499999999999995</v>
      </c>
      <c r="S540" s="370">
        <f t="shared" si="111"/>
        <v>-0.30000000000000004</v>
      </c>
      <c r="T540" s="370">
        <f t="shared" ref="T540:T546" si="116">1-(J540/(R540*0.95))</f>
        <v>0.52340180595028241</v>
      </c>
      <c r="U540" s="6">
        <v>0.1</v>
      </c>
      <c r="V540" s="299">
        <v>0.15</v>
      </c>
      <c r="W540" s="124" t="s">
        <v>4453</v>
      </c>
      <c r="X540" s="5"/>
      <c r="Y540" s="26">
        <v>707600</v>
      </c>
      <c r="Z540" s="26"/>
      <c r="AA540" s="26"/>
      <c r="AB540" s="27">
        <v>0.2</v>
      </c>
      <c r="AC540" s="122"/>
      <c r="AD540" s="273">
        <v>41866</v>
      </c>
      <c r="AE540" s="26" t="str">
        <f t="array" ref="AE540">IF(ISNA(INDEX([6]Fournisseurs!$A$6:$O$5001,MATCH(A540&amp;C540,[6]Fournisseurs!$C$6:$C$5001&amp;[6]Fournisseurs!$A$6:$A$5001,0),14)),"",INDEX([6]Fournisseurs!$A$6:$O$5001,MATCH(A540&amp;C540,[6]Fournisseurs!$C$6:$C$5001&amp;[6]Fournisseurs!$A$6:$A$5001,0),14))</f>
        <v/>
      </c>
      <c r="BB540" s="39"/>
    </row>
    <row r="541" spans="1:54" ht="14" customHeight="1" x14ac:dyDescent="0.2">
      <c r="A541" s="9">
        <v>2507</v>
      </c>
      <c r="B541" s="344">
        <v>609288</v>
      </c>
      <c r="C541" s="344" t="s">
        <v>651</v>
      </c>
      <c r="D541" s="398" t="s">
        <v>4033</v>
      </c>
      <c r="E541" s="345" t="s">
        <v>3879</v>
      </c>
      <c r="F541" s="9" t="s">
        <v>4441</v>
      </c>
      <c r="G541" s="345"/>
      <c r="H541" s="25">
        <v>36.75</v>
      </c>
      <c r="I541" s="32">
        <v>0.1</v>
      </c>
      <c r="J541" s="33">
        <f t="shared" si="112"/>
        <v>40.425000000000004</v>
      </c>
      <c r="K541" s="25">
        <f t="shared" si="113"/>
        <v>40.43</v>
      </c>
      <c r="L541" s="29">
        <v>66</v>
      </c>
      <c r="M541" s="24">
        <f t="shared" si="114"/>
        <v>0.38749999999999996</v>
      </c>
      <c r="N541" s="38">
        <f t="shared" si="115"/>
        <v>79.2</v>
      </c>
      <c r="O541" s="365">
        <v>66</v>
      </c>
      <c r="P541" s="366">
        <f t="shared" si="109"/>
        <v>0</v>
      </c>
      <c r="Q541" s="366">
        <f t="shared" si="110"/>
        <v>0.38749999999999996</v>
      </c>
      <c r="R541" s="375">
        <v>66</v>
      </c>
      <c r="S541" s="370">
        <f t="shared" si="111"/>
        <v>0</v>
      </c>
      <c r="T541" s="370">
        <f t="shared" si="116"/>
        <v>0.35526315789473673</v>
      </c>
      <c r="U541" s="11">
        <v>2.8</v>
      </c>
      <c r="V541" s="11">
        <v>3</v>
      </c>
      <c r="W541" s="124" t="s">
        <v>4451</v>
      </c>
      <c r="X541" s="345" t="s">
        <v>3880</v>
      </c>
      <c r="Y541" s="26">
        <v>707600</v>
      </c>
      <c r="Z541" s="345" t="s">
        <v>3881</v>
      </c>
      <c r="AA541" s="26"/>
      <c r="AB541" s="27">
        <v>0.2</v>
      </c>
      <c r="AC541" s="122"/>
      <c r="AD541" s="273">
        <v>42597</v>
      </c>
      <c r="AE541" s="26" t="str">
        <f t="array" ref="AE541">IF(ISNA(INDEX([6]Fournisseurs!$A$6:$O$5001,MATCH(A541&amp;C541,[6]Fournisseurs!$C$6:$C$5001&amp;[6]Fournisseurs!$A$6:$A$5001,0),14)),"",INDEX([6]Fournisseurs!$A$6:$O$5001,MATCH(A541&amp;C541,[6]Fournisseurs!$C$6:$C$5001&amp;[6]Fournisseurs!$A$6:$A$5001,0),14))</f>
        <v/>
      </c>
    </row>
    <row r="542" spans="1:54" ht="14" customHeight="1" x14ac:dyDescent="0.2">
      <c r="A542" s="8" t="s">
        <v>3827</v>
      </c>
      <c r="B542" s="8">
        <v>0</v>
      </c>
      <c r="C542" s="8" t="s">
        <v>670</v>
      </c>
      <c r="D542" s="3" t="s">
        <v>3824</v>
      </c>
      <c r="E542" s="3" t="s">
        <v>757</v>
      </c>
      <c r="F542" s="5" t="s">
        <v>9</v>
      </c>
      <c r="G542" s="31">
        <v>1.53</v>
      </c>
      <c r="H542" s="25">
        <v>1.3909090909090909</v>
      </c>
      <c r="I542" s="32">
        <v>0.15</v>
      </c>
      <c r="J542" s="33">
        <f t="shared" si="112"/>
        <v>1.5995454545454544</v>
      </c>
      <c r="K542" s="25">
        <f t="shared" si="113"/>
        <v>1.6</v>
      </c>
      <c r="L542" s="29">
        <v>5.5</v>
      </c>
      <c r="M542" s="24">
        <f t="shared" si="114"/>
        <v>0.70917355371900825</v>
      </c>
      <c r="N542" s="38">
        <f t="shared" si="115"/>
        <v>6.6</v>
      </c>
      <c r="O542" s="365">
        <v>4.95</v>
      </c>
      <c r="P542" s="366">
        <f t="shared" si="109"/>
        <v>-9.9999999999999964E-2</v>
      </c>
      <c r="Q542" s="366">
        <f t="shared" si="110"/>
        <v>0.67685950413223139</v>
      </c>
      <c r="R542" s="369">
        <v>4.6749999999999998</v>
      </c>
      <c r="S542" s="370">
        <f t="shared" si="111"/>
        <v>-0.15000000000000002</v>
      </c>
      <c r="T542" s="370">
        <f t="shared" si="116"/>
        <v>0.63984341017833835</v>
      </c>
      <c r="U542" s="6">
        <v>0.1</v>
      </c>
      <c r="V542" s="299">
        <v>0.15</v>
      </c>
      <c r="W542" s="124" t="s">
        <v>4453</v>
      </c>
      <c r="X542" s="5"/>
      <c r="Y542" s="26">
        <v>707600</v>
      </c>
      <c r="Z542" s="26"/>
      <c r="AA542" s="26"/>
      <c r="AB542" s="27">
        <v>0.2</v>
      </c>
      <c r="AC542" s="122"/>
      <c r="AD542" s="273">
        <v>41866</v>
      </c>
      <c r="AE542" s="26" t="str">
        <f t="array" ref="AE542">IF(ISNA(INDEX([6]Fournisseurs!$A$6:$O$5001,MATCH(A542&amp;C542,[6]Fournisseurs!$C$6:$C$5001&amp;[6]Fournisseurs!$A$6:$A$5001,0),14)),"",INDEX([6]Fournisseurs!$A$6:$O$5001,MATCH(A542&amp;C542,[6]Fournisseurs!$C$6:$C$5001&amp;[6]Fournisseurs!$A$6:$A$5001,0),14))</f>
        <v/>
      </c>
    </row>
    <row r="543" spans="1:54" ht="14" customHeight="1" x14ac:dyDescent="0.2">
      <c r="A543" s="8">
        <v>2326</v>
      </c>
      <c r="B543" s="8">
        <v>609246</v>
      </c>
      <c r="C543" s="8" t="s">
        <v>651</v>
      </c>
      <c r="D543" s="3" t="s">
        <v>420</v>
      </c>
      <c r="E543" s="3" t="s">
        <v>1090</v>
      </c>
      <c r="F543" s="5" t="s">
        <v>4441</v>
      </c>
      <c r="G543" s="31">
        <v>0</v>
      </c>
      <c r="H543" s="25">
        <v>1.35</v>
      </c>
      <c r="I543" s="32">
        <v>0.1</v>
      </c>
      <c r="J543" s="33">
        <f t="shared" si="112"/>
        <v>1.4850000000000003</v>
      </c>
      <c r="K543" s="25">
        <f t="shared" si="113"/>
        <v>1.49</v>
      </c>
      <c r="L543" s="29">
        <v>3.7</v>
      </c>
      <c r="M543" s="24">
        <f t="shared" si="114"/>
        <v>0.59864864864864864</v>
      </c>
      <c r="N543" s="38">
        <f t="shared" si="115"/>
        <v>4.4400000000000004</v>
      </c>
      <c r="O543" s="365">
        <v>3.2375000000000003</v>
      </c>
      <c r="P543" s="366">
        <f t="shared" si="109"/>
        <v>-0.12499999999999997</v>
      </c>
      <c r="Q543" s="366">
        <f t="shared" si="110"/>
        <v>0.54131274131274121</v>
      </c>
      <c r="R543" s="369">
        <v>3.0524999999999998</v>
      </c>
      <c r="S543" s="370">
        <f t="shared" si="111"/>
        <v>-0.1750000000000001</v>
      </c>
      <c r="T543" s="370">
        <f t="shared" si="116"/>
        <v>0.48790896159317199</v>
      </c>
      <c r="U543" s="6">
        <v>0</v>
      </c>
      <c r="V543" s="299">
        <v>0.03</v>
      </c>
      <c r="W543" s="124" t="s">
        <v>62</v>
      </c>
      <c r="X543" s="5">
        <v>0</v>
      </c>
      <c r="Y543" s="26">
        <v>707600</v>
      </c>
      <c r="Z543" s="26" t="s">
        <v>1091</v>
      </c>
      <c r="AA543" s="26"/>
      <c r="AB543" s="27">
        <v>0.2</v>
      </c>
      <c r="AC543" s="122">
        <v>0</v>
      </c>
      <c r="AD543" s="273">
        <v>41501</v>
      </c>
      <c r="AE543" s="26" t="str">
        <f t="array" ref="AE543">IF(ISNA(INDEX([6]Fournisseurs!$A$6:$O$5001,MATCH(A543&amp;C543,[6]Fournisseurs!$C$6:$C$5001&amp;[6]Fournisseurs!$A$6:$A$5001,0),14)),"",INDEX([6]Fournisseurs!$A$6:$O$5001,MATCH(A543&amp;C543,[6]Fournisseurs!$C$6:$C$5001&amp;[6]Fournisseurs!$A$6:$A$5001,0),14))</f>
        <v/>
      </c>
    </row>
    <row r="544" spans="1:54" ht="14" customHeight="1" x14ac:dyDescent="0.2">
      <c r="A544" s="8">
        <v>2323</v>
      </c>
      <c r="B544" s="8">
        <v>609240</v>
      </c>
      <c r="C544" s="8" t="s">
        <v>651</v>
      </c>
      <c r="D544" s="3" t="s">
        <v>421</v>
      </c>
      <c r="E544" s="3" t="s">
        <v>1092</v>
      </c>
      <c r="F544" s="5" t="s">
        <v>4441</v>
      </c>
      <c r="G544" s="31">
        <v>0</v>
      </c>
      <c r="H544" s="25">
        <v>1.125</v>
      </c>
      <c r="I544" s="32">
        <v>0.1</v>
      </c>
      <c r="J544" s="33">
        <f t="shared" si="112"/>
        <v>1.2375</v>
      </c>
      <c r="K544" s="25">
        <f t="shared" si="113"/>
        <v>1.24</v>
      </c>
      <c r="L544" s="29">
        <v>3.1</v>
      </c>
      <c r="M544" s="24">
        <f t="shared" si="114"/>
        <v>0.60080645161290325</v>
      </c>
      <c r="N544" s="38">
        <f t="shared" si="115"/>
        <v>3.7199999999999998</v>
      </c>
      <c r="O544" s="365">
        <v>2.7124999999999999</v>
      </c>
      <c r="P544" s="366">
        <f t="shared" si="109"/>
        <v>-0.12500000000000006</v>
      </c>
      <c r="Q544" s="366">
        <f t="shared" si="110"/>
        <v>0.54377880184331795</v>
      </c>
      <c r="R544" s="369">
        <v>2.5575000000000001</v>
      </c>
      <c r="S544" s="370">
        <f t="shared" si="111"/>
        <v>-0.17499999999999999</v>
      </c>
      <c r="T544" s="370">
        <f t="shared" si="116"/>
        <v>0.49066213921901525</v>
      </c>
      <c r="U544" s="6">
        <v>0</v>
      </c>
      <c r="V544" s="299">
        <v>0.02</v>
      </c>
      <c r="W544" s="124" t="s">
        <v>62</v>
      </c>
      <c r="X544" s="5">
        <v>0</v>
      </c>
      <c r="Y544" s="26">
        <v>707600</v>
      </c>
      <c r="Z544" s="26" t="s">
        <v>1091</v>
      </c>
      <c r="AA544" s="26"/>
      <c r="AB544" s="27">
        <v>0.2</v>
      </c>
      <c r="AC544" s="122">
        <v>0</v>
      </c>
      <c r="AD544" s="273">
        <v>41501</v>
      </c>
      <c r="AE544" s="26" t="str">
        <f t="array" ref="AE544">IF(ISNA(INDEX([6]Fournisseurs!$A$6:$O$5001,MATCH(A544&amp;C544,[6]Fournisseurs!$C$6:$C$5001&amp;[6]Fournisseurs!$A$6:$A$5001,0),14)),"",INDEX([6]Fournisseurs!$A$6:$O$5001,MATCH(A544&amp;C544,[6]Fournisseurs!$C$6:$C$5001&amp;[6]Fournisseurs!$A$6:$A$5001,0),14))</f>
        <v/>
      </c>
    </row>
    <row r="545" spans="1:59" ht="14" customHeight="1" x14ac:dyDescent="0.2">
      <c r="A545" s="8">
        <v>2324</v>
      </c>
      <c r="B545" s="8">
        <v>609242</v>
      </c>
      <c r="C545" s="8" t="s">
        <v>651</v>
      </c>
      <c r="D545" s="3" t="s">
        <v>422</v>
      </c>
      <c r="E545" s="3" t="s">
        <v>1093</v>
      </c>
      <c r="F545" s="5" t="s">
        <v>4441</v>
      </c>
      <c r="G545" s="31">
        <v>0</v>
      </c>
      <c r="H545" s="25">
        <v>1.2000000000000002</v>
      </c>
      <c r="I545" s="32">
        <v>0.1</v>
      </c>
      <c r="J545" s="33">
        <f t="shared" si="112"/>
        <v>1.3200000000000003</v>
      </c>
      <c r="K545" s="25">
        <f t="shared" si="113"/>
        <v>1.32</v>
      </c>
      <c r="L545" s="29">
        <v>3.3</v>
      </c>
      <c r="M545" s="24">
        <f t="shared" si="114"/>
        <v>0.59999999999999987</v>
      </c>
      <c r="N545" s="38">
        <f t="shared" si="115"/>
        <v>3.9599999999999995</v>
      </c>
      <c r="O545" s="365">
        <v>2.8874999999999997</v>
      </c>
      <c r="P545" s="366">
        <f t="shared" si="109"/>
        <v>-0.12500000000000003</v>
      </c>
      <c r="Q545" s="366">
        <f t="shared" si="110"/>
        <v>0.5428571428571427</v>
      </c>
      <c r="R545" s="369">
        <v>2.7224999999999997</v>
      </c>
      <c r="S545" s="370">
        <f t="shared" si="111"/>
        <v>-0.17500000000000004</v>
      </c>
      <c r="T545" s="370">
        <f t="shared" si="116"/>
        <v>0.48963317384369998</v>
      </c>
      <c r="U545" s="6">
        <v>0</v>
      </c>
      <c r="V545" s="299">
        <v>0.02</v>
      </c>
      <c r="W545" s="124" t="s">
        <v>62</v>
      </c>
      <c r="X545" s="5">
        <v>0</v>
      </c>
      <c r="Y545" s="26">
        <v>707600</v>
      </c>
      <c r="Z545" s="26" t="s">
        <v>1091</v>
      </c>
      <c r="AA545" s="26"/>
      <c r="AB545" s="27">
        <v>0.2</v>
      </c>
      <c r="AC545" s="122">
        <v>0</v>
      </c>
      <c r="AD545" s="273">
        <v>41501</v>
      </c>
      <c r="AE545" s="26" t="str">
        <f t="array" ref="AE545">IF(ISNA(INDEX([6]Fournisseurs!$A$6:$O$5001,MATCH(A545&amp;C545,[6]Fournisseurs!$C$6:$C$5001&amp;[6]Fournisseurs!$A$6:$A$5001,0),14)),"",INDEX([6]Fournisseurs!$A$6:$O$5001,MATCH(A545&amp;C545,[6]Fournisseurs!$C$6:$C$5001&amp;[6]Fournisseurs!$A$6:$A$5001,0),14))</f>
        <v/>
      </c>
    </row>
    <row r="546" spans="1:59" ht="14" customHeight="1" x14ac:dyDescent="0.2">
      <c r="A546" s="8">
        <v>2325</v>
      </c>
      <c r="B546" s="8">
        <v>609244</v>
      </c>
      <c r="C546" s="8" t="s">
        <v>651</v>
      </c>
      <c r="D546" s="3" t="s">
        <v>423</v>
      </c>
      <c r="E546" s="3" t="s">
        <v>1094</v>
      </c>
      <c r="F546" s="5" t="s">
        <v>4441</v>
      </c>
      <c r="G546" s="31">
        <v>0</v>
      </c>
      <c r="H546" s="25">
        <v>1.2749999999999999</v>
      </c>
      <c r="I546" s="32">
        <v>0.1</v>
      </c>
      <c r="J546" s="33">
        <f t="shared" si="112"/>
        <v>1.4025000000000001</v>
      </c>
      <c r="K546" s="25">
        <f t="shared" si="113"/>
        <v>1.4</v>
      </c>
      <c r="L546" s="29">
        <v>3.5</v>
      </c>
      <c r="M546" s="24">
        <f t="shared" si="114"/>
        <v>0.5992857142857142</v>
      </c>
      <c r="N546" s="38">
        <f t="shared" si="115"/>
        <v>4.2</v>
      </c>
      <c r="O546" s="365">
        <v>3.15</v>
      </c>
      <c r="P546" s="366">
        <f t="shared" si="109"/>
        <v>-0.10000000000000002</v>
      </c>
      <c r="Q546" s="366">
        <f t="shared" si="110"/>
        <v>0.55476190476190479</v>
      </c>
      <c r="R546" s="369">
        <v>2.9750000000000001</v>
      </c>
      <c r="S546" s="370">
        <f t="shared" si="111"/>
        <v>-0.14999999999999997</v>
      </c>
      <c r="T546" s="370">
        <f t="shared" si="116"/>
        <v>0.50375939849624052</v>
      </c>
      <c r="U546" s="6">
        <v>0</v>
      </c>
      <c r="V546" s="299">
        <v>0.02</v>
      </c>
      <c r="W546" s="124" t="s">
        <v>62</v>
      </c>
      <c r="X546" s="5">
        <v>0</v>
      </c>
      <c r="Y546" s="26">
        <v>707600</v>
      </c>
      <c r="Z546" s="26" t="s">
        <v>1091</v>
      </c>
      <c r="AA546" s="26"/>
      <c r="AB546" s="27">
        <v>0.2</v>
      </c>
      <c r="AC546" s="122">
        <v>0</v>
      </c>
      <c r="AD546" s="273">
        <v>41501</v>
      </c>
      <c r="AE546" s="26" t="str">
        <f t="array" ref="AE546">IF(ISNA(INDEX([6]Fournisseurs!$A$6:$O$5001,MATCH(A546&amp;C546,[6]Fournisseurs!$C$6:$C$5001&amp;[6]Fournisseurs!$A$6:$A$5001,0),14)),"",INDEX([6]Fournisseurs!$A$6:$O$5001,MATCH(A546&amp;C546,[6]Fournisseurs!$C$6:$C$5001&amp;[6]Fournisseurs!$A$6:$A$5001,0),14))</f>
        <v/>
      </c>
    </row>
    <row r="547" spans="1:59" ht="14" customHeight="1" x14ac:dyDescent="0.2">
      <c r="A547" s="346">
        <v>2623</v>
      </c>
      <c r="B547" s="8">
        <v>0</v>
      </c>
      <c r="C547" s="8" t="s">
        <v>645</v>
      </c>
      <c r="D547" s="3" t="s">
        <v>574</v>
      </c>
      <c r="E547" s="3" t="s">
        <v>1362</v>
      </c>
      <c r="F547" s="5" t="s">
        <v>4441</v>
      </c>
      <c r="G547" s="31">
        <v>0</v>
      </c>
      <c r="H547" s="25">
        <v>171.75</v>
      </c>
      <c r="I547" s="32">
        <v>0</v>
      </c>
      <c r="J547" s="33">
        <f t="shared" si="112"/>
        <v>171.75</v>
      </c>
      <c r="K547" s="25">
        <f t="shared" si="113"/>
        <v>171.75</v>
      </c>
      <c r="L547" s="29">
        <v>190.83</v>
      </c>
      <c r="M547" s="24">
        <f t="shared" si="114"/>
        <v>9.998427920138353E-2</v>
      </c>
      <c r="N547" s="38">
        <f t="shared" si="115"/>
        <v>228.99600000000001</v>
      </c>
      <c r="O547" s="365">
        <v>190.83</v>
      </c>
      <c r="P547" s="366">
        <f t="shared" si="109"/>
        <v>0</v>
      </c>
      <c r="Q547" s="366">
        <f t="shared" si="110"/>
        <v>9.998427920138353E-2</v>
      </c>
      <c r="R547" s="406">
        <v>190.83</v>
      </c>
      <c r="S547" s="370">
        <f t="shared" si="111"/>
        <v>0</v>
      </c>
      <c r="T547" s="370">
        <f>1-(J547/(R547))</f>
        <v>9.998427920138353E-2</v>
      </c>
      <c r="U547" s="6">
        <v>0</v>
      </c>
      <c r="V547" s="299">
        <v>5</v>
      </c>
      <c r="W547" s="124" t="s">
        <v>4452</v>
      </c>
      <c r="X547" s="5" t="s">
        <v>1363</v>
      </c>
      <c r="Y547" s="26">
        <v>707600</v>
      </c>
      <c r="Z547" s="26" t="s">
        <v>1364</v>
      </c>
      <c r="AA547" s="26"/>
      <c r="AB547" s="27">
        <v>0.2</v>
      </c>
      <c r="AC547" s="122">
        <v>0</v>
      </c>
      <c r="AD547" s="273">
        <v>41501</v>
      </c>
      <c r="AE547" s="26" t="str">
        <f t="array" ref="AE547">IF(ISNA(INDEX([6]Fournisseurs!$A$6:$O$5001,MATCH(A547&amp;C547,[6]Fournisseurs!$C$6:$C$5001&amp;[6]Fournisseurs!$A$6:$A$5001,0),14)),"",INDEX([6]Fournisseurs!$A$6:$O$5001,MATCH(A547&amp;C547,[6]Fournisseurs!$C$6:$C$5001&amp;[6]Fournisseurs!$A$6:$A$5001,0),14))</f>
        <v/>
      </c>
    </row>
    <row r="548" spans="1:59" ht="14" customHeight="1" x14ac:dyDescent="0.2">
      <c r="A548" s="8">
        <v>3547</v>
      </c>
      <c r="B548" s="8" t="s">
        <v>1095</v>
      </c>
      <c r="C548" s="8" t="s">
        <v>633</v>
      </c>
      <c r="D548" s="275" t="s">
        <v>424</v>
      </c>
      <c r="E548" s="3" t="s">
        <v>1096</v>
      </c>
      <c r="F548" s="5" t="s">
        <v>4441</v>
      </c>
      <c r="G548" s="31">
        <v>18.25</v>
      </c>
      <c r="H548" s="25">
        <v>16.59090909090909</v>
      </c>
      <c r="I548" s="32">
        <v>0.15</v>
      </c>
      <c r="J548" s="33">
        <f t="shared" si="112"/>
        <v>19.079545454545453</v>
      </c>
      <c r="K548" s="25">
        <f t="shared" si="113"/>
        <v>19.079999999999998</v>
      </c>
      <c r="L548" s="29">
        <v>40</v>
      </c>
      <c r="M548" s="24">
        <f t="shared" si="114"/>
        <v>0.52301136363636369</v>
      </c>
      <c r="N548" s="38">
        <f t="shared" si="115"/>
        <v>48</v>
      </c>
      <c r="O548" s="365">
        <v>36</v>
      </c>
      <c r="P548" s="366">
        <f t="shared" si="109"/>
        <v>-0.1</v>
      </c>
      <c r="Q548" s="366">
        <f t="shared" si="110"/>
        <v>0.4700126262626263</v>
      </c>
      <c r="R548" s="369">
        <v>34</v>
      </c>
      <c r="S548" s="370">
        <f t="shared" si="111"/>
        <v>-0.15</v>
      </c>
      <c r="T548" s="370">
        <f t="shared" ref="T548:T579" si="117">1-(J548/(R548*0.95))</f>
        <v>0.40930199831128622</v>
      </c>
      <c r="U548" s="6">
        <v>11</v>
      </c>
      <c r="V548" s="299">
        <v>12</v>
      </c>
      <c r="W548" s="124" t="s">
        <v>4451</v>
      </c>
      <c r="X548" s="5" t="s">
        <v>1097</v>
      </c>
      <c r="Y548" s="26">
        <v>707600</v>
      </c>
      <c r="Z548" s="26" t="s">
        <v>1098</v>
      </c>
      <c r="AA548" s="26"/>
      <c r="AB548" s="27">
        <v>0.2</v>
      </c>
      <c r="AC548" s="122">
        <v>3760223790559</v>
      </c>
      <c r="AD548" s="273">
        <v>41866</v>
      </c>
      <c r="AE548" s="26">
        <f t="array" ref="AE548">IF(ISNA(INDEX([6]Fournisseurs!$A$6:$O$5001,MATCH(A548&amp;C548,[6]Fournisseurs!$C$6:$C$5001&amp;[6]Fournisseurs!$A$6:$A$5001,0),14)),"",INDEX([6]Fournisseurs!$A$6:$O$5001,MATCH(A548&amp;C548,[6]Fournisseurs!$C$6:$C$5001&amp;[6]Fournisseurs!$A$6:$A$5001,0),14))</f>
        <v>2.5536E-2</v>
      </c>
    </row>
    <row r="549" spans="1:59" ht="14" customHeight="1" x14ac:dyDescent="0.2">
      <c r="A549" s="8">
        <v>3548</v>
      </c>
      <c r="B549" s="8" t="s">
        <v>1099</v>
      </c>
      <c r="C549" s="8" t="s">
        <v>633</v>
      </c>
      <c r="D549" s="275" t="s">
        <v>425</v>
      </c>
      <c r="E549" s="3" t="s">
        <v>1100</v>
      </c>
      <c r="F549" s="5" t="s">
        <v>4441</v>
      </c>
      <c r="G549" s="31">
        <v>20.6</v>
      </c>
      <c r="H549" s="25">
        <v>18.727272727272727</v>
      </c>
      <c r="I549" s="32">
        <v>0.15</v>
      </c>
      <c r="J549" s="33">
        <f t="shared" si="112"/>
        <v>21.536363636363635</v>
      </c>
      <c r="K549" s="25">
        <f t="shared" si="113"/>
        <v>21.54</v>
      </c>
      <c r="L549" s="29">
        <v>47.5</v>
      </c>
      <c r="M549" s="24">
        <f t="shared" si="114"/>
        <v>0.5466028708133972</v>
      </c>
      <c r="N549" s="38">
        <f t="shared" si="115"/>
        <v>57</v>
      </c>
      <c r="O549" s="365">
        <v>43.9375</v>
      </c>
      <c r="P549" s="366">
        <f t="shared" si="109"/>
        <v>-7.4999999999999997E-2</v>
      </c>
      <c r="Q549" s="366">
        <f t="shared" si="110"/>
        <v>0.50984094141988878</v>
      </c>
      <c r="R549" s="369">
        <v>41.5625</v>
      </c>
      <c r="S549" s="370">
        <f t="shared" si="111"/>
        <v>-0.125</v>
      </c>
      <c r="T549" s="370">
        <f t="shared" si="117"/>
        <v>0.45455984458754539</v>
      </c>
      <c r="U549" s="6">
        <v>14</v>
      </c>
      <c r="V549" s="299">
        <v>16</v>
      </c>
      <c r="W549" s="124" t="s">
        <v>4451</v>
      </c>
      <c r="X549" s="5" t="s">
        <v>1097</v>
      </c>
      <c r="Y549" s="26">
        <v>707600</v>
      </c>
      <c r="Z549" s="26" t="s">
        <v>1098</v>
      </c>
      <c r="AA549" s="26"/>
      <c r="AB549" s="27">
        <v>0.2</v>
      </c>
      <c r="AC549" s="122">
        <v>3760223791341</v>
      </c>
      <c r="AD549" s="273">
        <v>41866</v>
      </c>
      <c r="AE549" s="26">
        <f t="array" ref="AE549">IF(ISNA(INDEX([6]Fournisseurs!$A$6:$O$5001,MATCH(A549&amp;C549,[6]Fournisseurs!$C$6:$C$5001&amp;[6]Fournisseurs!$A$6:$A$5001,0),14)),"",INDEX([6]Fournisseurs!$A$6:$O$5001,MATCH(A549&amp;C549,[6]Fournisseurs!$C$6:$C$5001&amp;[6]Fournisseurs!$A$6:$A$5001,0),14))</f>
        <v>4.1664E-2</v>
      </c>
    </row>
    <row r="550" spans="1:59" ht="14" customHeight="1" x14ac:dyDescent="0.2">
      <c r="A550" s="9">
        <v>2708</v>
      </c>
      <c r="B550" s="344">
        <v>550956</v>
      </c>
      <c r="C550" s="344" t="s">
        <v>651</v>
      </c>
      <c r="D550" s="398" t="s">
        <v>4064</v>
      </c>
      <c r="E550" s="345" t="s">
        <v>3979</v>
      </c>
      <c r="F550" s="9" t="s">
        <v>4441</v>
      </c>
      <c r="G550" s="345"/>
      <c r="H550" s="25">
        <v>222.41250000000002</v>
      </c>
      <c r="I550" s="32">
        <v>0.1</v>
      </c>
      <c r="J550" s="33">
        <f t="shared" si="112"/>
        <v>244.65375000000003</v>
      </c>
      <c r="K550" s="25">
        <f t="shared" si="113"/>
        <v>244.65</v>
      </c>
      <c r="L550" s="29">
        <v>611.61168750000002</v>
      </c>
      <c r="M550" s="24">
        <f t="shared" si="114"/>
        <v>0.59998516215405051</v>
      </c>
      <c r="N550" s="38">
        <f t="shared" si="115"/>
        <v>733.93402500000002</v>
      </c>
      <c r="O550" s="365">
        <v>550.45051875000001</v>
      </c>
      <c r="P550" s="366">
        <f t="shared" si="109"/>
        <v>-0.1</v>
      </c>
      <c r="Q550" s="366">
        <f t="shared" si="110"/>
        <v>0.55553906906005612</v>
      </c>
      <c r="R550" s="369">
        <v>519.86993437499996</v>
      </c>
      <c r="S550" s="370">
        <f t="shared" si="111"/>
        <v>-0.15000000000000011</v>
      </c>
      <c r="T550" s="370">
        <f t="shared" si="117"/>
        <v>0.50462558780687372</v>
      </c>
      <c r="U550" s="11">
        <v>3</v>
      </c>
      <c r="V550" s="11">
        <v>3.5</v>
      </c>
      <c r="W550" s="124" t="s">
        <v>4451</v>
      </c>
      <c r="X550" s="345"/>
      <c r="Y550" s="26">
        <v>707600</v>
      </c>
      <c r="Z550" s="345"/>
      <c r="AA550" s="26"/>
      <c r="AB550" s="27">
        <v>0.2</v>
      </c>
      <c r="AC550" s="122"/>
      <c r="AD550" s="273">
        <v>42597</v>
      </c>
      <c r="AE550" s="26" t="str">
        <f t="array" ref="AE550">IF(ISNA(INDEX([6]Fournisseurs!$A$6:$O$5001,MATCH(A550&amp;C550,[6]Fournisseurs!$C$6:$C$5001&amp;[6]Fournisseurs!$A$6:$A$5001,0),14)),"",INDEX([6]Fournisseurs!$A$6:$O$5001,MATCH(A550&amp;C550,[6]Fournisseurs!$C$6:$C$5001&amp;[6]Fournisseurs!$A$6:$A$5001,0),14))</f>
        <v/>
      </c>
    </row>
    <row r="551" spans="1:59" ht="14" customHeight="1" x14ac:dyDescent="0.2">
      <c r="A551" s="8">
        <v>3549</v>
      </c>
      <c r="B551" s="8" t="s">
        <v>1101</v>
      </c>
      <c r="C551" s="8" t="s">
        <v>633</v>
      </c>
      <c r="D551" s="275" t="s">
        <v>426</v>
      </c>
      <c r="E551" s="3" t="s">
        <v>1102</v>
      </c>
      <c r="F551" s="5" t="s">
        <v>4441</v>
      </c>
      <c r="G551" s="31">
        <v>91</v>
      </c>
      <c r="H551" s="25">
        <v>82.72727272727272</v>
      </c>
      <c r="I551" s="32">
        <v>0.15</v>
      </c>
      <c r="J551" s="33">
        <f t="shared" si="112"/>
        <v>95.136363636363626</v>
      </c>
      <c r="K551" s="25">
        <f t="shared" ref="K551:K582" si="118">ROUND(J551,2)</f>
        <v>95.14</v>
      </c>
      <c r="L551" s="29">
        <v>195</v>
      </c>
      <c r="M551" s="24">
        <f t="shared" si="114"/>
        <v>0.5121212121212122</v>
      </c>
      <c r="N551" s="38">
        <f t="shared" si="115"/>
        <v>234</v>
      </c>
      <c r="O551" s="365">
        <v>195</v>
      </c>
      <c r="P551" s="366">
        <f t="shared" si="109"/>
        <v>0</v>
      </c>
      <c r="Q551" s="366">
        <f t="shared" si="110"/>
        <v>0.5121212121212122</v>
      </c>
      <c r="R551" s="369">
        <v>185.25</v>
      </c>
      <c r="S551" s="370">
        <f t="shared" si="111"/>
        <v>-0.05</v>
      </c>
      <c r="T551" s="370">
        <f t="shared" si="117"/>
        <v>0.45941408545286666</v>
      </c>
      <c r="U551" s="6">
        <v>42</v>
      </c>
      <c r="V551" s="299">
        <v>44</v>
      </c>
      <c r="W551" s="124" t="s">
        <v>4451</v>
      </c>
      <c r="X551" s="5" t="s">
        <v>834</v>
      </c>
      <c r="Y551" s="26">
        <v>707600</v>
      </c>
      <c r="Z551" s="26" t="s">
        <v>1103</v>
      </c>
      <c r="AA551" s="26"/>
      <c r="AB551" s="27">
        <v>0.2</v>
      </c>
      <c r="AC551" s="122">
        <v>3760223792959</v>
      </c>
      <c r="AD551" s="273">
        <v>41866</v>
      </c>
      <c r="AE551" s="26">
        <f t="array" ref="AE551">IF(ISNA(INDEX([6]Fournisseurs!$A$6:$O$5001,MATCH(A551&amp;C551,[6]Fournisseurs!$C$6:$C$5001&amp;[6]Fournisseurs!$A$6:$A$5001,0),14)),"",INDEX([6]Fournisseurs!$A$6:$O$5001,MATCH(A551&amp;C551,[6]Fournisseurs!$C$6:$C$5001&amp;[6]Fournisseurs!$A$6:$A$5001,0),14))</f>
        <v>9.6615000000000006E-2</v>
      </c>
    </row>
    <row r="552" spans="1:59" ht="14" customHeight="1" x14ac:dyDescent="0.2">
      <c r="A552" s="8">
        <v>3550</v>
      </c>
      <c r="B552" s="8" t="s">
        <v>1104</v>
      </c>
      <c r="C552" s="8" t="s">
        <v>633</v>
      </c>
      <c r="D552" s="275" t="s">
        <v>427</v>
      </c>
      <c r="E552" s="3" t="s">
        <v>1105</v>
      </c>
      <c r="F552" s="5" t="s">
        <v>4441</v>
      </c>
      <c r="G552" s="31">
        <v>107</v>
      </c>
      <c r="H552" s="25">
        <v>97.272727272727266</v>
      </c>
      <c r="I552" s="32">
        <v>0.15</v>
      </c>
      <c r="J552" s="33">
        <f t="shared" si="112"/>
        <v>111.86363636363635</v>
      </c>
      <c r="K552" s="25">
        <f t="shared" si="118"/>
        <v>111.86</v>
      </c>
      <c r="L552" s="29">
        <v>205</v>
      </c>
      <c r="M552" s="24">
        <f t="shared" si="114"/>
        <v>0.4543237250554325</v>
      </c>
      <c r="N552" s="38">
        <f t="shared" si="115"/>
        <v>246</v>
      </c>
      <c r="O552" s="365">
        <v>205</v>
      </c>
      <c r="P552" s="366">
        <f t="shared" si="109"/>
        <v>0</v>
      </c>
      <c r="Q552" s="366">
        <f t="shared" si="110"/>
        <v>0.4543237250554325</v>
      </c>
      <c r="R552" s="369">
        <v>194.75</v>
      </c>
      <c r="S552" s="370">
        <f t="shared" si="111"/>
        <v>-0.05</v>
      </c>
      <c r="T552" s="370">
        <f t="shared" si="117"/>
        <v>0.39537254853787529</v>
      </c>
      <c r="U552" s="6">
        <v>52</v>
      </c>
      <c r="V552" s="299">
        <v>56</v>
      </c>
      <c r="W552" s="124" t="s">
        <v>4451</v>
      </c>
      <c r="X552" s="5" t="s">
        <v>838</v>
      </c>
      <c r="Y552" s="26">
        <v>707600</v>
      </c>
      <c r="Z552" s="26" t="s">
        <v>1103</v>
      </c>
      <c r="AA552" s="26"/>
      <c r="AB552" s="27">
        <v>0.2</v>
      </c>
      <c r="AC552" s="122">
        <v>3760223792966</v>
      </c>
      <c r="AD552" s="273">
        <v>41866</v>
      </c>
      <c r="AE552" s="26">
        <f t="array" ref="AE552">IF(ISNA(INDEX([6]Fournisseurs!$A$6:$O$5001,MATCH(A552&amp;C552,[6]Fournisseurs!$C$6:$C$5001&amp;[6]Fournisseurs!$A$6:$A$5001,0),14)),"",INDEX([6]Fournisseurs!$A$6:$O$5001,MATCH(A552&amp;C552,[6]Fournisseurs!$C$6:$C$5001&amp;[6]Fournisseurs!$A$6:$A$5001,0),14))</f>
        <v>0.14599999999999999</v>
      </c>
      <c r="BE552" s="39"/>
      <c r="BF552" s="39"/>
      <c r="BG552" s="39"/>
    </row>
    <row r="553" spans="1:59" ht="14" customHeight="1" x14ac:dyDescent="0.2">
      <c r="A553" s="9">
        <v>2734</v>
      </c>
      <c r="B553" s="344">
        <v>900989</v>
      </c>
      <c r="C553" s="344" t="s">
        <v>651</v>
      </c>
      <c r="D553" s="398" t="s">
        <v>4088</v>
      </c>
      <c r="E553" s="345" t="s">
        <v>4021</v>
      </c>
      <c r="F553" s="9" t="s">
        <v>4441</v>
      </c>
      <c r="G553" s="345"/>
      <c r="H553" s="25">
        <v>25.200000000000003</v>
      </c>
      <c r="I553" s="32">
        <v>0.1</v>
      </c>
      <c r="J553" s="33">
        <f t="shared" si="112"/>
        <v>27.720000000000006</v>
      </c>
      <c r="K553" s="25">
        <f t="shared" si="118"/>
        <v>27.72</v>
      </c>
      <c r="L553" s="29">
        <v>69.300000000000011</v>
      </c>
      <c r="M553" s="24">
        <f t="shared" si="114"/>
        <v>0.6</v>
      </c>
      <c r="N553" s="38">
        <f t="shared" si="115"/>
        <v>83.160000000000011</v>
      </c>
      <c r="O553" s="365">
        <v>60.63750000000001</v>
      </c>
      <c r="P553" s="366">
        <f t="shared" si="109"/>
        <v>-0.125</v>
      </c>
      <c r="Q553" s="366">
        <f t="shared" si="110"/>
        <v>0.54285714285714282</v>
      </c>
      <c r="R553" s="369">
        <v>57.172500000000007</v>
      </c>
      <c r="S553" s="370">
        <f t="shared" si="111"/>
        <v>-0.17500000000000004</v>
      </c>
      <c r="T553" s="370">
        <f t="shared" si="117"/>
        <v>0.48963317384370009</v>
      </c>
      <c r="U553" s="11">
        <v>0.1</v>
      </c>
      <c r="V553" s="11">
        <v>0.15</v>
      </c>
      <c r="W553" s="124" t="s">
        <v>4454</v>
      </c>
      <c r="X553" s="345"/>
      <c r="Y553" s="26">
        <v>707600</v>
      </c>
      <c r="Z553" s="345"/>
      <c r="AA553" s="26"/>
      <c r="AB553" s="27">
        <v>0.2</v>
      </c>
      <c r="AC553" s="122"/>
      <c r="AD553" s="273">
        <v>42597</v>
      </c>
      <c r="AE553" s="26" t="str">
        <f t="array" ref="AE553">IF(ISNA(INDEX([6]Fournisseurs!$A$6:$O$5001,MATCH(A553&amp;C553,[6]Fournisseurs!$C$6:$C$5001&amp;[6]Fournisseurs!$A$6:$A$5001,0),14)),"",INDEX([6]Fournisseurs!$A$6:$O$5001,MATCH(A553&amp;C553,[6]Fournisseurs!$C$6:$C$5001&amp;[6]Fournisseurs!$A$6:$A$5001,0),14))</f>
        <v/>
      </c>
    </row>
    <row r="554" spans="1:59" ht="14" customHeight="1" x14ac:dyDescent="0.2">
      <c r="A554" s="9">
        <v>2711</v>
      </c>
      <c r="B554" s="344">
        <v>550959</v>
      </c>
      <c r="C554" s="344" t="s">
        <v>651</v>
      </c>
      <c r="D554" s="398" t="s">
        <v>4067</v>
      </c>
      <c r="E554" s="345" t="s">
        <v>3982</v>
      </c>
      <c r="F554" s="9" t="s">
        <v>4441</v>
      </c>
      <c r="G554" s="345"/>
      <c r="H554" s="25">
        <v>57.037499999999994</v>
      </c>
      <c r="I554" s="32">
        <v>0.1</v>
      </c>
      <c r="J554" s="33">
        <f t="shared" si="112"/>
        <v>62.741250000000001</v>
      </c>
      <c r="K554" s="25">
        <f t="shared" si="118"/>
        <v>62.74</v>
      </c>
      <c r="L554" s="29">
        <v>156.82837499999999</v>
      </c>
      <c r="M554" s="24">
        <f t="shared" si="114"/>
        <v>0.59993687366842896</v>
      </c>
      <c r="N554" s="38">
        <f t="shared" si="115"/>
        <v>188.19404999999998</v>
      </c>
      <c r="O554" s="365">
        <v>141.14553749999999</v>
      </c>
      <c r="P554" s="366">
        <f t="shared" si="109"/>
        <v>-0.10000000000000003</v>
      </c>
      <c r="Q554" s="366">
        <f t="shared" si="110"/>
        <v>0.55548541518714323</v>
      </c>
      <c r="R554" s="369">
        <v>133.30411874999999</v>
      </c>
      <c r="S554" s="370">
        <f t="shared" si="111"/>
        <v>-0.15000000000000005</v>
      </c>
      <c r="T554" s="370">
        <f t="shared" si="117"/>
        <v>0.50456578782467965</v>
      </c>
      <c r="U554" s="11">
        <v>3.4</v>
      </c>
      <c r="V554" s="11">
        <v>3.8</v>
      </c>
      <c r="W554" s="124" t="s">
        <v>4451</v>
      </c>
      <c r="X554" s="345"/>
      <c r="Y554" s="26">
        <v>707600</v>
      </c>
      <c r="Z554" s="345"/>
      <c r="AA554" s="26"/>
      <c r="AB554" s="27">
        <v>0.2</v>
      </c>
      <c r="AC554" s="122"/>
      <c r="AD554" s="273">
        <v>42597</v>
      </c>
      <c r="AE554" s="26" t="str">
        <f t="array" ref="AE554">IF(ISNA(INDEX([6]Fournisseurs!$A$6:$O$5001,MATCH(A554&amp;C554,[6]Fournisseurs!$C$6:$C$5001&amp;[6]Fournisseurs!$A$6:$A$5001,0),14)),"",INDEX([6]Fournisseurs!$A$6:$O$5001,MATCH(A554&amp;C554,[6]Fournisseurs!$C$6:$C$5001&amp;[6]Fournisseurs!$A$6:$A$5001,0),14))</f>
        <v/>
      </c>
    </row>
    <row r="555" spans="1:59" ht="14" customHeight="1" x14ac:dyDescent="0.2">
      <c r="A555" s="8">
        <v>3421</v>
      </c>
      <c r="B555" s="8"/>
      <c r="C555" s="8" t="s">
        <v>3677</v>
      </c>
      <c r="D555" s="3" t="s">
        <v>428</v>
      </c>
      <c r="E555" s="3" t="s">
        <v>428</v>
      </c>
      <c r="F555" s="5" t="s">
        <v>4441</v>
      </c>
      <c r="G555" s="31">
        <v>30.83</v>
      </c>
      <c r="H555" s="25">
        <v>28.027272727272724</v>
      </c>
      <c r="I555" s="32">
        <v>0.15</v>
      </c>
      <c r="J555" s="33">
        <f t="shared" si="112"/>
        <v>32.231363636363632</v>
      </c>
      <c r="K555" s="25">
        <f t="shared" si="118"/>
        <v>32.229999999999997</v>
      </c>
      <c r="L555" s="29">
        <v>109</v>
      </c>
      <c r="M555" s="24">
        <f t="shared" si="114"/>
        <v>0.70429941618015013</v>
      </c>
      <c r="N555" s="38">
        <f t="shared" si="115"/>
        <v>130.79999999999998</v>
      </c>
      <c r="O555" s="365">
        <v>95.375</v>
      </c>
      <c r="P555" s="366">
        <f t="shared" si="109"/>
        <v>-0.125</v>
      </c>
      <c r="Q555" s="366">
        <f t="shared" si="110"/>
        <v>0.66205647563445735</v>
      </c>
      <c r="R555" s="369">
        <v>89.924999999999997</v>
      </c>
      <c r="S555" s="370">
        <f t="shared" si="111"/>
        <v>-0.17500000000000002</v>
      </c>
      <c r="T555" s="370">
        <f t="shared" si="117"/>
        <v>0.62271057885824588</v>
      </c>
      <c r="U555" s="6">
        <v>13</v>
      </c>
      <c r="V555" s="299">
        <v>14</v>
      </c>
      <c r="W555" s="124" t="s">
        <v>4451</v>
      </c>
      <c r="X555" s="5">
        <v>0</v>
      </c>
      <c r="Y555" s="26">
        <v>707600</v>
      </c>
      <c r="Z555" s="26" t="s">
        <v>1106</v>
      </c>
      <c r="AA555" s="26"/>
      <c r="AB555" s="27">
        <v>0.2</v>
      </c>
      <c r="AC555" s="122">
        <v>3760223792973</v>
      </c>
      <c r="AD555" s="273">
        <v>41866</v>
      </c>
      <c r="AE555" s="26">
        <f t="array" ref="AE555">IF(ISNA(INDEX([6]Fournisseurs!$A$6:$O$5001,MATCH(A555&amp;C555,[6]Fournisseurs!$C$6:$C$5001&amp;[6]Fournisseurs!$A$6:$A$5001,0),14)),"",INDEX([6]Fournisseurs!$A$6:$O$5001,MATCH(A555&amp;C555,[6]Fournisseurs!$C$6:$C$5001&amp;[6]Fournisseurs!$A$6:$A$5001,0),14))</f>
        <v>9.0499999999999997E-2</v>
      </c>
      <c r="BE555" s="39"/>
      <c r="BF555" s="39"/>
      <c r="BG555" s="39"/>
    </row>
    <row r="556" spans="1:59" ht="14" customHeight="1" x14ac:dyDescent="0.2">
      <c r="A556" s="17">
        <v>5031</v>
      </c>
      <c r="B556" s="8" t="s">
        <v>1668</v>
      </c>
      <c r="C556" s="8" t="s">
        <v>1439</v>
      </c>
      <c r="D556" s="19" t="s">
        <v>1667</v>
      </c>
      <c r="E556" s="3" t="s">
        <v>4310</v>
      </c>
      <c r="F556" s="9" t="s">
        <v>4441</v>
      </c>
      <c r="G556" s="31"/>
      <c r="H556" s="25">
        <v>1234</v>
      </c>
      <c r="I556" s="32">
        <v>0.1</v>
      </c>
      <c r="J556" s="33">
        <f t="shared" si="112"/>
        <v>1357.4</v>
      </c>
      <c r="K556" s="25">
        <f t="shared" si="118"/>
        <v>1357.4</v>
      </c>
      <c r="L556" s="29">
        <v>3085</v>
      </c>
      <c r="M556" s="24">
        <f t="shared" si="114"/>
        <v>0.56000000000000005</v>
      </c>
      <c r="N556" s="38">
        <f t="shared" si="115"/>
        <v>3702</v>
      </c>
      <c r="O556" s="365">
        <v>2390.875</v>
      </c>
      <c r="P556" s="366">
        <f t="shared" si="109"/>
        <v>-0.22500000000000001</v>
      </c>
      <c r="Q556" s="366">
        <f t="shared" si="110"/>
        <v>0.43225806451612903</v>
      </c>
      <c r="R556" s="369">
        <v>2236.625</v>
      </c>
      <c r="S556" s="370">
        <f t="shared" si="111"/>
        <v>-0.27500000000000002</v>
      </c>
      <c r="T556" s="370">
        <f t="shared" si="117"/>
        <v>0.36116152450090733</v>
      </c>
      <c r="U556" s="6">
        <v>0</v>
      </c>
      <c r="V556" s="299">
        <v>217</v>
      </c>
      <c r="W556" s="124" t="s">
        <v>621</v>
      </c>
      <c r="X556" s="5"/>
      <c r="Y556" s="26">
        <v>707100</v>
      </c>
      <c r="Z556" s="26"/>
      <c r="AA556" s="26"/>
      <c r="AB556" s="27">
        <v>0.2</v>
      </c>
      <c r="AC556" s="122">
        <v>0</v>
      </c>
      <c r="AD556" s="273">
        <v>42231</v>
      </c>
      <c r="AE556" s="26" t="str">
        <f t="array" ref="AE556">IF(ISNA(INDEX([6]Fournisseurs!$A$6:$O$5001,MATCH(A556&amp;C556,[6]Fournisseurs!$C$6:$C$5001&amp;[6]Fournisseurs!$A$6:$A$5001,0),14)),"",INDEX([6]Fournisseurs!$A$6:$O$5001,MATCH(A556&amp;C556,[6]Fournisseurs!$C$6:$C$5001&amp;[6]Fournisseurs!$A$6:$A$5001,0),14))</f>
        <v/>
      </c>
    </row>
    <row r="557" spans="1:59" ht="14" customHeight="1" x14ac:dyDescent="0.2">
      <c r="A557" s="418">
        <v>5052</v>
      </c>
      <c r="B557" s="8" t="s">
        <v>1704</v>
      </c>
      <c r="C557" s="8" t="s">
        <v>1439</v>
      </c>
      <c r="D557" s="19" t="s">
        <v>1705</v>
      </c>
      <c r="E557" s="3" t="s">
        <v>4311</v>
      </c>
      <c r="F557" s="9" t="s">
        <v>4441</v>
      </c>
      <c r="G557" s="31"/>
      <c r="H557" s="25">
        <v>830</v>
      </c>
      <c r="I557" s="32">
        <v>0.1</v>
      </c>
      <c r="J557" s="33">
        <f t="shared" si="112"/>
        <v>913.00000000000011</v>
      </c>
      <c r="K557" s="25">
        <f t="shared" si="118"/>
        <v>913</v>
      </c>
      <c r="L557" s="29">
        <v>2075</v>
      </c>
      <c r="M557" s="24">
        <f t="shared" si="114"/>
        <v>0.55999999999999994</v>
      </c>
      <c r="N557" s="38">
        <f t="shared" si="115"/>
        <v>2490</v>
      </c>
      <c r="O557" s="365">
        <v>1608.125</v>
      </c>
      <c r="P557" s="366">
        <f t="shared" si="109"/>
        <v>-0.22500000000000001</v>
      </c>
      <c r="Q557" s="366">
        <f t="shared" si="110"/>
        <v>0.43225806451612891</v>
      </c>
      <c r="R557" s="369">
        <v>1504.375</v>
      </c>
      <c r="S557" s="370">
        <f t="shared" si="111"/>
        <v>-0.27500000000000002</v>
      </c>
      <c r="T557" s="370">
        <f t="shared" si="117"/>
        <v>0.36116152450090733</v>
      </c>
      <c r="U557" s="6">
        <v>0</v>
      </c>
      <c r="V557" s="299">
        <v>185</v>
      </c>
      <c r="W557" s="124" t="s">
        <v>621</v>
      </c>
      <c r="X557" s="5"/>
      <c r="Y557" s="26">
        <v>707100</v>
      </c>
      <c r="Z557" s="26"/>
      <c r="AA557" s="26"/>
      <c r="AB557" s="27">
        <v>0.2</v>
      </c>
      <c r="AC557" s="122">
        <v>0</v>
      </c>
      <c r="AD557" s="273">
        <v>42231</v>
      </c>
      <c r="AE557" s="26" t="str">
        <f t="array" ref="AE557">IF(ISNA(INDEX([6]Fournisseurs!$A$6:$O$5001,MATCH(A557&amp;C557,[6]Fournisseurs!$C$6:$C$5001&amp;[6]Fournisseurs!$A$6:$A$5001,0),14)),"",INDEX([6]Fournisseurs!$A$6:$O$5001,MATCH(A557&amp;C557,[6]Fournisseurs!$C$6:$C$5001&amp;[6]Fournisseurs!$A$6:$A$5001,0),14))</f>
        <v/>
      </c>
    </row>
    <row r="558" spans="1:59" ht="14" customHeight="1" x14ac:dyDescent="0.2">
      <c r="A558" s="418">
        <v>5020</v>
      </c>
      <c r="B558" s="8" t="s">
        <v>1680</v>
      </c>
      <c r="C558" s="8" t="s">
        <v>1439</v>
      </c>
      <c r="D558" s="19" t="s">
        <v>429</v>
      </c>
      <c r="E558" s="3" t="s">
        <v>4312</v>
      </c>
      <c r="F558" s="9" t="s">
        <v>4441</v>
      </c>
      <c r="G558" s="31"/>
      <c r="H558" s="25">
        <v>250</v>
      </c>
      <c r="I558" s="32">
        <v>0.1</v>
      </c>
      <c r="J558" s="33">
        <f t="shared" si="112"/>
        <v>275</v>
      </c>
      <c r="K558" s="25">
        <f t="shared" si="118"/>
        <v>275</v>
      </c>
      <c r="L558" s="29">
        <v>625</v>
      </c>
      <c r="M558" s="24">
        <f t="shared" si="114"/>
        <v>0.56000000000000005</v>
      </c>
      <c r="N558" s="38">
        <f t="shared" si="115"/>
        <v>750</v>
      </c>
      <c r="O558" s="365">
        <v>484.375</v>
      </c>
      <c r="P558" s="366">
        <f t="shared" si="109"/>
        <v>-0.22500000000000001</v>
      </c>
      <c r="Q558" s="366">
        <f t="shared" si="110"/>
        <v>0.43225806451612903</v>
      </c>
      <c r="R558" s="369">
        <v>453.125</v>
      </c>
      <c r="S558" s="370">
        <f t="shared" si="111"/>
        <v>-0.27500000000000002</v>
      </c>
      <c r="T558" s="370">
        <f t="shared" si="117"/>
        <v>0.36116152450090744</v>
      </c>
      <c r="U558" s="6">
        <v>0</v>
      </c>
      <c r="V558" s="299">
        <v>28</v>
      </c>
      <c r="W558" s="124" t="s">
        <v>621</v>
      </c>
      <c r="X558" s="5"/>
      <c r="Y558" s="26">
        <v>707100</v>
      </c>
      <c r="Z558" s="26"/>
      <c r="AA558" s="26"/>
      <c r="AB558" s="27">
        <v>0.2</v>
      </c>
      <c r="AC558" s="122">
        <v>0</v>
      </c>
      <c r="AD558" s="273">
        <v>42231</v>
      </c>
      <c r="AE558" s="26" t="str">
        <f t="array" ref="AE558">IF(ISNA(INDEX([6]Fournisseurs!$A$6:$O$5001,MATCH(A558&amp;C558,[6]Fournisseurs!$C$6:$C$5001&amp;[6]Fournisseurs!$A$6:$A$5001,0),14)),"",INDEX([6]Fournisseurs!$A$6:$O$5001,MATCH(A558&amp;C558,[6]Fournisseurs!$C$6:$C$5001&amp;[6]Fournisseurs!$A$6:$A$5001,0),14))</f>
        <v/>
      </c>
    </row>
    <row r="559" spans="1:59" ht="14" customHeight="1" x14ac:dyDescent="0.2">
      <c r="A559" s="418">
        <v>5017</v>
      </c>
      <c r="B559" s="8" t="s">
        <v>1683</v>
      </c>
      <c r="C559" s="8" t="s">
        <v>1439</v>
      </c>
      <c r="D559" s="19" t="s">
        <v>430</v>
      </c>
      <c r="E559" s="3" t="s">
        <v>4313</v>
      </c>
      <c r="F559" s="9" t="s">
        <v>4441</v>
      </c>
      <c r="G559" s="31"/>
      <c r="H559" s="25">
        <v>470</v>
      </c>
      <c r="I559" s="32">
        <v>0.1</v>
      </c>
      <c r="J559" s="33">
        <f t="shared" si="112"/>
        <v>517</v>
      </c>
      <c r="K559" s="25">
        <f t="shared" si="118"/>
        <v>517</v>
      </c>
      <c r="L559" s="29">
        <v>1175</v>
      </c>
      <c r="M559" s="24">
        <f t="shared" si="114"/>
        <v>0.56000000000000005</v>
      </c>
      <c r="N559" s="38">
        <f t="shared" si="115"/>
        <v>1410</v>
      </c>
      <c r="O559" s="365">
        <v>910.625</v>
      </c>
      <c r="P559" s="366">
        <f t="shared" si="109"/>
        <v>-0.22500000000000001</v>
      </c>
      <c r="Q559" s="366">
        <f t="shared" si="110"/>
        <v>0.43225806451612903</v>
      </c>
      <c r="R559" s="369">
        <v>851.875</v>
      </c>
      <c r="S559" s="370">
        <f t="shared" si="111"/>
        <v>-0.27500000000000002</v>
      </c>
      <c r="T559" s="370">
        <f t="shared" si="117"/>
        <v>0.36116152450090744</v>
      </c>
      <c r="U559" s="6">
        <v>0</v>
      </c>
      <c r="V559" s="299">
        <v>70</v>
      </c>
      <c r="W559" s="124" t="s">
        <v>621</v>
      </c>
      <c r="X559" s="5"/>
      <c r="Y559" s="26">
        <v>707100</v>
      </c>
      <c r="Z559" s="26"/>
      <c r="AA559" s="26"/>
      <c r="AB559" s="27">
        <v>0.2</v>
      </c>
      <c r="AC559" s="122">
        <v>0</v>
      </c>
      <c r="AD559" s="273">
        <v>42231</v>
      </c>
      <c r="AE559" s="26" t="str">
        <f t="array" ref="AE559">IF(ISNA(INDEX([6]Fournisseurs!$A$6:$O$5001,MATCH(A559&amp;C559,[6]Fournisseurs!$C$6:$C$5001&amp;[6]Fournisseurs!$A$6:$A$5001,0),14)),"",INDEX([6]Fournisseurs!$A$6:$O$5001,MATCH(A559&amp;C559,[6]Fournisseurs!$C$6:$C$5001&amp;[6]Fournisseurs!$A$6:$A$5001,0),14))</f>
        <v/>
      </c>
    </row>
    <row r="560" spans="1:59" ht="14" customHeight="1" x14ac:dyDescent="0.2">
      <c r="A560" s="418">
        <v>5015</v>
      </c>
      <c r="B560" s="8" t="s">
        <v>1685</v>
      </c>
      <c r="C560" s="8" t="s">
        <v>1439</v>
      </c>
      <c r="D560" s="19" t="s">
        <v>431</v>
      </c>
      <c r="E560" s="3" t="s">
        <v>4314</v>
      </c>
      <c r="F560" s="9" t="s">
        <v>4441</v>
      </c>
      <c r="G560" s="31"/>
      <c r="H560" s="25">
        <v>460</v>
      </c>
      <c r="I560" s="32">
        <v>0.1</v>
      </c>
      <c r="J560" s="33">
        <f t="shared" si="112"/>
        <v>506.00000000000006</v>
      </c>
      <c r="K560" s="25">
        <f t="shared" si="118"/>
        <v>506</v>
      </c>
      <c r="L560" s="29">
        <v>1150</v>
      </c>
      <c r="M560" s="24">
        <f t="shared" si="114"/>
        <v>0.55999999999999994</v>
      </c>
      <c r="N560" s="38">
        <f t="shared" si="115"/>
        <v>1380</v>
      </c>
      <c r="O560" s="365">
        <v>891.25</v>
      </c>
      <c r="P560" s="366">
        <f t="shared" si="109"/>
        <v>-0.22500000000000001</v>
      </c>
      <c r="Q560" s="366">
        <f t="shared" si="110"/>
        <v>0.43225806451612891</v>
      </c>
      <c r="R560" s="369">
        <v>833.75</v>
      </c>
      <c r="S560" s="370">
        <f t="shared" si="111"/>
        <v>-0.27500000000000002</v>
      </c>
      <c r="T560" s="370">
        <f t="shared" si="117"/>
        <v>0.36116152450090733</v>
      </c>
      <c r="U560" s="6">
        <v>0</v>
      </c>
      <c r="V560" s="299">
        <v>55</v>
      </c>
      <c r="W560" s="124" t="s">
        <v>621</v>
      </c>
      <c r="X560" s="5"/>
      <c r="Y560" s="26">
        <v>707100</v>
      </c>
      <c r="Z560" s="26"/>
      <c r="AA560" s="26"/>
      <c r="AB560" s="27">
        <v>0.2</v>
      </c>
      <c r="AC560" s="122">
        <v>0</v>
      </c>
      <c r="AD560" s="273">
        <v>42231</v>
      </c>
      <c r="AE560" s="26" t="str">
        <f t="array" ref="AE560">IF(ISNA(INDEX([6]Fournisseurs!$A$6:$O$5001,MATCH(A560&amp;C560,[6]Fournisseurs!$C$6:$C$5001&amp;[6]Fournisseurs!$A$6:$A$5001,0),14)),"",INDEX([6]Fournisseurs!$A$6:$O$5001,MATCH(A560&amp;C560,[6]Fournisseurs!$C$6:$C$5001&amp;[6]Fournisseurs!$A$6:$A$5001,0),14))</f>
        <v/>
      </c>
    </row>
    <row r="561" spans="1:55" ht="14" customHeight="1" x14ac:dyDescent="0.2">
      <c r="A561" s="418">
        <v>5016</v>
      </c>
      <c r="B561" s="8" t="s">
        <v>1684</v>
      </c>
      <c r="C561" s="8" t="s">
        <v>1439</v>
      </c>
      <c r="D561" s="14" t="s">
        <v>432</v>
      </c>
      <c r="E561" s="3" t="s">
        <v>4315</v>
      </c>
      <c r="F561" s="9" t="s">
        <v>4441</v>
      </c>
      <c r="G561" s="31"/>
      <c r="H561" s="25">
        <v>510</v>
      </c>
      <c r="I561" s="32">
        <v>0.1</v>
      </c>
      <c r="J561" s="33">
        <f t="shared" si="112"/>
        <v>561</v>
      </c>
      <c r="K561" s="25">
        <f t="shared" si="118"/>
        <v>561</v>
      </c>
      <c r="L561" s="29">
        <v>1275</v>
      </c>
      <c r="M561" s="24">
        <f t="shared" si="114"/>
        <v>0.56000000000000005</v>
      </c>
      <c r="N561" s="38">
        <f t="shared" si="115"/>
        <v>1530</v>
      </c>
      <c r="O561" s="365">
        <v>988.125</v>
      </c>
      <c r="P561" s="366">
        <f t="shared" si="109"/>
        <v>-0.22500000000000001</v>
      </c>
      <c r="Q561" s="366">
        <f t="shared" si="110"/>
        <v>0.43225806451612903</v>
      </c>
      <c r="R561" s="369">
        <v>924.375</v>
      </c>
      <c r="S561" s="370">
        <f t="shared" si="111"/>
        <v>-0.27500000000000002</v>
      </c>
      <c r="T561" s="370">
        <f t="shared" si="117"/>
        <v>0.36116152450090744</v>
      </c>
      <c r="U561" s="6">
        <v>0</v>
      </c>
      <c r="V561" s="299">
        <v>72</v>
      </c>
      <c r="W561" s="124" t="s">
        <v>621</v>
      </c>
      <c r="X561" s="5"/>
      <c r="Y561" s="26">
        <v>707100</v>
      </c>
      <c r="Z561" s="26"/>
      <c r="AA561" s="26"/>
      <c r="AB561" s="27">
        <v>0.2</v>
      </c>
      <c r="AC561" s="122">
        <v>0</v>
      </c>
      <c r="AD561" s="273">
        <v>42231</v>
      </c>
      <c r="AE561" s="26" t="str">
        <f t="array" ref="AE561">IF(ISNA(INDEX([6]Fournisseurs!$A$6:$O$5001,MATCH(A561&amp;C561,[6]Fournisseurs!$C$6:$C$5001&amp;[6]Fournisseurs!$A$6:$A$5001,0),14)),"",INDEX([6]Fournisseurs!$A$6:$O$5001,MATCH(A561&amp;C561,[6]Fournisseurs!$C$6:$C$5001&amp;[6]Fournisseurs!$A$6:$A$5001,0),14))</f>
        <v/>
      </c>
    </row>
    <row r="562" spans="1:55" ht="14" customHeight="1" x14ac:dyDescent="0.2">
      <c r="A562" s="8">
        <v>3422</v>
      </c>
      <c r="B562" s="8" t="s">
        <v>1107</v>
      </c>
      <c r="C562" s="8" t="s">
        <v>633</v>
      </c>
      <c r="D562" s="275" t="s">
        <v>433</v>
      </c>
      <c r="E562" s="3" t="s">
        <v>1108</v>
      </c>
      <c r="F562" s="5" t="s">
        <v>4441</v>
      </c>
      <c r="G562" s="31">
        <v>37.6</v>
      </c>
      <c r="H562" s="25">
        <v>34.18181818181818</v>
      </c>
      <c r="I562" s="32">
        <v>0.15</v>
      </c>
      <c r="J562" s="33">
        <f t="shared" si="112"/>
        <v>39.309090909090905</v>
      </c>
      <c r="K562" s="25">
        <f t="shared" si="118"/>
        <v>39.31</v>
      </c>
      <c r="L562" s="29">
        <v>95</v>
      </c>
      <c r="M562" s="24">
        <f t="shared" si="114"/>
        <v>0.58622009569377997</v>
      </c>
      <c r="N562" s="38">
        <f t="shared" si="115"/>
        <v>114</v>
      </c>
      <c r="O562" s="400">
        <v>95</v>
      </c>
      <c r="P562" s="366">
        <f t="shared" si="109"/>
        <v>0</v>
      </c>
      <c r="Q562" s="366">
        <f t="shared" si="110"/>
        <v>0.58622009569377997</v>
      </c>
      <c r="R562" s="401">
        <v>90.25</v>
      </c>
      <c r="S562" s="370">
        <f t="shared" si="111"/>
        <v>-0.05</v>
      </c>
      <c r="T562" s="370">
        <f t="shared" si="117"/>
        <v>0.54151811157205532</v>
      </c>
      <c r="U562" s="6">
        <v>11</v>
      </c>
      <c r="V562" s="299">
        <v>12</v>
      </c>
      <c r="W562" s="124" t="s">
        <v>4451</v>
      </c>
      <c r="X562" s="5" t="s">
        <v>1109</v>
      </c>
      <c r="Y562" s="26">
        <v>707600</v>
      </c>
      <c r="Z562" s="26" t="s">
        <v>1110</v>
      </c>
      <c r="AA562" s="26"/>
      <c r="AB562" s="27">
        <v>0.2</v>
      </c>
      <c r="AC562" s="122">
        <v>3760223792980</v>
      </c>
      <c r="AD562" s="273">
        <v>41866</v>
      </c>
      <c r="AE562" s="26">
        <f t="array" ref="AE562">IF(ISNA(INDEX([6]Fournisseurs!$A$6:$O$5001,MATCH(A562&amp;C562,[6]Fournisseurs!$C$6:$C$5001&amp;[6]Fournisseurs!$A$6:$A$5001,0),14)),"",INDEX([6]Fournisseurs!$A$6:$O$5001,MATCH(A562&amp;C562,[6]Fournisseurs!$C$6:$C$5001&amp;[6]Fournisseurs!$A$6:$A$5001,0),14))</f>
        <v>5.4053999999999998E-2</v>
      </c>
    </row>
    <row r="563" spans="1:55" ht="14" customHeight="1" x14ac:dyDescent="0.2">
      <c r="A563" s="8">
        <v>3423</v>
      </c>
      <c r="B563" s="8" t="s">
        <v>1111</v>
      </c>
      <c r="C563" s="8" t="s">
        <v>633</v>
      </c>
      <c r="D563" s="275" t="s">
        <v>434</v>
      </c>
      <c r="E563" s="3" t="s">
        <v>1112</v>
      </c>
      <c r="F563" s="5" t="s">
        <v>4441</v>
      </c>
      <c r="G563" s="31">
        <v>53</v>
      </c>
      <c r="H563" s="25">
        <v>48.18181818181818</v>
      </c>
      <c r="I563" s="32">
        <v>0.15</v>
      </c>
      <c r="J563" s="33">
        <f t="shared" si="112"/>
        <v>55.409090909090899</v>
      </c>
      <c r="K563" s="25">
        <f t="shared" si="118"/>
        <v>55.41</v>
      </c>
      <c r="L563" s="29">
        <v>107.5</v>
      </c>
      <c r="M563" s="24">
        <f t="shared" si="114"/>
        <v>0.48456659619450326</v>
      </c>
      <c r="N563" s="38">
        <f t="shared" si="115"/>
        <v>129</v>
      </c>
      <c r="O563" s="365">
        <v>107.5</v>
      </c>
      <c r="P563" s="366">
        <f t="shared" si="109"/>
        <v>0</v>
      </c>
      <c r="Q563" s="366">
        <f t="shared" si="110"/>
        <v>0.48456659619450326</v>
      </c>
      <c r="R563" s="369">
        <v>102.125</v>
      </c>
      <c r="S563" s="370">
        <f t="shared" si="111"/>
        <v>-0.05</v>
      </c>
      <c r="T563" s="370">
        <f t="shared" si="117"/>
        <v>0.42888265506316148</v>
      </c>
      <c r="U563" s="6">
        <v>13</v>
      </c>
      <c r="V563" s="299">
        <v>14.5</v>
      </c>
      <c r="W563" s="124" t="s">
        <v>4451</v>
      </c>
      <c r="X563" s="5" t="s">
        <v>1109</v>
      </c>
      <c r="Y563" s="26">
        <v>707600</v>
      </c>
      <c r="Z563" s="26" t="s">
        <v>1110</v>
      </c>
      <c r="AA563" s="26"/>
      <c r="AB563" s="27">
        <v>0.2</v>
      </c>
      <c r="AC563" s="122">
        <v>3760223792997</v>
      </c>
      <c r="AD563" s="273">
        <v>41866</v>
      </c>
      <c r="AE563" s="26">
        <f t="array" ref="AE563">IF(ISNA(INDEX([6]Fournisseurs!$A$6:$O$5001,MATCH(A563&amp;C563,[6]Fournisseurs!$C$6:$C$5001&amp;[6]Fournisseurs!$A$6:$A$5001,0),14)),"",INDEX([6]Fournisseurs!$A$6:$O$5001,MATCH(A563&amp;C563,[6]Fournisseurs!$C$6:$C$5001&amp;[6]Fournisseurs!$A$6:$A$5001,0),14))</f>
        <v>8.8803000000000007E-2</v>
      </c>
    </row>
    <row r="564" spans="1:55" ht="14" customHeight="1" x14ac:dyDescent="0.2">
      <c r="A564" s="8">
        <v>2100</v>
      </c>
      <c r="B564" s="8"/>
      <c r="C564" s="8"/>
      <c r="D564" s="3" t="s">
        <v>4385</v>
      </c>
      <c r="E564" s="3"/>
      <c r="F564" s="5" t="s">
        <v>106</v>
      </c>
      <c r="G564" s="31"/>
      <c r="H564" s="25">
        <v>641.33000000000004</v>
      </c>
      <c r="I564" s="32"/>
      <c r="J564" s="33">
        <f t="shared" si="112"/>
        <v>641.33000000000004</v>
      </c>
      <c r="K564" s="25">
        <f t="shared" si="118"/>
        <v>641.33000000000004</v>
      </c>
      <c r="L564" s="29">
        <v>1438.78</v>
      </c>
      <c r="M564" s="24">
        <f t="shared" si="114"/>
        <v>0.55425429878091159</v>
      </c>
      <c r="N564" s="38">
        <f t="shared" si="115"/>
        <v>1726.5359999999998</v>
      </c>
      <c r="O564" s="365">
        <v>1366.84</v>
      </c>
      <c r="P564" s="366">
        <f t="shared" si="109"/>
        <v>-5.0000695033292131E-2</v>
      </c>
      <c r="Q564" s="366">
        <f t="shared" si="110"/>
        <v>0.5307936554388224</v>
      </c>
      <c r="R564" s="369">
        <v>1294.9000000000001</v>
      </c>
      <c r="S564" s="370">
        <f t="shared" si="111"/>
        <v>-0.10000139006658411</v>
      </c>
      <c r="T564" s="370">
        <f t="shared" si="117"/>
        <v>0.47865919335368301</v>
      </c>
      <c r="U564" s="6"/>
      <c r="V564" s="299">
        <v>208.89</v>
      </c>
      <c r="W564" s="124" t="s">
        <v>4451</v>
      </c>
      <c r="X564" s="5"/>
      <c r="Y564" s="26">
        <v>707600</v>
      </c>
      <c r="Z564" s="386" t="s">
        <v>4393</v>
      </c>
      <c r="AA564" s="26"/>
      <c r="AB564" s="27">
        <v>0.2</v>
      </c>
      <c r="AC564" s="122"/>
      <c r="AD564" s="273">
        <v>42597</v>
      </c>
      <c r="AE564" s="26" t="str">
        <f t="array" ref="AE564">IF(ISNA(INDEX([6]Fournisseurs!$A$6:$O$5001,MATCH(A564&amp;C564,[6]Fournisseurs!$C$6:$C$5001&amp;[6]Fournisseurs!$A$6:$A$5001,0),14)),"",INDEX([6]Fournisseurs!$A$6:$O$5001,MATCH(A564&amp;C564,[6]Fournisseurs!$C$6:$C$5001&amp;[6]Fournisseurs!$A$6:$A$5001,0),14))</f>
        <v/>
      </c>
      <c r="AF564" s="39"/>
      <c r="AG564" s="39"/>
      <c r="AH564" s="39"/>
      <c r="AI564" s="39"/>
      <c r="AJ564" s="39"/>
      <c r="AK564" s="39"/>
      <c r="AL564" s="39"/>
      <c r="AM564" s="39"/>
      <c r="AN564" s="39"/>
      <c r="AO564" s="39"/>
      <c r="AP564" s="39"/>
      <c r="AQ564" s="39"/>
      <c r="AR564" s="39"/>
      <c r="AS564" s="39"/>
      <c r="AT564" s="39"/>
      <c r="AU564" s="39"/>
    </row>
    <row r="565" spans="1:55" ht="14" customHeight="1" x14ac:dyDescent="0.2">
      <c r="A565" s="8">
        <v>2101</v>
      </c>
      <c r="B565" s="8"/>
      <c r="C565" s="8"/>
      <c r="D565" s="3" t="s">
        <v>4388</v>
      </c>
      <c r="E565" s="3"/>
      <c r="F565" s="5" t="s">
        <v>106</v>
      </c>
      <c r="G565" s="31"/>
      <c r="H565" s="25">
        <v>755.97</v>
      </c>
      <c r="I565" s="32"/>
      <c r="J565" s="33">
        <f t="shared" si="112"/>
        <v>755.97</v>
      </c>
      <c r="K565" s="25">
        <f t="shared" si="118"/>
        <v>755.97</v>
      </c>
      <c r="L565" s="29">
        <v>1749.9</v>
      </c>
      <c r="M565" s="24">
        <f t="shared" si="114"/>
        <v>0.56799245671181209</v>
      </c>
      <c r="N565" s="38">
        <f t="shared" si="115"/>
        <v>2099.88</v>
      </c>
      <c r="O565" s="365">
        <v>1662.41</v>
      </c>
      <c r="P565" s="366">
        <f t="shared" si="109"/>
        <v>-4.9997142693868221E-2</v>
      </c>
      <c r="Q565" s="366">
        <f t="shared" si="110"/>
        <v>0.54525658531890442</v>
      </c>
      <c r="R565" s="369">
        <v>1574.91</v>
      </c>
      <c r="S565" s="370">
        <f t="shared" si="111"/>
        <v>-0.1</v>
      </c>
      <c r="T565" s="370">
        <f t="shared" si="117"/>
        <v>0.49472801954597911</v>
      </c>
      <c r="U565" s="6"/>
      <c r="V565" s="299">
        <v>282.04000000000002</v>
      </c>
      <c r="W565" s="124" t="s">
        <v>4451</v>
      </c>
      <c r="X565" s="5"/>
      <c r="Y565" s="26">
        <v>707600</v>
      </c>
      <c r="Z565" s="386" t="s">
        <v>4394</v>
      </c>
      <c r="AA565" s="26"/>
      <c r="AB565" s="27">
        <v>0.2</v>
      </c>
      <c r="AC565" s="122"/>
      <c r="AD565" s="273">
        <v>42597</v>
      </c>
      <c r="AE565" s="26" t="str">
        <f t="array" ref="AE565">IF(ISNA(INDEX([6]Fournisseurs!$A$6:$O$5001,MATCH(A565&amp;C565,[6]Fournisseurs!$C$6:$C$5001&amp;[6]Fournisseurs!$A$6:$A$5001,0),14)),"",INDEX([6]Fournisseurs!$A$6:$O$5001,MATCH(A565&amp;C565,[6]Fournisseurs!$C$6:$C$5001&amp;[6]Fournisseurs!$A$6:$A$5001,0),14))</f>
        <v/>
      </c>
      <c r="AF565" s="39"/>
      <c r="AG565" s="39"/>
      <c r="AH565" s="39"/>
      <c r="AI565" s="39"/>
      <c r="AJ565" s="39"/>
      <c r="AK565" s="39"/>
      <c r="AL565" s="39"/>
      <c r="AM565" s="39"/>
      <c r="AN565" s="39"/>
      <c r="AO565" s="39"/>
      <c r="AP565" s="39"/>
      <c r="AQ565" s="39"/>
      <c r="AR565" s="39"/>
      <c r="AS565" s="39"/>
      <c r="AT565" s="39"/>
      <c r="AU565" s="39"/>
    </row>
    <row r="566" spans="1:55" ht="14" customHeight="1" x14ac:dyDescent="0.2">
      <c r="A566" s="8">
        <v>2102</v>
      </c>
      <c r="B566" s="8"/>
      <c r="C566" s="8"/>
      <c r="D566" s="3" t="s">
        <v>4389</v>
      </c>
      <c r="E566" s="3"/>
      <c r="F566" s="5" t="s">
        <v>106</v>
      </c>
      <c r="G566" s="31"/>
      <c r="H566" s="25">
        <v>1305.8599999999999</v>
      </c>
      <c r="I566" s="32"/>
      <c r="J566" s="33">
        <f t="shared" si="112"/>
        <v>1305.8599999999999</v>
      </c>
      <c r="K566" s="25">
        <f t="shared" si="118"/>
        <v>1305.8599999999999</v>
      </c>
      <c r="L566" s="29">
        <v>3156.85</v>
      </c>
      <c r="M566" s="24">
        <f t="shared" si="114"/>
        <v>0.58634081441943708</v>
      </c>
      <c r="N566" s="38">
        <f t="shared" si="115"/>
        <v>3788.22</v>
      </c>
      <c r="O566" s="365">
        <v>2999.01</v>
      </c>
      <c r="P566" s="366">
        <f t="shared" si="109"/>
        <v>-4.9999208071336836E-2</v>
      </c>
      <c r="Q566" s="366">
        <f t="shared" si="110"/>
        <v>0.56456964131496734</v>
      </c>
      <c r="R566" s="369">
        <v>2841.17</v>
      </c>
      <c r="S566" s="370">
        <f t="shared" si="111"/>
        <v>-9.9998416142673824E-2</v>
      </c>
      <c r="T566" s="370">
        <f t="shared" si="117"/>
        <v>0.51618893847104874</v>
      </c>
      <c r="U566" s="6"/>
      <c r="V566" s="299">
        <v>581.38</v>
      </c>
      <c r="W566" s="124" t="s">
        <v>4451</v>
      </c>
      <c r="X566" s="5"/>
      <c r="Y566" s="26">
        <v>707600</v>
      </c>
      <c r="Z566" s="386" t="s">
        <v>4395</v>
      </c>
      <c r="AA566" s="26"/>
      <c r="AB566" s="27">
        <v>0.2</v>
      </c>
      <c r="AC566" s="122"/>
      <c r="AD566" s="273">
        <v>42597</v>
      </c>
      <c r="AE566" s="26" t="str">
        <f t="array" ref="AE566">IF(ISNA(INDEX([6]Fournisseurs!$A$6:$O$5001,MATCH(A566&amp;C566,[6]Fournisseurs!$C$6:$C$5001&amp;[6]Fournisseurs!$A$6:$A$5001,0),14)),"",INDEX([6]Fournisseurs!$A$6:$O$5001,MATCH(A566&amp;C566,[6]Fournisseurs!$C$6:$C$5001&amp;[6]Fournisseurs!$A$6:$A$5001,0),14))</f>
        <v/>
      </c>
      <c r="AF566" s="39"/>
      <c r="AG566" s="39"/>
      <c r="AH566" s="39"/>
      <c r="AI566" s="39"/>
      <c r="AJ566" s="39"/>
      <c r="AK566" s="39"/>
      <c r="AL566" s="39"/>
      <c r="AM566" s="39"/>
      <c r="AN566" s="39"/>
      <c r="AO566" s="39"/>
      <c r="AP566" s="39"/>
      <c r="AQ566" s="39"/>
      <c r="AR566" s="39"/>
      <c r="AS566" s="39"/>
      <c r="AT566" s="39"/>
      <c r="AU566" s="39"/>
    </row>
    <row r="567" spans="1:55" ht="14" customHeight="1" x14ac:dyDescent="0.2">
      <c r="A567" s="8">
        <v>2103</v>
      </c>
      <c r="B567" s="8"/>
      <c r="C567" s="8"/>
      <c r="D567" s="3" t="s">
        <v>4390</v>
      </c>
      <c r="E567" s="3"/>
      <c r="F567" s="5" t="s">
        <v>106</v>
      </c>
      <c r="G567" s="31"/>
      <c r="H567" s="25">
        <v>2257.3000000000002</v>
      </c>
      <c r="I567" s="32"/>
      <c r="J567" s="33">
        <f t="shared" si="112"/>
        <v>2257.3000000000002</v>
      </c>
      <c r="K567" s="25">
        <f t="shared" si="118"/>
        <v>2257.3000000000002</v>
      </c>
      <c r="L567" s="29">
        <v>4381.3999999999996</v>
      </c>
      <c r="M567" s="24">
        <f t="shared" si="114"/>
        <v>0.48479937919386484</v>
      </c>
      <c r="N567" s="38">
        <f t="shared" si="115"/>
        <v>5257.6799999999994</v>
      </c>
      <c r="O567" s="365">
        <v>4162.33</v>
      </c>
      <c r="P567" s="366">
        <f t="shared" si="109"/>
        <v>-4.999999999999994E-2</v>
      </c>
      <c r="Q567" s="366">
        <f t="shared" si="110"/>
        <v>0.45768355704617358</v>
      </c>
      <c r="R567" s="369">
        <v>3943.26</v>
      </c>
      <c r="S567" s="370">
        <f t="shared" si="111"/>
        <v>-9.9999999999999881E-2</v>
      </c>
      <c r="T567" s="370">
        <f t="shared" si="117"/>
        <v>0.39742617449574846</v>
      </c>
      <c r="U567" s="6">
        <v>540</v>
      </c>
      <c r="V567" s="299">
        <v>600</v>
      </c>
      <c r="W567" s="124" t="s">
        <v>4451</v>
      </c>
      <c r="X567" s="5"/>
      <c r="Y567" s="26">
        <v>707600</v>
      </c>
      <c r="Z567" s="386" t="s">
        <v>4396</v>
      </c>
      <c r="AA567" s="26"/>
      <c r="AB567" s="27">
        <v>0.2</v>
      </c>
      <c r="AC567" s="122"/>
      <c r="AD567" s="273">
        <v>42597</v>
      </c>
      <c r="AE567" s="26" t="str">
        <f t="array" ref="AE567">IF(ISNA(INDEX([6]Fournisseurs!$A$6:$O$5001,MATCH(A567&amp;C567,[6]Fournisseurs!$C$6:$C$5001&amp;[6]Fournisseurs!$A$6:$A$5001,0),14)),"",INDEX([6]Fournisseurs!$A$6:$O$5001,MATCH(A567&amp;C567,[6]Fournisseurs!$C$6:$C$5001&amp;[6]Fournisseurs!$A$6:$A$5001,0),14))</f>
        <v/>
      </c>
      <c r="AF567" s="39"/>
      <c r="AG567" s="39"/>
      <c r="AH567" s="39"/>
      <c r="AI567" s="39"/>
      <c r="AJ567" s="39"/>
      <c r="AK567" s="39"/>
      <c r="AL567" s="39"/>
      <c r="AM567" s="39"/>
      <c r="AN567" s="39"/>
      <c r="AO567" s="39"/>
      <c r="AP567" s="39"/>
      <c r="AQ567" s="39"/>
      <c r="AR567" s="39"/>
      <c r="AS567" s="39"/>
      <c r="AT567" s="39"/>
      <c r="AU567" s="39"/>
    </row>
    <row r="568" spans="1:55" ht="14" customHeight="1" x14ac:dyDescent="0.2">
      <c r="A568" s="8">
        <v>3934</v>
      </c>
      <c r="B568" s="8"/>
      <c r="C568" s="8" t="s">
        <v>633</v>
      </c>
      <c r="D568" s="3" t="s">
        <v>3702</v>
      </c>
      <c r="E568" s="3"/>
      <c r="F568" s="5" t="s">
        <v>106</v>
      </c>
      <c r="G568" s="31">
        <v>0</v>
      </c>
      <c r="H568" s="25">
        <v>0</v>
      </c>
      <c r="I568" s="32">
        <v>0.15</v>
      </c>
      <c r="J568" s="33">
        <f t="shared" si="112"/>
        <v>0</v>
      </c>
      <c r="K568" s="25">
        <f t="shared" si="118"/>
        <v>0</v>
      </c>
      <c r="L568" s="29">
        <v>5000</v>
      </c>
      <c r="M568" s="24">
        <f t="shared" si="114"/>
        <v>1</v>
      </c>
      <c r="N568" s="38">
        <f t="shared" si="115"/>
        <v>5000</v>
      </c>
      <c r="O568" s="365"/>
      <c r="P568" s="366">
        <f t="shared" si="109"/>
        <v>-1</v>
      </c>
      <c r="Q568" s="366" t="e">
        <f t="shared" si="110"/>
        <v>#DIV/0!</v>
      </c>
      <c r="R568" s="369"/>
      <c r="S568" s="370">
        <f t="shared" si="111"/>
        <v>-1</v>
      </c>
      <c r="T568" s="370" t="e">
        <f t="shared" si="117"/>
        <v>#DIV/0!</v>
      </c>
      <c r="U568" s="6">
        <v>0</v>
      </c>
      <c r="V568" s="299">
        <v>2500</v>
      </c>
      <c r="W568" s="124" t="s">
        <v>4451</v>
      </c>
      <c r="X568" s="5"/>
      <c r="Y568" s="26"/>
      <c r="Z568" s="26"/>
      <c r="AA568" s="26"/>
      <c r="AB568" s="27"/>
      <c r="AC568" s="122">
        <v>3760223791044</v>
      </c>
      <c r="AD568" s="273">
        <v>41866</v>
      </c>
      <c r="AE568" s="26">
        <f t="array" ref="AE568">IF(ISNA(INDEX([6]Fournisseurs!$A$6:$O$5001,MATCH(A568&amp;C568,[6]Fournisseurs!$C$6:$C$5001&amp;[6]Fournisseurs!$A$6:$A$5001,0),14)),"",INDEX([6]Fournisseurs!$A$6:$O$5001,MATCH(A568&amp;C568,[6]Fournisseurs!$C$6:$C$5001&amp;[6]Fournisseurs!$A$6:$A$5001,0),14))</f>
        <v>2.6379999999999999</v>
      </c>
    </row>
    <row r="569" spans="1:55" ht="14" customHeight="1" x14ac:dyDescent="0.2">
      <c r="A569" s="8">
        <v>1570</v>
      </c>
      <c r="B569" s="8">
        <v>0</v>
      </c>
      <c r="C569" s="8">
        <v>0</v>
      </c>
      <c r="D569" s="3" t="s">
        <v>4218</v>
      </c>
      <c r="E569" s="3" t="s">
        <v>1136</v>
      </c>
      <c r="F569" s="5" t="s">
        <v>106</v>
      </c>
      <c r="G569" s="31">
        <v>202.5510354161967</v>
      </c>
      <c r="H569" s="25">
        <v>184.13730492381515</v>
      </c>
      <c r="I569" s="32">
        <v>0.15</v>
      </c>
      <c r="J569" s="33">
        <f t="shared" si="112"/>
        <v>211.75790066238741</v>
      </c>
      <c r="K569" s="25">
        <f t="shared" si="118"/>
        <v>211.76</v>
      </c>
      <c r="L569" s="29">
        <v>474.04</v>
      </c>
      <c r="M569" s="24">
        <f t="shared" si="114"/>
        <v>0.55329107108601083</v>
      </c>
      <c r="N569" s="38">
        <f t="shared" si="115"/>
        <v>568.84799999999996</v>
      </c>
      <c r="O569" s="399">
        <v>426.63600000000002</v>
      </c>
      <c r="P569" s="366">
        <f t="shared" si="109"/>
        <v>-9.9999999999999992E-2</v>
      </c>
      <c r="Q569" s="366">
        <f t="shared" si="110"/>
        <v>0.50365674565112317</v>
      </c>
      <c r="R569" s="389">
        <v>402.93400000000003</v>
      </c>
      <c r="S569" s="370">
        <f t="shared" si="111"/>
        <v>-0.15</v>
      </c>
      <c r="T569" s="370">
        <f t="shared" si="117"/>
        <v>0.44680008803221161</v>
      </c>
      <c r="U569" s="6">
        <v>0</v>
      </c>
      <c r="V569" s="299">
        <v>3.45</v>
      </c>
      <c r="W569" s="124" t="s">
        <v>4453</v>
      </c>
      <c r="X569" s="5">
        <v>0</v>
      </c>
      <c r="Y569" s="26">
        <v>707600</v>
      </c>
      <c r="Z569" s="26" t="s">
        <v>1137</v>
      </c>
      <c r="AA569" s="26"/>
      <c r="AB569" s="27">
        <v>0.2</v>
      </c>
      <c r="AC569" s="122">
        <v>0</v>
      </c>
      <c r="AD569" s="273">
        <v>41501</v>
      </c>
      <c r="AE569" s="26" t="str">
        <f t="array" ref="AE569">IF(ISNA(INDEX([6]Fournisseurs!$A$6:$O$5001,MATCH(A569&amp;C569,[6]Fournisseurs!$C$6:$C$5001&amp;[6]Fournisseurs!$A$6:$A$5001,0),14)),"",INDEX([6]Fournisseurs!$A$6:$O$5001,MATCH(A569&amp;C569,[6]Fournisseurs!$C$6:$C$5001&amp;[6]Fournisseurs!$A$6:$A$5001,0),14))</f>
        <v/>
      </c>
    </row>
    <row r="570" spans="1:55" ht="14" customHeight="1" x14ac:dyDescent="0.2">
      <c r="A570" s="8">
        <v>2202</v>
      </c>
      <c r="B570" s="8"/>
      <c r="C570" s="8"/>
      <c r="D570" s="3" t="s">
        <v>4399</v>
      </c>
      <c r="E570" s="3"/>
      <c r="F570" s="5" t="s">
        <v>106</v>
      </c>
      <c r="G570" s="31">
        <v>50.26</v>
      </c>
      <c r="H570" s="25">
        <v>45.690909090909088</v>
      </c>
      <c r="I570" s="32">
        <v>0.15</v>
      </c>
      <c r="J570" s="33">
        <f t="shared" si="112"/>
        <v>52.54454545454545</v>
      </c>
      <c r="K570" s="25">
        <f t="shared" si="118"/>
        <v>52.54</v>
      </c>
      <c r="L570" s="29">
        <v>169</v>
      </c>
      <c r="M570" s="24">
        <f t="shared" si="114"/>
        <v>0.68908552985476068</v>
      </c>
      <c r="N570" s="38">
        <f t="shared" si="115"/>
        <v>202.79999999999998</v>
      </c>
      <c r="O570" s="387">
        <v>139.42499999999998</v>
      </c>
      <c r="P570" s="366">
        <f t="shared" si="109"/>
        <v>-0.1750000000000001</v>
      </c>
      <c r="Q570" s="366">
        <f t="shared" si="110"/>
        <v>0.62313397558152794</v>
      </c>
      <c r="R570" s="375">
        <v>130.97499999999999</v>
      </c>
      <c r="S570" s="370">
        <f t="shared" si="111"/>
        <v>-0.22500000000000003</v>
      </c>
      <c r="T570" s="370">
        <f t="shared" si="117"/>
        <v>0.57770530370765449</v>
      </c>
      <c r="U570" s="6">
        <v>13.88</v>
      </c>
      <c r="V570" s="6">
        <v>14.7</v>
      </c>
      <c r="W570" s="124" t="s">
        <v>4451</v>
      </c>
      <c r="X570" s="5"/>
      <c r="Y570" s="26">
        <v>707600</v>
      </c>
      <c r="Z570" s="386"/>
      <c r="AA570" s="26"/>
      <c r="AB570" s="27">
        <v>0.2</v>
      </c>
      <c r="AC570" s="122"/>
      <c r="AD570" s="273">
        <v>42597</v>
      </c>
      <c r="AE570" s="26" t="str">
        <f t="array" ref="AE570">IF(ISNA(INDEX([6]Fournisseurs!$A$6:$O$5001,MATCH(A570&amp;C570,[6]Fournisseurs!$C$6:$C$5001&amp;[6]Fournisseurs!$A$6:$A$5001,0),14)),"",INDEX([6]Fournisseurs!$A$6:$O$5001,MATCH(A570&amp;C570,[6]Fournisseurs!$C$6:$C$5001&amp;[6]Fournisseurs!$A$6:$A$5001,0),14))</f>
        <v/>
      </c>
      <c r="AF570" s="39"/>
      <c r="AG570" s="39"/>
      <c r="AH570" s="39"/>
      <c r="AI570" s="39"/>
      <c r="AJ570" s="39"/>
      <c r="AK570" s="39"/>
      <c r="AL570" s="39"/>
      <c r="AM570" s="39"/>
      <c r="AN570" s="39"/>
      <c r="AO570" s="39"/>
      <c r="AP570" s="39"/>
      <c r="AQ570" s="39"/>
      <c r="AR570" s="39"/>
      <c r="AS570" s="39"/>
      <c r="AT570" s="39"/>
      <c r="AU570" s="39"/>
    </row>
    <row r="571" spans="1:55" ht="14" customHeight="1" x14ac:dyDescent="0.2">
      <c r="A571" s="8">
        <v>2200</v>
      </c>
      <c r="B571" s="8"/>
      <c r="C571" s="8"/>
      <c r="D571" s="3" t="s">
        <v>4398</v>
      </c>
      <c r="E571" s="3"/>
      <c r="F571" s="5" t="s">
        <v>106</v>
      </c>
      <c r="G571" s="31">
        <v>47.76</v>
      </c>
      <c r="H571" s="25">
        <v>43.418181818181814</v>
      </c>
      <c r="I571" s="32">
        <v>0.15</v>
      </c>
      <c r="J571" s="33">
        <f t="shared" si="112"/>
        <v>49.930909090909083</v>
      </c>
      <c r="K571" s="25">
        <f t="shared" si="118"/>
        <v>49.93</v>
      </c>
      <c r="L571" s="29">
        <v>144</v>
      </c>
      <c r="M571" s="24">
        <f t="shared" si="114"/>
        <v>0.65325757575757581</v>
      </c>
      <c r="N571" s="38">
        <f t="shared" si="115"/>
        <v>172.79999999999998</v>
      </c>
      <c r="O571" s="387">
        <v>118.8</v>
      </c>
      <c r="P571" s="366">
        <f t="shared" si="109"/>
        <v>-0.17500000000000002</v>
      </c>
      <c r="Q571" s="366">
        <f t="shared" si="110"/>
        <v>0.57970615243342527</v>
      </c>
      <c r="R571" s="375">
        <v>111.60000000000001</v>
      </c>
      <c r="S571" s="370">
        <f t="shared" si="111"/>
        <v>-0.22499999999999995</v>
      </c>
      <c r="T571" s="370">
        <f t="shared" si="117"/>
        <v>0.52904254771826942</v>
      </c>
      <c r="U571" s="6">
        <v>13.700000000000001</v>
      </c>
      <c r="V571" s="6">
        <v>14.5</v>
      </c>
      <c r="W571" s="124" t="s">
        <v>4451</v>
      </c>
      <c r="X571" s="5"/>
      <c r="Y571" s="26">
        <v>707600</v>
      </c>
      <c r="Z571" s="386"/>
      <c r="AA571" s="26"/>
      <c r="AB571" s="27">
        <v>0.2</v>
      </c>
      <c r="AC571" s="122"/>
      <c r="AD571" s="273">
        <v>42597</v>
      </c>
      <c r="AE571" s="26" t="str">
        <f t="array" ref="AE571">IF(ISNA(INDEX([6]Fournisseurs!$A$6:$O$5001,MATCH(A571&amp;C571,[6]Fournisseurs!$C$6:$C$5001&amp;[6]Fournisseurs!$A$6:$A$5001,0),14)),"",INDEX([6]Fournisseurs!$A$6:$O$5001,MATCH(A571&amp;C571,[6]Fournisseurs!$C$6:$C$5001&amp;[6]Fournisseurs!$A$6:$A$5001,0),14))</f>
        <v/>
      </c>
      <c r="AF571" s="39"/>
      <c r="AG571" s="39"/>
      <c r="AH571" s="39"/>
      <c r="AI571" s="39"/>
      <c r="AJ571" s="39"/>
      <c r="AK571" s="39"/>
      <c r="AL571" s="39"/>
      <c r="AM571" s="39"/>
      <c r="AN571" s="39"/>
      <c r="AO571" s="39"/>
      <c r="AP571" s="39"/>
      <c r="AQ571" s="39"/>
      <c r="AR571" s="39"/>
      <c r="AS571" s="39"/>
      <c r="AT571" s="39"/>
      <c r="AU571" s="39"/>
      <c r="BC571" s="281"/>
    </row>
    <row r="572" spans="1:55" ht="14" customHeight="1" x14ac:dyDescent="0.2">
      <c r="A572" s="8">
        <v>2201</v>
      </c>
      <c r="B572" s="8"/>
      <c r="C572" s="8"/>
      <c r="D572" s="3" t="s">
        <v>4397</v>
      </c>
      <c r="E572" s="3"/>
      <c r="F572" s="5" t="s">
        <v>106</v>
      </c>
      <c r="G572" s="31">
        <v>48.26</v>
      </c>
      <c r="H572" s="25">
        <v>43.872727272727268</v>
      </c>
      <c r="I572" s="32">
        <v>0.15</v>
      </c>
      <c r="J572" s="33">
        <f t="shared" si="112"/>
        <v>50.453636363636356</v>
      </c>
      <c r="K572" s="25">
        <f t="shared" si="118"/>
        <v>50.45</v>
      </c>
      <c r="L572" s="29">
        <v>154</v>
      </c>
      <c r="M572" s="24">
        <f t="shared" si="114"/>
        <v>0.67237898465171198</v>
      </c>
      <c r="N572" s="38">
        <f t="shared" si="115"/>
        <v>184.79999999999998</v>
      </c>
      <c r="O572" s="387">
        <v>127.05</v>
      </c>
      <c r="P572" s="366">
        <f t="shared" si="109"/>
        <v>-0.17500000000000002</v>
      </c>
      <c r="Q572" s="366">
        <f t="shared" si="110"/>
        <v>0.60288361775965083</v>
      </c>
      <c r="R572" s="375">
        <v>119.35000000000001</v>
      </c>
      <c r="S572" s="370">
        <f t="shared" si="111"/>
        <v>-0.22499999999999995</v>
      </c>
      <c r="T572" s="370">
        <f t="shared" si="117"/>
        <v>0.55501390105495685</v>
      </c>
      <c r="U572" s="6">
        <v>12.98</v>
      </c>
      <c r="V572" s="6">
        <v>13.7</v>
      </c>
      <c r="W572" s="124" t="s">
        <v>4451</v>
      </c>
      <c r="X572" s="5"/>
      <c r="Y572" s="26">
        <v>707600</v>
      </c>
      <c r="Z572" s="386"/>
      <c r="AA572" s="26"/>
      <c r="AB572" s="27">
        <v>0.2</v>
      </c>
      <c r="AC572" s="122"/>
      <c r="AD572" s="273">
        <v>42597</v>
      </c>
      <c r="AE572" s="26" t="str">
        <f t="array" ref="AE572">IF(ISNA(INDEX([6]Fournisseurs!$A$6:$O$5001,MATCH(A572&amp;C572,[6]Fournisseurs!$C$6:$C$5001&amp;[6]Fournisseurs!$A$6:$A$5001,0),14)),"",INDEX([6]Fournisseurs!$A$6:$O$5001,MATCH(A572&amp;C572,[6]Fournisseurs!$C$6:$C$5001&amp;[6]Fournisseurs!$A$6:$A$5001,0),14))</f>
        <v/>
      </c>
      <c r="AF572" s="39"/>
      <c r="AG572" s="39"/>
      <c r="AH572" s="39"/>
      <c r="AI572" s="39"/>
      <c r="AJ572" s="39"/>
      <c r="AK572" s="39"/>
      <c r="AL572" s="39"/>
      <c r="AM572" s="39"/>
      <c r="AN572" s="39"/>
      <c r="AO572" s="39"/>
      <c r="AP572" s="39"/>
      <c r="AQ572" s="39"/>
      <c r="AR572" s="39"/>
      <c r="AS572" s="39"/>
      <c r="AT572" s="39"/>
      <c r="AU572" s="39"/>
    </row>
    <row r="573" spans="1:55" ht="14" customHeight="1" x14ac:dyDescent="0.2">
      <c r="A573" s="8">
        <v>1664</v>
      </c>
      <c r="B573" s="8">
        <v>0</v>
      </c>
      <c r="C573" s="8">
        <v>0</v>
      </c>
      <c r="D573" s="3" t="s">
        <v>438</v>
      </c>
      <c r="E573" s="3" t="s">
        <v>438</v>
      </c>
      <c r="F573" s="5" t="s">
        <v>106</v>
      </c>
      <c r="G573" s="31">
        <v>0</v>
      </c>
      <c r="H573" s="25">
        <v>12.18</v>
      </c>
      <c r="I573" s="32">
        <v>0.05</v>
      </c>
      <c r="J573" s="33">
        <f t="shared" si="112"/>
        <v>12.789</v>
      </c>
      <c r="K573" s="25">
        <f t="shared" si="118"/>
        <v>12.79</v>
      </c>
      <c r="L573" s="29">
        <v>156</v>
      </c>
      <c r="M573" s="24">
        <f t="shared" si="114"/>
        <v>0.91801923076923075</v>
      </c>
      <c r="N573" s="38">
        <f t="shared" si="115"/>
        <v>187.2</v>
      </c>
      <c r="O573" s="365">
        <v>85.800000000000011</v>
      </c>
      <c r="P573" s="366">
        <f t="shared" si="109"/>
        <v>-0.4499999999999999</v>
      </c>
      <c r="Q573" s="366">
        <f t="shared" si="110"/>
        <v>0.85094405594405598</v>
      </c>
      <c r="R573" s="369">
        <v>81.900000000000006</v>
      </c>
      <c r="S573" s="370">
        <f t="shared" si="111"/>
        <v>-0.47499999999999998</v>
      </c>
      <c r="T573" s="370">
        <f t="shared" si="117"/>
        <v>0.83562753036437254</v>
      </c>
      <c r="U573" s="6">
        <v>0</v>
      </c>
      <c r="V573" s="299">
        <v>0.6</v>
      </c>
      <c r="W573" s="124" t="s">
        <v>4453</v>
      </c>
      <c r="X573" s="5">
        <v>0</v>
      </c>
      <c r="Y573" s="26">
        <v>707700</v>
      </c>
      <c r="Z573" s="26" t="s">
        <v>1116</v>
      </c>
      <c r="AA573" s="26"/>
      <c r="AB573" s="27">
        <v>0.2</v>
      </c>
      <c r="AC573" s="122">
        <v>0</v>
      </c>
      <c r="AD573" s="273">
        <v>41501</v>
      </c>
      <c r="AE573" s="26" t="str">
        <f t="array" ref="AE573">IF(ISNA(INDEX([6]Fournisseurs!$A$6:$O$5001,MATCH(A573&amp;C573,[6]Fournisseurs!$C$6:$C$5001&amp;[6]Fournisseurs!$A$6:$A$5001,0),14)),"",INDEX([6]Fournisseurs!$A$6:$O$5001,MATCH(A573&amp;C573,[6]Fournisseurs!$C$6:$C$5001&amp;[6]Fournisseurs!$A$6:$A$5001,0),14))</f>
        <v/>
      </c>
    </row>
    <row r="574" spans="1:55" ht="14" customHeight="1" x14ac:dyDescent="0.2">
      <c r="A574" s="8">
        <v>3832</v>
      </c>
      <c r="B574" s="8">
        <v>0</v>
      </c>
      <c r="C574" s="8" t="s">
        <v>651</v>
      </c>
      <c r="D574" s="3" t="s">
        <v>439</v>
      </c>
      <c r="E574" s="3" t="s">
        <v>1117</v>
      </c>
      <c r="F574" s="5" t="s">
        <v>106</v>
      </c>
      <c r="G574" s="31">
        <v>0</v>
      </c>
      <c r="H574" s="25">
        <v>154.94</v>
      </c>
      <c r="I574" s="32">
        <v>0.1</v>
      </c>
      <c r="J574" s="33">
        <f t="shared" si="112"/>
        <v>170.434</v>
      </c>
      <c r="K574" s="25">
        <f t="shared" si="118"/>
        <v>170.43</v>
      </c>
      <c r="L574" s="29">
        <v>332</v>
      </c>
      <c r="M574" s="24">
        <f t="shared" si="114"/>
        <v>0.48664457831325303</v>
      </c>
      <c r="N574" s="38">
        <f t="shared" si="115"/>
        <v>398.4</v>
      </c>
      <c r="O574" s="365">
        <v>298.8</v>
      </c>
      <c r="P574" s="366">
        <f t="shared" si="109"/>
        <v>-9.9999999999999964E-2</v>
      </c>
      <c r="Q574" s="366">
        <f t="shared" si="110"/>
        <v>0.42960508701472555</v>
      </c>
      <c r="R574" s="369">
        <v>282.2</v>
      </c>
      <c r="S574" s="370">
        <f t="shared" si="111"/>
        <v>-0.15000000000000002</v>
      </c>
      <c r="T574" s="370">
        <f t="shared" si="117"/>
        <v>0.36426573165727927</v>
      </c>
      <c r="U574" s="6">
        <v>0</v>
      </c>
      <c r="V574" s="299">
        <v>37.1</v>
      </c>
      <c r="W574" s="124" t="s">
        <v>4451</v>
      </c>
      <c r="X574" s="5">
        <v>0</v>
      </c>
      <c r="Y574" s="26">
        <v>707600</v>
      </c>
      <c r="Z574" s="26" t="s">
        <v>1118</v>
      </c>
      <c r="AA574" s="26"/>
      <c r="AB574" s="27">
        <v>0.2</v>
      </c>
      <c r="AC574" s="122">
        <v>0</v>
      </c>
      <c r="AD574" s="273">
        <v>41866</v>
      </c>
      <c r="AE574" s="26" t="str">
        <f t="array" ref="AE574">IF(ISNA(INDEX([6]Fournisseurs!$A$6:$O$5001,MATCH(A574&amp;C574,[6]Fournisseurs!$C$6:$C$5001&amp;[6]Fournisseurs!$A$6:$A$5001,0),14)),"",INDEX([6]Fournisseurs!$A$6:$O$5001,MATCH(A574&amp;C574,[6]Fournisseurs!$C$6:$C$5001&amp;[6]Fournisseurs!$A$6:$A$5001,0),14))</f>
        <v/>
      </c>
      <c r="AZ574" s="39"/>
    </row>
    <row r="575" spans="1:55" ht="14" customHeight="1" x14ac:dyDescent="0.2">
      <c r="A575" s="8">
        <v>3567</v>
      </c>
      <c r="B575" s="8">
        <v>0</v>
      </c>
      <c r="C575" s="8">
        <v>0</v>
      </c>
      <c r="D575" s="3" t="s">
        <v>4212</v>
      </c>
      <c r="E575" s="3" t="s">
        <v>1119</v>
      </c>
      <c r="F575" s="5" t="s">
        <v>106</v>
      </c>
      <c r="G575" s="31">
        <v>19.600000000000001</v>
      </c>
      <c r="H575" s="25">
        <v>17.818181818181817</v>
      </c>
      <c r="I575" s="32">
        <v>0.1</v>
      </c>
      <c r="J575" s="33">
        <f t="shared" si="112"/>
        <v>19.600000000000001</v>
      </c>
      <c r="K575" s="25">
        <f t="shared" si="118"/>
        <v>19.600000000000001</v>
      </c>
      <c r="L575" s="29">
        <v>79</v>
      </c>
      <c r="M575" s="24">
        <f t="shared" si="114"/>
        <v>0.7518987341772152</v>
      </c>
      <c r="N575" s="38">
        <f t="shared" si="115"/>
        <v>94.8</v>
      </c>
      <c r="O575" s="388">
        <v>61.225000000000001</v>
      </c>
      <c r="P575" s="366">
        <f t="shared" si="109"/>
        <v>-0.22499999999999998</v>
      </c>
      <c r="Q575" s="366">
        <f t="shared" si="110"/>
        <v>0.67986933442221309</v>
      </c>
      <c r="R575" s="389">
        <v>59.25</v>
      </c>
      <c r="S575" s="370">
        <f t="shared" si="111"/>
        <v>-0.25</v>
      </c>
      <c r="T575" s="370">
        <f t="shared" si="117"/>
        <v>0.65178769709082829</v>
      </c>
      <c r="U575" s="6">
        <v>0</v>
      </c>
      <c r="V575" s="299">
        <v>6.1</v>
      </c>
      <c r="W575" s="124" t="s">
        <v>4453</v>
      </c>
      <c r="X575" s="5">
        <v>0</v>
      </c>
      <c r="Y575" s="26">
        <v>707600</v>
      </c>
      <c r="Z575" s="26" t="s">
        <v>1120</v>
      </c>
      <c r="AA575" s="26"/>
      <c r="AB575" s="27">
        <v>0.2</v>
      </c>
      <c r="AC575" s="122">
        <v>0</v>
      </c>
      <c r="AD575" s="273">
        <v>41866</v>
      </c>
      <c r="AE575" s="26" t="str">
        <f t="array" ref="AE575">IF(ISNA(INDEX([6]Fournisseurs!$A$6:$O$5001,MATCH(A575&amp;C575,[6]Fournisseurs!$C$6:$C$5001&amp;[6]Fournisseurs!$A$6:$A$5001,0),14)),"",INDEX([6]Fournisseurs!$A$6:$O$5001,MATCH(A575&amp;C575,[6]Fournisseurs!$C$6:$C$5001&amp;[6]Fournisseurs!$A$6:$A$5001,0),14))</f>
        <v/>
      </c>
    </row>
    <row r="576" spans="1:55" ht="14" customHeight="1" x14ac:dyDescent="0.2">
      <c r="A576" s="8" t="s">
        <v>1743</v>
      </c>
      <c r="B576" s="8">
        <v>0</v>
      </c>
      <c r="C576" s="8">
        <v>0</v>
      </c>
      <c r="D576" s="3" t="s">
        <v>1740</v>
      </c>
      <c r="E576" s="3" t="s">
        <v>1119</v>
      </c>
      <c r="F576" s="5" t="s">
        <v>106</v>
      </c>
      <c r="G576" s="31">
        <v>19.600000000000001</v>
      </c>
      <c r="H576" s="25">
        <v>17.818181818181817</v>
      </c>
      <c r="I576" s="32">
        <v>0.1</v>
      </c>
      <c r="J576" s="33">
        <f t="shared" si="112"/>
        <v>19.600000000000001</v>
      </c>
      <c r="K576" s="25">
        <f t="shared" si="118"/>
        <v>19.600000000000001</v>
      </c>
      <c r="L576" s="29">
        <v>79</v>
      </c>
      <c r="M576" s="24">
        <f t="shared" si="114"/>
        <v>0.7518987341772152</v>
      </c>
      <c r="N576" s="38">
        <f t="shared" si="115"/>
        <v>94.8</v>
      </c>
      <c r="O576" s="388">
        <v>61.225000000000001</v>
      </c>
      <c r="P576" s="366">
        <f t="shared" si="109"/>
        <v>-0.22499999999999998</v>
      </c>
      <c r="Q576" s="366">
        <f t="shared" si="110"/>
        <v>0.67986933442221309</v>
      </c>
      <c r="R576" s="389">
        <v>59.25</v>
      </c>
      <c r="S576" s="370">
        <f t="shared" si="111"/>
        <v>-0.25</v>
      </c>
      <c r="T576" s="370">
        <f t="shared" si="117"/>
        <v>0.65178769709082829</v>
      </c>
      <c r="U576" s="6">
        <v>0</v>
      </c>
      <c r="V576" s="299">
        <v>6.1</v>
      </c>
      <c r="W576" s="124" t="s">
        <v>4453</v>
      </c>
      <c r="X576" s="5">
        <v>0</v>
      </c>
      <c r="Y576" s="26">
        <v>707600</v>
      </c>
      <c r="Z576" s="26" t="s">
        <v>1120</v>
      </c>
      <c r="AA576" s="26"/>
      <c r="AB576" s="27">
        <v>0.2</v>
      </c>
      <c r="AC576" s="122">
        <v>0</v>
      </c>
      <c r="AD576" s="273">
        <v>41866</v>
      </c>
      <c r="AE576" s="26" t="str">
        <f t="array" ref="AE576">IF(ISNA(INDEX([6]Fournisseurs!$A$6:$O$5001,MATCH(A576&amp;C576,[6]Fournisseurs!$C$6:$C$5001&amp;[6]Fournisseurs!$A$6:$A$5001,0),14)),"",INDEX([6]Fournisseurs!$A$6:$O$5001,MATCH(A576&amp;C576,[6]Fournisseurs!$C$6:$C$5001&amp;[6]Fournisseurs!$A$6:$A$5001,0),14))</f>
        <v/>
      </c>
    </row>
    <row r="577" spans="1:47" ht="14" customHeight="1" x14ac:dyDescent="0.2">
      <c r="A577" s="8" t="s">
        <v>4223</v>
      </c>
      <c r="B577" s="8">
        <v>0</v>
      </c>
      <c r="C577" s="8">
        <v>0</v>
      </c>
      <c r="D577" s="3" t="s">
        <v>4213</v>
      </c>
      <c r="E577" s="3" t="s">
        <v>1119</v>
      </c>
      <c r="F577" s="5" t="s">
        <v>106</v>
      </c>
      <c r="G577" s="31">
        <v>19.600000000000001</v>
      </c>
      <c r="H577" s="25">
        <v>17.818181818181817</v>
      </c>
      <c r="I577" s="32">
        <v>0.1</v>
      </c>
      <c r="J577" s="33">
        <f t="shared" si="112"/>
        <v>19.600000000000001</v>
      </c>
      <c r="K577" s="25">
        <f t="shared" si="118"/>
        <v>19.600000000000001</v>
      </c>
      <c r="L577" s="29">
        <v>79</v>
      </c>
      <c r="M577" s="24">
        <f t="shared" si="114"/>
        <v>0.7518987341772152</v>
      </c>
      <c r="N577" s="38">
        <f t="shared" si="115"/>
        <v>94.8</v>
      </c>
      <c r="O577" s="388">
        <v>61.225000000000001</v>
      </c>
      <c r="P577" s="366">
        <f t="shared" si="109"/>
        <v>-0.22499999999999998</v>
      </c>
      <c r="Q577" s="366">
        <f t="shared" si="110"/>
        <v>0.67986933442221309</v>
      </c>
      <c r="R577" s="389">
        <v>59.25</v>
      </c>
      <c r="S577" s="370">
        <f t="shared" si="111"/>
        <v>-0.25</v>
      </c>
      <c r="T577" s="370">
        <f t="shared" si="117"/>
        <v>0.65178769709082829</v>
      </c>
      <c r="U577" s="6">
        <v>0</v>
      </c>
      <c r="V577" s="299">
        <v>6.1</v>
      </c>
      <c r="W577" s="124" t="s">
        <v>4453</v>
      </c>
      <c r="X577" s="5">
        <v>0</v>
      </c>
      <c r="Y577" s="26">
        <v>707600</v>
      </c>
      <c r="Z577" s="26" t="s">
        <v>1120</v>
      </c>
      <c r="AA577" s="26"/>
      <c r="AB577" s="27">
        <v>0.2</v>
      </c>
      <c r="AC577" s="122">
        <v>0</v>
      </c>
      <c r="AD577" s="273">
        <v>41866</v>
      </c>
      <c r="AE577" s="26" t="str">
        <f t="array" ref="AE577">IF(ISNA(INDEX([6]Fournisseurs!$A$6:$O$5001,MATCH(A577&amp;C577,[6]Fournisseurs!$C$6:$C$5001&amp;[6]Fournisseurs!$A$6:$A$5001,0),14)),"",INDEX([6]Fournisseurs!$A$6:$O$5001,MATCH(A577&amp;C577,[6]Fournisseurs!$C$6:$C$5001&amp;[6]Fournisseurs!$A$6:$A$5001,0),14))</f>
        <v/>
      </c>
    </row>
    <row r="578" spans="1:47" ht="14" customHeight="1" x14ac:dyDescent="0.2">
      <c r="A578" s="8">
        <v>2998</v>
      </c>
      <c r="B578" s="8"/>
      <c r="C578" s="8"/>
      <c r="D578" s="3" t="s">
        <v>4391</v>
      </c>
      <c r="E578" s="3"/>
      <c r="F578" s="5" t="s">
        <v>106</v>
      </c>
      <c r="G578" s="31"/>
      <c r="H578" s="25">
        <v>833.66</v>
      </c>
      <c r="I578" s="32"/>
      <c r="J578" s="33">
        <f t="shared" si="112"/>
        <v>833.66</v>
      </c>
      <c r="K578" s="25">
        <f t="shared" si="118"/>
        <v>833.66</v>
      </c>
      <c r="L578" s="29">
        <v>1935.65</v>
      </c>
      <c r="M578" s="24">
        <f t="shared" si="114"/>
        <v>0.56931263399891519</v>
      </c>
      <c r="N578" s="38">
        <f t="shared" si="115"/>
        <v>2322.7800000000002</v>
      </c>
      <c r="O578" s="365">
        <v>1838.78</v>
      </c>
      <c r="P578" s="366">
        <f t="shared" si="109"/>
        <v>-5.0045204453284482E-2</v>
      </c>
      <c r="Q578" s="366">
        <f t="shared" si="110"/>
        <v>0.54662330458238617</v>
      </c>
      <c r="R578" s="369">
        <v>1742</v>
      </c>
      <c r="S578" s="370">
        <f t="shared" si="111"/>
        <v>-0.10004391289747634</v>
      </c>
      <c r="T578" s="370">
        <f t="shared" si="117"/>
        <v>0.49624750740225998</v>
      </c>
      <c r="U578" s="6"/>
      <c r="V578" s="299">
        <v>386.38</v>
      </c>
      <c r="W578" s="124" t="s">
        <v>4451</v>
      </c>
      <c r="X578" s="5"/>
      <c r="Y578" s="26">
        <v>707600</v>
      </c>
      <c r="Z578" s="386" t="s">
        <v>4392</v>
      </c>
      <c r="AA578" s="26"/>
      <c r="AB578" s="27">
        <v>0.2</v>
      </c>
      <c r="AC578" s="122"/>
      <c r="AD578" s="273">
        <v>42597</v>
      </c>
      <c r="AE578" s="26" t="str">
        <f t="array" ref="AE578">IF(ISNA(INDEX([6]Fournisseurs!$A$6:$O$5001,MATCH(A578&amp;C578,[6]Fournisseurs!$C$6:$C$5001&amp;[6]Fournisseurs!$A$6:$A$5001,0),14)),"",INDEX([6]Fournisseurs!$A$6:$O$5001,MATCH(A578&amp;C578,[6]Fournisseurs!$C$6:$C$5001&amp;[6]Fournisseurs!$A$6:$A$5001,0),14))</f>
        <v/>
      </c>
      <c r="AF578" s="39"/>
      <c r="AG578" s="39"/>
      <c r="AH578" s="39"/>
      <c r="AI578" s="39"/>
      <c r="AJ578" s="39"/>
      <c r="AK578" s="39"/>
      <c r="AL578" s="39"/>
      <c r="AM578" s="39"/>
      <c r="AN578" s="39"/>
      <c r="AO578" s="39"/>
      <c r="AP578" s="39"/>
      <c r="AQ578" s="39"/>
      <c r="AR578" s="39"/>
      <c r="AS578" s="39"/>
      <c r="AT578" s="39"/>
      <c r="AU578" s="39"/>
    </row>
    <row r="579" spans="1:47" ht="14" customHeight="1" x14ac:dyDescent="0.2">
      <c r="A579" s="8">
        <v>3576</v>
      </c>
      <c r="B579" s="8">
        <v>0</v>
      </c>
      <c r="C579" s="8" t="s">
        <v>651</v>
      </c>
      <c r="D579" s="3" t="s">
        <v>1445</v>
      </c>
      <c r="E579" s="3" t="s">
        <v>1121</v>
      </c>
      <c r="F579" s="5" t="s">
        <v>106</v>
      </c>
      <c r="G579" s="31">
        <v>0</v>
      </c>
      <c r="H579" s="25">
        <v>660.26</v>
      </c>
      <c r="I579" s="32">
        <v>0.1</v>
      </c>
      <c r="J579" s="33">
        <f t="shared" si="112"/>
        <v>726.28600000000006</v>
      </c>
      <c r="K579" s="25">
        <f t="shared" si="118"/>
        <v>726.29</v>
      </c>
      <c r="L579" s="29">
        <v>1536</v>
      </c>
      <c r="M579" s="24">
        <f t="shared" si="114"/>
        <v>0.52715755208333337</v>
      </c>
      <c r="N579" s="38">
        <f t="shared" si="115"/>
        <v>1843.1999999999998</v>
      </c>
      <c r="O579" s="365">
        <v>1459.1999999999998</v>
      </c>
      <c r="P579" s="366">
        <f t="shared" si="109"/>
        <v>-5.0000000000000121E-2</v>
      </c>
      <c r="Q579" s="366">
        <f t="shared" si="110"/>
        <v>0.50227110745614023</v>
      </c>
      <c r="R579" s="369">
        <v>1382.4</v>
      </c>
      <c r="S579" s="370">
        <f t="shared" si="111"/>
        <v>-9.9999999999999936E-2</v>
      </c>
      <c r="T579" s="370">
        <f t="shared" si="117"/>
        <v>0.44696789717348917</v>
      </c>
      <c r="U579" s="6">
        <v>0</v>
      </c>
      <c r="V579" s="299">
        <v>198.8</v>
      </c>
      <c r="W579" s="124" t="s">
        <v>4451</v>
      </c>
      <c r="X579" s="5">
        <v>0</v>
      </c>
      <c r="Y579" s="26">
        <v>707600</v>
      </c>
      <c r="Z579" s="26" t="s">
        <v>1122</v>
      </c>
      <c r="AA579" s="26"/>
      <c r="AB579" s="27">
        <v>0.2</v>
      </c>
      <c r="AC579" s="122">
        <v>0</v>
      </c>
      <c r="AD579" s="273">
        <v>42231</v>
      </c>
      <c r="AE579" s="26" t="str">
        <f t="array" ref="AE579">IF(ISNA(INDEX([6]Fournisseurs!$A$6:$O$5001,MATCH(A579&amp;C579,[6]Fournisseurs!$C$6:$C$5001&amp;[6]Fournisseurs!$A$6:$A$5001,0),14)),"",INDEX([6]Fournisseurs!$A$6:$O$5001,MATCH(A579&amp;C579,[6]Fournisseurs!$C$6:$C$5001&amp;[6]Fournisseurs!$A$6:$A$5001,0),14))</f>
        <v/>
      </c>
    </row>
    <row r="580" spans="1:47" ht="14" customHeight="1" x14ac:dyDescent="0.2">
      <c r="A580" s="8">
        <v>2442</v>
      </c>
      <c r="B580" s="8">
        <v>0</v>
      </c>
      <c r="C580" s="8" t="s">
        <v>636</v>
      </c>
      <c r="D580" s="3" t="s">
        <v>4214</v>
      </c>
      <c r="E580" s="3" t="s">
        <v>1123</v>
      </c>
      <c r="F580" s="5" t="s">
        <v>106</v>
      </c>
      <c r="G580" s="31">
        <v>324.84000000000003</v>
      </c>
      <c r="H580" s="25">
        <v>295.30909090909091</v>
      </c>
      <c r="I580" s="32">
        <v>0.15</v>
      </c>
      <c r="J580" s="33">
        <f t="shared" si="112"/>
        <v>339.60545454545451</v>
      </c>
      <c r="K580" s="25">
        <f t="shared" si="118"/>
        <v>339.61</v>
      </c>
      <c r="L580" s="29">
        <v>810</v>
      </c>
      <c r="M580" s="24">
        <f t="shared" si="114"/>
        <v>0.58073400673400677</v>
      </c>
      <c r="N580" s="38">
        <f t="shared" si="115"/>
        <v>972</v>
      </c>
      <c r="O580" s="365">
        <v>688.5</v>
      </c>
      <c r="P580" s="366">
        <f t="shared" ref="P580:P643" si="119">(O580-L580)/L580</f>
        <v>-0.15</v>
      </c>
      <c r="Q580" s="366">
        <f t="shared" ref="Q580:Q643" si="120">1-(J580/O580)</f>
        <v>0.50674589027530215</v>
      </c>
      <c r="R580" s="369">
        <v>668.25</v>
      </c>
      <c r="S580" s="370">
        <f t="shared" ref="S580:S643" si="121">(R580-L580)/L580</f>
        <v>-0.17499999999999999</v>
      </c>
      <c r="T580" s="370">
        <f t="shared" ref="T580:T607" si="122">1-(J580/(R580*0.95))</f>
        <v>0.46505136425391613</v>
      </c>
      <c r="U580" s="6">
        <v>0</v>
      </c>
      <c r="V580" s="299">
        <v>220</v>
      </c>
      <c r="W580" s="124" t="s">
        <v>62</v>
      </c>
      <c r="X580" s="5">
        <v>0</v>
      </c>
      <c r="Y580" s="26">
        <v>707600</v>
      </c>
      <c r="Z580" s="26" t="s">
        <v>1124</v>
      </c>
      <c r="AA580" s="26"/>
      <c r="AB580" s="27">
        <v>0.2</v>
      </c>
      <c r="AC580" s="122">
        <v>3760223793000</v>
      </c>
      <c r="AD580" s="273">
        <v>41501</v>
      </c>
      <c r="AE580" s="26" t="str">
        <f t="array" ref="AE580">IF(ISNA(INDEX([6]Fournisseurs!$A$6:$O$5001,MATCH(A580&amp;C580,[6]Fournisseurs!$C$6:$C$5001&amp;[6]Fournisseurs!$A$6:$A$5001,0),14)),"",INDEX([6]Fournisseurs!$A$6:$O$5001,MATCH(A580&amp;C580,[6]Fournisseurs!$C$6:$C$5001&amp;[6]Fournisseurs!$A$6:$A$5001,0),14))</f>
        <v/>
      </c>
    </row>
    <row r="581" spans="1:47" ht="14" customHeight="1" x14ac:dyDescent="0.2">
      <c r="A581" s="8">
        <v>3940</v>
      </c>
      <c r="B581" s="8">
        <v>0</v>
      </c>
      <c r="C581" s="8" t="s">
        <v>636</v>
      </c>
      <c r="D581" s="3" t="s">
        <v>1733</v>
      </c>
      <c r="E581" s="3" t="s">
        <v>1123</v>
      </c>
      <c r="F581" s="5" t="s">
        <v>106</v>
      </c>
      <c r="G581" s="31">
        <v>313.64</v>
      </c>
      <c r="H581" s="25">
        <v>285.12727272727267</v>
      </c>
      <c r="I581" s="32">
        <v>0.15</v>
      </c>
      <c r="J581" s="33">
        <f t="shared" si="112"/>
        <v>327.89636363636356</v>
      </c>
      <c r="K581" s="25">
        <f t="shared" si="118"/>
        <v>327.9</v>
      </c>
      <c r="L581" s="29">
        <v>810</v>
      </c>
      <c r="M581" s="24">
        <f t="shared" si="114"/>
        <v>0.59518967452300797</v>
      </c>
      <c r="N581" s="38">
        <f t="shared" si="115"/>
        <v>972</v>
      </c>
      <c r="O581" s="365">
        <v>688.5</v>
      </c>
      <c r="P581" s="366">
        <f t="shared" si="119"/>
        <v>-0.15</v>
      </c>
      <c r="Q581" s="366">
        <f t="shared" si="120"/>
        <v>0.52375255826236233</v>
      </c>
      <c r="R581" s="369">
        <v>668.25</v>
      </c>
      <c r="S581" s="370">
        <f t="shared" si="121"/>
        <v>-0.17499999999999999</v>
      </c>
      <c r="T581" s="370">
        <f t="shared" si="122"/>
        <v>0.48349559747752213</v>
      </c>
      <c r="U581" s="6">
        <v>0</v>
      </c>
      <c r="V581" s="299">
        <v>220</v>
      </c>
      <c r="W581" s="124" t="s">
        <v>62</v>
      </c>
      <c r="X581" s="5">
        <v>0</v>
      </c>
      <c r="Y581" s="26">
        <v>707600</v>
      </c>
      <c r="Z581" s="26" t="s">
        <v>1734</v>
      </c>
      <c r="AA581" s="26"/>
      <c r="AB581" s="27">
        <v>0.2</v>
      </c>
      <c r="AC581" s="122">
        <v>3760223793017</v>
      </c>
      <c r="AD581" s="273">
        <v>42036</v>
      </c>
      <c r="AE581" s="26" t="str">
        <f t="array" ref="AE581">IF(ISNA(INDEX([6]Fournisseurs!$A$6:$O$5001,MATCH(A581&amp;C581,[6]Fournisseurs!$C$6:$C$5001&amp;[6]Fournisseurs!$A$6:$A$5001,0),14)),"",INDEX([6]Fournisseurs!$A$6:$O$5001,MATCH(A581&amp;C581,[6]Fournisseurs!$C$6:$C$5001&amp;[6]Fournisseurs!$A$6:$A$5001,0),14))</f>
        <v/>
      </c>
    </row>
    <row r="582" spans="1:47" ht="14" customHeight="1" x14ac:dyDescent="0.2">
      <c r="A582" s="8">
        <v>3015</v>
      </c>
      <c r="B582" s="8">
        <v>0</v>
      </c>
      <c r="C582" s="8">
        <v>0</v>
      </c>
      <c r="D582" s="3" t="s">
        <v>1730</v>
      </c>
      <c r="E582" s="3" t="s">
        <v>1148</v>
      </c>
      <c r="F582" s="5" t="s">
        <v>106</v>
      </c>
      <c r="G582" s="31">
        <v>276.84999999999997</v>
      </c>
      <c r="H582" s="25">
        <v>251.68181818181813</v>
      </c>
      <c r="I582" s="32">
        <v>0.15</v>
      </c>
      <c r="J582" s="33">
        <f t="shared" si="112"/>
        <v>289.43409090909086</v>
      </c>
      <c r="K582" s="25">
        <f t="shared" si="118"/>
        <v>289.43</v>
      </c>
      <c r="L582" s="29">
        <v>595</v>
      </c>
      <c r="M582" s="24">
        <f t="shared" si="114"/>
        <v>0.51355614973262043</v>
      </c>
      <c r="N582" s="38">
        <f t="shared" si="115"/>
        <v>714</v>
      </c>
      <c r="O582" s="365">
        <v>520.625</v>
      </c>
      <c r="P582" s="366">
        <f t="shared" si="119"/>
        <v>-0.125</v>
      </c>
      <c r="Q582" s="366">
        <f t="shared" si="120"/>
        <v>0.44406417112299479</v>
      </c>
      <c r="R582" s="369">
        <v>490.875</v>
      </c>
      <c r="S582" s="370">
        <f t="shared" si="121"/>
        <v>-0.17499999999999999</v>
      </c>
      <c r="T582" s="370">
        <f t="shared" si="122"/>
        <v>0.37933799008946778</v>
      </c>
      <c r="U582" s="6">
        <v>0</v>
      </c>
      <c r="V582" s="299">
        <v>59</v>
      </c>
      <c r="W582" s="124" t="s">
        <v>62</v>
      </c>
      <c r="X582" s="5">
        <v>0</v>
      </c>
      <c r="Y582" s="26">
        <v>707600</v>
      </c>
      <c r="Z582" s="26" t="s">
        <v>1149</v>
      </c>
      <c r="AA582" s="26"/>
      <c r="AB582" s="27">
        <v>0.2</v>
      </c>
      <c r="AC582" s="122">
        <v>0</v>
      </c>
      <c r="AD582" s="273">
        <v>41866</v>
      </c>
      <c r="AE582" s="26" t="str">
        <f t="array" ref="AE582">IF(ISNA(INDEX([6]Fournisseurs!$A$6:$O$5001,MATCH(A582&amp;C582,[6]Fournisseurs!$C$6:$C$5001&amp;[6]Fournisseurs!$A$6:$A$5001,0),14)),"",INDEX([6]Fournisseurs!$A$6:$O$5001,MATCH(A582&amp;C582,[6]Fournisseurs!$C$6:$C$5001&amp;[6]Fournisseurs!$A$6:$A$5001,0),14))</f>
        <v/>
      </c>
    </row>
    <row r="583" spans="1:47" ht="14" customHeight="1" x14ac:dyDescent="0.2">
      <c r="A583" s="8">
        <v>1990</v>
      </c>
      <c r="B583" s="8"/>
      <c r="C583" s="8">
        <v>0</v>
      </c>
      <c r="D583" s="3" t="s">
        <v>4215</v>
      </c>
      <c r="E583" s="3"/>
      <c r="F583" s="11" t="s">
        <v>106</v>
      </c>
      <c r="G583" s="31">
        <v>443.0800000000001</v>
      </c>
      <c r="H583" s="25">
        <v>402.80000000000007</v>
      </c>
      <c r="I583" s="32">
        <v>0.15</v>
      </c>
      <c r="J583" s="33">
        <f t="shared" ref="J583:J646" si="123">H583*(1+I583)</f>
        <v>463.22</v>
      </c>
      <c r="K583" s="25">
        <f t="shared" ref="K583:K614" si="124">ROUND(J583,2)</f>
        <v>463.22</v>
      </c>
      <c r="L583" s="29">
        <v>1210.75</v>
      </c>
      <c r="M583" s="24">
        <f t="shared" ref="M583:M646" si="125">1-(J583/L583)</f>
        <v>0.61741069584967989</v>
      </c>
      <c r="N583" s="38">
        <f t="shared" ref="N583:N646" si="126">L583*(1+AB583)</f>
        <v>1452.8999999999999</v>
      </c>
      <c r="O583" s="365">
        <v>1029.1375</v>
      </c>
      <c r="P583" s="366">
        <f t="shared" si="119"/>
        <v>-0.14999999999999997</v>
      </c>
      <c r="Q583" s="366">
        <f t="shared" si="120"/>
        <v>0.54989493629374109</v>
      </c>
      <c r="R583" s="369">
        <v>998.86874999999998</v>
      </c>
      <c r="S583" s="370">
        <f t="shared" si="121"/>
        <v>-0.17500000000000002</v>
      </c>
      <c r="T583" s="370">
        <f t="shared" si="122"/>
        <v>0.51184777779863455</v>
      </c>
      <c r="U583" s="6">
        <v>0</v>
      </c>
      <c r="V583" s="299">
        <v>348</v>
      </c>
      <c r="W583" s="124" t="s">
        <v>62</v>
      </c>
      <c r="X583" s="11"/>
      <c r="Y583" s="26">
        <v>707600</v>
      </c>
      <c r="Z583" s="46"/>
      <c r="AA583" s="46"/>
      <c r="AB583" s="27">
        <v>0.2</v>
      </c>
      <c r="AC583" s="122">
        <v>0</v>
      </c>
      <c r="AD583" s="273">
        <v>42401</v>
      </c>
      <c r="AE583" s="26" t="str">
        <f t="array" ref="AE583">IF(ISNA(INDEX([6]Fournisseurs!$A$6:$O$5001,MATCH(A583&amp;C583,[6]Fournisseurs!$C$6:$C$5001&amp;[6]Fournisseurs!$A$6:$A$5001,0),14)),"",INDEX([6]Fournisseurs!$A$6:$O$5001,MATCH(A583&amp;C583,[6]Fournisseurs!$C$6:$C$5001&amp;[6]Fournisseurs!$A$6:$A$5001,0),14))</f>
        <v/>
      </c>
    </row>
    <row r="584" spans="1:47" ht="14" customHeight="1" x14ac:dyDescent="0.2">
      <c r="A584" s="8">
        <v>1991</v>
      </c>
      <c r="B584" s="8"/>
      <c r="C584" s="8">
        <v>0</v>
      </c>
      <c r="D584" s="3" t="s">
        <v>2078</v>
      </c>
      <c r="E584" s="3"/>
      <c r="F584" s="11" t="s">
        <v>106</v>
      </c>
      <c r="G584" s="31">
        <v>426.28000000000003</v>
      </c>
      <c r="H584" s="25">
        <v>387.5272727272727</v>
      </c>
      <c r="I584" s="32">
        <v>0.15</v>
      </c>
      <c r="J584" s="33">
        <f t="shared" si="123"/>
        <v>445.65636363636355</v>
      </c>
      <c r="K584" s="25">
        <f t="shared" si="124"/>
        <v>445.66</v>
      </c>
      <c r="L584" s="29">
        <v>1210.75</v>
      </c>
      <c r="M584" s="24">
        <f t="shared" si="125"/>
        <v>0.63191710622641872</v>
      </c>
      <c r="N584" s="38">
        <f t="shared" si="126"/>
        <v>1452.8999999999999</v>
      </c>
      <c r="O584" s="365">
        <v>1029.1375</v>
      </c>
      <c r="P584" s="366">
        <f t="shared" si="119"/>
        <v>-0.14999999999999997</v>
      </c>
      <c r="Q584" s="366">
        <f t="shared" si="120"/>
        <v>0.56696130144284562</v>
      </c>
      <c r="R584" s="369">
        <v>998.86874999999998</v>
      </c>
      <c r="S584" s="370">
        <f t="shared" si="121"/>
        <v>-0.17500000000000002</v>
      </c>
      <c r="T584" s="370">
        <f t="shared" si="122"/>
        <v>0.53035675435587715</v>
      </c>
      <c r="U584" s="6">
        <v>0</v>
      </c>
      <c r="V584" s="299">
        <v>348</v>
      </c>
      <c r="W584" s="124" t="s">
        <v>62</v>
      </c>
      <c r="X584" s="11"/>
      <c r="Y584" s="26">
        <v>707600</v>
      </c>
      <c r="Z584" s="46"/>
      <c r="AA584" s="46"/>
      <c r="AB584" s="27">
        <v>0.2</v>
      </c>
      <c r="AC584" s="122">
        <v>0</v>
      </c>
      <c r="AD584" s="273">
        <v>42401</v>
      </c>
      <c r="AE584" s="26" t="str">
        <f t="array" ref="AE584">IF(ISNA(INDEX([6]Fournisseurs!$A$6:$O$5001,MATCH(A584&amp;C584,[6]Fournisseurs!$C$6:$C$5001&amp;[6]Fournisseurs!$A$6:$A$5001,0),14)),"",INDEX([6]Fournisseurs!$A$6:$O$5001,MATCH(A584&amp;C584,[6]Fournisseurs!$C$6:$C$5001&amp;[6]Fournisseurs!$A$6:$A$5001,0),14))</f>
        <v/>
      </c>
    </row>
    <row r="585" spans="1:47" ht="14" customHeight="1" x14ac:dyDescent="0.2">
      <c r="A585" s="8">
        <v>3937</v>
      </c>
      <c r="B585" s="8"/>
      <c r="C585" s="8" t="s">
        <v>636</v>
      </c>
      <c r="D585" s="3" t="s">
        <v>1732</v>
      </c>
      <c r="E585" s="3"/>
      <c r="F585" s="5" t="s">
        <v>106</v>
      </c>
      <c r="G585" s="31">
        <v>585.1</v>
      </c>
      <c r="H585" s="25">
        <v>531.90909090909088</v>
      </c>
      <c r="I585" s="32">
        <v>0.15</v>
      </c>
      <c r="J585" s="33">
        <f t="shared" si="123"/>
        <v>611.69545454545448</v>
      </c>
      <c r="K585" s="25">
        <f t="shared" si="124"/>
        <v>611.70000000000005</v>
      </c>
      <c r="L585" s="29">
        <v>1581</v>
      </c>
      <c r="M585" s="24">
        <f t="shared" si="125"/>
        <v>0.61309585417744816</v>
      </c>
      <c r="N585" s="38">
        <f t="shared" si="126"/>
        <v>1897.1999999999998</v>
      </c>
      <c r="O585" s="365">
        <v>1343.85</v>
      </c>
      <c r="P585" s="366">
        <f t="shared" si="119"/>
        <v>-0.15000000000000005</v>
      </c>
      <c r="Q585" s="366">
        <f t="shared" si="120"/>
        <v>0.54481865197346835</v>
      </c>
      <c r="R585" s="369">
        <v>1304.3249999999998</v>
      </c>
      <c r="S585" s="370">
        <f t="shared" si="121"/>
        <v>-0.17500000000000013</v>
      </c>
      <c r="T585" s="370">
        <f t="shared" si="122"/>
        <v>0.5063423976745749</v>
      </c>
      <c r="U585" s="6">
        <v>0</v>
      </c>
      <c r="V585" s="299">
        <v>448</v>
      </c>
      <c r="W585" s="124" t="s">
        <v>62</v>
      </c>
      <c r="X585" s="5"/>
      <c r="Y585" s="26">
        <v>707600</v>
      </c>
      <c r="Z585" s="26"/>
      <c r="AA585" s="26"/>
      <c r="AB585" s="27">
        <v>0.2</v>
      </c>
      <c r="AC585" s="122">
        <v>3760223793031</v>
      </c>
      <c r="AD585" s="273">
        <v>42036</v>
      </c>
      <c r="AE585" s="26" t="str">
        <f t="array" ref="AE585">IF(ISNA(INDEX([6]Fournisseurs!$A$6:$O$5001,MATCH(A585&amp;C585,[6]Fournisseurs!$C$6:$C$5001&amp;[6]Fournisseurs!$A$6:$A$5001,0),14)),"",INDEX([6]Fournisseurs!$A$6:$O$5001,MATCH(A585&amp;C585,[6]Fournisseurs!$C$6:$C$5001&amp;[6]Fournisseurs!$A$6:$A$5001,0),14))</f>
        <v/>
      </c>
    </row>
    <row r="586" spans="1:47" ht="14" customHeight="1" x14ac:dyDescent="0.2">
      <c r="A586" s="8" t="s">
        <v>1726</v>
      </c>
      <c r="B586" s="8">
        <v>0</v>
      </c>
      <c r="C586" s="8">
        <v>0</v>
      </c>
      <c r="D586" s="3" t="s">
        <v>1728</v>
      </c>
      <c r="E586" s="3" t="s">
        <v>1148</v>
      </c>
      <c r="F586" s="5" t="s">
        <v>106</v>
      </c>
      <c r="G586" s="31">
        <v>276.84999999999997</v>
      </c>
      <c r="H586" s="25">
        <v>251.68181818181813</v>
      </c>
      <c r="I586" s="32">
        <v>0.15</v>
      </c>
      <c r="J586" s="33">
        <f t="shared" si="123"/>
        <v>289.43409090909086</v>
      </c>
      <c r="K586" s="25">
        <f t="shared" si="124"/>
        <v>289.43</v>
      </c>
      <c r="L586" s="29">
        <v>595</v>
      </c>
      <c r="M586" s="24">
        <f t="shared" si="125"/>
        <v>0.51355614973262043</v>
      </c>
      <c r="N586" s="38">
        <f t="shared" si="126"/>
        <v>714</v>
      </c>
      <c r="O586" s="365">
        <v>520.625</v>
      </c>
      <c r="P586" s="366">
        <f t="shared" si="119"/>
        <v>-0.125</v>
      </c>
      <c r="Q586" s="366">
        <f t="shared" si="120"/>
        <v>0.44406417112299479</v>
      </c>
      <c r="R586" s="369">
        <v>490.875</v>
      </c>
      <c r="S586" s="370">
        <f t="shared" si="121"/>
        <v>-0.17499999999999999</v>
      </c>
      <c r="T586" s="370">
        <f t="shared" si="122"/>
        <v>0.37933799008946778</v>
      </c>
      <c r="U586" s="6">
        <v>0</v>
      </c>
      <c r="V586" s="299">
        <v>59</v>
      </c>
      <c r="W586" s="124" t="s">
        <v>62</v>
      </c>
      <c r="X586" s="5">
        <v>0</v>
      </c>
      <c r="Y586" s="26">
        <v>707600</v>
      </c>
      <c r="Z586" s="26" t="s">
        <v>1149</v>
      </c>
      <c r="AA586" s="26"/>
      <c r="AB586" s="27">
        <v>0.2</v>
      </c>
      <c r="AC586" s="122">
        <v>0</v>
      </c>
      <c r="AD586" s="273">
        <v>41866</v>
      </c>
      <c r="AE586" s="26" t="str">
        <f t="array" ref="AE586">IF(ISNA(INDEX([6]Fournisseurs!$A$6:$O$5001,MATCH(A586&amp;C586,[6]Fournisseurs!$C$6:$C$5001&amp;[6]Fournisseurs!$A$6:$A$5001,0),14)),"",INDEX([6]Fournisseurs!$A$6:$O$5001,MATCH(A586&amp;C586,[6]Fournisseurs!$C$6:$C$5001&amp;[6]Fournisseurs!$A$6:$A$5001,0),14))</f>
        <v/>
      </c>
    </row>
    <row r="587" spans="1:47" ht="14" customHeight="1" x14ac:dyDescent="0.2">
      <c r="A587" s="8" t="s">
        <v>1727</v>
      </c>
      <c r="B587" s="8">
        <v>0</v>
      </c>
      <c r="C587" s="8">
        <v>0</v>
      </c>
      <c r="D587" s="3" t="s">
        <v>1729</v>
      </c>
      <c r="E587" s="3" t="s">
        <v>1148</v>
      </c>
      <c r="F587" s="5" t="s">
        <v>106</v>
      </c>
      <c r="G587" s="31">
        <v>276.84999999999997</v>
      </c>
      <c r="H587" s="25">
        <v>251.68181818181813</v>
      </c>
      <c r="I587" s="32">
        <v>0.15</v>
      </c>
      <c r="J587" s="33">
        <f t="shared" si="123"/>
        <v>289.43409090909086</v>
      </c>
      <c r="K587" s="25">
        <f t="shared" si="124"/>
        <v>289.43</v>
      </c>
      <c r="L587" s="29">
        <v>595</v>
      </c>
      <c r="M587" s="24">
        <f t="shared" si="125"/>
        <v>0.51355614973262043</v>
      </c>
      <c r="N587" s="38">
        <f t="shared" si="126"/>
        <v>714</v>
      </c>
      <c r="O587" s="365">
        <v>520.625</v>
      </c>
      <c r="P587" s="366">
        <f t="shared" si="119"/>
        <v>-0.125</v>
      </c>
      <c r="Q587" s="366">
        <f t="shared" si="120"/>
        <v>0.44406417112299479</v>
      </c>
      <c r="R587" s="369">
        <v>490.875</v>
      </c>
      <c r="S587" s="370">
        <f t="shared" si="121"/>
        <v>-0.17499999999999999</v>
      </c>
      <c r="T587" s="370">
        <f t="shared" si="122"/>
        <v>0.37933799008946778</v>
      </c>
      <c r="U587" s="6">
        <v>0</v>
      </c>
      <c r="V587" s="299">
        <v>59</v>
      </c>
      <c r="W587" s="124" t="s">
        <v>62</v>
      </c>
      <c r="X587" s="5">
        <v>0</v>
      </c>
      <c r="Y587" s="26">
        <v>707600</v>
      </c>
      <c r="Z587" s="26" t="s">
        <v>1149</v>
      </c>
      <c r="AA587" s="26"/>
      <c r="AB587" s="27">
        <v>0.2</v>
      </c>
      <c r="AC587" s="122">
        <v>0</v>
      </c>
      <c r="AD587" s="273">
        <v>41866</v>
      </c>
      <c r="AE587" s="26" t="str">
        <f t="array" ref="AE587">IF(ISNA(INDEX([6]Fournisseurs!$A$6:$O$5001,MATCH(A587&amp;C587,[6]Fournisseurs!$C$6:$C$5001&amp;[6]Fournisseurs!$A$6:$A$5001,0),14)),"",INDEX([6]Fournisseurs!$A$6:$O$5001,MATCH(A587&amp;C587,[6]Fournisseurs!$C$6:$C$5001&amp;[6]Fournisseurs!$A$6:$A$5001,0),14))</f>
        <v/>
      </c>
      <c r="AF587" s="39"/>
      <c r="AG587" s="39"/>
      <c r="AH587" s="39"/>
      <c r="AI587" s="39"/>
      <c r="AJ587" s="39"/>
      <c r="AK587" s="39"/>
      <c r="AL587" s="39"/>
      <c r="AM587" s="39"/>
      <c r="AN587" s="39"/>
      <c r="AO587" s="39"/>
      <c r="AP587" s="39"/>
      <c r="AQ587" s="39"/>
      <c r="AR587" s="39"/>
      <c r="AS587" s="39"/>
      <c r="AT587" s="39"/>
      <c r="AU587" s="39"/>
    </row>
    <row r="588" spans="1:47" ht="14" customHeight="1" x14ac:dyDescent="0.2">
      <c r="A588" s="8">
        <v>2428</v>
      </c>
      <c r="B588" s="8">
        <v>0</v>
      </c>
      <c r="C588" s="8">
        <v>0</v>
      </c>
      <c r="D588" s="3" t="s">
        <v>1739</v>
      </c>
      <c r="E588" s="3" t="s">
        <v>1128</v>
      </c>
      <c r="F588" s="5" t="s">
        <v>106</v>
      </c>
      <c r="G588" s="31">
        <v>70.33</v>
      </c>
      <c r="H588" s="25">
        <v>63.93636363636363</v>
      </c>
      <c r="I588" s="32">
        <v>0.15</v>
      </c>
      <c r="J588" s="33">
        <f t="shared" si="123"/>
        <v>73.526818181818172</v>
      </c>
      <c r="K588" s="25">
        <f t="shared" si="124"/>
        <v>73.53</v>
      </c>
      <c r="L588" s="29">
        <v>223.5</v>
      </c>
      <c r="M588" s="24">
        <f t="shared" si="125"/>
        <v>0.67102094773235721</v>
      </c>
      <c r="N588" s="38">
        <f t="shared" si="126"/>
        <v>268.2</v>
      </c>
      <c r="O588" s="365">
        <v>162.03749999999999</v>
      </c>
      <c r="P588" s="366">
        <f t="shared" si="119"/>
        <v>-0.27500000000000002</v>
      </c>
      <c r="Q588" s="366">
        <f t="shared" si="120"/>
        <v>0.54623578997566513</v>
      </c>
      <c r="R588" s="369">
        <v>156.44999999999999</v>
      </c>
      <c r="S588" s="370">
        <f t="shared" si="121"/>
        <v>-0.30000000000000004</v>
      </c>
      <c r="T588" s="370">
        <f t="shared" si="122"/>
        <v>0.50529465824414599</v>
      </c>
      <c r="U588" s="6">
        <v>0</v>
      </c>
      <c r="V588" s="299">
        <v>20</v>
      </c>
      <c r="W588" s="124" t="s">
        <v>4453</v>
      </c>
      <c r="X588" s="5">
        <v>0</v>
      </c>
      <c r="Y588" s="26">
        <v>707600</v>
      </c>
      <c r="Z588" s="26" t="s">
        <v>1129</v>
      </c>
      <c r="AA588" s="26"/>
      <c r="AB588" s="27">
        <v>0.2</v>
      </c>
      <c r="AC588" s="122">
        <v>0</v>
      </c>
      <c r="AD588" s="273">
        <v>41866</v>
      </c>
      <c r="AE588" s="26" t="str">
        <f t="array" ref="AE588">IF(ISNA(INDEX([6]Fournisseurs!$A$6:$O$5001,MATCH(A588&amp;C588,[6]Fournisseurs!$C$6:$C$5001&amp;[6]Fournisseurs!$A$6:$A$5001,0),14)),"",INDEX([6]Fournisseurs!$A$6:$O$5001,MATCH(A588&amp;C588,[6]Fournisseurs!$C$6:$C$5001&amp;[6]Fournisseurs!$A$6:$A$5001,0),14))</f>
        <v/>
      </c>
      <c r="AF588" s="39"/>
      <c r="AG588" s="39"/>
      <c r="AH588" s="39"/>
      <c r="AI588" s="39"/>
      <c r="AJ588" s="39"/>
      <c r="AK588" s="39"/>
      <c r="AL588" s="39"/>
      <c r="AM588" s="39"/>
      <c r="AN588" s="39"/>
      <c r="AO588" s="39"/>
      <c r="AP588" s="39"/>
      <c r="AQ588" s="39"/>
      <c r="AR588" s="39"/>
      <c r="AS588" s="39"/>
      <c r="AT588" s="39"/>
      <c r="AU588" s="39"/>
    </row>
    <row r="589" spans="1:47" ht="14" customHeight="1" x14ac:dyDescent="0.2">
      <c r="A589" s="8" t="s">
        <v>1735</v>
      </c>
      <c r="B589" s="8">
        <v>0</v>
      </c>
      <c r="C589" s="8">
        <v>0</v>
      </c>
      <c r="D589" s="3" t="s">
        <v>1736</v>
      </c>
      <c r="E589" s="3" t="s">
        <v>1128</v>
      </c>
      <c r="F589" s="5" t="s">
        <v>106</v>
      </c>
      <c r="G589" s="31">
        <v>70.33</v>
      </c>
      <c r="H589" s="25">
        <v>63.93636363636363</v>
      </c>
      <c r="I589" s="32">
        <v>0.15</v>
      </c>
      <c r="J589" s="33">
        <f t="shared" si="123"/>
        <v>73.526818181818172</v>
      </c>
      <c r="K589" s="25">
        <f t="shared" si="124"/>
        <v>73.53</v>
      </c>
      <c r="L589" s="29">
        <v>223.5</v>
      </c>
      <c r="M589" s="24">
        <f t="shared" si="125"/>
        <v>0.67102094773235721</v>
      </c>
      <c r="N589" s="38">
        <f t="shared" si="126"/>
        <v>268.2</v>
      </c>
      <c r="O589" s="365">
        <v>162.03749999999999</v>
      </c>
      <c r="P589" s="366">
        <f t="shared" si="119"/>
        <v>-0.27500000000000002</v>
      </c>
      <c r="Q589" s="366">
        <f t="shared" si="120"/>
        <v>0.54623578997566513</v>
      </c>
      <c r="R589" s="369">
        <v>156.44999999999999</v>
      </c>
      <c r="S589" s="370">
        <f t="shared" si="121"/>
        <v>-0.30000000000000004</v>
      </c>
      <c r="T589" s="370">
        <f t="shared" si="122"/>
        <v>0.50529465824414599</v>
      </c>
      <c r="U589" s="6">
        <v>0</v>
      </c>
      <c r="V589" s="299">
        <v>20</v>
      </c>
      <c r="W589" s="124" t="s">
        <v>4453</v>
      </c>
      <c r="X589" s="5">
        <v>0</v>
      </c>
      <c r="Y589" s="26">
        <v>707600</v>
      </c>
      <c r="Z589" s="26" t="s">
        <v>1129</v>
      </c>
      <c r="AA589" s="26"/>
      <c r="AB589" s="27">
        <v>0.2</v>
      </c>
      <c r="AC589" s="122">
        <v>0</v>
      </c>
      <c r="AD589" s="273">
        <v>41866</v>
      </c>
      <c r="AE589" s="26" t="str">
        <f t="array" ref="AE589">IF(ISNA(INDEX([6]Fournisseurs!$A$6:$O$5001,MATCH(A589&amp;C589,[6]Fournisseurs!$C$6:$C$5001&amp;[6]Fournisseurs!$A$6:$A$5001,0),14)),"",INDEX([6]Fournisseurs!$A$6:$O$5001,MATCH(A589&amp;C589,[6]Fournisseurs!$C$6:$C$5001&amp;[6]Fournisseurs!$A$6:$A$5001,0),14))</f>
        <v/>
      </c>
    </row>
    <row r="590" spans="1:47" ht="14" customHeight="1" x14ac:dyDescent="0.2">
      <c r="A590" s="8" t="s">
        <v>1737</v>
      </c>
      <c r="B590" s="8">
        <v>0</v>
      </c>
      <c r="C590" s="8">
        <v>0</v>
      </c>
      <c r="D590" s="3" t="s">
        <v>1738</v>
      </c>
      <c r="E590" s="3" t="s">
        <v>1128</v>
      </c>
      <c r="F590" s="5" t="s">
        <v>106</v>
      </c>
      <c r="G590" s="31">
        <v>70.33</v>
      </c>
      <c r="H590" s="25">
        <v>63.93636363636363</v>
      </c>
      <c r="I590" s="32">
        <v>0.15</v>
      </c>
      <c r="J590" s="33">
        <f t="shared" si="123"/>
        <v>73.526818181818172</v>
      </c>
      <c r="K590" s="25">
        <f t="shared" si="124"/>
        <v>73.53</v>
      </c>
      <c r="L590" s="29">
        <v>223.5</v>
      </c>
      <c r="M590" s="24">
        <f t="shared" si="125"/>
        <v>0.67102094773235721</v>
      </c>
      <c r="N590" s="38">
        <f t="shared" si="126"/>
        <v>268.2</v>
      </c>
      <c r="O590" s="365">
        <v>162.03749999999999</v>
      </c>
      <c r="P590" s="366">
        <f t="shared" si="119"/>
        <v>-0.27500000000000002</v>
      </c>
      <c r="Q590" s="366">
        <f t="shared" si="120"/>
        <v>0.54623578997566513</v>
      </c>
      <c r="R590" s="369">
        <v>156.44999999999999</v>
      </c>
      <c r="S590" s="370">
        <f t="shared" si="121"/>
        <v>-0.30000000000000004</v>
      </c>
      <c r="T590" s="370">
        <f t="shared" si="122"/>
        <v>0.50529465824414599</v>
      </c>
      <c r="U590" s="6">
        <v>0</v>
      </c>
      <c r="V590" s="299">
        <v>20</v>
      </c>
      <c r="W590" s="124" t="s">
        <v>4453</v>
      </c>
      <c r="X590" s="5">
        <v>0</v>
      </c>
      <c r="Y590" s="26">
        <v>707600</v>
      </c>
      <c r="Z590" s="26" t="s">
        <v>1129</v>
      </c>
      <c r="AA590" s="26"/>
      <c r="AB590" s="27">
        <v>0.2</v>
      </c>
      <c r="AC590" s="122">
        <v>0</v>
      </c>
      <c r="AD590" s="273">
        <v>41866</v>
      </c>
      <c r="AE590" s="26" t="str">
        <f t="array" ref="AE590">IF(ISNA(INDEX([6]Fournisseurs!$A$6:$O$5001,MATCH(A590&amp;C590,[6]Fournisseurs!$C$6:$C$5001&amp;[6]Fournisseurs!$A$6:$A$5001,0),14)),"",INDEX([6]Fournisseurs!$A$6:$O$5001,MATCH(A590&amp;C590,[6]Fournisseurs!$C$6:$C$5001&amp;[6]Fournisseurs!$A$6:$A$5001,0),14))</f>
        <v/>
      </c>
    </row>
    <row r="591" spans="1:47" ht="14" customHeight="1" x14ac:dyDescent="0.2">
      <c r="A591" s="8">
        <v>2015</v>
      </c>
      <c r="B591" s="8">
        <v>0</v>
      </c>
      <c r="C591" s="8">
        <v>0</v>
      </c>
      <c r="D591" s="3" t="s">
        <v>440</v>
      </c>
      <c r="E591" s="3" t="s">
        <v>1126</v>
      </c>
      <c r="F591" s="5" t="s">
        <v>106</v>
      </c>
      <c r="G591" s="31">
        <v>99.19</v>
      </c>
      <c r="H591" s="25">
        <v>90.172727272727258</v>
      </c>
      <c r="I591" s="32">
        <v>0.15</v>
      </c>
      <c r="J591" s="33">
        <f t="shared" si="123"/>
        <v>103.69863636363634</v>
      </c>
      <c r="K591" s="25">
        <f t="shared" si="124"/>
        <v>103.7</v>
      </c>
      <c r="L591" s="29">
        <v>382</v>
      </c>
      <c r="M591" s="24">
        <f t="shared" si="125"/>
        <v>0.72853760114231325</v>
      </c>
      <c r="N591" s="38">
        <f t="shared" si="126"/>
        <v>458.4</v>
      </c>
      <c r="O591" s="365">
        <v>353.35</v>
      </c>
      <c r="P591" s="366">
        <f t="shared" si="119"/>
        <v>-7.4999999999999942E-2</v>
      </c>
      <c r="Q591" s="366">
        <f t="shared" si="120"/>
        <v>0.70652713637006848</v>
      </c>
      <c r="R591" s="369">
        <v>334.25</v>
      </c>
      <c r="S591" s="370">
        <f t="shared" si="121"/>
        <v>-0.125</v>
      </c>
      <c r="T591" s="370">
        <f t="shared" si="122"/>
        <v>0.6734286931035347</v>
      </c>
      <c r="U591" s="6">
        <v>0</v>
      </c>
      <c r="V591" s="299">
        <v>44.45</v>
      </c>
      <c r="W591" s="124" t="s">
        <v>32</v>
      </c>
      <c r="X591" s="5">
        <v>0</v>
      </c>
      <c r="Y591" s="26">
        <v>707600</v>
      </c>
      <c r="Z591" s="26" t="s">
        <v>1127</v>
      </c>
      <c r="AA591" s="26"/>
      <c r="AB591" s="27">
        <v>0.2</v>
      </c>
      <c r="AC591" s="122">
        <v>0</v>
      </c>
      <c r="AD591" s="273">
        <v>41501</v>
      </c>
      <c r="AE591" s="26" t="str">
        <f t="array" ref="AE591">IF(ISNA(INDEX([6]Fournisseurs!$A$6:$O$5001,MATCH(A591&amp;C591,[6]Fournisseurs!$C$6:$C$5001&amp;[6]Fournisseurs!$A$6:$A$5001,0),14)),"",INDEX([6]Fournisseurs!$A$6:$O$5001,MATCH(A591&amp;C591,[6]Fournisseurs!$C$6:$C$5001&amp;[6]Fournisseurs!$A$6:$A$5001,0),14))</f>
        <v/>
      </c>
    </row>
    <row r="592" spans="1:47" ht="14" customHeight="1" x14ac:dyDescent="0.2">
      <c r="A592" s="8">
        <v>2465</v>
      </c>
      <c r="B592" s="8">
        <v>0</v>
      </c>
      <c r="C592" s="8">
        <v>0</v>
      </c>
      <c r="D592" s="3" t="s">
        <v>3735</v>
      </c>
      <c r="E592" s="3" t="s">
        <v>1134</v>
      </c>
      <c r="F592" s="5" t="s">
        <v>106</v>
      </c>
      <c r="G592" s="31"/>
      <c r="H592" s="25">
        <v>487.07</v>
      </c>
      <c r="I592" s="32">
        <v>0.15</v>
      </c>
      <c r="J592" s="33">
        <f t="shared" si="123"/>
        <v>560.13049999999998</v>
      </c>
      <c r="K592" s="25">
        <f t="shared" si="124"/>
        <v>560.13</v>
      </c>
      <c r="L592" s="29">
        <v>955</v>
      </c>
      <c r="M592" s="24">
        <f t="shared" si="125"/>
        <v>0.4134759162303665</v>
      </c>
      <c r="N592" s="38">
        <f t="shared" si="126"/>
        <v>1146</v>
      </c>
      <c r="O592" s="365">
        <v>955</v>
      </c>
      <c r="P592" s="366">
        <f t="shared" si="119"/>
        <v>0</v>
      </c>
      <c r="Q592" s="366">
        <f t="shared" si="120"/>
        <v>0.4134759162303665</v>
      </c>
      <c r="R592" s="375">
        <v>955</v>
      </c>
      <c r="S592" s="370">
        <f t="shared" si="121"/>
        <v>0</v>
      </c>
      <c r="T592" s="370">
        <f t="shared" si="122"/>
        <v>0.38260622761091212</v>
      </c>
      <c r="U592" s="6">
        <v>0</v>
      </c>
      <c r="V592" s="299">
        <v>110</v>
      </c>
      <c r="W592" s="124" t="s">
        <v>62</v>
      </c>
      <c r="X592" s="5">
        <v>0</v>
      </c>
      <c r="Y592" s="26">
        <v>707600</v>
      </c>
      <c r="Z592" s="26" t="s">
        <v>1135</v>
      </c>
      <c r="AA592" s="26"/>
      <c r="AB592" s="27">
        <v>0.2</v>
      </c>
      <c r="AC592" s="122">
        <v>0</v>
      </c>
      <c r="AD592" s="273">
        <v>41501</v>
      </c>
      <c r="AE592" s="26" t="str">
        <f t="array" ref="AE592">IF(ISNA(INDEX([6]Fournisseurs!$A$6:$O$5001,MATCH(A592&amp;C592,[6]Fournisseurs!$C$6:$C$5001&amp;[6]Fournisseurs!$A$6:$A$5001,0),14)),"",INDEX([6]Fournisseurs!$A$6:$O$5001,MATCH(A592&amp;C592,[6]Fournisseurs!$C$6:$C$5001&amp;[6]Fournisseurs!$A$6:$A$5001,0),14))</f>
        <v/>
      </c>
    </row>
    <row r="593" spans="1:59" ht="14" customHeight="1" x14ac:dyDescent="0.2">
      <c r="A593" s="8">
        <v>2426</v>
      </c>
      <c r="B593" s="8">
        <v>0</v>
      </c>
      <c r="C593" s="8">
        <v>0</v>
      </c>
      <c r="D593" s="3" t="s">
        <v>441</v>
      </c>
      <c r="E593" s="3" t="s">
        <v>1136</v>
      </c>
      <c r="F593" s="5" t="s">
        <v>106</v>
      </c>
      <c r="G593" s="31">
        <v>67.031818181818181</v>
      </c>
      <c r="H593" s="25">
        <v>60.938016528925615</v>
      </c>
      <c r="I593" s="32">
        <v>0.15</v>
      </c>
      <c r="J593" s="33">
        <f t="shared" si="123"/>
        <v>70.078719008264457</v>
      </c>
      <c r="K593" s="25">
        <f t="shared" si="124"/>
        <v>70.08</v>
      </c>
      <c r="L593" s="29">
        <v>145</v>
      </c>
      <c r="M593" s="24">
        <f t="shared" si="125"/>
        <v>0.5166984895981761</v>
      </c>
      <c r="N593" s="38">
        <f t="shared" si="126"/>
        <v>174</v>
      </c>
      <c r="O593" s="365">
        <v>126.875</v>
      </c>
      <c r="P593" s="366">
        <f t="shared" si="119"/>
        <v>-0.125</v>
      </c>
      <c r="Q593" s="366">
        <f t="shared" si="120"/>
        <v>0.44765541668362985</v>
      </c>
      <c r="R593" s="369">
        <v>119.625</v>
      </c>
      <c r="S593" s="370">
        <f t="shared" si="121"/>
        <v>-0.17499999999999999</v>
      </c>
      <c r="T593" s="370">
        <f t="shared" si="122"/>
        <v>0.38334735514918805</v>
      </c>
      <c r="U593" s="6">
        <v>0</v>
      </c>
      <c r="V593" s="299">
        <v>3.45</v>
      </c>
      <c r="W593" s="124" t="s">
        <v>4453</v>
      </c>
      <c r="X593" s="5">
        <v>0</v>
      </c>
      <c r="Y593" s="26">
        <v>707600</v>
      </c>
      <c r="Z593" s="26" t="s">
        <v>1137</v>
      </c>
      <c r="AA593" s="26"/>
      <c r="AB593" s="27">
        <v>0.2</v>
      </c>
      <c r="AC593" s="122">
        <v>0</v>
      </c>
      <c r="AD593" s="273">
        <v>41501</v>
      </c>
      <c r="AE593" s="26" t="str">
        <f t="array" ref="AE593">IF(ISNA(INDEX([6]Fournisseurs!$A$6:$O$5001,MATCH(A593&amp;C593,[6]Fournisseurs!$C$6:$C$5001&amp;[6]Fournisseurs!$A$6:$A$5001,0),14)),"",INDEX([6]Fournisseurs!$A$6:$O$5001,MATCH(A593&amp;C593,[6]Fournisseurs!$C$6:$C$5001&amp;[6]Fournisseurs!$A$6:$A$5001,0),14))</f>
        <v/>
      </c>
    </row>
    <row r="594" spans="1:59" ht="14" customHeight="1" x14ac:dyDescent="0.2">
      <c r="A594" s="8">
        <v>2306</v>
      </c>
      <c r="B594" s="8">
        <v>0</v>
      </c>
      <c r="C594" s="8">
        <v>0</v>
      </c>
      <c r="D594" s="3" t="s">
        <v>4221</v>
      </c>
      <c r="E594" s="3" t="s">
        <v>1138</v>
      </c>
      <c r="F594" s="5" t="s">
        <v>106</v>
      </c>
      <c r="G594" s="31">
        <v>246.63</v>
      </c>
      <c r="H594" s="25">
        <v>224.20909090909089</v>
      </c>
      <c r="I594" s="32">
        <v>0.15</v>
      </c>
      <c r="J594" s="33">
        <f t="shared" si="123"/>
        <v>257.84045454545452</v>
      </c>
      <c r="K594" s="25">
        <f t="shared" si="124"/>
        <v>257.83999999999997</v>
      </c>
      <c r="L594" s="29">
        <v>582.9</v>
      </c>
      <c r="M594" s="24">
        <f t="shared" si="125"/>
        <v>0.55765919618209892</v>
      </c>
      <c r="N594" s="38">
        <f t="shared" si="126"/>
        <v>699.4799999999999</v>
      </c>
      <c r="O594" s="365">
        <v>480.89249999999993</v>
      </c>
      <c r="P594" s="366">
        <f t="shared" si="119"/>
        <v>-0.1750000000000001</v>
      </c>
      <c r="Q594" s="366">
        <f t="shared" si="120"/>
        <v>0.46382932870557436</v>
      </c>
      <c r="R594" s="369">
        <v>451.7475</v>
      </c>
      <c r="S594" s="370">
        <f t="shared" si="121"/>
        <v>-0.22499999999999998</v>
      </c>
      <c r="T594" s="370">
        <f t="shared" si="122"/>
        <v>0.3991975499926641</v>
      </c>
      <c r="U594" s="6">
        <v>0</v>
      </c>
      <c r="V594" s="299">
        <v>205</v>
      </c>
      <c r="W594" s="124" t="s">
        <v>62</v>
      </c>
      <c r="X594" s="5">
        <v>0</v>
      </c>
      <c r="Y594" s="26">
        <v>707600</v>
      </c>
      <c r="Z594" s="26" t="s">
        <v>1139</v>
      </c>
      <c r="AA594" s="26"/>
      <c r="AB594" s="27">
        <v>0.2</v>
      </c>
      <c r="AC594" s="122">
        <v>0</v>
      </c>
      <c r="AD594" s="273">
        <v>41501</v>
      </c>
      <c r="AE594" s="26" t="str">
        <f t="array" ref="AE594">IF(ISNA(INDEX([6]Fournisseurs!$A$6:$O$5001,MATCH(A594&amp;C594,[6]Fournisseurs!$C$6:$C$5001&amp;[6]Fournisseurs!$A$6:$A$5001,0),14)),"",INDEX([6]Fournisseurs!$A$6:$O$5001,MATCH(A594&amp;C594,[6]Fournisseurs!$C$6:$C$5001&amp;[6]Fournisseurs!$A$6:$A$5001,0),14))</f>
        <v/>
      </c>
      <c r="BE594" s="39"/>
      <c r="BF594" s="39"/>
      <c r="BG594" s="39"/>
    </row>
    <row r="595" spans="1:59" ht="14" customHeight="1" x14ac:dyDescent="0.2">
      <c r="A595" s="8">
        <v>3094</v>
      </c>
      <c r="B595" s="8">
        <v>0</v>
      </c>
      <c r="C595" s="8">
        <v>0</v>
      </c>
      <c r="D595" s="3" t="s">
        <v>442</v>
      </c>
      <c r="E595" s="3" t="s">
        <v>1144</v>
      </c>
      <c r="F595" s="5" t="s">
        <v>106</v>
      </c>
      <c r="G595" s="31">
        <v>162.5</v>
      </c>
      <c r="H595" s="25">
        <v>147.72727272727272</v>
      </c>
      <c r="I595" s="32">
        <v>0.15</v>
      </c>
      <c r="J595" s="33">
        <f t="shared" si="123"/>
        <v>169.88636363636363</v>
      </c>
      <c r="K595" s="25">
        <f t="shared" si="124"/>
        <v>169.89</v>
      </c>
      <c r="L595" s="29">
        <v>440</v>
      </c>
      <c r="M595" s="24">
        <f t="shared" si="125"/>
        <v>0.6138946280991735</v>
      </c>
      <c r="N595" s="38">
        <f t="shared" si="126"/>
        <v>528</v>
      </c>
      <c r="O595" s="365">
        <v>374</v>
      </c>
      <c r="P595" s="366">
        <f t="shared" si="119"/>
        <v>-0.15</v>
      </c>
      <c r="Q595" s="366">
        <f t="shared" si="120"/>
        <v>0.54575838599902782</v>
      </c>
      <c r="R595" s="369">
        <v>352</v>
      </c>
      <c r="S595" s="370">
        <f t="shared" si="121"/>
        <v>-0.2</v>
      </c>
      <c r="T595" s="370">
        <f t="shared" si="122"/>
        <v>0.49196661591996516</v>
      </c>
      <c r="U595" s="6">
        <v>0</v>
      </c>
      <c r="V595" s="299">
        <v>90.5</v>
      </c>
      <c r="W595" s="124" t="s">
        <v>4451</v>
      </c>
      <c r="X595" s="5">
        <v>0</v>
      </c>
      <c r="Y595" s="26">
        <v>707600</v>
      </c>
      <c r="Z595" s="26" t="s">
        <v>1145</v>
      </c>
      <c r="AA595" s="26"/>
      <c r="AB595" s="27">
        <v>0.2</v>
      </c>
      <c r="AC595" s="122">
        <v>0</v>
      </c>
      <c r="AD595" s="273">
        <v>41866</v>
      </c>
      <c r="AE595" s="26" t="str">
        <f t="array" ref="AE595">IF(ISNA(INDEX([6]Fournisseurs!$A$6:$O$5001,MATCH(A595&amp;C595,[6]Fournisseurs!$C$6:$C$5001&amp;[6]Fournisseurs!$A$6:$A$5001,0),14)),"",INDEX([6]Fournisseurs!$A$6:$O$5001,MATCH(A595&amp;C595,[6]Fournisseurs!$C$6:$C$5001&amp;[6]Fournisseurs!$A$6:$A$5001,0),14))</f>
        <v/>
      </c>
    </row>
    <row r="596" spans="1:59" ht="14" customHeight="1" x14ac:dyDescent="0.2">
      <c r="A596" s="8">
        <v>2440</v>
      </c>
      <c r="B596" s="8">
        <v>0</v>
      </c>
      <c r="C596" s="8">
        <v>0</v>
      </c>
      <c r="D596" s="3" t="s">
        <v>1448</v>
      </c>
      <c r="E596" s="3" t="s">
        <v>1142</v>
      </c>
      <c r="F596" s="5" t="s">
        <v>106</v>
      </c>
      <c r="G596" s="31"/>
      <c r="H596" s="25">
        <v>152.0715909090909</v>
      </c>
      <c r="I596" s="32">
        <v>0.15</v>
      </c>
      <c r="J596" s="33">
        <f t="shared" si="123"/>
        <v>174.88232954545452</v>
      </c>
      <c r="K596" s="25">
        <f t="shared" si="124"/>
        <v>174.88</v>
      </c>
      <c r="L596" s="29">
        <v>400</v>
      </c>
      <c r="M596" s="24">
        <f t="shared" si="125"/>
        <v>0.56279417613636373</v>
      </c>
      <c r="N596" s="38">
        <f t="shared" si="126"/>
        <v>480</v>
      </c>
      <c r="O596" s="365">
        <v>300</v>
      </c>
      <c r="P596" s="366">
        <f t="shared" si="119"/>
        <v>-0.25</v>
      </c>
      <c r="Q596" s="366">
        <f t="shared" si="120"/>
        <v>0.41705890151515157</v>
      </c>
      <c r="R596" s="369">
        <v>285</v>
      </c>
      <c r="S596" s="370">
        <f t="shared" si="121"/>
        <v>-0.28749999999999998</v>
      </c>
      <c r="T596" s="370">
        <f t="shared" si="122"/>
        <v>0.35408188533534801</v>
      </c>
      <c r="U596" s="6">
        <v>0</v>
      </c>
      <c r="V596" s="299">
        <v>24</v>
      </c>
      <c r="W596" s="124" t="s">
        <v>4451</v>
      </c>
      <c r="X596" s="5">
        <v>0</v>
      </c>
      <c r="Y596" s="26">
        <v>707600</v>
      </c>
      <c r="Z596" s="26" t="s">
        <v>1143</v>
      </c>
      <c r="AA596" s="26"/>
      <c r="AB596" s="27">
        <v>0.2</v>
      </c>
      <c r="AC596" s="122">
        <v>0</v>
      </c>
      <c r="AD596" s="273">
        <v>42231</v>
      </c>
      <c r="AE596" s="26" t="str">
        <f t="array" ref="AE596">IF(ISNA(INDEX([6]Fournisseurs!$A$6:$O$5001,MATCH(A596&amp;C596,[6]Fournisseurs!$C$6:$C$5001&amp;[6]Fournisseurs!$A$6:$A$5001,0),14)),"",INDEX([6]Fournisseurs!$A$6:$O$5001,MATCH(A596&amp;C596,[6]Fournisseurs!$C$6:$C$5001&amp;[6]Fournisseurs!$A$6:$A$5001,0),14))</f>
        <v/>
      </c>
    </row>
    <row r="597" spans="1:59" ht="14" customHeight="1" x14ac:dyDescent="0.2">
      <c r="A597" s="8">
        <v>2461</v>
      </c>
      <c r="B597" s="8">
        <v>0</v>
      </c>
      <c r="C597" s="8">
        <v>0</v>
      </c>
      <c r="D597" s="3" t="s">
        <v>1447</v>
      </c>
      <c r="E597" s="3" t="s">
        <v>1142</v>
      </c>
      <c r="F597" s="5" t="s">
        <v>106</v>
      </c>
      <c r="G597" s="31">
        <v>77.28</v>
      </c>
      <c r="H597" s="25">
        <v>70.25454545454545</v>
      </c>
      <c r="I597" s="32">
        <v>0.15</v>
      </c>
      <c r="J597" s="33">
        <f t="shared" si="123"/>
        <v>80.792727272727262</v>
      </c>
      <c r="K597" s="25">
        <f t="shared" si="124"/>
        <v>80.790000000000006</v>
      </c>
      <c r="L597" s="29">
        <v>204</v>
      </c>
      <c r="M597" s="24">
        <f t="shared" si="125"/>
        <v>0.60395721925133694</v>
      </c>
      <c r="N597" s="38">
        <f t="shared" si="126"/>
        <v>244.79999999999998</v>
      </c>
      <c r="O597" s="365">
        <v>178.5</v>
      </c>
      <c r="P597" s="366">
        <f t="shared" si="119"/>
        <v>-0.125</v>
      </c>
      <c r="Q597" s="366">
        <f t="shared" si="120"/>
        <v>0.54737967914438501</v>
      </c>
      <c r="R597" s="369">
        <v>168.29999999999998</v>
      </c>
      <c r="S597" s="370">
        <f t="shared" si="121"/>
        <v>-0.17500000000000007</v>
      </c>
      <c r="T597" s="370">
        <f t="shared" si="122"/>
        <v>0.49468225741797367</v>
      </c>
      <c r="U597" s="6">
        <v>0</v>
      </c>
      <c r="V597" s="299">
        <v>22</v>
      </c>
      <c r="W597" s="124" t="s">
        <v>4451</v>
      </c>
      <c r="X597" s="5">
        <v>0</v>
      </c>
      <c r="Y597" s="26">
        <v>707600</v>
      </c>
      <c r="Z597" s="26" t="s">
        <v>1143</v>
      </c>
      <c r="AA597" s="26"/>
      <c r="AB597" s="27">
        <v>0.2</v>
      </c>
      <c r="AC597" s="122">
        <v>0</v>
      </c>
      <c r="AD597" s="273">
        <v>41866</v>
      </c>
      <c r="AE597" s="26" t="str">
        <f t="array" ref="AE597">IF(ISNA(INDEX([6]Fournisseurs!$A$6:$O$5001,MATCH(A597&amp;C597,[6]Fournisseurs!$C$6:$C$5001&amp;[6]Fournisseurs!$A$6:$A$5001,0),14)),"",INDEX([6]Fournisseurs!$A$6:$O$5001,MATCH(A597&amp;C597,[6]Fournisseurs!$C$6:$C$5001&amp;[6]Fournisseurs!$A$6:$A$5001,0),14))</f>
        <v/>
      </c>
    </row>
    <row r="598" spans="1:59" ht="14" customHeight="1" x14ac:dyDescent="0.2">
      <c r="A598" s="8">
        <v>3932</v>
      </c>
      <c r="B598" s="8"/>
      <c r="C598" s="8" t="s">
        <v>636</v>
      </c>
      <c r="D598" s="3" t="s">
        <v>4216</v>
      </c>
      <c r="E598" s="3"/>
      <c r="F598" s="5" t="s">
        <v>106</v>
      </c>
      <c r="G598" s="31">
        <v>607.50000000000011</v>
      </c>
      <c r="H598" s="25">
        <v>552.27272727272737</v>
      </c>
      <c r="I598" s="32">
        <v>0.15</v>
      </c>
      <c r="J598" s="33">
        <f t="shared" si="123"/>
        <v>635.11363636363637</v>
      </c>
      <c r="K598" s="25">
        <f t="shared" si="124"/>
        <v>635.11</v>
      </c>
      <c r="L598" s="29">
        <v>1581</v>
      </c>
      <c r="M598" s="24">
        <f t="shared" si="125"/>
        <v>0.59828359496291184</v>
      </c>
      <c r="N598" s="38">
        <f t="shared" si="126"/>
        <v>1897.1999999999998</v>
      </c>
      <c r="O598" s="365">
        <v>1343.85</v>
      </c>
      <c r="P598" s="366">
        <f t="shared" si="119"/>
        <v>-0.15000000000000005</v>
      </c>
      <c r="Q598" s="366">
        <f t="shared" si="120"/>
        <v>0.52739246466224921</v>
      </c>
      <c r="R598" s="369">
        <v>1304.3249999999998</v>
      </c>
      <c r="S598" s="370">
        <f t="shared" si="121"/>
        <v>-0.17500000000000013</v>
      </c>
      <c r="T598" s="370">
        <f t="shared" si="122"/>
        <v>0.48744318336575665</v>
      </c>
      <c r="U598" s="6">
        <v>0</v>
      </c>
      <c r="V598" s="299">
        <v>448</v>
      </c>
      <c r="W598" s="124" t="s">
        <v>62</v>
      </c>
      <c r="X598" s="5"/>
      <c r="Y598" s="26">
        <v>707600</v>
      </c>
      <c r="Z598" s="26"/>
      <c r="AA598" s="26"/>
      <c r="AB598" s="27">
        <v>0.2</v>
      </c>
      <c r="AC598" s="122">
        <v>3760223793024</v>
      </c>
      <c r="AD598" s="273">
        <v>42036</v>
      </c>
      <c r="AE598" s="26" t="str">
        <f t="array" ref="AE598">IF(ISNA(INDEX([6]Fournisseurs!$A$6:$O$5001,MATCH(A598&amp;C598,[6]Fournisseurs!$C$6:$C$5001&amp;[6]Fournisseurs!$A$6:$A$5001,0),14)),"",INDEX([6]Fournisseurs!$A$6:$O$5001,MATCH(A598&amp;C598,[6]Fournisseurs!$C$6:$C$5001&amp;[6]Fournisseurs!$A$6:$A$5001,0),14))</f>
        <v/>
      </c>
    </row>
    <row r="599" spans="1:59" ht="14" customHeight="1" x14ac:dyDescent="0.2">
      <c r="A599" s="8">
        <v>2488</v>
      </c>
      <c r="B599" s="8">
        <v>0</v>
      </c>
      <c r="C599" s="8" t="s">
        <v>636</v>
      </c>
      <c r="D599" s="3" t="s">
        <v>4367</v>
      </c>
      <c r="E599" s="3" t="s">
        <v>1150</v>
      </c>
      <c r="F599" s="5" t="s">
        <v>106</v>
      </c>
      <c r="G599" s="31">
        <v>729.5</v>
      </c>
      <c r="H599" s="25">
        <v>663.18181818181813</v>
      </c>
      <c r="I599" s="32">
        <v>0.15</v>
      </c>
      <c r="J599" s="33">
        <f t="shared" si="123"/>
        <v>762.65909090909076</v>
      </c>
      <c r="K599" s="25">
        <f t="shared" si="124"/>
        <v>762.66</v>
      </c>
      <c r="L599" s="29">
        <f>812.5*2+L727</f>
        <v>2017</v>
      </c>
      <c r="M599" s="24">
        <f t="shared" si="125"/>
        <v>0.62188443683237937</v>
      </c>
      <c r="N599" s="38">
        <f t="shared" si="126"/>
        <v>2420.4</v>
      </c>
      <c r="O599" s="365">
        <v>1714.45</v>
      </c>
      <c r="P599" s="366">
        <f t="shared" si="119"/>
        <v>-0.14999999999999997</v>
      </c>
      <c r="Q599" s="366">
        <f t="shared" si="120"/>
        <v>0.55515816097926995</v>
      </c>
      <c r="R599" s="369">
        <v>1613.6</v>
      </c>
      <c r="S599" s="370">
        <f t="shared" si="121"/>
        <v>-0.20000000000000004</v>
      </c>
      <c r="T599" s="370">
        <f t="shared" si="122"/>
        <v>0.50247952214786751</v>
      </c>
      <c r="U599" s="6">
        <v>0</v>
      </c>
      <c r="V599" s="299">
        <v>287</v>
      </c>
      <c r="W599" s="124" t="s">
        <v>32</v>
      </c>
      <c r="X599" s="5">
        <v>0</v>
      </c>
      <c r="Y599" s="26">
        <v>707600</v>
      </c>
      <c r="Z599" s="26" t="s">
        <v>1151</v>
      </c>
      <c r="AA599" s="26"/>
      <c r="AB599" s="27">
        <v>0.2</v>
      </c>
      <c r="AC599" s="122">
        <v>0</v>
      </c>
      <c r="AD599" s="273">
        <v>41866</v>
      </c>
      <c r="AE599" s="26" t="str">
        <f t="array" ref="AE599">IF(ISNA(INDEX([6]Fournisseurs!$A$6:$O$5001,MATCH(A599&amp;C599,[6]Fournisseurs!$C$6:$C$5001&amp;[6]Fournisseurs!$A$6:$A$5001,0),14)),"",INDEX([6]Fournisseurs!$A$6:$O$5001,MATCH(A599&amp;C599,[6]Fournisseurs!$C$6:$C$5001&amp;[6]Fournisseurs!$A$6:$A$5001,0),14))</f>
        <v/>
      </c>
    </row>
    <row r="600" spans="1:59" ht="14" customHeight="1" x14ac:dyDescent="0.2">
      <c r="A600" s="8">
        <v>3933</v>
      </c>
      <c r="B600" s="8">
        <v>0</v>
      </c>
      <c r="C600" s="8">
        <v>0</v>
      </c>
      <c r="D600" s="3" t="s">
        <v>4219</v>
      </c>
      <c r="E600" s="3" t="s">
        <v>1140</v>
      </c>
      <c r="F600" s="5" t="s">
        <v>106</v>
      </c>
      <c r="G600" s="31">
        <v>169.84</v>
      </c>
      <c r="H600" s="25">
        <v>154.39999999999998</v>
      </c>
      <c r="I600" s="32">
        <v>0.15</v>
      </c>
      <c r="J600" s="33">
        <f t="shared" si="123"/>
        <v>177.55999999999997</v>
      </c>
      <c r="K600" s="25">
        <f t="shared" si="124"/>
        <v>177.56</v>
      </c>
      <c r="L600" s="29">
        <v>416.7</v>
      </c>
      <c r="M600" s="24">
        <f t="shared" si="125"/>
        <v>0.5738900887928966</v>
      </c>
      <c r="N600" s="38">
        <f t="shared" si="126"/>
        <v>500.03999999999996</v>
      </c>
      <c r="O600" s="365">
        <v>375.03</v>
      </c>
      <c r="P600" s="366">
        <f t="shared" si="119"/>
        <v>-0.10000000000000005</v>
      </c>
      <c r="Q600" s="366">
        <f t="shared" si="120"/>
        <v>0.52654454310321852</v>
      </c>
      <c r="R600" s="369">
        <v>354.19499999999999</v>
      </c>
      <c r="S600" s="370">
        <f t="shared" si="121"/>
        <v>-0.15</v>
      </c>
      <c r="T600" s="370">
        <f t="shared" si="122"/>
        <v>0.47230970748346324</v>
      </c>
      <c r="U600" s="6">
        <v>0</v>
      </c>
      <c r="V600" s="299">
        <v>355</v>
      </c>
      <c r="W600" s="124" t="s">
        <v>4451</v>
      </c>
      <c r="X600" s="5">
        <v>0</v>
      </c>
      <c r="Y600" s="26">
        <v>707600</v>
      </c>
      <c r="Z600" s="26" t="s">
        <v>1141</v>
      </c>
      <c r="AA600" s="26"/>
      <c r="AB600" s="27">
        <v>0.2</v>
      </c>
      <c r="AC600" s="122">
        <v>0</v>
      </c>
      <c r="AD600" s="273">
        <v>42036</v>
      </c>
      <c r="AE600" s="26" t="str">
        <f t="array" ref="AE600">IF(ISNA(INDEX([6]Fournisseurs!$A$6:$O$5001,MATCH(A600&amp;C600,[6]Fournisseurs!$C$6:$C$5001&amp;[6]Fournisseurs!$A$6:$A$5001,0),14)),"",INDEX([6]Fournisseurs!$A$6:$O$5001,MATCH(A600&amp;C600,[6]Fournisseurs!$C$6:$C$5001&amp;[6]Fournisseurs!$A$6:$A$5001,0),14))</f>
        <v/>
      </c>
    </row>
    <row r="601" spans="1:59" ht="14" customHeight="1" x14ac:dyDescent="0.2">
      <c r="A601" s="8">
        <v>2682</v>
      </c>
      <c r="B601" s="8">
        <v>0</v>
      </c>
      <c r="C601" s="8">
        <v>0</v>
      </c>
      <c r="D601" s="3" t="s">
        <v>4448</v>
      </c>
      <c r="E601" s="3" t="s">
        <v>1140</v>
      </c>
      <c r="F601" s="5" t="s">
        <v>106</v>
      </c>
      <c r="G601" s="31"/>
      <c r="H601" s="25">
        <v>383.14</v>
      </c>
      <c r="I601" s="32">
        <v>0.15</v>
      </c>
      <c r="J601" s="33">
        <f t="shared" si="123"/>
        <v>440.61099999999993</v>
      </c>
      <c r="K601" s="25">
        <f t="shared" si="124"/>
        <v>440.61</v>
      </c>
      <c r="L601" s="29">
        <v>977.7</v>
      </c>
      <c r="M601" s="24">
        <f t="shared" si="125"/>
        <v>0.54933926562340196</v>
      </c>
      <c r="N601" s="38">
        <f t="shared" si="126"/>
        <v>1173.24</v>
      </c>
      <c r="O601" s="365">
        <v>879.93</v>
      </c>
      <c r="P601" s="366">
        <f t="shared" si="119"/>
        <v>-0.10000000000000009</v>
      </c>
      <c r="Q601" s="366">
        <f t="shared" si="120"/>
        <v>0.49926585069266882</v>
      </c>
      <c r="R601" s="369">
        <v>845.05</v>
      </c>
      <c r="S601" s="370">
        <f t="shared" si="121"/>
        <v>-0.13567556510176954</v>
      </c>
      <c r="T601" s="370">
        <f t="shared" si="122"/>
        <v>0.45115549064365545</v>
      </c>
      <c r="U601" s="6">
        <v>0</v>
      </c>
      <c r="V601" s="299">
        <v>355</v>
      </c>
      <c r="W601" s="124" t="s">
        <v>4451</v>
      </c>
      <c r="X601" s="5">
        <v>0</v>
      </c>
      <c r="Y601" s="26">
        <v>707600</v>
      </c>
      <c r="Z601" s="26" t="s">
        <v>1141</v>
      </c>
      <c r="AA601" s="26"/>
      <c r="AB601" s="27">
        <v>0.2</v>
      </c>
      <c r="AC601" s="122">
        <v>0</v>
      </c>
      <c r="AD601" s="273">
        <v>41501</v>
      </c>
      <c r="AE601" s="26" t="str">
        <f t="array" ref="AE601">IF(ISNA(INDEX([6]Fournisseurs!$A$6:$O$5001,MATCH(A601&amp;C601,[6]Fournisseurs!$C$6:$C$5001&amp;[6]Fournisseurs!$A$6:$A$5001,0),14)),"",INDEX([6]Fournisseurs!$A$6:$O$5001,MATCH(A601&amp;C601,[6]Fournisseurs!$C$6:$C$5001&amp;[6]Fournisseurs!$A$6:$A$5001,0),14))</f>
        <v/>
      </c>
    </row>
    <row r="602" spans="1:59" ht="14" customHeight="1" x14ac:dyDescent="0.2">
      <c r="A602" s="8">
        <v>3936</v>
      </c>
      <c r="B602" s="8">
        <v>0</v>
      </c>
      <c r="C602" s="8" t="s">
        <v>636</v>
      </c>
      <c r="D602" s="3" t="s">
        <v>1822</v>
      </c>
      <c r="E602" s="3" t="s">
        <v>1148</v>
      </c>
      <c r="F602" s="5" t="s">
        <v>106</v>
      </c>
      <c r="G602" s="31">
        <v>128.31657117076472</v>
      </c>
      <c r="H602" s="25">
        <v>116.65142833705883</v>
      </c>
      <c r="I602" s="32">
        <v>0.15</v>
      </c>
      <c r="J602" s="33">
        <f t="shared" si="123"/>
        <v>134.14914258761763</v>
      </c>
      <c r="K602" s="25">
        <f t="shared" si="124"/>
        <v>134.15</v>
      </c>
      <c r="L602" s="29">
        <v>275</v>
      </c>
      <c r="M602" s="24">
        <f t="shared" si="125"/>
        <v>0.5121849360450268</v>
      </c>
      <c r="N602" s="38">
        <f t="shared" si="126"/>
        <v>330</v>
      </c>
      <c r="O602" s="365">
        <v>240.625</v>
      </c>
      <c r="P602" s="366">
        <f t="shared" si="119"/>
        <v>-0.125</v>
      </c>
      <c r="Q602" s="366">
        <f t="shared" si="120"/>
        <v>0.44249706976574488</v>
      </c>
      <c r="R602" s="369">
        <v>226.875</v>
      </c>
      <c r="S602" s="370">
        <f t="shared" si="121"/>
        <v>-0.17499999999999999</v>
      </c>
      <c r="T602" s="370">
        <f t="shared" si="122"/>
        <v>0.37758843514516971</v>
      </c>
      <c r="U602" s="6">
        <v>0</v>
      </c>
      <c r="V602" s="299">
        <v>22.2</v>
      </c>
      <c r="W602" s="124" t="s">
        <v>62</v>
      </c>
      <c r="X602" s="5">
        <v>0</v>
      </c>
      <c r="Y602" s="26">
        <v>707600</v>
      </c>
      <c r="Z602" s="26" t="s">
        <v>1149</v>
      </c>
      <c r="AA602" s="26"/>
      <c r="AB602" s="27">
        <v>0.2</v>
      </c>
      <c r="AC602" s="122">
        <v>3760223793055</v>
      </c>
      <c r="AD602" s="273">
        <v>42036</v>
      </c>
      <c r="AE602" s="26" t="str">
        <f t="array" ref="AE602">IF(ISNA(INDEX([6]Fournisseurs!$A$6:$O$5001,MATCH(A602&amp;C602,[6]Fournisseurs!$C$6:$C$5001&amp;[6]Fournisseurs!$A$6:$A$5001,0),14)),"",INDEX([6]Fournisseurs!$A$6:$O$5001,MATCH(A602&amp;C602,[6]Fournisseurs!$C$6:$C$5001&amp;[6]Fournisseurs!$A$6:$A$5001,0),14))</f>
        <v/>
      </c>
    </row>
    <row r="603" spans="1:59" ht="14" customHeight="1" x14ac:dyDescent="0.2">
      <c r="A603" s="8">
        <v>3935</v>
      </c>
      <c r="B603" s="8">
        <v>0</v>
      </c>
      <c r="C603" s="8" t="s">
        <v>636</v>
      </c>
      <c r="D603" s="3" t="s">
        <v>1731</v>
      </c>
      <c r="E603" s="3" t="s">
        <v>1148</v>
      </c>
      <c r="F603" s="5" t="s">
        <v>106</v>
      </c>
      <c r="G603" s="31">
        <v>128.31657117076472</v>
      </c>
      <c r="H603" s="25">
        <v>116.65142833705883</v>
      </c>
      <c r="I603" s="32">
        <v>0.15</v>
      </c>
      <c r="J603" s="33">
        <f t="shared" si="123"/>
        <v>134.14914258761763</v>
      </c>
      <c r="K603" s="25">
        <f t="shared" si="124"/>
        <v>134.15</v>
      </c>
      <c r="L603" s="29">
        <v>275</v>
      </c>
      <c r="M603" s="24">
        <f t="shared" si="125"/>
        <v>0.5121849360450268</v>
      </c>
      <c r="N603" s="38">
        <f t="shared" si="126"/>
        <v>330</v>
      </c>
      <c r="O603" s="365">
        <v>240.625</v>
      </c>
      <c r="P603" s="366">
        <f t="shared" si="119"/>
        <v>-0.125</v>
      </c>
      <c r="Q603" s="366">
        <f t="shared" si="120"/>
        <v>0.44249706976574488</v>
      </c>
      <c r="R603" s="369">
        <v>226.875</v>
      </c>
      <c r="S603" s="370">
        <f t="shared" si="121"/>
        <v>-0.17499999999999999</v>
      </c>
      <c r="T603" s="370">
        <f t="shared" si="122"/>
        <v>0.37758843514516971</v>
      </c>
      <c r="U603" s="6">
        <v>0</v>
      </c>
      <c r="V603" s="299">
        <v>22.2</v>
      </c>
      <c r="W603" s="124" t="s">
        <v>62</v>
      </c>
      <c r="X603" s="5">
        <v>0</v>
      </c>
      <c r="Y603" s="26">
        <v>707600</v>
      </c>
      <c r="Z603" s="26" t="s">
        <v>1149</v>
      </c>
      <c r="AA603" s="26"/>
      <c r="AB603" s="27">
        <v>0.2</v>
      </c>
      <c r="AC603" s="122">
        <v>3760223793062</v>
      </c>
      <c r="AD603" s="273">
        <v>42036</v>
      </c>
      <c r="AE603" s="26" t="str">
        <f t="array" ref="AE603">IF(ISNA(INDEX([6]Fournisseurs!$A$6:$O$5001,MATCH(A603&amp;C603,[6]Fournisseurs!$C$6:$C$5001&amp;[6]Fournisseurs!$A$6:$A$5001,0),14)),"",INDEX([6]Fournisseurs!$A$6:$O$5001,MATCH(A603&amp;C603,[6]Fournisseurs!$C$6:$C$5001&amp;[6]Fournisseurs!$A$6:$A$5001,0),14))</f>
        <v/>
      </c>
    </row>
    <row r="604" spans="1:59" ht="14" customHeight="1" x14ac:dyDescent="0.2">
      <c r="A604" s="8">
        <v>3571</v>
      </c>
      <c r="B604" s="8">
        <v>0</v>
      </c>
      <c r="C604" s="8">
        <v>0</v>
      </c>
      <c r="D604" s="3" t="s">
        <v>1823</v>
      </c>
      <c r="E604" s="3" t="s">
        <v>1130</v>
      </c>
      <c r="F604" s="5" t="s">
        <v>106</v>
      </c>
      <c r="G604" s="31">
        <v>213.9</v>
      </c>
      <c r="H604" s="25">
        <v>194.45454545454544</v>
      </c>
      <c r="I604" s="32">
        <v>0.15</v>
      </c>
      <c r="J604" s="33">
        <f t="shared" si="123"/>
        <v>223.62272727272725</v>
      </c>
      <c r="K604" s="25">
        <f t="shared" si="124"/>
        <v>223.62</v>
      </c>
      <c r="L604" s="29">
        <v>689</v>
      </c>
      <c r="M604" s="24">
        <f t="shared" si="125"/>
        <v>0.67543871223116514</v>
      </c>
      <c r="N604" s="38">
        <f t="shared" si="126"/>
        <v>826.8</v>
      </c>
      <c r="O604" s="365">
        <v>499.52499999999998</v>
      </c>
      <c r="P604" s="366">
        <f t="shared" si="119"/>
        <v>-0.27500000000000002</v>
      </c>
      <c r="Q604" s="366">
        <f t="shared" si="120"/>
        <v>0.55232925824988288</v>
      </c>
      <c r="R604" s="369">
        <v>482.29999999999995</v>
      </c>
      <c r="S604" s="370">
        <f t="shared" si="121"/>
        <v>-0.30000000000000004</v>
      </c>
      <c r="T604" s="370">
        <f t="shared" si="122"/>
        <v>0.5119379131295716</v>
      </c>
      <c r="U604" s="6">
        <v>0</v>
      </c>
      <c r="V604" s="299">
        <v>93</v>
      </c>
      <c r="W604" s="124" t="s">
        <v>32</v>
      </c>
      <c r="X604" s="5">
        <v>0</v>
      </c>
      <c r="Y604" s="26">
        <v>707600</v>
      </c>
      <c r="Z604" s="26" t="s">
        <v>1131</v>
      </c>
      <c r="AA604" s="26"/>
      <c r="AB604" s="27">
        <v>0.2</v>
      </c>
      <c r="AC604" s="122">
        <v>0</v>
      </c>
      <c r="AD604" s="273">
        <v>41866</v>
      </c>
      <c r="AE604" s="26" t="str">
        <f t="array" ref="AE604">IF(ISNA(INDEX([6]Fournisseurs!$A$6:$O$5001,MATCH(A604&amp;C604,[6]Fournisseurs!$C$6:$C$5001&amp;[6]Fournisseurs!$A$6:$A$5001,0),14)),"",INDEX([6]Fournisseurs!$A$6:$O$5001,MATCH(A604&amp;C604,[6]Fournisseurs!$C$6:$C$5001&amp;[6]Fournisseurs!$A$6:$A$5001,0),14))</f>
        <v/>
      </c>
      <c r="BB604" s="39"/>
    </row>
    <row r="605" spans="1:59" ht="14" customHeight="1" x14ac:dyDescent="0.2">
      <c r="A605" s="8">
        <v>3947</v>
      </c>
      <c r="B605" s="8"/>
      <c r="C605" s="8"/>
      <c r="D605" s="3" t="s">
        <v>4217</v>
      </c>
      <c r="E605" s="3"/>
      <c r="F605" s="5" t="s">
        <v>106</v>
      </c>
      <c r="G605" s="31">
        <v>597.46351680577493</v>
      </c>
      <c r="H605" s="25">
        <v>543.14865164161358</v>
      </c>
      <c r="I605" s="32">
        <v>0.15</v>
      </c>
      <c r="J605" s="33">
        <f t="shared" si="123"/>
        <v>624.6209493878556</v>
      </c>
      <c r="K605" s="25">
        <f t="shared" si="124"/>
        <v>624.62</v>
      </c>
      <c r="L605" s="29">
        <v>1531</v>
      </c>
      <c r="M605" s="24">
        <f t="shared" si="125"/>
        <v>0.59201766859055804</v>
      </c>
      <c r="N605" s="38">
        <f t="shared" si="126"/>
        <v>1837.2</v>
      </c>
      <c r="O605" s="365">
        <v>1301.3499999999999</v>
      </c>
      <c r="P605" s="366">
        <f t="shared" si="119"/>
        <v>-0.15000000000000005</v>
      </c>
      <c r="Q605" s="366">
        <f t="shared" si="120"/>
        <v>0.52002078657712714</v>
      </c>
      <c r="R605" s="369">
        <v>1224.8</v>
      </c>
      <c r="S605" s="370">
        <f t="shared" si="121"/>
        <v>-0.20000000000000004</v>
      </c>
      <c r="T605" s="370">
        <f t="shared" si="122"/>
        <v>0.46318114288231327</v>
      </c>
      <c r="U605" s="6">
        <v>0</v>
      </c>
      <c r="V605" s="299">
        <v>448</v>
      </c>
      <c r="W605" s="124" t="s">
        <v>62</v>
      </c>
      <c r="X605" s="5"/>
      <c r="Y605" s="26">
        <v>707600</v>
      </c>
      <c r="Z605" s="26"/>
      <c r="AA605" s="26"/>
      <c r="AB605" s="27">
        <v>0.2</v>
      </c>
      <c r="AC605" s="122">
        <v>3760223793024</v>
      </c>
      <c r="AD605" s="273">
        <v>42036</v>
      </c>
      <c r="AE605" s="26" t="str">
        <f t="array" ref="AE605">IF(ISNA(INDEX([6]Fournisseurs!$A$6:$O$5001,MATCH(A605&amp;C605,[6]Fournisseurs!$C$6:$C$5001&amp;[6]Fournisseurs!$A$6:$A$5001,0),14)),"",INDEX([6]Fournisseurs!$A$6:$O$5001,MATCH(A605&amp;C605,[6]Fournisseurs!$C$6:$C$5001&amp;[6]Fournisseurs!$A$6:$A$5001,0),14))</f>
        <v/>
      </c>
    </row>
    <row r="606" spans="1:59" ht="14" customHeight="1" x14ac:dyDescent="0.2">
      <c r="A606" s="8" t="s">
        <v>4433</v>
      </c>
      <c r="B606" s="8"/>
      <c r="C606" s="8"/>
      <c r="D606" s="3" t="s">
        <v>4224</v>
      </c>
      <c r="E606" s="3"/>
      <c r="F606" s="5" t="s">
        <v>106</v>
      </c>
      <c r="G606" s="31">
        <v>575.05999999999995</v>
      </c>
      <c r="H606" s="25">
        <v>522.78181818181804</v>
      </c>
      <c r="I606" s="32">
        <v>0.15</v>
      </c>
      <c r="J606" s="33">
        <f t="shared" si="123"/>
        <v>601.19909090909073</v>
      </c>
      <c r="K606" s="25">
        <f t="shared" si="124"/>
        <v>601.20000000000005</v>
      </c>
      <c r="L606" s="29">
        <v>1531</v>
      </c>
      <c r="M606" s="24">
        <f t="shared" si="125"/>
        <v>0.60731607386734765</v>
      </c>
      <c r="N606" s="38">
        <f t="shared" si="126"/>
        <v>1837.2</v>
      </c>
      <c r="O606" s="365">
        <v>1301.3499999999999</v>
      </c>
      <c r="P606" s="366">
        <f t="shared" si="119"/>
        <v>-0.15000000000000005</v>
      </c>
      <c r="Q606" s="366">
        <f t="shared" si="120"/>
        <v>0.53801891043217376</v>
      </c>
      <c r="R606" s="369">
        <v>1224.8</v>
      </c>
      <c r="S606" s="370">
        <f t="shared" si="121"/>
        <v>-0.20000000000000004</v>
      </c>
      <c r="T606" s="370">
        <f t="shared" si="122"/>
        <v>0.48331062350966791</v>
      </c>
      <c r="U606" s="6">
        <v>0</v>
      </c>
      <c r="V606" s="299">
        <v>448</v>
      </c>
      <c r="W606" s="124" t="s">
        <v>62</v>
      </c>
      <c r="X606" s="5"/>
      <c r="Y606" s="26">
        <v>707600</v>
      </c>
      <c r="Z606" s="26"/>
      <c r="AA606" s="26"/>
      <c r="AB606" s="27">
        <v>0.2</v>
      </c>
      <c r="AC606" s="122">
        <v>3760223793024</v>
      </c>
      <c r="AD606" s="273">
        <v>42036</v>
      </c>
      <c r="AE606" s="26" t="str">
        <f t="array" ref="AE606">IF(ISNA(INDEX([6]Fournisseurs!$A$6:$O$5001,MATCH(A606&amp;C606,[6]Fournisseurs!$C$6:$C$5001&amp;[6]Fournisseurs!$A$6:$A$5001,0),14)),"",INDEX([6]Fournisseurs!$A$6:$O$5001,MATCH(A606&amp;C606,[6]Fournisseurs!$C$6:$C$5001&amp;[6]Fournisseurs!$A$6:$A$5001,0),14))</f>
        <v/>
      </c>
    </row>
    <row r="607" spans="1:59" ht="14" customHeight="1" x14ac:dyDescent="0.2">
      <c r="A607" s="8">
        <v>3801</v>
      </c>
      <c r="B607" s="8">
        <v>0</v>
      </c>
      <c r="C607" s="8">
        <v>0</v>
      </c>
      <c r="D607" s="3" t="s">
        <v>1824</v>
      </c>
      <c r="E607" s="3" t="s">
        <v>1132</v>
      </c>
      <c r="F607" s="5" t="s">
        <v>106</v>
      </c>
      <c r="G607" s="31">
        <v>243.35</v>
      </c>
      <c r="H607" s="25">
        <v>221.22727272727269</v>
      </c>
      <c r="I607" s="32">
        <v>0.15</v>
      </c>
      <c r="J607" s="33">
        <f t="shared" si="123"/>
        <v>254.41136363636357</v>
      </c>
      <c r="K607" s="25">
        <f t="shared" si="124"/>
        <v>254.41</v>
      </c>
      <c r="L607" s="29">
        <v>744</v>
      </c>
      <c r="M607" s="24">
        <f t="shared" si="125"/>
        <v>0.65804924242424256</v>
      </c>
      <c r="N607" s="38">
        <f t="shared" si="126"/>
        <v>892.8</v>
      </c>
      <c r="O607" s="365">
        <v>539.4</v>
      </c>
      <c r="P607" s="366">
        <f t="shared" si="119"/>
        <v>-0.27500000000000002</v>
      </c>
      <c r="Q607" s="366">
        <f t="shared" si="120"/>
        <v>0.52834378265412751</v>
      </c>
      <c r="R607" s="369">
        <v>520.79999999999995</v>
      </c>
      <c r="S607" s="370">
        <f t="shared" si="121"/>
        <v>-0.30000000000000004</v>
      </c>
      <c r="T607" s="370">
        <f t="shared" si="122"/>
        <v>0.4857883344725451</v>
      </c>
      <c r="U607" s="6">
        <v>0</v>
      </c>
      <c r="V607" s="299">
        <v>101</v>
      </c>
      <c r="W607" s="124" t="s">
        <v>32</v>
      </c>
      <c r="X607" s="5">
        <v>0</v>
      </c>
      <c r="Y607" s="26">
        <v>707600</v>
      </c>
      <c r="Z607" s="26" t="s">
        <v>1133</v>
      </c>
      <c r="AA607" s="26"/>
      <c r="AB607" s="27">
        <v>0.2</v>
      </c>
      <c r="AC607" s="122">
        <v>0</v>
      </c>
      <c r="AD607" s="273">
        <v>41866</v>
      </c>
      <c r="AE607" s="26" t="str">
        <f t="array" ref="AE607">IF(ISNA(INDEX([6]Fournisseurs!$A$6:$O$5001,MATCH(A607&amp;C607,[6]Fournisseurs!$C$6:$C$5001&amp;[6]Fournisseurs!$A$6:$A$5001,0),14)),"",INDEX([6]Fournisseurs!$A$6:$O$5001,MATCH(A607&amp;C607,[6]Fournisseurs!$C$6:$C$5001&amp;[6]Fournisseurs!$A$6:$A$5001,0),14))</f>
        <v/>
      </c>
      <c r="BE607" s="281"/>
      <c r="BF607" s="281"/>
      <c r="BG607" s="281"/>
    </row>
    <row r="608" spans="1:59" ht="14" customHeight="1" x14ac:dyDescent="0.2">
      <c r="A608" s="8">
        <v>2620</v>
      </c>
      <c r="B608" s="8">
        <v>0</v>
      </c>
      <c r="C608" s="8" t="s">
        <v>645</v>
      </c>
      <c r="D608" s="3" t="s">
        <v>444</v>
      </c>
      <c r="E608" s="3" t="s">
        <v>444</v>
      </c>
      <c r="F608" s="5" t="s">
        <v>106</v>
      </c>
      <c r="G608" s="31">
        <v>0</v>
      </c>
      <c r="H608" s="25">
        <v>1144.8</v>
      </c>
      <c r="I608" s="32">
        <v>0</v>
      </c>
      <c r="J608" s="33">
        <f t="shared" si="123"/>
        <v>1144.8</v>
      </c>
      <c r="K608" s="25">
        <f t="shared" si="124"/>
        <v>1144.8</v>
      </c>
      <c r="L608" s="29">
        <v>1272</v>
      </c>
      <c r="M608" s="24">
        <f t="shared" si="125"/>
        <v>0.10000000000000009</v>
      </c>
      <c r="N608" s="38">
        <f t="shared" si="126"/>
        <v>1526.3999999999999</v>
      </c>
      <c r="O608" s="365">
        <v>1272</v>
      </c>
      <c r="P608" s="366">
        <f t="shared" si="119"/>
        <v>0</v>
      </c>
      <c r="Q608" s="366">
        <f t="shared" si="120"/>
        <v>0.10000000000000009</v>
      </c>
      <c r="R608" s="406">
        <v>1272</v>
      </c>
      <c r="S608" s="370">
        <f t="shared" si="121"/>
        <v>0</v>
      </c>
      <c r="T608" s="370">
        <f>1-(J608/(R608))</f>
        <v>0.10000000000000009</v>
      </c>
      <c r="U608" s="6">
        <v>0</v>
      </c>
      <c r="V608" s="299">
        <v>63</v>
      </c>
      <c r="W608" s="124" t="s">
        <v>4452</v>
      </c>
      <c r="X608" s="5">
        <v>0</v>
      </c>
      <c r="Y608" s="26">
        <v>707600</v>
      </c>
      <c r="Z608" s="26" t="s">
        <v>1152</v>
      </c>
      <c r="AA608" s="26"/>
      <c r="AB608" s="27">
        <v>0.2</v>
      </c>
      <c r="AC608" s="122">
        <v>0</v>
      </c>
      <c r="AD608" s="273">
        <v>41501</v>
      </c>
      <c r="AE608" s="26" t="str">
        <f t="array" ref="AE608">IF(ISNA(INDEX([6]Fournisseurs!$A$6:$O$5001,MATCH(A608&amp;C608,[6]Fournisseurs!$C$6:$C$5001&amp;[6]Fournisseurs!$A$6:$A$5001,0),14)),"",INDEX([6]Fournisseurs!$A$6:$O$5001,MATCH(A608&amp;C608,[6]Fournisseurs!$C$6:$C$5001&amp;[6]Fournisseurs!$A$6:$A$5001,0),14))</f>
        <v/>
      </c>
    </row>
    <row r="609" spans="1:31" ht="14" customHeight="1" x14ac:dyDescent="0.2">
      <c r="A609" s="8">
        <v>1676</v>
      </c>
      <c r="B609" s="8">
        <v>0</v>
      </c>
      <c r="C609" s="8" t="s">
        <v>811</v>
      </c>
      <c r="D609" s="3" t="s">
        <v>445</v>
      </c>
      <c r="E609" s="3" t="s">
        <v>445</v>
      </c>
      <c r="F609" s="5" t="s">
        <v>106</v>
      </c>
      <c r="G609" s="31">
        <v>322.2</v>
      </c>
      <c r="H609" s="25">
        <v>292.90909090909088</v>
      </c>
      <c r="I609" s="32">
        <v>0.15</v>
      </c>
      <c r="J609" s="33">
        <f t="shared" si="123"/>
        <v>336.84545454545446</v>
      </c>
      <c r="K609" s="25">
        <f t="shared" si="124"/>
        <v>336.85</v>
      </c>
      <c r="L609" s="29">
        <v>624.86</v>
      </c>
      <c r="M609" s="24">
        <f t="shared" si="125"/>
        <v>0.46092652026781289</v>
      </c>
      <c r="N609" s="38">
        <f t="shared" si="126"/>
        <v>749.83199999999999</v>
      </c>
      <c r="O609" s="365">
        <v>624.86</v>
      </c>
      <c r="P609" s="366">
        <f t="shared" si="119"/>
        <v>0</v>
      </c>
      <c r="Q609" s="366">
        <f t="shared" si="120"/>
        <v>0.46092652026781289</v>
      </c>
      <c r="R609" s="369">
        <v>593.61699999999996</v>
      </c>
      <c r="S609" s="370">
        <f t="shared" si="121"/>
        <v>-5.0000000000000079E-2</v>
      </c>
      <c r="T609" s="370">
        <f t="shared" ref="T609:T615" si="127">1-(J609/(R609*0.95))</f>
        <v>0.40268866511668999</v>
      </c>
      <c r="U609" s="6">
        <v>0</v>
      </c>
      <c r="V609" s="299">
        <v>10</v>
      </c>
      <c r="W609" s="124" t="s">
        <v>4453</v>
      </c>
      <c r="X609" s="5">
        <v>0</v>
      </c>
      <c r="Y609" s="26">
        <v>707600</v>
      </c>
      <c r="Z609" s="26" t="s">
        <v>1153</v>
      </c>
      <c r="AA609" s="26"/>
      <c r="AB609" s="27">
        <v>0.2</v>
      </c>
      <c r="AC609" s="122">
        <v>0</v>
      </c>
      <c r="AD609" s="273">
        <v>41501</v>
      </c>
      <c r="AE609" s="26" t="str">
        <f t="array" ref="AE609">IF(ISNA(INDEX([6]Fournisseurs!$A$6:$O$5001,MATCH(A609&amp;C609,[6]Fournisseurs!$C$6:$C$5001&amp;[6]Fournisseurs!$A$6:$A$5001,0),14)),"",INDEX([6]Fournisseurs!$A$6:$O$5001,MATCH(A609&amp;C609,[6]Fournisseurs!$C$6:$C$5001&amp;[6]Fournisseurs!$A$6:$A$5001,0),14))</f>
        <v/>
      </c>
    </row>
    <row r="610" spans="1:31" ht="14" customHeight="1" x14ac:dyDescent="0.2">
      <c r="A610" s="8">
        <v>2368</v>
      </c>
      <c r="B610" s="8">
        <v>660990</v>
      </c>
      <c r="C610" s="8" t="s">
        <v>651</v>
      </c>
      <c r="D610" s="3" t="s">
        <v>446</v>
      </c>
      <c r="E610" s="3" t="s">
        <v>446</v>
      </c>
      <c r="F610" s="5" t="s">
        <v>9</v>
      </c>
      <c r="G610" s="31">
        <v>0</v>
      </c>
      <c r="H610" s="25">
        <v>2.625</v>
      </c>
      <c r="I610" s="32">
        <v>0.1</v>
      </c>
      <c r="J610" s="33">
        <f t="shared" si="123"/>
        <v>2.8875000000000002</v>
      </c>
      <c r="K610" s="25">
        <f t="shared" si="124"/>
        <v>2.89</v>
      </c>
      <c r="L610" s="29">
        <v>6.5</v>
      </c>
      <c r="M610" s="24">
        <f t="shared" si="125"/>
        <v>0.55576923076923079</v>
      </c>
      <c r="N610" s="38">
        <f t="shared" si="126"/>
        <v>7.8</v>
      </c>
      <c r="O610" s="365">
        <v>5.3624999999999998</v>
      </c>
      <c r="P610" s="366">
        <f t="shared" si="119"/>
        <v>-0.17500000000000002</v>
      </c>
      <c r="Q610" s="366">
        <f t="shared" si="120"/>
        <v>0.46153846153846145</v>
      </c>
      <c r="R610" s="369">
        <v>5.0375000000000005</v>
      </c>
      <c r="S610" s="370">
        <f t="shared" si="121"/>
        <v>-0.22499999999999992</v>
      </c>
      <c r="T610" s="370">
        <f t="shared" si="127"/>
        <v>0.39663053415175653</v>
      </c>
      <c r="U610" s="6">
        <v>0</v>
      </c>
      <c r="V610" s="299">
        <v>0.02</v>
      </c>
      <c r="W610" s="124" t="s">
        <v>111</v>
      </c>
      <c r="X610" s="5">
        <v>0</v>
      </c>
      <c r="Y610" s="26">
        <v>707600</v>
      </c>
      <c r="Z610" s="26" t="s">
        <v>1154</v>
      </c>
      <c r="AA610" s="26"/>
      <c r="AB610" s="27">
        <v>0.2</v>
      </c>
      <c r="AC610" s="122">
        <v>0</v>
      </c>
      <c r="AD610" s="273">
        <v>41501</v>
      </c>
      <c r="AE610" s="26" t="str">
        <f t="array" ref="AE610">IF(ISNA(INDEX([6]Fournisseurs!$A$6:$O$5001,MATCH(A610&amp;C610,[6]Fournisseurs!$C$6:$C$5001&amp;[6]Fournisseurs!$A$6:$A$5001,0),14)),"",INDEX([6]Fournisseurs!$A$6:$O$5001,MATCH(A610&amp;C610,[6]Fournisseurs!$C$6:$C$5001&amp;[6]Fournisseurs!$A$6:$A$5001,0),14))</f>
        <v/>
      </c>
    </row>
    <row r="611" spans="1:31" ht="14" customHeight="1" x14ac:dyDescent="0.2">
      <c r="A611" s="9">
        <v>2367</v>
      </c>
      <c r="B611" s="344">
        <v>660991</v>
      </c>
      <c r="C611" s="344" t="s">
        <v>651</v>
      </c>
      <c r="D611" s="398" t="s">
        <v>4087</v>
      </c>
      <c r="E611" s="345" t="s">
        <v>4020</v>
      </c>
      <c r="F611" s="9" t="s">
        <v>4441</v>
      </c>
      <c r="G611" s="345"/>
      <c r="H611" s="25">
        <v>3.34</v>
      </c>
      <c r="I611" s="32">
        <v>0.1</v>
      </c>
      <c r="J611" s="33">
        <f t="shared" si="123"/>
        <v>3.6739999999999999</v>
      </c>
      <c r="K611" s="25">
        <f t="shared" si="124"/>
        <v>3.67</v>
      </c>
      <c r="L611" s="29">
        <v>9.5</v>
      </c>
      <c r="M611" s="24">
        <f t="shared" si="125"/>
        <v>0.61326315789473684</v>
      </c>
      <c r="N611" s="38">
        <f t="shared" si="126"/>
        <v>11.4</v>
      </c>
      <c r="O611" s="365">
        <v>8.0749999999999993</v>
      </c>
      <c r="P611" s="366">
        <f t="shared" si="119"/>
        <v>-0.15000000000000008</v>
      </c>
      <c r="Q611" s="366">
        <f t="shared" si="120"/>
        <v>0.54501547987616095</v>
      </c>
      <c r="R611" s="369">
        <v>7.6000000000000005</v>
      </c>
      <c r="S611" s="370">
        <f t="shared" si="121"/>
        <v>-0.19999999999999996</v>
      </c>
      <c r="T611" s="370">
        <f t="shared" si="127"/>
        <v>0.49113573407202216</v>
      </c>
      <c r="U611" s="11">
        <v>0.2</v>
      </c>
      <c r="V611" s="11">
        <v>0.3</v>
      </c>
      <c r="W611" s="124" t="s">
        <v>111</v>
      </c>
      <c r="X611" s="345"/>
      <c r="Y611" s="26">
        <v>707600</v>
      </c>
      <c r="Z611" s="345"/>
      <c r="AA611" s="26"/>
      <c r="AB611" s="27">
        <v>0.2</v>
      </c>
      <c r="AC611" s="122"/>
      <c r="AD611" s="273">
        <v>42597</v>
      </c>
      <c r="AE611" s="26" t="str">
        <f t="array" ref="AE611">IF(ISNA(INDEX([6]Fournisseurs!$A$6:$O$5001,MATCH(A611&amp;C611,[6]Fournisseurs!$C$6:$C$5001&amp;[6]Fournisseurs!$A$6:$A$5001,0),14)),"",INDEX([6]Fournisseurs!$A$6:$O$5001,MATCH(A611&amp;C611,[6]Fournisseurs!$C$6:$C$5001&amp;[6]Fournisseurs!$A$6:$A$5001,0),14))</f>
        <v/>
      </c>
    </row>
    <row r="612" spans="1:31" ht="14" customHeight="1" x14ac:dyDescent="0.2">
      <c r="A612" s="8" t="s">
        <v>4410</v>
      </c>
      <c r="B612" s="8">
        <v>660990</v>
      </c>
      <c r="C612" s="8" t="s">
        <v>651</v>
      </c>
      <c r="D612" s="3" t="s">
        <v>447</v>
      </c>
      <c r="E612" s="3" t="s">
        <v>446</v>
      </c>
      <c r="F612" s="5" t="s">
        <v>9</v>
      </c>
      <c r="G612" s="31">
        <v>0</v>
      </c>
      <c r="H612" s="25">
        <v>2.625</v>
      </c>
      <c r="I612" s="32">
        <v>0.1</v>
      </c>
      <c r="J612" s="33">
        <f t="shared" si="123"/>
        <v>2.8875000000000002</v>
      </c>
      <c r="K612" s="25">
        <f t="shared" si="124"/>
        <v>2.89</v>
      </c>
      <c r="L612" s="29">
        <v>6.5</v>
      </c>
      <c r="M612" s="24">
        <f t="shared" si="125"/>
        <v>0.55576923076923079</v>
      </c>
      <c r="N612" s="38">
        <f t="shared" si="126"/>
        <v>7.8</v>
      </c>
      <c r="O612" s="365">
        <v>5.3624999999999998</v>
      </c>
      <c r="P612" s="366">
        <f t="shared" si="119"/>
        <v>-0.17500000000000002</v>
      </c>
      <c r="Q612" s="366">
        <f t="shared" si="120"/>
        <v>0.46153846153846145</v>
      </c>
      <c r="R612" s="369">
        <v>5.0375000000000005</v>
      </c>
      <c r="S612" s="370">
        <f t="shared" si="121"/>
        <v>-0.22499999999999992</v>
      </c>
      <c r="T612" s="370">
        <f t="shared" si="127"/>
        <v>0.39663053415175653</v>
      </c>
      <c r="U612" s="6">
        <v>0</v>
      </c>
      <c r="V612" s="299">
        <v>0.02</v>
      </c>
      <c r="W612" s="124" t="s">
        <v>111</v>
      </c>
      <c r="X612" s="5">
        <v>0</v>
      </c>
      <c r="Y612" s="26">
        <v>707600</v>
      </c>
      <c r="Z612" s="26" t="s">
        <v>1154</v>
      </c>
      <c r="AA612" s="26"/>
      <c r="AB612" s="27">
        <v>0.2</v>
      </c>
      <c r="AC612" s="122">
        <v>0</v>
      </c>
      <c r="AD612" s="273">
        <v>41501</v>
      </c>
      <c r="AE612" s="26" t="str">
        <f t="array" ref="AE612">IF(ISNA(INDEX([6]Fournisseurs!$A$6:$O$5001,MATCH(A612&amp;C612,[6]Fournisseurs!$C$6:$C$5001&amp;[6]Fournisseurs!$A$6:$A$5001,0),14)),"",INDEX([6]Fournisseurs!$A$6:$O$5001,MATCH(A612&amp;C612,[6]Fournisseurs!$C$6:$C$5001&amp;[6]Fournisseurs!$A$6:$A$5001,0),14))</f>
        <v/>
      </c>
    </row>
    <row r="613" spans="1:31" ht="14" customHeight="1" x14ac:dyDescent="0.2">
      <c r="A613" s="9">
        <v>2731</v>
      </c>
      <c r="B613" s="344">
        <v>660996</v>
      </c>
      <c r="C613" s="344" t="s">
        <v>651</v>
      </c>
      <c r="D613" s="398" t="s">
        <v>4086</v>
      </c>
      <c r="E613" s="345" t="s">
        <v>4016</v>
      </c>
      <c r="F613" s="9" t="s">
        <v>4441</v>
      </c>
      <c r="G613" s="345"/>
      <c r="H613" s="25">
        <v>11.587499999999999</v>
      </c>
      <c r="I613" s="32">
        <v>0.1</v>
      </c>
      <c r="J613" s="33">
        <f t="shared" si="123"/>
        <v>12.74625</v>
      </c>
      <c r="K613" s="25">
        <f t="shared" si="124"/>
        <v>12.75</v>
      </c>
      <c r="L613" s="29">
        <v>21.839400000000001</v>
      </c>
      <c r="M613" s="24">
        <f t="shared" si="125"/>
        <v>0.41636446056210341</v>
      </c>
      <c r="N613" s="38">
        <f t="shared" si="126"/>
        <v>26.207280000000001</v>
      </c>
      <c r="O613" s="365">
        <v>21.839400000000001</v>
      </c>
      <c r="P613" s="366">
        <f t="shared" si="119"/>
        <v>0</v>
      </c>
      <c r="Q613" s="366">
        <f t="shared" si="120"/>
        <v>0.41636446056210341</v>
      </c>
      <c r="R613" s="369">
        <v>20.747430000000001</v>
      </c>
      <c r="S613" s="370">
        <f t="shared" si="121"/>
        <v>-4.9999999999999989E-2</v>
      </c>
      <c r="T613" s="370">
        <f t="shared" si="127"/>
        <v>0.35331242167546073</v>
      </c>
      <c r="U613" s="11">
        <v>2.5</v>
      </c>
      <c r="V613" s="11">
        <v>2.4</v>
      </c>
      <c r="W613" s="124" t="s">
        <v>111</v>
      </c>
      <c r="X613" s="345"/>
      <c r="Y613" s="26">
        <v>707600</v>
      </c>
      <c r="Z613" s="345" t="s">
        <v>4019</v>
      </c>
      <c r="AA613" s="26"/>
      <c r="AB613" s="27">
        <v>0.2</v>
      </c>
      <c r="AC613" s="122"/>
      <c r="AD613" s="273">
        <v>42597</v>
      </c>
      <c r="AE613" s="26" t="str">
        <f t="array" ref="AE613">IF(ISNA(INDEX([6]Fournisseurs!$A$6:$O$5001,MATCH(A613&amp;C613,[6]Fournisseurs!$C$6:$C$5001&amp;[6]Fournisseurs!$A$6:$A$5001,0),14)),"",INDEX([6]Fournisseurs!$A$6:$O$5001,MATCH(A613&amp;C613,[6]Fournisseurs!$C$6:$C$5001&amp;[6]Fournisseurs!$A$6:$A$5001,0),14))</f>
        <v/>
      </c>
    </row>
    <row r="614" spans="1:31" ht="14" customHeight="1" x14ac:dyDescent="0.2">
      <c r="A614" s="9">
        <v>2730</v>
      </c>
      <c r="B614" s="344">
        <v>660995</v>
      </c>
      <c r="C614" s="344" t="s">
        <v>651</v>
      </c>
      <c r="D614" s="398" t="s">
        <v>4085</v>
      </c>
      <c r="E614" s="345" t="s">
        <v>4016</v>
      </c>
      <c r="F614" s="9" t="s">
        <v>4441</v>
      </c>
      <c r="G614" s="345"/>
      <c r="H614" s="25">
        <v>10.198125000000001</v>
      </c>
      <c r="I614" s="32">
        <v>0.1</v>
      </c>
      <c r="J614" s="33">
        <f t="shared" si="123"/>
        <v>11.217937500000001</v>
      </c>
      <c r="K614" s="25">
        <f t="shared" si="124"/>
        <v>11.22</v>
      </c>
      <c r="L614" s="29">
        <v>19.225800000000003</v>
      </c>
      <c r="M614" s="24">
        <f t="shared" si="125"/>
        <v>0.41651647785787849</v>
      </c>
      <c r="N614" s="38">
        <f t="shared" si="126"/>
        <v>23.070960000000003</v>
      </c>
      <c r="O614" s="365">
        <v>19.225800000000003</v>
      </c>
      <c r="P614" s="366">
        <f t="shared" si="119"/>
        <v>0</v>
      </c>
      <c r="Q614" s="366">
        <f t="shared" si="120"/>
        <v>0.41651647785787849</v>
      </c>
      <c r="R614" s="369">
        <v>18.264510000000001</v>
      </c>
      <c r="S614" s="370">
        <f t="shared" si="121"/>
        <v>-5.0000000000000086E-2</v>
      </c>
      <c r="T614" s="370">
        <f t="shared" si="127"/>
        <v>0.35348086189238614</v>
      </c>
      <c r="U614" s="11">
        <v>2.4</v>
      </c>
      <c r="V614" s="11">
        <v>2.2999999999999998</v>
      </c>
      <c r="W614" s="124" t="s">
        <v>111</v>
      </c>
      <c r="X614" s="345"/>
      <c r="Y614" s="26">
        <v>707600</v>
      </c>
      <c r="Z614" s="345" t="s">
        <v>4018</v>
      </c>
      <c r="AA614" s="26"/>
      <c r="AB614" s="27">
        <v>0.2</v>
      </c>
      <c r="AC614" s="122"/>
      <c r="AD614" s="273">
        <v>42597</v>
      </c>
      <c r="AE614" s="26" t="str">
        <f t="array" ref="AE614">IF(ISNA(INDEX([6]Fournisseurs!$A$6:$O$5001,MATCH(A614&amp;C614,[6]Fournisseurs!$C$6:$C$5001&amp;[6]Fournisseurs!$A$6:$A$5001,0),14)),"",INDEX([6]Fournisseurs!$A$6:$O$5001,MATCH(A614&amp;C614,[6]Fournisseurs!$C$6:$C$5001&amp;[6]Fournisseurs!$A$6:$A$5001,0),14))</f>
        <v/>
      </c>
    </row>
    <row r="615" spans="1:31" ht="14" customHeight="1" x14ac:dyDescent="0.2">
      <c r="A615" s="9">
        <v>2729</v>
      </c>
      <c r="B615" s="344">
        <v>660993</v>
      </c>
      <c r="C615" s="344" t="s">
        <v>651</v>
      </c>
      <c r="D615" s="398" t="s">
        <v>4084</v>
      </c>
      <c r="E615" s="345" t="s">
        <v>4016</v>
      </c>
      <c r="F615" s="9" t="s">
        <v>4441</v>
      </c>
      <c r="G615" s="345"/>
      <c r="H615" s="25">
        <v>9.1875</v>
      </c>
      <c r="I615" s="32">
        <v>0.1</v>
      </c>
      <c r="J615" s="33">
        <f t="shared" si="123"/>
        <v>10.106250000000001</v>
      </c>
      <c r="K615" s="25">
        <f>ROUND(J615,2)</f>
        <v>10.11</v>
      </c>
      <c r="L615" s="29">
        <v>17.305200000000003</v>
      </c>
      <c r="M615" s="24">
        <f t="shared" si="125"/>
        <v>0.41599923722349352</v>
      </c>
      <c r="N615" s="38">
        <f t="shared" si="126"/>
        <v>20.766240000000003</v>
      </c>
      <c r="O615" s="365">
        <v>17.305200000000003</v>
      </c>
      <c r="P615" s="366">
        <f t="shared" si="119"/>
        <v>0</v>
      </c>
      <c r="Q615" s="366">
        <f t="shared" si="120"/>
        <v>0.41599923722349352</v>
      </c>
      <c r="R615" s="369">
        <v>16.439940000000004</v>
      </c>
      <c r="S615" s="370">
        <f t="shared" si="121"/>
        <v>-4.9999999999999947E-2</v>
      </c>
      <c r="T615" s="370">
        <f t="shared" si="127"/>
        <v>0.35290774207589315</v>
      </c>
      <c r="U615" s="11">
        <v>2.2999999999999998</v>
      </c>
      <c r="V615" s="11">
        <v>2.2000000000000002</v>
      </c>
      <c r="W615" s="124" t="s">
        <v>111</v>
      </c>
      <c r="X615" s="345"/>
      <c r="Y615" s="26">
        <v>707600</v>
      </c>
      <c r="Z615" s="345" t="s">
        <v>4017</v>
      </c>
      <c r="AA615" s="26"/>
      <c r="AB615" s="27">
        <v>0.2</v>
      </c>
      <c r="AC615" s="122"/>
      <c r="AD615" s="273">
        <v>42597</v>
      </c>
      <c r="AE615" s="26" t="str">
        <f t="array" ref="AE615">IF(ISNA(INDEX([6]Fournisseurs!$A$6:$O$5001,MATCH(A615&amp;C615,[6]Fournisseurs!$C$6:$C$5001&amp;[6]Fournisseurs!$A$6:$A$5001,0),14)),"",INDEX([6]Fournisseurs!$A$6:$O$5001,MATCH(A615&amp;C615,[6]Fournisseurs!$C$6:$C$5001&amp;[6]Fournisseurs!$A$6:$A$5001,0),14))</f>
        <v/>
      </c>
    </row>
    <row r="616" spans="1:31" ht="14" customHeight="1" x14ac:dyDescent="0.2">
      <c r="A616" s="8" t="s">
        <v>1779</v>
      </c>
      <c r="B616" s="8"/>
      <c r="C616" s="8" t="s">
        <v>1456</v>
      </c>
      <c r="D616" s="14" t="s">
        <v>1776</v>
      </c>
      <c r="E616" s="3"/>
      <c r="F616" s="13" t="s">
        <v>4441</v>
      </c>
      <c r="G616" s="31">
        <v>0</v>
      </c>
      <c r="H616" s="25">
        <v>38.5</v>
      </c>
      <c r="I616" s="32"/>
      <c r="J616" s="33">
        <f t="shared" si="123"/>
        <v>38.5</v>
      </c>
      <c r="K616" s="25"/>
      <c r="L616" s="29">
        <v>55</v>
      </c>
      <c r="M616" s="24">
        <f t="shared" si="125"/>
        <v>0.30000000000000004</v>
      </c>
      <c r="N616" s="38">
        <f t="shared" si="126"/>
        <v>66</v>
      </c>
      <c r="O616" s="365">
        <v>55</v>
      </c>
      <c r="P616" s="366">
        <f t="shared" si="119"/>
        <v>0</v>
      </c>
      <c r="Q616" s="366">
        <f t="shared" si="120"/>
        <v>0.30000000000000004</v>
      </c>
      <c r="R616" s="406">
        <v>55</v>
      </c>
      <c r="S616" s="370">
        <f t="shared" si="121"/>
        <v>0</v>
      </c>
      <c r="T616" s="370">
        <f t="shared" ref="T616:T625" si="128">1-(J616/(R616))</f>
        <v>0.30000000000000004</v>
      </c>
      <c r="U616" s="6">
        <v>0</v>
      </c>
      <c r="V616" s="299">
        <v>0.3</v>
      </c>
      <c r="W616" s="124" t="s">
        <v>4455</v>
      </c>
      <c r="X616" s="5"/>
      <c r="Y616" s="26"/>
      <c r="Z616" s="26"/>
      <c r="AA616" s="26"/>
      <c r="AB616" s="27">
        <v>0.2</v>
      </c>
      <c r="AC616" s="122">
        <v>0</v>
      </c>
      <c r="AD616" s="273">
        <v>42231</v>
      </c>
      <c r="AE616" s="26" t="str">
        <f t="array" ref="AE616">IF(ISNA(INDEX([6]Fournisseurs!$A$6:$O$5001,MATCH(A616&amp;C616,[6]Fournisseurs!$C$6:$C$5001&amp;[6]Fournisseurs!$A$6:$A$5001,0),14)),"",INDEX([6]Fournisseurs!$A$6:$O$5001,MATCH(A616&amp;C616,[6]Fournisseurs!$C$6:$C$5001&amp;[6]Fournisseurs!$A$6:$A$5001,0),14))</f>
        <v/>
      </c>
    </row>
    <row r="617" spans="1:31" ht="14" customHeight="1" x14ac:dyDescent="0.2">
      <c r="A617" s="8" t="s">
        <v>1778</v>
      </c>
      <c r="B617" s="8"/>
      <c r="C617" s="8" t="s">
        <v>1456</v>
      </c>
      <c r="D617" s="14" t="s">
        <v>1775</v>
      </c>
      <c r="E617" s="3"/>
      <c r="F617" s="13" t="s">
        <v>4441</v>
      </c>
      <c r="G617" s="31">
        <v>0</v>
      </c>
      <c r="H617" s="25">
        <v>38.5</v>
      </c>
      <c r="I617" s="32"/>
      <c r="J617" s="33">
        <f t="shared" si="123"/>
        <v>38.5</v>
      </c>
      <c r="K617" s="25"/>
      <c r="L617" s="29">
        <v>55</v>
      </c>
      <c r="M617" s="24">
        <f t="shared" si="125"/>
        <v>0.30000000000000004</v>
      </c>
      <c r="N617" s="38">
        <f t="shared" si="126"/>
        <v>66</v>
      </c>
      <c r="O617" s="365">
        <v>55</v>
      </c>
      <c r="P617" s="366">
        <f t="shared" si="119"/>
        <v>0</v>
      </c>
      <c r="Q617" s="366">
        <f t="shared" si="120"/>
        <v>0.30000000000000004</v>
      </c>
      <c r="R617" s="406">
        <v>55</v>
      </c>
      <c r="S617" s="370">
        <f t="shared" si="121"/>
        <v>0</v>
      </c>
      <c r="T617" s="370">
        <f t="shared" si="128"/>
        <v>0.30000000000000004</v>
      </c>
      <c r="U617" s="6">
        <v>0</v>
      </c>
      <c r="V617" s="299">
        <v>0.3</v>
      </c>
      <c r="W617" s="124" t="s">
        <v>4455</v>
      </c>
      <c r="X617" s="5"/>
      <c r="Y617" s="26"/>
      <c r="Z617" s="26"/>
      <c r="AA617" s="26"/>
      <c r="AB617" s="27">
        <v>0.2</v>
      </c>
      <c r="AC617" s="122">
        <v>0</v>
      </c>
      <c r="AD617" s="273">
        <v>42231</v>
      </c>
      <c r="AE617" s="26" t="str">
        <f t="array" ref="AE617">IF(ISNA(INDEX([6]Fournisseurs!$A$6:$O$5001,MATCH(A617&amp;C617,[6]Fournisseurs!$C$6:$C$5001&amp;[6]Fournisseurs!$A$6:$A$5001,0),14)),"",INDEX([6]Fournisseurs!$A$6:$O$5001,MATCH(A617&amp;C617,[6]Fournisseurs!$C$6:$C$5001&amp;[6]Fournisseurs!$A$6:$A$5001,0),14))</f>
        <v/>
      </c>
    </row>
    <row r="618" spans="1:31" ht="14" customHeight="1" x14ac:dyDescent="0.2">
      <c r="A618" s="8" t="s">
        <v>1777</v>
      </c>
      <c r="B618" s="8"/>
      <c r="C618" s="8" t="s">
        <v>1456</v>
      </c>
      <c r="D618" s="14" t="s">
        <v>1774</v>
      </c>
      <c r="E618" s="3"/>
      <c r="F618" s="13" t="s">
        <v>4441</v>
      </c>
      <c r="G618" s="31">
        <v>0</v>
      </c>
      <c r="H618" s="25">
        <v>38.5</v>
      </c>
      <c r="I618" s="32"/>
      <c r="J618" s="33">
        <f t="shared" si="123"/>
        <v>38.5</v>
      </c>
      <c r="K618" s="25"/>
      <c r="L618" s="29">
        <v>55</v>
      </c>
      <c r="M618" s="24">
        <f t="shared" si="125"/>
        <v>0.30000000000000004</v>
      </c>
      <c r="N618" s="38">
        <f t="shared" si="126"/>
        <v>66</v>
      </c>
      <c r="O618" s="365">
        <v>55</v>
      </c>
      <c r="P618" s="366">
        <f t="shared" si="119"/>
        <v>0</v>
      </c>
      <c r="Q618" s="366">
        <f t="shared" si="120"/>
        <v>0.30000000000000004</v>
      </c>
      <c r="R618" s="406">
        <v>55</v>
      </c>
      <c r="S618" s="370">
        <f t="shared" si="121"/>
        <v>0</v>
      </c>
      <c r="T618" s="370">
        <f t="shared" si="128"/>
        <v>0.30000000000000004</v>
      </c>
      <c r="U618" s="6">
        <v>0</v>
      </c>
      <c r="V618" s="299">
        <v>0.3</v>
      </c>
      <c r="W618" s="124" t="s">
        <v>4455</v>
      </c>
      <c r="X618" s="5"/>
      <c r="Y618" s="26"/>
      <c r="Z618" s="26"/>
      <c r="AA618" s="26"/>
      <c r="AB618" s="27">
        <v>0.2</v>
      </c>
      <c r="AC618" s="122">
        <v>0</v>
      </c>
      <c r="AD618" s="273">
        <v>42231</v>
      </c>
      <c r="AE618" s="26" t="str">
        <f t="array" ref="AE618">IF(ISNA(INDEX([6]Fournisseurs!$A$6:$O$5001,MATCH(A618&amp;C618,[6]Fournisseurs!$C$6:$C$5001&amp;[6]Fournisseurs!$A$6:$A$5001,0),14)),"",INDEX([6]Fournisseurs!$A$6:$O$5001,MATCH(A618&amp;C618,[6]Fournisseurs!$C$6:$C$5001&amp;[6]Fournisseurs!$A$6:$A$5001,0),14))</f>
        <v/>
      </c>
    </row>
    <row r="619" spans="1:31" ht="14" customHeight="1" x14ac:dyDescent="0.2">
      <c r="A619" s="8" t="s">
        <v>1786</v>
      </c>
      <c r="B619" s="8"/>
      <c r="C619" s="8" t="s">
        <v>1456</v>
      </c>
      <c r="D619" s="14" t="s">
        <v>1782</v>
      </c>
      <c r="E619" s="3"/>
      <c r="F619" s="13" t="s">
        <v>4441</v>
      </c>
      <c r="G619" s="31">
        <v>0</v>
      </c>
      <c r="H619" s="25">
        <v>24.5</v>
      </c>
      <c r="I619" s="32"/>
      <c r="J619" s="33">
        <f t="shared" si="123"/>
        <v>24.5</v>
      </c>
      <c r="K619" s="25"/>
      <c r="L619" s="29">
        <v>35</v>
      </c>
      <c r="M619" s="24">
        <f t="shared" si="125"/>
        <v>0.30000000000000004</v>
      </c>
      <c r="N619" s="38">
        <f t="shared" si="126"/>
        <v>42</v>
      </c>
      <c r="O619" s="365">
        <v>35</v>
      </c>
      <c r="P619" s="366">
        <f t="shared" si="119"/>
        <v>0</v>
      </c>
      <c r="Q619" s="366">
        <f t="shared" si="120"/>
        <v>0.30000000000000004</v>
      </c>
      <c r="R619" s="406">
        <v>35</v>
      </c>
      <c r="S619" s="370">
        <f t="shared" si="121"/>
        <v>0</v>
      </c>
      <c r="T619" s="370">
        <f t="shared" si="128"/>
        <v>0.30000000000000004</v>
      </c>
      <c r="U619" s="6">
        <v>0</v>
      </c>
      <c r="V619" s="299">
        <v>0.3</v>
      </c>
      <c r="W619" s="124" t="s">
        <v>4455</v>
      </c>
      <c r="X619" s="5"/>
      <c r="Y619" s="26"/>
      <c r="Z619" s="26"/>
      <c r="AA619" s="26"/>
      <c r="AB619" s="27">
        <v>0.2</v>
      </c>
      <c r="AC619" s="122">
        <v>0</v>
      </c>
      <c r="AD619" s="273">
        <v>42231</v>
      </c>
      <c r="AE619" s="26" t="str">
        <f t="array" ref="AE619">IF(ISNA(INDEX([6]Fournisseurs!$A$6:$O$5001,MATCH(A619&amp;C619,[6]Fournisseurs!$C$6:$C$5001&amp;[6]Fournisseurs!$A$6:$A$5001,0),14)),"",INDEX([6]Fournisseurs!$A$6:$O$5001,MATCH(A619&amp;C619,[6]Fournisseurs!$C$6:$C$5001&amp;[6]Fournisseurs!$A$6:$A$5001,0),14))</f>
        <v/>
      </c>
    </row>
    <row r="620" spans="1:31" ht="14" customHeight="1" x14ac:dyDescent="0.2">
      <c r="A620" s="8" t="s">
        <v>1785</v>
      </c>
      <c r="B620" s="8"/>
      <c r="C620" s="8" t="s">
        <v>1456</v>
      </c>
      <c r="D620" s="14" t="s">
        <v>1781</v>
      </c>
      <c r="E620" s="3"/>
      <c r="F620" s="13" t="s">
        <v>4441</v>
      </c>
      <c r="G620" s="31">
        <v>0</v>
      </c>
      <c r="H620" s="25">
        <v>24.5</v>
      </c>
      <c r="I620" s="32"/>
      <c r="J620" s="33">
        <f t="shared" si="123"/>
        <v>24.5</v>
      </c>
      <c r="K620" s="25"/>
      <c r="L620" s="29">
        <v>35</v>
      </c>
      <c r="M620" s="24">
        <f t="shared" si="125"/>
        <v>0.30000000000000004</v>
      </c>
      <c r="N620" s="38">
        <f t="shared" si="126"/>
        <v>42</v>
      </c>
      <c r="O620" s="365">
        <v>35</v>
      </c>
      <c r="P620" s="366">
        <f t="shared" si="119"/>
        <v>0</v>
      </c>
      <c r="Q620" s="366">
        <f t="shared" si="120"/>
        <v>0.30000000000000004</v>
      </c>
      <c r="R620" s="406">
        <v>35</v>
      </c>
      <c r="S620" s="370">
        <f t="shared" si="121"/>
        <v>0</v>
      </c>
      <c r="T620" s="370">
        <f t="shared" si="128"/>
        <v>0.30000000000000004</v>
      </c>
      <c r="U620" s="6">
        <v>0</v>
      </c>
      <c r="V620" s="299">
        <v>0.3</v>
      </c>
      <c r="W620" s="124" t="s">
        <v>4455</v>
      </c>
      <c r="X620" s="5"/>
      <c r="Y620" s="26"/>
      <c r="Z620" s="26"/>
      <c r="AA620" s="26"/>
      <c r="AB620" s="27">
        <v>0.2</v>
      </c>
      <c r="AC620" s="122">
        <v>0</v>
      </c>
      <c r="AD620" s="273">
        <v>42231</v>
      </c>
      <c r="AE620" s="26" t="str">
        <f t="array" ref="AE620">IF(ISNA(INDEX([6]Fournisseurs!$A$6:$O$5001,MATCH(A620&amp;C620,[6]Fournisseurs!$C$6:$C$5001&amp;[6]Fournisseurs!$A$6:$A$5001,0),14)),"",INDEX([6]Fournisseurs!$A$6:$O$5001,MATCH(A620&amp;C620,[6]Fournisseurs!$C$6:$C$5001&amp;[6]Fournisseurs!$A$6:$A$5001,0),14))</f>
        <v/>
      </c>
    </row>
    <row r="621" spans="1:31" ht="14" customHeight="1" x14ac:dyDescent="0.2">
      <c r="A621" s="8" t="s">
        <v>1784</v>
      </c>
      <c r="B621" s="8"/>
      <c r="C621" s="8" t="s">
        <v>1456</v>
      </c>
      <c r="D621" s="14" t="s">
        <v>1780</v>
      </c>
      <c r="E621" s="3"/>
      <c r="F621" s="13" t="s">
        <v>4441</v>
      </c>
      <c r="G621" s="31">
        <v>0</v>
      </c>
      <c r="H621" s="25">
        <v>24.5</v>
      </c>
      <c r="I621" s="32"/>
      <c r="J621" s="33">
        <f t="shared" si="123"/>
        <v>24.5</v>
      </c>
      <c r="K621" s="25"/>
      <c r="L621" s="29">
        <v>35</v>
      </c>
      <c r="M621" s="24">
        <f t="shared" si="125"/>
        <v>0.30000000000000004</v>
      </c>
      <c r="N621" s="38">
        <f t="shared" si="126"/>
        <v>42</v>
      </c>
      <c r="O621" s="365">
        <v>35</v>
      </c>
      <c r="P621" s="366">
        <f t="shared" si="119"/>
        <v>0</v>
      </c>
      <c r="Q621" s="366">
        <f t="shared" si="120"/>
        <v>0.30000000000000004</v>
      </c>
      <c r="R621" s="406">
        <v>35</v>
      </c>
      <c r="S621" s="370">
        <f t="shared" si="121"/>
        <v>0</v>
      </c>
      <c r="T621" s="370">
        <f t="shared" si="128"/>
        <v>0.30000000000000004</v>
      </c>
      <c r="U621" s="6">
        <v>0</v>
      </c>
      <c r="V621" s="299">
        <v>0.3</v>
      </c>
      <c r="W621" s="124" t="s">
        <v>4455</v>
      </c>
      <c r="X621" s="5"/>
      <c r="Y621" s="26"/>
      <c r="Z621" s="26"/>
      <c r="AA621" s="26"/>
      <c r="AB621" s="27">
        <v>0.2</v>
      </c>
      <c r="AC621" s="122">
        <v>0</v>
      </c>
      <c r="AD621" s="273">
        <v>42231</v>
      </c>
      <c r="AE621" s="26" t="str">
        <f t="array" ref="AE621">IF(ISNA(INDEX([6]Fournisseurs!$A$6:$O$5001,MATCH(A621&amp;C621,[6]Fournisseurs!$C$6:$C$5001&amp;[6]Fournisseurs!$A$6:$A$5001,0),14)),"",INDEX([6]Fournisseurs!$A$6:$O$5001,MATCH(A621&amp;C621,[6]Fournisseurs!$C$6:$C$5001&amp;[6]Fournisseurs!$A$6:$A$5001,0),14))</f>
        <v/>
      </c>
    </row>
    <row r="622" spans="1:31" ht="14" customHeight="1" x14ac:dyDescent="0.2">
      <c r="A622" s="8" t="s">
        <v>1787</v>
      </c>
      <c r="B622" s="8"/>
      <c r="C622" s="8" t="s">
        <v>1456</v>
      </c>
      <c r="D622" s="14" t="s">
        <v>1783</v>
      </c>
      <c r="E622" s="3"/>
      <c r="F622" s="13" t="s">
        <v>4441</v>
      </c>
      <c r="G622" s="31">
        <v>0</v>
      </c>
      <c r="H622" s="25">
        <v>24.5</v>
      </c>
      <c r="I622" s="32"/>
      <c r="J622" s="33">
        <f t="shared" si="123"/>
        <v>24.5</v>
      </c>
      <c r="K622" s="25"/>
      <c r="L622" s="29">
        <v>35</v>
      </c>
      <c r="M622" s="24">
        <f t="shared" si="125"/>
        <v>0.30000000000000004</v>
      </c>
      <c r="N622" s="38">
        <f t="shared" si="126"/>
        <v>42</v>
      </c>
      <c r="O622" s="365">
        <v>35</v>
      </c>
      <c r="P622" s="366">
        <f t="shared" si="119"/>
        <v>0</v>
      </c>
      <c r="Q622" s="366">
        <f t="shared" si="120"/>
        <v>0.30000000000000004</v>
      </c>
      <c r="R622" s="406">
        <v>35</v>
      </c>
      <c r="S622" s="370">
        <f t="shared" si="121"/>
        <v>0</v>
      </c>
      <c r="T622" s="370">
        <f t="shared" si="128"/>
        <v>0.30000000000000004</v>
      </c>
      <c r="U622" s="6">
        <v>0</v>
      </c>
      <c r="V622" s="299">
        <v>0.3</v>
      </c>
      <c r="W622" s="124" t="s">
        <v>4455</v>
      </c>
      <c r="X622" s="5"/>
      <c r="Y622" s="26"/>
      <c r="Z622" s="26"/>
      <c r="AA622" s="26"/>
      <c r="AB622" s="27">
        <v>0.2</v>
      </c>
      <c r="AC622" s="122">
        <v>0</v>
      </c>
      <c r="AD622" s="273">
        <v>42231</v>
      </c>
      <c r="AE622" s="26" t="str">
        <f t="array" ref="AE622">IF(ISNA(INDEX([6]Fournisseurs!$A$6:$O$5001,MATCH(A622&amp;C622,[6]Fournisseurs!$C$6:$C$5001&amp;[6]Fournisseurs!$A$6:$A$5001,0),14)),"",INDEX([6]Fournisseurs!$A$6:$O$5001,MATCH(A622&amp;C622,[6]Fournisseurs!$C$6:$C$5001&amp;[6]Fournisseurs!$A$6:$A$5001,0),14))</f>
        <v/>
      </c>
    </row>
    <row r="623" spans="1:31" ht="14" customHeight="1" x14ac:dyDescent="0.2">
      <c r="A623" s="8" t="s">
        <v>1793</v>
      </c>
      <c r="B623" s="8"/>
      <c r="C623" s="8" t="s">
        <v>1456</v>
      </c>
      <c r="D623" s="14" t="s">
        <v>1790</v>
      </c>
      <c r="E623" s="3"/>
      <c r="F623" s="13" t="s">
        <v>4441</v>
      </c>
      <c r="G623" s="31">
        <v>0</v>
      </c>
      <c r="H623" s="25">
        <v>17.5</v>
      </c>
      <c r="I623" s="32"/>
      <c r="J623" s="33">
        <f t="shared" si="123"/>
        <v>17.5</v>
      </c>
      <c r="K623" s="25"/>
      <c r="L623" s="29">
        <v>25</v>
      </c>
      <c r="M623" s="24">
        <f t="shared" si="125"/>
        <v>0.30000000000000004</v>
      </c>
      <c r="N623" s="38">
        <f t="shared" si="126"/>
        <v>30</v>
      </c>
      <c r="O623" s="365">
        <v>25</v>
      </c>
      <c r="P623" s="366">
        <f t="shared" si="119"/>
        <v>0</v>
      </c>
      <c r="Q623" s="366">
        <f t="shared" si="120"/>
        <v>0.30000000000000004</v>
      </c>
      <c r="R623" s="406">
        <v>25</v>
      </c>
      <c r="S623" s="370">
        <f t="shared" si="121"/>
        <v>0</v>
      </c>
      <c r="T623" s="370">
        <f t="shared" si="128"/>
        <v>0.30000000000000004</v>
      </c>
      <c r="U623" s="6">
        <v>0</v>
      </c>
      <c r="V623" s="299">
        <v>0.3</v>
      </c>
      <c r="W623" s="124" t="s">
        <v>4455</v>
      </c>
      <c r="X623" s="5"/>
      <c r="Y623" s="26"/>
      <c r="Z623" s="26"/>
      <c r="AA623" s="26"/>
      <c r="AB623" s="27">
        <v>0.2</v>
      </c>
      <c r="AC623" s="122">
        <v>0</v>
      </c>
      <c r="AD623" s="273">
        <v>42231</v>
      </c>
      <c r="AE623" s="26" t="str">
        <f t="array" ref="AE623">IF(ISNA(INDEX([6]Fournisseurs!$A$6:$O$5001,MATCH(A623&amp;C623,[6]Fournisseurs!$C$6:$C$5001&amp;[6]Fournisseurs!$A$6:$A$5001,0),14)),"",INDEX([6]Fournisseurs!$A$6:$O$5001,MATCH(A623&amp;C623,[6]Fournisseurs!$C$6:$C$5001&amp;[6]Fournisseurs!$A$6:$A$5001,0),14))</f>
        <v/>
      </c>
    </row>
    <row r="624" spans="1:31" ht="14" customHeight="1" x14ac:dyDescent="0.2">
      <c r="A624" s="8" t="s">
        <v>1792</v>
      </c>
      <c r="B624" s="8"/>
      <c r="C624" s="8" t="s">
        <v>1456</v>
      </c>
      <c r="D624" s="14" t="s">
        <v>1789</v>
      </c>
      <c r="E624" s="3"/>
      <c r="F624" s="13" t="s">
        <v>4441</v>
      </c>
      <c r="G624" s="31">
        <v>0</v>
      </c>
      <c r="H624" s="25">
        <v>17.5</v>
      </c>
      <c r="I624" s="32"/>
      <c r="J624" s="33">
        <f t="shared" si="123"/>
        <v>17.5</v>
      </c>
      <c r="K624" s="25"/>
      <c r="L624" s="29">
        <v>25</v>
      </c>
      <c r="M624" s="24">
        <f t="shared" si="125"/>
        <v>0.30000000000000004</v>
      </c>
      <c r="N624" s="38">
        <f t="shared" si="126"/>
        <v>30</v>
      </c>
      <c r="O624" s="365">
        <v>25</v>
      </c>
      <c r="P624" s="366">
        <f t="shared" si="119"/>
        <v>0</v>
      </c>
      <c r="Q624" s="366">
        <f t="shared" si="120"/>
        <v>0.30000000000000004</v>
      </c>
      <c r="R624" s="406">
        <v>25</v>
      </c>
      <c r="S624" s="370">
        <f t="shared" si="121"/>
        <v>0</v>
      </c>
      <c r="T624" s="370">
        <f t="shared" si="128"/>
        <v>0.30000000000000004</v>
      </c>
      <c r="U624" s="6">
        <v>0</v>
      </c>
      <c r="V624" s="299">
        <v>0.3</v>
      </c>
      <c r="W624" s="124" t="s">
        <v>4455</v>
      </c>
      <c r="X624" s="5"/>
      <c r="Y624" s="26"/>
      <c r="Z624" s="26"/>
      <c r="AA624" s="26"/>
      <c r="AB624" s="27">
        <v>0.2</v>
      </c>
      <c r="AC624" s="122">
        <v>0</v>
      </c>
      <c r="AD624" s="273">
        <v>42231</v>
      </c>
      <c r="AE624" s="26" t="str">
        <f t="array" ref="AE624">IF(ISNA(INDEX([6]Fournisseurs!$A$6:$O$5001,MATCH(A624&amp;C624,[6]Fournisseurs!$C$6:$C$5001&amp;[6]Fournisseurs!$A$6:$A$5001,0),14)),"",INDEX([6]Fournisseurs!$A$6:$O$5001,MATCH(A624&amp;C624,[6]Fournisseurs!$C$6:$C$5001&amp;[6]Fournisseurs!$A$6:$A$5001,0),14))</f>
        <v/>
      </c>
    </row>
    <row r="625" spans="1:59" ht="14" customHeight="1" x14ac:dyDescent="0.2">
      <c r="A625" s="8" t="s">
        <v>1791</v>
      </c>
      <c r="B625" s="8"/>
      <c r="C625" s="8" t="s">
        <v>1456</v>
      </c>
      <c r="D625" s="14" t="s">
        <v>1788</v>
      </c>
      <c r="E625" s="3"/>
      <c r="F625" s="13" t="s">
        <v>4441</v>
      </c>
      <c r="G625" s="31">
        <v>0</v>
      </c>
      <c r="H625" s="25">
        <v>17.5</v>
      </c>
      <c r="I625" s="32"/>
      <c r="J625" s="33">
        <f t="shared" si="123"/>
        <v>17.5</v>
      </c>
      <c r="K625" s="25"/>
      <c r="L625" s="29">
        <v>25</v>
      </c>
      <c r="M625" s="24">
        <f t="shared" si="125"/>
        <v>0.30000000000000004</v>
      </c>
      <c r="N625" s="38">
        <f t="shared" si="126"/>
        <v>30</v>
      </c>
      <c r="O625" s="365">
        <v>25</v>
      </c>
      <c r="P625" s="366">
        <f t="shared" si="119"/>
        <v>0</v>
      </c>
      <c r="Q625" s="366">
        <f t="shared" si="120"/>
        <v>0.30000000000000004</v>
      </c>
      <c r="R625" s="406">
        <v>25</v>
      </c>
      <c r="S625" s="370">
        <f t="shared" si="121"/>
        <v>0</v>
      </c>
      <c r="T625" s="370">
        <f t="shared" si="128"/>
        <v>0.30000000000000004</v>
      </c>
      <c r="U625" s="6">
        <v>0</v>
      </c>
      <c r="V625" s="299">
        <v>0.3</v>
      </c>
      <c r="W625" s="124" t="s">
        <v>4455</v>
      </c>
      <c r="X625" s="5"/>
      <c r="Y625" s="26"/>
      <c r="Z625" s="26"/>
      <c r="AA625" s="26"/>
      <c r="AB625" s="27">
        <v>0.2</v>
      </c>
      <c r="AC625" s="122">
        <v>0</v>
      </c>
      <c r="AD625" s="273">
        <v>42231</v>
      </c>
      <c r="AE625" s="26" t="str">
        <f t="array" ref="AE625">IF(ISNA(INDEX([6]Fournisseurs!$A$6:$O$5001,MATCH(A625&amp;C625,[6]Fournisseurs!$C$6:$C$5001&amp;[6]Fournisseurs!$A$6:$A$5001,0),14)),"",INDEX([6]Fournisseurs!$A$6:$O$5001,MATCH(A625&amp;C625,[6]Fournisseurs!$C$6:$C$5001&amp;[6]Fournisseurs!$A$6:$A$5001,0),14))</f>
        <v/>
      </c>
    </row>
    <row r="626" spans="1:59" ht="14" customHeight="1" x14ac:dyDescent="0.2">
      <c r="A626" s="8">
        <v>2439</v>
      </c>
      <c r="B626" s="8" t="s">
        <v>4373</v>
      </c>
      <c r="C626" s="8" t="s">
        <v>939</v>
      </c>
      <c r="D626" s="3" t="s">
        <v>448</v>
      </c>
      <c r="E626" s="3" t="s">
        <v>448</v>
      </c>
      <c r="F626" s="5" t="s">
        <v>4441</v>
      </c>
      <c r="G626" s="31">
        <v>0</v>
      </c>
      <c r="H626" s="25">
        <v>18.200000000000003</v>
      </c>
      <c r="I626" s="32">
        <v>0.1</v>
      </c>
      <c r="J626" s="33">
        <f t="shared" si="123"/>
        <v>20.020000000000003</v>
      </c>
      <c r="K626" s="25">
        <f t="shared" ref="K626:K645" si="129">ROUND(J626,2)</f>
        <v>20.02</v>
      </c>
      <c r="L626" s="29">
        <v>32.5</v>
      </c>
      <c r="M626" s="24">
        <f t="shared" si="125"/>
        <v>0.3839999999999999</v>
      </c>
      <c r="N626" s="38">
        <f t="shared" si="126"/>
        <v>39</v>
      </c>
      <c r="O626" s="365">
        <v>32.5</v>
      </c>
      <c r="P626" s="366">
        <f t="shared" si="119"/>
        <v>0</v>
      </c>
      <c r="Q626" s="366">
        <f t="shared" si="120"/>
        <v>0.3839999999999999</v>
      </c>
      <c r="R626" s="375">
        <v>32.5</v>
      </c>
      <c r="S626" s="370">
        <f t="shared" si="121"/>
        <v>0</v>
      </c>
      <c r="T626" s="370">
        <f t="shared" ref="T626:T639" si="130">1-(J626/(R626*0.95))</f>
        <v>0.35157894736842099</v>
      </c>
      <c r="U626" s="6">
        <v>0</v>
      </c>
      <c r="V626" s="299">
        <v>1.2</v>
      </c>
      <c r="W626" s="124" t="s">
        <v>62</v>
      </c>
      <c r="X626" s="5" t="s">
        <v>1155</v>
      </c>
      <c r="Y626" s="26">
        <v>707600</v>
      </c>
      <c r="Z626" s="26" t="s">
        <v>1156</v>
      </c>
      <c r="AA626" s="26"/>
      <c r="AB626" s="27">
        <v>0.2</v>
      </c>
      <c r="AC626" s="122">
        <v>0</v>
      </c>
      <c r="AD626" s="273">
        <v>41501</v>
      </c>
      <c r="AE626" s="26" t="str">
        <f t="array" ref="AE626">IF(ISNA(INDEX([6]Fournisseurs!$A$6:$O$5001,MATCH(A626&amp;C626,[6]Fournisseurs!$C$6:$C$5001&amp;[6]Fournisseurs!$A$6:$A$5001,0),14)),"",INDEX([6]Fournisseurs!$A$6:$O$5001,MATCH(A626&amp;C626,[6]Fournisseurs!$C$6:$C$5001&amp;[6]Fournisseurs!$A$6:$A$5001,0),14))</f>
        <v/>
      </c>
    </row>
    <row r="627" spans="1:59" ht="14" customHeight="1" x14ac:dyDescent="0.2">
      <c r="A627" s="8">
        <v>1677</v>
      </c>
      <c r="B627" s="8">
        <v>642030</v>
      </c>
      <c r="C627" s="8" t="s">
        <v>651</v>
      </c>
      <c r="D627" s="3" t="s">
        <v>449</v>
      </c>
      <c r="E627" s="3" t="s">
        <v>1157</v>
      </c>
      <c r="F627" s="5" t="s">
        <v>4441</v>
      </c>
      <c r="G627" s="31">
        <v>0</v>
      </c>
      <c r="H627" s="25">
        <v>8.3249999999999993</v>
      </c>
      <c r="I627" s="32">
        <v>0.1</v>
      </c>
      <c r="J627" s="33">
        <f t="shared" si="123"/>
        <v>9.1575000000000006</v>
      </c>
      <c r="K627" s="25">
        <f t="shared" si="129"/>
        <v>9.16</v>
      </c>
      <c r="L627" s="29">
        <v>20.9</v>
      </c>
      <c r="M627" s="24">
        <f t="shared" si="125"/>
        <v>0.56184210526315781</v>
      </c>
      <c r="N627" s="38">
        <f t="shared" si="126"/>
        <v>25.08</v>
      </c>
      <c r="O627" s="365">
        <v>18.809999999999999</v>
      </c>
      <c r="P627" s="366">
        <f t="shared" si="119"/>
        <v>-0.1</v>
      </c>
      <c r="Q627" s="366">
        <f t="shared" si="120"/>
        <v>0.51315789473684204</v>
      </c>
      <c r="R627" s="369">
        <v>17.764999999999997</v>
      </c>
      <c r="S627" s="370">
        <f t="shared" si="121"/>
        <v>-0.15000000000000008</v>
      </c>
      <c r="T627" s="370">
        <f t="shared" si="130"/>
        <v>0.45738960404106233</v>
      </c>
      <c r="U627" s="6">
        <v>0</v>
      </c>
      <c r="V627" s="299">
        <v>0.8</v>
      </c>
      <c r="W627" s="124" t="s">
        <v>4454</v>
      </c>
      <c r="X627" s="5">
        <v>0</v>
      </c>
      <c r="Y627" s="26">
        <v>707600</v>
      </c>
      <c r="Z627" s="26" t="s">
        <v>1158</v>
      </c>
      <c r="AA627" s="26"/>
      <c r="AB627" s="27">
        <v>0.2</v>
      </c>
      <c r="AC627" s="122">
        <v>0</v>
      </c>
      <c r="AD627" s="273">
        <v>41501</v>
      </c>
      <c r="AE627" s="26" t="str">
        <f t="array" ref="AE627">IF(ISNA(INDEX([6]Fournisseurs!$A$6:$O$5001,MATCH(A627&amp;C627,[6]Fournisseurs!$C$6:$C$5001&amp;[6]Fournisseurs!$A$6:$A$5001,0),14)),"",INDEX([6]Fournisseurs!$A$6:$O$5001,MATCH(A627&amp;C627,[6]Fournisseurs!$C$6:$C$5001&amp;[6]Fournisseurs!$A$6:$A$5001,0),14))</f>
        <v/>
      </c>
    </row>
    <row r="628" spans="1:59" ht="14" customHeight="1" x14ac:dyDescent="0.2">
      <c r="A628" s="9">
        <v>4021</v>
      </c>
      <c r="B628" s="344">
        <v>550962</v>
      </c>
      <c r="C628" s="344" t="s">
        <v>651</v>
      </c>
      <c r="D628" s="398" t="s">
        <v>4069</v>
      </c>
      <c r="E628" s="345" t="s">
        <v>3984</v>
      </c>
      <c r="F628" s="9" t="s">
        <v>4441</v>
      </c>
      <c r="G628" s="345"/>
      <c r="H628" s="25">
        <v>199.61249999999998</v>
      </c>
      <c r="I628" s="32">
        <v>0.1</v>
      </c>
      <c r="J628" s="33">
        <f t="shared" si="123"/>
        <v>219.57374999999999</v>
      </c>
      <c r="K628" s="25">
        <f t="shared" si="129"/>
        <v>219.57</v>
      </c>
      <c r="L628" s="29">
        <v>548.89931249999995</v>
      </c>
      <c r="M628" s="24">
        <f t="shared" si="125"/>
        <v>0.59997444886579265</v>
      </c>
      <c r="N628" s="38">
        <f t="shared" si="126"/>
        <v>658.67917499999987</v>
      </c>
      <c r="O628" s="365">
        <v>480.28689843749999</v>
      </c>
      <c r="P628" s="366">
        <f t="shared" si="119"/>
        <v>-0.12499999999999994</v>
      </c>
      <c r="Q628" s="366">
        <f t="shared" si="120"/>
        <v>0.54282794156090586</v>
      </c>
      <c r="R628" s="369">
        <v>452.84193281249992</v>
      </c>
      <c r="S628" s="370">
        <f t="shared" si="121"/>
        <v>-0.17500000000000007</v>
      </c>
      <c r="T628" s="370">
        <f t="shared" si="130"/>
        <v>0.48960057271552482</v>
      </c>
      <c r="U628" s="11">
        <v>8</v>
      </c>
      <c r="V628" s="11">
        <v>9</v>
      </c>
      <c r="W628" s="124" t="s">
        <v>4451</v>
      </c>
      <c r="X628" s="345"/>
      <c r="Y628" s="26">
        <v>707600</v>
      </c>
      <c r="Z628" s="345"/>
      <c r="AA628" s="26"/>
      <c r="AB628" s="27">
        <v>0.2</v>
      </c>
      <c r="AC628" s="122"/>
      <c r="AD628" s="273">
        <v>42597</v>
      </c>
      <c r="AE628" s="26" t="str">
        <f t="array" ref="AE628">IF(ISNA(INDEX([6]Fournisseurs!$A$6:$O$5001,MATCH(A628&amp;C628,[6]Fournisseurs!$C$6:$C$5001&amp;[6]Fournisseurs!$A$6:$A$5001,0),14)),"",INDEX([6]Fournisseurs!$A$6:$O$5001,MATCH(A628&amp;C628,[6]Fournisseurs!$C$6:$C$5001&amp;[6]Fournisseurs!$A$6:$A$5001,0),14))</f>
        <v/>
      </c>
    </row>
    <row r="629" spans="1:59" ht="14" customHeight="1" x14ac:dyDescent="0.2">
      <c r="A629" s="8">
        <v>2021</v>
      </c>
      <c r="B629" s="8">
        <v>609284</v>
      </c>
      <c r="C629" s="8" t="s">
        <v>651</v>
      </c>
      <c r="D629" s="3" t="s">
        <v>450</v>
      </c>
      <c r="E629" s="3" t="s">
        <v>450</v>
      </c>
      <c r="F629" s="5" t="s">
        <v>9</v>
      </c>
      <c r="G629" s="31">
        <v>0</v>
      </c>
      <c r="H629" s="25">
        <v>45.0075</v>
      </c>
      <c r="I629" s="32">
        <v>0.1</v>
      </c>
      <c r="J629" s="33">
        <f t="shared" si="123"/>
        <v>49.508250000000004</v>
      </c>
      <c r="K629" s="25">
        <f t="shared" si="129"/>
        <v>49.51</v>
      </c>
      <c r="L629" s="29">
        <v>79</v>
      </c>
      <c r="M629" s="24">
        <f t="shared" si="125"/>
        <v>0.3733132911392405</v>
      </c>
      <c r="N629" s="38">
        <f t="shared" si="126"/>
        <v>94.8</v>
      </c>
      <c r="O629" s="365">
        <v>71.100000000000009</v>
      </c>
      <c r="P629" s="366">
        <f t="shared" si="119"/>
        <v>-9.9999999999999895E-2</v>
      </c>
      <c r="Q629" s="366">
        <f t="shared" si="120"/>
        <v>0.3036814345991562</v>
      </c>
      <c r="R629" s="369">
        <v>69.125</v>
      </c>
      <c r="S629" s="370">
        <f t="shared" si="121"/>
        <v>-0.125</v>
      </c>
      <c r="T629" s="370">
        <f t="shared" si="130"/>
        <v>0.24609117731036445</v>
      </c>
      <c r="U629" s="6">
        <v>0</v>
      </c>
      <c r="V629" s="299">
        <v>3</v>
      </c>
      <c r="W629" s="124" t="s">
        <v>4451</v>
      </c>
      <c r="X629" s="5" t="s">
        <v>1159</v>
      </c>
      <c r="Y629" s="26">
        <v>707600</v>
      </c>
      <c r="Z629" s="26" t="s">
        <v>1160</v>
      </c>
      <c r="AA629" s="26"/>
      <c r="AB629" s="27">
        <v>0.2</v>
      </c>
      <c r="AC629" s="122">
        <v>0</v>
      </c>
      <c r="AD629" s="273">
        <v>41501</v>
      </c>
      <c r="AE629" s="26" t="str">
        <f t="array" ref="AE629">IF(ISNA(INDEX([6]Fournisseurs!$A$6:$O$5001,MATCH(A629&amp;C629,[6]Fournisseurs!$C$6:$C$5001&amp;[6]Fournisseurs!$A$6:$A$5001,0),14)),"",INDEX([6]Fournisseurs!$A$6:$O$5001,MATCH(A629&amp;C629,[6]Fournisseurs!$C$6:$C$5001&amp;[6]Fournisseurs!$A$6:$A$5001,0),14))</f>
        <v/>
      </c>
    </row>
    <row r="630" spans="1:59" ht="14" customHeight="1" x14ac:dyDescent="0.2">
      <c r="A630" s="124" t="s">
        <v>2663</v>
      </c>
      <c r="B630" s="26"/>
      <c r="C630" s="8">
        <v>0</v>
      </c>
      <c r="D630" s="276" t="s">
        <v>2651</v>
      </c>
      <c r="E630" s="26"/>
      <c r="F630" s="9" t="s">
        <v>4441</v>
      </c>
      <c r="G630" s="125"/>
      <c r="H630" s="123">
        <v>495</v>
      </c>
      <c r="I630" s="54"/>
      <c r="J630" s="33">
        <f t="shared" si="123"/>
        <v>495</v>
      </c>
      <c r="K630" s="25">
        <f t="shared" si="129"/>
        <v>495</v>
      </c>
      <c r="L630" s="371">
        <v>990</v>
      </c>
      <c r="M630" s="24">
        <f t="shared" si="125"/>
        <v>0.5</v>
      </c>
      <c r="N630" s="38">
        <f t="shared" si="126"/>
        <v>1188</v>
      </c>
      <c r="O630" s="365">
        <v>990</v>
      </c>
      <c r="P630" s="366">
        <f t="shared" si="119"/>
        <v>0</v>
      </c>
      <c r="Q630" s="366">
        <f t="shared" si="120"/>
        <v>0.5</v>
      </c>
      <c r="R630" s="369">
        <v>990</v>
      </c>
      <c r="S630" s="370">
        <f t="shared" si="121"/>
        <v>0</v>
      </c>
      <c r="T630" s="370">
        <f t="shared" si="130"/>
        <v>0.47368421052631582</v>
      </c>
      <c r="U630" s="6">
        <v>0</v>
      </c>
      <c r="V630" s="299">
        <v>0</v>
      </c>
      <c r="W630" s="124" t="s">
        <v>2667</v>
      </c>
      <c r="X630" s="5"/>
      <c r="Y630" s="26"/>
      <c r="Z630" s="26"/>
      <c r="AA630" s="26"/>
      <c r="AB630" s="27">
        <v>0.2</v>
      </c>
      <c r="AC630" s="122" t="s">
        <v>2639</v>
      </c>
      <c r="AD630" s="273">
        <v>0</v>
      </c>
      <c r="AE630" s="26" t="str">
        <f t="array" ref="AE630">IF(ISNA(INDEX([6]Fournisseurs!$A$6:$O$5001,MATCH(A630&amp;C630,[6]Fournisseurs!$C$6:$C$5001&amp;[6]Fournisseurs!$A$6:$A$5001,0),14)),"",INDEX([6]Fournisseurs!$A$6:$O$5001,MATCH(A630&amp;C630,[6]Fournisseurs!$C$6:$C$5001&amp;[6]Fournisseurs!$A$6:$A$5001,0),14))</f>
        <v/>
      </c>
      <c r="AF630" s="39"/>
      <c r="AG630" s="39"/>
      <c r="AH630" s="39"/>
      <c r="AI630" s="39"/>
      <c r="AJ630" s="39"/>
      <c r="AK630" s="39"/>
      <c r="AL630" s="39"/>
      <c r="AM630" s="39"/>
      <c r="AN630" s="39"/>
      <c r="AO630" s="39"/>
      <c r="AP630" s="39"/>
      <c r="AQ630" s="39"/>
      <c r="AR630" s="39"/>
      <c r="AS630" s="39"/>
      <c r="AT630" s="39"/>
      <c r="AU630" s="39"/>
    </row>
    <row r="631" spans="1:59" ht="14" customHeight="1" x14ac:dyDescent="0.2">
      <c r="A631" s="124" t="s">
        <v>2664</v>
      </c>
      <c r="B631" s="26"/>
      <c r="C631" s="8">
        <v>0</v>
      </c>
      <c r="D631" s="276" t="s">
        <v>2652</v>
      </c>
      <c r="E631" s="26"/>
      <c r="F631" s="9" t="s">
        <v>4441</v>
      </c>
      <c r="G631" s="125"/>
      <c r="H631" s="123">
        <v>695</v>
      </c>
      <c r="I631" s="54"/>
      <c r="J631" s="33">
        <f t="shared" si="123"/>
        <v>695</v>
      </c>
      <c r="K631" s="25">
        <f t="shared" si="129"/>
        <v>695</v>
      </c>
      <c r="L631" s="371">
        <v>1390</v>
      </c>
      <c r="M631" s="24">
        <f t="shared" si="125"/>
        <v>0.5</v>
      </c>
      <c r="N631" s="38">
        <f t="shared" si="126"/>
        <v>1668</v>
      </c>
      <c r="O631" s="365">
        <v>1390</v>
      </c>
      <c r="P631" s="366">
        <f t="shared" si="119"/>
        <v>0</v>
      </c>
      <c r="Q631" s="366">
        <f t="shared" si="120"/>
        <v>0.5</v>
      </c>
      <c r="R631" s="369">
        <v>1390</v>
      </c>
      <c r="S631" s="370">
        <f t="shared" si="121"/>
        <v>0</v>
      </c>
      <c r="T631" s="370">
        <f t="shared" si="130"/>
        <v>0.47368421052631582</v>
      </c>
      <c r="U631" s="6">
        <v>0</v>
      </c>
      <c r="V631" s="299">
        <v>0</v>
      </c>
      <c r="W631" s="124" t="s">
        <v>2667</v>
      </c>
      <c r="X631" s="5"/>
      <c r="Y631" s="26"/>
      <c r="Z631" s="26"/>
      <c r="AA631" s="26"/>
      <c r="AB631" s="27">
        <v>0.2</v>
      </c>
      <c r="AC631" s="122" t="s">
        <v>2639</v>
      </c>
      <c r="AD631" s="273">
        <v>0</v>
      </c>
      <c r="AE631" s="26" t="str">
        <f t="array" ref="AE631">IF(ISNA(INDEX([6]Fournisseurs!$A$6:$O$5001,MATCH(A631&amp;C631,[6]Fournisseurs!$C$6:$C$5001&amp;[6]Fournisseurs!$A$6:$A$5001,0),14)),"",INDEX([6]Fournisseurs!$A$6:$O$5001,MATCH(A631&amp;C631,[6]Fournisseurs!$C$6:$C$5001&amp;[6]Fournisseurs!$A$6:$A$5001,0),14))</f>
        <v/>
      </c>
    </row>
    <row r="632" spans="1:59" ht="14" customHeight="1" x14ac:dyDescent="0.2">
      <c r="A632" s="124" t="s">
        <v>2665</v>
      </c>
      <c r="B632" s="26"/>
      <c r="C632" s="8">
        <v>0</v>
      </c>
      <c r="D632" s="276" t="s">
        <v>2653</v>
      </c>
      <c r="E632" s="26"/>
      <c r="F632" s="9" t="s">
        <v>4441</v>
      </c>
      <c r="G632" s="125"/>
      <c r="H632" s="123">
        <v>895</v>
      </c>
      <c r="I632" s="54"/>
      <c r="J632" s="33">
        <f t="shared" si="123"/>
        <v>895</v>
      </c>
      <c r="K632" s="25">
        <f t="shared" si="129"/>
        <v>895</v>
      </c>
      <c r="L632" s="371">
        <v>1790</v>
      </c>
      <c r="M632" s="24">
        <f t="shared" si="125"/>
        <v>0.5</v>
      </c>
      <c r="N632" s="38">
        <f t="shared" si="126"/>
        <v>2148</v>
      </c>
      <c r="O632" s="365">
        <v>1790</v>
      </c>
      <c r="P632" s="366">
        <f t="shared" si="119"/>
        <v>0</v>
      </c>
      <c r="Q632" s="366">
        <f t="shared" si="120"/>
        <v>0.5</v>
      </c>
      <c r="R632" s="369">
        <v>1790</v>
      </c>
      <c r="S632" s="370">
        <f t="shared" si="121"/>
        <v>0</v>
      </c>
      <c r="T632" s="370">
        <f t="shared" si="130"/>
        <v>0.47368421052631582</v>
      </c>
      <c r="U632" s="6">
        <v>0</v>
      </c>
      <c r="V632" s="299">
        <v>0</v>
      </c>
      <c r="W632" s="124" t="s">
        <v>2667</v>
      </c>
      <c r="X632" s="5"/>
      <c r="Y632" s="26"/>
      <c r="Z632" s="26"/>
      <c r="AA632" s="26"/>
      <c r="AB632" s="27">
        <v>0.2</v>
      </c>
      <c r="AC632" s="122" t="s">
        <v>2639</v>
      </c>
      <c r="AD632" s="273">
        <v>0</v>
      </c>
      <c r="AE632" s="26" t="str">
        <f t="array" ref="AE632">IF(ISNA(INDEX([6]Fournisseurs!$A$6:$O$5001,MATCH(A632&amp;C632,[6]Fournisseurs!$C$6:$C$5001&amp;[6]Fournisseurs!$A$6:$A$5001,0),14)),"",INDEX([6]Fournisseurs!$A$6:$O$5001,MATCH(A632&amp;C632,[6]Fournisseurs!$C$6:$C$5001&amp;[6]Fournisseurs!$A$6:$A$5001,0),14))</f>
        <v/>
      </c>
    </row>
    <row r="633" spans="1:59" ht="14" customHeight="1" x14ac:dyDescent="0.2">
      <c r="A633" s="124" t="s">
        <v>2666</v>
      </c>
      <c r="B633" s="26"/>
      <c r="C633" s="8">
        <v>0</v>
      </c>
      <c r="D633" s="276" t="s">
        <v>2654</v>
      </c>
      <c r="E633" s="26"/>
      <c r="F633" s="9" t="s">
        <v>4441</v>
      </c>
      <c r="G633" s="125"/>
      <c r="H633" s="123">
        <v>1245</v>
      </c>
      <c r="I633" s="54"/>
      <c r="J633" s="33">
        <f t="shared" si="123"/>
        <v>1245</v>
      </c>
      <c r="K633" s="25">
        <f t="shared" si="129"/>
        <v>1245</v>
      </c>
      <c r="L633" s="371">
        <v>2490</v>
      </c>
      <c r="M633" s="24">
        <f t="shared" si="125"/>
        <v>0.5</v>
      </c>
      <c r="N633" s="38">
        <f t="shared" si="126"/>
        <v>2988</v>
      </c>
      <c r="O633" s="365">
        <v>2490</v>
      </c>
      <c r="P633" s="366">
        <f t="shared" si="119"/>
        <v>0</v>
      </c>
      <c r="Q633" s="366">
        <f t="shared" si="120"/>
        <v>0.5</v>
      </c>
      <c r="R633" s="369">
        <v>2490</v>
      </c>
      <c r="S633" s="370">
        <f t="shared" si="121"/>
        <v>0</v>
      </c>
      <c r="T633" s="370">
        <f t="shared" si="130"/>
        <v>0.47368421052631582</v>
      </c>
      <c r="U633" s="6">
        <v>0</v>
      </c>
      <c r="V633" s="299">
        <v>0</v>
      </c>
      <c r="W633" s="124" t="s">
        <v>2667</v>
      </c>
      <c r="X633" s="5"/>
      <c r="Y633" s="26"/>
      <c r="Z633" s="26"/>
      <c r="AA633" s="26"/>
      <c r="AB633" s="27">
        <v>0.2</v>
      </c>
      <c r="AC633" s="122" t="s">
        <v>2639</v>
      </c>
      <c r="AD633" s="273">
        <v>0</v>
      </c>
      <c r="AE633" s="26" t="str">
        <f t="array" ref="AE633">IF(ISNA(INDEX([6]Fournisseurs!$A$6:$O$5001,MATCH(A633&amp;C633,[6]Fournisseurs!$C$6:$C$5001&amp;[6]Fournisseurs!$A$6:$A$5001,0),14)),"",INDEX([6]Fournisseurs!$A$6:$O$5001,MATCH(A633&amp;C633,[6]Fournisseurs!$C$6:$C$5001&amp;[6]Fournisseurs!$A$6:$A$5001,0),14))</f>
        <v/>
      </c>
      <c r="AV633" s="39"/>
      <c r="AW633" s="39"/>
      <c r="AX633" s="39"/>
      <c r="AY633" s="39"/>
    </row>
    <row r="634" spans="1:59" ht="14" customHeight="1" x14ac:dyDescent="0.2">
      <c r="A634" s="8">
        <v>2441</v>
      </c>
      <c r="B634" s="8" t="s">
        <v>4374</v>
      </c>
      <c r="C634" s="8" t="s">
        <v>939</v>
      </c>
      <c r="D634" s="3" t="s">
        <v>451</v>
      </c>
      <c r="E634" s="3" t="s">
        <v>451</v>
      </c>
      <c r="F634" s="5" t="s">
        <v>4441</v>
      </c>
      <c r="G634" s="31">
        <v>0</v>
      </c>
      <c r="H634" s="25">
        <v>13.953333333333335</v>
      </c>
      <c r="I634" s="32">
        <v>0.1</v>
      </c>
      <c r="J634" s="33">
        <f t="shared" si="123"/>
        <v>15.34866666666667</v>
      </c>
      <c r="K634" s="25">
        <f t="shared" si="129"/>
        <v>15.35</v>
      </c>
      <c r="L634" s="29">
        <v>24.916666666666668</v>
      </c>
      <c r="M634" s="24">
        <f t="shared" si="125"/>
        <v>0.3839999999999999</v>
      </c>
      <c r="N634" s="38">
        <f t="shared" si="126"/>
        <v>29.9</v>
      </c>
      <c r="O634" s="365">
        <v>24.916666666666668</v>
      </c>
      <c r="P634" s="366">
        <f t="shared" si="119"/>
        <v>0</v>
      </c>
      <c r="Q634" s="366">
        <f t="shared" si="120"/>
        <v>0.3839999999999999</v>
      </c>
      <c r="R634" s="375">
        <v>24.916666666666668</v>
      </c>
      <c r="S634" s="370">
        <f t="shared" si="121"/>
        <v>0</v>
      </c>
      <c r="T634" s="370">
        <f t="shared" si="130"/>
        <v>0.35157894736842099</v>
      </c>
      <c r="U634" s="6">
        <v>0</v>
      </c>
      <c r="V634" s="299">
        <v>0.7</v>
      </c>
      <c r="W634" s="124" t="s">
        <v>62</v>
      </c>
      <c r="X634" s="5">
        <v>0</v>
      </c>
      <c r="Y634" s="26">
        <v>707600</v>
      </c>
      <c r="Z634" s="26" t="s">
        <v>1161</v>
      </c>
      <c r="AA634" s="26"/>
      <c r="AB634" s="27">
        <v>0.2</v>
      </c>
      <c r="AC634" s="122">
        <v>0</v>
      </c>
      <c r="AD634" s="273">
        <v>41501</v>
      </c>
      <c r="AE634" s="26" t="str">
        <f t="array" ref="AE634">IF(ISNA(INDEX([6]Fournisseurs!$A$6:$O$5001,MATCH(A634&amp;C634,[6]Fournisseurs!$C$6:$C$5001&amp;[6]Fournisseurs!$A$6:$A$5001,0),14)),"",INDEX([6]Fournisseurs!$A$6:$O$5001,MATCH(A634&amp;C634,[6]Fournisseurs!$C$6:$C$5001&amp;[6]Fournisseurs!$A$6:$A$5001,0),14))</f>
        <v/>
      </c>
      <c r="AV634" s="39"/>
      <c r="AW634" s="39"/>
      <c r="AX634" s="39"/>
      <c r="AY634" s="39"/>
    </row>
    <row r="635" spans="1:59" ht="14" customHeight="1" x14ac:dyDescent="0.2">
      <c r="A635" s="11">
        <v>1985</v>
      </c>
      <c r="B635" s="8"/>
      <c r="C635" s="8" t="s">
        <v>3688</v>
      </c>
      <c r="D635" s="3" t="s">
        <v>3689</v>
      </c>
      <c r="E635" s="3"/>
      <c r="F635" s="9" t="s">
        <v>4441</v>
      </c>
      <c r="G635" s="31">
        <v>5.77</v>
      </c>
      <c r="H635" s="25">
        <v>5.2454545454545443</v>
      </c>
      <c r="I635" s="32">
        <v>0.15</v>
      </c>
      <c r="J635" s="33">
        <f t="shared" si="123"/>
        <v>6.0322727272727255</v>
      </c>
      <c r="K635" s="25">
        <f t="shared" si="129"/>
        <v>6.03</v>
      </c>
      <c r="L635" s="29">
        <v>40</v>
      </c>
      <c r="M635" s="24">
        <f t="shared" si="125"/>
        <v>0.84919318181818193</v>
      </c>
      <c r="N635" s="38">
        <f t="shared" si="126"/>
        <v>48</v>
      </c>
      <c r="O635" s="365">
        <v>32</v>
      </c>
      <c r="P635" s="366">
        <f t="shared" si="119"/>
        <v>-0.2</v>
      </c>
      <c r="Q635" s="366">
        <f t="shared" si="120"/>
        <v>0.8114914772727273</v>
      </c>
      <c r="R635" s="369">
        <v>30</v>
      </c>
      <c r="S635" s="370">
        <f t="shared" si="121"/>
        <v>-0.25</v>
      </c>
      <c r="T635" s="370">
        <f t="shared" si="130"/>
        <v>0.78834130781499212</v>
      </c>
      <c r="U635" s="6">
        <v>0.6</v>
      </c>
      <c r="V635" s="299">
        <v>0.75</v>
      </c>
      <c r="W635" s="124" t="s">
        <v>62</v>
      </c>
      <c r="X635" s="5"/>
      <c r="Y635" s="26">
        <v>707600</v>
      </c>
      <c r="Z635" s="26"/>
      <c r="AA635" s="26"/>
      <c r="AB635" s="27">
        <v>0.2</v>
      </c>
      <c r="AC635" s="122">
        <v>3760223794106</v>
      </c>
      <c r="AD635" s="273">
        <v>42597</v>
      </c>
      <c r="AE635" s="26">
        <f t="array" ref="AE635">IF(ISNA(INDEX([6]Fournisseurs!$A$6:$O$5001,MATCH(A635&amp;C635,[6]Fournisseurs!$C$6:$C$5001&amp;[6]Fournisseurs!$A$6:$A$5001,0),14)),"",INDEX([6]Fournisseurs!$A$6:$O$5001,MATCH(A635&amp;C635,[6]Fournisseurs!$C$6:$C$5001&amp;[6]Fournisseurs!$A$6:$A$5001,0),14))</f>
        <v>1.2529999999999999E-2</v>
      </c>
    </row>
    <row r="636" spans="1:59" ht="14" customHeight="1" x14ac:dyDescent="0.2">
      <c r="A636" s="4">
        <v>2778</v>
      </c>
      <c r="B636" s="8" t="s">
        <v>4146</v>
      </c>
      <c r="C636" s="8" t="s">
        <v>939</v>
      </c>
      <c r="D636" s="16" t="s">
        <v>4409</v>
      </c>
      <c r="E636" s="3"/>
      <c r="F636" s="4" t="s">
        <v>9</v>
      </c>
      <c r="G636" s="31"/>
      <c r="H636" s="25">
        <v>24.266666666666669</v>
      </c>
      <c r="I636" s="32"/>
      <c r="J636" s="33">
        <f t="shared" si="123"/>
        <v>24.266666666666669</v>
      </c>
      <c r="K636" s="25">
        <f t="shared" si="129"/>
        <v>24.27</v>
      </c>
      <c r="L636" s="29">
        <v>43.333333333333336</v>
      </c>
      <c r="M636" s="24">
        <f t="shared" si="125"/>
        <v>0.43999999999999995</v>
      </c>
      <c r="N636" s="38">
        <f t="shared" si="126"/>
        <v>52</v>
      </c>
      <c r="O636" s="365">
        <v>43.333333333333336</v>
      </c>
      <c r="P636" s="366">
        <f t="shared" si="119"/>
        <v>0</v>
      </c>
      <c r="Q636" s="366">
        <f t="shared" si="120"/>
        <v>0.43999999999999995</v>
      </c>
      <c r="R636" s="369">
        <v>41.166666666666664</v>
      </c>
      <c r="S636" s="370">
        <f t="shared" si="121"/>
        <v>-5.0000000000000107E-2</v>
      </c>
      <c r="T636" s="370">
        <f t="shared" si="130"/>
        <v>0.37950138504155106</v>
      </c>
      <c r="U636" s="6"/>
      <c r="V636" s="299">
        <v>0.84</v>
      </c>
      <c r="W636" s="124" t="s">
        <v>62</v>
      </c>
      <c r="X636" s="5"/>
      <c r="Y636" s="28">
        <v>707600</v>
      </c>
      <c r="Z636" s="26" t="s">
        <v>4187</v>
      </c>
      <c r="AA636" s="26"/>
      <c r="AB636" s="27">
        <v>0.2</v>
      </c>
      <c r="AC636" s="122"/>
      <c r="AD636" s="273">
        <v>42597</v>
      </c>
      <c r="AE636" s="26" t="str">
        <f t="array" ref="AE636">IF(ISNA(INDEX([6]Fournisseurs!$A$6:$O$5001,MATCH(A636&amp;C636,[6]Fournisseurs!$C$6:$C$5001&amp;[6]Fournisseurs!$A$6:$A$5001,0),14)),"",INDEX([6]Fournisseurs!$A$6:$O$5001,MATCH(A636&amp;C636,[6]Fournisseurs!$C$6:$C$5001&amp;[6]Fournisseurs!$A$6:$A$5001,0),14))</f>
        <v/>
      </c>
    </row>
    <row r="637" spans="1:59" s="39" customFormat="1" ht="14" customHeight="1" x14ac:dyDescent="0.2">
      <c r="A637" s="17">
        <v>5047</v>
      </c>
      <c r="B637" s="8" t="s">
        <v>1696</v>
      </c>
      <c r="C637" s="8" t="s">
        <v>1439</v>
      </c>
      <c r="D637" s="19" t="s">
        <v>1697</v>
      </c>
      <c r="E637" s="3" t="s">
        <v>4316</v>
      </c>
      <c r="F637" s="9" t="s">
        <v>4441</v>
      </c>
      <c r="G637" s="31"/>
      <c r="H637" s="25">
        <v>830</v>
      </c>
      <c r="I637" s="32">
        <v>0.1</v>
      </c>
      <c r="J637" s="33">
        <f t="shared" si="123"/>
        <v>913.00000000000011</v>
      </c>
      <c r="K637" s="25">
        <f t="shared" si="129"/>
        <v>913</v>
      </c>
      <c r="L637" s="29">
        <v>2075</v>
      </c>
      <c r="M637" s="24">
        <f t="shared" si="125"/>
        <v>0.55999999999999994</v>
      </c>
      <c r="N637" s="38">
        <f t="shared" si="126"/>
        <v>2490</v>
      </c>
      <c r="O637" s="365">
        <v>1608.125</v>
      </c>
      <c r="P637" s="366">
        <f t="shared" si="119"/>
        <v>-0.22500000000000001</v>
      </c>
      <c r="Q637" s="366">
        <f t="shared" si="120"/>
        <v>0.43225806451612891</v>
      </c>
      <c r="R637" s="369">
        <v>1504.375</v>
      </c>
      <c r="S637" s="370">
        <f t="shared" si="121"/>
        <v>-0.27500000000000002</v>
      </c>
      <c r="T637" s="370">
        <f t="shared" si="130"/>
        <v>0.36116152450090733</v>
      </c>
      <c r="U637" s="6">
        <v>0</v>
      </c>
      <c r="V637" s="299">
        <v>208</v>
      </c>
      <c r="W637" s="124" t="s">
        <v>621</v>
      </c>
      <c r="X637" s="5"/>
      <c r="Y637" s="26">
        <v>707100</v>
      </c>
      <c r="Z637" s="26"/>
      <c r="AA637" s="26"/>
      <c r="AB637" s="27">
        <v>0.2</v>
      </c>
      <c r="AC637" s="122">
        <v>0</v>
      </c>
      <c r="AD637" s="273">
        <v>42231</v>
      </c>
      <c r="AE637" s="26" t="str">
        <f t="array" ref="AE637">IF(ISNA(INDEX([6]Fournisseurs!$A$6:$O$5001,MATCH(A637&amp;C637,[6]Fournisseurs!$C$6:$C$5001&amp;[6]Fournisseurs!$A$6:$A$5001,0),14)),"",INDEX([6]Fournisseurs!$A$6:$O$5001,MATCH(A637&amp;C637,[6]Fournisseurs!$C$6:$C$5001&amp;[6]Fournisseurs!$A$6:$A$5001,0),14))</f>
        <v/>
      </c>
      <c r="AF637" s="7"/>
      <c r="AG637" s="7"/>
      <c r="AH637" s="7"/>
      <c r="AI637" s="7"/>
      <c r="AJ637" s="7"/>
      <c r="AK637" s="7"/>
      <c r="AL637" s="7"/>
      <c r="AM637" s="7"/>
      <c r="AN637" s="7"/>
      <c r="AO637" s="7"/>
      <c r="AP637" s="7"/>
      <c r="AQ637" s="7"/>
      <c r="AR637" s="7"/>
      <c r="AS637" s="7"/>
      <c r="AT637" s="7"/>
      <c r="AU637" s="7"/>
      <c r="AV637" s="7"/>
      <c r="AW637" s="7"/>
      <c r="AX637" s="7"/>
      <c r="AY637" s="7"/>
      <c r="AZ637" s="7"/>
      <c r="BA637" s="7"/>
      <c r="BB637" s="7"/>
      <c r="BC637" s="7"/>
      <c r="BD637" s="7"/>
      <c r="BE637" s="7"/>
      <c r="BF637" s="7"/>
      <c r="BG637" s="7"/>
    </row>
    <row r="638" spans="1:59" s="39" customFormat="1" ht="14" customHeight="1" x14ac:dyDescent="0.2">
      <c r="A638" s="17">
        <v>5025</v>
      </c>
      <c r="B638" s="8" t="s">
        <v>1648</v>
      </c>
      <c r="C638" s="8" t="s">
        <v>1439</v>
      </c>
      <c r="D638" s="3" t="s">
        <v>452</v>
      </c>
      <c r="E638" s="3" t="s">
        <v>4317</v>
      </c>
      <c r="F638" s="9" t="s">
        <v>4441</v>
      </c>
      <c r="G638" s="31"/>
      <c r="H638" s="25">
        <v>1194</v>
      </c>
      <c r="I638" s="32">
        <v>0.1</v>
      </c>
      <c r="J638" s="33">
        <f t="shared" si="123"/>
        <v>1313.4</v>
      </c>
      <c r="K638" s="25">
        <f t="shared" si="129"/>
        <v>1313.4</v>
      </c>
      <c r="L638" s="29">
        <v>2985</v>
      </c>
      <c r="M638" s="24">
        <f t="shared" si="125"/>
        <v>0.55999999999999994</v>
      </c>
      <c r="N638" s="38">
        <f t="shared" si="126"/>
        <v>3582</v>
      </c>
      <c r="O638" s="365">
        <v>2313.375</v>
      </c>
      <c r="P638" s="366">
        <f t="shared" si="119"/>
        <v>-0.22500000000000001</v>
      </c>
      <c r="Q638" s="366">
        <f t="shared" si="120"/>
        <v>0.43225806451612903</v>
      </c>
      <c r="R638" s="369">
        <v>2164.125</v>
      </c>
      <c r="S638" s="370">
        <f t="shared" si="121"/>
        <v>-0.27500000000000002</v>
      </c>
      <c r="T638" s="370">
        <f t="shared" si="130"/>
        <v>0.36116152450090733</v>
      </c>
      <c r="U638" s="6">
        <v>0</v>
      </c>
      <c r="V638" s="299">
        <v>231</v>
      </c>
      <c r="W638" s="124" t="s">
        <v>621</v>
      </c>
      <c r="X638" s="5"/>
      <c r="Y638" s="26">
        <v>707100</v>
      </c>
      <c r="Z638" s="26"/>
      <c r="AA638" s="26"/>
      <c r="AB638" s="27">
        <v>0.2</v>
      </c>
      <c r="AC638" s="122">
        <v>0</v>
      </c>
      <c r="AD638" s="273">
        <v>42231</v>
      </c>
      <c r="AE638" s="26" t="str">
        <f t="array" ref="AE638">IF(ISNA(INDEX([6]Fournisseurs!$A$6:$O$5001,MATCH(A638&amp;C638,[6]Fournisseurs!$C$6:$C$5001&amp;[6]Fournisseurs!$A$6:$A$5001,0),14)),"",INDEX([6]Fournisseurs!$A$6:$O$5001,MATCH(A638&amp;C638,[6]Fournisseurs!$C$6:$C$5001&amp;[6]Fournisseurs!$A$6:$A$5001,0),14))</f>
        <v/>
      </c>
      <c r="AF638" s="7"/>
      <c r="AG638" s="7"/>
      <c r="AH638" s="7"/>
      <c r="AI638" s="7"/>
      <c r="AJ638" s="7"/>
      <c r="AK638" s="7"/>
      <c r="AL638" s="7"/>
      <c r="AM638" s="7"/>
      <c r="AN638" s="7"/>
      <c r="AO638" s="7"/>
      <c r="AP638" s="7"/>
      <c r="AQ638" s="7"/>
      <c r="AR638" s="7"/>
      <c r="AS638" s="7"/>
      <c r="AT638" s="7"/>
      <c r="AU638" s="7"/>
      <c r="AV638" s="7"/>
      <c r="AW638" s="7"/>
      <c r="AX638" s="7"/>
      <c r="AY638" s="7"/>
      <c r="AZ638" s="7"/>
      <c r="BA638" s="7"/>
      <c r="BB638" s="7"/>
      <c r="BC638" s="7"/>
      <c r="BD638" s="7"/>
      <c r="BE638" s="7"/>
      <c r="BF638" s="7"/>
      <c r="BG638" s="7"/>
    </row>
    <row r="639" spans="1:59" ht="14" customHeight="1" x14ac:dyDescent="0.2">
      <c r="A639" s="17">
        <v>5032</v>
      </c>
      <c r="B639" s="8" t="s">
        <v>1672</v>
      </c>
      <c r="C639" s="8" t="s">
        <v>1439</v>
      </c>
      <c r="D639" s="19" t="s">
        <v>1671</v>
      </c>
      <c r="E639" s="3" t="s">
        <v>4318</v>
      </c>
      <c r="F639" s="9" t="s">
        <v>4441</v>
      </c>
      <c r="G639" s="31"/>
      <c r="H639" s="25">
        <v>1724</v>
      </c>
      <c r="I639" s="32">
        <v>0.1</v>
      </c>
      <c r="J639" s="33">
        <f t="shared" si="123"/>
        <v>1896.4</v>
      </c>
      <c r="K639" s="25">
        <f t="shared" si="129"/>
        <v>1896.4</v>
      </c>
      <c r="L639" s="29">
        <v>4310</v>
      </c>
      <c r="M639" s="24">
        <f t="shared" si="125"/>
        <v>0.56000000000000005</v>
      </c>
      <c r="N639" s="38">
        <f t="shared" si="126"/>
        <v>5172</v>
      </c>
      <c r="O639" s="365">
        <v>3340.25</v>
      </c>
      <c r="P639" s="366">
        <f t="shared" si="119"/>
        <v>-0.22500000000000001</v>
      </c>
      <c r="Q639" s="366">
        <f t="shared" si="120"/>
        <v>0.43225806451612903</v>
      </c>
      <c r="R639" s="369">
        <v>3124.75</v>
      </c>
      <c r="S639" s="370">
        <f t="shared" si="121"/>
        <v>-0.27500000000000002</v>
      </c>
      <c r="T639" s="370">
        <f t="shared" si="130"/>
        <v>0.36116152450090733</v>
      </c>
      <c r="U639" s="6">
        <v>0</v>
      </c>
      <c r="V639" s="299">
        <v>306</v>
      </c>
      <c r="W639" s="124" t="s">
        <v>621</v>
      </c>
      <c r="X639" s="5"/>
      <c r="Y639" s="26">
        <v>707100</v>
      </c>
      <c r="Z639" s="26"/>
      <c r="AA639" s="26"/>
      <c r="AB639" s="27">
        <v>0.2</v>
      </c>
      <c r="AC639" s="122">
        <v>0</v>
      </c>
      <c r="AD639" s="273">
        <v>42231</v>
      </c>
      <c r="AE639" s="26" t="str">
        <f t="array" ref="AE639">IF(ISNA(INDEX([6]Fournisseurs!$A$6:$O$5001,MATCH(A639&amp;C639,[6]Fournisseurs!$C$6:$C$5001&amp;[6]Fournisseurs!$A$6:$A$5001,0),14)),"",INDEX([6]Fournisseurs!$A$6:$O$5001,MATCH(A639&amp;C639,[6]Fournisseurs!$C$6:$C$5001&amp;[6]Fournisseurs!$A$6:$A$5001,0),14))</f>
        <v/>
      </c>
    </row>
    <row r="640" spans="1:59" ht="14" customHeight="1" x14ac:dyDescent="0.2">
      <c r="A640" s="8">
        <v>2625</v>
      </c>
      <c r="B640" s="8">
        <v>0</v>
      </c>
      <c r="C640" s="8" t="s">
        <v>645</v>
      </c>
      <c r="D640" s="3" t="s">
        <v>454</v>
      </c>
      <c r="E640" s="3" t="s">
        <v>454</v>
      </c>
      <c r="F640" s="5" t="s">
        <v>4441</v>
      </c>
      <c r="G640" s="31">
        <v>0</v>
      </c>
      <c r="H640" s="25">
        <v>45</v>
      </c>
      <c r="I640" s="32">
        <v>0</v>
      </c>
      <c r="J640" s="33">
        <f t="shared" si="123"/>
        <v>45</v>
      </c>
      <c r="K640" s="25">
        <f t="shared" si="129"/>
        <v>45</v>
      </c>
      <c r="L640" s="29">
        <v>50</v>
      </c>
      <c r="M640" s="24">
        <f t="shared" si="125"/>
        <v>9.9999999999999978E-2</v>
      </c>
      <c r="N640" s="38">
        <f t="shared" si="126"/>
        <v>60</v>
      </c>
      <c r="O640" s="365">
        <v>50</v>
      </c>
      <c r="P640" s="366">
        <f t="shared" si="119"/>
        <v>0</v>
      </c>
      <c r="Q640" s="366">
        <f t="shared" si="120"/>
        <v>9.9999999999999978E-2</v>
      </c>
      <c r="R640" s="406">
        <v>50</v>
      </c>
      <c r="S640" s="370">
        <f t="shared" si="121"/>
        <v>0</v>
      </c>
      <c r="T640" s="370">
        <f>1-(J640/(R640))</f>
        <v>9.9999999999999978E-2</v>
      </c>
      <c r="U640" s="6">
        <v>0</v>
      </c>
      <c r="V640" s="299">
        <v>2.5</v>
      </c>
      <c r="W640" s="124" t="s">
        <v>4452</v>
      </c>
      <c r="X640" s="5" t="s">
        <v>1166</v>
      </c>
      <c r="Y640" s="26">
        <v>707600</v>
      </c>
      <c r="Z640" s="26" t="s">
        <v>1167</v>
      </c>
      <c r="AA640" s="26"/>
      <c r="AB640" s="27">
        <v>0.2</v>
      </c>
      <c r="AC640" s="122">
        <v>0</v>
      </c>
      <c r="AD640" s="273">
        <v>41501</v>
      </c>
      <c r="AE640" s="26" t="str">
        <f t="array" ref="AE640">IF(ISNA(INDEX([6]Fournisseurs!$A$6:$O$5001,MATCH(A640&amp;C640,[6]Fournisseurs!$C$6:$C$5001&amp;[6]Fournisseurs!$A$6:$A$5001,0),14)),"",INDEX([6]Fournisseurs!$A$6:$O$5001,MATCH(A640&amp;C640,[6]Fournisseurs!$C$6:$C$5001&amp;[6]Fournisseurs!$A$6:$A$5001,0),14))</f>
        <v/>
      </c>
    </row>
    <row r="641" spans="1:59" ht="14" customHeight="1" x14ac:dyDescent="0.2">
      <c r="A641" s="8">
        <v>1974</v>
      </c>
      <c r="B641" s="8" t="s">
        <v>1168</v>
      </c>
      <c r="C641" s="8" t="s">
        <v>826</v>
      </c>
      <c r="D641" s="3" t="s">
        <v>3667</v>
      </c>
      <c r="E641" s="3" t="s">
        <v>1169</v>
      </c>
      <c r="F641" s="5" t="s">
        <v>4441</v>
      </c>
      <c r="G641" s="31">
        <v>3.4800000000000004</v>
      </c>
      <c r="H641" s="25">
        <v>3.1636363636363636</v>
      </c>
      <c r="I641" s="32">
        <v>0.15</v>
      </c>
      <c r="J641" s="33">
        <f t="shared" si="123"/>
        <v>3.6381818181818177</v>
      </c>
      <c r="K641" s="25">
        <f t="shared" si="129"/>
        <v>3.64</v>
      </c>
      <c r="L641" s="29">
        <v>14.729999999999999</v>
      </c>
      <c r="M641" s="24">
        <f t="shared" si="125"/>
        <v>0.75300870209220516</v>
      </c>
      <c r="N641" s="38">
        <f t="shared" si="126"/>
        <v>17.675999999999998</v>
      </c>
      <c r="O641" s="365">
        <v>11.415749999999999</v>
      </c>
      <c r="P641" s="366">
        <f t="shared" si="119"/>
        <v>-0.22499999999999998</v>
      </c>
      <c r="Q641" s="366">
        <f t="shared" si="120"/>
        <v>0.68130155108671642</v>
      </c>
      <c r="R641" s="369">
        <v>10.679249999999998</v>
      </c>
      <c r="S641" s="370">
        <f t="shared" si="121"/>
        <v>-0.27500000000000008</v>
      </c>
      <c r="T641" s="370">
        <f t="shared" ref="T641:T673" si="131">1-(J641/(R641*0.95))</f>
        <v>0.64139194496145935</v>
      </c>
      <c r="U641" s="6">
        <v>0.55000000000000004</v>
      </c>
      <c r="V641" s="299">
        <v>0.65</v>
      </c>
      <c r="W641" s="124" t="s">
        <v>4453</v>
      </c>
      <c r="X641" s="5" t="s">
        <v>1170</v>
      </c>
      <c r="Y641" s="26">
        <v>707600</v>
      </c>
      <c r="Z641" s="26" t="s">
        <v>1171</v>
      </c>
      <c r="AA641" s="26"/>
      <c r="AB641" s="27">
        <v>0.2</v>
      </c>
      <c r="AC641" s="122">
        <v>3760223793949</v>
      </c>
      <c r="AD641" s="273">
        <v>42597</v>
      </c>
      <c r="AE641" s="26">
        <f t="array" ref="AE641">IF(ISNA(INDEX([6]Fournisseurs!$A$6:$O$5001,MATCH(A641&amp;C641,[6]Fournisseurs!$C$6:$C$5001&amp;[6]Fournisseurs!$A$6:$A$5001,0),14)),"",INDEX([6]Fournisseurs!$A$6:$O$5001,MATCH(A641&amp;C641,[6]Fournisseurs!$C$6:$C$5001&amp;[6]Fournisseurs!$A$6:$A$5001,0),14))</f>
        <v>1.0231199999999999E-2</v>
      </c>
    </row>
    <row r="642" spans="1:59" ht="14" customHeight="1" x14ac:dyDescent="0.2">
      <c r="A642" s="8">
        <v>1682</v>
      </c>
      <c r="B642" s="8" t="s">
        <v>1168</v>
      </c>
      <c r="C642" s="8" t="s">
        <v>826</v>
      </c>
      <c r="D642" s="3" t="s">
        <v>3781</v>
      </c>
      <c r="E642" s="3" t="s">
        <v>1169</v>
      </c>
      <c r="F642" s="5" t="s">
        <v>4441</v>
      </c>
      <c r="G642" s="31">
        <v>3.4800000000000004</v>
      </c>
      <c r="H642" s="25">
        <v>3.1636363636363636</v>
      </c>
      <c r="I642" s="32">
        <v>0.15</v>
      </c>
      <c r="J642" s="33">
        <f t="shared" si="123"/>
        <v>3.6381818181818177</v>
      </c>
      <c r="K642" s="25">
        <f t="shared" si="129"/>
        <v>3.64</v>
      </c>
      <c r="L642" s="29">
        <v>14.729999999999999</v>
      </c>
      <c r="M642" s="24">
        <f t="shared" si="125"/>
        <v>0.75300870209220516</v>
      </c>
      <c r="N642" s="38">
        <f t="shared" si="126"/>
        <v>17.675999999999998</v>
      </c>
      <c r="O642" s="365">
        <v>11.415749999999999</v>
      </c>
      <c r="P642" s="366">
        <f t="shared" si="119"/>
        <v>-0.22499999999999998</v>
      </c>
      <c r="Q642" s="366">
        <f t="shared" si="120"/>
        <v>0.68130155108671642</v>
      </c>
      <c r="R642" s="369">
        <v>10.679249999999998</v>
      </c>
      <c r="S642" s="370">
        <f t="shared" si="121"/>
        <v>-0.27500000000000008</v>
      </c>
      <c r="T642" s="370">
        <f t="shared" si="131"/>
        <v>0.64139194496145935</v>
      </c>
      <c r="U642" s="6">
        <v>0.55000000000000004</v>
      </c>
      <c r="V642" s="299">
        <v>0.65</v>
      </c>
      <c r="W642" s="124" t="s">
        <v>4453</v>
      </c>
      <c r="X642" s="5" t="s">
        <v>1170</v>
      </c>
      <c r="Y642" s="26">
        <v>707600</v>
      </c>
      <c r="Z642" s="26" t="s">
        <v>1171</v>
      </c>
      <c r="AA642" s="26"/>
      <c r="AB642" s="27">
        <v>0.2</v>
      </c>
      <c r="AC642" s="122">
        <v>3760223790450</v>
      </c>
      <c r="AD642" s="273">
        <v>41501</v>
      </c>
      <c r="AE642" s="26">
        <f t="array" ref="AE642">IF(ISNA(INDEX([6]Fournisseurs!$A$6:$O$5001,MATCH(A642&amp;C642,[6]Fournisseurs!$C$6:$C$5001&amp;[6]Fournisseurs!$A$6:$A$5001,0),14)),"",INDEX([6]Fournisseurs!$A$6:$O$5001,MATCH(A642&amp;C642,[6]Fournisseurs!$C$6:$C$5001&amp;[6]Fournisseurs!$A$6:$A$5001,0),14))</f>
        <v>1.0231199999999999E-2</v>
      </c>
    </row>
    <row r="643" spans="1:59" ht="14" customHeight="1" x14ac:dyDescent="0.2">
      <c r="A643" s="8">
        <v>1684</v>
      </c>
      <c r="B643" s="8" t="s">
        <v>1172</v>
      </c>
      <c r="C643" s="8" t="s">
        <v>3786</v>
      </c>
      <c r="D643" s="3" t="s">
        <v>456</v>
      </c>
      <c r="E643" s="3" t="s">
        <v>1173</v>
      </c>
      <c r="F643" s="5" t="s">
        <v>9</v>
      </c>
      <c r="G643" s="31">
        <v>0.32</v>
      </c>
      <c r="H643" s="25">
        <v>0.29090909090909089</v>
      </c>
      <c r="I643" s="32">
        <v>0.15</v>
      </c>
      <c r="J643" s="33">
        <f t="shared" si="123"/>
        <v>0.33454545454545448</v>
      </c>
      <c r="K643" s="25">
        <f t="shared" si="129"/>
        <v>0.33</v>
      </c>
      <c r="L643" s="29">
        <v>4</v>
      </c>
      <c r="M643" s="24">
        <f t="shared" si="125"/>
        <v>0.91636363636363638</v>
      </c>
      <c r="N643" s="38">
        <f t="shared" si="126"/>
        <v>4.8</v>
      </c>
      <c r="O643" s="365">
        <v>2.6</v>
      </c>
      <c r="P643" s="366">
        <f t="shared" si="119"/>
        <v>-0.35</v>
      </c>
      <c r="Q643" s="366">
        <f t="shared" si="120"/>
        <v>0.87132867132867142</v>
      </c>
      <c r="R643" s="369">
        <v>2.5</v>
      </c>
      <c r="S643" s="370">
        <f t="shared" si="121"/>
        <v>-0.375</v>
      </c>
      <c r="T643" s="370">
        <f t="shared" si="131"/>
        <v>0.85913875598086131</v>
      </c>
      <c r="U643" s="6">
        <v>0.15</v>
      </c>
      <c r="V643" s="299">
        <v>0.18842975206611573</v>
      </c>
      <c r="W643" s="124" t="s">
        <v>32</v>
      </c>
      <c r="X643" s="5" t="s">
        <v>1174</v>
      </c>
      <c r="Y643" s="26">
        <v>707600</v>
      </c>
      <c r="Z643" s="26" t="s">
        <v>1175</v>
      </c>
      <c r="AA643" s="26"/>
      <c r="AB643" s="27">
        <v>0.2</v>
      </c>
      <c r="AC643" s="122">
        <v>3760223793079</v>
      </c>
      <c r="AD643" s="273">
        <v>41501</v>
      </c>
      <c r="AE643" s="26" t="str">
        <f t="array" ref="AE643">IF(ISNA(INDEX([6]Fournisseurs!$A$6:$O$5001,MATCH(A643&amp;C643,[6]Fournisseurs!$C$6:$C$5001&amp;[6]Fournisseurs!$A$6:$A$5001,0),14)),"",INDEX([6]Fournisseurs!$A$6:$O$5001,MATCH(A643&amp;C643,[6]Fournisseurs!$C$6:$C$5001&amp;[6]Fournisseurs!$A$6:$A$5001,0),14))</f>
        <v/>
      </c>
    </row>
    <row r="644" spans="1:59" ht="14" customHeight="1" x14ac:dyDescent="0.2">
      <c r="A644" s="8">
        <v>2371</v>
      </c>
      <c r="B644" s="8">
        <v>0</v>
      </c>
      <c r="C644" s="8" t="s">
        <v>1163</v>
      </c>
      <c r="D644" s="3" t="s">
        <v>457</v>
      </c>
      <c r="E644" s="3" t="s">
        <v>457</v>
      </c>
      <c r="F644" s="5" t="s">
        <v>4441</v>
      </c>
      <c r="G644" s="31">
        <v>0</v>
      </c>
      <c r="H644" s="25">
        <v>3.1545454545454543</v>
      </c>
      <c r="I644" s="32">
        <v>0.1</v>
      </c>
      <c r="J644" s="33">
        <f t="shared" si="123"/>
        <v>3.47</v>
      </c>
      <c r="K644" s="25">
        <f t="shared" si="129"/>
        <v>3.47</v>
      </c>
      <c r="L644" s="29">
        <v>8.7799999999999994</v>
      </c>
      <c r="M644" s="24">
        <f t="shared" si="125"/>
        <v>0.60478359908883816</v>
      </c>
      <c r="N644" s="38">
        <f t="shared" si="126"/>
        <v>10.536</v>
      </c>
      <c r="O644" s="365">
        <v>7.4629999999999992</v>
      </c>
      <c r="P644" s="366">
        <f t="shared" ref="P644:P708" si="132">(O644-L644)/L644</f>
        <v>-0.15000000000000002</v>
      </c>
      <c r="Q644" s="366">
        <f t="shared" ref="Q644:Q708" si="133">1-(J644/O644)</f>
        <v>0.53503952833980972</v>
      </c>
      <c r="R644" s="369">
        <v>7.024</v>
      </c>
      <c r="S644" s="370">
        <f t="shared" ref="S644:S708" si="134">(R644-L644)/L644</f>
        <v>-0.19999999999999993</v>
      </c>
      <c r="T644" s="370">
        <f t="shared" si="131"/>
        <v>0.47997841985373446</v>
      </c>
      <c r="U644" s="6">
        <v>0</v>
      </c>
      <c r="V644" s="299">
        <v>0.5</v>
      </c>
      <c r="W644" s="124" t="s">
        <v>111</v>
      </c>
      <c r="X644" s="5">
        <v>0</v>
      </c>
      <c r="Y644" s="277">
        <v>707600</v>
      </c>
      <c r="Z644" s="277" t="s">
        <v>1176</v>
      </c>
      <c r="AA644" s="277"/>
      <c r="AB644" s="278">
        <v>0.2</v>
      </c>
      <c r="AC644" s="279">
        <v>0</v>
      </c>
      <c r="AD644" s="280">
        <v>41501</v>
      </c>
      <c r="AE644" s="26" t="str">
        <f t="array" ref="AE644">IF(ISNA(INDEX([6]Fournisseurs!$A$6:$O$5001,MATCH(A644&amp;C644,[6]Fournisseurs!$C$6:$C$5001&amp;[6]Fournisseurs!$A$6:$A$5001,0),14)),"",INDEX([6]Fournisseurs!$A$6:$O$5001,MATCH(A644&amp;C644,[6]Fournisseurs!$C$6:$C$5001&amp;[6]Fournisseurs!$A$6:$A$5001,0),14))</f>
        <v/>
      </c>
      <c r="AF644" s="281"/>
      <c r="AG644" s="281"/>
      <c r="AH644" s="281"/>
      <c r="AI644" s="281"/>
      <c r="AJ644" s="281"/>
      <c r="AK644" s="281"/>
      <c r="AL644" s="281"/>
      <c r="AM644" s="281"/>
      <c r="AN644" s="281"/>
      <c r="AO644" s="281"/>
      <c r="AP644" s="281"/>
      <c r="AQ644" s="281"/>
      <c r="AR644" s="281"/>
      <c r="AS644" s="281"/>
      <c r="AT644" s="281"/>
      <c r="AU644" s="281"/>
    </row>
    <row r="645" spans="1:59" ht="14" customHeight="1" x14ac:dyDescent="0.2">
      <c r="A645" s="8">
        <v>3704</v>
      </c>
      <c r="B645" s="8" t="s">
        <v>1177</v>
      </c>
      <c r="C645" s="8" t="s">
        <v>633</v>
      </c>
      <c r="D645" s="3" t="s">
        <v>2623</v>
      </c>
      <c r="E645" s="3" t="s">
        <v>458</v>
      </c>
      <c r="F645" s="5" t="s">
        <v>4441</v>
      </c>
      <c r="G645" s="31">
        <v>15.9</v>
      </c>
      <c r="H645" s="25">
        <v>14.454545454545453</v>
      </c>
      <c r="I645" s="32">
        <v>0.15</v>
      </c>
      <c r="J645" s="33">
        <f t="shared" si="123"/>
        <v>16.622727272727271</v>
      </c>
      <c r="K645" s="25">
        <f t="shared" si="129"/>
        <v>16.62</v>
      </c>
      <c r="L645" s="29">
        <v>36.200000000000003</v>
      </c>
      <c r="M645" s="24">
        <f t="shared" si="125"/>
        <v>0.54080863887493735</v>
      </c>
      <c r="N645" s="38">
        <f t="shared" si="126"/>
        <v>43.440000000000005</v>
      </c>
      <c r="O645" s="365">
        <v>34.39</v>
      </c>
      <c r="P645" s="366">
        <f t="shared" si="132"/>
        <v>-5.0000000000000058E-2</v>
      </c>
      <c r="Q645" s="366">
        <f t="shared" si="133"/>
        <v>0.51664067249993395</v>
      </c>
      <c r="R645" s="369">
        <v>32.580000000000005</v>
      </c>
      <c r="S645" s="370">
        <f t="shared" si="134"/>
        <v>-9.9999999999999922E-2</v>
      </c>
      <c r="T645" s="370">
        <f t="shared" si="131"/>
        <v>0.46293408055548224</v>
      </c>
      <c r="U645" s="6">
        <v>6</v>
      </c>
      <c r="V645" s="299">
        <v>7</v>
      </c>
      <c r="W645" s="124" t="s">
        <v>4451</v>
      </c>
      <c r="X645" s="5">
        <v>0</v>
      </c>
      <c r="Y645" s="26">
        <v>707600</v>
      </c>
      <c r="Z645" s="26" t="s">
        <v>1178</v>
      </c>
      <c r="AA645" s="26"/>
      <c r="AB645" s="27">
        <v>0.2</v>
      </c>
      <c r="AC645" s="122">
        <v>3760223790894</v>
      </c>
      <c r="AD645" s="273">
        <v>41866</v>
      </c>
      <c r="AE645" s="26">
        <f t="array" ref="AE645">IF(ISNA(INDEX([6]Fournisseurs!$A$6:$O$5001,MATCH(A645&amp;C645,[6]Fournisseurs!$C$6:$C$5001&amp;[6]Fournisseurs!$A$6:$A$5001,0),14)),"",INDEX([6]Fournisseurs!$A$6:$O$5001,MATCH(A645&amp;C645,[6]Fournisseurs!$C$6:$C$5001&amp;[6]Fournisseurs!$A$6:$A$5001,0),14))</f>
        <v>2.1059999999999999E-2</v>
      </c>
    </row>
    <row r="646" spans="1:59" ht="14" customHeight="1" x14ac:dyDescent="0.2">
      <c r="A646" s="8">
        <v>3966</v>
      </c>
      <c r="B646" s="8"/>
      <c r="C646" s="8" t="s">
        <v>633</v>
      </c>
      <c r="D646" s="14" t="s">
        <v>2079</v>
      </c>
      <c r="E646" s="3" t="s">
        <v>2080</v>
      </c>
      <c r="F646" s="13" t="s">
        <v>4441</v>
      </c>
      <c r="G646" s="31">
        <v>350</v>
      </c>
      <c r="H646" s="25">
        <v>318.18181818181813</v>
      </c>
      <c r="I646" s="32">
        <v>0.15</v>
      </c>
      <c r="J646" s="33">
        <f t="shared" si="123"/>
        <v>365.90909090909082</v>
      </c>
      <c r="K646" s="25"/>
      <c r="L646" s="29">
        <v>990</v>
      </c>
      <c r="M646" s="24">
        <f t="shared" si="125"/>
        <v>0.63039485766758507</v>
      </c>
      <c r="N646" s="38">
        <f t="shared" si="126"/>
        <v>1188</v>
      </c>
      <c r="O646" s="365">
        <v>816.75</v>
      </c>
      <c r="P646" s="366">
        <f t="shared" si="132"/>
        <v>-0.17499999999999999</v>
      </c>
      <c r="Q646" s="366">
        <f t="shared" si="133"/>
        <v>0.55199376686980006</v>
      </c>
      <c r="R646" s="369">
        <v>767.25</v>
      </c>
      <c r="S646" s="370">
        <f t="shared" si="134"/>
        <v>-0.22500000000000001</v>
      </c>
      <c r="T646" s="370">
        <f t="shared" si="131"/>
        <v>0.49798961992201696</v>
      </c>
      <c r="U646" s="6">
        <v>183</v>
      </c>
      <c r="V646" s="299">
        <v>195</v>
      </c>
      <c r="W646" s="124" t="s">
        <v>4451</v>
      </c>
      <c r="X646" s="11"/>
      <c r="Y646" s="46">
        <v>70600</v>
      </c>
      <c r="Z646" s="46"/>
      <c r="AA646" s="46"/>
      <c r="AB646" s="27">
        <v>0.2</v>
      </c>
      <c r="AC646" s="122">
        <v>3760223792102</v>
      </c>
      <c r="AD646" s="273">
        <v>42370</v>
      </c>
      <c r="AE646" s="26">
        <f t="array" ref="AE646">IF(ISNA(INDEX([6]Fournisseurs!$A$6:$O$5001,MATCH(A646&amp;C646,[6]Fournisseurs!$C$6:$C$5001&amp;[6]Fournisseurs!$A$6:$A$5001,0),14)),"",INDEX([6]Fournisseurs!$A$6:$O$5001,MATCH(A646&amp;C646,[6]Fournisseurs!$C$6:$C$5001&amp;[6]Fournisseurs!$A$6:$A$5001,0),14))</f>
        <v>0.25892579999999998</v>
      </c>
    </row>
    <row r="647" spans="1:59" ht="14" customHeight="1" x14ac:dyDescent="0.2">
      <c r="A647" s="4">
        <v>2784</v>
      </c>
      <c r="B647" s="8" t="s">
        <v>4153</v>
      </c>
      <c r="C647" s="8" t="s">
        <v>939</v>
      </c>
      <c r="D647" s="16" t="s">
        <v>4154</v>
      </c>
      <c r="E647" s="3"/>
      <c r="F647" s="4" t="s">
        <v>4441</v>
      </c>
      <c r="G647" s="31"/>
      <c r="H647" s="25">
        <v>200.20000000000002</v>
      </c>
      <c r="I647" s="32"/>
      <c r="J647" s="33">
        <f t="shared" ref="J647:J711" si="135">H647*(1+I647)</f>
        <v>200.20000000000002</v>
      </c>
      <c r="K647" s="25">
        <f t="shared" ref="K647:K679" si="136">ROUND(J647,2)</f>
        <v>200.2</v>
      </c>
      <c r="L647" s="29">
        <v>357.5</v>
      </c>
      <c r="M647" s="24">
        <f t="shared" ref="M647:M711" si="137">1-(J647/L647)</f>
        <v>0.43999999999999995</v>
      </c>
      <c r="N647" s="38">
        <f t="shared" ref="N647:N710" si="138">L647*(1+AB647)</f>
        <v>429</v>
      </c>
      <c r="O647" s="365">
        <v>357.5</v>
      </c>
      <c r="P647" s="366">
        <f t="shared" si="132"/>
        <v>0</v>
      </c>
      <c r="Q647" s="366">
        <f t="shared" si="133"/>
        <v>0.43999999999999995</v>
      </c>
      <c r="R647" s="369">
        <v>339.625</v>
      </c>
      <c r="S647" s="370">
        <f t="shared" si="134"/>
        <v>-0.05</v>
      </c>
      <c r="T647" s="370">
        <f t="shared" si="131"/>
        <v>0.37950138504155118</v>
      </c>
      <c r="U647" s="6"/>
      <c r="V647" s="299">
        <v>31</v>
      </c>
      <c r="W647" s="124" t="s">
        <v>62</v>
      </c>
      <c r="X647" s="5" t="s">
        <v>4200</v>
      </c>
      <c r="Y647" s="28">
        <v>707600</v>
      </c>
      <c r="Z647" s="26" t="s">
        <v>4199</v>
      </c>
      <c r="AA647" s="26"/>
      <c r="AB647" s="27">
        <v>0.2</v>
      </c>
      <c r="AC647" s="122"/>
      <c r="AD647" s="273">
        <v>42597</v>
      </c>
      <c r="AE647" s="26" t="str">
        <f t="array" ref="AE647">IF(ISNA(INDEX([6]Fournisseurs!$A$6:$O$5001,MATCH(A647&amp;C647,[6]Fournisseurs!$C$6:$C$5001&amp;[6]Fournisseurs!$A$6:$A$5001,0),14)),"",INDEX([6]Fournisseurs!$A$6:$O$5001,MATCH(A647&amp;C647,[6]Fournisseurs!$C$6:$C$5001&amp;[6]Fournisseurs!$A$6:$A$5001,0),14))</f>
        <v/>
      </c>
      <c r="BE647" s="39"/>
      <c r="BF647" s="39"/>
      <c r="BG647" s="39"/>
    </row>
    <row r="648" spans="1:59" ht="14" customHeight="1" x14ac:dyDescent="0.2">
      <c r="A648" s="8">
        <v>1838</v>
      </c>
      <c r="B648" s="8"/>
      <c r="C648" s="8" t="s">
        <v>670</v>
      </c>
      <c r="D648" s="3" t="s">
        <v>3809</v>
      </c>
      <c r="E648" s="3" t="s">
        <v>818</v>
      </c>
      <c r="F648" s="5" t="s">
        <v>2640</v>
      </c>
      <c r="G648" s="31">
        <v>4.84</v>
      </c>
      <c r="H648" s="25">
        <v>4.3999999999999995</v>
      </c>
      <c r="I648" s="32">
        <v>0.15</v>
      </c>
      <c r="J648" s="33">
        <f t="shared" si="135"/>
        <v>5.0599999999999987</v>
      </c>
      <c r="K648" s="25">
        <f t="shared" si="136"/>
        <v>5.0599999999999996</v>
      </c>
      <c r="L648" s="29">
        <v>16</v>
      </c>
      <c r="M648" s="24">
        <f t="shared" si="137"/>
        <v>0.68375000000000008</v>
      </c>
      <c r="N648" s="38">
        <f t="shared" si="138"/>
        <v>19.2</v>
      </c>
      <c r="O648" s="365">
        <v>13.2</v>
      </c>
      <c r="P648" s="366">
        <f t="shared" si="132"/>
        <v>-0.17500000000000004</v>
      </c>
      <c r="Q648" s="366">
        <f t="shared" si="133"/>
        <v>0.6166666666666667</v>
      </c>
      <c r="R648" s="369">
        <v>12.4</v>
      </c>
      <c r="S648" s="370">
        <f t="shared" si="134"/>
        <v>-0.22499999999999998</v>
      </c>
      <c r="T648" s="370">
        <f t="shared" si="131"/>
        <v>0.57045840407470294</v>
      </c>
      <c r="U648" s="6">
        <v>0</v>
      </c>
      <c r="V648" s="299">
        <v>0.8</v>
      </c>
      <c r="W648" s="124" t="s">
        <v>4454</v>
      </c>
      <c r="X648" s="5">
        <v>0</v>
      </c>
      <c r="Y648" s="26">
        <v>707600</v>
      </c>
      <c r="Z648" s="26"/>
      <c r="AA648" s="26"/>
      <c r="AB648" s="27">
        <v>0.2</v>
      </c>
      <c r="AC648" s="122">
        <v>3760223790962</v>
      </c>
      <c r="AD648" s="273">
        <v>42597</v>
      </c>
      <c r="AE648" s="26">
        <f t="array" ref="AE648">IF(ISNA(INDEX([6]Fournisseurs!$A$6:$O$5001,MATCH(A648&amp;C648,[6]Fournisseurs!$C$6:$C$5001&amp;[6]Fournisseurs!$A$6:$A$5001,0),14)),"",INDEX([6]Fournisseurs!$A$6:$O$5001,MATCH(A648&amp;C648,[6]Fournisseurs!$C$6:$C$5001&amp;[6]Fournisseurs!$A$6:$A$5001,0),14))</f>
        <v>0</v>
      </c>
    </row>
    <row r="649" spans="1:59" ht="14" customHeight="1" x14ac:dyDescent="0.2">
      <c r="A649" s="8">
        <v>1685</v>
      </c>
      <c r="B649" s="8">
        <v>432505</v>
      </c>
      <c r="C649" s="8" t="s">
        <v>651</v>
      </c>
      <c r="D649" s="3" t="s">
        <v>459</v>
      </c>
      <c r="E649" s="3" t="s">
        <v>1179</v>
      </c>
      <c r="F649" s="5" t="s">
        <v>460</v>
      </c>
      <c r="G649" s="31">
        <v>0</v>
      </c>
      <c r="H649" s="25">
        <v>15.075000000000001</v>
      </c>
      <c r="I649" s="32">
        <v>0.1</v>
      </c>
      <c r="J649" s="33">
        <f t="shared" si="135"/>
        <v>16.582500000000003</v>
      </c>
      <c r="K649" s="25">
        <f t="shared" si="136"/>
        <v>16.579999999999998</v>
      </c>
      <c r="L649" s="29">
        <v>29</v>
      </c>
      <c r="M649" s="24">
        <f t="shared" si="137"/>
        <v>0.4281896551724137</v>
      </c>
      <c r="N649" s="38">
        <f t="shared" si="138"/>
        <v>34.799999999999997</v>
      </c>
      <c r="O649" s="365">
        <v>27.549999999999997</v>
      </c>
      <c r="P649" s="366">
        <f t="shared" si="132"/>
        <v>-5.00000000000001E-2</v>
      </c>
      <c r="Q649" s="366">
        <f t="shared" si="133"/>
        <v>0.39809437386569857</v>
      </c>
      <c r="R649" s="375">
        <v>27.549999999999997</v>
      </c>
      <c r="S649" s="370">
        <f t="shared" si="134"/>
        <v>-5.00000000000001E-2</v>
      </c>
      <c r="T649" s="370">
        <f t="shared" si="131"/>
        <v>0.36641513038494578</v>
      </c>
      <c r="U649" s="6">
        <v>0</v>
      </c>
      <c r="V649" s="299">
        <v>2.2999999999999998</v>
      </c>
      <c r="W649" s="124" t="s">
        <v>4454</v>
      </c>
      <c r="X649" s="5">
        <v>0</v>
      </c>
      <c r="Y649" s="26">
        <v>707600</v>
      </c>
      <c r="Z649" s="26" t="s">
        <v>1180</v>
      </c>
      <c r="AA649" s="26"/>
      <c r="AB649" s="27">
        <v>0.2</v>
      </c>
      <c r="AC649" s="122">
        <v>0</v>
      </c>
      <c r="AD649" s="273">
        <v>41501</v>
      </c>
      <c r="AE649" s="26" t="str">
        <f t="array" ref="AE649">IF(ISNA(INDEX([6]Fournisseurs!$A$6:$O$5001,MATCH(A649&amp;C649,[6]Fournisseurs!$C$6:$C$5001&amp;[6]Fournisseurs!$A$6:$A$5001,0),14)),"",INDEX([6]Fournisseurs!$A$6:$O$5001,MATCH(A649&amp;C649,[6]Fournisseurs!$C$6:$C$5001&amp;[6]Fournisseurs!$A$6:$A$5001,0),14))</f>
        <v/>
      </c>
    </row>
    <row r="650" spans="1:59" ht="14" customHeight="1" x14ac:dyDescent="0.2">
      <c r="A650" s="8">
        <v>2577</v>
      </c>
      <c r="B650" s="8">
        <v>432504</v>
      </c>
      <c r="C650" s="8" t="s">
        <v>651</v>
      </c>
      <c r="D650" s="3" t="s">
        <v>461</v>
      </c>
      <c r="E650" s="3" t="s">
        <v>461</v>
      </c>
      <c r="F650" s="5" t="s">
        <v>4441</v>
      </c>
      <c r="G650" s="31">
        <v>0</v>
      </c>
      <c r="H650" s="25">
        <v>8.3249999999999993</v>
      </c>
      <c r="I650" s="32">
        <v>0.1</v>
      </c>
      <c r="J650" s="33">
        <f t="shared" si="135"/>
        <v>9.1575000000000006</v>
      </c>
      <c r="K650" s="25">
        <f t="shared" si="136"/>
        <v>9.16</v>
      </c>
      <c r="L650" s="29">
        <v>15.1</v>
      </c>
      <c r="M650" s="24">
        <f t="shared" si="137"/>
        <v>0.39354304635761583</v>
      </c>
      <c r="N650" s="38">
        <f t="shared" si="138"/>
        <v>18.119999999999997</v>
      </c>
      <c r="O650" s="365">
        <v>15.1</v>
      </c>
      <c r="P650" s="366">
        <f t="shared" si="132"/>
        <v>0</v>
      </c>
      <c r="Q650" s="366">
        <f t="shared" si="133"/>
        <v>0.39354304635761583</v>
      </c>
      <c r="R650" s="375">
        <v>15.1</v>
      </c>
      <c r="S650" s="370">
        <f t="shared" si="134"/>
        <v>0</v>
      </c>
      <c r="T650" s="370">
        <f t="shared" si="131"/>
        <v>0.36162425932380615</v>
      </c>
      <c r="U650" s="6">
        <v>0</v>
      </c>
      <c r="V650" s="299">
        <v>1.8</v>
      </c>
      <c r="W650" s="124" t="s">
        <v>4454</v>
      </c>
      <c r="X650" s="5">
        <v>0</v>
      </c>
      <c r="Y650" s="26">
        <v>707600</v>
      </c>
      <c r="Z650" s="26" t="s">
        <v>1181</v>
      </c>
      <c r="AA650" s="26"/>
      <c r="AB650" s="27">
        <v>0.2</v>
      </c>
      <c r="AC650" s="122">
        <v>0</v>
      </c>
      <c r="AD650" s="273">
        <v>41501</v>
      </c>
      <c r="AE650" s="26" t="str">
        <f t="array" ref="AE650">IF(ISNA(INDEX([6]Fournisseurs!$A$6:$O$5001,MATCH(A650&amp;C650,[6]Fournisseurs!$C$6:$C$5001&amp;[6]Fournisseurs!$A$6:$A$5001,0),14)),"",INDEX([6]Fournisseurs!$A$6:$O$5001,MATCH(A650&amp;C650,[6]Fournisseurs!$C$6:$C$5001&amp;[6]Fournisseurs!$A$6:$A$5001,0),14))</f>
        <v/>
      </c>
    </row>
    <row r="651" spans="1:59" ht="14" customHeight="1" x14ac:dyDescent="0.2">
      <c r="A651" s="8">
        <v>3689</v>
      </c>
      <c r="B651" s="8" t="s">
        <v>1182</v>
      </c>
      <c r="C651" s="8" t="s">
        <v>633</v>
      </c>
      <c r="D651" s="3" t="s">
        <v>462</v>
      </c>
      <c r="E651" s="3" t="s">
        <v>462</v>
      </c>
      <c r="F651" s="5" t="s">
        <v>4441</v>
      </c>
      <c r="G651" s="31">
        <v>50.4</v>
      </c>
      <c r="H651" s="25">
        <v>45.818181818181813</v>
      </c>
      <c r="I651" s="32">
        <v>0.15</v>
      </c>
      <c r="J651" s="33">
        <f t="shared" si="135"/>
        <v>52.690909090909081</v>
      </c>
      <c r="K651" s="25">
        <f t="shared" si="136"/>
        <v>52.69</v>
      </c>
      <c r="L651" s="29">
        <v>130</v>
      </c>
      <c r="M651" s="24">
        <f t="shared" si="137"/>
        <v>0.59468531468531483</v>
      </c>
      <c r="N651" s="38">
        <f t="shared" si="138"/>
        <v>156</v>
      </c>
      <c r="O651" s="365">
        <v>123.5</v>
      </c>
      <c r="P651" s="366">
        <f t="shared" si="132"/>
        <v>-0.05</v>
      </c>
      <c r="Q651" s="366">
        <f t="shared" si="133"/>
        <v>0.57335296282664716</v>
      </c>
      <c r="R651" s="369">
        <v>117</v>
      </c>
      <c r="S651" s="370">
        <f t="shared" si="134"/>
        <v>-0.1</v>
      </c>
      <c r="T651" s="370">
        <f t="shared" si="131"/>
        <v>0.52594773647405235</v>
      </c>
      <c r="U651" s="6">
        <v>16</v>
      </c>
      <c r="V651" s="299">
        <v>18</v>
      </c>
      <c r="W651" s="124" t="s">
        <v>4451</v>
      </c>
      <c r="X651" s="5">
        <v>0</v>
      </c>
      <c r="Y651" s="26">
        <v>707600</v>
      </c>
      <c r="Z651" s="26" t="s">
        <v>1183</v>
      </c>
      <c r="AA651" s="26"/>
      <c r="AB651" s="27">
        <v>0.2</v>
      </c>
      <c r="AC651" s="122">
        <v>3760223791365</v>
      </c>
      <c r="AD651" s="273">
        <v>41866</v>
      </c>
      <c r="AE651" s="26">
        <f t="array" ref="AE651">IF(ISNA(INDEX([6]Fournisseurs!$A$6:$O$5001,MATCH(A651&amp;C651,[6]Fournisseurs!$C$6:$C$5001&amp;[6]Fournisseurs!$A$6:$A$5001,0),14)),"",INDEX([6]Fournisseurs!$A$6:$O$5001,MATCH(A651&amp;C651,[6]Fournisseurs!$C$6:$C$5001&amp;[6]Fournisseurs!$A$6:$A$5001,0),14))</f>
        <v>0.13939199999999999</v>
      </c>
    </row>
    <row r="652" spans="1:59" ht="14" customHeight="1" x14ac:dyDescent="0.2">
      <c r="A652" s="4">
        <v>4016</v>
      </c>
      <c r="B652" s="8"/>
      <c r="C652" s="8" t="s">
        <v>826</v>
      </c>
      <c r="D652" s="12" t="s">
        <v>1725</v>
      </c>
      <c r="E652" s="3"/>
      <c r="F652" s="13" t="s">
        <v>4441</v>
      </c>
      <c r="G652" s="31">
        <v>29.5</v>
      </c>
      <c r="H652" s="25">
        <v>26.818181818181817</v>
      </c>
      <c r="I652" s="32">
        <v>0.1</v>
      </c>
      <c r="J652" s="33">
        <f t="shared" si="135"/>
        <v>29.5</v>
      </c>
      <c r="K652" s="25">
        <f t="shared" si="136"/>
        <v>29.5</v>
      </c>
      <c r="L652" s="29">
        <v>125</v>
      </c>
      <c r="M652" s="24">
        <f t="shared" si="137"/>
        <v>0.76400000000000001</v>
      </c>
      <c r="N652" s="38">
        <f t="shared" si="138"/>
        <v>150</v>
      </c>
      <c r="O652" s="365">
        <v>109.375</v>
      </c>
      <c r="P652" s="366">
        <f t="shared" si="132"/>
        <v>-0.125</v>
      </c>
      <c r="Q652" s="366">
        <f t="shared" si="133"/>
        <v>0.7302857142857142</v>
      </c>
      <c r="R652" s="369">
        <v>103.125</v>
      </c>
      <c r="S652" s="370">
        <f t="shared" si="134"/>
        <v>-0.17499999999999999</v>
      </c>
      <c r="T652" s="370">
        <f t="shared" si="131"/>
        <v>0.69888357256778311</v>
      </c>
      <c r="U652" s="6">
        <v>14</v>
      </c>
      <c r="V652" s="299">
        <v>15</v>
      </c>
      <c r="W652" s="124" t="s">
        <v>4451</v>
      </c>
      <c r="X652" s="5"/>
      <c r="Y652" s="26">
        <v>707600</v>
      </c>
      <c r="Z652" s="26"/>
      <c r="AA652" s="26"/>
      <c r="AB652" s="27">
        <v>0.2</v>
      </c>
      <c r="AC652" s="122">
        <v>3760223793604</v>
      </c>
      <c r="AD652" s="273">
        <v>42231</v>
      </c>
      <c r="AE652" s="26">
        <f t="array" ref="AE652">IF(ISNA(INDEX([6]Fournisseurs!$A$6:$O$5001,MATCH(A652&amp;C652,[6]Fournisseurs!$C$6:$C$5001&amp;[6]Fournisseurs!$A$6:$A$5001,0),14)),"",INDEX([6]Fournisseurs!$A$6:$O$5001,MATCH(A652&amp;C652,[6]Fournisseurs!$C$6:$C$5001&amp;[6]Fournisseurs!$A$6:$A$5001,0),14))</f>
        <v>5.1499999999999997E-2</v>
      </c>
    </row>
    <row r="653" spans="1:59" ht="14" customHeight="1" x14ac:dyDescent="0.2">
      <c r="A653" s="4">
        <v>4025</v>
      </c>
      <c r="B653" s="8">
        <v>550566</v>
      </c>
      <c r="C653" s="8" t="s">
        <v>651</v>
      </c>
      <c r="D653" s="12" t="s">
        <v>463</v>
      </c>
      <c r="E653" s="3"/>
      <c r="F653" s="13" t="s">
        <v>4441</v>
      </c>
      <c r="G653" s="31">
        <v>0</v>
      </c>
      <c r="H653" s="25">
        <v>63.300000000000004</v>
      </c>
      <c r="I653" s="32">
        <v>0.1</v>
      </c>
      <c r="J653" s="33">
        <f t="shared" si="135"/>
        <v>69.63000000000001</v>
      </c>
      <c r="K653" s="25">
        <f t="shared" si="136"/>
        <v>69.63</v>
      </c>
      <c r="L653" s="29">
        <v>130</v>
      </c>
      <c r="M653" s="24">
        <f t="shared" si="137"/>
        <v>0.46438461538461528</v>
      </c>
      <c r="N653" s="38">
        <f t="shared" si="138"/>
        <v>156</v>
      </c>
      <c r="O653" s="365">
        <v>120.25</v>
      </c>
      <c r="P653" s="366">
        <f t="shared" si="132"/>
        <v>-7.4999999999999997E-2</v>
      </c>
      <c r="Q653" s="366">
        <f t="shared" si="133"/>
        <v>0.42095634095634082</v>
      </c>
      <c r="R653" s="369">
        <v>113.75</v>
      </c>
      <c r="S653" s="370">
        <f t="shared" si="134"/>
        <v>-0.125</v>
      </c>
      <c r="T653" s="370">
        <f t="shared" si="131"/>
        <v>0.35565066512434929</v>
      </c>
      <c r="U653" s="6">
        <v>0</v>
      </c>
      <c r="V653" s="299">
        <v>24</v>
      </c>
      <c r="W653" s="124" t="s">
        <v>4451</v>
      </c>
      <c r="X653" s="5"/>
      <c r="Y653" s="26">
        <v>707600</v>
      </c>
      <c r="Z653" s="26"/>
      <c r="AA653" s="26"/>
      <c r="AB653" s="27">
        <v>0.2</v>
      </c>
      <c r="AC653" s="122">
        <v>0</v>
      </c>
      <c r="AD653" s="273">
        <v>42231</v>
      </c>
      <c r="AE653" s="26" t="str">
        <f t="array" ref="AE653">IF(ISNA(INDEX([6]Fournisseurs!$A$6:$O$5001,MATCH(A653&amp;C653,[6]Fournisseurs!$C$6:$C$5001&amp;[6]Fournisseurs!$A$6:$A$5001,0),14)),"",INDEX([6]Fournisseurs!$A$6:$O$5001,MATCH(A653&amp;C653,[6]Fournisseurs!$C$6:$C$5001&amp;[6]Fournisseurs!$A$6:$A$5001,0),14))</f>
        <v/>
      </c>
    </row>
    <row r="654" spans="1:59" ht="14" customHeight="1" x14ac:dyDescent="0.2">
      <c r="A654" s="8">
        <v>3554</v>
      </c>
      <c r="B654" s="8">
        <v>550568</v>
      </c>
      <c r="C654" s="8" t="s">
        <v>651</v>
      </c>
      <c r="D654" s="3" t="s">
        <v>464</v>
      </c>
      <c r="E654" s="3" t="s">
        <v>464</v>
      </c>
      <c r="F654" s="5" t="s">
        <v>106</v>
      </c>
      <c r="G654" s="31"/>
      <c r="H654" s="25">
        <v>116.25</v>
      </c>
      <c r="I654" s="32">
        <v>0.1</v>
      </c>
      <c r="J654" s="33">
        <f t="shared" si="135"/>
        <v>127.87500000000001</v>
      </c>
      <c r="K654" s="25">
        <f t="shared" si="136"/>
        <v>127.88</v>
      </c>
      <c r="L654" s="29">
        <v>255</v>
      </c>
      <c r="M654" s="24">
        <f t="shared" si="137"/>
        <v>0.49852941176470578</v>
      </c>
      <c r="N654" s="38">
        <f t="shared" si="138"/>
        <v>306</v>
      </c>
      <c r="O654" s="365">
        <v>223.125</v>
      </c>
      <c r="P654" s="366">
        <f t="shared" si="132"/>
        <v>-0.125</v>
      </c>
      <c r="Q654" s="366">
        <f t="shared" si="133"/>
        <v>0.42689075630252094</v>
      </c>
      <c r="R654" s="369">
        <v>210.375</v>
      </c>
      <c r="S654" s="370">
        <f t="shared" si="134"/>
        <v>-0.17499999999999999</v>
      </c>
      <c r="T654" s="370">
        <f t="shared" si="131"/>
        <v>0.36016511867905043</v>
      </c>
      <c r="U654" s="6">
        <v>0</v>
      </c>
      <c r="V654" s="299">
        <v>42</v>
      </c>
      <c r="W654" s="124" t="s">
        <v>4451</v>
      </c>
      <c r="X654" s="5">
        <v>0</v>
      </c>
      <c r="Y654" s="26">
        <v>707600</v>
      </c>
      <c r="Z654" s="26" t="s">
        <v>1184</v>
      </c>
      <c r="AA654" s="26"/>
      <c r="AB654" s="27">
        <v>0.2</v>
      </c>
      <c r="AC654" s="122">
        <v>0</v>
      </c>
      <c r="AD654" s="273">
        <v>41866</v>
      </c>
      <c r="AE654" s="26" t="str">
        <f t="array" ref="AE654">IF(ISNA(INDEX([6]Fournisseurs!$A$6:$O$5001,MATCH(A654&amp;C654,[6]Fournisseurs!$C$6:$C$5001&amp;[6]Fournisseurs!$A$6:$A$5001,0),14)),"",INDEX([6]Fournisseurs!$A$6:$O$5001,MATCH(A654&amp;C654,[6]Fournisseurs!$C$6:$C$5001&amp;[6]Fournisseurs!$A$6:$A$5001,0),14))</f>
        <v/>
      </c>
    </row>
    <row r="655" spans="1:59" ht="14" customHeight="1" x14ac:dyDescent="0.2">
      <c r="A655" s="8">
        <v>3690</v>
      </c>
      <c r="B655" s="8" t="s">
        <v>1185</v>
      </c>
      <c r="C655" s="8" t="s">
        <v>633</v>
      </c>
      <c r="D655" s="3" t="s">
        <v>465</v>
      </c>
      <c r="E655" s="3" t="s">
        <v>465</v>
      </c>
      <c r="F655" s="5" t="s">
        <v>4441</v>
      </c>
      <c r="G655" s="31">
        <v>80</v>
      </c>
      <c r="H655" s="25">
        <v>72.72727272727272</v>
      </c>
      <c r="I655" s="32">
        <v>0.15</v>
      </c>
      <c r="J655" s="33">
        <f t="shared" si="135"/>
        <v>83.636363636363626</v>
      </c>
      <c r="K655" s="25">
        <f t="shared" si="136"/>
        <v>83.64</v>
      </c>
      <c r="L655" s="29">
        <v>170</v>
      </c>
      <c r="M655" s="24">
        <f t="shared" si="137"/>
        <v>0.50802139037433158</v>
      </c>
      <c r="N655" s="38">
        <f t="shared" si="138"/>
        <v>204</v>
      </c>
      <c r="O655" s="365">
        <v>157.25</v>
      </c>
      <c r="P655" s="366">
        <f t="shared" si="132"/>
        <v>-7.4999999999999997E-2</v>
      </c>
      <c r="Q655" s="366">
        <f t="shared" si="133"/>
        <v>0.46813123283711522</v>
      </c>
      <c r="R655" s="369">
        <v>148.75</v>
      </c>
      <c r="S655" s="370">
        <f t="shared" si="134"/>
        <v>-0.125</v>
      </c>
      <c r="T655" s="370">
        <f t="shared" si="131"/>
        <v>0.40814603353303047</v>
      </c>
      <c r="U655" s="6">
        <v>19</v>
      </c>
      <c r="V655" s="299">
        <v>21</v>
      </c>
      <c r="W655" s="124" t="s">
        <v>4451</v>
      </c>
      <c r="X655" s="5" t="s">
        <v>834</v>
      </c>
      <c r="Y655" s="26">
        <v>707600</v>
      </c>
      <c r="Z655" s="26" t="s">
        <v>1186</v>
      </c>
      <c r="AA655" s="26"/>
      <c r="AB655" s="27">
        <v>0.2</v>
      </c>
      <c r="AC655" s="122">
        <v>3760223793093</v>
      </c>
      <c r="AD655" s="273">
        <v>41866</v>
      </c>
      <c r="AE655" s="26">
        <f t="array" ref="AE655">IF(ISNA(INDEX([6]Fournisseurs!$A$6:$O$5001,MATCH(A655&amp;C655,[6]Fournisseurs!$C$6:$C$5001&amp;[6]Fournisseurs!$A$6:$A$5001,0),14)),"",INDEX([6]Fournisseurs!$A$6:$O$5001,MATCH(A655&amp;C655,[6]Fournisseurs!$C$6:$C$5001&amp;[6]Fournisseurs!$A$6:$A$5001,0),14))</f>
        <v>5.7023999999999998E-2</v>
      </c>
    </row>
    <row r="656" spans="1:59" ht="14" customHeight="1" x14ac:dyDescent="0.2">
      <c r="A656" s="343">
        <v>2514</v>
      </c>
      <c r="B656" s="344">
        <v>610078</v>
      </c>
      <c r="C656" s="344" t="s">
        <v>651</v>
      </c>
      <c r="D656" s="398" t="s">
        <v>3895</v>
      </c>
      <c r="E656" s="345" t="s">
        <v>3896</v>
      </c>
      <c r="F656" s="9" t="s">
        <v>4441</v>
      </c>
      <c r="G656" s="345"/>
      <c r="H656" s="25">
        <v>3.8249999999999997</v>
      </c>
      <c r="I656" s="32">
        <v>0.1</v>
      </c>
      <c r="J656" s="33">
        <f t="shared" si="135"/>
        <v>4.2075000000000005</v>
      </c>
      <c r="K656" s="25">
        <f t="shared" si="136"/>
        <v>4.21</v>
      </c>
      <c r="L656" s="29">
        <v>6.27</v>
      </c>
      <c r="M656" s="24">
        <f t="shared" si="137"/>
        <v>0.32894736842105254</v>
      </c>
      <c r="N656" s="38">
        <f t="shared" si="138"/>
        <v>7.5239999999999991</v>
      </c>
      <c r="O656" s="365">
        <v>6.27</v>
      </c>
      <c r="P656" s="366">
        <f t="shared" si="132"/>
        <v>0</v>
      </c>
      <c r="Q656" s="366">
        <f t="shared" si="133"/>
        <v>0.32894736842105254</v>
      </c>
      <c r="R656" s="375">
        <v>6.27</v>
      </c>
      <c r="S656" s="370">
        <f t="shared" si="134"/>
        <v>0</v>
      </c>
      <c r="T656" s="370">
        <f t="shared" si="131"/>
        <v>0.29362880886426579</v>
      </c>
      <c r="U656" s="11">
        <v>0.4</v>
      </c>
      <c r="V656" s="11">
        <v>0.5</v>
      </c>
      <c r="W656" s="124" t="s">
        <v>4453</v>
      </c>
      <c r="X656" s="345"/>
      <c r="Y656" s="26">
        <v>707600</v>
      </c>
      <c r="Z656" s="345"/>
      <c r="AA656" s="26"/>
      <c r="AB656" s="27">
        <v>0.2</v>
      </c>
      <c r="AC656" s="122"/>
      <c r="AD656" s="273">
        <v>42597</v>
      </c>
      <c r="AE656" s="26" t="str">
        <f t="array" ref="AE656">IF(ISNA(INDEX([6]Fournisseurs!$A$6:$O$5001,MATCH(A656&amp;C656,[6]Fournisseurs!$C$6:$C$5001&amp;[6]Fournisseurs!$A$6:$A$5001,0),14)),"",INDEX([6]Fournisseurs!$A$6:$O$5001,MATCH(A656&amp;C656,[6]Fournisseurs!$C$6:$C$5001&amp;[6]Fournisseurs!$A$6:$A$5001,0),14))</f>
        <v/>
      </c>
    </row>
    <row r="657" spans="1:54" ht="14" customHeight="1" x14ac:dyDescent="0.2">
      <c r="A657" s="9">
        <v>2696</v>
      </c>
      <c r="B657" s="344">
        <v>550562</v>
      </c>
      <c r="C657" s="344" t="s">
        <v>651</v>
      </c>
      <c r="D657" s="398" t="s">
        <v>4051</v>
      </c>
      <c r="E657" s="345" t="s">
        <v>3957</v>
      </c>
      <c r="F657" s="9" t="s">
        <v>4441</v>
      </c>
      <c r="G657" s="345"/>
      <c r="H657" s="25">
        <v>12.899999999999999</v>
      </c>
      <c r="I657" s="32">
        <v>0.1</v>
      </c>
      <c r="J657" s="33">
        <f t="shared" si="135"/>
        <v>14.19</v>
      </c>
      <c r="K657" s="25">
        <f t="shared" si="136"/>
        <v>14.19</v>
      </c>
      <c r="L657" s="29">
        <v>34.870000000000005</v>
      </c>
      <c r="M657" s="24">
        <f t="shared" si="137"/>
        <v>0.59305993690851744</v>
      </c>
      <c r="N657" s="38">
        <f t="shared" si="138"/>
        <v>41.844000000000001</v>
      </c>
      <c r="O657" s="365">
        <v>30.511250000000004</v>
      </c>
      <c r="P657" s="366">
        <f t="shared" si="132"/>
        <v>-0.125</v>
      </c>
      <c r="Q657" s="366">
        <f t="shared" si="133"/>
        <v>0.53492564218116279</v>
      </c>
      <c r="R657" s="369">
        <v>28.767750000000003</v>
      </c>
      <c r="S657" s="370">
        <f t="shared" si="134"/>
        <v>-0.17500000000000002</v>
      </c>
      <c r="T657" s="370">
        <f t="shared" si="131"/>
        <v>0.48077822891038902</v>
      </c>
      <c r="U657" s="11">
        <v>6</v>
      </c>
      <c r="V657" s="11">
        <v>6.5</v>
      </c>
      <c r="W657" s="124" t="s">
        <v>4451</v>
      </c>
      <c r="X657" s="345"/>
      <c r="Y657" s="26">
        <v>707600</v>
      </c>
      <c r="Z657" s="345"/>
      <c r="AA657" s="26"/>
      <c r="AB657" s="27">
        <v>0.2</v>
      </c>
      <c r="AC657" s="122"/>
      <c r="AD657" s="273">
        <v>42597</v>
      </c>
      <c r="AE657" s="26" t="str">
        <f t="array" ref="AE657">IF(ISNA(INDEX([6]Fournisseurs!$A$6:$O$5001,MATCH(A657&amp;C657,[6]Fournisseurs!$C$6:$C$5001&amp;[6]Fournisseurs!$A$6:$A$5001,0),14)),"",INDEX([6]Fournisseurs!$A$6:$O$5001,MATCH(A657&amp;C657,[6]Fournisseurs!$C$6:$C$5001&amp;[6]Fournisseurs!$A$6:$A$5001,0),14))</f>
        <v/>
      </c>
    </row>
    <row r="658" spans="1:54" ht="14" customHeight="1" x14ac:dyDescent="0.2">
      <c r="A658" s="9">
        <v>2788</v>
      </c>
      <c r="B658" s="344">
        <v>609860</v>
      </c>
      <c r="C658" s="344" t="s">
        <v>651</v>
      </c>
      <c r="D658" s="398" t="s">
        <v>4449</v>
      </c>
      <c r="E658" s="345" t="s">
        <v>4450</v>
      </c>
      <c r="F658" s="9" t="s">
        <v>9</v>
      </c>
      <c r="G658" s="345"/>
      <c r="H658" s="25">
        <v>5.0999999999999996</v>
      </c>
      <c r="I658" s="32">
        <v>0.15</v>
      </c>
      <c r="J658" s="33">
        <f t="shared" si="135"/>
        <v>5.8649999999999993</v>
      </c>
      <c r="K658" s="25">
        <f t="shared" si="136"/>
        <v>5.87</v>
      </c>
      <c r="L658" s="29">
        <v>15</v>
      </c>
      <c r="M658" s="24">
        <f t="shared" si="137"/>
        <v>0.60899999999999999</v>
      </c>
      <c r="N658" s="38">
        <f t="shared" si="138"/>
        <v>18</v>
      </c>
      <c r="O658" s="365">
        <v>12</v>
      </c>
      <c r="P658" s="366">
        <f t="shared" si="132"/>
        <v>-0.2</v>
      </c>
      <c r="Q658" s="366">
        <f t="shared" si="133"/>
        <v>0.51124999999999998</v>
      </c>
      <c r="R658" s="369">
        <v>11.25</v>
      </c>
      <c r="S658" s="370">
        <f t="shared" si="134"/>
        <v>-0.25</v>
      </c>
      <c r="T658" s="370">
        <f t="shared" si="131"/>
        <v>0.45122807017543864</v>
      </c>
      <c r="U658" s="11"/>
      <c r="V658" s="11">
        <v>0.4</v>
      </c>
      <c r="W658" s="124" t="s">
        <v>62</v>
      </c>
      <c r="X658" s="345"/>
      <c r="Y658" s="26">
        <v>707600</v>
      </c>
      <c r="Z658" s="345"/>
      <c r="AA658" s="26"/>
      <c r="AB658" s="27">
        <v>0.2</v>
      </c>
      <c r="AC658" s="122"/>
      <c r="AD658" s="273">
        <v>42658</v>
      </c>
      <c r="AE658" s="26" t="str">
        <f t="array" ref="AE658">IF(ISNA(INDEX([6]Fournisseurs!$A$6:$O$5001,MATCH(A658&amp;C658,[6]Fournisseurs!$C$6:$C$5001&amp;[6]Fournisseurs!$A$6:$A$5001,0),14)),"",INDEX([6]Fournisseurs!$A$6:$O$5001,MATCH(A658&amp;C658,[6]Fournisseurs!$C$6:$C$5001&amp;[6]Fournisseurs!$A$6:$A$5001,0),14))</f>
        <v/>
      </c>
    </row>
    <row r="659" spans="1:54" ht="14" customHeight="1" x14ac:dyDescent="0.2">
      <c r="A659" s="4">
        <v>2779</v>
      </c>
      <c r="B659" s="8" t="s">
        <v>4147</v>
      </c>
      <c r="C659" s="8" t="s">
        <v>939</v>
      </c>
      <c r="D659" s="16" t="s">
        <v>4148</v>
      </c>
      <c r="E659" s="3"/>
      <c r="F659" s="4" t="s">
        <v>4441</v>
      </c>
      <c r="G659" s="31"/>
      <c r="H659" s="25">
        <v>41.533333333333339</v>
      </c>
      <c r="I659" s="32"/>
      <c r="J659" s="33">
        <f t="shared" si="135"/>
        <v>41.533333333333339</v>
      </c>
      <c r="K659" s="25">
        <f t="shared" si="136"/>
        <v>41.53</v>
      </c>
      <c r="L659" s="29">
        <v>74.166666666666671</v>
      </c>
      <c r="M659" s="24">
        <f t="shared" si="137"/>
        <v>0.43999999999999995</v>
      </c>
      <c r="N659" s="38">
        <f t="shared" si="138"/>
        <v>89</v>
      </c>
      <c r="O659" s="365">
        <v>74.166666666666671</v>
      </c>
      <c r="P659" s="366">
        <f t="shared" si="132"/>
        <v>0</v>
      </c>
      <c r="Q659" s="366">
        <f t="shared" si="133"/>
        <v>0.43999999999999995</v>
      </c>
      <c r="R659" s="369">
        <v>70.458333333333329</v>
      </c>
      <c r="S659" s="370">
        <f t="shared" si="134"/>
        <v>-5.0000000000000128E-2</v>
      </c>
      <c r="T659" s="370">
        <f t="shared" si="131"/>
        <v>0.37950138504155106</v>
      </c>
      <c r="U659" s="6"/>
      <c r="V659" s="299">
        <v>19</v>
      </c>
      <c r="W659" s="124" t="s">
        <v>62</v>
      </c>
      <c r="X659" s="5" t="s">
        <v>4185</v>
      </c>
      <c r="Y659" s="28">
        <v>707600</v>
      </c>
      <c r="Z659" s="26" t="s">
        <v>4186</v>
      </c>
      <c r="AA659" s="26"/>
      <c r="AB659" s="27">
        <v>0.2</v>
      </c>
      <c r="AC659" s="122"/>
      <c r="AD659" s="273">
        <v>42597</v>
      </c>
      <c r="AE659" s="26" t="str">
        <f t="array" ref="AE659">IF(ISNA(INDEX([6]Fournisseurs!$A$6:$O$5001,MATCH(A659&amp;C659,[6]Fournisseurs!$C$6:$C$5001&amp;[6]Fournisseurs!$A$6:$A$5001,0),14)),"",INDEX([6]Fournisseurs!$A$6:$O$5001,MATCH(A659&amp;C659,[6]Fournisseurs!$C$6:$C$5001&amp;[6]Fournisseurs!$A$6:$A$5001,0),14))</f>
        <v/>
      </c>
    </row>
    <row r="660" spans="1:54" ht="14" customHeight="1" x14ac:dyDescent="0.2">
      <c r="A660" s="8">
        <v>1688</v>
      </c>
      <c r="B660" s="8">
        <v>550702</v>
      </c>
      <c r="C660" s="8" t="s">
        <v>651</v>
      </c>
      <c r="D660" s="3" t="s">
        <v>467</v>
      </c>
      <c r="E660" s="3" t="s">
        <v>467</v>
      </c>
      <c r="F660" s="5" t="s">
        <v>4441</v>
      </c>
      <c r="G660" s="31">
        <v>0</v>
      </c>
      <c r="H660" s="25">
        <v>426.9375</v>
      </c>
      <c r="I660" s="32">
        <v>0.1</v>
      </c>
      <c r="J660" s="33">
        <f t="shared" si="135"/>
        <v>469.63125000000002</v>
      </c>
      <c r="K660" s="25">
        <f t="shared" si="136"/>
        <v>469.63</v>
      </c>
      <c r="L660" s="29">
        <v>860</v>
      </c>
      <c r="M660" s="24">
        <f t="shared" si="137"/>
        <v>0.45391715116279063</v>
      </c>
      <c r="N660" s="38">
        <f t="shared" si="138"/>
        <v>1032</v>
      </c>
      <c r="O660" s="365">
        <v>795.5</v>
      </c>
      <c r="P660" s="366">
        <f t="shared" si="132"/>
        <v>-7.4999999999999997E-2</v>
      </c>
      <c r="Q660" s="366">
        <f t="shared" si="133"/>
        <v>0.40964016341923315</v>
      </c>
      <c r="R660" s="375">
        <v>795.5</v>
      </c>
      <c r="S660" s="370">
        <f t="shared" si="134"/>
        <v>-7.4999999999999997E-2</v>
      </c>
      <c r="T660" s="370">
        <f t="shared" si="131"/>
        <v>0.37856859307287694</v>
      </c>
      <c r="U660" s="6">
        <v>0</v>
      </c>
      <c r="V660" s="299">
        <v>95</v>
      </c>
      <c r="W660" s="124" t="s">
        <v>4451</v>
      </c>
      <c r="X660" s="5" t="s">
        <v>1189</v>
      </c>
      <c r="Y660" s="26">
        <v>707600</v>
      </c>
      <c r="Z660" s="26" t="s">
        <v>1190</v>
      </c>
      <c r="AA660" s="26"/>
      <c r="AB660" s="27">
        <v>0.2</v>
      </c>
      <c r="AC660" s="122">
        <v>0</v>
      </c>
      <c r="AD660" s="273">
        <v>41501</v>
      </c>
      <c r="AE660" s="26" t="str">
        <f t="array" ref="AE660">IF(ISNA(INDEX([6]Fournisseurs!$A$6:$O$5001,MATCH(A660&amp;C660,[6]Fournisseurs!$C$6:$C$5001&amp;[6]Fournisseurs!$A$6:$A$5001,0),14)),"",INDEX([6]Fournisseurs!$A$6:$O$5001,MATCH(A660&amp;C660,[6]Fournisseurs!$C$6:$C$5001&amp;[6]Fournisseurs!$A$6:$A$5001,0),14))</f>
        <v/>
      </c>
      <c r="BB660" s="39"/>
    </row>
    <row r="661" spans="1:54" ht="14" customHeight="1" x14ac:dyDescent="0.2">
      <c r="A661" s="8">
        <v>1689</v>
      </c>
      <c r="B661" s="8">
        <v>550703</v>
      </c>
      <c r="C661" s="8" t="s">
        <v>651</v>
      </c>
      <c r="D661" s="3" t="s">
        <v>468</v>
      </c>
      <c r="E661" s="3" t="s">
        <v>468</v>
      </c>
      <c r="F661" s="5" t="s">
        <v>4441</v>
      </c>
      <c r="G661" s="31">
        <v>0</v>
      </c>
      <c r="H661" s="25">
        <v>512.32500000000005</v>
      </c>
      <c r="I661" s="32">
        <v>0.1</v>
      </c>
      <c r="J661" s="33">
        <f t="shared" si="135"/>
        <v>563.55750000000012</v>
      </c>
      <c r="K661" s="25">
        <f t="shared" si="136"/>
        <v>563.55999999999995</v>
      </c>
      <c r="L661" s="29">
        <v>1020</v>
      </c>
      <c r="M661" s="24">
        <f t="shared" si="137"/>
        <v>0.44749264705882341</v>
      </c>
      <c r="N661" s="38">
        <f t="shared" si="138"/>
        <v>1224</v>
      </c>
      <c r="O661" s="365">
        <v>943.5</v>
      </c>
      <c r="P661" s="366">
        <f t="shared" si="132"/>
        <v>-7.4999999999999997E-2</v>
      </c>
      <c r="Q661" s="366">
        <f t="shared" si="133"/>
        <v>0.40269475357710638</v>
      </c>
      <c r="R661" s="375">
        <v>943.5</v>
      </c>
      <c r="S661" s="370">
        <f t="shared" si="134"/>
        <v>-7.4999999999999997E-2</v>
      </c>
      <c r="T661" s="370">
        <f t="shared" si="131"/>
        <v>0.37125763534432243</v>
      </c>
      <c r="U661" s="6">
        <v>0</v>
      </c>
      <c r="V661" s="299">
        <v>142.5</v>
      </c>
      <c r="W661" s="124" t="s">
        <v>4451</v>
      </c>
      <c r="X661" s="5" t="s">
        <v>1191</v>
      </c>
      <c r="Y661" s="26">
        <v>707600</v>
      </c>
      <c r="Z661" s="26" t="s">
        <v>1190</v>
      </c>
      <c r="AA661" s="26"/>
      <c r="AB661" s="27">
        <v>0.2</v>
      </c>
      <c r="AC661" s="122">
        <v>0</v>
      </c>
      <c r="AD661" s="273">
        <v>41501</v>
      </c>
      <c r="AE661" s="26" t="str">
        <f t="array" ref="AE661">IF(ISNA(INDEX([6]Fournisseurs!$A$6:$O$5001,MATCH(A661&amp;C661,[6]Fournisseurs!$C$6:$C$5001&amp;[6]Fournisseurs!$A$6:$A$5001,0),14)),"",INDEX([6]Fournisseurs!$A$6:$O$5001,MATCH(A661&amp;C661,[6]Fournisseurs!$C$6:$C$5001&amp;[6]Fournisseurs!$A$6:$A$5001,0),14))</f>
        <v/>
      </c>
    </row>
    <row r="662" spans="1:54" ht="14" customHeight="1" x14ac:dyDescent="0.2">
      <c r="A662" s="8">
        <v>1690</v>
      </c>
      <c r="B662" s="8">
        <v>550704</v>
      </c>
      <c r="C662" s="8" t="s">
        <v>651</v>
      </c>
      <c r="D662" s="3" t="s">
        <v>469</v>
      </c>
      <c r="E662" s="3" t="s">
        <v>469</v>
      </c>
      <c r="F662" s="5" t="s">
        <v>4441</v>
      </c>
      <c r="G662" s="31">
        <v>0</v>
      </c>
      <c r="H662" s="25">
        <v>597.71250000000009</v>
      </c>
      <c r="I662" s="32">
        <v>0.1</v>
      </c>
      <c r="J662" s="33">
        <f t="shared" si="135"/>
        <v>657.4837500000001</v>
      </c>
      <c r="K662" s="25">
        <f t="shared" si="136"/>
        <v>657.48</v>
      </c>
      <c r="L662" s="29">
        <v>1200</v>
      </c>
      <c r="M662" s="24">
        <f t="shared" si="137"/>
        <v>0.45209687499999995</v>
      </c>
      <c r="N662" s="38">
        <f t="shared" si="138"/>
        <v>1440</v>
      </c>
      <c r="O662" s="365">
        <v>1110</v>
      </c>
      <c r="P662" s="366">
        <f t="shared" si="132"/>
        <v>-7.4999999999999997E-2</v>
      </c>
      <c r="Q662" s="366">
        <f t="shared" si="133"/>
        <v>0.40767229729729726</v>
      </c>
      <c r="R662" s="375">
        <v>1110</v>
      </c>
      <c r="S662" s="370">
        <f t="shared" si="134"/>
        <v>-7.4999999999999997E-2</v>
      </c>
      <c r="T662" s="370">
        <f t="shared" si="131"/>
        <v>0.37649715504978654</v>
      </c>
      <c r="U662" s="6">
        <v>0</v>
      </c>
      <c r="V662" s="299">
        <v>190</v>
      </c>
      <c r="W662" s="124" t="s">
        <v>4451</v>
      </c>
      <c r="X662" s="5" t="s">
        <v>1192</v>
      </c>
      <c r="Y662" s="26">
        <v>707600</v>
      </c>
      <c r="Z662" s="26" t="s">
        <v>1190</v>
      </c>
      <c r="AA662" s="26"/>
      <c r="AB662" s="27">
        <v>0.2</v>
      </c>
      <c r="AC662" s="122">
        <v>0</v>
      </c>
      <c r="AD662" s="273">
        <v>41501</v>
      </c>
      <c r="AE662" s="26" t="str">
        <f t="array" ref="AE662">IF(ISNA(INDEX([6]Fournisseurs!$A$6:$O$5001,MATCH(A662&amp;C662,[6]Fournisseurs!$C$6:$C$5001&amp;[6]Fournisseurs!$A$6:$A$5001,0),14)),"",INDEX([6]Fournisseurs!$A$6:$O$5001,MATCH(A662&amp;C662,[6]Fournisseurs!$C$6:$C$5001&amp;[6]Fournisseurs!$A$6:$A$5001,0),14))</f>
        <v/>
      </c>
    </row>
    <row r="663" spans="1:54" ht="14" customHeight="1" x14ac:dyDescent="0.2">
      <c r="A663" s="8">
        <v>1691</v>
      </c>
      <c r="B663" s="8">
        <v>550705</v>
      </c>
      <c r="C663" s="8" t="s">
        <v>651</v>
      </c>
      <c r="D663" s="3" t="s">
        <v>470</v>
      </c>
      <c r="E663" s="3" t="s">
        <v>470</v>
      </c>
      <c r="F663" s="5" t="s">
        <v>4441</v>
      </c>
      <c r="G663" s="31">
        <v>0</v>
      </c>
      <c r="H663" s="25">
        <v>683.09999999999991</v>
      </c>
      <c r="I663" s="32">
        <v>0.1</v>
      </c>
      <c r="J663" s="33">
        <f t="shared" si="135"/>
        <v>751.41</v>
      </c>
      <c r="K663" s="25">
        <f t="shared" si="136"/>
        <v>751.41</v>
      </c>
      <c r="L663" s="29">
        <v>1370</v>
      </c>
      <c r="M663" s="24">
        <f t="shared" si="137"/>
        <v>0.45152554744525553</v>
      </c>
      <c r="N663" s="38">
        <f t="shared" si="138"/>
        <v>1644</v>
      </c>
      <c r="O663" s="365">
        <v>1267.25</v>
      </c>
      <c r="P663" s="366">
        <f t="shared" si="132"/>
        <v>-7.4999999999999997E-2</v>
      </c>
      <c r="Q663" s="366">
        <f t="shared" si="133"/>
        <v>0.40705464588676266</v>
      </c>
      <c r="R663" s="375">
        <v>1267.25</v>
      </c>
      <c r="S663" s="370">
        <f t="shared" si="134"/>
        <v>-7.4999999999999997E-2</v>
      </c>
      <c r="T663" s="370">
        <f t="shared" si="131"/>
        <v>0.37584699567027657</v>
      </c>
      <c r="U663" s="6">
        <v>0</v>
      </c>
      <c r="V663" s="299">
        <v>237.5</v>
      </c>
      <c r="W663" s="124" t="s">
        <v>4451</v>
      </c>
      <c r="X663" s="5" t="s">
        <v>1193</v>
      </c>
      <c r="Y663" s="26">
        <v>707600</v>
      </c>
      <c r="Z663" s="26" t="s">
        <v>1190</v>
      </c>
      <c r="AA663" s="26"/>
      <c r="AB663" s="27">
        <v>0.2</v>
      </c>
      <c r="AC663" s="122">
        <v>0</v>
      </c>
      <c r="AD663" s="273">
        <v>41501</v>
      </c>
      <c r="AE663" s="26" t="str">
        <f t="array" ref="AE663">IF(ISNA(INDEX([6]Fournisseurs!$A$6:$O$5001,MATCH(A663&amp;C663,[6]Fournisseurs!$C$6:$C$5001&amp;[6]Fournisseurs!$A$6:$A$5001,0),14)),"",INDEX([6]Fournisseurs!$A$6:$O$5001,MATCH(A663&amp;C663,[6]Fournisseurs!$C$6:$C$5001&amp;[6]Fournisseurs!$A$6:$A$5001,0),14))</f>
        <v/>
      </c>
    </row>
    <row r="664" spans="1:54" ht="14" customHeight="1" x14ac:dyDescent="0.2">
      <c r="A664" s="8">
        <v>1692</v>
      </c>
      <c r="B664" s="8">
        <v>550706</v>
      </c>
      <c r="C664" s="8" t="s">
        <v>651</v>
      </c>
      <c r="D664" s="3" t="s">
        <v>471</v>
      </c>
      <c r="E664" s="3" t="s">
        <v>471</v>
      </c>
      <c r="F664" s="5" t="s">
        <v>4441</v>
      </c>
      <c r="G664" s="31">
        <v>0</v>
      </c>
      <c r="H664" s="25">
        <v>768.48750000000007</v>
      </c>
      <c r="I664" s="32">
        <v>0.1</v>
      </c>
      <c r="J664" s="33">
        <f t="shared" si="135"/>
        <v>845.33625000000018</v>
      </c>
      <c r="K664" s="25">
        <f t="shared" si="136"/>
        <v>845.34</v>
      </c>
      <c r="L664" s="29">
        <v>1540</v>
      </c>
      <c r="M664" s="24">
        <f t="shared" si="137"/>
        <v>0.45108035714285699</v>
      </c>
      <c r="N664" s="38">
        <f t="shared" si="138"/>
        <v>1848</v>
      </c>
      <c r="O664" s="365">
        <v>1424.5</v>
      </c>
      <c r="P664" s="366">
        <f t="shared" si="132"/>
        <v>-7.4999999999999997E-2</v>
      </c>
      <c r="Q664" s="366">
        <f t="shared" si="133"/>
        <v>0.4065733590733589</v>
      </c>
      <c r="R664" s="375">
        <v>1424.5</v>
      </c>
      <c r="S664" s="370">
        <f t="shared" si="134"/>
        <v>-7.4999999999999997E-2</v>
      </c>
      <c r="T664" s="370">
        <f t="shared" si="131"/>
        <v>0.37534037797195674</v>
      </c>
      <c r="U664" s="6">
        <v>0</v>
      </c>
      <c r="V664" s="299">
        <v>285</v>
      </c>
      <c r="W664" s="124" t="s">
        <v>4451</v>
      </c>
      <c r="X664" s="5" t="s">
        <v>1194</v>
      </c>
      <c r="Y664" s="26">
        <v>707600</v>
      </c>
      <c r="Z664" s="26" t="s">
        <v>1190</v>
      </c>
      <c r="AA664" s="26"/>
      <c r="AB664" s="27">
        <v>0.2</v>
      </c>
      <c r="AC664" s="122">
        <v>0</v>
      </c>
      <c r="AD664" s="273">
        <v>41501</v>
      </c>
      <c r="AE664" s="26" t="str">
        <f t="array" ref="AE664">IF(ISNA(INDEX([6]Fournisseurs!$A$6:$O$5001,MATCH(A664&amp;C664,[6]Fournisseurs!$C$6:$C$5001&amp;[6]Fournisseurs!$A$6:$A$5001,0),14)),"",INDEX([6]Fournisseurs!$A$6:$O$5001,MATCH(A664&amp;C664,[6]Fournisseurs!$C$6:$C$5001&amp;[6]Fournisseurs!$A$6:$A$5001,0),14))</f>
        <v/>
      </c>
    </row>
    <row r="665" spans="1:54" ht="14" customHeight="1" x14ac:dyDescent="0.2">
      <c r="A665" s="8">
        <v>3692</v>
      </c>
      <c r="B665" s="8" t="s">
        <v>1195</v>
      </c>
      <c r="C665" s="8" t="s">
        <v>633</v>
      </c>
      <c r="D665" s="3" t="s">
        <v>472</v>
      </c>
      <c r="E665" s="3" t="s">
        <v>472</v>
      </c>
      <c r="F665" s="5" t="s">
        <v>4441</v>
      </c>
      <c r="G665" s="31">
        <v>17</v>
      </c>
      <c r="H665" s="25">
        <v>15.454545454545453</v>
      </c>
      <c r="I665" s="32">
        <v>0.15</v>
      </c>
      <c r="J665" s="33">
        <f t="shared" si="135"/>
        <v>17.77272727272727</v>
      </c>
      <c r="K665" s="25">
        <f t="shared" si="136"/>
        <v>17.77</v>
      </c>
      <c r="L665" s="29">
        <v>55</v>
      </c>
      <c r="M665" s="24">
        <f t="shared" si="137"/>
        <v>0.67685950413223139</v>
      </c>
      <c r="N665" s="38">
        <f t="shared" si="138"/>
        <v>66</v>
      </c>
      <c r="O665" s="365">
        <v>44</v>
      </c>
      <c r="P665" s="366">
        <f t="shared" si="132"/>
        <v>-0.2</v>
      </c>
      <c r="Q665" s="366">
        <f t="shared" si="133"/>
        <v>0.59607438016528924</v>
      </c>
      <c r="R665" s="369">
        <v>41.25</v>
      </c>
      <c r="S665" s="370">
        <f t="shared" si="134"/>
        <v>-0.25</v>
      </c>
      <c r="T665" s="370">
        <f t="shared" si="131"/>
        <v>0.54646947948383362</v>
      </c>
      <c r="U665" s="6">
        <v>10</v>
      </c>
      <c r="V665" s="299">
        <v>11</v>
      </c>
      <c r="W665" s="124" t="s">
        <v>4451</v>
      </c>
      <c r="X665" s="5">
        <v>0</v>
      </c>
      <c r="Y665" s="26">
        <v>707600</v>
      </c>
      <c r="Z665" s="26" t="s">
        <v>1196</v>
      </c>
      <c r="AA665" s="26"/>
      <c r="AB665" s="27">
        <v>0.2</v>
      </c>
      <c r="AC665" s="122">
        <v>3760223790597</v>
      </c>
      <c r="AD665" s="273">
        <v>41866</v>
      </c>
      <c r="AE665" s="26">
        <f t="array" ref="AE665">IF(ISNA(INDEX([6]Fournisseurs!$A$6:$O$5001,MATCH(A665&amp;C665,[6]Fournisseurs!$C$6:$C$5001&amp;[6]Fournisseurs!$A$6:$A$5001,0),14)),"",INDEX([6]Fournisseurs!$A$6:$O$5001,MATCH(A665&amp;C665,[6]Fournisseurs!$C$6:$C$5001&amp;[6]Fournisseurs!$A$6:$A$5001,0),14))</f>
        <v>3.3984E-2</v>
      </c>
    </row>
    <row r="666" spans="1:54" ht="14" customHeight="1" x14ac:dyDescent="0.2">
      <c r="A666" s="8">
        <v>3693</v>
      </c>
      <c r="B666" s="8" t="s">
        <v>1195</v>
      </c>
      <c r="C666" s="8" t="s">
        <v>633</v>
      </c>
      <c r="D666" s="3" t="s">
        <v>473</v>
      </c>
      <c r="E666" s="3" t="s">
        <v>473</v>
      </c>
      <c r="F666" s="5" t="s">
        <v>4441</v>
      </c>
      <c r="G666" s="31">
        <v>20.5</v>
      </c>
      <c r="H666" s="25">
        <v>18.636363636363633</v>
      </c>
      <c r="I666" s="32">
        <v>0.15</v>
      </c>
      <c r="J666" s="33">
        <f t="shared" si="135"/>
        <v>21.431818181818176</v>
      </c>
      <c r="K666" s="25">
        <f t="shared" si="136"/>
        <v>21.43</v>
      </c>
      <c r="L666" s="29">
        <v>60</v>
      </c>
      <c r="M666" s="24">
        <f t="shared" si="137"/>
        <v>0.64280303030303032</v>
      </c>
      <c r="N666" s="38">
        <f t="shared" si="138"/>
        <v>72</v>
      </c>
      <c r="O666" s="365">
        <v>49.5</v>
      </c>
      <c r="P666" s="366">
        <f t="shared" si="132"/>
        <v>-0.17499999999999999</v>
      </c>
      <c r="Q666" s="366">
        <f t="shared" si="133"/>
        <v>0.56703397612488526</v>
      </c>
      <c r="R666" s="369">
        <v>46.5</v>
      </c>
      <c r="S666" s="370">
        <f t="shared" si="134"/>
        <v>-0.22500000000000001</v>
      </c>
      <c r="T666" s="370">
        <f t="shared" si="131"/>
        <v>0.51484282553892069</v>
      </c>
      <c r="U666" s="6">
        <v>15</v>
      </c>
      <c r="V666" s="299">
        <v>16</v>
      </c>
      <c r="W666" s="124" t="s">
        <v>4451</v>
      </c>
      <c r="X666" s="5">
        <v>0</v>
      </c>
      <c r="Y666" s="26">
        <v>707600</v>
      </c>
      <c r="Z666" s="26" t="s">
        <v>1196</v>
      </c>
      <c r="AA666" s="26"/>
      <c r="AB666" s="27">
        <v>0.2</v>
      </c>
      <c r="AC666" s="122">
        <v>3760223790603</v>
      </c>
      <c r="AD666" s="273">
        <v>41866</v>
      </c>
      <c r="AE666" s="26">
        <f t="array" ref="AE666">IF(ISNA(INDEX([6]Fournisseurs!$A$6:$O$5001,MATCH(A666&amp;C666,[6]Fournisseurs!$C$6:$C$5001&amp;[6]Fournisseurs!$A$6:$A$5001,0),14)),"",INDEX([6]Fournisseurs!$A$6:$O$5001,MATCH(A666&amp;C666,[6]Fournisseurs!$C$6:$C$5001&amp;[6]Fournisseurs!$A$6:$A$5001,0),14))</f>
        <v>3.3984E-2</v>
      </c>
    </row>
    <row r="667" spans="1:54" ht="14" customHeight="1" x14ac:dyDescent="0.2">
      <c r="A667" s="8">
        <v>3694</v>
      </c>
      <c r="B667" s="8" t="s">
        <v>1195</v>
      </c>
      <c r="C667" s="8" t="s">
        <v>633</v>
      </c>
      <c r="D667" s="3" t="s">
        <v>474</v>
      </c>
      <c r="E667" s="3" t="s">
        <v>474</v>
      </c>
      <c r="F667" s="5" t="s">
        <v>4441</v>
      </c>
      <c r="G667" s="31">
        <v>24</v>
      </c>
      <c r="H667" s="25">
        <v>21.818181818181817</v>
      </c>
      <c r="I667" s="32">
        <v>0.15</v>
      </c>
      <c r="J667" s="33">
        <f t="shared" si="135"/>
        <v>25.090909090909086</v>
      </c>
      <c r="K667" s="25">
        <f t="shared" si="136"/>
        <v>25.09</v>
      </c>
      <c r="L667" s="29">
        <v>65</v>
      </c>
      <c r="M667" s="24">
        <f t="shared" si="137"/>
        <v>0.61398601398601405</v>
      </c>
      <c r="N667" s="38">
        <f t="shared" si="138"/>
        <v>78</v>
      </c>
      <c r="O667" s="365">
        <v>55.25</v>
      </c>
      <c r="P667" s="366">
        <f t="shared" si="132"/>
        <v>-0.15</v>
      </c>
      <c r="Q667" s="366">
        <f t="shared" si="133"/>
        <v>0.54586589880707537</v>
      </c>
      <c r="R667" s="369">
        <v>52</v>
      </c>
      <c r="S667" s="370">
        <f t="shared" si="134"/>
        <v>-0.2</v>
      </c>
      <c r="T667" s="370">
        <f t="shared" si="131"/>
        <v>0.49208686050791317</v>
      </c>
      <c r="U667" s="6">
        <v>20</v>
      </c>
      <c r="V667" s="299">
        <v>21</v>
      </c>
      <c r="W667" s="124" t="s">
        <v>4451</v>
      </c>
      <c r="X667" s="5">
        <v>0</v>
      </c>
      <c r="Y667" s="26">
        <v>707600</v>
      </c>
      <c r="Z667" s="26" t="s">
        <v>1196</v>
      </c>
      <c r="AA667" s="26"/>
      <c r="AB667" s="27">
        <v>0.2</v>
      </c>
      <c r="AC667" s="122">
        <v>3760223790610</v>
      </c>
      <c r="AD667" s="273">
        <v>41866</v>
      </c>
      <c r="AE667" s="26">
        <f t="array" ref="AE667">IF(ISNA(INDEX([6]Fournisseurs!$A$6:$O$5001,MATCH(A667&amp;C667,[6]Fournisseurs!$C$6:$C$5001&amp;[6]Fournisseurs!$A$6:$A$5001,0),14)),"",INDEX([6]Fournisseurs!$A$6:$O$5001,MATCH(A667&amp;C667,[6]Fournisseurs!$C$6:$C$5001&amp;[6]Fournisseurs!$A$6:$A$5001,0),14))</f>
        <v>3.3984E-2</v>
      </c>
    </row>
    <row r="668" spans="1:54" ht="14" customHeight="1" x14ac:dyDescent="0.2">
      <c r="A668" s="8">
        <v>3695</v>
      </c>
      <c r="B668" s="8" t="s">
        <v>1195</v>
      </c>
      <c r="C668" s="8" t="s">
        <v>633</v>
      </c>
      <c r="D668" s="3" t="s">
        <v>475</v>
      </c>
      <c r="E668" s="3" t="s">
        <v>475</v>
      </c>
      <c r="F668" s="5" t="s">
        <v>4441</v>
      </c>
      <c r="G668" s="31">
        <v>27.5</v>
      </c>
      <c r="H668" s="25">
        <v>24.999999999999996</v>
      </c>
      <c r="I668" s="32">
        <v>0.15</v>
      </c>
      <c r="J668" s="33">
        <f t="shared" si="135"/>
        <v>28.749999999999993</v>
      </c>
      <c r="K668" s="25">
        <f t="shared" si="136"/>
        <v>28.75</v>
      </c>
      <c r="L668" s="29">
        <v>70</v>
      </c>
      <c r="M668" s="24">
        <f t="shared" si="137"/>
        <v>0.58928571428571441</v>
      </c>
      <c r="N668" s="38">
        <f t="shared" si="138"/>
        <v>84</v>
      </c>
      <c r="O668" s="365">
        <v>61.25</v>
      </c>
      <c r="P668" s="366">
        <f t="shared" si="132"/>
        <v>-0.125</v>
      </c>
      <c r="Q668" s="366">
        <f t="shared" si="133"/>
        <v>0.53061224489795933</v>
      </c>
      <c r="R668" s="369">
        <v>57.75</v>
      </c>
      <c r="S668" s="370">
        <f t="shared" si="134"/>
        <v>-0.17499999999999999</v>
      </c>
      <c r="T668" s="370">
        <f t="shared" si="131"/>
        <v>0.47596263385737081</v>
      </c>
      <c r="U668" s="6">
        <v>25</v>
      </c>
      <c r="V668" s="299">
        <v>26</v>
      </c>
      <c r="W668" s="124" t="s">
        <v>4451</v>
      </c>
      <c r="X668" s="5">
        <v>0</v>
      </c>
      <c r="Y668" s="26">
        <v>707600</v>
      </c>
      <c r="Z668" s="26" t="s">
        <v>1196</v>
      </c>
      <c r="AA668" s="26"/>
      <c r="AB668" s="27">
        <v>0.2</v>
      </c>
      <c r="AC668" s="122">
        <v>3760223790627</v>
      </c>
      <c r="AD668" s="273">
        <v>41866</v>
      </c>
      <c r="AE668" s="26">
        <f t="array" ref="AE668">IF(ISNA(INDEX([6]Fournisseurs!$A$6:$O$5001,MATCH(A668&amp;C668,[6]Fournisseurs!$C$6:$C$5001&amp;[6]Fournisseurs!$A$6:$A$5001,0),14)),"",INDEX([6]Fournisseurs!$A$6:$O$5001,MATCH(A668&amp;C668,[6]Fournisseurs!$C$6:$C$5001&amp;[6]Fournisseurs!$A$6:$A$5001,0),14))</f>
        <v>3.3984E-2</v>
      </c>
    </row>
    <row r="669" spans="1:54" ht="14" customHeight="1" x14ac:dyDescent="0.2">
      <c r="A669" s="8">
        <v>3691</v>
      </c>
      <c r="B669" s="8" t="s">
        <v>1195</v>
      </c>
      <c r="C669" s="8" t="s">
        <v>633</v>
      </c>
      <c r="D669" s="3" t="s">
        <v>476</v>
      </c>
      <c r="E669" s="3" t="s">
        <v>476</v>
      </c>
      <c r="F669" s="5" t="s">
        <v>4441</v>
      </c>
      <c r="G669" s="31">
        <v>13.5</v>
      </c>
      <c r="H669" s="25">
        <v>12.272727272727272</v>
      </c>
      <c r="I669" s="32">
        <v>0.15</v>
      </c>
      <c r="J669" s="33">
        <f t="shared" si="135"/>
        <v>14.113636363636362</v>
      </c>
      <c r="K669" s="25">
        <f t="shared" si="136"/>
        <v>14.11</v>
      </c>
      <c r="L669" s="29">
        <v>50</v>
      </c>
      <c r="M669" s="24">
        <f t="shared" si="137"/>
        <v>0.71772727272727277</v>
      </c>
      <c r="N669" s="38">
        <f t="shared" si="138"/>
        <v>60</v>
      </c>
      <c r="O669" s="365">
        <v>38.75</v>
      </c>
      <c r="P669" s="366">
        <f t="shared" si="132"/>
        <v>-0.22500000000000001</v>
      </c>
      <c r="Q669" s="366">
        <f t="shared" si="133"/>
        <v>0.63577712609970682</v>
      </c>
      <c r="R669" s="369">
        <v>36.25</v>
      </c>
      <c r="S669" s="370">
        <f t="shared" si="134"/>
        <v>-0.27500000000000002</v>
      </c>
      <c r="T669" s="370">
        <f t="shared" si="131"/>
        <v>0.59016663916845413</v>
      </c>
      <c r="U669" s="6">
        <v>5</v>
      </c>
      <c r="V669" s="299">
        <v>6</v>
      </c>
      <c r="W669" s="124" t="s">
        <v>4451</v>
      </c>
      <c r="X669" s="5">
        <v>0</v>
      </c>
      <c r="Y669" s="26">
        <v>707600</v>
      </c>
      <c r="Z669" s="26" t="s">
        <v>1196</v>
      </c>
      <c r="AA669" s="26"/>
      <c r="AB669" s="27">
        <v>0.2</v>
      </c>
      <c r="AC669" s="122">
        <v>3760223790580</v>
      </c>
      <c r="AD669" s="273">
        <v>41866</v>
      </c>
      <c r="AE669" s="26">
        <f t="array" ref="AE669">IF(ISNA(INDEX([6]Fournisseurs!$A$6:$O$5001,MATCH(A669&amp;C669,[6]Fournisseurs!$C$6:$C$5001&amp;[6]Fournisseurs!$A$6:$A$5001,0),14)),"",INDEX([6]Fournisseurs!$A$6:$O$5001,MATCH(A669&amp;C669,[6]Fournisseurs!$C$6:$C$5001&amp;[6]Fournisseurs!$A$6:$A$5001,0),14))</f>
        <v>3.3984E-2</v>
      </c>
    </row>
    <row r="670" spans="1:54" ht="14" customHeight="1" x14ac:dyDescent="0.2">
      <c r="A670" s="8">
        <v>3696</v>
      </c>
      <c r="B670" s="8" t="s">
        <v>1197</v>
      </c>
      <c r="C670" s="8" t="s">
        <v>633</v>
      </c>
      <c r="D670" s="3" t="s">
        <v>477</v>
      </c>
      <c r="E670" s="3" t="s">
        <v>1198</v>
      </c>
      <c r="F670" s="5" t="s">
        <v>4441</v>
      </c>
      <c r="G670" s="31">
        <v>3.5</v>
      </c>
      <c r="H670" s="25">
        <v>3.1818181818181817</v>
      </c>
      <c r="I670" s="32">
        <v>0.15</v>
      </c>
      <c r="J670" s="33">
        <f t="shared" si="135"/>
        <v>3.6590909090909087</v>
      </c>
      <c r="K670" s="25">
        <f t="shared" si="136"/>
        <v>3.66</v>
      </c>
      <c r="L670" s="29">
        <v>28.34</v>
      </c>
      <c r="M670" s="24">
        <f t="shared" si="137"/>
        <v>0.8708859947392058</v>
      </c>
      <c r="N670" s="38">
        <f t="shared" si="138"/>
        <v>34.007999999999996</v>
      </c>
      <c r="O670" s="365">
        <v>14.17</v>
      </c>
      <c r="P670" s="366">
        <f t="shared" si="132"/>
        <v>-0.5</v>
      </c>
      <c r="Q670" s="366">
        <f t="shared" si="133"/>
        <v>0.7417719894784115</v>
      </c>
      <c r="R670" s="369">
        <v>13.461499999999999</v>
      </c>
      <c r="S670" s="370">
        <f t="shared" si="134"/>
        <v>-0.52500000000000002</v>
      </c>
      <c r="T670" s="370">
        <f t="shared" si="131"/>
        <v>0.71387478058549747</v>
      </c>
      <c r="U670" s="6">
        <v>0.2</v>
      </c>
      <c r="V670" s="299">
        <v>0.22</v>
      </c>
      <c r="W670" s="124" t="s">
        <v>4451</v>
      </c>
      <c r="X670" s="5">
        <v>0</v>
      </c>
      <c r="Y670" s="26">
        <v>707600</v>
      </c>
      <c r="Z670" s="26" t="s">
        <v>1199</v>
      </c>
      <c r="AA670" s="26"/>
      <c r="AB670" s="27">
        <v>0.2</v>
      </c>
      <c r="AC670" s="122">
        <v>3760223790993</v>
      </c>
      <c r="AD670" s="273">
        <v>41866</v>
      </c>
      <c r="AE670" s="26">
        <f t="array" ref="AE670">IF(ISNA(INDEX([6]Fournisseurs!$A$6:$O$5001,MATCH(A670&amp;C670,[6]Fournisseurs!$C$6:$C$5001&amp;[6]Fournisseurs!$A$6:$A$5001,0),14)),"",INDEX([6]Fournisseurs!$A$6:$O$5001,MATCH(A670&amp;C670,[6]Fournisseurs!$C$6:$C$5001&amp;[6]Fournisseurs!$A$6:$A$5001,0),14))</f>
        <v>8.160000000000001E-4</v>
      </c>
    </row>
    <row r="671" spans="1:54" ht="14" customHeight="1" x14ac:dyDescent="0.2">
      <c r="A671" s="8">
        <v>3697</v>
      </c>
      <c r="B671" s="8" t="s">
        <v>1197</v>
      </c>
      <c r="C671" s="8" t="s">
        <v>633</v>
      </c>
      <c r="D671" s="3" t="s">
        <v>478</v>
      </c>
      <c r="E671" s="3" t="s">
        <v>1200</v>
      </c>
      <c r="F671" s="5" t="s">
        <v>4441</v>
      </c>
      <c r="G671" s="31">
        <v>2.1</v>
      </c>
      <c r="H671" s="25">
        <v>1.9090909090909089</v>
      </c>
      <c r="I671" s="32">
        <v>0.15</v>
      </c>
      <c r="J671" s="33">
        <f t="shared" si="135"/>
        <v>2.1954545454545453</v>
      </c>
      <c r="K671" s="25">
        <f t="shared" si="136"/>
        <v>2.2000000000000002</v>
      </c>
      <c r="L671" s="29">
        <v>16.93</v>
      </c>
      <c r="M671" s="24">
        <f t="shared" si="137"/>
        <v>0.87032164527734523</v>
      </c>
      <c r="N671" s="38">
        <f t="shared" si="138"/>
        <v>20.315999999999999</v>
      </c>
      <c r="O671" s="365">
        <v>8.4649999999999999</v>
      </c>
      <c r="P671" s="366">
        <f t="shared" si="132"/>
        <v>-0.5</v>
      </c>
      <c r="Q671" s="366">
        <f t="shared" si="133"/>
        <v>0.74064329055469047</v>
      </c>
      <c r="R671" s="369">
        <v>8.0417499999999986</v>
      </c>
      <c r="S671" s="370">
        <f t="shared" si="134"/>
        <v>-0.52500000000000002</v>
      </c>
      <c r="T671" s="370">
        <f t="shared" si="131"/>
        <v>0.71262414465893675</v>
      </c>
      <c r="U671" s="6">
        <v>0.11</v>
      </c>
      <c r="V671" s="299">
        <v>0.12</v>
      </c>
      <c r="W671" s="124" t="s">
        <v>4451</v>
      </c>
      <c r="X671" s="5">
        <v>0</v>
      </c>
      <c r="Y671" s="26">
        <v>707600</v>
      </c>
      <c r="Z671" s="26" t="s">
        <v>1199</v>
      </c>
      <c r="AA671" s="26"/>
      <c r="AB671" s="27">
        <v>0.2</v>
      </c>
      <c r="AC671" s="122">
        <v>3760223790986</v>
      </c>
      <c r="AD671" s="273">
        <v>41866</v>
      </c>
      <c r="AE671" s="26">
        <f t="array" ref="AE671">IF(ISNA(INDEX([6]Fournisseurs!$A$6:$O$5001,MATCH(A671&amp;C671,[6]Fournisseurs!$C$6:$C$5001&amp;[6]Fournisseurs!$A$6:$A$5001,0),14)),"",INDEX([6]Fournisseurs!$A$6:$O$5001,MATCH(A671&amp;C671,[6]Fournisseurs!$C$6:$C$5001&amp;[6]Fournisseurs!$A$6:$A$5001,0),14))</f>
        <v>8.160000000000001E-4</v>
      </c>
    </row>
    <row r="672" spans="1:54" ht="14" customHeight="1" x14ac:dyDescent="0.2">
      <c r="A672" s="8">
        <v>3698</v>
      </c>
      <c r="B672" s="8" t="s">
        <v>1197</v>
      </c>
      <c r="C672" s="8" t="s">
        <v>633</v>
      </c>
      <c r="D672" s="3" t="s">
        <v>479</v>
      </c>
      <c r="E672" s="3" t="s">
        <v>1201</v>
      </c>
      <c r="F672" s="5" t="s">
        <v>4441</v>
      </c>
      <c r="G672" s="31">
        <v>10.5</v>
      </c>
      <c r="H672" s="25">
        <v>9.545454545454545</v>
      </c>
      <c r="I672" s="32">
        <v>0.15</v>
      </c>
      <c r="J672" s="33">
        <f t="shared" si="135"/>
        <v>10.977272727272727</v>
      </c>
      <c r="K672" s="25">
        <f t="shared" si="136"/>
        <v>10.98</v>
      </c>
      <c r="L672" s="29">
        <v>84.36</v>
      </c>
      <c r="M672" s="24">
        <f t="shared" si="137"/>
        <v>0.86987585671796197</v>
      </c>
      <c r="N672" s="38">
        <f t="shared" si="138"/>
        <v>101.232</v>
      </c>
      <c r="O672" s="365">
        <v>42.18</v>
      </c>
      <c r="P672" s="366">
        <f t="shared" si="132"/>
        <v>-0.5</v>
      </c>
      <c r="Q672" s="366">
        <f t="shared" si="133"/>
        <v>0.73975171343592394</v>
      </c>
      <c r="R672" s="369">
        <v>40.070999999999998</v>
      </c>
      <c r="S672" s="370">
        <f t="shared" si="134"/>
        <v>-0.52500000000000002</v>
      </c>
      <c r="T672" s="370">
        <f t="shared" si="131"/>
        <v>0.71163624757443089</v>
      </c>
      <c r="U672" s="6">
        <v>0.66600000000000004</v>
      </c>
      <c r="V672" s="299">
        <v>0.7</v>
      </c>
      <c r="W672" s="124" t="s">
        <v>4451</v>
      </c>
      <c r="X672" s="5">
        <v>0</v>
      </c>
      <c r="Y672" s="26">
        <v>707600</v>
      </c>
      <c r="Z672" s="26" t="s">
        <v>1199</v>
      </c>
      <c r="AA672" s="26"/>
      <c r="AB672" s="27">
        <v>0.2</v>
      </c>
      <c r="AC672" s="122">
        <v>3760223791013</v>
      </c>
      <c r="AD672" s="273">
        <v>41866</v>
      </c>
      <c r="AE672" s="26">
        <f t="array" ref="AE672">IF(ISNA(INDEX([6]Fournisseurs!$A$6:$O$5001,MATCH(A672&amp;C672,[6]Fournisseurs!$C$6:$C$5001&amp;[6]Fournisseurs!$A$6:$A$5001,0),14)),"",INDEX([6]Fournisseurs!$A$6:$O$5001,MATCH(A672&amp;C672,[6]Fournisseurs!$C$6:$C$5001&amp;[6]Fournisseurs!$A$6:$A$5001,0),14))</f>
        <v>1.3600000000000001E-3</v>
      </c>
      <c r="AV672" s="39"/>
      <c r="AW672" s="39"/>
      <c r="AX672" s="39"/>
      <c r="AY672" s="39"/>
    </row>
    <row r="673" spans="1:59" ht="14" customHeight="1" x14ac:dyDescent="0.2">
      <c r="A673" s="8">
        <v>3699</v>
      </c>
      <c r="B673" s="8" t="s">
        <v>1197</v>
      </c>
      <c r="C673" s="8" t="s">
        <v>633</v>
      </c>
      <c r="D673" s="3" t="s">
        <v>480</v>
      </c>
      <c r="E673" s="3" t="s">
        <v>1202</v>
      </c>
      <c r="F673" s="5" t="s">
        <v>4441</v>
      </c>
      <c r="G673" s="31">
        <v>6</v>
      </c>
      <c r="H673" s="25">
        <v>5.4545454545454541</v>
      </c>
      <c r="I673" s="32">
        <v>0.15</v>
      </c>
      <c r="J673" s="33">
        <f t="shared" si="135"/>
        <v>6.2727272727272716</v>
      </c>
      <c r="K673" s="25">
        <f t="shared" si="136"/>
        <v>6.27</v>
      </c>
      <c r="L673" s="29">
        <v>41.49</v>
      </c>
      <c r="M673" s="24">
        <f t="shared" si="137"/>
        <v>0.84881351475711564</v>
      </c>
      <c r="N673" s="38">
        <f t="shared" si="138"/>
        <v>49.788000000000004</v>
      </c>
      <c r="O673" s="365">
        <v>20.745000000000001</v>
      </c>
      <c r="P673" s="366">
        <f t="shared" si="132"/>
        <v>-0.5</v>
      </c>
      <c r="Q673" s="366">
        <f t="shared" si="133"/>
        <v>0.69762702951423128</v>
      </c>
      <c r="R673" s="369">
        <v>19.707750000000001</v>
      </c>
      <c r="S673" s="370">
        <f t="shared" si="134"/>
        <v>-0.52500000000000002</v>
      </c>
      <c r="T673" s="370">
        <f t="shared" si="131"/>
        <v>0.66496069752269393</v>
      </c>
      <c r="U673" s="6">
        <v>0.3</v>
      </c>
      <c r="V673" s="299">
        <v>0.31</v>
      </c>
      <c r="W673" s="124" t="s">
        <v>4451</v>
      </c>
      <c r="X673" s="5">
        <v>0</v>
      </c>
      <c r="Y673" s="26">
        <v>707600</v>
      </c>
      <c r="Z673" s="26" t="s">
        <v>1199</v>
      </c>
      <c r="AA673" s="26"/>
      <c r="AB673" s="27">
        <v>0.2</v>
      </c>
      <c r="AC673" s="122">
        <v>3760223791020</v>
      </c>
      <c r="AD673" s="273">
        <v>41866</v>
      </c>
      <c r="AE673" s="26">
        <f t="array" ref="AE673">IF(ISNA(INDEX([6]Fournisseurs!$A$6:$O$5001,MATCH(A673&amp;C673,[6]Fournisseurs!$C$6:$C$5001&amp;[6]Fournisseurs!$A$6:$A$5001,0),14)),"",INDEX([6]Fournisseurs!$A$6:$O$5001,MATCH(A673&amp;C673,[6]Fournisseurs!$C$6:$C$5001&amp;[6]Fournisseurs!$A$6:$A$5001,0),14))</f>
        <v>8.160000000000001E-4</v>
      </c>
      <c r="BC673" s="39"/>
    </row>
    <row r="674" spans="1:59" ht="14" customHeight="1" x14ac:dyDescent="0.2">
      <c r="A674" s="346">
        <v>3552</v>
      </c>
      <c r="B674" s="8" t="s">
        <v>1203</v>
      </c>
      <c r="C674" s="8" t="s">
        <v>633</v>
      </c>
      <c r="D674" s="3" t="s">
        <v>481</v>
      </c>
      <c r="E674" s="3" t="s">
        <v>1204</v>
      </c>
      <c r="F674" s="5" t="s">
        <v>106</v>
      </c>
      <c r="G674" s="31">
        <v>28.5</v>
      </c>
      <c r="H674" s="25">
        <v>25.909090909090907</v>
      </c>
      <c r="I674" s="32">
        <v>0.15</v>
      </c>
      <c r="J674" s="33">
        <f t="shared" si="135"/>
        <v>29.79545454545454</v>
      </c>
      <c r="K674" s="25">
        <f t="shared" si="136"/>
        <v>29.8</v>
      </c>
      <c r="L674" s="29">
        <v>65</v>
      </c>
      <c r="M674" s="24">
        <f t="shared" si="137"/>
        <v>0.54160839160839169</v>
      </c>
      <c r="N674" s="38">
        <f t="shared" si="138"/>
        <v>78</v>
      </c>
      <c r="O674" s="365">
        <v>58.5</v>
      </c>
      <c r="P674" s="366">
        <f t="shared" si="132"/>
        <v>-0.1</v>
      </c>
      <c r="Q674" s="366">
        <f t="shared" si="133"/>
        <v>0.49067599067599077</v>
      </c>
      <c r="R674" s="369">
        <v>55.25</v>
      </c>
      <c r="S674" s="370">
        <f t="shared" si="134"/>
        <v>-0.15</v>
      </c>
      <c r="T674" s="370">
        <f t="shared" ref="T674:T698" si="139">1-(J674/(R674*0.95))</f>
        <v>0.43233237350884413</v>
      </c>
      <c r="U674" s="6">
        <v>5.5</v>
      </c>
      <c r="V674" s="299">
        <v>6</v>
      </c>
      <c r="W674" s="124" t="s">
        <v>4451</v>
      </c>
      <c r="X674" s="5">
        <v>0</v>
      </c>
      <c r="Y674" s="26">
        <v>707600</v>
      </c>
      <c r="Z674" s="26" t="s">
        <v>1205</v>
      </c>
      <c r="AA674" s="26"/>
      <c r="AB674" s="27">
        <v>0.2</v>
      </c>
      <c r="AC674" s="122">
        <v>3760223793109</v>
      </c>
      <c r="AD674" s="273">
        <v>41866</v>
      </c>
      <c r="AE674" s="26">
        <f t="array" ref="AE674">IF(ISNA(INDEX([6]Fournisseurs!$A$6:$O$5001,MATCH(A674&amp;C674,[6]Fournisseurs!$C$6:$C$5001&amp;[6]Fournisseurs!$A$6:$A$5001,0),14)),"",INDEX([6]Fournisseurs!$A$6:$O$5001,MATCH(A674&amp;C674,[6]Fournisseurs!$C$6:$C$5001&amp;[6]Fournisseurs!$A$6:$A$5001,0),14))</f>
        <v>7.3920000000000001E-3</v>
      </c>
    </row>
    <row r="675" spans="1:59" ht="14" customHeight="1" x14ac:dyDescent="0.2">
      <c r="A675" s="346">
        <v>3700</v>
      </c>
      <c r="B675" s="8" t="s">
        <v>1197</v>
      </c>
      <c r="C675" s="8" t="s">
        <v>633</v>
      </c>
      <c r="D675" s="3" t="s">
        <v>482</v>
      </c>
      <c r="E675" s="3" t="s">
        <v>1206</v>
      </c>
      <c r="F675" s="5" t="s">
        <v>4441</v>
      </c>
      <c r="G675" s="31">
        <v>7.4</v>
      </c>
      <c r="H675" s="25">
        <v>6.7272727272727266</v>
      </c>
      <c r="I675" s="32">
        <v>0.15</v>
      </c>
      <c r="J675" s="33">
        <f t="shared" si="135"/>
        <v>7.7363636363636354</v>
      </c>
      <c r="K675" s="25">
        <f t="shared" si="136"/>
        <v>7.74</v>
      </c>
      <c r="L675" s="29">
        <v>56.67</v>
      </c>
      <c r="M675" s="24">
        <f t="shared" si="137"/>
        <v>0.86348396618380741</v>
      </c>
      <c r="N675" s="38">
        <f t="shared" si="138"/>
        <v>68.004000000000005</v>
      </c>
      <c r="O675" s="365">
        <v>28.335000000000001</v>
      </c>
      <c r="P675" s="366">
        <f t="shared" si="132"/>
        <v>-0.5</v>
      </c>
      <c r="Q675" s="366">
        <f t="shared" si="133"/>
        <v>0.72696793236761481</v>
      </c>
      <c r="R675" s="369">
        <v>26.91825</v>
      </c>
      <c r="S675" s="370">
        <f t="shared" si="134"/>
        <v>-0.52500000000000002</v>
      </c>
      <c r="T675" s="370">
        <f t="shared" si="139"/>
        <v>0.69747139320511331</v>
      </c>
      <c r="U675" s="6">
        <v>0.66600000000000004</v>
      </c>
      <c r="V675" s="299">
        <v>0.7</v>
      </c>
      <c r="W675" s="124" t="s">
        <v>4451</v>
      </c>
      <c r="X675" s="5">
        <v>0</v>
      </c>
      <c r="Y675" s="26">
        <v>707600</v>
      </c>
      <c r="Z675" s="26" t="s">
        <v>1199</v>
      </c>
      <c r="AA675" s="26"/>
      <c r="AB675" s="27">
        <v>0.2</v>
      </c>
      <c r="AC675" s="122">
        <v>3760223791006</v>
      </c>
      <c r="AD675" s="273">
        <v>41866</v>
      </c>
      <c r="AE675" s="26">
        <f t="array" ref="AE675">IF(ISNA(INDEX([6]Fournisseurs!$A$6:$O$5001,MATCH(A675&amp;C675,[6]Fournisseurs!$C$6:$C$5001&amp;[6]Fournisseurs!$A$6:$A$5001,0),14)),"",INDEX([6]Fournisseurs!$A$6:$O$5001,MATCH(A675&amp;C675,[6]Fournisseurs!$C$6:$C$5001&amp;[6]Fournisseurs!$A$6:$A$5001,0),14))</f>
        <v>1.3600000000000001E-3</v>
      </c>
    </row>
    <row r="676" spans="1:59" s="39" customFormat="1" ht="14" customHeight="1" x14ac:dyDescent="0.2">
      <c r="A676" s="343">
        <v>2528</v>
      </c>
      <c r="B676" s="344">
        <v>609818</v>
      </c>
      <c r="C676" s="344" t="s">
        <v>651</v>
      </c>
      <c r="D676" s="398" t="s">
        <v>3920</v>
      </c>
      <c r="E676" s="345" t="s">
        <v>3909</v>
      </c>
      <c r="F676" s="9" t="s">
        <v>4441</v>
      </c>
      <c r="G676" s="345"/>
      <c r="H676" s="25">
        <v>8.1000000000000014</v>
      </c>
      <c r="I676" s="32">
        <v>0.1</v>
      </c>
      <c r="J676" s="33">
        <f t="shared" si="135"/>
        <v>8.9100000000000019</v>
      </c>
      <c r="K676" s="25">
        <f t="shared" si="136"/>
        <v>8.91</v>
      </c>
      <c r="L676" s="29">
        <v>14.2</v>
      </c>
      <c r="M676" s="24">
        <f t="shared" si="137"/>
        <v>0.37253521126760547</v>
      </c>
      <c r="N676" s="38">
        <f t="shared" si="138"/>
        <v>17.04</v>
      </c>
      <c r="O676" s="365">
        <v>14.2</v>
      </c>
      <c r="P676" s="366">
        <f t="shared" si="132"/>
        <v>0</v>
      </c>
      <c r="Q676" s="366">
        <f t="shared" si="133"/>
        <v>0.37253521126760547</v>
      </c>
      <c r="R676" s="375">
        <v>14.2</v>
      </c>
      <c r="S676" s="370">
        <f t="shared" si="134"/>
        <v>0</v>
      </c>
      <c r="T676" s="370">
        <f t="shared" si="139"/>
        <v>0.33951074870274256</v>
      </c>
      <c r="U676" s="11">
        <v>3.1</v>
      </c>
      <c r="V676" s="11">
        <v>3</v>
      </c>
      <c r="W676" s="124" t="s">
        <v>62</v>
      </c>
      <c r="X676" s="345" t="s">
        <v>3917</v>
      </c>
      <c r="Y676" s="26">
        <v>707600</v>
      </c>
      <c r="Z676" s="345"/>
      <c r="AA676" s="26"/>
      <c r="AB676" s="27">
        <v>0.2</v>
      </c>
      <c r="AC676" s="122"/>
      <c r="AD676" s="273">
        <v>42597</v>
      </c>
      <c r="AE676" s="26" t="str">
        <f t="array" ref="AE676">IF(ISNA(INDEX([6]Fournisseurs!$A$6:$O$5001,MATCH(A676&amp;C676,[6]Fournisseurs!$C$6:$C$5001&amp;[6]Fournisseurs!$A$6:$A$5001,0),14)),"",INDEX([6]Fournisseurs!$A$6:$O$5001,MATCH(A676&amp;C676,[6]Fournisseurs!$C$6:$C$5001&amp;[6]Fournisseurs!$A$6:$A$5001,0),14))</f>
        <v/>
      </c>
      <c r="AF676" s="7"/>
      <c r="AG676" s="7"/>
      <c r="AH676" s="7"/>
      <c r="AI676" s="7"/>
      <c r="AJ676" s="7"/>
      <c r="AK676" s="7"/>
      <c r="AL676" s="7"/>
      <c r="AM676" s="7"/>
      <c r="AN676" s="7"/>
      <c r="AO676" s="7"/>
      <c r="AP676" s="7"/>
      <c r="AQ676" s="7"/>
      <c r="AR676" s="7"/>
      <c r="AS676" s="7"/>
      <c r="AT676" s="7"/>
      <c r="AU676" s="7"/>
      <c r="AV676" s="7"/>
      <c r="AW676" s="7"/>
      <c r="AX676" s="7"/>
      <c r="AY676" s="7"/>
      <c r="AZ676" s="7"/>
      <c r="BA676" s="7"/>
      <c r="BB676" s="7"/>
      <c r="BC676" s="7"/>
      <c r="BD676" s="7"/>
      <c r="BE676" s="7"/>
      <c r="BF676" s="7"/>
      <c r="BG676" s="7"/>
    </row>
    <row r="677" spans="1:59" ht="14" customHeight="1" x14ac:dyDescent="0.2">
      <c r="A677" s="343">
        <v>2525</v>
      </c>
      <c r="B677" s="344">
        <v>609812</v>
      </c>
      <c r="C677" s="344" t="s">
        <v>651</v>
      </c>
      <c r="D677" s="398" t="s">
        <v>3915</v>
      </c>
      <c r="E677" s="345" t="s">
        <v>3916</v>
      </c>
      <c r="F677" s="9" t="s">
        <v>4441</v>
      </c>
      <c r="G677" s="345"/>
      <c r="H677" s="25">
        <v>6.2624999999999993</v>
      </c>
      <c r="I677" s="32">
        <v>0.1</v>
      </c>
      <c r="J677" s="33">
        <f t="shared" si="135"/>
        <v>6.8887499999999999</v>
      </c>
      <c r="K677" s="25">
        <f t="shared" si="136"/>
        <v>6.89</v>
      </c>
      <c r="L677" s="29">
        <v>11.7</v>
      </c>
      <c r="M677" s="24">
        <f t="shared" si="137"/>
        <v>0.4112179487179487</v>
      </c>
      <c r="N677" s="38">
        <f t="shared" si="138"/>
        <v>14.04</v>
      </c>
      <c r="O677" s="365">
        <v>11.7</v>
      </c>
      <c r="P677" s="366">
        <f t="shared" si="132"/>
        <v>0</v>
      </c>
      <c r="Q677" s="366">
        <f t="shared" si="133"/>
        <v>0.4112179487179487</v>
      </c>
      <c r="R677" s="375">
        <v>11.7</v>
      </c>
      <c r="S677" s="370">
        <f t="shared" si="134"/>
        <v>0</v>
      </c>
      <c r="T677" s="370">
        <f t="shared" si="139"/>
        <v>0.38022941970310387</v>
      </c>
      <c r="U677" s="11">
        <v>3.1</v>
      </c>
      <c r="V677" s="11">
        <v>3</v>
      </c>
      <c r="W677" s="124" t="s">
        <v>62</v>
      </c>
      <c r="X677" s="345" t="s">
        <v>3917</v>
      </c>
      <c r="Y677" s="26">
        <v>707600</v>
      </c>
      <c r="Z677" s="345"/>
      <c r="AA677" s="26"/>
      <c r="AB677" s="27">
        <v>0.2</v>
      </c>
      <c r="AC677" s="122"/>
      <c r="AD677" s="273">
        <v>42597</v>
      </c>
      <c r="AE677" s="26" t="str">
        <f t="array" ref="AE677">IF(ISNA(INDEX([6]Fournisseurs!$A$6:$O$5001,MATCH(A677&amp;C677,[6]Fournisseurs!$C$6:$C$5001&amp;[6]Fournisseurs!$A$6:$A$5001,0),14)),"",INDEX([6]Fournisseurs!$A$6:$O$5001,MATCH(A677&amp;C677,[6]Fournisseurs!$C$6:$C$5001&amp;[6]Fournisseurs!$A$6:$A$5001,0),14))</f>
        <v/>
      </c>
    </row>
    <row r="678" spans="1:59" ht="14" customHeight="1" x14ac:dyDescent="0.2">
      <c r="A678" s="343">
        <v>2526</v>
      </c>
      <c r="B678" s="344">
        <v>609814</v>
      </c>
      <c r="C678" s="344" t="s">
        <v>651</v>
      </c>
      <c r="D678" s="398" t="s">
        <v>3918</v>
      </c>
      <c r="E678" s="345" t="s">
        <v>3906</v>
      </c>
      <c r="F678" s="9" t="s">
        <v>4441</v>
      </c>
      <c r="G678" s="345"/>
      <c r="H678" s="25">
        <v>6.8249999999999993</v>
      </c>
      <c r="I678" s="32">
        <v>0.1</v>
      </c>
      <c r="J678" s="33">
        <f t="shared" si="135"/>
        <v>7.5074999999999994</v>
      </c>
      <c r="K678" s="25">
        <f t="shared" si="136"/>
        <v>7.51</v>
      </c>
      <c r="L678" s="29">
        <v>12.5</v>
      </c>
      <c r="M678" s="24">
        <f t="shared" si="137"/>
        <v>0.39940000000000009</v>
      </c>
      <c r="N678" s="38">
        <f t="shared" si="138"/>
        <v>15</v>
      </c>
      <c r="O678" s="365">
        <v>12.5</v>
      </c>
      <c r="P678" s="366">
        <f t="shared" si="132"/>
        <v>0</v>
      </c>
      <c r="Q678" s="366">
        <f t="shared" si="133"/>
        <v>0.39940000000000009</v>
      </c>
      <c r="R678" s="375">
        <v>12.5</v>
      </c>
      <c r="S678" s="370">
        <f t="shared" si="134"/>
        <v>0</v>
      </c>
      <c r="T678" s="370">
        <f t="shared" si="139"/>
        <v>0.36778947368421055</v>
      </c>
      <c r="U678" s="11">
        <v>3.1</v>
      </c>
      <c r="V678" s="11">
        <v>3</v>
      </c>
      <c r="W678" s="124" t="s">
        <v>62</v>
      </c>
      <c r="X678" s="345" t="s">
        <v>3917</v>
      </c>
      <c r="Y678" s="26">
        <v>707600</v>
      </c>
      <c r="Z678" s="345"/>
      <c r="AA678" s="26"/>
      <c r="AB678" s="27">
        <v>0.2</v>
      </c>
      <c r="AC678" s="122"/>
      <c r="AD678" s="273">
        <v>42597</v>
      </c>
      <c r="AE678" s="26" t="str">
        <f t="array" ref="AE678">IF(ISNA(INDEX([6]Fournisseurs!$A$6:$O$5001,MATCH(A678&amp;C678,[6]Fournisseurs!$C$6:$C$5001&amp;[6]Fournisseurs!$A$6:$A$5001,0),14)),"",INDEX([6]Fournisseurs!$A$6:$O$5001,MATCH(A678&amp;C678,[6]Fournisseurs!$C$6:$C$5001&amp;[6]Fournisseurs!$A$6:$A$5001,0),14))</f>
        <v/>
      </c>
    </row>
    <row r="679" spans="1:59" ht="14" customHeight="1" x14ac:dyDescent="0.2">
      <c r="A679" s="343">
        <v>2527</v>
      </c>
      <c r="B679" s="344">
        <v>609816</v>
      </c>
      <c r="C679" s="344" t="s">
        <v>651</v>
      </c>
      <c r="D679" s="398" t="s">
        <v>3919</v>
      </c>
      <c r="E679" s="345" t="s">
        <v>3909</v>
      </c>
      <c r="F679" s="9" t="s">
        <v>4441</v>
      </c>
      <c r="G679" s="345"/>
      <c r="H679" s="25">
        <v>7.5727499999999983</v>
      </c>
      <c r="I679" s="32">
        <v>0.1</v>
      </c>
      <c r="J679" s="33">
        <f t="shared" si="135"/>
        <v>8.3300249999999991</v>
      </c>
      <c r="K679" s="25">
        <f t="shared" si="136"/>
        <v>8.33</v>
      </c>
      <c r="L679" s="29">
        <v>13.3</v>
      </c>
      <c r="M679" s="24">
        <f t="shared" si="137"/>
        <v>0.37368233082706781</v>
      </c>
      <c r="N679" s="38">
        <f t="shared" si="138"/>
        <v>15.96</v>
      </c>
      <c r="O679" s="365">
        <v>13.3</v>
      </c>
      <c r="P679" s="366">
        <f t="shared" si="132"/>
        <v>0</v>
      </c>
      <c r="Q679" s="366">
        <f t="shared" si="133"/>
        <v>0.37368233082706781</v>
      </c>
      <c r="R679" s="375">
        <v>13.3</v>
      </c>
      <c r="S679" s="370">
        <f t="shared" si="134"/>
        <v>0</v>
      </c>
      <c r="T679" s="370">
        <f t="shared" si="139"/>
        <v>0.34071824297586073</v>
      </c>
      <c r="U679" s="11">
        <v>3.1</v>
      </c>
      <c r="V679" s="11">
        <v>3</v>
      </c>
      <c r="W679" s="124" t="s">
        <v>62</v>
      </c>
      <c r="X679" s="345" t="s">
        <v>3917</v>
      </c>
      <c r="Y679" s="26">
        <v>707600</v>
      </c>
      <c r="Z679" s="345"/>
      <c r="AA679" s="26"/>
      <c r="AB679" s="27">
        <v>0.2</v>
      </c>
      <c r="AC679" s="122"/>
      <c r="AD679" s="273">
        <v>42597</v>
      </c>
      <c r="AE679" s="26" t="str">
        <f t="array" ref="AE679">IF(ISNA(INDEX([6]Fournisseurs!$A$6:$O$5001,MATCH(A679&amp;C679,[6]Fournisseurs!$C$6:$C$5001&amp;[6]Fournisseurs!$A$6:$A$5001,0),14)),"",INDEX([6]Fournisseurs!$A$6:$O$5001,MATCH(A679&amp;C679,[6]Fournisseurs!$C$6:$C$5001&amp;[6]Fournisseurs!$A$6:$A$5001,0),14))</f>
        <v/>
      </c>
    </row>
    <row r="680" spans="1:59" ht="14" customHeight="1" x14ac:dyDescent="0.2">
      <c r="A680" s="343">
        <v>2532</v>
      </c>
      <c r="B680" s="344">
        <v>609826</v>
      </c>
      <c r="C680" s="344" t="s">
        <v>651</v>
      </c>
      <c r="D680" s="398" t="s">
        <v>3926</v>
      </c>
      <c r="E680" s="345" t="s">
        <v>3927</v>
      </c>
      <c r="F680" s="9" t="s">
        <v>4441</v>
      </c>
      <c r="G680" s="345"/>
      <c r="H680" s="25">
        <v>11.7</v>
      </c>
      <c r="I680" s="32">
        <v>0.1</v>
      </c>
      <c r="J680" s="33">
        <f t="shared" si="135"/>
        <v>12.870000000000001</v>
      </c>
      <c r="K680" s="25">
        <f t="shared" ref="K680:K711" si="140">ROUND(J680,2)</f>
        <v>12.87</v>
      </c>
      <c r="L680" s="29">
        <v>20</v>
      </c>
      <c r="M680" s="24">
        <f t="shared" si="137"/>
        <v>0.35649999999999993</v>
      </c>
      <c r="N680" s="38">
        <f t="shared" si="138"/>
        <v>24</v>
      </c>
      <c r="O680" s="365">
        <v>20</v>
      </c>
      <c r="P680" s="366">
        <f t="shared" si="132"/>
        <v>0</v>
      </c>
      <c r="Q680" s="366">
        <f t="shared" si="133"/>
        <v>0.35649999999999993</v>
      </c>
      <c r="R680" s="375">
        <v>20</v>
      </c>
      <c r="S680" s="370">
        <f t="shared" si="134"/>
        <v>0</v>
      </c>
      <c r="T680" s="370">
        <f t="shared" si="139"/>
        <v>0.32263157894736838</v>
      </c>
      <c r="U680" s="11">
        <v>3.6</v>
      </c>
      <c r="V680" s="11">
        <v>3.8</v>
      </c>
      <c r="W680" s="124" t="s">
        <v>62</v>
      </c>
      <c r="X680" s="345" t="s">
        <v>3922</v>
      </c>
      <c r="Y680" s="26">
        <v>707600</v>
      </c>
      <c r="Z680" s="345"/>
      <c r="AA680" s="26"/>
      <c r="AB680" s="27">
        <v>0.2</v>
      </c>
      <c r="AC680" s="122"/>
      <c r="AD680" s="273">
        <v>42597</v>
      </c>
      <c r="AE680" s="26" t="str">
        <f t="array" ref="AE680">IF(ISNA(INDEX([6]Fournisseurs!$A$6:$O$5001,MATCH(A680&amp;C680,[6]Fournisseurs!$C$6:$C$5001&amp;[6]Fournisseurs!$A$6:$A$5001,0),14)),"",INDEX([6]Fournisseurs!$A$6:$O$5001,MATCH(A680&amp;C680,[6]Fournisseurs!$C$6:$C$5001&amp;[6]Fournisseurs!$A$6:$A$5001,0),14))</f>
        <v/>
      </c>
    </row>
    <row r="681" spans="1:59" ht="14" customHeight="1" x14ac:dyDescent="0.2">
      <c r="A681" s="343">
        <v>2529</v>
      </c>
      <c r="B681" s="344">
        <v>609820</v>
      </c>
      <c r="C681" s="344" t="s">
        <v>651</v>
      </c>
      <c r="D681" s="398" t="s">
        <v>3921</v>
      </c>
      <c r="E681" s="345" t="s">
        <v>3906</v>
      </c>
      <c r="F681" s="9" t="s">
        <v>4441</v>
      </c>
      <c r="G681" s="345"/>
      <c r="H681" s="25">
        <v>8.2875000000000014</v>
      </c>
      <c r="I681" s="32">
        <v>0.1</v>
      </c>
      <c r="J681" s="33">
        <f t="shared" si="135"/>
        <v>9.1162500000000026</v>
      </c>
      <c r="K681" s="25">
        <f t="shared" si="140"/>
        <v>9.1199999999999992</v>
      </c>
      <c r="L681" s="29">
        <v>15.9</v>
      </c>
      <c r="M681" s="24">
        <f t="shared" si="137"/>
        <v>0.42665094339622622</v>
      </c>
      <c r="N681" s="38">
        <f t="shared" si="138"/>
        <v>19.079999999999998</v>
      </c>
      <c r="O681" s="365">
        <v>15.9</v>
      </c>
      <c r="P681" s="366">
        <f t="shared" si="132"/>
        <v>0</v>
      </c>
      <c r="Q681" s="366">
        <f t="shared" si="133"/>
        <v>0.42665094339622622</v>
      </c>
      <c r="R681" s="375">
        <v>15.9</v>
      </c>
      <c r="S681" s="370">
        <f t="shared" si="134"/>
        <v>0</v>
      </c>
      <c r="T681" s="370">
        <f t="shared" si="139"/>
        <v>0.3964746772591855</v>
      </c>
      <c r="U681" s="11">
        <v>3.6</v>
      </c>
      <c r="V681" s="11">
        <v>3.8</v>
      </c>
      <c r="W681" s="124" t="s">
        <v>62</v>
      </c>
      <c r="X681" s="345" t="s">
        <v>3922</v>
      </c>
      <c r="Y681" s="26">
        <v>707600</v>
      </c>
      <c r="Z681" s="345"/>
      <c r="AA681" s="26"/>
      <c r="AB681" s="27">
        <v>0.2</v>
      </c>
      <c r="AC681" s="122"/>
      <c r="AD681" s="273">
        <v>42597</v>
      </c>
      <c r="AE681" s="26" t="str">
        <f t="array" ref="AE681">IF(ISNA(INDEX([6]Fournisseurs!$A$6:$O$5001,MATCH(A681&amp;C681,[6]Fournisseurs!$C$6:$C$5001&amp;[6]Fournisseurs!$A$6:$A$5001,0),14)),"",INDEX([6]Fournisseurs!$A$6:$O$5001,MATCH(A681&amp;C681,[6]Fournisseurs!$C$6:$C$5001&amp;[6]Fournisseurs!$A$6:$A$5001,0),14))</f>
        <v/>
      </c>
      <c r="AZ681" s="39"/>
    </row>
    <row r="682" spans="1:59" ht="14" customHeight="1" x14ac:dyDescent="0.2">
      <c r="A682" s="343">
        <v>2530</v>
      </c>
      <c r="B682" s="344">
        <v>609822</v>
      </c>
      <c r="C682" s="344" t="s">
        <v>651</v>
      </c>
      <c r="D682" s="398" t="s">
        <v>3923</v>
      </c>
      <c r="E682" s="345" t="s">
        <v>3909</v>
      </c>
      <c r="F682" s="9" t="s">
        <v>4441</v>
      </c>
      <c r="G682" s="345"/>
      <c r="H682" s="25">
        <v>9.1875</v>
      </c>
      <c r="I682" s="32">
        <v>0.1</v>
      </c>
      <c r="J682" s="33">
        <f t="shared" si="135"/>
        <v>10.106250000000001</v>
      </c>
      <c r="K682" s="25">
        <f t="shared" si="140"/>
        <v>10.11</v>
      </c>
      <c r="L682" s="29">
        <v>16.7</v>
      </c>
      <c r="M682" s="24">
        <f t="shared" si="137"/>
        <v>0.39483532934131726</v>
      </c>
      <c r="N682" s="38">
        <f t="shared" si="138"/>
        <v>20.04</v>
      </c>
      <c r="O682" s="365">
        <v>16.7</v>
      </c>
      <c r="P682" s="366">
        <f t="shared" si="132"/>
        <v>0</v>
      </c>
      <c r="Q682" s="366">
        <f t="shared" si="133"/>
        <v>0.39483532934131726</v>
      </c>
      <c r="R682" s="375">
        <v>16.7</v>
      </c>
      <c r="S682" s="370">
        <f t="shared" si="134"/>
        <v>0</v>
      </c>
      <c r="T682" s="370">
        <f t="shared" si="139"/>
        <v>0.36298455720138656</v>
      </c>
      <c r="U682" s="11">
        <v>3.6</v>
      </c>
      <c r="V682" s="11">
        <v>3.8</v>
      </c>
      <c r="W682" s="124" t="s">
        <v>62</v>
      </c>
      <c r="X682" s="345" t="s">
        <v>3922</v>
      </c>
      <c r="Y682" s="26">
        <v>707600</v>
      </c>
      <c r="Z682" s="345"/>
      <c r="AA682" s="26"/>
      <c r="AB682" s="27">
        <v>0.2</v>
      </c>
      <c r="AC682" s="122"/>
      <c r="AD682" s="273">
        <v>42597</v>
      </c>
      <c r="AE682" s="26" t="str">
        <f t="array" ref="AE682">IF(ISNA(INDEX([6]Fournisseurs!$A$6:$O$5001,MATCH(A682&amp;C682,[6]Fournisseurs!$C$6:$C$5001&amp;[6]Fournisseurs!$A$6:$A$5001,0),14)),"",INDEX([6]Fournisseurs!$A$6:$O$5001,MATCH(A682&amp;C682,[6]Fournisseurs!$C$6:$C$5001&amp;[6]Fournisseurs!$A$6:$A$5001,0),14))</f>
        <v/>
      </c>
    </row>
    <row r="683" spans="1:59" ht="14" customHeight="1" x14ac:dyDescent="0.2">
      <c r="A683" s="343">
        <v>2531</v>
      </c>
      <c r="B683" s="344">
        <v>609824</v>
      </c>
      <c r="C683" s="344" t="s">
        <v>651</v>
      </c>
      <c r="D683" s="398" t="s">
        <v>3924</v>
      </c>
      <c r="E683" s="345" t="s">
        <v>3925</v>
      </c>
      <c r="F683" s="9" t="s">
        <v>4441</v>
      </c>
      <c r="G683" s="345"/>
      <c r="H683" s="25">
        <v>10.5</v>
      </c>
      <c r="I683" s="32">
        <v>0.1</v>
      </c>
      <c r="J683" s="33">
        <f t="shared" si="135"/>
        <v>11.55</v>
      </c>
      <c r="K683" s="25">
        <f t="shared" si="140"/>
        <v>11.55</v>
      </c>
      <c r="L683" s="29">
        <v>18.399999999999999</v>
      </c>
      <c r="M683" s="24">
        <f t="shared" si="137"/>
        <v>0.37228260869565211</v>
      </c>
      <c r="N683" s="38">
        <f t="shared" si="138"/>
        <v>22.08</v>
      </c>
      <c r="O683" s="365">
        <v>18.399999999999999</v>
      </c>
      <c r="P683" s="366">
        <f t="shared" si="132"/>
        <v>0</v>
      </c>
      <c r="Q683" s="366">
        <f t="shared" si="133"/>
        <v>0.37228260869565211</v>
      </c>
      <c r="R683" s="375">
        <v>18.399999999999999</v>
      </c>
      <c r="S683" s="370">
        <f t="shared" si="134"/>
        <v>0</v>
      </c>
      <c r="T683" s="370">
        <f t="shared" si="139"/>
        <v>0.33924485125858106</v>
      </c>
      <c r="U683" s="11">
        <v>3.6</v>
      </c>
      <c r="V683" s="11">
        <v>3.8</v>
      </c>
      <c r="W683" s="124" t="s">
        <v>62</v>
      </c>
      <c r="X683" s="345" t="s">
        <v>3922</v>
      </c>
      <c r="Y683" s="26">
        <v>707600</v>
      </c>
      <c r="Z683" s="345"/>
      <c r="AA683" s="26"/>
      <c r="AB683" s="27">
        <v>0.2</v>
      </c>
      <c r="AC683" s="122"/>
      <c r="AD683" s="273">
        <v>42597</v>
      </c>
      <c r="AE683" s="26" t="str">
        <f t="array" ref="AE683">IF(ISNA(INDEX([6]Fournisseurs!$A$6:$O$5001,MATCH(A683&amp;C683,[6]Fournisseurs!$C$6:$C$5001&amp;[6]Fournisseurs!$A$6:$A$5001,0),14)),"",INDEX([6]Fournisseurs!$A$6:$O$5001,MATCH(A683&amp;C683,[6]Fournisseurs!$C$6:$C$5001&amp;[6]Fournisseurs!$A$6:$A$5001,0),14))</f>
        <v/>
      </c>
    </row>
    <row r="684" spans="1:59" ht="14" customHeight="1" x14ac:dyDescent="0.2">
      <c r="A684" s="343">
        <v>2536</v>
      </c>
      <c r="B684" s="344">
        <v>609834</v>
      </c>
      <c r="C684" s="344" t="s">
        <v>651</v>
      </c>
      <c r="D684" s="398" t="s">
        <v>3932</v>
      </c>
      <c r="E684" s="345" t="s">
        <v>3909</v>
      </c>
      <c r="F684" s="9" t="s">
        <v>4441</v>
      </c>
      <c r="G684" s="345"/>
      <c r="H684" s="25">
        <v>14.248499999999998</v>
      </c>
      <c r="I684" s="32">
        <v>0.1</v>
      </c>
      <c r="J684" s="33">
        <f t="shared" si="135"/>
        <v>15.673349999999999</v>
      </c>
      <c r="K684" s="25">
        <f t="shared" si="140"/>
        <v>15.67</v>
      </c>
      <c r="L684" s="29">
        <v>27.6</v>
      </c>
      <c r="M684" s="24">
        <f t="shared" si="137"/>
        <v>0.43212500000000009</v>
      </c>
      <c r="N684" s="38">
        <f t="shared" si="138"/>
        <v>33.119999999999997</v>
      </c>
      <c r="O684" s="365">
        <v>27.6</v>
      </c>
      <c r="P684" s="366">
        <f t="shared" si="132"/>
        <v>0</v>
      </c>
      <c r="Q684" s="366">
        <f t="shared" si="133"/>
        <v>0.43212500000000009</v>
      </c>
      <c r="R684" s="375">
        <v>27.6</v>
      </c>
      <c r="S684" s="370">
        <f t="shared" si="134"/>
        <v>0</v>
      </c>
      <c r="T684" s="370">
        <f t="shared" si="139"/>
        <v>0.40223684210526311</v>
      </c>
      <c r="U684" s="11">
        <v>4</v>
      </c>
      <c r="V684" s="11">
        <v>4.4000000000000004</v>
      </c>
      <c r="W684" s="124" t="s">
        <v>62</v>
      </c>
      <c r="X684" s="345" t="s">
        <v>3929</v>
      </c>
      <c r="Y684" s="26">
        <v>707600</v>
      </c>
      <c r="Z684" s="345"/>
      <c r="AA684" s="26"/>
      <c r="AB684" s="27">
        <v>0.2</v>
      </c>
      <c r="AC684" s="122"/>
      <c r="AD684" s="273">
        <v>42597</v>
      </c>
      <c r="AE684" s="26" t="str">
        <f t="array" ref="AE684">IF(ISNA(INDEX([6]Fournisseurs!$A$6:$O$5001,MATCH(A684&amp;C684,[6]Fournisseurs!$C$6:$C$5001&amp;[6]Fournisseurs!$A$6:$A$5001,0),14)),"",INDEX([6]Fournisseurs!$A$6:$O$5001,MATCH(A684&amp;C684,[6]Fournisseurs!$C$6:$C$5001&amp;[6]Fournisseurs!$A$6:$A$5001,0),14))</f>
        <v/>
      </c>
    </row>
    <row r="685" spans="1:59" ht="14" customHeight="1" x14ac:dyDescent="0.2">
      <c r="A685" s="343">
        <v>2533</v>
      </c>
      <c r="B685" s="344">
        <v>609828</v>
      </c>
      <c r="C685" s="344" t="s">
        <v>651</v>
      </c>
      <c r="D685" s="398" t="s">
        <v>3928</v>
      </c>
      <c r="E685" s="345" t="s">
        <v>3906</v>
      </c>
      <c r="F685" s="9" t="s">
        <v>4441</v>
      </c>
      <c r="G685" s="345"/>
      <c r="H685" s="25">
        <v>9.7462499999999999</v>
      </c>
      <c r="I685" s="32">
        <v>0.1</v>
      </c>
      <c r="J685" s="33">
        <f t="shared" si="135"/>
        <v>10.720875000000001</v>
      </c>
      <c r="K685" s="25">
        <f t="shared" si="140"/>
        <v>10.72</v>
      </c>
      <c r="L685" s="29">
        <v>18.399999999999999</v>
      </c>
      <c r="M685" s="24">
        <f t="shared" si="137"/>
        <v>0.4173437499999999</v>
      </c>
      <c r="N685" s="38">
        <f t="shared" si="138"/>
        <v>22.08</v>
      </c>
      <c r="O685" s="365">
        <v>18.399999999999999</v>
      </c>
      <c r="P685" s="366">
        <f t="shared" si="132"/>
        <v>0</v>
      </c>
      <c r="Q685" s="366">
        <f t="shared" si="133"/>
        <v>0.4173437499999999</v>
      </c>
      <c r="R685" s="375">
        <v>18.399999999999999</v>
      </c>
      <c r="S685" s="370">
        <f t="shared" si="134"/>
        <v>0</v>
      </c>
      <c r="T685" s="370">
        <f t="shared" si="139"/>
        <v>0.38667763157894719</v>
      </c>
      <c r="U685" s="11">
        <v>4</v>
      </c>
      <c r="V685" s="11">
        <v>4.4000000000000004</v>
      </c>
      <c r="W685" s="124" t="s">
        <v>62</v>
      </c>
      <c r="X685" s="345" t="s">
        <v>3929</v>
      </c>
      <c r="Y685" s="26">
        <v>707600</v>
      </c>
      <c r="Z685" s="345"/>
      <c r="AA685" s="26"/>
      <c r="AB685" s="27">
        <v>0.2</v>
      </c>
      <c r="AC685" s="122"/>
      <c r="AD685" s="273">
        <v>42597</v>
      </c>
      <c r="AE685" s="26" t="str">
        <f t="array" ref="AE685">IF(ISNA(INDEX([6]Fournisseurs!$A$6:$O$5001,MATCH(A685&amp;C685,[6]Fournisseurs!$C$6:$C$5001&amp;[6]Fournisseurs!$A$6:$A$5001,0),14)),"",INDEX([6]Fournisseurs!$A$6:$O$5001,MATCH(A685&amp;C685,[6]Fournisseurs!$C$6:$C$5001&amp;[6]Fournisseurs!$A$6:$A$5001,0),14))</f>
        <v/>
      </c>
      <c r="AV685" s="281"/>
      <c r="AW685" s="281"/>
      <c r="AX685" s="281"/>
      <c r="AY685" s="281"/>
    </row>
    <row r="686" spans="1:59" ht="14" customHeight="1" x14ac:dyDescent="0.2">
      <c r="A686" s="343">
        <v>2534</v>
      </c>
      <c r="B686" s="344">
        <v>609830</v>
      </c>
      <c r="C686" s="344" t="s">
        <v>651</v>
      </c>
      <c r="D686" s="398" t="s">
        <v>3930</v>
      </c>
      <c r="E686" s="345" t="s">
        <v>3909</v>
      </c>
      <c r="F686" s="9" t="s">
        <v>4441</v>
      </c>
      <c r="G686" s="345"/>
      <c r="H686" s="25">
        <v>10.8</v>
      </c>
      <c r="I686" s="32">
        <v>0.1</v>
      </c>
      <c r="J686" s="33">
        <f t="shared" si="135"/>
        <v>11.880000000000003</v>
      </c>
      <c r="K686" s="25">
        <f t="shared" si="140"/>
        <v>11.88</v>
      </c>
      <c r="L686" s="29">
        <v>20</v>
      </c>
      <c r="M686" s="24">
        <f t="shared" si="137"/>
        <v>0.40599999999999992</v>
      </c>
      <c r="N686" s="38">
        <f t="shared" si="138"/>
        <v>24</v>
      </c>
      <c r="O686" s="365">
        <v>20</v>
      </c>
      <c r="P686" s="366">
        <f t="shared" si="132"/>
        <v>0</v>
      </c>
      <c r="Q686" s="366">
        <f t="shared" si="133"/>
        <v>0.40599999999999992</v>
      </c>
      <c r="R686" s="375">
        <v>20</v>
      </c>
      <c r="S686" s="370">
        <f t="shared" si="134"/>
        <v>0</v>
      </c>
      <c r="T686" s="370">
        <f t="shared" si="139"/>
        <v>0.37473684210526303</v>
      </c>
      <c r="U686" s="11">
        <v>4</v>
      </c>
      <c r="V686" s="11">
        <v>4.4000000000000004</v>
      </c>
      <c r="W686" s="124" t="s">
        <v>62</v>
      </c>
      <c r="X686" s="345" t="s">
        <v>3929</v>
      </c>
      <c r="Y686" s="26">
        <v>707600</v>
      </c>
      <c r="Z686" s="345"/>
      <c r="AA686" s="26"/>
      <c r="AB686" s="27">
        <v>0.2</v>
      </c>
      <c r="AC686" s="122"/>
      <c r="AD686" s="273">
        <v>42597</v>
      </c>
      <c r="AE686" s="26" t="str">
        <f t="array" ref="AE686">IF(ISNA(INDEX([6]Fournisseurs!$A$6:$O$5001,MATCH(A686&amp;C686,[6]Fournisseurs!$C$6:$C$5001&amp;[6]Fournisseurs!$A$6:$A$5001,0),14)),"",INDEX([6]Fournisseurs!$A$6:$O$5001,MATCH(A686&amp;C686,[6]Fournisseurs!$C$6:$C$5001&amp;[6]Fournisseurs!$A$6:$A$5001,0),14))</f>
        <v/>
      </c>
    </row>
    <row r="687" spans="1:59" ht="14" customHeight="1" x14ac:dyDescent="0.2">
      <c r="A687" s="343">
        <v>2535</v>
      </c>
      <c r="B687" s="344">
        <v>609832</v>
      </c>
      <c r="C687" s="344" t="s">
        <v>651</v>
      </c>
      <c r="D687" s="398" t="s">
        <v>3931</v>
      </c>
      <c r="E687" s="345" t="s">
        <v>3925</v>
      </c>
      <c r="F687" s="9" t="s">
        <v>4441</v>
      </c>
      <c r="G687" s="345"/>
      <c r="H687" s="25">
        <v>12.9375</v>
      </c>
      <c r="I687" s="32">
        <v>0.1</v>
      </c>
      <c r="J687" s="33">
        <f t="shared" si="135"/>
        <v>14.231250000000001</v>
      </c>
      <c r="K687" s="25">
        <f t="shared" si="140"/>
        <v>14.23</v>
      </c>
      <c r="L687" s="29">
        <v>24.2</v>
      </c>
      <c r="M687" s="24">
        <f t="shared" si="137"/>
        <v>0.41193181818181812</v>
      </c>
      <c r="N687" s="38">
        <f t="shared" si="138"/>
        <v>29.04</v>
      </c>
      <c r="O687" s="365">
        <v>24.2</v>
      </c>
      <c r="P687" s="366">
        <f t="shared" si="132"/>
        <v>0</v>
      </c>
      <c r="Q687" s="366">
        <f t="shared" si="133"/>
        <v>0.41193181818181812</v>
      </c>
      <c r="R687" s="375">
        <v>24.2</v>
      </c>
      <c r="S687" s="370">
        <f t="shared" si="134"/>
        <v>0</v>
      </c>
      <c r="T687" s="370">
        <f t="shared" si="139"/>
        <v>0.38098086124401909</v>
      </c>
      <c r="U687" s="11">
        <v>4</v>
      </c>
      <c r="V687" s="11">
        <v>4.4000000000000004</v>
      </c>
      <c r="W687" s="124" t="s">
        <v>62</v>
      </c>
      <c r="X687" s="345" t="s">
        <v>3929</v>
      </c>
      <c r="Y687" s="26">
        <v>707600</v>
      </c>
      <c r="Z687" s="345"/>
      <c r="AA687" s="26"/>
      <c r="AB687" s="27">
        <v>0.2</v>
      </c>
      <c r="AC687" s="122"/>
      <c r="AD687" s="273">
        <v>42597</v>
      </c>
      <c r="AE687" s="26" t="str">
        <f t="array" ref="AE687">IF(ISNA(INDEX([6]Fournisseurs!$A$6:$O$5001,MATCH(A687&amp;C687,[6]Fournisseurs!$C$6:$C$5001&amp;[6]Fournisseurs!$A$6:$A$5001,0),14)),"",INDEX([6]Fournisseurs!$A$6:$O$5001,MATCH(A687&amp;C687,[6]Fournisseurs!$C$6:$C$5001&amp;[6]Fournisseurs!$A$6:$A$5001,0),14))</f>
        <v/>
      </c>
    </row>
    <row r="688" spans="1:59" ht="14" customHeight="1" x14ac:dyDescent="0.2">
      <c r="A688" s="343">
        <v>2519</v>
      </c>
      <c r="B688" s="344">
        <v>609800</v>
      </c>
      <c r="C688" s="344" t="s">
        <v>651</v>
      </c>
      <c r="D688" s="398" t="s">
        <v>3905</v>
      </c>
      <c r="E688" s="345" t="s">
        <v>3906</v>
      </c>
      <c r="F688" s="9" t="s">
        <v>4441</v>
      </c>
      <c r="G688" s="345"/>
      <c r="H688" s="25">
        <v>4.6125000000000007</v>
      </c>
      <c r="I688" s="32">
        <v>0.1</v>
      </c>
      <c r="J688" s="33">
        <f t="shared" si="135"/>
        <v>5.0737500000000013</v>
      </c>
      <c r="K688" s="25">
        <f t="shared" si="140"/>
        <v>5.07</v>
      </c>
      <c r="L688" s="29">
        <v>11.156200000000002</v>
      </c>
      <c r="M688" s="24">
        <f t="shared" si="137"/>
        <v>0.54520804575034498</v>
      </c>
      <c r="N688" s="38">
        <f t="shared" si="138"/>
        <v>13.387440000000002</v>
      </c>
      <c r="O688" s="365">
        <v>11.156200000000002</v>
      </c>
      <c r="P688" s="366">
        <f t="shared" si="132"/>
        <v>0</v>
      </c>
      <c r="Q688" s="366">
        <f t="shared" si="133"/>
        <v>0.54520804575034498</v>
      </c>
      <c r="R688" s="375">
        <v>11.156200000000002</v>
      </c>
      <c r="S688" s="370">
        <f t="shared" si="134"/>
        <v>0</v>
      </c>
      <c r="T688" s="370">
        <f t="shared" si="139"/>
        <v>0.52127162710562636</v>
      </c>
      <c r="U688" s="11">
        <v>2.2999999999999998</v>
      </c>
      <c r="V688" s="11">
        <v>2.4</v>
      </c>
      <c r="W688" s="124" t="s">
        <v>62</v>
      </c>
      <c r="X688" s="345" t="s">
        <v>3907</v>
      </c>
      <c r="Y688" s="26">
        <v>707600</v>
      </c>
      <c r="Z688" s="345"/>
      <c r="AA688" s="26"/>
      <c r="AB688" s="27">
        <v>0.2</v>
      </c>
      <c r="AC688" s="122"/>
      <c r="AD688" s="273">
        <v>42597</v>
      </c>
      <c r="AE688" s="26" t="str">
        <f t="array" ref="AE688">IF(ISNA(INDEX([6]Fournisseurs!$A$6:$O$5001,MATCH(A688&amp;C688,[6]Fournisseurs!$C$6:$C$5001&amp;[6]Fournisseurs!$A$6:$A$5001,0),14)),"",INDEX([6]Fournisseurs!$A$6:$O$5001,MATCH(A688&amp;C688,[6]Fournisseurs!$C$6:$C$5001&amp;[6]Fournisseurs!$A$6:$A$5001,0),14))</f>
        <v/>
      </c>
    </row>
    <row r="689" spans="1:59" s="281" customFormat="1" ht="14" customHeight="1" x14ac:dyDescent="0.2">
      <c r="A689" s="343">
        <v>2520</v>
      </c>
      <c r="B689" s="344">
        <v>609802</v>
      </c>
      <c r="C689" s="344" t="s">
        <v>651</v>
      </c>
      <c r="D689" s="398" t="s">
        <v>3908</v>
      </c>
      <c r="E689" s="345" t="s">
        <v>3909</v>
      </c>
      <c r="F689" s="9" t="s">
        <v>4441</v>
      </c>
      <c r="G689" s="345"/>
      <c r="H689" s="25">
        <v>4.875</v>
      </c>
      <c r="I689" s="32">
        <v>0.1</v>
      </c>
      <c r="J689" s="33">
        <f t="shared" si="135"/>
        <v>5.3625000000000007</v>
      </c>
      <c r="K689" s="25">
        <f t="shared" si="140"/>
        <v>5.36</v>
      </c>
      <c r="L689" s="29">
        <v>11.809600000000001</v>
      </c>
      <c r="M689" s="24">
        <f t="shared" si="137"/>
        <v>0.54592026825633377</v>
      </c>
      <c r="N689" s="38">
        <f t="shared" si="138"/>
        <v>14.171520000000001</v>
      </c>
      <c r="O689" s="365">
        <v>11.809600000000001</v>
      </c>
      <c r="P689" s="366">
        <f t="shared" si="132"/>
        <v>0</v>
      </c>
      <c r="Q689" s="366">
        <f t="shared" si="133"/>
        <v>0.54592026825633377</v>
      </c>
      <c r="R689" s="375">
        <v>11.809600000000001</v>
      </c>
      <c r="S689" s="370">
        <f t="shared" si="134"/>
        <v>0</v>
      </c>
      <c r="T689" s="370">
        <f t="shared" si="139"/>
        <v>0.52202133500666714</v>
      </c>
      <c r="U689" s="11">
        <v>2.2999999999999998</v>
      </c>
      <c r="V689" s="11">
        <v>2.4</v>
      </c>
      <c r="W689" s="124" t="s">
        <v>62</v>
      </c>
      <c r="X689" s="345" t="s">
        <v>3907</v>
      </c>
      <c r="Y689" s="26">
        <v>707600</v>
      </c>
      <c r="Z689" s="345"/>
      <c r="AA689" s="26"/>
      <c r="AB689" s="27">
        <v>0.2</v>
      </c>
      <c r="AC689" s="122"/>
      <c r="AD689" s="273">
        <v>42597</v>
      </c>
      <c r="AE689" s="26" t="str">
        <f t="array" ref="AE689">IF(ISNA(INDEX([6]Fournisseurs!$A$6:$O$5001,MATCH(A689&amp;C689,[6]Fournisseurs!$C$6:$C$5001&amp;[6]Fournisseurs!$A$6:$A$5001,0),14)),"",INDEX([6]Fournisseurs!$A$6:$O$5001,MATCH(A689&amp;C689,[6]Fournisseurs!$C$6:$C$5001&amp;[6]Fournisseurs!$A$6:$A$5001,0),14))</f>
        <v/>
      </c>
      <c r="AF689" s="7"/>
      <c r="AG689" s="7"/>
      <c r="AH689" s="7"/>
      <c r="AI689" s="7"/>
      <c r="AJ689" s="7"/>
      <c r="AK689" s="7"/>
      <c r="AL689" s="7"/>
      <c r="AM689" s="7"/>
      <c r="AN689" s="7"/>
      <c r="AO689" s="7"/>
      <c r="AP689" s="7"/>
      <c r="AQ689" s="7"/>
      <c r="AR689" s="7"/>
      <c r="AS689" s="7"/>
      <c r="AT689" s="7"/>
      <c r="AU689" s="7"/>
      <c r="AV689" s="7"/>
      <c r="AW689" s="7"/>
      <c r="AX689" s="7"/>
      <c r="AY689" s="7"/>
      <c r="AZ689" s="7"/>
      <c r="BA689" s="7"/>
      <c r="BB689" s="7"/>
      <c r="BC689" s="7"/>
      <c r="BD689" s="7"/>
      <c r="BE689" s="7"/>
      <c r="BF689" s="7"/>
      <c r="BG689" s="7"/>
    </row>
    <row r="690" spans="1:59" ht="14" customHeight="1" x14ac:dyDescent="0.2">
      <c r="A690" s="343">
        <v>2521</v>
      </c>
      <c r="B690" s="344">
        <v>609804</v>
      </c>
      <c r="C690" s="344" t="s">
        <v>651</v>
      </c>
      <c r="D690" s="398" t="s">
        <v>3910</v>
      </c>
      <c r="E690" s="345" t="s">
        <v>3906</v>
      </c>
      <c r="F690" s="9" t="s">
        <v>4441</v>
      </c>
      <c r="G690" s="345"/>
      <c r="H690" s="25">
        <v>4.6875</v>
      </c>
      <c r="I690" s="32">
        <v>0.1</v>
      </c>
      <c r="J690" s="33">
        <f t="shared" si="135"/>
        <v>5.15625</v>
      </c>
      <c r="K690" s="25">
        <f t="shared" si="140"/>
        <v>5.16</v>
      </c>
      <c r="L690" s="29">
        <v>11.349800000000002</v>
      </c>
      <c r="M690" s="24">
        <f t="shared" si="137"/>
        <v>0.54569684047295997</v>
      </c>
      <c r="N690" s="38">
        <f t="shared" si="138"/>
        <v>13.619760000000001</v>
      </c>
      <c r="O690" s="365">
        <v>11.349800000000002</v>
      </c>
      <c r="P690" s="366">
        <f t="shared" si="132"/>
        <v>0</v>
      </c>
      <c r="Q690" s="366">
        <f t="shared" si="133"/>
        <v>0.54569684047295997</v>
      </c>
      <c r="R690" s="375">
        <v>11.349800000000002</v>
      </c>
      <c r="S690" s="370">
        <f t="shared" si="134"/>
        <v>0</v>
      </c>
      <c r="T690" s="370">
        <f t="shared" si="139"/>
        <v>0.52178614786627353</v>
      </c>
      <c r="U690" s="11">
        <v>2.4</v>
      </c>
      <c r="V690" s="11">
        <v>2.5</v>
      </c>
      <c r="W690" s="124" t="s">
        <v>62</v>
      </c>
      <c r="X690" s="345" t="s">
        <v>3911</v>
      </c>
      <c r="Y690" s="26">
        <v>707600</v>
      </c>
      <c r="Z690" s="345"/>
      <c r="AA690" s="26"/>
      <c r="AB690" s="27">
        <v>0.2</v>
      </c>
      <c r="AC690" s="122"/>
      <c r="AD690" s="273">
        <v>42597</v>
      </c>
      <c r="AE690" s="26" t="str">
        <f t="array" ref="AE690">IF(ISNA(INDEX([6]Fournisseurs!$A$6:$O$5001,MATCH(A690&amp;C690,[6]Fournisseurs!$C$6:$C$5001&amp;[6]Fournisseurs!$A$6:$A$5001,0),14)),"",INDEX([6]Fournisseurs!$A$6:$O$5001,MATCH(A690&amp;C690,[6]Fournisseurs!$C$6:$C$5001&amp;[6]Fournisseurs!$A$6:$A$5001,0),14))</f>
        <v/>
      </c>
    </row>
    <row r="691" spans="1:59" ht="14" customHeight="1" x14ac:dyDescent="0.2">
      <c r="A691" s="343">
        <v>2522</v>
      </c>
      <c r="B691" s="344">
        <v>609806</v>
      </c>
      <c r="C691" s="344" t="s">
        <v>651</v>
      </c>
      <c r="D691" s="398" t="s">
        <v>3912</v>
      </c>
      <c r="E691" s="345" t="s">
        <v>3909</v>
      </c>
      <c r="F691" s="9" t="s">
        <v>4441</v>
      </c>
      <c r="G691" s="345"/>
      <c r="H691" s="25">
        <v>4.9507500000000002</v>
      </c>
      <c r="I691" s="32">
        <v>0.1</v>
      </c>
      <c r="J691" s="33">
        <f t="shared" si="135"/>
        <v>5.445825000000001</v>
      </c>
      <c r="K691" s="25">
        <f t="shared" si="140"/>
        <v>5.45</v>
      </c>
      <c r="L691" s="29">
        <v>11.979000000000001</v>
      </c>
      <c r="M691" s="24">
        <f t="shared" si="137"/>
        <v>0.54538567493112944</v>
      </c>
      <c r="N691" s="38">
        <f t="shared" si="138"/>
        <v>14.3748</v>
      </c>
      <c r="O691" s="365">
        <v>11.979000000000001</v>
      </c>
      <c r="P691" s="366">
        <f t="shared" si="132"/>
        <v>0</v>
      </c>
      <c r="Q691" s="366">
        <f t="shared" si="133"/>
        <v>0.54538567493112944</v>
      </c>
      <c r="R691" s="375">
        <v>11.979000000000001</v>
      </c>
      <c r="S691" s="370">
        <f t="shared" si="134"/>
        <v>0</v>
      </c>
      <c r="T691" s="370">
        <f t="shared" si="139"/>
        <v>0.52145860519066256</v>
      </c>
      <c r="U691" s="11">
        <v>2.4</v>
      </c>
      <c r="V691" s="11">
        <v>2.5</v>
      </c>
      <c r="W691" s="124" t="s">
        <v>62</v>
      </c>
      <c r="X691" s="345" t="s">
        <v>3911</v>
      </c>
      <c r="Y691" s="26">
        <v>707600</v>
      </c>
      <c r="Z691" s="345"/>
      <c r="AA691" s="26"/>
      <c r="AB691" s="27">
        <v>0.2</v>
      </c>
      <c r="AC691" s="122"/>
      <c r="AD691" s="273">
        <v>42597</v>
      </c>
      <c r="AE691" s="26" t="str">
        <f t="array" ref="AE691">IF(ISNA(INDEX([6]Fournisseurs!$A$6:$O$5001,MATCH(A691&amp;C691,[6]Fournisseurs!$C$6:$C$5001&amp;[6]Fournisseurs!$A$6:$A$5001,0),14)),"",INDEX([6]Fournisseurs!$A$6:$O$5001,MATCH(A691&amp;C691,[6]Fournisseurs!$C$6:$C$5001&amp;[6]Fournisseurs!$A$6:$A$5001,0),14))</f>
        <v/>
      </c>
    </row>
    <row r="692" spans="1:59" ht="14" customHeight="1" x14ac:dyDescent="0.2">
      <c r="A692" s="9">
        <v>2523</v>
      </c>
      <c r="B692" s="344">
        <v>609808</v>
      </c>
      <c r="C692" s="344" t="s">
        <v>651</v>
      </c>
      <c r="D692" s="398" t="s">
        <v>3913</v>
      </c>
      <c r="E692" s="345" t="s">
        <v>3906</v>
      </c>
      <c r="F692" s="9" t="s">
        <v>4441</v>
      </c>
      <c r="G692" s="345"/>
      <c r="H692" s="25">
        <v>4.7249999999999996</v>
      </c>
      <c r="I692" s="32">
        <v>0.1</v>
      </c>
      <c r="J692" s="33">
        <f t="shared" si="135"/>
        <v>5.1974999999999998</v>
      </c>
      <c r="K692" s="25">
        <f t="shared" si="140"/>
        <v>5.2</v>
      </c>
      <c r="L692" s="29">
        <v>9.1</v>
      </c>
      <c r="M692" s="24">
        <f t="shared" si="137"/>
        <v>0.42884615384615388</v>
      </c>
      <c r="N692" s="38">
        <f t="shared" si="138"/>
        <v>10.92</v>
      </c>
      <c r="O692" s="365">
        <v>9.1</v>
      </c>
      <c r="P692" s="366">
        <f t="shared" si="132"/>
        <v>0</v>
      </c>
      <c r="Q692" s="366">
        <f t="shared" si="133"/>
        <v>0.42884615384615388</v>
      </c>
      <c r="R692" s="375">
        <v>9.1</v>
      </c>
      <c r="S692" s="370">
        <f t="shared" si="134"/>
        <v>0</v>
      </c>
      <c r="T692" s="370">
        <f t="shared" si="139"/>
        <v>0.39878542510121462</v>
      </c>
      <c r="U692" s="11">
        <v>2.5</v>
      </c>
      <c r="V692" s="11">
        <v>2.6</v>
      </c>
      <c r="W692" s="124" t="s">
        <v>62</v>
      </c>
      <c r="X692" s="345" t="s">
        <v>1075</v>
      </c>
      <c r="Y692" s="26">
        <v>707600</v>
      </c>
      <c r="Z692" s="345"/>
      <c r="AA692" s="26"/>
      <c r="AB692" s="27">
        <v>0.2</v>
      </c>
      <c r="AC692" s="122"/>
      <c r="AD692" s="273">
        <v>42597</v>
      </c>
      <c r="AE692" s="26" t="str">
        <f t="array" ref="AE692">IF(ISNA(INDEX([6]Fournisseurs!$A$6:$O$5001,MATCH(A692&amp;C692,[6]Fournisseurs!$C$6:$C$5001&amp;[6]Fournisseurs!$A$6:$A$5001,0),14)),"",INDEX([6]Fournisseurs!$A$6:$O$5001,MATCH(A692&amp;C692,[6]Fournisseurs!$C$6:$C$5001&amp;[6]Fournisseurs!$A$6:$A$5001,0),14))</f>
        <v/>
      </c>
    </row>
    <row r="693" spans="1:59" ht="14" customHeight="1" x14ac:dyDescent="0.2">
      <c r="A693" s="9">
        <v>2524</v>
      </c>
      <c r="B693" s="344">
        <v>609810</v>
      </c>
      <c r="C693" s="344" t="s">
        <v>651</v>
      </c>
      <c r="D693" s="398" t="s">
        <v>3914</v>
      </c>
      <c r="E693" s="345" t="s">
        <v>3909</v>
      </c>
      <c r="F693" s="9" t="s">
        <v>4441</v>
      </c>
      <c r="G693" s="345"/>
      <c r="H693" s="25">
        <v>5.0250000000000004</v>
      </c>
      <c r="I693" s="32">
        <v>0.1</v>
      </c>
      <c r="J693" s="33">
        <f t="shared" si="135"/>
        <v>5.5275000000000007</v>
      </c>
      <c r="K693" s="25">
        <f t="shared" si="140"/>
        <v>5.53</v>
      </c>
      <c r="L693" s="29">
        <v>10</v>
      </c>
      <c r="M693" s="24">
        <f t="shared" si="137"/>
        <v>0.44724999999999993</v>
      </c>
      <c r="N693" s="38">
        <f t="shared" si="138"/>
        <v>12</v>
      </c>
      <c r="O693" s="365">
        <v>10</v>
      </c>
      <c r="P693" s="366">
        <f t="shared" si="132"/>
        <v>0</v>
      </c>
      <c r="Q693" s="366">
        <f t="shared" si="133"/>
        <v>0.44724999999999993</v>
      </c>
      <c r="R693" s="375">
        <v>10</v>
      </c>
      <c r="S693" s="370">
        <f t="shared" si="134"/>
        <v>0</v>
      </c>
      <c r="T693" s="370">
        <f t="shared" si="139"/>
        <v>0.41815789473684206</v>
      </c>
      <c r="U693" s="11">
        <v>2.5</v>
      </c>
      <c r="V693" s="11">
        <v>2.6</v>
      </c>
      <c r="W693" s="124" t="s">
        <v>62</v>
      </c>
      <c r="X693" s="345" t="s">
        <v>1075</v>
      </c>
      <c r="Y693" s="26">
        <v>707600</v>
      </c>
      <c r="Z693" s="345"/>
      <c r="AA693" s="26"/>
      <c r="AB693" s="27">
        <v>0.2</v>
      </c>
      <c r="AC693" s="122"/>
      <c r="AD693" s="273">
        <v>42597</v>
      </c>
      <c r="AE693" s="26" t="str">
        <f t="array" ref="AE693">IF(ISNA(INDEX([6]Fournisseurs!$A$6:$O$5001,MATCH(A693&amp;C693,[6]Fournisseurs!$C$6:$C$5001&amp;[6]Fournisseurs!$A$6:$A$5001,0),14)),"",INDEX([6]Fournisseurs!$A$6:$O$5001,MATCH(A693&amp;C693,[6]Fournisseurs!$C$6:$C$5001&amp;[6]Fournisseurs!$A$6:$A$5001,0),14))</f>
        <v/>
      </c>
      <c r="BC693" s="39"/>
    </row>
    <row r="694" spans="1:59" ht="14" customHeight="1" x14ac:dyDescent="0.2">
      <c r="A694" s="348">
        <v>4005</v>
      </c>
      <c r="B694" s="8">
        <v>550825</v>
      </c>
      <c r="C694" s="8" t="s">
        <v>651</v>
      </c>
      <c r="D694" s="12" t="s">
        <v>483</v>
      </c>
      <c r="E694" s="3"/>
      <c r="F694" s="13" t="s">
        <v>4441</v>
      </c>
      <c r="G694" s="31">
        <v>0</v>
      </c>
      <c r="H694" s="25">
        <v>169.2</v>
      </c>
      <c r="I694" s="32">
        <v>0.1</v>
      </c>
      <c r="J694" s="33">
        <f t="shared" si="135"/>
        <v>186.12</v>
      </c>
      <c r="K694" s="25">
        <f t="shared" si="140"/>
        <v>186.12</v>
      </c>
      <c r="L694" s="29">
        <v>320</v>
      </c>
      <c r="M694" s="24">
        <f t="shared" si="137"/>
        <v>0.41837499999999994</v>
      </c>
      <c r="N694" s="38">
        <f t="shared" si="138"/>
        <v>384</v>
      </c>
      <c r="O694" s="365">
        <v>288</v>
      </c>
      <c r="P694" s="366">
        <f t="shared" si="132"/>
        <v>-0.1</v>
      </c>
      <c r="Q694" s="366">
        <f t="shared" si="133"/>
        <v>0.35375000000000001</v>
      </c>
      <c r="R694" s="375">
        <v>288</v>
      </c>
      <c r="S694" s="370">
        <f t="shared" si="134"/>
        <v>-0.1</v>
      </c>
      <c r="T694" s="370">
        <f t="shared" si="139"/>
        <v>0.3197368421052631</v>
      </c>
      <c r="U694" s="6">
        <v>0</v>
      </c>
      <c r="V694" s="299">
        <v>95</v>
      </c>
      <c r="W694" s="124" t="s">
        <v>4451</v>
      </c>
      <c r="X694" s="5"/>
      <c r="Y694" s="26">
        <v>707600</v>
      </c>
      <c r="Z694" s="26"/>
      <c r="AA694" s="26"/>
      <c r="AB694" s="27">
        <v>0.2</v>
      </c>
      <c r="AC694" s="122">
        <v>0</v>
      </c>
      <c r="AD694" s="273">
        <v>42231</v>
      </c>
      <c r="AE694" s="26" t="str">
        <f t="array" ref="AE694">IF(ISNA(INDEX([6]Fournisseurs!$A$6:$O$5001,MATCH(A694&amp;C694,[6]Fournisseurs!$C$6:$C$5001&amp;[6]Fournisseurs!$A$6:$A$5001,0),14)),"",INDEX([6]Fournisseurs!$A$6:$O$5001,MATCH(A694&amp;C694,[6]Fournisseurs!$C$6:$C$5001&amp;[6]Fournisseurs!$A$6:$A$5001,0),14))</f>
        <v/>
      </c>
    </row>
    <row r="695" spans="1:59" ht="14" customHeight="1" x14ac:dyDescent="0.2">
      <c r="A695" s="17">
        <v>5018</v>
      </c>
      <c r="B695" s="8" t="s">
        <v>4363</v>
      </c>
      <c r="C695" s="8" t="s">
        <v>1439</v>
      </c>
      <c r="D695" s="19" t="s">
        <v>483</v>
      </c>
      <c r="E695" s="3" t="s">
        <v>4364</v>
      </c>
      <c r="F695" s="9" t="s">
        <v>4441</v>
      </c>
      <c r="G695" s="31"/>
      <c r="H695" s="25">
        <v>398</v>
      </c>
      <c r="I695" s="32">
        <v>0.1</v>
      </c>
      <c r="J695" s="33">
        <f t="shared" si="135"/>
        <v>437.8</v>
      </c>
      <c r="K695" s="25">
        <f t="shared" si="140"/>
        <v>437.8</v>
      </c>
      <c r="L695" s="29">
        <v>995</v>
      </c>
      <c r="M695" s="24">
        <f t="shared" si="137"/>
        <v>0.56000000000000005</v>
      </c>
      <c r="N695" s="38">
        <f t="shared" si="138"/>
        <v>1194</v>
      </c>
      <c r="O695" s="365">
        <v>746.25</v>
      </c>
      <c r="P695" s="366">
        <f t="shared" si="132"/>
        <v>-0.25</v>
      </c>
      <c r="Q695" s="366">
        <f t="shared" si="133"/>
        <v>0.41333333333333333</v>
      </c>
      <c r="R695" s="369">
        <v>721.375</v>
      </c>
      <c r="S695" s="370">
        <f t="shared" si="134"/>
        <v>-0.27500000000000002</v>
      </c>
      <c r="T695" s="370">
        <f t="shared" si="139"/>
        <v>0.36116152450090744</v>
      </c>
      <c r="U695" s="6">
        <v>0</v>
      </c>
      <c r="V695" s="299">
        <v>80</v>
      </c>
      <c r="W695" s="124" t="s">
        <v>621</v>
      </c>
      <c r="X695" s="5"/>
      <c r="Y695" s="26">
        <v>707100</v>
      </c>
      <c r="Z695" s="26"/>
      <c r="AA695" s="26"/>
      <c r="AB695" s="27">
        <v>0.2</v>
      </c>
      <c r="AC695" s="122">
        <v>0</v>
      </c>
      <c r="AD695" s="273">
        <v>42231</v>
      </c>
      <c r="AE695" s="26" t="str">
        <f t="array" ref="AE695">IF(ISNA(INDEX([6]Fournisseurs!$A$6:$O$5001,MATCH(A695&amp;C695,[6]Fournisseurs!$C$6:$C$5001&amp;[6]Fournisseurs!$A$6:$A$5001,0),14)),"",INDEX([6]Fournisseurs!$A$6:$O$5001,MATCH(A695&amp;C695,[6]Fournisseurs!$C$6:$C$5001&amp;[6]Fournisseurs!$A$6:$A$5001,0),14))</f>
        <v/>
      </c>
    </row>
    <row r="696" spans="1:59" ht="14" customHeight="1" x14ac:dyDescent="0.2">
      <c r="A696" s="9">
        <v>2542</v>
      </c>
      <c r="B696" s="344">
        <v>550846</v>
      </c>
      <c r="C696" s="344" t="s">
        <v>651</v>
      </c>
      <c r="D696" s="398" t="s">
        <v>4037</v>
      </c>
      <c r="E696" s="345" t="s">
        <v>3943</v>
      </c>
      <c r="F696" s="9" t="s">
        <v>4441</v>
      </c>
      <c r="G696" s="345"/>
      <c r="H696" s="25">
        <v>167.32499999999999</v>
      </c>
      <c r="I696" s="32">
        <v>0.1</v>
      </c>
      <c r="J696" s="33">
        <f t="shared" si="135"/>
        <v>184.0575</v>
      </c>
      <c r="K696" s="25">
        <f t="shared" si="140"/>
        <v>184.06</v>
      </c>
      <c r="L696" s="29">
        <v>282.5</v>
      </c>
      <c r="M696" s="24">
        <f t="shared" si="137"/>
        <v>0.34846902654867251</v>
      </c>
      <c r="N696" s="38">
        <f t="shared" si="138"/>
        <v>339</v>
      </c>
      <c r="O696" s="365">
        <v>282.5</v>
      </c>
      <c r="P696" s="366">
        <f t="shared" si="132"/>
        <v>0</v>
      </c>
      <c r="Q696" s="366">
        <f t="shared" si="133"/>
        <v>0.34846902654867251</v>
      </c>
      <c r="R696" s="375">
        <v>282.5</v>
      </c>
      <c r="S696" s="370">
        <f t="shared" si="134"/>
        <v>0</v>
      </c>
      <c r="T696" s="370">
        <f t="shared" si="139"/>
        <v>0.31417792268281319</v>
      </c>
      <c r="U696" s="11">
        <v>23</v>
      </c>
      <c r="V696" s="11">
        <v>24</v>
      </c>
      <c r="W696" s="124" t="s">
        <v>4454</v>
      </c>
      <c r="X696" s="345"/>
      <c r="Y696" s="26">
        <v>707600</v>
      </c>
      <c r="Z696" s="345"/>
      <c r="AA696" s="26"/>
      <c r="AB696" s="27">
        <v>0.2</v>
      </c>
      <c r="AC696" s="122"/>
      <c r="AD696" s="273">
        <v>42597</v>
      </c>
      <c r="AE696" s="26" t="str">
        <f t="array" ref="AE696">IF(ISNA(INDEX([6]Fournisseurs!$A$6:$O$5001,MATCH(A696&amp;C696,[6]Fournisseurs!$C$6:$C$5001&amp;[6]Fournisseurs!$A$6:$A$5001,0),14)),"",INDEX([6]Fournisseurs!$A$6:$O$5001,MATCH(A696&amp;C696,[6]Fournisseurs!$C$6:$C$5001&amp;[6]Fournisseurs!$A$6:$A$5001,0),14))</f>
        <v/>
      </c>
      <c r="BA696" s="39"/>
    </row>
    <row r="697" spans="1:59" ht="14" customHeight="1" x14ac:dyDescent="0.2">
      <c r="A697" s="8">
        <v>1696</v>
      </c>
      <c r="B697" s="8">
        <v>800436</v>
      </c>
      <c r="C697" s="8" t="s">
        <v>670</v>
      </c>
      <c r="D697" s="3" t="s">
        <v>484</v>
      </c>
      <c r="E697" s="3" t="s">
        <v>484</v>
      </c>
      <c r="F697" s="5" t="s">
        <v>4441</v>
      </c>
      <c r="G697" s="31">
        <v>0.33</v>
      </c>
      <c r="H697" s="25">
        <v>0.3</v>
      </c>
      <c r="I697" s="32">
        <v>0.1</v>
      </c>
      <c r="J697" s="33">
        <f t="shared" si="135"/>
        <v>0.33</v>
      </c>
      <c r="K697" s="25">
        <f t="shared" si="140"/>
        <v>0.33</v>
      </c>
      <c r="L697" s="29">
        <v>2.9</v>
      </c>
      <c r="M697" s="24">
        <f t="shared" si="137"/>
        <v>0.88620689655172413</v>
      </c>
      <c r="N697" s="38">
        <f t="shared" si="138"/>
        <v>3.48</v>
      </c>
      <c r="O697" s="365">
        <v>1.885</v>
      </c>
      <c r="P697" s="366">
        <f t="shared" si="132"/>
        <v>-0.35</v>
      </c>
      <c r="Q697" s="366">
        <f t="shared" si="133"/>
        <v>0.82493368700265246</v>
      </c>
      <c r="R697" s="369">
        <v>1.8125</v>
      </c>
      <c r="S697" s="370">
        <f t="shared" si="134"/>
        <v>-0.375</v>
      </c>
      <c r="T697" s="370">
        <f t="shared" si="139"/>
        <v>0.80834845735027216</v>
      </c>
      <c r="U697" s="6">
        <v>7.0000000000000007E-2</v>
      </c>
      <c r="V697" s="299">
        <v>0.08</v>
      </c>
      <c r="W697" s="124" t="s">
        <v>4453</v>
      </c>
      <c r="X697" s="5">
        <v>0</v>
      </c>
      <c r="Y697" s="26">
        <v>707600</v>
      </c>
      <c r="Z697" s="26" t="s">
        <v>1207</v>
      </c>
      <c r="AA697" s="26"/>
      <c r="AB697" s="27">
        <v>0.2</v>
      </c>
      <c r="AC697" s="122">
        <v>3760223790795</v>
      </c>
      <c r="AD697" s="273">
        <v>41501</v>
      </c>
      <c r="AE697" s="26">
        <f t="array" ref="AE697">IF(ISNA(INDEX([6]Fournisseurs!$A$6:$O$5001,MATCH(A697&amp;C697,[6]Fournisseurs!$C$6:$C$5001&amp;[6]Fournisseurs!$A$6:$A$5001,0),14)),"",INDEX([6]Fournisseurs!$A$6:$O$5001,MATCH(A697&amp;C697,[6]Fournisseurs!$C$6:$C$5001&amp;[6]Fournisseurs!$A$6:$A$5001,0),14))</f>
        <v>1.9255424000000001E-3</v>
      </c>
    </row>
    <row r="698" spans="1:59" ht="14" customHeight="1" x14ac:dyDescent="0.2">
      <c r="A698" s="9">
        <v>3224</v>
      </c>
      <c r="B698" s="8"/>
      <c r="C698" s="8" t="s">
        <v>811</v>
      </c>
      <c r="D698" s="19" t="s">
        <v>485</v>
      </c>
      <c r="E698" s="3"/>
      <c r="F698" s="4" t="s">
        <v>4441</v>
      </c>
      <c r="G698" s="31">
        <v>957</v>
      </c>
      <c r="H698" s="25">
        <v>869.99999999999989</v>
      </c>
      <c r="I698" s="32">
        <v>0.15</v>
      </c>
      <c r="J698" s="33">
        <f t="shared" si="135"/>
        <v>1000.4999999999998</v>
      </c>
      <c r="K698" s="25">
        <f t="shared" si="140"/>
        <v>1000.5</v>
      </c>
      <c r="L698" s="29">
        <v>1662.11</v>
      </c>
      <c r="M698" s="24">
        <f t="shared" si="137"/>
        <v>0.39805428040262092</v>
      </c>
      <c r="N698" s="38">
        <f t="shared" si="138"/>
        <v>1994.5319999999997</v>
      </c>
      <c r="O698" s="365">
        <v>1662.11</v>
      </c>
      <c r="P698" s="366">
        <f t="shared" si="132"/>
        <v>0</v>
      </c>
      <c r="Q698" s="366">
        <f t="shared" si="133"/>
        <v>0.39805428040262092</v>
      </c>
      <c r="R698" s="375">
        <v>1662.11</v>
      </c>
      <c r="S698" s="370">
        <f t="shared" si="134"/>
        <v>0</v>
      </c>
      <c r="T698" s="370">
        <f t="shared" si="139"/>
        <v>0.36637292673960087</v>
      </c>
      <c r="U698" s="6">
        <v>0</v>
      </c>
      <c r="V698" s="299">
        <v>60</v>
      </c>
      <c r="W698" s="124" t="s">
        <v>127</v>
      </c>
      <c r="X698" s="5"/>
      <c r="Y698" s="28">
        <v>707100</v>
      </c>
      <c r="Z698" s="26"/>
      <c r="AA698" s="26"/>
      <c r="AB698" s="27">
        <v>0.2</v>
      </c>
      <c r="AC698" s="122">
        <v>0</v>
      </c>
      <c r="AD698" s="273">
        <v>41866</v>
      </c>
      <c r="AE698" s="26" t="str">
        <f t="array" ref="AE698">IF(ISNA(INDEX([6]Fournisseurs!$A$6:$O$5001,MATCH(A698&amp;C698,[6]Fournisseurs!$C$6:$C$5001&amp;[6]Fournisseurs!$A$6:$A$5001,0),14)),"",INDEX([6]Fournisseurs!$A$6:$O$5001,MATCH(A698&amp;C698,[6]Fournisseurs!$C$6:$C$5001&amp;[6]Fournisseurs!$A$6:$A$5001,0),14))</f>
        <v/>
      </c>
    </row>
    <row r="699" spans="1:59" ht="14" customHeight="1" x14ac:dyDescent="0.2">
      <c r="A699" s="9">
        <v>2080</v>
      </c>
      <c r="B699" s="8"/>
      <c r="C699" s="8" t="s">
        <v>4383</v>
      </c>
      <c r="D699" s="3" t="s">
        <v>4378</v>
      </c>
      <c r="E699" s="3"/>
      <c r="F699" s="5" t="s">
        <v>4441</v>
      </c>
      <c r="G699" s="31"/>
      <c r="H699" s="25">
        <v>64.503</v>
      </c>
      <c r="I699" s="32"/>
      <c r="J699" s="33">
        <f t="shared" si="135"/>
        <v>64.503</v>
      </c>
      <c r="K699" s="25">
        <f t="shared" si="140"/>
        <v>64.5</v>
      </c>
      <c r="L699" s="29">
        <v>71.67</v>
      </c>
      <c r="M699" s="24">
        <f t="shared" si="137"/>
        <v>9.9999999999999978E-2</v>
      </c>
      <c r="N699" s="38">
        <f t="shared" si="138"/>
        <v>86.004000000000005</v>
      </c>
      <c r="O699" s="365">
        <v>71.67</v>
      </c>
      <c r="P699" s="366">
        <f t="shared" si="132"/>
        <v>0</v>
      </c>
      <c r="Q699" s="366">
        <f t="shared" si="133"/>
        <v>9.9999999999999978E-2</v>
      </c>
      <c r="R699" s="406">
        <v>71.67</v>
      </c>
      <c r="S699" s="370">
        <f t="shared" si="134"/>
        <v>0</v>
      </c>
      <c r="T699" s="370">
        <f>1-(J699/(R699))</f>
        <v>9.9999999999999978E-2</v>
      </c>
      <c r="U699" s="6">
        <v>1.2</v>
      </c>
      <c r="V699" s="299">
        <v>1.4</v>
      </c>
      <c r="W699" s="124" t="s">
        <v>4452</v>
      </c>
      <c r="X699" s="5"/>
      <c r="Y699" s="26">
        <v>707600</v>
      </c>
      <c r="Z699" s="26"/>
      <c r="AA699" s="26"/>
      <c r="AB699" s="27">
        <v>0.2</v>
      </c>
      <c r="AC699" s="122"/>
      <c r="AD699" s="273"/>
      <c r="AE699" s="26" t="str">
        <f t="array" ref="AE699">IF(ISNA(INDEX([6]Fournisseurs!$A$6:$O$5001,MATCH(A699&amp;C699,[6]Fournisseurs!$C$6:$C$5001&amp;[6]Fournisseurs!$A$6:$A$5001,0),14)),"",INDEX([6]Fournisseurs!$A$6:$O$5001,MATCH(A699&amp;C699,[6]Fournisseurs!$C$6:$C$5001&amp;[6]Fournisseurs!$A$6:$A$5001,0),14))</f>
        <v/>
      </c>
    </row>
    <row r="700" spans="1:59" ht="14" customHeight="1" x14ac:dyDescent="0.2">
      <c r="A700" s="9">
        <v>2082</v>
      </c>
      <c r="B700" s="8"/>
      <c r="C700" s="8" t="s">
        <v>4383</v>
      </c>
      <c r="D700" s="3" t="s">
        <v>4379</v>
      </c>
      <c r="E700" s="3"/>
      <c r="F700" s="5" t="s">
        <v>4441</v>
      </c>
      <c r="G700" s="31"/>
      <c r="H700" s="25">
        <v>78.75</v>
      </c>
      <c r="I700" s="32"/>
      <c r="J700" s="33">
        <f t="shared" si="135"/>
        <v>78.75</v>
      </c>
      <c r="K700" s="25">
        <f t="shared" si="140"/>
        <v>78.75</v>
      </c>
      <c r="L700" s="29">
        <v>87.5</v>
      </c>
      <c r="M700" s="24">
        <f t="shared" si="137"/>
        <v>9.9999999999999978E-2</v>
      </c>
      <c r="N700" s="38">
        <f t="shared" si="138"/>
        <v>105</v>
      </c>
      <c r="O700" s="365">
        <v>87.5</v>
      </c>
      <c r="P700" s="366">
        <f t="shared" si="132"/>
        <v>0</v>
      </c>
      <c r="Q700" s="366">
        <f t="shared" si="133"/>
        <v>9.9999999999999978E-2</v>
      </c>
      <c r="R700" s="406">
        <v>87.5</v>
      </c>
      <c r="S700" s="370">
        <f t="shared" si="134"/>
        <v>0</v>
      </c>
      <c r="T700" s="370">
        <f>1-(J700/(R700))</f>
        <v>9.9999999999999978E-2</v>
      </c>
      <c r="U700" s="6">
        <v>1.2</v>
      </c>
      <c r="V700" s="299">
        <v>1.4</v>
      </c>
      <c r="W700" s="124" t="s">
        <v>4452</v>
      </c>
      <c r="X700" s="5"/>
      <c r="Y700" s="26">
        <v>707600</v>
      </c>
      <c r="Z700" s="26"/>
      <c r="AA700" s="26"/>
      <c r="AB700" s="27">
        <v>0.2</v>
      </c>
      <c r="AC700" s="122"/>
      <c r="AD700" s="273"/>
      <c r="AE700" s="26" t="str">
        <f t="array" ref="AE700">IF(ISNA(INDEX([6]Fournisseurs!$A$6:$O$5001,MATCH(A700&amp;C700,[6]Fournisseurs!$C$6:$C$5001&amp;[6]Fournisseurs!$A$6:$A$5001,0),14)),"",INDEX([6]Fournisseurs!$A$6:$O$5001,MATCH(A700&amp;C700,[6]Fournisseurs!$C$6:$C$5001&amp;[6]Fournisseurs!$A$6:$A$5001,0),14))</f>
        <v/>
      </c>
    </row>
    <row r="701" spans="1:59" ht="14" customHeight="1" x14ac:dyDescent="0.2">
      <c r="A701" s="343">
        <v>2084</v>
      </c>
      <c r="B701" s="8"/>
      <c r="C701" s="8" t="s">
        <v>4383</v>
      </c>
      <c r="D701" s="3" t="s">
        <v>4381</v>
      </c>
      <c r="E701" s="3"/>
      <c r="F701" s="5" t="s">
        <v>4441</v>
      </c>
      <c r="G701" s="31"/>
      <c r="H701" s="25">
        <v>52.497</v>
      </c>
      <c r="I701" s="32"/>
      <c r="J701" s="33">
        <f t="shared" si="135"/>
        <v>52.497</v>
      </c>
      <c r="K701" s="25">
        <f t="shared" si="140"/>
        <v>52.5</v>
      </c>
      <c r="L701" s="29">
        <v>58.33</v>
      </c>
      <c r="M701" s="24">
        <f t="shared" si="137"/>
        <v>9.9999999999999978E-2</v>
      </c>
      <c r="N701" s="38">
        <f t="shared" si="138"/>
        <v>69.995999999999995</v>
      </c>
      <c r="O701" s="365">
        <v>58.33</v>
      </c>
      <c r="P701" s="366">
        <f t="shared" si="132"/>
        <v>0</v>
      </c>
      <c r="Q701" s="366">
        <f t="shared" si="133"/>
        <v>9.9999999999999978E-2</v>
      </c>
      <c r="R701" s="406">
        <v>58.33</v>
      </c>
      <c r="S701" s="370">
        <f t="shared" si="134"/>
        <v>0</v>
      </c>
      <c r="T701" s="370">
        <f>1-(J701/(R701))</f>
        <v>9.9999999999999978E-2</v>
      </c>
      <c r="U701" s="6">
        <v>1.2</v>
      </c>
      <c r="V701" s="299">
        <v>1.4</v>
      </c>
      <c r="W701" s="124" t="s">
        <v>4452</v>
      </c>
      <c r="X701" s="5"/>
      <c r="Y701" s="26">
        <v>707600</v>
      </c>
      <c r="Z701" s="26"/>
      <c r="AA701" s="26"/>
      <c r="AB701" s="27">
        <v>0.2</v>
      </c>
      <c r="AC701" s="122"/>
      <c r="AD701" s="273"/>
      <c r="AE701" s="26" t="str">
        <f t="array" ref="AE701">IF(ISNA(INDEX([6]Fournisseurs!$A$6:$O$5001,MATCH(A701&amp;C701,[6]Fournisseurs!$C$6:$C$5001&amp;[6]Fournisseurs!$A$6:$A$5001,0),14)),"",INDEX([6]Fournisseurs!$A$6:$O$5001,MATCH(A701&amp;C701,[6]Fournisseurs!$C$6:$C$5001&amp;[6]Fournisseurs!$A$6:$A$5001,0),14))</f>
        <v/>
      </c>
    </row>
    <row r="702" spans="1:59" ht="14" customHeight="1" x14ac:dyDescent="0.2">
      <c r="A702" s="17">
        <v>5030</v>
      </c>
      <c r="B702" s="8" t="s">
        <v>1665</v>
      </c>
      <c r="C702" s="8" t="s">
        <v>1439</v>
      </c>
      <c r="D702" s="19" t="s">
        <v>1664</v>
      </c>
      <c r="E702" s="3" t="s">
        <v>4319</v>
      </c>
      <c r="F702" s="9" t="s">
        <v>4441</v>
      </c>
      <c r="G702" s="31"/>
      <c r="H702" s="25">
        <v>1192</v>
      </c>
      <c r="I702" s="32">
        <v>0.1</v>
      </c>
      <c r="J702" s="33">
        <f t="shared" si="135"/>
        <v>1311.2</v>
      </c>
      <c r="K702" s="25">
        <f t="shared" si="140"/>
        <v>1311.2</v>
      </c>
      <c r="L702" s="29">
        <v>2980</v>
      </c>
      <c r="M702" s="24">
        <f t="shared" si="137"/>
        <v>0.56000000000000005</v>
      </c>
      <c r="N702" s="38">
        <f t="shared" si="138"/>
        <v>3576</v>
      </c>
      <c r="O702" s="365">
        <v>2309.5</v>
      </c>
      <c r="P702" s="366">
        <f t="shared" si="132"/>
        <v>-0.22500000000000001</v>
      </c>
      <c r="Q702" s="366">
        <f t="shared" si="133"/>
        <v>0.43225806451612903</v>
      </c>
      <c r="R702" s="369">
        <v>2160.5</v>
      </c>
      <c r="S702" s="370">
        <f t="shared" si="134"/>
        <v>-0.27500000000000002</v>
      </c>
      <c r="T702" s="370">
        <f t="shared" ref="T702:T724" si="141">1-(J702/(R702*0.95))</f>
        <v>0.36116152450090744</v>
      </c>
      <c r="U702" s="6">
        <v>0</v>
      </c>
      <c r="V702" s="299">
        <v>206</v>
      </c>
      <c r="W702" s="124" t="s">
        <v>621</v>
      </c>
      <c r="X702" s="5"/>
      <c r="Y702" s="26">
        <v>707100</v>
      </c>
      <c r="Z702" s="26"/>
      <c r="AA702" s="26"/>
      <c r="AB702" s="27">
        <v>0.2</v>
      </c>
      <c r="AC702" s="122">
        <v>0</v>
      </c>
      <c r="AD702" s="273">
        <v>42231</v>
      </c>
      <c r="AE702" s="26" t="str">
        <f t="array" ref="AE702">IF(ISNA(INDEX([6]Fournisseurs!$A$6:$O$5001,MATCH(A702&amp;C702,[6]Fournisseurs!$C$6:$C$5001&amp;[6]Fournisseurs!$A$6:$A$5001,0),14)),"",INDEX([6]Fournisseurs!$A$6:$O$5001,MATCH(A702&amp;C702,[6]Fournisseurs!$C$6:$C$5001&amp;[6]Fournisseurs!$A$6:$A$5001,0),14))</f>
        <v/>
      </c>
      <c r="AF702" s="39"/>
      <c r="AG702" s="39"/>
      <c r="AH702" s="39"/>
      <c r="AI702" s="39"/>
      <c r="AJ702" s="39"/>
      <c r="AK702" s="39"/>
      <c r="AL702" s="39"/>
      <c r="AM702" s="39"/>
      <c r="AN702" s="39"/>
      <c r="AO702" s="39"/>
      <c r="AP702" s="39"/>
      <c r="AQ702" s="39"/>
      <c r="AR702" s="39"/>
      <c r="AS702" s="39"/>
      <c r="AT702" s="39"/>
      <c r="AU702" s="39"/>
    </row>
    <row r="703" spans="1:59" ht="14" customHeight="1" x14ac:dyDescent="0.2">
      <c r="A703" s="17">
        <v>5050</v>
      </c>
      <c r="B703" s="8" t="s">
        <v>1701</v>
      </c>
      <c r="C703" s="8" t="s">
        <v>1439</v>
      </c>
      <c r="D703" s="19" t="s">
        <v>1702</v>
      </c>
      <c r="E703" s="3" t="s">
        <v>4320</v>
      </c>
      <c r="F703" s="9" t="s">
        <v>4441</v>
      </c>
      <c r="G703" s="31"/>
      <c r="H703" s="25">
        <v>830</v>
      </c>
      <c r="I703" s="32">
        <v>0.1</v>
      </c>
      <c r="J703" s="33">
        <f t="shared" si="135"/>
        <v>913.00000000000011</v>
      </c>
      <c r="K703" s="25">
        <f t="shared" si="140"/>
        <v>913</v>
      </c>
      <c r="L703" s="29">
        <v>2075</v>
      </c>
      <c r="M703" s="24">
        <f t="shared" si="137"/>
        <v>0.55999999999999994</v>
      </c>
      <c r="N703" s="38">
        <f t="shared" si="138"/>
        <v>2490</v>
      </c>
      <c r="O703" s="365">
        <v>1608.125</v>
      </c>
      <c r="P703" s="366">
        <f t="shared" si="132"/>
        <v>-0.22500000000000001</v>
      </c>
      <c r="Q703" s="366">
        <f t="shared" si="133"/>
        <v>0.43225806451612891</v>
      </c>
      <c r="R703" s="369">
        <v>1504.375</v>
      </c>
      <c r="S703" s="370">
        <f t="shared" si="134"/>
        <v>-0.27500000000000002</v>
      </c>
      <c r="T703" s="370">
        <f t="shared" si="141"/>
        <v>0.36116152450090733</v>
      </c>
      <c r="U703" s="6">
        <v>0</v>
      </c>
      <c r="V703" s="299">
        <v>175</v>
      </c>
      <c r="W703" s="124" t="s">
        <v>621</v>
      </c>
      <c r="X703" s="5"/>
      <c r="Y703" s="26">
        <v>707100</v>
      </c>
      <c r="Z703" s="26"/>
      <c r="AA703" s="26"/>
      <c r="AB703" s="27">
        <v>0.2</v>
      </c>
      <c r="AC703" s="122">
        <v>0</v>
      </c>
      <c r="AD703" s="273">
        <v>42231</v>
      </c>
      <c r="AE703" s="26" t="str">
        <f t="array" ref="AE703">IF(ISNA(INDEX([6]Fournisseurs!$A$6:$O$5001,MATCH(A703&amp;C703,[6]Fournisseurs!$C$6:$C$5001&amp;[6]Fournisseurs!$A$6:$A$5001,0),14)),"",INDEX([6]Fournisseurs!$A$6:$O$5001,MATCH(A703&amp;C703,[6]Fournisseurs!$C$6:$C$5001&amp;[6]Fournisseurs!$A$6:$A$5001,0),14))</f>
        <v/>
      </c>
    </row>
    <row r="704" spans="1:59" ht="14" customHeight="1" x14ac:dyDescent="0.2">
      <c r="A704" s="9">
        <v>3225</v>
      </c>
      <c r="B704" s="8"/>
      <c r="C704" s="8" t="s">
        <v>811</v>
      </c>
      <c r="D704" s="19" t="s">
        <v>486</v>
      </c>
      <c r="E704" s="3"/>
      <c r="F704" s="4" t="s">
        <v>4441</v>
      </c>
      <c r="G704" s="31">
        <v>957</v>
      </c>
      <c r="H704" s="25">
        <v>869.99999999999989</v>
      </c>
      <c r="I704" s="32">
        <v>0.15</v>
      </c>
      <c r="J704" s="33">
        <f t="shared" si="135"/>
        <v>1000.4999999999998</v>
      </c>
      <c r="K704" s="25">
        <f t="shared" si="140"/>
        <v>1000.5</v>
      </c>
      <c r="L704" s="29">
        <v>1662.11</v>
      </c>
      <c r="M704" s="24">
        <f t="shared" si="137"/>
        <v>0.39805428040262092</v>
      </c>
      <c r="N704" s="38">
        <f t="shared" si="138"/>
        <v>1994.5319999999997</v>
      </c>
      <c r="O704" s="365">
        <v>1662.11</v>
      </c>
      <c r="P704" s="366">
        <f t="shared" si="132"/>
        <v>0</v>
      </c>
      <c r="Q704" s="366">
        <f t="shared" si="133"/>
        <v>0.39805428040262092</v>
      </c>
      <c r="R704" s="375">
        <v>1662.11</v>
      </c>
      <c r="S704" s="370">
        <f t="shared" si="134"/>
        <v>0</v>
      </c>
      <c r="T704" s="370">
        <f t="shared" si="141"/>
        <v>0.36637292673960087</v>
      </c>
      <c r="U704" s="6">
        <v>0</v>
      </c>
      <c r="V704" s="299">
        <v>62</v>
      </c>
      <c r="W704" s="124" t="s">
        <v>127</v>
      </c>
      <c r="X704" s="5"/>
      <c r="Y704" s="28">
        <v>707100</v>
      </c>
      <c r="Z704" s="26"/>
      <c r="AA704" s="26"/>
      <c r="AB704" s="27">
        <v>0.2</v>
      </c>
      <c r="AC704" s="122">
        <v>0</v>
      </c>
      <c r="AD704" s="273">
        <v>41866</v>
      </c>
      <c r="AE704" s="26" t="str">
        <f t="array" ref="AE704">IF(ISNA(INDEX([6]Fournisseurs!$A$6:$O$5001,MATCH(A704&amp;C704,[6]Fournisseurs!$C$6:$C$5001&amp;[6]Fournisseurs!$A$6:$A$5001,0),14)),"",INDEX([6]Fournisseurs!$A$6:$O$5001,MATCH(A704&amp;C704,[6]Fournisseurs!$C$6:$C$5001&amp;[6]Fournisseurs!$A$6:$A$5001,0),14))</f>
        <v/>
      </c>
    </row>
    <row r="705" spans="1:59" ht="14" customHeight="1" x14ac:dyDescent="0.2">
      <c r="A705" s="8">
        <v>2364</v>
      </c>
      <c r="B705" s="8">
        <v>660970</v>
      </c>
      <c r="C705" s="8" t="s">
        <v>651</v>
      </c>
      <c r="D705" s="3" t="s">
        <v>487</v>
      </c>
      <c r="E705" s="3" t="s">
        <v>1208</v>
      </c>
      <c r="F705" s="5" t="s">
        <v>4441</v>
      </c>
      <c r="G705" s="31">
        <v>0</v>
      </c>
      <c r="H705" s="25">
        <v>1.5</v>
      </c>
      <c r="I705" s="32">
        <v>0.1</v>
      </c>
      <c r="J705" s="33">
        <f t="shared" si="135"/>
        <v>1.6500000000000001</v>
      </c>
      <c r="K705" s="25">
        <f t="shared" si="140"/>
        <v>1.65</v>
      </c>
      <c r="L705" s="29">
        <v>4</v>
      </c>
      <c r="M705" s="24">
        <f t="shared" si="137"/>
        <v>0.58749999999999991</v>
      </c>
      <c r="N705" s="38">
        <f t="shared" si="138"/>
        <v>4.8</v>
      </c>
      <c r="O705" s="365">
        <v>3.6</v>
      </c>
      <c r="P705" s="366">
        <f t="shared" si="132"/>
        <v>-9.9999999999999978E-2</v>
      </c>
      <c r="Q705" s="366">
        <f t="shared" si="133"/>
        <v>0.54166666666666663</v>
      </c>
      <c r="R705" s="369">
        <v>3.4</v>
      </c>
      <c r="S705" s="370">
        <f t="shared" si="134"/>
        <v>-0.15000000000000002</v>
      </c>
      <c r="T705" s="370">
        <f t="shared" si="141"/>
        <v>0.48916408668730649</v>
      </c>
      <c r="U705" s="6">
        <v>0</v>
      </c>
      <c r="V705" s="299">
        <v>0.08</v>
      </c>
      <c r="W705" s="124" t="s">
        <v>111</v>
      </c>
      <c r="X705" s="5">
        <v>0</v>
      </c>
      <c r="Y705" s="26">
        <v>707600</v>
      </c>
      <c r="Z705" s="26" t="s">
        <v>1209</v>
      </c>
      <c r="AA705" s="26"/>
      <c r="AB705" s="27">
        <v>0.2</v>
      </c>
      <c r="AC705" s="122">
        <v>0</v>
      </c>
      <c r="AD705" s="273">
        <v>41501</v>
      </c>
      <c r="AE705" s="26" t="str">
        <f t="array" ref="AE705">IF(ISNA(INDEX([6]Fournisseurs!$A$6:$O$5001,MATCH(A705&amp;C705,[6]Fournisseurs!$C$6:$C$5001&amp;[6]Fournisseurs!$A$6:$A$5001,0),14)),"",INDEX([6]Fournisseurs!$A$6:$O$5001,MATCH(A705&amp;C705,[6]Fournisseurs!$C$6:$C$5001&amp;[6]Fournisseurs!$A$6:$A$5001,0),14))</f>
        <v/>
      </c>
    </row>
    <row r="706" spans="1:59" ht="14" customHeight="1" x14ac:dyDescent="0.2">
      <c r="A706" s="8">
        <v>3703</v>
      </c>
      <c r="B706" s="8" t="s">
        <v>1210</v>
      </c>
      <c r="C706" s="8" t="s">
        <v>633</v>
      </c>
      <c r="D706" s="3" t="s">
        <v>488</v>
      </c>
      <c r="E706" s="3" t="s">
        <v>488</v>
      </c>
      <c r="F706" s="5" t="s">
        <v>4441</v>
      </c>
      <c r="G706" s="31">
        <v>28.5</v>
      </c>
      <c r="H706" s="25">
        <v>25.909090909090907</v>
      </c>
      <c r="I706" s="32">
        <v>0.15</v>
      </c>
      <c r="J706" s="33">
        <f t="shared" si="135"/>
        <v>29.79545454545454</v>
      </c>
      <c r="K706" s="25">
        <f t="shared" si="140"/>
        <v>29.8</v>
      </c>
      <c r="L706" s="29">
        <v>61</v>
      </c>
      <c r="M706" s="24">
        <f t="shared" si="137"/>
        <v>0.51154992548435185</v>
      </c>
      <c r="N706" s="38">
        <f t="shared" si="138"/>
        <v>73.2</v>
      </c>
      <c r="O706" s="365">
        <v>56.425000000000004</v>
      </c>
      <c r="P706" s="366">
        <f t="shared" si="132"/>
        <v>-7.4999999999999928E-2</v>
      </c>
      <c r="Q706" s="366">
        <f t="shared" si="133"/>
        <v>0.47194586538848848</v>
      </c>
      <c r="R706" s="369">
        <v>53.375</v>
      </c>
      <c r="S706" s="370">
        <f t="shared" si="134"/>
        <v>-0.125</v>
      </c>
      <c r="T706" s="370">
        <f t="shared" si="141"/>
        <v>0.41239088780072397</v>
      </c>
      <c r="U706" s="6">
        <v>8</v>
      </c>
      <c r="V706" s="299">
        <v>9</v>
      </c>
      <c r="W706" s="124" t="s">
        <v>4451</v>
      </c>
      <c r="X706" s="5">
        <v>0</v>
      </c>
      <c r="Y706" s="26">
        <v>707600</v>
      </c>
      <c r="Z706" s="26" t="s">
        <v>1211</v>
      </c>
      <c r="AA706" s="26"/>
      <c r="AB706" s="27">
        <v>0.2</v>
      </c>
      <c r="AC706" s="122">
        <v>3760223791372</v>
      </c>
      <c r="AD706" s="273">
        <v>41866</v>
      </c>
      <c r="AE706" s="26">
        <f t="array" ref="AE706">IF(ISNA(INDEX([6]Fournisseurs!$A$6:$O$5001,MATCH(A706&amp;C706,[6]Fournisseurs!$C$6:$C$5001&amp;[6]Fournisseurs!$A$6:$A$5001,0),14)),"",INDEX([6]Fournisseurs!$A$6:$O$5001,MATCH(A706&amp;C706,[6]Fournisseurs!$C$6:$C$5001&amp;[6]Fournisseurs!$A$6:$A$5001,0),14))</f>
        <v>5.6000000000000001E-2</v>
      </c>
    </row>
    <row r="707" spans="1:59" ht="14" customHeight="1" x14ac:dyDescent="0.2">
      <c r="A707" s="8">
        <v>2585</v>
      </c>
      <c r="B707" s="8"/>
      <c r="C707" s="8" t="s">
        <v>636</v>
      </c>
      <c r="D707" s="3" t="s">
        <v>2633</v>
      </c>
      <c r="E707" s="3"/>
      <c r="F707" s="5" t="s">
        <v>9</v>
      </c>
      <c r="G707" s="31">
        <v>2.66</v>
      </c>
      <c r="H707" s="25">
        <v>2.418181818181818</v>
      </c>
      <c r="I707" s="32">
        <v>0.15</v>
      </c>
      <c r="J707" s="33">
        <f t="shared" si="135"/>
        <v>2.7809090909090903</v>
      </c>
      <c r="K707" s="25">
        <f t="shared" si="140"/>
        <v>2.78</v>
      </c>
      <c r="L707" s="29">
        <v>14.92</v>
      </c>
      <c r="M707" s="24">
        <f t="shared" si="137"/>
        <v>0.81361199122593231</v>
      </c>
      <c r="N707" s="38">
        <f t="shared" si="138"/>
        <v>17.904</v>
      </c>
      <c r="O707" s="365">
        <v>10.817</v>
      </c>
      <c r="P707" s="366">
        <f t="shared" si="132"/>
        <v>-0.27499999999999997</v>
      </c>
      <c r="Q707" s="366">
        <f t="shared" si="133"/>
        <v>0.7429130913461135</v>
      </c>
      <c r="R707" s="369">
        <v>10.443999999999999</v>
      </c>
      <c r="S707" s="370">
        <f t="shared" si="134"/>
        <v>-0.30000000000000004</v>
      </c>
      <c r="T707" s="370">
        <f t="shared" si="141"/>
        <v>0.71971728003899593</v>
      </c>
      <c r="U707" s="6">
        <v>0.6</v>
      </c>
      <c r="V707" s="299">
        <v>0.7</v>
      </c>
      <c r="W707" s="124" t="s">
        <v>4451</v>
      </c>
      <c r="X707" s="5"/>
      <c r="Y707" s="26">
        <v>707600</v>
      </c>
      <c r="Z707" s="26"/>
      <c r="AA707" s="26"/>
      <c r="AB707" s="27">
        <v>0.2</v>
      </c>
      <c r="AC707" s="122">
        <v>3760223790955</v>
      </c>
      <c r="AD707" s="273">
        <v>42401</v>
      </c>
      <c r="AE707" s="26">
        <f t="array" ref="AE707">IF(ISNA(INDEX([6]Fournisseurs!$A$6:$O$5001,MATCH(A707&amp;C707,[6]Fournisseurs!$C$6:$C$5001&amp;[6]Fournisseurs!$A$6:$A$5001,0),14)),"",INDEX([6]Fournisseurs!$A$6:$O$5001,MATCH(A707&amp;C707,[6]Fournisseurs!$C$6:$C$5001&amp;[6]Fournisseurs!$A$6:$A$5001,0),14))</f>
        <v>4.1615999999999997E-3</v>
      </c>
    </row>
    <row r="708" spans="1:59" ht="14" customHeight="1" x14ac:dyDescent="0.2">
      <c r="A708" s="8">
        <v>2584</v>
      </c>
      <c r="B708" s="8"/>
      <c r="C708" s="8" t="s">
        <v>636</v>
      </c>
      <c r="D708" s="3" t="s">
        <v>2634</v>
      </c>
      <c r="E708" s="3"/>
      <c r="F708" s="5" t="s">
        <v>9</v>
      </c>
      <c r="G708" s="31">
        <v>2.9</v>
      </c>
      <c r="H708" s="25">
        <v>2.6363636363636362</v>
      </c>
      <c r="I708" s="32">
        <v>0.15</v>
      </c>
      <c r="J708" s="33">
        <f t="shared" si="135"/>
        <v>3.0318181818181813</v>
      </c>
      <c r="K708" s="25">
        <f t="shared" si="140"/>
        <v>3.03</v>
      </c>
      <c r="L708" s="29">
        <v>9.92</v>
      </c>
      <c r="M708" s="24">
        <f t="shared" si="137"/>
        <v>0.6943731671554253</v>
      </c>
      <c r="N708" s="38">
        <f t="shared" si="138"/>
        <v>11.904</v>
      </c>
      <c r="O708" s="365">
        <v>7.6879999999999997</v>
      </c>
      <c r="P708" s="366">
        <f t="shared" si="132"/>
        <v>-0.22500000000000003</v>
      </c>
      <c r="Q708" s="366">
        <f t="shared" si="133"/>
        <v>0.60564279632958096</v>
      </c>
      <c r="R708" s="369">
        <v>7.1920000000000002</v>
      </c>
      <c r="S708" s="370">
        <f t="shared" si="134"/>
        <v>-0.27499999999999997</v>
      </c>
      <c r="T708" s="370">
        <f t="shared" si="141"/>
        <v>0.55625868189535432</v>
      </c>
      <c r="U708" s="6">
        <v>0.85</v>
      </c>
      <c r="V708" s="299">
        <v>0.95</v>
      </c>
      <c r="W708" s="124" t="s">
        <v>4451</v>
      </c>
      <c r="X708" s="5"/>
      <c r="Y708" s="26">
        <v>707600</v>
      </c>
      <c r="Z708" s="26"/>
      <c r="AA708" s="26"/>
      <c r="AB708" s="27">
        <v>0.2</v>
      </c>
      <c r="AC708" s="122">
        <v>3760223793116</v>
      </c>
      <c r="AD708" s="273">
        <v>42401</v>
      </c>
      <c r="AE708" s="26">
        <f t="array" ref="AE708">IF(ISNA(INDEX([6]Fournisseurs!$A$6:$O$5001,MATCH(A708&amp;C708,[6]Fournisseurs!$C$6:$C$5001&amp;[6]Fournisseurs!$A$6:$A$5001,0),14)),"",INDEX([6]Fournisseurs!$A$6:$O$5001,MATCH(A708&amp;C708,[6]Fournisseurs!$C$6:$C$5001&amp;[6]Fournisseurs!$A$6:$A$5001,0),14))</f>
        <v>4.9632000000000001E-3</v>
      </c>
      <c r="BB708" s="39"/>
    </row>
    <row r="709" spans="1:59" ht="14" customHeight="1" x14ac:dyDescent="0.2">
      <c r="A709" s="8">
        <v>1697</v>
      </c>
      <c r="B709" s="8">
        <v>0</v>
      </c>
      <c r="C709" s="8" t="s">
        <v>826</v>
      </c>
      <c r="D709" s="3" t="s">
        <v>489</v>
      </c>
      <c r="E709" s="3" t="s">
        <v>1212</v>
      </c>
      <c r="F709" s="5" t="s">
        <v>4441</v>
      </c>
      <c r="G709" s="31">
        <v>60.84</v>
      </c>
      <c r="H709" s="25">
        <v>55.309090909090905</v>
      </c>
      <c r="I709" s="32">
        <v>0.15</v>
      </c>
      <c r="J709" s="33">
        <f t="shared" si="135"/>
        <v>63.605454545454535</v>
      </c>
      <c r="K709" s="25">
        <f t="shared" si="140"/>
        <v>63.61</v>
      </c>
      <c r="L709" s="29">
        <v>170</v>
      </c>
      <c r="M709" s="24">
        <f t="shared" si="137"/>
        <v>0.62585026737967919</v>
      </c>
      <c r="N709" s="38">
        <f t="shared" si="138"/>
        <v>204</v>
      </c>
      <c r="O709" s="365">
        <v>144.5</v>
      </c>
      <c r="P709" s="366">
        <f t="shared" ref="P709:P772" si="142">(O709-L709)/L709</f>
        <v>-0.15</v>
      </c>
      <c r="Q709" s="366">
        <f t="shared" ref="Q709:Q772" si="143">1-(J709/O709)</f>
        <v>0.55982384397609319</v>
      </c>
      <c r="R709" s="369">
        <v>140.25</v>
      </c>
      <c r="S709" s="370">
        <f t="shared" ref="S709:S772" si="144">(R709-L709)/L709</f>
        <v>-0.17499999999999999</v>
      </c>
      <c r="T709" s="370">
        <f t="shared" si="141"/>
        <v>0.52261597113834668</v>
      </c>
      <c r="U709" s="6">
        <v>19.5</v>
      </c>
      <c r="V709" s="299">
        <v>21.3</v>
      </c>
      <c r="W709" s="124" t="s">
        <v>62</v>
      </c>
      <c r="X709" s="5" t="s">
        <v>1213</v>
      </c>
      <c r="Y709" s="26">
        <v>707600</v>
      </c>
      <c r="Z709" s="26" t="s">
        <v>1214</v>
      </c>
      <c r="AA709" s="26"/>
      <c r="AB709" s="27">
        <v>0.2</v>
      </c>
      <c r="AC709" s="122">
        <v>3760223793123</v>
      </c>
      <c r="AD709" s="273">
        <v>41501</v>
      </c>
      <c r="AE709" s="26">
        <f t="array" ref="AE709">IF(ISNA(INDEX([6]Fournisseurs!$A$6:$O$5001,MATCH(A709&amp;C709,[6]Fournisseurs!$C$6:$C$5001&amp;[6]Fournisseurs!$A$6:$A$5001,0),14)),"",INDEX([6]Fournisseurs!$A$6:$O$5001,MATCH(A709&amp;C709,[6]Fournisseurs!$C$6:$C$5001&amp;[6]Fournisseurs!$A$6:$A$5001,0),14))</f>
        <v>0.11304</v>
      </c>
    </row>
    <row r="710" spans="1:59" ht="14" customHeight="1" x14ac:dyDescent="0.2">
      <c r="A710" s="4">
        <v>3917</v>
      </c>
      <c r="B710" s="8">
        <v>550548</v>
      </c>
      <c r="C710" s="8" t="s">
        <v>651</v>
      </c>
      <c r="D710" s="12" t="s">
        <v>490</v>
      </c>
      <c r="E710" s="3"/>
      <c r="F710" s="13" t="s">
        <v>4441</v>
      </c>
      <c r="G710" s="31">
        <v>0</v>
      </c>
      <c r="H710" s="25">
        <v>59.8125</v>
      </c>
      <c r="I710" s="32">
        <v>0.1</v>
      </c>
      <c r="J710" s="33">
        <f t="shared" si="135"/>
        <v>65.793750000000003</v>
      </c>
      <c r="K710" s="25">
        <f t="shared" si="140"/>
        <v>65.790000000000006</v>
      </c>
      <c r="L710" s="29">
        <v>150</v>
      </c>
      <c r="M710" s="24">
        <f t="shared" si="137"/>
        <v>0.56137499999999996</v>
      </c>
      <c r="N710" s="38">
        <f t="shared" si="138"/>
        <v>180</v>
      </c>
      <c r="O710" s="365">
        <v>138.75</v>
      </c>
      <c r="P710" s="366">
        <f t="shared" si="142"/>
        <v>-7.4999999999999997E-2</v>
      </c>
      <c r="Q710" s="366">
        <f t="shared" si="143"/>
        <v>0.52581081081081082</v>
      </c>
      <c r="R710" s="369">
        <v>131.25</v>
      </c>
      <c r="S710" s="370">
        <f t="shared" si="144"/>
        <v>-0.125</v>
      </c>
      <c r="T710" s="370">
        <f t="shared" si="141"/>
        <v>0.47233082706766916</v>
      </c>
      <c r="U710" s="6">
        <v>0</v>
      </c>
      <c r="V710" s="299">
        <v>9</v>
      </c>
      <c r="W710" s="124" t="s">
        <v>4451</v>
      </c>
      <c r="X710" s="5"/>
      <c r="Y710" s="26">
        <v>707600</v>
      </c>
      <c r="Z710" s="26"/>
      <c r="AA710" s="26"/>
      <c r="AB710" s="27">
        <v>0.2</v>
      </c>
      <c r="AC710" s="122">
        <v>0</v>
      </c>
      <c r="AD710" s="273">
        <v>42231</v>
      </c>
      <c r="AE710" s="26" t="str">
        <f t="array" ref="AE710">IF(ISNA(INDEX([6]Fournisseurs!$A$6:$O$5001,MATCH(A710&amp;C710,[6]Fournisseurs!$C$6:$C$5001&amp;[6]Fournisseurs!$A$6:$A$5001,0),14)),"",INDEX([6]Fournisseurs!$A$6:$O$5001,MATCH(A710&amp;C710,[6]Fournisseurs!$C$6:$C$5001&amp;[6]Fournisseurs!$A$6:$A$5001,0),14))</f>
        <v/>
      </c>
    </row>
    <row r="711" spans="1:59" ht="14" customHeight="1" x14ac:dyDescent="0.2">
      <c r="A711" s="8">
        <v>1837</v>
      </c>
      <c r="B711" s="8">
        <v>0</v>
      </c>
      <c r="C711" s="8" t="s">
        <v>636</v>
      </c>
      <c r="D711" s="3" t="s">
        <v>2077</v>
      </c>
      <c r="E711" s="3" t="s">
        <v>1212</v>
      </c>
      <c r="F711" s="5" t="s">
        <v>4441</v>
      </c>
      <c r="G711" s="31">
        <v>47.08</v>
      </c>
      <c r="H711" s="25">
        <v>42.8</v>
      </c>
      <c r="I711" s="32">
        <v>0.15</v>
      </c>
      <c r="J711" s="33">
        <f t="shared" si="135"/>
        <v>49.219999999999992</v>
      </c>
      <c r="K711" s="25">
        <f t="shared" si="140"/>
        <v>49.22</v>
      </c>
      <c r="L711" s="29">
        <v>250</v>
      </c>
      <c r="M711" s="24">
        <f t="shared" si="137"/>
        <v>0.80312000000000006</v>
      </c>
      <c r="N711" s="38">
        <f t="shared" ref="N711:N732" si="145">L711*(1+AB711)</f>
        <v>300</v>
      </c>
      <c r="O711" s="365">
        <v>212.5</v>
      </c>
      <c r="P711" s="366">
        <f t="shared" si="142"/>
        <v>-0.15</v>
      </c>
      <c r="Q711" s="366">
        <f t="shared" si="143"/>
        <v>0.76837647058823533</v>
      </c>
      <c r="R711" s="369">
        <v>206.25</v>
      </c>
      <c r="S711" s="370">
        <f t="shared" si="144"/>
        <v>-0.17499999999999999</v>
      </c>
      <c r="T711" s="370">
        <f t="shared" si="141"/>
        <v>0.74879744816586924</v>
      </c>
      <c r="U711" s="6">
        <v>0</v>
      </c>
      <c r="V711" s="299">
        <v>20</v>
      </c>
      <c r="W711" s="124" t="s">
        <v>62</v>
      </c>
      <c r="X711" s="5" t="s">
        <v>1213</v>
      </c>
      <c r="Y711" s="26">
        <v>707600</v>
      </c>
      <c r="Z711" s="26" t="s">
        <v>2637</v>
      </c>
      <c r="AA711" s="26"/>
      <c r="AB711" s="27">
        <v>0.2</v>
      </c>
      <c r="AC711" s="122">
        <v>3760223793130</v>
      </c>
      <c r="AD711" s="273">
        <v>42401</v>
      </c>
      <c r="AE711" s="26" t="str">
        <f t="array" ref="AE711">IF(ISNA(INDEX([6]Fournisseurs!$A$6:$O$5001,MATCH(A711&amp;C711,[6]Fournisseurs!$C$6:$C$5001&amp;[6]Fournisseurs!$A$6:$A$5001,0),14)),"",INDEX([6]Fournisseurs!$A$6:$O$5001,MATCH(A711&amp;C711,[6]Fournisseurs!$C$6:$C$5001&amp;[6]Fournisseurs!$A$6:$A$5001,0),14))</f>
        <v/>
      </c>
    </row>
    <row r="712" spans="1:59" ht="14" customHeight="1" x14ac:dyDescent="0.2">
      <c r="A712" s="8">
        <v>1699</v>
      </c>
      <c r="B712" s="8" t="s">
        <v>1215</v>
      </c>
      <c r="C712" s="8" t="s">
        <v>636</v>
      </c>
      <c r="D712" s="3" t="s">
        <v>491</v>
      </c>
      <c r="E712" s="3" t="s">
        <v>1216</v>
      </c>
      <c r="F712" s="5" t="s">
        <v>4441</v>
      </c>
      <c r="G712" s="31">
        <v>79.5</v>
      </c>
      <c r="H712" s="25">
        <v>72.272727272727266</v>
      </c>
      <c r="I712" s="32">
        <v>0.15</v>
      </c>
      <c r="J712" s="33">
        <f t="shared" ref="J712:J732" si="146">H712*(1+I712)</f>
        <v>83.113636363636346</v>
      </c>
      <c r="K712" s="25">
        <f t="shared" ref="K712:K732" si="147">ROUND(J712,2)</f>
        <v>83.11</v>
      </c>
      <c r="L712" s="29">
        <v>300</v>
      </c>
      <c r="M712" s="24">
        <f t="shared" ref="M712:M732" si="148">1-(J712/L712)</f>
        <v>0.72295454545454552</v>
      </c>
      <c r="N712" s="38">
        <f t="shared" si="145"/>
        <v>360</v>
      </c>
      <c r="O712" s="365">
        <v>255</v>
      </c>
      <c r="P712" s="366">
        <f t="shared" si="142"/>
        <v>-0.15</v>
      </c>
      <c r="Q712" s="366">
        <f t="shared" si="143"/>
        <v>0.67406417112299466</v>
      </c>
      <c r="R712" s="369">
        <v>247.5</v>
      </c>
      <c r="S712" s="370">
        <f t="shared" si="144"/>
        <v>-0.17499999999999999</v>
      </c>
      <c r="T712" s="370">
        <f t="shared" si="141"/>
        <v>0.64651297665651741</v>
      </c>
      <c r="U712" s="6">
        <v>45</v>
      </c>
      <c r="V712" s="299">
        <v>47</v>
      </c>
      <c r="W712" s="124" t="s">
        <v>62</v>
      </c>
      <c r="X712" s="5">
        <v>0</v>
      </c>
      <c r="Y712" s="26">
        <v>707600</v>
      </c>
      <c r="Z712" s="26" t="s">
        <v>1217</v>
      </c>
      <c r="AA712" s="26"/>
      <c r="AB712" s="27">
        <v>0.2</v>
      </c>
      <c r="AC712" s="122">
        <v>3760223791877</v>
      </c>
      <c r="AD712" s="273">
        <v>41501</v>
      </c>
      <c r="AE712" s="26">
        <f t="array" ref="AE712">IF(ISNA(INDEX([6]Fournisseurs!$A$6:$O$5001,MATCH(A712&amp;C712,[6]Fournisseurs!$C$6:$C$5001&amp;[6]Fournisseurs!$A$6:$A$5001,0),14)),"",INDEX([6]Fournisseurs!$A$6:$O$5001,MATCH(A712&amp;C712,[6]Fournisseurs!$C$6:$C$5001&amp;[6]Fournisseurs!$A$6:$A$5001,0),14))</f>
        <v>0.18804800000000002</v>
      </c>
    </row>
    <row r="713" spans="1:59" ht="14" customHeight="1" x14ac:dyDescent="0.2">
      <c r="A713" s="11">
        <v>1992</v>
      </c>
      <c r="B713" s="8"/>
      <c r="C713" s="8" t="s">
        <v>3782</v>
      </c>
      <c r="D713" s="3" t="s">
        <v>3693</v>
      </c>
      <c r="E713" s="3"/>
      <c r="F713" s="9" t="s">
        <v>4441</v>
      </c>
      <c r="G713" s="31">
        <v>69.463516805774859</v>
      </c>
      <c r="H713" s="25">
        <v>63.148651641613505</v>
      </c>
      <c r="I713" s="32">
        <v>0.15</v>
      </c>
      <c r="J713" s="33">
        <f t="shared" si="146"/>
        <v>72.620949387855518</v>
      </c>
      <c r="K713" s="25">
        <f t="shared" si="147"/>
        <v>72.62</v>
      </c>
      <c r="L713" s="29">
        <v>250</v>
      </c>
      <c r="M713" s="24">
        <f t="shared" si="148"/>
        <v>0.70951620244857794</v>
      </c>
      <c r="N713" s="38">
        <f t="shared" si="145"/>
        <v>300</v>
      </c>
      <c r="O713" s="365">
        <v>212.5</v>
      </c>
      <c r="P713" s="366">
        <f t="shared" si="142"/>
        <v>-0.15</v>
      </c>
      <c r="Q713" s="366">
        <f t="shared" si="143"/>
        <v>0.65825435582185632</v>
      </c>
      <c r="R713" s="369">
        <v>206.25</v>
      </c>
      <c r="S713" s="370">
        <f t="shared" si="144"/>
        <v>-0.17499999999999999</v>
      </c>
      <c r="T713" s="370">
        <f t="shared" si="141"/>
        <v>0.62936676548462889</v>
      </c>
      <c r="U713" s="6">
        <v>32</v>
      </c>
      <c r="V713" s="299">
        <v>34</v>
      </c>
      <c r="W713" s="124" t="s">
        <v>62</v>
      </c>
      <c r="X713" s="5"/>
      <c r="Y713" s="26">
        <v>70100</v>
      </c>
      <c r="Z713" s="26"/>
      <c r="AA713" s="26"/>
      <c r="AB713" s="27">
        <v>0.2</v>
      </c>
      <c r="AC713" s="208">
        <v>3760223794137</v>
      </c>
      <c r="AD713" s="273">
        <v>42597</v>
      </c>
      <c r="AE713" s="26" t="str">
        <f t="array" ref="AE713">IF(ISNA(INDEX([6]Fournisseurs!$A$6:$O$5001,MATCH(A713&amp;C713,[6]Fournisseurs!$C$6:$C$5001&amp;[6]Fournisseurs!$A$6:$A$5001,0),14)),"",INDEX([6]Fournisseurs!$A$6:$O$5001,MATCH(A713&amp;C713,[6]Fournisseurs!$C$6:$C$5001&amp;[6]Fournisseurs!$A$6:$A$5001,0),14))</f>
        <v/>
      </c>
    </row>
    <row r="714" spans="1:59" ht="14" customHeight="1" x14ac:dyDescent="0.2">
      <c r="A714" s="11">
        <v>1988</v>
      </c>
      <c r="B714" s="8"/>
      <c r="C714" s="8" t="s">
        <v>3677</v>
      </c>
      <c r="D714" s="3" t="s">
        <v>3681</v>
      </c>
      <c r="E714" s="3"/>
      <c r="F714" s="9" t="s">
        <v>4441</v>
      </c>
      <c r="G714" s="31">
        <v>91.2</v>
      </c>
      <c r="H714" s="25">
        <v>82.909090909090907</v>
      </c>
      <c r="I714" s="32">
        <v>0.15</v>
      </c>
      <c r="J714" s="33">
        <f t="shared" si="146"/>
        <v>95.34545454545453</v>
      </c>
      <c r="K714" s="25">
        <f t="shared" si="147"/>
        <v>95.35</v>
      </c>
      <c r="L714" s="29">
        <v>250</v>
      </c>
      <c r="M714" s="24">
        <f t="shared" si="148"/>
        <v>0.61861818181818196</v>
      </c>
      <c r="N714" s="38">
        <f t="shared" si="145"/>
        <v>300</v>
      </c>
      <c r="O714" s="365">
        <v>218.75</v>
      </c>
      <c r="P714" s="366">
        <f t="shared" si="142"/>
        <v>-0.125</v>
      </c>
      <c r="Q714" s="366">
        <f t="shared" si="143"/>
        <v>0.56413506493506493</v>
      </c>
      <c r="R714" s="369">
        <v>206.25</v>
      </c>
      <c r="S714" s="370">
        <f t="shared" si="144"/>
        <v>-0.17499999999999999</v>
      </c>
      <c r="T714" s="370">
        <f t="shared" si="141"/>
        <v>0.51338842975206622</v>
      </c>
      <c r="U714" s="6">
        <v>48</v>
      </c>
      <c r="V714" s="299">
        <v>50</v>
      </c>
      <c r="W714" s="124" t="s">
        <v>4451</v>
      </c>
      <c r="X714" s="5"/>
      <c r="Y714" s="26">
        <v>707600</v>
      </c>
      <c r="Z714" s="26"/>
      <c r="AA714" s="26"/>
      <c r="AB714" s="27">
        <v>0.2</v>
      </c>
      <c r="AC714" s="122">
        <v>3760223794045</v>
      </c>
      <c r="AD714" s="273">
        <v>42597</v>
      </c>
      <c r="AE714" s="26">
        <f t="array" ref="AE714">IF(ISNA(INDEX([6]Fournisseurs!$A$6:$O$5001,MATCH(A714&amp;C714,[6]Fournisseurs!$C$6:$C$5001&amp;[6]Fournisseurs!$A$6:$A$5001,0),14)),"",INDEX([6]Fournisseurs!$A$6:$O$5001,MATCH(A714&amp;C714,[6]Fournisseurs!$C$6:$C$5001&amp;[6]Fournisseurs!$A$6:$A$5001,0),14))</f>
        <v>0.10200000000000001</v>
      </c>
    </row>
    <row r="715" spans="1:59" ht="14" customHeight="1" x14ac:dyDescent="0.2">
      <c r="A715" s="8">
        <v>2345</v>
      </c>
      <c r="B715" s="8"/>
      <c r="C715" s="8" t="s">
        <v>3677</v>
      </c>
      <c r="D715" s="3" t="s">
        <v>1262</v>
      </c>
      <c r="E715" s="3" t="s">
        <v>1262</v>
      </c>
      <c r="F715" s="5" t="s">
        <v>4441</v>
      </c>
      <c r="G715" s="31">
        <v>28.6</v>
      </c>
      <c r="H715" s="25">
        <v>26</v>
      </c>
      <c r="I715" s="32">
        <v>0.15</v>
      </c>
      <c r="J715" s="33">
        <f t="shared" si="146"/>
        <v>29.9</v>
      </c>
      <c r="K715" s="25">
        <f t="shared" si="147"/>
        <v>29.9</v>
      </c>
      <c r="L715" s="29">
        <v>79</v>
      </c>
      <c r="M715" s="24">
        <f t="shared" si="148"/>
        <v>0.62151898734177213</v>
      </c>
      <c r="N715" s="38">
        <f t="shared" si="145"/>
        <v>94.8</v>
      </c>
      <c r="O715" s="365">
        <v>75.05</v>
      </c>
      <c r="P715" s="366">
        <f t="shared" si="142"/>
        <v>-5.0000000000000037E-2</v>
      </c>
      <c r="Q715" s="366">
        <f t="shared" si="143"/>
        <v>0.60159893404397069</v>
      </c>
      <c r="R715" s="369">
        <v>71.100000000000009</v>
      </c>
      <c r="S715" s="370">
        <f t="shared" si="144"/>
        <v>-9.9999999999999895E-2</v>
      </c>
      <c r="T715" s="370">
        <f t="shared" si="141"/>
        <v>0.55733214893774519</v>
      </c>
      <c r="U715" s="6">
        <v>21</v>
      </c>
      <c r="V715" s="299">
        <v>24</v>
      </c>
      <c r="W715" s="124" t="s">
        <v>4451</v>
      </c>
      <c r="X715" s="5" t="s">
        <v>1263</v>
      </c>
      <c r="Y715" s="26">
        <v>707600</v>
      </c>
      <c r="Z715" s="26" t="s">
        <v>1264</v>
      </c>
      <c r="AA715" s="26"/>
      <c r="AB715" s="27">
        <v>0.2</v>
      </c>
      <c r="AC715" s="122">
        <v>3760223792164</v>
      </c>
      <c r="AD715" s="273">
        <v>41501</v>
      </c>
      <c r="AE715" s="26">
        <f t="array" ref="AE715">IF(ISNA(INDEX([6]Fournisseurs!$A$6:$O$5001,MATCH(A715&amp;C715,[6]Fournisseurs!$C$6:$C$5001&amp;[6]Fournisseurs!$A$6:$A$5001,0),14)),"",INDEX([6]Fournisseurs!$A$6:$O$5001,MATCH(A715&amp;C715,[6]Fournisseurs!$C$6:$C$5001&amp;[6]Fournisseurs!$A$6:$A$5001,0),14))</f>
        <v>0.150864</v>
      </c>
    </row>
    <row r="716" spans="1:59" ht="14" customHeight="1" x14ac:dyDescent="0.2">
      <c r="A716" s="8">
        <v>1718</v>
      </c>
      <c r="B716" s="8">
        <v>0</v>
      </c>
      <c r="C716" s="8" t="s">
        <v>633</v>
      </c>
      <c r="D716" s="3" t="s">
        <v>2072</v>
      </c>
      <c r="E716" s="3" t="s">
        <v>1222</v>
      </c>
      <c r="F716" s="5" t="s">
        <v>4441</v>
      </c>
      <c r="G716" s="31">
        <v>23</v>
      </c>
      <c r="H716" s="25">
        <v>20.909090909090907</v>
      </c>
      <c r="I716" s="32">
        <v>0.15</v>
      </c>
      <c r="J716" s="33">
        <f t="shared" si="146"/>
        <v>24.04545454545454</v>
      </c>
      <c r="K716" s="25">
        <f t="shared" si="147"/>
        <v>24.05</v>
      </c>
      <c r="L716" s="29">
        <v>100</v>
      </c>
      <c r="M716" s="24">
        <f t="shared" si="148"/>
        <v>0.75954545454545463</v>
      </c>
      <c r="N716" s="38">
        <f t="shared" si="145"/>
        <v>120</v>
      </c>
      <c r="O716" s="365">
        <v>80</v>
      </c>
      <c r="P716" s="366">
        <f t="shared" si="142"/>
        <v>-0.2</v>
      </c>
      <c r="Q716" s="366">
        <f t="shared" si="143"/>
        <v>0.69943181818181821</v>
      </c>
      <c r="R716" s="369">
        <v>75</v>
      </c>
      <c r="S716" s="370">
        <f t="shared" si="144"/>
        <v>-0.25</v>
      </c>
      <c r="T716" s="370">
        <f t="shared" si="141"/>
        <v>0.66251993620414673</v>
      </c>
      <c r="U716" s="6">
        <v>16</v>
      </c>
      <c r="V716" s="299">
        <v>17.5</v>
      </c>
      <c r="W716" s="124" t="s">
        <v>32</v>
      </c>
      <c r="X716" s="5" t="s">
        <v>1223</v>
      </c>
      <c r="Y716" s="26">
        <v>707600</v>
      </c>
      <c r="Z716" s="26" t="s">
        <v>1224</v>
      </c>
      <c r="AA716" s="26"/>
      <c r="AB716" s="27">
        <v>0.2</v>
      </c>
      <c r="AC716" s="122">
        <v>3760223791884</v>
      </c>
      <c r="AD716" s="273">
        <v>41866</v>
      </c>
      <c r="AE716" s="26">
        <f t="array" ref="AE716">IF(ISNA(INDEX([6]Fournisseurs!$A$6:$O$5001,MATCH(A716&amp;C716,[6]Fournisseurs!$C$6:$C$5001&amp;[6]Fournisseurs!$A$6:$A$5001,0),14)),"",INDEX([6]Fournisseurs!$A$6:$O$5001,MATCH(A716&amp;C716,[6]Fournisseurs!$C$6:$C$5001&amp;[6]Fournisseurs!$A$6:$A$5001,0),14))</f>
        <v>5.1486499999999994E-3</v>
      </c>
    </row>
    <row r="717" spans="1:59" ht="14" customHeight="1" x14ac:dyDescent="0.2">
      <c r="A717" s="9">
        <v>2304</v>
      </c>
      <c r="B717" s="8">
        <v>610047</v>
      </c>
      <c r="C717" s="8" t="s">
        <v>651</v>
      </c>
      <c r="D717" s="16" t="s">
        <v>494</v>
      </c>
      <c r="E717" s="3"/>
      <c r="F717" s="4" t="s">
        <v>4441</v>
      </c>
      <c r="G717" s="31">
        <v>0</v>
      </c>
      <c r="H717" s="25">
        <v>85.199999999999989</v>
      </c>
      <c r="I717" s="32">
        <v>0.1</v>
      </c>
      <c r="J717" s="33">
        <f t="shared" si="146"/>
        <v>93.72</v>
      </c>
      <c r="K717" s="25">
        <f t="shared" si="147"/>
        <v>93.72</v>
      </c>
      <c r="L717" s="29">
        <v>190</v>
      </c>
      <c r="M717" s="24">
        <f t="shared" si="148"/>
        <v>0.50673684210526315</v>
      </c>
      <c r="N717" s="38">
        <f t="shared" si="145"/>
        <v>228</v>
      </c>
      <c r="O717" s="365">
        <v>166.25</v>
      </c>
      <c r="P717" s="366">
        <f t="shared" si="142"/>
        <v>-0.125</v>
      </c>
      <c r="Q717" s="366">
        <f t="shared" si="143"/>
        <v>0.43627067669172936</v>
      </c>
      <c r="R717" s="369">
        <v>156.75</v>
      </c>
      <c r="S717" s="370">
        <f t="shared" si="144"/>
        <v>-0.17499999999999999</v>
      </c>
      <c r="T717" s="370">
        <f t="shared" si="141"/>
        <v>0.37063711911357344</v>
      </c>
      <c r="U717" s="6">
        <v>0</v>
      </c>
      <c r="V717" s="299">
        <v>15</v>
      </c>
      <c r="W717" s="124" t="s">
        <v>62</v>
      </c>
      <c r="X717" s="5"/>
      <c r="Y717" s="26">
        <v>707600</v>
      </c>
      <c r="Z717" s="26"/>
      <c r="AA717" s="26"/>
      <c r="AB717" s="27">
        <v>0.2</v>
      </c>
      <c r="AC717" s="122">
        <v>0</v>
      </c>
      <c r="AD717" s="273">
        <v>41501</v>
      </c>
      <c r="AE717" s="26" t="str">
        <f t="array" ref="AE717">IF(ISNA(INDEX([6]Fournisseurs!$A$6:$O$5001,MATCH(A717&amp;C717,[6]Fournisseurs!$C$6:$C$5001&amp;[6]Fournisseurs!$A$6:$A$5001,0),14)),"",INDEX([6]Fournisseurs!$A$6:$O$5001,MATCH(A717&amp;C717,[6]Fournisseurs!$C$6:$C$5001&amp;[6]Fournisseurs!$A$6:$A$5001,0),14))</f>
        <v/>
      </c>
    </row>
    <row r="718" spans="1:59" ht="14" customHeight="1" x14ac:dyDescent="0.2">
      <c r="A718" s="8">
        <v>3555</v>
      </c>
      <c r="B718" s="8" t="s">
        <v>1225</v>
      </c>
      <c r="C718" s="8" t="s">
        <v>826</v>
      </c>
      <c r="D718" s="3" t="s">
        <v>495</v>
      </c>
      <c r="E718" s="3" t="s">
        <v>1226</v>
      </c>
      <c r="F718" s="5" t="s">
        <v>9</v>
      </c>
      <c r="G718" s="31">
        <v>8.5</v>
      </c>
      <c r="H718" s="25">
        <v>7.7272727272727266</v>
      </c>
      <c r="I718" s="32">
        <v>0.15</v>
      </c>
      <c r="J718" s="33">
        <f t="shared" si="146"/>
        <v>8.8863636363636349</v>
      </c>
      <c r="K718" s="25">
        <f t="shared" si="147"/>
        <v>8.89</v>
      </c>
      <c r="L718" s="29">
        <v>55</v>
      </c>
      <c r="M718" s="24">
        <f t="shared" si="148"/>
        <v>0.8384297520661157</v>
      </c>
      <c r="N718" s="38">
        <f t="shared" si="145"/>
        <v>66</v>
      </c>
      <c r="O718" s="365">
        <v>48.125</v>
      </c>
      <c r="P718" s="366">
        <f t="shared" si="142"/>
        <v>-0.125</v>
      </c>
      <c r="Q718" s="366">
        <f t="shared" si="143"/>
        <v>0.81534828807556081</v>
      </c>
      <c r="R718" s="369">
        <v>45.375</v>
      </c>
      <c r="S718" s="370">
        <f t="shared" si="144"/>
        <v>-0.17499999999999999</v>
      </c>
      <c r="T718" s="370">
        <f t="shared" si="141"/>
        <v>0.79384976340174251</v>
      </c>
      <c r="U718" s="6">
        <v>7.6</v>
      </c>
      <c r="V718" s="299">
        <v>8.6</v>
      </c>
      <c r="W718" s="124" t="s">
        <v>32</v>
      </c>
      <c r="X718" s="5" t="s">
        <v>1227</v>
      </c>
      <c r="Y718" s="26">
        <v>707600</v>
      </c>
      <c r="Z718" s="26" t="s">
        <v>1228</v>
      </c>
      <c r="AA718" s="26"/>
      <c r="AB718" s="27">
        <v>0.2</v>
      </c>
      <c r="AC718" s="122">
        <v>3760223793154</v>
      </c>
      <c r="AD718" s="273">
        <v>41866</v>
      </c>
      <c r="AE718" s="26">
        <f t="array" ref="AE718">IF(ISNA(INDEX([6]Fournisseurs!$A$6:$O$5001,MATCH(A718&amp;C718,[6]Fournisseurs!$C$6:$C$5001&amp;[6]Fournisseurs!$A$6:$A$5001,0),14)),"",INDEX([6]Fournisseurs!$A$6:$O$5001,MATCH(A718&amp;C718,[6]Fournisseurs!$C$6:$C$5001&amp;[6]Fournisseurs!$A$6:$A$5001,0),14))</f>
        <v>9.1999999999999998E-3</v>
      </c>
    </row>
    <row r="719" spans="1:59" ht="14" customHeight="1" x14ac:dyDescent="0.2">
      <c r="A719" s="8">
        <v>3398</v>
      </c>
      <c r="B719" s="8" t="s">
        <v>1229</v>
      </c>
      <c r="C719" s="8" t="s">
        <v>826</v>
      </c>
      <c r="D719" s="3" t="s">
        <v>496</v>
      </c>
      <c r="E719" s="3" t="s">
        <v>1230</v>
      </c>
      <c r="F719" s="5" t="s">
        <v>4441</v>
      </c>
      <c r="G719" s="31">
        <v>37.950000000000003</v>
      </c>
      <c r="H719" s="25">
        <v>34.5</v>
      </c>
      <c r="I719" s="32">
        <v>0.15</v>
      </c>
      <c r="J719" s="33">
        <f t="shared" si="146"/>
        <v>39.674999999999997</v>
      </c>
      <c r="K719" s="25">
        <f t="shared" si="147"/>
        <v>39.68</v>
      </c>
      <c r="L719" s="29">
        <v>110</v>
      </c>
      <c r="M719" s="24">
        <f t="shared" si="148"/>
        <v>0.6393181818181819</v>
      </c>
      <c r="N719" s="38">
        <f t="shared" si="145"/>
        <v>132</v>
      </c>
      <c r="O719" s="365">
        <v>93.5</v>
      </c>
      <c r="P719" s="366">
        <f t="shared" si="142"/>
        <v>-0.15</v>
      </c>
      <c r="Q719" s="366">
        <f t="shared" si="143"/>
        <v>0.57566844919786098</v>
      </c>
      <c r="R719" s="369">
        <v>88</v>
      </c>
      <c r="S719" s="370">
        <f t="shared" si="144"/>
        <v>-0.2</v>
      </c>
      <c r="T719" s="370">
        <f t="shared" si="141"/>
        <v>0.5254186602870814</v>
      </c>
      <c r="U719" s="6">
        <v>14.8</v>
      </c>
      <c r="V719" s="299">
        <v>15.8</v>
      </c>
      <c r="W719" s="124" t="s">
        <v>32</v>
      </c>
      <c r="X719" s="5" t="s">
        <v>1231</v>
      </c>
      <c r="Y719" s="26">
        <v>707600</v>
      </c>
      <c r="Z719" s="26" t="s">
        <v>1232</v>
      </c>
      <c r="AA719" s="26"/>
      <c r="AB719" s="27">
        <v>0.2</v>
      </c>
      <c r="AC719" s="122">
        <v>3760223790498</v>
      </c>
      <c r="AD719" s="273">
        <v>41866</v>
      </c>
      <c r="AE719" s="26">
        <f t="array" ref="AE719">IF(ISNA(INDEX([6]Fournisseurs!$A$6:$O$5001,MATCH(A719&amp;C719,[6]Fournisseurs!$C$6:$C$5001&amp;[6]Fournisseurs!$A$6:$A$5001,0),14)),"",INDEX([6]Fournisseurs!$A$6:$O$5001,MATCH(A719&amp;C719,[6]Fournisseurs!$C$6:$C$5001&amp;[6]Fournisseurs!$A$6:$A$5001,0),14))</f>
        <v>0.2404</v>
      </c>
      <c r="AV719" s="39"/>
      <c r="AW719" s="39"/>
      <c r="AX719" s="39"/>
      <c r="AY719" s="39"/>
      <c r="BC719" s="39"/>
    </row>
    <row r="720" spans="1:59" s="39" customFormat="1" ht="14" customHeight="1" x14ac:dyDescent="0.2">
      <c r="A720" s="11">
        <v>1970</v>
      </c>
      <c r="B720" s="8"/>
      <c r="C720" s="8" t="s">
        <v>633</v>
      </c>
      <c r="D720" s="3" t="s">
        <v>3651</v>
      </c>
      <c r="E720" s="3"/>
      <c r="F720" s="9" t="s">
        <v>4441</v>
      </c>
      <c r="G720" s="31">
        <v>35</v>
      </c>
      <c r="H720" s="25">
        <v>31.818181818181817</v>
      </c>
      <c r="I720" s="32">
        <v>0.15</v>
      </c>
      <c r="J720" s="33">
        <f t="shared" si="146"/>
        <v>36.590909090909086</v>
      </c>
      <c r="K720" s="25">
        <f t="shared" si="147"/>
        <v>36.590000000000003</v>
      </c>
      <c r="L720" s="29">
        <v>80</v>
      </c>
      <c r="M720" s="24">
        <f t="shared" si="148"/>
        <v>0.54261363636363646</v>
      </c>
      <c r="N720" s="38">
        <f t="shared" si="145"/>
        <v>96</v>
      </c>
      <c r="O720" s="365">
        <v>80</v>
      </c>
      <c r="P720" s="366">
        <f t="shared" si="142"/>
        <v>0</v>
      </c>
      <c r="Q720" s="366">
        <f t="shared" si="143"/>
        <v>0.54261363636363646</v>
      </c>
      <c r="R720" s="369">
        <v>76</v>
      </c>
      <c r="S720" s="370">
        <f t="shared" si="144"/>
        <v>-0.05</v>
      </c>
      <c r="T720" s="370">
        <f t="shared" si="141"/>
        <v>0.49320070511206249</v>
      </c>
      <c r="U720" s="6">
        <v>8.8000000000000007</v>
      </c>
      <c r="V720" s="299">
        <v>10</v>
      </c>
      <c r="W720" s="124" t="s">
        <v>4451</v>
      </c>
      <c r="X720" s="5"/>
      <c r="Y720" s="26">
        <v>707600</v>
      </c>
      <c r="Z720" s="26"/>
      <c r="AA720" s="26"/>
      <c r="AB720" s="27">
        <v>0.2</v>
      </c>
      <c r="AC720" s="207">
        <v>3760223793796</v>
      </c>
      <c r="AD720" s="273">
        <v>42597</v>
      </c>
      <c r="AE720" s="26">
        <f t="array" ref="AE720">IF(ISNA(INDEX([6]Fournisseurs!$A$6:$O$5001,MATCH(A720&amp;C720,[6]Fournisseurs!$C$6:$C$5001&amp;[6]Fournisseurs!$A$6:$A$5001,0),14)),"",INDEX([6]Fournisseurs!$A$6:$O$5001,MATCH(A720&amp;C720,[6]Fournisseurs!$C$6:$C$5001&amp;[6]Fournisseurs!$A$6:$A$5001,0),14))</f>
        <v>6.2370000000000002E-2</v>
      </c>
      <c r="AF720" s="7"/>
      <c r="AG720" s="7"/>
      <c r="AH720" s="7"/>
      <c r="AI720" s="7"/>
      <c r="AJ720" s="7"/>
      <c r="AK720" s="7"/>
      <c r="AL720" s="7"/>
      <c r="AM720" s="7"/>
      <c r="AN720" s="7"/>
      <c r="AO720" s="7"/>
      <c r="AP720" s="7"/>
      <c r="AQ720" s="7"/>
      <c r="AR720" s="7"/>
      <c r="AS720" s="7"/>
      <c r="AT720" s="7"/>
      <c r="AU720" s="7"/>
      <c r="AV720" s="7"/>
      <c r="AW720" s="7"/>
      <c r="AX720" s="7"/>
      <c r="AY720" s="7"/>
      <c r="AZ720" s="7"/>
      <c r="BA720" s="7"/>
      <c r="BB720" s="7"/>
      <c r="BC720" s="7"/>
      <c r="BD720" s="7"/>
      <c r="BE720" s="7"/>
      <c r="BF720" s="7"/>
      <c r="BG720" s="7"/>
    </row>
    <row r="721" spans="1:56" ht="14" customHeight="1" x14ac:dyDescent="0.2">
      <c r="A721" s="8">
        <v>1705</v>
      </c>
      <c r="B721" s="8"/>
      <c r="C721" s="8" t="s">
        <v>3677</v>
      </c>
      <c r="D721" s="3" t="s">
        <v>497</v>
      </c>
      <c r="E721" s="3" t="s">
        <v>1233</v>
      </c>
      <c r="F721" s="5" t="s">
        <v>4441</v>
      </c>
      <c r="G721" s="31">
        <v>43</v>
      </c>
      <c r="H721" s="25">
        <v>39.090909090909086</v>
      </c>
      <c r="I721" s="32">
        <v>0.15</v>
      </c>
      <c r="J721" s="33">
        <f t="shared" si="146"/>
        <v>44.954545454545446</v>
      </c>
      <c r="K721" s="25">
        <f t="shared" si="147"/>
        <v>44.95</v>
      </c>
      <c r="L721" s="29">
        <v>150</v>
      </c>
      <c r="M721" s="24">
        <f t="shared" si="148"/>
        <v>0.70030303030303043</v>
      </c>
      <c r="N721" s="38">
        <f t="shared" si="145"/>
        <v>180</v>
      </c>
      <c r="O721" s="365">
        <v>135</v>
      </c>
      <c r="P721" s="366">
        <f t="shared" si="142"/>
        <v>-0.1</v>
      </c>
      <c r="Q721" s="366">
        <f t="shared" si="143"/>
        <v>0.66700336700336704</v>
      </c>
      <c r="R721" s="369">
        <v>127.5</v>
      </c>
      <c r="S721" s="370">
        <f t="shared" si="144"/>
        <v>-0.15</v>
      </c>
      <c r="T721" s="370">
        <f t="shared" si="141"/>
        <v>0.62885824186133799</v>
      </c>
      <c r="U721" s="6">
        <v>14</v>
      </c>
      <c r="V721" s="299">
        <v>15</v>
      </c>
      <c r="W721" s="124" t="s">
        <v>32</v>
      </c>
      <c r="X721" s="5" t="s">
        <v>1234</v>
      </c>
      <c r="Y721" s="26">
        <v>707600</v>
      </c>
      <c r="Z721" s="26" t="s">
        <v>1235</v>
      </c>
      <c r="AA721" s="26"/>
      <c r="AB721" s="27">
        <v>0.2</v>
      </c>
      <c r="AC721" s="122">
        <v>3760223793161</v>
      </c>
      <c r="AD721" s="273">
        <v>41501</v>
      </c>
      <c r="AE721" s="26">
        <f t="array" ref="AE721">IF(ISNA(INDEX([6]Fournisseurs!$A$6:$O$5001,MATCH(A721&amp;C721,[6]Fournisseurs!$C$6:$C$5001&amp;[6]Fournisseurs!$A$6:$A$5001,0),14)),"",INDEX([6]Fournisseurs!$A$6:$O$5001,MATCH(A721&amp;C721,[6]Fournisseurs!$C$6:$C$5001&amp;[6]Fournisseurs!$A$6:$A$5001,0),14))</f>
        <v>0.17499999999999999</v>
      </c>
    </row>
    <row r="722" spans="1:56" ht="14" customHeight="1" x14ac:dyDescent="0.2">
      <c r="A722" s="4">
        <v>4015</v>
      </c>
      <c r="B722" s="8">
        <v>550840</v>
      </c>
      <c r="C722" s="8" t="s">
        <v>651</v>
      </c>
      <c r="D722" s="12" t="s">
        <v>499</v>
      </c>
      <c r="E722" s="3"/>
      <c r="F722" s="13" t="s">
        <v>4441</v>
      </c>
      <c r="G722" s="31">
        <v>0</v>
      </c>
      <c r="H722" s="25">
        <v>69.599999999999994</v>
      </c>
      <c r="I722" s="32">
        <v>0.1</v>
      </c>
      <c r="J722" s="33">
        <f t="shared" si="146"/>
        <v>76.56</v>
      </c>
      <c r="K722" s="25">
        <f t="shared" si="147"/>
        <v>76.56</v>
      </c>
      <c r="L722" s="29">
        <v>130</v>
      </c>
      <c r="M722" s="24">
        <f t="shared" si="148"/>
        <v>0.41107692307692301</v>
      </c>
      <c r="N722" s="38">
        <f t="shared" si="145"/>
        <v>156</v>
      </c>
      <c r="O722" s="365">
        <v>107.25</v>
      </c>
      <c r="P722" s="366">
        <f t="shared" si="142"/>
        <v>-0.17499999999999999</v>
      </c>
      <c r="Q722" s="366">
        <f t="shared" si="143"/>
        <v>0.28615384615384609</v>
      </c>
      <c r="R722" s="369">
        <v>100.75</v>
      </c>
      <c r="S722" s="370">
        <f t="shared" si="144"/>
        <v>-0.22500000000000001</v>
      </c>
      <c r="T722" s="370">
        <f t="shared" si="141"/>
        <v>0.20010447956118571</v>
      </c>
      <c r="U722" s="6">
        <v>0</v>
      </c>
      <c r="V722" s="299">
        <v>20</v>
      </c>
      <c r="W722" s="124" t="s">
        <v>4451</v>
      </c>
      <c r="X722" s="5"/>
      <c r="Y722" s="26">
        <v>707600</v>
      </c>
      <c r="Z722" s="26"/>
      <c r="AA722" s="26"/>
      <c r="AB722" s="27">
        <v>0.2</v>
      </c>
      <c r="AC722" s="122">
        <v>0</v>
      </c>
      <c r="AD722" s="273">
        <v>42231</v>
      </c>
      <c r="AE722" s="26" t="str">
        <f t="array" ref="AE722">IF(ISNA(INDEX([6]Fournisseurs!$A$6:$O$5001,MATCH(A722&amp;C722,[6]Fournisseurs!$C$6:$C$5001&amp;[6]Fournisseurs!$A$6:$A$5001,0),14)),"",INDEX([6]Fournisseurs!$A$6:$O$5001,MATCH(A722&amp;C722,[6]Fournisseurs!$C$6:$C$5001&amp;[6]Fournisseurs!$A$6:$A$5001,0),14))</f>
        <v/>
      </c>
    </row>
    <row r="723" spans="1:56" ht="14" customHeight="1" x14ac:dyDescent="0.2">
      <c r="A723" s="8">
        <v>1709</v>
      </c>
      <c r="B723" s="8">
        <v>610010</v>
      </c>
      <c r="C723" s="8" t="s">
        <v>651</v>
      </c>
      <c r="D723" s="3" t="s">
        <v>500</v>
      </c>
      <c r="E723" s="3" t="s">
        <v>1240</v>
      </c>
      <c r="F723" s="5" t="s">
        <v>4441</v>
      </c>
      <c r="G723" s="31">
        <v>0</v>
      </c>
      <c r="H723" s="25">
        <v>73.949999999999989</v>
      </c>
      <c r="I723" s="32">
        <v>0.1</v>
      </c>
      <c r="J723" s="33">
        <f t="shared" si="146"/>
        <v>81.344999999999999</v>
      </c>
      <c r="K723" s="25">
        <f t="shared" si="147"/>
        <v>81.349999999999994</v>
      </c>
      <c r="L723" s="29">
        <v>163</v>
      </c>
      <c r="M723" s="24">
        <f t="shared" si="148"/>
        <v>0.50095092024539878</v>
      </c>
      <c r="N723" s="38">
        <f t="shared" si="145"/>
        <v>195.6</v>
      </c>
      <c r="O723" s="365">
        <v>150.77500000000001</v>
      </c>
      <c r="P723" s="366">
        <f t="shared" si="142"/>
        <v>-7.4999999999999969E-2</v>
      </c>
      <c r="Q723" s="366">
        <f t="shared" si="143"/>
        <v>0.46048748134637707</v>
      </c>
      <c r="R723" s="369">
        <v>142.625</v>
      </c>
      <c r="S723" s="370">
        <f t="shared" si="144"/>
        <v>-0.125</v>
      </c>
      <c r="T723" s="370">
        <f t="shared" si="141"/>
        <v>0.39964020480649476</v>
      </c>
      <c r="U723" s="6">
        <v>0</v>
      </c>
      <c r="V723" s="299">
        <v>30</v>
      </c>
      <c r="W723" s="124" t="s">
        <v>62</v>
      </c>
      <c r="X723" s="5" t="s">
        <v>1242</v>
      </c>
      <c r="Y723" s="26">
        <v>707600</v>
      </c>
      <c r="Z723" s="26" t="s">
        <v>1243</v>
      </c>
      <c r="AA723" s="26"/>
      <c r="AB723" s="27">
        <v>0.2</v>
      </c>
      <c r="AC723" s="122">
        <v>3760223793185</v>
      </c>
      <c r="AD723" s="273">
        <v>41501</v>
      </c>
      <c r="AE723" s="26" t="str">
        <f t="array" ref="AE723">IF(ISNA(INDEX([6]Fournisseurs!$A$6:$O$5001,MATCH(A723&amp;C723,[6]Fournisseurs!$C$6:$C$5001&amp;[6]Fournisseurs!$A$6:$A$5001,0),14)),"",INDEX([6]Fournisseurs!$A$6:$O$5001,MATCH(A723&amp;C723,[6]Fournisseurs!$C$6:$C$5001&amp;[6]Fournisseurs!$A$6:$A$5001,0),14))</f>
        <v/>
      </c>
    </row>
    <row r="724" spans="1:56" ht="14" customHeight="1" x14ac:dyDescent="0.2">
      <c r="A724" s="8">
        <v>1710</v>
      </c>
      <c r="B724" s="8">
        <v>0</v>
      </c>
      <c r="C724" s="8" t="s">
        <v>1241</v>
      </c>
      <c r="D724" s="3" t="s">
        <v>501</v>
      </c>
      <c r="E724" s="3" t="s">
        <v>501</v>
      </c>
      <c r="F724" s="5" t="s">
        <v>4441</v>
      </c>
      <c r="G724" s="31">
        <v>0</v>
      </c>
      <c r="H724" s="25">
        <v>5.7</v>
      </c>
      <c r="I724" s="32">
        <v>0.15</v>
      </c>
      <c r="J724" s="33">
        <f t="shared" si="146"/>
        <v>6.5549999999999997</v>
      </c>
      <c r="K724" s="25">
        <f t="shared" si="147"/>
        <v>6.56</v>
      </c>
      <c r="L724" s="29">
        <v>20</v>
      </c>
      <c r="M724" s="24">
        <f t="shared" si="148"/>
        <v>0.67225000000000001</v>
      </c>
      <c r="N724" s="38">
        <f t="shared" si="145"/>
        <v>24</v>
      </c>
      <c r="O724" s="365">
        <v>12</v>
      </c>
      <c r="P724" s="366">
        <f t="shared" si="142"/>
        <v>-0.4</v>
      </c>
      <c r="Q724" s="366">
        <f t="shared" si="143"/>
        <v>0.45374999999999999</v>
      </c>
      <c r="R724" s="369">
        <v>11.5</v>
      </c>
      <c r="S724" s="370">
        <f t="shared" si="144"/>
        <v>-0.42499999999999999</v>
      </c>
      <c r="T724" s="370">
        <f t="shared" si="141"/>
        <v>0.4</v>
      </c>
      <c r="U724" s="6">
        <v>0.2</v>
      </c>
      <c r="V724" s="299">
        <v>0.3</v>
      </c>
      <c r="W724" s="124" t="s">
        <v>4453</v>
      </c>
      <c r="X724" s="5" t="s">
        <v>1244</v>
      </c>
      <c r="Y724" s="26">
        <v>707600</v>
      </c>
      <c r="Z724" s="26" t="s">
        <v>1245</v>
      </c>
      <c r="AA724" s="26"/>
      <c r="AB724" s="27">
        <v>0.2</v>
      </c>
      <c r="AC724" s="122">
        <v>3760223793192</v>
      </c>
      <c r="AD724" s="273">
        <v>41501</v>
      </c>
      <c r="AE724" s="26" t="str">
        <f t="array" ref="AE724">IF(ISNA(INDEX([6]Fournisseurs!$A$6:$O$5001,MATCH(A724&amp;C724,[6]Fournisseurs!$C$6:$C$5001&amp;[6]Fournisseurs!$A$6:$A$5001,0),14)),"",INDEX([6]Fournisseurs!$A$6:$O$5001,MATCH(A724&amp;C724,[6]Fournisseurs!$C$6:$C$5001&amp;[6]Fournisseurs!$A$6:$A$5001,0),14))</f>
        <v/>
      </c>
    </row>
    <row r="725" spans="1:56" ht="14" customHeight="1" x14ac:dyDescent="0.2">
      <c r="A725" s="8">
        <v>3579</v>
      </c>
      <c r="B725" s="8">
        <v>0</v>
      </c>
      <c r="C725" s="8" t="s">
        <v>645</v>
      </c>
      <c r="D725" s="3" t="s">
        <v>502</v>
      </c>
      <c r="E725" s="3" t="s">
        <v>1246</v>
      </c>
      <c r="F725" s="5" t="s">
        <v>4441</v>
      </c>
      <c r="G725" s="31">
        <v>0</v>
      </c>
      <c r="H725" s="25">
        <v>107.55</v>
      </c>
      <c r="I725" s="32">
        <v>0</v>
      </c>
      <c r="J725" s="33">
        <f t="shared" si="146"/>
        <v>107.55</v>
      </c>
      <c r="K725" s="25">
        <f t="shared" si="147"/>
        <v>107.55</v>
      </c>
      <c r="L725" s="29">
        <v>119.5</v>
      </c>
      <c r="M725" s="24">
        <f t="shared" si="148"/>
        <v>9.9999999999999978E-2</v>
      </c>
      <c r="N725" s="38">
        <f t="shared" si="145"/>
        <v>143.4</v>
      </c>
      <c r="O725" s="365">
        <v>119.5</v>
      </c>
      <c r="P725" s="366">
        <f t="shared" si="142"/>
        <v>0</v>
      </c>
      <c r="Q725" s="366">
        <f t="shared" si="143"/>
        <v>9.9999999999999978E-2</v>
      </c>
      <c r="R725" s="406">
        <v>119.5</v>
      </c>
      <c r="S725" s="370">
        <f t="shared" si="144"/>
        <v>0</v>
      </c>
      <c r="T725" s="370">
        <f>1-(J725/(R725))</f>
        <v>9.9999999999999978E-2</v>
      </c>
      <c r="U725" s="6">
        <v>0</v>
      </c>
      <c r="V725" s="299">
        <v>6</v>
      </c>
      <c r="W725" s="124" t="s">
        <v>4452</v>
      </c>
      <c r="X725" s="5" t="s">
        <v>1247</v>
      </c>
      <c r="Y725" s="26">
        <v>707600</v>
      </c>
      <c r="Z725" s="26" t="s">
        <v>1248</v>
      </c>
      <c r="AA725" s="26"/>
      <c r="AB725" s="27">
        <v>0.2</v>
      </c>
      <c r="AC725" s="122">
        <v>0</v>
      </c>
      <c r="AD725" s="273">
        <v>41866</v>
      </c>
      <c r="AE725" s="26" t="str">
        <f t="array" ref="AE725">IF(ISNA(INDEX([6]Fournisseurs!$A$6:$O$5001,MATCH(A725&amp;C725,[6]Fournisseurs!$C$6:$C$5001&amp;[6]Fournisseurs!$A$6:$A$5001,0),14)),"",INDEX([6]Fournisseurs!$A$6:$O$5001,MATCH(A725&amp;C725,[6]Fournisseurs!$C$6:$C$5001&amp;[6]Fournisseurs!$A$6:$A$5001,0),14))</f>
        <v/>
      </c>
    </row>
    <row r="726" spans="1:56" ht="14" customHeight="1" x14ac:dyDescent="0.2">
      <c r="A726" s="8">
        <v>1704</v>
      </c>
      <c r="B726" s="8" t="s">
        <v>1249</v>
      </c>
      <c r="C726" s="8" t="s">
        <v>826</v>
      </c>
      <c r="D726" s="3" t="s">
        <v>4220</v>
      </c>
      <c r="E726" s="3" t="s">
        <v>503</v>
      </c>
      <c r="F726" s="5" t="s">
        <v>4441</v>
      </c>
      <c r="G726" s="31">
        <v>43.33</v>
      </c>
      <c r="H726" s="25">
        <v>39.390909090909084</v>
      </c>
      <c r="I726" s="32">
        <v>0.15</v>
      </c>
      <c r="J726" s="33">
        <f t="shared" si="146"/>
        <v>45.299545454545445</v>
      </c>
      <c r="K726" s="25">
        <f t="shared" si="147"/>
        <v>45.3</v>
      </c>
      <c r="L726" s="29">
        <v>120</v>
      </c>
      <c r="M726" s="24">
        <f t="shared" si="148"/>
        <v>0.62250378787878802</v>
      </c>
      <c r="N726" s="38">
        <f t="shared" si="145"/>
        <v>144</v>
      </c>
      <c r="O726" s="365">
        <v>87</v>
      </c>
      <c r="P726" s="366">
        <f t="shared" si="142"/>
        <v>-0.27500000000000002</v>
      </c>
      <c r="Q726" s="366">
        <f t="shared" si="143"/>
        <v>0.47931556948798337</v>
      </c>
      <c r="R726" s="369">
        <v>84</v>
      </c>
      <c r="S726" s="370">
        <f t="shared" si="144"/>
        <v>-0.3</v>
      </c>
      <c r="T726" s="370">
        <f t="shared" ref="T726:T738" si="149">1-(J726/(R726*0.95))</f>
        <v>0.43233652312599691</v>
      </c>
      <c r="U726" s="6">
        <v>11</v>
      </c>
      <c r="V726" s="299">
        <v>12.2</v>
      </c>
      <c r="W726" s="124" t="s">
        <v>4453</v>
      </c>
      <c r="X726" s="5" t="s">
        <v>1250</v>
      </c>
      <c r="Y726" s="26">
        <v>707600</v>
      </c>
      <c r="Z726" s="26" t="s">
        <v>1251</v>
      </c>
      <c r="AA726" s="26"/>
      <c r="AB726" s="27">
        <v>0.2</v>
      </c>
      <c r="AC726" s="122">
        <v>3760223790467</v>
      </c>
      <c r="AD726" s="273">
        <v>41501</v>
      </c>
      <c r="AE726" s="26">
        <f t="array" ref="AE726">IF(ISNA(INDEX([6]Fournisseurs!$A$6:$O$5001,MATCH(A726&amp;C726,[6]Fournisseurs!$C$6:$C$5001&amp;[6]Fournisseurs!$A$6:$A$5001,0),14)),"",INDEX([6]Fournisseurs!$A$6:$O$5001,MATCH(A726&amp;C726,[6]Fournisseurs!$C$6:$C$5001&amp;[6]Fournisseurs!$A$6:$A$5001,0),14))</f>
        <v>8.1625000000000003E-2</v>
      </c>
    </row>
    <row r="727" spans="1:56" ht="14" customHeight="1" x14ac:dyDescent="0.2">
      <c r="A727" s="8">
        <v>3777</v>
      </c>
      <c r="B727" s="8" t="s">
        <v>1432</v>
      </c>
      <c r="C727" s="8" t="s">
        <v>636</v>
      </c>
      <c r="D727" s="3" t="s">
        <v>3717</v>
      </c>
      <c r="E727" s="3" t="s">
        <v>1252</v>
      </c>
      <c r="F727" s="5" t="s">
        <v>4441</v>
      </c>
      <c r="G727" s="31">
        <v>167</v>
      </c>
      <c r="H727" s="25">
        <v>151.81818181818181</v>
      </c>
      <c r="I727" s="32">
        <v>0.15</v>
      </c>
      <c r="J727" s="33">
        <f t="shared" si="146"/>
        <v>174.59090909090907</v>
      </c>
      <c r="K727" s="25">
        <f t="shared" si="147"/>
        <v>174.59</v>
      </c>
      <c r="L727" s="29">
        <v>392</v>
      </c>
      <c r="M727" s="24">
        <f t="shared" si="148"/>
        <v>0.5546150278293136</v>
      </c>
      <c r="N727" s="38">
        <f t="shared" si="145"/>
        <v>470.4</v>
      </c>
      <c r="O727" s="365">
        <v>323.39999999999998</v>
      </c>
      <c r="P727" s="366">
        <f t="shared" si="142"/>
        <v>-0.17500000000000004</v>
      </c>
      <c r="Q727" s="366">
        <f t="shared" si="143"/>
        <v>0.4601394276718952</v>
      </c>
      <c r="R727" s="369">
        <v>303.8</v>
      </c>
      <c r="S727" s="370">
        <f t="shared" si="144"/>
        <v>-0.22499999999999998</v>
      </c>
      <c r="T727" s="370">
        <f t="shared" si="149"/>
        <v>0.39506285613489123</v>
      </c>
      <c r="U727" s="6">
        <v>94</v>
      </c>
      <c r="V727" s="299">
        <v>100</v>
      </c>
      <c r="W727" s="124" t="s">
        <v>32</v>
      </c>
      <c r="X727" s="5" t="s">
        <v>1253</v>
      </c>
      <c r="Y727" s="26">
        <v>707600</v>
      </c>
      <c r="Z727" s="26" t="s">
        <v>1254</v>
      </c>
      <c r="AA727" s="26"/>
      <c r="AB727" s="27">
        <v>0.2</v>
      </c>
      <c r="AC727" s="122">
        <v>3760223791891</v>
      </c>
      <c r="AD727" s="273">
        <v>41866</v>
      </c>
      <c r="AE727" s="26">
        <f t="array" ref="AE727">IF(ISNA(INDEX([6]Fournisseurs!$A$6:$O$5001,MATCH(A727&amp;C727,[6]Fournisseurs!$C$6:$C$5001&amp;[6]Fournisseurs!$A$6:$A$5001,0),14)),"",INDEX([6]Fournisseurs!$A$6:$O$5001,MATCH(A727&amp;C727,[6]Fournisseurs!$C$6:$C$5001&amp;[6]Fournisseurs!$A$6:$A$5001,0),14))</f>
        <v>0.24360600000000004</v>
      </c>
    </row>
    <row r="728" spans="1:56" ht="14" customHeight="1" x14ac:dyDescent="0.2">
      <c r="A728" s="4">
        <v>4084</v>
      </c>
      <c r="B728" s="8" t="s">
        <v>4252</v>
      </c>
      <c r="C728" s="8" t="s">
        <v>1439</v>
      </c>
      <c r="D728" s="16" t="s">
        <v>505</v>
      </c>
      <c r="E728" s="3" t="s">
        <v>4321</v>
      </c>
      <c r="F728" s="4" t="s">
        <v>4441</v>
      </c>
      <c r="G728" s="31"/>
      <c r="H728" s="25">
        <v>330</v>
      </c>
      <c r="I728" s="32">
        <v>0.1</v>
      </c>
      <c r="J728" s="33">
        <f t="shared" si="146"/>
        <v>363.00000000000006</v>
      </c>
      <c r="K728" s="25">
        <f t="shared" si="147"/>
        <v>363</v>
      </c>
      <c r="L728" s="29">
        <v>825</v>
      </c>
      <c r="M728" s="24">
        <f t="shared" si="148"/>
        <v>0.55999999999999994</v>
      </c>
      <c r="N728" s="38">
        <f t="shared" si="145"/>
        <v>990</v>
      </c>
      <c r="O728" s="365">
        <v>618.75</v>
      </c>
      <c r="P728" s="366">
        <f t="shared" si="142"/>
        <v>-0.25</v>
      </c>
      <c r="Q728" s="366">
        <f t="shared" si="143"/>
        <v>0.41333333333333322</v>
      </c>
      <c r="R728" s="369">
        <v>598.125</v>
      </c>
      <c r="S728" s="370">
        <f t="shared" si="144"/>
        <v>-0.27500000000000002</v>
      </c>
      <c r="T728" s="370">
        <f t="shared" si="149"/>
        <v>0.36116152450090733</v>
      </c>
      <c r="U728" s="6">
        <v>0</v>
      </c>
      <c r="V728" s="299">
        <v>67</v>
      </c>
      <c r="W728" s="124" t="s">
        <v>32</v>
      </c>
      <c r="X728" s="5"/>
      <c r="Y728" s="26">
        <v>707100</v>
      </c>
      <c r="Z728" s="26"/>
      <c r="AA728" s="26"/>
      <c r="AB728" s="27">
        <v>0.2</v>
      </c>
      <c r="AC728" s="122">
        <v>0</v>
      </c>
      <c r="AD728" s="273">
        <v>42231</v>
      </c>
      <c r="AE728" s="26" t="str">
        <f t="array" ref="AE728">IF(ISNA(INDEX([6]Fournisseurs!$A$6:$O$5001,MATCH(A728&amp;C728,[6]Fournisseurs!$C$6:$C$5001&amp;[6]Fournisseurs!$A$6:$A$5001,0),14)),"",INDEX([6]Fournisseurs!$A$6:$O$5001,MATCH(A728&amp;C728,[6]Fournisseurs!$C$6:$C$5001&amp;[6]Fournisseurs!$A$6:$A$5001,0),14))</f>
        <v/>
      </c>
    </row>
    <row r="729" spans="1:56" ht="14" customHeight="1" x14ac:dyDescent="0.2">
      <c r="A729" s="348">
        <v>4085</v>
      </c>
      <c r="B729" s="8" t="s">
        <v>4251</v>
      </c>
      <c r="C729" s="8" t="s">
        <v>1439</v>
      </c>
      <c r="D729" s="16" t="s">
        <v>506</v>
      </c>
      <c r="E729" s="3" t="s">
        <v>4322</v>
      </c>
      <c r="F729" s="4" t="s">
        <v>4441</v>
      </c>
      <c r="G729" s="31"/>
      <c r="H729" s="25">
        <v>224</v>
      </c>
      <c r="I729" s="32">
        <v>0.1</v>
      </c>
      <c r="J729" s="33">
        <f t="shared" si="146"/>
        <v>246.40000000000003</v>
      </c>
      <c r="K729" s="25">
        <f t="shared" si="147"/>
        <v>246.4</v>
      </c>
      <c r="L729" s="29">
        <v>560</v>
      </c>
      <c r="M729" s="24">
        <f t="shared" si="148"/>
        <v>0.55999999999999994</v>
      </c>
      <c r="N729" s="38">
        <f t="shared" si="145"/>
        <v>672</v>
      </c>
      <c r="O729" s="365">
        <v>420</v>
      </c>
      <c r="P729" s="366">
        <f t="shared" si="142"/>
        <v>-0.25</v>
      </c>
      <c r="Q729" s="366">
        <f t="shared" si="143"/>
        <v>0.41333333333333322</v>
      </c>
      <c r="R729" s="369">
        <v>406</v>
      </c>
      <c r="S729" s="370">
        <f t="shared" si="144"/>
        <v>-0.27500000000000002</v>
      </c>
      <c r="T729" s="370">
        <f t="shared" si="149"/>
        <v>0.36116152450090733</v>
      </c>
      <c r="U729" s="6">
        <v>0</v>
      </c>
      <c r="V729" s="299">
        <v>50</v>
      </c>
      <c r="W729" s="124" t="s">
        <v>32</v>
      </c>
      <c r="X729" s="5"/>
      <c r="Y729" s="26">
        <v>707100</v>
      </c>
      <c r="Z729" s="26"/>
      <c r="AA729" s="26"/>
      <c r="AB729" s="27">
        <v>0.2</v>
      </c>
      <c r="AC729" s="122">
        <v>0</v>
      </c>
      <c r="AD729" s="273">
        <v>42231</v>
      </c>
      <c r="AE729" s="26" t="str">
        <f t="array" ref="AE729">IF(ISNA(INDEX([6]Fournisseurs!$A$6:$O$5001,MATCH(A729&amp;C729,[6]Fournisseurs!$C$6:$C$5001&amp;[6]Fournisseurs!$A$6:$A$5001,0),14)),"",INDEX([6]Fournisseurs!$A$6:$O$5001,MATCH(A729&amp;C729,[6]Fournisseurs!$C$6:$C$5001&amp;[6]Fournisseurs!$A$6:$A$5001,0),14))</f>
        <v/>
      </c>
    </row>
    <row r="730" spans="1:56" ht="14" customHeight="1" x14ac:dyDescent="0.2">
      <c r="A730" s="346">
        <v>2239</v>
      </c>
      <c r="B730" s="8"/>
      <c r="C730" s="8" t="s">
        <v>3677</v>
      </c>
      <c r="D730" s="3" t="s">
        <v>4222</v>
      </c>
      <c r="E730" s="3" t="s">
        <v>1255</v>
      </c>
      <c r="F730" s="5" t="s">
        <v>4441</v>
      </c>
      <c r="G730" s="31">
        <v>80</v>
      </c>
      <c r="H730" s="25">
        <v>72.72727272727272</v>
      </c>
      <c r="I730" s="32">
        <v>0.15</v>
      </c>
      <c r="J730" s="33">
        <f t="shared" si="146"/>
        <v>83.636363636363626</v>
      </c>
      <c r="K730" s="25">
        <f t="shared" si="147"/>
        <v>83.64</v>
      </c>
      <c r="L730" s="29">
        <v>189</v>
      </c>
      <c r="M730" s="24">
        <f t="shared" si="148"/>
        <v>0.55747955747955746</v>
      </c>
      <c r="N730" s="38">
        <f t="shared" si="145"/>
        <v>226.79999999999998</v>
      </c>
      <c r="O730" s="365">
        <v>174.82500000000002</v>
      </c>
      <c r="P730" s="366">
        <f t="shared" si="142"/>
        <v>-7.4999999999999914E-2</v>
      </c>
      <c r="Q730" s="366">
        <f t="shared" si="143"/>
        <v>0.52159952159952172</v>
      </c>
      <c r="R730" s="369">
        <v>165.375</v>
      </c>
      <c r="S730" s="370">
        <f t="shared" si="144"/>
        <v>-0.125</v>
      </c>
      <c r="T730" s="370">
        <f t="shared" si="149"/>
        <v>0.46764458042653534</v>
      </c>
      <c r="U730" s="6">
        <v>26</v>
      </c>
      <c r="V730" s="299">
        <v>28</v>
      </c>
      <c r="W730" s="124" t="s">
        <v>62</v>
      </c>
      <c r="X730" s="5" t="s">
        <v>1256</v>
      </c>
      <c r="Y730" s="26">
        <v>707600</v>
      </c>
      <c r="Z730" s="26" t="s">
        <v>1257</v>
      </c>
      <c r="AA730" s="26"/>
      <c r="AB730" s="27">
        <v>0.2</v>
      </c>
      <c r="AC730" s="122">
        <v>3760223793208</v>
      </c>
      <c r="AD730" s="273">
        <v>41501</v>
      </c>
      <c r="AE730" s="26">
        <f t="array" ref="AE730">IF(ISNA(INDEX([6]Fournisseurs!$A$6:$O$5001,MATCH(A730&amp;C730,[6]Fournisseurs!$C$6:$C$5001&amp;[6]Fournisseurs!$A$6:$A$5001,0),14)),"",INDEX([6]Fournisseurs!$A$6:$O$5001,MATCH(A730&amp;C730,[6]Fournisseurs!$C$6:$C$5001&amp;[6]Fournisseurs!$A$6:$A$5001,0),14))</f>
        <v>3.5999999999999997E-2</v>
      </c>
    </row>
    <row r="731" spans="1:56" ht="14" customHeight="1" x14ac:dyDescent="0.2">
      <c r="A731" s="11">
        <v>1993</v>
      </c>
      <c r="B731" s="8"/>
      <c r="C731" s="8" t="s">
        <v>3782</v>
      </c>
      <c r="D731" s="3" t="s">
        <v>1258</v>
      </c>
      <c r="E731" s="3"/>
      <c r="F731" s="9" t="s">
        <v>4441</v>
      </c>
      <c r="G731" s="31">
        <v>46.843160387999099</v>
      </c>
      <c r="H731" s="25">
        <v>42.584691261817362</v>
      </c>
      <c r="I731" s="32">
        <v>0.15</v>
      </c>
      <c r="J731" s="33">
        <f t="shared" si="146"/>
        <v>48.97239495108996</v>
      </c>
      <c r="K731" s="25">
        <f t="shared" si="147"/>
        <v>48.97</v>
      </c>
      <c r="L731" s="29">
        <v>140</v>
      </c>
      <c r="M731" s="24">
        <f t="shared" si="148"/>
        <v>0.65019717892078599</v>
      </c>
      <c r="N731" s="38">
        <f t="shared" si="145"/>
        <v>168</v>
      </c>
      <c r="O731" s="365">
        <v>112</v>
      </c>
      <c r="P731" s="366">
        <f t="shared" si="142"/>
        <v>-0.2</v>
      </c>
      <c r="Q731" s="366">
        <f t="shared" si="143"/>
        <v>0.56274647365098251</v>
      </c>
      <c r="R731" s="369">
        <v>105</v>
      </c>
      <c r="S731" s="370">
        <f t="shared" si="144"/>
        <v>-0.25</v>
      </c>
      <c r="T731" s="370">
        <f t="shared" si="149"/>
        <v>0.50904867216952421</v>
      </c>
      <c r="U731" s="6">
        <v>17</v>
      </c>
      <c r="V731" s="299">
        <v>18</v>
      </c>
      <c r="W731" s="124" t="s">
        <v>4451</v>
      </c>
      <c r="X731" s="5"/>
      <c r="Y731" s="26">
        <v>707600</v>
      </c>
      <c r="Z731" s="26"/>
      <c r="AA731" s="26"/>
      <c r="AB731" s="27">
        <v>0.2</v>
      </c>
      <c r="AC731" s="122">
        <v>3760223794144</v>
      </c>
      <c r="AD731" s="273">
        <v>42597</v>
      </c>
      <c r="AE731" s="26" t="str">
        <f t="array" ref="AE731">IF(ISNA(INDEX([6]Fournisseurs!$A$6:$O$5001,MATCH(A731&amp;C731,[6]Fournisseurs!$C$6:$C$5001&amp;[6]Fournisseurs!$A$6:$A$5001,0),14)),"",INDEX([6]Fournisseurs!$A$6:$O$5001,MATCH(A731&amp;C731,[6]Fournisseurs!$C$6:$C$5001&amp;[6]Fournisseurs!$A$6:$A$5001,0),14))</f>
        <v/>
      </c>
    </row>
    <row r="732" spans="1:56" ht="14" customHeight="1" x14ac:dyDescent="0.2">
      <c r="A732" s="8">
        <v>2981</v>
      </c>
      <c r="B732" s="8">
        <v>610029</v>
      </c>
      <c r="C732" s="8" t="s">
        <v>651</v>
      </c>
      <c r="D732" s="3" t="s">
        <v>508</v>
      </c>
      <c r="E732" s="3" t="s">
        <v>1258</v>
      </c>
      <c r="F732" s="5" t="s">
        <v>4441</v>
      </c>
      <c r="G732" s="31">
        <v>0</v>
      </c>
      <c r="H732" s="25">
        <v>119.25</v>
      </c>
      <c r="I732" s="32">
        <v>0.1</v>
      </c>
      <c r="J732" s="33">
        <f t="shared" si="146"/>
        <v>131.17500000000001</v>
      </c>
      <c r="K732" s="25">
        <f t="shared" si="147"/>
        <v>131.18</v>
      </c>
      <c r="L732" s="29">
        <v>280</v>
      </c>
      <c r="M732" s="24">
        <f t="shared" si="148"/>
        <v>0.53151785714285715</v>
      </c>
      <c r="N732" s="38">
        <f t="shared" si="145"/>
        <v>336</v>
      </c>
      <c r="O732" s="365">
        <v>252</v>
      </c>
      <c r="P732" s="366">
        <f t="shared" si="142"/>
        <v>-0.1</v>
      </c>
      <c r="Q732" s="366">
        <f t="shared" si="143"/>
        <v>0.47946428571428568</v>
      </c>
      <c r="R732" s="369">
        <v>252</v>
      </c>
      <c r="S732" s="370">
        <f t="shared" si="144"/>
        <v>-0.1</v>
      </c>
      <c r="T732" s="370">
        <f t="shared" si="149"/>
        <v>0.45206766917293228</v>
      </c>
      <c r="U732" s="6">
        <v>0</v>
      </c>
      <c r="V732" s="299">
        <v>35</v>
      </c>
      <c r="W732" s="124" t="s">
        <v>4451</v>
      </c>
      <c r="X732" s="5" t="s">
        <v>1259</v>
      </c>
      <c r="Y732" s="26">
        <v>707600</v>
      </c>
      <c r="Z732" s="26" t="s">
        <v>1260</v>
      </c>
      <c r="AA732" s="26"/>
      <c r="AB732" s="27">
        <v>0.2</v>
      </c>
      <c r="AC732" s="122">
        <v>0</v>
      </c>
      <c r="AD732" s="273">
        <v>42036</v>
      </c>
      <c r="AE732" s="26" t="str">
        <f t="array" ref="AE732">IF(ISNA(INDEX([6]Fournisseurs!$A$6:$O$5001,MATCH(A732&amp;C732,[6]Fournisseurs!$C$6:$C$5001&amp;[6]Fournisseurs!$A$6:$A$5001,0),14)),"",INDEX([6]Fournisseurs!$A$6:$O$5001,MATCH(A732&amp;C732,[6]Fournisseurs!$C$6:$C$5001&amp;[6]Fournisseurs!$A$6:$A$5001,0),14))</f>
        <v/>
      </c>
      <c r="BD732" s="39"/>
    </row>
    <row r="733" spans="1:56" ht="14" customHeight="1" x14ac:dyDescent="0.2">
      <c r="A733" s="8">
        <v>1713</v>
      </c>
      <c r="B733" s="8" t="s">
        <v>1433</v>
      </c>
      <c r="C733" s="8" t="s">
        <v>636</v>
      </c>
      <c r="D733" s="3" t="s">
        <v>507</v>
      </c>
      <c r="E733" s="3" t="s">
        <v>1258</v>
      </c>
      <c r="F733" s="5" t="s">
        <v>4441</v>
      </c>
      <c r="G733" s="31">
        <v>47.2</v>
      </c>
      <c r="H733" s="25">
        <v>42.909090909090907</v>
      </c>
      <c r="I733" s="32">
        <v>0.15</v>
      </c>
      <c r="J733" s="33">
        <v>49.345454545454537</v>
      </c>
      <c r="K733" s="25">
        <v>49.35</v>
      </c>
      <c r="L733" s="29">
        <v>110</v>
      </c>
      <c r="M733" s="24">
        <v>0.55140495867768602</v>
      </c>
      <c r="N733" s="38">
        <v>132</v>
      </c>
      <c r="O733" s="365">
        <v>99</v>
      </c>
      <c r="P733" s="366">
        <f t="shared" si="142"/>
        <v>-0.1</v>
      </c>
      <c r="Q733" s="366">
        <f t="shared" si="143"/>
        <v>0.50156106519742893</v>
      </c>
      <c r="R733" s="369">
        <v>93.5</v>
      </c>
      <c r="S733" s="370">
        <f t="shared" si="144"/>
        <v>-0.15</v>
      </c>
      <c r="T733" s="370">
        <f t="shared" si="149"/>
        <v>0.44446434511168553</v>
      </c>
      <c r="U733" s="6">
        <v>25.5</v>
      </c>
      <c r="V733" s="299">
        <v>25.5</v>
      </c>
      <c r="W733" s="124" t="s">
        <v>4451</v>
      </c>
      <c r="X733" s="5" t="s">
        <v>1261</v>
      </c>
      <c r="Y733" s="26">
        <v>707600</v>
      </c>
      <c r="Z733" s="26" t="s">
        <v>1260</v>
      </c>
      <c r="AA733" s="26"/>
      <c r="AB733" s="27">
        <v>0.2</v>
      </c>
      <c r="AC733" s="122">
        <v>3760223791280</v>
      </c>
      <c r="AD733" s="273">
        <v>41501</v>
      </c>
      <c r="AE733" s="26">
        <f t="array" ref="AE733">IF(ISNA(INDEX([6]Fournisseurs!$A$6:$O$5001,MATCH(A733&amp;C733,[6]Fournisseurs!$C$6:$C$5001&amp;[6]Fournisseurs!$A$6:$A$5001,0),14)),"",INDEX([6]Fournisseurs!$A$6:$O$5001,MATCH(A733&amp;C733,[6]Fournisseurs!$C$6:$C$5001&amp;[6]Fournisseurs!$A$6:$A$5001,0),14))</f>
        <v>0.13030875</v>
      </c>
    </row>
    <row r="734" spans="1:56" ht="14" customHeight="1" x14ac:dyDescent="0.2">
      <c r="A734" s="9">
        <v>2512</v>
      </c>
      <c r="B734" s="344">
        <v>550905</v>
      </c>
      <c r="C734" s="344" t="s">
        <v>651</v>
      </c>
      <c r="D734" s="398" t="s">
        <v>3890</v>
      </c>
      <c r="E734" s="345" t="s">
        <v>3891</v>
      </c>
      <c r="F734" s="9" t="s">
        <v>4441</v>
      </c>
      <c r="G734" s="345"/>
      <c r="H734" s="25">
        <v>310.75874999999996</v>
      </c>
      <c r="I734" s="32">
        <v>0.1</v>
      </c>
      <c r="J734" s="33">
        <f t="shared" ref="J734:J765" si="150">H734*(1+I734)</f>
        <v>341.83462499999996</v>
      </c>
      <c r="K734" s="25">
        <f t="shared" ref="K734:K765" si="151">ROUND(J734,2)</f>
        <v>341.83</v>
      </c>
      <c r="L734" s="29">
        <v>854.59</v>
      </c>
      <c r="M734" s="24">
        <f t="shared" ref="M734:M765" si="152">1-(J734/L734)</f>
        <v>0.60000160895868193</v>
      </c>
      <c r="N734" s="38">
        <f t="shared" ref="N734:N765" si="153">L734*(1+AB734)</f>
        <v>1025.508</v>
      </c>
      <c r="O734" s="365">
        <v>747.76625000000001</v>
      </c>
      <c r="P734" s="366">
        <f t="shared" si="142"/>
        <v>-0.12500000000000003</v>
      </c>
      <c r="Q734" s="366">
        <f t="shared" si="143"/>
        <v>0.54285898166706514</v>
      </c>
      <c r="R734" s="369">
        <v>705.03674999999998</v>
      </c>
      <c r="S734" s="370">
        <f t="shared" si="144"/>
        <v>-0.17500000000000004</v>
      </c>
      <c r="T734" s="370">
        <f t="shared" si="149"/>
        <v>0.48963522674153992</v>
      </c>
      <c r="U734" s="11">
        <v>18</v>
      </c>
      <c r="V734" s="11">
        <v>19</v>
      </c>
      <c r="W734" s="124" t="s">
        <v>4451</v>
      </c>
      <c r="X734" s="345" t="s">
        <v>3892</v>
      </c>
      <c r="Y734" s="26">
        <v>707600</v>
      </c>
      <c r="Z734" s="345"/>
      <c r="AA734" s="26"/>
      <c r="AB734" s="27">
        <v>0.2</v>
      </c>
      <c r="AC734" s="122"/>
      <c r="AD734" s="273">
        <v>42597</v>
      </c>
      <c r="AE734" s="26" t="str">
        <f t="array" ref="AE734">IF(ISNA(INDEX([6]Fournisseurs!$A$6:$O$5001,MATCH(A734&amp;C734,[6]Fournisseurs!$C$6:$C$5001&amp;[6]Fournisseurs!$A$6:$A$5001,0),14)),"",INDEX([6]Fournisseurs!$A$6:$O$5001,MATCH(A734&amp;C734,[6]Fournisseurs!$C$6:$C$5001&amp;[6]Fournisseurs!$A$6:$A$5001,0),14))</f>
        <v/>
      </c>
    </row>
    <row r="735" spans="1:56" ht="14" customHeight="1" x14ac:dyDescent="0.2">
      <c r="A735" s="9">
        <v>2513</v>
      </c>
      <c r="B735" s="344">
        <v>550906</v>
      </c>
      <c r="C735" s="344" t="s">
        <v>651</v>
      </c>
      <c r="D735" s="398" t="s">
        <v>3893</v>
      </c>
      <c r="E735" s="345" t="s">
        <v>3894</v>
      </c>
      <c r="F735" s="9" t="s">
        <v>4441</v>
      </c>
      <c r="G735" s="345"/>
      <c r="H735" s="25">
        <v>174.22499999999999</v>
      </c>
      <c r="I735" s="32">
        <v>0.1</v>
      </c>
      <c r="J735" s="33">
        <f t="shared" si="150"/>
        <v>191.64750000000001</v>
      </c>
      <c r="K735" s="25">
        <f t="shared" si="151"/>
        <v>191.65</v>
      </c>
      <c r="L735" s="29">
        <v>479.13249999999999</v>
      </c>
      <c r="M735" s="24">
        <f t="shared" si="152"/>
        <v>0.6000114790793778</v>
      </c>
      <c r="N735" s="38">
        <f t="shared" si="153"/>
        <v>574.95899999999995</v>
      </c>
      <c r="O735" s="365">
        <v>419.24093749999997</v>
      </c>
      <c r="P735" s="366">
        <f t="shared" si="142"/>
        <v>-0.12500000000000006</v>
      </c>
      <c r="Q735" s="366">
        <f t="shared" si="143"/>
        <v>0.5428702618050032</v>
      </c>
      <c r="R735" s="369">
        <v>395.2843125</v>
      </c>
      <c r="S735" s="370">
        <f t="shared" si="144"/>
        <v>-0.17499999999999999</v>
      </c>
      <c r="T735" s="370">
        <f t="shared" si="149"/>
        <v>0.48964782019697328</v>
      </c>
      <c r="U735" s="11">
        <v>13</v>
      </c>
      <c r="V735" s="11">
        <v>14</v>
      </c>
      <c r="W735" s="124" t="s">
        <v>4451</v>
      </c>
      <c r="X735" s="345"/>
      <c r="Y735" s="26">
        <v>707600</v>
      </c>
      <c r="Z735" s="345"/>
      <c r="AA735" s="26"/>
      <c r="AB735" s="27">
        <v>0.2</v>
      </c>
      <c r="AC735" s="122"/>
      <c r="AD735" s="273">
        <v>42597</v>
      </c>
      <c r="AE735" s="26" t="str">
        <f t="array" ref="AE735">IF(ISNA(INDEX([6]Fournisseurs!$A$6:$O$5001,MATCH(A735&amp;C735,[6]Fournisseurs!$C$6:$C$5001&amp;[6]Fournisseurs!$A$6:$A$5001,0),14)),"",INDEX([6]Fournisseurs!$A$6:$O$5001,MATCH(A735&amp;C735,[6]Fournisseurs!$C$6:$C$5001&amp;[6]Fournisseurs!$A$6:$A$5001,0),14))</f>
        <v/>
      </c>
    </row>
    <row r="736" spans="1:56" ht="14" customHeight="1" x14ac:dyDescent="0.2">
      <c r="A736" s="8">
        <v>2347</v>
      </c>
      <c r="B736" s="8">
        <v>0</v>
      </c>
      <c r="C736" s="8" t="s">
        <v>826</v>
      </c>
      <c r="D736" s="3" t="s">
        <v>510</v>
      </c>
      <c r="E736" s="3" t="s">
        <v>1268</v>
      </c>
      <c r="F736" s="5" t="s">
        <v>4441</v>
      </c>
      <c r="G736" s="31">
        <v>60</v>
      </c>
      <c r="H736" s="25">
        <v>54.54545454545454</v>
      </c>
      <c r="I736" s="32">
        <v>0.15</v>
      </c>
      <c r="J736" s="33">
        <f t="shared" si="150"/>
        <v>62.727272727272712</v>
      </c>
      <c r="K736" s="25">
        <f t="shared" si="151"/>
        <v>62.73</v>
      </c>
      <c r="L736" s="29">
        <v>140</v>
      </c>
      <c r="M736" s="24">
        <f t="shared" si="152"/>
        <v>0.55194805194805208</v>
      </c>
      <c r="N736" s="38">
        <f t="shared" si="153"/>
        <v>168</v>
      </c>
      <c r="O736" s="365">
        <v>129.5</v>
      </c>
      <c r="P736" s="366">
        <f t="shared" si="142"/>
        <v>-7.4999999999999997E-2</v>
      </c>
      <c r="Q736" s="366">
        <f t="shared" si="143"/>
        <v>0.5156195156195158</v>
      </c>
      <c r="R736" s="369">
        <v>122.5</v>
      </c>
      <c r="S736" s="370">
        <f t="shared" si="144"/>
        <v>-0.125</v>
      </c>
      <c r="T736" s="370">
        <f t="shared" si="149"/>
        <v>0.46099013768186714</v>
      </c>
      <c r="U736" s="6">
        <v>13.1</v>
      </c>
      <c r="V736" s="299">
        <v>14.4</v>
      </c>
      <c r="W736" s="124" t="s">
        <v>4451</v>
      </c>
      <c r="X736" s="5">
        <v>0</v>
      </c>
      <c r="Y736" s="26">
        <v>707600</v>
      </c>
      <c r="Z736" s="26" t="s">
        <v>1269</v>
      </c>
      <c r="AA736" s="26"/>
      <c r="AB736" s="27">
        <v>0.2</v>
      </c>
      <c r="AC736" s="122">
        <v>3760223790504</v>
      </c>
      <c r="AD736" s="273">
        <v>41866</v>
      </c>
      <c r="AE736" s="26">
        <f t="array" ref="AE736">IF(ISNA(INDEX([6]Fournisseurs!$A$6:$O$5001,MATCH(A736&amp;C736,[6]Fournisseurs!$C$6:$C$5001&amp;[6]Fournisseurs!$A$6:$A$5001,0),14)),"",INDEX([6]Fournisseurs!$A$6:$O$5001,MATCH(A736&amp;C736,[6]Fournisseurs!$C$6:$C$5001&amp;[6]Fournisseurs!$A$6:$A$5001,0),14))</f>
        <v>0.239894</v>
      </c>
    </row>
    <row r="737" spans="1:31" ht="14" customHeight="1" x14ac:dyDescent="0.2">
      <c r="A737" s="8">
        <v>1716</v>
      </c>
      <c r="B737" s="8">
        <v>0</v>
      </c>
      <c r="C737" s="8" t="s">
        <v>3782</v>
      </c>
      <c r="D737" s="3" t="s">
        <v>3695</v>
      </c>
      <c r="E737" s="3" t="s">
        <v>1265</v>
      </c>
      <c r="F737" s="5" t="s">
        <v>4441</v>
      </c>
      <c r="G737" s="31">
        <v>12.116571170764718</v>
      </c>
      <c r="H737" s="25">
        <v>11.015064700695197</v>
      </c>
      <c r="I737" s="32">
        <v>0.15</v>
      </c>
      <c r="J737" s="33">
        <f t="shared" si="150"/>
        <v>12.667324405799475</v>
      </c>
      <c r="K737" s="25">
        <f t="shared" si="151"/>
        <v>12.67</v>
      </c>
      <c r="L737" s="29">
        <v>25</v>
      </c>
      <c r="M737" s="24">
        <f t="shared" si="152"/>
        <v>0.49330702376802105</v>
      </c>
      <c r="N737" s="38">
        <f t="shared" si="153"/>
        <v>30</v>
      </c>
      <c r="O737" s="365">
        <v>21.875</v>
      </c>
      <c r="P737" s="366">
        <f t="shared" si="142"/>
        <v>-0.125</v>
      </c>
      <c r="Q737" s="366">
        <f t="shared" si="143"/>
        <v>0.42092231287773829</v>
      </c>
      <c r="R737" s="369">
        <v>20.625</v>
      </c>
      <c r="S737" s="370">
        <f t="shared" si="144"/>
        <v>-0.17499999999999999</v>
      </c>
      <c r="T737" s="370">
        <f t="shared" si="149"/>
        <v>0.35350178471198856</v>
      </c>
      <c r="U737" s="6">
        <v>2</v>
      </c>
      <c r="V737" s="299">
        <v>2.2000000000000002</v>
      </c>
      <c r="W737" s="124" t="s">
        <v>62</v>
      </c>
      <c r="X737" s="5" t="s">
        <v>1266</v>
      </c>
      <c r="Y737" s="26">
        <v>707600</v>
      </c>
      <c r="Z737" s="26" t="s">
        <v>1267</v>
      </c>
      <c r="AA737" s="26"/>
      <c r="AB737" s="27">
        <v>0.2</v>
      </c>
      <c r="AC737" s="122">
        <v>3760223793215</v>
      </c>
      <c r="AD737" s="273">
        <v>41501</v>
      </c>
      <c r="AE737" s="26" t="str">
        <f t="array" ref="AE737">IF(ISNA(INDEX([6]Fournisseurs!$A$6:$O$5001,MATCH(A737&amp;C737,[6]Fournisseurs!$C$6:$C$5001&amp;[6]Fournisseurs!$A$6:$A$5001,0),14)),"",INDEX([6]Fournisseurs!$A$6:$O$5001,MATCH(A737&amp;C737,[6]Fournisseurs!$C$6:$C$5001&amp;[6]Fournisseurs!$A$6:$A$5001,0),14))</f>
        <v/>
      </c>
    </row>
    <row r="738" spans="1:31" ht="14" customHeight="1" x14ac:dyDescent="0.2">
      <c r="A738" s="8">
        <v>1719</v>
      </c>
      <c r="B738" s="8">
        <v>0</v>
      </c>
      <c r="C738" s="8" t="s">
        <v>636</v>
      </c>
      <c r="D738" s="3" t="s">
        <v>511</v>
      </c>
      <c r="E738" s="3" t="s">
        <v>1270</v>
      </c>
      <c r="F738" s="5" t="s">
        <v>4441</v>
      </c>
      <c r="G738" s="31">
        <v>44.45</v>
      </c>
      <c r="H738" s="25">
        <v>40.409090909090907</v>
      </c>
      <c r="I738" s="32">
        <v>0.15</v>
      </c>
      <c r="J738" s="33">
        <f t="shared" si="150"/>
        <v>46.470454545454537</v>
      </c>
      <c r="K738" s="25">
        <f t="shared" si="151"/>
        <v>46.47</v>
      </c>
      <c r="L738" s="29">
        <v>95</v>
      </c>
      <c r="M738" s="24">
        <f t="shared" si="152"/>
        <v>0.51083732057416276</v>
      </c>
      <c r="N738" s="38">
        <f t="shared" si="153"/>
        <v>114</v>
      </c>
      <c r="O738" s="365">
        <v>83.125</v>
      </c>
      <c r="P738" s="366">
        <f t="shared" si="142"/>
        <v>-0.125</v>
      </c>
      <c r="Q738" s="366">
        <f t="shared" si="143"/>
        <v>0.44095693779904321</v>
      </c>
      <c r="R738" s="369">
        <v>78.375</v>
      </c>
      <c r="S738" s="370">
        <f t="shared" si="144"/>
        <v>-0.17499999999999999</v>
      </c>
      <c r="T738" s="370">
        <f t="shared" si="149"/>
        <v>0.37586898956830972</v>
      </c>
      <c r="U738" s="6">
        <v>18</v>
      </c>
      <c r="V738" s="299">
        <v>19</v>
      </c>
      <c r="W738" s="124" t="s">
        <v>62</v>
      </c>
      <c r="X738" s="5" t="s">
        <v>1271</v>
      </c>
      <c r="Y738" s="26">
        <v>707600</v>
      </c>
      <c r="Z738" s="26" t="s">
        <v>1272</v>
      </c>
      <c r="AA738" s="26"/>
      <c r="AB738" s="27">
        <v>0.2</v>
      </c>
      <c r="AC738" s="122">
        <v>3760223793222</v>
      </c>
      <c r="AD738" s="273">
        <v>41501</v>
      </c>
      <c r="AE738" s="26">
        <f t="array" ref="AE738">IF(ISNA(INDEX([6]Fournisseurs!$A$6:$O$5001,MATCH(A738&amp;C738,[6]Fournisseurs!$C$6:$C$5001&amp;[6]Fournisseurs!$A$6:$A$5001,0),14)),"",INDEX([6]Fournisseurs!$A$6:$O$5001,MATCH(A738&amp;C738,[6]Fournisseurs!$C$6:$C$5001&amp;[6]Fournisseurs!$A$6:$A$5001,0),14))</f>
        <v>3.7572000000000001E-2</v>
      </c>
    </row>
    <row r="739" spans="1:31" ht="14" customHeight="1" x14ac:dyDescent="0.2">
      <c r="A739" s="418">
        <v>3920</v>
      </c>
      <c r="B739" s="8"/>
      <c r="C739" s="8" t="s">
        <v>1438</v>
      </c>
      <c r="D739" s="3" t="s">
        <v>512</v>
      </c>
      <c r="E739" s="3"/>
      <c r="F739" s="9" t="s">
        <v>4441</v>
      </c>
      <c r="G739" s="31"/>
      <c r="H739" s="25">
        <v>999</v>
      </c>
      <c r="I739" s="32"/>
      <c r="J739" s="33">
        <f t="shared" si="150"/>
        <v>999</v>
      </c>
      <c r="K739" s="25">
        <f t="shared" si="151"/>
        <v>999</v>
      </c>
      <c r="L739" s="29">
        <v>1316</v>
      </c>
      <c r="M739" s="24">
        <f t="shared" si="152"/>
        <v>0.24088145896656532</v>
      </c>
      <c r="N739" s="38">
        <f t="shared" si="153"/>
        <v>1579.2</v>
      </c>
      <c r="O739" s="365">
        <v>1316</v>
      </c>
      <c r="P739" s="366">
        <f t="shared" si="142"/>
        <v>0</v>
      </c>
      <c r="Q739" s="366">
        <f t="shared" si="143"/>
        <v>0.24088145896656532</v>
      </c>
      <c r="R739" s="406">
        <v>1316</v>
      </c>
      <c r="S739" s="370">
        <f t="shared" si="144"/>
        <v>0</v>
      </c>
      <c r="T739" s="370">
        <f>1-(J739/(R739))</f>
        <v>0.24088145896656532</v>
      </c>
      <c r="U739" s="6">
        <v>0</v>
      </c>
      <c r="V739" s="299">
        <v>28</v>
      </c>
      <c r="W739" s="124" t="s">
        <v>127</v>
      </c>
      <c r="X739" s="5"/>
      <c r="Y739" s="28">
        <v>707100</v>
      </c>
      <c r="Z739" s="26"/>
      <c r="AA739" s="26"/>
      <c r="AB739" s="27">
        <v>0.2</v>
      </c>
      <c r="AC739" s="122">
        <v>0</v>
      </c>
      <c r="AD739" s="273">
        <v>41866</v>
      </c>
      <c r="AE739" s="26" t="str">
        <f t="array" ref="AE739">IF(ISNA(INDEX([6]Fournisseurs!$A$6:$O$5001,MATCH(A739&amp;C739,[6]Fournisseurs!$C$6:$C$5001&amp;[6]Fournisseurs!$A$6:$A$5001,0),14)),"",INDEX([6]Fournisseurs!$A$6:$O$5001,MATCH(A739&amp;C739,[6]Fournisseurs!$C$6:$C$5001&amp;[6]Fournisseurs!$A$6:$A$5001,0),14))</f>
        <v/>
      </c>
    </row>
    <row r="740" spans="1:31" ht="14" customHeight="1" x14ac:dyDescent="0.2">
      <c r="A740" s="4">
        <v>1896</v>
      </c>
      <c r="B740" s="8"/>
      <c r="C740" s="8" t="s">
        <v>1440</v>
      </c>
      <c r="D740" s="274" t="s">
        <v>513</v>
      </c>
      <c r="E740" s="3"/>
      <c r="F740" s="13" t="s">
        <v>4441</v>
      </c>
      <c r="G740" s="31">
        <v>0</v>
      </c>
      <c r="H740" s="25">
        <v>10</v>
      </c>
      <c r="I740" s="32"/>
      <c r="J740" s="33">
        <f t="shared" si="150"/>
        <v>10</v>
      </c>
      <c r="K740" s="25">
        <f t="shared" si="151"/>
        <v>10</v>
      </c>
      <c r="L740" s="29">
        <v>25</v>
      </c>
      <c r="M740" s="24">
        <f t="shared" si="152"/>
        <v>0.6</v>
      </c>
      <c r="N740" s="38">
        <f t="shared" si="153"/>
        <v>30</v>
      </c>
      <c r="O740" s="365">
        <v>22.5</v>
      </c>
      <c r="P740" s="366">
        <f t="shared" si="142"/>
        <v>-0.1</v>
      </c>
      <c r="Q740" s="366">
        <f t="shared" si="143"/>
        <v>0.55555555555555558</v>
      </c>
      <c r="R740" s="369">
        <v>21.25</v>
      </c>
      <c r="S740" s="370">
        <f t="shared" si="144"/>
        <v>-0.15</v>
      </c>
      <c r="T740" s="370">
        <f t="shared" ref="T740:T771" si="154">1-(J740/(R740*0.95))</f>
        <v>0.50464396284829727</v>
      </c>
      <c r="U740" s="6">
        <v>0</v>
      </c>
      <c r="V740" s="299">
        <v>2</v>
      </c>
      <c r="W740" s="124" t="s">
        <v>4451</v>
      </c>
      <c r="X740" s="5"/>
      <c r="Y740" s="28">
        <v>707600</v>
      </c>
      <c r="Z740" s="26"/>
      <c r="AA740" s="26"/>
      <c r="AB740" s="27">
        <v>0.2</v>
      </c>
      <c r="AC740" s="122">
        <v>0</v>
      </c>
      <c r="AD740" s="273">
        <v>42231</v>
      </c>
      <c r="AE740" s="26" t="str">
        <f t="array" ref="AE740">IF(ISNA(INDEX([6]Fournisseurs!$A$6:$O$5001,MATCH(A740&amp;C740,[6]Fournisseurs!$C$6:$C$5001&amp;[6]Fournisseurs!$A$6:$A$5001,0),14)),"",INDEX([6]Fournisseurs!$A$6:$O$5001,MATCH(A740&amp;C740,[6]Fournisseurs!$C$6:$C$5001&amp;[6]Fournisseurs!$A$6:$A$5001,0),14))</f>
        <v/>
      </c>
    </row>
    <row r="741" spans="1:31" ht="14" customHeight="1" x14ac:dyDescent="0.2">
      <c r="A741" s="4">
        <v>4023</v>
      </c>
      <c r="B741" s="8" t="s">
        <v>2040</v>
      </c>
      <c r="C741" s="8" t="s">
        <v>633</v>
      </c>
      <c r="D741" s="12" t="s">
        <v>514</v>
      </c>
      <c r="E741" s="3" t="s">
        <v>2039</v>
      </c>
      <c r="F741" s="13" t="s">
        <v>4441</v>
      </c>
      <c r="G741" s="31">
        <v>2.5</v>
      </c>
      <c r="H741" s="25">
        <v>2.2727272727272725</v>
      </c>
      <c r="I741" s="32">
        <v>0.15</v>
      </c>
      <c r="J741" s="33">
        <f t="shared" si="150"/>
        <v>2.6136363636363633</v>
      </c>
      <c r="K741" s="25">
        <f t="shared" si="151"/>
        <v>2.61</v>
      </c>
      <c r="L741" s="29">
        <v>25</v>
      </c>
      <c r="M741" s="24">
        <f t="shared" si="152"/>
        <v>0.8954545454545455</v>
      </c>
      <c r="N741" s="38">
        <f t="shared" si="153"/>
        <v>30</v>
      </c>
      <c r="O741" s="365">
        <v>21.875</v>
      </c>
      <c r="P741" s="366">
        <f t="shared" si="142"/>
        <v>-0.125</v>
      </c>
      <c r="Q741" s="366">
        <f t="shared" si="143"/>
        <v>0.88051948051948048</v>
      </c>
      <c r="R741" s="369">
        <v>20.625</v>
      </c>
      <c r="S741" s="370">
        <f t="shared" si="144"/>
        <v>-0.17499999999999999</v>
      </c>
      <c r="T741" s="370">
        <f t="shared" si="154"/>
        <v>0.86660867043642165</v>
      </c>
      <c r="U741" s="6">
        <v>0.18</v>
      </c>
      <c r="V741" s="299">
        <v>0.2</v>
      </c>
      <c r="W741" s="124" t="s">
        <v>4451</v>
      </c>
      <c r="X741" s="5"/>
      <c r="Y741" s="28">
        <v>707600</v>
      </c>
      <c r="Z741" s="26"/>
      <c r="AA741" s="26"/>
      <c r="AB741" s="27">
        <v>0.2</v>
      </c>
      <c r="AC741" s="122">
        <v>3760223793239</v>
      </c>
      <c r="AD741" s="273">
        <v>42231</v>
      </c>
      <c r="AE741" s="26">
        <f t="array" ref="AE741">IF(ISNA(INDEX([6]Fournisseurs!$A$6:$O$5001,MATCH(A741&amp;C741,[6]Fournisseurs!$C$6:$C$5001&amp;[6]Fournisseurs!$A$6:$A$5001,0),14)),"",INDEX([6]Fournisseurs!$A$6:$O$5001,MATCH(A741&amp;C741,[6]Fournisseurs!$C$6:$C$5001&amp;[6]Fournisseurs!$A$6:$A$5001,0),14))</f>
        <v>3.2000000000000002E-3</v>
      </c>
    </row>
    <row r="742" spans="1:31" ht="14" customHeight="1" x14ac:dyDescent="0.2">
      <c r="A742" s="8">
        <v>1722</v>
      </c>
      <c r="B742" s="8" t="s">
        <v>1273</v>
      </c>
      <c r="C742" s="8" t="s">
        <v>659</v>
      </c>
      <c r="D742" s="3" t="s">
        <v>515</v>
      </c>
      <c r="E742" s="3" t="s">
        <v>515</v>
      </c>
      <c r="F742" s="5" t="s">
        <v>4441</v>
      </c>
      <c r="G742" s="31">
        <v>0</v>
      </c>
      <c r="H742" s="25">
        <v>1606.5</v>
      </c>
      <c r="I742" s="32">
        <v>0.1</v>
      </c>
      <c r="J742" s="33">
        <f t="shared" si="150"/>
        <v>1767.15</v>
      </c>
      <c r="K742" s="25">
        <f t="shared" si="151"/>
        <v>1767.15</v>
      </c>
      <c r="L742" s="29">
        <v>2900</v>
      </c>
      <c r="M742" s="24">
        <f t="shared" si="152"/>
        <v>0.39063793103448274</v>
      </c>
      <c r="N742" s="38">
        <f t="shared" si="153"/>
        <v>3480</v>
      </c>
      <c r="O742" s="365">
        <v>2900</v>
      </c>
      <c r="P742" s="366">
        <f t="shared" si="142"/>
        <v>0</v>
      </c>
      <c r="Q742" s="366">
        <f t="shared" si="143"/>
        <v>0.39063793103448274</v>
      </c>
      <c r="R742" s="375">
        <v>2900</v>
      </c>
      <c r="S742" s="370">
        <f t="shared" si="144"/>
        <v>0</v>
      </c>
      <c r="T742" s="370">
        <f t="shared" si="154"/>
        <v>0.35856624319419239</v>
      </c>
      <c r="U742" s="6">
        <v>0</v>
      </c>
      <c r="V742" s="299">
        <v>88</v>
      </c>
      <c r="W742" s="124" t="s">
        <v>4453</v>
      </c>
      <c r="X742" s="5" t="s">
        <v>1274</v>
      </c>
      <c r="Y742" s="26">
        <v>707100</v>
      </c>
      <c r="Z742" s="26" t="s">
        <v>1275</v>
      </c>
      <c r="AA742" s="26"/>
      <c r="AB742" s="27">
        <v>0.2</v>
      </c>
      <c r="AC742" s="122">
        <v>0</v>
      </c>
      <c r="AD742" s="273">
        <v>41501</v>
      </c>
      <c r="AE742" s="26" t="str">
        <f t="array" ref="AE742">IF(ISNA(INDEX([6]Fournisseurs!$A$6:$O$5001,MATCH(A742&amp;C742,[6]Fournisseurs!$C$6:$C$5001&amp;[6]Fournisseurs!$A$6:$A$5001,0),14)),"",INDEX([6]Fournisseurs!$A$6:$O$5001,MATCH(A742&amp;C742,[6]Fournisseurs!$C$6:$C$5001&amp;[6]Fournisseurs!$A$6:$A$5001,0),14))</f>
        <v/>
      </c>
    </row>
    <row r="743" spans="1:31" ht="14" customHeight="1" x14ac:dyDescent="0.2">
      <c r="A743" s="8">
        <v>1723</v>
      </c>
      <c r="B743" s="8" t="s">
        <v>1276</v>
      </c>
      <c r="C743" s="8" t="s">
        <v>659</v>
      </c>
      <c r="D743" s="3" t="s">
        <v>516</v>
      </c>
      <c r="E743" s="3" t="s">
        <v>1277</v>
      </c>
      <c r="F743" s="5" t="s">
        <v>4441</v>
      </c>
      <c r="G743" s="31">
        <v>0</v>
      </c>
      <c r="H743" s="25">
        <v>1946.5</v>
      </c>
      <c r="I743" s="32">
        <v>0.1</v>
      </c>
      <c r="J743" s="33">
        <f t="shared" si="150"/>
        <v>2141.15</v>
      </c>
      <c r="K743" s="25">
        <f t="shared" si="151"/>
        <v>2141.15</v>
      </c>
      <c r="L743" s="29">
        <v>3550</v>
      </c>
      <c r="M743" s="24">
        <f t="shared" si="152"/>
        <v>0.39685915492957746</v>
      </c>
      <c r="N743" s="38">
        <f t="shared" si="153"/>
        <v>4260</v>
      </c>
      <c r="O743" s="365">
        <v>3550</v>
      </c>
      <c r="P743" s="366">
        <f t="shared" si="142"/>
        <v>0</v>
      </c>
      <c r="Q743" s="366">
        <f t="shared" si="143"/>
        <v>0.39685915492957746</v>
      </c>
      <c r="R743" s="375">
        <v>3550</v>
      </c>
      <c r="S743" s="370">
        <f t="shared" si="144"/>
        <v>0</v>
      </c>
      <c r="T743" s="370">
        <f t="shared" si="154"/>
        <v>0.36511489992587098</v>
      </c>
      <c r="U743" s="6">
        <v>0</v>
      </c>
      <c r="V743" s="299">
        <v>110</v>
      </c>
      <c r="W743" s="124" t="s">
        <v>4453</v>
      </c>
      <c r="X743" s="5" t="s">
        <v>1278</v>
      </c>
      <c r="Y743" s="26">
        <v>707100</v>
      </c>
      <c r="Z743" s="26" t="s">
        <v>1279</v>
      </c>
      <c r="AA743" s="26"/>
      <c r="AB743" s="27">
        <v>0.2</v>
      </c>
      <c r="AC743" s="122">
        <v>0</v>
      </c>
      <c r="AD743" s="273">
        <v>41501</v>
      </c>
      <c r="AE743" s="26" t="str">
        <f t="array" ref="AE743">IF(ISNA(INDEX([6]Fournisseurs!$A$6:$O$5001,MATCH(A743&amp;C743,[6]Fournisseurs!$C$6:$C$5001&amp;[6]Fournisseurs!$A$6:$A$5001,0),14)),"",INDEX([6]Fournisseurs!$A$6:$O$5001,MATCH(A743&amp;C743,[6]Fournisseurs!$C$6:$C$5001&amp;[6]Fournisseurs!$A$6:$A$5001,0),14))</f>
        <v/>
      </c>
    </row>
    <row r="744" spans="1:31" ht="14" customHeight="1" x14ac:dyDescent="0.2">
      <c r="A744" s="9">
        <v>2719</v>
      </c>
      <c r="B744" s="344">
        <v>608010</v>
      </c>
      <c r="C744" s="344" t="s">
        <v>651</v>
      </c>
      <c r="D744" s="350" t="s">
        <v>4075</v>
      </c>
      <c r="E744" s="345" t="s">
        <v>4000</v>
      </c>
      <c r="F744" s="9" t="s">
        <v>4441</v>
      </c>
      <c r="G744" s="345"/>
      <c r="H744" s="25">
        <v>195.5</v>
      </c>
      <c r="I744" s="32">
        <v>0.1</v>
      </c>
      <c r="J744" s="33">
        <f t="shared" si="150"/>
        <v>215.05</v>
      </c>
      <c r="K744" s="25">
        <f t="shared" si="151"/>
        <v>215.05</v>
      </c>
      <c r="L744" s="29"/>
      <c r="M744" s="24" t="e">
        <f t="shared" si="152"/>
        <v>#DIV/0!</v>
      </c>
      <c r="N744" s="38">
        <f t="shared" si="153"/>
        <v>0</v>
      </c>
      <c r="O744" s="365"/>
      <c r="P744" s="366" t="e">
        <f t="shared" si="142"/>
        <v>#DIV/0!</v>
      </c>
      <c r="Q744" s="366" t="e">
        <f t="shared" si="143"/>
        <v>#DIV/0!</v>
      </c>
      <c r="R744" s="375">
        <v>0</v>
      </c>
      <c r="S744" s="370" t="e">
        <f t="shared" si="144"/>
        <v>#DIV/0!</v>
      </c>
      <c r="T744" s="370" t="e">
        <f t="shared" si="154"/>
        <v>#DIV/0!</v>
      </c>
      <c r="U744" s="11"/>
      <c r="V744" s="11"/>
      <c r="W744" s="124">
        <v>0</v>
      </c>
      <c r="X744" s="345" t="s">
        <v>4001</v>
      </c>
      <c r="Y744" s="26">
        <v>707600</v>
      </c>
      <c r="Z744" s="345"/>
      <c r="AA744" s="26"/>
      <c r="AB744" s="27">
        <v>0.2</v>
      </c>
      <c r="AC744" s="122"/>
      <c r="AD744" s="273">
        <v>42597</v>
      </c>
      <c r="AE744" s="26" t="str">
        <f t="array" ref="AE744">IF(ISNA(INDEX([6]Fournisseurs!$A$6:$O$5001,MATCH(A744&amp;C744,[6]Fournisseurs!$C$6:$C$5001&amp;[6]Fournisseurs!$A$6:$A$5001,0),14)),"",INDEX([6]Fournisseurs!$A$6:$O$5001,MATCH(A744&amp;C744,[6]Fournisseurs!$C$6:$C$5001&amp;[6]Fournisseurs!$A$6:$A$5001,0),14))</f>
        <v/>
      </c>
    </row>
    <row r="745" spans="1:31" ht="14" customHeight="1" x14ac:dyDescent="0.2">
      <c r="A745" s="346">
        <v>3480</v>
      </c>
      <c r="B745" s="8" t="s">
        <v>1280</v>
      </c>
      <c r="C745" s="8" t="s">
        <v>633</v>
      </c>
      <c r="D745" s="3" t="s">
        <v>517</v>
      </c>
      <c r="E745" s="3" t="s">
        <v>517</v>
      </c>
      <c r="F745" s="5" t="s">
        <v>4441</v>
      </c>
      <c r="G745" s="31">
        <v>22</v>
      </c>
      <c r="H745" s="25">
        <v>20</v>
      </c>
      <c r="I745" s="32">
        <v>0.15</v>
      </c>
      <c r="J745" s="33">
        <f t="shared" si="150"/>
        <v>23</v>
      </c>
      <c r="K745" s="25">
        <f t="shared" si="151"/>
        <v>23</v>
      </c>
      <c r="L745" s="29">
        <v>45</v>
      </c>
      <c r="M745" s="24">
        <f t="shared" si="152"/>
        <v>0.48888888888888893</v>
      </c>
      <c r="N745" s="38">
        <f t="shared" si="153"/>
        <v>54</v>
      </c>
      <c r="O745" s="365">
        <v>41.625</v>
      </c>
      <c r="P745" s="366">
        <f t="shared" si="142"/>
        <v>-7.4999999999999997E-2</v>
      </c>
      <c r="Q745" s="366">
        <f t="shared" si="143"/>
        <v>0.44744744744744747</v>
      </c>
      <c r="R745" s="369">
        <v>39.375</v>
      </c>
      <c r="S745" s="370">
        <f t="shared" si="144"/>
        <v>-0.125</v>
      </c>
      <c r="T745" s="370">
        <f t="shared" si="154"/>
        <v>0.38512949039264832</v>
      </c>
      <c r="U745" s="6">
        <v>3.5</v>
      </c>
      <c r="V745" s="299">
        <v>4</v>
      </c>
      <c r="W745" s="124" t="s">
        <v>4451</v>
      </c>
      <c r="X745" s="5" t="s">
        <v>1281</v>
      </c>
      <c r="Y745" s="26">
        <v>707600</v>
      </c>
      <c r="Z745" s="26" t="s">
        <v>1282</v>
      </c>
      <c r="AA745" s="26"/>
      <c r="AB745" s="27">
        <v>0.2</v>
      </c>
      <c r="AC745" s="122">
        <v>3760223793246</v>
      </c>
      <c r="AD745" s="273">
        <v>41866</v>
      </c>
      <c r="AE745" s="26">
        <f t="array" ref="AE745">IF(ISNA(INDEX([6]Fournisseurs!$A$6:$O$5001,MATCH(A745&amp;C745,[6]Fournisseurs!$C$6:$C$5001&amp;[6]Fournisseurs!$A$6:$A$5001,0),14)),"",INDEX([6]Fournisseurs!$A$6:$O$5001,MATCH(A745&amp;C745,[6]Fournisseurs!$C$6:$C$5001&amp;[6]Fournisseurs!$A$6:$A$5001,0),14))</f>
        <v>5.8319999999999997E-2</v>
      </c>
    </row>
    <row r="746" spans="1:31" ht="14" customHeight="1" x14ac:dyDescent="0.2">
      <c r="A746" s="8">
        <v>2578</v>
      </c>
      <c r="B746" s="8">
        <v>410901</v>
      </c>
      <c r="C746" s="8" t="s">
        <v>651</v>
      </c>
      <c r="D746" s="3" t="s">
        <v>518</v>
      </c>
      <c r="E746" s="3" t="s">
        <v>518</v>
      </c>
      <c r="F746" s="5" t="s">
        <v>97</v>
      </c>
      <c r="G746" s="31">
        <v>0</v>
      </c>
      <c r="H746" s="25">
        <v>3.4875000000000003</v>
      </c>
      <c r="I746" s="32">
        <v>0.1</v>
      </c>
      <c r="J746" s="33">
        <f t="shared" si="150"/>
        <v>3.8362500000000006</v>
      </c>
      <c r="K746" s="25">
        <f t="shared" si="151"/>
        <v>3.84</v>
      </c>
      <c r="L746" s="29">
        <v>10</v>
      </c>
      <c r="M746" s="24">
        <f t="shared" si="152"/>
        <v>0.6163749999999999</v>
      </c>
      <c r="N746" s="38">
        <f t="shared" si="153"/>
        <v>12</v>
      </c>
      <c r="O746" s="365">
        <v>8.75</v>
      </c>
      <c r="P746" s="366">
        <f t="shared" si="142"/>
        <v>-0.125</v>
      </c>
      <c r="Q746" s="366">
        <f t="shared" si="143"/>
        <v>0.5615714285714285</v>
      </c>
      <c r="R746" s="369">
        <v>8.25</v>
      </c>
      <c r="S746" s="370">
        <f t="shared" si="144"/>
        <v>-0.17499999999999999</v>
      </c>
      <c r="T746" s="370">
        <f t="shared" si="154"/>
        <v>0.51052631578947349</v>
      </c>
      <c r="U746" s="6">
        <v>0</v>
      </c>
      <c r="V746" s="299">
        <v>0.4</v>
      </c>
      <c r="W746" s="124" t="s">
        <v>4454</v>
      </c>
      <c r="X746" s="5">
        <v>0</v>
      </c>
      <c r="Y746" s="26">
        <v>707600</v>
      </c>
      <c r="Z746" s="26" t="s">
        <v>1283</v>
      </c>
      <c r="AA746" s="26"/>
      <c r="AB746" s="27">
        <v>0.2</v>
      </c>
      <c r="AC746" s="122">
        <v>0</v>
      </c>
      <c r="AD746" s="273">
        <v>41501</v>
      </c>
      <c r="AE746" s="26" t="str">
        <f t="array" ref="AE746">IF(ISNA(INDEX([6]Fournisseurs!$A$6:$O$5001,MATCH(A746&amp;C746,[6]Fournisseurs!$C$6:$C$5001&amp;[6]Fournisseurs!$A$6:$A$5001,0),14)),"",INDEX([6]Fournisseurs!$A$6:$O$5001,MATCH(A746&amp;C746,[6]Fournisseurs!$C$6:$C$5001&amp;[6]Fournisseurs!$A$6:$A$5001,0),14))</f>
        <v/>
      </c>
    </row>
    <row r="747" spans="1:31" ht="14" customHeight="1" x14ac:dyDescent="0.2">
      <c r="A747" s="4">
        <v>1967</v>
      </c>
      <c r="B747" s="8"/>
      <c r="C747" s="8" t="s">
        <v>636</v>
      </c>
      <c r="D747" s="12" t="s">
        <v>4384</v>
      </c>
      <c r="E747" s="12" t="s">
        <v>3643</v>
      </c>
      <c r="F747" s="5" t="s">
        <v>4441</v>
      </c>
      <c r="G747" s="31">
        <v>6.6</v>
      </c>
      <c r="H747" s="25">
        <v>5.9999999999999991</v>
      </c>
      <c r="I747" s="32">
        <v>0.15</v>
      </c>
      <c r="J747" s="33">
        <f t="shared" si="150"/>
        <v>6.8999999999999986</v>
      </c>
      <c r="K747" s="25">
        <f t="shared" si="151"/>
        <v>6.9</v>
      </c>
      <c r="L747" s="29">
        <v>35</v>
      </c>
      <c r="M747" s="24">
        <f t="shared" si="152"/>
        <v>0.80285714285714294</v>
      </c>
      <c r="N747" s="38">
        <f t="shared" si="153"/>
        <v>42</v>
      </c>
      <c r="O747" s="365">
        <v>24.5</v>
      </c>
      <c r="P747" s="366">
        <f t="shared" si="142"/>
        <v>-0.3</v>
      </c>
      <c r="Q747" s="366">
        <f t="shared" si="143"/>
        <v>0.71836734693877558</v>
      </c>
      <c r="R747" s="369">
        <v>23.625</v>
      </c>
      <c r="S747" s="370">
        <f t="shared" si="144"/>
        <v>-0.32500000000000001</v>
      </c>
      <c r="T747" s="370">
        <f t="shared" si="154"/>
        <v>0.69256474519632416</v>
      </c>
      <c r="U747" s="6">
        <v>1.5</v>
      </c>
      <c r="V747" s="299">
        <v>2</v>
      </c>
      <c r="W747" s="124" t="s">
        <v>4453</v>
      </c>
      <c r="X747" s="5"/>
      <c r="Y747" s="26">
        <v>707600</v>
      </c>
      <c r="Z747" s="26"/>
      <c r="AA747" s="26"/>
      <c r="AB747" s="27">
        <v>0.2</v>
      </c>
      <c r="AC747" s="122">
        <v>3760223794168</v>
      </c>
      <c r="AD747" s="273">
        <v>42597</v>
      </c>
      <c r="AE747" s="26">
        <f t="array" ref="AE747">IF(ISNA(INDEX([6]Fournisseurs!$A$6:$O$5001,MATCH(A747&amp;C747,[6]Fournisseurs!$C$6:$C$5001&amp;[6]Fournisseurs!$A$6:$A$5001,0),14)),"",INDEX([6]Fournisseurs!$A$6:$O$5001,MATCH(A747&amp;C747,[6]Fournisseurs!$C$6:$C$5001&amp;[6]Fournisseurs!$A$6:$A$5001,0),14))</f>
        <v>1.7150000000000002E-2</v>
      </c>
    </row>
    <row r="748" spans="1:31" ht="14" customHeight="1" x14ac:dyDescent="0.2">
      <c r="A748" s="8">
        <v>3712</v>
      </c>
      <c r="B748" s="8">
        <v>0</v>
      </c>
      <c r="C748" s="8" t="s">
        <v>636</v>
      </c>
      <c r="D748" s="3" t="s">
        <v>3640</v>
      </c>
      <c r="E748" s="3" t="s">
        <v>519</v>
      </c>
      <c r="F748" s="5" t="s">
        <v>4441</v>
      </c>
      <c r="G748" s="31">
        <v>5.5</v>
      </c>
      <c r="H748" s="25">
        <v>5</v>
      </c>
      <c r="I748" s="32">
        <v>0.15</v>
      </c>
      <c r="J748" s="33">
        <f t="shared" si="150"/>
        <v>5.75</v>
      </c>
      <c r="K748" s="25">
        <f t="shared" si="151"/>
        <v>5.75</v>
      </c>
      <c r="L748" s="29">
        <v>29.2</v>
      </c>
      <c r="M748" s="24">
        <f t="shared" si="152"/>
        <v>0.80308219178082196</v>
      </c>
      <c r="N748" s="38">
        <f t="shared" si="153"/>
        <v>35.04</v>
      </c>
      <c r="O748" s="365">
        <v>18.98</v>
      </c>
      <c r="P748" s="366">
        <f t="shared" si="142"/>
        <v>-0.35</v>
      </c>
      <c r="Q748" s="366">
        <f t="shared" si="143"/>
        <v>0.69704952581664914</v>
      </c>
      <c r="R748" s="369">
        <v>18.25</v>
      </c>
      <c r="S748" s="370">
        <f t="shared" si="144"/>
        <v>-0.375</v>
      </c>
      <c r="T748" s="370">
        <f t="shared" si="154"/>
        <v>0.66834895457822641</v>
      </c>
      <c r="U748" s="6">
        <v>0.75</v>
      </c>
      <c r="V748" s="299">
        <v>0.85</v>
      </c>
      <c r="W748" s="124" t="s">
        <v>4453</v>
      </c>
      <c r="X748" s="5" t="s">
        <v>1284</v>
      </c>
      <c r="Y748" s="26">
        <v>707600</v>
      </c>
      <c r="Z748" s="26" t="s">
        <v>1285</v>
      </c>
      <c r="AA748" s="26"/>
      <c r="AB748" s="27">
        <v>0.2</v>
      </c>
      <c r="AC748" s="122">
        <v>3760223791938</v>
      </c>
      <c r="AD748" s="273">
        <v>41866</v>
      </c>
      <c r="AE748" s="26">
        <f t="array" ref="AE748">IF(ISNA(INDEX([6]Fournisseurs!$A$6:$O$5001,MATCH(A748&amp;C748,[6]Fournisseurs!$C$6:$C$5001&amp;[6]Fournisseurs!$A$6:$A$5001,0),14)),"",INDEX([6]Fournisseurs!$A$6:$O$5001,MATCH(A748&amp;C748,[6]Fournisseurs!$C$6:$C$5001&amp;[6]Fournisseurs!$A$6:$A$5001,0),14))</f>
        <v>9.4847999999999998E-3</v>
      </c>
    </row>
    <row r="749" spans="1:31" ht="14" customHeight="1" x14ac:dyDescent="0.2">
      <c r="A749" s="9">
        <v>2713</v>
      </c>
      <c r="B749" s="344">
        <v>520916</v>
      </c>
      <c r="C749" s="344" t="s">
        <v>651</v>
      </c>
      <c r="D749" s="398" t="s">
        <v>4070</v>
      </c>
      <c r="E749" s="345" t="s">
        <v>3985</v>
      </c>
      <c r="F749" s="9" t="s">
        <v>4441</v>
      </c>
      <c r="G749" s="345"/>
      <c r="H749" s="25">
        <v>9.4125000000000014</v>
      </c>
      <c r="I749" s="32">
        <v>0.1</v>
      </c>
      <c r="J749" s="33">
        <f t="shared" si="150"/>
        <v>10.353750000000002</v>
      </c>
      <c r="K749" s="25">
        <f t="shared" si="151"/>
        <v>10.35</v>
      </c>
      <c r="L749" s="29">
        <v>25.850000000000005</v>
      </c>
      <c r="M749" s="24">
        <f t="shared" si="152"/>
        <v>0.59946808510638294</v>
      </c>
      <c r="N749" s="38">
        <f t="shared" si="153"/>
        <v>31.020000000000003</v>
      </c>
      <c r="O749" s="365">
        <v>22.618750000000006</v>
      </c>
      <c r="P749" s="366">
        <f t="shared" si="142"/>
        <v>-0.12499999999999994</v>
      </c>
      <c r="Q749" s="366">
        <f t="shared" si="143"/>
        <v>0.5422492401215806</v>
      </c>
      <c r="R749" s="369">
        <v>21.326250000000002</v>
      </c>
      <c r="S749" s="370">
        <f t="shared" si="144"/>
        <v>-0.1750000000000001</v>
      </c>
      <c r="T749" s="370">
        <f t="shared" si="154"/>
        <v>0.48895449455359863</v>
      </c>
      <c r="U749" s="11">
        <v>0.9</v>
      </c>
      <c r="V749" s="11">
        <v>1.1000000000000001</v>
      </c>
      <c r="W749" s="124" t="s">
        <v>4453</v>
      </c>
      <c r="X749" s="345"/>
      <c r="Y749" s="26">
        <v>707600</v>
      </c>
      <c r="Z749" s="345"/>
      <c r="AA749" s="26"/>
      <c r="AB749" s="27">
        <v>0.2</v>
      </c>
      <c r="AC749" s="122"/>
      <c r="AD749" s="273">
        <v>42597</v>
      </c>
      <c r="AE749" s="26" t="str">
        <f t="array" ref="AE749">IF(ISNA(INDEX([6]Fournisseurs!$A$6:$O$5001,MATCH(A749&amp;C749,[6]Fournisseurs!$C$6:$C$5001&amp;[6]Fournisseurs!$A$6:$A$5001,0),14)),"",INDEX([6]Fournisseurs!$A$6:$O$5001,MATCH(A749&amp;C749,[6]Fournisseurs!$C$6:$C$5001&amp;[6]Fournisseurs!$A$6:$A$5001,0),14))</f>
        <v/>
      </c>
    </row>
    <row r="750" spans="1:31" ht="14" customHeight="1" x14ac:dyDescent="0.2">
      <c r="A750" s="11">
        <v>1971</v>
      </c>
      <c r="B750" s="8"/>
      <c r="C750" s="8" t="s">
        <v>633</v>
      </c>
      <c r="D750" s="3" t="s">
        <v>3652</v>
      </c>
      <c r="E750" s="3"/>
      <c r="F750" s="9" t="s">
        <v>4441</v>
      </c>
      <c r="G750" s="31">
        <v>7.5</v>
      </c>
      <c r="H750" s="25">
        <v>6.8181818181818175</v>
      </c>
      <c r="I750" s="32">
        <v>0.15</v>
      </c>
      <c r="J750" s="33">
        <f t="shared" si="150"/>
        <v>7.8409090909090891</v>
      </c>
      <c r="K750" s="25">
        <f t="shared" si="151"/>
        <v>7.84</v>
      </c>
      <c r="L750" s="29">
        <v>35</v>
      </c>
      <c r="M750" s="24">
        <f t="shared" si="152"/>
        <v>0.77597402597402598</v>
      </c>
      <c r="N750" s="38">
        <f t="shared" si="153"/>
        <v>42</v>
      </c>
      <c r="O750" s="365">
        <v>24.5</v>
      </c>
      <c r="P750" s="366">
        <f t="shared" si="142"/>
        <v>-0.3</v>
      </c>
      <c r="Q750" s="366">
        <f t="shared" si="143"/>
        <v>0.67996289424860867</v>
      </c>
      <c r="R750" s="369">
        <v>23.625</v>
      </c>
      <c r="S750" s="370">
        <f t="shared" si="144"/>
        <v>-0.32500000000000001</v>
      </c>
      <c r="T750" s="370">
        <f t="shared" si="154"/>
        <v>0.6506417559049138</v>
      </c>
      <c r="U750" s="6">
        <v>1.6</v>
      </c>
      <c r="V750" s="299">
        <v>1.7</v>
      </c>
      <c r="W750" s="124" t="s">
        <v>4453</v>
      </c>
      <c r="X750" s="5"/>
      <c r="Y750" s="26">
        <v>707600</v>
      </c>
      <c r="Z750" s="26"/>
      <c r="AA750" s="26"/>
      <c r="AB750" s="27">
        <v>0.2</v>
      </c>
      <c r="AC750" s="122">
        <v>3760223793802</v>
      </c>
      <c r="AD750" s="273">
        <v>42597</v>
      </c>
      <c r="AE750" s="26">
        <f t="array" ref="AE750">IF(ISNA(INDEX([6]Fournisseurs!$A$6:$O$5001,MATCH(A750&amp;C750,[6]Fournisseurs!$C$6:$C$5001&amp;[6]Fournisseurs!$A$6:$A$5001,0),14)),"",INDEX([6]Fournisseurs!$A$6:$O$5001,MATCH(A750&amp;C750,[6]Fournisseurs!$C$6:$C$5001&amp;[6]Fournisseurs!$A$6:$A$5001,0),14))</f>
        <v>1.3364999999999998E-2</v>
      </c>
    </row>
    <row r="751" spans="1:31" ht="14" customHeight="1" x14ac:dyDescent="0.2">
      <c r="A751" s="8">
        <v>3724</v>
      </c>
      <c r="B751" s="8">
        <v>0</v>
      </c>
      <c r="C751" s="8" t="s">
        <v>636</v>
      </c>
      <c r="D751" s="3" t="s">
        <v>3641</v>
      </c>
      <c r="E751" s="3" t="s">
        <v>3642</v>
      </c>
      <c r="F751" s="5" t="s">
        <v>4441</v>
      </c>
      <c r="G751" s="31">
        <v>4.96</v>
      </c>
      <c r="H751" s="25">
        <v>4.5090909090909088</v>
      </c>
      <c r="I751" s="32">
        <v>0.15</v>
      </c>
      <c r="J751" s="33">
        <f t="shared" si="150"/>
        <v>5.1854545454545447</v>
      </c>
      <c r="K751" s="25">
        <f t="shared" si="151"/>
        <v>5.19</v>
      </c>
      <c r="L751" s="29">
        <v>32.5</v>
      </c>
      <c r="M751" s="24">
        <f t="shared" si="152"/>
        <v>0.84044755244755254</v>
      </c>
      <c r="N751" s="38">
        <f t="shared" si="153"/>
        <v>39</v>
      </c>
      <c r="O751" s="365">
        <v>22.75</v>
      </c>
      <c r="P751" s="366">
        <f t="shared" si="142"/>
        <v>-0.3</v>
      </c>
      <c r="Q751" s="366">
        <f t="shared" si="143"/>
        <v>0.77206793206793212</v>
      </c>
      <c r="R751" s="369">
        <v>21.9375</v>
      </c>
      <c r="S751" s="370">
        <f t="shared" si="144"/>
        <v>-0.32500000000000001</v>
      </c>
      <c r="T751" s="370">
        <f t="shared" si="154"/>
        <v>0.75118526697474075</v>
      </c>
      <c r="U751" s="6">
        <v>0.7</v>
      </c>
      <c r="V751" s="299">
        <v>0.8</v>
      </c>
      <c r="W751" s="124" t="s">
        <v>4453</v>
      </c>
      <c r="X751" s="5"/>
      <c r="Y751" s="26">
        <v>707600</v>
      </c>
      <c r="Z751" s="26"/>
      <c r="AA751" s="26"/>
      <c r="AB751" s="27">
        <v>0.2</v>
      </c>
      <c r="AC751" s="122">
        <v>3760223793734</v>
      </c>
      <c r="AD751" s="273">
        <v>42597</v>
      </c>
      <c r="AE751" s="26">
        <f t="array" ref="AE751">IF(ISNA(INDEX([6]Fournisseurs!$A$6:$O$5001,MATCH(A751&amp;C751,[6]Fournisseurs!$C$6:$C$5001&amp;[6]Fournisseurs!$A$6:$A$5001,0),14)),"",INDEX([6]Fournisseurs!$A$6:$O$5001,MATCH(A751&amp;C751,[6]Fournisseurs!$C$6:$C$5001&amp;[6]Fournisseurs!$A$6:$A$5001,0),14))</f>
        <v>7.1399999999999996E-3</v>
      </c>
    </row>
    <row r="752" spans="1:31" ht="14" customHeight="1" x14ac:dyDescent="0.2">
      <c r="A752" s="346">
        <v>3227</v>
      </c>
      <c r="B752" s="8"/>
      <c r="C752" s="8" t="s">
        <v>811</v>
      </c>
      <c r="D752" s="3" t="s">
        <v>3810</v>
      </c>
      <c r="E752" s="3" t="s">
        <v>518</v>
      </c>
      <c r="F752" s="5" t="s">
        <v>4441</v>
      </c>
      <c r="G752" s="31">
        <v>897</v>
      </c>
      <c r="H752" s="25">
        <v>815.45454545454538</v>
      </c>
      <c r="I752" s="32">
        <v>0.1</v>
      </c>
      <c r="J752" s="33">
        <f t="shared" si="150"/>
        <v>897</v>
      </c>
      <c r="K752" s="25">
        <f t="shared" si="151"/>
        <v>897</v>
      </c>
      <c r="L752" s="29">
        <v>1450</v>
      </c>
      <c r="M752" s="24">
        <f t="shared" si="152"/>
        <v>0.38137931034482764</v>
      </c>
      <c r="N752" s="38">
        <f t="shared" si="153"/>
        <v>1740</v>
      </c>
      <c r="O752" s="365">
        <v>1450</v>
      </c>
      <c r="P752" s="366">
        <f t="shared" si="142"/>
        <v>0</v>
      </c>
      <c r="Q752" s="366">
        <f t="shared" si="143"/>
        <v>0.38137931034482764</v>
      </c>
      <c r="R752" s="375">
        <v>1450</v>
      </c>
      <c r="S752" s="370">
        <f t="shared" si="144"/>
        <v>0</v>
      </c>
      <c r="T752" s="370">
        <f t="shared" si="154"/>
        <v>0.34882032667876584</v>
      </c>
      <c r="U752" s="6">
        <v>44.5</v>
      </c>
      <c r="V752" s="299">
        <v>55</v>
      </c>
      <c r="W752" s="124" t="s">
        <v>127</v>
      </c>
      <c r="X752" s="5">
        <v>0</v>
      </c>
      <c r="Y752" s="26">
        <v>707100</v>
      </c>
      <c r="Z752" s="26"/>
      <c r="AA752" s="26"/>
      <c r="AB752" s="27">
        <v>0.2</v>
      </c>
      <c r="AC752" s="122">
        <v>0</v>
      </c>
      <c r="AD752" s="273">
        <v>42597</v>
      </c>
      <c r="AE752" s="26" t="str">
        <f t="array" ref="AE752">IF(ISNA(INDEX([6]Fournisseurs!$A$6:$O$5001,MATCH(A752&amp;C752,[6]Fournisseurs!$C$6:$C$5001&amp;[6]Fournisseurs!$A$6:$A$5001,0),14)),"",INDEX([6]Fournisseurs!$A$6:$O$5001,MATCH(A752&amp;C752,[6]Fournisseurs!$C$6:$C$5001&amp;[6]Fournisseurs!$A$6:$A$5001,0),14))</f>
        <v/>
      </c>
    </row>
    <row r="753" spans="1:31" ht="14" customHeight="1" x14ac:dyDescent="0.2">
      <c r="A753" s="11">
        <v>3565</v>
      </c>
      <c r="B753" s="8" t="s">
        <v>4375</v>
      </c>
      <c r="C753" s="8" t="s">
        <v>939</v>
      </c>
      <c r="D753" s="19" t="s">
        <v>520</v>
      </c>
      <c r="E753" s="3"/>
      <c r="F753" s="4" t="s">
        <v>4441</v>
      </c>
      <c r="G753" s="31">
        <v>0</v>
      </c>
      <c r="H753" s="25">
        <v>95.666666666666686</v>
      </c>
      <c r="I753" s="32">
        <v>0.1</v>
      </c>
      <c r="J753" s="33">
        <f t="shared" si="150"/>
        <v>105.23333333333336</v>
      </c>
      <c r="K753" s="25">
        <f t="shared" si="151"/>
        <v>105.23</v>
      </c>
      <c r="L753" s="29">
        <v>170.83333333333334</v>
      </c>
      <c r="M753" s="24">
        <f t="shared" si="152"/>
        <v>0.3839999999999999</v>
      </c>
      <c r="N753" s="38">
        <f t="shared" si="153"/>
        <v>205</v>
      </c>
      <c r="O753" s="365">
        <v>170.83333333333334</v>
      </c>
      <c r="P753" s="366">
        <f t="shared" si="142"/>
        <v>0</v>
      </c>
      <c r="Q753" s="366">
        <f t="shared" si="143"/>
        <v>0.3839999999999999</v>
      </c>
      <c r="R753" s="375">
        <v>170.83333333333334</v>
      </c>
      <c r="S753" s="370">
        <f t="shared" si="144"/>
        <v>0</v>
      </c>
      <c r="T753" s="370">
        <f t="shared" si="154"/>
        <v>0.35157894736842088</v>
      </c>
      <c r="U753" s="6">
        <v>0</v>
      </c>
      <c r="V753" s="299">
        <v>45</v>
      </c>
      <c r="W753" s="124" t="s">
        <v>62</v>
      </c>
      <c r="X753" s="5"/>
      <c r="Y753" s="28">
        <v>707600</v>
      </c>
      <c r="Z753" s="26"/>
      <c r="AA753" s="26"/>
      <c r="AB753" s="27">
        <v>0.2</v>
      </c>
      <c r="AC753" s="122">
        <v>0</v>
      </c>
      <c r="AD753" s="273">
        <v>42231</v>
      </c>
      <c r="AE753" s="26" t="str">
        <f t="array" ref="AE753">IF(ISNA(INDEX([6]Fournisseurs!$A$6:$O$5001,MATCH(A753&amp;C753,[6]Fournisseurs!$C$6:$C$5001&amp;[6]Fournisseurs!$A$6:$A$5001,0),14)),"",INDEX([6]Fournisseurs!$A$6:$O$5001,MATCH(A753&amp;C753,[6]Fournisseurs!$C$6:$C$5001&amp;[6]Fournisseurs!$A$6:$A$5001,0),14))</f>
        <v/>
      </c>
    </row>
    <row r="754" spans="1:31" ht="14" customHeight="1" x14ac:dyDescent="0.2">
      <c r="A754" s="8">
        <v>2596</v>
      </c>
      <c r="B754" s="8" t="s">
        <v>4376</v>
      </c>
      <c r="C754" s="8" t="s">
        <v>939</v>
      </c>
      <c r="D754" s="3" t="s">
        <v>521</v>
      </c>
      <c r="E754" s="3" t="s">
        <v>521</v>
      </c>
      <c r="F754" s="5" t="s">
        <v>4441</v>
      </c>
      <c r="G754" s="31">
        <v>0</v>
      </c>
      <c r="H754" s="25">
        <v>63.000000000000007</v>
      </c>
      <c r="I754" s="32">
        <v>0.1</v>
      </c>
      <c r="J754" s="33">
        <f t="shared" si="150"/>
        <v>69.300000000000011</v>
      </c>
      <c r="K754" s="25">
        <f t="shared" si="151"/>
        <v>69.3</v>
      </c>
      <c r="L754" s="29">
        <v>112.5</v>
      </c>
      <c r="M754" s="24">
        <f t="shared" si="152"/>
        <v>0.3839999999999999</v>
      </c>
      <c r="N754" s="38">
        <f t="shared" si="153"/>
        <v>135</v>
      </c>
      <c r="O754" s="365">
        <v>112.5</v>
      </c>
      <c r="P754" s="366">
        <f t="shared" si="142"/>
        <v>0</v>
      </c>
      <c r="Q754" s="366">
        <f t="shared" si="143"/>
        <v>0.3839999999999999</v>
      </c>
      <c r="R754" s="375">
        <v>112.5</v>
      </c>
      <c r="S754" s="370">
        <f t="shared" si="144"/>
        <v>0</v>
      </c>
      <c r="T754" s="370">
        <f t="shared" si="154"/>
        <v>0.35157894736842099</v>
      </c>
      <c r="U754" s="6">
        <v>0</v>
      </c>
      <c r="V754" s="299">
        <v>35</v>
      </c>
      <c r="W754" s="124" t="s">
        <v>62</v>
      </c>
      <c r="X754" s="5">
        <v>0</v>
      </c>
      <c r="Y754" s="26">
        <v>707600</v>
      </c>
      <c r="Z754" s="26" t="s">
        <v>1286</v>
      </c>
      <c r="AA754" s="26"/>
      <c r="AB754" s="27">
        <v>0.2</v>
      </c>
      <c r="AC754" s="122">
        <v>0</v>
      </c>
      <c r="AD754" s="273">
        <v>41501</v>
      </c>
      <c r="AE754" s="26" t="str">
        <f t="array" ref="AE754">IF(ISNA(INDEX([6]Fournisseurs!$A$6:$O$5001,MATCH(A754&amp;C754,[6]Fournisseurs!$C$6:$C$5001&amp;[6]Fournisseurs!$A$6:$A$5001,0),14)),"",INDEX([6]Fournisseurs!$A$6:$O$5001,MATCH(A754&amp;C754,[6]Fournisseurs!$C$6:$C$5001&amp;[6]Fournisseurs!$A$6:$A$5001,0),14))</f>
        <v/>
      </c>
    </row>
    <row r="755" spans="1:31" ht="14" customHeight="1" x14ac:dyDescent="0.2">
      <c r="A755" s="8">
        <v>3557</v>
      </c>
      <c r="B755" s="8" t="s">
        <v>4376</v>
      </c>
      <c r="C755" s="8" t="s">
        <v>939</v>
      </c>
      <c r="D755" s="3" t="s">
        <v>522</v>
      </c>
      <c r="E755" s="3" t="s">
        <v>1287</v>
      </c>
      <c r="F755" s="5" t="s">
        <v>4441</v>
      </c>
      <c r="G755" s="31">
        <v>0</v>
      </c>
      <c r="H755" s="25">
        <v>72.333333333333357</v>
      </c>
      <c r="I755" s="32">
        <v>0.1</v>
      </c>
      <c r="J755" s="33">
        <f t="shared" si="150"/>
        <v>79.566666666666706</v>
      </c>
      <c r="K755" s="25">
        <f t="shared" si="151"/>
        <v>79.569999999999993</v>
      </c>
      <c r="L755" s="29">
        <v>129.16666666666669</v>
      </c>
      <c r="M755" s="24">
        <f t="shared" si="152"/>
        <v>0.38399999999999979</v>
      </c>
      <c r="N755" s="38">
        <f t="shared" si="153"/>
        <v>155.00000000000003</v>
      </c>
      <c r="O755" s="365">
        <v>129.16666666666669</v>
      </c>
      <c r="P755" s="366">
        <f t="shared" si="142"/>
        <v>0</v>
      </c>
      <c r="Q755" s="366">
        <f t="shared" si="143"/>
        <v>0.38399999999999979</v>
      </c>
      <c r="R755" s="375">
        <v>129.16666666666669</v>
      </c>
      <c r="S755" s="370">
        <f t="shared" si="144"/>
        <v>0</v>
      </c>
      <c r="T755" s="370">
        <f t="shared" si="154"/>
        <v>0.35157894736842077</v>
      </c>
      <c r="U755" s="6">
        <v>0</v>
      </c>
      <c r="V755" s="299">
        <v>48</v>
      </c>
      <c r="W755" s="124" t="s">
        <v>62</v>
      </c>
      <c r="X755" s="5">
        <v>0</v>
      </c>
      <c r="Y755" s="26">
        <v>707600</v>
      </c>
      <c r="Z755" s="26" t="s">
        <v>1286</v>
      </c>
      <c r="AA755" s="26"/>
      <c r="AB755" s="27">
        <v>0.2</v>
      </c>
      <c r="AC755" s="122">
        <v>0</v>
      </c>
      <c r="AD755" s="273">
        <v>41866</v>
      </c>
      <c r="AE755" s="26" t="str">
        <f t="array" ref="AE755">IF(ISNA(INDEX([6]Fournisseurs!$A$6:$O$5001,MATCH(A755&amp;C755,[6]Fournisseurs!$C$6:$C$5001&amp;[6]Fournisseurs!$A$6:$A$5001,0),14)),"",INDEX([6]Fournisseurs!$A$6:$O$5001,MATCH(A755&amp;C755,[6]Fournisseurs!$C$6:$C$5001&amp;[6]Fournisseurs!$A$6:$A$5001,0),14))</f>
        <v/>
      </c>
    </row>
    <row r="756" spans="1:31" ht="14" customHeight="1" x14ac:dyDescent="0.2">
      <c r="A756" s="8">
        <v>3556</v>
      </c>
      <c r="B756" s="8" t="s">
        <v>4375</v>
      </c>
      <c r="C756" s="8" t="s">
        <v>939</v>
      </c>
      <c r="D756" s="3" t="s">
        <v>523</v>
      </c>
      <c r="E756" s="3" t="s">
        <v>1288</v>
      </c>
      <c r="F756" s="5" t="s">
        <v>4441</v>
      </c>
      <c r="G756" s="31">
        <v>0</v>
      </c>
      <c r="H756" s="25">
        <v>149.33333333333337</v>
      </c>
      <c r="I756" s="32">
        <v>0.1</v>
      </c>
      <c r="J756" s="33">
        <f t="shared" si="150"/>
        <v>164.26666666666671</v>
      </c>
      <c r="K756" s="25">
        <f t="shared" si="151"/>
        <v>164.27</v>
      </c>
      <c r="L756" s="29">
        <v>266.66666666666669</v>
      </c>
      <c r="M756" s="24">
        <f t="shared" si="152"/>
        <v>0.3839999999999999</v>
      </c>
      <c r="N756" s="38">
        <f t="shared" si="153"/>
        <v>320</v>
      </c>
      <c r="O756" s="365">
        <v>266.66666666666669</v>
      </c>
      <c r="P756" s="366">
        <f t="shared" si="142"/>
        <v>0</v>
      </c>
      <c r="Q756" s="366">
        <f t="shared" si="143"/>
        <v>0.3839999999999999</v>
      </c>
      <c r="R756" s="375">
        <v>266.66666666666669</v>
      </c>
      <c r="S756" s="370">
        <f t="shared" si="144"/>
        <v>0</v>
      </c>
      <c r="T756" s="370">
        <f t="shared" si="154"/>
        <v>0.35157894736842088</v>
      </c>
      <c r="U756" s="6">
        <v>0</v>
      </c>
      <c r="V756" s="299">
        <v>90</v>
      </c>
      <c r="W756" s="124" t="s">
        <v>62</v>
      </c>
      <c r="X756" s="5">
        <v>0</v>
      </c>
      <c r="Y756" s="26">
        <v>707600</v>
      </c>
      <c r="Z756" s="26" t="s">
        <v>1286</v>
      </c>
      <c r="AA756" s="26"/>
      <c r="AB756" s="27">
        <v>0.2</v>
      </c>
      <c r="AC756" s="122">
        <v>0</v>
      </c>
      <c r="AD756" s="273">
        <v>41866</v>
      </c>
      <c r="AE756" s="26" t="str">
        <f t="array" ref="AE756">IF(ISNA(INDEX([6]Fournisseurs!$A$6:$O$5001,MATCH(A756&amp;C756,[6]Fournisseurs!$C$6:$C$5001&amp;[6]Fournisseurs!$A$6:$A$5001,0),14)),"",INDEX([6]Fournisseurs!$A$6:$O$5001,MATCH(A756&amp;C756,[6]Fournisseurs!$C$6:$C$5001&amp;[6]Fournisseurs!$A$6:$A$5001,0),14))</f>
        <v/>
      </c>
    </row>
    <row r="757" spans="1:31" ht="14" customHeight="1" x14ac:dyDescent="0.2">
      <c r="A757" s="8">
        <v>2595</v>
      </c>
      <c r="B757" s="8" t="s">
        <v>4376</v>
      </c>
      <c r="C757" s="8" t="s">
        <v>939</v>
      </c>
      <c r="D757" s="3" t="s">
        <v>524</v>
      </c>
      <c r="E757" s="3" t="s">
        <v>524</v>
      </c>
      <c r="F757" s="5" t="s">
        <v>4441</v>
      </c>
      <c r="G757" s="31">
        <v>0</v>
      </c>
      <c r="H757" s="25">
        <v>86.333333333333357</v>
      </c>
      <c r="I757" s="32">
        <v>0.1</v>
      </c>
      <c r="J757" s="33">
        <f t="shared" si="150"/>
        <v>94.966666666666697</v>
      </c>
      <c r="K757" s="25">
        <f t="shared" si="151"/>
        <v>94.97</v>
      </c>
      <c r="L757" s="29">
        <v>154.16666666666669</v>
      </c>
      <c r="M757" s="24">
        <f t="shared" si="152"/>
        <v>0.3839999999999999</v>
      </c>
      <c r="N757" s="38">
        <f t="shared" si="153"/>
        <v>185.00000000000003</v>
      </c>
      <c r="O757" s="365">
        <v>154.16666666666669</v>
      </c>
      <c r="P757" s="366">
        <f t="shared" si="142"/>
        <v>0</v>
      </c>
      <c r="Q757" s="366">
        <f t="shared" si="143"/>
        <v>0.3839999999999999</v>
      </c>
      <c r="R757" s="375">
        <v>154.16666666666669</v>
      </c>
      <c r="S757" s="370">
        <f t="shared" si="144"/>
        <v>0</v>
      </c>
      <c r="T757" s="370">
        <f t="shared" si="154"/>
        <v>0.35157894736842088</v>
      </c>
      <c r="U757" s="6">
        <v>0</v>
      </c>
      <c r="V757" s="299">
        <v>70</v>
      </c>
      <c r="W757" s="124" t="s">
        <v>62</v>
      </c>
      <c r="X757" s="5">
        <v>0</v>
      </c>
      <c r="Y757" s="26">
        <v>707600</v>
      </c>
      <c r="Z757" s="26" t="s">
        <v>1286</v>
      </c>
      <c r="AA757" s="26"/>
      <c r="AB757" s="27">
        <v>0.2</v>
      </c>
      <c r="AC757" s="122">
        <v>0</v>
      </c>
      <c r="AD757" s="273">
        <v>41501</v>
      </c>
      <c r="AE757" s="26" t="str">
        <f t="array" ref="AE757">IF(ISNA(INDEX([6]Fournisseurs!$A$6:$O$5001,MATCH(A757&amp;C757,[6]Fournisseurs!$C$6:$C$5001&amp;[6]Fournisseurs!$A$6:$A$5001,0),14)),"",INDEX([6]Fournisseurs!$A$6:$O$5001,MATCH(A757&amp;C757,[6]Fournisseurs!$C$6:$C$5001&amp;[6]Fournisseurs!$A$6:$A$5001,0),14))</f>
        <v/>
      </c>
    </row>
    <row r="758" spans="1:31" ht="14" customHeight="1" x14ac:dyDescent="0.2">
      <c r="A758" s="4">
        <v>3921</v>
      </c>
      <c r="B758" s="8" t="s">
        <v>4436</v>
      </c>
      <c r="C758" s="8" t="s">
        <v>939</v>
      </c>
      <c r="D758" s="16" t="s">
        <v>2552</v>
      </c>
      <c r="E758" s="3"/>
      <c r="F758" s="4" t="s">
        <v>4441</v>
      </c>
      <c r="G758" s="31"/>
      <c r="H758" s="25">
        <v>92.866666666666674</v>
      </c>
      <c r="I758" s="32"/>
      <c r="J758" s="33">
        <f t="shared" si="150"/>
        <v>92.866666666666674</v>
      </c>
      <c r="K758" s="25">
        <f t="shared" si="151"/>
        <v>92.87</v>
      </c>
      <c r="L758" s="29">
        <v>165.83333333333334</v>
      </c>
      <c r="M758" s="24">
        <f t="shared" si="152"/>
        <v>0.43999999999999995</v>
      </c>
      <c r="N758" s="38">
        <f t="shared" si="153"/>
        <v>199</v>
      </c>
      <c r="O758" s="365">
        <v>165.83333333333334</v>
      </c>
      <c r="P758" s="366">
        <f t="shared" si="142"/>
        <v>0</v>
      </c>
      <c r="Q758" s="366">
        <f t="shared" si="143"/>
        <v>0.43999999999999995</v>
      </c>
      <c r="R758" s="369">
        <v>157.54166666666666</v>
      </c>
      <c r="S758" s="370">
        <f t="shared" si="144"/>
        <v>-5.0000000000000114E-2</v>
      </c>
      <c r="T758" s="370">
        <f t="shared" si="154"/>
        <v>0.37950138504155118</v>
      </c>
      <c r="U758" s="6">
        <v>26</v>
      </c>
      <c r="V758" s="299">
        <v>27</v>
      </c>
      <c r="W758" s="124" t="s">
        <v>62</v>
      </c>
      <c r="X758" s="5" t="s">
        <v>4197</v>
      </c>
      <c r="Y758" s="28">
        <v>707600</v>
      </c>
      <c r="Z758" s="26" t="s">
        <v>4196</v>
      </c>
      <c r="AA758" s="26"/>
      <c r="AB758" s="27">
        <v>0.2</v>
      </c>
      <c r="AC758" s="122"/>
      <c r="AD758" s="273">
        <v>42597</v>
      </c>
      <c r="AE758" s="26" t="str">
        <f t="array" ref="AE758">IF(ISNA(INDEX([6]Fournisseurs!$A$6:$O$5001,MATCH(A758&amp;C758,[6]Fournisseurs!$C$6:$C$5001&amp;[6]Fournisseurs!$A$6:$A$5001,0),14)),"",INDEX([6]Fournisseurs!$A$6:$O$5001,MATCH(A758&amp;C758,[6]Fournisseurs!$C$6:$C$5001&amp;[6]Fournisseurs!$A$6:$A$5001,0),14))</f>
        <v/>
      </c>
    </row>
    <row r="759" spans="1:31" ht="14" customHeight="1" x14ac:dyDescent="0.2">
      <c r="A759" s="4">
        <v>2785</v>
      </c>
      <c r="B759" s="8" t="s">
        <v>4437</v>
      </c>
      <c r="C759" s="8" t="s">
        <v>939</v>
      </c>
      <c r="D759" s="16" t="s">
        <v>4155</v>
      </c>
      <c r="E759" s="3"/>
      <c r="F759" s="4" t="s">
        <v>4441</v>
      </c>
      <c r="G759" s="31"/>
      <c r="H759" s="25">
        <v>21.933333333333337</v>
      </c>
      <c r="I759" s="32"/>
      <c r="J759" s="33">
        <f t="shared" si="150"/>
        <v>21.933333333333337</v>
      </c>
      <c r="K759" s="25">
        <f t="shared" si="151"/>
        <v>21.93</v>
      </c>
      <c r="L759" s="29">
        <v>39.166666666666671</v>
      </c>
      <c r="M759" s="24">
        <f t="shared" si="152"/>
        <v>0.43999999999999995</v>
      </c>
      <c r="N759" s="38">
        <f t="shared" si="153"/>
        <v>47.000000000000007</v>
      </c>
      <c r="O759" s="365">
        <v>39.166666666666671</v>
      </c>
      <c r="P759" s="366">
        <f t="shared" si="142"/>
        <v>0</v>
      </c>
      <c r="Q759" s="366">
        <f t="shared" si="143"/>
        <v>0.43999999999999995</v>
      </c>
      <c r="R759" s="369">
        <v>37.208333333333336</v>
      </c>
      <c r="S759" s="370">
        <f t="shared" si="144"/>
        <v>-5.0000000000000051E-2</v>
      </c>
      <c r="T759" s="370">
        <f t="shared" si="154"/>
        <v>0.37950138504155118</v>
      </c>
      <c r="U759" s="6"/>
      <c r="V759" s="299">
        <v>1</v>
      </c>
      <c r="W759" s="124" t="s">
        <v>62</v>
      </c>
      <c r="X759" s="26" t="s">
        <v>4201</v>
      </c>
      <c r="Y759" s="28">
        <v>707600</v>
      </c>
      <c r="Z759" s="26"/>
      <c r="AA759" s="26"/>
      <c r="AB759" s="27">
        <v>0.2</v>
      </c>
      <c r="AC759" s="122"/>
      <c r="AD759" s="273">
        <v>42597</v>
      </c>
      <c r="AE759" s="26" t="str">
        <f t="array" ref="AE759">IF(ISNA(INDEX([6]Fournisseurs!$A$6:$O$5001,MATCH(A759&amp;C759,[6]Fournisseurs!$C$6:$C$5001&amp;[6]Fournisseurs!$A$6:$A$5001,0),14)),"",INDEX([6]Fournisseurs!$A$6:$O$5001,MATCH(A759&amp;C759,[6]Fournisseurs!$C$6:$C$5001&amp;[6]Fournisseurs!$A$6:$A$5001,0),14))</f>
        <v/>
      </c>
    </row>
    <row r="760" spans="1:31" ht="14" customHeight="1" x14ac:dyDescent="0.2">
      <c r="A760" s="8">
        <v>1733</v>
      </c>
      <c r="B760" s="8">
        <v>610081</v>
      </c>
      <c r="C760" s="8" t="s">
        <v>3786</v>
      </c>
      <c r="D760" s="3" t="s">
        <v>525</v>
      </c>
      <c r="E760" s="3" t="s">
        <v>525</v>
      </c>
      <c r="F760" s="5" t="s">
        <v>4441</v>
      </c>
      <c r="G760" s="31">
        <v>0.92</v>
      </c>
      <c r="H760" s="25">
        <v>0.83636363636363631</v>
      </c>
      <c r="I760" s="32">
        <v>0.1</v>
      </c>
      <c r="J760" s="33">
        <f t="shared" si="150"/>
        <v>0.92</v>
      </c>
      <c r="K760" s="25">
        <f t="shared" si="151"/>
        <v>0.92</v>
      </c>
      <c r="L760" s="29">
        <v>8.6</v>
      </c>
      <c r="M760" s="24">
        <f t="shared" si="152"/>
        <v>0.89302325581395348</v>
      </c>
      <c r="N760" s="38">
        <f t="shared" si="153"/>
        <v>10.319999999999999</v>
      </c>
      <c r="O760" s="365">
        <v>7.0949999999999998</v>
      </c>
      <c r="P760" s="366">
        <f t="shared" si="142"/>
        <v>-0.17499999999999999</v>
      </c>
      <c r="Q760" s="366">
        <f t="shared" si="143"/>
        <v>0.87033121916842848</v>
      </c>
      <c r="R760" s="369">
        <v>6.665</v>
      </c>
      <c r="S760" s="370">
        <f t="shared" si="144"/>
        <v>-0.22499999999999995</v>
      </c>
      <c r="T760" s="370">
        <f t="shared" si="154"/>
        <v>0.85470051723457174</v>
      </c>
      <c r="U760" s="6">
        <v>0</v>
      </c>
      <c r="V760" s="299">
        <v>0.03</v>
      </c>
      <c r="W760" s="124" t="s">
        <v>4453</v>
      </c>
      <c r="X760" s="5" t="s">
        <v>1289</v>
      </c>
      <c r="Y760" s="26">
        <v>707600</v>
      </c>
      <c r="Z760" s="26" t="s">
        <v>1290</v>
      </c>
      <c r="AA760" s="26"/>
      <c r="AB760" s="27">
        <v>0.2</v>
      </c>
      <c r="AC760" s="122">
        <v>0</v>
      </c>
      <c r="AD760" s="273">
        <v>41866</v>
      </c>
      <c r="AE760" s="26" t="str">
        <f t="array" ref="AE760">IF(ISNA(INDEX([6]Fournisseurs!$A$6:$O$5001,MATCH(A760&amp;C760,[6]Fournisseurs!$C$6:$C$5001&amp;[6]Fournisseurs!$A$6:$A$5001,0),14)),"",INDEX([6]Fournisseurs!$A$6:$O$5001,MATCH(A760&amp;C760,[6]Fournisseurs!$C$6:$C$5001&amp;[6]Fournisseurs!$A$6:$A$5001,0),14))</f>
        <v/>
      </c>
    </row>
    <row r="761" spans="1:31" ht="14" customHeight="1" x14ac:dyDescent="0.2">
      <c r="A761" s="17">
        <v>5013</v>
      </c>
      <c r="B761" s="8" t="s">
        <v>1679</v>
      </c>
      <c r="C761" s="8" t="s">
        <v>1439</v>
      </c>
      <c r="D761" s="19" t="s">
        <v>526</v>
      </c>
      <c r="E761" s="3" t="s">
        <v>4323</v>
      </c>
      <c r="F761" s="9" t="s">
        <v>4441</v>
      </c>
      <c r="G761" s="31"/>
      <c r="H761" s="25">
        <v>232</v>
      </c>
      <c r="I761" s="32">
        <v>0.1</v>
      </c>
      <c r="J761" s="33">
        <f t="shared" si="150"/>
        <v>255.20000000000002</v>
      </c>
      <c r="K761" s="25">
        <f t="shared" si="151"/>
        <v>255.2</v>
      </c>
      <c r="L761" s="29">
        <v>580</v>
      </c>
      <c r="M761" s="24">
        <f t="shared" si="152"/>
        <v>0.56000000000000005</v>
      </c>
      <c r="N761" s="38">
        <f t="shared" si="153"/>
        <v>696</v>
      </c>
      <c r="O761" s="365">
        <v>493</v>
      </c>
      <c r="P761" s="366">
        <f t="shared" si="142"/>
        <v>-0.15</v>
      </c>
      <c r="Q761" s="366">
        <f t="shared" si="143"/>
        <v>0.48235294117647054</v>
      </c>
      <c r="R761" s="369">
        <v>478.5</v>
      </c>
      <c r="S761" s="370">
        <f t="shared" si="144"/>
        <v>-0.17499999999999999</v>
      </c>
      <c r="T761" s="370">
        <f t="shared" si="154"/>
        <v>0.4385964912280701</v>
      </c>
      <c r="U761" s="6">
        <v>0</v>
      </c>
      <c r="V761" s="299">
        <v>49</v>
      </c>
      <c r="W761" s="124" t="s">
        <v>621</v>
      </c>
      <c r="X761" s="5"/>
      <c r="Y761" s="26">
        <v>707100</v>
      </c>
      <c r="Z761" s="26"/>
      <c r="AA761" s="26"/>
      <c r="AB761" s="27">
        <v>0.2</v>
      </c>
      <c r="AC761" s="122">
        <v>0</v>
      </c>
      <c r="AD761" s="273">
        <v>42231</v>
      </c>
      <c r="AE761" s="26" t="str">
        <f t="array" ref="AE761">IF(ISNA(INDEX([6]Fournisseurs!$A$6:$O$5001,MATCH(A761&amp;C761,[6]Fournisseurs!$C$6:$C$5001&amp;[6]Fournisseurs!$A$6:$A$5001,0),14)),"",INDEX([6]Fournisseurs!$A$6:$O$5001,MATCH(A761&amp;C761,[6]Fournisseurs!$C$6:$C$5001&amp;[6]Fournisseurs!$A$6:$A$5001,0),14))</f>
        <v/>
      </c>
    </row>
    <row r="762" spans="1:31" ht="14" customHeight="1" x14ac:dyDescent="0.2">
      <c r="A762" s="17">
        <v>5039</v>
      </c>
      <c r="B762" s="8" t="s">
        <v>1682</v>
      </c>
      <c r="C762" s="8" t="s">
        <v>1439</v>
      </c>
      <c r="D762" s="19" t="s">
        <v>527</v>
      </c>
      <c r="E762" s="3" t="s">
        <v>4324</v>
      </c>
      <c r="F762" s="9" t="s">
        <v>4441</v>
      </c>
      <c r="G762" s="31"/>
      <c r="H762" s="25">
        <v>290</v>
      </c>
      <c r="I762" s="32">
        <v>0.1</v>
      </c>
      <c r="J762" s="33">
        <f t="shared" si="150"/>
        <v>319</v>
      </c>
      <c r="K762" s="25">
        <f t="shared" si="151"/>
        <v>319</v>
      </c>
      <c r="L762" s="29">
        <v>725</v>
      </c>
      <c r="M762" s="24">
        <f t="shared" si="152"/>
        <v>0.56000000000000005</v>
      </c>
      <c r="N762" s="38">
        <f t="shared" si="153"/>
        <v>870</v>
      </c>
      <c r="O762" s="365">
        <v>543.75</v>
      </c>
      <c r="P762" s="366">
        <f t="shared" si="142"/>
        <v>-0.25</v>
      </c>
      <c r="Q762" s="366">
        <f t="shared" si="143"/>
        <v>0.41333333333333333</v>
      </c>
      <c r="R762" s="369">
        <v>525.625</v>
      </c>
      <c r="S762" s="370">
        <f t="shared" si="144"/>
        <v>-0.27500000000000002</v>
      </c>
      <c r="T762" s="370">
        <f t="shared" si="154"/>
        <v>0.36116152450090744</v>
      </c>
      <c r="U762" s="6">
        <v>0</v>
      </c>
      <c r="V762" s="299">
        <v>61</v>
      </c>
      <c r="W762" s="124" t="s">
        <v>621</v>
      </c>
      <c r="X762" s="5"/>
      <c r="Y762" s="26">
        <v>707100</v>
      </c>
      <c r="Z762" s="26"/>
      <c r="AA762" s="26"/>
      <c r="AB762" s="27">
        <v>0.2</v>
      </c>
      <c r="AC762" s="122">
        <v>0</v>
      </c>
      <c r="AD762" s="273">
        <v>42231</v>
      </c>
      <c r="AE762" s="26" t="str">
        <f t="array" ref="AE762">IF(ISNA(INDEX([6]Fournisseurs!$A$6:$O$5001,MATCH(A762&amp;C762,[6]Fournisseurs!$C$6:$C$5001&amp;[6]Fournisseurs!$A$6:$A$5001,0),14)),"",INDEX([6]Fournisseurs!$A$6:$O$5001,MATCH(A762&amp;C762,[6]Fournisseurs!$C$6:$C$5001&amp;[6]Fournisseurs!$A$6:$A$5001,0),14))</f>
        <v/>
      </c>
    </row>
    <row r="763" spans="1:31" ht="14" customHeight="1" x14ac:dyDescent="0.2">
      <c r="A763" s="17">
        <v>5008</v>
      </c>
      <c r="B763" s="8" t="s">
        <v>1663</v>
      </c>
      <c r="C763" s="8" t="s">
        <v>1439</v>
      </c>
      <c r="D763" s="19" t="s">
        <v>1662</v>
      </c>
      <c r="E763" s="3" t="s">
        <v>4325</v>
      </c>
      <c r="F763" s="9" t="s">
        <v>4441</v>
      </c>
      <c r="G763" s="31"/>
      <c r="H763" s="25">
        <v>1194</v>
      </c>
      <c r="I763" s="32">
        <v>0.1</v>
      </c>
      <c r="J763" s="33">
        <f t="shared" si="150"/>
        <v>1313.4</v>
      </c>
      <c r="K763" s="25">
        <f t="shared" si="151"/>
        <v>1313.4</v>
      </c>
      <c r="L763" s="29">
        <v>2985</v>
      </c>
      <c r="M763" s="24">
        <f t="shared" si="152"/>
        <v>0.55999999999999994</v>
      </c>
      <c r="N763" s="38">
        <f t="shared" si="153"/>
        <v>3582</v>
      </c>
      <c r="O763" s="365">
        <v>2313.375</v>
      </c>
      <c r="P763" s="366">
        <f t="shared" si="142"/>
        <v>-0.22500000000000001</v>
      </c>
      <c r="Q763" s="366">
        <f t="shared" si="143"/>
        <v>0.43225806451612903</v>
      </c>
      <c r="R763" s="369">
        <v>2164.125</v>
      </c>
      <c r="S763" s="370">
        <f t="shared" si="144"/>
        <v>-0.27500000000000002</v>
      </c>
      <c r="T763" s="370">
        <f t="shared" si="154"/>
        <v>0.36116152450090733</v>
      </c>
      <c r="U763" s="6">
        <v>0</v>
      </c>
      <c r="V763" s="299">
        <v>229</v>
      </c>
      <c r="W763" s="124" t="s">
        <v>621</v>
      </c>
      <c r="X763" s="5"/>
      <c r="Y763" s="26">
        <v>707100</v>
      </c>
      <c r="Z763" s="26"/>
      <c r="AA763" s="26"/>
      <c r="AB763" s="27">
        <v>0.2</v>
      </c>
      <c r="AC763" s="122">
        <v>0</v>
      </c>
      <c r="AD763" s="273">
        <v>42231</v>
      </c>
      <c r="AE763" s="26" t="str">
        <f t="array" ref="AE763">IF(ISNA(INDEX([6]Fournisseurs!$A$6:$O$5001,MATCH(A763&amp;C763,[6]Fournisseurs!$C$6:$C$5001&amp;[6]Fournisseurs!$A$6:$A$5001,0),14)),"",INDEX([6]Fournisseurs!$A$6:$O$5001,MATCH(A763&amp;C763,[6]Fournisseurs!$C$6:$C$5001&amp;[6]Fournisseurs!$A$6:$A$5001,0),14))</f>
        <v/>
      </c>
    </row>
    <row r="764" spans="1:31" ht="14" customHeight="1" x14ac:dyDescent="0.2">
      <c r="A764" s="17">
        <v>5024</v>
      </c>
      <c r="B764" s="8" t="s">
        <v>1646</v>
      </c>
      <c r="C764" s="8" t="s">
        <v>1439</v>
      </c>
      <c r="D764" s="3" t="s">
        <v>528</v>
      </c>
      <c r="E764" s="3" t="s">
        <v>4326</v>
      </c>
      <c r="F764" s="9" t="s">
        <v>4441</v>
      </c>
      <c r="G764" s="31"/>
      <c r="H764" s="25">
        <v>1194</v>
      </c>
      <c r="I764" s="32">
        <v>0.1</v>
      </c>
      <c r="J764" s="33">
        <f t="shared" si="150"/>
        <v>1313.4</v>
      </c>
      <c r="K764" s="25">
        <f t="shared" si="151"/>
        <v>1313.4</v>
      </c>
      <c r="L764" s="29">
        <v>2985</v>
      </c>
      <c r="M764" s="24">
        <f t="shared" si="152"/>
        <v>0.55999999999999994</v>
      </c>
      <c r="N764" s="38">
        <f t="shared" si="153"/>
        <v>3582</v>
      </c>
      <c r="O764" s="365">
        <v>2313.375</v>
      </c>
      <c r="P764" s="366">
        <f t="shared" si="142"/>
        <v>-0.22500000000000001</v>
      </c>
      <c r="Q764" s="366">
        <f t="shared" si="143"/>
        <v>0.43225806451612903</v>
      </c>
      <c r="R764" s="369">
        <v>2164.125</v>
      </c>
      <c r="S764" s="370">
        <f t="shared" si="144"/>
        <v>-0.27500000000000002</v>
      </c>
      <c r="T764" s="370">
        <f t="shared" si="154"/>
        <v>0.36116152450090733</v>
      </c>
      <c r="U764" s="6">
        <v>0</v>
      </c>
      <c r="V764" s="299">
        <v>215</v>
      </c>
      <c r="W764" s="124" t="s">
        <v>621</v>
      </c>
      <c r="X764" s="5"/>
      <c r="Y764" s="26">
        <v>707100</v>
      </c>
      <c r="Z764" s="26"/>
      <c r="AA764" s="26"/>
      <c r="AB764" s="27">
        <v>0.2</v>
      </c>
      <c r="AC764" s="122">
        <v>0</v>
      </c>
      <c r="AD764" s="273">
        <v>42231</v>
      </c>
      <c r="AE764" s="26" t="str">
        <f t="array" ref="AE764">IF(ISNA(INDEX([6]Fournisseurs!$A$6:$O$5001,MATCH(A764&amp;C764,[6]Fournisseurs!$C$6:$C$5001&amp;[6]Fournisseurs!$A$6:$A$5001,0),14)),"",INDEX([6]Fournisseurs!$A$6:$O$5001,MATCH(A764&amp;C764,[6]Fournisseurs!$C$6:$C$5001&amp;[6]Fournisseurs!$A$6:$A$5001,0),14))</f>
        <v/>
      </c>
    </row>
    <row r="765" spans="1:31" ht="14" customHeight="1" x14ac:dyDescent="0.2">
      <c r="A765" s="9">
        <v>2701</v>
      </c>
      <c r="B765" s="344">
        <v>550833</v>
      </c>
      <c r="C765" s="344" t="s">
        <v>651</v>
      </c>
      <c r="D765" s="398" t="s">
        <v>4053</v>
      </c>
      <c r="E765" s="345" t="s">
        <v>3968</v>
      </c>
      <c r="F765" s="9" t="s">
        <v>4441</v>
      </c>
      <c r="G765" s="345"/>
      <c r="H765" s="25">
        <v>87.112499999999997</v>
      </c>
      <c r="I765" s="32">
        <v>0.1</v>
      </c>
      <c r="J765" s="33">
        <f t="shared" si="150"/>
        <v>95.823750000000004</v>
      </c>
      <c r="K765" s="25">
        <f t="shared" si="151"/>
        <v>95.82</v>
      </c>
      <c r="L765" s="29">
        <v>153.31360000000004</v>
      </c>
      <c r="M765" s="24">
        <f t="shared" si="152"/>
        <v>0.37498206290896585</v>
      </c>
      <c r="N765" s="38">
        <f t="shared" si="153"/>
        <v>183.97632000000004</v>
      </c>
      <c r="O765" s="365">
        <v>153.31360000000004</v>
      </c>
      <c r="P765" s="366">
        <f t="shared" si="142"/>
        <v>0</v>
      </c>
      <c r="Q765" s="366">
        <f t="shared" si="143"/>
        <v>0.37498206290896585</v>
      </c>
      <c r="R765" s="375">
        <v>153.31360000000004</v>
      </c>
      <c r="S765" s="370">
        <f t="shared" si="144"/>
        <v>0</v>
      </c>
      <c r="T765" s="370">
        <f t="shared" si="154"/>
        <v>0.34208638200943764</v>
      </c>
      <c r="U765" s="11">
        <v>1.4</v>
      </c>
      <c r="V765" s="11">
        <v>1.6</v>
      </c>
      <c r="W765" s="124" t="s">
        <v>32</v>
      </c>
      <c r="X765" s="345"/>
      <c r="Y765" s="26">
        <v>707600</v>
      </c>
      <c r="Z765" s="345"/>
      <c r="AA765" s="26"/>
      <c r="AB765" s="27">
        <v>0.2</v>
      </c>
      <c r="AC765" s="122"/>
      <c r="AD765" s="273">
        <v>42597</v>
      </c>
      <c r="AE765" s="26" t="str">
        <f t="array" ref="AE765">IF(ISNA(INDEX([6]Fournisseurs!$A$6:$O$5001,MATCH(A765&amp;C765,[6]Fournisseurs!$C$6:$C$5001&amp;[6]Fournisseurs!$A$6:$A$5001,0),14)),"",INDEX([6]Fournisseurs!$A$6:$O$5001,MATCH(A765&amp;C765,[6]Fournisseurs!$C$6:$C$5001&amp;[6]Fournisseurs!$A$6:$A$5001,0),14))</f>
        <v/>
      </c>
    </row>
    <row r="766" spans="1:31" ht="14" customHeight="1" x14ac:dyDescent="0.2">
      <c r="A766" s="8">
        <v>3593</v>
      </c>
      <c r="B766" s="8"/>
      <c r="C766" s="8" t="s">
        <v>3677</v>
      </c>
      <c r="D766" s="3" t="s">
        <v>1471</v>
      </c>
      <c r="E766" s="3"/>
      <c r="F766" s="5" t="s">
        <v>106</v>
      </c>
      <c r="G766" s="31">
        <v>120.12</v>
      </c>
      <c r="H766" s="25">
        <v>109.19999999999999</v>
      </c>
      <c r="I766" s="32">
        <v>0.1</v>
      </c>
      <c r="J766" s="33">
        <f t="shared" ref="J766:J783" si="155">H766*(1+I766)</f>
        <v>120.11999999999999</v>
      </c>
      <c r="K766" s="25"/>
      <c r="L766" s="29">
        <v>339</v>
      </c>
      <c r="M766" s="24">
        <f t="shared" ref="M766:M783" si="156">1-(J766/L766)</f>
        <v>0.64566371681415924</v>
      </c>
      <c r="N766" s="38">
        <f t="shared" ref="N766:N783" si="157">L766*(1+AB766)</f>
        <v>339</v>
      </c>
      <c r="O766" s="365">
        <v>339</v>
      </c>
      <c r="P766" s="366">
        <f t="shared" si="142"/>
        <v>0</v>
      </c>
      <c r="Q766" s="366">
        <f t="shared" si="143"/>
        <v>0.64566371681415924</v>
      </c>
      <c r="R766" s="369">
        <v>322.05</v>
      </c>
      <c r="S766" s="370">
        <f t="shared" si="144"/>
        <v>-4.9999999999999968E-2</v>
      </c>
      <c r="T766" s="370">
        <f t="shared" si="154"/>
        <v>0.6073836197386806</v>
      </c>
      <c r="U766" s="6">
        <v>0</v>
      </c>
      <c r="V766" s="299">
        <v>154</v>
      </c>
      <c r="W766" s="124" t="s">
        <v>4451</v>
      </c>
      <c r="X766" s="5"/>
      <c r="Y766" s="26"/>
      <c r="Z766" s="26"/>
      <c r="AA766" s="26"/>
      <c r="AB766" s="27"/>
      <c r="AC766" s="122">
        <v>0</v>
      </c>
      <c r="AD766" s="273">
        <v>42231</v>
      </c>
      <c r="AE766" s="26" t="str">
        <f t="array" ref="AE766">IF(ISNA(INDEX([6]Fournisseurs!$A$6:$O$5001,MATCH(A766&amp;C766,[6]Fournisseurs!$C$6:$C$5001&amp;[6]Fournisseurs!$A$6:$A$5001,0),14)),"",INDEX([6]Fournisseurs!$A$6:$O$5001,MATCH(A766&amp;C766,[6]Fournisseurs!$C$6:$C$5001&amp;[6]Fournisseurs!$A$6:$A$5001,0),14))</f>
        <v/>
      </c>
    </row>
    <row r="767" spans="1:31" ht="14" customHeight="1" x14ac:dyDescent="0.2">
      <c r="A767" s="8">
        <v>2464</v>
      </c>
      <c r="B767" s="8">
        <v>0</v>
      </c>
      <c r="C767" s="8" t="s">
        <v>636</v>
      </c>
      <c r="D767" s="3" t="s">
        <v>534</v>
      </c>
      <c r="E767" s="3" t="s">
        <v>1300</v>
      </c>
      <c r="F767" s="5" t="s">
        <v>106</v>
      </c>
      <c r="G767" s="31">
        <v>416.32</v>
      </c>
      <c r="H767" s="25">
        <v>378.47272727272724</v>
      </c>
      <c r="I767" s="32">
        <v>0.15</v>
      </c>
      <c r="J767" s="33">
        <f t="shared" si="155"/>
        <v>435.24363636363631</v>
      </c>
      <c r="K767" s="25">
        <f t="shared" ref="K767:K776" si="158">ROUND(J767,2)</f>
        <v>435.24</v>
      </c>
      <c r="L767" s="29">
        <v>951.7</v>
      </c>
      <c r="M767" s="24">
        <f t="shared" si="156"/>
        <v>0.54266718885821552</v>
      </c>
      <c r="N767" s="38">
        <f t="shared" si="157"/>
        <v>1142.04</v>
      </c>
      <c r="O767" s="365">
        <v>856.53000000000009</v>
      </c>
      <c r="P767" s="366">
        <f t="shared" si="142"/>
        <v>-9.999999999999995E-2</v>
      </c>
      <c r="Q767" s="366">
        <f t="shared" si="143"/>
        <v>0.49185243206468399</v>
      </c>
      <c r="R767" s="369">
        <v>808.94500000000005</v>
      </c>
      <c r="S767" s="370">
        <f t="shared" si="144"/>
        <v>-0.15</v>
      </c>
      <c r="T767" s="370">
        <f t="shared" si="154"/>
        <v>0.43364357753339378</v>
      </c>
      <c r="U767" s="6">
        <v>0</v>
      </c>
      <c r="V767" s="299">
        <v>328</v>
      </c>
      <c r="W767" s="124" t="s">
        <v>4451</v>
      </c>
      <c r="X767" s="5">
        <v>0</v>
      </c>
      <c r="Y767" s="26">
        <v>707600</v>
      </c>
      <c r="Z767" s="26" t="s">
        <v>998</v>
      </c>
      <c r="AA767" s="26"/>
      <c r="AB767" s="27">
        <v>0.2</v>
      </c>
      <c r="AC767" s="122">
        <v>3760223793277</v>
      </c>
      <c r="AD767" s="273">
        <v>41501</v>
      </c>
      <c r="AE767" s="26" t="str">
        <f t="array" ref="AE767">IF(ISNA(INDEX([6]Fournisseurs!$A$6:$O$5001,MATCH(A767&amp;C767,[6]Fournisseurs!$C$6:$C$5001&amp;[6]Fournisseurs!$A$6:$A$5001,0),14)),"",INDEX([6]Fournisseurs!$A$6:$O$5001,MATCH(A767&amp;C767,[6]Fournisseurs!$C$6:$C$5001&amp;[6]Fournisseurs!$A$6:$A$5001,0),14))</f>
        <v/>
      </c>
    </row>
    <row r="768" spans="1:31" ht="14" customHeight="1" x14ac:dyDescent="0.2">
      <c r="A768" s="8">
        <v>3731</v>
      </c>
      <c r="B768" s="8">
        <v>0</v>
      </c>
      <c r="C768" s="8" t="s">
        <v>633</v>
      </c>
      <c r="D768" s="3" t="s">
        <v>536</v>
      </c>
      <c r="E768" s="3" t="s">
        <v>1305</v>
      </c>
      <c r="F768" s="5" t="s">
        <v>106</v>
      </c>
      <c r="G768" s="31">
        <v>29.5</v>
      </c>
      <c r="H768" s="25">
        <v>26.818181818181817</v>
      </c>
      <c r="I768" s="32">
        <v>0.15</v>
      </c>
      <c r="J768" s="33">
        <f t="shared" si="155"/>
        <v>30.840909090909086</v>
      </c>
      <c r="K768" s="25">
        <f t="shared" si="158"/>
        <v>30.84</v>
      </c>
      <c r="L768" s="29">
        <v>120</v>
      </c>
      <c r="M768" s="24">
        <f t="shared" si="156"/>
        <v>0.74299242424242429</v>
      </c>
      <c r="N768" s="38">
        <f t="shared" si="157"/>
        <v>144</v>
      </c>
      <c r="O768" s="365">
        <v>93.01</v>
      </c>
      <c r="P768" s="366">
        <f t="shared" si="142"/>
        <v>-0.22491666666666663</v>
      </c>
      <c r="Q768" s="366">
        <f t="shared" si="143"/>
        <v>0.66841297612182471</v>
      </c>
      <c r="R768" s="369">
        <v>90</v>
      </c>
      <c r="S768" s="370">
        <f t="shared" si="144"/>
        <v>-0.25</v>
      </c>
      <c r="T768" s="370">
        <f t="shared" si="154"/>
        <v>0.63928761297182357</v>
      </c>
      <c r="U768" s="6">
        <v>0</v>
      </c>
      <c r="V768" s="299">
        <v>1.61</v>
      </c>
      <c r="W768" s="124" t="s">
        <v>4451</v>
      </c>
      <c r="X768" s="5">
        <v>0</v>
      </c>
      <c r="Y768" s="26">
        <v>707600</v>
      </c>
      <c r="Z768" s="26" t="s">
        <v>1306</v>
      </c>
      <c r="AA768" s="26"/>
      <c r="AB768" s="27">
        <v>0.2</v>
      </c>
      <c r="AC768" s="122">
        <v>3760223793307</v>
      </c>
      <c r="AD768" s="273">
        <v>41866</v>
      </c>
      <c r="AE768" s="26" t="str">
        <f t="array" ref="AE768">IF(ISNA(INDEX([6]Fournisseurs!$A$6:$O$5001,MATCH(A768&amp;C768,[6]Fournisseurs!$C$6:$C$5001&amp;[6]Fournisseurs!$A$6:$A$5001,0),14)),"",INDEX([6]Fournisseurs!$A$6:$O$5001,MATCH(A768&amp;C768,[6]Fournisseurs!$C$6:$C$5001&amp;[6]Fournisseurs!$A$6:$A$5001,0),14))</f>
        <v/>
      </c>
    </row>
    <row r="769" spans="1:31" ht="14" customHeight="1" x14ac:dyDescent="0.2">
      <c r="A769" s="4">
        <v>4081</v>
      </c>
      <c r="B769" s="8" t="s">
        <v>4253</v>
      </c>
      <c r="C769" s="8" t="s">
        <v>1439</v>
      </c>
      <c r="D769" s="16" t="s">
        <v>1751</v>
      </c>
      <c r="E769" s="3" t="s">
        <v>4327</v>
      </c>
      <c r="F769" s="4" t="s">
        <v>106</v>
      </c>
      <c r="G769" s="31"/>
      <c r="H769" s="25">
        <v>780</v>
      </c>
      <c r="I769" s="32">
        <v>0.1</v>
      </c>
      <c r="J769" s="33">
        <f t="shared" si="155"/>
        <v>858.00000000000011</v>
      </c>
      <c r="K769" s="25">
        <f t="shared" si="158"/>
        <v>858</v>
      </c>
      <c r="L769" s="29">
        <v>1950</v>
      </c>
      <c r="M769" s="24">
        <f t="shared" si="156"/>
        <v>0.55999999999999994</v>
      </c>
      <c r="N769" s="38">
        <f t="shared" si="157"/>
        <v>2340</v>
      </c>
      <c r="O769" s="365">
        <v>1462.5</v>
      </c>
      <c r="P769" s="366">
        <f t="shared" si="142"/>
        <v>-0.25</v>
      </c>
      <c r="Q769" s="366">
        <f t="shared" si="143"/>
        <v>0.41333333333333322</v>
      </c>
      <c r="R769" s="369">
        <v>1413.75</v>
      </c>
      <c r="S769" s="370">
        <f t="shared" si="144"/>
        <v>-0.27500000000000002</v>
      </c>
      <c r="T769" s="370">
        <f t="shared" si="154"/>
        <v>0.36116152450090733</v>
      </c>
      <c r="U769" s="6">
        <v>0</v>
      </c>
      <c r="V769" s="299">
        <v>195</v>
      </c>
      <c r="W769" s="124" t="s">
        <v>32</v>
      </c>
      <c r="X769" s="5"/>
      <c r="Y769" s="26">
        <v>707100</v>
      </c>
      <c r="Z769" s="26"/>
      <c r="AA769" s="26"/>
      <c r="AB769" s="27">
        <v>0.2</v>
      </c>
      <c r="AC769" s="122">
        <v>0</v>
      </c>
      <c r="AD769" s="273">
        <v>42231</v>
      </c>
      <c r="AE769" s="26" t="str">
        <f t="array" ref="AE769">IF(ISNA(INDEX([6]Fournisseurs!$A$6:$O$5001,MATCH(A769&amp;C769,[6]Fournisseurs!$C$6:$C$5001&amp;[6]Fournisseurs!$A$6:$A$5001,0),14)),"",INDEX([6]Fournisseurs!$A$6:$O$5001,MATCH(A769&amp;C769,[6]Fournisseurs!$C$6:$C$5001&amp;[6]Fournisseurs!$A$6:$A$5001,0),14))</f>
        <v/>
      </c>
    </row>
    <row r="770" spans="1:31" ht="14" customHeight="1" x14ac:dyDescent="0.2">
      <c r="A770" s="4">
        <v>4082</v>
      </c>
      <c r="B770" s="8" t="s">
        <v>4254</v>
      </c>
      <c r="C770" s="8" t="s">
        <v>1439</v>
      </c>
      <c r="D770" s="16" t="s">
        <v>1752</v>
      </c>
      <c r="E770" s="3" t="s">
        <v>4328</v>
      </c>
      <c r="F770" s="4" t="s">
        <v>106</v>
      </c>
      <c r="G770" s="31"/>
      <c r="H770" s="25">
        <v>1360</v>
      </c>
      <c r="I770" s="32">
        <v>0.1</v>
      </c>
      <c r="J770" s="33">
        <f t="shared" si="155"/>
        <v>1496.0000000000002</v>
      </c>
      <c r="K770" s="25">
        <f t="shared" si="158"/>
        <v>1496</v>
      </c>
      <c r="L770" s="29">
        <v>3400</v>
      </c>
      <c r="M770" s="24">
        <f t="shared" si="156"/>
        <v>0.55999999999999994</v>
      </c>
      <c r="N770" s="38">
        <f t="shared" si="157"/>
        <v>4080</v>
      </c>
      <c r="O770" s="365">
        <v>2550</v>
      </c>
      <c r="P770" s="366">
        <f t="shared" si="142"/>
        <v>-0.25</v>
      </c>
      <c r="Q770" s="366">
        <f t="shared" si="143"/>
        <v>0.41333333333333322</v>
      </c>
      <c r="R770" s="369">
        <v>2465</v>
      </c>
      <c r="S770" s="370">
        <f t="shared" si="144"/>
        <v>-0.27500000000000002</v>
      </c>
      <c r="T770" s="370">
        <f t="shared" si="154"/>
        <v>0.36116152450090733</v>
      </c>
      <c r="U770" s="6">
        <v>0</v>
      </c>
      <c r="V770" s="299">
        <v>340</v>
      </c>
      <c r="W770" s="124" t="s">
        <v>32</v>
      </c>
      <c r="X770" s="5"/>
      <c r="Y770" s="26">
        <v>707100</v>
      </c>
      <c r="Z770" s="26"/>
      <c r="AA770" s="26"/>
      <c r="AB770" s="27">
        <v>0.2</v>
      </c>
      <c r="AC770" s="122">
        <v>0</v>
      </c>
      <c r="AD770" s="273">
        <v>42231</v>
      </c>
      <c r="AE770" s="26" t="str">
        <f t="array" ref="AE770">IF(ISNA(INDEX([6]Fournisseurs!$A$6:$O$5001,MATCH(A770&amp;C770,[6]Fournisseurs!$C$6:$C$5001&amp;[6]Fournisseurs!$A$6:$A$5001,0),14)),"",INDEX([6]Fournisseurs!$A$6:$O$5001,MATCH(A770&amp;C770,[6]Fournisseurs!$C$6:$C$5001&amp;[6]Fournisseurs!$A$6:$A$5001,0),14))</f>
        <v/>
      </c>
    </row>
    <row r="771" spans="1:31" ht="14" customHeight="1" x14ac:dyDescent="0.2">
      <c r="A771" s="4">
        <v>4083</v>
      </c>
      <c r="B771" s="8" t="s">
        <v>4255</v>
      </c>
      <c r="C771" s="8" t="s">
        <v>1439</v>
      </c>
      <c r="D771" s="16" t="s">
        <v>1753</v>
      </c>
      <c r="E771" s="3" t="s">
        <v>4329</v>
      </c>
      <c r="F771" s="4" t="s">
        <v>106</v>
      </c>
      <c r="G771" s="31"/>
      <c r="H771" s="25">
        <v>1740</v>
      </c>
      <c r="I771" s="32">
        <v>0.1</v>
      </c>
      <c r="J771" s="33">
        <f t="shared" si="155"/>
        <v>1914.0000000000002</v>
      </c>
      <c r="K771" s="25">
        <f t="shared" si="158"/>
        <v>1914</v>
      </c>
      <c r="L771" s="29">
        <v>4350</v>
      </c>
      <c r="M771" s="24">
        <f t="shared" si="156"/>
        <v>0.55999999999999994</v>
      </c>
      <c r="N771" s="38">
        <f t="shared" si="157"/>
        <v>5220</v>
      </c>
      <c r="O771" s="365">
        <v>3262.5</v>
      </c>
      <c r="P771" s="366">
        <f t="shared" si="142"/>
        <v>-0.25</v>
      </c>
      <c r="Q771" s="366">
        <f t="shared" si="143"/>
        <v>0.41333333333333322</v>
      </c>
      <c r="R771" s="369">
        <v>3153.75</v>
      </c>
      <c r="S771" s="370">
        <f t="shared" si="144"/>
        <v>-0.27500000000000002</v>
      </c>
      <c r="T771" s="370">
        <f t="shared" si="154"/>
        <v>0.36116152450090733</v>
      </c>
      <c r="U771" s="6">
        <v>0</v>
      </c>
      <c r="V771" s="299">
        <v>435</v>
      </c>
      <c r="W771" s="124" t="s">
        <v>32</v>
      </c>
      <c r="X771" s="5"/>
      <c r="Y771" s="26">
        <v>707100</v>
      </c>
      <c r="Z771" s="26"/>
      <c r="AA771" s="26"/>
      <c r="AB771" s="27">
        <v>0.2</v>
      </c>
      <c r="AC771" s="122">
        <v>0</v>
      </c>
      <c r="AD771" s="273">
        <v>42231</v>
      </c>
      <c r="AE771" s="26" t="str">
        <f t="array" ref="AE771">IF(ISNA(INDEX([6]Fournisseurs!$A$6:$O$5001,MATCH(A771&amp;C771,[6]Fournisseurs!$C$6:$C$5001&amp;[6]Fournisseurs!$A$6:$A$5001,0),14)),"",INDEX([6]Fournisseurs!$A$6:$O$5001,MATCH(A771&amp;C771,[6]Fournisseurs!$C$6:$C$5001&amp;[6]Fournisseurs!$A$6:$A$5001,0),14))</f>
        <v/>
      </c>
    </row>
    <row r="772" spans="1:31" ht="14" customHeight="1" x14ac:dyDescent="0.2">
      <c r="A772" s="343">
        <v>2081</v>
      </c>
      <c r="B772" s="8"/>
      <c r="C772" s="8" t="s">
        <v>4383</v>
      </c>
      <c r="D772" s="3" t="s">
        <v>4377</v>
      </c>
      <c r="E772" s="3"/>
      <c r="F772" s="5" t="s">
        <v>4441</v>
      </c>
      <c r="G772" s="31"/>
      <c r="H772" s="25">
        <v>329.24700000000001</v>
      </c>
      <c r="I772" s="32"/>
      <c r="J772" s="33">
        <f t="shared" si="155"/>
        <v>329.24700000000001</v>
      </c>
      <c r="K772" s="25">
        <f t="shared" si="158"/>
        <v>329.25</v>
      </c>
      <c r="L772" s="29">
        <v>365.83</v>
      </c>
      <c r="M772" s="24">
        <f t="shared" si="156"/>
        <v>9.9999999999999867E-2</v>
      </c>
      <c r="N772" s="38">
        <f t="shared" si="157"/>
        <v>438.99599999999998</v>
      </c>
      <c r="O772" s="365">
        <v>365.83</v>
      </c>
      <c r="P772" s="366">
        <f t="shared" si="142"/>
        <v>0</v>
      </c>
      <c r="Q772" s="366">
        <f t="shared" si="143"/>
        <v>9.9999999999999867E-2</v>
      </c>
      <c r="R772" s="406">
        <v>365.83</v>
      </c>
      <c r="S772" s="370">
        <f t="shared" si="144"/>
        <v>0</v>
      </c>
      <c r="T772" s="370">
        <f>1-(J772/(R772))</f>
        <v>9.9999999999999867E-2</v>
      </c>
      <c r="U772" s="6">
        <v>4.8</v>
      </c>
      <c r="V772" s="299">
        <v>5.6</v>
      </c>
      <c r="W772" s="124" t="s">
        <v>4452</v>
      </c>
      <c r="X772" s="5"/>
      <c r="Y772" s="26">
        <v>707600</v>
      </c>
      <c r="Z772" s="26"/>
      <c r="AA772" s="26"/>
      <c r="AB772" s="27">
        <v>0.2</v>
      </c>
      <c r="AC772" s="122"/>
      <c r="AD772" s="273"/>
      <c r="AE772" s="26" t="str">
        <f t="array" ref="AE772">IF(ISNA(INDEX([6]Fournisseurs!$A$6:$O$5001,MATCH(A772&amp;C772,[6]Fournisseurs!$C$6:$C$5001&amp;[6]Fournisseurs!$A$6:$A$5001,0),14)),"",INDEX([6]Fournisseurs!$A$6:$O$5001,MATCH(A772&amp;C772,[6]Fournisseurs!$C$6:$C$5001&amp;[6]Fournisseurs!$A$6:$A$5001,0),14))</f>
        <v/>
      </c>
    </row>
    <row r="773" spans="1:31" ht="14" customHeight="1" x14ac:dyDescent="0.2">
      <c r="A773" s="343">
        <v>2083</v>
      </c>
      <c r="B773" s="8"/>
      <c r="C773" s="8" t="s">
        <v>4383</v>
      </c>
      <c r="D773" s="3" t="s">
        <v>4380</v>
      </c>
      <c r="E773" s="3"/>
      <c r="F773" s="5" t="s">
        <v>4441</v>
      </c>
      <c r="G773" s="31"/>
      <c r="H773" s="25">
        <v>365.24700000000001</v>
      </c>
      <c r="I773" s="32"/>
      <c r="J773" s="33">
        <f t="shared" si="155"/>
        <v>365.24700000000001</v>
      </c>
      <c r="K773" s="25">
        <f t="shared" si="158"/>
        <v>365.25</v>
      </c>
      <c r="L773" s="29">
        <v>405.83</v>
      </c>
      <c r="M773" s="24">
        <f t="shared" si="156"/>
        <v>9.9999999999999978E-2</v>
      </c>
      <c r="N773" s="38">
        <f t="shared" si="157"/>
        <v>486.99599999999998</v>
      </c>
      <c r="O773" s="365">
        <v>405.83</v>
      </c>
      <c r="P773" s="366">
        <f t="shared" ref="P773:P836" si="159">(O773-L773)/L773</f>
        <v>0</v>
      </c>
      <c r="Q773" s="366">
        <f t="shared" ref="Q773:Q836" si="160">1-(J773/O773)</f>
        <v>9.9999999999999978E-2</v>
      </c>
      <c r="R773" s="406">
        <v>405.83</v>
      </c>
      <c r="S773" s="370">
        <f t="shared" ref="S773:S836" si="161">(R773-L773)/L773</f>
        <v>0</v>
      </c>
      <c r="T773" s="370">
        <f>1-(J773/(R773))</f>
        <v>9.9999999999999978E-2</v>
      </c>
      <c r="U773" s="6">
        <v>4.8</v>
      </c>
      <c r="V773" s="299">
        <v>5.6</v>
      </c>
      <c r="W773" s="124" t="s">
        <v>4452</v>
      </c>
      <c r="X773" s="5"/>
      <c r="Y773" s="26">
        <v>707600</v>
      </c>
      <c r="Z773" s="26"/>
      <c r="AA773" s="26"/>
      <c r="AB773" s="27">
        <v>0.2</v>
      </c>
      <c r="AC773" s="122"/>
      <c r="AD773" s="273"/>
      <c r="AE773" s="26" t="str">
        <f t="array" ref="AE773">IF(ISNA(INDEX([6]Fournisseurs!$A$6:$O$5001,MATCH(A773&amp;C773,[6]Fournisseurs!$C$6:$C$5001&amp;[6]Fournisseurs!$A$6:$A$5001,0),14)),"",INDEX([6]Fournisseurs!$A$6:$O$5001,MATCH(A773&amp;C773,[6]Fournisseurs!$C$6:$C$5001&amp;[6]Fournisseurs!$A$6:$A$5001,0),14))</f>
        <v/>
      </c>
    </row>
    <row r="774" spans="1:31" ht="14" customHeight="1" x14ac:dyDescent="0.2">
      <c r="A774" s="343">
        <v>2085</v>
      </c>
      <c r="B774" s="8"/>
      <c r="C774" s="8" t="s">
        <v>4383</v>
      </c>
      <c r="D774" s="3" t="s">
        <v>4382</v>
      </c>
      <c r="E774" s="3"/>
      <c r="F774" s="5" t="s">
        <v>4441</v>
      </c>
      <c r="G774" s="31"/>
      <c r="H774" s="25">
        <v>245.25</v>
      </c>
      <c r="I774" s="32"/>
      <c r="J774" s="33">
        <f t="shared" si="155"/>
        <v>245.25</v>
      </c>
      <c r="K774" s="25">
        <f t="shared" si="158"/>
        <v>245.25</v>
      </c>
      <c r="L774" s="29">
        <v>272.5</v>
      </c>
      <c r="M774" s="24">
        <f t="shared" si="156"/>
        <v>9.9999999999999978E-2</v>
      </c>
      <c r="N774" s="38">
        <f t="shared" si="157"/>
        <v>327</v>
      </c>
      <c r="O774" s="365">
        <v>272.5</v>
      </c>
      <c r="P774" s="366">
        <f t="shared" si="159"/>
        <v>0</v>
      </c>
      <c r="Q774" s="366">
        <f t="shared" si="160"/>
        <v>9.9999999999999978E-2</v>
      </c>
      <c r="R774" s="406">
        <v>272.5</v>
      </c>
      <c r="S774" s="370">
        <f t="shared" si="161"/>
        <v>0</v>
      </c>
      <c r="T774" s="370">
        <f>1-(J774/(R774))</f>
        <v>9.9999999999999978E-2</v>
      </c>
      <c r="U774" s="6">
        <v>4.8</v>
      </c>
      <c r="V774" s="299">
        <v>5.6</v>
      </c>
      <c r="W774" s="124" t="s">
        <v>4452</v>
      </c>
      <c r="X774" s="5"/>
      <c r="Y774" s="26">
        <v>707600</v>
      </c>
      <c r="Z774" s="26"/>
      <c r="AA774" s="26"/>
      <c r="AB774" s="27">
        <v>0.2</v>
      </c>
      <c r="AC774" s="122"/>
      <c r="AD774" s="273"/>
      <c r="AE774" s="26" t="str">
        <f t="array" ref="AE774">IF(ISNA(INDEX([6]Fournisseurs!$A$6:$O$5001,MATCH(A774&amp;C774,[6]Fournisseurs!$C$6:$C$5001&amp;[6]Fournisseurs!$A$6:$A$5001,0),14)),"",INDEX([6]Fournisseurs!$A$6:$O$5001,MATCH(A774&amp;C774,[6]Fournisseurs!$C$6:$C$5001&amp;[6]Fournisseurs!$A$6:$A$5001,0),14))</f>
        <v/>
      </c>
    </row>
    <row r="775" spans="1:31" ht="14" customHeight="1" x14ac:dyDescent="0.2">
      <c r="A775" s="347">
        <v>1767</v>
      </c>
      <c r="B775" s="8"/>
      <c r="C775" s="8" t="s">
        <v>670</v>
      </c>
      <c r="D775" s="3" t="s">
        <v>538</v>
      </c>
      <c r="E775" s="3"/>
      <c r="F775" s="9" t="s">
        <v>106</v>
      </c>
      <c r="G775" s="31">
        <v>9.1300000000000008</v>
      </c>
      <c r="H775" s="25">
        <v>8.3000000000000007</v>
      </c>
      <c r="I775" s="32">
        <v>0.15</v>
      </c>
      <c r="J775" s="33">
        <f t="shared" si="155"/>
        <v>9.5449999999999999</v>
      </c>
      <c r="K775" s="25">
        <f t="shared" si="158"/>
        <v>9.5500000000000007</v>
      </c>
      <c r="L775" s="29">
        <v>39</v>
      </c>
      <c r="M775" s="24">
        <f t="shared" si="156"/>
        <v>0.75525641025641033</v>
      </c>
      <c r="N775" s="38">
        <f t="shared" si="157"/>
        <v>46.8</v>
      </c>
      <c r="O775" s="365">
        <v>25.35</v>
      </c>
      <c r="P775" s="366">
        <f t="shared" si="159"/>
        <v>-0.35</v>
      </c>
      <c r="Q775" s="366">
        <f t="shared" si="160"/>
        <v>0.62347140039447735</v>
      </c>
      <c r="R775" s="369">
        <v>24.375</v>
      </c>
      <c r="S775" s="370">
        <f t="shared" si="161"/>
        <v>-0.375</v>
      </c>
      <c r="T775" s="370">
        <f>1-(J775/(R775*0.95))</f>
        <v>0.58780026990553313</v>
      </c>
      <c r="U775" s="6">
        <v>1</v>
      </c>
      <c r="V775" s="299">
        <v>1.2</v>
      </c>
      <c r="W775" s="124" t="s">
        <v>4453</v>
      </c>
      <c r="X775" s="5"/>
      <c r="Y775" s="28">
        <v>707600</v>
      </c>
      <c r="Z775" s="26"/>
      <c r="AA775" s="26"/>
      <c r="AB775" s="27">
        <v>0.2</v>
      </c>
      <c r="AC775" s="122">
        <v>3760223793321</v>
      </c>
      <c r="AD775" s="273">
        <v>42231</v>
      </c>
      <c r="AE775" s="26">
        <f t="array" ref="AE775">IF(ISNA(INDEX([6]Fournisseurs!$A$6:$O$5001,MATCH(A775&amp;C775,[6]Fournisseurs!$C$6:$C$5001&amp;[6]Fournisseurs!$A$6:$A$5001,0),14)),"",INDEX([6]Fournisseurs!$A$6:$O$5001,MATCH(A775&amp;C775,[6]Fournisseurs!$C$6:$C$5001&amp;[6]Fournisseurs!$A$6:$A$5001,0),14))</f>
        <v>6.1999999999999998E-3</v>
      </c>
    </row>
    <row r="776" spans="1:31" ht="14" customHeight="1" x14ac:dyDescent="0.2">
      <c r="A776" s="346">
        <v>3735</v>
      </c>
      <c r="B776" s="8" t="s">
        <v>1311</v>
      </c>
      <c r="C776" s="8" t="s">
        <v>633</v>
      </c>
      <c r="D776" s="3" t="s">
        <v>3821</v>
      </c>
      <c r="E776" s="3" t="s">
        <v>539</v>
      </c>
      <c r="F776" s="5" t="s">
        <v>4441</v>
      </c>
      <c r="G776" s="31">
        <v>20</v>
      </c>
      <c r="H776" s="25">
        <v>18.18181818181818</v>
      </c>
      <c r="I776" s="32">
        <v>0.15</v>
      </c>
      <c r="J776" s="33">
        <f t="shared" si="155"/>
        <v>20.909090909090907</v>
      </c>
      <c r="K776" s="25">
        <f t="shared" si="158"/>
        <v>20.91</v>
      </c>
      <c r="L776" s="29">
        <v>34.5</v>
      </c>
      <c r="M776" s="24">
        <f t="shared" si="156"/>
        <v>0.39393939393939403</v>
      </c>
      <c r="N776" s="38">
        <f t="shared" si="157"/>
        <v>41.4</v>
      </c>
      <c r="O776" s="365">
        <v>31.912500000000001</v>
      </c>
      <c r="P776" s="366">
        <f t="shared" si="159"/>
        <v>-7.4999999999999956E-2</v>
      </c>
      <c r="Q776" s="366">
        <f t="shared" si="160"/>
        <v>0.34479934479934493</v>
      </c>
      <c r="R776" s="375">
        <v>31.912500000000001</v>
      </c>
      <c r="S776" s="370">
        <f t="shared" si="161"/>
        <v>-7.4999999999999956E-2</v>
      </c>
      <c r="T776" s="370">
        <f>1-(J776/(R776*0.95))</f>
        <v>0.31031509978878402</v>
      </c>
      <c r="U776" s="6">
        <v>1.25</v>
      </c>
      <c r="V776" s="299">
        <v>1.5</v>
      </c>
      <c r="W776" s="124" t="s">
        <v>4451</v>
      </c>
      <c r="X776" s="5">
        <v>0</v>
      </c>
      <c r="Y776" s="26">
        <v>707600</v>
      </c>
      <c r="Z776" s="26" t="s">
        <v>1312</v>
      </c>
      <c r="AA776" s="26"/>
      <c r="AB776" s="27">
        <v>0.2</v>
      </c>
      <c r="AC776" s="122">
        <v>3760223793338</v>
      </c>
      <c r="AD776" s="273">
        <v>41866</v>
      </c>
      <c r="AE776" s="26">
        <f t="array" ref="AE776">IF(ISNA(INDEX([6]Fournisseurs!$A$6:$O$5001,MATCH(A776&amp;C776,[6]Fournisseurs!$C$6:$C$5001&amp;[6]Fournisseurs!$A$6:$A$5001,0),14)),"",INDEX([6]Fournisseurs!$A$6:$O$5001,MATCH(A776&amp;C776,[6]Fournisseurs!$C$6:$C$5001&amp;[6]Fournisseurs!$A$6:$A$5001,0),14))</f>
        <v>2.7899999999999999E-3</v>
      </c>
    </row>
    <row r="777" spans="1:31" ht="14" customHeight="1" x14ac:dyDescent="0.2">
      <c r="A777" s="4">
        <v>3122</v>
      </c>
      <c r="B777" s="8"/>
      <c r="C777" s="8" t="s">
        <v>1456</v>
      </c>
      <c r="D777" s="12" t="s">
        <v>1461</v>
      </c>
      <c r="E777" s="3"/>
      <c r="F777" s="13" t="s">
        <v>4441</v>
      </c>
      <c r="G777" s="31">
        <v>0</v>
      </c>
      <c r="H777" s="25">
        <v>14</v>
      </c>
      <c r="I777" s="32"/>
      <c r="J777" s="33">
        <f t="shared" si="155"/>
        <v>14</v>
      </c>
      <c r="K777" s="25"/>
      <c r="L777" s="29">
        <v>20</v>
      </c>
      <c r="M777" s="24">
        <f t="shared" si="156"/>
        <v>0.30000000000000004</v>
      </c>
      <c r="N777" s="38">
        <f t="shared" si="157"/>
        <v>24</v>
      </c>
      <c r="O777" s="365">
        <v>20</v>
      </c>
      <c r="P777" s="366">
        <f t="shared" si="159"/>
        <v>0</v>
      </c>
      <c r="Q777" s="366">
        <f t="shared" si="160"/>
        <v>0.30000000000000004</v>
      </c>
      <c r="R777" s="406">
        <v>20</v>
      </c>
      <c r="S777" s="370">
        <f t="shared" si="161"/>
        <v>0</v>
      </c>
      <c r="T777" s="370">
        <f>1-(J777/(R777))</f>
        <v>0.30000000000000004</v>
      </c>
      <c r="U777" s="6">
        <v>0</v>
      </c>
      <c r="V777" s="299">
        <v>0.3</v>
      </c>
      <c r="W777" s="124" t="s">
        <v>4455</v>
      </c>
      <c r="X777" s="5"/>
      <c r="Y777" s="26"/>
      <c r="Z777" s="26"/>
      <c r="AA777" s="26"/>
      <c r="AB777" s="27">
        <v>0.2</v>
      </c>
      <c r="AC777" s="122">
        <v>0</v>
      </c>
      <c r="AD777" s="273">
        <v>42231</v>
      </c>
      <c r="AE777" s="26" t="str">
        <f t="array" ref="AE777">IF(ISNA(INDEX([6]Fournisseurs!$A$6:$O$5001,MATCH(A777&amp;C777,[6]Fournisseurs!$C$6:$C$5001&amp;[6]Fournisseurs!$A$6:$A$5001,0),14)),"",INDEX([6]Fournisseurs!$A$6:$O$5001,MATCH(A777&amp;C777,[6]Fournisseurs!$C$6:$C$5001&amp;[6]Fournisseurs!$A$6:$A$5001,0),14))</f>
        <v/>
      </c>
    </row>
    <row r="778" spans="1:31" ht="14" customHeight="1" x14ac:dyDescent="0.2">
      <c r="A778" s="8" t="s">
        <v>1799</v>
      </c>
      <c r="B778" s="8"/>
      <c r="C778" s="8" t="s">
        <v>1456</v>
      </c>
      <c r="D778" s="14" t="s">
        <v>1796</v>
      </c>
      <c r="E778" s="3"/>
      <c r="F778" s="13" t="s">
        <v>4441</v>
      </c>
      <c r="G778" s="31">
        <v>0</v>
      </c>
      <c r="H778" s="25">
        <v>21</v>
      </c>
      <c r="I778" s="32"/>
      <c r="J778" s="33">
        <f t="shared" si="155"/>
        <v>21</v>
      </c>
      <c r="K778" s="25"/>
      <c r="L778" s="29">
        <v>30</v>
      </c>
      <c r="M778" s="24">
        <f t="shared" si="156"/>
        <v>0.30000000000000004</v>
      </c>
      <c r="N778" s="38">
        <f t="shared" si="157"/>
        <v>36</v>
      </c>
      <c r="O778" s="365">
        <v>30</v>
      </c>
      <c r="P778" s="366">
        <f t="shared" si="159"/>
        <v>0</v>
      </c>
      <c r="Q778" s="366">
        <f t="shared" si="160"/>
        <v>0.30000000000000004</v>
      </c>
      <c r="R778" s="406">
        <v>30</v>
      </c>
      <c r="S778" s="370">
        <f t="shared" si="161"/>
        <v>0</v>
      </c>
      <c r="T778" s="370">
        <f>1-(J778/(R778))</f>
        <v>0.30000000000000004</v>
      </c>
      <c r="U778" s="6">
        <v>0</v>
      </c>
      <c r="V778" s="299">
        <v>0.3</v>
      </c>
      <c r="W778" s="124" t="s">
        <v>4455</v>
      </c>
      <c r="X778" s="5"/>
      <c r="Y778" s="26"/>
      <c r="Z778" s="26"/>
      <c r="AA778" s="26"/>
      <c r="AB778" s="27">
        <v>0.2</v>
      </c>
      <c r="AC778" s="122">
        <v>0</v>
      </c>
      <c r="AD778" s="273">
        <v>42231</v>
      </c>
      <c r="AE778" s="26" t="str">
        <f t="array" ref="AE778">IF(ISNA(INDEX([6]Fournisseurs!$A$6:$O$5001,MATCH(A778&amp;C778,[6]Fournisseurs!$C$6:$C$5001&amp;[6]Fournisseurs!$A$6:$A$5001,0),14)),"",INDEX([6]Fournisseurs!$A$6:$O$5001,MATCH(A778&amp;C778,[6]Fournisseurs!$C$6:$C$5001&amp;[6]Fournisseurs!$A$6:$A$5001,0),14))</f>
        <v/>
      </c>
    </row>
    <row r="779" spans="1:31" ht="14" customHeight="1" x14ac:dyDescent="0.2">
      <c r="A779" s="346" t="s">
        <v>1798</v>
      </c>
      <c r="B779" s="8"/>
      <c r="C779" s="8" t="s">
        <v>1456</v>
      </c>
      <c r="D779" s="14" t="s">
        <v>1795</v>
      </c>
      <c r="E779" s="3"/>
      <c r="F779" s="13" t="s">
        <v>4441</v>
      </c>
      <c r="G779" s="31">
        <v>0</v>
      </c>
      <c r="H779" s="25">
        <v>21</v>
      </c>
      <c r="I779" s="32"/>
      <c r="J779" s="33">
        <f t="shared" si="155"/>
        <v>21</v>
      </c>
      <c r="K779" s="25"/>
      <c r="L779" s="29">
        <v>30</v>
      </c>
      <c r="M779" s="24">
        <f t="shared" si="156"/>
        <v>0.30000000000000004</v>
      </c>
      <c r="N779" s="38">
        <f t="shared" si="157"/>
        <v>36</v>
      </c>
      <c r="O779" s="365">
        <v>30</v>
      </c>
      <c r="P779" s="366">
        <f t="shared" si="159"/>
        <v>0</v>
      </c>
      <c r="Q779" s="366">
        <f t="shared" si="160"/>
        <v>0.30000000000000004</v>
      </c>
      <c r="R779" s="406">
        <v>30</v>
      </c>
      <c r="S779" s="370">
        <f t="shared" si="161"/>
        <v>0</v>
      </c>
      <c r="T779" s="370">
        <f>1-(J779/(R779))</f>
        <v>0.30000000000000004</v>
      </c>
      <c r="U779" s="6">
        <v>0</v>
      </c>
      <c r="V779" s="299">
        <v>0.3</v>
      </c>
      <c r="W779" s="124" t="s">
        <v>4455</v>
      </c>
      <c r="X779" s="5"/>
      <c r="Y779" s="26"/>
      <c r="Z779" s="26"/>
      <c r="AA779" s="26"/>
      <c r="AB779" s="27">
        <v>0.2</v>
      </c>
      <c r="AC779" s="122">
        <v>0</v>
      </c>
      <c r="AD779" s="273">
        <v>42231</v>
      </c>
      <c r="AE779" s="26" t="str">
        <f t="array" ref="AE779">IF(ISNA(INDEX([6]Fournisseurs!$A$6:$O$5001,MATCH(A779&amp;C779,[6]Fournisseurs!$C$6:$C$5001&amp;[6]Fournisseurs!$A$6:$A$5001,0),14)),"",INDEX([6]Fournisseurs!$A$6:$O$5001,MATCH(A779&amp;C779,[6]Fournisseurs!$C$6:$C$5001&amp;[6]Fournisseurs!$A$6:$A$5001,0),14))</f>
        <v/>
      </c>
    </row>
    <row r="780" spans="1:31" ht="14" customHeight="1" x14ac:dyDescent="0.2">
      <c r="A780" s="346" t="s">
        <v>1797</v>
      </c>
      <c r="B780" s="8"/>
      <c r="C780" s="8" t="s">
        <v>1456</v>
      </c>
      <c r="D780" s="14" t="s">
        <v>1794</v>
      </c>
      <c r="E780" s="3"/>
      <c r="F780" s="13" t="s">
        <v>4441</v>
      </c>
      <c r="G780" s="31">
        <v>0</v>
      </c>
      <c r="H780" s="25">
        <v>21</v>
      </c>
      <c r="I780" s="32"/>
      <c r="J780" s="33">
        <f t="shared" si="155"/>
        <v>21</v>
      </c>
      <c r="K780" s="25"/>
      <c r="L780" s="29">
        <v>30</v>
      </c>
      <c r="M780" s="24">
        <f t="shared" si="156"/>
        <v>0.30000000000000004</v>
      </c>
      <c r="N780" s="38">
        <f t="shared" si="157"/>
        <v>36</v>
      </c>
      <c r="O780" s="365">
        <v>30</v>
      </c>
      <c r="P780" s="366">
        <f t="shared" si="159"/>
        <v>0</v>
      </c>
      <c r="Q780" s="366">
        <f t="shared" si="160"/>
        <v>0.30000000000000004</v>
      </c>
      <c r="R780" s="406">
        <v>30</v>
      </c>
      <c r="S780" s="370">
        <f t="shared" si="161"/>
        <v>0</v>
      </c>
      <c r="T780" s="370">
        <f>1-(J780/(R780))</f>
        <v>0.30000000000000004</v>
      </c>
      <c r="U780" s="6">
        <v>0</v>
      </c>
      <c r="V780" s="299">
        <v>0.3</v>
      </c>
      <c r="W780" s="124" t="s">
        <v>4455</v>
      </c>
      <c r="X780" s="5"/>
      <c r="Y780" s="26"/>
      <c r="Z780" s="26"/>
      <c r="AA780" s="26"/>
      <c r="AB780" s="27">
        <v>0.2</v>
      </c>
      <c r="AC780" s="122">
        <v>0</v>
      </c>
      <c r="AD780" s="273">
        <v>42231</v>
      </c>
      <c r="AE780" s="26" t="str">
        <f t="array" ref="AE780">IF(ISNA(INDEX([6]Fournisseurs!$A$6:$O$5001,MATCH(A780&amp;C780,[6]Fournisseurs!$C$6:$C$5001&amp;[6]Fournisseurs!$A$6:$A$5001,0),14)),"",INDEX([6]Fournisseurs!$A$6:$O$5001,MATCH(A780&amp;C780,[6]Fournisseurs!$C$6:$C$5001&amp;[6]Fournisseurs!$A$6:$A$5001,0),14))</f>
        <v/>
      </c>
    </row>
    <row r="781" spans="1:31" ht="14" customHeight="1" x14ac:dyDescent="0.2">
      <c r="A781" s="418">
        <v>5046</v>
      </c>
      <c r="B781" s="8" t="s">
        <v>1694</v>
      </c>
      <c r="C781" s="8" t="s">
        <v>1439</v>
      </c>
      <c r="D781" s="19" t="s">
        <v>1695</v>
      </c>
      <c r="E781" s="3" t="s">
        <v>4330</v>
      </c>
      <c r="F781" s="9" t="s">
        <v>4441</v>
      </c>
      <c r="G781" s="31"/>
      <c r="H781" s="25">
        <v>830</v>
      </c>
      <c r="I781" s="32">
        <v>0.1</v>
      </c>
      <c r="J781" s="33">
        <f t="shared" si="155"/>
        <v>913.00000000000011</v>
      </c>
      <c r="K781" s="25">
        <f>ROUND(J781,2)</f>
        <v>913</v>
      </c>
      <c r="L781" s="29">
        <v>2075</v>
      </c>
      <c r="M781" s="24">
        <f t="shared" si="156"/>
        <v>0.55999999999999994</v>
      </c>
      <c r="N781" s="38">
        <f t="shared" si="157"/>
        <v>2490</v>
      </c>
      <c r="O781" s="365">
        <v>1608.125</v>
      </c>
      <c r="P781" s="366">
        <f t="shared" si="159"/>
        <v>-0.22500000000000001</v>
      </c>
      <c r="Q781" s="366">
        <f t="shared" si="160"/>
        <v>0.43225806451612891</v>
      </c>
      <c r="R781" s="369">
        <v>1504.375</v>
      </c>
      <c r="S781" s="370">
        <f t="shared" si="161"/>
        <v>-0.27500000000000002</v>
      </c>
      <c r="T781" s="370">
        <f t="shared" ref="T781:T812" si="162">1-(J781/(R781*0.95))</f>
        <v>0.36116152450090733</v>
      </c>
      <c r="U781" s="6">
        <v>0</v>
      </c>
      <c r="V781" s="299">
        <v>90</v>
      </c>
      <c r="W781" s="124" t="s">
        <v>621</v>
      </c>
      <c r="X781" s="5"/>
      <c r="Y781" s="26">
        <v>707100</v>
      </c>
      <c r="Z781" s="26"/>
      <c r="AA781" s="26"/>
      <c r="AB781" s="27">
        <v>0.2</v>
      </c>
      <c r="AC781" s="122">
        <v>0</v>
      </c>
      <c r="AD781" s="273">
        <v>42231</v>
      </c>
      <c r="AE781" s="26" t="str">
        <f t="array" ref="AE781">IF(ISNA(INDEX([6]Fournisseurs!$A$6:$O$5001,MATCH(A781&amp;C781,[6]Fournisseurs!$C$6:$C$5001&amp;[6]Fournisseurs!$A$6:$A$5001,0),14)),"",INDEX([6]Fournisseurs!$A$6:$O$5001,MATCH(A781&amp;C781,[6]Fournisseurs!$C$6:$C$5001&amp;[6]Fournisseurs!$A$6:$A$5001,0),14))</f>
        <v/>
      </c>
    </row>
    <row r="782" spans="1:31" ht="14" customHeight="1" x14ac:dyDescent="0.2">
      <c r="A782" s="17">
        <v>5010</v>
      </c>
      <c r="B782" s="8" t="s">
        <v>1647</v>
      </c>
      <c r="C782" s="8" t="s">
        <v>1439</v>
      </c>
      <c r="D782" s="3" t="s">
        <v>540</v>
      </c>
      <c r="E782" s="3" t="s">
        <v>4331</v>
      </c>
      <c r="F782" s="9" t="s">
        <v>4441</v>
      </c>
      <c r="G782" s="31"/>
      <c r="H782" s="25">
        <v>1234</v>
      </c>
      <c r="I782" s="32">
        <v>0.1</v>
      </c>
      <c r="J782" s="33">
        <f t="shared" si="155"/>
        <v>1357.4</v>
      </c>
      <c r="K782" s="25">
        <f>ROUND(J782,2)</f>
        <v>1357.4</v>
      </c>
      <c r="L782" s="29">
        <v>3085</v>
      </c>
      <c r="M782" s="24">
        <f t="shared" si="156"/>
        <v>0.56000000000000005</v>
      </c>
      <c r="N782" s="38">
        <f t="shared" si="157"/>
        <v>3702</v>
      </c>
      <c r="O782" s="365">
        <v>2390.875</v>
      </c>
      <c r="P782" s="366">
        <f t="shared" si="159"/>
        <v>-0.22500000000000001</v>
      </c>
      <c r="Q782" s="366">
        <f t="shared" si="160"/>
        <v>0.43225806451612903</v>
      </c>
      <c r="R782" s="369">
        <v>2236.625</v>
      </c>
      <c r="S782" s="370">
        <f t="shared" si="161"/>
        <v>-0.27500000000000002</v>
      </c>
      <c r="T782" s="370">
        <f t="shared" si="162"/>
        <v>0.36116152450090733</v>
      </c>
      <c r="U782" s="6">
        <v>0</v>
      </c>
      <c r="V782" s="299">
        <v>234</v>
      </c>
      <c r="W782" s="124" t="s">
        <v>621</v>
      </c>
      <c r="X782" s="5"/>
      <c r="Y782" s="26">
        <v>707100</v>
      </c>
      <c r="Z782" s="26"/>
      <c r="AA782" s="26"/>
      <c r="AB782" s="27">
        <v>0.2</v>
      </c>
      <c r="AC782" s="122">
        <v>0</v>
      </c>
      <c r="AD782" s="273">
        <v>42231</v>
      </c>
      <c r="AE782" s="26" t="str">
        <f t="array" ref="AE782">IF(ISNA(INDEX([6]Fournisseurs!$A$6:$O$5001,MATCH(A782&amp;C782,[6]Fournisseurs!$C$6:$C$5001&amp;[6]Fournisseurs!$A$6:$A$5001,0),14)),"",INDEX([6]Fournisseurs!$A$6:$O$5001,MATCH(A782&amp;C782,[6]Fournisseurs!$C$6:$C$5001&amp;[6]Fournisseurs!$A$6:$A$5001,0),14))</f>
        <v/>
      </c>
    </row>
    <row r="783" spans="1:31" ht="14" customHeight="1" x14ac:dyDescent="0.2">
      <c r="A783" s="9">
        <v>2709</v>
      </c>
      <c r="B783" s="344">
        <v>550957</v>
      </c>
      <c r="C783" s="344" t="s">
        <v>651</v>
      </c>
      <c r="D783" s="398" t="s">
        <v>4065</v>
      </c>
      <c r="E783" s="345" t="s">
        <v>3980</v>
      </c>
      <c r="F783" s="9" t="s">
        <v>4441</v>
      </c>
      <c r="G783" s="345"/>
      <c r="H783" s="25">
        <v>42.787499999999994</v>
      </c>
      <c r="I783" s="32">
        <v>0.1</v>
      </c>
      <c r="J783" s="33">
        <f t="shared" si="155"/>
        <v>47.066249999999997</v>
      </c>
      <c r="K783" s="25">
        <f>ROUND(J783,2)</f>
        <v>47.07</v>
      </c>
      <c r="L783" s="29">
        <v>117.64500000000001</v>
      </c>
      <c r="M783" s="24">
        <f t="shared" si="156"/>
        <v>0.59992987377279117</v>
      </c>
      <c r="N783" s="38">
        <f t="shared" si="157"/>
        <v>141.17400000000001</v>
      </c>
      <c r="O783" s="365">
        <v>102.93937500000001</v>
      </c>
      <c r="P783" s="366">
        <f t="shared" si="159"/>
        <v>-0.12499999999999997</v>
      </c>
      <c r="Q783" s="366">
        <f t="shared" si="160"/>
        <v>0.54277699859747552</v>
      </c>
      <c r="R783" s="369">
        <v>97.057124999999999</v>
      </c>
      <c r="S783" s="370">
        <f t="shared" si="161"/>
        <v>-0.17500000000000007</v>
      </c>
      <c r="T783" s="370">
        <f t="shared" si="162"/>
        <v>0.48954369859367275</v>
      </c>
      <c r="U783" s="11">
        <v>2</v>
      </c>
      <c r="V783" s="11">
        <v>2.5</v>
      </c>
      <c r="W783" s="124" t="s">
        <v>4451</v>
      </c>
      <c r="X783" s="345"/>
      <c r="Y783" s="26">
        <v>707600</v>
      </c>
      <c r="Z783" s="345"/>
      <c r="AA783" s="26"/>
      <c r="AB783" s="27">
        <v>0.2</v>
      </c>
      <c r="AC783" s="122"/>
      <c r="AD783" s="273">
        <v>42597</v>
      </c>
      <c r="AE783" s="26" t="str">
        <f t="array" ref="AE783">IF(ISNA(INDEX([6]Fournisseurs!$A$6:$O$5001,MATCH(A783&amp;C783,[6]Fournisseurs!$C$6:$C$5001&amp;[6]Fournisseurs!$A$6:$A$5001,0),14)),"",INDEX([6]Fournisseurs!$A$6:$O$5001,MATCH(A783&amp;C783,[6]Fournisseurs!$C$6:$C$5001&amp;[6]Fournisseurs!$A$6:$A$5001,0),14))</f>
        <v/>
      </c>
    </row>
    <row r="784" spans="1:31" ht="14" customHeight="1" x14ac:dyDescent="0.2">
      <c r="A784" s="11">
        <v>1834</v>
      </c>
      <c r="B784" s="8"/>
      <c r="C784" s="8" t="s">
        <v>1437</v>
      </c>
      <c r="D784" s="3" t="s">
        <v>541</v>
      </c>
      <c r="E784" s="3"/>
      <c r="F784" s="9" t="s">
        <v>4441</v>
      </c>
      <c r="G784" s="31">
        <v>0</v>
      </c>
      <c r="H784" s="25">
        <v>160</v>
      </c>
      <c r="I784" s="32">
        <v>0.1</v>
      </c>
      <c r="J784" s="33">
        <v>176</v>
      </c>
      <c r="K784" s="25">
        <v>176</v>
      </c>
      <c r="L784" s="29">
        <v>358.3</v>
      </c>
      <c r="M784" s="24">
        <v>0.50879151548981305</v>
      </c>
      <c r="N784" s="38">
        <v>429.96</v>
      </c>
      <c r="O784" s="365">
        <v>340.39</v>
      </c>
      <c r="P784" s="366">
        <f t="shared" si="159"/>
        <v>-4.9986045213508301E-2</v>
      </c>
      <c r="Q784" s="366">
        <f t="shared" si="160"/>
        <v>0.4829460324921413</v>
      </c>
      <c r="R784" s="369">
        <v>322.47000000000003</v>
      </c>
      <c r="S784" s="370">
        <f t="shared" si="161"/>
        <v>-9.999999999999995E-2</v>
      </c>
      <c r="T784" s="370">
        <f t="shared" si="162"/>
        <v>0.4254871526196643</v>
      </c>
      <c r="U784" s="6">
        <v>0</v>
      </c>
      <c r="V784" s="299">
        <v>30</v>
      </c>
      <c r="W784" s="124" t="s">
        <v>4454</v>
      </c>
      <c r="X784" s="5"/>
      <c r="Y784" s="28">
        <v>707600</v>
      </c>
      <c r="Z784" s="26"/>
      <c r="AA784" s="26"/>
      <c r="AB784" s="27">
        <v>0.2</v>
      </c>
      <c r="AC784" s="122">
        <v>0</v>
      </c>
      <c r="AD784" s="273">
        <v>42231</v>
      </c>
      <c r="AE784" s="26" t="str">
        <f t="array" ref="AE784">IF(ISNA(INDEX([6]Fournisseurs!$A$6:$O$5001,MATCH(A784&amp;C784,[6]Fournisseurs!$C$6:$C$5001&amp;[6]Fournisseurs!$A$6:$A$5001,0),14)),"",INDEX([6]Fournisseurs!$A$6:$O$5001,MATCH(A784&amp;C784,[6]Fournisseurs!$C$6:$C$5001&amp;[6]Fournisseurs!$A$6:$A$5001,0),14))</f>
        <v/>
      </c>
    </row>
    <row r="785" spans="1:31" ht="14" customHeight="1" x14ac:dyDescent="0.2">
      <c r="A785" s="8">
        <v>3741</v>
      </c>
      <c r="B785" s="8" t="s">
        <v>1313</v>
      </c>
      <c r="C785" s="8" t="s">
        <v>633</v>
      </c>
      <c r="D785" s="3" t="s">
        <v>542</v>
      </c>
      <c r="E785" s="3" t="s">
        <v>542</v>
      </c>
      <c r="F785" s="5" t="s">
        <v>4441</v>
      </c>
      <c r="G785" s="31">
        <v>6.6</v>
      </c>
      <c r="H785" s="25">
        <v>5.9999999999999991</v>
      </c>
      <c r="I785" s="32">
        <v>0.15</v>
      </c>
      <c r="J785" s="33">
        <f t="shared" ref="J785:J825" si="163">H785*(1+I785)</f>
        <v>6.8999999999999986</v>
      </c>
      <c r="K785" s="25">
        <f t="shared" ref="K785:K825" si="164">ROUND(J785,2)</f>
        <v>6.9</v>
      </c>
      <c r="L785" s="29">
        <v>27</v>
      </c>
      <c r="M785" s="24">
        <f t="shared" ref="M785:M825" si="165">1-(J785/L785)</f>
        <v>0.74444444444444446</v>
      </c>
      <c r="N785" s="38">
        <f t="shared" ref="N785:N825" si="166">L785*(1+AB785)</f>
        <v>32.4</v>
      </c>
      <c r="O785" s="365">
        <v>22.95</v>
      </c>
      <c r="P785" s="366">
        <f t="shared" si="159"/>
        <v>-0.15000000000000002</v>
      </c>
      <c r="Q785" s="366">
        <f t="shared" si="160"/>
        <v>0.69934640522875824</v>
      </c>
      <c r="R785" s="369">
        <v>21.6</v>
      </c>
      <c r="S785" s="370">
        <f t="shared" si="161"/>
        <v>-0.19999999999999996</v>
      </c>
      <c r="T785" s="370">
        <f t="shared" si="162"/>
        <v>0.66374269005847952</v>
      </c>
      <c r="U785" s="6">
        <v>10</v>
      </c>
      <c r="V785" s="299">
        <v>10.5</v>
      </c>
      <c r="W785" s="124" t="s">
        <v>4451</v>
      </c>
      <c r="X785" s="5">
        <v>0</v>
      </c>
      <c r="Y785" s="26">
        <v>707600</v>
      </c>
      <c r="Z785" s="26" t="s">
        <v>1308</v>
      </c>
      <c r="AA785" s="26"/>
      <c r="AB785" s="27">
        <v>0.2</v>
      </c>
      <c r="AC785" s="122">
        <v>3760223790429</v>
      </c>
      <c r="AD785" s="273">
        <v>41866</v>
      </c>
      <c r="AE785" s="26">
        <f t="array" ref="AE785">IF(ISNA(INDEX([6]Fournisseurs!$A$6:$O$5001,MATCH(A785&amp;C785,[6]Fournisseurs!$C$6:$C$5001&amp;[6]Fournisseurs!$A$6:$A$5001,0),14)),"",INDEX([6]Fournisseurs!$A$6:$O$5001,MATCH(A785&amp;C785,[6]Fournisseurs!$C$6:$C$5001&amp;[6]Fournisseurs!$A$6:$A$5001,0),14))</f>
        <v>1.2167000000000001E-2</v>
      </c>
    </row>
    <row r="786" spans="1:31" ht="14" customHeight="1" x14ac:dyDescent="0.2">
      <c r="A786" s="8">
        <v>3742</v>
      </c>
      <c r="B786" s="8" t="s">
        <v>1313</v>
      </c>
      <c r="C786" s="8" t="s">
        <v>633</v>
      </c>
      <c r="D786" s="3" t="s">
        <v>543</v>
      </c>
      <c r="E786" s="3" t="s">
        <v>543</v>
      </c>
      <c r="F786" s="5" t="s">
        <v>4441</v>
      </c>
      <c r="G786" s="31">
        <v>11.8</v>
      </c>
      <c r="H786" s="25">
        <v>10.727272727272727</v>
      </c>
      <c r="I786" s="32">
        <v>0.15</v>
      </c>
      <c r="J786" s="33">
        <f t="shared" si="163"/>
        <v>12.336363636363634</v>
      </c>
      <c r="K786" s="25">
        <f t="shared" si="164"/>
        <v>12.34</v>
      </c>
      <c r="L786" s="29">
        <v>41</v>
      </c>
      <c r="M786" s="24">
        <f t="shared" si="165"/>
        <v>0.6991130820399114</v>
      </c>
      <c r="N786" s="38">
        <f t="shared" si="166"/>
        <v>49.199999999999996</v>
      </c>
      <c r="O786" s="365">
        <v>34.85</v>
      </c>
      <c r="P786" s="366">
        <f t="shared" si="159"/>
        <v>-0.14999999999999997</v>
      </c>
      <c r="Q786" s="366">
        <f t="shared" si="160"/>
        <v>0.64601539063518987</v>
      </c>
      <c r="R786" s="369">
        <v>32.800000000000004</v>
      </c>
      <c r="S786" s="370">
        <f t="shared" si="161"/>
        <v>-0.1999999999999999</v>
      </c>
      <c r="T786" s="370">
        <f t="shared" si="162"/>
        <v>0.60409616057883087</v>
      </c>
      <c r="U786" s="6">
        <v>15</v>
      </c>
      <c r="V786" s="299">
        <v>15.5</v>
      </c>
      <c r="W786" s="124" t="s">
        <v>4451</v>
      </c>
      <c r="X786" s="5">
        <v>0</v>
      </c>
      <c r="Y786" s="26">
        <v>707600</v>
      </c>
      <c r="Z786" s="26" t="s">
        <v>1308</v>
      </c>
      <c r="AA786" s="26"/>
      <c r="AB786" s="27">
        <v>0.2</v>
      </c>
      <c r="AC786" s="122">
        <v>3760223793345</v>
      </c>
      <c r="AD786" s="273">
        <v>41866</v>
      </c>
      <c r="AE786" s="26">
        <f t="array" ref="AE786">IF(ISNA(INDEX([6]Fournisseurs!$A$6:$O$5001,MATCH(A786&amp;C786,[6]Fournisseurs!$C$6:$C$5001&amp;[6]Fournisseurs!$A$6:$A$5001,0),14)),"",INDEX([6]Fournisseurs!$A$6:$O$5001,MATCH(A786&amp;C786,[6]Fournisseurs!$C$6:$C$5001&amp;[6]Fournisseurs!$A$6:$A$5001,0),14))</f>
        <v>1.2167000000000001E-2</v>
      </c>
    </row>
    <row r="787" spans="1:31" ht="14" customHeight="1" x14ac:dyDescent="0.2">
      <c r="A787" s="9">
        <v>2508</v>
      </c>
      <c r="B787" s="344">
        <v>504511</v>
      </c>
      <c r="C787" s="344" t="s">
        <v>651</v>
      </c>
      <c r="D787" s="398" t="s">
        <v>4034</v>
      </c>
      <c r="E787" s="345" t="s">
        <v>3882</v>
      </c>
      <c r="F787" s="9" t="s">
        <v>4441</v>
      </c>
      <c r="G787" s="345"/>
      <c r="H787" s="25">
        <v>29.924999999999997</v>
      </c>
      <c r="I787" s="32">
        <v>0.1</v>
      </c>
      <c r="J787" s="33">
        <f t="shared" si="163"/>
        <v>32.917499999999997</v>
      </c>
      <c r="K787" s="25">
        <f t="shared" si="164"/>
        <v>32.92</v>
      </c>
      <c r="L787" s="29">
        <v>61.875000000000007</v>
      </c>
      <c r="M787" s="24">
        <f t="shared" si="165"/>
        <v>0.46800000000000008</v>
      </c>
      <c r="N787" s="38">
        <f t="shared" si="166"/>
        <v>74.25</v>
      </c>
      <c r="O787" s="365">
        <v>52.593750000000007</v>
      </c>
      <c r="P787" s="366">
        <f t="shared" si="159"/>
        <v>-0.15</v>
      </c>
      <c r="Q787" s="366">
        <f t="shared" si="160"/>
        <v>0.37411764705882367</v>
      </c>
      <c r="R787" s="369">
        <v>49.500000000000007</v>
      </c>
      <c r="S787" s="370">
        <f t="shared" si="161"/>
        <v>-0.19999999999999998</v>
      </c>
      <c r="T787" s="370">
        <f t="shared" si="162"/>
        <v>0.30000000000000016</v>
      </c>
      <c r="U787" s="11">
        <v>20</v>
      </c>
      <c r="V787" s="11">
        <v>20.5</v>
      </c>
      <c r="W787" s="124" t="s">
        <v>4451</v>
      </c>
      <c r="X787" s="345" t="s">
        <v>3883</v>
      </c>
      <c r="Y787" s="26">
        <v>707600</v>
      </c>
      <c r="Z787" s="345"/>
      <c r="AA787" s="26"/>
      <c r="AB787" s="27">
        <v>0.2</v>
      </c>
      <c r="AC787" s="122"/>
      <c r="AD787" s="273">
        <v>42597</v>
      </c>
      <c r="AE787" s="26" t="str">
        <f t="array" ref="AE787">IF(ISNA(INDEX([6]Fournisseurs!$A$6:$O$5001,MATCH(A787&amp;C787,[6]Fournisseurs!$C$6:$C$5001&amp;[6]Fournisseurs!$A$6:$A$5001,0),14)),"",INDEX([6]Fournisseurs!$A$6:$O$5001,MATCH(A787&amp;C787,[6]Fournisseurs!$C$6:$C$5001&amp;[6]Fournisseurs!$A$6:$A$5001,0),14))</f>
        <v/>
      </c>
    </row>
    <row r="788" spans="1:31" ht="14" customHeight="1" x14ac:dyDescent="0.2">
      <c r="A788" s="9">
        <v>2509</v>
      </c>
      <c r="B788" s="344">
        <v>504512</v>
      </c>
      <c r="C788" s="344" t="s">
        <v>651</v>
      </c>
      <c r="D788" s="398" t="s">
        <v>4035</v>
      </c>
      <c r="E788" s="345" t="s">
        <v>3884</v>
      </c>
      <c r="F788" s="9" t="s">
        <v>4441</v>
      </c>
      <c r="G788" s="345"/>
      <c r="H788" s="25">
        <v>43.275000000000006</v>
      </c>
      <c r="I788" s="32">
        <v>0.1</v>
      </c>
      <c r="J788" s="33">
        <f t="shared" si="163"/>
        <v>47.602500000000013</v>
      </c>
      <c r="K788" s="25">
        <f t="shared" si="164"/>
        <v>47.6</v>
      </c>
      <c r="L788" s="29">
        <v>107.25000000000001</v>
      </c>
      <c r="M788" s="24">
        <f t="shared" si="165"/>
        <v>0.55615384615384611</v>
      </c>
      <c r="N788" s="38">
        <f t="shared" si="166"/>
        <v>128.70000000000002</v>
      </c>
      <c r="O788" s="365">
        <v>91.162500000000009</v>
      </c>
      <c r="P788" s="366">
        <f t="shared" si="159"/>
        <v>-0.15000000000000002</v>
      </c>
      <c r="Q788" s="366">
        <f t="shared" si="160"/>
        <v>0.47782805429864239</v>
      </c>
      <c r="R788" s="369">
        <v>85.800000000000011</v>
      </c>
      <c r="S788" s="370">
        <f t="shared" si="161"/>
        <v>-0.2</v>
      </c>
      <c r="T788" s="370">
        <f t="shared" si="162"/>
        <v>0.415991902834008</v>
      </c>
      <c r="U788" s="11">
        <v>30</v>
      </c>
      <c r="V788" s="11">
        <v>30.5</v>
      </c>
      <c r="W788" s="124" t="s">
        <v>4451</v>
      </c>
      <c r="X788" s="345" t="s">
        <v>3885</v>
      </c>
      <c r="Y788" s="26">
        <v>707600</v>
      </c>
      <c r="Z788" s="345"/>
      <c r="AA788" s="26"/>
      <c r="AB788" s="27">
        <v>0.2</v>
      </c>
      <c r="AC788" s="122"/>
      <c r="AD788" s="273">
        <v>42597</v>
      </c>
      <c r="AE788" s="26" t="str">
        <f t="array" ref="AE788">IF(ISNA(INDEX([6]Fournisseurs!$A$6:$O$5001,MATCH(A788&amp;C788,[6]Fournisseurs!$C$6:$C$5001&amp;[6]Fournisseurs!$A$6:$A$5001,0),14)),"",INDEX([6]Fournisseurs!$A$6:$O$5001,MATCH(A788&amp;C788,[6]Fournisseurs!$C$6:$C$5001&amp;[6]Fournisseurs!$A$6:$A$5001,0),14))</f>
        <v/>
      </c>
    </row>
    <row r="789" spans="1:31" ht="14" customHeight="1" x14ac:dyDescent="0.2">
      <c r="A789" s="9">
        <v>2510</v>
      </c>
      <c r="B789" s="344">
        <v>504513</v>
      </c>
      <c r="C789" s="344" t="s">
        <v>651</v>
      </c>
      <c r="D789" s="398" t="s">
        <v>4036</v>
      </c>
      <c r="E789" s="345" t="s">
        <v>3886</v>
      </c>
      <c r="F789" s="9" t="s">
        <v>4441</v>
      </c>
      <c r="G789" s="345"/>
      <c r="H789" s="25">
        <v>53.625</v>
      </c>
      <c r="I789" s="32">
        <v>0.1</v>
      </c>
      <c r="J789" s="33">
        <f t="shared" si="163"/>
        <v>58.987500000000004</v>
      </c>
      <c r="K789" s="25">
        <f t="shared" si="164"/>
        <v>58.99</v>
      </c>
      <c r="L789" s="29">
        <v>134.06250000000003</v>
      </c>
      <c r="M789" s="24">
        <f t="shared" si="165"/>
        <v>0.56000000000000005</v>
      </c>
      <c r="N789" s="38">
        <f t="shared" si="166"/>
        <v>160.87500000000003</v>
      </c>
      <c r="O789" s="365">
        <v>113.95312500000001</v>
      </c>
      <c r="P789" s="366">
        <f t="shared" si="159"/>
        <v>-0.15000000000000008</v>
      </c>
      <c r="Q789" s="366">
        <f t="shared" si="160"/>
        <v>0.48235294117647065</v>
      </c>
      <c r="R789" s="369">
        <v>107.25000000000003</v>
      </c>
      <c r="S789" s="370">
        <f t="shared" si="161"/>
        <v>-0.19999999999999996</v>
      </c>
      <c r="T789" s="370">
        <f t="shared" si="162"/>
        <v>0.42105263157894746</v>
      </c>
      <c r="U789" s="11">
        <v>40</v>
      </c>
      <c r="V789" s="11">
        <v>40.5</v>
      </c>
      <c r="W789" s="124" t="s">
        <v>4451</v>
      </c>
      <c r="X789" s="345" t="s">
        <v>3885</v>
      </c>
      <c r="Y789" s="26">
        <v>707600</v>
      </c>
      <c r="Z789" s="345"/>
      <c r="AA789" s="26"/>
      <c r="AB789" s="27">
        <v>0.2</v>
      </c>
      <c r="AC789" s="122"/>
      <c r="AD789" s="273">
        <v>42597</v>
      </c>
      <c r="AE789" s="26" t="str">
        <f t="array" ref="AE789">IF(ISNA(INDEX([6]Fournisseurs!$A$6:$O$5001,MATCH(A789&amp;C789,[6]Fournisseurs!$C$6:$C$5001&amp;[6]Fournisseurs!$A$6:$A$5001,0),14)),"",INDEX([6]Fournisseurs!$A$6:$O$5001,MATCH(A789&amp;C789,[6]Fournisseurs!$C$6:$C$5001&amp;[6]Fournisseurs!$A$6:$A$5001,0),14))</f>
        <v/>
      </c>
    </row>
    <row r="790" spans="1:31" ht="14" customHeight="1" x14ac:dyDescent="0.2">
      <c r="A790" s="8">
        <v>3738</v>
      </c>
      <c r="B790" s="8" t="s">
        <v>1313</v>
      </c>
      <c r="C790" s="8" t="s">
        <v>633</v>
      </c>
      <c r="D790" s="3" t="s">
        <v>544</v>
      </c>
      <c r="E790" s="3" t="s">
        <v>544</v>
      </c>
      <c r="F790" s="5" t="s">
        <v>4441</v>
      </c>
      <c r="G790" s="31">
        <v>3.6</v>
      </c>
      <c r="H790" s="25">
        <v>3.2727272727272725</v>
      </c>
      <c r="I790" s="32">
        <v>0.15</v>
      </c>
      <c r="J790" s="33">
        <f t="shared" si="163"/>
        <v>3.7636363636363632</v>
      </c>
      <c r="K790" s="25">
        <f t="shared" si="164"/>
        <v>3.76</v>
      </c>
      <c r="L790" s="29">
        <v>14</v>
      </c>
      <c r="M790" s="24">
        <f t="shared" si="165"/>
        <v>0.73116883116883113</v>
      </c>
      <c r="N790" s="38">
        <f t="shared" si="166"/>
        <v>16.8</v>
      </c>
      <c r="O790" s="365">
        <v>11.9</v>
      </c>
      <c r="P790" s="366">
        <f t="shared" si="159"/>
        <v>-0.14999999999999997</v>
      </c>
      <c r="Q790" s="366">
        <f t="shared" si="160"/>
        <v>0.68372803666921311</v>
      </c>
      <c r="R790" s="369">
        <v>11.200000000000001</v>
      </c>
      <c r="S790" s="370">
        <f t="shared" si="161"/>
        <v>-0.19999999999999993</v>
      </c>
      <c r="T790" s="370">
        <f t="shared" si="162"/>
        <v>0.64627477785372522</v>
      </c>
      <c r="U790" s="6">
        <v>4</v>
      </c>
      <c r="V790" s="299">
        <v>4.5</v>
      </c>
      <c r="W790" s="124" t="s">
        <v>4451</v>
      </c>
      <c r="X790" s="5">
        <v>0</v>
      </c>
      <c r="Y790" s="26">
        <v>707600</v>
      </c>
      <c r="Z790" s="26" t="s">
        <v>1308</v>
      </c>
      <c r="AA790" s="26"/>
      <c r="AB790" s="27">
        <v>0.2</v>
      </c>
      <c r="AC790" s="122">
        <v>3760223792171</v>
      </c>
      <c r="AD790" s="273">
        <v>41866</v>
      </c>
      <c r="AE790" s="26">
        <f t="array" ref="AE790">IF(ISNA(INDEX([6]Fournisseurs!$A$6:$O$5001,MATCH(A790&amp;C790,[6]Fournisseurs!$C$6:$C$5001&amp;[6]Fournisseurs!$A$6:$A$5001,0),14)),"",INDEX([6]Fournisseurs!$A$6:$O$5001,MATCH(A790&amp;C790,[6]Fournisseurs!$C$6:$C$5001&amp;[6]Fournisseurs!$A$6:$A$5001,0),14))</f>
        <v>1.2167000000000001E-2</v>
      </c>
    </row>
    <row r="791" spans="1:31" ht="14" customHeight="1" x14ac:dyDescent="0.2">
      <c r="A791" s="205">
        <v>3739</v>
      </c>
      <c r="B791" s="8" t="s">
        <v>1313</v>
      </c>
      <c r="C791" s="8" t="s">
        <v>633</v>
      </c>
      <c r="D791" s="3" t="s">
        <v>545</v>
      </c>
      <c r="E791" s="3" t="s">
        <v>545</v>
      </c>
      <c r="F791" s="5" t="s">
        <v>4441</v>
      </c>
      <c r="G791" s="31">
        <v>4.4000000000000004</v>
      </c>
      <c r="H791" s="25">
        <v>4</v>
      </c>
      <c r="I791" s="32">
        <v>0.15</v>
      </c>
      <c r="J791" s="33">
        <f t="shared" si="163"/>
        <v>4.5999999999999996</v>
      </c>
      <c r="K791" s="25">
        <f t="shared" si="164"/>
        <v>4.5999999999999996</v>
      </c>
      <c r="L791" s="29">
        <v>17.5</v>
      </c>
      <c r="M791" s="24">
        <f t="shared" si="165"/>
        <v>0.7371428571428571</v>
      </c>
      <c r="N791" s="38">
        <f t="shared" si="166"/>
        <v>21</v>
      </c>
      <c r="O791" s="365">
        <v>14.875</v>
      </c>
      <c r="P791" s="366">
        <f t="shared" si="159"/>
        <v>-0.15</v>
      </c>
      <c r="Q791" s="366">
        <f t="shared" si="160"/>
        <v>0.69075630252100839</v>
      </c>
      <c r="R791" s="369">
        <v>14</v>
      </c>
      <c r="S791" s="370">
        <f t="shared" si="161"/>
        <v>-0.2</v>
      </c>
      <c r="T791" s="370">
        <f t="shared" si="162"/>
        <v>0.65413533834586468</v>
      </c>
      <c r="U791" s="6">
        <v>6</v>
      </c>
      <c r="V791" s="299">
        <v>6.5</v>
      </c>
      <c r="W791" s="124" t="s">
        <v>4451</v>
      </c>
      <c r="X791" s="5">
        <v>0</v>
      </c>
      <c r="Y791" s="26">
        <v>707600</v>
      </c>
      <c r="Z791" s="26" t="s">
        <v>1308</v>
      </c>
      <c r="AA791" s="26"/>
      <c r="AB791" s="27">
        <v>0.2</v>
      </c>
      <c r="AC791" s="122">
        <v>3760223792188</v>
      </c>
      <c r="AD791" s="273">
        <v>41866</v>
      </c>
      <c r="AE791" s="26">
        <f t="array" ref="AE791">IF(ISNA(INDEX([6]Fournisseurs!$A$6:$O$5001,MATCH(A791&amp;C791,[6]Fournisseurs!$C$6:$C$5001&amp;[6]Fournisseurs!$A$6:$A$5001,0),14)),"",INDEX([6]Fournisseurs!$A$6:$O$5001,MATCH(A791&amp;C791,[6]Fournisseurs!$C$6:$C$5001&amp;[6]Fournisseurs!$A$6:$A$5001,0),14))</f>
        <v>1.2167000000000001E-2</v>
      </c>
    </row>
    <row r="792" spans="1:31" ht="14" customHeight="1" x14ac:dyDescent="0.2">
      <c r="A792" s="8">
        <v>3740</v>
      </c>
      <c r="B792" s="8" t="s">
        <v>1313</v>
      </c>
      <c r="C792" s="8" t="s">
        <v>633</v>
      </c>
      <c r="D792" s="3" t="s">
        <v>546</v>
      </c>
      <c r="E792" s="3" t="s">
        <v>546</v>
      </c>
      <c r="F792" s="5" t="s">
        <v>4441</v>
      </c>
      <c r="G792" s="31">
        <v>5.2</v>
      </c>
      <c r="H792" s="25">
        <v>4.7272727272727266</v>
      </c>
      <c r="I792" s="32">
        <v>0.15</v>
      </c>
      <c r="J792" s="33">
        <f t="shared" si="163"/>
        <v>5.4363636363636356</v>
      </c>
      <c r="K792" s="25">
        <f t="shared" si="164"/>
        <v>5.44</v>
      </c>
      <c r="L792" s="29">
        <v>22</v>
      </c>
      <c r="M792" s="24">
        <f t="shared" si="165"/>
        <v>0.7528925619834711</v>
      </c>
      <c r="N792" s="38">
        <f t="shared" si="166"/>
        <v>26.4</v>
      </c>
      <c r="O792" s="365">
        <v>18.7</v>
      </c>
      <c r="P792" s="366">
        <f t="shared" si="159"/>
        <v>-0.15000000000000002</v>
      </c>
      <c r="Q792" s="366">
        <f t="shared" si="160"/>
        <v>0.70928536703937772</v>
      </c>
      <c r="R792" s="369">
        <v>17.600000000000001</v>
      </c>
      <c r="S792" s="370">
        <f t="shared" si="161"/>
        <v>-0.19999999999999993</v>
      </c>
      <c r="T792" s="370">
        <f t="shared" si="162"/>
        <v>0.67485863418877767</v>
      </c>
      <c r="U792" s="6">
        <v>8</v>
      </c>
      <c r="V792" s="299">
        <v>8.5</v>
      </c>
      <c r="W792" s="124" t="s">
        <v>4451</v>
      </c>
      <c r="X792" s="5">
        <v>0</v>
      </c>
      <c r="Y792" s="26">
        <v>707600</v>
      </c>
      <c r="Z792" s="26" t="s">
        <v>1308</v>
      </c>
      <c r="AA792" s="26"/>
      <c r="AB792" s="27">
        <v>0.2</v>
      </c>
      <c r="AC792" s="122">
        <v>3760223792195</v>
      </c>
      <c r="AD792" s="273">
        <v>41866</v>
      </c>
      <c r="AE792" s="26">
        <f t="array" ref="AE792">IF(ISNA(INDEX([6]Fournisseurs!$A$6:$O$5001,MATCH(A792&amp;C792,[6]Fournisseurs!$C$6:$C$5001&amp;[6]Fournisseurs!$A$6:$A$5001,0),14)),"",INDEX([6]Fournisseurs!$A$6:$O$5001,MATCH(A792&amp;C792,[6]Fournisseurs!$C$6:$C$5001&amp;[6]Fournisseurs!$A$6:$A$5001,0),14))</f>
        <v>1.2167000000000001E-2</v>
      </c>
    </row>
    <row r="793" spans="1:31" ht="14" customHeight="1" x14ac:dyDescent="0.2">
      <c r="A793" s="4">
        <v>4013</v>
      </c>
      <c r="B793" s="8" t="s">
        <v>2041</v>
      </c>
      <c r="C793" s="8" t="s">
        <v>633</v>
      </c>
      <c r="D793" s="12" t="s">
        <v>2042</v>
      </c>
      <c r="E793" s="12" t="s">
        <v>2042</v>
      </c>
      <c r="F793" s="13" t="s">
        <v>9</v>
      </c>
      <c r="G793" s="31">
        <v>1.75</v>
      </c>
      <c r="H793" s="25">
        <v>1.5909090909090908</v>
      </c>
      <c r="I793" s="32">
        <v>0.15</v>
      </c>
      <c r="J793" s="33">
        <f t="shared" si="163"/>
        <v>1.8295454545454544</v>
      </c>
      <c r="K793" s="25">
        <f t="shared" si="164"/>
        <v>1.83</v>
      </c>
      <c r="L793" s="29">
        <v>6.9</v>
      </c>
      <c r="M793" s="24">
        <f t="shared" si="165"/>
        <v>0.73484848484848486</v>
      </c>
      <c r="N793" s="38">
        <f t="shared" si="166"/>
        <v>8.2799999999999994</v>
      </c>
      <c r="O793" s="365">
        <v>4.6575000000000006</v>
      </c>
      <c r="P793" s="366">
        <f t="shared" si="159"/>
        <v>-0.32499999999999996</v>
      </c>
      <c r="Q793" s="366">
        <f t="shared" si="160"/>
        <v>0.60718294051627386</v>
      </c>
      <c r="R793" s="369">
        <v>4.4850000000000003</v>
      </c>
      <c r="S793" s="370">
        <f t="shared" si="161"/>
        <v>-0.35</v>
      </c>
      <c r="T793" s="370">
        <f t="shared" si="162"/>
        <v>0.57060483376272852</v>
      </c>
      <c r="U793" s="6">
        <v>0.11</v>
      </c>
      <c r="V793" s="299">
        <v>0.12</v>
      </c>
      <c r="W793" s="124" t="s">
        <v>4453</v>
      </c>
      <c r="X793" s="5"/>
      <c r="Y793" s="28">
        <v>707600</v>
      </c>
      <c r="Z793" s="26"/>
      <c r="AA793" s="26"/>
      <c r="AB793" s="27">
        <v>0.2</v>
      </c>
      <c r="AC793" s="122">
        <v>3760223792065</v>
      </c>
      <c r="AD793" s="273">
        <v>42231</v>
      </c>
      <c r="AE793" s="26">
        <f t="array" ref="AE793">IF(ISNA(INDEX([6]Fournisseurs!$A$6:$O$5001,MATCH(A793&amp;C793,[6]Fournisseurs!$C$6:$C$5001&amp;[6]Fournisseurs!$A$6:$A$5001,0),14)),"",INDEX([6]Fournisseurs!$A$6:$O$5001,MATCH(A793&amp;C793,[6]Fournisseurs!$C$6:$C$5001&amp;[6]Fournisseurs!$A$6:$A$5001,0),14))</f>
        <v>1.0625999999999999E-3</v>
      </c>
    </row>
    <row r="794" spans="1:31" ht="14" customHeight="1" x14ac:dyDescent="0.2">
      <c r="A794" s="346">
        <v>3418</v>
      </c>
      <c r="B794" s="8" t="s">
        <v>1314</v>
      </c>
      <c r="C794" s="8" t="s">
        <v>633</v>
      </c>
      <c r="D794" s="3" t="s">
        <v>547</v>
      </c>
      <c r="E794" s="3" t="s">
        <v>547</v>
      </c>
      <c r="F794" s="5" t="s">
        <v>4441</v>
      </c>
      <c r="G794" s="31">
        <v>135</v>
      </c>
      <c r="H794" s="25">
        <v>122.72727272727272</v>
      </c>
      <c r="I794" s="32">
        <v>0.15</v>
      </c>
      <c r="J794" s="33">
        <f t="shared" si="163"/>
        <v>141.13636363636363</v>
      </c>
      <c r="K794" s="25">
        <f t="shared" si="164"/>
        <v>141.13999999999999</v>
      </c>
      <c r="L794" s="29">
        <v>290</v>
      </c>
      <c r="M794" s="24">
        <f t="shared" si="165"/>
        <v>0.51332288401253923</v>
      </c>
      <c r="N794" s="38">
        <f t="shared" si="166"/>
        <v>348</v>
      </c>
      <c r="O794" s="365">
        <v>268.25</v>
      </c>
      <c r="P794" s="366">
        <f t="shared" si="159"/>
        <v>-7.4999999999999997E-2</v>
      </c>
      <c r="Q794" s="366">
        <f t="shared" si="160"/>
        <v>0.47386257731085324</v>
      </c>
      <c r="R794" s="369">
        <v>253.75</v>
      </c>
      <c r="S794" s="370">
        <f t="shared" si="161"/>
        <v>-0.125</v>
      </c>
      <c r="T794" s="370">
        <f t="shared" si="162"/>
        <v>0.41452377024064868</v>
      </c>
      <c r="U794" s="6">
        <v>23</v>
      </c>
      <c r="V794" s="299">
        <v>24.67</v>
      </c>
      <c r="W794" s="124" t="s">
        <v>4451</v>
      </c>
      <c r="X794" s="5">
        <v>0</v>
      </c>
      <c r="Y794" s="26">
        <v>707600</v>
      </c>
      <c r="Z794" s="26" t="s">
        <v>1315</v>
      </c>
      <c r="AA794" s="26"/>
      <c r="AB794" s="27">
        <v>0.2</v>
      </c>
      <c r="AC794" s="122">
        <v>3760223793352</v>
      </c>
      <c r="AD794" s="273">
        <v>41866</v>
      </c>
      <c r="AE794" s="26">
        <f t="array" ref="AE794">IF(ISNA(INDEX([6]Fournisseurs!$A$6:$O$5001,MATCH(A794&amp;C794,[6]Fournisseurs!$C$6:$C$5001&amp;[6]Fournisseurs!$A$6:$A$5001,0),14)),"",INDEX([6]Fournisseurs!$A$6:$O$5001,MATCH(A794&amp;C794,[6]Fournisseurs!$C$6:$C$5001&amp;[6]Fournisseurs!$A$6:$A$5001,0),14))</f>
        <v>6.3895999999999994E-2</v>
      </c>
    </row>
    <row r="795" spans="1:31" ht="14" customHeight="1" x14ac:dyDescent="0.2">
      <c r="A795" s="8">
        <v>3743</v>
      </c>
      <c r="B795" s="8" t="s">
        <v>1316</v>
      </c>
      <c r="C795" s="8" t="s">
        <v>633</v>
      </c>
      <c r="D795" s="3" t="s">
        <v>548</v>
      </c>
      <c r="E795" s="3" t="s">
        <v>1317</v>
      </c>
      <c r="F795" s="5" t="s">
        <v>106</v>
      </c>
      <c r="G795" s="31">
        <v>77</v>
      </c>
      <c r="H795" s="25">
        <v>70</v>
      </c>
      <c r="I795" s="32">
        <v>0.15</v>
      </c>
      <c r="J795" s="33">
        <f t="shared" si="163"/>
        <v>80.5</v>
      </c>
      <c r="K795" s="25">
        <f t="shared" si="164"/>
        <v>80.5</v>
      </c>
      <c r="L795" s="29">
        <v>185</v>
      </c>
      <c r="M795" s="24">
        <f t="shared" si="165"/>
        <v>0.56486486486486487</v>
      </c>
      <c r="N795" s="38">
        <f t="shared" si="166"/>
        <v>222</v>
      </c>
      <c r="O795" s="365">
        <v>175.75</v>
      </c>
      <c r="P795" s="366">
        <f t="shared" si="159"/>
        <v>-0.05</v>
      </c>
      <c r="Q795" s="366">
        <f t="shared" si="160"/>
        <v>0.54196301564722615</v>
      </c>
      <c r="R795" s="369">
        <v>166.5</v>
      </c>
      <c r="S795" s="370">
        <f t="shared" si="161"/>
        <v>-0.1</v>
      </c>
      <c r="T795" s="370">
        <f t="shared" si="162"/>
        <v>0.4910700173858068</v>
      </c>
      <c r="U795" s="6">
        <v>12</v>
      </c>
      <c r="V795" s="299">
        <v>13</v>
      </c>
      <c r="W795" s="124" t="s">
        <v>4451</v>
      </c>
      <c r="X795" s="5">
        <v>0</v>
      </c>
      <c r="Y795" s="26">
        <v>707600</v>
      </c>
      <c r="Z795" s="26" t="s">
        <v>1318</v>
      </c>
      <c r="AA795" s="26"/>
      <c r="AB795" s="27">
        <v>0.2</v>
      </c>
      <c r="AC795" s="122">
        <v>3760223793369</v>
      </c>
      <c r="AD795" s="273">
        <v>41866</v>
      </c>
      <c r="AE795" s="26">
        <f t="array" ref="AE795">IF(ISNA(INDEX([6]Fournisseurs!$A$6:$O$5001,MATCH(A795&amp;C795,[6]Fournisseurs!$C$6:$C$5001&amp;[6]Fournisseurs!$A$6:$A$5001,0),14)),"",INDEX([6]Fournisseurs!$A$6:$O$5001,MATCH(A795&amp;C795,[6]Fournisseurs!$C$6:$C$5001&amp;[6]Fournisseurs!$A$6:$A$5001,0),14))</f>
        <v>2.128E-2</v>
      </c>
    </row>
    <row r="796" spans="1:31" ht="14" customHeight="1" x14ac:dyDescent="0.2">
      <c r="A796" s="17">
        <v>5011</v>
      </c>
      <c r="B796" s="8" t="s">
        <v>1678</v>
      </c>
      <c r="C796" s="8" t="s">
        <v>1439</v>
      </c>
      <c r="D796" s="19" t="s">
        <v>549</v>
      </c>
      <c r="E796" s="3" t="s">
        <v>4332</v>
      </c>
      <c r="F796" s="9" t="s">
        <v>4441</v>
      </c>
      <c r="G796" s="31"/>
      <c r="H796" s="25">
        <v>1398</v>
      </c>
      <c r="I796" s="32">
        <v>0.1</v>
      </c>
      <c r="J796" s="33">
        <f t="shared" si="163"/>
        <v>1537.8000000000002</v>
      </c>
      <c r="K796" s="25">
        <f t="shared" si="164"/>
        <v>1537.8</v>
      </c>
      <c r="L796" s="29">
        <v>3495</v>
      </c>
      <c r="M796" s="24">
        <f t="shared" si="165"/>
        <v>0.55999999999999994</v>
      </c>
      <c r="N796" s="38">
        <f t="shared" si="166"/>
        <v>4194</v>
      </c>
      <c r="O796" s="365">
        <v>2708.625</v>
      </c>
      <c r="P796" s="366">
        <f t="shared" si="159"/>
        <v>-0.22500000000000001</v>
      </c>
      <c r="Q796" s="366">
        <f t="shared" si="160"/>
        <v>0.43225806451612891</v>
      </c>
      <c r="R796" s="369">
        <v>2533.875</v>
      </c>
      <c r="S796" s="370">
        <f t="shared" si="161"/>
        <v>-0.27500000000000002</v>
      </c>
      <c r="T796" s="370">
        <f t="shared" si="162"/>
        <v>0.36116152450090744</v>
      </c>
      <c r="U796" s="6">
        <v>0</v>
      </c>
      <c r="V796" s="299">
        <v>90</v>
      </c>
      <c r="W796" s="124" t="s">
        <v>621</v>
      </c>
      <c r="X796" s="5"/>
      <c r="Y796" s="26">
        <v>707100</v>
      </c>
      <c r="Z796" s="26"/>
      <c r="AA796" s="26"/>
      <c r="AB796" s="27">
        <v>0.2</v>
      </c>
      <c r="AC796" s="122">
        <v>0</v>
      </c>
      <c r="AD796" s="273">
        <v>42231</v>
      </c>
      <c r="AE796" s="26" t="str">
        <f t="array" ref="AE796">IF(ISNA(INDEX([6]Fournisseurs!$A$6:$O$5001,MATCH(A796&amp;C796,[6]Fournisseurs!$C$6:$C$5001&amp;[6]Fournisseurs!$A$6:$A$5001,0),14)),"",INDEX([6]Fournisseurs!$A$6:$O$5001,MATCH(A796&amp;C796,[6]Fournisseurs!$C$6:$C$5001&amp;[6]Fournisseurs!$A$6:$A$5001,0),14))</f>
        <v/>
      </c>
    </row>
    <row r="797" spans="1:31" ht="14" customHeight="1" x14ac:dyDescent="0.2">
      <c r="A797" s="8">
        <v>2342</v>
      </c>
      <c r="B797" s="8">
        <v>550510</v>
      </c>
      <c r="C797" s="8" t="s">
        <v>651</v>
      </c>
      <c r="D797" s="3" t="s">
        <v>551</v>
      </c>
      <c r="E797" s="3" t="s">
        <v>551</v>
      </c>
      <c r="F797" s="5" t="s">
        <v>4441</v>
      </c>
      <c r="G797" s="31">
        <v>0</v>
      </c>
      <c r="H797" s="25">
        <v>22.539000000000001</v>
      </c>
      <c r="I797" s="32">
        <v>0.1</v>
      </c>
      <c r="J797" s="33">
        <f t="shared" si="163"/>
        <v>24.792900000000003</v>
      </c>
      <c r="K797" s="25">
        <f t="shared" si="164"/>
        <v>24.79</v>
      </c>
      <c r="L797" s="29">
        <v>45</v>
      </c>
      <c r="M797" s="24">
        <f t="shared" si="165"/>
        <v>0.44904666666666659</v>
      </c>
      <c r="N797" s="38">
        <f t="shared" si="166"/>
        <v>54</v>
      </c>
      <c r="O797" s="365">
        <v>45</v>
      </c>
      <c r="P797" s="366">
        <f t="shared" si="159"/>
        <v>0</v>
      </c>
      <c r="Q797" s="366">
        <f t="shared" si="160"/>
        <v>0.44904666666666659</v>
      </c>
      <c r="R797" s="369">
        <v>42.75</v>
      </c>
      <c r="S797" s="370">
        <f t="shared" si="161"/>
        <v>-0.05</v>
      </c>
      <c r="T797" s="370">
        <f t="shared" si="162"/>
        <v>0.38952539242843942</v>
      </c>
      <c r="U797" s="6">
        <v>3</v>
      </c>
      <c r="V797" s="299">
        <v>4</v>
      </c>
      <c r="W797" s="124" t="s">
        <v>4451</v>
      </c>
      <c r="X797" s="5">
        <v>0</v>
      </c>
      <c r="Y797" s="26">
        <v>707600</v>
      </c>
      <c r="Z797" s="26" t="s">
        <v>1310</v>
      </c>
      <c r="AA797" s="26"/>
      <c r="AB797" s="27">
        <v>0.2</v>
      </c>
      <c r="AC797" s="122">
        <v>0</v>
      </c>
      <c r="AD797" s="273">
        <v>41501</v>
      </c>
      <c r="AE797" s="26" t="str">
        <f t="array" ref="AE797">IF(ISNA(INDEX([6]Fournisseurs!$A$6:$O$5001,MATCH(A797&amp;C797,[6]Fournisseurs!$C$6:$C$5001&amp;[6]Fournisseurs!$A$6:$A$5001,0),14)),"",INDEX([6]Fournisseurs!$A$6:$O$5001,MATCH(A797&amp;C797,[6]Fournisseurs!$C$6:$C$5001&amp;[6]Fournisseurs!$A$6:$A$5001,0),14))</f>
        <v/>
      </c>
    </row>
    <row r="798" spans="1:31" ht="14" customHeight="1" x14ac:dyDescent="0.2">
      <c r="A798" s="8">
        <v>2343</v>
      </c>
      <c r="B798" s="8">
        <v>550513</v>
      </c>
      <c r="C798" s="8" t="s">
        <v>651</v>
      </c>
      <c r="D798" s="3" t="s">
        <v>552</v>
      </c>
      <c r="E798" s="3" t="s">
        <v>552</v>
      </c>
      <c r="F798" s="5" t="s">
        <v>4441</v>
      </c>
      <c r="G798" s="31">
        <v>0</v>
      </c>
      <c r="H798" s="25">
        <v>25.125</v>
      </c>
      <c r="I798" s="32">
        <v>0.1</v>
      </c>
      <c r="J798" s="33">
        <f t="shared" si="163"/>
        <v>27.637500000000003</v>
      </c>
      <c r="K798" s="25">
        <f t="shared" si="164"/>
        <v>27.64</v>
      </c>
      <c r="L798" s="29">
        <v>50</v>
      </c>
      <c r="M798" s="24">
        <f t="shared" si="165"/>
        <v>0.44724999999999993</v>
      </c>
      <c r="N798" s="38">
        <f t="shared" si="166"/>
        <v>60</v>
      </c>
      <c r="O798" s="365">
        <v>50</v>
      </c>
      <c r="P798" s="366">
        <f t="shared" si="159"/>
        <v>0</v>
      </c>
      <c r="Q798" s="366">
        <f t="shared" si="160"/>
        <v>0.44724999999999993</v>
      </c>
      <c r="R798" s="369">
        <v>47.5</v>
      </c>
      <c r="S798" s="370">
        <f t="shared" si="161"/>
        <v>-0.05</v>
      </c>
      <c r="T798" s="370">
        <f t="shared" si="162"/>
        <v>0.38753462603878108</v>
      </c>
      <c r="U798" s="6">
        <v>6</v>
      </c>
      <c r="V798" s="299">
        <v>7</v>
      </c>
      <c r="W798" s="124" t="s">
        <v>4451</v>
      </c>
      <c r="X798" s="5">
        <v>0</v>
      </c>
      <c r="Y798" s="26">
        <v>707600</v>
      </c>
      <c r="Z798" s="26" t="s">
        <v>1310</v>
      </c>
      <c r="AA798" s="26"/>
      <c r="AB798" s="27">
        <v>0.2</v>
      </c>
      <c r="AC798" s="122">
        <v>0</v>
      </c>
      <c r="AD798" s="273">
        <v>41501</v>
      </c>
      <c r="AE798" s="26" t="str">
        <f t="array" ref="AE798">IF(ISNA(INDEX([6]Fournisseurs!$A$6:$O$5001,MATCH(A798&amp;C798,[6]Fournisseurs!$C$6:$C$5001&amp;[6]Fournisseurs!$A$6:$A$5001,0),14)),"",INDEX([6]Fournisseurs!$A$6:$O$5001,MATCH(A798&amp;C798,[6]Fournisseurs!$C$6:$C$5001&amp;[6]Fournisseurs!$A$6:$A$5001,0),14))</f>
        <v/>
      </c>
    </row>
    <row r="799" spans="1:31" ht="14" customHeight="1" x14ac:dyDescent="0.2">
      <c r="A799" s="8">
        <v>2344</v>
      </c>
      <c r="B799" s="8">
        <v>550516</v>
      </c>
      <c r="C799" s="8" t="s">
        <v>651</v>
      </c>
      <c r="D799" s="3" t="s">
        <v>553</v>
      </c>
      <c r="E799" s="3" t="s">
        <v>553</v>
      </c>
      <c r="F799" s="5" t="s">
        <v>4441</v>
      </c>
      <c r="G799" s="31">
        <v>0</v>
      </c>
      <c r="H799" s="25">
        <v>27.150000000000002</v>
      </c>
      <c r="I799" s="32">
        <v>0.1</v>
      </c>
      <c r="J799" s="33">
        <f t="shared" si="163"/>
        <v>29.865000000000006</v>
      </c>
      <c r="K799" s="25">
        <f t="shared" si="164"/>
        <v>29.87</v>
      </c>
      <c r="L799" s="29">
        <v>55</v>
      </c>
      <c r="M799" s="24">
        <f t="shared" si="165"/>
        <v>0.45699999999999985</v>
      </c>
      <c r="N799" s="38">
        <f t="shared" si="166"/>
        <v>66</v>
      </c>
      <c r="O799" s="365">
        <v>55</v>
      </c>
      <c r="P799" s="366">
        <f t="shared" si="159"/>
        <v>0</v>
      </c>
      <c r="Q799" s="366">
        <f t="shared" si="160"/>
        <v>0.45699999999999985</v>
      </c>
      <c r="R799" s="369">
        <v>52.25</v>
      </c>
      <c r="S799" s="370">
        <f t="shared" si="161"/>
        <v>-0.05</v>
      </c>
      <c r="T799" s="370">
        <f t="shared" si="162"/>
        <v>0.39833795013850404</v>
      </c>
      <c r="U799" s="6">
        <v>9</v>
      </c>
      <c r="V799" s="299">
        <v>10</v>
      </c>
      <c r="W799" s="124" t="s">
        <v>4451</v>
      </c>
      <c r="X799" s="5">
        <v>0</v>
      </c>
      <c r="Y799" s="26">
        <v>707600</v>
      </c>
      <c r="Z799" s="26" t="s">
        <v>1310</v>
      </c>
      <c r="AA799" s="26"/>
      <c r="AB799" s="27">
        <v>0.2</v>
      </c>
      <c r="AC799" s="122">
        <v>0</v>
      </c>
      <c r="AD799" s="273">
        <v>41501</v>
      </c>
      <c r="AE799" s="26" t="str">
        <f t="array" ref="AE799">IF(ISNA(INDEX([6]Fournisseurs!$A$6:$O$5001,MATCH(A799&amp;C799,[6]Fournisseurs!$C$6:$C$5001&amp;[6]Fournisseurs!$A$6:$A$5001,0),14)),"",INDEX([6]Fournisseurs!$A$6:$O$5001,MATCH(A799&amp;C799,[6]Fournisseurs!$C$6:$C$5001&amp;[6]Fournisseurs!$A$6:$A$5001,0),14))</f>
        <v/>
      </c>
    </row>
    <row r="800" spans="1:31" ht="14" customHeight="1" x14ac:dyDescent="0.2">
      <c r="A800" s="8">
        <v>3729</v>
      </c>
      <c r="B800" s="8">
        <v>0</v>
      </c>
      <c r="C800" s="8" t="s">
        <v>636</v>
      </c>
      <c r="D800" s="3" t="s">
        <v>554</v>
      </c>
      <c r="E800" s="3" t="s">
        <v>554</v>
      </c>
      <c r="F800" s="5" t="s">
        <v>106</v>
      </c>
      <c r="G800" s="31">
        <v>177</v>
      </c>
      <c r="H800" s="25">
        <v>160.90909090909091</v>
      </c>
      <c r="I800" s="32">
        <v>0.15</v>
      </c>
      <c r="J800" s="33">
        <f t="shared" si="163"/>
        <v>185.04545454545453</v>
      </c>
      <c r="K800" s="25">
        <f t="shared" si="164"/>
        <v>185.05</v>
      </c>
      <c r="L800" s="29">
        <v>540</v>
      </c>
      <c r="M800" s="24">
        <f t="shared" si="165"/>
        <v>0.65732323232323231</v>
      </c>
      <c r="N800" s="38">
        <f t="shared" si="166"/>
        <v>648</v>
      </c>
      <c r="O800" s="365">
        <v>445.5</v>
      </c>
      <c r="P800" s="366">
        <f t="shared" si="159"/>
        <v>-0.17499999999999999</v>
      </c>
      <c r="Q800" s="366">
        <f t="shared" si="160"/>
        <v>0.58463422099785745</v>
      </c>
      <c r="R800" s="369">
        <v>418.5</v>
      </c>
      <c r="S800" s="370">
        <f t="shared" si="161"/>
        <v>-0.22500000000000001</v>
      </c>
      <c r="T800" s="370">
        <f t="shared" si="162"/>
        <v>0.5345646618991271</v>
      </c>
      <c r="U800" s="6">
        <v>26</v>
      </c>
      <c r="V800" s="299">
        <v>30.5</v>
      </c>
      <c r="W800" s="124" t="s">
        <v>4451</v>
      </c>
      <c r="X800" s="5">
        <v>0</v>
      </c>
      <c r="Y800" s="26">
        <v>707600</v>
      </c>
      <c r="Z800" s="26" t="s">
        <v>1321</v>
      </c>
      <c r="AA800" s="26"/>
      <c r="AB800" s="27">
        <v>0.2</v>
      </c>
      <c r="AC800" s="122">
        <v>3760223791310</v>
      </c>
      <c r="AD800" s="273">
        <v>41866</v>
      </c>
      <c r="AE800" s="26">
        <f t="array" ref="AE800">IF(ISNA(INDEX([6]Fournisseurs!$A$6:$O$5001,MATCH(A800&amp;C800,[6]Fournisseurs!$C$6:$C$5001&amp;[6]Fournisseurs!$A$6:$A$5001,0),14)),"",INDEX([6]Fournisseurs!$A$6:$O$5001,MATCH(A800&amp;C800,[6]Fournisseurs!$C$6:$C$5001&amp;[6]Fournisseurs!$A$6:$A$5001,0),14))</f>
        <v>1</v>
      </c>
    </row>
    <row r="801" spans="1:31" ht="14" customHeight="1" x14ac:dyDescent="0.2">
      <c r="A801" s="201">
        <v>1972</v>
      </c>
      <c r="B801" s="8"/>
      <c r="C801" s="8" t="s">
        <v>633</v>
      </c>
      <c r="D801" s="3" t="s">
        <v>3663</v>
      </c>
      <c r="E801" s="204"/>
      <c r="F801" s="9" t="s">
        <v>4441</v>
      </c>
      <c r="G801" s="31">
        <v>75</v>
      </c>
      <c r="H801" s="25">
        <v>68.181818181818173</v>
      </c>
      <c r="I801" s="32">
        <v>0.15</v>
      </c>
      <c r="J801" s="33">
        <f t="shared" si="163"/>
        <v>78.409090909090892</v>
      </c>
      <c r="K801" s="25">
        <f t="shared" si="164"/>
        <v>78.41</v>
      </c>
      <c r="L801" s="29">
        <v>215</v>
      </c>
      <c r="M801" s="24">
        <f t="shared" si="165"/>
        <v>0.63530655391120516</v>
      </c>
      <c r="N801" s="38">
        <f t="shared" si="166"/>
        <v>258</v>
      </c>
      <c r="O801" s="365">
        <v>182.75</v>
      </c>
      <c r="P801" s="366">
        <f t="shared" si="159"/>
        <v>-0.15</v>
      </c>
      <c r="Q801" s="366">
        <f t="shared" si="160"/>
        <v>0.57094888695435908</v>
      </c>
      <c r="R801" s="369">
        <v>172</v>
      </c>
      <c r="S801" s="370">
        <f t="shared" si="161"/>
        <v>-0.2</v>
      </c>
      <c r="T801" s="370">
        <f t="shared" si="162"/>
        <v>0.52014020251474369</v>
      </c>
      <c r="U801" s="6">
        <v>13</v>
      </c>
      <c r="V801" s="299">
        <v>15</v>
      </c>
      <c r="W801" s="124" t="s">
        <v>4451</v>
      </c>
      <c r="X801" s="5"/>
      <c r="Y801" s="26">
        <v>707600</v>
      </c>
      <c r="Z801" s="26"/>
      <c r="AA801" s="26"/>
      <c r="AB801" s="27">
        <v>0.2</v>
      </c>
      <c r="AC801" s="203">
        <v>3760223793918</v>
      </c>
      <c r="AD801" s="273">
        <v>42597</v>
      </c>
      <c r="AE801" s="26">
        <f t="array" ref="AE801">IF(ISNA(INDEX([6]Fournisseurs!$A$6:$O$5001,MATCH(A801&amp;C801,[6]Fournisseurs!$C$6:$C$5001&amp;[6]Fournisseurs!$A$6:$A$5001,0),14)),"",INDEX([6]Fournisseurs!$A$6:$O$5001,MATCH(A801&amp;C801,[6]Fournisseurs!$C$6:$C$5001&amp;[6]Fournisseurs!$A$6:$A$5001,0),14))</f>
        <v>6.3488000000000003E-2</v>
      </c>
    </row>
    <row r="802" spans="1:31" ht="14" customHeight="1" x14ac:dyDescent="0.2">
      <c r="A802" s="8">
        <v>1736</v>
      </c>
      <c r="B802" s="8" t="s">
        <v>1322</v>
      </c>
      <c r="C802" s="8" t="s">
        <v>659</v>
      </c>
      <c r="D802" s="3" t="s">
        <v>555</v>
      </c>
      <c r="E802" s="3" t="s">
        <v>555</v>
      </c>
      <c r="F802" s="5" t="s">
        <v>4441</v>
      </c>
      <c r="G802" s="31">
        <v>0</v>
      </c>
      <c r="H802" s="25">
        <v>178.5</v>
      </c>
      <c r="I802" s="32">
        <v>0.1</v>
      </c>
      <c r="J802" s="33">
        <f t="shared" si="163"/>
        <v>196.35000000000002</v>
      </c>
      <c r="K802" s="25">
        <f t="shared" si="164"/>
        <v>196.35</v>
      </c>
      <c r="L802" s="29">
        <v>290</v>
      </c>
      <c r="M802" s="24">
        <f t="shared" si="165"/>
        <v>0.32293103448275851</v>
      </c>
      <c r="N802" s="38">
        <f t="shared" si="166"/>
        <v>348</v>
      </c>
      <c r="O802" s="365">
        <v>290</v>
      </c>
      <c r="P802" s="366">
        <f t="shared" si="159"/>
        <v>0</v>
      </c>
      <c r="Q802" s="366">
        <f t="shared" si="160"/>
        <v>0.32293103448275851</v>
      </c>
      <c r="R802" s="375">
        <v>290</v>
      </c>
      <c r="S802" s="370">
        <f t="shared" si="161"/>
        <v>0</v>
      </c>
      <c r="T802" s="370">
        <f t="shared" si="162"/>
        <v>0.28729582577132473</v>
      </c>
      <c r="U802" s="6">
        <v>0</v>
      </c>
      <c r="V802" s="299">
        <v>12</v>
      </c>
      <c r="W802" s="124" t="s">
        <v>4453</v>
      </c>
      <c r="X802" s="5" t="s">
        <v>1323</v>
      </c>
      <c r="Y802" s="26">
        <v>707100</v>
      </c>
      <c r="Z802" s="26" t="s">
        <v>1324</v>
      </c>
      <c r="AA802" s="26"/>
      <c r="AB802" s="27">
        <v>0.2</v>
      </c>
      <c r="AC802" s="122">
        <v>0</v>
      </c>
      <c r="AD802" s="273">
        <v>41501</v>
      </c>
      <c r="AE802" s="26" t="str">
        <f t="array" ref="AE802">IF(ISNA(INDEX([6]Fournisseurs!$A$6:$O$5001,MATCH(A802&amp;C802,[6]Fournisseurs!$C$6:$C$5001&amp;[6]Fournisseurs!$A$6:$A$5001,0),14)),"",INDEX([6]Fournisseurs!$A$6:$O$5001,MATCH(A802&amp;C802,[6]Fournisseurs!$C$6:$C$5001&amp;[6]Fournisseurs!$A$6:$A$5001,0),14))</f>
        <v/>
      </c>
    </row>
    <row r="803" spans="1:31" ht="14" customHeight="1" x14ac:dyDescent="0.2">
      <c r="A803" s="205">
        <v>3779</v>
      </c>
      <c r="B803" s="8" t="s">
        <v>1325</v>
      </c>
      <c r="C803" s="8" t="s">
        <v>633</v>
      </c>
      <c r="D803" s="3" t="s">
        <v>556</v>
      </c>
      <c r="E803" s="3" t="s">
        <v>556</v>
      </c>
      <c r="F803" s="5" t="s">
        <v>9</v>
      </c>
      <c r="G803" s="31">
        <v>64.099999999999994</v>
      </c>
      <c r="H803" s="25">
        <v>58.272727272727266</v>
      </c>
      <c r="I803" s="32">
        <v>0.15</v>
      </c>
      <c r="J803" s="33">
        <f t="shared" si="163"/>
        <v>67.013636363636351</v>
      </c>
      <c r="K803" s="25">
        <f t="shared" si="164"/>
        <v>67.010000000000005</v>
      </c>
      <c r="L803" s="29">
        <v>145</v>
      </c>
      <c r="M803" s="24">
        <f t="shared" si="165"/>
        <v>0.5378369905956113</v>
      </c>
      <c r="N803" s="38">
        <f t="shared" si="166"/>
        <v>174</v>
      </c>
      <c r="O803" s="365">
        <v>134.125</v>
      </c>
      <c r="P803" s="366">
        <f t="shared" si="159"/>
        <v>-7.4999999999999997E-2</v>
      </c>
      <c r="Q803" s="366">
        <f t="shared" si="160"/>
        <v>0.50036431415741767</v>
      </c>
      <c r="R803" s="369">
        <v>126.875</v>
      </c>
      <c r="S803" s="370">
        <f t="shared" si="161"/>
        <v>-0.125</v>
      </c>
      <c r="T803" s="370">
        <f t="shared" si="162"/>
        <v>0.4440144247766753</v>
      </c>
      <c r="U803" s="6">
        <v>12</v>
      </c>
      <c r="V803" s="299">
        <v>13</v>
      </c>
      <c r="W803" s="124" t="s">
        <v>4451</v>
      </c>
      <c r="X803" s="5">
        <v>0</v>
      </c>
      <c r="Y803" s="26">
        <v>707600</v>
      </c>
      <c r="Z803" s="26" t="s">
        <v>1326</v>
      </c>
      <c r="AA803" s="26"/>
      <c r="AB803" s="27">
        <v>0.2</v>
      </c>
      <c r="AC803" s="122">
        <v>3760223790924</v>
      </c>
      <c r="AD803" s="273">
        <v>41866</v>
      </c>
      <c r="AE803" s="26">
        <f t="array" ref="AE803">IF(ISNA(INDEX([6]Fournisseurs!$A$6:$O$5001,MATCH(A803&amp;C803,[6]Fournisseurs!$C$6:$C$5001&amp;[6]Fournisseurs!$A$6:$A$5001,0),14)),"",INDEX([6]Fournisseurs!$A$6:$O$5001,MATCH(A803&amp;C803,[6]Fournisseurs!$C$6:$C$5001&amp;[6]Fournisseurs!$A$6:$A$5001,0),14))</f>
        <v>5.5944000000000001E-2</v>
      </c>
    </row>
    <row r="804" spans="1:31" ht="14" customHeight="1" x14ac:dyDescent="0.2">
      <c r="A804" s="17">
        <v>5028</v>
      </c>
      <c r="B804" s="8" t="s">
        <v>1657</v>
      </c>
      <c r="C804" s="8" t="s">
        <v>1439</v>
      </c>
      <c r="D804" s="19" t="s">
        <v>1656</v>
      </c>
      <c r="E804" s="3" t="s">
        <v>4333</v>
      </c>
      <c r="F804" s="9" t="s">
        <v>4441</v>
      </c>
      <c r="G804" s="31"/>
      <c r="H804" s="25">
        <v>1078</v>
      </c>
      <c r="I804" s="32">
        <v>0.1</v>
      </c>
      <c r="J804" s="33">
        <f t="shared" si="163"/>
        <v>1185.8000000000002</v>
      </c>
      <c r="K804" s="25">
        <f t="shared" si="164"/>
        <v>1185.8</v>
      </c>
      <c r="L804" s="29">
        <v>2695</v>
      </c>
      <c r="M804" s="24">
        <f t="shared" si="165"/>
        <v>0.55999999999999994</v>
      </c>
      <c r="N804" s="38">
        <f t="shared" si="166"/>
        <v>3234</v>
      </c>
      <c r="O804" s="365">
        <v>2088.625</v>
      </c>
      <c r="P804" s="366">
        <f t="shared" si="159"/>
        <v>-0.22500000000000001</v>
      </c>
      <c r="Q804" s="366">
        <f t="shared" si="160"/>
        <v>0.43225806451612891</v>
      </c>
      <c r="R804" s="369">
        <v>1953.875</v>
      </c>
      <c r="S804" s="370">
        <f t="shared" si="161"/>
        <v>-0.27500000000000002</v>
      </c>
      <c r="T804" s="370">
        <f t="shared" si="162"/>
        <v>0.36116152450090733</v>
      </c>
      <c r="U804" s="6">
        <v>0</v>
      </c>
      <c r="V804" s="299">
        <v>230</v>
      </c>
      <c r="W804" s="124" t="s">
        <v>621</v>
      </c>
      <c r="X804" s="5"/>
      <c r="Y804" s="26">
        <v>707100</v>
      </c>
      <c r="Z804" s="26"/>
      <c r="AA804" s="26"/>
      <c r="AB804" s="27">
        <v>0.2</v>
      </c>
      <c r="AC804" s="122">
        <v>0</v>
      </c>
      <c r="AD804" s="273">
        <v>42231</v>
      </c>
      <c r="AE804" s="26" t="str">
        <f t="array" ref="AE804">IF(ISNA(INDEX([6]Fournisseurs!$A$6:$O$5001,MATCH(A804&amp;C804,[6]Fournisseurs!$C$6:$C$5001&amp;[6]Fournisseurs!$A$6:$A$5001,0),14)),"",INDEX([6]Fournisseurs!$A$6:$O$5001,MATCH(A804&amp;C804,[6]Fournisseurs!$C$6:$C$5001&amp;[6]Fournisseurs!$A$6:$A$5001,0),14))</f>
        <v/>
      </c>
    </row>
    <row r="805" spans="1:31" ht="14" customHeight="1" x14ac:dyDescent="0.2">
      <c r="A805" s="403">
        <v>4003</v>
      </c>
      <c r="B805" s="8">
        <v>550822</v>
      </c>
      <c r="C805" s="8" t="s">
        <v>651</v>
      </c>
      <c r="D805" s="12" t="s">
        <v>557</v>
      </c>
      <c r="E805" s="3"/>
      <c r="F805" s="13" t="s">
        <v>4441</v>
      </c>
      <c r="G805" s="31">
        <v>0</v>
      </c>
      <c r="H805" s="25">
        <v>212.77499999999998</v>
      </c>
      <c r="I805" s="32">
        <v>0.1</v>
      </c>
      <c r="J805" s="33">
        <f t="shared" si="163"/>
        <v>234.05249999999998</v>
      </c>
      <c r="K805" s="25">
        <f t="shared" si="164"/>
        <v>234.05</v>
      </c>
      <c r="L805" s="29">
        <v>390</v>
      </c>
      <c r="M805" s="24">
        <f t="shared" si="165"/>
        <v>0.39986538461538468</v>
      </c>
      <c r="N805" s="38">
        <f t="shared" si="166"/>
        <v>468</v>
      </c>
      <c r="O805" s="365">
        <v>360.75</v>
      </c>
      <c r="P805" s="366">
        <f t="shared" si="159"/>
        <v>-7.4999999999999997E-2</v>
      </c>
      <c r="Q805" s="366">
        <f t="shared" si="160"/>
        <v>0.35120582120582122</v>
      </c>
      <c r="R805" s="369">
        <v>351</v>
      </c>
      <c r="S805" s="370">
        <f t="shared" si="161"/>
        <v>-0.1</v>
      </c>
      <c r="T805" s="370">
        <f t="shared" si="162"/>
        <v>0.29808816914080072</v>
      </c>
      <c r="U805" s="6">
        <v>0</v>
      </c>
      <c r="V805" s="299">
        <v>90</v>
      </c>
      <c r="W805" s="124" t="s">
        <v>4451</v>
      </c>
      <c r="X805" s="5"/>
      <c r="Y805" s="26">
        <v>707600</v>
      </c>
      <c r="Z805" s="26"/>
      <c r="AA805" s="26"/>
      <c r="AB805" s="27">
        <v>0.2</v>
      </c>
      <c r="AC805" s="122">
        <v>0</v>
      </c>
      <c r="AD805" s="273">
        <v>42231</v>
      </c>
      <c r="AE805" s="26" t="str">
        <f t="array" ref="AE805">IF(ISNA(INDEX([6]Fournisseurs!$A$6:$O$5001,MATCH(A805&amp;C805,[6]Fournisseurs!$C$6:$C$5001&amp;[6]Fournisseurs!$A$6:$A$5001,0),14)),"",INDEX([6]Fournisseurs!$A$6:$O$5001,MATCH(A805&amp;C805,[6]Fournisseurs!$C$6:$C$5001&amp;[6]Fournisseurs!$A$6:$A$5001,0),14))</f>
        <v/>
      </c>
    </row>
    <row r="806" spans="1:31" ht="14" customHeight="1" x14ac:dyDescent="0.2">
      <c r="A806" s="413">
        <v>1938</v>
      </c>
      <c r="B806" s="8"/>
      <c r="C806" s="8" t="s">
        <v>633</v>
      </c>
      <c r="D806" s="3" t="s">
        <v>3660</v>
      </c>
      <c r="E806" s="204"/>
      <c r="F806" s="9" t="s">
        <v>4441</v>
      </c>
      <c r="G806" s="31">
        <v>20.5</v>
      </c>
      <c r="H806" s="25">
        <v>18.636363636363633</v>
      </c>
      <c r="I806" s="32">
        <v>0.15</v>
      </c>
      <c r="J806" s="33">
        <f t="shared" si="163"/>
        <v>21.431818181818176</v>
      </c>
      <c r="K806" s="25">
        <f t="shared" si="164"/>
        <v>21.43</v>
      </c>
      <c r="L806" s="29">
        <v>53.579545454545439</v>
      </c>
      <c r="M806" s="24">
        <f t="shared" si="165"/>
        <v>0.6</v>
      </c>
      <c r="N806" s="38">
        <f t="shared" si="166"/>
        <v>64.295454545454518</v>
      </c>
      <c r="O806" s="365">
        <v>49.561079545454533</v>
      </c>
      <c r="P806" s="366">
        <f t="shared" si="159"/>
        <v>-7.4999999999999969E-2</v>
      </c>
      <c r="Q806" s="366">
        <f t="shared" si="160"/>
        <v>0.56756756756756754</v>
      </c>
      <c r="R806" s="369">
        <v>46.882102272727259</v>
      </c>
      <c r="S806" s="370">
        <f t="shared" si="161"/>
        <v>-0.125</v>
      </c>
      <c r="T806" s="370">
        <f t="shared" si="162"/>
        <v>0.51879699248120292</v>
      </c>
      <c r="U806" s="6">
        <v>7</v>
      </c>
      <c r="V806" s="299">
        <v>8</v>
      </c>
      <c r="W806" s="124" t="s">
        <v>4451</v>
      </c>
      <c r="X806" s="5"/>
      <c r="Y806" s="26">
        <v>707600</v>
      </c>
      <c r="Z806" s="26"/>
      <c r="AA806" s="26"/>
      <c r="AB806" s="27">
        <v>0.2</v>
      </c>
      <c r="AC806" s="203">
        <v>3760223793888</v>
      </c>
      <c r="AD806" s="273">
        <v>42597</v>
      </c>
      <c r="AE806" s="26">
        <f t="array" ref="AE806">IF(ISNA(INDEX([6]Fournisseurs!$A$6:$O$5001,MATCH(A806&amp;C806,[6]Fournisseurs!$C$6:$C$5001&amp;[6]Fournisseurs!$A$6:$A$5001,0),14)),"",INDEX([6]Fournisseurs!$A$6:$O$5001,MATCH(A806&amp;C806,[6]Fournisseurs!$C$6:$C$5001&amp;[6]Fournisseurs!$A$6:$A$5001,0),14))</f>
        <v>8.7187500000000001E-2</v>
      </c>
    </row>
    <row r="807" spans="1:31" ht="14" customHeight="1" x14ac:dyDescent="0.2">
      <c r="A807" s="413">
        <v>1939</v>
      </c>
      <c r="B807" s="8"/>
      <c r="C807" s="8" t="s">
        <v>633</v>
      </c>
      <c r="D807" s="3" t="s">
        <v>3661</v>
      </c>
      <c r="E807" s="204"/>
      <c r="F807" s="9" t="s">
        <v>4441</v>
      </c>
      <c r="G807" s="31">
        <v>15.8</v>
      </c>
      <c r="H807" s="25">
        <v>14.363636363636363</v>
      </c>
      <c r="I807" s="32">
        <v>0.15</v>
      </c>
      <c r="J807" s="33">
        <f t="shared" si="163"/>
        <v>16.518181818181816</v>
      </c>
      <c r="K807" s="25">
        <f t="shared" si="164"/>
        <v>16.52</v>
      </c>
      <c r="L807" s="29">
        <v>41.29545454545454</v>
      </c>
      <c r="M807" s="24">
        <f t="shared" si="165"/>
        <v>0.6</v>
      </c>
      <c r="N807" s="38">
        <f t="shared" si="166"/>
        <v>49.554545454545448</v>
      </c>
      <c r="O807" s="365">
        <v>38.198295454545452</v>
      </c>
      <c r="P807" s="366">
        <f t="shared" si="159"/>
        <v>-7.4999999999999942E-2</v>
      </c>
      <c r="Q807" s="366">
        <f t="shared" si="160"/>
        <v>0.56756756756756754</v>
      </c>
      <c r="R807" s="369">
        <v>36.13352272727272</v>
      </c>
      <c r="S807" s="370">
        <f t="shared" si="161"/>
        <v>-0.12500000000000006</v>
      </c>
      <c r="T807" s="370">
        <f t="shared" si="162"/>
        <v>0.51879699248120303</v>
      </c>
      <c r="U807" s="6">
        <v>5</v>
      </c>
      <c r="V807" s="299">
        <v>6</v>
      </c>
      <c r="W807" s="124" t="s">
        <v>4451</v>
      </c>
      <c r="X807" s="5"/>
      <c r="Y807" s="26">
        <v>707600</v>
      </c>
      <c r="Z807" s="26"/>
      <c r="AA807" s="26"/>
      <c r="AB807" s="27">
        <v>0.2</v>
      </c>
      <c r="AC807" s="203">
        <v>3760223793895</v>
      </c>
      <c r="AD807" s="273">
        <v>42597</v>
      </c>
      <c r="AE807" s="26">
        <f t="array" ref="AE807">IF(ISNA(INDEX([6]Fournisseurs!$A$6:$O$5001,MATCH(A807&amp;C807,[6]Fournisseurs!$C$6:$C$5001&amp;[6]Fournisseurs!$A$6:$A$5001,0),14)),"",INDEX([6]Fournisseurs!$A$6:$O$5001,MATCH(A807&amp;C807,[6]Fournisseurs!$C$6:$C$5001&amp;[6]Fournisseurs!$A$6:$A$5001,0),14))</f>
        <v>6.1687499999999999E-2</v>
      </c>
    </row>
    <row r="808" spans="1:31" ht="14" customHeight="1" x14ac:dyDescent="0.2">
      <c r="A808" s="413">
        <v>1931</v>
      </c>
      <c r="B808" s="8"/>
      <c r="C808" s="8" t="s">
        <v>633</v>
      </c>
      <c r="D808" s="3" t="s">
        <v>3653</v>
      </c>
      <c r="E808" s="204"/>
      <c r="F808" s="9" t="s">
        <v>4441</v>
      </c>
      <c r="G808" s="31">
        <v>17</v>
      </c>
      <c r="H808" s="25">
        <v>15.454545454545453</v>
      </c>
      <c r="I808" s="32">
        <v>0.15</v>
      </c>
      <c r="J808" s="33">
        <f t="shared" si="163"/>
        <v>17.77272727272727</v>
      </c>
      <c r="K808" s="25">
        <f t="shared" si="164"/>
        <v>17.77</v>
      </c>
      <c r="L808" s="29">
        <v>44.431818181818173</v>
      </c>
      <c r="M808" s="24">
        <f t="shared" si="165"/>
        <v>0.6</v>
      </c>
      <c r="N808" s="38">
        <f t="shared" si="166"/>
        <v>53.318181818181806</v>
      </c>
      <c r="O808" s="365">
        <v>41.099431818181813</v>
      </c>
      <c r="P808" s="366">
        <f t="shared" si="159"/>
        <v>-7.4999999999999928E-2</v>
      </c>
      <c r="Q808" s="366">
        <f t="shared" si="160"/>
        <v>0.56756756756756754</v>
      </c>
      <c r="R808" s="369">
        <v>38.877840909090899</v>
      </c>
      <c r="S808" s="370">
        <f t="shared" si="161"/>
        <v>-0.12500000000000003</v>
      </c>
      <c r="T808" s="370">
        <f t="shared" si="162"/>
        <v>0.51879699248120292</v>
      </c>
      <c r="U808" s="6">
        <v>6</v>
      </c>
      <c r="V808" s="299">
        <v>7</v>
      </c>
      <c r="W808" s="124" t="s">
        <v>4451</v>
      </c>
      <c r="X808" s="5"/>
      <c r="Y808" s="26">
        <v>707600</v>
      </c>
      <c r="Z808" s="26"/>
      <c r="AA808" s="26"/>
      <c r="AB808" s="27">
        <v>0.2</v>
      </c>
      <c r="AC808" s="203">
        <v>3760223793819</v>
      </c>
      <c r="AD808" s="273">
        <v>42597</v>
      </c>
      <c r="AE808" s="26">
        <f t="array" ref="AE808">IF(ISNA(INDEX([6]Fournisseurs!$A$6:$O$5001,MATCH(A808&amp;C808,[6]Fournisseurs!$C$6:$C$5001&amp;[6]Fournisseurs!$A$6:$A$5001,0),14)),"",INDEX([6]Fournisseurs!$A$6:$O$5001,MATCH(A808&amp;C808,[6]Fournisseurs!$C$6:$C$5001&amp;[6]Fournisseurs!$A$6:$A$5001,0),14))</f>
        <v>3.6382499999999998E-2</v>
      </c>
    </row>
    <row r="809" spans="1:31" ht="14" customHeight="1" x14ac:dyDescent="0.2">
      <c r="A809" s="404">
        <v>1936</v>
      </c>
      <c r="B809" s="8"/>
      <c r="C809" s="8" t="s">
        <v>633</v>
      </c>
      <c r="D809" s="3" t="s">
        <v>3658</v>
      </c>
      <c r="E809" s="204"/>
      <c r="F809" s="9" t="s">
        <v>4441</v>
      </c>
      <c r="G809" s="31">
        <v>4</v>
      </c>
      <c r="H809" s="25">
        <v>3.6363636363636362</v>
      </c>
      <c r="I809" s="32">
        <v>0.15</v>
      </c>
      <c r="J809" s="33">
        <f t="shared" si="163"/>
        <v>4.1818181818181817</v>
      </c>
      <c r="K809" s="25">
        <f t="shared" si="164"/>
        <v>4.18</v>
      </c>
      <c r="L809" s="29">
        <v>10.454545454545453</v>
      </c>
      <c r="M809" s="24">
        <f t="shared" si="165"/>
        <v>0.6</v>
      </c>
      <c r="N809" s="38">
        <f t="shared" si="166"/>
        <v>12.545454545454543</v>
      </c>
      <c r="O809" s="365">
        <v>9.670454545454545</v>
      </c>
      <c r="P809" s="366">
        <f t="shared" si="159"/>
        <v>-7.4999999999999928E-2</v>
      </c>
      <c r="Q809" s="366">
        <f t="shared" si="160"/>
        <v>0.56756756756756754</v>
      </c>
      <c r="R809" s="369">
        <v>9.1477272727272716</v>
      </c>
      <c r="S809" s="370">
        <f t="shared" si="161"/>
        <v>-0.125</v>
      </c>
      <c r="T809" s="370">
        <f t="shared" si="162"/>
        <v>0.51879699248120303</v>
      </c>
      <c r="U809" s="6">
        <v>13</v>
      </c>
      <c r="V809" s="299">
        <v>15</v>
      </c>
      <c r="W809" s="124" t="s">
        <v>4451</v>
      </c>
      <c r="X809" s="5"/>
      <c r="Y809" s="26">
        <v>707600</v>
      </c>
      <c r="Z809" s="26"/>
      <c r="AA809" s="26"/>
      <c r="AB809" s="27">
        <v>0.2</v>
      </c>
      <c r="AC809" s="203">
        <v>3760223793864</v>
      </c>
      <c r="AD809" s="273">
        <v>42597</v>
      </c>
      <c r="AE809" s="26">
        <f t="array" ref="AE809">IF(ISNA(INDEX([6]Fournisseurs!$A$6:$O$5001,MATCH(A809&amp;C809,[6]Fournisseurs!$C$6:$C$5001&amp;[6]Fournisseurs!$A$6:$A$5001,0),14)),"",INDEX([6]Fournisseurs!$A$6:$O$5001,MATCH(A809&amp;C809,[6]Fournisseurs!$C$6:$C$5001&amp;[6]Fournisseurs!$A$6:$A$5001,0),14))</f>
        <v>6.3488000000000003E-2</v>
      </c>
    </row>
    <row r="810" spans="1:31" ht="14" customHeight="1" x14ac:dyDescent="0.2">
      <c r="A810" s="413">
        <v>1937</v>
      </c>
      <c r="B810" s="8"/>
      <c r="C810" s="8" t="s">
        <v>633</v>
      </c>
      <c r="D810" s="3" t="s">
        <v>3659</v>
      </c>
      <c r="E810" s="204"/>
      <c r="F810" s="9" t="s">
        <v>4441</v>
      </c>
      <c r="G810" s="31">
        <v>3</v>
      </c>
      <c r="H810" s="25">
        <v>2.7272727272727271</v>
      </c>
      <c r="I810" s="32">
        <v>0.15</v>
      </c>
      <c r="J810" s="33">
        <f t="shared" si="163"/>
        <v>3.1363636363636358</v>
      </c>
      <c r="K810" s="25">
        <f t="shared" si="164"/>
        <v>3.14</v>
      </c>
      <c r="L810" s="29">
        <v>7.8409090909090891</v>
      </c>
      <c r="M810" s="24">
        <f t="shared" si="165"/>
        <v>0.6</v>
      </c>
      <c r="N810" s="38">
        <f t="shared" si="166"/>
        <v>9.4090909090909065</v>
      </c>
      <c r="O810" s="365">
        <v>7.2528409090909074</v>
      </c>
      <c r="P810" s="366">
        <f t="shared" si="159"/>
        <v>-7.4999999999999997E-2</v>
      </c>
      <c r="Q810" s="366">
        <f t="shared" si="160"/>
        <v>0.56756756756756754</v>
      </c>
      <c r="R810" s="369">
        <v>6.8607954545454533</v>
      </c>
      <c r="S810" s="370">
        <f t="shared" si="161"/>
        <v>-0.12499999999999996</v>
      </c>
      <c r="T810" s="370">
        <f t="shared" si="162"/>
        <v>0.51879699248120303</v>
      </c>
      <c r="U810" s="6">
        <v>1</v>
      </c>
      <c r="V810" s="299">
        <v>2</v>
      </c>
      <c r="W810" s="124" t="s">
        <v>4451</v>
      </c>
      <c r="X810" s="5"/>
      <c r="Y810" s="26">
        <v>707600</v>
      </c>
      <c r="Z810" s="26"/>
      <c r="AA810" s="26"/>
      <c r="AB810" s="27">
        <v>0.2</v>
      </c>
      <c r="AC810" s="203">
        <v>3760223793871</v>
      </c>
      <c r="AD810" s="273">
        <v>42597</v>
      </c>
      <c r="AE810" s="26">
        <f t="array" ref="AE810">IF(ISNA(INDEX([6]Fournisseurs!$A$6:$O$5001,MATCH(A810&amp;C810,[6]Fournisseurs!$C$6:$C$5001&amp;[6]Fournisseurs!$A$6:$A$5001,0),14)),"",INDEX([6]Fournisseurs!$A$6:$O$5001,MATCH(A810&amp;C810,[6]Fournisseurs!$C$6:$C$5001&amp;[6]Fournisseurs!$A$6:$A$5001,0),14))</f>
        <v>6.0375000000000003E-3</v>
      </c>
    </row>
    <row r="811" spans="1:31" ht="14" customHeight="1" x14ac:dyDescent="0.2">
      <c r="A811" s="413">
        <v>1932</v>
      </c>
      <c r="B811" s="8"/>
      <c r="C811" s="8" t="s">
        <v>633</v>
      </c>
      <c r="D811" s="3" t="s">
        <v>3654</v>
      </c>
      <c r="E811" s="204"/>
      <c r="F811" s="9" t="s">
        <v>4441</v>
      </c>
      <c r="G811" s="31">
        <v>28.5</v>
      </c>
      <c r="H811" s="25">
        <v>25.909090909090907</v>
      </c>
      <c r="I811" s="32">
        <v>0.15</v>
      </c>
      <c r="J811" s="33">
        <f t="shared" si="163"/>
        <v>29.79545454545454</v>
      </c>
      <c r="K811" s="25">
        <f t="shared" si="164"/>
        <v>29.8</v>
      </c>
      <c r="L811" s="29">
        <v>74.488636363636346</v>
      </c>
      <c r="M811" s="24">
        <f t="shared" si="165"/>
        <v>0.6</v>
      </c>
      <c r="N811" s="38">
        <f t="shared" si="166"/>
        <v>89.386363636363612</v>
      </c>
      <c r="O811" s="365">
        <v>68.901988636363626</v>
      </c>
      <c r="P811" s="366">
        <f t="shared" si="159"/>
        <v>-7.4999999999999914E-2</v>
      </c>
      <c r="Q811" s="366">
        <f t="shared" si="160"/>
        <v>0.56756756756756754</v>
      </c>
      <c r="R811" s="369">
        <v>65.177556818181799</v>
      </c>
      <c r="S811" s="370">
        <f t="shared" si="161"/>
        <v>-0.12500000000000006</v>
      </c>
      <c r="T811" s="370">
        <f t="shared" si="162"/>
        <v>0.51879699248120292</v>
      </c>
      <c r="U811" s="6">
        <v>10</v>
      </c>
      <c r="V811" s="299">
        <v>11</v>
      </c>
      <c r="W811" s="124" t="s">
        <v>4451</v>
      </c>
      <c r="X811" s="5"/>
      <c r="Y811" s="26">
        <v>707600</v>
      </c>
      <c r="Z811" s="26"/>
      <c r="AA811" s="26"/>
      <c r="AB811" s="27">
        <v>0.2</v>
      </c>
      <c r="AC811" s="203">
        <v>3760223793826</v>
      </c>
      <c r="AD811" s="273">
        <v>42597</v>
      </c>
      <c r="AE811" s="26">
        <f t="array" ref="AE811">IF(ISNA(INDEX([6]Fournisseurs!$A$6:$O$5001,MATCH(A811&amp;C811,[6]Fournisseurs!$C$6:$C$5001&amp;[6]Fournisseurs!$A$6:$A$5001,0),14)),"",INDEX([6]Fournisseurs!$A$6:$O$5001,MATCH(A811&amp;C811,[6]Fournisseurs!$C$6:$C$5001&amp;[6]Fournisseurs!$A$6:$A$5001,0),14))</f>
        <v>3.6382499999999998E-2</v>
      </c>
    </row>
    <row r="812" spans="1:31" ht="14" customHeight="1" x14ac:dyDescent="0.2">
      <c r="A812" s="413">
        <v>1933</v>
      </c>
      <c r="B812" s="8"/>
      <c r="C812" s="8" t="s">
        <v>633</v>
      </c>
      <c r="D812" s="3" t="s">
        <v>3655</v>
      </c>
      <c r="E812" s="204"/>
      <c r="F812" s="9" t="s">
        <v>4441</v>
      </c>
      <c r="G812" s="31">
        <v>71.5</v>
      </c>
      <c r="H812" s="25">
        <v>65</v>
      </c>
      <c r="I812" s="32">
        <v>0.15</v>
      </c>
      <c r="J812" s="33">
        <f t="shared" si="163"/>
        <v>74.75</v>
      </c>
      <c r="K812" s="25">
        <f t="shared" si="164"/>
        <v>74.75</v>
      </c>
      <c r="L812" s="29">
        <v>186.875</v>
      </c>
      <c r="M812" s="24">
        <f t="shared" si="165"/>
        <v>0.6</v>
      </c>
      <c r="N812" s="38">
        <f t="shared" si="166"/>
        <v>224.25</v>
      </c>
      <c r="O812" s="365">
        <v>172.859375</v>
      </c>
      <c r="P812" s="366">
        <f t="shared" si="159"/>
        <v>-7.4999999999999997E-2</v>
      </c>
      <c r="Q812" s="366">
        <f t="shared" si="160"/>
        <v>0.56756756756756754</v>
      </c>
      <c r="R812" s="369">
        <v>163.515625</v>
      </c>
      <c r="S812" s="370">
        <f t="shared" si="161"/>
        <v>-0.125</v>
      </c>
      <c r="T812" s="370">
        <f t="shared" si="162"/>
        <v>0.51879699248120303</v>
      </c>
      <c r="U812" s="6">
        <v>12</v>
      </c>
      <c r="V812" s="299">
        <v>13</v>
      </c>
      <c r="W812" s="124" t="s">
        <v>4451</v>
      </c>
      <c r="X812" s="5"/>
      <c r="Y812" s="26">
        <v>707600</v>
      </c>
      <c r="Z812" s="26"/>
      <c r="AA812" s="26"/>
      <c r="AB812" s="27">
        <v>0.2</v>
      </c>
      <c r="AC812" s="203">
        <v>3760223793833</v>
      </c>
      <c r="AD812" s="273">
        <v>42597</v>
      </c>
      <c r="AE812" s="26">
        <f t="array" ref="AE812">IF(ISNA(INDEX([6]Fournisseurs!$A$6:$O$5001,MATCH(A812&amp;C812,[6]Fournisseurs!$C$6:$C$5001&amp;[6]Fournisseurs!$A$6:$A$5001,0),14)),"",INDEX([6]Fournisseurs!$A$6:$O$5001,MATCH(A812&amp;C812,[6]Fournisseurs!$C$6:$C$5001&amp;[6]Fournisseurs!$A$6:$A$5001,0),14))</f>
        <v>0.11812499999999999</v>
      </c>
    </row>
    <row r="813" spans="1:31" ht="14" customHeight="1" x14ac:dyDescent="0.2">
      <c r="A813" s="413">
        <v>1934</v>
      </c>
      <c r="B813" s="8"/>
      <c r="C813" s="8" t="s">
        <v>633</v>
      </c>
      <c r="D813" s="3" t="s">
        <v>3656</v>
      </c>
      <c r="E813" s="204"/>
      <c r="F813" s="9" t="s">
        <v>4441</v>
      </c>
      <c r="G813" s="31">
        <v>30</v>
      </c>
      <c r="H813" s="25">
        <v>27.27272727272727</v>
      </c>
      <c r="I813" s="32">
        <v>0.15</v>
      </c>
      <c r="J813" s="33">
        <f t="shared" si="163"/>
        <v>31.363636363636356</v>
      </c>
      <c r="K813" s="25">
        <f t="shared" si="164"/>
        <v>31.36</v>
      </c>
      <c r="L813" s="29">
        <v>78.409090909090892</v>
      </c>
      <c r="M813" s="24">
        <f t="shared" si="165"/>
        <v>0.60000000000000009</v>
      </c>
      <c r="N813" s="38">
        <f t="shared" si="166"/>
        <v>94.090909090909065</v>
      </c>
      <c r="O813" s="365">
        <v>72.528409090909079</v>
      </c>
      <c r="P813" s="366">
        <f t="shared" si="159"/>
        <v>-7.4999999999999956E-2</v>
      </c>
      <c r="Q813" s="366">
        <f t="shared" si="160"/>
        <v>0.56756756756756754</v>
      </c>
      <c r="R813" s="369">
        <v>68.607954545454533</v>
      </c>
      <c r="S813" s="370">
        <f t="shared" si="161"/>
        <v>-0.12499999999999997</v>
      </c>
      <c r="T813" s="370">
        <f t="shared" ref="T813:T833" si="167">1-(J813/(R813*0.95))</f>
        <v>0.51879699248120303</v>
      </c>
      <c r="U813" s="6">
        <v>7</v>
      </c>
      <c r="V813" s="299">
        <v>8</v>
      </c>
      <c r="W813" s="124" t="s">
        <v>4451</v>
      </c>
      <c r="X813" s="5"/>
      <c r="Y813" s="26">
        <v>707600</v>
      </c>
      <c r="Z813" s="26"/>
      <c r="AA813" s="26"/>
      <c r="AB813" s="27">
        <v>0.2</v>
      </c>
      <c r="AC813" s="203">
        <v>3760223793840</v>
      </c>
      <c r="AD813" s="273">
        <v>42597</v>
      </c>
      <c r="AE813" s="26">
        <f t="array" ref="AE813">IF(ISNA(INDEX([6]Fournisseurs!$A$6:$O$5001,MATCH(A813&amp;C813,[6]Fournisseurs!$C$6:$C$5001&amp;[6]Fournisseurs!$A$6:$A$5001,0),14)),"",INDEX([6]Fournisseurs!$A$6:$O$5001,MATCH(A813&amp;C813,[6]Fournisseurs!$C$6:$C$5001&amp;[6]Fournisseurs!$A$6:$A$5001,0),14))</f>
        <v>3.6382499999999998E-2</v>
      </c>
    </row>
    <row r="814" spans="1:31" ht="14" customHeight="1" x14ac:dyDescent="0.2">
      <c r="A814" s="201">
        <v>1935</v>
      </c>
      <c r="B814" s="8"/>
      <c r="C814" s="8" t="s">
        <v>633</v>
      </c>
      <c r="D814" s="3" t="s">
        <v>3657</v>
      </c>
      <c r="E814" s="204"/>
      <c r="F814" s="9" t="s">
        <v>4441</v>
      </c>
      <c r="G814" s="31">
        <v>14</v>
      </c>
      <c r="H814" s="25">
        <v>12.727272727272727</v>
      </c>
      <c r="I814" s="32">
        <v>0.15</v>
      </c>
      <c r="J814" s="33">
        <f t="shared" si="163"/>
        <v>14.636363636363635</v>
      </c>
      <c r="K814" s="25">
        <f t="shared" si="164"/>
        <v>14.64</v>
      </c>
      <c r="L814" s="29">
        <v>36.590909090909086</v>
      </c>
      <c r="M814" s="24">
        <f t="shared" si="165"/>
        <v>0.6</v>
      </c>
      <c r="N814" s="38">
        <f t="shared" si="166"/>
        <v>43.909090909090899</v>
      </c>
      <c r="O814" s="365">
        <v>33.846590909090907</v>
      </c>
      <c r="P814" s="366">
        <f t="shared" si="159"/>
        <v>-7.4999999999999956E-2</v>
      </c>
      <c r="Q814" s="366">
        <f t="shared" si="160"/>
        <v>0.56756756756756754</v>
      </c>
      <c r="R814" s="369">
        <v>32.017045454545453</v>
      </c>
      <c r="S814" s="370">
        <f t="shared" si="161"/>
        <v>-0.12499999999999993</v>
      </c>
      <c r="T814" s="370">
        <f t="shared" si="167"/>
        <v>0.51879699248120303</v>
      </c>
      <c r="U814" s="6">
        <v>7</v>
      </c>
      <c r="V814" s="299">
        <v>8</v>
      </c>
      <c r="W814" s="124" t="s">
        <v>4451</v>
      </c>
      <c r="X814" s="5"/>
      <c r="Y814" s="26">
        <v>707600</v>
      </c>
      <c r="Z814" s="26"/>
      <c r="AA814" s="26"/>
      <c r="AB814" s="27">
        <v>0.2</v>
      </c>
      <c r="AC814" s="203">
        <v>3760223793857</v>
      </c>
      <c r="AD814" s="273">
        <v>42597</v>
      </c>
      <c r="AE814" s="26">
        <f t="array" ref="AE814">IF(ISNA(INDEX([6]Fournisseurs!$A$6:$O$5001,MATCH(A814&amp;C814,[6]Fournisseurs!$C$6:$C$5001&amp;[6]Fournisseurs!$A$6:$A$5001,0),14)),"",INDEX([6]Fournisseurs!$A$6:$O$5001,MATCH(A814&amp;C814,[6]Fournisseurs!$C$6:$C$5001&amp;[6]Fournisseurs!$A$6:$A$5001,0),14))</f>
        <v>3.6382499999999998E-2</v>
      </c>
    </row>
    <row r="815" spans="1:31" ht="14" customHeight="1" x14ac:dyDescent="0.2">
      <c r="A815" s="201">
        <v>1940</v>
      </c>
      <c r="B815" s="8"/>
      <c r="C815" s="8" t="s">
        <v>633</v>
      </c>
      <c r="D815" s="3" t="s">
        <v>3662</v>
      </c>
      <c r="E815" s="204"/>
      <c r="F815" s="9" t="s">
        <v>4441</v>
      </c>
      <c r="G815" s="31">
        <v>15.5</v>
      </c>
      <c r="H815" s="25">
        <v>14.09090909090909</v>
      </c>
      <c r="I815" s="32">
        <v>0.15</v>
      </c>
      <c r="J815" s="33">
        <f t="shared" si="163"/>
        <v>16.204545454545453</v>
      </c>
      <c r="K815" s="25">
        <f t="shared" si="164"/>
        <v>16.2</v>
      </c>
      <c r="L815" s="29">
        <v>40.511363636363633</v>
      </c>
      <c r="M815" s="24">
        <f t="shared" si="165"/>
        <v>0.6</v>
      </c>
      <c r="N815" s="38">
        <f t="shared" si="166"/>
        <v>48.61363636363636</v>
      </c>
      <c r="O815" s="365">
        <v>37.47301136363636</v>
      </c>
      <c r="P815" s="366">
        <f t="shared" si="159"/>
        <v>-7.5000000000000025E-2</v>
      </c>
      <c r="Q815" s="366">
        <f t="shared" si="160"/>
        <v>0.56756756756756754</v>
      </c>
      <c r="R815" s="369">
        <v>35.44744318181818</v>
      </c>
      <c r="S815" s="370">
        <f t="shared" si="161"/>
        <v>-0.12499999999999997</v>
      </c>
      <c r="T815" s="370">
        <f t="shared" si="167"/>
        <v>0.51879699248120303</v>
      </c>
      <c r="U815" s="6">
        <v>9</v>
      </c>
      <c r="V815" s="299">
        <v>10</v>
      </c>
      <c r="W815" s="124" t="s">
        <v>4451</v>
      </c>
      <c r="X815" s="5"/>
      <c r="Y815" s="26">
        <v>707600</v>
      </c>
      <c r="Z815" s="26"/>
      <c r="AA815" s="26"/>
      <c r="AB815" s="27">
        <v>0.2</v>
      </c>
      <c r="AC815" s="203">
        <v>3760223793901</v>
      </c>
      <c r="AD815" s="273">
        <v>42597</v>
      </c>
      <c r="AE815" s="26">
        <f t="array" ref="AE815">IF(ISNA(INDEX([6]Fournisseurs!$A$6:$O$5001,MATCH(A815&amp;C815,[6]Fournisseurs!$C$6:$C$5001&amp;[6]Fournisseurs!$A$6:$A$5001,0),14)),"",INDEX([6]Fournisseurs!$A$6:$O$5001,MATCH(A815&amp;C815,[6]Fournisseurs!$C$6:$C$5001&amp;[6]Fournisseurs!$A$6:$A$5001,0),14))</f>
        <v>3.6382499999999998E-2</v>
      </c>
    </row>
    <row r="816" spans="1:31" ht="14" customHeight="1" x14ac:dyDescent="0.2">
      <c r="A816" s="8">
        <v>1737</v>
      </c>
      <c r="B816" s="8" t="s">
        <v>1709</v>
      </c>
      <c r="C816" s="8" t="s">
        <v>659</v>
      </c>
      <c r="D816" s="3" t="s">
        <v>558</v>
      </c>
      <c r="E816" s="3" t="s">
        <v>1327</v>
      </c>
      <c r="F816" s="5" t="s">
        <v>4441</v>
      </c>
      <c r="G816" s="31">
        <v>0</v>
      </c>
      <c r="H816" s="25">
        <v>671.5</v>
      </c>
      <c r="I816" s="32">
        <v>0.1</v>
      </c>
      <c r="J816" s="33">
        <f t="shared" si="163"/>
        <v>738.65000000000009</v>
      </c>
      <c r="K816" s="25">
        <f t="shared" si="164"/>
        <v>738.65</v>
      </c>
      <c r="L816" s="29">
        <v>1260</v>
      </c>
      <c r="M816" s="24">
        <f t="shared" si="165"/>
        <v>0.41376984126984118</v>
      </c>
      <c r="N816" s="38">
        <f t="shared" si="166"/>
        <v>1512</v>
      </c>
      <c r="O816" s="365">
        <v>1197</v>
      </c>
      <c r="P816" s="366">
        <f t="shared" si="159"/>
        <v>-0.05</v>
      </c>
      <c r="Q816" s="366">
        <f t="shared" si="160"/>
        <v>0.38291562238930654</v>
      </c>
      <c r="R816" s="375">
        <v>1197</v>
      </c>
      <c r="S816" s="370">
        <f t="shared" si="161"/>
        <v>-0.05</v>
      </c>
      <c r="T816" s="370">
        <f t="shared" si="167"/>
        <v>0.35043749725190154</v>
      </c>
      <c r="U816" s="6">
        <v>0</v>
      </c>
      <c r="V816" s="299">
        <v>37</v>
      </c>
      <c r="W816" s="124" t="s">
        <v>4453</v>
      </c>
      <c r="X816" s="5" t="s">
        <v>1328</v>
      </c>
      <c r="Y816" s="26">
        <v>707100</v>
      </c>
      <c r="Z816" s="26" t="s">
        <v>1329</v>
      </c>
      <c r="AA816" s="26"/>
      <c r="AB816" s="27">
        <v>0.2</v>
      </c>
      <c r="AC816" s="122">
        <v>0</v>
      </c>
      <c r="AD816" s="273">
        <v>41501</v>
      </c>
      <c r="AE816" s="26" t="str">
        <f t="array" ref="AE816">IF(ISNA(INDEX([6]Fournisseurs!$A$6:$O$5001,MATCH(A816&amp;C816,[6]Fournisseurs!$C$6:$C$5001&amp;[6]Fournisseurs!$A$6:$A$5001,0),14)),"",INDEX([6]Fournisseurs!$A$6:$O$5001,MATCH(A816&amp;C816,[6]Fournisseurs!$C$6:$C$5001&amp;[6]Fournisseurs!$A$6:$A$5001,0),14))</f>
        <v/>
      </c>
    </row>
    <row r="817" spans="1:31" ht="14" customHeight="1" x14ac:dyDescent="0.2">
      <c r="A817" s="8">
        <v>3745</v>
      </c>
      <c r="B817" s="8">
        <v>0</v>
      </c>
      <c r="C817" s="8" t="s">
        <v>633</v>
      </c>
      <c r="D817" s="3" t="s">
        <v>559</v>
      </c>
      <c r="E817" s="3" t="s">
        <v>1330</v>
      </c>
      <c r="F817" s="5" t="s">
        <v>106</v>
      </c>
      <c r="G817" s="31">
        <v>366.4</v>
      </c>
      <c r="H817" s="25">
        <v>333.09090909090907</v>
      </c>
      <c r="I817" s="32">
        <v>0.15</v>
      </c>
      <c r="J817" s="33">
        <f t="shared" si="163"/>
        <v>383.0545454545454</v>
      </c>
      <c r="K817" s="25">
        <f t="shared" si="164"/>
        <v>383.05</v>
      </c>
      <c r="L817" s="29">
        <v>885</v>
      </c>
      <c r="M817" s="24">
        <f t="shared" si="165"/>
        <v>0.56717000513610683</v>
      </c>
      <c r="N817" s="38">
        <f t="shared" si="166"/>
        <v>1062</v>
      </c>
      <c r="O817" s="365">
        <v>840.75</v>
      </c>
      <c r="P817" s="366">
        <f t="shared" si="159"/>
        <v>-0.05</v>
      </c>
      <c r="Q817" s="366">
        <f t="shared" si="160"/>
        <v>0.54438947909063884</v>
      </c>
      <c r="R817" s="369">
        <v>796.5</v>
      </c>
      <c r="S817" s="370">
        <f t="shared" si="161"/>
        <v>-0.1</v>
      </c>
      <c r="T817" s="370">
        <f t="shared" si="167"/>
        <v>0.49376608787848753</v>
      </c>
      <c r="U817" s="6">
        <v>0</v>
      </c>
      <c r="V817" s="299">
        <v>144</v>
      </c>
      <c r="W817" s="124" t="s">
        <v>4451</v>
      </c>
      <c r="X817" s="5" t="s">
        <v>1331</v>
      </c>
      <c r="Y817" s="26">
        <v>707100</v>
      </c>
      <c r="Z817" s="26" t="s">
        <v>1332</v>
      </c>
      <c r="AA817" s="26"/>
      <c r="AB817" s="27">
        <v>0.2</v>
      </c>
      <c r="AC817" s="122">
        <v>3760223793376</v>
      </c>
      <c r="AD817" s="273">
        <v>41866</v>
      </c>
      <c r="AE817" s="26" t="str">
        <f t="array" ref="AE817">IF(ISNA(INDEX([6]Fournisseurs!$A$6:$O$5001,MATCH(A817&amp;C817,[6]Fournisseurs!$C$6:$C$5001&amp;[6]Fournisseurs!$A$6:$A$5001,0),14)),"",INDEX([6]Fournisseurs!$A$6:$O$5001,MATCH(A817&amp;C817,[6]Fournisseurs!$C$6:$C$5001&amp;[6]Fournisseurs!$A$6:$A$5001,0),14))</f>
        <v/>
      </c>
    </row>
    <row r="818" spans="1:31" ht="14" customHeight="1" x14ac:dyDescent="0.2">
      <c r="A818" s="8">
        <v>3746</v>
      </c>
      <c r="B818" s="8">
        <v>0</v>
      </c>
      <c r="C818" s="8" t="s">
        <v>633</v>
      </c>
      <c r="D818" s="3" t="s">
        <v>560</v>
      </c>
      <c r="E818" s="3" t="s">
        <v>1333</v>
      </c>
      <c r="F818" s="5" t="s">
        <v>106</v>
      </c>
      <c r="G818" s="31">
        <v>397.2</v>
      </c>
      <c r="H818" s="25">
        <v>361.09090909090907</v>
      </c>
      <c r="I818" s="32">
        <v>0.15</v>
      </c>
      <c r="J818" s="33">
        <f t="shared" si="163"/>
        <v>415.25454545454539</v>
      </c>
      <c r="K818" s="25">
        <f t="shared" si="164"/>
        <v>415.25</v>
      </c>
      <c r="L818" s="29">
        <v>905</v>
      </c>
      <c r="M818" s="24">
        <f t="shared" si="165"/>
        <v>0.5411551983927676</v>
      </c>
      <c r="N818" s="38">
        <f t="shared" si="166"/>
        <v>1086</v>
      </c>
      <c r="O818" s="365">
        <v>859.75</v>
      </c>
      <c r="P818" s="366">
        <f t="shared" si="159"/>
        <v>-0.05</v>
      </c>
      <c r="Q818" s="366">
        <f t="shared" si="160"/>
        <v>0.51700547199238689</v>
      </c>
      <c r="R818" s="369">
        <v>814.5</v>
      </c>
      <c r="S818" s="370">
        <f t="shared" si="161"/>
        <v>-0.1</v>
      </c>
      <c r="T818" s="370">
        <f t="shared" si="167"/>
        <v>0.46333941332487427</v>
      </c>
      <c r="U818" s="6">
        <v>0</v>
      </c>
      <c r="V818" s="299">
        <v>151</v>
      </c>
      <c r="W818" s="124" t="s">
        <v>4451</v>
      </c>
      <c r="X818" s="5" t="s">
        <v>1334</v>
      </c>
      <c r="Y818" s="26">
        <v>707100</v>
      </c>
      <c r="Z818" s="26" t="s">
        <v>1335</v>
      </c>
      <c r="AA818" s="26"/>
      <c r="AB818" s="27">
        <v>0.2</v>
      </c>
      <c r="AC818" s="122">
        <v>3760223793383</v>
      </c>
      <c r="AD818" s="273">
        <v>41866</v>
      </c>
      <c r="AE818" s="26" t="str">
        <f t="array" ref="AE818">IF(ISNA(INDEX([6]Fournisseurs!$A$6:$O$5001,MATCH(A818&amp;C818,[6]Fournisseurs!$C$6:$C$5001&amp;[6]Fournisseurs!$A$6:$A$5001,0),14)),"",INDEX([6]Fournisseurs!$A$6:$O$5001,MATCH(A818&amp;C818,[6]Fournisseurs!$C$6:$C$5001&amp;[6]Fournisseurs!$A$6:$A$5001,0),14))</f>
        <v/>
      </c>
    </row>
    <row r="819" spans="1:31" ht="14" customHeight="1" x14ac:dyDescent="0.2">
      <c r="A819" s="8">
        <v>3747</v>
      </c>
      <c r="B819" s="8">
        <v>0</v>
      </c>
      <c r="C819" s="8" t="s">
        <v>633</v>
      </c>
      <c r="D819" s="3" t="s">
        <v>561</v>
      </c>
      <c r="E819" s="3" t="s">
        <v>1336</v>
      </c>
      <c r="F819" s="5" t="s">
        <v>106</v>
      </c>
      <c r="G819" s="31">
        <v>401.45</v>
      </c>
      <c r="H819" s="25">
        <v>364.95454545454544</v>
      </c>
      <c r="I819" s="32">
        <v>0.15</v>
      </c>
      <c r="J819" s="33">
        <f t="shared" si="163"/>
        <v>419.69772727272721</v>
      </c>
      <c r="K819" s="25">
        <f t="shared" si="164"/>
        <v>419.7</v>
      </c>
      <c r="L819" s="29">
        <v>905</v>
      </c>
      <c r="M819" s="24">
        <f t="shared" si="165"/>
        <v>0.53624560522350584</v>
      </c>
      <c r="N819" s="38">
        <f t="shared" si="166"/>
        <v>1086</v>
      </c>
      <c r="O819" s="365">
        <v>859.75</v>
      </c>
      <c r="P819" s="366">
        <f t="shared" si="159"/>
        <v>-0.05</v>
      </c>
      <c r="Q819" s="366">
        <f t="shared" si="160"/>
        <v>0.51183747918263767</v>
      </c>
      <c r="R819" s="369">
        <v>814.5</v>
      </c>
      <c r="S819" s="370">
        <f t="shared" si="161"/>
        <v>-0.1</v>
      </c>
      <c r="T819" s="370">
        <f t="shared" si="167"/>
        <v>0.45759719909181973</v>
      </c>
      <c r="U819" s="6">
        <v>0</v>
      </c>
      <c r="V819" s="299">
        <v>184</v>
      </c>
      <c r="W819" s="124" t="s">
        <v>4451</v>
      </c>
      <c r="X819" s="5" t="s">
        <v>1337</v>
      </c>
      <c r="Y819" s="26">
        <v>707100</v>
      </c>
      <c r="Z819" s="26" t="s">
        <v>1338</v>
      </c>
      <c r="AA819" s="26"/>
      <c r="AB819" s="27">
        <v>0.2</v>
      </c>
      <c r="AC819" s="122">
        <v>3760223793390</v>
      </c>
      <c r="AD819" s="273">
        <v>41866</v>
      </c>
      <c r="AE819" s="26" t="str">
        <f t="array" ref="AE819">IF(ISNA(INDEX([6]Fournisseurs!$A$6:$O$5001,MATCH(A819&amp;C819,[6]Fournisseurs!$C$6:$C$5001&amp;[6]Fournisseurs!$A$6:$A$5001,0),14)),"",INDEX([6]Fournisseurs!$A$6:$O$5001,MATCH(A819&amp;C819,[6]Fournisseurs!$C$6:$C$5001&amp;[6]Fournisseurs!$A$6:$A$5001,0),14))</f>
        <v/>
      </c>
    </row>
    <row r="820" spans="1:31" ht="14" customHeight="1" x14ac:dyDescent="0.2">
      <c r="A820" s="8">
        <v>3748</v>
      </c>
      <c r="B820" s="8">
        <v>0</v>
      </c>
      <c r="C820" s="8" t="s">
        <v>633</v>
      </c>
      <c r="D820" s="3" t="s">
        <v>562</v>
      </c>
      <c r="E820" s="3" t="s">
        <v>1339</v>
      </c>
      <c r="F820" s="5" t="s">
        <v>106</v>
      </c>
      <c r="G820" s="31">
        <v>429.7</v>
      </c>
      <c r="H820" s="25">
        <v>390.63636363636357</v>
      </c>
      <c r="I820" s="32">
        <v>0.15</v>
      </c>
      <c r="J820" s="33">
        <f t="shared" si="163"/>
        <v>449.23181818181808</v>
      </c>
      <c r="K820" s="25">
        <f t="shared" si="164"/>
        <v>449.23</v>
      </c>
      <c r="L820" s="29">
        <v>1070</v>
      </c>
      <c r="M820" s="24">
        <f t="shared" si="165"/>
        <v>0.58015717926932897</v>
      </c>
      <c r="N820" s="38">
        <f t="shared" si="166"/>
        <v>1284</v>
      </c>
      <c r="O820" s="365">
        <v>963</v>
      </c>
      <c r="P820" s="366">
        <f t="shared" si="159"/>
        <v>-0.1</v>
      </c>
      <c r="Q820" s="366">
        <f t="shared" si="160"/>
        <v>0.533507976965921</v>
      </c>
      <c r="R820" s="369">
        <v>909.5</v>
      </c>
      <c r="S820" s="370">
        <f t="shared" si="161"/>
        <v>-0.15</v>
      </c>
      <c r="T820" s="370">
        <f t="shared" si="167"/>
        <v>0.48007081024065501</v>
      </c>
      <c r="U820" s="6">
        <v>0</v>
      </c>
      <c r="V820" s="299">
        <v>202</v>
      </c>
      <c r="W820" s="124" t="s">
        <v>4451</v>
      </c>
      <c r="X820" s="5" t="s">
        <v>1340</v>
      </c>
      <c r="Y820" s="26">
        <v>707100</v>
      </c>
      <c r="Z820" s="26" t="s">
        <v>1341</v>
      </c>
      <c r="AA820" s="26"/>
      <c r="AB820" s="27">
        <v>0.2</v>
      </c>
      <c r="AC820" s="122">
        <v>3760223793406</v>
      </c>
      <c r="AD820" s="273">
        <v>41866</v>
      </c>
      <c r="AE820" s="26" t="str">
        <f t="array" ref="AE820">IF(ISNA(INDEX([6]Fournisseurs!$A$6:$O$5001,MATCH(A820&amp;C820,[6]Fournisseurs!$C$6:$C$5001&amp;[6]Fournisseurs!$A$6:$A$5001,0),14)),"",INDEX([6]Fournisseurs!$A$6:$O$5001,MATCH(A820&amp;C820,[6]Fournisseurs!$C$6:$C$5001&amp;[6]Fournisseurs!$A$6:$A$5001,0),14))</f>
        <v/>
      </c>
    </row>
    <row r="821" spans="1:31" ht="14" customHeight="1" x14ac:dyDescent="0.2">
      <c r="A821" s="8">
        <v>3749</v>
      </c>
      <c r="B821" s="8">
        <v>0</v>
      </c>
      <c r="C821" s="8" t="s">
        <v>633</v>
      </c>
      <c r="D821" s="3" t="s">
        <v>563</v>
      </c>
      <c r="E821" s="3" t="s">
        <v>1342</v>
      </c>
      <c r="F821" s="5" t="s">
        <v>106</v>
      </c>
      <c r="G821" s="31">
        <v>1448.9</v>
      </c>
      <c r="H821" s="25">
        <v>1317.1818181818182</v>
      </c>
      <c r="I821" s="32">
        <v>0.15</v>
      </c>
      <c r="J821" s="33">
        <f t="shared" si="163"/>
        <v>1514.7590909090909</v>
      </c>
      <c r="K821" s="25">
        <f t="shared" si="164"/>
        <v>1514.76</v>
      </c>
      <c r="L821" s="29">
        <v>3350</v>
      </c>
      <c r="M821" s="24">
        <f t="shared" si="165"/>
        <v>0.54783310719131617</v>
      </c>
      <c r="N821" s="38">
        <f t="shared" si="166"/>
        <v>4020</v>
      </c>
      <c r="O821" s="365">
        <v>3098.75</v>
      </c>
      <c r="P821" s="366">
        <f t="shared" si="159"/>
        <v>-7.4999999999999997E-2</v>
      </c>
      <c r="Q821" s="366">
        <f t="shared" si="160"/>
        <v>0.51117092669331476</v>
      </c>
      <c r="R821" s="369">
        <v>2931.25</v>
      </c>
      <c r="S821" s="370">
        <f t="shared" si="161"/>
        <v>-0.125</v>
      </c>
      <c r="T821" s="370">
        <f t="shared" si="167"/>
        <v>0.4560398282000796</v>
      </c>
      <c r="U821" s="6">
        <v>0</v>
      </c>
      <c r="V821" s="299">
        <v>728</v>
      </c>
      <c r="W821" s="124" t="s">
        <v>4451</v>
      </c>
      <c r="X821" s="5" t="s">
        <v>1343</v>
      </c>
      <c r="Y821" s="26">
        <v>707100</v>
      </c>
      <c r="Z821" s="26" t="s">
        <v>1344</v>
      </c>
      <c r="AA821" s="26"/>
      <c r="AB821" s="27">
        <v>0.2</v>
      </c>
      <c r="AC821" s="122">
        <v>3760223793413</v>
      </c>
      <c r="AD821" s="273">
        <v>41866</v>
      </c>
      <c r="AE821" s="26" t="str">
        <f t="array" ref="AE821">IF(ISNA(INDEX([6]Fournisseurs!$A$6:$O$5001,MATCH(A821&amp;C821,[6]Fournisseurs!$C$6:$C$5001&amp;[6]Fournisseurs!$A$6:$A$5001,0),14)),"",INDEX([6]Fournisseurs!$A$6:$O$5001,MATCH(A821&amp;C821,[6]Fournisseurs!$C$6:$C$5001&amp;[6]Fournisseurs!$A$6:$A$5001,0),14))</f>
        <v/>
      </c>
    </row>
    <row r="822" spans="1:31" ht="14" customHeight="1" x14ac:dyDescent="0.2">
      <c r="A822" s="8">
        <v>3750</v>
      </c>
      <c r="B822" s="8">
        <v>0</v>
      </c>
      <c r="C822" s="8" t="s">
        <v>633</v>
      </c>
      <c r="D822" s="3" t="s">
        <v>564</v>
      </c>
      <c r="E822" s="3" t="s">
        <v>1345</v>
      </c>
      <c r="F822" s="5" t="s">
        <v>106</v>
      </c>
      <c r="G822" s="31">
        <v>1014.6500000000001</v>
      </c>
      <c r="H822" s="25">
        <v>922.40909090909088</v>
      </c>
      <c r="I822" s="32">
        <v>0.15</v>
      </c>
      <c r="J822" s="33">
        <f t="shared" si="163"/>
        <v>1060.7704545454544</v>
      </c>
      <c r="K822" s="25">
        <f t="shared" si="164"/>
        <v>1060.77</v>
      </c>
      <c r="L822" s="29">
        <v>2250</v>
      </c>
      <c r="M822" s="24">
        <f t="shared" si="165"/>
        <v>0.52854646464646471</v>
      </c>
      <c r="N822" s="38">
        <f t="shared" si="166"/>
        <v>2700</v>
      </c>
      <c r="O822" s="365">
        <v>2250</v>
      </c>
      <c r="P822" s="366">
        <f t="shared" si="159"/>
        <v>0</v>
      </c>
      <c r="Q822" s="366">
        <f t="shared" si="160"/>
        <v>0.52854646464646471</v>
      </c>
      <c r="R822" s="369">
        <v>2137.5</v>
      </c>
      <c r="S822" s="370">
        <f t="shared" si="161"/>
        <v>-0.05</v>
      </c>
      <c r="T822" s="370">
        <f t="shared" si="167"/>
        <v>0.47761381124262015</v>
      </c>
      <c r="U822" s="6">
        <v>0</v>
      </c>
      <c r="V822" s="299">
        <v>486</v>
      </c>
      <c r="W822" s="124" t="s">
        <v>4451</v>
      </c>
      <c r="X822" s="5" t="s">
        <v>1346</v>
      </c>
      <c r="Y822" s="26">
        <v>707100</v>
      </c>
      <c r="Z822" s="26" t="s">
        <v>1347</v>
      </c>
      <c r="AA822" s="26"/>
      <c r="AB822" s="27">
        <v>0.2</v>
      </c>
      <c r="AC822" s="122">
        <v>3760223793420</v>
      </c>
      <c r="AD822" s="273">
        <v>41866</v>
      </c>
      <c r="AE822" s="26" t="str">
        <f t="array" ref="AE822">IF(ISNA(INDEX([6]Fournisseurs!$A$6:$O$5001,MATCH(A822&amp;C822,[6]Fournisseurs!$C$6:$C$5001&amp;[6]Fournisseurs!$A$6:$A$5001,0),14)),"",INDEX([6]Fournisseurs!$A$6:$O$5001,MATCH(A822&amp;C822,[6]Fournisseurs!$C$6:$C$5001&amp;[6]Fournisseurs!$A$6:$A$5001,0),14))</f>
        <v/>
      </c>
    </row>
    <row r="823" spans="1:31" ht="14" customHeight="1" x14ac:dyDescent="0.2">
      <c r="A823" s="8">
        <v>3751</v>
      </c>
      <c r="B823" s="8">
        <v>0</v>
      </c>
      <c r="C823" s="8" t="s">
        <v>633</v>
      </c>
      <c r="D823" s="3" t="s">
        <v>565</v>
      </c>
      <c r="E823" s="3" t="s">
        <v>1348</v>
      </c>
      <c r="F823" s="5" t="s">
        <v>106</v>
      </c>
      <c r="G823" s="31">
        <v>297.05</v>
      </c>
      <c r="H823" s="25">
        <v>270.04545454545456</v>
      </c>
      <c r="I823" s="32">
        <v>0.15</v>
      </c>
      <c r="J823" s="33">
        <f t="shared" si="163"/>
        <v>310.55227272727274</v>
      </c>
      <c r="K823" s="25">
        <f t="shared" si="164"/>
        <v>310.55</v>
      </c>
      <c r="L823" s="29">
        <v>750</v>
      </c>
      <c r="M823" s="24">
        <f t="shared" si="165"/>
        <v>0.58593030303030302</v>
      </c>
      <c r="N823" s="38">
        <f t="shared" si="166"/>
        <v>900</v>
      </c>
      <c r="O823" s="365">
        <v>712.5</v>
      </c>
      <c r="P823" s="366">
        <f t="shared" si="159"/>
        <v>-0.05</v>
      </c>
      <c r="Q823" s="366">
        <f t="shared" si="160"/>
        <v>0.56413716108452949</v>
      </c>
      <c r="R823" s="369">
        <v>675</v>
      </c>
      <c r="S823" s="370">
        <f t="shared" si="161"/>
        <v>-0.1</v>
      </c>
      <c r="T823" s="370">
        <f t="shared" si="167"/>
        <v>0.51570795676058834</v>
      </c>
      <c r="U823" s="6">
        <v>0</v>
      </c>
      <c r="V823" s="299">
        <v>149</v>
      </c>
      <c r="W823" s="124" t="s">
        <v>4451</v>
      </c>
      <c r="X823" s="5" t="s">
        <v>1349</v>
      </c>
      <c r="Y823" s="26">
        <v>707100</v>
      </c>
      <c r="Z823" s="26" t="s">
        <v>1350</v>
      </c>
      <c r="AA823" s="26"/>
      <c r="AB823" s="27">
        <v>0.2</v>
      </c>
      <c r="AC823" s="122">
        <v>3760223793437</v>
      </c>
      <c r="AD823" s="273">
        <v>41866</v>
      </c>
      <c r="AE823" s="26" t="str">
        <f t="array" ref="AE823">IF(ISNA(INDEX([6]Fournisseurs!$A$6:$O$5001,MATCH(A823&amp;C823,[6]Fournisseurs!$C$6:$C$5001&amp;[6]Fournisseurs!$A$6:$A$5001,0),14)),"",INDEX([6]Fournisseurs!$A$6:$O$5001,MATCH(A823&amp;C823,[6]Fournisseurs!$C$6:$C$5001&amp;[6]Fournisseurs!$A$6:$A$5001,0),14))</f>
        <v/>
      </c>
    </row>
    <row r="824" spans="1:31" ht="14" customHeight="1" x14ac:dyDescent="0.2">
      <c r="A824" s="8">
        <v>1927</v>
      </c>
      <c r="B824" s="8"/>
      <c r="C824" s="8" t="s">
        <v>633</v>
      </c>
      <c r="D824" s="3" t="s">
        <v>4230</v>
      </c>
      <c r="E824" s="3"/>
      <c r="F824" s="5" t="s">
        <v>106</v>
      </c>
      <c r="G824" s="31">
        <v>468</v>
      </c>
      <c r="H824" s="25">
        <v>425.45454545454544</v>
      </c>
      <c r="I824" s="32">
        <v>0.15</v>
      </c>
      <c r="J824" s="33">
        <f t="shared" si="163"/>
        <v>489.2727272727272</v>
      </c>
      <c r="K824" s="25">
        <f t="shared" si="164"/>
        <v>489.27</v>
      </c>
      <c r="L824" s="29">
        <v>1099</v>
      </c>
      <c r="M824" s="24">
        <f t="shared" si="165"/>
        <v>0.55480188601207714</v>
      </c>
      <c r="N824" s="38">
        <f t="shared" si="166"/>
        <v>1318.8</v>
      </c>
      <c r="O824" s="365">
        <v>989.1</v>
      </c>
      <c r="P824" s="366">
        <f t="shared" si="159"/>
        <v>-9.9999999999999978E-2</v>
      </c>
      <c r="Q824" s="366">
        <f t="shared" si="160"/>
        <v>0.50533542890230798</v>
      </c>
      <c r="R824" s="369">
        <v>934.15</v>
      </c>
      <c r="S824" s="370">
        <f t="shared" si="161"/>
        <v>-0.15000000000000002</v>
      </c>
      <c r="T824" s="370">
        <f t="shared" si="167"/>
        <v>0.44867106626882614</v>
      </c>
      <c r="U824" s="6">
        <v>110</v>
      </c>
      <c r="V824" s="299">
        <v>115</v>
      </c>
      <c r="W824" s="124" t="s">
        <v>4451</v>
      </c>
      <c r="X824" s="5" t="s">
        <v>4362</v>
      </c>
      <c r="Y824" s="26">
        <v>707600</v>
      </c>
      <c r="Z824" s="26"/>
      <c r="AA824" s="26"/>
      <c r="AB824" s="27">
        <v>0.2</v>
      </c>
      <c r="AC824" s="122"/>
      <c r="AD824" s="273"/>
      <c r="AE824" s="26" t="str">
        <f t="array" ref="AE824">IF(ISNA(INDEX([6]Fournisseurs!$A$6:$O$5001,MATCH(A824&amp;C824,[6]Fournisseurs!$C$6:$C$5001&amp;[6]Fournisseurs!$A$6:$A$5001,0),14)),"",INDEX([6]Fournisseurs!$A$6:$O$5001,MATCH(A824&amp;C824,[6]Fournisseurs!$C$6:$C$5001&amp;[6]Fournisseurs!$A$6:$A$5001,0),14))</f>
        <v/>
      </c>
    </row>
    <row r="825" spans="1:31" ht="14" customHeight="1" x14ac:dyDescent="0.2">
      <c r="A825" s="201">
        <v>1941</v>
      </c>
      <c r="B825" s="8"/>
      <c r="C825" s="8" t="s">
        <v>633</v>
      </c>
      <c r="D825" s="3" t="s">
        <v>3666</v>
      </c>
      <c r="E825" s="204"/>
      <c r="F825" s="9" t="s">
        <v>4441</v>
      </c>
      <c r="G825" s="31">
        <v>165</v>
      </c>
      <c r="H825" s="25">
        <v>150</v>
      </c>
      <c r="I825" s="32">
        <v>0.15</v>
      </c>
      <c r="J825" s="33">
        <f t="shared" si="163"/>
        <v>172.5</v>
      </c>
      <c r="K825" s="25">
        <f t="shared" si="164"/>
        <v>172.5</v>
      </c>
      <c r="L825" s="29">
        <v>490</v>
      </c>
      <c r="M825" s="24">
        <f t="shared" si="165"/>
        <v>0.64795918367346939</v>
      </c>
      <c r="N825" s="38">
        <f t="shared" si="166"/>
        <v>588</v>
      </c>
      <c r="O825" s="365">
        <v>416.5</v>
      </c>
      <c r="P825" s="366">
        <f t="shared" si="159"/>
        <v>-0.15</v>
      </c>
      <c r="Q825" s="366">
        <f t="shared" si="160"/>
        <v>0.58583433373349347</v>
      </c>
      <c r="R825" s="369">
        <v>392</v>
      </c>
      <c r="S825" s="370">
        <f t="shared" si="161"/>
        <v>-0.2</v>
      </c>
      <c r="T825" s="370">
        <f t="shared" si="167"/>
        <v>0.5367883995703544</v>
      </c>
      <c r="U825" s="6">
        <v>120</v>
      </c>
      <c r="V825" s="299">
        <v>122</v>
      </c>
      <c r="W825" s="124" t="s">
        <v>4451</v>
      </c>
      <c r="X825" s="5"/>
      <c r="Y825" s="26">
        <v>707600</v>
      </c>
      <c r="Z825" s="26"/>
      <c r="AA825" s="26"/>
      <c r="AB825" s="27">
        <v>0.2</v>
      </c>
      <c r="AC825" s="203">
        <v>3760223793932</v>
      </c>
      <c r="AD825" s="273">
        <v>42597</v>
      </c>
      <c r="AE825" s="26">
        <f t="array" ref="AE825">IF(ISNA(INDEX([6]Fournisseurs!$A$6:$O$5001,MATCH(A825&amp;C825,[6]Fournisseurs!$C$6:$C$5001&amp;[6]Fournisseurs!$A$6:$A$5001,0),14)),"",INDEX([6]Fournisseurs!$A$6:$O$5001,MATCH(A825&amp;C825,[6]Fournisseurs!$C$6:$C$5001&amp;[6]Fournisseurs!$A$6:$A$5001,0),14))</f>
        <v>1.0373840000000001</v>
      </c>
    </row>
    <row r="826" spans="1:31" ht="14" customHeight="1" x14ac:dyDescent="0.2">
      <c r="A826" s="8">
        <v>2310</v>
      </c>
      <c r="B826" s="8" t="s">
        <v>1434</v>
      </c>
      <c r="C826" s="8" t="s">
        <v>636</v>
      </c>
      <c r="D826" s="3" t="s">
        <v>566</v>
      </c>
      <c r="E826" s="3" t="s">
        <v>1351</v>
      </c>
      <c r="F826" s="5" t="s">
        <v>4441</v>
      </c>
      <c r="G826" s="31">
        <v>17.46</v>
      </c>
      <c r="H826" s="25">
        <v>15.872727272727273</v>
      </c>
      <c r="I826" s="32">
        <v>0.15</v>
      </c>
      <c r="J826" s="33">
        <v>18.253636363636364</v>
      </c>
      <c r="K826" s="25">
        <v>18.25</v>
      </c>
      <c r="L826" s="29">
        <v>58</v>
      </c>
      <c r="M826" s="24">
        <v>0.68528213166144203</v>
      </c>
      <c r="N826" s="38">
        <v>69.599999999999994</v>
      </c>
      <c r="O826" s="365">
        <v>44.95</v>
      </c>
      <c r="P826" s="366">
        <f t="shared" si="159"/>
        <v>-0.22499999999999995</v>
      </c>
      <c r="Q826" s="366">
        <f t="shared" si="160"/>
        <v>0.59391242795024779</v>
      </c>
      <c r="R826" s="369">
        <v>42.05</v>
      </c>
      <c r="S826" s="370">
        <f t="shared" si="161"/>
        <v>-0.27500000000000002</v>
      </c>
      <c r="T826" s="370">
        <f t="shared" si="167"/>
        <v>0.54305935631425339</v>
      </c>
      <c r="U826" s="6">
        <v>9.5</v>
      </c>
      <c r="V826" s="299">
        <v>9.5</v>
      </c>
      <c r="W826" s="124" t="s">
        <v>62</v>
      </c>
      <c r="X826" s="5" t="s">
        <v>1352</v>
      </c>
      <c r="Y826" s="26">
        <v>707600</v>
      </c>
      <c r="Z826" s="26" t="s">
        <v>1353</v>
      </c>
      <c r="AA826" s="26"/>
      <c r="AB826" s="27">
        <v>0.2</v>
      </c>
      <c r="AC826" s="202">
        <v>3760223793444</v>
      </c>
      <c r="AD826" s="273">
        <v>41501</v>
      </c>
      <c r="AE826" s="26">
        <f t="array" ref="AE826">IF(ISNA(INDEX([6]Fournisseurs!$A$6:$O$5001,MATCH(A826&amp;C826,[6]Fournisseurs!$C$6:$C$5001&amp;[6]Fournisseurs!$A$6:$A$5001,0),14)),"",INDEX([6]Fournisseurs!$A$6:$O$5001,MATCH(A826&amp;C826,[6]Fournisseurs!$C$6:$C$5001&amp;[6]Fournisseurs!$A$6:$A$5001,0),14))</f>
        <v>9.7902000000000003E-2</v>
      </c>
    </row>
    <row r="827" spans="1:31" ht="14" customHeight="1" x14ac:dyDescent="0.2">
      <c r="A827" s="347">
        <v>1982</v>
      </c>
      <c r="B827" s="8"/>
      <c r="C827" s="8" t="s">
        <v>3677</v>
      </c>
      <c r="D827" s="3" t="s">
        <v>3679</v>
      </c>
      <c r="E827" s="3"/>
      <c r="F827" s="9" t="s">
        <v>4441</v>
      </c>
      <c r="G827" s="31">
        <v>8.6</v>
      </c>
      <c r="H827" s="25">
        <v>7.8181818181818175</v>
      </c>
      <c r="I827" s="32">
        <v>0.15</v>
      </c>
      <c r="J827" s="33">
        <f>H827*(1+I827)</f>
        <v>8.9909090909090885</v>
      </c>
      <c r="K827" s="25">
        <f>ROUND(J827,2)</f>
        <v>8.99</v>
      </c>
      <c r="L827" s="29">
        <v>25</v>
      </c>
      <c r="M827" s="24">
        <f>1-(J827/L827)</f>
        <v>0.64036363636363647</v>
      </c>
      <c r="N827" s="38">
        <f>L827*(1+AB827)</f>
        <v>30</v>
      </c>
      <c r="O827" s="365">
        <v>22.5</v>
      </c>
      <c r="P827" s="366">
        <f t="shared" si="159"/>
        <v>-0.1</v>
      </c>
      <c r="Q827" s="366">
        <f t="shared" si="160"/>
        <v>0.6004040404040405</v>
      </c>
      <c r="R827" s="369">
        <v>21.25</v>
      </c>
      <c r="S827" s="370">
        <f t="shared" si="161"/>
        <v>-0.15</v>
      </c>
      <c r="T827" s="370">
        <f t="shared" si="167"/>
        <v>0.55462989023360554</v>
      </c>
      <c r="U827" s="6">
        <v>3.5</v>
      </c>
      <c r="V827" s="299">
        <v>3.75</v>
      </c>
      <c r="W827" s="124" t="s">
        <v>62</v>
      </c>
      <c r="X827" s="5"/>
      <c r="Y827" s="26">
        <v>707600</v>
      </c>
      <c r="Z827" s="26"/>
      <c r="AA827" s="26"/>
      <c r="AB827" s="27">
        <v>0.2</v>
      </c>
      <c r="AC827" s="122">
        <v>3760223794021</v>
      </c>
      <c r="AD827" s="273">
        <v>42597</v>
      </c>
      <c r="AE827" s="26">
        <f t="array" ref="AE827">IF(ISNA(INDEX([6]Fournisseurs!$A$6:$O$5001,MATCH(A827&amp;C827,[6]Fournisseurs!$C$6:$C$5001&amp;[6]Fournisseurs!$A$6:$A$5001,0),14)),"",INDEX([6]Fournisseurs!$A$6:$O$5001,MATCH(A827&amp;C827,[6]Fournisseurs!$C$6:$C$5001&amp;[6]Fournisseurs!$A$6:$A$5001,0),14))</f>
        <v>0.03</v>
      </c>
    </row>
    <row r="828" spans="1:31" ht="14" customHeight="1" x14ac:dyDescent="0.2">
      <c r="A828" s="346">
        <v>1740</v>
      </c>
      <c r="B828" s="8">
        <v>0</v>
      </c>
      <c r="C828" s="8" t="s">
        <v>3742</v>
      </c>
      <c r="D828" s="3" t="s">
        <v>1616</v>
      </c>
      <c r="E828" s="3" t="s">
        <v>568</v>
      </c>
      <c r="F828" s="5" t="s">
        <v>4441</v>
      </c>
      <c r="G828" s="31">
        <v>45</v>
      </c>
      <c r="H828" s="25">
        <v>40.909090909090907</v>
      </c>
      <c r="I828" s="32">
        <v>0.15</v>
      </c>
      <c r="J828" s="33">
        <f>H828*(1+I828)</f>
        <v>47.04545454545454</v>
      </c>
      <c r="K828" s="25">
        <f>ROUND(J828,2)</f>
        <v>47.05</v>
      </c>
      <c r="L828" s="29">
        <v>83</v>
      </c>
      <c r="M828" s="24">
        <f>1-(J828/L828)</f>
        <v>0.43318729463307781</v>
      </c>
      <c r="N828" s="38">
        <f>L828*(1+AB828)</f>
        <v>99.6</v>
      </c>
      <c r="O828" s="365">
        <v>59</v>
      </c>
      <c r="P828" s="366">
        <f t="shared" si="159"/>
        <v>-0.28915662650602408</v>
      </c>
      <c r="Q828" s="366">
        <f t="shared" si="160"/>
        <v>0.20261941448382137</v>
      </c>
      <c r="R828" s="406">
        <v>59</v>
      </c>
      <c r="S828" s="370">
        <f t="shared" si="161"/>
        <v>-0.28915662650602408</v>
      </c>
      <c r="T828" s="370">
        <f t="shared" si="167"/>
        <v>0.16065201524612771</v>
      </c>
      <c r="U828" s="6">
        <v>7</v>
      </c>
      <c r="V828" s="299">
        <v>8</v>
      </c>
      <c r="W828" s="124" t="s">
        <v>62</v>
      </c>
      <c r="X828" s="5" t="s">
        <v>1356</v>
      </c>
      <c r="Y828" s="26">
        <v>707600</v>
      </c>
      <c r="Z828" s="26" t="s">
        <v>1357</v>
      </c>
      <c r="AA828" s="26"/>
      <c r="AB828" s="27">
        <v>0.2</v>
      </c>
      <c r="AC828" s="122">
        <v>0</v>
      </c>
      <c r="AD828" s="273">
        <v>41501</v>
      </c>
      <c r="AE828" s="26">
        <f t="array" ref="AE828">IF(ISNA(INDEX([6]Fournisseurs!$A$6:$O$5001,MATCH(A828&amp;C828,[6]Fournisseurs!$C$6:$C$5001&amp;[6]Fournisseurs!$A$6:$A$5001,0),14)),"",INDEX([6]Fournisseurs!$A$6:$O$5001,MATCH(A828&amp;C828,[6]Fournisseurs!$C$6:$C$5001&amp;[6]Fournisseurs!$A$6:$A$5001,0),14))</f>
        <v>6.0100000000000001E-2</v>
      </c>
    </row>
    <row r="829" spans="1:31" ht="14" customHeight="1" x14ac:dyDescent="0.2">
      <c r="A829" s="346">
        <v>2687</v>
      </c>
      <c r="B829" s="8" t="s">
        <v>1434</v>
      </c>
      <c r="C829" s="8" t="s">
        <v>636</v>
      </c>
      <c r="D829" s="3" t="s">
        <v>569</v>
      </c>
      <c r="E829" s="3" t="s">
        <v>1354</v>
      </c>
      <c r="F829" s="5" t="s">
        <v>4441</v>
      </c>
      <c r="G829" s="31">
        <v>9.4</v>
      </c>
      <c r="H829" s="25">
        <v>8.545454545454545</v>
      </c>
      <c r="I829" s="32">
        <v>0.15</v>
      </c>
      <c r="J829" s="33">
        <v>9.8272727272727263</v>
      </c>
      <c r="K829" s="25">
        <v>9.83</v>
      </c>
      <c r="L829" s="29">
        <v>35</v>
      </c>
      <c r="M829" s="24">
        <v>0.7192207792207792</v>
      </c>
      <c r="N829" s="38">
        <v>42</v>
      </c>
      <c r="O829" s="365">
        <v>25.38</v>
      </c>
      <c r="P829" s="366">
        <f t="shared" si="159"/>
        <v>-0.27485714285714291</v>
      </c>
      <c r="Q829" s="366">
        <f t="shared" si="160"/>
        <v>0.61279461279461289</v>
      </c>
      <c r="R829" s="369">
        <v>24.5</v>
      </c>
      <c r="S829" s="370">
        <f t="shared" si="161"/>
        <v>-0.3</v>
      </c>
      <c r="T829" s="370">
        <f t="shared" si="167"/>
        <v>0.57777560785079585</v>
      </c>
      <c r="U829" s="6">
        <v>4.5</v>
      </c>
      <c r="V829" s="299">
        <v>4.5</v>
      </c>
      <c r="W829" s="124" t="s">
        <v>62</v>
      </c>
      <c r="X829" s="5" t="s">
        <v>1352</v>
      </c>
      <c r="Y829" s="26">
        <v>707600</v>
      </c>
      <c r="Z829" s="26" t="s">
        <v>1355</v>
      </c>
      <c r="AA829" s="26"/>
      <c r="AB829" s="27">
        <v>0.2</v>
      </c>
      <c r="AC829" s="122">
        <v>3760223791327</v>
      </c>
      <c r="AD829" s="273">
        <v>41501</v>
      </c>
      <c r="AE829" s="26">
        <f t="array" ref="AE829">IF(ISNA(INDEX([6]Fournisseurs!$A$6:$O$5001,MATCH(A829&amp;C829,[6]Fournisseurs!$C$6:$C$5001&amp;[6]Fournisseurs!$A$6:$A$5001,0),14)),"",INDEX([6]Fournisseurs!$A$6:$O$5001,MATCH(A829&amp;C829,[6]Fournisseurs!$C$6:$C$5001&amp;[6]Fournisseurs!$A$6:$A$5001,0),14))</f>
        <v>4.8951000000000001E-2</v>
      </c>
    </row>
    <row r="830" spans="1:31" ht="14" customHeight="1" x14ac:dyDescent="0.2">
      <c r="A830" s="17">
        <v>5059</v>
      </c>
      <c r="B830" s="8" t="s">
        <v>1638</v>
      </c>
      <c r="C830" s="8" t="s">
        <v>1439</v>
      </c>
      <c r="D830" s="3" t="s">
        <v>570</v>
      </c>
      <c r="E830" s="3" t="s">
        <v>4334</v>
      </c>
      <c r="F830" s="9" t="s">
        <v>4441</v>
      </c>
      <c r="G830" s="31"/>
      <c r="H830" s="25">
        <v>1358</v>
      </c>
      <c r="I830" s="32">
        <v>0.1</v>
      </c>
      <c r="J830" s="33">
        <f t="shared" ref="J830:J847" si="168">H830*(1+I830)</f>
        <v>1493.8000000000002</v>
      </c>
      <c r="K830" s="25">
        <f t="shared" ref="K830:K847" si="169">ROUND(J830,2)</f>
        <v>1493.8</v>
      </c>
      <c r="L830" s="29">
        <v>3395</v>
      </c>
      <c r="M830" s="24">
        <f t="shared" ref="M830:M847" si="170">1-(J830/L830)</f>
        <v>0.55999999999999994</v>
      </c>
      <c r="N830" s="38">
        <f t="shared" ref="N830:N847" si="171">L830*(1+AB830)</f>
        <v>4074</v>
      </c>
      <c r="O830" s="365">
        <v>2631.125</v>
      </c>
      <c r="P830" s="366">
        <f t="shared" si="159"/>
        <v>-0.22500000000000001</v>
      </c>
      <c r="Q830" s="366">
        <f t="shared" si="160"/>
        <v>0.43225806451612891</v>
      </c>
      <c r="R830" s="369">
        <v>2461.375</v>
      </c>
      <c r="S830" s="370">
        <f t="shared" si="161"/>
        <v>-0.27500000000000002</v>
      </c>
      <c r="T830" s="370">
        <f t="shared" si="167"/>
        <v>0.36116152450090744</v>
      </c>
      <c r="U830" s="6">
        <v>0</v>
      </c>
      <c r="V830" s="299">
        <v>150</v>
      </c>
      <c r="W830" s="124" t="s">
        <v>127</v>
      </c>
      <c r="X830" s="5"/>
      <c r="Y830" s="26">
        <v>707100</v>
      </c>
      <c r="Z830" s="26"/>
      <c r="AA830" s="26"/>
      <c r="AB830" s="27">
        <v>0.2</v>
      </c>
      <c r="AC830" s="122">
        <v>0</v>
      </c>
      <c r="AD830" s="273">
        <v>42231</v>
      </c>
      <c r="AE830" s="26" t="str">
        <f t="array" ref="AE830">IF(ISNA(INDEX([6]Fournisseurs!$A$6:$O$5001,MATCH(A830&amp;C830,[6]Fournisseurs!$C$6:$C$5001&amp;[6]Fournisseurs!$A$6:$A$5001,0),14)),"",INDEX([6]Fournisseurs!$A$6:$O$5001,MATCH(A830&amp;C830,[6]Fournisseurs!$C$6:$C$5001&amp;[6]Fournisseurs!$A$6:$A$5001,0),14))</f>
        <v/>
      </c>
    </row>
    <row r="831" spans="1:31" ht="14" customHeight="1" x14ac:dyDescent="0.2">
      <c r="A831" s="17">
        <v>5042</v>
      </c>
      <c r="B831" s="8" t="s">
        <v>1688</v>
      </c>
      <c r="C831" s="8" t="s">
        <v>1439</v>
      </c>
      <c r="D831" s="19" t="s">
        <v>571</v>
      </c>
      <c r="E831" s="3" t="s">
        <v>4335</v>
      </c>
      <c r="F831" s="9" t="s">
        <v>4441</v>
      </c>
      <c r="G831" s="31"/>
      <c r="H831" s="25">
        <v>254</v>
      </c>
      <c r="I831" s="32">
        <v>0.1</v>
      </c>
      <c r="J831" s="33">
        <f t="shared" si="168"/>
        <v>279.40000000000003</v>
      </c>
      <c r="K831" s="25">
        <f t="shared" si="169"/>
        <v>279.39999999999998</v>
      </c>
      <c r="L831" s="29">
        <v>635</v>
      </c>
      <c r="M831" s="24">
        <f t="shared" si="170"/>
        <v>0.55999999999999994</v>
      </c>
      <c r="N831" s="38">
        <f t="shared" si="171"/>
        <v>762</v>
      </c>
      <c r="O831" s="365">
        <v>492.125</v>
      </c>
      <c r="P831" s="366">
        <f t="shared" si="159"/>
        <v>-0.22500000000000001</v>
      </c>
      <c r="Q831" s="366">
        <f t="shared" si="160"/>
        <v>0.43225806451612891</v>
      </c>
      <c r="R831" s="369">
        <v>460.375</v>
      </c>
      <c r="S831" s="370">
        <f t="shared" si="161"/>
        <v>-0.27500000000000002</v>
      </c>
      <c r="T831" s="370">
        <f t="shared" si="167"/>
        <v>0.36116152450090733</v>
      </c>
      <c r="U831" s="6">
        <v>0</v>
      </c>
      <c r="V831" s="299">
        <v>45</v>
      </c>
      <c r="W831" s="124" t="s">
        <v>621</v>
      </c>
      <c r="X831" s="5"/>
      <c r="Y831" s="26">
        <v>707100</v>
      </c>
      <c r="Z831" s="26"/>
      <c r="AA831" s="26"/>
      <c r="AB831" s="27">
        <v>0.2</v>
      </c>
      <c r="AC831" s="122">
        <v>0</v>
      </c>
      <c r="AD831" s="273">
        <v>42231</v>
      </c>
      <c r="AE831" s="26" t="str">
        <f t="array" ref="AE831">IF(ISNA(INDEX([6]Fournisseurs!$A$6:$O$5001,MATCH(A831&amp;C831,[6]Fournisseurs!$C$6:$C$5001&amp;[6]Fournisseurs!$A$6:$A$5001,0),14)),"",INDEX([6]Fournisseurs!$A$6:$O$5001,MATCH(A831&amp;C831,[6]Fournisseurs!$C$6:$C$5001&amp;[6]Fournisseurs!$A$6:$A$5001,0),14))</f>
        <v/>
      </c>
    </row>
    <row r="832" spans="1:31" ht="14" customHeight="1" x14ac:dyDescent="0.2">
      <c r="A832" s="8">
        <v>3399</v>
      </c>
      <c r="B832" s="8" t="s">
        <v>1358</v>
      </c>
      <c r="C832" s="8" t="s">
        <v>633</v>
      </c>
      <c r="D832" s="3" t="s">
        <v>572</v>
      </c>
      <c r="E832" s="3" t="s">
        <v>572</v>
      </c>
      <c r="F832" s="5" t="s">
        <v>4441</v>
      </c>
      <c r="G832" s="31">
        <v>71.599999999999994</v>
      </c>
      <c r="H832" s="25">
        <v>65.090909090909079</v>
      </c>
      <c r="I832" s="32">
        <v>0.15</v>
      </c>
      <c r="J832" s="33">
        <f t="shared" si="168"/>
        <v>74.854545454545431</v>
      </c>
      <c r="K832" s="25">
        <f t="shared" si="169"/>
        <v>74.849999999999994</v>
      </c>
      <c r="L832" s="29">
        <v>190</v>
      </c>
      <c r="M832" s="24">
        <f t="shared" si="170"/>
        <v>0.60602870813397147</v>
      </c>
      <c r="N832" s="38">
        <f t="shared" si="171"/>
        <v>228</v>
      </c>
      <c r="O832" s="365">
        <v>175.75</v>
      </c>
      <c r="P832" s="366">
        <f t="shared" si="159"/>
        <v>-7.4999999999999997E-2</v>
      </c>
      <c r="Q832" s="366">
        <f t="shared" si="160"/>
        <v>0.57408508987456375</v>
      </c>
      <c r="R832" s="369">
        <v>166.25</v>
      </c>
      <c r="S832" s="370">
        <f t="shared" si="161"/>
        <v>-0.125</v>
      </c>
      <c r="T832" s="370">
        <f t="shared" si="167"/>
        <v>0.52604957369500327</v>
      </c>
      <c r="U832" s="6">
        <v>15</v>
      </c>
      <c r="V832" s="299">
        <v>17</v>
      </c>
      <c r="W832" s="124" t="s">
        <v>4451</v>
      </c>
      <c r="X832" s="5">
        <v>0</v>
      </c>
      <c r="Y832" s="26">
        <v>707600</v>
      </c>
      <c r="Z832" s="26" t="s">
        <v>1359</v>
      </c>
      <c r="AA832" s="26"/>
      <c r="AB832" s="27">
        <v>0.2</v>
      </c>
      <c r="AC832" s="122">
        <v>3760223793468</v>
      </c>
      <c r="AD832" s="273">
        <v>41866</v>
      </c>
      <c r="AE832" s="26">
        <f t="array" ref="AE832">IF(ISNA(INDEX([6]Fournisseurs!$A$6:$O$5001,MATCH(A832&amp;C832,[6]Fournisseurs!$C$6:$C$5001&amp;[6]Fournisseurs!$A$6:$A$5001,0),14)),"",INDEX([6]Fournisseurs!$A$6:$O$5001,MATCH(A832&amp;C832,[6]Fournisseurs!$C$6:$C$5001&amp;[6]Fournisseurs!$A$6:$A$5001,0),14))</f>
        <v>0.12521599999999999</v>
      </c>
    </row>
    <row r="833" spans="1:31" ht="14" customHeight="1" x14ac:dyDescent="0.2">
      <c r="A833" s="8">
        <v>5038</v>
      </c>
      <c r="B833" s="8" t="s">
        <v>4256</v>
      </c>
      <c r="C833" s="8" t="s">
        <v>1439</v>
      </c>
      <c r="D833" s="3" t="s">
        <v>1825</v>
      </c>
      <c r="E833" s="3" t="s">
        <v>4336</v>
      </c>
      <c r="F833" s="5" t="s">
        <v>4441</v>
      </c>
      <c r="G833" s="31"/>
      <c r="H833" s="25">
        <v>104</v>
      </c>
      <c r="I833" s="32">
        <v>0.1</v>
      </c>
      <c r="J833" s="33">
        <f t="shared" si="168"/>
        <v>114.4</v>
      </c>
      <c r="K833" s="25">
        <f t="shared" si="169"/>
        <v>114.4</v>
      </c>
      <c r="L833" s="29">
        <v>260</v>
      </c>
      <c r="M833" s="24">
        <f t="shared" si="170"/>
        <v>0.56000000000000005</v>
      </c>
      <c r="N833" s="38">
        <f t="shared" si="171"/>
        <v>312</v>
      </c>
      <c r="O833" s="365">
        <v>214.5</v>
      </c>
      <c r="P833" s="366">
        <f t="shared" si="159"/>
        <v>-0.17499999999999999</v>
      </c>
      <c r="Q833" s="366">
        <f t="shared" si="160"/>
        <v>0.46666666666666667</v>
      </c>
      <c r="R833" s="369">
        <v>201.5</v>
      </c>
      <c r="S833" s="370">
        <f t="shared" si="161"/>
        <v>-0.22500000000000001</v>
      </c>
      <c r="T833" s="370">
        <f t="shared" si="167"/>
        <v>0.40237691001697784</v>
      </c>
      <c r="U833" s="6">
        <v>0</v>
      </c>
      <c r="V833" s="299">
        <v>25</v>
      </c>
      <c r="W833" s="124" t="s">
        <v>621</v>
      </c>
      <c r="X833" s="5"/>
      <c r="Y833" s="26">
        <v>707600</v>
      </c>
      <c r="Z833" s="26"/>
      <c r="AA833" s="26"/>
      <c r="AB833" s="27">
        <v>0.2</v>
      </c>
      <c r="AC833" s="122">
        <v>0</v>
      </c>
      <c r="AD833" s="273">
        <v>42231</v>
      </c>
      <c r="AE833" s="26" t="str">
        <f t="array" ref="AE833">IF(ISNA(INDEX([6]Fournisseurs!$A$6:$O$5001,MATCH(A833&amp;C833,[6]Fournisseurs!$C$6:$C$5001&amp;[6]Fournisseurs!$A$6:$A$5001,0),14)),"",INDEX([6]Fournisseurs!$A$6:$O$5001,MATCH(A833&amp;C833,[6]Fournisseurs!$C$6:$C$5001&amp;[6]Fournisseurs!$A$6:$A$5001,0),14))</f>
        <v/>
      </c>
    </row>
    <row r="834" spans="1:31" ht="14" customHeight="1" x14ac:dyDescent="0.2">
      <c r="A834" s="8">
        <v>2624</v>
      </c>
      <c r="B834" s="8">
        <v>0</v>
      </c>
      <c r="C834" s="8" t="s">
        <v>645</v>
      </c>
      <c r="D834" s="3" t="s">
        <v>573</v>
      </c>
      <c r="E834" s="3" t="s">
        <v>573</v>
      </c>
      <c r="F834" s="5" t="s">
        <v>4441</v>
      </c>
      <c r="G834" s="31">
        <v>0</v>
      </c>
      <c r="H834" s="25">
        <v>40.5</v>
      </c>
      <c r="I834" s="32">
        <v>0</v>
      </c>
      <c r="J834" s="33">
        <f t="shared" si="168"/>
        <v>40.5</v>
      </c>
      <c r="K834" s="25">
        <f t="shared" si="169"/>
        <v>40.5</v>
      </c>
      <c r="L834" s="29">
        <v>45</v>
      </c>
      <c r="M834" s="24">
        <f t="shared" si="170"/>
        <v>9.9999999999999978E-2</v>
      </c>
      <c r="N834" s="38">
        <f t="shared" si="171"/>
        <v>54</v>
      </c>
      <c r="O834" s="365">
        <v>45</v>
      </c>
      <c r="P834" s="366">
        <f t="shared" si="159"/>
        <v>0</v>
      </c>
      <c r="Q834" s="366">
        <f t="shared" si="160"/>
        <v>9.9999999999999978E-2</v>
      </c>
      <c r="R834" s="406">
        <v>45</v>
      </c>
      <c r="S834" s="370">
        <f t="shared" si="161"/>
        <v>0</v>
      </c>
      <c r="T834" s="370">
        <f>1-(J834/(R834))</f>
        <v>9.9999999999999978E-2</v>
      </c>
      <c r="U834" s="6">
        <v>0</v>
      </c>
      <c r="V834" s="299">
        <v>2.2999999999999998</v>
      </c>
      <c r="W834" s="124" t="s">
        <v>4452</v>
      </c>
      <c r="X834" s="5" t="s">
        <v>1360</v>
      </c>
      <c r="Y834" s="26">
        <v>707600</v>
      </c>
      <c r="Z834" s="26" t="s">
        <v>1361</v>
      </c>
      <c r="AA834" s="26"/>
      <c r="AB834" s="27">
        <v>0.2</v>
      </c>
      <c r="AC834" s="122">
        <v>0</v>
      </c>
      <c r="AD834" s="273">
        <v>41501</v>
      </c>
      <c r="AE834" s="26" t="str">
        <f t="array" ref="AE834">IF(ISNA(INDEX([6]Fournisseurs!$A$6:$O$5001,MATCH(A834&amp;C834,[6]Fournisseurs!$C$6:$C$5001&amp;[6]Fournisseurs!$A$6:$A$5001,0),14)),"",INDEX([6]Fournisseurs!$A$6:$O$5001,MATCH(A834&amp;C834,[6]Fournisseurs!$C$6:$C$5001&amp;[6]Fournisseurs!$A$6:$A$5001,0),14))</f>
        <v/>
      </c>
    </row>
    <row r="835" spans="1:31" ht="14" customHeight="1" x14ac:dyDescent="0.2">
      <c r="A835" s="9">
        <v>2695</v>
      </c>
      <c r="B835" s="344">
        <v>609295</v>
      </c>
      <c r="C835" s="344" t="s">
        <v>651</v>
      </c>
      <c r="D835" s="398" t="s">
        <v>4050</v>
      </c>
      <c r="E835" s="345" t="s">
        <v>3956</v>
      </c>
      <c r="F835" s="9" t="s">
        <v>4441</v>
      </c>
      <c r="G835" s="345"/>
      <c r="H835" s="25">
        <v>48.3</v>
      </c>
      <c r="I835" s="32">
        <v>0.1</v>
      </c>
      <c r="J835" s="33">
        <f t="shared" si="168"/>
        <v>53.13</v>
      </c>
      <c r="K835" s="25">
        <f t="shared" si="169"/>
        <v>53.13</v>
      </c>
      <c r="L835" s="29">
        <v>212.52</v>
      </c>
      <c r="M835" s="24">
        <f t="shared" si="170"/>
        <v>0.75</v>
      </c>
      <c r="N835" s="38">
        <f t="shared" si="171"/>
        <v>255.024</v>
      </c>
      <c r="O835" s="365">
        <v>154.077</v>
      </c>
      <c r="P835" s="366">
        <f t="shared" si="159"/>
        <v>-0.27500000000000002</v>
      </c>
      <c r="Q835" s="366">
        <f t="shared" si="160"/>
        <v>0.65517241379310343</v>
      </c>
      <c r="R835" s="369">
        <v>148.76400000000001</v>
      </c>
      <c r="S835" s="370">
        <f t="shared" si="161"/>
        <v>-0.3</v>
      </c>
      <c r="T835" s="370">
        <f t="shared" ref="T835:T853" si="172">1-(J835/(R835*0.95))</f>
        <v>0.62406015037593987</v>
      </c>
      <c r="U835" s="11">
        <v>1.3</v>
      </c>
      <c r="V835" s="11">
        <v>1.4</v>
      </c>
      <c r="W835" s="124" t="s">
        <v>4451</v>
      </c>
      <c r="X835" s="345"/>
      <c r="Y835" s="26">
        <v>707600</v>
      </c>
      <c r="Z835" s="345"/>
      <c r="AA835" s="26"/>
      <c r="AB835" s="27">
        <v>0.2</v>
      </c>
      <c r="AC835" s="122"/>
      <c r="AD835" s="273">
        <v>42597</v>
      </c>
      <c r="AE835" s="26" t="str">
        <f t="array" ref="AE835">IF(ISNA(INDEX([6]Fournisseurs!$A$6:$O$5001,MATCH(A835&amp;C835,[6]Fournisseurs!$C$6:$C$5001&amp;[6]Fournisseurs!$A$6:$A$5001,0),14)),"",INDEX([6]Fournisseurs!$A$6:$O$5001,MATCH(A835&amp;C835,[6]Fournisseurs!$C$6:$C$5001&amp;[6]Fournisseurs!$A$6:$A$5001,0),14))</f>
        <v/>
      </c>
    </row>
    <row r="836" spans="1:31" ht="14" customHeight="1" x14ac:dyDescent="0.2">
      <c r="A836" s="9">
        <v>2515</v>
      </c>
      <c r="B836" s="344">
        <v>609889</v>
      </c>
      <c r="C836" s="344" t="s">
        <v>651</v>
      </c>
      <c r="D836" s="398" t="s">
        <v>3900</v>
      </c>
      <c r="E836" s="345" t="s">
        <v>3901</v>
      </c>
      <c r="F836" s="9" t="s">
        <v>4441</v>
      </c>
      <c r="G836" s="345"/>
      <c r="H836" s="25">
        <v>41.4</v>
      </c>
      <c r="I836" s="32">
        <v>0.1</v>
      </c>
      <c r="J836" s="33">
        <f t="shared" si="168"/>
        <v>45.54</v>
      </c>
      <c r="K836" s="25">
        <f t="shared" si="169"/>
        <v>45.54</v>
      </c>
      <c r="L836" s="29">
        <v>213</v>
      </c>
      <c r="M836" s="24">
        <f t="shared" si="170"/>
        <v>0.78619718309859155</v>
      </c>
      <c r="N836" s="38">
        <f t="shared" si="171"/>
        <v>255.6</v>
      </c>
      <c r="O836" s="365">
        <v>181.04999999999998</v>
      </c>
      <c r="P836" s="366">
        <f t="shared" si="159"/>
        <v>-0.15000000000000008</v>
      </c>
      <c r="Q836" s="366">
        <f t="shared" si="160"/>
        <v>0.74846727423363713</v>
      </c>
      <c r="R836" s="369">
        <v>170.4</v>
      </c>
      <c r="S836" s="370">
        <f t="shared" si="161"/>
        <v>-0.19999999999999998</v>
      </c>
      <c r="T836" s="370">
        <f t="shared" si="172"/>
        <v>0.71868050407709416</v>
      </c>
      <c r="U836" s="11">
        <v>2.1</v>
      </c>
      <c r="V836" s="11">
        <v>2.2999999999999998</v>
      </c>
      <c r="W836" s="124" t="s">
        <v>62</v>
      </c>
      <c r="X836" s="345" t="s">
        <v>3902</v>
      </c>
      <c r="Y836" s="26">
        <v>707600</v>
      </c>
      <c r="Z836" s="345"/>
      <c r="AA836" s="26"/>
      <c r="AB836" s="27">
        <v>0.2</v>
      </c>
      <c r="AC836" s="122"/>
      <c r="AD836" s="273">
        <v>42597</v>
      </c>
      <c r="AE836" s="26" t="str">
        <f t="array" ref="AE836">IF(ISNA(INDEX([6]Fournisseurs!$A$6:$O$5001,MATCH(A836&amp;C836,[6]Fournisseurs!$C$6:$C$5001&amp;[6]Fournisseurs!$A$6:$A$5001,0),14)),"",INDEX([6]Fournisseurs!$A$6:$O$5001,MATCH(A836&amp;C836,[6]Fournisseurs!$C$6:$C$5001&amp;[6]Fournisseurs!$A$6:$A$5001,0),14))</f>
        <v/>
      </c>
    </row>
    <row r="837" spans="1:31" ht="14" customHeight="1" x14ac:dyDescent="0.2">
      <c r="A837" s="8">
        <v>3560</v>
      </c>
      <c r="B837" s="8" t="s">
        <v>1365</v>
      </c>
      <c r="C837" s="8" t="s">
        <v>670</v>
      </c>
      <c r="D837" s="3" t="s">
        <v>575</v>
      </c>
      <c r="E837" s="3" t="s">
        <v>1366</v>
      </c>
      <c r="F837" s="5" t="s">
        <v>4441</v>
      </c>
      <c r="G837" s="31">
        <v>6.63</v>
      </c>
      <c r="H837" s="25">
        <v>6.0272727272727264</v>
      </c>
      <c r="I837" s="32">
        <v>0.15</v>
      </c>
      <c r="J837" s="33">
        <f t="shared" si="168"/>
        <v>6.9313636363636348</v>
      </c>
      <c r="K837" s="25">
        <f t="shared" si="169"/>
        <v>6.93</v>
      </c>
      <c r="L837" s="29">
        <v>21</v>
      </c>
      <c r="M837" s="24">
        <f t="shared" si="170"/>
        <v>0.66993506493506505</v>
      </c>
      <c r="N837" s="38">
        <f t="shared" si="171"/>
        <v>25.2</v>
      </c>
      <c r="O837" s="365">
        <v>17.324999999999999</v>
      </c>
      <c r="P837" s="366">
        <f t="shared" ref="P837:P895" si="173">(O837-L837)/L837</f>
        <v>-0.17500000000000004</v>
      </c>
      <c r="Q837" s="366">
        <f t="shared" ref="Q837:Q895" si="174">1-(J837/O837)</f>
        <v>0.59992129083038181</v>
      </c>
      <c r="R837" s="369">
        <v>16.275000000000002</v>
      </c>
      <c r="S837" s="370">
        <f t="shared" ref="S837:S895" si="175">(R837-L837)/L837</f>
        <v>-0.22499999999999989</v>
      </c>
      <c r="T837" s="370">
        <f t="shared" si="172"/>
        <v>0.55169448548056366</v>
      </c>
      <c r="U837" s="6">
        <v>1.03</v>
      </c>
      <c r="V837" s="299">
        <v>1.135</v>
      </c>
      <c r="W837" s="124" t="s">
        <v>62</v>
      </c>
      <c r="X837" s="5" t="s">
        <v>1367</v>
      </c>
      <c r="Y837" s="26">
        <v>707600</v>
      </c>
      <c r="Z837" s="26" t="s">
        <v>1368</v>
      </c>
      <c r="AA837" s="26"/>
      <c r="AB837" s="27">
        <v>0.2</v>
      </c>
      <c r="AC837" s="122">
        <v>3760223793475</v>
      </c>
      <c r="AD837" s="273">
        <v>41866</v>
      </c>
      <c r="AE837" s="26">
        <f t="array" ref="AE837">IF(ISNA(INDEX([6]Fournisseurs!$A$6:$O$5001,MATCH(A837&amp;C837,[6]Fournisseurs!$C$6:$C$5001&amp;[6]Fournisseurs!$A$6:$A$5001,0),14)),"",INDEX([6]Fournisseurs!$A$6:$O$5001,MATCH(A837&amp;C837,[6]Fournisseurs!$C$6:$C$5001&amp;[6]Fournisseurs!$A$6:$A$5001,0),14))</f>
        <v>6.9376160000000006E-3</v>
      </c>
    </row>
    <row r="838" spans="1:31" ht="14" customHeight="1" x14ac:dyDescent="0.2">
      <c r="A838" s="8">
        <v>1744</v>
      </c>
      <c r="B838" s="8" t="s">
        <v>1369</v>
      </c>
      <c r="C838" s="8" t="s">
        <v>670</v>
      </c>
      <c r="D838" s="3" t="s">
        <v>2059</v>
      </c>
      <c r="E838" s="3" t="s">
        <v>2055</v>
      </c>
      <c r="F838" s="5" t="s">
        <v>4441</v>
      </c>
      <c r="G838" s="31">
        <v>11.62</v>
      </c>
      <c r="H838" s="25">
        <v>10.563636363636363</v>
      </c>
      <c r="I838" s="32">
        <v>0.15</v>
      </c>
      <c r="J838" s="33">
        <f t="shared" si="168"/>
        <v>12.148181818181817</v>
      </c>
      <c r="K838" s="25">
        <f t="shared" si="169"/>
        <v>12.15</v>
      </c>
      <c r="L838" s="29">
        <v>25</v>
      </c>
      <c r="M838" s="24">
        <f t="shared" si="170"/>
        <v>0.51407272727272735</v>
      </c>
      <c r="N838" s="38">
        <f t="shared" si="171"/>
        <v>30</v>
      </c>
      <c r="O838" s="365">
        <v>21.875</v>
      </c>
      <c r="P838" s="366">
        <f t="shared" si="173"/>
        <v>-0.125</v>
      </c>
      <c r="Q838" s="366">
        <f t="shared" si="174"/>
        <v>0.44465454545454552</v>
      </c>
      <c r="R838" s="369">
        <v>20.625</v>
      </c>
      <c r="S838" s="370">
        <f t="shared" si="175"/>
        <v>-0.17499999999999999</v>
      </c>
      <c r="T838" s="370">
        <f t="shared" si="172"/>
        <v>0.37999710018848787</v>
      </c>
      <c r="U838" s="6">
        <v>1.9</v>
      </c>
      <c r="V838" s="299">
        <v>2.1</v>
      </c>
      <c r="W838" s="124" t="s">
        <v>62</v>
      </c>
      <c r="X838" s="5" t="s">
        <v>2054</v>
      </c>
      <c r="Y838" s="26">
        <v>707600</v>
      </c>
      <c r="Z838" s="26" t="s">
        <v>1370</v>
      </c>
      <c r="AA838" s="26"/>
      <c r="AB838" s="27">
        <v>0.2</v>
      </c>
      <c r="AC838" s="122">
        <v>3760223793482</v>
      </c>
      <c r="AD838" s="273">
        <v>41501</v>
      </c>
      <c r="AE838" s="26">
        <f t="array" ref="AE838">IF(ISNA(INDEX([6]Fournisseurs!$A$6:$O$5001,MATCH(A838&amp;C838,[6]Fournisseurs!$C$6:$C$5001&amp;[6]Fournisseurs!$A$6:$A$5001,0),14)),"",INDEX([6]Fournisseurs!$A$6:$O$5001,MATCH(A838&amp;C838,[6]Fournisseurs!$C$6:$C$5001&amp;[6]Fournisseurs!$A$6:$A$5001,0),14))</f>
        <v>1.8122751999999999E-2</v>
      </c>
    </row>
    <row r="839" spans="1:31" ht="14" customHeight="1" x14ac:dyDescent="0.2">
      <c r="A839" s="8">
        <v>1745</v>
      </c>
      <c r="B839" s="8" t="s">
        <v>1369</v>
      </c>
      <c r="C839" s="8" t="s">
        <v>670</v>
      </c>
      <c r="D839" s="3" t="s">
        <v>2060</v>
      </c>
      <c r="E839" s="3" t="s">
        <v>2056</v>
      </c>
      <c r="F839" s="5" t="s">
        <v>4441</v>
      </c>
      <c r="G839" s="31">
        <v>11.62</v>
      </c>
      <c r="H839" s="25">
        <v>10.563636363636363</v>
      </c>
      <c r="I839" s="32">
        <v>0.15</v>
      </c>
      <c r="J839" s="33">
        <f t="shared" si="168"/>
        <v>12.148181818181817</v>
      </c>
      <c r="K839" s="25">
        <f t="shared" si="169"/>
        <v>12.15</v>
      </c>
      <c r="L839" s="29">
        <v>25</v>
      </c>
      <c r="M839" s="24">
        <f t="shared" si="170"/>
        <v>0.51407272727272735</v>
      </c>
      <c r="N839" s="38">
        <f t="shared" si="171"/>
        <v>30</v>
      </c>
      <c r="O839" s="365">
        <v>21.875</v>
      </c>
      <c r="P839" s="366">
        <f t="shared" si="173"/>
        <v>-0.125</v>
      </c>
      <c r="Q839" s="366">
        <f t="shared" si="174"/>
        <v>0.44465454545454552</v>
      </c>
      <c r="R839" s="369">
        <v>20.625</v>
      </c>
      <c r="S839" s="370">
        <f t="shared" si="175"/>
        <v>-0.17499999999999999</v>
      </c>
      <c r="T839" s="370">
        <f t="shared" si="172"/>
        <v>0.37999710018848787</v>
      </c>
      <c r="U839" s="6">
        <v>1.9</v>
      </c>
      <c r="V839" s="299">
        <v>2.1</v>
      </c>
      <c r="W839" s="124" t="s">
        <v>62</v>
      </c>
      <c r="X839" s="5" t="s">
        <v>2054</v>
      </c>
      <c r="Y839" s="26">
        <v>707600</v>
      </c>
      <c r="Z839" s="26" t="s">
        <v>1370</v>
      </c>
      <c r="AA839" s="26"/>
      <c r="AB839" s="27">
        <v>0.2</v>
      </c>
      <c r="AC839" s="122">
        <v>3760223793499</v>
      </c>
      <c r="AD839" s="273">
        <v>41501</v>
      </c>
      <c r="AE839" s="26">
        <f t="array" ref="AE839">IF(ISNA(INDEX([6]Fournisseurs!$A$6:$O$5001,MATCH(A839&amp;C839,[6]Fournisseurs!$C$6:$C$5001&amp;[6]Fournisseurs!$A$6:$A$5001,0),14)),"",INDEX([6]Fournisseurs!$A$6:$O$5001,MATCH(A839&amp;C839,[6]Fournisseurs!$C$6:$C$5001&amp;[6]Fournisseurs!$A$6:$A$5001,0),14))</f>
        <v>1.8122751999999999E-2</v>
      </c>
    </row>
    <row r="840" spans="1:31" ht="14" customHeight="1" x14ac:dyDescent="0.2">
      <c r="A840" s="20">
        <v>1748</v>
      </c>
      <c r="B840" s="8"/>
      <c r="C840" s="8" t="s">
        <v>3677</v>
      </c>
      <c r="D840" s="3" t="s">
        <v>1618</v>
      </c>
      <c r="E840" s="3" t="s">
        <v>2057</v>
      </c>
      <c r="F840" s="5" t="s">
        <v>4441</v>
      </c>
      <c r="G840" s="31">
        <v>4.8</v>
      </c>
      <c r="H840" s="25">
        <v>4.3636363636363633</v>
      </c>
      <c r="I840" s="32">
        <v>0.15</v>
      </c>
      <c r="J840" s="33">
        <f t="shared" si="168"/>
        <v>5.0181818181818176</v>
      </c>
      <c r="K840" s="25">
        <f t="shared" si="169"/>
        <v>5.0199999999999996</v>
      </c>
      <c r="L840" s="29">
        <v>15</v>
      </c>
      <c r="M840" s="24">
        <f t="shared" si="170"/>
        <v>0.66545454545454552</v>
      </c>
      <c r="N840" s="38">
        <f t="shared" si="171"/>
        <v>18</v>
      </c>
      <c r="O840" s="365">
        <v>13.5</v>
      </c>
      <c r="P840" s="366">
        <f t="shared" si="173"/>
        <v>-0.1</v>
      </c>
      <c r="Q840" s="366">
        <f t="shared" si="174"/>
        <v>0.62828282828282833</v>
      </c>
      <c r="R840" s="369">
        <v>12.75</v>
      </c>
      <c r="S840" s="370">
        <f t="shared" si="175"/>
        <v>-0.15</v>
      </c>
      <c r="T840" s="370">
        <f t="shared" si="172"/>
        <v>0.58570222347312129</v>
      </c>
      <c r="U840" s="6">
        <v>1.1499999999999999</v>
      </c>
      <c r="V840" s="299">
        <v>1.39</v>
      </c>
      <c r="W840" s="124" t="s">
        <v>62</v>
      </c>
      <c r="X840" s="5" t="s">
        <v>1371</v>
      </c>
      <c r="Y840" s="26">
        <v>707600</v>
      </c>
      <c r="Z840" s="26" t="s">
        <v>1370</v>
      </c>
      <c r="AA840" s="26"/>
      <c r="AB840" s="27">
        <v>0.2</v>
      </c>
      <c r="AC840" s="122">
        <v>3760223793505</v>
      </c>
      <c r="AD840" s="273">
        <v>41501</v>
      </c>
      <c r="AE840" s="26">
        <f t="array" ref="AE840">IF(ISNA(INDEX([6]Fournisseurs!$A$6:$O$5001,MATCH(A840&amp;C840,[6]Fournisseurs!$C$6:$C$5001&amp;[6]Fournisseurs!$A$6:$A$5001,0),14)),"",INDEX([6]Fournisseurs!$A$6:$O$5001,MATCH(A840&amp;C840,[6]Fournisseurs!$C$6:$C$5001&amp;[6]Fournisseurs!$A$6:$A$5001,0),14))</f>
        <v>2.6266666666666667E-2</v>
      </c>
    </row>
    <row r="841" spans="1:31" ht="14" customHeight="1" x14ac:dyDescent="0.2">
      <c r="A841" s="20">
        <v>1749</v>
      </c>
      <c r="B841" s="8"/>
      <c r="C841" s="8" t="s">
        <v>3677</v>
      </c>
      <c r="D841" s="3" t="s">
        <v>1619</v>
      </c>
      <c r="E841" s="3" t="s">
        <v>2058</v>
      </c>
      <c r="F841" s="5" t="s">
        <v>4441</v>
      </c>
      <c r="G841" s="31">
        <v>4.8</v>
      </c>
      <c r="H841" s="25">
        <v>4.3636363636363633</v>
      </c>
      <c r="I841" s="32">
        <v>0.15</v>
      </c>
      <c r="J841" s="33">
        <f t="shared" si="168"/>
        <v>5.0181818181818176</v>
      </c>
      <c r="K841" s="25">
        <f t="shared" si="169"/>
        <v>5.0199999999999996</v>
      </c>
      <c r="L841" s="29">
        <v>15</v>
      </c>
      <c r="M841" s="24">
        <f t="shared" si="170"/>
        <v>0.66545454545454552</v>
      </c>
      <c r="N841" s="38">
        <f t="shared" si="171"/>
        <v>18</v>
      </c>
      <c r="O841" s="365">
        <v>13.5</v>
      </c>
      <c r="P841" s="366">
        <f t="shared" si="173"/>
        <v>-0.1</v>
      </c>
      <c r="Q841" s="366">
        <f t="shared" si="174"/>
        <v>0.62828282828282833</v>
      </c>
      <c r="R841" s="369">
        <v>12.75</v>
      </c>
      <c r="S841" s="370">
        <f t="shared" si="175"/>
        <v>-0.15</v>
      </c>
      <c r="T841" s="370">
        <f t="shared" si="172"/>
        <v>0.58570222347312129</v>
      </c>
      <c r="U841" s="6">
        <v>1.1499999999999999</v>
      </c>
      <c r="V841" s="299">
        <v>1.39</v>
      </c>
      <c r="W841" s="124" t="s">
        <v>62</v>
      </c>
      <c r="X841" s="5" t="s">
        <v>1371</v>
      </c>
      <c r="Y841" s="26">
        <v>707600</v>
      </c>
      <c r="Z841" s="26" t="s">
        <v>1370</v>
      </c>
      <c r="AA841" s="26"/>
      <c r="AB841" s="27">
        <v>0.2</v>
      </c>
      <c r="AC841" s="122">
        <v>3760223793512</v>
      </c>
      <c r="AD841" s="273">
        <v>41501</v>
      </c>
      <c r="AE841" s="26">
        <f t="array" ref="AE841">IF(ISNA(INDEX([6]Fournisseurs!$A$6:$O$5001,MATCH(A841&amp;C841,[6]Fournisseurs!$C$6:$C$5001&amp;[6]Fournisseurs!$A$6:$A$5001,0),14)),"",INDEX([6]Fournisseurs!$A$6:$O$5001,MATCH(A841&amp;C841,[6]Fournisseurs!$C$6:$C$5001&amp;[6]Fournisseurs!$A$6:$A$5001,0),14))</f>
        <v>2.6266666666666667E-2</v>
      </c>
    </row>
    <row r="842" spans="1:31" ht="14" customHeight="1" x14ac:dyDescent="0.2">
      <c r="A842" s="20">
        <v>1756</v>
      </c>
      <c r="B842" s="8"/>
      <c r="C842" s="8" t="s">
        <v>3677</v>
      </c>
      <c r="D842" s="3" t="s">
        <v>2635</v>
      </c>
      <c r="E842" s="3" t="s">
        <v>2057</v>
      </c>
      <c r="F842" s="5" t="s">
        <v>4441</v>
      </c>
      <c r="G842" s="31">
        <v>4.8</v>
      </c>
      <c r="H842" s="25">
        <v>4.3636363636363633</v>
      </c>
      <c r="I842" s="32">
        <v>0.15</v>
      </c>
      <c r="J842" s="33">
        <f t="shared" si="168"/>
        <v>5.0181818181818176</v>
      </c>
      <c r="K842" s="25">
        <f t="shared" si="169"/>
        <v>5.0199999999999996</v>
      </c>
      <c r="L842" s="29">
        <v>15</v>
      </c>
      <c r="M842" s="24">
        <f t="shared" si="170"/>
        <v>0.66545454545454552</v>
      </c>
      <c r="N842" s="38">
        <f t="shared" si="171"/>
        <v>18</v>
      </c>
      <c r="O842" s="365">
        <v>13.5</v>
      </c>
      <c r="P842" s="366">
        <f t="shared" si="173"/>
        <v>-0.1</v>
      </c>
      <c r="Q842" s="366">
        <f t="shared" si="174"/>
        <v>0.62828282828282833</v>
      </c>
      <c r="R842" s="369">
        <v>12.75</v>
      </c>
      <c r="S842" s="370">
        <f t="shared" si="175"/>
        <v>-0.15</v>
      </c>
      <c r="T842" s="370">
        <f t="shared" si="172"/>
        <v>0.58570222347312129</v>
      </c>
      <c r="U842" s="6">
        <v>1.1499999999999999</v>
      </c>
      <c r="V842" s="299">
        <v>1.39</v>
      </c>
      <c r="W842" s="124" t="s">
        <v>62</v>
      </c>
      <c r="X842" s="5" t="s">
        <v>1371</v>
      </c>
      <c r="Y842" s="26">
        <v>707600</v>
      </c>
      <c r="Z842" s="26" t="s">
        <v>1370</v>
      </c>
      <c r="AA842" s="26"/>
      <c r="AB842" s="27">
        <v>0.2</v>
      </c>
      <c r="AC842" s="122">
        <v>3760223793529</v>
      </c>
      <c r="AD842" s="273">
        <v>42401</v>
      </c>
      <c r="AE842" s="26">
        <f t="array" ref="AE842">IF(ISNA(INDEX([6]Fournisseurs!$A$6:$O$5001,MATCH(A842&amp;C842,[6]Fournisseurs!$C$6:$C$5001&amp;[6]Fournisseurs!$A$6:$A$5001,0),14)),"",INDEX([6]Fournisseurs!$A$6:$O$5001,MATCH(A842&amp;C842,[6]Fournisseurs!$C$6:$C$5001&amp;[6]Fournisseurs!$A$6:$A$5001,0),14))</f>
        <v>2.6266666666666667E-2</v>
      </c>
    </row>
    <row r="843" spans="1:31" ht="14" customHeight="1" x14ac:dyDescent="0.2">
      <c r="A843" s="20">
        <v>1757</v>
      </c>
      <c r="B843" s="8"/>
      <c r="C843" s="8" t="s">
        <v>3677</v>
      </c>
      <c r="D843" s="3" t="s">
        <v>2636</v>
      </c>
      <c r="E843" s="3" t="s">
        <v>2058</v>
      </c>
      <c r="F843" s="5" t="s">
        <v>4441</v>
      </c>
      <c r="G843" s="31">
        <v>4.8</v>
      </c>
      <c r="H843" s="25">
        <v>4.3636363636363633</v>
      </c>
      <c r="I843" s="32">
        <v>0.15</v>
      </c>
      <c r="J843" s="33">
        <f t="shared" si="168"/>
        <v>5.0181818181818176</v>
      </c>
      <c r="K843" s="25">
        <f t="shared" si="169"/>
        <v>5.0199999999999996</v>
      </c>
      <c r="L843" s="29">
        <v>15</v>
      </c>
      <c r="M843" s="24">
        <f t="shared" si="170"/>
        <v>0.66545454545454552</v>
      </c>
      <c r="N843" s="38">
        <f t="shared" si="171"/>
        <v>18</v>
      </c>
      <c r="O843" s="365">
        <v>13.5</v>
      </c>
      <c r="P843" s="366">
        <f t="shared" si="173"/>
        <v>-0.1</v>
      </c>
      <c r="Q843" s="366">
        <f t="shared" si="174"/>
        <v>0.62828282828282833</v>
      </c>
      <c r="R843" s="369">
        <v>12.75</v>
      </c>
      <c r="S843" s="370">
        <f t="shared" si="175"/>
        <v>-0.15</v>
      </c>
      <c r="T843" s="370">
        <f t="shared" si="172"/>
        <v>0.58570222347312129</v>
      </c>
      <c r="U843" s="6">
        <v>1.1499999999999999</v>
      </c>
      <c r="V843" s="299">
        <v>1.39</v>
      </c>
      <c r="W843" s="124" t="s">
        <v>62</v>
      </c>
      <c r="X843" s="5" t="s">
        <v>1371</v>
      </c>
      <c r="Y843" s="26">
        <v>707600</v>
      </c>
      <c r="Z843" s="26" t="s">
        <v>1370</v>
      </c>
      <c r="AA843" s="26"/>
      <c r="AB843" s="27">
        <v>0.2</v>
      </c>
      <c r="AC843" s="122">
        <v>3760223793536</v>
      </c>
      <c r="AD843" s="273">
        <v>42401</v>
      </c>
      <c r="AE843" s="26">
        <f t="array" ref="AE843">IF(ISNA(INDEX([6]Fournisseurs!$A$6:$O$5001,MATCH(A843&amp;C843,[6]Fournisseurs!$C$6:$C$5001&amp;[6]Fournisseurs!$A$6:$A$5001,0),14)),"",INDEX([6]Fournisseurs!$A$6:$O$5001,MATCH(A843&amp;C843,[6]Fournisseurs!$C$6:$C$5001&amp;[6]Fournisseurs!$A$6:$A$5001,0),14))</f>
        <v>2.6266666666666667E-2</v>
      </c>
    </row>
    <row r="844" spans="1:31" ht="14" customHeight="1" x14ac:dyDescent="0.2">
      <c r="A844" s="11">
        <v>1984</v>
      </c>
      <c r="B844" s="8"/>
      <c r="C844" s="8" t="s">
        <v>3787</v>
      </c>
      <c r="D844" s="3" t="s">
        <v>3685</v>
      </c>
      <c r="E844" s="3"/>
      <c r="F844" s="9" t="s">
        <v>4441</v>
      </c>
      <c r="G844" s="31">
        <v>30.85</v>
      </c>
      <c r="H844" s="25">
        <v>28.045454545454543</v>
      </c>
      <c r="I844" s="32">
        <v>0.15</v>
      </c>
      <c r="J844" s="33">
        <f t="shared" si="168"/>
        <v>32.252272727272725</v>
      </c>
      <c r="K844" s="25">
        <f t="shared" si="169"/>
        <v>32.25</v>
      </c>
      <c r="L844" s="29">
        <v>80</v>
      </c>
      <c r="M844" s="24">
        <f t="shared" si="170"/>
        <v>0.59684659090909098</v>
      </c>
      <c r="N844" s="38">
        <f t="shared" si="171"/>
        <v>96</v>
      </c>
      <c r="O844" s="365">
        <v>72</v>
      </c>
      <c r="P844" s="366">
        <f t="shared" si="173"/>
        <v>-0.1</v>
      </c>
      <c r="Q844" s="366">
        <f t="shared" si="174"/>
        <v>0.55205176767676778</v>
      </c>
      <c r="R844" s="369">
        <v>68</v>
      </c>
      <c r="S844" s="370">
        <f t="shared" si="175"/>
        <v>-0.15</v>
      </c>
      <c r="T844" s="370">
        <f t="shared" si="172"/>
        <v>0.50073881227132</v>
      </c>
      <c r="U844" s="6">
        <v>3.3</v>
      </c>
      <c r="V844" s="299">
        <v>3.5</v>
      </c>
      <c r="W844" s="124" t="s">
        <v>4453</v>
      </c>
      <c r="X844" s="5"/>
      <c r="Y844" s="26">
        <v>707600</v>
      </c>
      <c r="Z844" s="26"/>
      <c r="AA844" s="26"/>
      <c r="AB844" s="27">
        <v>0.2</v>
      </c>
      <c r="AC844" s="122">
        <v>3760223794083</v>
      </c>
      <c r="AD844" s="273">
        <v>42597</v>
      </c>
      <c r="AE844" s="26">
        <f t="array" ref="AE844">IF(ISNA(INDEX([6]Fournisseurs!$A$6:$O$5001,MATCH(A844&amp;C844,[6]Fournisseurs!$C$6:$C$5001&amp;[6]Fournisseurs!$A$6:$A$5001,0),14)),"",INDEX([6]Fournisseurs!$A$6:$O$5001,MATCH(A844&amp;C844,[6]Fournisseurs!$C$6:$C$5001&amp;[6]Fournisseurs!$A$6:$A$5001,0),14))</f>
        <v>2.7669600000000003E-2</v>
      </c>
    </row>
    <row r="845" spans="1:31" ht="14" customHeight="1" x14ac:dyDescent="0.2">
      <c r="A845" s="11">
        <v>1981</v>
      </c>
      <c r="B845" s="8"/>
      <c r="C845" s="8" t="s">
        <v>3677</v>
      </c>
      <c r="D845" s="3" t="s">
        <v>3715</v>
      </c>
      <c r="E845" s="3"/>
      <c r="F845" s="9" t="s">
        <v>4441</v>
      </c>
      <c r="G845" s="31">
        <v>4.4000000000000004</v>
      </c>
      <c r="H845" s="25">
        <v>4</v>
      </c>
      <c r="I845" s="32">
        <v>0.15</v>
      </c>
      <c r="J845" s="33">
        <f t="shared" si="168"/>
        <v>4.5999999999999996</v>
      </c>
      <c r="K845" s="25">
        <f t="shared" si="169"/>
        <v>4.5999999999999996</v>
      </c>
      <c r="L845" s="29">
        <v>20</v>
      </c>
      <c r="M845" s="24">
        <f t="shared" si="170"/>
        <v>0.77</v>
      </c>
      <c r="N845" s="38">
        <f t="shared" si="171"/>
        <v>24</v>
      </c>
      <c r="O845" s="365">
        <v>15</v>
      </c>
      <c r="P845" s="366">
        <f t="shared" si="173"/>
        <v>-0.25</v>
      </c>
      <c r="Q845" s="366">
        <f t="shared" si="174"/>
        <v>0.69333333333333336</v>
      </c>
      <c r="R845" s="369">
        <v>14</v>
      </c>
      <c r="S845" s="370">
        <f t="shared" si="175"/>
        <v>-0.3</v>
      </c>
      <c r="T845" s="370">
        <f t="shared" si="172"/>
        <v>0.65413533834586468</v>
      </c>
      <c r="U845" s="6">
        <v>0.8</v>
      </c>
      <c r="V845" s="299">
        <v>0.91</v>
      </c>
      <c r="W845" s="124" t="s">
        <v>4453</v>
      </c>
      <c r="X845" s="5"/>
      <c r="Y845" s="26">
        <v>707600</v>
      </c>
      <c r="Z845" s="26"/>
      <c r="AA845" s="26"/>
      <c r="AB845" s="27">
        <v>0.2</v>
      </c>
      <c r="AC845" s="122">
        <v>3760223794175</v>
      </c>
      <c r="AD845" s="273">
        <v>42597</v>
      </c>
      <c r="AE845" s="26">
        <f t="array" ref="AE845">IF(ISNA(INDEX([6]Fournisseurs!$A$6:$O$5001,MATCH(A845&amp;C845,[6]Fournisseurs!$C$6:$C$5001&amp;[6]Fournisseurs!$A$6:$A$5001,0),14)),"",INDEX([6]Fournisseurs!$A$6:$O$5001,MATCH(A845&amp;C845,[6]Fournisseurs!$C$6:$C$5001&amp;[6]Fournisseurs!$A$6:$A$5001,0),14))</f>
        <v>1.2500000000000001E-2</v>
      </c>
    </row>
    <row r="846" spans="1:31" ht="14" customHeight="1" x14ac:dyDescent="0.2">
      <c r="A846" s="4">
        <v>4088</v>
      </c>
      <c r="B846" s="8"/>
      <c r="C846" s="8" t="s">
        <v>1441</v>
      </c>
      <c r="D846" s="16" t="s">
        <v>578</v>
      </c>
      <c r="E846" s="3"/>
      <c r="F846" s="4" t="s">
        <v>4441</v>
      </c>
      <c r="G846" s="31">
        <v>0</v>
      </c>
      <c r="H846" s="25">
        <v>992</v>
      </c>
      <c r="I846" s="32"/>
      <c r="J846" s="33">
        <f t="shared" si="168"/>
        <v>992</v>
      </c>
      <c r="K846" s="25">
        <f t="shared" si="169"/>
        <v>992</v>
      </c>
      <c r="L846" s="29">
        <v>1554</v>
      </c>
      <c r="M846" s="24">
        <f t="shared" si="170"/>
        <v>0.36164736164736166</v>
      </c>
      <c r="N846" s="38">
        <f t="shared" si="171"/>
        <v>1864.8</v>
      </c>
      <c r="O846" s="365">
        <v>1554</v>
      </c>
      <c r="P846" s="366">
        <f t="shared" si="173"/>
        <v>0</v>
      </c>
      <c r="Q846" s="366">
        <f t="shared" si="174"/>
        <v>0.36164736164736166</v>
      </c>
      <c r="R846" s="375">
        <v>1554</v>
      </c>
      <c r="S846" s="370">
        <f t="shared" si="175"/>
        <v>0</v>
      </c>
      <c r="T846" s="370">
        <f t="shared" si="172"/>
        <v>0.32804985436564382</v>
      </c>
      <c r="U846" s="6">
        <v>0</v>
      </c>
      <c r="V846" s="299">
        <v>32</v>
      </c>
      <c r="W846" s="124" t="s">
        <v>111</v>
      </c>
      <c r="X846" s="5"/>
      <c r="Y846" s="28">
        <v>707100</v>
      </c>
      <c r="Z846" s="26"/>
      <c r="AA846" s="26"/>
      <c r="AB846" s="27">
        <v>0.2</v>
      </c>
      <c r="AC846" s="122">
        <v>0</v>
      </c>
      <c r="AD846" s="273">
        <v>42231</v>
      </c>
      <c r="AE846" s="26" t="str">
        <f t="array" ref="AE846">IF(ISNA(INDEX([6]Fournisseurs!$A$6:$O$5001,MATCH(A846&amp;C846,[6]Fournisseurs!$C$6:$C$5001&amp;[6]Fournisseurs!$A$6:$A$5001,0),14)),"",INDEX([6]Fournisseurs!$A$6:$O$5001,MATCH(A846&amp;C846,[6]Fournisseurs!$C$6:$C$5001&amp;[6]Fournisseurs!$A$6:$A$5001,0),14))</f>
        <v/>
      </c>
    </row>
    <row r="847" spans="1:31" ht="14" customHeight="1" x14ac:dyDescent="0.2">
      <c r="A847" s="17">
        <v>5054</v>
      </c>
      <c r="B847" s="8" t="s">
        <v>4257</v>
      </c>
      <c r="C847" s="8" t="s">
        <v>1439</v>
      </c>
      <c r="D847" s="3" t="s">
        <v>4207</v>
      </c>
      <c r="E847" s="3" t="s">
        <v>4337</v>
      </c>
      <c r="F847" s="9" t="s">
        <v>4441</v>
      </c>
      <c r="G847" s="31"/>
      <c r="H847" s="25">
        <v>2278</v>
      </c>
      <c r="I847" s="32">
        <v>0.1</v>
      </c>
      <c r="J847" s="33">
        <f t="shared" si="168"/>
        <v>2505.8000000000002</v>
      </c>
      <c r="K847" s="25">
        <f t="shared" si="169"/>
        <v>2505.8000000000002</v>
      </c>
      <c r="L847" s="29">
        <v>5695</v>
      </c>
      <c r="M847" s="24">
        <f t="shared" si="170"/>
        <v>0.55999999999999994</v>
      </c>
      <c r="N847" s="38">
        <f t="shared" si="171"/>
        <v>6834</v>
      </c>
      <c r="O847" s="365">
        <v>4413.625</v>
      </c>
      <c r="P847" s="366">
        <f t="shared" si="173"/>
        <v>-0.22500000000000001</v>
      </c>
      <c r="Q847" s="366">
        <f t="shared" si="174"/>
        <v>0.43225806451612903</v>
      </c>
      <c r="R847" s="369">
        <v>4128.875</v>
      </c>
      <c r="S847" s="370">
        <f t="shared" si="175"/>
        <v>-0.27500000000000002</v>
      </c>
      <c r="T847" s="370">
        <f t="shared" si="172"/>
        <v>0.36116152450090733</v>
      </c>
      <c r="U847" s="6">
        <v>0</v>
      </c>
      <c r="V847" s="299">
        <v>308</v>
      </c>
      <c r="W847" s="124" t="s">
        <v>127</v>
      </c>
      <c r="X847" s="5"/>
      <c r="Y847" s="26">
        <v>707100</v>
      </c>
      <c r="Z847" s="26"/>
      <c r="AA847" s="26"/>
      <c r="AB847" s="27">
        <v>0.2</v>
      </c>
      <c r="AC847" s="122">
        <v>0</v>
      </c>
      <c r="AD847" s="273">
        <v>42231</v>
      </c>
      <c r="AE847" s="26" t="str">
        <f t="array" ref="AE847">IF(ISNA(INDEX([6]Fournisseurs!$A$6:$O$5001,MATCH(A847&amp;C847,[6]Fournisseurs!$C$6:$C$5001&amp;[6]Fournisseurs!$A$6:$A$5001,0),14)),"",INDEX([6]Fournisseurs!$A$6:$O$5001,MATCH(A847&amp;C847,[6]Fournisseurs!$C$6:$C$5001&amp;[6]Fournisseurs!$A$6:$A$5001,0),14))</f>
        <v/>
      </c>
    </row>
    <row r="848" spans="1:31" ht="14" customHeight="1" x14ac:dyDescent="0.2">
      <c r="A848" s="17">
        <v>5055</v>
      </c>
      <c r="B848" s="8" t="s">
        <v>1634</v>
      </c>
      <c r="C848" s="8" t="s">
        <v>1439</v>
      </c>
      <c r="D848" s="3" t="s">
        <v>579</v>
      </c>
      <c r="E848" s="3" t="s">
        <v>4338</v>
      </c>
      <c r="F848" s="9" t="s">
        <v>4441</v>
      </c>
      <c r="G848" s="31"/>
      <c r="H848" s="25">
        <v>1650</v>
      </c>
      <c r="I848" s="32">
        <v>0.1</v>
      </c>
      <c r="J848" s="33">
        <v>1495</v>
      </c>
      <c r="K848" s="25">
        <v>1495</v>
      </c>
      <c r="L848" s="29">
        <v>4125</v>
      </c>
      <c r="M848" s="24">
        <v>0.63757575757575757</v>
      </c>
      <c r="N848" s="38">
        <v>4950</v>
      </c>
      <c r="O848" s="365">
        <v>3196.875</v>
      </c>
      <c r="P848" s="366">
        <f t="shared" si="173"/>
        <v>-0.22500000000000001</v>
      </c>
      <c r="Q848" s="366">
        <f t="shared" si="174"/>
        <v>0.53235581622678396</v>
      </c>
      <c r="R848" s="369">
        <v>2990.625</v>
      </c>
      <c r="S848" s="370">
        <f t="shared" si="175"/>
        <v>-0.27500000000000002</v>
      </c>
      <c r="T848" s="370">
        <f t="shared" si="172"/>
        <v>0.47379420337678047</v>
      </c>
      <c r="U848" s="6">
        <v>0</v>
      </c>
      <c r="V848" s="299">
        <v>308</v>
      </c>
      <c r="W848" s="124" t="s">
        <v>127</v>
      </c>
      <c r="X848" s="5"/>
      <c r="Y848" s="26">
        <v>707100</v>
      </c>
      <c r="Z848" s="26"/>
      <c r="AA848" s="26"/>
      <c r="AB848" s="27">
        <v>0.2</v>
      </c>
      <c r="AC848" s="122">
        <v>0</v>
      </c>
      <c r="AD848" s="273">
        <v>42231</v>
      </c>
      <c r="AE848" s="26" t="str">
        <f t="array" ref="AE848">IF(ISNA(INDEX([6]Fournisseurs!$A$6:$O$5001,MATCH(A848&amp;C848,[6]Fournisseurs!$C$6:$C$5001&amp;[6]Fournisseurs!$A$6:$A$5001,0),14)),"",INDEX([6]Fournisseurs!$A$6:$O$5001,MATCH(A848&amp;C848,[6]Fournisseurs!$C$6:$C$5001&amp;[6]Fournisseurs!$A$6:$A$5001,0),14))</f>
        <v/>
      </c>
    </row>
    <row r="849" spans="1:31" ht="14" customHeight="1" x14ac:dyDescent="0.2">
      <c r="A849" s="346">
        <v>1750</v>
      </c>
      <c r="B849" s="8">
        <v>610083</v>
      </c>
      <c r="C849" s="8" t="s">
        <v>651</v>
      </c>
      <c r="D849" s="3" t="s">
        <v>580</v>
      </c>
      <c r="E849" s="3" t="s">
        <v>580</v>
      </c>
      <c r="F849" s="5" t="s">
        <v>4441</v>
      </c>
      <c r="G849" s="31">
        <v>0</v>
      </c>
      <c r="H849" s="25">
        <v>7.8000000000000007</v>
      </c>
      <c r="I849" s="32">
        <v>0.1</v>
      </c>
      <c r="J849" s="33">
        <f t="shared" ref="J849:J876" si="176">H849*(1+I849)</f>
        <v>8.5800000000000018</v>
      </c>
      <c r="K849" s="25">
        <f t="shared" ref="K849:K876" si="177">ROUND(J849,2)</f>
        <v>8.58</v>
      </c>
      <c r="L849" s="29">
        <v>17</v>
      </c>
      <c r="M849" s="24">
        <f t="shared" ref="M849:M876" si="178">1-(J849/L849)</f>
        <v>0.49529411764705866</v>
      </c>
      <c r="N849" s="38">
        <f t="shared" ref="N849:N876" si="179">L849*(1+AB849)</f>
        <v>20.399999999999999</v>
      </c>
      <c r="O849" s="365">
        <v>13.600000000000001</v>
      </c>
      <c r="P849" s="366">
        <f t="shared" si="173"/>
        <v>-0.19999999999999993</v>
      </c>
      <c r="Q849" s="366">
        <f t="shared" si="174"/>
        <v>0.36911764705882344</v>
      </c>
      <c r="R849" s="369">
        <v>12.75</v>
      </c>
      <c r="S849" s="370">
        <f t="shared" si="175"/>
        <v>-0.25</v>
      </c>
      <c r="T849" s="370">
        <f t="shared" si="172"/>
        <v>0.29164086687306479</v>
      </c>
      <c r="U849" s="6">
        <v>0</v>
      </c>
      <c r="V849" s="299">
        <v>2</v>
      </c>
      <c r="W849" s="124" t="s">
        <v>4453</v>
      </c>
      <c r="X849" s="5" t="s">
        <v>1372</v>
      </c>
      <c r="Y849" s="26">
        <v>707600</v>
      </c>
      <c r="Z849" s="26" t="s">
        <v>1373</v>
      </c>
      <c r="AA849" s="26"/>
      <c r="AB849" s="27">
        <v>0.2</v>
      </c>
      <c r="AC849" s="122">
        <v>0</v>
      </c>
      <c r="AD849" s="273">
        <v>41866</v>
      </c>
      <c r="AE849" s="26" t="str">
        <f t="array" ref="AE849">IF(ISNA(INDEX([6]Fournisseurs!$A$6:$O$5001,MATCH(A849&amp;C849,[6]Fournisseurs!$C$6:$C$5001&amp;[6]Fournisseurs!$A$6:$A$5001,0),14)),"",INDEX([6]Fournisseurs!$A$6:$O$5001,MATCH(A849&amp;C849,[6]Fournisseurs!$C$6:$C$5001&amp;[6]Fournisseurs!$A$6:$A$5001,0),14))</f>
        <v/>
      </c>
    </row>
    <row r="850" spans="1:31" ht="14" customHeight="1" x14ac:dyDescent="0.2">
      <c r="A850" s="11">
        <v>4032</v>
      </c>
      <c r="B850" s="8">
        <v>609239</v>
      </c>
      <c r="C850" s="8" t="s">
        <v>651</v>
      </c>
      <c r="D850" s="3" t="s">
        <v>581</v>
      </c>
      <c r="E850" s="3"/>
      <c r="F850" s="4" t="s">
        <v>4441</v>
      </c>
      <c r="G850" s="31">
        <v>0</v>
      </c>
      <c r="H850" s="25">
        <v>54.712500000000006</v>
      </c>
      <c r="I850" s="32">
        <v>0.1</v>
      </c>
      <c r="J850" s="33">
        <f t="shared" si="176"/>
        <v>60.183750000000011</v>
      </c>
      <c r="K850" s="25">
        <f t="shared" si="177"/>
        <v>60.18</v>
      </c>
      <c r="L850" s="29">
        <v>113</v>
      </c>
      <c r="M850" s="24">
        <f t="shared" si="178"/>
        <v>0.46740044247787604</v>
      </c>
      <c r="N850" s="38">
        <f t="shared" si="179"/>
        <v>135.6</v>
      </c>
      <c r="O850" s="365">
        <v>104.52500000000001</v>
      </c>
      <c r="P850" s="366">
        <f t="shared" si="173"/>
        <v>-7.4999999999999956E-2</v>
      </c>
      <c r="Q850" s="366">
        <f t="shared" si="174"/>
        <v>0.42421669457067679</v>
      </c>
      <c r="R850" s="369">
        <v>98.875</v>
      </c>
      <c r="S850" s="370">
        <f t="shared" si="175"/>
        <v>-0.125</v>
      </c>
      <c r="T850" s="370">
        <f t="shared" si="172"/>
        <v>0.35927872779293346</v>
      </c>
      <c r="U850" s="6">
        <v>0</v>
      </c>
      <c r="V850" s="299">
        <v>0.3</v>
      </c>
      <c r="W850" s="124" t="s">
        <v>4454</v>
      </c>
      <c r="X850" s="5"/>
      <c r="Y850" s="26">
        <v>707600</v>
      </c>
      <c r="Z850" s="26"/>
      <c r="AA850" s="26"/>
      <c r="AB850" s="27">
        <v>0.2</v>
      </c>
      <c r="AC850" s="122">
        <v>0</v>
      </c>
      <c r="AD850" s="273">
        <v>42231</v>
      </c>
      <c r="AE850" s="26" t="str">
        <f t="array" ref="AE850">IF(ISNA(INDEX([6]Fournisseurs!$A$6:$O$5001,MATCH(A850&amp;C850,[6]Fournisseurs!$C$6:$C$5001&amp;[6]Fournisseurs!$A$6:$A$5001,0),14)),"",INDEX([6]Fournisseurs!$A$6:$O$5001,MATCH(A850&amp;C850,[6]Fournisseurs!$C$6:$C$5001&amp;[6]Fournisseurs!$A$6:$A$5001,0),14))</f>
        <v/>
      </c>
    </row>
    <row r="851" spans="1:31" ht="14" customHeight="1" x14ac:dyDescent="0.2">
      <c r="A851" s="11">
        <v>4030</v>
      </c>
      <c r="B851" s="8">
        <v>609237</v>
      </c>
      <c r="C851" s="8" t="s">
        <v>651</v>
      </c>
      <c r="D851" s="3" t="s">
        <v>582</v>
      </c>
      <c r="E851" s="3"/>
      <c r="F851" s="4" t="s">
        <v>4441</v>
      </c>
      <c r="G851" s="31">
        <v>0</v>
      </c>
      <c r="H851" s="25">
        <v>37.5</v>
      </c>
      <c r="I851" s="32">
        <v>0.1</v>
      </c>
      <c r="J851" s="33">
        <f t="shared" si="176"/>
        <v>41.25</v>
      </c>
      <c r="K851" s="25">
        <f t="shared" si="177"/>
        <v>41.25</v>
      </c>
      <c r="L851" s="29">
        <v>80</v>
      </c>
      <c r="M851" s="24">
        <f t="shared" si="178"/>
        <v>0.484375</v>
      </c>
      <c r="N851" s="38">
        <f t="shared" si="179"/>
        <v>96</v>
      </c>
      <c r="O851" s="365">
        <v>74</v>
      </c>
      <c r="P851" s="366">
        <f t="shared" si="173"/>
        <v>-7.4999999999999997E-2</v>
      </c>
      <c r="Q851" s="366">
        <f t="shared" si="174"/>
        <v>0.44256756756756754</v>
      </c>
      <c r="R851" s="369">
        <v>70</v>
      </c>
      <c r="S851" s="370">
        <f t="shared" si="175"/>
        <v>-0.125</v>
      </c>
      <c r="T851" s="370">
        <f t="shared" si="172"/>
        <v>0.37969924812030076</v>
      </c>
      <c r="U851" s="6">
        <v>0</v>
      </c>
      <c r="V851" s="299">
        <v>0.3</v>
      </c>
      <c r="W851" s="124" t="s">
        <v>4454</v>
      </c>
      <c r="X851" s="5"/>
      <c r="Y851" s="26">
        <v>707600</v>
      </c>
      <c r="Z851" s="26"/>
      <c r="AA851" s="26"/>
      <c r="AB851" s="27">
        <v>0.2</v>
      </c>
      <c r="AC851" s="122">
        <v>0</v>
      </c>
      <c r="AD851" s="273">
        <v>42231</v>
      </c>
      <c r="AE851" s="26" t="str">
        <f t="array" ref="AE851">IF(ISNA(INDEX([6]Fournisseurs!$A$6:$O$5001,MATCH(A851&amp;C851,[6]Fournisseurs!$C$6:$C$5001&amp;[6]Fournisseurs!$A$6:$A$5001,0),14)),"",INDEX([6]Fournisseurs!$A$6:$O$5001,MATCH(A851&amp;C851,[6]Fournisseurs!$C$6:$C$5001&amp;[6]Fournisseurs!$A$6:$A$5001,0),14))</f>
        <v/>
      </c>
    </row>
    <row r="852" spans="1:31" ht="14" customHeight="1" x14ac:dyDescent="0.2">
      <c r="A852" s="11">
        <v>4031</v>
      </c>
      <c r="B852" s="8">
        <v>609238</v>
      </c>
      <c r="C852" s="8" t="s">
        <v>651</v>
      </c>
      <c r="D852" s="3" t="s">
        <v>583</v>
      </c>
      <c r="E852" s="3"/>
      <c r="F852" s="4" t="s">
        <v>4441</v>
      </c>
      <c r="G852" s="31">
        <v>0</v>
      </c>
      <c r="H852" s="25">
        <v>53.137499999999996</v>
      </c>
      <c r="I852" s="32">
        <v>0.1</v>
      </c>
      <c r="J852" s="33">
        <f t="shared" si="176"/>
        <v>58.451250000000002</v>
      </c>
      <c r="K852" s="25">
        <f t="shared" si="177"/>
        <v>58.45</v>
      </c>
      <c r="L852" s="29">
        <v>108</v>
      </c>
      <c r="M852" s="24">
        <f t="shared" si="178"/>
        <v>0.45878472222222222</v>
      </c>
      <c r="N852" s="38">
        <f t="shared" si="179"/>
        <v>129.6</v>
      </c>
      <c r="O852" s="365">
        <v>99.9</v>
      </c>
      <c r="P852" s="366">
        <f t="shared" si="173"/>
        <v>-7.4999999999999942E-2</v>
      </c>
      <c r="Q852" s="366">
        <f t="shared" si="174"/>
        <v>0.41490240240240239</v>
      </c>
      <c r="R852" s="369">
        <v>94.5</v>
      </c>
      <c r="S852" s="370">
        <f t="shared" si="175"/>
        <v>-0.125</v>
      </c>
      <c r="T852" s="370">
        <f t="shared" si="172"/>
        <v>0.3489139515455304</v>
      </c>
      <c r="U852" s="6">
        <v>0</v>
      </c>
      <c r="V852" s="299">
        <v>0.3</v>
      </c>
      <c r="W852" s="124" t="s">
        <v>4454</v>
      </c>
      <c r="X852" s="5"/>
      <c r="Y852" s="26">
        <v>707600</v>
      </c>
      <c r="Z852" s="26"/>
      <c r="AA852" s="26"/>
      <c r="AB852" s="27">
        <v>0.2</v>
      </c>
      <c r="AC852" s="122">
        <v>0</v>
      </c>
      <c r="AD852" s="273">
        <v>42231</v>
      </c>
      <c r="AE852" s="26" t="str">
        <f t="array" ref="AE852">IF(ISNA(INDEX([6]Fournisseurs!$A$6:$O$5001,MATCH(A852&amp;C852,[6]Fournisseurs!$C$6:$C$5001&amp;[6]Fournisseurs!$A$6:$A$5001,0),14)),"",INDEX([6]Fournisseurs!$A$6:$O$5001,MATCH(A852&amp;C852,[6]Fournisseurs!$C$6:$C$5001&amp;[6]Fournisseurs!$A$6:$A$5001,0),14))</f>
        <v/>
      </c>
    </row>
    <row r="853" spans="1:31" ht="14" customHeight="1" x14ac:dyDescent="0.2">
      <c r="A853" s="8">
        <v>3563</v>
      </c>
      <c r="B853" s="8"/>
      <c r="C853" s="8" t="s">
        <v>3782</v>
      </c>
      <c r="D853" s="3" t="s">
        <v>1464</v>
      </c>
      <c r="E853" s="3"/>
      <c r="F853" s="5" t="s">
        <v>4441</v>
      </c>
      <c r="G853" s="31">
        <v>83.399641326415519</v>
      </c>
      <c r="H853" s="25">
        <v>75.817855751286828</v>
      </c>
      <c r="I853" s="32"/>
      <c r="J853" s="33">
        <f t="shared" si="176"/>
        <v>75.817855751286828</v>
      </c>
      <c r="K853" s="25">
        <f t="shared" si="177"/>
        <v>75.819999999999993</v>
      </c>
      <c r="L853" s="29">
        <v>190</v>
      </c>
      <c r="M853" s="24">
        <f t="shared" si="178"/>
        <v>0.60095865394059567</v>
      </c>
      <c r="N853" s="38">
        <f t="shared" si="179"/>
        <v>228</v>
      </c>
      <c r="O853" s="365">
        <v>166.25</v>
      </c>
      <c r="P853" s="366">
        <f t="shared" si="173"/>
        <v>-0.125</v>
      </c>
      <c r="Q853" s="366">
        <f t="shared" si="174"/>
        <v>0.54395274736068067</v>
      </c>
      <c r="R853" s="369">
        <v>156.75</v>
      </c>
      <c r="S853" s="370">
        <f t="shared" si="175"/>
        <v>-0.17499999999999999</v>
      </c>
      <c r="T853" s="370">
        <f t="shared" si="172"/>
        <v>0.49085633676631024</v>
      </c>
      <c r="U853" s="6">
        <v>2.9</v>
      </c>
      <c r="V853" s="299">
        <v>3</v>
      </c>
      <c r="W853" s="124" t="s">
        <v>4451</v>
      </c>
      <c r="X853" s="5"/>
      <c r="Y853" s="28">
        <v>707600</v>
      </c>
      <c r="Z853" s="26"/>
      <c r="AA853" s="26"/>
      <c r="AB853" s="27">
        <v>0.2</v>
      </c>
      <c r="AC853" s="122">
        <v>3760223790634</v>
      </c>
      <c r="AD853" s="273">
        <v>42231</v>
      </c>
      <c r="AE853" s="26" t="str">
        <f t="array" ref="AE853">IF(ISNA(INDEX([6]Fournisseurs!$A$6:$O$5001,MATCH(A853&amp;C853,[6]Fournisseurs!$C$6:$C$5001&amp;[6]Fournisseurs!$A$6:$A$5001,0),14)),"",INDEX([6]Fournisseurs!$A$6:$O$5001,MATCH(A853&amp;C853,[6]Fournisseurs!$C$6:$C$5001&amp;[6]Fournisseurs!$A$6:$A$5001,0),14))</f>
        <v/>
      </c>
    </row>
    <row r="854" spans="1:31" ht="14" customHeight="1" x14ac:dyDescent="0.2">
      <c r="A854" s="4" t="s">
        <v>1756</v>
      </c>
      <c r="B854" s="8"/>
      <c r="C854" s="8" t="s">
        <v>1456</v>
      </c>
      <c r="D854" s="12" t="s">
        <v>1759</v>
      </c>
      <c r="E854" s="3"/>
      <c r="F854" s="13" t="s">
        <v>4441</v>
      </c>
      <c r="G854" s="31">
        <v>0</v>
      </c>
      <c r="H854" s="25">
        <v>17.5</v>
      </c>
      <c r="I854" s="32"/>
      <c r="J854" s="33">
        <f t="shared" si="176"/>
        <v>17.5</v>
      </c>
      <c r="K854" s="25">
        <f t="shared" si="177"/>
        <v>17.5</v>
      </c>
      <c r="L854" s="29">
        <v>25</v>
      </c>
      <c r="M854" s="24">
        <f t="shared" si="178"/>
        <v>0.30000000000000004</v>
      </c>
      <c r="N854" s="38">
        <f t="shared" si="179"/>
        <v>30</v>
      </c>
      <c r="O854" s="365">
        <v>25</v>
      </c>
      <c r="P854" s="366">
        <f t="shared" si="173"/>
        <v>0</v>
      </c>
      <c r="Q854" s="366">
        <f t="shared" si="174"/>
        <v>0.30000000000000004</v>
      </c>
      <c r="R854" s="406">
        <v>25</v>
      </c>
      <c r="S854" s="370">
        <f t="shared" si="175"/>
        <v>0</v>
      </c>
      <c r="T854" s="370">
        <f t="shared" ref="T854:T861" si="180">1-(J854/(R854))</f>
        <v>0.30000000000000004</v>
      </c>
      <c r="U854" s="6">
        <v>0</v>
      </c>
      <c r="V854" s="299">
        <v>0.3</v>
      </c>
      <c r="W854" s="124" t="s">
        <v>4455</v>
      </c>
      <c r="X854" s="5"/>
      <c r="Y854" s="26"/>
      <c r="Z854" s="26"/>
      <c r="AA854" s="26"/>
      <c r="AB854" s="27">
        <v>0.2</v>
      </c>
      <c r="AC854" s="122">
        <v>0</v>
      </c>
      <c r="AD854" s="273">
        <v>42231</v>
      </c>
      <c r="AE854" s="26" t="str">
        <f t="array" ref="AE854">IF(ISNA(INDEX([6]Fournisseurs!$A$6:$O$5001,MATCH(A854&amp;C854,[6]Fournisseurs!$C$6:$C$5001&amp;[6]Fournisseurs!$A$6:$A$5001,0),14)),"",INDEX([6]Fournisseurs!$A$6:$O$5001,MATCH(A854&amp;C854,[6]Fournisseurs!$C$6:$C$5001&amp;[6]Fournisseurs!$A$6:$A$5001,0),14))</f>
        <v/>
      </c>
    </row>
    <row r="855" spans="1:31" ht="14" customHeight="1" x14ac:dyDescent="0.2">
      <c r="A855" s="4" t="s">
        <v>1755</v>
      </c>
      <c r="B855" s="8"/>
      <c r="C855" s="8" t="s">
        <v>1456</v>
      </c>
      <c r="D855" s="12" t="s">
        <v>1758</v>
      </c>
      <c r="E855" s="3"/>
      <c r="F855" s="13" t="s">
        <v>4441</v>
      </c>
      <c r="G855" s="31">
        <v>0</v>
      </c>
      <c r="H855" s="25">
        <v>17.5</v>
      </c>
      <c r="I855" s="32"/>
      <c r="J855" s="33">
        <f t="shared" si="176"/>
        <v>17.5</v>
      </c>
      <c r="K855" s="25">
        <f t="shared" si="177"/>
        <v>17.5</v>
      </c>
      <c r="L855" s="29">
        <v>25</v>
      </c>
      <c r="M855" s="24">
        <f t="shared" si="178"/>
        <v>0.30000000000000004</v>
      </c>
      <c r="N855" s="38">
        <f t="shared" si="179"/>
        <v>30</v>
      </c>
      <c r="O855" s="365">
        <v>25</v>
      </c>
      <c r="P855" s="366">
        <f t="shared" si="173"/>
        <v>0</v>
      </c>
      <c r="Q855" s="366">
        <f t="shared" si="174"/>
        <v>0.30000000000000004</v>
      </c>
      <c r="R855" s="406">
        <v>25</v>
      </c>
      <c r="S855" s="370">
        <f t="shared" si="175"/>
        <v>0</v>
      </c>
      <c r="T855" s="370">
        <f t="shared" si="180"/>
        <v>0.30000000000000004</v>
      </c>
      <c r="U855" s="6">
        <v>0</v>
      </c>
      <c r="V855" s="299">
        <v>0.3</v>
      </c>
      <c r="W855" s="124" t="s">
        <v>4455</v>
      </c>
      <c r="X855" s="5"/>
      <c r="Y855" s="26"/>
      <c r="Z855" s="26"/>
      <c r="AA855" s="26"/>
      <c r="AB855" s="27">
        <v>0.2</v>
      </c>
      <c r="AC855" s="122">
        <v>0</v>
      </c>
      <c r="AD855" s="273">
        <v>42231</v>
      </c>
      <c r="AE855" s="26" t="str">
        <f t="array" ref="AE855">IF(ISNA(INDEX([6]Fournisseurs!$A$6:$O$5001,MATCH(A855&amp;C855,[6]Fournisseurs!$C$6:$C$5001&amp;[6]Fournisseurs!$A$6:$A$5001,0),14)),"",INDEX([6]Fournisseurs!$A$6:$O$5001,MATCH(A855&amp;C855,[6]Fournisseurs!$C$6:$C$5001&amp;[6]Fournisseurs!$A$6:$A$5001,0),14))</f>
        <v/>
      </c>
    </row>
    <row r="856" spans="1:31" ht="14" customHeight="1" x14ac:dyDescent="0.2">
      <c r="A856" s="4" t="s">
        <v>1754</v>
      </c>
      <c r="B856" s="8"/>
      <c r="C856" s="8" t="s">
        <v>1456</v>
      </c>
      <c r="D856" s="12" t="s">
        <v>1757</v>
      </c>
      <c r="E856" s="3"/>
      <c r="F856" s="13" t="s">
        <v>4441</v>
      </c>
      <c r="G856" s="31">
        <v>0</v>
      </c>
      <c r="H856" s="25">
        <v>17.5</v>
      </c>
      <c r="I856" s="32"/>
      <c r="J856" s="33">
        <f t="shared" si="176"/>
        <v>17.5</v>
      </c>
      <c r="K856" s="25">
        <f t="shared" si="177"/>
        <v>17.5</v>
      </c>
      <c r="L856" s="29">
        <v>25</v>
      </c>
      <c r="M856" s="24">
        <f t="shared" si="178"/>
        <v>0.30000000000000004</v>
      </c>
      <c r="N856" s="38">
        <f t="shared" si="179"/>
        <v>30</v>
      </c>
      <c r="O856" s="365">
        <v>25</v>
      </c>
      <c r="P856" s="366">
        <f t="shared" si="173"/>
        <v>0</v>
      </c>
      <c r="Q856" s="366">
        <f t="shared" si="174"/>
        <v>0.30000000000000004</v>
      </c>
      <c r="R856" s="406">
        <v>25</v>
      </c>
      <c r="S856" s="370">
        <f t="shared" si="175"/>
        <v>0</v>
      </c>
      <c r="T856" s="370">
        <f t="shared" si="180"/>
        <v>0.30000000000000004</v>
      </c>
      <c r="U856" s="6">
        <v>0</v>
      </c>
      <c r="V856" s="299">
        <v>0.3</v>
      </c>
      <c r="W856" s="124" t="s">
        <v>4455</v>
      </c>
      <c r="X856" s="5"/>
      <c r="Y856" s="26"/>
      <c r="Z856" s="26"/>
      <c r="AA856" s="26"/>
      <c r="AB856" s="27">
        <v>0.2</v>
      </c>
      <c r="AC856" s="122">
        <v>0</v>
      </c>
      <c r="AD856" s="273">
        <v>42231</v>
      </c>
      <c r="AE856" s="26" t="str">
        <f t="array" ref="AE856">IF(ISNA(INDEX([6]Fournisseurs!$A$6:$O$5001,MATCH(A856&amp;C856,[6]Fournisseurs!$C$6:$C$5001&amp;[6]Fournisseurs!$A$6:$A$5001,0),14)),"",INDEX([6]Fournisseurs!$A$6:$O$5001,MATCH(A856&amp;C856,[6]Fournisseurs!$C$6:$C$5001&amp;[6]Fournisseurs!$A$6:$A$5001,0),14))</f>
        <v/>
      </c>
    </row>
    <row r="857" spans="1:31" ht="14" customHeight="1" x14ac:dyDescent="0.2">
      <c r="A857" s="8" t="s">
        <v>1805</v>
      </c>
      <c r="B857" s="8"/>
      <c r="C857" s="8" t="s">
        <v>1456</v>
      </c>
      <c r="D857" s="14" t="s">
        <v>1802</v>
      </c>
      <c r="E857" s="3"/>
      <c r="F857" s="13" t="s">
        <v>4441</v>
      </c>
      <c r="G857" s="31">
        <v>0</v>
      </c>
      <c r="H857" s="25">
        <v>17.5</v>
      </c>
      <c r="I857" s="32"/>
      <c r="J857" s="33">
        <f t="shared" si="176"/>
        <v>17.5</v>
      </c>
      <c r="K857" s="25">
        <f t="shared" si="177"/>
        <v>17.5</v>
      </c>
      <c r="L857" s="29">
        <v>25</v>
      </c>
      <c r="M857" s="24">
        <f t="shared" si="178"/>
        <v>0.30000000000000004</v>
      </c>
      <c r="N857" s="38">
        <f t="shared" si="179"/>
        <v>30</v>
      </c>
      <c r="O857" s="365">
        <v>25</v>
      </c>
      <c r="P857" s="366">
        <f t="shared" si="173"/>
        <v>0</v>
      </c>
      <c r="Q857" s="366">
        <f t="shared" si="174"/>
        <v>0.30000000000000004</v>
      </c>
      <c r="R857" s="406">
        <v>25</v>
      </c>
      <c r="S857" s="370">
        <f t="shared" si="175"/>
        <v>0</v>
      </c>
      <c r="T857" s="370">
        <f t="shared" si="180"/>
        <v>0.30000000000000004</v>
      </c>
      <c r="U857" s="6">
        <v>0</v>
      </c>
      <c r="V857" s="299">
        <v>0.3</v>
      </c>
      <c r="W857" s="124" t="s">
        <v>4455</v>
      </c>
      <c r="X857" s="5"/>
      <c r="Y857" s="26"/>
      <c r="Z857" s="26"/>
      <c r="AA857" s="26"/>
      <c r="AB857" s="27">
        <v>0.2</v>
      </c>
      <c r="AC857" s="122">
        <v>0</v>
      </c>
      <c r="AD857" s="273">
        <v>42231</v>
      </c>
      <c r="AE857" s="26" t="str">
        <f t="array" ref="AE857">IF(ISNA(INDEX([6]Fournisseurs!$A$6:$O$5001,MATCH(A857&amp;C857,[6]Fournisseurs!$C$6:$C$5001&amp;[6]Fournisseurs!$A$6:$A$5001,0),14)),"",INDEX([6]Fournisseurs!$A$6:$O$5001,MATCH(A857&amp;C857,[6]Fournisseurs!$C$6:$C$5001&amp;[6]Fournisseurs!$A$6:$A$5001,0),14))</f>
        <v/>
      </c>
    </row>
    <row r="858" spans="1:31" ht="14" customHeight="1" x14ac:dyDescent="0.2">
      <c r="A858" s="8" t="s">
        <v>1804</v>
      </c>
      <c r="B858" s="8"/>
      <c r="C858" s="8" t="s">
        <v>1456</v>
      </c>
      <c r="D858" s="14" t="s">
        <v>1801</v>
      </c>
      <c r="E858" s="3"/>
      <c r="F858" s="13" t="s">
        <v>4441</v>
      </c>
      <c r="G858" s="31">
        <v>0</v>
      </c>
      <c r="H858" s="25">
        <v>17.5</v>
      </c>
      <c r="I858" s="32"/>
      <c r="J858" s="33">
        <f t="shared" si="176"/>
        <v>17.5</v>
      </c>
      <c r="K858" s="25">
        <f t="shared" si="177"/>
        <v>17.5</v>
      </c>
      <c r="L858" s="29">
        <v>25</v>
      </c>
      <c r="M858" s="24">
        <f t="shared" si="178"/>
        <v>0.30000000000000004</v>
      </c>
      <c r="N858" s="38">
        <f t="shared" si="179"/>
        <v>30</v>
      </c>
      <c r="O858" s="365">
        <v>25</v>
      </c>
      <c r="P858" s="366">
        <f t="shared" si="173"/>
        <v>0</v>
      </c>
      <c r="Q858" s="366">
        <f t="shared" si="174"/>
        <v>0.30000000000000004</v>
      </c>
      <c r="R858" s="406">
        <v>25</v>
      </c>
      <c r="S858" s="370">
        <f t="shared" si="175"/>
        <v>0</v>
      </c>
      <c r="T858" s="370">
        <f t="shared" si="180"/>
        <v>0.30000000000000004</v>
      </c>
      <c r="U858" s="6">
        <v>0</v>
      </c>
      <c r="V858" s="299">
        <v>0.3</v>
      </c>
      <c r="W858" s="124" t="s">
        <v>4455</v>
      </c>
      <c r="X858" s="5"/>
      <c r="Y858" s="26"/>
      <c r="Z858" s="26"/>
      <c r="AA858" s="26"/>
      <c r="AB858" s="27">
        <v>0.2</v>
      </c>
      <c r="AC858" s="122">
        <v>0</v>
      </c>
      <c r="AD858" s="273">
        <v>42231</v>
      </c>
      <c r="AE858" s="26" t="str">
        <f t="array" ref="AE858">IF(ISNA(INDEX([6]Fournisseurs!$A$6:$O$5001,MATCH(A858&amp;C858,[6]Fournisseurs!$C$6:$C$5001&amp;[6]Fournisseurs!$A$6:$A$5001,0),14)),"",INDEX([6]Fournisseurs!$A$6:$O$5001,MATCH(A858&amp;C858,[6]Fournisseurs!$C$6:$C$5001&amp;[6]Fournisseurs!$A$6:$A$5001,0),14))</f>
        <v/>
      </c>
    </row>
    <row r="859" spans="1:31" ht="14" customHeight="1" x14ac:dyDescent="0.2">
      <c r="A859" s="8" t="s">
        <v>1803</v>
      </c>
      <c r="B859" s="8"/>
      <c r="C859" s="8" t="s">
        <v>1456</v>
      </c>
      <c r="D859" s="14" t="s">
        <v>1800</v>
      </c>
      <c r="E859" s="3"/>
      <c r="F859" s="13" t="s">
        <v>4441</v>
      </c>
      <c r="G859" s="31">
        <v>0</v>
      </c>
      <c r="H859" s="25">
        <v>17.5</v>
      </c>
      <c r="I859" s="32"/>
      <c r="J859" s="33">
        <f t="shared" si="176"/>
        <v>17.5</v>
      </c>
      <c r="K859" s="25">
        <f t="shared" si="177"/>
        <v>17.5</v>
      </c>
      <c r="L859" s="29">
        <v>25</v>
      </c>
      <c r="M859" s="24">
        <f t="shared" si="178"/>
        <v>0.30000000000000004</v>
      </c>
      <c r="N859" s="38">
        <f t="shared" si="179"/>
        <v>30</v>
      </c>
      <c r="O859" s="365">
        <v>25</v>
      </c>
      <c r="P859" s="366">
        <f t="shared" si="173"/>
        <v>0</v>
      </c>
      <c r="Q859" s="366">
        <f t="shared" si="174"/>
        <v>0.30000000000000004</v>
      </c>
      <c r="R859" s="406">
        <v>25</v>
      </c>
      <c r="S859" s="370">
        <f t="shared" si="175"/>
        <v>0</v>
      </c>
      <c r="T859" s="370">
        <f t="shared" si="180"/>
        <v>0.30000000000000004</v>
      </c>
      <c r="U859" s="6">
        <v>0</v>
      </c>
      <c r="V859" s="299">
        <v>0.3</v>
      </c>
      <c r="W859" s="124" t="s">
        <v>4455</v>
      </c>
      <c r="X859" s="5"/>
      <c r="Y859" s="26"/>
      <c r="Z859" s="26"/>
      <c r="AA859" s="26"/>
      <c r="AB859" s="27">
        <v>0.2</v>
      </c>
      <c r="AC859" s="122">
        <v>0</v>
      </c>
      <c r="AD859" s="273">
        <v>42231</v>
      </c>
      <c r="AE859" s="26" t="str">
        <f t="array" ref="AE859">IF(ISNA(INDEX([6]Fournisseurs!$A$6:$O$5001,MATCH(A859&amp;C859,[6]Fournisseurs!$C$6:$C$5001&amp;[6]Fournisseurs!$A$6:$A$5001,0),14)),"",INDEX([6]Fournisseurs!$A$6:$O$5001,MATCH(A859&amp;C859,[6]Fournisseurs!$C$6:$C$5001&amp;[6]Fournisseurs!$A$6:$A$5001,0),14))</f>
        <v/>
      </c>
    </row>
    <row r="860" spans="1:31" ht="14" customHeight="1" x14ac:dyDescent="0.2">
      <c r="A860" s="4">
        <v>3113</v>
      </c>
      <c r="B860" s="8"/>
      <c r="C860" s="8" t="s">
        <v>1456</v>
      </c>
      <c r="D860" s="12" t="s">
        <v>1458</v>
      </c>
      <c r="E860" s="3"/>
      <c r="F860" s="13" t="s">
        <v>4441</v>
      </c>
      <c r="G860" s="31">
        <v>0</v>
      </c>
      <c r="H860" s="25">
        <v>17.5</v>
      </c>
      <c r="I860" s="32"/>
      <c r="J860" s="33">
        <f t="shared" si="176"/>
        <v>17.5</v>
      </c>
      <c r="K860" s="25">
        <f t="shared" si="177"/>
        <v>17.5</v>
      </c>
      <c r="L860" s="29">
        <v>25</v>
      </c>
      <c r="M860" s="24">
        <f t="shared" si="178"/>
        <v>0.30000000000000004</v>
      </c>
      <c r="N860" s="38">
        <f t="shared" si="179"/>
        <v>30</v>
      </c>
      <c r="O860" s="365">
        <v>25</v>
      </c>
      <c r="P860" s="366">
        <f t="shared" si="173"/>
        <v>0</v>
      </c>
      <c r="Q860" s="366">
        <f t="shared" si="174"/>
        <v>0.30000000000000004</v>
      </c>
      <c r="R860" s="406">
        <v>25</v>
      </c>
      <c r="S860" s="370">
        <f t="shared" si="175"/>
        <v>0</v>
      </c>
      <c r="T860" s="370">
        <f t="shared" si="180"/>
        <v>0.30000000000000004</v>
      </c>
      <c r="U860" s="6">
        <v>0</v>
      </c>
      <c r="V860" s="299">
        <v>0.3</v>
      </c>
      <c r="W860" s="124" t="s">
        <v>4455</v>
      </c>
      <c r="X860" s="5"/>
      <c r="Y860" s="26"/>
      <c r="Z860" s="26"/>
      <c r="AA860" s="26"/>
      <c r="AB860" s="27">
        <v>0.2</v>
      </c>
      <c r="AC860" s="122">
        <v>0</v>
      </c>
      <c r="AD860" s="273">
        <v>42231</v>
      </c>
      <c r="AE860" s="26" t="str">
        <f t="array" ref="AE860">IF(ISNA(INDEX([6]Fournisseurs!$A$6:$O$5001,MATCH(A860&amp;C860,[6]Fournisseurs!$C$6:$C$5001&amp;[6]Fournisseurs!$A$6:$A$5001,0),14)),"",INDEX([6]Fournisseurs!$A$6:$O$5001,MATCH(A860&amp;C860,[6]Fournisseurs!$C$6:$C$5001&amp;[6]Fournisseurs!$A$6:$A$5001,0),14))</f>
        <v/>
      </c>
    </row>
    <row r="861" spans="1:31" ht="14" customHeight="1" x14ac:dyDescent="0.2">
      <c r="A861" s="4">
        <v>3111</v>
      </c>
      <c r="B861" s="8"/>
      <c r="C861" s="8" t="s">
        <v>1456</v>
      </c>
      <c r="D861" s="12" t="s">
        <v>1457</v>
      </c>
      <c r="E861" s="3"/>
      <c r="F861" s="13" t="s">
        <v>4441</v>
      </c>
      <c r="G861" s="31">
        <v>0</v>
      </c>
      <c r="H861" s="25">
        <v>17.5</v>
      </c>
      <c r="I861" s="32"/>
      <c r="J861" s="33">
        <f t="shared" si="176"/>
        <v>17.5</v>
      </c>
      <c r="K861" s="25">
        <f t="shared" si="177"/>
        <v>17.5</v>
      </c>
      <c r="L861" s="29">
        <v>25</v>
      </c>
      <c r="M861" s="24">
        <f t="shared" si="178"/>
        <v>0.30000000000000004</v>
      </c>
      <c r="N861" s="38">
        <f t="shared" si="179"/>
        <v>30</v>
      </c>
      <c r="O861" s="365">
        <v>25</v>
      </c>
      <c r="P861" s="366">
        <f t="shared" si="173"/>
        <v>0</v>
      </c>
      <c r="Q861" s="366">
        <f t="shared" si="174"/>
        <v>0.30000000000000004</v>
      </c>
      <c r="R861" s="406">
        <v>25</v>
      </c>
      <c r="S861" s="370">
        <f t="shared" si="175"/>
        <v>0</v>
      </c>
      <c r="T861" s="370">
        <f t="shared" si="180"/>
        <v>0.30000000000000004</v>
      </c>
      <c r="U861" s="6">
        <v>0</v>
      </c>
      <c r="V861" s="299">
        <v>0.3</v>
      </c>
      <c r="W861" s="124" t="s">
        <v>4455</v>
      </c>
      <c r="X861" s="5"/>
      <c r="Y861" s="26"/>
      <c r="Z861" s="26"/>
      <c r="AA861" s="26"/>
      <c r="AB861" s="27">
        <v>0.2</v>
      </c>
      <c r="AC861" s="122">
        <v>0</v>
      </c>
      <c r="AD861" s="273">
        <v>42231</v>
      </c>
      <c r="AE861" s="26" t="str">
        <f t="array" ref="AE861">IF(ISNA(INDEX([6]Fournisseurs!$A$6:$O$5001,MATCH(A861&amp;C861,[6]Fournisseurs!$C$6:$C$5001&amp;[6]Fournisseurs!$A$6:$A$5001,0),14)),"",INDEX([6]Fournisseurs!$A$6:$O$5001,MATCH(A861&amp;C861,[6]Fournisseurs!$C$6:$C$5001&amp;[6]Fournisseurs!$A$6:$A$5001,0),14))</f>
        <v/>
      </c>
    </row>
    <row r="862" spans="1:31" ht="14" customHeight="1" x14ac:dyDescent="0.2">
      <c r="A862" s="8">
        <v>2327</v>
      </c>
      <c r="B862" s="8" t="s">
        <v>2071</v>
      </c>
      <c r="C862" s="8" t="s">
        <v>633</v>
      </c>
      <c r="D862" s="3" t="s">
        <v>585</v>
      </c>
      <c r="E862" s="3" t="s">
        <v>1375</v>
      </c>
      <c r="F862" s="13" t="s">
        <v>106</v>
      </c>
      <c r="G862" s="31">
        <v>68</v>
      </c>
      <c r="H862" s="25">
        <v>61.818181818181813</v>
      </c>
      <c r="I862" s="32">
        <v>0.15</v>
      </c>
      <c r="J862" s="33">
        <f t="shared" si="176"/>
        <v>71.090909090909079</v>
      </c>
      <c r="K862" s="25">
        <f t="shared" si="177"/>
        <v>71.09</v>
      </c>
      <c r="L862" s="29">
        <v>170</v>
      </c>
      <c r="M862" s="24">
        <f t="shared" si="178"/>
        <v>0.5818181818181819</v>
      </c>
      <c r="N862" s="38">
        <f t="shared" si="179"/>
        <v>204</v>
      </c>
      <c r="O862" s="365">
        <v>153</v>
      </c>
      <c r="P862" s="366">
        <f t="shared" si="173"/>
        <v>-0.1</v>
      </c>
      <c r="Q862" s="366">
        <f t="shared" si="174"/>
        <v>0.53535353535353547</v>
      </c>
      <c r="R862" s="369">
        <v>144.5</v>
      </c>
      <c r="S862" s="370">
        <f t="shared" si="175"/>
        <v>-0.15</v>
      </c>
      <c r="T862" s="370">
        <f t="shared" ref="T862:T903" si="181">1-(J862/(R862*0.95))</f>
        <v>0.48212777934140172</v>
      </c>
      <c r="U862" s="6">
        <v>25</v>
      </c>
      <c r="V862" s="299">
        <v>27</v>
      </c>
      <c r="W862" s="124" t="s">
        <v>4454</v>
      </c>
      <c r="X862" s="5">
        <v>0</v>
      </c>
      <c r="Y862" s="26">
        <v>707600</v>
      </c>
      <c r="Z862" s="26" t="s">
        <v>1376</v>
      </c>
      <c r="AA862" s="26"/>
      <c r="AB862" s="27">
        <v>0.2</v>
      </c>
      <c r="AC862" s="122">
        <v>3760223793543</v>
      </c>
      <c r="AD862" s="273">
        <v>41501</v>
      </c>
      <c r="AE862" s="26">
        <f t="array" ref="AE862">IF(ISNA(INDEX([6]Fournisseurs!$A$6:$O$5001,MATCH(A862&amp;C862,[6]Fournisseurs!$C$6:$C$5001&amp;[6]Fournisseurs!$A$6:$A$5001,0),14)),"",INDEX([6]Fournisseurs!$A$6:$O$5001,MATCH(A862&amp;C862,[6]Fournisseurs!$C$6:$C$5001&amp;[6]Fournisseurs!$A$6:$A$5001,0),14))</f>
        <v>0.18972</v>
      </c>
    </row>
    <row r="863" spans="1:31" ht="14" customHeight="1" x14ac:dyDescent="0.2">
      <c r="A863" s="15">
        <v>1944</v>
      </c>
      <c r="B863" s="8">
        <v>609945</v>
      </c>
      <c r="C863" s="8" t="s">
        <v>633</v>
      </c>
      <c r="D863" s="16" t="s">
        <v>3593</v>
      </c>
      <c r="E863" s="3"/>
      <c r="F863" s="4" t="s">
        <v>4441</v>
      </c>
      <c r="G863" s="31">
        <v>17</v>
      </c>
      <c r="H863" s="25">
        <v>15.454545454545453</v>
      </c>
      <c r="I863" s="32">
        <v>0.15</v>
      </c>
      <c r="J863" s="33">
        <f t="shared" si="176"/>
        <v>17.77272727272727</v>
      </c>
      <c r="K863" s="25">
        <f t="shared" si="177"/>
        <v>17.77</v>
      </c>
      <c r="L863" s="29">
        <v>76</v>
      </c>
      <c r="M863" s="24">
        <f t="shared" si="178"/>
        <v>0.76614832535885169</v>
      </c>
      <c r="N863" s="38">
        <f t="shared" si="179"/>
        <v>91.2</v>
      </c>
      <c r="O863" s="365">
        <v>49.4</v>
      </c>
      <c r="P863" s="366">
        <f t="shared" si="173"/>
        <v>-0.35000000000000003</v>
      </c>
      <c r="Q863" s="366">
        <f t="shared" si="174"/>
        <v>0.64022819285977184</v>
      </c>
      <c r="R863" s="369">
        <v>47.5</v>
      </c>
      <c r="S863" s="370">
        <f t="shared" si="175"/>
        <v>-0.375</v>
      </c>
      <c r="T863" s="370">
        <f t="shared" si="181"/>
        <v>0.60614454797280293</v>
      </c>
      <c r="U863" s="6">
        <v>6.5</v>
      </c>
      <c r="V863" s="299">
        <v>8.5</v>
      </c>
      <c r="W863" s="124" t="s">
        <v>62</v>
      </c>
      <c r="X863" s="5"/>
      <c r="Y863" s="26">
        <v>707600</v>
      </c>
      <c r="Z863" s="26"/>
      <c r="AA863" s="26"/>
      <c r="AB863" s="27">
        <v>0.2</v>
      </c>
      <c r="AC863" s="122">
        <v>3760223793550</v>
      </c>
      <c r="AD863" s="273">
        <v>42231</v>
      </c>
      <c r="AE863" s="26">
        <f t="array" ref="AE863">IF(ISNA(INDEX([6]Fournisseurs!$A$6:$O$5001,MATCH(A863&amp;C863,[6]Fournisseurs!$C$6:$C$5001&amp;[6]Fournisseurs!$A$6:$A$5001,0),14)),"",INDEX([6]Fournisseurs!$A$6:$O$5001,MATCH(A863&amp;C863,[6]Fournisseurs!$C$6:$C$5001&amp;[6]Fournisseurs!$A$6:$A$5001,0),14))</f>
        <v>5.8349499999999999E-2</v>
      </c>
    </row>
    <row r="864" spans="1:31" ht="14" customHeight="1" x14ac:dyDescent="0.2">
      <c r="A864" s="4">
        <v>4091</v>
      </c>
      <c r="B864" s="8"/>
      <c r="C864" s="8" t="s">
        <v>1441</v>
      </c>
      <c r="D864" s="16" t="s">
        <v>586</v>
      </c>
      <c r="E864" s="3"/>
      <c r="F864" s="4" t="s">
        <v>4441</v>
      </c>
      <c r="G864" s="31">
        <v>0</v>
      </c>
      <c r="H864" s="25">
        <v>270</v>
      </c>
      <c r="I864" s="32"/>
      <c r="J864" s="33">
        <f t="shared" si="176"/>
        <v>270</v>
      </c>
      <c r="K864" s="25">
        <f t="shared" si="177"/>
        <v>270</v>
      </c>
      <c r="L864" s="29">
        <v>428.4</v>
      </c>
      <c r="M864" s="24">
        <f t="shared" si="178"/>
        <v>0.36974789915966388</v>
      </c>
      <c r="N864" s="38">
        <f t="shared" si="179"/>
        <v>514.07999999999993</v>
      </c>
      <c r="O864" s="365">
        <v>428.4</v>
      </c>
      <c r="P864" s="366">
        <f t="shared" si="173"/>
        <v>0</v>
      </c>
      <c r="Q864" s="366">
        <f t="shared" si="174"/>
        <v>0.36974789915966388</v>
      </c>
      <c r="R864" s="375">
        <v>428.4</v>
      </c>
      <c r="S864" s="370">
        <f t="shared" si="175"/>
        <v>0</v>
      </c>
      <c r="T864" s="370">
        <f t="shared" si="181"/>
        <v>0.3365767359575409</v>
      </c>
      <c r="U864" s="6">
        <v>0</v>
      </c>
      <c r="V864" s="299">
        <v>8</v>
      </c>
      <c r="W864" s="124" t="s">
        <v>111</v>
      </c>
      <c r="X864" s="5"/>
      <c r="Y864" s="28">
        <v>707100</v>
      </c>
      <c r="Z864" s="26"/>
      <c r="AA864" s="26"/>
      <c r="AB864" s="27">
        <v>0.2</v>
      </c>
      <c r="AC864" s="122">
        <v>0</v>
      </c>
      <c r="AD864" s="273">
        <v>42231</v>
      </c>
      <c r="AE864" s="26" t="str">
        <f t="array" ref="AE864">IF(ISNA(INDEX([6]Fournisseurs!$A$6:$O$5001,MATCH(A864&amp;C864,[6]Fournisseurs!$C$6:$C$5001&amp;[6]Fournisseurs!$A$6:$A$5001,0),14)),"",INDEX([6]Fournisseurs!$A$6:$O$5001,MATCH(A864&amp;C864,[6]Fournisseurs!$C$6:$C$5001&amp;[6]Fournisseurs!$A$6:$A$5001,0),14))</f>
        <v/>
      </c>
    </row>
    <row r="865" spans="1:56" ht="14" customHeight="1" x14ac:dyDescent="0.2">
      <c r="A865" s="4">
        <v>4090</v>
      </c>
      <c r="B865" s="8"/>
      <c r="C865" s="8" t="s">
        <v>1441</v>
      </c>
      <c r="D865" s="16" t="s">
        <v>587</v>
      </c>
      <c r="E865" s="3"/>
      <c r="F865" s="4" t="s">
        <v>4441</v>
      </c>
      <c r="G865" s="31">
        <v>0</v>
      </c>
      <c r="H865" s="25">
        <v>255</v>
      </c>
      <c r="I865" s="32"/>
      <c r="J865" s="33">
        <f t="shared" si="176"/>
        <v>255</v>
      </c>
      <c r="K865" s="25">
        <f t="shared" si="177"/>
        <v>255</v>
      </c>
      <c r="L865" s="29">
        <v>401.1</v>
      </c>
      <c r="M865" s="24">
        <f t="shared" si="178"/>
        <v>0.36424831712789829</v>
      </c>
      <c r="N865" s="38">
        <f t="shared" si="179"/>
        <v>481.32</v>
      </c>
      <c r="O865" s="365">
        <v>401.1</v>
      </c>
      <c r="P865" s="366">
        <f t="shared" si="173"/>
        <v>0</v>
      </c>
      <c r="Q865" s="366">
        <f t="shared" si="174"/>
        <v>0.36424831712789829</v>
      </c>
      <c r="R865" s="375">
        <v>401.1</v>
      </c>
      <c r="S865" s="370">
        <f t="shared" si="175"/>
        <v>0</v>
      </c>
      <c r="T865" s="370">
        <f t="shared" si="181"/>
        <v>0.33078770223989296</v>
      </c>
      <c r="U865" s="6">
        <v>0</v>
      </c>
      <c r="V865" s="299">
        <v>6.3</v>
      </c>
      <c r="W865" s="124" t="s">
        <v>111</v>
      </c>
      <c r="X865" s="5"/>
      <c r="Y865" s="28">
        <v>707100</v>
      </c>
      <c r="Z865" s="26"/>
      <c r="AA865" s="26"/>
      <c r="AB865" s="27">
        <v>0.2</v>
      </c>
      <c r="AC865" s="122">
        <v>0</v>
      </c>
      <c r="AD865" s="273">
        <v>42231</v>
      </c>
      <c r="AE865" s="26" t="str">
        <f t="array" ref="AE865">IF(ISNA(INDEX([6]Fournisseurs!$A$6:$O$5001,MATCH(A865&amp;C865,[6]Fournisseurs!$C$6:$C$5001&amp;[6]Fournisseurs!$A$6:$A$5001,0),14)),"",INDEX([6]Fournisseurs!$A$6:$O$5001,MATCH(A865&amp;C865,[6]Fournisseurs!$C$6:$C$5001&amp;[6]Fournisseurs!$A$6:$A$5001,0),14))</f>
        <v/>
      </c>
      <c r="BD865" s="39"/>
    </row>
    <row r="866" spans="1:56" ht="14" customHeight="1" x14ac:dyDescent="0.2">
      <c r="A866" s="4">
        <v>4089</v>
      </c>
      <c r="B866" s="8"/>
      <c r="C866" s="8" t="s">
        <v>1441</v>
      </c>
      <c r="D866" s="16" t="s">
        <v>588</v>
      </c>
      <c r="E866" s="3"/>
      <c r="F866" s="4" t="s">
        <v>4441</v>
      </c>
      <c r="G866" s="31">
        <v>0</v>
      </c>
      <c r="H866" s="25">
        <v>210</v>
      </c>
      <c r="I866" s="32"/>
      <c r="J866" s="33">
        <f t="shared" si="176"/>
        <v>210</v>
      </c>
      <c r="K866" s="25">
        <f t="shared" si="177"/>
        <v>210</v>
      </c>
      <c r="L866" s="29">
        <v>327.60000000000002</v>
      </c>
      <c r="M866" s="24">
        <f t="shared" si="178"/>
        <v>0.35897435897435903</v>
      </c>
      <c r="N866" s="38">
        <f t="shared" si="179"/>
        <v>393.12</v>
      </c>
      <c r="O866" s="365">
        <v>327.60000000000002</v>
      </c>
      <c r="P866" s="366">
        <f t="shared" si="173"/>
        <v>0</v>
      </c>
      <c r="Q866" s="366">
        <f t="shared" si="174"/>
        <v>0.35897435897435903</v>
      </c>
      <c r="R866" s="375">
        <v>327.60000000000002</v>
      </c>
      <c r="S866" s="370">
        <f t="shared" si="175"/>
        <v>0</v>
      </c>
      <c r="T866" s="370">
        <f t="shared" si="181"/>
        <v>0.32523616734143057</v>
      </c>
      <c r="U866" s="6">
        <v>0</v>
      </c>
      <c r="V866" s="299">
        <v>5.8</v>
      </c>
      <c r="W866" s="124" t="s">
        <v>111</v>
      </c>
      <c r="X866" s="5"/>
      <c r="Y866" s="28">
        <v>707100</v>
      </c>
      <c r="Z866" s="26"/>
      <c r="AA866" s="26"/>
      <c r="AB866" s="27">
        <v>0.2</v>
      </c>
      <c r="AC866" s="122">
        <v>0</v>
      </c>
      <c r="AD866" s="273">
        <v>42231</v>
      </c>
      <c r="AE866" s="26" t="str">
        <f t="array" ref="AE866">IF(ISNA(INDEX([6]Fournisseurs!$A$6:$O$5001,MATCH(A866&amp;C866,[6]Fournisseurs!$C$6:$C$5001&amp;[6]Fournisseurs!$A$6:$A$5001,0),14)),"",INDEX([6]Fournisseurs!$A$6:$O$5001,MATCH(A866&amp;C866,[6]Fournisseurs!$C$6:$C$5001&amp;[6]Fournisseurs!$A$6:$A$5001,0),14))</f>
        <v/>
      </c>
    </row>
    <row r="867" spans="1:56" ht="14" customHeight="1" x14ac:dyDescent="0.2">
      <c r="A867" s="8">
        <v>3562</v>
      </c>
      <c r="B867" s="8" t="s">
        <v>1377</v>
      </c>
      <c r="C867" s="8" t="s">
        <v>633</v>
      </c>
      <c r="D867" s="3" t="s">
        <v>3711</v>
      </c>
      <c r="E867" s="3" t="s">
        <v>589</v>
      </c>
      <c r="F867" s="5" t="s">
        <v>4441</v>
      </c>
      <c r="G867" s="31">
        <v>76</v>
      </c>
      <c r="H867" s="25">
        <v>69.090909090909079</v>
      </c>
      <c r="I867" s="32">
        <v>0.15</v>
      </c>
      <c r="J867" s="33">
        <f t="shared" si="176"/>
        <v>79.454545454545439</v>
      </c>
      <c r="K867" s="25">
        <f t="shared" si="177"/>
        <v>79.45</v>
      </c>
      <c r="L867" s="29">
        <v>170</v>
      </c>
      <c r="M867" s="24">
        <f t="shared" si="178"/>
        <v>0.53262032085561506</v>
      </c>
      <c r="N867" s="38">
        <f t="shared" si="179"/>
        <v>204</v>
      </c>
      <c r="O867" s="365">
        <v>157.25</v>
      </c>
      <c r="P867" s="366">
        <f t="shared" si="173"/>
        <v>-7.4999999999999997E-2</v>
      </c>
      <c r="Q867" s="366">
        <f t="shared" si="174"/>
        <v>0.49472467119525954</v>
      </c>
      <c r="R867" s="369">
        <v>148.75</v>
      </c>
      <c r="S867" s="370">
        <f t="shared" si="175"/>
        <v>-0.125</v>
      </c>
      <c r="T867" s="370">
        <f t="shared" si="181"/>
        <v>0.43773873185637902</v>
      </c>
      <c r="U867" s="6">
        <v>22</v>
      </c>
      <c r="V867" s="299">
        <v>24</v>
      </c>
      <c r="W867" s="124" t="s">
        <v>4451</v>
      </c>
      <c r="X867" s="5">
        <v>0</v>
      </c>
      <c r="Y867" s="26">
        <v>707600</v>
      </c>
      <c r="Z867" s="26" t="s">
        <v>1378</v>
      </c>
      <c r="AA867" s="26"/>
      <c r="AB867" s="27">
        <v>0.2</v>
      </c>
      <c r="AC867" s="122">
        <v>3760223790900</v>
      </c>
      <c r="AD867" s="273">
        <v>41866</v>
      </c>
      <c r="AE867" s="26">
        <f t="array" ref="AE867">IF(ISNA(INDEX([6]Fournisseurs!$A$6:$O$5001,MATCH(A867&amp;C867,[6]Fournisseurs!$C$6:$C$5001&amp;[6]Fournisseurs!$A$6:$A$5001,0),14)),"",INDEX([6]Fournisseurs!$A$6:$O$5001,MATCH(A867&amp;C867,[6]Fournisseurs!$C$6:$C$5001&amp;[6]Fournisseurs!$A$6:$A$5001,0),14))</f>
        <v>0.17</v>
      </c>
    </row>
    <row r="868" spans="1:56" ht="14" customHeight="1" x14ac:dyDescent="0.2">
      <c r="A868" s="8">
        <v>3424</v>
      </c>
      <c r="B868" s="8" t="s">
        <v>1382</v>
      </c>
      <c r="C868" s="8" t="s">
        <v>633</v>
      </c>
      <c r="D868" s="275" t="s">
        <v>593</v>
      </c>
      <c r="E868" s="3" t="s">
        <v>1383</v>
      </c>
      <c r="F868" s="5" t="s">
        <v>4441</v>
      </c>
      <c r="G868" s="31">
        <v>69.25</v>
      </c>
      <c r="H868" s="25">
        <v>62.954545454545446</v>
      </c>
      <c r="I868" s="32">
        <v>0.15</v>
      </c>
      <c r="J868" s="33">
        <f t="shared" si="176"/>
        <v>72.397727272727252</v>
      </c>
      <c r="K868" s="25">
        <f t="shared" si="177"/>
        <v>72.400000000000006</v>
      </c>
      <c r="L868" s="29">
        <v>290</v>
      </c>
      <c r="M868" s="24">
        <f t="shared" si="178"/>
        <v>0.75035266457680261</v>
      </c>
      <c r="N868" s="38">
        <f t="shared" si="179"/>
        <v>348</v>
      </c>
      <c r="O868" s="365">
        <v>239.25</v>
      </c>
      <c r="P868" s="366">
        <f t="shared" si="173"/>
        <v>-0.17499999999999999</v>
      </c>
      <c r="Q868" s="366">
        <f t="shared" si="174"/>
        <v>0.69739716918400307</v>
      </c>
      <c r="R868" s="369">
        <v>224.75</v>
      </c>
      <c r="S868" s="370">
        <f t="shared" si="175"/>
        <v>-0.22500000000000001</v>
      </c>
      <c r="T868" s="370">
        <f t="shared" si="181"/>
        <v>0.6609204272690018</v>
      </c>
      <c r="U868" s="6">
        <v>21</v>
      </c>
      <c r="V868" s="299">
        <v>48</v>
      </c>
      <c r="W868" s="124" t="s">
        <v>4451</v>
      </c>
      <c r="X868" s="5" t="s">
        <v>838</v>
      </c>
      <c r="Y868" s="26">
        <v>707600</v>
      </c>
      <c r="Z868" s="26" t="s">
        <v>1384</v>
      </c>
      <c r="AA868" s="26"/>
      <c r="AB868" s="27">
        <v>0.2</v>
      </c>
      <c r="AC868" s="122">
        <v>3760223793567</v>
      </c>
      <c r="AD868" s="273">
        <v>41866</v>
      </c>
      <c r="AE868" s="26">
        <f t="array" ref="AE868">IF(ISNA(INDEX([6]Fournisseurs!$A$6:$O$5001,MATCH(A868&amp;C868,[6]Fournisseurs!$C$6:$C$5001&amp;[6]Fournisseurs!$A$6:$A$5001,0),14)),"",INDEX([6]Fournisseurs!$A$6:$O$5001,MATCH(A868&amp;C868,[6]Fournisseurs!$C$6:$C$5001&amp;[6]Fournisseurs!$A$6:$A$5001,0),14))</f>
        <v>0.61050000000000004</v>
      </c>
    </row>
    <row r="869" spans="1:56" ht="14" customHeight="1" x14ac:dyDescent="0.2">
      <c r="A869" s="8">
        <v>1761</v>
      </c>
      <c r="B869" s="8">
        <v>530600</v>
      </c>
      <c r="C869" s="8" t="s">
        <v>651</v>
      </c>
      <c r="D869" s="3" t="s">
        <v>594</v>
      </c>
      <c r="E869" s="3" t="s">
        <v>1385</v>
      </c>
      <c r="F869" s="5" t="s">
        <v>4441</v>
      </c>
      <c r="G869" s="31">
        <v>0</v>
      </c>
      <c r="H869" s="25">
        <v>2.4000000000000004</v>
      </c>
      <c r="I869" s="32">
        <v>0.1</v>
      </c>
      <c r="J869" s="33">
        <f t="shared" si="176"/>
        <v>2.6400000000000006</v>
      </c>
      <c r="K869" s="25">
        <f t="shared" si="177"/>
        <v>2.64</v>
      </c>
      <c r="L869" s="29">
        <v>4.0999999999999996</v>
      </c>
      <c r="M869" s="24">
        <f t="shared" si="178"/>
        <v>0.35609756097560952</v>
      </c>
      <c r="N869" s="38">
        <f t="shared" si="179"/>
        <v>4.919999999999999</v>
      </c>
      <c r="O869" s="365">
        <v>4.0999999999999996</v>
      </c>
      <c r="P869" s="366">
        <f t="shared" si="173"/>
        <v>0</v>
      </c>
      <c r="Q869" s="366">
        <f t="shared" si="174"/>
        <v>0.35609756097560952</v>
      </c>
      <c r="R869" s="375">
        <v>4.0999999999999996</v>
      </c>
      <c r="S869" s="370">
        <f t="shared" si="175"/>
        <v>0</v>
      </c>
      <c r="T869" s="370">
        <f t="shared" si="181"/>
        <v>0.32220795892169429</v>
      </c>
      <c r="U869" s="6">
        <v>0</v>
      </c>
      <c r="V869" s="299">
        <v>0.04</v>
      </c>
      <c r="W869" s="124" t="s">
        <v>4453</v>
      </c>
      <c r="X869" s="5">
        <v>0</v>
      </c>
      <c r="Y869" s="26">
        <v>707600</v>
      </c>
      <c r="Z869" s="26" t="s">
        <v>1386</v>
      </c>
      <c r="AA869" s="26"/>
      <c r="AB869" s="27">
        <v>0.2</v>
      </c>
      <c r="AC869" s="122">
        <v>0</v>
      </c>
      <c r="AD869" s="273">
        <v>41501</v>
      </c>
      <c r="AE869" s="26" t="str">
        <f t="array" ref="AE869">IF(ISNA(INDEX([6]Fournisseurs!$A$6:$O$5001,MATCH(A869&amp;C869,[6]Fournisseurs!$C$6:$C$5001&amp;[6]Fournisseurs!$A$6:$A$5001,0),14)),"",INDEX([6]Fournisseurs!$A$6:$O$5001,MATCH(A869&amp;C869,[6]Fournisseurs!$C$6:$C$5001&amp;[6]Fournisseurs!$A$6:$A$5001,0),14))</f>
        <v/>
      </c>
    </row>
    <row r="870" spans="1:56" ht="14" customHeight="1" x14ac:dyDescent="0.2">
      <c r="A870" s="8">
        <v>1762</v>
      </c>
      <c r="B870" s="8">
        <v>530700</v>
      </c>
      <c r="C870" s="8" t="s">
        <v>651</v>
      </c>
      <c r="D870" s="3" t="s">
        <v>595</v>
      </c>
      <c r="E870" s="3" t="s">
        <v>1387</v>
      </c>
      <c r="F870" s="5" t="s">
        <v>4441</v>
      </c>
      <c r="G870" s="31">
        <v>0</v>
      </c>
      <c r="H870" s="25">
        <v>2.5499999999999998</v>
      </c>
      <c r="I870" s="32">
        <v>0.1</v>
      </c>
      <c r="J870" s="33">
        <f t="shared" si="176"/>
        <v>2.8050000000000002</v>
      </c>
      <c r="K870" s="25">
        <f t="shared" si="177"/>
        <v>2.81</v>
      </c>
      <c r="L870" s="29">
        <v>4.4000000000000004</v>
      </c>
      <c r="M870" s="24">
        <f t="shared" si="178"/>
        <v>0.36250000000000004</v>
      </c>
      <c r="N870" s="38">
        <f t="shared" si="179"/>
        <v>5.28</v>
      </c>
      <c r="O870" s="365">
        <v>4.4000000000000004</v>
      </c>
      <c r="P870" s="366">
        <f t="shared" si="173"/>
        <v>0</v>
      </c>
      <c r="Q870" s="366">
        <f t="shared" si="174"/>
        <v>0.36250000000000004</v>
      </c>
      <c r="R870" s="375">
        <v>4.4000000000000004</v>
      </c>
      <c r="S870" s="370">
        <f t="shared" si="175"/>
        <v>0</v>
      </c>
      <c r="T870" s="370">
        <f t="shared" si="181"/>
        <v>0.32894736842105254</v>
      </c>
      <c r="U870" s="6">
        <v>0</v>
      </c>
      <c r="V870" s="299">
        <v>0.05</v>
      </c>
      <c r="W870" s="124" t="s">
        <v>4453</v>
      </c>
      <c r="X870" s="5">
        <v>0</v>
      </c>
      <c r="Y870" s="26">
        <v>707600</v>
      </c>
      <c r="Z870" s="26" t="s">
        <v>1386</v>
      </c>
      <c r="AA870" s="26"/>
      <c r="AB870" s="27">
        <v>0.2</v>
      </c>
      <c r="AC870" s="122">
        <v>0</v>
      </c>
      <c r="AD870" s="273">
        <v>41501</v>
      </c>
      <c r="AE870" s="26" t="str">
        <f t="array" ref="AE870">IF(ISNA(INDEX([6]Fournisseurs!$A$6:$O$5001,MATCH(A870&amp;C870,[6]Fournisseurs!$C$6:$C$5001&amp;[6]Fournisseurs!$A$6:$A$5001,0),14)),"",INDEX([6]Fournisseurs!$A$6:$O$5001,MATCH(A870&amp;C870,[6]Fournisseurs!$C$6:$C$5001&amp;[6]Fournisseurs!$A$6:$A$5001,0),14))</f>
        <v/>
      </c>
    </row>
    <row r="871" spans="1:56" ht="14" customHeight="1" x14ac:dyDescent="0.2">
      <c r="A871" s="8">
        <v>3759</v>
      </c>
      <c r="B871" s="8" t="s">
        <v>1388</v>
      </c>
      <c r="C871" s="8" t="s">
        <v>633</v>
      </c>
      <c r="D871" s="275" t="s">
        <v>596</v>
      </c>
      <c r="E871" s="3" t="s">
        <v>1389</v>
      </c>
      <c r="F871" s="5" t="s">
        <v>4441</v>
      </c>
      <c r="G871" s="31">
        <v>60</v>
      </c>
      <c r="H871" s="25">
        <v>54.54545454545454</v>
      </c>
      <c r="I871" s="32">
        <v>0.15</v>
      </c>
      <c r="J871" s="33">
        <f t="shared" si="176"/>
        <v>62.727272727272712</v>
      </c>
      <c r="K871" s="25">
        <f t="shared" si="177"/>
        <v>62.73</v>
      </c>
      <c r="L871" s="29">
        <v>149.5</v>
      </c>
      <c r="M871" s="24">
        <f t="shared" si="178"/>
        <v>0.58041958041958053</v>
      </c>
      <c r="N871" s="38">
        <f t="shared" si="179"/>
        <v>179.4</v>
      </c>
      <c r="O871" s="365">
        <v>134.55000000000001</v>
      </c>
      <c r="P871" s="366">
        <f t="shared" si="173"/>
        <v>-9.9999999999999922E-2</v>
      </c>
      <c r="Q871" s="366">
        <f t="shared" si="174"/>
        <v>0.53379953379953393</v>
      </c>
      <c r="R871" s="369">
        <v>127.075</v>
      </c>
      <c r="S871" s="370">
        <f t="shared" si="175"/>
        <v>-0.15</v>
      </c>
      <c r="T871" s="370">
        <f t="shared" si="181"/>
        <v>0.48039576522548666</v>
      </c>
      <c r="U871" s="6">
        <v>21</v>
      </c>
      <c r="V871" s="299">
        <v>24</v>
      </c>
      <c r="W871" s="124" t="s">
        <v>4451</v>
      </c>
      <c r="X871" s="5" t="s">
        <v>1390</v>
      </c>
      <c r="Y871" s="26">
        <v>707600</v>
      </c>
      <c r="Z871" s="26" t="s">
        <v>1391</v>
      </c>
      <c r="AA871" s="26"/>
      <c r="AB871" s="27">
        <v>0.2</v>
      </c>
      <c r="AC871" s="122">
        <v>3760223790573</v>
      </c>
      <c r="AD871" s="273">
        <v>41866</v>
      </c>
      <c r="AE871" s="26">
        <f t="array" ref="AE871">IF(ISNA(INDEX([6]Fournisseurs!$A$6:$O$5001,MATCH(A871&amp;C871,[6]Fournisseurs!$C$6:$C$5001&amp;[6]Fournisseurs!$A$6:$A$5001,0),14)),"",INDEX([6]Fournisseurs!$A$6:$O$5001,MATCH(A871&amp;C871,[6]Fournisseurs!$C$6:$C$5001&amp;[6]Fournisseurs!$A$6:$A$5001,0),14))</f>
        <v>4.0320000000000002E-2</v>
      </c>
    </row>
    <row r="872" spans="1:56" ht="14" customHeight="1" x14ac:dyDescent="0.2">
      <c r="A872" s="8">
        <v>3760</v>
      </c>
      <c r="B872" s="8" t="s">
        <v>2642</v>
      </c>
      <c r="C872" s="8" t="s">
        <v>633</v>
      </c>
      <c r="D872" s="275" t="s">
        <v>597</v>
      </c>
      <c r="E872" s="3" t="s">
        <v>1392</v>
      </c>
      <c r="F872" s="5" t="s">
        <v>4441</v>
      </c>
      <c r="G872" s="31">
        <v>90</v>
      </c>
      <c r="H872" s="25">
        <v>81.818181818181813</v>
      </c>
      <c r="I872" s="32">
        <v>0.15</v>
      </c>
      <c r="J872" s="33">
        <f t="shared" si="176"/>
        <v>94.090909090909079</v>
      </c>
      <c r="K872" s="25">
        <f t="shared" si="177"/>
        <v>94.09</v>
      </c>
      <c r="L872" s="29">
        <v>184.5</v>
      </c>
      <c r="M872" s="24">
        <f t="shared" si="178"/>
        <v>0.4900221729490023</v>
      </c>
      <c r="N872" s="38">
        <f t="shared" si="179"/>
        <v>221.4</v>
      </c>
      <c r="O872" s="365">
        <v>166.05</v>
      </c>
      <c r="P872" s="366">
        <f t="shared" si="173"/>
        <v>-9.9999999999999936E-2</v>
      </c>
      <c r="Q872" s="366">
        <f t="shared" si="174"/>
        <v>0.43335796994333586</v>
      </c>
      <c r="R872" s="369">
        <v>156.82499999999999</v>
      </c>
      <c r="S872" s="370">
        <f t="shared" si="175"/>
        <v>-0.15000000000000005</v>
      </c>
      <c r="T872" s="370">
        <f t="shared" si="181"/>
        <v>0.36844851139195323</v>
      </c>
      <c r="U872" s="6">
        <v>29</v>
      </c>
      <c r="V872" s="299">
        <v>31</v>
      </c>
      <c r="W872" s="124" t="s">
        <v>4451</v>
      </c>
      <c r="X872" s="5" t="s">
        <v>1393</v>
      </c>
      <c r="Y872" s="26">
        <v>707600</v>
      </c>
      <c r="Z872" s="26" t="s">
        <v>1391</v>
      </c>
      <c r="AA872" s="26"/>
      <c r="AB872" s="27">
        <v>0.2</v>
      </c>
      <c r="AC872" s="122">
        <v>3760223791358</v>
      </c>
      <c r="AD872" s="273">
        <v>41866</v>
      </c>
      <c r="AE872" s="26">
        <f t="array" ref="AE872">IF(ISNA(INDEX([6]Fournisseurs!$A$6:$O$5001,MATCH(A872&amp;C872,[6]Fournisseurs!$C$6:$C$5001&amp;[6]Fournisseurs!$A$6:$A$5001,0),14)),"",INDEX([6]Fournisseurs!$A$6:$O$5001,MATCH(A872&amp;C872,[6]Fournisseurs!$C$6:$C$5001&amp;[6]Fournisseurs!$A$6:$A$5001,0),14))</f>
        <v>3.8330000000000003E-2</v>
      </c>
    </row>
    <row r="873" spans="1:56" ht="14" customHeight="1" x14ac:dyDescent="0.2">
      <c r="A873" s="8">
        <v>3877</v>
      </c>
      <c r="B873" s="8" t="s">
        <v>1630</v>
      </c>
      <c r="C873" s="8" t="s">
        <v>1439</v>
      </c>
      <c r="D873" s="3" t="s">
        <v>600</v>
      </c>
      <c r="E873" s="3" t="s">
        <v>4339</v>
      </c>
      <c r="F873" s="5" t="s">
        <v>4441</v>
      </c>
      <c r="G873" s="31"/>
      <c r="H873" s="25">
        <v>558</v>
      </c>
      <c r="I873" s="32">
        <v>0.1</v>
      </c>
      <c r="J873" s="33">
        <f t="shared" si="176"/>
        <v>613.80000000000007</v>
      </c>
      <c r="K873" s="25">
        <f t="shared" si="177"/>
        <v>613.79999999999995</v>
      </c>
      <c r="L873" s="29">
        <v>1395</v>
      </c>
      <c r="M873" s="24">
        <f t="shared" si="178"/>
        <v>0.55999999999999994</v>
      </c>
      <c r="N873" s="38">
        <f t="shared" si="179"/>
        <v>1674</v>
      </c>
      <c r="O873" s="365">
        <v>1011.375</v>
      </c>
      <c r="P873" s="366">
        <f t="shared" si="173"/>
        <v>-0.27500000000000002</v>
      </c>
      <c r="Q873" s="366">
        <f t="shared" si="174"/>
        <v>0.39310344827586197</v>
      </c>
      <c r="R873" s="375">
        <v>1011.375</v>
      </c>
      <c r="S873" s="370">
        <f t="shared" si="175"/>
        <v>-0.27500000000000002</v>
      </c>
      <c r="T873" s="370">
        <f t="shared" si="181"/>
        <v>0.36116152450090733</v>
      </c>
      <c r="U873" s="6">
        <v>0</v>
      </c>
      <c r="V873" s="299">
        <v>50</v>
      </c>
      <c r="W873" s="124" t="s">
        <v>62</v>
      </c>
      <c r="X873" s="5">
        <v>0</v>
      </c>
      <c r="Y873" s="26">
        <v>707600</v>
      </c>
      <c r="Z873" s="26" t="s">
        <v>1396</v>
      </c>
      <c r="AA873" s="26"/>
      <c r="AB873" s="27">
        <v>0.2</v>
      </c>
      <c r="AC873" s="122">
        <v>0</v>
      </c>
      <c r="AD873" s="273">
        <v>41866</v>
      </c>
      <c r="AE873" s="26" t="str">
        <f t="array" ref="AE873">IF(ISNA(INDEX([6]Fournisseurs!$A$6:$O$5001,MATCH(A873&amp;C873,[6]Fournisseurs!$C$6:$C$5001&amp;[6]Fournisseurs!$A$6:$A$5001,0),14)),"",INDEX([6]Fournisseurs!$A$6:$O$5001,MATCH(A873&amp;C873,[6]Fournisseurs!$C$6:$C$5001&amp;[6]Fournisseurs!$A$6:$A$5001,0),14))</f>
        <v/>
      </c>
    </row>
    <row r="874" spans="1:56" ht="14" customHeight="1" x14ac:dyDescent="0.2">
      <c r="A874" s="9">
        <v>2715</v>
      </c>
      <c r="B874" s="344">
        <v>608034</v>
      </c>
      <c r="C874" s="344" t="s">
        <v>651</v>
      </c>
      <c r="D874" s="350" t="s">
        <v>4071</v>
      </c>
      <c r="E874" s="345" t="s">
        <v>3989</v>
      </c>
      <c r="F874" s="9" t="s">
        <v>4441</v>
      </c>
      <c r="G874" s="345"/>
      <c r="H874" s="25">
        <v>169.15</v>
      </c>
      <c r="I874" s="32">
        <v>0.1</v>
      </c>
      <c r="J874" s="33">
        <f t="shared" si="176"/>
        <v>186.06500000000003</v>
      </c>
      <c r="K874" s="25">
        <f t="shared" si="177"/>
        <v>186.07</v>
      </c>
      <c r="L874" s="29">
        <v>465.16250000000008</v>
      </c>
      <c r="M874" s="24">
        <f t="shared" si="178"/>
        <v>0.60000000000000009</v>
      </c>
      <c r="N874" s="38">
        <f t="shared" si="179"/>
        <v>558.19500000000005</v>
      </c>
      <c r="O874" s="365">
        <v>407.01718750000009</v>
      </c>
      <c r="P874" s="366">
        <f t="shared" si="173"/>
        <v>-0.12499999999999996</v>
      </c>
      <c r="Q874" s="366">
        <f t="shared" si="174"/>
        <v>0.54285714285714293</v>
      </c>
      <c r="R874" s="369">
        <v>383.75906250000003</v>
      </c>
      <c r="S874" s="370">
        <f t="shared" si="175"/>
        <v>-0.17500000000000007</v>
      </c>
      <c r="T874" s="370">
        <f t="shared" si="181"/>
        <v>0.48963317384370009</v>
      </c>
      <c r="U874" s="11"/>
      <c r="V874" s="11"/>
      <c r="W874" s="124">
        <v>0</v>
      </c>
      <c r="X874" s="345" t="s">
        <v>3990</v>
      </c>
      <c r="Y874" s="26">
        <v>707600</v>
      </c>
      <c r="Z874" s="345" t="s">
        <v>3991</v>
      </c>
      <c r="AA874" s="26"/>
      <c r="AB874" s="27">
        <v>0.2</v>
      </c>
      <c r="AC874" s="122"/>
      <c r="AD874" s="273">
        <v>42597</v>
      </c>
      <c r="AE874" s="26" t="str">
        <f t="array" ref="AE874">IF(ISNA(INDEX([6]Fournisseurs!$A$6:$O$5001,MATCH(A874&amp;C874,[6]Fournisseurs!$C$6:$C$5001&amp;[6]Fournisseurs!$A$6:$A$5001,0),14)),"",INDEX([6]Fournisseurs!$A$6:$O$5001,MATCH(A874&amp;C874,[6]Fournisseurs!$C$6:$C$5001&amp;[6]Fournisseurs!$A$6:$A$5001,0),14))</f>
        <v/>
      </c>
    </row>
    <row r="875" spans="1:56" ht="14" customHeight="1" x14ac:dyDescent="0.2">
      <c r="A875" s="9">
        <v>2716</v>
      </c>
      <c r="B875" s="344">
        <v>608032</v>
      </c>
      <c r="C875" s="344" t="s">
        <v>651</v>
      </c>
      <c r="D875" s="350" t="s">
        <v>4072</v>
      </c>
      <c r="E875" s="345" t="s">
        <v>3992</v>
      </c>
      <c r="F875" s="9" t="s">
        <v>4441</v>
      </c>
      <c r="G875" s="345"/>
      <c r="H875" s="25">
        <v>130.04999999999998</v>
      </c>
      <c r="I875" s="32">
        <v>0.1</v>
      </c>
      <c r="J875" s="33">
        <f t="shared" si="176"/>
        <v>143.05500000000001</v>
      </c>
      <c r="K875" s="25">
        <f t="shared" si="177"/>
        <v>143.06</v>
      </c>
      <c r="L875" s="29">
        <v>357.6375000000001</v>
      </c>
      <c r="M875" s="24">
        <f t="shared" si="178"/>
        <v>0.60000000000000009</v>
      </c>
      <c r="N875" s="38">
        <f t="shared" si="179"/>
        <v>429.16500000000013</v>
      </c>
      <c r="O875" s="365">
        <v>312.93281250000007</v>
      </c>
      <c r="P875" s="366">
        <f t="shared" si="173"/>
        <v>-0.12500000000000006</v>
      </c>
      <c r="Q875" s="366">
        <f t="shared" si="174"/>
        <v>0.54285714285714293</v>
      </c>
      <c r="R875" s="369">
        <v>295.05093750000009</v>
      </c>
      <c r="S875" s="370">
        <f t="shared" si="175"/>
        <v>-0.17499999999999999</v>
      </c>
      <c r="T875" s="370">
        <f t="shared" si="181"/>
        <v>0.48963317384370031</v>
      </c>
      <c r="U875" s="11"/>
      <c r="V875" s="11"/>
      <c r="W875" s="124">
        <v>0</v>
      </c>
      <c r="X875" s="345" t="s">
        <v>3993</v>
      </c>
      <c r="Y875" s="26">
        <v>707600</v>
      </c>
      <c r="Z875" s="345" t="s">
        <v>3994</v>
      </c>
      <c r="AA875" s="26"/>
      <c r="AB875" s="27">
        <v>0.2</v>
      </c>
      <c r="AC875" s="122"/>
      <c r="AD875" s="273">
        <v>42597</v>
      </c>
      <c r="AE875" s="26" t="str">
        <f t="array" ref="AE875">IF(ISNA(INDEX([6]Fournisseurs!$A$6:$O$5001,MATCH(A875&amp;C875,[6]Fournisseurs!$C$6:$C$5001&amp;[6]Fournisseurs!$A$6:$A$5001,0),14)),"",INDEX([6]Fournisseurs!$A$6:$O$5001,MATCH(A875&amp;C875,[6]Fournisseurs!$C$6:$C$5001&amp;[6]Fournisseurs!$A$6:$A$5001,0),14))</f>
        <v/>
      </c>
    </row>
    <row r="876" spans="1:56" ht="14" customHeight="1" x14ac:dyDescent="0.2">
      <c r="A876" s="17">
        <v>3878</v>
      </c>
      <c r="B876" s="8" t="s">
        <v>4209</v>
      </c>
      <c r="C876" s="8" t="s">
        <v>1439</v>
      </c>
      <c r="D876" s="3" t="s">
        <v>4210</v>
      </c>
      <c r="E876" s="3" t="s">
        <v>4340</v>
      </c>
      <c r="F876" s="9" t="s">
        <v>4441</v>
      </c>
      <c r="G876" s="31"/>
      <c r="H876" s="25">
        <v>380</v>
      </c>
      <c r="I876" s="32">
        <v>0.15</v>
      </c>
      <c r="J876" s="33">
        <f t="shared" si="176"/>
        <v>436.99999999999994</v>
      </c>
      <c r="K876" s="25">
        <f t="shared" si="177"/>
        <v>437</v>
      </c>
      <c r="L876" s="29">
        <v>950</v>
      </c>
      <c r="M876" s="24">
        <f t="shared" si="178"/>
        <v>0.54</v>
      </c>
      <c r="N876" s="38">
        <f t="shared" si="179"/>
        <v>1140</v>
      </c>
      <c r="O876" s="365">
        <v>760</v>
      </c>
      <c r="P876" s="366">
        <f t="shared" si="173"/>
        <v>-0.2</v>
      </c>
      <c r="Q876" s="366">
        <f t="shared" si="174"/>
        <v>0.42500000000000004</v>
      </c>
      <c r="R876" s="369">
        <v>736.25</v>
      </c>
      <c r="S876" s="370">
        <f t="shared" si="175"/>
        <v>-0.22500000000000001</v>
      </c>
      <c r="T876" s="370">
        <f t="shared" si="181"/>
        <v>0.37521222410865884</v>
      </c>
      <c r="U876" s="6">
        <v>60</v>
      </c>
      <c r="V876" s="299">
        <v>62</v>
      </c>
      <c r="W876" s="124" t="s">
        <v>62</v>
      </c>
      <c r="X876" s="5"/>
      <c r="Y876" s="26">
        <v>707600</v>
      </c>
      <c r="Z876" s="26"/>
      <c r="AA876" s="26"/>
      <c r="AB876" s="27">
        <v>0.2</v>
      </c>
      <c r="AC876" s="122"/>
      <c r="AD876" s="273">
        <v>42597</v>
      </c>
      <c r="AE876" s="26" t="str">
        <f t="array" ref="AE876">IF(ISNA(INDEX([6]Fournisseurs!$A$6:$O$5001,MATCH(A876&amp;C876,[6]Fournisseurs!$C$6:$C$5001&amp;[6]Fournisseurs!$A$6:$A$5001,0),14)),"",INDEX([6]Fournisseurs!$A$6:$O$5001,MATCH(A876&amp;C876,[6]Fournisseurs!$C$6:$C$5001&amp;[6]Fournisseurs!$A$6:$A$5001,0),14))</f>
        <v/>
      </c>
      <c r="BD876" s="281"/>
    </row>
    <row r="877" spans="1:56" ht="14" customHeight="1" x14ac:dyDescent="0.2">
      <c r="A877" s="17">
        <v>5058</v>
      </c>
      <c r="B877" s="8" t="s">
        <v>4258</v>
      </c>
      <c r="C877" s="8" t="s">
        <v>1439</v>
      </c>
      <c r="D877" s="3" t="s">
        <v>4205</v>
      </c>
      <c r="E877" s="3" t="s">
        <v>4341</v>
      </c>
      <c r="F877" s="9" t="s">
        <v>4441</v>
      </c>
      <c r="G877" s="31"/>
      <c r="H877" s="25">
        <v>1110</v>
      </c>
      <c r="I877" s="32">
        <v>0.1</v>
      </c>
      <c r="J877" s="33">
        <v>1199</v>
      </c>
      <c r="K877" s="25">
        <v>1199</v>
      </c>
      <c r="L877" s="29">
        <v>2775</v>
      </c>
      <c r="M877" s="24">
        <v>0.5679279279279279</v>
      </c>
      <c r="N877" s="38">
        <v>3330</v>
      </c>
      <c r="O877" s="365">
        <v>2150.625</v>
      </c>
      <c r="P877" s="366">
        <f t="shared" si="173"/>
        <v>-0.22500000000000001</v>
      </c>
      <c r="Q877" s="366">
        <f t="shared" si="174"/>
        <v>0.44248764893926185</v>
      </c>
      <c r="R877" s="369">
        <v>2011.875</v>
      </c>
      <c r="S877" s="370">
        <f t="shared" si="175"/>
        <v>-0.27500000000000002</v>
      </c>
      <c r="T877" s="370">
        <f t="shared" si="181"/>
        <v>0.37267212766305324</v>
      </c>
      <c r="U877" s="6">
        <v>0</v>
      </c>
      <c r="V877" s="299">
        <v>83</v>
      </c>
      <c r="W877" s="124" t="s">
        <v>127</v>
      </c>
      <c r="X877" s="5"/>
      <c r="Y877" s="26">
        <v>707600</v>
      </c>
      <c r="Z877" s="26"/>
      <c r="AA877" s="26"/>
      <c r="AB877" s="27">
        <v>0.2</v>
      </c>
      <c r="AC877" s="122">
        <v>0</v>
      </c>
      <c r="AD877" s="273">
        <v>42231</v>
      </c>
      <c r="AE877" s="26" t="str">
        <f t="array" ref="AE877">IF(ISNA(INDEX([6]Fournisseurs!$A$6:$O$5001,MATCH(A877&amp;C877,[6]Fournisseurs!$C$6:$C$5001&amp;[6]Fournisseurs!$A$6:$A$5001,0),14)),"",INDEX([6]Fournisseurs!$A$6:$O$5001,MATCH(A877&amp;C877,[6]Fournisseurs!$C$6:$C$5001&amp;[6]Fournisseurs!$A$6:$A$5001,0),14))</f>
        <v/>
      </c>
    </row>
    <row r="878" spans="1:56" ht="14" customHeight="1" x14ac:dyDescent="0.2">
      <c r="A878" s="17">
        <v>4093</v>
      </c>
      <c r="B878" s="8">
        <v>0</v>
      </c>
      <c r="C878" s="8" t="s">
        <v>4440</v>
      </c>
      <c r="D878" s="3" t="s">
        <v>1465</v>
      </c>
      <c r="E878" s="3"/>
      <c r="F878" s="9" t="s">
        <v>4441</v>
      </c>
      <c r="G878" s="31">
        <v>0</v>
      </c>
      <c r="H878" s="25">
        <v>467.5</v>
      </c>
      <c r="I878" s="32">
        <v>0.1</v>
      </c>
      <c r="J878" s="33">
        <f>H878*(1+I878)</f>
        <v>514.25</v>
      </c>
      <c r="K878" s="25">
        <f>ROUND(J878,2)</f>
        <v>514.25</v>
      </c>
      <c r="L878" s="29">
        <v>1390</v>
      </c>
      <c r="M878" s="24">
        <f>1-(J878/L878)</f>
        <v>0.63003597122302157</v>
      </c>
      <c r="N878" s="38">
        <f>L878*(1+AB878)</f>
        <v>1668</v>
      </c>
      <c r="O878" s="365">
        <v>903.5</v>
      </c>
      <c r="P878" s="366">
        <f t="shared" si="173"/>
        <v>-0.35</v>
      </c>
      <c r="Q878" s="366">
        <f t="shared" si="174"/>
        <v>0.43082457111234085</v>
      </c>
      <c r="R878" s="369">
        <v>868.75</v>
      </c>
      <c r="S878" s="370">
        <f t="shared" si="175"/>
        <v>-0.375</v>
      </c>
      <c r="T878" s="370">
        <f t="shared" si="181"/>
        <v>0.37690268837561525</v>
      </c>
      <c r="U878" s="6">
        <v>0</v>
      </c>
      <c r="V878" s="299">
        <v>61</v>
      </c>
      <c r="W878" s="124" t="s">
        <v>62</v>
      </c>
      <c r="X878" s="5"/>
      <c r="Y878" s="26">
        <v>707600</v>
      </c>
      <c r="Z878" s="26"/>
      <c r="AA878" s="26"/>
      <c r="AB878" s="27">
        <v>0.2</v>
      </c>
      <c r="AC878" s="122">
        <v>0</v>
      </c>
      <c r="AD878" s="273">
        <v>42231</v>
      </c>
      <c r="AE878" s="26" t="str">
        <f t="array" ref="AE878">IF(ISNA(INDEX([6]Fournisseurs!$A$6:$O$5001,MATCH(A878&amp;C878,[6]Fournisseurs!$C$6:$C$5001&amp;[6]Fournisseurs!$A$6:$A$5001,0),14)),"",INDEX([6]Fournisseurs!$A$6:$O$5001,MATCH(A878&amp;C878,[6]Fournisseurs!$C$6:$C$5001&amp;[6]Fournisseurs!$A$6:$A$5001,0),14))</f>
        <v/>
      </c>
    </row>
    <row r="879" spans="1:56" ht="16" x14ac:dyDescent="0.2">
      <c r="A879" s="17">
        <v>5057</v>
      </c>
      <c r="B879" s="8" t="s">
        <v>4259</v>
      </c>
      <c r="C879" s="8" t="s">
        <v>1439</v>
      </c>
      <c r="D879" s="3" t="s">
        <v>4208</v>
      </c>
      <c r="E879" s="3" t="s">
        <v>4342</v>
      </c>
      <c r="F879" s="9" t="s">
        <v>4441</v>
      </c>
      <c r="G879" s="31"/>
      <c r="H879" s="25">
        <v>906</v>
      </c>
      <c r="I879" s="32">
        <v>0.1</v>
      </c>
      <c r="J879" s="33">
        <v>1090</v>
      </c>
      <c r="K879" s="25">
        <v>1090</v>
      </c>
      <c r="L879" s="29">
        <v>2265</v>
      </c>
      <c r="M879" s="24">
        <v>0.51876379690949226</v>
      </c>
      <c r="N879" s="38">
        <v>2718</v>
      </c>
      <c r="O879" s="365">
        <v>1925.25</v>
      </c>
      <c r="P879" s="366">
        <f t="shared" si="173"/>
        <v>-0.15</v>
      </c>
      <c r="Q879" s="366">
        <f t="shared" si="174"/>
        <v>0.43383976106999089</v>
      </c>
      <c r="R879" s="369">
        <v>1925.25</v>
      </c>
      <c r="S879" s="370">
        <f t="shared" si="175"/>
        <v>-0.15</v>
      </c>
      <c r="T879" s="370">
        <f t="shared" si="181"/>
        <v>0.40404185375788515</v>
      </c>
      <c r="U879" s="6">
        <v>0</v>
      </c>
      <c r="V879" s="299">
        <v>67</v>
      </c>
      <c r="W879" s="124" t="s">
        <v>127</v>
      </c>
      <c r="X879" s="5"/>
      <c r="Y879" s="26">
        <v>707600</v>
      </c>
      <c r="Z879" s="26"/>
      <c r="AA879" s="26"/>
      <c r="AB879" s="27">
        <v>0.2</v>
      </c>
      <c r="AC879" s="122">
        <v>0</v>
      </c>
      <c r="AD879" s="273">
        <v>41866</v>
      </c>
      <c r="AE879" s="26" t="str">
        <f t="array" ref="AE879">IF(ISNA(INDEX([6]Fournisseurs!$A$6:$O$5001,MATCH(A879&amp;C879,[6]Fournisseurs!$C$6:$C$5001&amp;[6]Fournisseurs!$A$6:$A$5001,0),14)),"",INDEX([6]Fournisseurs!$A$6:$O$5001,MATCH(A879&amp;C879,[6]Fournisseurs!$C$6:$C$5001&amp;[6]Fournisseurs!$A$6:$A$5001,0),14))</f>
        <v/>
      </c>
    </row>
    <row r="880" spans="1:56" ht="14" customHeight="1" x14ac:dyDescent="0.2">
      <c r="A880" s="17">
        <v>2330</v>
      </c>
      <c r="B880" s="8" t="s">
        <v>4459</v>
      </c>
      <c r="C880" s="8" t="s">
        <v>3813</v>
      </c>
      <c r="D880" s="275" t="s">
        <v>4461</v>
      </c>
      <c r="E880" s="3"/>
      <c r="F880" s="9" t="s">
        <v>4441</v>
      </c>
      <c r="G880" s="31">
        <v>618</v>
      </c>
      <c r="H880" s="25">
        <f>G880/$H$1</f>
        <v>561.81818181818176</v>
      </c>
      <c r="I880" s="32">
        <v>0.15</v>
      </c>
      <c r="J880" s="33">
        <f t="shared" ref="J880" si="182">H880*(1+I880)</f>
        <v>646.09090909090901</v>
      </c>
      <c r="K880" s="25">
        <f t="shared" ref="K880" si="183">ROUND(J880,2)</f>
        <v>646.09</v>
      </c>
      <c r="L880" s="29">
        <v>2000</v>
      </c>
      <c r="M880" s="24">
        <f t="shared" ref="M880" si="184">1-(J880/L880)</f>
        <v>0.67695454545454548</v>
      </c>
      <c r="N880" s="38">
        <f t="shared" ref="N880" si="185">L880*(1+AB880)</f>
        <v>2400</v>
      </c>
      <c r="O880" s="365">
        <v>1600</v>
      </c>
      <c r="P880" s="366">
        <f t="shared" ref="P880" si="186">(O880-L880)/L880</f>
        <v>-0.2</v>
      </c>
      <c r="Q880" s="366">
        <f t="shared" ref="Q880" si="187">1-(J880/O880)</f>
        <v>0.59619318181818182</v>
      </c>
      <c r="R880" s="369">
        <v>1500</v>
      </c>
      <c r="S880" s="370">
        <f t="shared" ref="S880" si="188">(R880-L880)/L880</f>
        <v>-0.25</v>
      </c>
      <c r="T880" s="370">
        <f t="shared" ref="T880" si="189">1-(J880/(R880*0.95))</f>
        <v>0.5466028708133972</v>
      </c>
      <c r="U880" s="6">
        <v>61.5</v>
      </c>
      <c r="V880" s="299">
        <v>73</v>
      </c>
      <c r="W880" s="124" t="s">
        <v>127</v>
      </c>
      <c r="X880" s="5"/>
      <c r="Y880" s="26">
        <v>707600</v>
      </c>
      <c r="Z880" s="26"/>
      <c r="AA880" s="26"/>
      <c r="AB880" s="27">
        <v>0.2</v>
      </c>
      <c r="AC880" s="424">
        <v>3760223794397</v>
      </c>
      <c r="AD880" s="273">
        <v>42597</v>
      </c>
      <c r="AE880" s="26" t="str">
        <f t="array" ref="AE880">IF(ISNA(INDEX([6]Fournisseurs!$A$6:$O$5001,MATCH(A880&amp;C880,[6]Fournisseurs!$C$6:$C$5001&amp;[6]Fournisseurs!$A$6:$A$5001,0),14)),"",INDEX([6]Fournisseurs!$A$6:$O$5001,MATCH(A880&amp;C880,[6]Fournisseurs!$C$6:$C$5001&amp;[6]Fournisseurs!$A$6:$A$5001,0),14))</f>
        <v/>
      </c>
    </row>
    <row r="881" spans="1:56" ht="14" customHeight="1" x14ac:dyDescent="0.2">
      <c r="A881" s="17">
        <v>2334</v>
      </c>
      <c r="B881" s="8" t="s">
        <v>4460</v>
      </c>
      <c r="C881" s="8" t="s">
        <v>3813</v>
      </c>
      <c r="D881" s="275" t="s">
        <v>4462</v>
      </c>
      <c r="E881" s="3"/>
      <c r="F881" s="9" t="s">
        <v>4441</v>
      </c>
      <c r="G881" s="31">
        <v>465</v>
      </c>
      <c r="H881" s="25">
        <f>G881/$H$1</f>
        <v>422.72727272727269</v>
      </c>
      <c r="I881" s="32">
        <v>0.15</v>
      </c>
      <c r="J881" s="33">
        <f t="shared" ref="J881:J903" si="190">H881*(1+I881)</f>
        <v>486.13636363636357</v>
      </c>
      <c r="K881" s="25">
        <f t="shared" ref="K881:K903" si="191">ROUND(J881,2)</f>
        <v>486.14</v>
      </c>
      <c r="L881" s="29">
        <v>2000</v>
      </c>
      <c r="M881" s="24">
        <f t="shared" ref="M881:M903" si="192">1-(J881/L881)</f>
        <v>0.75693181818181821</v>
      </c>
      <c r="N881" s="38">
        <f t="shared" ref="N881:N903" si="193">L881*(1+AB881)</f>
        <v>2400</v>
      </c>
      <c r="O881" s="365">
        <v>1600</v>
      </c>
      <c r="P881" s="366">
        <f t="shared" si="173"/>
        <v>-0.2</v>
      </c>
      <c r="Q881" s="366">
        <f t="shared" si="174"/>
        <v>0.69616477272727284</v>
      </c>
      <c r="R881" s="369">
        <v>1500</v>
      </c>
      <c r="S881" s="370">
        <f t="shared" si="175"/>
        <v>-0.25</v>
      </c>
      <c r="T881" s="370">
        <f t="shared" si="181"/>
        <v>0.65885167464114835</v>
      </c>
      <c r="U881" s="6">
        <v>61.5</v>
      </c>
      <c r="V881" s="299">
        <v>73</v>
      </c>
      <c r="W881" s="124" t="s">
        <v>127</v>
      </c>
      <c r="X881" s="5"/>
      <c r="Y881" s="26">
        <v>707600</v>
      </c>
      <c r="Z881" s="26"/>
      <c r="AA881" s="26"/>
      <c r="AB881" s="27">
        <v>0.2</v>
      </c>
      <c r="AC881" s="424">
        <v>3760223794403</v>
      </c>
      <c r="AD881" s="273">
        <v>42597</v>
      </c>
      <c r="AE881" s="26" t="str">
        <f t="array" ref="AE881">IF(ISNA(INDEX([6]Fournisseurs!$A$6:$O$5001,MATCH(A881&amp;C881,[6]Fournisseurs!$C$6:$C$5001&amp;[6]Fournisseurs!$A$6:$A$5001,0),14)),"",INDEX([6]Fournisseurs!$A$6:$O$5001,MATCH(A881&amp;C881,[6]Fournisseurs!$C$6:$C$5001&amp;[6]Fournisseurs!$A$6:$A$5001,0),14))</f>
        <v/>
      </c>
    </row>
    <row r="882" spans="1:56" ht="14" customHeight="1" x14ac:dyDescent="0.2">
      <c r="A882" s="8">
        <v>3762</v>
      </c>
      <c r="B882" s="8" t="s">
        <v>3833</v>
      </c>
      <c r="C882" s="8" t="s">
        <v>693</v>
      </c>
      <c r="D882" s="3" t="s">
        <v>601</v>
      </c>
      <c r="E882" s="3" t="s">
        <v>1397</v>
      </c>
      <c r="F882" s="5" t="s">
        <v>4441</v>
      </c>
      <c r="G882" s="31">
        <v>0</v>
      </c>
      <c r="H882" s="25">
        <v>83</v>
      </c>
      <c r="I882" s="32">
        <v>0</v>
      </c>
      <c r="J882" s="33">
        <f t="shared" si="190"/>
        <v>83</v>
      </c>
      <c r="K882" s="25">
        <f t="shared" si="191"/>
        <v>83</v>
      </c>
      <c r="L882" s="29">
        <v>174</v>
      </c>
      <c r="M882" s="24">
        <f t="shared" si="192"/>
        <v>0.52298850574712641</v>
      </c>
      <c r="N882" s="38">
        <f t="shared" si="193"/>
        <v>208.79999999999998</v>
      </c>
      <c r="O882" s="365">
        <v>152.25</v>
      </c>
      <c r="P882" s="366">
        <f t="shared" si="173"/>
        <v>-0.125</v>
      </c>
      <c r="Q882" s="366">
        <f t="shared" si="174"/>
        <v>0.4548440065681445</v>
      </c>
      <c r="R882" s="369">
        <v>143.54999999999998</v>
      </c>
      <c r="S882" s="370">
        <f t="shared" si="175"/>
        <v>-0.1750000000000001</v>
      </c>
      <c r="T882" s="370">
        <f t="shared" si="181"/>
        <v>0.39137289409521703</v>
      </c>
      <c r="U882" s="299">
        <v>22</v>
      </c>
      <c r="V882" s="299">
        <v>23</v>
      </c>
      <c r="W882" s="124" t="s">
        <v>4452</v>
      </c>
      <c r="X882" s="5" t="s">
        <v>3834</v>
      </c>
      <c r="Y882" s="26">
        <v>707600</v>
      </c>
      <c r="Z882" s="26" t="s">
        <v>3856</v>
      </c>
      <c r="AA882" s="26"/>
      <c r="AB882" s="27">
        <v>0.2</v>
      </c>
      <c r="AC882" s="122">
        <v>0</v>
      </c>
      <c r="AD882" s="273">
        <v>41866</v>
      </c>
      <c r="AE882" s="26" t="str">
        <f t="array" ref="AE882">IF(ISNA(INDEX([6]Fournisseurs!$A$6:$O$5001,MATCH(A882&amp;C882,[6]Fournisseurs!$C$6:$C$5001&amp;[6]Fournisseurs!$A$6:$A$5001,0),14)),"",INDEX([6]Fournisseurs!$A$6:$O$5001,MATCH(A882&amp;C882,[6]Fournisseurs!$C$6:$C$5001&amp;[6]Fournisseurs!$A$6:$A$5001,0),14))</f>
        <v/>
      </c>
    </row>
    <row r="883" spans="1:56" ht="14" customHeight="1" x14ac:dyDescent="0.2">
      <c r="A883" s="8">
        <v>3763</v>
      </c>
      <c r="B883" s="8" t="s">
        <v>3836</v>
      </c>
      <c r="C883" s="8" t="s">
        <v>693</v>
      </c>
      <c r="D883" s="3" t="s">
        <v>602</v>
      </c>
      <c r="E883" s="3" t="s">
        <v>1398</v>
      </c>
      <c r="F883" s="5" t="s">
        <v>4441</v>
      </c>
      <c r="G883" s="31">
        <v>0</v>
      </c>
      <c r="H883" s="25">
        <v>125</v>
      </c>
      <c r="I883" s="32">
        <v>0</v>
      </c>
      <c r="J883" s="33">
        <f t="shared" si="190"/>
        <v>125</v>
      </c>
      <c r="K883" s="25">
        <f t="shared" si="191"/>
        <v>125</v>
      </c>
      <c r="L883" s="29">
        <v>300</v>
      </c>
      <c r="M883" s="24">
        <f t="shared" si="192"/>
        <v>0.58333333333333326</v>
      </c>
      <c r="N883" s="38">
        <f t="shared" si="193"/>
        <v>360</v>
      </c>
      <c r="O883" s="365">
        <v>262.5</v>
      </c>
      <c r="P883" s="366">
        <f t="shared" si="173"/>
        <v>-0.125</v>
      </c>
      <c r="Q883" s="366">
        <f t="shared" si="174"/>
        <v>0.52380952380952384</v>
      </c>
      <c r="R883" s="369">
        <v>247.5</v>
      </c>
      <c r="S883" s="370">
        <f t="shared" si="175"/>
        <v>-0.17499999999999999</v>
      </c>
      <c r="T883" s="370">
        <f t="shared" si="181"/>
        <v>0.46836788942052099</v>
      </c>
      <c r="U883" s="299">
        <v>35</v>
      </c>
      <c r="V883" s="299">
        <v>36</v>
      </c>
      <c r="W883" s="124" t="s">
        <v>4452</v>
      </c>
      <c r="X883" s="5" t="s">
        <v>3835</v>
      </c>
      <c r="Y883" s="26">
        <v>707600</v>
      </c>
      <c r="Z883" s="26" t="s">
        <v>3857</v>
      </c>
      <c r="AA883" s="26"/>
      <c r="AB883" s="27">
        <v>0.2</v>
      </c>
      <c r="AC883" s="122">
        <v>0</v>
      </c>
      <c r="AD883" s="273">
        <v>41866</v>
      </c>
      <c r="AE883" s="26" t="str">
        <f t="array" ref="AE883">IF(ISNA(INDEX([6]Fournisseurs!$A$6:$O$5001,MATCH(A883&amp;C883,[6]Fournisseurs!$C$6:$C$5001&amp;[6]Fournisseurs!$A$6:$A$5001,0),14)),"",INDEX([6]Fournisseurs!$A$6:$O$5001,MATCH(A883&amp;C883,[6]Fournisseurs!$C$6:$C$5001&amp;[6]Fournisseurs!$A$6:$A$5001,0),14))</f>
        <v/>
      </c>
    </row>
    <row r="884" spans="1:56" ht="16" x14ac:dyDescent="0.2">
      <c r="A884" s="415">
        <v>3764</v>
      </c>
      <c r="B884" s="8" t="s">
        <v>3837</v>
      </c>
      <c r="C884" s="8" t="s">
        <v>693</v>
      </c>
      <c r="D884" s="376" t="s">
        <v>603</v>
      </c>
      <c r="E884" s="376" t="s">
        <v>1399</v>
      </c>
      <c r="F884" s="377" t="s">
        <v>4441</v>
      </c>
      <c r="G884" s="378">
        <v>0</v>
      </c>
      <c r="H884" s="25">
        <v>190</v>
      </c>
      <c r="I884" s="211">
        <v>0</v>
      </c>
      <c r="J884" s="212">
        <f t="shared" si="190"/>
        <v>190</v>
      </c>
      <c r="K884" s="210">
        <f t="shared" si="191"/>
        <v>190</v>
      </c>
      <c r="L884" s="29">
        <v>450</v>
      </c>
      <c r="M884" s="213">
        <f t="shared" si="192"/>
        <v>0.57777777777777772</v>
      </c>
      <c r="N884" s="214">
        <f t="shared" si="193"/>
        <v>540</v>
      </c>
      <c r="O884" s="365">
        <v>393.75</v>
      </c>
      <c r="P884" s="366">
        <f t="shared" si="173"/>
        <v>-0.125</v>
      </c>
      <c r="Q884" s="366">
        <f t="shared" si="174"/>
        <v>0.5174603174603174</v>
      </c>
      <c r="R884" s="369">
        <v>371.25</v>
      </c>
      <c r="S884" s="370">
        <f t="shared" si="175"/>
        <v>-0.17499999999999999</v>
      </c>
      <c r="T884" s="370">
        <f t="shared" si="181"/>
        <v>0.46127946127946129</v>
      </c>
      <c r="U884" s="299">
        <v>49</v>
      </c>
      <c r="V884" s="299">
        <v>50</v>
      </c>
      <c r="W884" s="124" t="s">
        <v>4452</v>
      </c>
      <c r="X884" s="5" t="s">
        <v>1400</v>
      </c>
      <c r="Y884" s="215">
        <v>707600</v>
      </c>
      <c r="Z884" s="26" t="s">
        <v>3858</v>
      </c>
      <c r="AA884" s="215"/>
      <c r="AB884" s="216">
        <v>0.2</v>
      </c>
      <c r="AC884" s="122">
        <v>0</v>
      </c>
      <c r="AD884" s="273">
        <v>41866</v>
      </c>
      <c r="AE884" s="26" t="str">
        <f t="array" ref="AE884">IF(ISNA(INDEX([6]Fournisseurs!$A$6:$O$5001,MATCH(A884&amp;C884,[6]Fournisseurs!$C$6:$C$5001&amp;[6]Fournisseurs!$A$6:$A$5001,0),14)),"",INDEX([6]Fournisseurs!$A$6:$O$5001,MATCH(A884&amp;C884,[6]Fournisseurs!$C$6:$C$5001&amp;[6]Fournisseurs!$A$6:$A$5001,0),14))</f>
        <v/>
      </c>
    </row>
    <row r="885" spans="1:56" ht="16" x14ac:dyDescent="0.2">
      <c r="A885" s="8">
        <v>3765</v>
      </c>
      <c r="B885" s="8" t="s">
        <v>3838</v>
      </c>
      <c r="C885" s="8" t="s">
        <v>693</v>
      </c>
      <c r="D885" s="3" t="s">
        <v>604</v>
      </c>
      <c r="E885" s="3" t="s">
        <v>1401</v>
      </c>
      <c r="F885" s="5" t="s">
        <v>4441</v>
      </c>
      <c r="G885" s="31">
        <v>0</v>
      </c>
      <c r="H885" s="25">
        <v>250</v>
      </c>
      <c r="I885" s="32">
        <v>0</v>
      </c>
      <c r="J885" s="33">
        <f t="shared" si="190"/>
        <v>250</v>
      </c>
      <c r="K885" s="25">
        <f t="shared" si="191"/>
        <v>250</v>
      </c>
      <c r="L885" s="29">
        <v>619</v>
      </c>
      <c r="M885" s="24">
        <f t="shared" si="192"/>
        <v>0.59612277867528274</v>
      </c>
      <c r="N885" s="38">
        <f t="shared" si="193"/>
        <v>742.8</v>
      </c>
      <c r="O885" s="365">
        <v>541.63</v>
      </c>
      <c r="P885" s="366">
        <f t="shared" si="173"/>
        <v>-0.12499192245557351</v>
      </c>
      <c r="Q885" s="366">
        <f t="shared" si="174"/>
        <v>0.53843029374296103</v>
      </c>
      <c r="R885" s="369">
        <v>526.15</v>
      </c>
      <c r="S885" s="370">
        <f t="shared" si="175"/>
        <v>-0.15000000000000005</v>
      </c>
      <c r="T885" s="370">
        <f t="shared" si="181"/>
        <v>0.49984245037186714</v>
      </c>
      <c r="U885" s="299">
        <v>62</v>
      </c>
      <c r="V885" s="299">
        <v>63</v>
      </c>
      <c r="W885" s="124" t="s">
        <v>4452</v>
      </c>
      <c r="X885" s="5" t="s">
        <v>3843</v>
      </c>
      <c r="Y885" s="26">
        <v>707600</v>
      </c>
      <c r="Z885" s="26" t="s">
        <v>1402</v>
      </c>
      <c r="AA885" s="26"/>
      <c r="AB885" s="27">
        <v>0.2</v>
      </c>
      <c r="AC885" s="122">
        <v>0</v>
      </c>
      <c r="AD885" s="273">
        <v>41866</v>
      </c>
      <c r="AE885" s="26" t="str">
        <f t="array" ref="AE885">IF(ISNA(INDEX([6]Fournisseurs!$A$6:$O$5001,MATCH(A885&amp;C885,[6]Fournisseurs!$C$6:$C$5001&amp;[6]Fournisseurs!$A$6:$A$5001,0),14)),"",INDEX([6]Fournisseurs!$A$6:$O$5001,MATCH(A885&amp;C885,[6]Fournisseurs!$C$6:$C$5001&amp;[6]Fournisseurs!$A$6:$A$5001,0),14))</f>
        <v/>
      </c>
      <c r="BD885" s="39"/>
    </row>
    <row r="886" spans="1:56" ht="14" customHeight="1" x14ac:dyDescent="0.2">
      <c r="A886" s="8">
        <v>3766</v>
      </c>
      <c r="B886" s="8" t="s">
        <v>3839</v>
      </c>
      <c r="C886" s="8" t="s">
        <v>693</v>
      </c>
      <c r="D886" s="3" t="s">
        <v>605</v>
      </c>
      <c r="E886" s="3" t="s">
        <v>1403</v>
      </c>
      <c r="F886" s="5" t="s">
        <v>4441</v>
      </c>
      <c r="G886" s="31">
        <v>0</v>
      </c>
      <c r="H886" s="25">
        <v>99</v>
      </c>
      <c r="I886" s="32">
        <v>0</v>
      </c>
      <c r="J886" s="33">
        <f t="shared" si="190"/>
        <v>99</v>
      </c>
      <c r="K886" s="25">
        <f t="shared" si="191"/>
        <v>99</v>
      </c>
      <c r="L886" s="29">
        <v>280</v>
      </c>
      <c r="M886" s="24">
        <f t="shared" si="192"/>
        <v>0.64642857142857135</v>
      </c>
      <c r="N886" s="38">
        <f t="shared" si="193"/>
        <v>336</v>
      </c>
      <c r="O886" s="365">
        <v>245</v>
      </c>
      <c r="P886" s="366">
        <f t="shared" si="173"/>
        <v>-0.125</v>
      </c>
      <c r="Q886" s="366">
        <f t="shared" si="174"/>
        <v>0.59591836734693882</v>
      </c>
      <c r="R886" s="369">
        <v>231</v>
      </c>
      <c r="S886" s="370">
        <f t="shared" si="175"/>
        <v>-0.17499999999999999</v>
      </c>
      <c r="T886" s="370">
        <f t="shared" si="181"/>
        <v>0.54887218045112784</v>
      </c>
      <c r="U886" s="6">
        <v>20</v>
      </c>
      <c r="V886" s="299">
        <v>21</v>
      </c>
      <c r="W886" s="124" t="s">
        <v>4452</v>
      </c>
      <c r="X886" s="5" t="s">
        <v>3834</v>
      </c>
      <c r="Y886" s="26">
        <v>707600</v>
      </c>
      <c r="Z886" s="26" t="s">
        <v>3859</v>
      </c>
      <c r="AA886" s="26"/>
      <c r="AB886" s="27">
        <v>0.2</v>
      </c>
      <c r="AC886" s="122">
        <v>0</v>
      </c>
      <c r="AD886" s="273">
        <v>41866</v>
      </c>
      <c r="AE886" s="26" t="str">
        <f t="array" ref="AE886">IF(ISNA(INDEX([6]Fournisseurs!$A$6:$O$5001,MATCH(A886&amp;C886,[6]Fournisseurs!$C$6:$C$5001&amp;[6]Fournisseurs!$A$6:$A$5001,0),14)),"",INDEX([6]Fournisseurs!$A$6:$O$5001,MATCH(A886&amp;C886,[6]Fournisseurs!$C$6:$C$5001&amp;[6]Fournisseurs!$A$6:$A$5001,0),14))</f>
        <v/>
      </c>
    </row>
    <row r="887" spans="1:56" ht="14" customHeight="1" x14ac:dyDescent="0.2">
      <c r="A887" s="8">
        <v>3767</v>
      </c>
      <c r="B887" s="8" t="s">
        <v>3840</v>
      </c>
      <c r="C887" s="8" t="s">
        <v>693</v>
      </c>
      <c r="D887" s="3" t="s">
        <v>606</v>
      </c>
      <c r="E887" s="3" t="s">
        <v>1404</v>
      </c>
      <c r="F887" s="5" t="s">
        <v>4441</v>
      </c>
      <c r="G887" s="31">
        <v>0</v>
      </c>
      <c r="H887" s="25">
        <v>169</v>
      </c>
      <c r="I887" s="32">
        <v>0</v>
      </c>
      <c r="J887" s="33">
        <f t="shared" si="190"/>
        <v>169</v>
      </c>
      <c r="K887" s="25">
        <f t="shared" si="191"/>
        <v>169</v>
      </c>
      <c r="L887" s="29">
        <v>450</v>
      </c>
      <c r="M887" s="24">
        <f t="shared" si="192"/>
        <v>0.62444444444444447</v>
      </c>
      <c r="N887" s="38">
        <f t="shared" si="193"/>
        <v>540</v>
      </c>
      <c r="O887" s="365">
        <v>393.75</v>
      </c>
      <c r="P887" s="366">
        <f t="shared" si="173"/>
        <v>-0.125</v>
      </c>
      <c r="Q887" s="366">
        <f t="shared" si="174"/>
        <v>0.57079365079365085</v>
      </c>
      <c r="R887" s="369">
        <v>371.25</v>
      </c>
      <c r="S887" s="370">
        <f t="shared" si="175"/>
        <v>-0.17499999999999999</v>
      </c>
      <c r="T887" s="370">
        <f t="shared" si="181"/>
        <v>0.52082225766436285</v>
      </c>
      <c r="U887" s="6">
        <v>34</v>
      </c>
      <c r="V887" s="299">
        <v>35</v>
      </c>
      <c r="W887" s="124" t="s">
        <v>4452</v>
      </c>
      <c r="X887" s="5" t="s">
        <v>3835</v>
      </c>
      <c r="Y887" s="26">
        <v>707600</v>
      </c>
      <c r="Z887" s="26" t="s">
        <v>3860</v>
      </c>
      <c r="AA887" s="26"/>
      <c r="AB887" s="27">
        <v>0.2</v>
      </c>
      <c r="AC887" s="122">
        <v>0</v>
      </c>
      <c r="AD887" s="273">
        <v>41866</v>
      </c>
      <c r="AE887" s="26" t="str">
        <f t="array" ref="AE887">IF(ISNA(INDEX([6]Fournisseurs!$A$6:$O$5001,MATCH(A887&amp;C887,[6]Fournisseurs!$C$6:$C$5001&amp;[6]Fournisseurs!$A$6:$A$5001,0),14)),"",INDEX([6]Fournisseurs!$A$6:$O$5001,MATCH(A887&amp;C887,[6]Fournisseurs!$C$6:$C$5001&amp;[6]Fournisseurs!$A$6:$A$5001,0),14))</f>
        <v/>
      </c>
    </row>
    <row r="888" spans="1:56" ht="14" customHeight="1" x14ac:dyDescent="0.2">
      <c r="A888" s="8">
        <v>3768</v>
      </c>
      <c r="B888" s="8" t="s">
        <v>3841</v>
      </c>
      <c r="C888" s="8" t="s">
        <v>693</v>
      </c>
      <c r="D888" s="3" t="s">
        <v>607</v>
      </c>
      <c r="E888" s="3" t="s">
        <v>1405</v>
      </c>
      <c r="F888" s="5" t="s">
        <v>4441</v>
      </c>
      <c r="G888" s="31">
        <v>0</v>
      </c>
      <c r="H888" s="25">
        <v>235</v>
      </c>
      <c r="I888" s="32">
        <v>0</v>
      </c>
      <c r="J888" s="33">
        <f t="shared" si="190"/>
        <v>235</v>
      </c>
      <c r="K888" s="25">
        <f t="shared" si="191"/>
        <v>235</v>
      </c>
      <c r="L888" s="29">
        <v>640</v>
      </c>
      <c r="M888" s="24">
        <f t="shared" si="192"/>
        <v>0.6328125</v>
      </c>
      <c r="N888" s="38">
        <f t="shared" si="193"/>
        <v>768</v>
      </c>
      <c r="O888" s="365">
        <v>560</v>
      </c>
      <c r="P888" s="366">
        <f t="shared" si="173"/>
        <v>-0.125</v>
      </c>
      <c r="Q888" s="366">
        <f t="shared" si="174"/>
        <v>0.58035714285714279</v>
      </c>
      <c r="R888" s="369">
        <v>528</v>
      </c>
      <c r="S888" s="370">
        <f t="shared" si="175"/>
        <v>-0.17499999999999999</v>
      </c>
      <c r="T888" s="370">
        <f t="shared" si="181"/>
        <v>0.53149920255183414</v>
      </c>
      <c r="U888" s="6">
        <v>48</v>
      </c>
      <c r="V888" s="299">
        <v>49</v>
      </c>
      <c r="W888" s="124" t="s">
        <v>4452</v>
      </c>
      <c r="X888" s="5" t="s">
        <v>1400</v>
      </c>
      <c r="Y888" s="26">
        <v>707600</v>
      </c>
      <c r="Z888" s="26" t="s">
        <v>3861</v>
      </c>
      <c r="AA888" s="26"/>
      <c r="AB888" s="27">
        <v>0.2</v>
      </c>
      <c r="AC888" s="122">
        <v>0</v>
      </c>
      <c r="AD888" s="273">
        <v>41866</v>
      </c>
      <c r="AE888" s="26" t="str">
        <f t="array" ref="AE888">IF(ISNA(INDEX([6]Fournisseurs!$A$6:$O$5001,MATCH(A888&amp;C888,[6]Fournisseurs!$C$6:$C$5001&amp;[6]Fournisseurs!$A$6:$A$5001,0),14)),"",INDEX([6]Fournisseurs!$A$6:$O$5001,MATCH(A888&amp;C888,[6]Fournisseurs!$C$6:$C$5001&amp;[6]Fournisseurs!$A$6:$A$5001,0),14))</f>
        <v/>
      </c>
    </row>
    <row r="889" spans="1:56" ht="16" x14ac:dyDescent="0.2">
      <c r="A889" s="8">
        <v>3769</v>
      </c>
      <c r="B889" s="8" t="s">
        <v>3842</v>
      </c>
      <c r="C889" s="8" t="s">
        <v>693</v>
      </c>
      <c r="D889" s="3" t="s">
        <v>608</v>
      </c>
      <c r="E889" s="3" t="s">
        <v>1406</v>
      </c>
      <c r="F889" s="5" t="s">
        <v>4441</v>
      </c>
      <c r="G889" s="31">
        <v>0</v>
      </c>
      <c r="H889" s="25">
        <v>290</v>
      </c>
      <c r="I889" s="32">
        <v>0</v>
      </c>
      <c r="J889" s="33">
        <f t="shared" si="190"/>
        <v>290</v>
      </c>
      <c r="K889" s="25">
        <f t="shared" si="191"/>
        <v>290</v>
      </c>
      <c r="L889" s="29">
        <v>840</v>
      </c>
      <c r="M889" s="24">
        <f t="shared" si="192"/>
        <v>0.65476190476190477</v>
      </c>
      <c r="N889" s="38">
        <f t="shared" si="193"/>
        <v>1008</v>
      </c>
      <c r="O889" s="365">
        <v>735</v>
      </c>
      <c r="P889" s="366">
        <f t="shared" si="173"/>
        <v>-0.125</v>
      </c>
      <c r="Q889" s="366">
        <f t="shared" si="174"/>
        <v>0.60544217687074831</v>
      </c>
      <c r="R889" s="369">
        <v>693</v>
      </c>
      <c r="S889" s="370">
        <f t="shared" si="175"/>
        <v>-0.17499999999999999</v>
      </c>
      <c r="T889" s="370">
        <f t="shared" si="181"/>
        <v>0.55950482266271739</v>
      </c>
      <c r="U889" s="6">
        <v>63</v>
      </c>
      <c r="V889" s="299">
        <v>64</v>
      </c>
      <c r="W889" s="124" t="s">
        <v>4452</v>
      </c>
      <c r="X889" s="5" t="s">
        <v>3843</v>
      </c>
      <c r="Y889" s="26">
        <v>707600</v>
      </c>
      <c r="Z889" s="26" t="s">
        <v>3862</v>
      </c>
      <c r="AA889" s="26"/>
      <c r="AB889" s="27">
        <v>0.2</v>
      </c>
      <c r="AC889" s="122">
        <v>0</v>
      </c>
      <c r="AD889" s="273">
        <v>41866</v>
      </c>
      <c r="AE889" s="26" t="str">
        <f t="array" ref="AE889">IF(ISNA(INDEX([6]Fournisseurs!$A$6:$O$5001,MATCH(A889&amp;C889,[6]Fournisseurs!$C$6:$C$5001&amp;[6]Fournisseurs!$A$6:$A$5001,0),14)),"",INDEX([6]Fournisseurs!$A$6:$O$5001,MATCH(A889&amp;C889,[6]Fournisseurs!$C$6:$C$5001&amp;[6]Fournisseurs!$A$6:$A$5001,0),14))</f>
        <v/>
      </c>
    </row>
    <row r="890" spans="1:56" ht="14" customHeight="1" x14ac:dyDescent="0.2">
      <c r="A890" s="8">
        <v>2400</v>
      </c>
      <c r="B890" s="8" t="s">
        <v>3844</v>
      </c>
      <c r="C890" s="8" t="s">
        <v>693</v>
      </c>
      <c r="D890" s="3" t="s">
        <v>3829</v>
      </c>
      <c r="E890" s="3" t="s">
        <v>1397</v>
      </c>
      <c r="F890" s="5" t="s">
        <v>4441</v>
      </c>
      <c r="G890" s="31">
        <v>0</v>
      </c>
      <c r="H890" s="25">
        <v>107</v>
      </c>
      <c r="I890" s="32">
        <v>0</v>
      </c>
      <c r="J890" s="33">
        <f t="shared" si="190"/>
        <v>107</v>
      </c>
      <c r="K890" s="25">
        <f t="shared" si="191"/>
        <v>107</v>
      </c>
      <c r="L890" s="29">
        <v>267.5</v>
      </c>
      <c r="M890" s="24">
        <f t="shared" si="192"/>
        <v>0.6</v>
      </c>
      <c r="N890" s="38">
        <f t="shared" si="193"/>
        <v>321</v>
      </c>
      <c r="O890" s="365">
        <v>234.0625</v>
      </c>
      <c r="P890" s="366">
        <f t="shared" si="173"/>
        <v>-0.125</v>
      </c>
      <c r="Q890" s="366">
        <f t="shared" si="174"/>
        <v>0.54285714285714293</v>
      </c>
      <c r="R890" s="369">
        <v>220.6875</v>
      </c>
      <c r="S890" s="370">
        <f t="shared" si="175"/>
        <v>-0.17499999999999999</v>
      </c>
      <c r="T890" s="370">
        <f t="shared" si="181"/>
        <v>0.48963317384370009</v>
      </c>
      <c r="U890" s="6">
        <v>20</v>
      </c>
      <c r="V890" s="299">
        <v>21</v>
      </c>
      <c r="W890" s="124" t="s">
        <v>4452</v>
      </c>
      <c r="X890" s="5" t="s">
        <v>3834</v>
      </c>
      <c r="Y890" s="26">
        <v>707600</v>
      </c>
      <c r="Z890" s="26" t="s">
        <v>3863</v>
      </c>
      <c r="AA890" s="26"/>
      <c r="AB890" s="27">
        <v>0.2</v>
      </c>
      <c r="AC890" s="122">
        <v>0</v>
      </c>
      <c r="AD890" s="273">
        <v>42597</v>
      </c>
      <c r="AE890" s="26" t="str">
        <f t="array" ref="AE890">IF(ISNA(INDEX([6]Fournisseurs!$A$6:$O$5001,MATCH(A890&amp;C890,[6]Fournisseurs!$C$6:$C$5001&amp;[6]Fournisseurs!$A$6:$A$5001,0),14)),"",INDEX([6]Fournisseurs!$A$6:$O$5001,MATCH(A890&amp;C890,[6]Fournisseurs!$C$6:$C$5001&amp;[6]Fournisseurs!$A$6:$A$5001,0),14))</f>
        <v/>
      </c>
    </row>
    <row r="891" spans="1:56" ht="14" customHeight="1" x14ac:dyDescent="0.2">
      <c r="A891" s="8">
        <v>2401</v>
      </c>
      <c r="B891" s="8" t="s">
        <v>3845</v>
      </c>
      <c r="C891" s="8" t="s">
        <v>693</v>
      </c>
      <c r="D891" s="3" t="s">
        <v>3830</v>
      </c>
      <c r="E891" s="3" t="s">
        <v>1398</v>
      </c>
      <c r="F891" s="5" t="s">
        <v>4441</v>
      </c>
      <c r="G891" s="31">
        <v>0</v>
      </c>
      <c r="H891" s="25">
        <v>185</v>
      </c>
      <c r="I891" s="32">
        <v>0</v>
      </c>
      <c r="J891" s="33">
        <f t="shared" si="190"/>
        <v>185</v>
      </c>
      <c r="K891" s="25">
        <f t="shared" si="191"/>
        <v>185</v>
      </c>
      <c r="L891" s="29">
        <v>462.5</v>
      </c>
      <c r="M891" s="24">
        <f t="shared" si="192"/>
        <v>0.6</v>
      </c>
      <c r="N891" s="38">
        <f t="shared" si="193"/>
        <v>555</v>
      </c>
      <c r="O891" s="365">
        <v>404.6875</v>
      </c>
      <c r="P891" s="366">
        <f t="shared" si="173"/>
        <v>-0.125</v>
      </c>
      <c r="Q891" s="366">
        <f t="shared" si="174"/>
        <v>0.54285714285714293</v>
      </c>
      <c r="R891" s="369">
        <v>381.5625</v>
      </c>
      <c r="S891" s="370">
        <f t="shared" si="175"/>
        <v>-0.17499999999999999</v>
      </c>
      <c r="T891" s="370">
        <f t="shared" si="181"/>
        <v>0.4896331738437002</v>
      </c>
      <c r="U891" s="6">
        <v>36</v>
      </c>
      <c r="V891" s="299">
        <v>37</v>
      </c>
      <c r="W891" s="124" t="s">
        <v>4452</v>
      </c>
      <c r="X891" s="5" t="s">
        <v>3835</v>
      </c>
      <c r="Y891" s="26">
        <v>707600</v>
      </c>
      <c r="Z891" s="26" t="s">
        <v>3864</v>
      </c>
      <c r="AA891" s="26"/>
      <c r="AB891" s="27">
        <v>0.2</v>
      </c>
      <c r="AC891" s="122">
        <v>0</v>
      </c>
      <c r="AD891" s="273">
        <v>42597</v>
      </c>
      <c r="AE891" s="26" t="str">
        <f t="array" ref="AE891">IF(ISNA(INDEX([6]Fournisseurs!$A$6:$O$5001,MATCH(A891&amp;C891,[6]Fournisseurs!$C$6:$C$5001&amp;[6]Fournisseurs!$A$6:$A$5001,0),14)),"",INDEX([6]Fournisseurs!$A$6:$O$5001,MATCH(A891&amp;C891,[6]Fournisseurs!$C$6:$C$5001&amp;[6]Fournisseurs!$A$6:$A$5001,0),14))</f>
        <v/>
      </c>
    </row>
    <row r="892" spans="1:56" ht="14" customHeight="1" x14ac:dyDescent="0.2">
      <c r="A892" s="8">
        <v>2402</v>
      </c>
      <c r="B892" s="8" t="s">
        <v>3846</v>
      </c>
      <c r="C892" s="8" t="s">
        <v>693</v>
      </c>
      <c r="D892" s="3" t="s">
        <v>3831</v>
      </c>
      <c r="E892" s="3" t="s">
        <v>1399</v>
      </c>
      <c r="F892" s="5" t="s">
        <v>4441</v>
      </c>
      <c r="G892" s="31">
        <v>0</v>
      </c>
      <c r="H892" s="25">
        <v>260</v>
      </c>
      <c r="I892" s="32">
        <v>0</v>
      </c>
      <c r="J892" s="33">
        <f t="shared" si="190"/>
        <v>260</v>
      </c>
      <c r="K892" s="25">
        <f t="shared" si="191"/>
        <v>260</v>
      </c>
      <c r="L892" s="29">
        <v>650</v>
      </c>
      <c r="M892" s="24">
        <f t="shared" si="192"/>
        <v>0.6</v>
      </c>
      <c r="N892" s="38">
        <f t="shared" si="193"/>
        <v>780</v>
      </c>
      <c r="O892" s="365">
        <v>568.75</v>
      </c>
      <c r="P892" s="366">
        <f t="shared" si="173"/>
        <v>-0.125</v>
      </c>
      <c r="Q892" s="366">
        <f t="shared" si="174"/>
        <v>0.54285714285714293</v>
      </c>
      <c r="R892" s="369">
        <v>536.25</v>
      </c>
      <c r="S892" s="370">
        <f t="shared" si="175"/>
        <v>-0.17499999999999999</v>
      </c>
      <c r="T892" s="370">
        <f t="shared" si="181"/>
        <v>0.4896331738437002</v>
      </c>
      <c r="U892" s="6">
        <v>51</v>
      </c>
      <c r="V892" s="299">
        <v>52</v>
      </c>
      <c r="W892" s="124" t="s">
        <v>4452</v>
      </c>
      <c r="X892" s="5" t="s">
        <v>1400</v>
      </c>
      <c r="Y892" s="26">
        <v>707600</v>
      </c>
      <c r="Z892" s="26" t="s">
        <v>3865</v>
      </c>
      <c r="AA892" s="26"/>
      <c r="AB892" s="27">
        <v>0.2</v>
      </c>
      <c r="AC892" s="122">
        <v>0</v>
      </c>
      <c r="AD892" s="273">
        <v>42597</v>
      </c>
      <c r="AE892" s="26" t="str">
        <f t="array" ref="AE892">IF(ISNA(INDEX([6]Fournisseurs!$A$6:$O$5001,MATCH(A892&amp;C892,[6]Fournisseurs!$C$6:$C$5001&amp;[6]Fournisseurs!$A$6:$A$5001,0),14)),"",INDEX([6]Fournisseurs!$A$6:$O$5001,MATCH(A892&amp;C892,[6]Fournisseurs!$C$6:$C$5001&amp;[6]Fournisseurs!$A$6:$A$5001,0),14))</f>
        <v/>
      </c>
    </row>
    <row r="893" spans="1:56" ht="14" customHeight="1" x14ac:dyDescent="0.2">
      <c r="A893" s="8">
        <v>2403</v>
      </c>
      <c r="B893" s="8" t="s">
        <v>3847</v>
      </c>
      <c r="C893" s="8" t="s">
        <v>693</v>
      </c>
      <c r="D893" s="3" t="s">
        <v>3832</v>
      </c>
      <c r="E893" s="3" t="s">
        <v>1401</v>
      </c>
      <c r="F893" s="5" t="s">
        <v>4441</v>
      </c>
      <c r="G893" s="31">
        <v>0</v>
      </c>
      <c r="H893" s="25">
        <v>320</v>
      </c>
      <c r="I893" s="32">
        <v>0</v>
      </c>
      <c r="J893" s="33">
        <f t="shared" si="190"/>
        <v>320</v>
      </c>
      <c r="K893" s="25">
        <f t="shared" si="191"/>
        <v>320</v>
      </c>
      <c r="L893" s="29">
        <v>800</v>
      </c>
      <c r="M893" s="24">
        <f t="shared" si="192"/>
        <v>0.6</v>
      </c>
      <c r="N893" s="38">
        <f t="shared" si="193"/>
        <v>960</v>
      </c>
      <c r="O893" s="365">
        <v>700</v>
      </c>
      <c r="P893" s="366">
        <f t="shared" si="173"/>
        <v>-0.125</v>
      </c>
      <c r="Q893" s="366">
        <f t="shared" si="174"/>
        <v>0.54285714285714293</v>
      </c>
      <c r="R893" s="369">
        <v>660</v>
      </c>
      <c r="S893" s="370">
        <f t="shared" si="175"/>
        <v>-0.17499999999999999</v>
      </c>
      <c r="T893" s="370">
        <f t="shared" si="181"/>
        <v>0.4896331738437002</v>
      </c>
      <c r="U893" s="6">
        <v>67</v>
      </c>
      <c r="V893" s="299">
        <v>68</v>
      </c>
      <c r="W893" s="124" t="s">
        <v>4452</v>
      </c>
      <c r="X893" s="5" t="s">
        <v>3843</v>
      </c>
      <c r="Y893" s="26">
        <v>707600</v>
      </c>
      <c r="Z893" s="26" t="s">
        <v>3866</v>
      </c>
      <c r="AA893" s="26"/>
      <c r="AB893" s="27">
        <v>0.2</v>
      </c>
      <c r="AC893" s="122">
        <v>0</v>
      </c>
      <c r="AD893" s="273">
        <v>42597</v>
      </c>
      <c r="AE893" s="26" t="str">
        <f t="array" ref="AE893">IF(ISNA(INDEX([6]Fournisseurs!$A$6:$O$5001,MATCH(A893&amp;C893,[6]Fournisseurs!$C$6:$C$5001&amp;[6]Fournisseurs!$A$6:$A$5001,0),14)),"",INDEX([6]Fournisseurs!$A$6:$O$5001,MATCH(A893&amp;C893,[6]Fournisseurs!$C$6:$C$5001&amp;[6]Fournisseurs!$A$6:$A$5001,0),14))</f>
        <v/>
      </c>
    </row>
    <row r="894" spans="1:56" ht="14" customHeight="1" x14ac:dyDescent="0.2">
      <c r="A894" s="8">
        <v>2404</v>
      </c>
      <c r="B894" s="8" t="s">
        <v>3852</v>
      </c>
      <c r="C894" s="8" t="s">
        <v>693</v>
      </c>
      <c r="D894" s="3" t="s">
        <v>3848</v>
      </c>
      <c r="E894" s="3" t="s">
        <v>1397</v>
      </c>
      <c r="F894" s="5" t="s">
        <v>4441</v>
      </c>
      <c r="G894" s="31">
        <v>0</v>
      </c>
      <c r="H894" s="25">
        <v>115</v>
      </c>
      <c r="I894" s="32">
        <v>0</v>
      </c>
      <c r="J894" s="33">
        <f t="shared" si="190"/>
        <v>115</v>
      </c>
      <c r="K894" s="25">
        <f t="shared" si="191"/>
        <v>115</v>
      </c>
      <c r="L894" s="29">
        <v>287.5</v>
      </c>
      <c r="M894" s="24">
        <f t="shared" si="192"/>
        <v>0.6</v>
      </c>
      <c r="N894" s="38">
        <f t="shared" si="193"/>
        <v>345</v>
      </c>
      <c r="O894" s="365">
        <v>251.5625</v>
      </c>
      <c r="P894" s="366">
        <f t="shared" si="173"/>
        <v>-0.125</v>
      </c>
      <c r="Q894" s="366">
        <f t="shared" si="174"/>
        <v>0.54285714285714293</v>
      </c>
      <c r="R894" s="369">
        <v>237.1875</v>
      </c>
      <c r="S894" s="370">
        <f t="shared" si="175"/>
        <v>-0.17499999999999999</v>
      </c>
      <c r="T894" s="370">
        <f t="shared" si="181"/>
        <v>0.4896331738437002</v>
      </c>
      <c r="U894" s="6">
        <v>21</v>
      </c>
      <c r="V894" s="299">
        <v>22</v>
      </c>
      <c r="W894" s="124" t="s">
        <v>4452</v>
      </c>
      <c r="X894" s="5" t="s">
        <v>3834</v>
      </c>
      <c r="Y894" s="26">
        <v>707600</v>
      </c>
      <c r="Z894" s="26" t="s">
        <v>3867</v>
      </c>
      <c r="AA894" s="26"/>
      <c r="AB894" s="27">
        <v>0.2</v>
      </c>
      <c r="AC894" s="122">
        <v>0</v>
      </c>
      <c r="AD894" s="273">
        <v>42597</v>
      </c>
      <c r="AE894" s="26" t="str">
        <f t="array" ref="AE894">IF(ISNA(INDEX([6]Fournisseurs!$A$6:$O$5001,MATCH(A894&amp;C894,[6]Fournisseurs!$C$6:$C$5001&amp;[6]Fournisseurs!$A$6:$A$5001,0),14)),"",INDEX([6]Fournisseurs!$A$6:$O$5001,MATCH(A894&amp;C894,[6]Fournisseurs!$C$6:$C$5001&amp;[6]Fournisseurs!$A$6:$A$5001,0),14))</f>
        <v/>
      </c>
    </row>
    <row r="895" spans="1:56" ht="14" customHeight="1" x14ac:dyDescent="0.2">
      <c r="A895" s="8">
        <v>2405</v>
      </c>
      <c r="B895" s="8" t="s">
        <v>3853</v>
      </c>
      <c r="C895" s="8" t="s">
        <v>693</v>
      </c>
      <c r="D895" s="3" t="s">
        <v>3849</v>
      </c>
      <c r="E895" s="3" t="s">
        <v>1398</v>
      </c>
      <c r="F895" s="5" t="s">
        <v>4441</v>
      </c>
      <c r="G895" s="31">
        <v>0</v>
      </c>
      <c r="H895" s="25">
        <v>200</v>
      </c>
      <c r="I895" s="32">
        <v>0</v>
      </c>
      <c r="J895" s="33">
        <f t="shared" si="190"/>
        <v>200</v>
      </c>
      <c r="K895" s="25">
        <f t="shared" si="191"/>
        <v>200</v>
      </c>
      <c r="L895" s="29">
        <v>500</v>
      </c>
      <c r="M895" s="24">
        <f t="shared" si="192"/>
        <v>0.6</v>
      </c>
      <c r="N895" s="38">
        <f t="shared" si="193"/>
        <v>600</v>
      </c>
      <c r="O895" s="365">
        <v>437.5</v>
      </c>
      <c r="P895" s="366">
        <f t="shared" si="173"/>
        <v>-0.125</v>
      </c>
      <c r="Q895" s="366">
        <f t="shared" si="174"/>
        <v>0.54285714285714293</v>
      </c>
      <c r="R895" s="369">
        <v>412.5</v>
      </c>
      <c r="S895" s="370">
        <f t="shared" si="175"/>
        <v>-0.17499999999999999</v>
      </c>
      <c r="T895" s="370">
        <f t="shared" si="181"/>
        <v>0.4896331738437002</v>
      </c>
      <c r="U895" s="6">
        <v>38</v>
      </c>
      <c r="V895" s="299">
        <v>39</v>
      </c>
      <c r="W895" s="124" t="s">
        <v>4452</v>
      </c>
      <c r="X895" s="5" t="s">
        <v>3835</v>
      </c>
      <c r="Y895" s="26">
        <v>707600</v>
      </c>
      <c r="Z895" s="26" t="s">
        <v>3868</v>
      </c>
      <c r="AA895" s="26"/>
      <c r="AB895" s="27">
        <v>0.2</v>
      </c>
      <c r="AC895" s="122">
        <v>0</v>
      </c>
      <c r="AD895" s="273">
        <v>42597</v>
      </c>
      <c r="AE895" s="26" t="str">
        <f t="array" ref="AE895">IF(ISNA(INDEX([6]Fournisseurs!$A$6:$O$5001,MATCH(A895&amp;C895,[6]Fournisseurs!$C$6:$C$5001&amp;[6]Fournisseurs!$A$6:$A$5001,0),14)),"",INDEX([6]Fournisseurs!$A$6:$O$5001,MATCH(A895&amp;C895,[6]Fournisseurs!$C$6:$C$5001&amp;[6]Fournisseurs!$A$6:$A$5001,0),14))</f>
        <v/>
      </c>
      <c r="BD895" s="39"/>
    </row>
    <row r="896" spans="1:56" ht="14" customHeight="1" x14ac:dyDescent="0.2">
      <c r="A896" s="8">
        <v>2406</v>
      </c>
      <c r="B896" s="8" t="s">
        <v>3854</v>
      </c>
      <c r="C896" s="8" t="s">
        <v>693</v>
      </c>
      <c r="D896" s="3" t="s">
        <v>3850</v>
      </c>
      <c r="E896" s="3" t="s">
        <v>1399</v>
      </c>
      <c r="F896" s="5" t="s">
        <v>4441</v>
      </c>
      <c r="G896" s="31">
        <v>0</v>
      </c>
      <c r="H896" s="25">
        <v>290</v>
      </c>
      <c r="I896" s="32">
        <v>0</v>
      </c>
      <c r="J896" s="33">
        <f t="shared" si="190"/>
        <v>290</v>
      </c>
      <c r="K896" s="25">
        <f t="shared" si="191"/>
        <v>290</v>
      </c>
      <c r="L896" s="29">
        <v>725</v>
      </c>
      <c r="M896" s="24">
        <f t="shared" si="192"/>
        <v>0.6</v>
      </c>
      <c r="N896" s="38">
        <f t="shared" si="193"/>
        <v>870</v>
      </c>
      <c r="O896" s="365">
        <v>634.375</v>
      </c>
      <c r="P896" s="366">
        <f t="shared" ref="P896:P903" si="194">(O896-L896)/L896</f>
        <v>-0.125</v>
      </c>
      <c r="Q896" s="366">
        <f t="shared" ref="Q896:Q903" si="195">1-(J896/O896)</f>
        <v>0.54285714285714293</v>
      </c>
      <c r="R896" s="369">
        <v>598.125</v>
      </c>
      <c r="S896" s="370">
        <f t="shared" ref="S896:S903" si="196">(R896-L896)/L896</f>
        <v>-0.17499999999999999</v>
      </c>
      <c r="T896" s="370">
        <f t="shared" si="181"/>
        <v>0.4896331738437002</v>
      </c>
      <c r="U896" s="6">
        <v>54</v>
      </c>
      <c r="V896" s="299">
        <v>55</v>
      </c>
      <c r="W896" s="124" t="s">
        <v>4452</v>
      </c>
      <c r="X896" s="5" t="s">
        <v>1400</v>
      </c>
      <c r="Y896" s="26">
        <v>707600</v>
      </c>
      <c r="Z896" s="26" t="s">
        <v>3869</v>
      </c>
      <c r="AA896" s="26"/>
      <c r="AB896" s="27">
        <v>0.2</v>
      </c>
      <c r="AC896" s="122">
        <v>0</v>
      </c>
      <c r="AD896" s="273">
        <v>42597</v>
      </c>
      <c r="AE896" s="26" t="str">
        <f t="array" ref="AE896">IF(ISNA(INDEX([6]Fournisseurs!$A$6:$O$5001,MATCH(A896&amp;C896,[6]Fournisseurs!$C$6:$C$5001&amp;[6]Fournisseurs!$A$6:$A$5001,0),14)),"",INDEX([6]Fournisseurs!$A$6:$O$5001,MATCH(A896&amp;C896,[6]Fournisseurs!$C$6:$C$5001&amp;[6]Fournisseurs!$A$6:$A$5001,0),14))</f>
        <v/>
      </c>
    </row>
    <row r="897" spans="1:31" ht="14" customHeight="1" x14ac:dyDescent="0.2">
      <c r="A897" s="346">
        <v>2407</v>
      </c>
      <c r="B897" s="8" t="s">
        <v>3855</v>
      </c>
      <c r="C897" s="8" t="s">
        <v>693</v>
      </c>
      <c r="D897" s="3" t="s">
        <v>3851</v>
      </c>
      <c r="E897" s="3" t="s">
        <v>1401</v>
      </c>
      <c r="F897" s="5" t="s">
        <v>4441</v>
      </c>
      <c r="G897" s="31">
        <v>0</v>
      </c>
      <c r="H897" s="25">
        <v>355</v>
      </c>
      <c r="I897" s="32">
        <v>0</v>
      </c>
      <c r="J897" s="33">
        <f t="shared" si="190"/>
        <v>355</v>
      </c>
      <c r="K897" s="25">
        <f t="shared" si="191"/>
        <v>355</v>
      </c>
      <c r="L897" s="29">
        <v>887.5</v>
      </c>
      <c r="M897" s="24">
        <f t="shared" si="192"/>
        <v>0.6</v>
      </c>
      <c r="N897" s="38">
        <f t="shared" si="193"/>
        <v>1065</v>
      </c>
      <c r="O897" s="365">
        <v>776.5625</v>
      </c>
      <c r="P897" s="366">
        <f t="shared" si="194"/>
        <v>-0.125</v>
      </c>
      <c r="Q897" s="366">
        <f t="shared" si="195"/>
        <v>0.54285714285714293</v>
      </c>
      <c r="R897" s="369">
        <v>732.1875</v>
      </c>
      <c r="S897" s="370">
        <f t="shared" si="196"/>
        <v>-0.17499999999999999</v>
      </c>
      <c r="T897" s="370">
        <f t="shared" si="181"/>
        <v>0.4896331738437002</v>
      </c>
      <c r="U897" s="6">
        <v>71</v>
      </c>
      <c r="V897" s="299">
        <v>72</v>
      </c>
      <c r="W897" s="124" t="s">
        <v>4452</v>
      </c>
      <c r="X897" s="5" t="s">
        <v>3843</v>
      </c>
      <c r="Y897" s="26">
        <v>707600</v>
      </c>
      <c r="Z897" s="26" t="s">
        <v>3870</v>
      </c>
      <c r="AA897" s="26"/>
      <c r="AB897" s="27">
        <v>0.2</v>
      </c>
      <c r="AC897" s="122">
        <v>0</v>
      </c>
      <c r="AD897" s="273">
        <v>42597</v>
      </c>
      <c r="AE897" s="26" t="str">
        <f t="array" ref="AE897">IF(ISNA(INDEX([6]Fournisseurs!$A$6:$O$5001,MATCH(A897&amp;C897,[6]Fournisseurs!$C$6:$C$5001&amp;[6]Fournisseurs!$A$6:$A$5001,0),14)),"",INDEX([6]Fournisseurs!$A$6:$O$5001,MATCH(A897&amp;C897,[6]Fournisseurs!$C$6:$C$5001&amp;[6]Fournisseurs!$A$6:$A$5001,0),14))</f>
        <v/>
      </c>
    </row>
    <row r="898" spans="1:31" ht="14" customHeight="1" x14ac:dyDescent="0.2">
      <c r="A898" s="348">
        <v>4010</v>
      </c>
      <c r="B898" s="8">
        <v>550517</v>
      </c>
      <c r="C898" s="8" t="s">
        <v>651</v>
      </c>
      <c r="D898" s="12" t="s">
        <v>613</v>
      </c>
      <c r="E898" s="3"/>
      <c r="F898" s="13" t="s">
        <v>4441</v>
      </c>
      <c r="G898" s="31">
        <v>0</v>
      </c>
      <c r="H898" s="25">
        <v>22.725000000000001</v>
      </c>
      <c r="I898" s="32">
        <v>0.1</v>
      </c>
      <c r="J898" s="33">
        <f t="shared" si="190"/>
        <v>24.997500000000002</v>
      </c>
      <c r="K898" s="25">
        <f t="shared" si="191"/>
        <v>25</v>
      </c>
      <c r="L898" s="29">
        <v>51</v>
      </c>
      <c r="M898" s="24">
        <f t="shared" si="192"/>
        <v>0.50985294117647051</v>
      </c>
      <c r="N898" s="38">
        <f t="shared" si="193"/>
        <v>61.199999999999996</v>
      </c>
      <c r="O898" s="365">
        <v>45.9</v>
      </c>
      <c r="P898" s="366">
        <f t="shared" si="194"/>
        <v>-0.10000000000000003</v>
      </c>
      <c r="Q898" s="366">
        <f t="shared" si="195"/>
        <v>0.45539215686274503</v>
      </c>
      <c r="R898" s="369">
        <v>43.35</v>
      </c>
      <c r="S898" s="370">
        <f t="shared" si="196"/>
        <v>-0.14999999999999997</v>
      </c>
      <c r="T898" s="370">
        <f t="shared" si="181"/>
        <v>0.39300673829903465</v>
      </c>
      <c r="U898" s="6">
        <v>0</v>
      </c>
      <c r="V898" s="299">
        <v>3</v>
      </c>
      <c r="W898" s="124" t="s">
        <v>4451</v>
      </c>
      <c r="X898" s="5" t="s">
        <v>2625</v>
      </c>
      <c r="Y898" s="26">
        <v>707600</v>
      </c>
      <c r="Z898" s="26"/>
      <c r="AA898" s="26"/>
      <c r="AB898" s="27">
        <v>0.2</v>
      </c>
      <c r="AC898" s="122">
        <v>0</v>
      </c>
      <c r="AD898" s="273">
        <v>42231</v>
      </c>
      <c r="AE898" s="26" t="str">
        <f t="array" ref="AE898">IF(ISNA(INDEX([6]Fournisseurs!$A$6:$O$5001,MATCH(A898&amp;C898,[6]Fournisseurs!$C$6:$C$5001&amp;[6]Fournisseurs!$A$6:$A$5001,0),14)),"",INDEX([6]Fournisseurs!$A$6:$O$5001,MATCH(A898&amp;C898,[6]Fournisseurs!$C$6:$C$5001&amp;[6]Fournisseurs!$A$6:$A$5001,0),14))</f>
        <v/>
      </c>
    </row>
    <row r="899" spans="1:31" ht="14" customHeight="1" x14ac:dyDescent="0.2">
      <c r="A899" s="348">
        <v>4011</v>
      </c>
      <c r="B899" s="8">
        <v>550518</v>
      </c>
      <c r="C899" s="8" t="s">
        <v>651</v>
      </c>
      <c r="D899" s="12" t="s">
        <v>614</v>
      </c>
      <c r="E899" s="3"/>
      <c r="F899" s="13" t="s">
        <v>4441</v>
      </c>
      <c r="G899" s="31">
        <v>0</v>
      </c>
      <c r="H899" s="25">
        <v>28.3125</v>
      </c>
      <c r="I899" s="32">
        <v>0.1</v>
      </c>
      <c r="J899" s="33">
        <f t="shared" si="190"/>
        <v>31.143750000000004</v>
      </c>
      <c r="K899" s="25">
        <f t="shared" si="191"/>
        <v>31.14</v>
      </c>
      <c r="L899" s="29">
        <v>61</v>
      </c>
      <c r="M899" s="24">
        <f t="shared" si="192"/>
        <v>0.48944672131147537</v>
      </c>
      <c r="N899" s="38">
        <f t="shared" si="193"/>
        <v>73.2</v>
      </c>
      <c r="O899" s="365">
        <v>56.425000000000004</v>
      </c>
      <c r="P899" s="366">
        <f t="shared" si="194"/>
        <v>-7.4999999999999928E-2</v>
      </c>
      <c r="Q899" s="366">
        <f t="shared" si="195"/>
        <v>0.44805050952591929</v>
      </c>
      <c r="R899" s="369">
        <v>53.375</v>
      </c>
      <c r="S899" s="370">
        <f t="shared" si="196"/>
        <v>-0.125</v>
      </c>
      <c r="T899" s="370">
        <f t="shared" si="181"/>
        <v>0.38580056699124854</v>
      </c>
      <c r="U899" s="6">
        <v>0</v>
      </c>
      <c r="V899" s="299">
        <v>6</v>
      </c>
      <c r="W899" s="124" t="s">
        <v>4451</v>
      </c>
      <c r="X899" s="5" t="s">
        <v>2625</v>
      </c>
      <c r="Y899" s="26">
        <v>707600</v>
      </c>
      <c r="Z899" s="26"/>
      <c r="AA899" s="26"/>
      <c r="AB899" s="27">
        <v>0.2</v>
      </c>
      <c r="AC899" s="122">
        <v>0</v>
      </c>
      <c r="AD899" s="273">
        <v>42231</v>
      </c>
      <c r="AE899" s="26" t="str">
        <f t="array" ref="AE899">IF(ISNA(INDEX([6]Fournisseurs!$A$6:$O$5001,MATCH(A899&amp;C899,[6]Fournisseurs!$C$6:$C$5001&amp;[6]Fournisseurs!$A$6:$A$5001,0),14)),"",INDEX([6]Fournisseurs!$A$6:$O$5001,MATCH(A899&amp;C899,[6]Fournisseurs!$C$6:$C$5001&amp;[6]Fournisseurs!$A$6:$A$5001,0),14))</f>
        <v/>
      </c>
    </row>
    <row r="900" spans="1:31" ht="16" x14ac:dyDescent="0.2">
      <c r="A900" s="4">
        <v>4012</v>
      </c>
      <c r="B900" s="8">
        <v>550519</v>
      </c>
      <c r="C900" s="8" t="s">
        <v>651</v>
      </c>
      <c r="D900" s="12" t="s">
        <v>615</v>
      </c>
      <c r="E900" s="3"/>
      <c r="F900" s="13" t="s">
        <v>4441</v>
      </c>
      <c r="G900" s="31">
        <v>0</v>
      </c>
      <c r="H900" s="25">
        <v>34.049999999999997</v>
      </c>
      <c r="I900" s="32">
        <v>0.1</v>
      </c>
      <c r="J900" s="33">
        <f t="shared" si="190"/>
        <v>37.454999999999998</v>
      </c>
      <c r="K900" s="25">
        <f t="shared" si="191"/>
        <v>37.46</v>
      </c>
      <c r="L900" s="29">
        <v>71</v>
      </c>
      <c r="M900" s="24">
        <f t="shared" si="192"/>
        <v>0.47246478873239439</v>
      </c>
      <c r="N900" s="38">
        <f t="shared" si="193"/>
        <v>85.2</v>
      </c>
      <c r="O900" s="365">
        <v>67.45</v>
      </c>
      <c r="P900" s="366">
        <f t="shared" si="194"/>
        <v>-4.9999999999999961E-2</v>
      </c>
      <c r="Q900" s="366">
        <f t="shared" si="195"/>
        <v>0.4446997776130468</v>
      </c>
      <c r="R900" s="369">
        <v>63.9</v>
      </c>
      <c r="S900" s="370">
        <f t="shared" si="196"/>
        <v>-0.10000000000000002</v>
      </c>
      <c r="T900" s="370">
        <f t="shared" si="181"/>
        <v>0.38299975290338528</v>
      </c>
      <c r="U900" s="6">
        <v>0</v>
      </c>
      <c r="V900" s="299">
        <v>9</v>
      </c>
      <c r="W900" s="124" t="s">
        <v>4451</v>
      </c>
      <c r="X900" s="5" t="s">
        <v>2625</v>
      </c>
      <c r="Y900" s="26">
        <v>707600</v>
      </c>
      <c r="Z900" s="26"/>
      <c r="AA900" s="26"/>
      <c r="AB900" s="27">
        <v>0.2</v>
      </c>
      <c r="AC900" s="122">
        <v>0</v>
      </c>
      <c r="AD900" s="273">
        <v>42231</v>
      </c>
      <c r="AE900" s="26" t="str">
        <f t="array" ref="AE900">IF(ISNA(INDEX([6]Fournisseurs!$A$6:$O$5001,MATCH(A900&amp;C900,[6]Fournisseurs!$C$6:$C$5001&amp;[6]Fournisseurs!$A$6:$A$5001,0),14)),"",INDEX([6]Fournisseurs!$A$6:$O$5001,MATCH(A900&amp;C900,[6]Fournisseurs!$C$6:$C$5001&amp;[6]Fournisseurs!$A$6:$A$5001,0),14))</f>
        <v/>
      </c>
    </row>
    <row r="901" spans="1:31" ht="16" x14ac:dyDescent="0.2">
      <c r="A901" s="346">
        <v>3478</v>
      </c>
      <c r="B901" s="8" t="s">
        <v>1421</v>
      </c>
      <c r="C901" s="8" t="s">
        <v>633</v>
      </c>
      <c r="D901" s="3" t="s">
        <v>617</v>
      </c>
      <c r="E901" s="3" t="s">
        <v>1422</v>
      </c>
      <c r="F901" s="5" t="s">
        <v>4441</v>
      </c>
      <c r="G901" s="31">
        <v>41.8</v>
      </c>
      <c r="H901" s="25">
        <v>37.999999999999993</v>
      </c>
      <c r="I901" s="32">
        <v>0.15</v>
      </c>
      <c r="J901" s="33">
        <f t="shared" si="190"/>
        <v>43.699999999999989</v>
      </c>
      <c r="K901" s="25">
        <f t="shared" si="191"/>
        <v>43.7</v>
      </c>
      <c r="L901" s="29">
        <v>115</v>
      </c>
      <c r="M901" s="24">
        <f t="shared" si="192"/>
        <v>0.62000000000000011</v>
      </c>
      <c r="N901" s="38">
        <f t="shared" si="193"/>
        <v>138</v>
      </c>
      <c r="O901" s="365">
        <v>92</v>
      </c>
      <c r="P901" s="366">
        <f t="shared" si="194"/>
        <v>-0.2</v>
      </c>
      <c r="Q901" s="366">
        <f t="shared" si="195"/>
        <v>0.52500000000000013</v>
      </c>
      <c r="R901" s="369">
        <v>86.25</v>
      </c>
      <c r="S901" s="370">
        <f t="shared" si="196"/>
        <v>-0.25</v>
      </c>
      <c r="T901" s="370">
        <f t="shared" si="181"/>
        <v>0.46666666666666679</v>
      </c>
      <c r="U901" s="6">
        <v>15</v>
      </c>
      <c r="V901" s="299">
        <v>17</v>
      </c>
      <c r="W901" s="124" t="s">
        <v>4451</v>
      </c>
      <c r="X901" s="5">
        <v>0</v>
      </c>
      <c r="Y901" s="26">
        <v>707600</v>
      </c>
      <c r="Z901" s="26" t="s">
        <v>1423</v>
      </c>
      <c r="AA901" s="26"/>
      <c r="AB901" s="27">
        <v>0.2</v>
      </c>
      <c r="AC901" s="122">
        <v>3760223790856</v>
      </c>
      <c r="AD901" s="273">
        <v>41866</v>
      </c>
      <c r="AE901" s="26">
        <f t="array" ref="AE901">IF(ISNA(INDEX([6]Fournisseurs!$A$6:$O$5001,MATCH(A901&amp;C901,[6]Fournisseurs!$C$6:$C$5001&amp;[6]Fournisseurs!$A$6:$A$5001,0),14)),"",INDEX([6]Fournisseurs!$A$6:$O$5001,MATCH(A901&amp;C901,[6]Fournisseurs!$C$6:$C$5001&amp;[6]Fournisseurs!$A$6:$A$5001,0),14))</f>
        <v>7.8649999999999998E-2</v>
      </c>
    </row>
    <row r="902" spans="1:31" ht="19" customHeight="1" x14ac:dyDescent="0.2">
      <c r="A902" s="17">
        <v>5003</v>
      </c>
      <c r="B902" s="8" t="s">
        <v>1644</v>
      </c>
      <c r="C902" s="8" t="s">
        <v>1439</v>
      </c>
      <c r="D902" s="3" t="s">
        <v>618</v>
      </c>
      <c r="E902" s="3" t="s">
        <v>4343</v>
      </c>
      <c r="F902" s="9" t="s">
        <v>4441</v>
      </c>
      <c r="G902" s="31"/>
      <c r="H902" s="25">
        <v>1234</v>
      </c>
      <c r="I902" s="32">
        <v>0.1</v>
      </c>
      <c r="J902" s="33">
        <f t="shared" si="190"/>
        <v>1357.4</v>
      </c>
      <c r="K902" s="25">
        <f t="shared" si="191"/>
        <v>1357.4</v>
      </c>
      <c r="L902" s="29">
        <v>3085</v>
      </c>
      <c r="M902" s="24">
        <f t="shared" si="192"/>
        <v>0.56000000000000005</v>
      </c>
      <c r="N902" s="38">
        <f t="shared" si="193"/>
        <v>3702</v>
      </c>
      <c r="O902" s="365">
        <v>2390.875</v>
      </c>
      <c r="P902" s="366">
        <f t="shared" si="194"/>
        <v>-0.22500000000000001</v>
      </c>
      <c r="Q902" s="366">
        <f t="shared" si="195"/>
        <v>0.43225806451612903</v>
      </c>
      <c r="R902" s="369">
        <v>2236.625</v>
      </c>
      <c r="S902" s="370">
        <f t="shared" si="196"/>
        <v>-0.27500000000000002</v>
      </c>
      <c r="T902" s="370">
        <f t="shared" si="181"/>
        <v>0.36116152450090733</v>
      </c>
      <c r="U902" s="6">
        <v>0</v>
      </c>
      <c r="V902" s="299">
        <v>222</v>
      </c>
      <c r="W902" s="124" t="s">
        <v>621</v>
      </c>
      <c r="X902" s="5"/>
      <c r="Y902" s="26">
        <v>707100</v>
      </c>
      <c r="Z902" s="26"/>
      <c r="AA902" s="26"/>
      <c r="AB902" s="27">
        <v>0.2</v>
      </c>
      <c r="AC902" s="122">
        <v>0</v>
      </c>
      <c r="AD902" s="273">
        <v>42231</v>
      </c>
      <c r="AE902" s="26" t="str">
        <f t="array" ref="AE902">IF(ISNA(INDEX([6]Fournisseurs!$A$6:$O$5001,MATCH(A902&amp;C902,[6]Fournisseurs!$C$6:$C$5001&amp;[6]Fournisseurs!$A$6:$A$5001,0),14)),"",INDEX([6]Fournisseurs!$A$6:$O$5001,MATCH(A902&amp;C902,[6]Fournisseurs!$C$6:$C$5001&amp;[6]Fournisseurs!$A$6:$A$5001,0),14))</f>
        <v/>
      </c>
    </row>
    <row r="903" spans="1:31" ht="16" x14ac:dyDescent="0.2">
      <c r="A903" s="4">
        <v>1731</v>
      </c>
      <c r="B903" s="8">
        <v>609280</v>
      </c>
      <c r="C903" s="8" t="s">
        <v>651</v>
      </c>
      <c r="D903" s="12" t="s">
        <v>620</v>
      </c>
      <c r="E903" s="3" t="s">
        <v>620</v>
      </c>
      <c r="F903" s="5" t="s">
        <v>4441</v>
      </c>
      <c r="G903" s="31">
        <v>0</v>
      </c>
      <c r="H903" s="25">
        <v>34.275000000000006</v>
      </c>
      <c r="I903" s="32">
        <v>0.1</v>
      </c>
      <c r="J903" s="33">
        <f t="shared" si="190"/>
        <v>37.702500000000008</v>
      </c>
      <c r="K903" s="25">
        <f t="shared" si="191"/>
        <v>37.700000000000003</v>
      </c>
      <c r="L903" s="29">
        <v>79</v>
      </c>
      <c r="M903" s="24">
        <f t="shared" si="192"/>
        <v>0.52275316455696186</v>
      </c>
      <c r="N903" s="38">
        <f t="shared" si="193"/>
        <v>94.8</v>
      </c>
      <c r="O903" s="365">
        <v>69.125</v>
      </c>
      <c r="P903" s="366">
        <f t="shared" si="194"/>
        <v>-0.125</v>
      </c>
      <c r="Q903" s="366">
        <f t="shared" si="195"/>
        <v>0.45457504520795644</v>
      </c>
      <c r="R903" s="369">
        <v>65.174999999999997</v>
      </c>
      <c r="S903" s="370">
        <f t="shared" si="196"/>
        <v>-0.17500000000000004</v>
      </c>
      <c r="T903" s="370">
        <f t="shared" si="181"/>
        <v>0.3910726182544968</v>
      </c>
      <c r="U903" s="6">
        <v>0</v>
      </c>
      <c r="V903" s="299">
        <v>1.5</v>
      </c>
      <c r="W903" s="124" t="s">
        <v>4451</v>
      </c>
      <c r="X903" s="5" t="s">
        <v>1425</v>
      </c>
      <c r="Y903" s="26">
        <v>707600</v>
      </c>
      <c r="Z903" s="26" t="s">
        <v>1426</v>
      </c>
      <c r="AA903" s="26"/>
      <c r="AB903" s="27">
        <v>0.2</v>
      </c>
      <c r="AC903" s="122">
        <v>0</v>
      </c>
      <c r="AD903" s="273">
        <v>41501</v>
      </c>
      <c r="AE903" s="26" t="str">
        <f t="array" ref="AE903">IF(ISNA(INDEX([6]Fournisseurs!$A$6:$O$5001,MATCH(A903&amp;C903,[6]Fournisseurs!$C$6:$C$5001&amp;[6]Fournisseurs!$A$6:$A$5001,0),14)),"",INDEX([6]Fournisseurs!$A$6:$O$5001,MATCH(A903&amp;C903,[6]Fournisseurs!$C$6:$C$5001&amp;[6]Fournisseurs!$A$6:$A$5001,0),14))</f>
        <v/>
      </c>
    </row>
    <row r="905" spans="1:31" ht="14" customHeight="1" x14ac:dyDescent="0.2"/>
    <row r="906" spans="1:31" ht="14" customHeight="1" x14ac:dyDescent="0.2">
      <c r="P906" s="120"/>
    </row>
    <row r="907" spans="1:31" ht="14" customHeight="1" x14ac:dyDescent="0.2">
      <c r="P907" s="120"/>
    </row>
    <row r="908" spans="1:31" ht="14" customHeight="1" x14ac:dyDescent="0.2"/>
    <row r="909" spans="1:31" ht="14" customHeight="1" x14ac:dyDescent="0.3">
      <c r="A909" s="423" t="s">
        <v>3619</v>
      </c>
      <c r="B909" s="192"/>
      <c r="C909" s="192"/>
      <c r="D909" s="193"/>
      <c r="AE909" s="7" t="s">
        <v>3803</v>
      </c>
    </row>
    <row r="910" spans="1:31" ht="14" customHeight="1" x14ac:dyDescent="0.2">
      <c r="A910" s="9">
        <v>2725</v>
      </c>
      <c r="B910" s="344">
        <v>660950</v>
      </c>
      <c r="C910" s="344" t="s">
        <v>651</v>
      </c>
      <c r="D910" s="398" t="s">
        <v>4080</v>
      </c>
      <c r="E910" s="345" t="s">
        <v>4010</v>
      </c>
      <c r="F910" s="9" t="s">
        <v>4441</v>
      </c>
      <c r="G910" s="345"/>
      <c r="H910" s="25">
        <v>25.8</v>
      </c>
      <c r="I910" s="32">
        <v>0.1</v>
      </c>
      <c r="J910" s="33">
        <f t="shared" ref="J910:J915" si="197">H910*(1+I910)</f>
        <v>28.380000000000003</v>
      </c>
      <c r="K910" s="25">
        <f t="shared" ref="K910:K915" si="198">ROUND(J910,2)</f>
        <v>28.38</v>
      </c>
      <c r="L910" s="29">
        <v>72</v>
      </c>
      <c r="M910" s="24">
        <f t="shared" ref="M910:M915" si="199">1-(J910/L910)</f>
        <v>0.60583333333333322</v>
      </c>
      <c r="N910" s="38">
        <f t="shared" ref="N910:N927" si="200">L910*(1+AB910)</f>
        <v>86.399999999999991</v>
      </c>
      <c r="O910" s="365">
        <v>63</v>
      </c>
      <c r="P910" s="366">
        <f t="shared" ref="P910:P915" si="201">(O910-L910)/L910</f>
        <v>-0.125</v>
      </c>
      <c r="Q910" s="366">
        <f t="shared" ref="Q910:Q915" si="202">1-(J910/O910)</f>
        <v>0.54952380952380953</v>
      </c>
      <c r="R910" s="369">
        <v>59.4</v>
      </c>
      <c r="S910" s="370">
        <f t="shared" ref="S910:S915" si="203">(R910-L910)/L910</f>
        <v>-0.17500000000000002</v>
      </c>
      <c r="T910" s="370">
        <f t="shared" ref="T910:T915" si="204">1-(J910/(R910*0.95))</f>
        <v>0.49707602339181278</v>
      </c>
      <c r="U910" s="11">
        <v>0.7</v>
      </c>
      <c r="V910" s="11">
        <v>0.8</v>
      </c>
      <c r="W910" s="124" t="s">
        <v>111</v>
      </c>
      <c r="X910" s="345" t="s">
        <v>4011</v>
      </c>
      <c r="Y910" s="26">
        <v>707600</v>
      </c>
      <c r="Z910" s="345"/>
      <c r="AA910" s="26"/>
      <c r="AB910" s="27">
        <v>0.2</v>
      </c>
      <c r="AC910" s="122"/>
      <c r="AD910" s="273">
        <v>42597</v>
      </c>
      <c r="AE910" s="405">
        <v>42653</v>
      </c>
    </row>
    <row r="911" spans="1:31" ht="14" customHeight="1" x14ac:dyDescent="0.2">
      <c r="A911" s="9">
        <v>2726</v>
      </c>
      <c r="B911" s="344">
        <v>660951</v>
      </c>
      <c r="C911" s="344" t="s">
        <v>651</v>
      </c>
      <c r="D911" s="398" t="s">
        <v>4081</v>
      </c>
      <c r="E911" s="345" t="s">
        <v>4010</v>
      </c>
      <c r="F911" s="9" t="s">
        <v>4441</v>
      </c>
      <c r="G911" s="345"/>
      <c r="H911" s="25">
        <v>28.58</v>
      </c>
      <c r="I911" s="32">
        <v>0.1</v>
      </c>
      <c r="J911" s="33">
        <f t="shared" si="197"/>
        <v>31.438000000000002</v>
      </c>
      <c r="K911" s="25">
        <f t="shared" si="198"/>
        <v>31.44</v>
      </c>
      <c r="L911" s="29">
        <v>78.594999999999999</v>
      </c>
      <c r="M911" s="24">
        <f t="shared" si="199"/>
        <v>0.6</v>
      </c>
      <c r="N911" s="38">
        <f t="shared" si="200"/>
        <v>94.313999999999993</v>
      </c>
      <c r="O911" s="365">
        <v>68.770624999999995</v>
      </c>
      <c r="P911" s="366">
        <f t="shared" si="201"/>
        <v>-0.12500000000000006</v>
      </c>
      <c r="Q911" s="366">
        <f t="shared" si="202"/>
        <v>0.54285714285714282</v>
      </c>
      <c r="R911" s="369">
        <v>64.840874999999997</v>
      </c>
      <c r="S911" s="370">
        <f t="shared" si="203"/>
        <v>-0.17500000000000002</v>
      </c>
      <c r="T911" s="370">
        <f t="shared" si="204"/>
        <v>0.48963317384370009</v>
      </c>
      <c r="U911" s="11">
        <v>0.8</v>
      </c>
      <c r="V911" s="11">
        <v>0.9</v>
      </c>
      <c r="W911" s="124" t="s">
        <v>111</v>
      </c>
      <c r="X911" s="345" t="s">
        <v>4012</v>
      </c>
      <c r="Y911" s="26">
        <v>707600</v>
      </c>
      <c r="Z911" s="345"/>
      <c r="AA911" s="26"/>
      <c r="AB911" s="27">
        <v>0.2</v>
      </c>
      <c r="AC911" s="122"/>
      <c r="AD911" s="273">
        <v>42597</v>
      </c>
      <c r="AE911" s="405">
        <v>42653</v>
      </c>
    </row>
    <row r="912" spans="1:31" ht="14" customHeight="1" x14ac:dyDescent="0.2">
      <c r="A912" s="9">
        <v>2727</v>
      </c>
      <c r="B912" s="344">
        <v>660952</v>
      </c>
      <c r="C912" s="344" t="s">
        <v>651</v>
      </c>
      <c r="D912" s="398" t="s">
        <v>4082</v>
      </c>
      <c r="E912" s="345" t="s">
        <v>4010</v>
      </c>
      <c r="F912" s="9" t="s">
        <v>4441</v>
      </c>
      <c r="G912" s="345"/>
      <c r="H912" s="25">
        <v>54.9</v>
      </c>
      <c r="I912" s="32">
        <v>0.1</v>
      </c>
      <c r="J912" s="33">
        <f t="shared" si="197"/>
        <v>60.39</v>
      </c>
      <c r="K912" s="25">
        <f t="shared" si="198"/>
        <v>60.39</v>
      </c>
      <c r="L912" s="29">
        <v>150.97499999999999</v>
      </c>
      <c r="M912" s="24">
        <f t="shared" si="199"/>
        <v>0.6</v>
      </c>
      <c r="N912" s="38">
        <f t="shared" si="200"/>
        <v>181.17</v>
      </c>
      <c r="O912" s="365">
        <v>132.10312500000001</v>
      </c>
      <c r="P912" s="366">
        <f t="shared" si="201"/>
        <v>-0.12499999999999993</v>
      </c>
      <c r="Q912" s="366">
        <f t="shared" si="202"/>
        <v>0.54285714285714293</v>
      </c>
      <c r="R912" s="369">
        <v>124.55437499999999</v>
      </c>
      <c r="S912" s="370">
        <f t="shared" si="203"/>
        <v>-0.17500000000000002</v>
      </c>
      <c r="T912" s="370">
        <f t="shared" si="204"/>
        <v>0.48963317384370009</v>
      </c>
      <c r="U912" s="11">
        <v>1</v>
      </c>
      <c r="V912" s="11">
        <v>1.2</v>
      </c>
      <c r="W912" s="124" t="s">
        <v>111</v>
      </c>
      <c r="X912" s="345" t="s">
        <v>4013</v>
      </c>
      <c r="Y912" s="26">
        <v>707600</v>
      </c>
      <c r="Z912" s="345"/>
      <c r="AA912" s="26"/>
      <c r="AB912" s="27">
        <v>0.2</v>
      </c>
      <c r="AC912" s="122"/>
      <c r="AD912" s="273">
        <v>42597</v>
      </c>
      <c r="AE912" s="405">
        <v>42653</v>
      </c>
    </row>
    <row r="913" spans="1:31" ht="14" customHeight="1" x14ac:dyDescent="0.2">
      <c r="A913" s="9">
        <v>2723</v>
      </c>
      <c r="B913" s="344">
        <v>660953</v>
      </c>
      <c r="C913" s="344" t="s">
        <v>651</v>
      </c>
      <c r="D913" s="398" t="s">
        <v>4078</v>
      </c>
      <c r="E913" s="345" t="s">
        <v>4007</v>
      </c>
      <c r="F913" s="9" t="s">
        <v>4441</v>
      </c>
      <c r="G913" s="345"/>
      <c r="H913" s="25">
        <v>11.93</v>
      </c>
      <c r="I913" s="32">
        <v>0.1</v>
      </c>
      <c r="J913" s="33">
        <f t="shared" si="197"/>
        <v>13.123000000000001</v>
      </c>
      <c r="K913" s="25">
        <f t="shared" si="198"/>
        <v>13.12</v>
      </c>
      <c r="L913" s="29">
        <v>35.432100000000005</v>
      </c>
      <c r="M913" s="24">
        <f t="shared" si="199"/>
        <v>0.62962962962962965</v>
      </c>
      <c r="N913" s="38">
        <f t="shared" si="200"/>
        <v>42.518520000000002</v>
      </c>
      <c r="O913" s="365">
        <v>29.231482500000002</v>
      </c>
      <c r="P913" s="366">
        <f t="shared" si="201"/>
        <v>-0.17500000000000007</v>
      </c>
      <c r="Q913" s="366">
        <f t="shared" si="202"/>
        <v>0.55106621773288444</v>
      </c>
      <c r="R913" s="369">
        <v>27.459877500000005</v>
      </c>
      <c r="S913" s="370">
        <f t="shared" si="203"/>
        <v>-0.22499999999999998</v>
      </c>
      <c r="T913" s="370">
        <f t="shared" si="204"/>
        <v>0.49695026095705208</v>
      </c>
      <c r="U913" s="11">
        <v>0.4</v>
      </c>
      <c r="V913" s="11">
        <v>0.5</v>
      </c>
      <c r="W913" s="124" t="s">
        <v>111</v>
      </c>
      <c r="X913" s="345" t="s">
        <v>4008</v>
      </c>
      <c r="Y913" s="26">
        <v>707600</v>
      </c>
      <c r="Z913" s="345"/>
      <c r="AA913" s="26"/>
      <c r="AB913" s="27">
        <v>0.2</v>
      </c>
      <c r="AC913" s="122"/>
      <c r="AD913" s="273">
        <v>42597</v>
      </c>
      <c r="AE913" s="405">
        <v>42653</v>
      </c>
    </row>
    <row r="914" spans="1:31" ht="14" customHeight="1" x14ac:dyDescent="0.2">
      <c r="A914" s="9">
        <v>2724</v>
      </c>
      <c r="B914" s="344">
        <v>660954</v>
      </c>
      <c r="C914" s="344" t="s">
        <v>651</v>
      </c>
      <c r="D914" s="398" t="s">
        <v>4079</v>
      </c>
      <c r="E914" s="345" t="s">
        <v>4007</v>
      </c>
      <c r="F914" s="9" t="s">
        <v>4441</v>
      </c>
      <c r="G914" s="345"/>
      <c r="H914" s="25">
        <v>20.93</v>
      </c>
      <c r="I914" s="32">
        <v>0.1</v>
      </c>
      <c r="J914" s="33">
        <f t="shared" si="197"/>
        <v>23.023000000000003</v>
      </c>
      <c r="K914" s="25">
        <f t="shared" si="198"/>
        <v>23.02</v>
      </c>
      <c r="L914" s="29">
        <v>62.162100000000009</v>
      </c>
      <c r="M914" s="24">
        <f t="shared" si="199"/>
        <v>0.62962962962962965</v>
      </c>
      <c r="N914" s="38">
        <f t="shared" si="200"/>
        <v>74.594520000000003</v>
      </c>
      <c r="O914" s="365">
        <v>49.729680000000009</v>
      </c>
      <c r="P914" s="366">
        <f t="shared" si="201"/>
        <v>-0.19999999999999998</v>
      </c>
      <c r="Q914" s="366">
        <f t="shared" si="202"/>
        <v>0.53703703703703698</v>
      </c>
      <c r="R914" s="369">
        <v>46.621575000000007</v>
      </c>
      <c r="S914" s="370">
        <f t="shared" si="203"/>
        <v>-0.25</v>
      </c>
      <c r="T914" s="370">
        <f t="shared" si="204"/>
        <v>0.48018193632228712</v>
      </c>
      <c r="U914" s="11">
        <v>0.5</v>
      </c>
      <c r="V914" s="11">
        <v>0.6</v>
      </c>
      <c r="W914" s="124" t="s">
        <v>111</v>
      </c>
      <c r="X914" s="345" t="s">
        <v>4009</v>
      </c>
      <c r="Y914" s="26">
        <v>707600</v>
      </c>
      <c r="Z914" s="345"/>
      <c r="AA914" s="26"/>
      <c r="AB914" s="27">
        <v>0.2</v>
      </c>
      <c r="AC914" s="122"/>
      <c r="AD914" s="273">
        <v>42597</v>
      </c>
      <c r="AE914" s="405">
        <v>42653</v>
      </c>
    </row>
    <row r="915" spans="1:31" ht="14" customHeight="1" x14ac:dyDescent="0.2">
      <c r="A915" s="9">
        <v>2728</v>
      </c>
      <c r="B915" s="344">
        <v>660960</v>
      </c>
      <c r="C915" s="344" t="s">
        <v>651</v>
      </c>
      <c r="D915" s="398" t="s">
        <v>4083</v>
      </c>
      <c r="E915" s="345" t="s">
        <v>4014</v>
      </c>
      <c r="F915" s="9" t="s">
        <v>4441</v>
      </c>
      <c r="G915" s="345"/>
      <c r="H915" s="25">
        <v>26.63</v>
      </c>
      <c r="I915" s="32">
        <v>0.1</v>
      </c>
      <c r="J915" s="33">
        <f t="shared" si="197"/>
        <v>29.293000000000003</v>
      </c>
      <c r="K915" s="25">
        <f t="shared" si="198"/>
        <v>29.29</v>
      </c>
      <c r="L915" s="29">
        <v>58.586000000000006</v>
      </c>
      <c r="M915" s="24">
        <f t="shared" si="199"/>
        <v>0.5</v>
      </c>
      <c r="N915" s="38">
        <f t="shared" si="200"/>
        <v>70.303200000000004</v>
      </c>
      <c r="O915" s="365">
        <v>58.586000000000006</v>
      </c>
      <c r="P915" s="366">
        <f t="shared" si="201"/>
        <v>0</v>
      </c>
      <c r="Q915" s="366">
        <f t="shared" si="202"/>
        <v>0.5</v>
      </c>
      <c r="R915" s="369">
        <v>55.656700000000001</v>
      </c>
      <c r="S915" s="370">
        <f t="shared" si="203"/>
        <v>-5.0000000000000079E-2</v>
      </c>
      <c r="T915" s="370">
        <f t="shared" si="204"/>
        <v>0.44598337950138489</v>
      </c>
      <c r="U915" s="11">
        <v>0.35</v>
      </c>
      <c r="V915" s="11">
        <v>0.45</v>
      </c>
      <c r="W915" s="124" t="s">
        <v>111</v>
      </c>
      <c r="X915" s="345" t="s">
        <v>4015</v>
      </c>
      <c r="Y915" s="26">
        <v>707600</v>
      </c>
      <c r="Z915" s="345"/>
      <c r="AA915" s="26"/>
      <c r="AB915" s="27">
        <v>0.2</v>
      </c>
      <c r="AC915" s="122"/>
      <c r="AD915" s="273">
        <v>42597</v>
      </c>
      <c r="AE915" s="405">
        <v>42653</v>
      </c>
    </row>
    <row r="916" spans="1:31" ht="14" customHeight="1" x14ac:dyDescent="0.2">
      <c r="A916" s="8">
        <v>2470</v>
      </c>
      <c r="B916" s="8">
        <v>0</v>
      </c>
      <c r="C916" s="8" t="s">
        <v>1035</v>
      </c>
      <c r="D916" s="3" t="s">
        <v>374</v>
      </c>
      <c r="E916" s="3" t="s">
        <v>374</v>
      </c>
      <c r="F916" s="5" t="s">
        <v>4441</v>
      </c>
      <c r="G916" s="31">
        <v>0</v>
      </c>
      <c r="H916" s="25">
        <v>14.48</v>
      </c>
      <c r="I916" s="32">
        <v>0.05</v>
      </c>
      <c r="J916" s="33">
        <f t="shared" ref="J916:J927" si="205">H916*(1+I916)</f>
        <v>15.204000000000001</v>
      </c>
      <c r="K916" s="25">
        <f t="shared" ref="K916:K927" si="206">ROUND(J916,2)</f>
        <v>15.2</v>
      </c>
      <c r="L916" s="29">
        <v>22.27</v>
      </c>
      <c r="M916" s="24">
        <f t="shared" ref="M916:M927" si="207">1-(J916/L916)</f>
        <v>0.31728783116299952</v>
      </c>
      <c r="N916" s="38">
        <f t="shared" si="200"/>
        <v>23.49485</v>
      </c>
      <c r="O916" s="365">
        <v>22.27</v>
      </c>
      <c r="P916" s="366">
        <f t="shared" ref="P916:P927" si="208">(O916-L916)/L916</f>
        <v>0</v>
      </c>
      <c r="Q916" s="366">
        <f t="shared" ref="Q916:Q927" si="209">1-(J916/O916)</f>
        <v>0.31728783116299952</v>
      </c>
      <c r="R916" s="375">
        <v>22.27</v>
      </c>
      <c r="S916" s="370">
        <f t="shared" ref="S916:S927" si="210">(R916-L916)/L916</f>
        <v>0</v>
      </c>
      <c r="T916" s="370">
        <f t="shared" ref="T916:T927" si="211">1-(J916/(R916*0.95))</f>
        <v>0.2813556117505257</v>
      </c>
      <c r="U916" s="6">
        <v>0</v>
      </c>
      <c r="V916" s="299">
        <v>0.51</v>
      </c>
      <c r="W916" s="9" t="s">
        <v>181</v>
      </c>
      <c r="X916" s="5">
        <v>0</v>
      </c>
      <c r="Y916" s="26">
        <v>707500</v>
      </c>
      <c r="Z916" s="26" t="s">
        <v>1036</v>
      </c>
      <c r="AA916" s="26"/>
      <c r="AB916" s="27">
        <v>5.5E-2</v>
      </c>
      <c r="AC916" s="122">
        <v>0</v>
      </c>
      <c r="AD916" s="273">
        <v>41866</v>
      </c>
      <c r="AE916" s="282">
        <v>42597</v>
      </c>
    </row>
    <row r="917" spans="1:31" ht="14" customHeight="1" x14ac:dyDescent="0.2">
      <c r="A917" s="8">
        <v>1428</v>
      </c>
      <c r="B917" s="8">
        <v>0</v>
      </c>
      <c r="C917" s="8" t="s">
        <v>1037</v>
      </c>
      <c r="D917" s="3" t="s">
        <v>375</v>
      </c>
      <c r="E917" s="3" t="s">
        <v>375</v>
      </c>
      <c r="F917" s="5" t="s">
        <v>4441</v>
      </c>
      <c r="G917" s="31">
        <v>0</v>
      </c>
      <c r="H917" s="25">
        <v>8.69</v>
      </c>
      <c r="I917" s="32">
        <v>0.05</v>
      </c>
      <c r="J917" s="33">
        <f t="shared" si="205"/>
        <v>9.1244999999999994</v>
      </c>
      <c r="K917" s="25">
        <f t="shared" si="206"/>
        <v>9.1199999999999992</v>
      </c>
      <c r="L917" s="29">
        <v>12.54</v>
      </c>
      <c r="M917" s="24">
        <f t="shared" si="207"/>
        <v>0.27236842105263159</v>
      </c>
      <c r="N917" s="38">
        <f t="shared" si="200"/>
        <v>13.229699999999998</v>
      </c>
      <c r="O917" s="365">
        <v>12.54</v>
      </c>
      <c r="P917" s="366">
        <f t="shared" si="208"/>
        <v>0</v>
      </c>
      <c r="Q917" s="366">
        <f t="shared" si="209"/>
        <v>0.27236842105263159</v>
      </c>
      <c r="R917" s="369" t="s">
        <v>2668</v>
      </c>
      <c r="S917" s="370" t="e">
        <f t="shared" si="210"/>
        <v>#VALUE!</v>
      </c>
      <c r="T917" s="370" t="e">
        <f t="shared" si="211"/>
        <v>#VALUE!</v>
      </c>
      <c r="U917" s="6">
        <v>0</v>
      </c>
      <c r="V917" s="299">
        <v>0.33</v>
      </c>
      <c r="W917" s="9" t="s">
        <v>181</v>
      </c>
      <c r="X917" s="5">
        <v>0</v>
      </c>
      <c r="Y917" s="26">
        <v>707500</v>
      </c>
      <c r="Z917" s="26" t="s">
        <v>1038</v>
      </c>
      <c r="AA917" s="26"/>
      <c r="AB917" s="27">
        <v>5.5E-2</v>
      </c>
      <c r="AC917" s="207">
        <v>0</v>
      </c>
      <c r="AD917" s="273">
        <v>41866</v>
      </c>
      <c r="AE917" s="282">
        <v>42597</v>
      </c>
    </row>
    <row r="918" spans="1:31" ht="14" customHeight="1" x14ac:dyDescent="0.2">
      <c r="A918" s="8">
        <v>1551</v>
      </c>
      <c r="B918" s="8">
        <v>0</v>
      </c>
      <c r="C918" s="8" t="s">
        <v>1035</v>
      </c>
      <c r="D918" s="3" t="s">
        <v>377</v>
      </c>
      <c r="E918" s="3" t="s">
        <v>377</v>
      </c>
      <c r="F918" s="5" t="s">
        <v>4441</v>
      </c>
      <c r="G918" s="31">
        <v>0</v>
      </c>
      <c r="H918" s="25">
        <v>12.94</v>
      </c>
      <c r="I918" s="32">
        <v>0.05</v>
      </c>
      <c r="J918" s="33">
        <f t="shared" si="205"/>
        <v>13.587</v>
      </c>
      <c r="K918" s="25">
        <f t="shared" si="206"/>
        <v>13.59</v>
      </c>
      <c r="L918" s="29">
        <v>19.91</v>
      </c>
      <c r="M918" s="24">
        <f t="shared" si="207"/>
        <v>0.31757910597689609</v>
      </c>
      <c r="N918" s="38">
        <f t="shared" si="200"/>
        <v>21.005050000000001</v>
      </c>
      <c r="O918" s="365">
        <v>19.91</v>
      </c>
      <c r="P918" s="366">
        <f t="shared" si="208"/>
        <v>0</v>
      </c>
      <c r="Q918" s="366">
        <f t="shared" si="209"/>
        <v>0.31757910597689609</v>
      </c>
      <c r="R918" s="375">
        <v>19.91</v>
      </c>
      <c r="S918" s="370">
        <f t="shared" si="210"/>
        <v>0</v>
      </c>
      <c r="T918" s="370">
        <f t="shared" si="211"/>
        <v>0.28166221681778536</v>
      </c>
      <c r="U918" s="6">
        <v>0</v>
      </c>
      <c r="V918" s="299">
        <v>0.6</v>
      </c>
      <c r="W918" s="9" t="s">
        <v>181</v>
      </c>
      <c r="X918" s="5">
        <v>0</v>
      </c>
      <c r="Y918" s="26">
        <v>707500</v>
      </c>
      <c r="Z918" s="26" t="s">
        <v>1041</v>
      </c>
      <c r="AA918" s="26"/>
      <c r="AB918" s="27">
        <v>5.5E-2</v>
      </c>
      <c r="AC918" s="207">
        <v>0</v>
      </c>
      <c r="AD918" s="273">
        <v>41501</v>
      </c>
      <c r="AE918" s="282">
        <v>42597</v>
      </c>
    </row>
    <row r="919" spans="1:31" ht="14" customHeight="1" x14ac:dyDescent="0.2">
      <c r="A919" s="8">
        <v>3540</v>
      </c>
      <c r="B919" s="8">
        <v>0</v>
      </c>
      <c r="C919" s="8" t="s">
        <v>1035</v>
      </c>
      <c r="D919" s="3" t="s">
        <v>378</v>
      </c>
      <c r="E919" s="3" t="s">
        <v>1042</v>
      </c>
      <c r="F919" s="5" t="s">
        <v>4441</v>
      </c>
      <c r="G919" s="31">
        <v>0</v>
      </c>
      <c r="H919" s="25">
        <v>14.11</v>
      </c>
      <c r="I919" s="32">
        <v>0.05</v>
      </c>
      <c r="J919" s="33">
        <f t="shared" si="205"/>
        <v>14.8155</v>
      </c>
      <c r="K919" s="25">
        <f t="shared" si="206"/>
        <v>14.82</v>
      </c>
      <c r="L919" s="29">
        <v>21.71</v>
      </c>
      <c r="M919" s="24">
        <f t="shared" si="207"/>
        <v>0.31757254721326578</v>
      </c>
      <c r="N919" s="38">
        <f t="shared" si="200"/>
        <v>22.904049999999998</v>
      </c>
      <c r="O919" s="365">
        <v>21.71</v>
      </c>
      <c r="P919" s="366">
        <f t="shared" si="208"/>
        <v>0</v>
      </c>
      <c r="Q919" s="366">
        <f t="shared" si="209"/>
        <v>0.31757254721326578</v>
      </c>
      <c r="R919" s="375">
        <v>21.71</v>
      </c>
      <c r="S919" s="370">
        <f t="shared" si="210"/>
        <v>0</v>
      </c>
      <c r="T919" s="370">
        <f t="shared" si="211"/>
        <v>0.28165531285606926</v>
      </c>
      <c r="U919" s="6">
        <v>0</v>
      </c>
      <c r="V919" s="299">
        <v>0.5</v>
      </c>
      <c r="W919" s="9" t="s">
        <v>181</v>
      </c>
      <c r="X919" s="5">
        <v>0</v>
      </c>
      <c r="Y919" s="26">
        <v>707500</v>
      </c>
      <c r="Z919" s="26" t="s">
        <v>1043</v>
      </c>
      <c r="AA919" s="26"/>
      <c r="AB919" s="27">
        <v>5.5E-2</v>
      </c>
      <c r="AC919" s="207">
        <v>0</v>
      </c>
      <c r="AD919" s="273">
        <v>41866</v>
      </c>
      <c r="AE919" s="282">
        <v>42597</v>
      </c>
    </row>
    <row r="920" spans="1:31" ht="14" customHeight="1" x14ac:dyDescent="0.2">
      <c r="A920" s="8">
        <v>1553</v>
      </c>
      <c r="B920" s="8">
        <v>0</v>
      </c>
      <c r="C920" s="8" t="s">
        <v>1035</v>
      </c>
      <c r="D920" s="3" t="s">
        <v>379</v>
      </c>
      <c r="E920" s="3" t="s">
        <v>379</v>
      </c>
      <c r="F920" s="5" t="s">
        <v>4441</v>
      </c>
      <c r="G920" s="31">
        <v>0</v>
      </c>
      <c r="H920" s="25">
        <v>14.48</v>
      </c>
      <c r="I920" s="32">
        <v>0.05</v>
      </c>
      <c r="J920" s="33">
        <f t="shared" si="205"/>
        <v>15.204000000000001</v>
      </c>
      <c r="K920" s="25">
        <f t="shared" si="206"/>
        <v>15.2</v>
      </c>
      <c r="L920" s="29">
        <v>22.27</v>
      </c>
      <c r="M920" s="24">
        <f t="shared" si="207"/>
        <v>0.31728783116299952</v>
      </c>
      <c r="N920" s="38">
        <f t="shared" si="200"/>
        <v>23.49485</v>
      </c>
      <c r="O920" s="365">
        <v>22.27</v>
      </c>
      <c r="P920" s="366">
        <f t="shared" si="208"/>
        <v>0</v>
      </c>
      <c r="Q920" s="366">
        <f t="shared" si="209"/>
        <v>0.31728783116299952</v>
      </c>
      <c r="R920" s="375">
        <v>22.27</v>
      </c>
      <c r="S920" s="370">
        <f t="shared" si="210"/>
        <v>0</v>
      </c>
      <c r="T920" s="370">
        <f t="shared" si="211"/>
        <v>0.2813556117505257</v>
      </c>
      <c r="U920" s="6">
        <v>0</v>
      </c>
      <c r="V920" s="299">
        <v>0.6</v>
      </c>
      <c r="W920" s="9" t="s">
        <v>181</v>
      </c>
      <c r="X920" s="5">
        <v>0</v>
      </c>
      <c r="Y920" s="26">
        <v>707500</v>
      </c>
      <c r="Z920" s="26" t="s">
        <v>1044</v>
      </c>
      <c r="AA920" s="26"/>
      <c r="AB920" s="27">
        <v>5.5E-2</v>
      </c>
      <c r="AC920" s="207">
        <v>0</v>
      </c>
      <c r="AD920" s="273">
        <v>41866</v>
      </c>
      <c r="AE920" s="282">
        <v>42597</v>
      </c>
    </row>
    <row r="921" spans="1:31" ht="14" customHeight="1" x14ac:dyDescent="0.2">
      <c r="A921" s="8">
        <v>1555</v>
      </c>
      <c r="B921" s="8">
        <v>0</v>
      </c>
      <c r="C921" s="8" t="s">
        <v>1039</v>
      </c>
      <c r="D921" s="3" t="s">
        <v>380</v>
      </c>
      <c r="E921" s="3" t="s">
        <v>380</v>
      </c>
      <c r="F921" s="5" t="s">
        <v>4441</v>
      </c>
      <c r="G921" s="31">
        <v>0</v>
      </c>
      <c r="H921" s="25">
        <v>13.7</v>
      </c>
      <c r="I921" s="32">
        <v>0.05</v>
      </c>
      <c r="J921" s="33">
        <f t="shared" si="205"/>
        <v>14.385</v>
      </c>
      <c r="K921" s="25">
        <f t="shared" si="206"/>
        <v>14.39</v>
      </c>
      <c r="L921" s="29">
        <v>20.76</v>
      </c>
      <c r="M921" s="24">
        <f t="shared" si="207"/>
        <v>0.30708092485549143</v>
      </c>
      <c r="N921" s="38">
        <f t="shared" si="200"/>
        <v>21.901800000000001</v>
      </c>
      <c r="O921" s="365">
        <v>20.76</v>
      </c>
      <c r="P921" s="366">
        <f t="shared" si="208"/>
        <v>0</v>
      </c>
      <c r="Q921" s="366">
        <f t="shared" si="209"/>
        <v>0.30708092485549143</v>
      </c>
      <c r="R921" s="375">
        <v>20.76</v>
      </c>
      <c r="S921" s="370">
        <f t="shared" si="210"/>
        <v>0</v>
      </c>
      <c r="T921" s="370">
        <f t="shared" si="211"/>
        <v>0.27061149984788568</v>
      </c>
      <c r="U921" s="6">
        <v>0</v>
      </c>
      <c r="V921" s="299">
        <v>0.6</v>
      </c>
      <c r="W921" s="9" t="s">
        <v>181</v>
      </c>
      <c r="X921" s="5">
        <v>0</v>
      </c>
      <c r="Y921" s="26">
        <v>707500</v>
      </c>
      <c r="Z921" s="26" t="s">
        <v>1045</v>
      </c>
      <c r="AA921" s="26"/>
      <c r="AB921" s="27">
        <v>5.5E-2</v>
      </c>
      <c r="AC921" s="207">
        <v>0</v>
      </c>
      <c r="AD921" s="273">
        <v>41501</v>
      </c>
      <c r="AE921" s="282">
        <v>42597</v>
      </c>
    </row>
    <row r="922" spans="1:31" ht="14" customHeight="1" x14ac:dyDescent="0.2">
      <c r="A922" s="8">
        <v>1569</v>
      </c>
      <c r="B922" s="8">
        <v>0</v>
      </c>
      <c r="C922" s="8" t="s">
        <v>1037</v>
      </c>
      <c r="D922" s="3" t="s">
        <v>393</v>
      </c>
      <c r="E922" s="3" t="s">
        <v>393</v>
      </c>
      <c r="F922" s="9" t="s">
        <v>4441</v>
      </c>
      <c r="G922" s="31">
        <v>0</v>
      </c>
      <c r="H922" s="25">
        <v>11.21</v>
      </c>
      <c r="I922" s="32">
        <v>0.05</v>
      </c>
      <c r="J922" s="33">
        <f t="shared" si="205"/>
        <v>11.770500000000002</v>
      </c>
      <c r="K922" s="25">
        <f t="shared" si="206"/>
        <v>11.77</v>
      </c>
      <c r="L922" s="29">
        <v>12.54</v>
      </c>
      <c r="M922" s="24">
        <f t="shared" si="207"/>
        <v>6.1363636363636176E-2</v>
      </c>
      <c r="N922" s="38">
        <f t="shared" si="200"/>
        <v>13.229699999999998</v>
      </c>
      <c r="O922" s="365">
        <v>12.54</v>
      </c>
      <c r="P922" s="366">
        <f t="shared" si="208"/>
        <v>0</v>
      </c>
      <c r="Q922" s="366">
        <f t="shared" si="209"/>
        <v>6.1363636363636176E-2</v>
      </c>
      <c r="R922" s="369" t="s">
        <v>2668</v>
      </c>
      <c r="S922" s="370" t="e">
        <f t="shared" si="210"/>
        <v>#VALUE!</v>
      </c>
      <c r="T922" s="370" t="e">
        <f t="shared" si="211"/>
        <v>#VALUE!</v>
      </c>
      <c r="U922" s="6">
        <v>0</v>
      </c>
      <c r="V922" s="299">
        <v>0.6</v>
      </c>
      <c r="W922" s="9" t="s">
        <v>181</v>
      </c>
      <c r="X922" s="5">
        <v>0</v>
      </c>
      <c r="Y922" s="26">
        <v>707500</v>
      </c>
      <c r="Z922" s="26" t="s">
        <v>1065</v>
      </c>
      <c r="AA922" s="26"/>
      <c r="AB922" s="27">
        <v>5.5E-2</v>
      </c>
      <c r="AC922" s="207">
        <v>0</v>
      </c>
      <c r="AD922" s="273">
        <v>41866</v>
      </c>
      <c r="AE922" s="282">
        <v>42597</v>
      </c>
    </row>
    <row r="923" spans="1:31" ht="14" customHeight="1" x14ac:dyDescent="0.2">
      <c r="A923" s="8">
        <v>1681</v>
      </c>
      <c r="B923" s="8">
        <v>0</v>
      </c>
      <c r="C923" s="8" t="s">
        <v>1039</v>
      </c>
      <c r="D923" s="3" t="s">
        <v>394</v>
      </c>
      <c r="E923" s="3" t="s">
        <v>394</v>
      </c>
      <c r="F923" s="5" t="s">
        <v>4441</v>
      </c>
      <c r="G923" s="31">
        <v>0</v>
      </c>
      <c r="H923" s="25">
        <v>15.02</v>
      </c>
      <c r="I923" s="32">
        <v>0.05</v>
      </c>
      <c r="J923" s="33">
        <f t="shared" si="205"/>
        <v>15.771000000000001</v>
      </c>
      <c r="K923" s="25">
        <f t="shared" si="206"/>
        <v>15.77</v>
      </c>
      <c r="L923" s="29">
        <v>22.75</v>
      </c>
      <c r="M923" s="24">
        <f t="shared" si="207"/>
        <v>0.30676923076923068</v>
      </c>
      <c r="N923" s="38">
        <f t="shared" si="200"/>
        <v>24.001249999999999</v>
      </c>
      <c r="O923" s="365">
        <v>22.75</v>
      </c>
      <c r="P923" s="366">
        <f t="shared" si="208"/>
        <v>0</v>
      </c>
      <c r="Q923" s="366">
        <f t="shared" si="209"/>
        <v>0.30676923076923068</v>
      </c>
      <c r="R923" s="375">
        <v>22.75</v>
      </c>
      <c r="S923" s="370">
        <f t="shared" si="210"/>
        <v>0</v>
      </c>
      <c r="T923" s="370">
        <f t="shared" si="211"/>
        <v>0.27028340080971658</v>
      </c>
      <c r="U923" s="6">
        <v>0</v>
      </c>
      <c r="V923" s="299">
        <v>0.6</v>
      </c>
      <c r="W923" s="9" t="s">
        <v>181</v>
      </c>
      <c r="X923" s="5">
        <v>0</v>
      </c>
      <c r="Y923" s="26">
        <v>707500</v>
      </c>
      <c r="Z923" s="26" t="s">
        <v>1066</v>
      </c>
      <c r="AA923" s="26"/>
      <c r="AB923" s="27">
        <v>5.5E-2</v>
      </c>
      <c r="AC923" s="207">
        <v>0</v>
      </c>
      <c r="AD923" s="273">
        <v>41501</v>
      </c>
      <c r="AE923" s="282">
        <v>42597</v>
      </c>
    </row>
    <row r="924" spans="1:31" ht="14" customHeight="1" x14ac:dyDescent="0.2">
      <c r="A924" s="8">
        <v>1683</v>
      </c>
      <c r="B924" s="8">
        <v>0</v>
      </c>
      <c r="C924" s="8" t="s">
        <v>1060</v>
      </c>
      <c r="D924" s="3" t="s">
        <v>395</v>
      </c>
      <c r="E924" s="3" t="s">
        <v>395</v>
      </c>
      <c r="F924" s="5" t="s">
        <v>4441</v>
      </c>
      <c r="G924" s="31">
        <v>0</v>
      </c>
      <c r="H924" s="25">
        <v>10.87</v>
      </c>
      <c r="I924" s="32">
        <v>0.05</v>
      </c>
      <c r="J924" s="33">
        <f t="shared" si="205"/>
        <v>11.413499999999999</v>
      </c>
      <c r="K924" s="25">
        <f t="shared" si="206"/>
        <v>11.41</v>
      </c>
      <c r="L924" s="29">
        <v>17.54</v>
      </c>
      <c r="M924" s="24">
        <f t="shared" si="207"/>
        <v>0.34928734321550747</v>
      </c>
      <c r="N924" s="38">
        <f t="shared" si="200"/>
        <v>18.5047</v>
      </c>
      <c r="O924" s="365">
        <v>17.54</v>
      </c>
      <c r="P924" s="366">
        <f t="shared" si="208"/>
        <v>0</v>
      </c>
      <c r="Q924" s="366">
        <f t="shared" si="209"/>
        <v>0.34928734321550747</v>
      </c>
      <c r="R924" s="369">
        <v>16.662999999999997</v>
      </c>
      <c r="S924" s="370">
        <f t="shared" si="210"/>
        <v>-5.0000000000000142E-2</v>
      </c>
      <c r="T924" s="370">
        <f t="shared" si="211"/>
        <v>0.27898874594516043</v>
      </c>
      <c r="U924" s="6">
        <v>0</v>
      </c>
      <c r="V924" s="299">
        <v>0.4</v>
      </c>
      <c r="W924" s="9" t="s">
        <v>181</v>
      </c>
      <c r="X924" s="5">
        <v>0</v>
      </c>
      <c r="Y924" s="26">
        <v>707500</v>
      </c>
      <c r="Z924" s="26" t="s">
        <v>1067</v>
      </c>
      <c r="AA924" s="26"/>
      <c r="AB924" s="27">
        <v>5.5E-2</v>
      </c>
      <c r="AC924" s="207">
        <v>0</v>
      </c>
      <c r="AD924" s="273">
        <v>41501</v>
      </c>
      <c r="AE924" s="282">
        <v>42597</v>
      </c>
    </row>
    <row r="925" spans="1:31" ht="14" customHeight="1" x14ac:dyDescent="0.2">
      <c r="A925" s="8">
        <v>1637</v>
      </c>
      <c r="B925" s="8">
        <v>0</v>
      </c>
      <c r="C925" s="8" t="s">
        <v>1039</v>
      </c>
      <c r="D925" s="3" t="s">
        <v>396</v>
      </c>
      <c r="E925" s="3" t="s">
        <v>396</v>
      </c>
      <c r="F925" s="5" t="s">
        <v>4441</v>
      </c>
      <c r="G925" s="31">
        <v>0</v>
      </c>
      <c r="H925" s="25">
        <v>13.7</v>
      </c>
      <c r="I925" s="32">
        <v>0.05</v>
      </c>
      <c r="J925" s="33">
        <f t="shared" si="205"/>
        <v>14.385</v>
      </c>
      <c r="K925" s="25">
        <f t="shared" si="206"/>
        <v>14.39</v>
      </c>
      <c r="L925" s="29">
        <v>20.76</v>
      </c>
      <c r="M925" s="24">
        <f t="shared" si="207"/>
        <v>0.30708092485549143</v>
      </c>
      <c r="N925" s="38">
        <f t="shared" si="200"/>
        <v>21.901800000000001</v>
      </c>
      <c r="O925" s="365">
        <v>20.76</v>
      </c>
      <c r="P925" s="366">
        <f t="shared" si="208"/>
        <v>0</v>
      </c>
      <c r="Q925" s="366">
        <f t="shared" si="209"/>
        <v>0.30708092485549143</v>
      </c>
      <c r="R925" s="375">
        <v>20.76</v>
      </c>
      <c r="S925" s="370">
        <f t="shared" si="210"/>
        <v>0</v>
      </c>
      <c r="T925" s="370">
        <f t="shared" si="211"/>
        <v>0.27061149984788568</v>
      </c>
      <c r="U925" s="6">
        <v>0</v>
      </c>
      <c r="V925" s="299">
        <v>0.3</v>
      </c>
      <c r="W925" s="9" t="s">
        <v>181</v>
      </c>
      <c r="X925" s="5">
        <v>0</v>
      </c>
      <c r="Y925" s="26">
        <v>707500</v>
      </c>
      <c r="Z925" s="26" t="s">
        <v>1068</v>
      </c>
      <c r="AA925" s="26"/>
      <c r="AB925" s="27">
        <v>5.5E-2</v>
      </c>
      <c r="AC925" s="207">
        <v>0</v>
      </c>
      <c r="AD925" s="273">
        <v>41501</v>
      </c>
      <c r="AE925" s="282">
        <v>42597</v>
      </c>
    </row>
    <row r="926" spans="1:31" ht="14" customHeight="1" x14ac:dyDescent="0.2">
      <c r="A926" s="8">
        <v>1742</v>
      </c>
      <c r="B926" s="8">
        <v>0</v>
      </c>
      <c r="C926" s="8" t="s">
        <v>1060</v>
      </c>
      <c r="D926" s="3" t="s">
        <v>398</v>
      </c>
      <c r="E926" s="3" t="s">
        <v>398</v>
      </c>
      <c r="F926" s="5" t="s">
        <v>4441</v>
      </c>
      <c r="G926" s="31">
        <v>0</v>
      </c>
      <c r="H926" s="25">
        <v>8.52</v>
      </c>
      <c r="I926" s="32">
        <v>0.05</v>
      </c>
      <c r="J926" s="33">
        <f t="shared" si="205"/>
        <v>8.9459999999999997</v>
      </c>
      <c r="K926" s="25">
        <f t="shared" si="206"/>
        <v>8.9499999999999993</v>
      </c>
      <c r="L926" s="29">
        <v>13.74</v>
      </c>
      <c r="M926" s="24">
        <f t="shared" si="207"/>
        <v>0.34890829694323144</v>
      </c>
      <c r="N926" s="38">
        <f t="shared" si="200"/>
        <v>14.495699999999999</v>
      </c>
      <c r="O926" s="365">
        <v>13.74</v>
      </c>
      <c r="P926" s="366">
        <f t="shared" si="208"/>
        <v>0</v>
      </c>
      <c r="Q926" s="366">
        <f t="shared" si="209"/>
        <v>0.34890829694323144</v>
      </c>
      <c r="R926" s="369">
        <v>13.052999999999999</v>
      </c>
      <c r="S926" s="370">
        <f t="shared" si="210"/>
        <v>-5.0000000000000086E-2</v>
      </c>
      <c r="T926" s="370">
        <f t="shared" si="211"/>
        <v>0.27856875007560256</v>
      </c>
      <c r="U926" s="6">
        <v>0</v>
      </c>
      <c r="V926" s="299">
        <v>0.2</v>
      </c>
      <c r="W926" s="9" t="s">
        <v>181</v>
      </c>
      <c r="X926" s="5">
        <v>0</v>
      </c>
      <c r="Y926" s="26">
        <v>707500</v>
      </c>
      <c r="Z926" s="26" t="s">
        <v>1071</v>
      </c>
      <c r="AA926" s="26"/>
      <c r="AB926" s="27">
        <v>5.5E-2</v>
      </c>
      <c r="AC926" s="122">
        <v>0</v>
      </c>
      <c r="AD926" s="273">
        <v>41501</v>
      </c>
      <c r="AE926" s="282">
        <v>42597</v>
      </c>
    </row>
    <row r="927" spans="1:31" ht="14" customHeight="1" x14ac:dyDescent="0.2">
      <c r="A927" s="8">
        <v>2867</v>
      </c>
      <c r="B927" s="8">
        <v>0</v>
      </c>
      <c r="C927" s="8" t="s">
        <v>1039</v>
      </c>
      <c r="D927" s="3" t="s">
        <v>401</v>
      </c>
      <c r="E927" s="3" t="s">
        <v>401</v>
      </c>
      <c r="F927" s="5" t="s">
        <v>4441</v>
      </c>
      <c r="G927" s="31">
        <v>0</v>
      </c>
      <c r="H927" s="25">
        <v>14.08</v>
      </c>
      <c r="I927" s="32">
        <v>0.05</v>
      </c>
      <c r="J927" s="33">
        <f t="shared" si="205"/>
        <v>14.784000000000001</v>
      </c>
      <c r="K927" s="25">
        <f t="shared" si="206"/>
        <v>14.78</v>
      </c>
      <c r="L927" s="29">
        <v>21.33</v>
      </c>
      <c r="M927" s="24">
        <f t="shared" si="207"/>
        <v>0.30689170182841063</v>
      </c>
      <c r="N927" s="38">
        <f t="shared" si="200"/>
        <v>22.503149999999998</v>
      </c>
      <c r="O927" s="365">
        <v>21.33</v>
      </c>
      <c r="P927" s="366">
        <f t="shared" si="208"/>
        <v>0</v>
      </c>
      <c r="Q927" s="366">
        <f t="shared" si="209"/>
        <v>0.30689170182841063</v>
      </c>
      <c r="R927" s="375">
        <v>21.33</v>
      </c>
      <c r="S927" s="370">
        <f t="shared" si="210"/>
        <v>0</v>
      </c>
      <c r="T927" s="370">
        <f t="shared" si="211"/>
        <v>0.27041231771411633</v>
      </c>
      <c r="U927" s="6">
        <v>0</v>
      </c>
      <c r="V927" s="299">
        <v>0.3</v>
      </c>
      <c r="W927" s="9" t="s">
        <v>181</v>
      </c>
      <c r="X927" s="5">
        <v>0</v>
      </c>
      <c r="Y927" s="26">
        <v>707500</v>
      </c>
      <c r="Z927" s="26" t="s">
        <v>1074</v>
      </c>
      <c r="AA927" s="26"/>
      <c r="AB927" s="27">
        <v>5.5E-2</v>
      </c>
      <c r="AC927" s="122">
        <v>0</v>
      </c>
      <c r="AD927" s="273">
        <v>41866</v>
      </c>
      <c r="AE927" s="282">
        <v>42597</v>
      </c>
    </row>
    <row r="928" spans="1:31" ht="14" customHeight="1" x14ac:dyDescent="0.2">
      <c r="A928" s="349">
        <v>1536</v>
      </c>
      <c r="B928" s="8"/>
      <c r="C928" s="8" t="s">
        <v>826</v>
      </c>
      <c r="D928" s="283" t="s">
        <v>2076</v>
      </c>
      <c r="E928" s="3"/>
      <c r="F928" s="11" t="s">
        <v>4441</v>
      </c>
      <c r="G928" s="31">
        <v>25.56</v>
      </c>
      <c r="H928" s="25">
        <v>23.236363636363635</v>
      </c>
      <c r="I928" s="32">
        <v>0.15</v>
      </c>
      <c r="J928" s="33">
        <v>26.721818181818179</v>
      </c>
      <c r="K928" s="25">
        <v>26.72</v>
      </c>
      <c r="L928" s="29">
        <v>99</v>
      </c>
      <c r="M928" s="24">
        <v>0.73008264462809924</v>
      </c>
      <c r="N928" s="38">
        <v>118.8</v>
      </c>
      <c r="O928" s="29">
        <v>76.999229999999997</v>
      </c>
      <c r="P928" s="126">
        <v>0.22223000000000001</v>
      </c>
      <c r="Q928" s="126">
        <v>0.61440377804014168</v>
      </c>
      <c r="R928" s="38"/>
      <c r="S928" s="360"/>
      <c r="T928" s="360"/>
      <c r="U928" s="6">
        <v>0</v>
      </c>
      <c r="V928" s="299">
        <v>17</v>
      </c>
      <c r="W928" s="9" t="s">
        <v>32</v>
      </c>
      <c r="X928" s="11"/>
      <c r="Y928" s="26">
        <v>707600</v>
      </c>
      <c r="Z928" s="46"/>
      <c r="AA928" s="46"/>
      <c r="AB928" s="27">
        <v>0.2</v>
      </c>
      <c r="AC928" s="122">
        <v>3760223792200</v>
      </c>
      <c r="AD928" s="273">
        <v>42401</v>
      </c>
      <c r="AE928" s="282">
        <v>42597</v>
      </c>
    </row>
    <row r="929" spans="1:31" ht="14" customHeight="1" x14ac:dyDescent="0.2">
      <c r="A929" s="8">
        <v>3088</v>
      </c>
      <c r="B929" s="8">
        <v>0</v>
      </c>
      <c r="C929" s="8" t="s">
        <v>636</v>
      </c>
      <c r="D929" s="3" t="s">
        <v>1750</v>
      </c>
      <c r="E929" s="3" t="s">
        <v>1125</v>
      </c>
      <c r="F929" s="5" t="s">
        <v>106</v>
      </c>
      <c r="G929" s="31">
        <v>1245.7</v>
      </c>
      <c r="H929" s="25">
        <v>1132.4545454545455</v>
      </c>
      <c r="I929" s="32">
        <v>0.15</v>
      </c>
      <c r="J929" s="33">
        <f t="shared" ref="J929:J935" si="212">H929*(1+I929)</f>
        <v>1302.3227272727272</v>
      </c>
      <c r="K929" s="25">
        <f>ROUND(J929,2)</f>
        <v>1302.32</v>
      </c>
      <c r="L929" s="29">
        <v>2732</v>
      </c>
      <c r="M929" s="24">
        <f t="shared" ref="M929:M935" si="213">1-(J929/L929)</f>
        <v>0.52330793291627842</v>
      </c>
      <c r="N929" s="38">
        <f t="shared" ref="N929:N935" si="214">L929*(1+AB929)</f>
        <v>3278.4</v>
      </c>
      <c r="O929" s="365">
        <v>2390.5</v>
      </c>
      <c r="P929" s="366">
        <f>(O929-L929)/L929</f>
        <v>-0.125</v>
      </c>
      <c r="Q929" s="366">
        <f>1-(J929/O929)</f>
        <v>0.45520906619003254</v>
      </c>
      <c r="R929" s="369">
        <v>2253.9</v>
      </c>
      <c r="S929" s="370">
        <f>(R929-L929)/L929</f>
        <v>-0.17499999999999996</v>
      </c>
      <c r="T929" s="370">
        <f>1-(J929/(R929*0.95))</f>
        <v>0.39178045667148764</v>
      </c>
      <c r="U929" s="6">
        <v>0</v>
      </c>
      <c r="V929" s="299">
        <v>995</v>
      </c>
      <c r="W929" s="9" t="s">
        <v>32</v>
      </c>
      <c r="X929" s="5">
        <v>0</v>
      </c>
      <c r="Y929" s="26">
        <v>707600</v>
      </c>
      <c r="Z929" s="26"/>
      <c r="AA929" s="26"/>
      <c r="AB929" s="27">
        <v>0.2</v>
      </c>
      <c r="AC929" s="122">
        <v>3760223793048</v>
      </c>
      <c r="AD929" s="273">
        <v>41866</v>
      </c>
      <c r="AE929" s="282">
        <v>42597</v>
      </c>
    </row>
    <row r="930" spans="1:31" ht="14" customHeight="1" x14ac:dyDescent="0.2">
      <c r="A930" s="8">
        <v>1668</v>
      </c>
      <c r="B930" s="8">
        <v>0</v>
      </c>
      <c r="C930" s="8">
        <v>0</v>
      </c>
      <c r="D930" s="3" t="s">
        <v>436</v>
      </c>
      <c r="E930" s="3" t="s">
        <v>436</v>
      </c>
      <c r="F930" s="5" t="s">
        <v>106</v>
      </c>
      <c r="G930" s="31">
        <v>210.6</v>
      </c>
      <c r="H930" s="25">
        <v>191.45454545454544</v>
      </c>
      <c r="I930" s="32">
        <v>0.15</v>
      </c>
      <c r="J930" s="33">
        <f t="shared" si="212"/>
        <v>220.17272727272723</v>
      </c>
      <c r="K930" s="25">
        <f t="shared" ref="K930:K935" si="215">ROUND(J930,2)</f>
        <v>220.17</v>
      </c>
      <c r="L930" s="29">
        <v>507</v>
      </c>
      <c r="M930" s="24">
        <f t="shared" si="213"/>
        <v>0.56573426573426588</v>
      </c>
      <c r="N930" s="38">
        <f t="shared" si="214"/>
        <v>608.4</v>
      </c>
      <c r="O930" s="29">
        <v>428.88459999999998</v>
      </c>
      <c r="P930" s="126">
        <v>0.15407376725838301</v>
      </c>
      <c r="Q930" s="126">
        <f t="shared" ref="Q930:Q935" si="216">1-(J930/(O930/1.1111))</f>
        <v>0.42960433349034399</v>
      </c>
      <c r="R930" s="38"/>
      <c r="S930" s="360"/>
      <c r="T930" s="360"/>
      <c r="U930" s="6">
        <v>0</v>
      </c>
      <c r="V930" s="299">
        <v>21</v>
      </c>
      <c r="W930" s="9" t="s">
        <v>23</v>
      </c>
      <c r="X930" s="5">
        <v>0</v>
      </c>
      <c r="Y930" s="26">
        <v>707600</v>
      </c>
      <c r="Z930" s="26" t="s">
        <v>1114</v>
      </c>
      <c r="AA930" s="26"/>
      <c r="AB930" s="27">
        <v>0.2</v>
      </c>
      <c r="AC930" s="122">
        <v>0</v>
      </c>
      <c r="AD930" s="273">
        <v>41501</v>
      </c>
      <c r="AE930" s="282">
        <v>42597</v>
      </c>
    </row>
    <row r="931" spans="1:31" ht="14" customHeight="1" x14ac:dyDescent="0.2">
      <c r="A931" s="8">
        <v>1669</v>
      </c>
      <c r="B931" s="8">
        <v>0</v>
      </c>
      <c r="C931" s="8">
        <v>0</v>
      </c>
      <c r="D931" s="3" t="s">
        <v>1746</v>
      </c>
      <c r="E931" s="3" t="s">
        <v>436</v>
      </c>
      <c r="F931" s="5" t="s">
        <v>106</v>
      </c>
      <c r="G931" s="31">
        <v>26.725555555555559</v>
      </c>
      <c r="H931" s="25">
        <v>24.295959595959598</v>
      </c>
      <c r="I931" s="32">
        <v>0.15</v>
      </c>
      <c r="J931" s="33">
        <f t="shared" si="212"/>
        <v>27.940353535353534</v>
      </c>
      <c r="K931" s="25">
        <f t="shared" si="215"/>
        <v>27.94</v>
      </c>
      <c r="L931" s="29">
        <v>77.95</v>
      </c>
      <c r="M931" s="24">
        <f t="shared" si="213"/>
        <v>0.64156057042522729</v>
      </c>
      <c r="N931" s="38">
        <f t="shared" si="214"/>
        <v>93.54</v>
      </c>
      <c r="O931" s="29">
        <v>63.33270000000001</v>
      </c>
      <c r="P931" s="126">
        <v>0.18752148813341901</v>
      </c>
      <c r="Q931" s="126">
        <f t="shared" si="216"/>
        <v>0.50981835902888539</v>
      </c>
      <c r="R931" s="38"/>
      <c r="S931" s="360"/>
      <c r="T931" s="360"/>
      <c r="U931" s="6">
        <v>0</v>
      </c>
      <c r="V931" s="299">
        <v>2.31</v>
      </c>
      <c r="W931" s="9" t="s">
        <v>23</v>
      </c>
      <c r="X931" s="5">
        <v>0</v>
      </c>
      <c r="Y931" s="26">
        <v>707600</v>
      </c>
      <c r="Z931" s="26"/>
      <c r="AA931" s="26"/>
      <c r="AB931" s="27">
        <v>0.2</v>
      </c>
      <c r="AC931" s="122">
        <v>0</v>
      </c>
      <c r="AD931" s="273">
        <v>41501</v>
      </c>
      <c r="AE931" s="282">
        <v>42597</v>
      </c>
    </row>
    <row r="932" spans="1:31" ht="14" customHeight="1" x14ac:dyDescent="0.2">
      <c r="A932" s="8" t="s">
        <v>1744</v>
      </c>
      <c r="B932" s="8">
        <v>0</v>
      </c>
      <c r="C932" s="8">
        <v>0</v>
      </c>
      <c r="D932" s="3" t="s">
        <v>1741</v>
      </c>
      <c r="E932" s="3" t="s">
        <v>1119</v>
      </c>
      <c r="F932" s="5" t="s">
        <v>106</v>
      </c>
      <c r="G932" s="31">
        <v>37.984000000000009</v>
      </c>
      <c r="H932" s="25">
        <v>34.530909090909098</v>
      </c>
      <c r="I932" s="32">
        <v>0.1</v>
      </c>
      <c r="J932" s="33">
        <f t="shared" si="212"/>
        <v>37.984000000000009</v>
      </c>
      <c r="K932" s="25">
        <f t="shared" si="215"/>
        <v>37.979999999999997</v>
      </c>
      <c r="L932" s="29">
        <v>79</v>
      </c>
      <c r="M932" s="24">
        <f t="shared" si="213"/>
        <v>0.51918987341772138</v>
      </c>
      <c r="N932" s="38">
        <f t="shared" si="214"/>
        <v>94.8</v>
      </c>
      <c r="O932" s="29">
        <v>51.666150000000002</v>
      </c>
      <c r="P932" s="126">
        <v>0.34599810126582298</v>
      </c>
      <c r="Q932" s="126">
        <f t="shared" si="216"/>
        <v>0.18313978494623639</v>
      </c>
      <c r="R932" s="38"/>
      <c r="S932" s="360"/>
      <c r="T932" s="360"/>
      <c r="U932" s="6">
        <v>0</v>
      </c>
      <c r="V932" s="299">
        <v>6.1</v>
      </c>
      <c r="W932" s="9" t="s">
        <v>23</v>
      </c>
      <c r="X932" s="5">
        <v>0</v>
      </c>
      <c r="Y932" s="26">
        <v>707600</v>
      </c>
      <c r="Z932" s="26" t="s">
        <v>1120</v>
      </c>
      <c r="AA932" s="26"/>
      <c r="AB932" s="27">
        <v>0.2</v>
      </c>
      <c r="AC932" s="122">
        <v>0</v>
      </c>
      <c r="AD932" s="273">
        <v>41866</v>
      </c>
      <c r="AE932" s="282">
        <v>42597</v>
      </c>
    </row>
    <row r="933" spans="1:31" ht="14" customHeight="1" x14ac:dyDescent="0.2">
      <c r="A933" s="8" t="s">
        <v>1745</v>
      </c>
      <c r="B933" s="8">
        <v>0</v>
      </c>
      <c r="C933" s="8">
        <v>0</v>
      </c>
      <c r="D933" s="3" t="s">
        <v>1742</v>
      </c>
      <c r="E933" s="3" t="s">
        <v>1119</v>
      </c>
      <c r="F933" s="5" t="s">
        <v>106</v>
      </c>
      <c r="G933" s="31">
        <v>37.984000000000009</v>
      </c>
      <c r="H933" s="25">
        <v>34.530909090909098</v>
      </c>
      <c r="I933" s="32">
        <v>0.1</v>
      </c>
      <c r="J933" s="33">
        <f t="shared" si="212"/>
        <v>37.984000000000009</v>
      </c>
      <c r="K933" s="25">
        <f t="shared" si="215"/>
        <v>37.979999999999997</v>
      </c>
      <c r="L933" s="29">
        <v>79</v>
      </c>
      <c r="M933" s="24">
        <f t="shared" si="213"/>
        <v>0.51918987341772138</v>
      </c>
      <c r="N933" s="38">
        <f t="shared" si="214"/>
        <v>94.8</v>
      </c>
      <c r="O933" s="29">
        <v>51.666150000000002</v>
      </c>
      <c r="P933" s="126">
        <v>0.34599810126582298</v>
      </c>
      <c r="Q933" s="126">
        <f t="shared" si="216"/>
        <v>0.18313978494623639</v>
      </c>
      <c r="R933" s="38"/>
      <c r="S933" s="360"/>
      <c r="T933" s="360"/>
      <c r="U933" s="6">
        <v>0</v>
      </c>
      <c r="V933" s="299">
        <v>6.1</v>
      </c>
      <c r="W933" s="9" t="s">
        <v>23</v>
      </c>
      <c r="X933" s="5">
        <v>0</v>
      </c>
      <c r="Y933" s="26">
        <v>707600</v>
      </c>
      <c r="Z933" s="26" t="s">
        <v>1120</v>
      </c>
      <c r="AA933" s="26"/>
      <c r="AB933" s="27">
        <v>0.2</v>
      </c>
      <c r="AC933" s="122">
        <v>0</v>
      </c>
      <c r="AD933" s="273">
        <v>41866</v>
      </c>
      <c r="AE933" s="282">
        <v>42597</v>
      </c>
    </row>
    <row r="934" spans="1:31" ht="14" customHeight="1" x14ac:dyDescent="0.2">
      <c r="A934" s="8" t="s">
        <v>1446</v>
      </c>
      <c r="B934" s="8">
        <v>0</v>
      </c>
      <c r="C934" s="8">
        <v>0</v>
      </c>
      <c r="D934" s="3" t="s">
        <v>3736</v>
      </c>
      <c r="E934" s="3" t="s">
        <v>1134</v>
      </c>
      <c r="F934" s="5" t="s">
        <v>106</v>
      </c>
      <c r="G934" s="31">
        <v>319.86</v>
      </c>
      <c r="H934" s="25">
        <v>290.78181818181815</v>
      </c>
      <c r="I934" s="32">
        <v>0.15</v>
      </c>
      <c r="J934" s="33">
        <f t="shared" si="212"/>
        <v>334.39909090909083</v>
      </c>
      <c r="K934" s="25">
        <f t="shared" si="215"/>
        <v>334.4</v>
      </c>
      <c r="L934" s="29">
        <v>875</v>
      </c>
      <c r="M934" s="24">
        <f t="shared" si="213"/>
        <v>0.61782961038961048</v>
      </c>
      <c r="N934" s="38">
        <f t="shared" si="214"/>
        <v>1050</v>
      </c>
      <c r="O934" s="29">
        <v>708.21513999999991</v>
      </c>
      <c r="P934" s="126">
        <v>0.19061126857142899</v>
      </c>
      <c r="Q934" s="126">
        <f t="shared" si="216"/>
        <v>0.47537011153264697</v>
      </c>
      <c r="R934" s="38"/>
      <c r="S934" s="360"/>
      <c r="T934" s="360"/>
      <c r="U934" s="6">
        <v>0</v>
      </c>
      <c r="V934" s="299">
        <v>86</v>
      </c>
      <c r="W934" s="9" t="s">
        <v>62</v>
      </c>
      <c r="X934" s="5">
        <v>0</v>
      </c>
      <c r="Y934" s="26">
        <v>707600</v>
      </c>
      <c r="Z934" s="26" t="s">
        <v>1135</v>
      </c>
      <c r="AA934" s="26"/>
      <c r="AB934" s="27">
        <v>0.2</v>
      </c>
      <c r="AC934" s="122">
        <v>0</v>
      </c>
      <c r="AD934" s="273">
        <v>41501</v>
      </c>
      <c r="AE934" s="282">
        <v>42597</v>
      </c>
    </row>
    <row r="935" spans="1:31" ht="14" customHeight="1" x14ac:dyDescent="0.2">
      <c r="A935" s="8">
        <v>3575</v>
      </c>
      <c r="B935" s="8">
        <v>0</v>
      </c>
      <c r="C935" s="8">
        <v>0</v>
      </c>
      <c r="D935" s="3" t="s">
        <v>443</v>
      </c>
      <c r="E935" s="3" t="s">
        <v>1146</v>
      </c>
      <c r="F935" s="5" t="s">
        <v>106</v>
      </c>
      <c r="G935" s="31">
        <v>0</v>
      </c>
      <c r="H935" s="25">
        <v>139.62</v>
      </c>
      <c r="I935" s="32">
        <v>0.15</v>
      </c>
      <c r="J935" s="33">
        <f t="shared" si="212"/>
        <v>160.56299999999999</v>
      </c>
      <c r="K935" s="25">
        <f t="shared" si="215"/>
        <v>160.56</v>
      </c>
      <c r="L935" s="29">
        <v>290</v>
      </c>
      <c r="M935" s="24">
        <f t="shared" si="213"/>
        <v>0.44633448275862075</v>
      </c>
      <c r="N935" s="38">
        <f t="shared" si="214"/>
        <v>348</v>
      </c>
      <c r="O935" s="29">
        <v>277.77499999999998</v>
      </c>
      <c r="P935" s="126">
        <v>4.2155172413793199E-2</v>
      </c>
      <c r="Q935" s="126">
        <f t="shared" si="216"/>
        <v>0.35774799999999995</v>
      </c>
      <c r="R935" s="38"/>
      <c r="S935" s="360"/>
      <c r="T935" s="360"/>
      <c r="U935" s="6">
        <v>0</v>
      </c>
      <c r="V935" s="299">
        <v>33.5</v>
      </c>
      <c r="W935" s="9" t="s">
        <v>8</v>
      </c>
      <c r="X935" s="5">
        <v>0</v>
      </c>
      <c r="Y935" s="26">
        <v>707600</v>
      </c>
      <c r="Z935" s="26" t="s">
        <v>1147</v>
      </c>
      <c r="AA935" s="26"/>
      <c r="AB935" s="27">
        <v>0.2</v>
      </c>
      <c r="AC935" s="122">
        <v>0</v>
      </c>
      <c r="AD935" s="273">
        <v>41866</v>
      </c>
      <c r="AE935" s="282">
        <v>42597</v>
      </c>
    </row>
    <row r="936" spans="1:31" ht="14" customHeight="1" x14ac:dyDescent="0.2">
      <c r="A936" s="8">
        <v>3485</v>
      </c>
      <c r="B936" s="8" t="s">
        <v>854</v>
      </c>
      <c r="C936" s="8" t="s">
        <v>826</v>
      </c>
      <c r="D936" s="3" t="s">
        <v>3706</v>
      </c>
      <c r="E936" s="3" t="s">
        <v>855</v>
      </c>
      <c r="F936" s="5" t="s">
        <v>4441</v>
      </c>
      <c r="G936" s="31">
        <v>35.6</v>
      </c>
      <c r="H936" s="25">
        <v>32.36363636363636</v>
      </c>
      <c r="I936" s="32">
        <v>0.15</v>
      </c>
      <c r="J936" s="33">
        <v>37.218181818181812</v>
      </c>
      <c r="K936" s="25">
        <v>37.22</v>
      </c>
      <c r="L936" s="29">
        <v>65.5</v>
      </c>
      <c r="M936" s="24">
        <v>0.43178348369188069</v>
      </c>
      <c r="N936" s="38">
        <v>78.599999999999994</v>
      </c>
      <c r="O936" s="29">
        <v>62.221599999999995</v>
      </c>
      <c r="P936" s="126">
        <v>5.00519083969466E-2</v>
      </c>
      <c r="Q936" s="126">
        <v>0.33538961038961046</v>
      </c>
      <c r="R936" s="38"/>
      <c r="S936" s="360"/>
      <c r="T936" s="360"/>
      <c r="U936" s="6">
        <v>10</v>
      </c>
      <c r="V936" s="299">
        <v>10.5</v>
      </c>
      <c r="W936" s="9" t="s">
        <v>8</v>
      </c>
      <c r="X936" s="5">
        <v>0</v>
      </c>
      <c r="Y936" s="26">
        <v>707600</v>
      </c>
      <c r="Z936" s="26" t="s">
        <v>856</v>
      </c>
      <c r="AA936" s="26"/>
      <c r="AB936" s="27">
        <v>0.2</v>
      </c>
      <c r="AC936" s="122">
        <v>3760223792553</v>
      </c>
      <c r="AD936" s="273">
        <v>41866</v>
      </c>
      <c r="AE936" s="282">
        <v>42597</v>
      </c>
    </row>
    <row r="937" spans="1:31" ht="14" customHeight="1" x14ac:dyDescent="0.2">
      <c r="A937" s="8">
        <v>3486</v>
      </c>
      <c r="B937" s="8" t="s">
        <v>854</v>
      </c>
      <c r="C937" s="8" t="s">
        <v>826</v>
      </c>
      <c r="D937" s="3" t="s">
        <v>3707</v>
      </c>
      <c r="E937" s="3" t="s">
        <v>857</v>
      </c>
      <c r="F937" s="5" t="s">
        <v>4441</v>
      </c>
      <c r="G937" s="31">
        <v>47.4</v>
      </c>
      <c r="H937" s="25">
        <v>43.090909090909086</v>
      </c>
      <c r="I937" s="32">
        <v>0.15</v>
      </c>
      <c r="J937" s="33">
        <v>49.554545454545448</v>
      </c>
      <c r="K937" s="25">
        <v>49.55</v>
      </c>
      <c r="L937" s="29">
        <v>87</v>
      </c>
      <c r="M937" s="24">
        <v>0.43040752351097189</v>
      </c>
      <c r="N937" s="38">
        <v>104.39999999999999</v>
      </c>
      <c r="O937" s="29">
        <v>82.221400000000003</v>
      </c>
      <c r="P937" s="126">
        <v>5.4926436781609203E-2</v>
      </c>
      <c r="Q937" s="126">
        <v>0.33034398034398049</v>
      </c>
      <c r="R937" s="38"/>
      <c r="S937" s="360"/>
      <c r="T937" s="360"/>
      <c r="U937" s="6">
        <v>15</v>
      </c>
      <c r="V937" s="299">
        <v>16</v>
      </c>
      <c r="W937" s="9" t="s">
        <v>8</v>
      </c>
      <c r="X937" s="5">
        <v>0</v>
      </c>
      <c r="Y937" s="26">
        <v>707600</v>
      </c>
      <c r="Z937" s="26" t="s">
        <v>856</v>
      </c>
      <c r="AA937" s="26"/>
      <c r="AB937" s="27">
        <v>0.2</v>
      </c>
      <c r="AC937" s="122">
        <v>3760223792560</v>
      </c>
      <c r="AD937" s="273">
        <v>41866</v>
      </c>
      <c r="AE937" s="282">
        <v>42597</v>
      </c>
    </row>
    <row r="938" spans="1:31" ht="14" customHeight="1" x14ac:dyDescent="0.2">
      <c r="A938" s="346">
        <v>3487</v>
      </c>
      <c r="B938" s="8" t="s">
        <v>854</v>
      </c>
      <c r="C938" s="8" t="s">
        <v>826</v>
      </c>
      <c r="D938" s="3" t="s">
        <v>3708</v>
      </c>
      <c r="E938" s="3" t="s">
        <v>858</v>
      </c>
      <c r="F938" s="5" t="s">
        <v>4441</v>
      </c>
      <c r="G938" s="31">
        <v>63.2</v>
      </c>
      <c r="H938" s="25">
        <v>57.454545454545453</v>
      </c>
      <c r="I938" s="32">
        <v>0.15</v>
      </c>
      <c r="J938" s="33">
        <v>66.072727272727263</v>
      </c>
      <c r="K938" s="25">
        <v>66.069999999999993</v>
      </c>
      <c r="L938" s="29">
        <v>116</v>
      </c>
      <c r="M938" s="24">
        <v>0.43040752351097189</v>
      </c>
      <c r="N938" s="38">
        <v>139.19999999999999</v>
      </c>
      <c r="O938" s="29">
        <v>109.99889999999999</v>
      </c>
      <c r="P938" s="126">
        <v>5.1733620689655202E-2</v>
      </c>
      <c r="Q938" s="126">
        <v>0.33259871441689637</v>
      </c>
      <c r="R938" s="38"/>
      <c r="S938" s="360"/>
      <c r="T938" s="360"/>
      <c r="U938" s="6">
        <v>20</v>
      </c>
      <c r="V938" s="299">
        <v>21</v>
      </c>
      <c r="W938" s="9" t="s">
        <v>8</v>
      </c>
      <c r="X938" s="5">
        <v>0</v>
      </c>
      <c r="Y938" s="26">
        <v>707600</v>
      </c>
      <c r="Z938" s="26" t="s">
        <v>856</v>
      </c>
      <c r="AA938" s="26"/>
      <c r="AB938" s="27">
        <v>0.2</v>
      </c>
      <c r="AC938" s="122">
        <v>3760223792577</v>
      </c>
      <c r="AD938" s="273">
        <v>41866</v>
      </c>
      <c r="AE938" s="282">
        <v>42597</v>
      </c>
    </row>
    <row r="939" spans="1:31" ht="14" customHeight="1" x14ac:dyDescent="0.2">
      <c r="A939" s="8">
        <v>3488</v>
      </c>
      <c r="B939" s="8" t="s">
        <v>854</v>
      </c>
      <c r="C939" s="8" t="s">
        <v>826</v>
      </c>
      <c r="D939" s="3" t="s">
        <v>3709</v>
      </c>
      <c r="E939" s="3" t="s">
        <v>859</v>
      </c>
      <c r="F939" s="5" t="s">
        <v>4441</v>
      </c>
      <c r="G939" s="31">
        <v>79</v>
      </c>
      <c r="H939" s="25">
        <v>71.818181818181813</v>
      </c>
      <c r="I939" s="32">
        <v>0.15</v>
      </c>
      <c r="J939" s="33">
        <v>82.590909090909079</v>
      </c>
      <c r="K939" s="25">
        <v>82.59</v>
      </c>
      <c r="L939" s="29">
        <v>145</v>
      </c>
      <c r="M939" s="24">
        <v>0.43040752351097189</v>
      </c>
      <c r="N939" s="38">
        <v>174</v>
      </c>
      <c r="O939" s="29">
        <v>136.6653</v>
      </c>
      <c r="P939" s="126">
        <v>5.7480689655172397E-2</v>
      </c>
      <c r="Q939" s="126">
        <v>0.328529194382853</v>
      </c>
      <c r="R939" s="38"/>
      <c r="S939" s="360"/>
      <c r="T939" s="360"/>
      <c r="U939" s="6">
        <v>25</v>
      </c>
      <c r="V939" s="299">
        <v>26.25</v>
      </c>
      <c r="W939" s="9" t="s">
        <v>8</v>
      </c>
      <c r="X939" s="5">
        <v>0</v>
      </c>
      <c r="Y939" s="26">
        <v>707600</v>
      </c>
      <c r="Z939" s="26" t="s">
        <v>856</v>
      </c>
      <c r="AA939" s="26"/>
      <c r="AB939" s="27">
        <v>0.2</v>
      </c>
      <c r="AC939" s="122">
        <v>3760223792584</v>
      </c>
      <c r="AD939" s="273">
        <v>41866</v>
      </c>
      <c r="AE939" s="282">
        <v>42597</v>
      </c>
    </row>
    <row r="940" spans="1:31" ht="14" customHeight="1" x14ac:dyDescent="0.2">
      <c r="A940" s="8">
        <v>3489</v>
      </c>
      <c r="B940" s="8" t="s">
        <v>854</v>
      </c>
      <c r="C940" s="8" t="s">
        <v>826</v>
      </c>
      <c r="D940" s="3" t="s">
        <v>3710</v>
      </c>
      <c r="E940" s="3" t="s">
        <v>860</v>
      </c>
      <c r="F940" s="5" t="s">
        <v>4441</v>
      </c>
      <c r="G940" s="31">
        <v>18.75</v>
      </c>
      <c r="H940" s="25">
        <v>17.045454545454543</v>
      </c>
      <c r="I940" s="32">
        <v>0.15</v>
      </c>
      <c r="J940" s="33">
        <v>19.602272727272723</v>
      </c>
      <c r="K940" s="25">
        <v>19.600000000000001</v>
      </c>
      <c r="L940" s="29">
        <v>35.5</v>
      </c>
      <c r="M940" s="24">
        <v>0.44782330345710641</v>
      </c>
      <c r="N940" s="38">
        <v>42.6</v>
      </c>
      <c r="O940" s="29">
        <v>33.332999999999998</v>
      </c>
      <c r="P940" s="126">
        <v>6.1042253521126799E-2</v>
      </c>
      <c r="Q940" s="126">
        <v>0.34659090909090928</v>
      </c>
      <c r="R940" s="38"/>
      <c r="S940" s="360"/>
      <c r="T940" s="360"/>
      <c r="U940" s="6">
        <v>5</v>
      </c>
      <c r="V940" s="299">
        <v>5.2307692307692317</v>
      </c>
      <c r="W940" s="9" t="s">
        <v>8</v>
      </c>
      <c r="X940" s="5">
        <v>0</v>
      </c>
      <c r="Y940" s="26">
        <v>707600</v>
      </c>
      <c r="Z940" s="26" t="s">
        <v>856</v>
      </c>
      <c r="AA940" s="26"/>
      <c r="AB940" s="27">
        <v>0.2</v>
      </c>
      <c r="AC940" s="122">
        <v>3760223792591</v>
      </c>
      <c r="AD940" s="273">
        <v>41866</v>
      </c>
      <c r="AE940" s="282">
        <v>42597</v>
      </c>
    </row>
    <row r="941" spans="1:31" ht="14" customHeight="1" x14ac:dyDescent="0.2">
      <c r="A941" s="8">
        <v>3631</v>
      </c>
      <c r="B941" s="8">
        <v>0</v>
      </c>
      <c r="C941" s="8" t="s">
        <v>670</v>
      </c>
      <c r="D941" s="3" t="s">
        <v>2223</v>
      </c>
      <c r="E941" s="3" t="s">
        <v>871</v>
      </c>
      <c r="F941" s="5" t="s">
        <v>4441</v>
      </c>
      <c r="G941" s="31">
        <v>28.51</v>
      </c>
      <c r="H941" s="25">
        <v>25.918181818181818</v>
      </c>
      <c r="I941" s="32">
        <v>0.15</v>
      </c>
      <c r="J941" s="33">
        <v>29.80590909090909</v>
      </c>
      <c r="K941" s="25">
        <v>29.81</v>
      </c>
      <c r="L941" s="29">
        <v>89</v>
      </c>
      <c r="M941" s="24">
        <v>0.66510214504596532</v>
      </c>
      <c r="N941" s="38">
        <v>106.8</v>
      </c>
      <c r="O941" s="29">
        <v>69.221530000000001</v>
      </c>
      <c r="P941" s="126">
        <v>0.22223000000000001</v>
      </c>
      <c r="Q941" s="126">
        <v>0.52157449292280755</v>
      </c>
      <c r="R941" s="38"/>
      <c r="S941" s="360"/>
      <c r="T941" s="360"/>
      <c r="U941" s="6">
        <v>0</v>
      </c>
      <c r="V941" s="299">
        <v>7</v>
      </c>
      <c r="W941" s="9" t="s">
        <v>62</v>
      </c>
      <c r="X941" s="5" t="s">
        <v>872</v>
      </c>
      <c r="Y941" s="26">
        <v>707600</v>
      </c>
      <c r="Z941" s="26" t="s">
        <v>870</v>
      </c>
      <c r="AA941" s="26"/>
      <c r="AB941" s="27">
        <v>0.2</v>
      </c>
      <c r="AC941" s="122">
        <v>3760223792638</v>
      </c>
      <c r="AD941" s="273">
        <v>41866</v>
      </c>
      <c r="AE941" s="282">
        <v>42597</v>
      </c>
    </row>
    <row r="942" spans="1:31" ht="14" customHeight="1" x14ac:dyDescent="0.2">
      <c r="A942" s="9">
        <v>3783</v>
      </c>
      <c r="B942" s="8"/>
      <c r="C942" s="8" t="s">
        <v>814</v>
      </c>
      <c r="D942" s="14" t="s">
        <v>223</v>
      </c>
      <c r="E942" s="3"/>
      <c r="F942" s="9" t="s">
        <v>4441</v>
      </c>
      <c r="G942" s="31">
        <v>0</v>
      </c>
      <c r="H942" s="25">
        <v>600</v>
      </c>
      <c r="I942" s="32"/>
      <c r="J942" s="33">
        <v>600</v>
      </c>
      <c r="K942" s="25">
        <v>600</v>
      </c>
      <c r="L942" s="29">
        <v>1091</v>
      </c>
      <c r="M942" s="24">
        <v>0.45004582951420713</v>
      </c>
      <c r="N942" s="38">
        <v>1309.2</v>
      </c>
      <c r="O942" s="29">
        <v>1091</v>
      </c>
      <c r="P942" s="126">
        <v>0</v>
      </c>
      <c r="Q942" s="126">
        <v>0.38894592117323556</v>
      </c>
      <c r="R942" s="38"/>
      <c r="S942" s="360"/>
      <c r="T942" s="360"/>
      <c r="U942" s="6">
        <v>0</v>
      </c>
      <c r="V942" s="299">
        <v>100</v>
      </c>
      <c r="W942" s="11" t="s">
        <v>23</v>
      </c>
      <c r="X942" s="5"/>
      <c r="Y942" s="26">
        <v>707100</v>
      </c>
      <c r="Z942" s="26"/>
      <c r="AA942" s="26"/>
      <c r="AB942" s="27">
        <v>0.2</v>
      </c>
      <c r="AC942" s="122">
        <v>0</v>
      </c>
      <c r="AD942" s="273">
        <v>42231</v>
      </c>
      <c r="AE942" s="282">
        <v>42597</v>
      </c>
    </row>
    <row r="943" spans="1:31" ht="14" customHeight="1" x14ac:dyDescent="0.2">
      <c r="A943" s="343">
        <v>3787</v>
      </c>
      <c r="B943" s="8"/>
      <c r="C943" s="8" t="s">
        <v>814</v>
      </c>
      <c r="D943" s="14" t="s">
        <v>225</v>
      </c>
      <c r="E943" s="3"/>
      <c r="F943" s="9" t="s">
        <v>4441</v>
      </c>
      <c r="G943" s="31">
        <v>0</v>
      </c>
      <c r="H943" s="25">
        <v>825</v>
      </c>
      <c r="I943" s="32"/>
      <c r="J943" s="33">
        <v>825</v>
      </c>
      <c r="K943" s="25">
        <v>825</v>
      </c>
      <c r="L943" s="29">
        <v>1500</v>
      </c>
      <c r="M943" s="24">
        <v>0.44999999999999996</v>
      </c>
      <c r="N943" s="38">
        <v>1800</v>
      </c>
      <c r="O943" s="29">
        <v>1500</v>
      </c>
      <c r="P943" s="126">
        <v>0</v>
      </c>
      <c r="Q943" s="126">
        <v>0.38889499999999999</v>
      </c>
      <c r="R943" s="38"/>
      <c r="S943" s="360"/>
      <c r="T943" s="360"/>
      <c r="U943" s="6">
        <v>0</v>
      </c>
      <c r="V943" s="299">
        <v>100</v>
      </c>
      <c r="W943" s="11" t="s">
        <v>23</v>
      </c>
      <c r="X943" s="5"/>
      <c r="Y943" s="26">
        <v>707100</v>
      </c>
      <c r="Z943" s="26"/>
      <c r="AA943" s="26"/>
      <c r="AB943" s="27">
        <v>0.2</v>
      </c>
      <c r="AC943" s="122">
        <v>0</v>
      </c>
      <c r="AD943" s="273">
        <v>42231</v>
      </c>
      <c r="AE943" s="282">
        <v>42597</v>
      </c>
    </row>
    <row r="944" spans="1:31" ht="14" customHeight="1" x14ac:dyDescent="0.2">
      <c r="A944" s="9">
        <v>3782</v>
      </c>
      <c r="B944" s="8"/>
      <c r="C944" s="8" t="s">
        <v>814</v>
      </c>
      <c r="D944" s="14" t="s">
        <v>226</v>
      </c>
      <c r="E944" s="3"/>
      <c r="F944" s="9" t="s">
        <v>106</v>
      </c>
      <c r="G944" s="31">
        <v>0</v>
      </c>
      <c r="H944" s="25">
        <v>8850</v>
      </c>
      <c r="I944" s="32"/>
      <c r="J944" s="33">
        <v>8850</v>
      </c>
      <c r="K944" s="25">
        <v>8850</v>
      </c>
      <c r="L944" s="29">
        <v>16091</v>
      </c>
      <c r="M944" s="24">
        <v>0.45000310732707727</v>
      </c>
      <c r="N944" s="38">
        <v>19309.2</v>
      </c>
      <c r="O944" s="29">
        <v>16091</v>
      </c>
      <c r="P944" s="126">
        <v>0</v>
      </c>
      <c r="Q944" s="126">
        <v>0.38889845255111555</v>
      </c>
      <c r="R944" s="38"/>
      <c r="S944" s="360"/>
      <c r="T944" s="360"/>
      <c r="U944" s="6">
        <v>0</v>
      </c>
      <c r="V944" s="299">
        <v>100</v>
      </c>
      <c r="W944" s="11" t="s">
        <v>23</v>
      </c>
      <c r="X944" s="5"/>
      <c r="Y944" s="26">
        <v>707100</v>
      </c>
      <c r="Z944" s="26"/>
      <c r="AA944" s="26"/>
      <c r="AB944" s="27">
        <v>0.2</v>
      </c>
      <c r="AC944" s="122">
        <v>0</v>
      </c>
      <c r="AD944" s="273">
        <v>42231</v>
      </c>
      <c r="AE944" s="282">
        <v>42597</v>
      </c>
    </row>
    <row r="945" spans="1:55" ht="14" customHeight="1" x14ac:dyDescent="0.2">
      <c r="A945" s="9">
        <v>3789</v>
      </c>
      <c r="B945" s="8"/>
      <c r="C945" s="8" t="s">
        <v>814</v>
      </c>
      <c r="D945" s="14" t="s">
        <v>227</v>
      </c>
      <c r="E945" s="3"/>
      <c r="F945" s="9" t="s">
        <v>4441</v>
      </c>
      <c r="G945" s="31">
        <v>0</v>
      </c>
      <c r="H945" s="25">
        <v>675</v>
      </c>
      <c r="I945" s="32"/>
      <c r="J945" s="33">
        <v>675</v>
      </c>
      <c r="K945" s="25">
        <v>675</v>
      </c>
      <c r="L945" s="29">
        <v>1227</v>
      </c>
      <c r="M945" s="24">
        <v>0.44987775061124691</v>
      </c>
      <c r="N945" s="38">
        <v>1472.3999999999999</v>
      </c>
      <c r="O945" s="29">
        <v>1227</v>
      </c>
      <c r="P945" s="126">
        <v>0</v>
      </c>
      <c r="Q945" s="126">
        <v>0.3887591687041565</v>
      </c>
      <c r="R945" s="38"/>
      <c r="S945" s="360"/>
      <c r="T945" s="360"/>
      <c r="U945" s="6">
        <v>0</v>
      </c>
      <c r="V945" s="299">
        <v>100</v>
      </c>
      <c r="W945" s="11" t="s">
        <v>23</v>
      </c>
      <c r="X945" s="5"/>
      <c r="Y945" s="26">
        <v>707100</v>
      </c>
      <c r="Z945" s="26"/>
      <c r="AA945" s="26"/>
      <c r="AB945" s="27">
        <v>0.2</v>
      </c>
      <c r="AC945" s="122">
        <v>0</v>
      </c>
      <c r="AD945" s="273">
        <v>42231</v>
      </c>
      <c r="AE945" s="282">
        <v>42597</v>
      </c>
    </row>
    <row r="946" spans="1:55" ht="14" customHeight="1" x14ac:dyDescent="0.2">
      <c r="A946" s="9">
        <v>3788</v>
      </c>
      <c r="B946" s="8"/>
      <c r="C946" s="8" t="s">
        <v>814</v>
      </c>
      <c r="D946" s="14" t="s">
        <v>224</v>
      </c>
      <c r="E946" s="3"/>
      <c r="F946" s="9" t="s">
        <v>4441</v>
      </c>
      <c r="G946" s="31">
        <v>0</v>
      </c>
      <c r="H946" s="25">
        <v>1100</v>
      </c>
      <c r="I946" s="32"/>
      <c r="J946" s="33">
        <v>1100</v>
      </c>
      <c r="K946" s="25">
        <v>1100</v>
      </c>
      <c r="L946" s="29">
        <v>2000</v>
      </c>
      <c r="M946" s="24">
        <v>0.44999999999999996</v>
      </c>
      <c r="N946" s="38">
        <v>2400</v>
      </c>
      <c r="O946" s="29">
        <v>2000</v>
      </c>
      <c r="P946" s="126">
        <v>0</v>
      </c>
      <c r="Q946" s="126">
        <v>0.38889499999999999</v>
      </c>
      <c r="R946" s="38"/>
      <c r="S946" s="360"/>
      <c r="T946" s="360"/>
      <c r="U946" s="6">
        <v>0</v>
      </c>
      <c r="V946" s="299">
        <v>100</v>
      </c>
      <c r="W946" s="11" t="s">
        <v>23</v>
      </c>
      <c r="X946" s="5"/>
      <c r="Y946" s="26">
        <v>707100</v>
      </c>
      <c r="Z946" s="26"/>
      <c r="AA946" s="26"/>
      <c r="AB946" s="27">
        <v>0.2</v>
      </c>
      <c r="AC946" s="122">
        <v>0</v>
      </c>
      <c r="AD946" s="273">
        <v>42231</v>
      </c>
      <c r="AE946" s="282">
        <v>42597</v>
      </c>
    </row>
    <row r="947" spans="1:55" ht="14" customHeight="1" x14ac:dyDescent="0.2">
      <c r="A947" s="9">
        <v>3790</v>
      </c>
      <c r="B947" s="8"/>
      <c r="C947" s="8" t="s">
        <v>814</v>
      </c>
      <c r="D947" s="14" t="s">
        <v>228</v>
      </c>
      <c r="E947" s="3"/>
      <c r="F947" s="9" t="s">
        <v>4441</v>
      </c>
      <c r="G947" s="31">
        <v>0</v>
      </c>
      <c r="H947" s="25">
        <v>1050</v>
      </c>
      <c r="I947" s="32"/>
      <c r="J947" s="33">
        <v>1050</v>
      </c>
      <c r="K947" s="25">
        <v>1050</v>
      </c>
      <c r="L947" s="29">
        <v>1909</v>
      </c>
      <c r="M947" s="24">
        <v>0.44997380827658462</v>
      </c>
      <c r="N947" s="38">
        <v>2290.7999999999997</v>
      </c>
      <c r="O947" s="29">
        <v>1909</v>
      </c>
      <c r="P947" s="126">
        <v>0</v>
      </c>
      <c r="Q947" s="126">
        <v>0.38886589837611318</v>
      </c>
      <c r="R947" s="38"/>
      <c r="S947" s="360"/>
      <c r="T947" s="360"/>
      <c r="U947" s="6">
        <v>0</v>
      </c>
      <c r="V947" s="299">
        <v>100</v>
      </c>
      <c r="W947" s="11" t="s">
        <v>23</v>
      </c>
      <c r="X947" s="5"/>
      <c r="Y947" s="26">
        <v>707100</v>
      </c>
      <c r="Z947" s="26"/>
      <c r="AA947" s="26"/>
      <c r="AB947" s="27">
        <v>0.2</v>
      </c>
      <c r="AC947" s="122">
        <v>0</v>
      </c>
      <c r="AD947" s="273">
        <v>42231</v>
      </c>
      <c r="AE947" s="282">
        <v>42597</v>
      </c>
    </row>
    <row r="948" spans="1:55" ht="14" customHeight="1" x14ac:dyDescent="0.2">
      <c r="A948" s="9">
        <v>3785</v>
      </c>
      <c r="B948" s="8"/>
      <c r="C948" s="8" t="s">
        <v>814</v>
      </c>
      <c r="D948" s="14" t="s">
        <v>229</v>
      </c>
      <c r="E948" s="3"/>
      <c r="F948" s="9" t="s">
        <v>4441</v>
      </c>
      <c r="G948" s="31">
        <v>0</v>
      </c>
      <c r="H948" s="25">
        <v>1025</v>
      </c>
      <c r="I948" s="32"/>
      <c r="J948" s="33">
        <v>1025</v>
      </c>
      <c r="K948" s="25">
        <v>1025</v>
      </c>
      <c r="L948" s="29">
        <v>1864</v>
      </c>
      <c r="M948" s="24">
        <v>0.45010729613733902</v>
      </c>
      <c r="N948" s="38">
        <v>2236.7999999999997</v>
      </c>
      <c r="O948" s="29">
        <v>1864</v>
      </c>
      <c r="P948" s="126">
        <v>0</v>
      </c>
      <c r="Q948" s="126">
        <v>0.38901421673819736</v>
      </c>
      <c r="R948" s="38"/>
      <c r="S948" s="360"/>
      <c r="T948" s="360"/>
      <c r="U948" s="6">
        <v>0</v>
      </c>
      <c r="V948" s="299">
        <v>100</v>
      </c>
      <c r="W948" s="11" t="s">
        <v>23</v>
      </c>
      <c r="X948" s="5"/>
      <c r="Y948" s="26">
        <v>707100</v>
      </c>
      <c r="Z948" s="26"/>
      <c r="AA948" s="26"/>
      <c r="AB948" s="27">
        <v>0.2</v>
      </c>
      <c r="AC948" s="122">
        <v>0</v>
      </c>
      <c r="AD948" s="273">
        <v>42231</v>
      </c>
      <c r="AE948" s="282">
        <v>42597</v>
      </c>
    </row>
    <row r="949" spans="1:55" ht="14" customHeight="1" x14ac:dyDescent="0.2">
      <c r="A949" s="9">
        <v>3784</v>
      </c>
      <c r="B949" s="8"/>
      <c r="C949" s="8" t="s">
        <v>814</v>
      </c>
      <c r="D949" s="14" t="s">
        <v>230</v>
      </c>
      <c r="E949" s="3"/>
      <c r="F949" s="9" t="s">
        <v>4441</v>
      </c>
      <c r="G949" s="31">
        <v>0</v>
      </c>
      <c r="H949" s="25">
        <v>1050</v>
      </c>
      <c r="I949" s="32"/>
      <c r="J949" s="33">
        <v>1050</v>
      </c>
      <c r="K949" s="25">
        <v>1050</v>
      </c>
      <c r="L949" s="29">
        <v>1909</v>
      </c>
      <c r="M949" s="24">
        <v>0.44997380827658462</v>
      </c>
      <c r="N949" s="38">
        <v>2290.7999999999997</v>
      </c>
      <c r="O949" s="29">
        <v>1909</v>
      </c>
      <c r="P949" s="126">
        <v>0</v>
      </c>
      <c r="Q949" s="126">
        <v>0.38886589837611318</v>
      </c>
      <c r="R949" s="38"/>
      <c r="S949" s="360"/>
      <c r="T949" s="360"/>
      <c r="U949" s="6">
        <v>0</v>
      </c>
      <c r="V949" s="299">
        <v>100</v>
      </c>
      <c r="W949" s="11" t="s">
        <v>23</v>
      </c>
      <c r="X949" s="5"/>
      <c r="Y949" s="26">
        <v>707100</v>
      </c>
      <c r="Z949" s="26"/>
      <c r="AA949" s="26"/>
      <c r="AB949" s="27">
        <v>0.2</v>
      </c>
      <c r="AC949" s="122">
        <v>0</v>
      </c>
      <c r="AD949" s="273">
        <v>42231</v>
      </c>
      <c r="AE949" s="282">
        <v>42597</v>
      </c>
    </row>
    <row r="950" spans="1:55" ht="14" customHeight="1" x14ac:dyDescent="0.2">
      <c r="A950" s="9">
        <v>3786</v>
      </c>
      <c r="B950" s="8"/>
      <c r="C950" s="8" t="s">
        <v>814</v>
      </c>
      <c r="D950" s="14" t="s">
        <v>231</v>
      </c>
      <c r="E950" s="3"/>
      <c r="F950" s="9" t="s">
        <v>4441</v>
      </c>
      <c r="G950" s="31">
        <v>0</v>
      </c>
      <c r="H950" s="25">
        <v>875</v>
      </c>
      <c r="I950" s="32"/>
      <c r="J950" s="33">
        <v>875</v>
      </c>
      <c r="K950" s="25">
        <v>875</v>
      </c>
      <c r="L950" s="29">
        <v>1591</v>
      </c>
      <c r="M950" s="24">
        <v>0.45003142677561281</v>
      </c>
      <c r="N950" s="38">
        <v>1909.1999999999998</v>
      </c>
      <c r="O950" s="29">
        <v>1591</v>
      </c>
      <c r="P950" s="126">
        <v>0</v>
      </c>
      <c r="Q950" s="126">
        <v>0.38892991829038348</v>
      </c>
      <c r="R950" s="38"/>
      <c r="S950" s="360"/>
      <c r="T950" s="360"/>
      <c r="U950" s="6">
        <v>0</v>
      </c>
      <c r="V950" s="299">
        <v>100</v>
      </c>
      <c r="W950" s="11" t="s">
        <v>23</v>
      </c>
      <c r="X950" s="5"/>
      <c r="Y950" s="26">
        <v>707100</v>
      </c>
      <c r="Z950" s="26"/>
      <c r="AA950" s="26"/>
      <c r="AB950" s="27">
        <v>0.2</v>
      </c>
      <c r="AC950" s="122">
        <v>0</v>
      </c>
      <c r="AD950" s="273">
        <v>42231</v>
      </c>
      <c r="AE950" s="282">
        <v>42597</v>
      </c>
    </row>
    <row r="951" spans="1:55" ht="14" customHeight="1" x14ac:dyDescent="0.2">
      <c r="A951" s="8">
        <v>3535</v>
      </c>
      <c r="B951" s="8">
        <v>0</v>
      </c>
      <c r="C951" s="8" t="s">
        <v>668</v>
      </c>
      <c r="D951" s="3" t="s">
        <v>321</v>
      </c>
      <c r="E951" s="3" t="s">
        <v>321</v>
      </c>
      <c r="F951" s="5" t="s">
        <v>9</v>
      </c>
      <c r="G951" s="31"/>
      <c r="H951" s="25">
        <v>8</v>
      </c>
      <c r="I951" s="32">
        <v>0.2</v>
      </c>
      <c r="J951" s="33">
        <v>9.6</v>
      </c>
      <c r="K951" s="25">
        <v>9.6</v>
      </c>
      <c r="L951" s="29">
        <v>19.899999999999999</v>
      </c>
      <c r="M951" s="24">
        <v>0.51758793969849237</v>
      </c>
      <c r="N951" s="38">
        <v>23.88</v>
      </c>
      <c r="O951" s="29">
        <v>16.555389999999999</v>
      </c>
      <c r="P951" s="126">
        <v>0.16807085427135701</v>
      </c>
      <c r="Q951" s="126">
        <v>0.35570469798657722</v>
      </c>
      <c r="R951" s="38"/>
      <c r="S951" s="360"/>
      <c r="T951" s="360"/>
      <c r="U951" s="6">
        <v>0</v>
      </c>
      <c r="V951" s="299">
        <v>0.35</v>
      </c>
      <c r="W951" s="9" t="s">
        <v>23</v>
      </c>
      <c r="X951" s="5" t="s">
        <v>994</v>
      </c>
      <c r="Y951" s="26">
        <v>707600</v>
      </c>
      <c r="Z951" s="26" t="s">
        <v>995</v>
      </c>
      <c r="AA951" s="26"/>
      <c r="AB951" s="27">
        <v>0.2</v>
      </c>
      <c r="AC951" s="122">
        <v>0</v>
      </c>
      <c r="AD951" s="273">
        <v>41866</v>
      </c>
      <c r="AE951" s="282">
        <v>42597</v>
      </c>
    </row>
    <row r="952" spans="1:55" ht="14" customHeight="1" x14ac:dyDescent="0.2">
      <c r="A952" s="8">
        <v>3533</v>
      </c>
      <c r="B952" s="8" t="s">
        <v>996</v>
      </c>
      <c r="C952" s="8" t="s">
        <v>636</v>
      </c>
      <c r="D952" s="3" t="s">
        <v>332</v>
      </c>
      <c r="E952" s="3" t="s">
        <v>1008</v>
      </c>
      <c r="F952" s="5" t="s">
        <v>4441</v>
      </c>
      <c r="G952" s="31">
        <v>60.28</v>
      </c>
      <c r="H952" s="25">
        <v>54.8</v>
      </c>
      <c r="I952" s="32">
        <v>0.15</v>
      </c>
      <c r="J952" s="33">
        <f t="shared" ref="J952:J953" si="217">H952*(1+I952)</f>
        <v>63.019999999999989</v>
      </c>
      <c r="K952" s="25">
        <f t="shared" ref="K952:K953" si="218">ROUND(J952,2)</f>
        <v>63.02</v>
      </c>
      <c r="L952" s="29">
        <v>121</v>
      </c>
      <c r="M952" s="24">
        <f t="shared" ref="M952:M953" si="219">1-(J952/L952)</f>
        <v>0.47917355371900838</v>
      </c>
      <c r="N952" s="38">
        <f>L952*(1+AB952)</f>
        <v>145.19999999999999</v>
      </c>
      <c r="O952" s="365">
        <v>108.9</v>
      </c>
      <c r="P952" s="366">
        <f t="shared" ref="P952:P953" si="220">(O952-L952)/L952</f>
        <v>-9.999999999999995E-2</v>
      </c>
      <c r="Q952" s="366">
        <f t="shared" ref="Q952:Q953" si="221">1-(J952/O952)</f>
        <v>0.42130394857667597</v>
      </c>
      <c r="R952" s="369">
        <v>102.85</v>
      </c>
      <c r="S952" s="370">
        <f t="shared" ref="S952:S953" si="222">(R952-L952)/L952</f>
        <v>-0.15000000000000005</v>
      </c>
      <c r="T952" s="370">
        <f t="shared" ref="T952:T953" si="223">1-(J952/(R952*0.95))</f>
        <v>0.3550136888161094</v>
      </c>
      <c r="U952" s="6">
        <v>44</v>
      </c>
      <c r="V952" s="299">
        <v>45.725490196078432</v>
      </c>
      <c r="W952" s="9" t="s">
        <v>8</v>
      </c>
      <c r="X952" s="5">
        <v>0</v>
      </c>
      <c r="Y952" s="26">
        <v>707600</v>
      </c>
      <c r="Z952" s="26" t="s">
        <v>998</v>
      </c>
      <c r="AA952" s="26"/>
      <c r="AB952" s="27">
        <v>0.2</v>
      </c>
      <c r="AC952" s="122">
        <v>3760223792843</v>
      </c>
      <c r="AD952" s="273">
        <v>41866</v>
      </c>
      <c r="AE952" s="282">
        <v>42597</v>
      </c>
      <c r="BC952" s="39"/>
    </row>
    <row r="953" spans="1:55" ht="14" customHeight="1" x14ac:dyDescent="0.2">
      <c r="A953" s="8">
        <v>3534</v>
      </c>
      <c r="B953" s="8" t="s">
        <v>996</v>
      </c>
      <c r="C953" s="8" t="s">
        <v>636</v>
      </c>
      <c r="D953" s="3" t="s">
        <v>333</v>
      </c>
      <c r="E953" s="3" t="s">
        <v>1009</v>
      </c>
      <c r="F953" s="5" t="s">
        <v>4441</v>
      </c>
      <c r="G953" s="31">
        <v>65.760000000000005</v>
      </c>
      <c r="H953" s="25">
        <v>59.781818181818181</v>
      </c>
      <c r="I953" s="32">
        <v>0.15</v>
      </c>
      <c r="J953" s="33">
        <f t="shared" si="217"/>
        <v>68.74909090909091</v>
      </c>
      <c r="K953" s="25">
        <f t="shared" si="218"/>
        <v>68.75</v>
      </c>
      <c r="L953" s="29">
        <v>133</v>
      </c>
      <c r="M953" s="24">
        <f t="shared" si="219"/>
        <v>0.48308954203691046</v>
      </c>
      <c r="N953" s="38">
        <f>L953*(1+AB953)</f>
        <v>159.6</v>
      </c>
      <c r="O953" s="365">
        <v>119.7</v>
      </c>
      <c r="P953" s="366">
        <f t="shared" si="220"/>
        <v>-9.9999999999999978E-2</v>
      </c>
      <c r="Q953" s="366">
        <f t="shared" si="221"/>
        <v>0.42565504670767829</v>
      </c>
      <c r="R953" s="369">
        <v>113.05</v>
      </c>
      <c r="S953" s="370">
        <f t="shared" si="222"/>
        <v>-0.15000000000000002</v>
      </c>
      <c r="T953" s="370">
        <f t="shared" si="223"/>
        <v>0.35986320995283028</v>
      </c>
      <c r="U953" s="6">
        <v>48</v>
      </c>
      <c r="V953" s="299">
        <v>49.882352941176478</v>
      </c>
      <c r="W953" s="9" t="s">
        <v>8</v>
      </c>
      <c r="X953" s="5">
        <v>0</v>
      </c>
      <c r="Y953" s="26">
        <v>707600</v>
      </c>
      <c r="Z953" s="26" t="s">
        <v>998</v>
      </c>
      <c r="AA953" s="26"/>
      <c r="AB953" s="27">
        <v>0.2</v>
      </c>
      <c r="AC953" s="122">
        <v>3760223792850</v>
      </c>
      <c r="AD953" s="273">
        <v>41866</v>
      </c>
      <c r="AE953" s="282">
        <v>42597</v>
      </c>
    </row>
    <row r="954" spans="1:55" ht="14" customHeight="1" x14ac:dyDescent="0.2">
      <c r="A954" s="8">
        <v>2380</v>
      </c>
      <c r="B954" s="8"/>
      <c r="C954" s="8">
        <v>0</v>
      </c>
      <c r="D954" s="3" t="s">
        <v>1450</v>
      </c>
      <c r="E954" s="3"/>
      <c r="F954" s="5" t="s">
        <v>106</v>
      </c>
      <c r="G954" s="31">
        <v>0</v>
      </c>
      <c r="H954" s="25">
        <v>607.37</v>
      </c>
      <c r="I954" s="32">
        <v>0.1</v>
      </c>
      <c r="J954" s="33">
        <v>668.10700000000008</v>
      </c>
      <c r="K954" s="25">
        <v>668.11</v>
      </c>
      <c r="L954" s="29">
        <v>1784.7</v>
      </c>
      <c r="M954" s="24">
        <v>0.62564744775032222</v>
      </c>
      <c r="N954" s="38">
        <v>1784.7</v>
      </c>
      <c r="O954" s="29">
        <v>1646.4724239999998</v>
      </c>
      <c r="P954" s="126">
        <v>7.7451434975066E-2</v>
      </c>
      <c r="Q954" s="126">
        <v>0.54913688387410242</v>
      </c>
      <c r="R954" s="38"/>
      <c r="S954" s="360"/>
      <c r="T954" s="360"/>
      <c r="U954" s="6">
        <v>0</v>
      </c>
      <c r="V954" s="299">
        <v>281.66000000000003</v>
      </c>
      <c r="W954" s="9"/>
      <c r="X954" s="5"/>
      <c r="Y954" s="26"/>
      <c r="Z954" s="26"/>
      <c r="AA954" s="26"/>
      <c r="AB954" s="27"/>
      <c r="AC954" s="122">
        <v>0</v>
      </c>
      <c r="AD954" s="273">
        <v>42231</v>
      </c>
      <c r="AE954" s="282">
        <v>42597</v>
      </c>
    </row>
    <row r="955" spans="1:55" ht="14" customHeight="1" x14ac:dyDescent="0.2">
      <c r="A955" s="8">
        <v>2381</v>
      </c>
      <c r="B955" s="8"/>
      <c r="C955" s="8">
        <v>0</v>
      </c>
      <c r="D955" s="3" t="s">
        <v>1451</v>
      </c>
      <c r="E955" s="3"/>
      <c r="F955" s="5" t="s">
        <v>106</v>
      </c>
      <c r="G955" s="31">
        <v>0</v>
      </c>
      <c r="H955" s="25">
        <v>1032.9999999999998</v>
      </c>
      <c r="I955" s="32">
        <v>0.1</v>
      </c>
      <c r="J955" s="33">
        <v>1136.3</v>
      </c>
      <c r="K955" s="25">
        <v>1136.3</v>
      </c>
      <c r="L955" s="29">
        <v>2434.6999999999998</v>
      </c>
      <c r="M955" s="24">
        <v>0.5332895223230788</v>
      </c>
      <c r="N955" s="38">
        <v>2434.6999999999998</v>
      </c>
      <c r="O955" s="29">
        <v>2367.3985479999997</v>
      </c>
      <c r="P955" s="126">
        <v>2.7642605659834899E-2</v>
      </c>
      <c r="Q955" s="126">
        <v>0.46669607824732007</v>
      </c>
      <c r="R955" s="38"/>
      <c r="S955" s="360"/>
      <c r="T955" s="360"/>
      <c r="U955" s="6">
        <v>0</v>
      </c>
      <c r="V955" s="299">
        <v>363.96</v>
      </c>
      <c r="W955" s="9"/>
      <c r="X955" s="5"/>
      <c r="Y955" s="26"/>
      <c r="Z955" s="26"/>
      <c r="AA955" s="26"/>
      <c r="AB955" s="27"/>
      <c r="AC955" s="122">
        <v>0</v>
      </c>
      <c r="AD955" s="273">
        <v>42231</v>
      </c>
      <c r="AE955" s="282">
        <v>42597</v>
      </c>
    </row>
    <row r="956" spans="1:55" ht="14" customHeight="1" x14ac:dyDescent="0.2">
      <c r="A956" s="8">
        <v>2382</v>
      </c>
      <c r="B956" s="8"/>
      <c r="C956" s="8">
        <v>0</v>
      </c>
      <c r="D956" s="3" t="s">
        <v>1453</v>
      </c>
      <c r="E956" s="3"/>
      <c r="F956" s="5" t="s">
        <v>106</v>
      </c>
      <c r="G956" s="31">
        <v>0</v>
      </c>
      <c r="H956" s="25">
        <v>605.70000000000005</v>
      </c>
      <c r="I956" s="32">
        <v>0.1</v>
      </c>
      <c r="J956" s="33">
        <v>666.2700000000001</v>
      </c>
      <c r="K956" s="25">
        <v>666.27</v>
      </c>
      <c r="L956" s="29">
        <v>1828.6</v>
      </c>
      <c r="M956" s="24">
        <v>0.63563928688614235</v>
      </c>
      <c r="N956" s="38">
        <v>1828.6</v>
      </c>
      <c r="O956" s="29">
        <v>1687.3720150000001</v>
      </c>
      <c r="P956" s="126">
        <v>7.7232847533632201E-2</v>
      </c>
      <c r="Q956" s="126">
        <v>0.56127481644881971</v>
      </c>
      <c r="R956" s="38"/>
      <c r="S956" s="360"/>
      <c r="T956" s="360"/>
      <c r="U956" s="6">
        <v>0</v>
      </c>
      <c r="V956" s="299">
        <v>285.08</v>
      </c>
      <c r="W956" s="9"/>
      <c r="X956" s="5"/>
      <c r="Y956" s="26"/>
      <c r="Z956" s="26"/>
      <c r="AA956" s="26"/>
      <c r="AB956" s="27"/>
      <c r="AC956" s="122">
        <v>0</v>
      </c>
      <c r="AD956" s="273">
        <v>42231</v>
      </c>
      <c r="AE956" s="282">
        <v>42597</v>
      </c>
    </row>
    <row r="957" spans="1:55" ht="14" customHeight="1" x14ac:dyDescent="0.2">
      <c r="A957" s="8">
        <v>2383</v>
      </c>
      <c r="B957" s="8"/>
      <c r="C957" s="8">
        <v>0</v>
      </c>
      <c r="D957" s="3" t="s">
        <v>1455</v>
      </c>
      <c r="E957" s="3"/>
      <c r="F957" s="5" t="s">
        <v>106</v>
      </c>
      <c r="G957" s="31">
        <v>0</v>
      </c>
      <c r="H957" s="25">
        <v>872.80909090909086</v>
      </c>
      <c r="I957" s="32">
        <v>0.1</v>
      </c>
      <c r="J957" s="33">
        <v>960.09</v>
      </c>
      <c r="K957" s="25">
        <v>960.09</v>
      </c>
      <c r="L957" s="29">
        <v>2553.6</v>
      </c>
      <c r="M957" s="24">
        <v>0.62402490601503757</v>
      </c>
      <c r="N957" s="38">
        <v>2553.6</v>
      </c>
      <c r="O957" s="29">
        <v>2217.3667150000001</v>
      </c>
      <c r="P957" s="126">
        <v>0.13167030270989999</v>
      </c>
      <c r="Q957" s="126">
        <v>0.51890862626212009</v>
      </c>
      <c r="R957" s="38"/>
      <c r="S957" s="360"/>
      <c r="T957" s="360"/>
      <c r="U957" s="6">
        <v>0</v>
      </c>
      <c r="V957" s="299">
        <v>378.08</v>
      </c>
      <c r="W957" s="9"/>
      <c r="X957" s="5"/>
      <c r="Y957" s="26"/>
      <c r="Z957" s="26"/>
      <c r="AA957" s="26"/>
      <c r="AB957" s="27"/>
      <c r="AC957" s="122">
        <v>0</v>
      </c>
      <c r="AD957" s="273">
        <v>42231</v>
      </c>
      <c r="AE957" s="282">
        <v>42597</v>
      </c>
    </row>
    <row r="958" spans="1:55" ht="14" customHeight="1" x14ac:dyDescent="0.2">
      <c r="A958" s="8">
        <v>1717</v>
      </c>
      <c r="B958" s="8" t="s">
        <v>1236</v>
      </c>
      <c r="C958" s="8" t="s">
        <v>636</v>
      </c>
      <c r="D958" s="3" t="s">
        <v>498</v>
      </c>
      <c r="E958" s="3" t="s">
        <v>1237</v>
      </c>
      <c r="F958" s="5" t="s">
        <v>4441</v>
      </c>
      <c r="G958" s="31">
        <v>32</v>
      </c>
      <c r="H958" s="25">
        <v>29.09090909090909</v>
      </c>
      <c r="I958" s="32">
        <v>0.15</v>
      </c>
      <c r="J958" s="33">
        <v>33.454545454545453</v>
      </c>
      <c r="K958" s="25">
        <v>33.450000000000003</v>
      </c>
      <c r="L958" s="29">
        <v>200</v>
      </c>
      <c r="M958" s="24">
        <v>0.83272727272727276</v>
      </c>
      <c r="N958" s="38">
        <v>240</v>
      </c>
      <c r="O958" s="29">
        <v>166.66499999999999</v>
      </c>
      <c r="P958" s="126">
        <v>0.16667499999999999</v>
      </c>
      <c r="Q958" s="126">
        <v>0.77696969696969698</v>
      </c>
      <c r="R958" s="38"/>
      <c r="S958" s="360"/>
      <c r="T958" s="360"/>
      <c r="U958" s="6">
        <v>30</v>
      </c>
      <c r="V958" s="299">
        <v>33</v>
      </c>
      <c r="W958" s="9" t="s">
        <v>32</v>
      </c>
      <c r="X958" s="5" t="s">
        <v>1238</v>
      </c>
      <c r="Y958" s="26">
        <v>707600</v>
      </c>
      <c r="Z958" s="26" t="s">
        <v>1239</v>
      </c>
      <c r="AA958" s="26"/>
      <c r="AB958" s="27">
        <v>0.2</v>
      </c>
      <c r="AC958" s="122">
        <v>3760223793178</v>
      </c>
      <c r="AD958" s="273">
        <v>41501</v>
      </c>
      <c r="AE958" s="282">
        <v>42597</v>
      </c>
    </row>
    <row r="959" spans="1:55" ht="14" customHeight="1" x14ac:dyDescent="0.2">
      <c r="A959" s="8">
        <v>3876</v>
      </c>
      <c r="B959" s="8" t="s">
        <v>1631</v>
      </c>
      <c r="C959" s="8" t="s">
        <v>1439</v>
      </c>
      <c r="D959" s="3" t="s">
        <v>598</v>
      </c>
      <c r="E959" s="3" t="s">
        <v>598</v>
      </c>
      <c r="F959" s="5" t="s">
        <v>4441</v>
      </c>
      <c r="G959" s="31">
        <v>475</v>
      </c>
      <c r="H959" s="25">
        <v>431.81818181818176</v>
      </c>
      <c r="I959" s="32">
        <v>0.1</v>
      </c>
      <c r="J959" s="33">
        <v>474.99999999999994</v>
      </c>
      <c r="K959" s="25">
        <v>475</v>
      </c>
      <c r="L959" s="29">
        <v>1335</v>
      </c>
      <c r="M959" s="24">
        <v>0.64419475655430714</v>
      </c>
      <c r="N959" s="38">
        <v>1602</v>
      </c>
      <c r="O959" s="29">
        <v>889.99109999999996</v>
      </c>
      <c r="P959" s="126">
        <v>0.33334000000000003</v>
      </c>
      <c r="Q959" s="126">
        <v>0.4069912609238453</v>
      </c>
      <c r="R959" s="38"/>
      <c r="S959" s="360"/>
      <c r="T959" s="360"/>
      <c r="U959" s="6">
        <v>0</v>
      </c>
      <c r="V959" s="299">
        <v>52</v>
      </c>
      <c r="W959" s="9" t="s">
        <v>127</v>
      </c>
      <c r="X959" s="5">
        <v>0</v>
      </c>
      <c r="Y959" s="26">
        <v>707600</v>
      </c>
      <c r="Z959" s="26" t="s">
        <v>1394</v>
      </c>
      <c r="AA959" s="26"/>
      <c r="AB959" s="27">
        <v>0.2</v>
      </c>
      <c r="AC959" s="122">
        <v>0</v>
      </c>
      <c r="AD959" s="273">
        <v>41866</v>
      </c>
      <c r="AE959" s="282">
        <v>42597</v>
      </c>
    </row>
    <row r="960" spans="1:55" ht="14" customHeight="1" x14ac:dyDescent="0.2">
      <c r="A960" s="8">
        <v>3875</v>
      </c>
      <c r="B960" s="8" t="s">
        <v>1632</v>
      </c>
      <c r="C960" s="8" t="s">
        <v>1439</v>
      </c>
      <c r="D960" s="3" t="s">
        <v>599</v>
      </c>
      <c r="E960" s="3" t="s">
        <v>599</v>
      </c>
      <c r="F960" s="5" t="s">
        <v>4441</v>
      </c>
      <c r="G960" s="31">
        <v>350</v>
      </c>
      <c r="H960" s="25">
        <v>318.18181818181813</v>
      </c>
      <c r="I960" s="32">
        <v>0.1</v>
      </c>
      <c r="J960" s="33">
        <v>349.99999999999994</v>
      </c>
      <c r="K960" s="25">
        <v>350</v>
      </c>
      <c r="L960" s="29">
        <v>925</v>
      </c>
      <c r="M960" s="24">
        <v>0.62162162162162171</v>
      </c>
      <c r="N960" s="38">
        <v>1110</v>
      </c>
      <c r="O960" s="29">
        <v>616.66049999999996</v>
      </c>
      <c r="P960" s="126">
        <v>0.33334000000000003</v>
      </c>
      <c r="Q960" s="126">
        <v>0.36936936936936948</v>
      </c>
      <c r="R960" s="38"/>
      <c r="S960" s="360"/>
      <c r="T960" s="360"/>
      <c r="U960" s="6">
        <v>0</v>
      </c>
      <c r="V960" s="299">
        <v>55</v>
      </c>
      <c r="W960" s="9" t="s">
        <v>127</v>
      </c>
      <c r="X960" s="5">
        <v>0</v>
      </c>
      <c r="Y960" s="26">
        <v>707600</v>
      </c>
      <c r="Z960" s="26" t="s">
        <v>1395</v>
      </c>
      <c r="AA960" s="26"/>
      <c r="AB960" s="27">
        <v>0.2</v>
      </c>
      <c r="AC960" s="122">
        <v>0</v>
      </c>
      <c r="AD960" s="273">
        <v>41866</v>
      </c>
      <c r="AE960" s="282">
        <v>42597</v>
      </c>
    </row>
    <row r="961" spans="1:31" ht="14" customHeight="1" x14ac:dyDescent="0.2">
      <c r="A961" s="8">
        <v>3770</v>
      </c>
      <c r="B961" s="8"/>
      <c r="C961" s="8" t="s">
        <v>693</v>
      </c>
      <c r="D961" s="3" t="s">
        <v>609</v>
      </c>
      <c r="E961" s="3" t="s">
        <v>1407</v>
      </c>
      <c r="F961" s="5" t="s">
        <v>4441</v>
      </c>
      <c r="G961" s="31">
        <v>0</v>
      </c>
      <c r="H961" s="25">
        <v>72</v>
      </c>
      <c r="I961" s="32">
        <v>0</v>
      </c>
      <c r="J961" s="33">
        <v>72</v>
      </c>
      <c r="K961" s="25">
        <v>72</v>
      </c>
      <c r="L961" s="29">
        <v>205</v>
      </c>
      <c r="M961" s="24">
        <v>0.64878048780487807</v>
      </c>
      <c r="N961" s="38">
        <v>246</v>
      </c>
      <c r="O961" s="29">
        <v>183.33150000000001</v>
      </c>
      <c r="P961" s="126">
        <v>0.1057</v>
      </c>
      <c r="Q961" s="126">
        <v>0.56363636363636371</v>
      </c>
      <c r="R961" s="38"/>
      <c r="S961" s="360"/>
      <c r="T961" s="360"/>
      <c r="U961" s="6">
        <v>0</v>
      </c>
      <c r="V961" s="299">
        <v>21</v>
      </c>
      <c r="W961" s="9" t="s">
        <v>54</v>
      </c>
      <c r="X961" s="5" t="s">
        <v>1408</v>
      </c>
      <c r="Y961" s="26">
        <v>707600</v>
      </c>
      <c r="Z961" s="26" t="s">
        <v>1409</v>
      </c>
      <c r="AA961" s="26"/>
      <c r="AB961" s="27">
        <v>0.2</v>
      </c>
      <c r="AC961" s="122">
        <v>0</v>
      </c>
      <c r="AD961" s="273">
        <v>41866</v>
      </c>
      <c r="AE961" s="282">
        <v>42597</v>
      </c>
    </row>
    <row r="962" spans="1:31" ht="14" customHeight="1" x14ac:dyDescent="0.2">
      <c r="A962" s="8">
        <v>3771</v>
      </c>
      <c r="B962" s="8"/>
      <c r="C962" s="8" t="s">
        <v>693</v>
      </c>
      <c r="D962" s="3" t="s">
        <v>610</v>
      </c>
      <c r="E962" s="3" t="s">
        <v>1410</v>
      </c>
      <c r="F962" s="5" t="s">
        <v>4441</v>
      </c>
      <c r="G962" s="31">
        <v>0</v>
      </c>
      <c r="H962" s="25">
        <v>100.3</v>
      </c>
      <c r="I962" s="32">
        <v>0</v>
      </c>
      <c r="J962" s="33">
        <v>100.3</v>
      </c>
      <c r="K962" s="25">
        <v>100.3</v>
      </c>
      <c r="L962" s="29">
        <v>264</v>
      </c>
      <c r="M962" s="24">
        <v>0.62007575757575761</v>
      </c>
      <c r="N962" s="38">
        <v>316.8</v>
      </c>
      <c r="O962" s="29">
        <v>233.33099999999999</v>
      </c>
      <c r="P962" s="126">
        <v>0.11617045454545501</v>
      </c>
      <c r="Q962" s="126">
        <v>0.52238095238095239</v>
      </c>
      <c r="R962" s="38"/>
      <c r="S962" s="360"/>
      <c r="T962" s="360"/>
      <c r="U962" s="6">
        <v>0</v>
      </c>
      <c r="V962" s="299">
        <v>31.3</v>
      </c>
      <c r="W962" s="9" t="s">
        <v>54</v>
      </c>
      <c r="X962" s="5" t="s">
        <v>1411</v>
      </c>
      <c r="Y962" s="26">
        <v>707600</v>
      </c>
      <c r="Z962" s="26" t="s">
        <v>1412</v>
      </c>
      <c r="AA962" s="26"/>
      <c r="AB962" s="27">
        <v>0.2</v>
      </c>
      <c r="AC962" s="122">
        <v>0</v>
      </c>
      <c r="AD962" s="273">
        <v>41866</v>
      </c>
      <c r="AE962" s="282">
        <v>42597</v>
      </c>
    </row>
    <row r="963" spans="1:31" ht="14" customHeight="1" x14ac:dyDescent="0.2">
      <c r="A963" s="346">
        <v>3772</v>
      </c>
      <c r="B963" s="8"/>
      <c r="C963" s="8" t="s">
        <v>693</v>
      </c>
      <c r="D963" s="3" t="s">
        <v>611</v>
      </c>
      <c r="E963" s="3" t="s">
        <v>1413</v>
      </c>
      <c r="F963" s="5" t="s">
        <v>4441</v>
      </c>
      <c r="G963" s="31">
        <v>0</v>
      </c>
      <c r="H963" s="25">
        <v>144.5</v>
      </c>
      <c r="I963" s="32">
        <v>0</v>
      </c>
      <c r="J963" s="33">
        <v>144.5</v>
      </c>
      <c r="K963" s="25">
        <v>144.5</v>
      </c>
      <c r="L963" s="29">
        <v>371</v>
      </c>
      <c r="M963" s="24">
        <v>0.61051212938005395</v>
      </c>
      <c r="N963" s="38">
        <v>445.2</v>
      </c>
      <c r="O963" s="29">
        <v>327.77449999999999</v>
      </c>
      <c r="P963" s="126">
        <v>0.116510781671159</v>
      </c>
      <c r="Q963" s="126">
        <v>0.51016949152542379</v>
      </c>
      <c r="R963" s="38"/>
      <c r="S963" s="360"/>
      <c r="T963" s="360"/>
      <c r="U963" s="6">
        <v>0</v>
      </c>
      <c r="V963" s="299">
        <v>42.4</v>
      </c>
      <c r="W963" s="9" t="s">
        <v>54</v>
      </c>
      <c r="X963" s="5" t="s">
        <v>1414</v>
      </c>
      <c r="Y963" s="26">
        <v>707600</v>
      </c>
      <c r="Z963" s="26" t="s">
        <v>1415</v>
      </c>
      <c r="AA963" s="26"/>
      <c r="AB963" s="27">
        <v>0.2</v>
      </c>
      <c r="AC963" s="122">
        <v>0</v>
      </c>
      <c r="AD963" s="273">
        <v>41866</v>
      </c>
      <c r="AE963" s="282">
        <v>42597</v>
      </c>
    </row>
    <row r="964" spans="1:31" x14ac:dyDescent="0.2">
      <c r="A964" s="346">
        <v>3773</v>
      </c>
      <c r="B964" s="8"/>
      <c r="C964" s="8" t="s">
        <v>693</v>
      </c>
      <c r="D964" s="3" t="s">
        <v>612</v>
      </c>
      <c r="E964" s="3" t="s">
        <v>1416</v>
      </c>
      <c r="F964" s="5" t="s">
        <v>4441</v>
      </c>
      <c r="G964" s="31">
        <v>0</v>
      </c>
      <c r="H964" s="25">
        <v>184.8</v>
      </c>
      <c r="I964" s="32">
        <v>0</v>
      </c>
      <c r="J964" s="33">
        <v>184.8</v>
      </c>
      <c r="K964" s="25">
        <v>184.8</v>
      </c>
      <c r="L964" s="29">
        <v>470</v>
      </c>
      <c r="M964" s="24">
        <v>0.60680851063829788</v>
      </c>
      <c r="N964" s="38">
        <v>564</v>
      </c>
      <c r="O964" s="29">
        <v>416.66249999999997</v>
      </c>
      <c r="P964" s="126">
        <v>0.113484042553192</v>
      </c>
      <c r="Q964" s="126">
        <v>0.50719999999999998</v>
      </c>
      <c r="R964" s="38"/>
      <c r="S964" s="360"/>
      <c r="T964" s="360"/>
      <c r="U964" s="6">
        <v>0</v>
      </c>
      <c r="V964" s="299">
        <v>54.6</v>
      </c>
      <c r="W964" s="9" t="s">
        <v>54</v>
      </c>
      <c r="X964" s="5" t="s">
        <v>1417</v>
      </c>
      <c r="Y964" s="26">
        <v>707600</v>
      </c>
      <c r="Z964" s="26" t="s">
        <v>1418</v>
      </c>
      <c r="AA964" s="26"/>
      <c r="AB964" s="27">
        <v>0.2</v>
      </c>
      <c r="AC964" s="122">
        <v>0</v>
      </c>
      <c r="AD964" s="273">
        <v>41866</v>
      </c>
      <c r="AE964" s="282">
        <v>42597</v>
      </c>
    </row>
    <row r="965" spans="1:31" x14ac:dyDescent="0.2">
      <c r="A965" s="322">
        <v>1446</v>
      </c>
      <c r="B965" s="322" t="s">
        <v>2066</v>
      </c>
      <c r="C965" s="322" t="s">
        <v>633</v>
      </c>
      <c r="D965" s="323" t="s">
        <v>50</v>
      </c>
      <c r="E965" s="3" t="s">
        <v>50</v>
      </c>
      <c r="F965" s="324" t="s">
        <v>4441</v>
      </c>
      <c r="G965" s="325">
        <v>0.70000000000000007</v>
      </c>
      <c r="H965" s="326">
        <v>0.63636363636363635</v>
      </c>
      <c r="I965" s="327">
        <v>0.15</v>
      </c>
      <c r="J965" s="328">
        <v>0.7318181818181817</v>
      </c>
      <c r="K965" s="326">
        <v>0.73</v>
      </c>
      <c r="L965" s="329">
        <v>3.5</v>
      </c>
      <c r="M965" s="330">
        <v>0.79090909090909101</v>
      </c>
      <c r="N965" s="331">
        <v>4.2</v>
      </c>
      <c r="O965" s="329">
        <v>2.7221950000000001</v>
      </c>
      <c r="P965" s="332">
        <v>0.22223000000000001</v>
      </c>
      <c r="Q965" s="332">
        <v>0.70129870129870131</v>
      </c>
      <c r="R965" s="331"/>
      <c r="S965" s="362"/>
      <c r="T965" s="362"/>
      <c r="U965" s="333">
        <v>0.3</v>
      </c>
      <c r="V965" s="334">
        <v>0.3</v>
      </c>
      <c r="W965" s="335" t="s">
        <v>23</v>
      </c>
      <c r="X965" s="324">
        <v>0</v>
      </c>
      <c r="Y965" s="336">
        <v>707600</v>
      </c>
      <c r="Z965" s="336" t="s">
        <v>690</v>
      </c>
      <c r="AA965" s="336"/>
      <c r="AB965" s="337">
        <v>0.2</v>
      </c>
      <c r="AC965" s="354">
        <v>3760223791969</v>
      </c>
      <c r="AD965" s="352">
        <v>41501</v>
      </c>
      <c r="AE965" s="282">
        <v>42597</v>
      </c>
    </row>
    <row r="966" spans="1:31" x14ac:dyDescent="0.2">
      <c r="A966" s="8">
        <v>1447</v>
      </c>
      <c r="B966" s="8" t="s">
        <v>2066</v>
      </c>
      <c r="C966" s="8" t="s">
        <v>633</v>
      </c>
      <c r="D966" s="3" t="s">
        <v>51</v>
      </c>
      <c r="E966" s="3" t="s">
        <v>689</v>
      </c>
      <c r="F966" s="5" t="s">
        <v>4441</v>
      </c>
      <c r="G966" s="31">
        <v>0.70000000000000007</v>
      </c>
      <c r="H966" s="25">
        <v>0.63636363636363635</v>
      </c>
      <c r="I966" s="32">
        <v>0.15</v>
      </c>
      <c r="J966" s="33">
        <v>0.7318181818181817</v>
      </c>
      <c r="K966" s="25">
        <v>0.73</v>
      </c>
      <c r="L966" s="29">
        <v>3.5</v>
      </c>
      <c r="M966" s="24">
        <v>0.79090909090909101</v>
      </c>
      <c r="N966" s="38">
        <v>4.2</v>
      </c>
      <c r="O966" s="29">
        <v>2.7221950000000001</v>
      </c>
      <c r="P966" s="126">
        <v>0.22223000000000001</v>
      </c>
      <c r="Q966" s="126">
        <v>0.70129870129870131</v>
      </c>
      <c r="R966" s="38"/>
      <c r="S966" s="360"/>
      <c r="T966" s="360"/>
      <c r="U966" s="6">
        <v>0.3</v>
      </c>
      <c r="V966" s="299">
        <v>0.3</v>
      </c>
      <c r="W966" s="9" t="s">
        <v>23</v>
      </c>
      <c r="X966" s="5">
        <v>0</v>
      </c>
      <c r="Y966" s="26">
        <v>707600</v>
      </c>
      <c r="Z966" s="26" t="s">
        <v>690</v>
      </c>
      <c r="AA966" s="26"/>
      <c r="AB966" s="27">
        <v>0.2</v>
      </c>
      <c r="AC966" s="122">
        <v>3760223791976</v>
      </c>
      <c r="AD966" s="273">
        <v>42231</v>
      </c>
      <c r="AE966" s="282">
        <v>42597</v>
      </c>
    </row>
    <row r="967" spans="1:31" x14ac:dyDescent="0.2">
      <c r="A967" s="8">
        <v>3415</v>
      </c>
      <c r="B967" s="8" t="s">
        <v>798</v>
      </c>
      <c r="C967" s="8" t="s">
        <v>633</v>
      </c>
      <c r="D967" s="3" t="s">
        <v>123</v>
      </c>
      <c r="E967" s="3" t="s">
        <v>799</v>
      </c>
      <c r="F967" s="5" t="s">
        <v>4441</v>
      </c>
      <c r="G967" s="31">
        <v>28.5</v>
      </c>
      <c r="H967" s="25">
        <v>25.909090909090907</v>
      </c>
      <c r="I967" s="32">
        <v>0.15</v>
      </c>
      <c r="J967" s="33">
        <v>29.79545454545454</v>
      </c>
      <c r="K967" s="25">
        <v>29.8</v>
      </c>
      <c r="L967" s="29">
        <v>55</v>
      </c>
      <c r="M967" s="24">
        <v>0.45826446280991751</v>
      </c>
      <c r="N967" s="38">
        <v>66</v>
      </c>
      <c r="O967" s="29">
        <v>53.332799999999999</v>
      </c>
      <c r="P967" s="126">
        <v>3.03127272727273E-2</v>
      </c>
      <c r="Q967" s="126">
        <v>0.37926136363636376</v>
      </c>
      <c r="R967" s="38"/>
      <c r="S967" s="360"/>
      <c r="T967" s="360"/>
      <c r="U967" s="6">
        <v>7</v>
      </c>
      <c r="V967" s="299">
        <v>7</v>
      </c>
      <c r="W967" s="9" t="s">
        <v>8</v>
      </c>
      <c r="X967" s="5" t="s">
        <v>800</v>
      </c>
      <c r="Y967" s="26">
        <v>707600</v>
      </c>
      <c r="Z967" s="26" t="s">
        <v>801</v>
      </c>
      <c r="AA967" s="26"/>
      <c r="AB967" s="27">
        <v>0.2</v>
      </c>
      <c r="AC967" s="122">
        <v>3760223792430</v>
      </c>
      <c r="AD967" s="273">
        <v>41866</v>
      </c>
      <c r="AE967" s="282">
        <v>42597</v>
      </c>
    </row>
    <row r="968" spans="1:31" x14ac:dyDescent="0.2">
      <c r="A968" s="8">
        <v>3417</v>
      </c>
      <c r="B968" s="8" t="s">
        <v>806</v>
      </c>
      <c r="C968" s="8" t="s">
        <v>633</v>
      </c>
      <c r="D968" s="3" t="s">
        <v>125</v>
      </c>
      <c r="E968" s="3" t="s">
        <v>807</v>
      </c>
      <c r="F968" s="5" t="s">
        <v>4441</v>
      </c>
      <c r="G968" s="31">
        <v>26.5</v>
      </c>
      <c r="H968" s="25">
        <v>24.09090909090909</v>
      </c>
      <c r="I968" s="32">
        <v>0.15</v>
      </c>
      <c r="J968" s="33">
        <v>27.70454545454545</v>
      </c>
      <c r="K968" s="25">
        <v>27.7</v>
      </c>
      <c r="L968" s="29">
        <v>57</v>
      </c>
      <c r="M968" s="24">
        <v>0.51395534290271139</v>
      </c>
      <c r="N968" s="38">
        <v>68.399999999999991</v>
      </c>
      <c r="O968" s="29">
        <v>54.443899999999999</v>
      </c>
      <c r="P968" s="126">
        <v>4.4843859649122797E-2</v>
      </c>
      <c r="Q968" s="126">
        <v>0.4346011131725418</v>
      </c>
      <c r="R968" s="38"/>
      <c r="S968" s="360"/>
      <c r="T968" s="360"/>
      <c r="U968" s="6">
        <v>8</v>
      </c>
      <c r="V968" s="299">
        <v>8</v>
      </c>
      <c r="W968" s="9" t="s">
        <v>8</v>
      </c>
      <c r="X968" s="5" t="s">
        <v>808</v>
      </c>
      <c r="Y968" s="26">
        <v>707600</v>
      </c>
      <c r="Z968" s="26" t="s">
        <v>805</v>
      </c>
      <c r="AA968" s="26"/>
      <c r="AB968" s="27">
        <v>0.2</v>
      </c>
      <c r="AC968" s="122">
        <v>3760223792447</v>
      </c>
      <c r="AD968" s="273">
        <v>41866</v>
      </c>
      <c r="AE968" s="282">
        <v>42597</v>
      </c>
    </row>
    <row r="969" spans="1:31" x14ac:dyDescent="0.2">
      <c r="A969" s="4" t="s">
        <v>2631</v>
      </c>
      <c r="B969" s="8"/>
      <c r="C969" s="8" t="s">
        <v>633</v>
      </c>
      <c r="D969" s="12" t="s">
        <v>2628</v>
      </c>
      <c r="E969" s="3">
        <v>0</v>
      </c>
      <c r="F969" s="13" t="s">
        <v>4441</v>
      </c>
      <c r="G969" s="31">
        <v>1.35</v>
      </c>
      <c r="H969" s="25">
        <v>1.2272727272727273</v>
      </c>
      <c r="I969" s="32">
        <v>0.15</v>
      </c>
      <c r="J969" s="33">
        <v>1.4113636363636364</v>
      </c>
      <c r="K969" s="25">
        <v>1.41</v>
      </c>
      <c r="L969" s="29">
        <v>9</v>
      </c>
      <c r="M969" s="24">
        <v>0.84318181818181814</v>
      </c>
      <c r="N969" s="38">
        <v>10.799999999999999</v>
      </c>
      <c r="O969" s="29">
        <v>6.99993</v>
      </c>
      <c r="P969" s="126">
        <v>0.22223000000000001</v>
      </c>
      <c r="Q969" s="126">
        <v>0.77597402597402598</v>
      </c>
      <c r="R969" s="38"/>
      <c r="S969" s="360"/>
      <c r="T969" s="360"/>
      <c r="U969" s="9">
        <v>0.2</v>
      </c>
      <c r="V969" s="300">
        <v>0.2</v>
      </c>
      <c r="W969" s="9" t="s">
        <v>8</v>
      </c>
      <c r="X969" s="5">
        <v>0</v>
      </c>
      <c r="Y969" s="26">
        <v>707600</v>
      </c>
      <c r="Z969" s="26">
        <v>0</v>
      </c>
      <c r="AA969" s="26"/>
      <c r="AB969" s="27">
        <v>0.2</v>
      </c>
      <c r="AC969" s="122">
        <v>3760223792027</v>
      </c>
      <c r="AD969" s="273">
        <v>42401</v>
      </c>
      <c r="AE969" s="282">
        <v>42597</v>
      </c>
    </row>
    <row r="970" spans="1:31" x14ac:dyDescent="0.2">
      <c r="A970" s="4" t="s">
        <v>2632</v>
      </c>
      <c r="B970" s="8"/>
      <c r="C970" s="8" t="s">
        <v>633</v>
      </c>
      <c r="D970" s="12" t="s">
        <v>2630</v>
      </c>
      <c r="E970" s="3">
        <v>0</v>
      </c>
      <c r="F970" s="13" t="s">
        <v>4441</v>
      </c>
      <c r="G970" s="31">
        <v>1.35</v>
      </c>
      <c r="H970" s="25">
        <v>1.2272727272727273</v>
      </c>
      <c r="I970" s="32">
        <v>0.15</v>
      </c>
      <c r="J970" s="33">
        <v>1.4113636363636364</v>
      </c>
      <c r="K970" s="25">
        <v>1.41</v>
      </c>
      <c r="L970" s="29">
        <v>9</v>
      </c>
      <c r="M970" s="24">
        <v>0.84318181818181814</v>
      </c>
      <c r="N970" s="38">
        <v>10.799999999999999</v>
      </c>
      <c r="O970" s="29">
        <v>6.99993</v>
      </c>
      <c r="P970" s="126">
        <v>0.22223000000000001</v>
      </c>
      <c r="Q970" s="126">
        <v>0.77597402597402598</v>
      </c>
      <c r="R970" s="38"/>
      <c r="S970" s="360"/>
      <c r="T970" s="360"/>
      <c r="U970" s="9">
        <v>0.2</v>
      </c>
      <c r="V970" s="300">
        <v>0.2</v>
      </c>
      <c r="W970" s="9" t="s">
        <v>8</v>
      </c>
      <c r="X970" s="5">
        <v>0</v>
      </c>
      <c r="Y970" s="26">
        <v>707600</v>
      </c>
      <c r="Z970" s="26">
        <v>0</v>
      </c>
      <c r="AA970" s="26"/>
      <c r="AB970" s="27">
        <v>0.2</v>
      </c>
      <c r="AC970" s="122">
        <v>3760223792003</v>
      </c>
      <c r="AD970" s="273">
        <v>42401</v>
      </c>
      <c r="AE970" s="282">
        <v>42597</v>
      </c>
    </row>
    <row r="971" spans="1:31" x14ac:dyDescent="0.2">
      <c r="A971" s="8">
        <v>1524</v>
      </c>
      <c r="B971" s="8">
        <v>0</v>
      </c>
      <c r="C971" s="8" t="s">
        <v>881</v>
      </c>
      <c r="D971" s="3" t="s">
        <v>3790</v>
      </c>
      <c r="E971" s="3" t="s">
        <v>182</v>
      </c>
      <c r="F971" s="5" t="s">
        <v>4441</v>
      </c>
      <c r="G971" s="31">
        <v>0</v>
      </c>
      <c r="H971" s="25">
        <v>1.6</v>
      </c>
      <c r="I971" s="32">
        <v>0.05</v>
      </c>
      <c r="J971" s="33">
        <v>1.6800000000000002</v>
      </c>
      <c r="K971" s="25">
        <v>1.68</v>
      </c>
      <c r="L971" s="29">
        <v>16.72</v>
      </c>
      <c r="M971" s="24">
        <v>0.8995215311004785</v>
      </c>
      <c r="N971" s="38">
        <v>20.063999999999997</v>
      </c>
      <c r="O971" s="29">
        <v>9.2887959999999996</v>
      </c>
      <c r="P971" s="126">
        <v>0.44445000000000001</v>
      </c>
      <c r="Q971" s="126">
        <v>0.79904306220095689</v>
      </c>
      <c r="R971" s="38"/>
      <c r="S971" s="360"/>
      <c r="T971" s="360"/>
      <c r="U971" s="6">
        <v>0.09</v>
      </c>
      <c r="V971" s="299">
        <v>0.09</v>
      </c>
      <c r="W971" s="9" t="s">
        <v>181</v>
      </c>
      <c r="X971" s="5">
        <v>0</v>
      </c>
      <c r="Y971" s="26">
        <v>707700</v>
      </c>
      <c r="Z971" s="26" t="s">
        <v>882</v>
      </c>
      <c r="AA971" s="26"/>
      <c r="AB971" s="27">
        <v>0.2</v>
      </c>
      <c r="AC971" s="122">
        <v>0</v>
      </c>
      <c r="AD971" s="273">
        <v>41501</v>
      </c>
      <c r="AE971" s="282">
        <v>42597</v>
      </c>
    </row>
    <row r="972" spans="1:31" x14ac:dyDescent="0.2">
      <c r="A972" s="8">
        <v>1526</v>
      </c>
      <c r="B972" s="8">
        <v>0</v>
      </c>
      <c r="C972" s="8" t="s">
        <v>881</v>
      </c>
      <c r="D972" s="3" t="s">
        <v>184</v>
      </c>
      <c r="E972" s="3" t="s">
        <v>184</v>
      </c>
      <c r="F972" s="5" t="s">
        <v>4441</v>
      </c>
      <c r="G972" s="31">
        <v>0</v>
      </c>
      <c r="H972" s="25">
        <v>1.6</v>
      </c>
      <c r="I972" s="32">
        <v>0.05</v>
      </c>
      <c r="J972" s="33">
        <v>1.6800000000000002</v>
      </c>
      <c r="K972" s="25">
        <v>1.68</v>
      </c>
      <c r="L972" s="29">
        <v>16.72</v>
      </c>
      <c r="M972" s="24">
        <v>0.8995215311004785</v>
      </c>
      <c r="N972" s="38">
        <v>20.063999999999997</v>
      </c>
      <c r="O972" s="29">
        <v>9.2887959999999996</v>
      </c>
      <c r="P972" s="126">
        <v>0.44445000000000001</v>
      </c>
      <c r="Q972" s="126">
        <v>0.79904306220095689</v>
      </c>
      <c r="R972" s="38"/>
      <c r="S972" s="360"/>
      <c r="T972" s="360"/>
      <c r="U972" s="6">
        <v>0.09</v>
      </c>
      <c r="V972" s="299">
        <v>0.09</v>
      </c>
      <c r="W972" s="9" t="s">
        <v>181</v>
      </c>
      <c r="X972" s="5">
        <v>0</v>
      </c>
      <c r="Y972" s="26">
        <v>707700</v>
      </c>
      <c r="Z972" s="26" t="s">
        <v>884</v>
      </c>
      <c r="AA972" s="26"/>
      <c r="AB972" s="27">
        <v>0.2</v>
      </c>
      <c r="AC972" s="122">
        <v>0</v>
      </c>
      <c r="AD972" s="273">
        <v>41501</v>
      </c>
      <c r="AE972" s="282">
        <v>42597</v>
      </c>
    </row>
    <row r="973" spans="1:31" x14ac:dyDescent="0.2">
      <c r="A973" s="8">
        <v>1663</v>
      </c>
      <c r="B973" s="8">
        <v>0</v>
      </c>
      <c r="C973" s="8">
        <v>0</v>
      </c>
      <c r="D973" s="3" t="s">
        <v>437</v>
      </c>
      <c r="E973" s="3" t="s">
        <v>437</v>
      </c>
      <c r="F973" s="5" t="s">
        <v>106</v>
      </c>
      <c r="G973" s="31">
        <v>0</v>
      </c>
      <c r="H973" s="25">
        <v>5.04</v>
      </c>
      <c r="I973" s="32">
        <v>0.05</v>
      </c>
      <c r="J973" s="33">
        <v>5.2920000000000007</v>
      </c>
      <c r="K973" s="25">
        <v>5.29</v>
      </c>
      <c r="L973" s="29">
        <v>42.49</v>
      </c>
      <c r="M973" s="24">
        <v>0.87545304777594724</v>
      </c>
      <c r="N973" s="38">
        <v>50.988</v>
      </c>
      <c r="O973" s="29">
        <v>23.610875</v>
      </c>
      <c r="P973" s="126">
        <v>0.44431925158860902</v>
      </c>
      <c r="Q973" s="126">
        <v>0.75096470588235287</v>
      </c>
      <c r="R973" s="38"/>
      <c r="S973" s="360"/>
      <c r="T973" s="360"/>
      <c r="U973" s="6">
        <v>0.25</v>
      </c>
      <c r="V973" s="299">
        <v>0.25</v>
      </c>
      <c r="W973" s="9" t="s">
        <v>181</v>
      </c>
      <c r="X973" s="5">
        <v>0</v>
      </c>
      <c r="Y973" s="26">
        <v>707700</v>
      </c>
      <c r="Z973" s="26" t="s">
        <v>1115</v>
      </c>
      <c r="AA973" s="26"/>
      <c r="AB973" s="27">
        <v>0.2</v>
      </c>
      <c r="AC973" s="122">
        <v>0</v>
      </c>
      <c r="AD973" s="273">
        <v>41501</v>
      </c>
      <c r="AE973" s="282">
        <v>42036</v>
      </c>
    </row>
    <row r="974" spans="1:31" x14ac:dyDescent="0.2">
      <c r="A974" s="8">
        <v>1713</v>
      </c>
      <c r="B974" s="8" t="s">
        <v>1433</v>
      </c>
      <c r="C974" s="8" t="s">
        <v>636</v>
      </c>
      <c r="D974" s="3" t="s">
        <v>507</v>
      </c>
      <c r="E974" s="3" t="s">
        <v>1258</v>
      </c>
      <c r="F974" s="5" t="s">
        <v>4441</v>
      </c>
      <c r="G974" s="31">
        <v>47.2</v>
      </c>
      <c r="H974" s="25">
        <v>42.909090909090907</v>
      </c>
      <c r="I974" s="32">
        <v>0.15</v>
      </c>
      <c r="J974" s="33">
        <v>49.345454545454537</v>
      </c>
      <c r="K974" s="25">
        <v>49.35</v>
      </c>
      <c r="L974" s="29">
        <v>110</v>
      </c>
      <c r="M974" s="24">
        <v>0.55140495867768602</v>
      </c>
      <c r="N974" s="38">
        <v>132</v>
      </c>
      <c r="O974" s="29">
        <v>99.998999999999995</v>
      </c>
      <c r="P974" s="126">
        <v>9.0918181818181898E-2</v>
      </c>
      <c r="Q974" s="126">
        <v>0.45171717171717185</v>
      </c>
      <c r="R974" s="38"/>
      <c r="S974" s="360"/>
      <c r="T974" s="360"/>
      <c r="U974" s="6">
        <v>25.5</v>
      </c>
      <c r="V974" s="299">
        <v>25.5</v>
      </c>
      <c r="W974" s="9" t="s">
        <v>8</v>
      </c>
      <c r="X974" s="5" t="s">
        <v>1261</v>
      </c>
      <c r="Y974" s="26">
        <v>707600</v>
      </c>
      <c r="Z974" s="26" t="s">
        <v>1260</v>
      </c>
      <c r="AA974" s="26"/>
      <c r="AB974" s="27">
        <v>0.2</v>
      </c>
      <c r="AC974" s="122">
        <v>3760223791280</v>
      </c>
      <c r="AD974" s="273">
        <v>41501</v>
      </c>
      <c r="AE974" s="282">
        <v>42036</v>
      </c>
    </row>
    <row r="975" spans="1:31" x14ac:dyDescent="0.2">
      <c r="A975" s="8">
        <v>1929</v>
      </c>
      <c r="B975" s="8" t="s">
        <v>676</v>
      </c>
      <c r="C975" s="8" t="s">
        <v>633</v>
      </c>
      <c r="D975" s="3" t="s">
        <v>43</v>
      </c>
      <c r="E975" s="3" t="s">
        <v>684</v>
      </c>
      <c r="F975" s="5" t="s">
        <v>9</v>
      </c>
      <c r="G975" s="31">
        <v>2.8</v>
      </c>
      <c r="H975" s="25">
        <v>2.545454545454545</v>
      </c>
      <c r="I975" s="32">
        <v>0.15</v>
      </c>
      <c r="J975" s="33">
        <v>2.9272727272727264</v>
      </c>
      <c r="K975" s="25">
        <v>2.93</v>
      </c>
      <c r="L975" s="29">
        <v>6.7</v>
      </c>
      <c r="M975" s="24">
        <v>0.56309362279511554</v>
      </c>
      <c r="N975" s="38">
        <v>8.0399999999999991</v>
      </c>
      <c r="O975" s="29">
        <v>4.8332849999999992</v>
      </c>
      <c r="P975" s="126">
        <v>0.278614179104478</v>
      </c>
      <c r="Q975" s="126">
        <v>0.32706374085684442</v>
      </c>
      <c r="R975" s="38"/>
      <c r="S975" s="360"/>
      <c r="T975" s="360"/>
      <c r="U975" s="6">
        <v>2</v>
      </c>
      <c r="V975" s="299">
        <v>2</v>
      </c>
      <c r="W975" s="9" t="s">
        <v>23</v>
      </c>
      <c r="X975" s="5">
        <v>0</v>
      </c>
      <c r="Y975" s="26">
        <v>707600</v>
      </c>
      <c r="Z975" s="26" t="s">
        <v>678</v>
      </c>
      <c r="AA975" s="26"/>
      <c r="AB975" s="27">
        <v>0.2</v>
      </c>
      <c r="AC975" s="122">
        <v>3760223792270</v>
      </c>
      <c r="AD975" s="273">
        <v>41501</v>
      </c>
      <c r="AE975" s="282">
        <v>42036</v>
      </c>
    </row>
    <row r="976" spans="1:31" x14ac:dyDescent="0.2">
      <c r="A976" s="8">
        <v>1523</v>
      </c>
      <c r="B976" s="8">
        <v>0</v>
      </c>
      <c r="C976" s="8" t="s">
        <v>881</v>
      </c>
      <c r="D976" s="3" t="s">
        <v>180</v>
      </c>
      <c r="E976" s="3" t="s">
        <v>180</v>
      </c>
      <c r="F976" s="5" t="s">
        <v>4441</v>
      </c>
      <c r="G976" s="31">
        <v>0</v>
      </c>
      <c r="H976" s="25">
        <v>1.6</v>
      </c>
      <c r="I976" s="32">
        <v>0.05</v>
      </c>
      <c r="J976" s="33">
        <v>1.6800000000000002</v>
      </c>
      <c r="K976" s="25">
        <v>1.68</v>
      </c>
      <c r="L976" s="29">
        <v>16.72</v>
      </c>
      <c r="M976" s="24">
        <v>0.8995215311004785</v>
      </c>
      <c r="N976" s="38">
        <v>20.063999999999997</v>
      </c>
      <c r="O976" s="29">
        <v>9.2887959999999996</v>
      </c>
      <c r="P976" s="126">
        <v>0.44445000000000001</v>
      </c>
      <c r="Q976" s="126">
        <v>0.79904306220095689</v>
      </c>
      <c r="R976" s="38"/>
      <c r="S976" s="360"/>
      <c r="T976" s="360"/>
      <c r="U976" s="6">
        <v>0.09</v>
      </c>
      <c r="V976" s="299">
        <v>0.09</v>
      </c>
      <c r="W976" s="9" t="s">
        <v>181</v>
      </c>
      <c r="X976" s="5">
        <v>0</v>
      </c>
      <c r="Y976" s="26">
        <v>707700</v>
      </c>
      <c r="Z976" s="26">
        <v>0</v>
      </c>
      <c r="AA976" s="26"/>
      <c r="AB976" s="27">
        <v>0.2</v>
      </c>
      <c r="AC976" s="122">
        <v>0</v>
      </c>
      <c r="AD976" s="273">
        <v>41501</v>
      </c>
      <c r="AE976" s="282">
        <v>42036</v>
      </c>
    </row>
    <row r="977" spans="1:31" x14ac:dyDescent="0.2">
      <c r="A977" s="11">
        <v>4042</v>
      </c>
      <c r="B977" s="8">
        <v>550553</v>
      </c>
      <c r="C977" s="8" t="s">
        <v>651</v>
      </c>
      <c r="D977" s="3" t="s">
        <v>261</v>
      </c>
      <c r="E977" s="3" t="s">
        <v>2085</v>
      </c>
      <c r="F977" s="9" t="s">
        <v>4441</v>
      </c>
      <c r="G977" s="31">
        <v>0</v>
      </c>
      <c r="H977" s="25">
        <v>27.97</v>
      </c>
      <c r="I977" s="32">
        <v>0.1</v>
      </c>
      <c r="J977" s="33">
        <v>30.766999999999999</v>
      </c>
      <c r="K977" s="25">
        <v>30.77</v>
      </c>
      <c r="L977" s="29">
        <v>49</v>
      </c>
      <c r="M977" s="24">
        <v>0.37210204081632658</v>
      </c>
      <c r="N977" s="38">
        <v>58.8</v>
      </c>
      <c r="O977" s="29">
        <v>48.888399999999997</v>
      </c>
      <c r="P977" s="126">
        <v>2.2775510204082199E-3</v>
      </c>
      <c r="Q977" s="126">
        <v>0.30074999999999996</v>
      </c>
      <c r="R977" s="38"/>
      <c r="S977" s="360"/>
      <c r="T977" s="360"/>
      <c r="U977" s="9">
        <v>7</v>
      </c>
      <c r="V977" s="300">
        <v>7</v>
      </c>
      <c r="W977" s="11" t="s">
        <v>14</v>
      </c>
      <c r="X977" s="5"/>
      <c r="Y977" s="26">
        <v>707600</v>
      </c>
      <c r="Z977" s="26"/>
      <c r="AA977" s="26"/>
      <c r="AB977" s="27">
        <v>0.2</v>
      </c>
      <c r="AC977" s="122">
        <v>0</v>
      </c>
      <c r="AD977" s="273">
        <v>42231</v>
      </c>
      <c r="AE977" s="282">
        <v>42036</v>
      </c>
    </row>
    <row r="978" spans="1:31" x14ac:dyDescent="0.2">
      <c r="A978" s="8">
        <v>3394</v>
      </c>
      <c r="B978" s="8">
        <v>550662</v>
      </c>
      <c r="C978" s="8" t="s">
        <v>651</v>
      </c>
      <c r="D978" s="3" t="s">
        <v>1806</v>
      </c>
      <c r="E978" s="3" t="s">
        <v>345</v>
      </c>
      <c r="F978" s="5" t="s">
        <v>4441</v>
      </c>
      <c r="G978" s="31">
        <v>0</v>
      </c>
      <c r="H978" s="25">
        <v>24.09</v>
      </c>
      <c r="I978" s="32">
        <v>0.1</v>
      </c>
      <c r="J978" s="33">
        <v>26.499000000000002</v>
      </c>
      <c r="K978" s="25">
        <v>26.5</v>
      </c>
      <c r="L978" s="29">
        <v>37</v>
      </c>
      <c r="M978" s="24">
        <v>0.28381081081081072</v>
      </c>
      <c r="N978" s="38">
        <v>44.4</v>
      </c>
      <c r="O978" s="29" t="s">
        <v>2668</v>
      </c>
      <c r="P978" s="126" t="e">
        <v>#VALUE!</v>
      </c>
      <c r="Q978" s="126" t="e">
        <v>#VALUE!</v>
      </c>
      <c r="R978" s="38"/>
      <c r="S978" s="360"/>
      <c r="T978" s="360"/>
      <c r="U978" s="6">
        <v>10</v>
      </c>
      <c r="V978" s="299">
        <v>10</v>
      </c>
      <c r="W978" s="9" t="s">
        <v>8</v>
      </c>
      <c r="X978" s="5">
        <v>0</v>
      </c>
      <c r="Y978" s="26">
        <v>707600</v>
      </c>
      <c r="Z978" s="26" t="s">
        <v>1011</v>
      </c>
      <c r="AA978" s="26"/>
      <c r="AB978" s="27">
        <v>0.2</v>
      </c>
      <c r="AC978" s="122">
        <v>0</v>
      </c>
      <c r="AD978" s="273">
        <v>41866</v>
      </c>
      <c r="AE978" s="282">
        <v>42036</v>
      </c>
    </row>
    <row r="979" spans="1:31" x14ac:dyDescent="0.2">
      <c r="A979" s="8">
        <v>3395</v>
      </c>
      <c r="B979" s="8">
        <v>550664</v>
      </c>
      <c r="C979" s="8" t="s">
        <v>651</v>
      </c>
      <c r="D979" s="3" t="s">
        <v>1807</v>
      </c>
      <c r="E979" s="3" t="s">
        <v>346</v>
      </c>
      <c r="F979" s="5" t="s">
        <v>4441</v>
      </c>
      <c r="G979" s="31">
        <v>0</v>
      </c>
      <c r="H979" s="25">
        <v>29.16</v>
      </c>
      <c r="I979" s="32">
        <v>0.1</v>
      </c>
      <c r="J979" s="33">
        <v>32.076000000000001</v>
      </c>
      <c r="K979" s="25">
        <v>32.08</v>
      </c>
      <c r="L979" s="29">
        <v>43.5</v>
      </c>
      <c r="M979" s="24">
        <v>0.26262068965517238</v>
      </c>
      <c r="N979" s="38">
        <v>52.199999999999996</v>
      </c>
      <c r="O979" s="29" t="s">
        <v>2668</v>
      </c>
      <c r="P979" s="126" t="e">
        <v>#VALUE!</v>
      </c>
      <c r="Q979" s="126" t="e">
        <v>#VALUE!</v>
      </c>
      <c r="R979" s="38"/>
      <c r="S979" s="360"/>
      <c r="T979" s="360"/>
      <c r="U979" s="6">
        <v>12</v>
      </c>
      <c r="V979" s="299">
        <v>12</v>
      </c>
      <c r="W979" s="9" t="s">
        <v>8</v>
      </c>
      <c r="X979" s="5">
        <v>0</v>
      </c>
      <c r="Y979" s="26">
        <v>707600</v>
      </c>
      <c r="Z979" s="26" t="s">
        <v>1011</v>
      </c>
      <c r="AA979" s="26"/>
      <c r="AB979" s="27">
        <v>0.2</v>
      </c>
      <c r="AC979" s="122">
        <v>0</v>
      </c>
      <c r="AD979" s="273">
        <v>41866</v>
      </c>
      <c r="AE979" s="282">
        <v>42036</v>
      </c>
    </row>
    <row r="980" spans="1:31" x14ac:dyDescent="0.2">
      <c r="A980" s="8">
        <v>3648</v>
      </c>
      <c r="B980" s="8">
        <v>550666</v>
      </c>
      <c r="C980" s="8" t="s">
        <v>651</v>
      </c>
      <c r="D980" s="3" t="s">
        <v>1808</v>
      </c>
      <c r="E980" s="3" t="s">
        <v>347</v>
      </c>
      <c r="F980" s="5" t="s">
        <v>4441</v>
      </c>
      <c r="G980" s="31">
        <v>0</v>
      </c>
      <c r="H980" s="25">
        <v>33.409999999999997</v>
      </c>
      <c r="I980" s="32">
        <v>0.1</v>
      </c>
      <c r="J980" s="33">
        <v>36.750999999999998</v>
      </c>
      <c r="K980" s="25">
        <v>36.75</v>
      </c>
      <c r="L980" s="29">
        <v>50</v>
      </c>
      <c r="M980" s="24">
        <v>0.26497999999999999</v>
      </c>
      <c r="N980" s="38">
        <v>60</v>
      </c>
      <c r="O980" s="29" t="s">
        <v>2668</v>
      </c>
      <c r="P980" s="126" t="e">
        <v>#VALUE!</v>
      </c>
      <c r="Q980" s="126" t="e">
        <v>#VALUE!</v>
      </c>
      <c r="R980" s="38"/>
      <c r="S980" s="360"/>
      <c r="T980" s="360"/>
      <c r="U980" s="6">
        <v>14</v>
      </c>
      <c r="V980" s="299">
        <v>14</v>
      </c>
      <c r="W980" s="9" t="s">
        <v>8</v>
      </c>
      <c r="X980" s="5">
        <v>0</v>
      </c>
      <c r="Y980" s="26">
        <v>707600</v>
      </c>
      <c r="Z980" s="26" t="s">
        <v>1011</v>
      </c>
      <c r="AA980" s="26"/>
      <c r="AB980" s="27">
        <v>0.2</v>
      </c>
      <c r="AC980" s="122">
        <v>0</v>
      </c>
      <c r="AD980" s="273">
        <v>41866</v>
      </c>
      <c r="AE980" s="282">
        <v>42036</v>
      </c>
    </row>
    <row r="981" spans="1:31" x14ac:dyDescent="0.2">
      <c r="A981" s="8">
        <v>3649</v>
      </c>
      <c r="B981" s="8">
        <v>550668</v>
      </c>
      <c r="C981" s="8" t="s">
        <v>651</v>
      </c>
      <c r="D981" s="3" t="s">
        <v>1809</v>
      </c>
      <c r="E981" s="3" t="s">
        <v>348</v>
      </c>
      <c r="F981" s="5" t="s">
        <v>4441</v>
      </c>
      <c r="G981" s="31">
        <v>0</v>
      </c>
      <c r="H981" s="25">
        <v>37.83</v>
      </c>
      <c r="I981" s="32">
        <v>0.1</v>
      </c>
      <c r="J981" s="33">
        <v>41.613</v>
      </c>
      <c r="K981" s="25">
        <v>41.61</v>
      </c>
      <c r="L981" s="29">
        <v>57</v>
      </c>
      <c r="M981" s="24">
        <v>0.2699473684210526</v>
      </c>
      <c r="N981" s="38">
        <v>68.399999999999991</v>
      </c>
      <c r="O981" s="29" t="s">
        <v>2668</v>
      </c>
      <c r="P981" s="126" t="e">
        <v>#VALUE!</v>
      </c>
      <c r="Q981" s="126" t="e">
        <v>#VALUE!</v>
      </c>
      <c r="R981" s="38"/>
      <c r="S981" s="360"/>
      <c r="T981" s="360"/>
      <c r="U981" s="6">
        <v>16</v>
      </c>
      <c r="V981" s="299">
        <v>16</v>
      </c>
      <c r="W981" s="9" t="s">
        <v>8</v>
      </c>
      <c r="X981" s="5">
        <v>0</v>
      </c>
      <c r="Y981" s="26">
        <v>707600</v>
      </c>
      <c r="Z981" s="26" t="s">
        <v>1011</v>
      </c>
      <c r="AA981" s="26"/>
      <c r="AB981" s="27">
        <v>0.2</v>
      </c>
      <c r="AC981" s="122">
        <v>0</v>
      </c>
      <c r="AD981" s="273">
        <v>41866</v>
      </c>
      <c r="AE981" s="282">
        <v>42036</v>
      </c>
    </row>
    <row r="982" spans="1:31" x14ac:dyDescent="0.2">
      <c r="A982" s="8">
        <v>3650</v>
      </c>
      <c r="B982" s="8">
        <v>550670</v>
      </c>
      <c r="C982" s="8" t="s">
        <v>651</v>
      </c>
      <c r="D982" s="3" t="s">
        <v>1810</v>
      </c>
      <c r="E982" s="3" t="s">
        <v>349</v>
      </c>
      <c r="F982" s="5" t="s">
        <v>4441</v>
      </c>
      <c r="G982" s="31">
        <v>0</v>
      </c>
      <c r="H982" s="25">
        <v>42.16</v>
      </c>
      <c r="I982" s="32">
        <v>0.1</v>
      </c>
      <c r="J982" s="33">
        <v>46.375999999999998</v>
      </c>
      <c r="K982" s="25">
        <v>46.38</v>
      </c>
      <c r="L982" s="29">
        <v>63</v>
      </c>
      <c r="M982" s="24">
        <v>0.26387301587301593</v>
      </c>
      <c r="N982" s="38">
        <v>75.599999999999994</v>
      </c>
      <c r="O982" s="29" t="s">
        <v>2668</v>
      </c>
      <c r="P982" s="126" t="e">
        <v>#VALUE!</v>
      </c>
      <c r="Q982" s="126" t="e">
        <v>#VALUE!</v>
      </c>
      <c r="R982" s="38"/>
      <c r="S982" s="360"/>
      <c r="T982" s="360"/>
      <c r="U982" s="6">
        <v>18</v>
      </c>
      <c r="V982" s="299">
        <v>18</v>
      </c>
      <c r="W982" s="9" t="s">
        <v>8</v>
      </c>
      <c r="X982" s="5">
        <v>0</v>
      </c>
      <c r="Y982" s="26">
        <v>707600</v>
      </c>
      <c r="Z982" s="26" t="s">
        <v>1011</v>
      </c>
      <c r="AA982" s="26"/>
      <c r="AB982" s="27">
        <v>0.2</v>
      </c>
      <c r="AC982" s="122">
        <v>0</v>
      </c>
      <c r="AD982" s="273">
        <v>41866</v>
      </c>
      <c r="AE982" s="282">
        <v>42036</v>
      </c>
    </row>
    <row r="983" spans="1:31" x14ac:dyDescent="0.2">
      <c r="A983" s="8">
        <v>3651</v>
      </c>
      <c r="B983" s="8">
        <v>550672</v>
      </c>
      <c r="C983" s="8" t="s">
        <v>651</v>
      </c>
      <c r="D983" s="3" t="s">
        <v>1811</v>
      </c>
      <c r="E983" s="3" t="s">
        <v>350</v>
      </c>
      <c r="F983" s="5" t="s">
        <v>4441</v>
      </c>
      <c r="G983" s="31">
        <v>0</v>
      </c>
      <c r="H983" s="25">
        <v>46.5</v>
      </c>
      <c r="I983" s="32">
        <v>0.1</v>
      </c>
      <c r="J983" s="33">
        <v>51.150000000000006</v>
      </c>
      <c r="K983" s="25">
        <v>51.15</v>
      </c>
      <c r="L983" s="29">
        <v>70</v>
      </c>
      <c r="M983" s="24">
        <v>0.26928571428571424</v>
      </c>
      <c r="N983" s="38">
        <v>84</v>
      </c>
      <c r="O983" s="29" t="s">
        <v>2668</v>
      </c>
      <c r="P983" s="126" t="e">
        <v>#VALUE!</v>
      </c>
      <c r="Q983" s="126" t="e">
        <v>#VALUE!</v>
      </c>
      <c r="R983" s="38"/>
      <c r="S983" s="360"/>
      <c r="T983" s="360"/>
      <c r="U983" s="6">
        <v>20</v>
      </c>
      <c r="V983" s="299">
        <v>20</v>
      </c>
      <c r="W983" s="9" t="s">
        <v>8</v>
      </c>
      <c r="X983" s="5">
        <v>0</v>
      </c>
      <c r="Y983" s="26">
        <v>707600</v>
      </c>
      <c r="Z983" s="26" t="s">
        <v>1011</v>
      </c>
      <c r="AA983" s="26"/>
      <c r="AB983" s="27">
        <v>0.2</v>
      </c>
      <c r="AC983" s="122">
        <v>0</v>
      </c>
      <c r="AD983" s="273">
        <v>41866</v>
      </c>
      <c r="AE983" s="282">
        <v>42036</v>
      </c>
    </row>
    <row r="984" spans="1:31" x14ac:dyDescent="0.2">
      <c r="A984" s="8">
        <v>3652</v>
      </c>
      <c r="B984" s="8">
        <v>550674</v>
      </c>
      <c r="C984" s="8" t="s">
        <v>651</v>
      </c>
      <c r="D984" s="3" t="s">
        <v>1812</v>
      </c>
      <c r="E984" s="3" t="s">
        <v>351</v>
      </c>
      <c r="F984" s="5" t="s">
        <v>4441</v>
      </c>
      <c r="G984" s="31">
        <v>0</v>
      </c>
      <c r="H984" s="25">
        <v>50.83</v>
      </c>
      <c r="I984" s="32">
        <v>0.1</v>
      </c>
      <c r="J984" s="33">
        <v>55.913000000000004</v>
      </c>
      <c r="K984" s="25">
        <v>55.91</v>
      </c>
      <c r="L984" s="29">
        <v>76</v>
      </c>
      <c r="M984" s="24">
        <v>0.26430263157894729</v>
      </c>
      <c r="N984" s="38">
        <v>91.2</v>
      </c>
      <c r="O984" s="29" t="s">
        <v>2668</v>
      </c>
      <c r="P984" s="126" t="e">
        <v>#VALUE!</v>
      </c>
      <c r="Q984" s="126" t="e">
        <v>#VALUE!</v>
      </c>
      <c r="R984" s="38"/>
      <c r="S984" s="360"/>
      <c r="T984" s="360"/>
      <c r="U984" s="6">
        <v>22</v>
      </c>
      <c r="V984" s="299">
        <v>22</v>
      </c>
      <c r="W984" s="9" t="s">
        <v>8</v>
      </c>
      <c r="X984" s="5">
        <v>0</v>
      </c>
      <c r="Y984" s="26">
        <v>707600</v>
      </c>
      <c r="Z984" s="26" t="s">
        <v>1011</v>
      </c>
      <c r="AA984" s="26"/>
      <c r="AB984" s="27">
        <v>0.2</v>
      </c>
      <c r="AC984" s="122">
        <v>0</v>
      </c>
      <c r="AD984" s="273">
        <v>41866</v>
      </c>
      <c r="AE984" s="282">
        <v>42036</v>
      </c>
    </row>
    <row r="985" spans="1:31" x14ac:dyDescent="0.2">
      <c r="A985" s="8">
        <v>3653</v>
      </c>
      <c r="B985" s="8">
        <v>550676</v>
      </c>
      <c r="C985" s="8" t="s">
        <v>651</v>
      </c>
      <c r="D985" s="3" t="s">
        <v>1813</v>
      </c>
      <c r="E985" s="3" t="s">
        <v>352</v>
      </c>
      <c r="F985" s="5" t="s">
        <v>4441</v>
      </c>
      <c r="G985" s="31">
        <v>0</v>
      </c>
      <c r="H985" s="25">
        <v>55.04</v>
      </c>
      <c r="I985" s="32">
        <v>0.1</v>
      </c>
      <c r="J985" s="33">
        <v>60.544000000000004</v>
      </c>
      <c r="K985" s="25">
        <v>60.54</v>
      </c>
      <c r="L985" s="29">
        <v>83</v>
      </c>
      <c r="M985" s="24">
        <v>0.27055421686746983</v>
      </c>
      <c r="N985" s="38">
        <v>99.6</v>
      </c>
      <c r="O985" s="29" t="s">
        <v>2668</v>
      </c>
      <c r="P985" s="126" t="e">
        <v>#VALUE!</v>
      </c>
      <c r="Q985" s="126" t="e">
        <v>#VALUE!</v>
      </c>
      <c r="R985" s="38"/>
      <c r="S985" s="360"/>
      <c r="T985" s="360"/>
      <c r="U985" s="6">
        <v>24</v>
      </c>
      <c r="V985" s="299">
        <v>24</v>
      </c>
      <c r="W985" s="9" t="s">
        <v>8</v>
      </c>
      <c r="X985" s="5">
        <v>0</v>
      </c>
      <c r="Y985" s="26">
        <v>707600</v>
      </c>
      <c r="Z985" s="26" t="s">
        <v>1011</v>
      </c>
      <c r="AA985" s="26"/>
      <c r="AB985" s="27">
        <v>0.2</v>
      </c>
      <c r="AC985" s="122">
        <v>0</v>
      </c>
      <c r="AD985" s="273">
        <v>41866</v>
      </c>
      <c r="AE985" s="282">
        <v>42036</v>
      </c>
    </row>
    <row r="986" spans="1:31" x14ac:dyDescent="0.2">
      <c r="A986" s="8">
        <v>3654</v>
      </c>
      <c r="B986" s="8">
        <v>550678</v>
      </c>
      <c r="C986" s="8" t="s">
        <v>651</v>
      </c>
      <c r="D986" s="3" t="s">
        <v>1814</v>
      </c>
      <c r="E986" s="3" t="s">
        <v>353</v>
      </c>
      <c r="F986" s="5" t="s">
        <v>4441</v>
      </c>
      <c r="G986" s="31">
        <v>0</v>
      </c>
      <c r="H986" s="25">
        <v>59.46</v>
      </c>
      <c r="I986" s="32">
        <v>0.1</v>
      </c>
      <c r="J986" s="33">
        <v>65.406000000000006</v>
      </c>
      <c r="K986" s="25">
        <v>65.41</v>
      </c>
      <c r="L986" s="29">
        <v>89</v>
      </c>
      <c r="M986" s="24">
        <v>0.26510112359550553</v>
      </c>
      <c r="N986" s="38">
        <v>106.8</v>
      </c>
      <c r="O986" s="29" t="s">
        <v>2668</v>
      </c>
      <c r="P986" s="126" t="e">
        <v>#VALUE!</v>
      </c>
      <c r="Q986" s="126" t="e">
        <v>#VALUE!</v>
      </c>
      <c r="R986" s="38"/>
      <c r="S986" s="360"/>
      <c r="T986" s="360"/>
      <c r="U986" s="6">
        <v>26</v>
      </c>
      <c r="V986" s="299">
        <v>26</v>
      </c>
      <c r="W986" s="9" t="s">
        <v>8</v>
      </c>
      <c r="X986" s="5">
        <v>0</v>
      </c>
      <c r="Y986" s="26">
        <v>707600</v>
      </c>
      <c r="Z986" s="26" t="s">
        <v>1011</v>
      </c>
      <c r="AA986" s="26"/>
      <c r="AB986" s="27">
        <v>0.2</v>
      </c>
      <c r="AC986" s="122">
        <v>0</v>
      </c>
      <c r="AD986" s="273">
        <v>41866</v>
      </c>
      <c r="AE986" s="282">
        <v>42036</v>
      </c>
    </row>
    <row r="987" spans="1:31" x14ac:dyDescent="0.2">
      <c r="A987" s="8">
        <v>3655</v>
      </c>
      <c r="B987" s="8">
        <v>550680</v>
      </c>
      <c r="C987" s="8" t="s">
        <v>651</v>
      </c>
      <c r="D987" s="3" t="s">
        <v>1815</v>
      </c>
      <c r="E987" s="3" t="s">
        <v>354</v>
      </c>
      <c r="F987" s="5" t="s">
        <v>4441</v>
      </c>
      <c r="G987" s="31">
        <v>0</v>
      </c>
      <c r="H987" s="25">
        <v>63.88</v>
      </c>
      <c r="I987" s="32">
        <v>0.1</v>
      </c>
      <c r="J987" s="33">
        <v>70.268000000000015</v>
      </c>
      <c r="K987" s="25">
        <v>70.27</v>
      </c>
      <c r="L987" s="29">
        <v>96</v>
      </c>
      <c r="M987" s="24">
        <v>0.26804166666666651</v>
      </c>
      <c r="N987" s="38">
        <v>115.19999999999999</v>
      </c>
      <c r="O987" s="29" t="s">
        <v>2668</v>
      </c>
      <c r="P987" s="126" t="e">
        <v>#VALUE!</v>
      </c>
      <c r="Q987" s="126" t="e">
        <v>#VALUE!</v>
      </c>
      <c r="R987" s="38"/>
      <c r="S987" s="360"/>
      <c r="T987" s="360"/>
      <c r="U987" s="6">
        <v>28</v>
      </c>
      <c r="V987" s="299">
        <v>28</v>
      </c>
      <c r="W987" s="9" t="s">
        <v>8</v>
      </c>
      <c r="X987" s="5">
        <v>0</v>
      </c>
      <c r="Y987" s="26">
        <v>707600</v>
      </c>
      <c r="Z987" s="26" t="s">
        <v>1011</v>
      </c>
      <c r="AA987" s="26"/>
      <c r="AB987" s="27">
        <v>0.2</v>
      </c>
      <c r="AC987" s="122">
        <v>0</v>
      </c>
      <c r="AD987" s="273">
        <v>41866</v>
      </c>
      <c r="AE987" s="282">
        <v>42036</v>
      </c>
    </row>
    <row r="988" spans="1:31" x14ac:dyDescent="0.2">
      <c r="A988" s="8">
        <v>3656</v>
      </c>
      <c r="B988" s="8">
        <v>550682</v>
      </c>
      <c r="C988" s="8" t="s">
        <v>651</v>
      </c>
      <c r="D988" s="3" t="s">
        <v>1816</v>
      </c>
      <c r="E988" s="3" t="s">
        <v>355</v>
      </c>
      <c r="F988" s="5" t="s">
        <v>4441</v>
      </c>
      <c r="G988" s="31">
        <v>0</v>
      </c>
      <c r="H988" s="25">
        <v>72.59</v>
      </c>
      <c r="I988" s="32">
        <v>0.1</v>
      </c>
      <c r="J988" s="33">
        <v>79.849000000000004</v>
      </c>
      <c r="K988" s="25">
        <v>79.849999999999994</v>
      </c>
      <c r="L988" s="29">
        <v>119</v>
      </c>
      <c r="M988" s="24">
        <v>0.32899999999999996</v>
      </c>
      <c r="N988" s="38">
        <v>142.79999999999998</v>
      </c>
      <c r="O988" s="29" t="s">
        <v>2668</v>
      </c>
      <c r="P988" s="126" t="e">
        <v>#VALUE!</v>
      </c>
      <c r="Q988" s="126" t="e">
        <v>#VALUE!</v>
      </c>
      <c r="R988" s="38"/>
      <c r="S988" s="360"/>
      <c r="T988" s="360"/>
      <c r="U988" s="6">
        <v>32</v>
      </c>
      <c r="V988" s="299">
        <v>32</v>
      </c>
      <c r="W988" s="9" t="s">
        <v>8</v>
      </c>
      <c r="X988" s="5">
        <v>0</v>
      </c>
      <c r="Y988" s="26">
        <v>707600</v>
      </c>
      <c r="Z988" s="26" t="s">
        <v>1011</v>
      </c>
      <c r="AA988" s="26"/>
      <c r="AB988" s="27">
        <v>0.2</v>
      </c>
      <c r="AC988" s="122">
        <v>0</v>
      </c>
      <c r="AD988" s="273">
        <v>41866</v>
      </c>
      <c r="AE988" s="282">
        <v>42036</v>
      </c>
    </row>
    <row r="989" spans="1:31" x14ac:dyDescent="0.2">
      <c r="A989" s="8">
        <v>3657</v>
      </c>
      <c r="B989" s="8">
        <v>550684</v>
      </c>
      <c r="C989" s="8" t="s">
        <v>651</v>
      </c>
      <c r="D989" s="3" t="s">
        <v>1817</v>
      </c>
      <c r="E989" s="3" t="s">
        <v>356</v>
      </c>
      <c r="F989" s="5" t="s">
        <v>4441</v>
      </c>
      <c r="G989" s="31">
        <v>0</v>
      </c>
      <c r="H989" s="25">
        <v>82.88</v>
      </c>
      <c r="I989" s="32">
        <v>0.1</v>
      </c>
      <c r="J989" s="33">
        <v>91.168000000000006</v>
      </c>
      <c r="K989" s="25">
        <v>91.17</v>
      </c>
      <c r="L989" s="29">
        <v>123</v>
      </c>
      <c r="M989" s="24">
        <v>0.25879674796747965</v>
      </c>
      <c r="N989" s="38">
        <v>147.6</v>
      </c>
      <c r="O989" s="29" t="s">
        <v>2668</v>
      </c>
      <c r="P989" s="126" t="e">
        <v>#VALUE!</v>
      </c>
      <c r="Q989" s="126" t="e">
        <v>#VALUE!</v>
      </c>
      <c r="R989" s="38"/>
      <c r="S989" s="360"/>
      <c r="T989" s="360"/>
      <c r="U989" s="6">
        <v>36</v>
      </c>
      <c r="V989" s="299">
        <v>36</v>
      </c>
      <c r="W989" s="9" t="s">
        <v>8</v>
      </c>
      <c r="X989" s="5">
        <v>0</v>
      </c>
      <c r="Y989" s="26">
        <v>707600</v>
      </c>
      <c r="Z989" s="26" t="s">
        <v>1011</v>
      </c>
      <c r="AA989" s="26"/>
      <c r="AB989" s="27">
        <v>0.2</v>
      </c>
      <c r="AC989" s="122">
        <v>0</v>
      </c>
      <c r="AD989" s="273">
        <v>41866</v>
      </c>
      <c r="AE989" s="282">
        <v>42036</v>
      </c>
    </row>
    <row r="990" spans="1:31" x14ac:dyDescent="0.2">
      <c r="A990" s="8">
        <v>3658</v>
      </c>
      <c r="B990" s="8">
        <v>550686</v>
      </c>
      <c r="C990" s="8" t="s">
        <v>651</v>
      </c>
      <c r="D990" s="3" t="s">
        <v>1818</v>
      </c>
      <c r="E990" s="3" t="s">
        <v>357</v>
      </c>
      <c r="F990" s="5" t="s">
        <v>4441</v>
      </c>
      <c r="G990" s="31">
        <v>0</v>
      </c>
      <c r="H990" s="25">
        <v>112.2</v>
      </c>
      <c r="I990" s="32">
        <v>0.1</v>
      </c>
      <c r="J990" s="33">
        <v>123.42000000000002</v>
      </c>
      <c r="K990" s="25">
        <v>123.42</v>
      </c>
      <c r="L990" s="29">
        <v>185</v>
      </c>
      <c r="M990" s="24">
        <v>0.33286486486486477</v>
      </c>
      <c r="N990" s="38">
        <v>222</v>
      </c>
      <c r="O990" s="29" t="s">
        <v>2668</v>
      </c>
      <c r="P990" s="126" t="e">
        <v>#VALUE!</v>
      </c>
      <c r="Q990" s="126" t="e">
        <v>#VALUE!</v>
      </c>
      <c r="R990" s="38"/>
      <c r="S990" s="360"/>
      <c r="T990" s="360"/>
      <c r="U990" s="6">
        <v>40</v>
      </c>
      <c r="V990" s="299">
        <v>40</v>
      </c>
      <c r="W990" s="9" t="s">
        <v>8</v>
      </c>
      <c r="X990" s="5">
        <v>0</v>
      </c>
      <c r="Y990" s="26">
        <v>707600</v>
      </c>
      <c r="Z990" s="26" t="s">
        <v>1011</v>
      </c>
      <c r="AA990" s="26"/>
      <c r="AB990" s="27">
        <v>0.2</v>
      </c>
      <c r="AC990" s="122">
        <v>0</v>
      </c>
      <c r="AD990" s="273">
        <v>41866</v>
      </c>
      <c r="AE990" s="282">
        <v>42036</v>
      </c>
    </row>
    <row r="991" spans="1:31" x14ac:dyDescent="0.2">
      <c r="A991" s="8">
        <v>3659</v>
      </c>
      <c r="B991" s="8">
        <v>550688</v>
      </c>
      <c r="C991" s="8" t="s">
        <v>651</v>
      </c>
      <c r="D991" s="3" t="s">
        <v>1819</v>
      </c>
      <c r="E991" s="3" t="s">
        <v>358</v>
      </c>
      <c r="F991" s="5" t="s">
        <v>4441</v>
      </c>
      <c r="G991" s="31">
        <v>0</v>
      </c>
      <c r="H991" s="25">
        <v>176.89</v>
      </c>
      <c r="I991" s="32">
        <v>0.1</v>
      </c>
      <c r="J991" s="33">
        <v>194.57900000000001</v>
      </c>
      <c r="K991" s="25">
        <v>194.58</v>
      </c>
      <c r="L991" s="29">
        <v>267</v>
      </c>
      <c r="M991" s="24">
        <v>0.27123970037453182</v>
      </c>
      <c r="N991" s="38">
        <v>320.39999999999998</v>
      </c>
      <c r="O991" s="29" t="s">
        <v>2668</v>
      </c>
      <c r="P991" s="126" t="e">
        <v>#VALUE!</v>
      </c>
      <c r="Q991" s="126" t="e">
        <v>#VALUE!</v>
      </c>
      <c r="R991" s="38"/>
      <c r="S991" s="360"/>
      <c r="T991" s="360"/>
      <c r="U991" s="6">
        <v>44</v>
      </c>
      <c r="V991" s="299">
        <v>44</v>
      </c>
      <c r="W991" s="9" t="s">
        <v>8</v>
      </c>
      <c r="X991" s="5">
        <v>0</v>
      </c>
      <c r="Y991" s="26">
        <v>707600</v>
      </c>
      <c r="Z991" s="26" t="s">
        <v>1011</v>
      </c>
      <c r="AA991" s="26"/>
      <c r="AB991" s="27">
        <v>0.2</v>
      </c>
      <c r="AC991" s="122">
        <v>0</v>
      </c>
      <c r="AD991" s="273">
        <v>41866</v>
      </c>
      <c r="AE991" s="282">
        <v>42036</v>
      </c>
    </row>
    <row r="992" spans="1:31" x14ac:dyDescent="0.2">
      <c r="A992" s="8">
        <v>3660</v>
      </c>
      <c r="B992" s="8">
        <v>550690</v>
      </c>
      <c r="C992" s="8" t="s">
        <v>651</v>
      </c>
      <c r="D992" s="3" t="s">
        <v>1820</v>
      </c>
      <c r="E992" s="3" t="s">
        <v>359</v>
      </c>
      <c r="F992" s="5" t="s">
        <v>4441</v>
      </c>
      <c r="G992" s="31">
        <v>0</v>
      </c>
      <c r="H992" s="25">
        <v>205.19</v>
      </c>
      <c r="I992" s="32">
        <v>0.1</v>
      </c>
      <c r="J992" s="33">
        <v>225.709</v>
      </c>
      <c r="K992" s="25">
        <v>225.71</v>
      </c>
      <c r="L992" s="29">
        <v>312</v>
      </c>
      <c r="M992" s="24">
        <v>0.27657371794871799</v>
      </c>
      <c r="N992" s="38">
        <v>374.4</v>
      </c>
      <c r="O992" s="29" t="s">
        <v>2668</v>
      </c>
      <c r="P992" s="126" t="e">
        <v>#VALUE!</v>
      </c>
      <c r="Q992" s="126" t="e">
        <v>#VALUE!</v>
      </c>
      <c r="R992" s="38"/>
      <c r="S992" s="360"/>
      <c r="T992" s="360"/>
      <c r="U992" s="6">
        <v>48</v>
      </c>
      <c r="V992" s="299">
        <v>48</v>
      </c>
      <c r="W992" s="9" t="s">
        <v>8</v>
      </c>
      <c r="X992" s="5">
        <v>0</v>
      </c>
      <c r="Y992" s="26">
        <v>707600</v>
      </c>
      <c r="Z992" s="26" t="s">
        <v>1011</v>
      </c>
      <c r="AA992" s="26"/>
      <c r="AB992" s="27">
        <v>0.2</v>
      </c>
      <c r="AC992" s="122">
        <v>0</v>
      </c>
      <c r="AD992" s="273">
        <v>41866</v>
      </c>
      <c r="AE992" s="282">
        <v>42036</v>
      </c>
    </row>
    <row r="993" spans="1:31" x14ac:dyDescent="0.2">
      <c r="A993" s="8">
        <v>3393</v>
      </c>
      <c r="B993" s="8">
        <v>550660</v>
      </c>
      <c r="C993" s="8" t="s">
        <v>651</v>
      </c>
      <c r="D993" s="3" t="s">
        <v>1821</v>
      </c>
      <c r="E993" s="3" t="s">
        <v>360</v>
      </c>
      <c r="F993" s="5" t="s">
        <v>4441</v>
      </c>
      <c r="G993" s="31">
        <v>0</v>
      </c>
      <c r="H993" s="25">
        <v>19.510000000000002</v>
      </c>
      <c r="I993" s="32">
        <v>0.1</v>
      </c>
      <c r="J993" s="33">
        <v>21.461000000000002</v>
      </c>
      <c r="K993" s="25">
        <v>21.46</v>
      </c>
      <c r="L993" s="29">
        <v>30.5</v>
      </c>
      <c r="M993" s="24">
        <v>0.29636065573770487</v>
      </c>
      <c r="N993" s="38">
        <v>36.6</v>
      </c>
      <c r="O993" s="29" t="s">
        <v>2668</v>
      </c>
      <c r="P993" s="126" t="e">
        <v>#VALUE!</v>
      </c>
      <c r="Q993" s="126" t="e">
        <v>#VALUE!</v>
      </c>
      <c r="R993" s="38"/>
      <c r="S993" s="360"/>
      <c r="T993" s="360"/>
      <c r="U993" s="6">
        <v>8</v>
      </c>
      <c r="V993" s="299">
        <v>8</v>
      </c>
      <c r="W993" s="9" t="s">
        <v>8</v>
      </c>
      <c r="X993" s="5">
        <v>0</v>
      </c>
      <c r="Y993" s="26">
        <v>707600</v>
      </c>
      <c r="Z993" s="26" t="s">
        <v>1011</v>
      </c>
      <c r="AA993" s="26"/>
      <c r="AB993" s="27">
        <v>0.2</v>
      </c>
      <c r="AC993" s="122">
        <v>0</v>
      </c>
      <c r="AD993" s="273">
        <v>41866</v>
      </c>
      <c r="AE993" s="282">
        <v>42036</v>
      </c>
    </row>
    <row r="994" spans="1:31" x14ac:dyDescent="0.2">
      <c r="A994" s="8">
        <v>2427</v>
      </c>
      <c r="B994" s="8">
        <v>0</v>
      </c>
      <c r="C994" s="8" t="s">
        <v>1039</v>
      </c>
      <c r="D994" s="3" t="s">
        <v>376</v>
      </c>
      <c r="E994" s="3" t="s">
        <v>376</v>
      </c>
      <c r="F994" s="5" t="s">
        <v>4441</v>
      </c>
      <c r="G994" s="31">
        <v>0</v>
      </c>
      <c r="H994" s="25">
        <v>9.9499999999999993</v>
      </c>
      <c r="I994" s="32">
        <v>0.05</v>
      </c>
      <c r="J994" s="33">
        <v>10.4475</v>
      </c>
      <c r="K994" s="25">
        <v>10.45</v>
      </c>
      <c r="L994" s="29">
        <v>15.07</v>
      </c>
      <c r="M994" s="24">
        <v>0.30673523556735238</v>
      </c>
      <c r="N994" s="38">
        <v>15.898849999999999</v>
      </c>
      <c r="O994" s="29" t="s">
        <v>2668</v>
      </c>
      <c r="P994" s="126" t="e">
        <v>#VALUE!</v>
      </c>
      <c r="Q994" s="126" t="e">
        <v>#VALUE!</v>
      </c>
      <c r="R994" s="38"/>
      <c r="S994" s="360"/>
      <c r="T994" s="360"/>
      <c r="U994" s="6">
        <v>0.33</v>
      </c>
      <c r="V994" s="299">
        <v>0.33</v>
      </c>
      <c r="W994" s="9" t="s">
        <v>181</v>
      </c>
      <c r="X994" s="5">
        <v>0</v>
      </c>
      <c r="Y994" s="26">
        <v>707500</v>
      </c>
      <c r="Z994" s="26" t="s">
        <v>1040</v>
      </c>
      <c r="AA994" s="26"/>
      <c r="AB994" s="27">
        <v>5.5E-2</v>
      </c>
      <c r="AC994" s="122">
        <v>0</v>
      </c>
      <c r="AD994" s="273">
        <v>41501</v>
      </c>
      <c r="AE994" s="282">
        <v>42036</v>
      </c>
    </row>
    <row r="995" spans="1:31" x14ac:dyDescent="0.2">
      <c r="A995" s="8">
        <v>3541</v>
      </c>
      <c r="B995" s="8">
        <v>0</v>
      </c>
      <c r="C995" s="8" t="s">
        <v>1035</v>
      </c>
      <c r="D995" s="3" t="s">
        <v>381</v>
      </c>
      <c r="E995" s="3" t="s">
        <v>1046</v>
      </c>
      <c r="F995" s="5" t="s">
        <v>4441</v>
      </c>
      <c r="G995" s="31">
        <v>0</v>
      </c>
      <c r="H995" s="25">
        <v>15.34</v>
      </c>
      <c r="I995" s="32">
        <v>0.05</v>
      </c>
      <c r="J995" s="33">
        <v>16.106999999999999</v>
      </c>
      <c r="K995" s="25">
        <v>16.11</v>
      </c>
      <c r="L995" s="29">
        <v>23.6</v>
      </c>
      <c r="M995" s="24">
        <v>0.31750000000000012</v>
      </c>
      <c r="N995" s="38">
        <v>24.898</v>
      </c>
      <c r="O995" s="29" t="s">
        <v>2668</v>
      </c>
      <c r="P995" s="126" t="e">
        <v>#VALUE!</v>
      </c>
      <c r="Q995" s="126" t="e">
        <v>#VALUE!</v>
      </c>
      <c r="R995" s="38"/>
      <c r="S995" s="360"/>
      <c r="T995" s="360"/>
      <c r="U995" s="6">
        <v>0.6</v>
      </c>
      <c r="V995" s="299">
        <v>0.6</v>
      </c>
      <c r="W995" s="9" t="s">
        <v>181</v>
      </c>
      <c r="X995" s="5">
        <v>0</v>
      </c>
      <c r="Y995" s="26">
        <v>707500</v>
      </c>
      <c r="Z995" s="26" t="s">
        <v>1047</v>
      </c>
      <c r="AA995" s="26"/>
      <c r="AB995" s="27">
        <v>5.5E-2</v>
      </c>
      <c r="AC995" s="122">
        <v>0</v>
      </c>
      <c r="AD995" s="273">
        <v>41866</v>
      </c>
      <c r="AE995" s="282">
        <v>42036</v>
      </c>
    </row>
    <row r="996" spans="1:31" x14ac:dyDescent="0.2">
      <c r="A996" s="8">
        <v>1567</v>
      </c>
      <c r="B996" s="8">
        <v>0</v>
      </c>
      <c r="C996" s="8" t="s">
        <v>1039</v>
      </c>
      <c r="D996" s="3" t="s">
        <v>382</v>
      </c>
      <c r="E996" s="3" t="s">
        <v>382</v>
      </c>
      <c r="F996" s="5" t="s">
        <v>4441</v>
      </c>
      <c r="G996" s="31">
        <v>0</v>
      </c>
      <c r="H996" s="25">
        <v>13.7</v>
      </c>
      <c r="I996" s="32">
        <v>0.05</v>
      </c>
      <c r="J996" s="33">
        <v>14.385</v>
      </c>
      <c r="K996" s="25">
        <v>14.39</v>
      </c>
      <c r="L996" s="29">
        <v>20.76</v>
      </c>
      <c r="M996" s="24">
        <v>0.30708092485549143</v>
      </c>
      <c r="N996" s="38">
        <v>21.901800000000001</v>
      </c>
      <c r="O996" s="29" t="s">
        <v>2668</v>
      </c>
      <c r="P996" s="126" t="e">
        <v>#VALUE!</v>
      </c>
      <c r="Q996" s="126" t="e">
        <v>#VALUE!</v>
      </c>
      <c r="R996" s="38"/>
      <c r="S996" s="360"/>
      <c r="T996" s="360"/>
      <c r="U996" s="6">
        <v>0.6</v>
      </c>
      <c r="V996" s="299">
        <v>0.6</v>
      </c>
      <c r="W996" s="9" t="s">
        <v>181</v>
      </c>
      <c r="X996" s="5">
        <v>0</v>
      </c>
      <c r="Y996" s="26">
        <v>707500</v>
      </c>
      <c r="Z996" s="26" t="s">
        <v>1048</v>
      </c>
      <c r="AA996" s="26"/>
      <c r="AB996" s="27">
        <v>5.5E-2</v>
      </c>
      <c r="AC996" s="122">
        <v>0</v>
      </c>
      <c r="AD996" s="273">
        <v>41501</v>
      </c>
      <c r="AE996" s="282">
        <v>42036</v>
      </c>
    </row>
    <row r="997" spans="1:31" x14ac:dyDescent="0.2">
      <c r="A997" s="8">
        <v>3545</v>
      </c>
      <c r="B997" s="8">
        <v>0</v>
      </c>
      <c r="C997" s="8" t="s">
        <v>1039</v>
      </c>
      <c r="D997" s="3" t="s">
        <v>383</v>
      </c>
      <c r="E997" s="3" t="s">
        <v>1049</v>
      </c>
      <c r="F997" s="5" t="s">
        <v>4441</v>
      </c>
      <c r="G997" s="31">
        <v>0</v>
      </c>
      <c r="H997" s="25">
        <v>11.89</v>
      </c>
      <c r="I997" s="32">
        <v>0.05</v>
      </c>
      <c r="J997" s="33">
        <v>12.484500000000001</v>
      </c>
      <c r="K997" s="25">
        <v>12.48</v>
      </c>
      <c r="L997" s="29">
        <v>18.010000000000002</v>
      </c>
      <c r="M997" s="24">
        <v>0.30680177679067189</v>
      </c>
      <c r="N997" s="38">
        <v>19.00055</v>
      </c>
      <c r="O997" s="29" t="s">
        <v>2668</v>
      </c>
      <c r="P997" s="126" t="e">
        <v>#VALUE!</v>
      </c>
      <c r="Q997" s="126" t="e">
        <v>#VALUE!</v>
      </c>
      <c r="R997" s="38"/>
      <c r="S997" s="360"/>
      <c r="T997" s="360"/>
      <c r="U997" s="6">
        <v>0.6</v>
      </c>
      <c r="V997" s="299">
        <v>0.6</v>
      </c>
      <c r="W997" s="9" t="s">
        <v>181</v>
      </c>
      <c r="X997" s="5">
        <v>0</v>
      </c>
      <c r="Y997" s="26">
        <v>707500</v>
      </c>
      <c r="Z997" s="26" t="s">
        <v>1050</v>
      </c>
      <c r="AA997" s="26"/>
      <c r="AB997" s="27">
        <v>5.5E-2</v>
      </c>
      <c r="AC997" s="122">
        <v>0</v>
      </c>
      <c r="AD997" s="273">
        <v>41866</v>
      </c>
      <c r="AE997" s="282">
        <v>42036</v>
      </c>
    </row>
    <row r="998" spans="1:31" x14ac:dyDescent="0.2">
      <c r="A998" s="8">
        <v>1626</v>
      </c>
      <c r="B998" s="8">
        <v>0</v>
      </c>
      <c r="C998" s="8" t="s">
        <v>1051</v>
      </c>
      <c r="D998" s="3" t="s">
        <v>384</v>
      </c>
      <c r="E998" s="3" t="s">
        <v>384</v>
      </c>
      <c r="F998" s="5" t="s">
        <v>4441</v>
      </c>
      <c r="G998" s="31">
        <v>0</v>
      </c>
      <c r="H998" s="25">
        <v>13.55</v>
      </c>
      <c r="I998" s="32">
        <v>0.05</v>
      </c>
      <c r="J998" s="33">
        <v>14.227500000000001</v>
      </c>
      <c r="K998" s="25">
        <v>14.23</v>
      </c>
      <c r="L998" s="29">
        <v>20.85</v>
      </c>
      <c r="M998" s="24">
        <v>0.3176258992805755</v>
      </c>
      <c r="N998" s="38">
        <v>21.996749999999999</v>
      </c>
      <c r="O998" s="29" t="s">
        <v>2668</v>
      </c>
      <c r="P998" s="126" t="e">
        <v>#VALUE!</v>
      </c>
      <c r="Q998" s="126" t="e">
        <v>#VALUE!</v>
      </c>
      <c r="R998" s="38"/>
      <c r="S998" s="360"/>
      <c r="T998" s="360"/>
      <c r="U998" s="6">
        <v>0.5</v>
      </c>
      <c r="V998" s="299">
        <v>0.5</v>
      </c>
      <c r="W998" s="9" t="s">
        <v>181</v>
      </c>
      <c r="X998" s="5">
        <v>0</v>
      </c>
      <c r="Y998" s="26">
        <v>707500</v>
      </c>
      <c r="Z998" s="26" t="s">
        <v>1052</v>
      </c>
      <c r="AA998" s="26"/>
      <c r="AB998" s="27">
        <v>5.5E-2</v>
      </c>
      <c r="AC998" s="122">
        <v>0</v>
      </c>
      <c r="AD998" s="273">
        <v>41866</v>
      </c>
      <c r="AE998" s="282">
        <v>42036</v>
      </c>
    </row>
    <row r="999" spans="1:31" x14ac:dyDescent="0.2">
      <c r="A999" s="8">
        <v>3542</v>
      </c>
      <c r="B999" s="8">
        <v>0</v>
      </c>
      <c r="C999" s="8" t="s">
        <v>1035</v>
      </c>
      <c r="D999" s="3" t="s">
        <v>385</v>
      </c>
      <c r="E999" s="3" t="s">
        <v>1053</v>
      </c>
      <c r="F999" s="5" t="s">
        <v>4441</v>
      </c>
      <c r="G999" s="31">
        <v>0</v>
      </c>
      <c r="H999" s="25">
        <v>18.45</v>
      </c>
      <c r="I999" s="32">
        <v>0.05</v>
      </c>
      <c r="J999" s="33">
        <v>19.372499999999999</v>
      </c>
      <c r="K999" s="25">
        <v>19.37</v>
      </c>
      <c r="L999" s="29">
        <v>28.39</v>
      </c>
      <c r="M999" s="24">
        <v>0.31762944698837625</v>
      </c>
      <c r="N999" s="38">
        <v>29.951449999999998</v>
      </c>
      <c r="O999" s="29" t="s">
        <v>2668</v>
      </c>
      <c r="P999" s="126" t="e">
        <v>#VALUE!</v>
      </c>
      <c r="Q999" s="126" t="e">
        <v>#VALUE!</v>
      </c>
      <c r="R999" s="38"/>
      <c r="S999" s="360"/>
      <c r="T999" s="360"/>
      <c r="U999" s="6">
        <v>0.7</v>
      </c>
      <c r="V999" s="299">
        <v>0.7</v>
      </c>
      <c r="W999" s="9" t="s">
        <v>181</v>
      </c>
      <c r="X999" s="5">
        <v>0</v>
      </c>
      <c r="Y999" s="26">
        <v>707500</v>
      </c>
      <c r="Z999" s="26" t="s">
        <v>1054</v>
      </c>
      <c r="AA999" s="26"/>
      <c r="AB999" s="27">
        <v>5.5E-2</v>
      </c>
      <c r="AC999" s="122">
        <v>0</v>
      </c>
      <c r="AD999" s="273">
        <v>41866</v>
      </c>
      <c r="AE999" s="282">
        <v>42036</v>
      </c>
    </row>
    <row r="1000" spans="1:31" x14ac:dyDescent="0.2">
      <c r="A1000" s="8">
        <v>2444</v>
      </c>
      <c r="B1000" s="8">
        <v>0</v>
      </c>
      <c r="C1000" s="8" t="s">
        <v>1035</v>
      </c>
      <c r="D1000" s="3" t="s">
        <v>386</v>
      </c>
      <c r="E1000" s="3" t="s">
        <v>386</v>
      </c>
      <c r="F1000" s="5" t="s">
        <v>4441</v>
      </c>
      <c r="G1000" s="31">
        <v>0</v>
      </c>
      <c r="H1000" s="25">
        <v>23.1</v>
      </c>
      <c r="I1000" s="32">
        <v>0.05</v>
      </c>
      <c r="J1000" s="33">
        <v>24.255000000000003</v>
      </c>
      <c r="K1000" s="25">
        <v>24.26</v>
      </c>
      <c r="L1000" s="29">
        <v>35.549999999999997</v>
      </c>
      <c r="M1000" s="24">
        <v>0.31772151898734169</v>
      </c>
      <c r="N1000" s="38">
        <v>37.505249999999997</v>
      </c>
      <c r="O1000" s="29" t="s">
        <v>2668</v>
      </c>
      <c r="P1000" s="126" t="e">
        <v>#VALUE!</v>
      </c>
      <c r="Q1000" s="126" t="e">
        <v>#VALUE!</v>
      </c>
      <c r="R1000" s="38"/>
      <c r="S1000" s="360"/>
      <c r="T1000" s="360"/>
      <c r="U1000" s="6">
        <v>1.2</v>
      </c>
      <c r="V1000" s="299">
        <v>1.2</v>
      </c>
      <c r="W1000" s="9" t="s">
        <v>181</v>
      </c>
      <c r="X1000" s="5">
        <v>0</v>
      </c>
      <c r="Y1000" s="26">
        <v>707500</v>
      </c>
      <c r="Z1000" s="26" t="s">
        <v>1055</v>
      </c>
      <c r="AA1000" s="26"/>
      <c r="AB1000" s="27">
        <v>5.5E-2</v>
      </c>
      <c r="AC1000" s="122">
        <v>0</v>
      </c>
      <c r="AD1000" s="273">
        <v>41501</v>
      </c>
      <c r="AE1000" s="282">
        <v>42036</v>
      </c>
    </row>
    <row r="1001" spans="1:31" x14ac:dyDescent="0.2">
      <c r="A1001" s="8">
        <v>2446</v>
      </c>
      <c r="B1001" s="8">
        <v>0</v>
      </c>
      <c r="C1001" s="8" t="s">
        <v>1051</v>
      </c>
      <c r="D1001" s="3" t="s">
        <v>387</v>
      </c>
      <c r="E1001" s="3" t="s">
        <v>387</v>
      </c>
      <c r="F1001" s="5" t="s">
        <v>4441</v>
      </c>
      <c r="G1001" s="31">
        <v>0</v>
      </c>
      <c r="H1001" s="25">
        <v>17.25</v>
      </c>
      <c r="I1001" s="32">
        <v>0.05</v>
      </c>
      <c r="J1001" s="33">
        <v>18.112500000000001</v>
      </c>
      <c r="K1001" s="25">
        <v>18.11</v>
      </c>
      <c r="L1001" s="29">
        <v>26.54</v>
      </c>
      <c r="M1001" s="24">
        <v>0.31753956292388841</v>
      </c>
      <c r="N1001" s="38">
        <v>27.999699999999997</v>
      </c>
      <c r="O1001" s="29" t="s">
        <v>2668</v>
      </c>
      <c r="P1001" s="126" t="e">
        <v>#VALUE!</v>
      </c>
      <c r="Q1001" s="126" t="e">
        <v>#VALUE!</v>
      </c>
      <c r="R1001" s="38"/>
      <c r="S1001" s="360"/>
      <c r="T1001" s="360"/>
      <c r="U1001" s="6">
        <v>1</v>
      </c>
      <c r="V1001" s="299">
        <v>1</v>
      </c>
      <c r="W1001" s="9" t="s">
        <v>181</v>
      </c>
      <c r="X1001" s="5">
        <v>0</v>
      </c>
      <c r="Y1001" s="26">
        <v>707500</v>
      </c>
      <c r="Z1001" s="26" t="s">
        <v>1056</v>
      </c>
      <c r="AA1001" s="26"/>
      <c r="AB1001" s="27">
        <v>5.5E-2</v>
      </c>
      <c r="AC1001" s="122">
        <v>0</v>
      </c>
      <c r="AD1001" s="273">
        <v>41501</v>
      </c>
      <c r="AE1001" s="282">
        <v>42036</v>
      </c>
    </row>
    <row r="1002" spans="1:31" x14ac:dyDescent="0.2">
      <c r="A1002" s="8">
        <v>2468</v>
      </c>
      <c r="B1002" s="8">
        <v>0</v>
      </c>
      <c r="C1002" s="8" t="s">
        <v>1051</v>
      </c>
      <c r="D1002" s="3" t="s">
        <v>388</v>
      </c>
      <c r="E1002" s="3" t="s">
        <v>388</v>
      </c>
      <c r="F1002" s="5" t="s">
        <v>4441</v>
      </c>
      <c r="G1002" s="31">
        <v>0</v>
      </c>
      <c r="H1002" s="25">
        <v>17.25</v>
      </c>
      <c r="I1002" s="32">
        <v>0.05</v>
      </c>
      <c r="J1002" s="33">
        <v>18.112500000000001</v>
      </c>
      <c r="K1002" s="25">
        <v>18.11</v>
      </c>
      <c r="L1002" s="29">
        <v>26.54</v>
      </c>
      <c r="M1002" s="24">
        <v>0.31753956292388841</v>
      </c>
      <c r="N1002" s="38">
        <v>27.999699999999997</v>
      </c>
      <c r="O1002" s="29" t="s">
        <v>2668</v>
      </c>
      <c r="P1002" s="126" t="e">
        <v>#VALUE!</v>
      </c>
      <c r="Q1002" s="126" t="e">
        <v>#VALUE!</v>
      </c>
      <c r="R1002" s="38"/>
      <c r="S1002" s="360"/>
      <c r="T1002" s="360"/>
      <c r="U1002" s="6">
        <v>0.6</v>
      </c>
      <c r="V1002" s="299">
        <v>0.6</v>
      </c>
      <c r="W1002" s="9" t="s">
        <v>181</v>
      </c>
      <c r="X1002" s="5">
        <v>0</v>
      </c>
      <c r="Y1002" s="26">
        <v>707500</v>
      </c>
      <c r="Z1002" s="26" t="s">
        <v>1057</v>
      </c>
      <c r="AA1002" s="26"/>
      <c r="AB1002" s="27">
        <v>5.5E-2</v>
      </c>
      <c r="AC1002" s="122">
        <v>0</v>
      </c>
      <c r="AD1002" s="273">
        <v>41501</v>
      </c>
      <c r="AE1002" s="282">
        <v>42036</v>
      </c>
    </row>
    <row r="1003" spans="1:31" x14ac:dyDescent="0.2">
      <c r="A1003" s="8">
        <v>2469</v>
      </c>
      <c r="B1003" s="8">
        <v>0</v>
      </c>
      <c r="C1003" s="8" t="s">
        <v>1035</v>
      </c>
      <c r="D1003" s="3" t="s">
        <v>389</v>
      </c>
      <c r="E1003" s="3" t="s">
        <v>389</v>
      </c>
      <c r="F1003" s="5" t="s">
        <v>4441</v>
      </c>
      <c r="G1003" s="31">
        <v>0</v>
      </c>
      <c r="H1003" s="25">
        <v>15.37</v>
      </c>
      <c r="I1003" s="32">
        <v>0.05</v>
      </c>
      <c r="J1003" s="33">
        <v>16.138500000000001</v>
      </c>
      <c r="K1003" s="25">
        <v>16.14</v>
      </c>
      <c r="L1003" s="29">
        <v>23.65</v>
      </c>
      <c r="M1003" s="24">
        <v>0.31761099365750523</v>
      </c>
      <c r="N1003" s="38">
        <v>24.950749999999996</v>
      </c>
      <c r="O1003" s="29" t="s">
        <v>2668</v>
      </c>
      <c r="P1003" s="126" t="e">
        <v>#VALUE!</v>
      </c>
      <c r="Q1003" s="126" t="e">
        <v>#VALUE!</v>
      </c>
      <c r="R1003" s="38"/>
      <c r="S1003" s="360"/>
      <c r="T1003" s="360"/>
      <c r="U1003" s="6">
        <v>0.6</v>
      </c>
      <c r="V1003" s="299">
        <v>0.6</v>
      </c>
      <c r="W1003" s="9" t="s">
        <v>181</v>
      </c>
      <c r="X1003" s="5">
        <v>0</v>
      </c>
      <c r="Y1003" s="26">
        <v>707500</v>
      </c>
      <c r="Z1003" s="26" t="s">
        <v>1058</v>
      </c>
      <c r="AA1003" s="26"/>
      <c r="AB1003" s="27">
        <v>5.5E-2</v>
      </c>
      <c r="AC1003" s="122">
        <v>0</v>
      </c>
      <c r="AD1003" s="273">
        <v>41501</v>
      </c>
      <c r="AE1003" s="282">
        <v>42036</v>
      </c>
    </row>
    <row r="1004" spans="1:31" x14ac:dyDescent="0.2">
      <c r="A1004" s="8">
        <v>3543</v>
      </c>
      <c r="B1004" s="8">
        <v>0</v>
      </c>
      <c r="C1004" s="8" t="s">
        <v>1035</v>
      </c>
      <c r="D1004" s="3" t="s">
        <v>390</v>
      </c>
      <c r="E1004" s="3" t="s">
        <v>1061</v>
      </c>
      <c r="F1004" s="5" t="s">
        <v>4441</v>
      </c>
      <c r="G1004" s="31">
        <v>0</v>
      </c>
      <c r="H1004" s="25">
        <v>14.48</v>
      </c>
      <c r="I1004" s="32">
        <v>0.05</v>
      </c>
      <c r="J1004" s="33">
        <v>15.204000000000001</v>
      </c>
      <c r="K1004" s="25">
        <v>15.2</v>
      </c>
      <c r="L1004" s="29">
        <v>22.27</v>
      </c>
      <c r="M1004" s="24">
        <v>0.31728783116299952</v>
      </c>
      <c r="N1004" s="38">
        <v>23.49485</v>
      </c>
      <c r="O1004" s="29" t="s">
        <v>2668</v>
      </c>
      <c r="P1004" s="126" t="e">
        <v>#VALUE!</v>
      </c>
      <c r="Q1004" s="126" t="e">
        <v>#VALUE!</v>
      </c>
      <c r="R1004" s="38"/>
      <c r="S1004" s="360"/>
      <c r="T1004" s="360"/>
      <c r="U1004" s="6">
        <v>0.3</v>
      </c>
      <c r="V1004" s="299">
        <v>0.3</v>
      </c>
      <c r="W1004" s="9" t="s">
        <v>181</v>
      </c>
      <c r="X1004" s="5">
        <v>0</v>
      </c>
      <c r="Y1004" s="26">
        <v>707500</v>
      </c>
      <c r="Z1004" s="26" t="s">
        <v>1062</v>
      </c>
      <c r="AA1004" s="26"/>
      <c r="AB1004" s="27">
        <v>5.5E-2</v>
      </c>
      <c r="AC1004" s="122">
        <v>0</v>
      </c>
      <c r="AD1004" s="273">
        <v>41866</v>
      </c>
      <c r="AE1004" s="282">
        <v>42036</v>
      </c>
    </row>
    <row r="1005" spans="1:31" x14ac:dyDescent="0.2">
      <c r="A1005" s="8">
        <v>1502</v>
      </c>
      <c r="B1005" s="8">
        <v>0</v>
      </c>
      <c r="C1005" s="8" t="s">
        <v>1035</v>
      </c>
      <c r="D1005" s="3" t="s">
        <v>392</v>
      </c>
      <c r="E1005" s="3" t="s">
        <v>392</v>
      </c>
      <c r="F1005" s="5" t="s">
        <v>4441</v>
      </c>
      <c r="G1005" s="31">
        <v>0</v>
      </c>
      <c r="H1005" s="25">
        <v>20.02</v>
      </c>
      <c r="I1005" s="32">
        <v>0.05</v>
      </c>
      <c r="J1005" s="33">
        <v>21.021000000000001</v>
      </c>
      <c r="K1005" s="25">
        <v>21.02</v>
      </c>
      <c r="L1005" s="29">
        <v>30.81</v>
      </c>
      <c r="M1005" s="24">
        <v>0.31772151898734169</v>
      </c>
      <c r="N1005" s="38">
        <v>32.504549999999995</v>
      </c>
      <c r="O1005" s="29" t="s">
        <v>2668</v>
      </c>
      <c r="P1005" s="126" t="e">
        <v>#VALUE!</v>
      </c>
      <c r="Q1005" s="126" t="e">
        <v>#VALUE!</v>
      </c>
      <c r="R1005" s="38"/>
      <c r="S1005" s="360"/>
      <c r="T1005" s="360"/>
      <c r="U1005" s="6">
        <v>0.6</v>
      </c>
      <c r="V1005" s="299">
        <v>0.6</v>
      </c>
      <c r="W1005" s="9" t="s">
        <v>181</v>
      </c>
      <c r="X1005" s="5">
        <v>0</v>
      </c>
      <c r="Y1005" s="26">
        <v>707500</v>
      </c>
      <c r="Z1005" s="26" t="s">
        <v>1064</v>
      </c>
      <c r="AA1005" s="26"/>
      <c r="AB1005" s="27">
        <v>5.5E-2</v>
      </c>
      <c r="AC1005" s="122">
        <v>0</v>
      </c>
      <c r="AD1005" s="273">
        <v>41501</v>
      </c>
      <c r="AE1005" s="282">
        <v>42036</v>
      </c>
    </row>
    <row r="1006" spans="1:31" x14ac:dyDescent="0.2">
      <c r="A1006" s="8">
        <v>3544</v>
      </c>
      <c r="B1006" s="8">
        <v>0</v>
      </c>
      <c r="C1006" s="8" t="s">
        <v>1035</v>
      </c>
      <c r="D1006" s="3" t="s">
        <v>397</v>
      </c>
      <c r="E1006" s="3" t="s">
        <v>1069</v>
      </c>
      <c r="F1006" s="5" t="s">
        <v>4441</v>
      </c>
      <c r="G1006" s="31">
        <v>0</v>
      </c>
      <c r="H1006" s="25">
        <v>16.940000000000001</v>
      </c>
      <c r="I1006" s="32">
        <v>0.05</v>
      </c>
      <c r="J1006" s="33">
        <v>17.787000000000003</v>
      </c>
      <c r="K1006" s="25">
        <v>17.79</v>
      </c>
      <c r="L1006" s="29">
        <v>26.07</v>
      </c>
      <c r="M1006" s="24">
        <v>0.31772151898734169</v>
      </c>
      <c r="N1006" s="38">
        <v>27.50385</v>
      </c>
      <c r="O1006" s="29" t="s">
        <v>2668</v>
      </c>
      <c r="P1006" s="126" t="e">
        <v>#VALUE!</v>
      </c>
      <c r="Q1006" s="126" t="e">
        <v>#VALUE!</v>
      </c>
      <c r="R1006" s="38"/>
      <c r="S1006" s="360"/>
      <c r="T1006" s="360"/>
      <c r="U1006" s="6">
        <v>0.7</v>
      </c>
      <c r="V1006" s="299">
        <v>0.7</v>
      </c>
      <c r="W1006" s="9" t="s">
        <v>181</v>
      </c>
      <c r="X1006" s="5">
        <v>0</v>
      </c>
      <c r="Y1006" s="26">
        <v>707500</v>
      </c>
      <c r="Z1006" s="26" t="s">
        <v>1070</v>
      </c>
      <c r="AA1006" s="26"/>
      <c r="AB1006" s="27">
        <v>5.5E-2</v>
      </c>
      <c r="AC1006" s="122">
        <v>0</v>
      </c>
      <c r="AD1006" s="273">
        <v>41866</v>
      </c>
      <c r="AE1006" s="282">
        <v>42036</v>
      </c>
    </row>
    <row r="1007" spans="1:31" x14ac:dyDescent="0.2">
      <c r="A1007" s="8">
        <v>1743</v>
      </c>
      <c r="B1007" s="8">
        <v>0</v>
      </c>
      <c r="C1007" s="8" t="s">
        <v>1060</v>
      </c>
      <c r="D1007" s="3" t="s">
        <v>399</v>
      </c>
      <c r="E1007" s="3" t="s">
        <v>399</v>
      </c>
      <c r="F1007" s="5" t="s">
        <v>4441</v>
      </c>
      <c r="G1007" s="31">
        <v>0</v>
      </c>
      <c r="H1007" s="25">
        <v>9.99</v>
      </c>
      <c r="I1007" s="32">
        <v>0.05</v>
      </c>
      <c r="J1007" s="33">
        <v>10.489500000000001</v>
      </c>
      <c r="K1007" s="25">
        <v>10.49</v>
      </c>
      <c r="L1007" s="29">
        <v>16.12</v>
      </c>
      <c r="M1007" s="24">
        <v>0.34928660049627791</v>
      </c>
      <c r="N1007" s="38">
        <v>17.006599999999999</v>
      </c>
      <c r="O1007" s="29" t="s">
        <v>2668</v>
      </c>
      <c r="P1007" s="126" t="e">
        <v>#VALUE!</v>
      </c>
      <c r="Q1007" s="126" t="e">
        <v>#VALUE!</v>
      </c>
      <c r="R1007" s="38"/>
      <c r="S1007" s="360"/>
      <c r="T1007" s="360"/>
      <c r="U1007" s="6">
        <v>0.2</v>
      </c>
      <c r="V1007" s="299">
        <v>0.2</v>
      </c>
      <c r="W1007" s="9" t="s">
        <v>181</v>
      </c>
      <c r="X1007" s="5">
        <v>0</v>
      </c>
      <c r="Y1007" s="26">
        <v>707500</v>
      </c>
      <c r="Z1007" s="26" t="s">
        <v>1072</v>
      </c>
      <c r="AA1007" s="26"/>
      <c r="AB1007" s="27">
        <v>5.5E-2</v>
      </c>
      <c r="AC1007" s="122">
        <v>0</v>
      </c>
      <c r="AD1007" s="273">
        <v>41501</v>
      </c>
      <c r="AE1007" s="282">
        <v>42036</v>
      </c>
    </row>
    <row r="1008" spans="1:31" x14ac:dyDescent="0.2">
      <c r="A1008" s="8">
        <v>1765</v>
      </c>
      <c r="B1008" s="8">
        <v>0</v>
      </c>
      <c r="C1008" s="8" t="s">
        <v>1039</v>
      </c>
      <c r="D1008" s="3" t="s">
        <v>400</v>
      </c>
      <c r="E1008" s="3" t="s">
        <v>400</v>
      </c>
      <c r="F1008" s="5" t="s">
        <v>4441</v>
      </c>
      <c r="G1008" s="31">
        <v>0</v>
      </c>
      <c r="H1008" s="25">
        <v>14.39</v>
      </c>
      <c r="I1008" s="32">
        <v>0.05</v>
      </c>
      <c r="J1008" s="33">
        <v>15.109500000000001</v>
      </c>
      <c r="K1008" s="25">
        <v>15.11</v>
      </c>
      <c r="L1008" s="29">
        <v>21.8</v>
      </c>
      <c r="M1008" s="24">
        <v>0.30690366972477068</v>
      </c>
      <c r="N1008" s="38">
        <v>22.998999999999999</v>
      </c>
      <c r="O1008" s="29" t="s">
        <v>2668</v>
      </c>
      <c r="P1008" s="126" t="e">
        <v>#VALUE!</v>
      </c>
      <c r="Q1008" s="126" t="e">
        <v>#VALUE!</v>
      </c>
      <c r="R1008" s="38"/>
      <c r="S1008" s="360"/>
      <c r="T1008" s="360"/>
      <c r="U1008" s="6">
        <v>0.6</v>
      </c>
      <c r="V1008" s="299">
        <v>0.6</v>
      </c>
      <c r="W1008" s="9" t="s">
        <v>181</v>
      </c>
      <c r="X1008" s="5">
        <v>0</v>
      </c>
      <c r="Y1008" s="26">
        <v>707500</v>
      </c>
      <c r="Z1008" s="26" t="s">
        <v>1073</v>
      </c>
      <c r="AA1008" s="26"/>
      <c r="AB1008" s="27">
        <v>5.5E-2</v>
      </c>
      <c r="AC1008" s="122">
        <v>0</v>
      </c>
      <c r="AD1008" s="273">
        <v>41501</v>
      </c>
      <c r="AE1008" s="282">
        <v>42036</v>
      </c>
    </row>
    <row r="1009" spans="1:31" x14ac:dyDescent="0.2">
      <c r="A1009" s="8">
        <v>3012</v>
      </c>
      <c r="B1009" s="8">
        <v>550024</v>
      </c>
      <c r="C1009" s="8" t="s">
        <v>651</v>
      </c>
      <c r="D1009" s="3" t="s">
        <v>408</v>
      </c>
      <c r="E1009" s="3" t="s">
        <v>1077</v>
      </c>
      <c r="F1009" s="5" t="s">
        <v>4441</v>
      </c>
      <c r="G1009" s="31">
        <v>0</v>
      </c>
      <c r="H1009" s="25">
        <v>153.75</v>
      </c>
      <c r="I1009" s="32">
        <v>0.1</v>
      </c>
      <c r="J1009" s="33">
        <v>169.125</v>
      </c>
      <c r="K1009" s="25">
        <v>169.13</v>
      </c>
      <c r="L1009" s="29">
        <v>310</v>
      </c>
      <c r="M1009" s="24">
        <v>0.45443548387096777</v>
      </c>
      <c r="N1009" s="38">
        <v>372</v>
      </c>
      <c r="O1009" s="29">
        <v>276.66390000000001</v>
      </c>
      <c r="P1009" s="126">
        <v>0.10753580645161299</v>
      </c>
      <c r="Q1009" s="126">
        <v>0.32078313253012058</v>
      </c>
      <c r="R1009" s="38"/>
      <c r="S1009" s="360"/>
      <c r="T1009" s="360"/>
      <c r="U1009" s="6">
        <v>30</v>
      </c>
      <c r="V1009" s="299">
        <v>30</v>
      </c>
      <c r="W1009" s="9" t="s">
        <v>62</v>
      </c>
      <c r="X1009" s="5">
        <v>0</v>
      </c>
      <c r="Y1009" s="26">
        <v>707600</v>
      </c>
      <c r="Z1009" s="26" t="s">
        <v>1078</v>
      </c>
      <c r="AA1009" s="26"/>
      <c r="AB1009" s="27">
        <v>0.2</v>
      </c>
      <c r="AC1009" s="122">
        <v>0</v>
      </c>
      <c r="AD1009" s="273">
        <v>41866</v>
      </c>
      <c r="AE1009" s="282">
        <v>42036</v>
      </c>
    </row>
    <row r="1010" spans="1:31" x14ac:dyDescent="0.2">
      <c r="A1010" s="8">
        <v>3671</v>
      </c>
      <c r="B1010" s="8" t="s">
        <v>1079</v>
      </c>
      <c r="C1010" s="8" t="s">
        <v>633</v>
      </c>
      <c r="D1010" s="3" t="s">
        <v>409</v>
      </c>
      <c r="E1010" s="3" t="s">
        <v>1080</v>
      </c>
      <c r="F1010" s="5" t="s">
        <v>4441</v>
      </c>
      <c r="G1010" s="31">
        <v>690</v>
      </c>
      <c r="H1010" s="25">
        <v>627.27272727272725</v>
      </c>
      <c r="I1010" s="32">
        <v>0.15</v>
      </c>
      <c r="J1010" s="33">
        <v>721.36363636363626</v>
      </c>
      <c r="K1010" s="25">
        <v>721.36</v>
      </c>
      <c r="L1010" s="29">
        <v>1850</v>
      </c>
      <c r="M1010" s="24">
        <v>0.61007371007371014</v>
      </c>
      <c r="N1010" s="38">
        <v>2220</v>
      </c>
      <c r="O1010" s="29">
        <v>1644.4279999999999</v>
      </c>
      <c r="P1010" s="126">
        <v>0.11112</v>
      </c>
      <c r="Q1010" s="126">
        <v>0.51259213759213762</v>
      </c>
      <c r="R1010" s="38"/>
      <c r="S1010" s="360"/>
      <c r="T1010" s="360"/>
      <c r="U1010" s="6">
        <v>200</v>
      </c>
      <c r="V1010" s="299">
        <v>200</v>
      </c>
      <c r="W1010" s="9" t="s">
        <v>8</v>
      </c>
      <c r="X1010" s="5" t="s">
        <v>1081</v>
      </c>
      <c r="Y1010" s="26">
        <v>707600</v>
      </c>
      <c r="Z1010" s="26" t="s">
        <v>1082</v>
      </c>
      <c r="AA1010" s="26"/>
      <c r="AB1010" s="27">
        <v>0.2</v>
      </c>
      <c r="AC1010" s="122">
        <v>3760223792928</v>
      </c>
      <c r="AD1010" s="273">
        <v>41866</v>
      </c>
      <c r="AE1010" s="282">
        <v>42036</v>
      </c>
    </row>
    <row r="1011" spans="1:31" x14ac:dyDescent="0.2">
      <c r="A1011" s="8">
        <v>3874</v>
      </c>
      <c r="B1011" s="8">
        <v>0</v>
      </c>
      <c r="C1011" s="8">
        <v>0</v>
      </c>
      <c r="D1011" s="3" t="s">
        <v>435</v>
      </c>
      <c r="E1011" s="3" t="s">
        <v>1113</v>
      </c>
      <c r="F1011" s="5" t="s">
        <v>106</v>
      </c>
      <c r="G1011" s="31">
        <v>0</v>
      </c>
      <c r="H1011" s="25">
        <v>6.4899999999999993</v>
      </c>
      <c r="I1011" s="32">
        <v>0.15</v>
      </c>
      <c r="J1011" s="33">
        <v>7.4634999999999989</v>
      </c>
      <c r="K1011" s="25">
        <v>7.46</v>
      </c>
      <c r="L1011" s="29">
        <v>50</v>
      </c>
      <c r="M1011" s="24">
        <v>0.85072999999999999</v>
      </c>
      <c r="N1011" s="38">
        <v>60</v>
      </c>
      <c r="O1011" s="29">
        <v>33.332999999999998</v>
      </c>
      <c r="P1011" s="126">
        <v>0.33334000000000003</v>
      </c>
      <c r="Q1011" s="126">
        <v>0.75121666666666664</v>
      </c>
      <c r="R1011" s="38"/>
      <c r="S1011" s="360"/>
      <c r="T1011" s="360"/>
      <c r="U1011" s="6">
        <v>0.55000000000000004</v>
      </c>
      <c r="V1011" s="299">
        <v>0.55000000000000004</v>
      </c>
      <c r="W1011" s="9" t="s">
        <v>23</v>
      </c>
      <c r="X1011" s="5">
        <v>0</v>
      </c>
      <c r="Y1011" s="26">
        <v>707600</v>
      </c>
      <c r="Z1011" s="26" t="s">
        <v>795</v>
      </c>
      <c r="AA1011" s="26"/>
      <c r="AB1011" s="27">
        <v>0.2</v>
      </c>
      <c r="AC1011" s="122">
        <v>0</v>
      </c>
      <c r="AD1011" s="273">
        <v>42036</v>
      </c>
      <c r="AE1011" s="282">
        <v>42036</v>
      </c>
    </row>
    <row r="1012" spans="1:31" x14ac:dyDescent="0.2">
      <c r="A1012" s="8">
        <v>3942</v>
      </c>
      <c r="B1012" s="8">
        <v>0</v>
      </c>
      <c r="C1012" s="8">
        <v>0</v>
      </c>
      <c r="D1012" s="3" t="s">
        <v>1748</v>
      </c>
      <c r="E1012" s="3" t="s">
        <v>1113</v>
      </c>
      <c r="F1012" s="5" t="s">
        <v>106</v>
      </c>
      <c r="G1012" s="31">
        <v>0</v>
      </c>
      <c r="H1012" s="25">
        <v>12.979999999999999</v>
      </c>
      <c r="I1012" s="32">
        <v>0.15</v>
      </c>
      <c r="J1012" s="33">
        <v>14.926999999999998</v>
      </c>
      <c r="K1012" s="25">
        <v>14.93</v>
      </c>
      <c r="L1012" s="29">
        <v>100</v>
      </c>
      <c r="M1012" s="24">
        <v>0.85072999999999999</v>
      </c>
      <c r="N1012" s="38">
        <v>120</v>
      </c>
      <c r="O1012" s="29">
        <v>66.665999999999997</v>
      </c>
      <c r="P1012" s="126">
        <v>0.33334000000000003</v>
      </c>
      <c r="Q1012" s="126">
        <v>0.75121666666666664</v>
      </c>
      <c r="R1012" s="38"/>
      <c r="S1012" s="360"/>
      <c r="T1012" s="360"/>
      <c r="U1012" s="6">
        <v>1.1000000000000001</v>
      </c>
      <c r="V1012" s="299">
        <v>1.1000000000000001</v>
      </c>
      <c r="W1012" s="9" t="s">
        <v>23</v>
      </c>
      <c r="X1012" s="5">
        <v>0</v>
      </c>
      <c r="Y1012" s="26">
        <v>707600</v>
      </c>
      <c r="Z1012" s="26" t="s">
        <v>795</v>
      </c>
      <c r="AA1012" s="26"/>
      <c r="AB1012" s="27">
        <v>0.2</v>
      </c>
      <c r="AC1012" s="122">
        <v>0</v>
      </c>
      <c r="AD1012" s="273">
        <v>42036</v>
      </c>
      <c r="AE1012" s="282">
        <v>42036</v>
      </c>
    </row>
    <row r="1013" spans="1:31" x14ac:dyDescent="0.2">
      <c r="A1013" s="8">
        <v>3943</v>
      </c>
      <c r="B1013" s="8">
        <v>0</v>
      </c>
      <c r="C1013" s="8">
        <v>0</v>
      </c>
      <c r="D1013" s="3" t="s">
        <v>1749</v>
      </c>
      <c r="E1013" s="3" t="s">
        <v>1113</v>
      </c>
      <c r="F1013" s="5" t="s">
        <v>106</v>
      </c>
      <c r="G1013" s="31">
        <v>0</v>
      </c>
      <c r="H1013" s="25">
        <v>32.449999999999996</v>
      </c>
      <c r="I1013" s="32">
        <v>0.15</v>
      </c>
      <c r="J1013" s="33">
        <v>37.317499999999995</v>
      </c>
      <c r="K1013" s="25">
        <v>37.32</v>
      </c>
      <c r="L1013" s="29">
        <v>250</v>
      </c>
      <c r="M1013" s="24">
        <v>0.85072999999999999</v>
      </c>
      <c r="N1013" s="38">
        <v>300</v>
      </c>
      <c r="O1013" s="29">
        <v>166.66499999999999</v>
      </c>
      <c r="P1013" s="126">
        <v>0.33334000000000003</v>
      </c>
      <c r="Q1013" s="126">
        <v>0.75121666666666664</v>
      </c>
      <c r="R1013" s="38"/>
      <c r="S1013" s="360"/>
      <c r="T1013" s="360"/>
      <c r="U1013" s="6">
        <v>2.75</v>
      </c>
      <c r="V1013" s="299">
        <v>2.75</v>
      </c>
      <c r="W1013" s="9" t="s">
        <v>23</v>
      </c>
      <c r="X1013" s="5">
        <v>0</v>
      </c>
      <c r="Y1013" s="26">
        <v>707600</v>
      </c>
      <c r="Z1013" s="26" t="s">
        <v>795</v>
      </c>
      <c r="AA1013" s="26"/>
      <c r="AB1013" s="27">
        <v>0.2</v>
      </c>
      <c r="AC1013" s="122">
        <v>0</v>
      </c>
      <c r="AD1013" s="273">
        <v>42036</v>
      </c>
      <c r="AE1013" s="282">
        <v>42036</v>
      </c>
    </row>
    <row r="1014" spans="1:31" x14ac:dyDescent="0.2">
      <c r="A1014" s="8">
        <v>3553</v>
      </c>
      <c r="B1014" s="8">
        <v>0</v>
      </c>
      <c r="C1014" s="8" t="s">
        <v>1163</v>
      </c>
      <c r="D1014" s="3" t="s">
        <v>453</v>
      </c>
      <c r="E1014" s="3" t="s">
        <v>1162</v>
      </c>
      <c r="F1014" s="5" t="s">
        <v>106</v>
      </c>
      <c r="G1014" s="31">
        <v>0</v>
      </c>
      <c r="H1014" s="25">
        <v>44.5</v>
      </c>
      <c r="I1014" s="32">
        <v>0.1</v>
      </c>
      <c r="J1014" s="33">
        <v>48.95</v>
      </c>
      <c r="K1014" s="25">
        <v>48.95</v>
      </c>
      <c r="L1014" s="29">
        <v>121</v>
      </c>
      <c r="M1014" s="24">
        <v>0.59545454545454546</v>
      </c>
      <c r="N1014" s="38">
        <v>145.19999999999999</v>
      </c>
      <c r="O1014" s="29">
        <v>107.77669999999999</v>
      </c>
      <c r="P1014" s="126">
        <v>0.10928347107438</v>
      </c>
      <c r="Q1014" s="126">
        <v>0.49536082474226806</v>
      </c>
      <c r="R1014" s="38"/>
      <c r="S1014" s="360"/>
      <c r="T1014" s="360"/>
      <c r="U1014" s="6">
        <v>10</v>
      </c>
      <c r="V1014" s="299">
        <v>10</v>
      </c>
      <c r="W1014" s="9" t="s">
        <v>111</v>
      </c>
      <c r="X1014" s="5" t="s">
        <v>1164</v>
      </c>
      <c r="Y1014" s="26">
        <v>707600</v>
      </c>
      <c r="Z1014" s="26" t="s">
        <v>1165</v>
      </c>
      <c r="AA1014" s="26"/>
      <c r="AB1014" s="27">
        <v>0.2</v>
      </c>
      <c r="AC1014" s="122">
        <v>0</v>
      </c>
      <c r="AD1014" s="273">
        <v>41866</v>
      </c>
      <c r="AE1014" s="282">
        <v>42036</v>
      </c>
    </row>
    <row r="1015" spans="1:31" x14ac:dyDescent="0.2">
      <c r="A1015" s="8">
        <v>2904</v>
      </c>
      <c r="B1015" s="8" t="s">
        <v>1218</v>
      </c>
      <c r="C1015" s="8" t="s">
        <v>636</v>
      </c>
      <c r="D1015" s="3" t="s">
        <v>492</v>
      </c>
      <c r="E1015" s="3" t="s">
        <v>1219</v>
      </c>
      <c r="F1015" s="5" t="s">
        <v>4441</v>
      </c>
      <c r="G1015" s="31">
        <v>134.9</v>
      </c>
      <c r="H1015" s="25">
        <v>122.63636363636363</v>
      </c>
      <c r="I1015" s="32">
        <v>0.15</v>
      </c>
      <c r="J1015" s="33">
        <v>141.03181818181815</v>
      </c>
      <c r="K1015" s="25">
        <v>141.03</v>
      </c>
      <c r="L1015" s="29">
        <v>450</v>
      </c>
      <c r="M1015" s="24">
        <v>0.68659595959595965</v>
      </c>
      <c r="N1015" s="38">
        <v>540</v>
      </c>
      <c r="O1015" s="29">
        <v>299.99700000000001</v>
      </c>
      <c r="P1015" s="126">
        <v>0.33334000000000003</v>
      </c>
      <c r="Q1015" s="126">
        <v>0.47765993265993278</v>
      </c>
      <c r="R1015" s="38"/>
      <c r="S1015" s="360"/>
      <c r="T1015" s="360"/>
      <c r="U1015" s="6">
        <v>99</v>
      </c>
      <c r="V1015" s="299">
        <v>99</v>
      </c>
      <c r="W1015" s="9" t="s">
        <v>62</v>
      </c>
      <c r="X1015" s="5" t="s">
        <v>1220</v>
      </c>
      <c r="Y1015" s="26">
        <v>707600</v>
      </c>
      <c r="Z1015" s="26" t="s">
        <v>1217</v>
      </c>
      <c r="AA1015" s="26"/>
      <c r="AB1015" s="27">
        <v>0.2</v>
      </c>
      <c r="AC1015" s="122">
        <v>3760223793147</v>
      </c>
      <c r="AD1015" s="273">
        <v>41866</v>
      </c>
      <c r="AE1015" s="282">
        <v>42036</v>
      </c>
    </row>
    <row r="1016" spans="1:31" x14ac:dyDescent="0.2">
      <c r="A1016" s="8">
        <v>2228</v>
      </c>
      <c r="B1016" s="8">
        <v>0</v>
      </c>
      <c r="C1016" s="8" t="s">
        <v>642</v>
      </c>
      <c r="D1016" s="3" t="s">
        <v>493</v>
      </c>
      <c r="E1016" s="3" t="s">
        <v>493</v>
      </c>
      <c r="F1016" s="5" t="s">
        <v>4441</v>
      </c>
      <c r="G1016" s="31">
        <v>0</v>
      </c>
      <c r="H1016" s="25">
        <v>232</v>
      </c>
      <c r="I1016" s="32">
        <v>0.15</v>
      </c>
      <c r="J1016" s="33">
        <v>266.79999999999995</v>
      </c>
      <c r="K1016" s="25">
        <v>266.8</v>
      </c>
      <c r="L1016" s="29">
        <v>341.04</v>
      </c>
      <c r="M1016" s="24">
        <v>0.2176870748299321</v>
      </c>
      <c r="N1016" s="38">
        <v>409.24799999999999</v>
      </c>
      <c r="O1016" s="29" t="s">
        <v>2668</v>
      </c>
      <c r="P1016" s="126" t="e">
        <v>#VALUE!</v>
      </c>
      <c r="Q1016" s="126" t="e">
        <v>#VALUE!</v>
      </c>
      <c r="R1016" s="38"/>
      <c r="S1016" s="360"/>
      <c r="T1016" s="360"/>
      <c r="U1016" s="6">
        <v>39</v>
      </c>
      <c r="V1016" s="299">
        <v>39</v>
      </c>
      <c r="W1016" s="9" t="s">
        <v>14</v>
      </c>
      <c r="X1016" s="5">
        <v>0</v>
      </c>
      <c r="Y1016" s="26">
        <v>707600</v>
      </c>
      <c r="Z1016" s="26" t="s">
        <v>1221</v>
      </c>
      <c r="AA1016" s="26"/>
      <c r="AB1016" s="27">
        <v>0.2</v>
      </c>
      <c r="AC1016" s="122">
        <v>0</v>
      </c>
      <c r="AD1016" s="273">
        <v>41501</v>
      </c>
      <c r="AE1016" s="282">
        <v>42036</v>
      </c>
    </row>
    <row r="1017" spans="1:31" x14ac:dyDescent="0.2">
      <c r="A1017" s="8">
        <v>3733</v>
      </c>
      <c r="B1017" s="8"/>
      <c r="C1017" s="8" t="s">
        <v>651</v>
      </c>
      <c r="D1017" s="3" t="s">
        <v>1469</v>
      </c>
      <c r="E1017" s="3" t="s">
        <v>1309</v>
      </c>
      <c r="F1017" s="5" t="s">
        <v>106</v>
      </c>
      <c r="G1017" s="31">
        <v>0</v>
      </c>
      <c r="H1017" s="25">
        <v>74.81</v>
      </c>
      <c r="I1017" s="32">
        <v>0.1</v>
      </c>
      <c r="J1017" s="33">
        <v>82.291000000000011</v>
      </c>
      <c r="K1017" s="25">
        <v>82.29</v>
      </c>
      <c r="L1017" s="29">
        <v>150</v>
      </c>
      <c r="M1017" s="24">
        <v>0.45139333333333331</v>
      </c>
      <c r="N1017" s="38">
        <v>180</v>
      </c>
      <c r="O1017" s="29">
        <v>149.99850000000001</v>
      </c>
      <c r="P1017" s="126">
        <v>9.9999999999530108E-6</v>
      </c>
      <c r="Q1017" s="126">
        <v>0.39043703703703692</v>
      </c>
      <c r="R1017" s="38"/>
      <c r="S1017" s="360"/>
      <c r="T1017" s="360"/>
      <c r="U1017" s="6">
        <v>18</v>
      </c>
      <c r="V1017" s="299">
        <v>18</v>
      </c>
      <c r="W1017" s="9" t="s">
        <v>8</v>
      </c>
      <c r="X1017" s="5">
        <v>0</v>
      </c>
      <c r="Y1017" s="26">
        <v>707600</v>
      </c>
      <c r="Z1017" s="26" t="s">
        <v>1310</v>
      </c>
      <c r="AA1017" s="26"/>
      <c r="AB1017" s="27">
        <v>0.2</v>
      </c>
      <c r="AC1017" s="122">
        <v>0</v>
      </c>
      <c r="AD1017" s="273">
        <v>41866</v>
      </c>
      <c r="AE1017" s="282">
        <v>42036</v>
      </c>
    </row>
    <row r="1018" spans="1:31" x14ac:dyDescent="0.2">
      <c r="A1018" s="8">
        <v>3558</v>
      </c>
      <c r="B1018" s="8">
        <v>0</v>
      </c>
      <c r="C1018" s="8" t="s">
        <v>642</v>
      </c>
      <c r="D1018" s="3" t="s">
        <v>529</v>
      </c>
      <c r="E1018" s="3" t="s">
        <v>1291</v>
      </c>
      <c r="F1018" s="5" t="s">
        <v>106</v>
      </c>
      <c r="G1018" s="31">
        <v>0</v>
      </c>
      <c r="H1018" s="25">
        <v>173.03</v>
      </c>
      <c r="I1018" s="32">
        <v>0.15</v>
      </c>
      <c r="J1018" s="33">
        <v>198.9845</v>
      </c>
      <c r="K1018" s="25">
        <v>198.98</v>
      </c>
      <c r="L1018" s="29">
        <v>277</v>
      </c>
      <c r="M1018" s="24">
        <v>0.28164440433213001</v>
      </c>
      <c r="N1018" s="38">
        <v>332.4</v>
      </c>
      <c r="O1018" s="29">
        <v>261.66404999999997</v>
      </c>
      <c r="P1018" s="126">
        <v>5.5364440433213098E-2</v>
      </c>
      <c r="Q1018" s="126">
        <v>0.15505520169851372</v>
      </c>
      <c r="R1018" s="38"/>
      <c r="S1018" s="360"/>
      <c r="T1018" s="360"/>
      <c r="U1018" s="6">
        <v>15</v>
      </c>
      <c r="V1018" s="299">
        <v>15</v>
      </c>
      <c r="W1018" s="9" t="s">
        <v>14</v>
      </c>
      <c r="X1018" s="5">
        <v>0</v>
      </c>
      <c r="Y1018" s="26">
        <v>707600</v>
      </c>
      <c r="Z1018" s="26" t="s">
        <v>643</v>
      </c>
      <c r="AA1018" s="26"/>
      <c r="AB1018" s="27">
        <v>0.2</v>
      </c>
      <c r="AC1018" s="122">
        <v>0</v>
      </c>
      <c r="AD1018" s="273">
        <v>41866</v>
      </c>
      <c r="AE1018" s="282">
        <v>42036</v>
      </c>
    </row>
    <row r="1019" spans="1:31" x14ac:dyDescent="0.2">
      <c r="A1019" s="8">
        <v>1735</v>
      </c>
      <c r="B1019" s="8">
        <v>0</v>
      </c>
      <c r="C1019" s="8" t="s">
        <v>636</v>
      </c>
      <c r="D1019" s="3" t="s">
        <v>530</v>
      </c>
      <c r="E1019" s="3" t="s">
        <v>1292</v>
      </c>
      <c r="F1019" s="5" t="s">
        <v>106</v>
      </c>
      <c r="G1019" s="31">
        <v>187.4</v>
      </c>
      <c r="H1019" s="25">
        <v>170.36363636363635</v>
      </c>
      <c r="I1019" s="32">
        <v>0.15</v>
      </c>
      <c r="J1019" s="33">
        <v>195.91818181818178</v>
      </c>
      <c r="K1019" s="25">
        <v>195.92</v>
      </c>
      <c r="L1019" s="29">
        <v>255</v>
      </c>
      <c r="M1019" s="24">
        <v>0.23169340463458121</v>
      </c>
      <c r="N1019" s="38">
        <v>306</v>
      </c>
      <c r="O1019" s="29">
        <v>213.22009</v>
      </c>
      <c r="P1019" s="126">
        <v>0.16384278431372501</v>
      </c>
      <c r="Q1019" s="126">
        <v>-2.0938935998862762E-2</v>
      </c>
      <c r="R1019" s="38"/>
      <c r="S1019" s="360"/>
      <c r="T1019" s="360"/>
      <c r="U1019" s="6">
        <v>132.5</v>
      </c>
      <c r="V1019" s="299">
        <v>132.5</v>
      </c>
      <c r="W1019" s="9" t="s">
        <v>32</v>
      </c>
      <c r="X1019" s="5">
        <v>0</v>
      </c>
      <c r="Y1019" s="26">
        <v>707600</v>
      </c>
      <c r="Z1019" s="26" t="s">
        <v>1293</v>
      </c>
      <c r="AA1019" s="26"/>
      <c r="AB1019" s="27">
        <v>0.2</v>
      </c>
      <c r="AC1019" s="122">
        <v>3760223793253</v>
      </c>
      <c r="AD1019" s="273">
        <v>41501</v>
      </c>
      <c r="AE1019" s="282">
        <v>42036</v>
      </c>
    </row>
    <row r="1020" spans="1:31" x14ac:dyDescent="0.2">
      <c r="A1020" s="8">
        <v>3725</v>
      </c>
      <c r="B1020" s="8">
        <v>0</v>
      </c>
      <c r="C1020" s="8" t="s">
        <v>636</v>
      </c>
      <c r="D1020" s="3" t="s">
        <v>531</v>
      </c>
      <c r="E1020" s="3" t="s">
        <v>1294</v>
      </c>
      <c r="F1020" s="5" t="s">
        <v>106</v>
      </c>
      <c r="G1020" s="31">
        <v>6.55</v>
      </c>
      <c r="H1020" s="25">
        <v>5.9545454545454541</v>
      </c>
      <c r="I1020" s="32">
        <v>0.15</v>
      </c>
      <c r="J1020" s="33">
        <v>6.8477272727272718</v>
      </c>
      <c r="K1020" s="25">
        <v>6.85</v>
      </c>
      <c r="L1020" s="29">
        <v>20.2</v>
      </c>
      <c r="M1020" s="24">
        <v>0.66100360036003603</v>
      </c>
      <c r="N1020" s="38">
        <v>24.24</v>
      </c>
      <c r="O1020" s="29">
        <v>13.66653</v>
      </c>
      <c r="P1020" s="126">
        <v>0.323439108910891</v>
      </c>
      <c r="Q1020" s="126">
        <v>0.4432742054693275</v>
      </c>
      <c r="R1020" s="38"/>
      <c r="S1020" s="360"/>
      <c r="T1020" s="360"/>
      <c r="U1020" s="6">
        <v>0.46</v>
      </c>
      <c r="V1020" s="299">
        <v>0.46</v>
      </c>
      <c r="W1020" s="9" t="s">
        <v>62</v>
      </c>
      <c r="X1020" s="5">
        <v>0</v>
      </c>
      <c r="Y1020" s="26">
        <v>707600</v>
      </c>
      <c r="Z1020" s="26" t="s">
        <v>928</v>
      </c>
      <c r="AA1020" s="26"/>
      <c r="AB1020" s="27">
        <v>0.2</v>
      </c>
      <c r="AC1020" s="122">
        <v>3760223793260</v>
      </c>
      <c r="AD1020" s="273">
        <v>41866</v>
      </c>
      <c r="AE1020" s="282">
        <v>42036</v>
      </c>
    </row>
    <row r="1021" spans="1:31" x14ac:dyDescent="0.2">
      <c r="A1021" s="8">
        <v>3727</v>
      </c>
      <c r="B1021" s="8"/>
      <c r="C1021" s="8" t="s">
        <v>651</v>
      </c>
      <c r="D1021" s="3" t="s">
        <v>532</v>
      </c>
      <c r="E1021" s="3" t="s">
        <v>1295</v>
      </c>
      <c r="F1021" s="5" t="s">
        <v>106</v>
      </c>
      <c r="G1021" s="31">
        <v>0</v>
      </c>
      <c r="H1021" s="25">
        <v>15.08</v>
      </c>
      <c r="I1021" s="32">
        <v>0.1</v>
      </c>
      <c r="J1021" s="33">
        <v>16.588000000000001</v>
      </c>
      <c r="K1021" s="25">
        <v>16.59</v>
      </c>
      <c r="L1021" s="29">
        <v>36</v>
      </c>
      <c r="M1021" s="24">
        <v>0.53922222222222227</v>
      </c>
      <c r="N1021" s="38">
        <v>43.199999999999996</v>
      </c>
      <c r="O1021" s="29">
        <v>34.388545000000001</v>
      </c>
      <c r="P1021" s="126">
        <v>4.47626388888889E-2</v>
      </c>
      <c r="Q1021" s="126">
        <v>0.46403877221324719</v>
      </c>
      <c r="R1021" s="38"/>
      <c r="S1021" s="360"/>
      <c r="T1021" s="360"/>
      <c r="U1021" s="6">
        <v>0.82</v>
      </c>
      <c r="V1021" s="299">
        <v>0.82</v>
      </c>
      <c r="W1021" s="9" t="s">
        <v>62</v>
      </c>
      <c r="X1021" s="5">
        <v>0</v>
      </c>
      <c r="Y1021" s="26">
        <v>707600</v>
      </c>
      <c r="Z1021" s="26" t="s">
        <v>1296</v>
      </c>
      <c r="AA1021" s="26"/>
      <c r="AB1021" s="27">
        <v>0.2</v>
      </c>
      <c r="AC1021" s="122">
        <v>0</v>
      </c>
      <c r="AD1021" s="273">
        <v>41866</v>
      </c>
      <c r="AE1021" s="282">
        <v>42036</v>
      </c>
    </row>
    <row r="1022" spans="1:31" x14ac:dyDescent="0.2">
      <c r="A1022" s="8">
        <v>3728</v>
      </c>
      <c r="B1022" s="8"/>
      <c r="C1022" s="8" t="s">
        <v>651</v>
      </c>
      <c r="D1022" s="3" t="s">
        <v>533</v>
      </c>
      <c r="E1022" s="3" t="s">
        <v>1297</v>
      </c>
      <c r="F1022" s="5" t="s">
        <v>106</v>
      </c>
      <c r="G1022" s="31">
        <v>0</v>
      </c>
      <c r="H1022" s="25">
        <v>11.18</v>
      </c>
      <c r="I1022" s="32">
        <v>0.1</v>
      </c>
      <c r="J1022" s="33">
        <v>12.298</v>
      </c>
      <c r="K1022" s="25">
        <v>12.3</v>
      </c>
      <c r="L1022" s="29">
        <v>24.92</v>
      </c>
      <c r="M1022" s="24">
        <v>0.50650080256821828</v>
      </c>
      <c r="N1022" s="38">
        <v>29.904</v>
      </c>
      <c r="O1022" s="29">
        <v>24.92</v>
      </c>
      <c r="P1022" s="126">
        <v>0</v>
      </c>
      <c r="Q1022" s="126">
        <v>0.45167304173354739</v>
      </c>
      <c r="R1022" s="38"/>
      <c r="S1022" s="360"/>
      <c r="T1022" s="360"/>
      <c r="U1022" s="6">
        <v>0.86</v>
      </c>
      <c r="V1022" s="299">
        <v>0.86</v>
      </c>
      <c r="W1022" s="9" t="s">
        <v>14</v>
      </c>
      <c r="X1022" s="5">
        <v>0</v>
      </c>
      <c r="Y1022" s="26">
        <v>707600</v>
      </c>
      <c r="Z1022" s="26" t="s">
        <v>1298</v>
      </c>
      <c r="AA1022" s="26"/>
      <c r="AB1022" s="27">
        <v>0.2</v>
      </c>
      <c r="AC1022" s="122">
        <v>0</v>
      </c>
      <c r="AD1022" s="273">
        <v>41866</v>
      </c>
      <c r="AE1022" s="282">
        <v>42036</v>
      </c>
    </row>
    <row r="1023" spans="1:31" x14ac:dyDescent="0.2">
      <c r="A1023" s="8">
        <v>3802</v>
      </c>
      <c r="B1023" s="8"/>
      <c r="C1023" s="8" t="s">
        <v>651</v>
      </c>
      <c r="D1023" s="3" t="s">
        <v>1449</v>
      </c>
      <c r="E1023" s="3" t="s">
        <v>1299</v>
      </c>
      <c r="F1023" s="5" t="s">
        <v>106</v>
      </c>
      <c r="G1023" s="31">
        <v>0</v>
      </c>
      <c r="H1023" s="25">
        <v>1222.78</v>
      </c>
      <c r="I1023" s="32">
        <v>0.1</v>
      </c>
      <c r="J1023" s="33">
        <v>1345.058</v>
      </c>
      <c r="K1023" s="25">
        <v>1345.06</v>
      </c>
      <c r="L1023" s="29">
        <v>1701</v>
      </c>
      <c r="M1023" s="24">
        <v>0.20925455614344501</v>
      </c>
      <c r="N1023" s="38">
        <v>2041.1999999999998</v>
      </c>
      <c r="O1023" s="29">
        <v>1685.31648</v>
      </c>
      <c r="P1023" s="126">
        <v>9.2201763668430595E-3</v>
      </c>
      <c r="Q1023" s="126">
        <v>0.11322652953586498</v>
      </c>
      <c r="R1023" s="38"/>
      <c r="S1023" s="360"/>
      <c r="T1023" s="360"/>
      <c r="U1023" s="6">
        <v>398</v>
      </c>
      <c r="V1023" s="299">
        <v>398</v>
      </c>
      <c r="W1023" s="9" t="s">
        <v>8</v>
      </c>
      <c r="X1023" s="5">
        <v>0</v>
      </c>
      <c r="Y1023" s="26">
        <v>707600</v>
      </c>
      <c r="Z1023" s="26" t="s">
        <v>1011</v>
      </c>
      <c r="AA1023" s="26"/>
      <c r="AB1023" s="27">
        <v>0.2</v>
      </c>
      <c r="AC1023" s="122">
        <v>0</v>
      </c>
      <c r="AD1023" s="273">
        <v>41866</v>
      </c>
      <c r="AE1023" s="282">
        <v>42036</v>
      </c>
    </row>
    <row r="1024" spans="1:31" x14ac:dyDescent="0.2">
      <c r="A1024" s="8">
        <v>2460</v>
      </c>
      <c r="B1024" s="8">
        <v>0</v>
      </c>
      <c r="C1024" s="8" t="s">
        <v>633</v>
      </c>
      <c r="D1024" s="3" t="s">
        <v>535</v>
      </c>
      <c r="E1024" s="3" t="s">
        <v>1301</v>
      </c>
      <c r="F1024" s="5" t="s">
        <v>106</v>
      </c>
      <c r="G1024" s="31">
        <v>726.18</v>
      </c>
      <c r="H1024" s="25">
        <v>660.16363636363621</v>
      </c>
      <c r="I1024" s="32">
        <v>0.15</v>
      </c>
      <c r="J1024" s="33">
        <v>759.18818181818153</v>
      </c>
      <c r="K1024" s="25">
        <v>759.19</v>
      </c>
      <c r="L1024" s="29">
        <v>125</v>
      </c>
      <c r="M1024" s="24">
        <v>-5.0735054545454519</v>
      </c>
      <c r="N1024" s="38">
        <v>150</v>
      </c>
      <c r="O1024" s="29">
        <v>105.5545</v>
      </c>
      <c r="P1024" s="126">
        <v>0.15556400000000001</v>
      </c>
      <c r="Q1024" s="126">
        <v>-6.991454545454542</v>
      </c>
      <c r="R1024" s="38"/>
      <c r="S1024" s="360"/>
      <c r="T1024" s="360"/>
      <c r="U1024" s="6">
        <v>15</v>
      </c>
      <c r="V1024" s="299">
        <v>15</v>
      </c>
      <c r="W1024" s="9" t="s">
        <v>8</v>
      </c>
      <c r="X1024" s="5">
        <v>0</v>
      </c>
      <c r="Y1024" s="26">
        <v>707600</v>
      </c>
      <c r="Z1024" s="26" t="s">
        <v>1302</v>
      </c>
      <c r="AA1024" s="26"/>
      <c r="AB1024" s="27">
        <v>0.2</v>
      </c>
      <c r="AC1024" s="122">
        <v>3760223793284</v>
      </c>
      <c r="AD1024" s="273">
        <v>41501</v>
      </c>
      <c r="AE1024" s="282">
        <v>42036</v>
      </c>
    </row>
    <row r="1025" spans="1:31" x14ac:dyDescent="0.2">
      <c r="A1025" s="8">
        <v>3730</v>
      </c>
      <c r="B1025" s="8">
        <v>0</v>
      </c>
      <c r="C1025" s="8" t="s">
        <v>633</v>
      </c>
      <c r="D1025" s="35" t="s">
        <v>1470</v>
      </c>
      <c r="E1025" s="3" t="s">
        <v>1303</v>
      </c>
      <c r="F1025" s="5" t="s">
        <v>106</v>
      </c>
      <c r="G1025" s="31">
        <v>102.5</v>
      </c>
      <c r="H1025" s="25">
        <v>93.181818181818173</v>
      </c>
      <c r="I1025" s="32">
        <v>0.15</v>
      </c>
      <c r="J1025" s="33">
        <v>107.15909090909089</v>
      </c>
      <c r="K1025" s="25">
        <v>107.16</v>
      </c>
      <c r="L1025" s="29">
        <v>300</v>
      </c>
      <c r="M1025" s="24">
        <v>0.64280303030303032</v>
      </c>
      <c r="N1025" s="38">
        <v>360</v>
      </c>
      <c r="O1025" s="29">
        <v>249.9975</v>
      </c>
      <c r="P1025" s="126">
        <v>0.16667499999999999</v>
      </c>
      <c r="Q1025" s="126">
        <v>0.52373737373737383</v>
      </c>
      <c r="R1025" s="38"/>
      <c r="S1025" s="360"/>
      <c r="T1025" s="360"/>
      <c r="U1025" s="6">
        <v>75</v>
      </c>
      <c r="V1025" s="299">
        <v>75</v>
      </c>
      <c r="W1025" s="9" t="s">
        <v>8</v>
      </c>
      <c r="X1025" s="5">
        <v>0</v>
      </c>
      <c r="Y1025" s="26">
        <v>707600</v>
      </c>
      <c r="Z1025" s="26" t="s">
        <v>1304</v>
      </c>
      <c r="AA1025" s="26"/>
      <c r="AB1025" s="27">
        <v>0.2</v>
      </c>
      <c r="AC1025" s="122">
        <v>3760223793291</v>
      </c>
      <c r="AD1025" s="273">
        <v>41866</v>
      </c>
      <c r="AE1025" s="282">
        <v>42036</v>
      </c>
    </row>
    <row r="1026" spans="1:31" x14ac:dyDescent="0.2">
      <c r="A1026" s="8">
        <v>3732</v>
      </c>
      <c r="B1026" s="8">
        <v>0</v>
      </c>
      <c r="C1026" s="8" t="s">
        <v>633</v>
      </c>
      <c r="D1026" s="3" t="s">
        <v>537</v>
      </c>
      <c r="E1026" s="3" t="s">
        <v>1307</v>
      </c>
      <c r="F1026" s="5" t="s">
        <v>106</v>
      </c>
      <c r="G1026" s="31">
        <v>31.599999999999998</v>
      </c>
      <c r="H1026" s="25">
        <v>28.727272727272723</v>
      </c>
      <c r="I1026" s="32">
        <v>0.15</v>
      </c>
      <c r="J1026" s="33">
        <v>33.036363636363632</v>
      </c>
      <c r="K1026" s="25">
        <v>33.04</v>
      </c>
      <c r="L1026" s="29">
        <v>121.5</v>
      </c>
      <c r="M1026" s="24">
        <v>0.72809577254021707</v>
      </c>
      <c r="N1026" s="38">
        <v>145.79999999999998</v>
      </c>
      <c r="O1026" s="29">
        <v>101.44342999999999</v>
      </c>
      <c r="P1026" s="126">
        <v>0.16507465020576101</v>
      </c>
      <c r="Q1026" s="126">
        <v>0.63815592950313649</v>
      </c>
      <c r="R1026" s="38"/>
      <c r="S1026" s="360"/>
      <c r="T1026" s="360"/>
      <c r="U1026" s="6">
        <v>43</v>
      </c>
      <c r="V1026" s="299">
        <v>43</v>
      </c>
      <c r="W1026" s="9" t="s">
        <v>8</v>
      </c>
      <c r="X1026" s="5">
        <v>0</v>
      </c>
      <c r="Y1026" s="26">
        <v>707600</v>
      </c>
      <c r="Z1026" s="26" t="s">
        <v>1308</v>
      </c>
      <c r="AA1026" s="26"/>
      <c r="AB1026" s="27">
        <v>0.2</v>
      </c>
      <c r="AC1026" s="122">
        <v>3760223793314</v>
      </c>
      <c r="AD1026" s="273">
        <v>41866</v>
      </c>
      <c r="AE1026" s="282">
        <v>42036</v>
      </c>
    </row>
    <row r="1027" spans="1:31" x14ac:dyDescent="0.2">
      <c r="A1027" s="8">
        <v>3581</v>
      </c>
      <c r="B1027" s="8">
        <v>0</v>
      </c>
      <c r="C1027" s="8" t="s">
        <v>1163</v>
      </c>
      <c r="D1027" s="3" t="s">
        <v>550</v>
      </c>
      <c r="E1027" s="3" t="s">
        <v>1319</v>
      </c>
      <c r="F1027" s="5" t="s">
        <v>4441</v>
      </c>
      <c r="G1027" s="31">
        <v>0</v>
      </c>
      <c r="H1027" s="25">
        <v>29.84</v>
      </c>
      <c r="I1027" s="32">
        <v>0.1</v>
      </c>
      <c r="J1027" s="33">
        <v>32.824000000000005</v>
      </c>
      <c r="K1027" s="25">
        <v>32.82</v>
      </c>
      <c r="L1027" s="29">
        <v>82</v>
      </c>
      <c r="M1027" s="24">
        <v>0.5997073170731706</v>
      </c>
      <c r="N1027" s="38">
        <v>98.399999999999991</v>
      </c>
      <c r="O1027" s="29">
        <v>73.332599999999999</v>
      </c>
      <c r="P1027" s="126">
        <v>0.1057</v>
      </c>
      <c r="Q1027" s="126">
        <v>0.5026666666666666</v>
      </c>
      <c r="R1027" s="38"/>
      <c r="S1027" s="360"/>
      <c r="T1027" s="360"/>
      <c r="U1027" s="6">
        <v>2</v>
      </c>
      <c r="V1027" s="299">
        <v>2</v>
      </c>
      <c r="W1027" s="9" t="s">
        <v>111</v>
      </c>
      <c r="X1027" s="5">
        <v>0</v>
      </c>
      <c r="Y1027" s="26">
        <v>707600</v>
      </c>
      <c r="Z1027" s="26" t="s">
        <v>1320</v>
      </c>
      <c r="AA1027" s="26"/>
      <c r="AB1027" s="27">
        <v>0.2</v>
      </c>
      <c r="AC1027" s="122">
        <v>0</v>
      </c>
      <c r="AD1027" s="273">
        <v>41866</v>
      </c>
      <c r="AE1027" s="282">
        <v>42036</v>
      </c>
    </row>
    <row r="1028" spans="1:31" x14ac:dyDescent="0.2">
      <c r="A1028" s="8">
        <v>1738</v>
      </c>
      <c r="B1028" s="8" t="s">
        <v>2053</v>
      </c>
      <c r="C1028" s="8" t="s">
        <v>3783</v>
      </c>
      <c r="D1028" s="3" t="s">
        <v>567</v>
      </c>
      <c r="E1028" s="3" t="s">
        <v>1351</v>
      </c>
      <c r="F1028" s="5" t="s">
        <v>4441</v>
      </c>
      <c r="G1028" s="31">
        <v>31.5</v>
      </c>
      <c r="H1028" s="25">
        <v>28.636363636363633</v>
      </c>
      <c r="I1028" s="32">
        <v>0.15</v>
      </c>
      <c r="J1028" s="33">
        <v>32.931818181818173</v>
      </c>
      <c r="K1028" s="25">
        <v>32.93</v>
      </c>
      <c r="L1028" s="29">
        <v>64</v>
      </c>
      <c r="M1028" s="24">
        <v>0.48544034090909105</v>
      </c>
      <c r="N1028" s="38">
        <v>76.8</v>
      </c>
      <c r="O1028" s="29">
        <v>56.6661</v>
      </c>
      <c r="P1028" s="126">
        <v>0.1145921875</v>
      </c>
      <c r="Q1028" s="126">
        <v>0.35427807486631036</v>
      </c>
      <c r="R1028" s="38"/>
      <c r="S1028" s="360"/>
      <c r="T1028" s="360"/>
      <c r="U1028" s="6">
        <v>7.5</v>
      </c>
      <c r="V1028" s="299">
        <v>7.5</v>
      </c>
      <c r="W1028" s="9" t="s">
        <v>62</v>
      </c>
      <c r="X1028" s="5" t="s">
        <v>1352</v>
      </c>
      <c r="Y1028" s="26">
        <v>707600</v>
      </c>
      <c r="Z1028" s="26" t="s">
        <v>1353</v>
      </c>
      <c r="AA1028" s="26"/>
      <c r="AB1028" s="27">
        <v>0.2</v>
      </c>
      <c r="AC1028" s="122">
        <v>3760223793451</v>
      </c>
      <c r="AD1028" s="273">
        <v>41501</v>
      </c>
      <c r="AE1028" s="282">
        <v>42036</v>
      </c>
    </row>
    <row r="1029" spans="1:31" x14ac:dyDescent="0.2">
      <c r="A1029" s="4">
        <v>3561</v>
      </c>
      <c r="B1029" s="8" t="s">
        <v>1948</v>
      </c>
      <c r="C1029" s="8" t="s">
        <v>3802</v>
      </c>
      <c r="D1029" s="12" t="s">
        <v>1452</v>
      </c>
      <c r="E1029" s="3" t="s">
        <v>584</v>
      </c>
      <c r="F1029" s="13" t="s">
        <v>4441</v>
      </c>
      <c r="G1029" s="31">
        <v>71</v>
      </c>
      <c r="H1029" s="25">
        <v>64.545454545454547</v>
      </c>
      <c r="I1029" s="32">
        <v>0.15</v>
      </c>
      <c r="J1029" s="33">
        <v>74.22727272727272</v>
      </c>
      <c r="K1029" s="25">
        <v>74.23</v>
      </c>
      <c r="L1029" s="29">
        <v>155</v>
      </c>
      <c r="M1029" s="24">
        <v>0.52111436950146639</v>
      </c>
      <c r="N1029" s="38">
        <v>186</v>
      </c>
      <c r="O1029" s="29">
        <v>137.7764</v>
      </c>
      <c r="P1029" s="126">
        <v>0.11112</v>
      </c>
      <c r="Q1029" s="126">
        <v>0.40139296187683293</v>
      </c>
      <c r="R1029" s="38"/>
      <c r="S1029" s="360"/>
      <c r="T1029" s="360"/>
      <c r="U1029" s="9">
        <v>3</v>
      </c>
      <c r="V1029" s="300">
        <v>3</v>
      </c>
      <c r="W1029" s="9" t="s">
        <v>8</v>
      </c>
      <c r="X1029" s="5">
        <v>0</v>
      </c>
      <c r="Y1029" s="26">
        <v>707600</v>
      </c>
      <c r="Z1029" s="26" t="s">
        <v>1374</v>
      </c>
      <c r="AA1029" s="26"/>
      <c r="AB1029" s="27">
        <v>0.2</v>
      </c>
      <c r="AC1029" s="122">
        <v>0</v>
      </c>
      <c r="AD1029" s="273">
        <v>41866</v>
      </c>
      <c r="AE1029" s="282">
        <v>42036</v>
      </c>
    </row>
    <row r="1030" spans="1:31" x14ac:dyDescent="0.2">
      <c r="A1030" s="15">
        <v>1753</v>
      </c>
      <c r="B1030" s="8">
        <v>609945</v>
      </c>
      <c r="C1030" s="8" t="s">
        <v>651</v>
      </c>
      <c r="D1030" s="16" t="s">
        <v>590</v>
      </c>
      <c r="E1030" s="3"/>
      <c r="F1030" s="4" t="s">
        <v>4441</v>
      </c>
      <c r="G1030" s="31">
        <v>0</v>
      </c>
      <c r="H1030" s="25">
        <v>54</v>
      </c>
      <c r="I1030" s="32">
        <v>0.1</v>
      </c>
      <c r="J1030" s="33">
        <v>59.400000000000006</v>
      </c>
      <c r="K1030" s="25">
        <v>59.4</v>
      </c>
      <c r="L1030" s="29">
        <v>120</v>
      </c>
      <c r="M1030" s="24">
        <v>0.50499999999999989</v>
      </c>
      <c r="N1030" s="38">
        <v>144</v>
      </c>
      <c r="O1030" s="29">
        <v>113.3322</v>
      </c>
      <c r="P1030" s="126">
        <v>5.5565000000000003E-2</v>
      </c>
      <c r="Q1030" s="126">
        <v>0.41764705882352937</v>
      </c>
      <c r="R1030" s="38"/>
      <c r="S1030" s="360"/>
      <c r="T1030" s="360"/>
      <c r="U1030" s="9">
        <v>9</v>
      </c>
      <c r="V1030" s="300">
        <v>9</v>
      </c>
      <c r="W1030" s="17" t="s">
        <v>62</v>
      </c>
      <c r="X1030" s="5"/>
      <c r="Y1030" s="26">
        <v>707600</v>
      </c>
      <c r="Z1030" s="26"/>
      <c r="AA1030" s="26"/>
      <c r="AB1030" s="27">
        <v>0.2</v>
      </c>
      <c r="AC1030" s="122">
        <v>0</v>
      </c>
      <c r="AD1030" s="273">
        <v>42231</v>
      </c>
      <c r="AE1030" s="282">
        <v>42036</v>
      </c>
    </row>
    <row r="1031" spans="1:31" x14ac:dyDescent="0.2">
      <c r="A1031" s="20">
        <v>3213</v>
      </c>
      <c r="B1031" s="8"/>
      <c r="C1031" s="8">
        <v>0</v>
      </c>
      <c r="D1031" s="283" t="s">
        <v>1826</v>
      </c>
      <c r="E1031" s="3" t="s">
        <v>180</v>
      </c>
      <c r="F1031" s="5" t="s">
        <v>4441</v>
      </c>
      <c r="G1031" s="31">
        <v>0</v>
      </c>
      <c r="H1031" s="42">
        <v>16.420000000000002</v>
      </c>
      <c r="I1031" s="32">
        <v>0.05</v>
      </c>
      <c r="J1031" s="33">
        <f t="shared" ref="J1031:J1048" si="224">H1031*(1+I1031)</f>
        <v>17.241000000000003</v>
      </c>
      <c r="K1031" s="25">
        <f t="shared" ref="K1031:K1048" si="225">ROUND(J1031,2)</f>
        <v>17.239999999999998</v>
      </c>
      <c r="L1031" s="29">
        <v>33.33</v>
      </c>
      <c r="M1031" s="24">
        <f t="shared" ref="M1031:M1062" si="226">1-(J1031/L1031)</f>
        <v>0.48271827182718263</v>
      </c>
      <c r="N1031" s="38">
        <f t="shared" ref="N1031:N1048" si="227">L1031*(1+AB1031)</f>
        <v>39.995999999999995</v>
      </c>
      <c r="O1031" s="29">
        <v>29.999700000000001</v>
      </c>
      <c r="P1031" s="126">
        <v>9.9918991899189902E-2</v>
      </c>
      <c r="Q1031" s="126">
        <f t="shared" ref="Q1031:Q1048" si="228">1-(J1031/(O1031/1.1111))</f>
        <v>0.36144444444444435</v>
      </c>
      <c r="R1031" s="38"/>
      <c r="S1031" s="360"/>
      <c r="T1031" s="360"/>
      <c r="U1031" s="41">
        <v>0.15</v>
      </c>
      <c r="V1031" s="301">
        <v>0.15</v>
      </c>
      <c r="W1031" s="9" t="s">
        <v>181</v>
      </c>
      <c r="X1031" s="5">
        <v>0</v>
      </c>
      <c r="Y1031" s="26">
        <v>707700</v>
      </c>
      <c r="Z1031" s="26"/>
      <c r="AA1031" s="26"/>
      <c r="AB1031" s="27">
        <v>0.2</v>
      </c>
      <c r="AC1031" s="122">
        <v>0</v>
      </c>
      <c r="AD1031" s="273">
        <v>0</v>
      </c>
      <c r="AE1031" s="282">
        <v>42036</v>
      </c>
    </row>
    <row r="1032" spans="1:31" x14ac:dyDescent="0.2">
      <c r="A1032" s="20">
        <v>3217</v>
      </c>
      <c r="B1032" s="8"/>
      <c r="C1032" s="8">
        <v>0</v>
      </c>
      <c r="D1032" s="283" t="s">
        <v>1827</v>
      </c>
      <c r="E1032" s="3" t="s">
        <v>183</v>
      </c>
      <c r="F1032" s="5" t="s">
        <v>4441</v>
      </c>
      <c r="G1032" s="31">
        <v>0</v>
      </c>
      <c r="H1032" s="42">
        <v>16.420000000000002</v>
      </c>
      <c r="I1032" s="32">
        <v>0.05</v>
      </c>
      <c r="J1032" s="33">
        <f t="shared" si="224"/>
        <v>17.241000000000003</v>
      </c>
      <c r="K1032" s="25">
        <f t="shared" si="225"/>
        <v>17.239999999999998</v>
      </c>
      <c r="L1032" s="29">
        <v>33.33</v>
      </c>
      <c r="M1032" s="24">
        <f t="shared" si="226"/>
        <v>0.48271827182718263</v>
      </c>
      <c r="N1032" s="38">
        <f t="shared" si="227"/>
        <v>39.995999999999995</v>
      </c>
      <c r="O1032" s="29">
        <v>29.999700000000001</v>
      </c>
      <c r="P1032" s="126">
        <v>9.9918991899189902E-2</v>
      </c>
      <c r="Q1032" s="126">
        <f t="shared" si="228"/>
        <v>0.36144444444444435</v>
      </c>
      <c r="R1032" s="38"/>
      <c r="S1032" s="360"/>
      <c r="T1032" s="360"/>
      <c r="U1032" s="41">
        <v>0.15</v>
      </c>
      <c r="V1032" s="301">
        <v>0.15</v>
      </c>
      <c r="W1032" s="9" t="s">
        <v>181</v>
      </c>
      <c r="X1032" s="5">
        <v>0</v>
      </c>
      <c r="Y1032" s="26">
        <v>707700</v>
      </c>
      <c r="Z1032" s="26"/>
      <c r="AA1032" s="26"/>
      <c r="AB1032" s="27">
        <v>0.2</v>
      </c>
      <c r="AC1032" s="122">
        <v>0</v>
      </c>
      <c r="AD1032" s="273">
        <v>0</v>
      </c>
      <c r="AE1032" s="282">
        <v>42036</v>
      </c>
    </row>
    <row r="1033" spans="1:31" x14ac:dyDescent="0.2">
      <c r="A1033" s="20">
        <v>1534</v>
      </c>
      <c r="B1033" s="8"/>
      <c r="C1033" s="8">
        <v>0</v>
      </c>
      <c r="D1033" s="283" t="s">
        <v>1828</v>
      </c>
      <c r="E1033" s="3" t="s">
        <v>184</v>
      </c>
      <c r="F1033" s="5" t="s">
        <v>4441</v>
      </c>
      <c r="G1033" s="31">
        <v>0</v>
      </c>
      <c r="H1033" s="42">
        <v>20.09</v>
      </c>
      <c r="I1033" s="32">
        <v>0.05</v>
      </c>
      <c r="J1033" s="33">
        <f t="shared" si="224"/>
        <v>21.0945</v>
      </c>
      <c r="K1033" s="25">
        <f t="shared" si="225"/>
        <v>21.09</v>
      </c>
      <c r="L1033" s="29">
        <v>33.33</v>
      </c>
      <c r="M1033" s="24">
        <f t="shared" si="226"/>
        <v>0.36710171017101711</v>
      </c>
      <c r="N1033" s="38">
        <f t="shared" si="227"/>
        <v>39.995999999999995</v>
      </c>
      <c r="O1033" s="29" t="s">
        <v>2668</v>
      </c>
      <c r="P1033" s="126" t="e">
        <v>#VALUE!</v>
      </c>
      <c r="Q1033" s="126" t="e">
        <f t="shared" si="228"/>
        <v>#VALUE!</v>
      </c>
      <c r="R1033" s="38"/>
      <c r="S1033" s="360"/>
      <c r="T1033" s="360"/>
      <c r="U1033" s="41">
        <v>0.15</v>
      </c>
      <c r="V1033" s="301">
        <v>0.15</v>
      </c>
      <c r="W1033" s="9" t="s">
        <v>181</v>
      </c>
      <c r="X1033" s="5">
        <v>0</v>
      </c>
      <c r="Y1033" s="26">
        <v>707700</v>
      </c>
      <c r="Z1033" s="26"/>
      <c r="AA1033" s="26"/>
      <c r="AB1033" s="27">
        <v>0.2</v>
      </c>
      <c r="AC1033" s="122">
        <v>0</v>
      </c>
      <c r="AD1033" s="273">
        <v>0</v>
      </c>
      <c r="AE1033" s="282">
        <v>42036</v>
      </c>
    </row>
    <row r="1034" spans="1:31" x14ac:dyDescent="0.2">
      <c r="A1034" s="20">
        <v>1535</v>
      </c>
      <c r="B1034" s="8"/>
      <c r="C1034" s="8">
        <v>0</v>
      </c>
      <c r="D1034" s="283" t="s">
        <v>1829</v>
      </c>
      <c r="E1034" s="3" t="s">
        <v>185</v>
      </c>
      <c r="F1034" s="5" t="s">
        <v>4441</v>
      </c>
      <c r="G1034" s="31">
        <v>0</v>
      </c>
      <c r="H1034" s="42">
        <v>17.34</v>
      </c>
      <c r="I1034" s="32">
        <v>0.05</v>
      </c>
      <c r="J1034" s="33">
        <f t="shared" si="224"/>
        <v>18.207000000000001</v>
      </c>
      <c r="K1034" s="25">
        <f t="shared" si="225"/>
        <v>18.21</v>
      </c>
      <c r="L1034" s="29">
        <v>33.33</v>
      </c>
      <c r="M1034" s="24">
        <f t="shared" si="226"/>
        <v>0.45373537353735371</v>
      </c>
      <c r="N1034" s="38">
        <f t="shared" si="227"/>
        <v>39.995999999999995</v>
      </c>
      <c r="O1034" s="29">
        <v>29.999700000000001</v>
      </c>
      <c r="P1034" s="126">
        <v>9.9918991899189902E-2</v>
      </c>
      <c r="Q1034" s="126">
        <f t="shared" si="228"/>
        <v>0.32566666666666666</v>
      </c>
      <c r="R1034" s="38"/>
      <c r="S1034" s="360"/>
      <c r="T1034" s="360"/>
      <c r="U1034" s="41">
        <v>0.15</v>
      </c>
      <c r="V1034" s="301">
        <v>0.15</v>
      </c>
      <c r="W1034" s="9" t="s">
        <v>181</v>
      </c>
      <c r="X1034" s="5">
        <v>0</v>
      </c>
      <c r="Y1034" s="26">
        <v>707700</v>
      </c>
      <c r="Z1034" s="26"/>
      <c r="AA1034" s="26"/>
      <c r="AB1034" s="27">
        <v>0.2</v>
      </c>
      <c r="AC1034" s="122">
        <v>0</v>
      </c>
      <c r="AD1034" s="273">
        <v>0</v>
      </c>
      <c r="AE1034" s="282">
        <v>42036</v>
      </c>
    </row>
    <row r="1035" spans="1:31" x14ac:dyDescent="0.2">
      <c r="A1035" s="20">
        <v>3215</v>
      </c>
      <c r="B1035" s="8"/>
      <c r="C1035" s="8">
        <v>0</v>
      </c>
      <c r="D1035" s="283" t="s">
        <v>1830</v>
      </c>
      <c r="E1035" s="3" t="s">
        <v>186</v>
      </c>
      <c r="F1035" s="5" t="s">
        <v>4441</v>
      </c>
      <c r="G1035" s="31">
        <v>0</v>
      </c>
      <c r="H1035" s="42">
        <v>16.420000000000002</v>
      </c>
      <c r="I1035" s="32">
        <v>0.05</v>
      </c>
      <c r="J1035" s="33">
        <f t="shared" si="224"/>
        <v>17.241000000000003</v>
      </c>
      <c r="K1035" s="25">
        <f t="shared" si="225"/>
        <v>17.239999999999998</v>
      </c>
      <c r="L1035" s="29">
        <v>33.33</v>
      </c>
      <c r="M1035" s="24">
        <f t="shared" si="226"/>
        <v>0.48271827182718263</v>
      </c>
      <c r="N1035" s="38">
        <f t="shared" si="227"/>
        <v>39.995999999999995</v>
      </c>
      <c r="O1035" s="29">
        <v>29.999700000000001</v>
      </c>
      <c r="P1035" s="126">
        <v>9.9918991899189902E-2</v>
      </c>
      <c r="Q1035" s="126">
        <f t="shared" si="228"/>
        <v>0.36144444444444435</v>
      </c>
      <c r="R1035" s="38"/>
      <c r="S1035" s="360"/>
      <c r="T1035" s="360"/>
      <c r="U1035" s="41">
        <v>0.15</v>
      </c>
      <c r="V1035" s="301">
        <v>0.15</v>
      </c>
      <c r="W1035" s="9" t="s">
        <v>181</v>
      </c>
      <c r="X1035" s="5">
        <v>0</v>
      </c>
      <c r="Y1035" s="26">
        <v>707700</v>
      </c>
      <c r="Z1035" s="26"/>
      <c r="AA1035" s="26"/>
      <c r="AB1035" s="27">
        <v>0.2</v>
      </c>
      <c r="AC1035" s="122">
        <v>0</v>
      </c>
      <c r="AD1035" s="273">
        <v>0</v>
      </c>
      <c r="AE1035" s="282">
        <v>42036</v>
      </c>
    </row>
    <row r="1036" spans="1:31" x14ac:dyDescent="0.2">
      <c r="A1036" s="20">
        <v>3214</v>
      </c>
      <c r="B1036" s="8"/>
      <c r="C1036" s="8">
        <v>0</v>
      </c>
      <c r="D1036" s="283" t="s">
        <v>1831</v>
      </c>
      <c r="E1036" s="3" t="s">
        <v>187</v>
      </c>
      <c r="F1036" s="5" t="s">
        <v>4441</v>
      </c>
      <c r="G1036" s="31">
        <v>0</v>
      </c>
      <c r="H1036" s="42">
        <v>16.420000000000002</v>
      </c>
      <c r="I1036" s="32">
        <v>0.05</v>
      </c>
      <c r="J1036" s="33">
        <f t="shared" si="224"/>
        <v>17.241000000000003</v>
      </c>
      <c r="K1036" s="25">
        <f t="shared" si="225"/>
        <v>17.239999999999998</v>
      </c>
      <c r="L1036" s="29">
        <v>33.33</v>
      </c>
      <c r="M1036" s="24">
        <f t="shared" si="226"/>
        <v>0.48271827182718263</v>
      </c>
      <c r="N1036" s="38">
        <f t="shared" si="227"/>
        <v>39.995999999999995</v>
      </c>
      <c r="O1036" s="29">
        <v>29.999700000000001</v>
      </c>
      <c r="P1036" s="126">
        <v>9.9918991899189902E-2</v>
      </c>
      <c r="Q1036" s="126">
        <f t="shared" si="228"/>
        <v>0.36144444444444435</v>
      </c>
      <c r="R1036" s="38"/>
      <c r="S1036" s="360"/>
      <c r="T1036" s="360"/>
      <c r="U1036" s="41">
        <v>0.16</v>
      </c>
      <c r="V1036" s="301">
        <v>0.16</v>
      </c>
      <c r="W1036" s="9" t="s">
        <v>181</v>
      </c>
      <c r="X1036" s="5">
        <v>0</v>
      </c>
      <c r="Y1036" s="26">
        <v>707700</v>
      </c>
      <c r="Z1036" s="26"/>
      <c r="AA1036" s="26"/>
      <c r="AB1036" s="27">
        <v>0.2</v>
      </c>
      <c r="AC1036" s="122">
        <v>0</v>
      </c>
      <c r="AD1036" s="273">
        <v>0</v>
      </c>
      <c r="AE1036" s="282">
        <v>42036</v>
      </c>
    </row>
    <row r="1037" spans="1:31" x14ac:dyDescent="0.2">
      <c r="A1037" s="20">
        <v>3216</v>
      </c>
      <c r="B1037" s="8"/>
      <c r="C1037" s="8">
        <v>0</v>
      </c>
      <c r="D1037" s="283" t="s">
        <v>1832</v>
      </c>
      <c r="E1037" s="3" t="s">
        <v>188</v>
      </c>
      <c r="F1037" s="5" t="s">
        <v>4441</v>
      </c>
      <c r="G1037" s="31">
        <v>0</v>
      </c>
      <c r="H1037" s="42">
        <v>16.420000000000002</v>
      </c>
      <c r="I1037" s="32">
        <v>0.05</v>
      </c>
      <c r="J1037" s="33">
        <f t="shared" si="224"/>
        <v>17.241000000000003</v>
      </c>
      <c r="K1037" s="25">
        <f t="shared" si="225"/>
        <v>17.239999999999998</v>
      </c>
      <c r="L1037" s="29">
        <v>33.33</v>
      </c>
      <c r="M1037" s="24">
        <f t="shared" si="226"/>
        <v>0.48271827182718263</v>
      </c>
      <c r="N1037" s="38">
        <f t="shared" si="227"/>
        <v>39.995999999999995</v>
      </c>
      <c r="O1037" s="29">
        <v>29.999700000000001</v>
      </c>
      <c r="P1037" s="126">
        <v>9.9918991899189902E-2</v>
      </c>
      <c r="Q1037" s="126">
        <f t="shared" si="228"/>
        <v>0.36144444444444435</v>
      </c>
      <c r="R1037" s="38"/>
      <c r="S1037" s="360"/>
      <c r="T1037" s="360"/>
      <c r="U1037" s="41">
        <v>0.15</v>
      </c>
      <c r="V1037" s="301">
        <v>0.15</v>
      </c>
      <c r="W1037" s="9" t="s">
        <v>181</v>
      </c>
      <c r="X1037" s="5">
        <v>0</v>
      </c>
      <c r="Y1037" s="26">
        <v>707700</v>
      </c>
      <c r="Z1037" s="26"/>
      <c r="AA1037" s="26"/>
      <c r="AB1037" s="27">
        <v>0.2</v>
      </c>
      <c r="AC1037" s="122">
        <v>0</v>
      </c>
      <c r="AD1037" s="273">
        <v>0</v>
      </c>
      <c r="AE1037" s="282">
        <v>42036</v>
      </c>
    </row>
    <row r="1038" spans="1:31" x14ac:dyDescent="0.2">
      <c r="A1038" s="20">
        <v>2295</v>
      </c>
      <c r="B1038" s="8"/>
      <c r="C1038" s="8">
        <v>0</v>
      </c>
      <c r="D1038" s="283" t="s">
        <v>1833</v>
      </c>
      <c r="E1038" s="3" t="s">
        <v>189</v>
      </c>
      <c r="F1038" s="5" t="s">
        <v>4441</v>
      </c>
      <c r="G1038" s="31">
        <v>0</v>
      </c>
      <c r="H1038" s="42">
        <v>16.420000000000002</v>
      </c>
      <c r="I1038" s="32">
        <v>0.05</v>
      </c>
      <c r="J1038" s="33">
        <f t="shared" si="224"/>
        <v>17.241000000000003</v>
      </c>
      <c r="K1038" s="25">
        <f t="shared" si="225"/>
        <v>17.239999999999998</v>
      </c>
      <c r="L1038" s="29">
        <v>33.33</v>
      </c>
      <c r="M1038" s="24">
        <f t="shared" si="226"/>
        <v>0.48271827182718263</v>
      </c>
      <c r="N1038" s="38">
        <f t="shared" si="227"/>
        <v>39.995999999999995</v>
      </c>
      <c r="O1038" s="29">
        <v>29.999700000000001</v>
      </c>
      <c r="P1038" s="126">
        <v>9.9918991899189902E-2</v>
      </c>
      <c r="Q1038" s="126">
        <f t="shared" si="228"/>
        <v>0.36144444444444435</v>
      </c>
      <c r="R1038" s="38"/>
      <c r="S1038" s="360"/>
      <c r="T1038" s="360"/>
      <c r="U1038" s="41">
        <v>0.1</v>
      </c>
      <c r="V1038" s="301">
        <v>0.1</v>
      </c>
      <c r="W1038" s="9" t="s">
        <v>181</v>
      </c>
      <c r="X1038" s="5">
        <v>0</v>
      </c>
      <c r="Y1038" s="26">
        <v>707700</v>
      </c>
      <c r="Z1038" s="26"/>
      <c r="AA1038" s="26"/>
      <c r="AB1038" s="27">
        <v>0.2</v>
      </c>
      <c r="AC1038" s="122">
        <v>0</v>
      </c>
      <c r="AD1038" s="273">
        <v>0</v>
      </c>
      <c r="AE1038" s="282">
        <v>42036</v>
      </c>
    </row>
    <row r="1039" spans="1:31" x14ac:dyDescent="0.2">
      <c r="A1039" s="20">
        <v>3219</v>
      </c>
      <c r="B1039" s="8"/>
      <c r="C1039" s="8">
        <v>0</v>
      </c>
      <c r="D1039" s="283" t="s">
        <v>1834</v>
      </c>
      <c r="E1039" s="3" t="s">
        <v>190</v>
      </c>
      <c r="F1039" s="5" t="s">
        <v>4441</v>
      </c>
      <c r="G1039" s="31">
        <v>0</v>
      </c>
      <c r="H1039" s="42">
        <v>16.420000000000002</v>
      </c>
      <c r="I1039" s="32">
        <v>0.05</v>
      </c>
      <c r="J1039" s="33">
        <f t="shared" si="224"/>
        <v>17.241000000000003</v>
      </c>
      <c r="K1039" s="25">
        <f t="shared" si="225"/>
        <v>17.239999999999998</v>
      </c>
      <c r="L1039" s="29">
        <v>33.33</v>
      </c>
      <c r="M1039" s="24">
        <f t="shared" si="226"/>
        <v>0.48271827182718263</v>
      </c>
      <c r="N1039" s="38">
        <f t="shared" si="227"/>
        <v>39.995999999999995</v>
      </c>
      <c r="O1039" s="29">
        <v>29.999700000000001</v>
      </c>
      <c r="P1039" s="126">
        <v>9.9918991899189902E-2</v>
      </c>
      <c r="Q1039" s="126">
        <f t="shared" si="228"/>
        <v>0.36144444444444435</v>
      </c>
      <c r="R1039" s="38"/>
      <c r="S1039" s="360"/>
      <c r="T1039" s="360"/>
      <c r="U1039" s="41">
        <v>0.16</v>
      </c>
      <c r="V1039" s="301">
        <v>0.16</v>
      </c>
      <c r="W1039" s="9" t="s">
        <v>181</v>
      </c>
      <c r="X1039" s="5">
        <v>0</v>
      </c>
      <c r="Y1039" s="26">
        <v>707700</v>
      </c>
      <c r="Z1039" s="26"/>
      <c r="AA1039" s="26"/>
      <c r="AB1039" s="27">
        <v>0.2</v>
      </c>
      <c r="AC1039" s="122">
        <v>0</v>
      </c>
      <c r="AD1039" s="273">
        <v>0</v>
      </c>
      <c r="AE1039" s="282">
        <v>42036</v>
      </c>
    </row>
    <row r="1040" spans="1:31" x14ac:dyDescent="0.2">
      <c r="A1040" s="20">
        <v>1538</v>
      </c>
      <c r="B1040" s="8"/>
      <c r="C1040" s="8">
        <v>0</v>
      </c>
      <c r="D1040" s="283" t="s">
        <v>1835</v>
      </c>
      <c r="E1040" s="3" t="s">
        <v>191</v>
      </c>
      <c r="F1040" s="5" t="s">
        <v>4441</v>
      </c>
      <c r="G1040" s="31">
        <v>0</v>
      </c>
      <c r="H1040" s="42">
        <v>16.420000000000002</v>
      </c>
      <c r="I1040" s="32">
        <v>0.05</v>
      </c>
      <c r="J1040" s="33">
        <f t="shared" si="224"/>
        <v>17.241000000000003</v>
      </c>
      <c r="K1040" s="25">
        <f t="shared" si="225"/>
        <v>17.239999999999998</v>
      </c>
      <c r="L1040" s="29">
        <v>33.33</v>
      </c>
      <c r="M1040" s="24">
        <f t="shared" si="226"/>
        <v>0.48271827182718263</v>
      </c>
      <c r="N1040" s="38">
        <f t="shared" si="227"/>
        <v>39.995999999999995</v>
      </c>
      <c r="O1040" s="29">
        <v>29.999700000000001</v>
      </c>
      <c r="P1040" s="126">
        <v>9.9918991899189902E-2</v>
      </c>
      <c r="Q1040" s="126">
        <f t="shared" si="228"/>
        <v>0.36144444444444435</v>
      </c>
      <c r="R1040" s="38"/>
      <c r="S1040" s="360"/>
      <c r="T1040" s="360"/>
      <c r="U1040" s="41">
        <v>0.1</v>
      </c>
      <c r="V1040" s="301">
        <v>0.1</v>
      </c>
      <c r="W1040" s="9" t="s">
        <v>181</v>
      </c>
      <c r="X1040" s="5">
        <v>0</v>
      </c>
      <c r="Y1040" s="26">
        <v>707700</v>
      </c>
      <c r="Z1040" s="26"/>
      <c r="AA1040" s="26"/>
      <c r="AB1040" s="27">
        <v>0.2</v>
      </c>
      <c r="AC1040" s="122">
        <v>0</v>
      </c>
      <c r="AD1040" s="273">
        <v>0</v>
      </c>
      <c r="AE1040" s="282">
        <v>42036</v>
      </c>
    </row>
    <row r="1041" spans="1:31" x14ac:dyDescent="0.2">
      <c r="A1041" s="20">
        <v>1539</v>
      </c>
      <c r="B1041" s="8"/>
      <c r="C1041" s="8">
        <v>0</v>
      </c>
      <c r="D1041" s="283" t="s">
        <v>1836</v>
      </c>
      <c r="E1041" s="3" t="s">
        <v>188</v>
      </c>
      <c r="F1041" s="5" t="s">
        <v>4441</v>
      </c>
      <c r="G1041" s="31">
        <v>0</v>
      </c>
      <c r="H1041" s="42">
        <v>16.420000000000002</v>
      </c>
      <c r="I1041" s="32">
        <v>0.05</v>
      </c>
      <c r="J1041" s="33">
        <f t="shared" si="224"/>
        <v>17.241000000000003</v>
      </c>
      <c r="K1041" s="25">
        <f t="shared" si="225"/>
        <v>17.239999999999998</v>
      </c>
      <c r="L1041" s="29">
        <v>33.33</v>
      </c>
      <c r="M1041" s="24">
        <f t="shared" si="226"/>
        <v>0.48271827182718263</v>
      </c>
      <c r="N1041" s="38">
        <f t="shared" si="227"/>
        <v>39.995999999999995</v>
      </c>
      <c r="O1041" s="29">
        <v>29.999700000000001</v>
      </c>
      <c r="P1041" s="126">
        <v>9.9918991899189902E-2</v>
      </c>
      <c r="Q1041" s="126">
        <f t="shared" si="228"/>
        <v>0.36144444444444435</v>
      </c>
      <c r="R1041" s="38"/>
      <c r="S1041" s="360"/>
      <c r="T1041" s="360"/>
      <c r="U1041" s="41">
        <v>0.16</v>
      </c>
      <c r="V1041" s="301">
        <v>0.16</v>
      </c>
      <c r="W1041" s="9" t="s">
        <v>181</v>
      </c>
      <c r="X1041" s="5">
        <v>0</v>
      </c>
      <c r="Y1041" s="26">
        <v>707700</v>
      </c>
      <c r="Z1041" s="26"/>
      <c r="AA1041" s="26"/>
      <c r="AB1041" s="27">
        <v>0.2</v>
      </c>
      <c r="AC1041" s="122">
        <v>0</v>
      </c>
      <c r="AD1041" s="273">
        <v>0</v>
      </c>
      <c r="AE1041" s="282">
        <v>42036</v>
      </c>
    </row>
    <row r="1042" spans="1:31" x14ac:dyDescent="0.2">
      <c r="A1042" s="20">
        <v>3211</v>
      </c>
      <c r="B1042" s="8"/>
      <c r="C1042" s="8">
        <v>0</v>
      </c>
      <c r="D1042" s="283" t="s">
        <v>1837</v>
      </c>
      <c r="E1042" s="3" t="s">
        <v>189</v>
      </c>
      <c r="F1042" s="5" t="s">
        <v>4441</v>
      </c>
      <c r="G1042" s="31">
        <v>0</v>
      </c>
      <c r="H1042" s="42">
        <v>16.420000000000002</v>
      </c>
      <c r="I1042" s="32">
        <v>0.05</v>
      </c>
      <c r="J1042" s="33">
        <f t="shared" si="224"/>
        <v>17.241000000000003</v>
      </c>
      <c r="K1042" s="25">
        <f t="shared" si="225"/>
        <v>17.239999999999998</v>
      </c>
      <c r="L1042" s="29">
        <v>33.33</v>
      </c>
      <c r="M1042" s="24">
        <f t="shared" si="226"/>
        <v>0.48271827182718263</v>
      </c>
      <c r="N1042" s="38">
        <f t="shared" si="227"/>
        <v>39.995999999999995</v>
      </c>
      <c r="O1042" s="29">
        <v>29.999700000000001</v>
      </c>
      <c r="P1042" s="126">
        <v>9.9918991899189902E-2</v>
      </c>
      <c r="Q1042" s="126">
        <f t="shared" si="228"/>
        <v>0.36144444444444435</v>
      </c>
      <c r="R1042" s="38"/>
      <c r="S1042" s="360"/>
      <c r="T1042" s="360"/>
      <c r="U1042" s="41">
        <v>0.15</v>
      </c>
      <c r="V1042" s="301">
        <v>0.15</v>
      </c>
      <c r="W1042" s="9" t="s">
        <v>181</v>
      </c>
      <c r="X1042" s="5">
        <v>0</v>
      </c>
      <c r="Y1042" s="26">
        <v>707700</v>
      </c>
      <c r="Z1042" s="26"/>
      <c r="AA1042" s="26"/>
      <c r="AB1042" s="27">
        <v>0.2</v>
      </c>
      <c r="AC1042" s="207">
        <v>0</v>
      </c>
      <c r="AD1042" s="273">
        <v>0</v>
      </c>
      <c r="AE1042" s="282">
        <v>42036</v>
      </c>
    </row>
    <row r="1043" spans="1:31" x14ac:dyDescent="0.2">
      <c r="A1043" s="8">
        <v>2016</v>
      </c>
      <c r="B1043" s="8">
        <v>0</v>
      </c>
      <c r="C1043" s="8" t="s">
        <v>642</v>
      </c>
      <c r="D1043" s="3" t="s">
        <v>13</v>
      </c>
      <c r="E1043" s="3" t="s">
        <v>13</v>
      </c>
      <c r="F1043" s="5" t="s">
        <v>4441</v>
      </c>
      <c r="G1043" s="31">
        <v>0</v>
      </c>
      <c r="H1043" s="25">
        <v>26.04</v>
      </c>
      <c r="I1043" s="32">
        <v>0.15</v>
      </c>
      <c r="J1043" s="33">
        <f t="shared" si="224"/>
        <v>29.945999999999998</v>
      </c>
      <c r="K1043" s="25">
        <f t="shared" si="225"/>
        <v>29.95</v>
      </c>
      <c r="L1043" s="29">
        <v>43.5</v>
      </c>
      <c r="M1043" s="24">
        <f t="shared" si="226"/>
        <v>0.31158620689655181</v>
      </c>
      <c r="N1043" s="38">
        <f t="shared" si="227"/>
        <v>52.199999999999996</v>
      </c>
      <c r="O1043" s="29">
        <v>41.110700000000001</v>
      </c>
      <c r="P1043" s="126">
        <v>5.4926436781609203E-2</v>
      </c>
      <c r="Q1043" s="126">
        <f t="shared" si="228"/>
        <v>0.19064864864864872</v>
      </c>
      <c r="R1043" s="38"/>
      <c r="S1043" s="360"/>
      <c r="T1043" s="360"/>
      <c r="U1043" s="6">
        <v>1</v>
      </c>
      <c r="V1043" s="299">
        <v>1</v>
      </c>
      <c r="W1043" s="9" t="s">
        <v>14</v>
      </c>
      <c r="X1043" s="5">
        <v>0</v>
      </c>
      <c r="Y1043" s="26">
        <v>707600</v>
      </c>
      <c r="Z1043" s="26" t="s">
        <v>643</v>
      </c>
      <c r="AA1043" s="26"/>
      <c r="AB1043" s="27">
        <v>0.2</v>
      </c>
      <c r="AC1043" s="207"/>
      <c r="AD1043" s="273">
        <v>41501</v>
      </c>
      <c r="AE1043" s="282">
        <v>42036</v>
      </c>
    </row>
    <row r="1044" spans="1:31" x14ac:dyDescent="0.2">
      <c r="A1044" s="8">
        <v>2017</v>
      </c>
      <c r="B1044" s="8">
        <v>0</v>
      </c>
      <c r="C1044" s="8" t="s">
        <v>642</v>
      </c>
      <c r="D1044" s="3" t="s">
        <v>15</v>
      </c>
      <c r="E1044" s="3" t="s">
        <v>15</v>
      </c>
      <c r="F1044" s="5" t="s">
        <v>4441</v>
      </c>
      <c r="G1044" s="31">
        <v>0</v>
      </c>
      <c r="H1044" s="25">
        <v>28.77</v>
      </c>
      <c r="I1044" s="32">
        <v>0.15</v>
      </c>
      <c r="J1044" s="33">
        <f t="shared" si="224"/>
        <v>33.085499999999996</v>
      </c>
      <c r="K1044" s="25">
        <f t="shared" si="225"/>
        <v>33.090000000000003</v>
      </c>
      <c r="L1044" s="29">
        <v>48</v>
      </c>
      <c r="M1044" s="24">
        <f t="shared" si="226"/>
        <v>0.31071875000000004</v>
      </c>
      <c r="N1044" s="38">
        <f t="shared" si="227"/>
        <v>57.599999999999994</v>
      </c>
      <c r="O1044" s="29">
        <v>45.555099999999996</v>
      </c>
      <c r="P1044" s="126">
        <v>5.0935416666666802E-2</v>
      </c>
      <c r="Q1044" s="126">
        <f t="shared" si="228"/>
        <v>0.19303658536585377</v>
      </c>
      <c r="R1044" s="38"/>
      <c r="S1044" s="360"/>
      <c r="T1044" s="360"/>
      <c r="U1044" s="6">
        <v>2</v>
      </c>
      <c r="V1044" s="299">
        <v>2</v>
      </c>
      <c r="W1044" s="9" t="s">
        <v>14</v>
      </c>
      <c r="X1044" s="5">
        <v>0</v>
      </c>
      <c r="Y1044" s="26">
        <v>707600</v>
      </c>
      <c r="Z1044" s="26" t="s">
        <v>643</v>
      </c>
      <c r="AA1044" s="26"/>
      <c r="AB1044" s="27">
        <v>0.2</v>
      </c>
      <c r="AC1044" s="122">
        <v>0</v>
      </c>
      <c r="AD1044" s="273">
        <v>41501</v>
      </c>
    </row>
    <row r="1045" spans="1:31" x14ac:dyDescent="0.2">
      <c r="A1045" s="9">
        <v>2018</v>
      </c>
      <c r="B1045" s="8">
        <v>0</v>
      </c>
      <c r="C1045" s="8" t="s">
        <v>642</v>
      </c>
      <c r="D1045" s="3" t="s">
        <v>16</v>
      </c>
      <c r="E1045" s="3" t="s">
        <v>16</v>
      </c>
      <c r="F1045" s="5" t="s">
        <v>4441</v>
      </c>
      <c r="G1045" s="31">
        <v>0</v>
      </c>
      <c r="H1045" s="25">
        <v>31.52</v>
      </c>
      <c r="I1045" s="32">
        <v>0.15</v>
      </c>
      <c r="J1045" s="33">
        <f t="shared" si="224"/>
        <v>36.247999999999998</v>
      </c>
      <c r="K1045" s="25">
        <f t="shared" si="225"/>
        <v>36.25</v>
      </c>
      <c r="L1045" s="29">
        <v>52.5</v>
      </c>
      <c r="M1045" s="24">
        <f t="shared" si="226"/>
        <v>0.30956190476190482</v>
      </c>
      <c r="N1045" s="38">
        <f t="shared" si="227"/>
        <v>63</v>
      </c>
      <c r="O1045" s="29">
        <v>49.443950000000001</v>
      </c>
      <c r="P1045" s="126">
        <v>5.8210476190476201E-2</v>
      </c>
      <c r="Q1045" s="126">
        <f t="shared" si="228"/>
        <v>0.1854382022471911</v>
      </c>
      <c r="R1045" s="38"/>
      <c r="S1045" s="360"/>
      <c r="T1045" s="360"/>
      <c r="U1045" s="6">
        <v>3</v>
      </c>
      <c r="V1045" s="299">
        <v>3</v>
      </c>
      <c r="W1045" s="9" t="s">
        <v>14</v>
      </c>
      <c r="X1045" s="5">
        <v>0</v>
      </c>
      <c r="Y1045" s="26">
        <v>707600</v>
      </c>
      <c r="Z1045" s="26" t="s">
        <v>643</v>
      </c>
      <c r="AA1045" s="26"/>
      <c r="AB1045" s="27">
        <v>0.2</v>
      </c>
      <c r="AC1045" s="122">
        <v>0</v>
      </c>
      <c r="AD1045" s="273">
        <v>41501</v>
      </c>
      <c r="AE1045" s="26"/>
    </row>
    <row r="1046" spans="1:31" x14ac:dyDescent="0.2">
      <c r="A1046" s="8">
        <v>2019</v>
      </c>
      <c r="B1046" s="8">
        <v>0</v>
      </c>
      <c r="C1046" s="8" t="s">
        <v>642</v>
      </c>
      <c r="D1046" s="3" t="s">
        <v>17</v>
      </c>
      <c r="E1046" s="3" t="s">
        <v>17</v>
      </c>
      <c r="F1046" s="5" t="s">
        <v>4441</v>
      </c>
      <c r="G1046" s="31">
        <v>0</v>
      </c>
      <c r="H1046" s="25">
        <v>38.380000000000003</v>
      </c>
      <c r="I1046" s="32">
        <v>0.15</v>
      </c>
      <c r="J1046" s="33">
        <f t="shared" si="224"/>
        <v>44.137</v>
      </c>
      <c r="K1046" s="25">
        <f t="shared" si="225"/>
        <v>44.14</v>
      </c>
      <c r="L1046" s="29">
        <v>64</v>
      </c>
      <c r="M1046" s="24">
        <f t="shared" si="226"/>
        <v>0.31035937499999999</v>
      </c>
      <c r="N1046" s="38">
        <f t="shared" si="227"/>
        <v>76.8</v>
      </c>
      <c r="O1046" s="29">
        <v>60.554949999999998</v>
      </c>
      <c r="P1046" s="126">
        <v>5.3828906250000003E-2</v>
      </c>
      <c r="Q1046" s="126">
        <f t="shared" si="228"/>
        <v>0.19014678899082571</v>
      </c>
      <c r="R1046" s="38"/>
      <c r="S1046" s="360"/>
      <c r="T1046" s="360"/>
      <c r="U1046" s="6">
        <v>4</v>
      </c>
      <c r="V1046" s="299">
        <v>4</v>
      </c>
      <c r="W1046" s="9" t="s">
        <v>14</v>
      </c>
      <c r="X1046" s="5">
        <v>0</v>
      </c>
      <c r="Y1046" s="26">
        <v>707600</v>
      </c>
      <c r="Z1046" s="26" t="s">
        <v>643</v>
      </c>
      <c r="AA1046" s="26"/>
      <c r="AB1046" s="27">
        <v>0.2</v>
      </c>
      <c r="AC1046" s="122">
        <v>0</v>
      </c>
      <c r="AD1046" s="273">
        <v>41501</v>
      </c>
      <c r="AE1046" s="26"/>
    </row>
    <row r="1047" spans="1:31" x14ac:dyDescent="0.2">
      <c r="A1047" s="8">
        <v>2020</v>
      </c>
      <c r="B1047" s="8">
        <v>0</v>
      </c>
      <c r="C1047" s="8" t="s">
        <v>642</v>
      </c>
      <c r="D1047" s="3" t="s">
        <v>18</v>
      </c>
      <c r="E1047" s="3" t="s">
        <v>18</v>
      </c>
      <c r="F1047" s="5" t="s">
        <v>4441</v>
      </c>
      <c r="G1047" s="31">
        <v>0</v>
      </c>
      <c r="H1047" s="25">
        <v>41.11</v>
      </c>
      <c r="I1047" s="32">
        <v>0.15</v>
      </c>
      <c r="J1047" s="33">
        <f t="shared" si="224"/>
        <v>47.276499999999999</v>
      </c>
      <c r="K1047" s="25">
        <f t="shared" si="225"/>
        <v>47.28</v>
      </c>
      <c r="L1047" s="29">
        <v>69</v>
      </c>
      <c r="M1047" s="24">
        <f t="shared" si="226"/>
        <v>0.3148333333333333</v>
      </c>
      <c r="N1047" s="38">
        <f t="shared" si="227"/>
        <v>82.8</v>
      </c>
      <c r="O1047" s="29">
        <v>64.999349999999993</v>
      </c>
      <c r="P1047" s="126">
        <v>5.7980434782608802E-2</v>
      </c>
      <c r="Q1047" s="126">
        <f t="shared" si="228"/>
        <v>0.1918547008547008</v>
      </c>
      <c r="R1047" s="38"/>
      <c r="S1047" s="360"/>
      <c r="T1047" s="360"/>
      <c r="U1047" s="6">
        <v>5</v>
      </c>
      <c r="V1047" s="299">
        <v>5</v>
      </c>
      <c r="W1047" s="9" t="s">
        <v>14</v>
      </c>
      <c r="X1047" s="5">
        <v>0</v>
      </c>
      <c r="Y1047" s="26">
        <v>707600</v>
      </c>
      <c r="Z1047" s="26" t="s">
        <v>643</v>
      </c>
      <c r="AA1047" s="26"/>
      <c r="AB1047" s="27">
        <v>0.2</v>
      </c>
      <c r="AC1047" s="122">
        <v>0</v>
      </c>
      <c r="AD1047" s="273">
        <v>41501</v>
      </c>
      <c r="AE1047" s="26"/>
    </row>
    <row r="1048" spans="1:31" x14ac:dyDescent="0.2">
      <c r="A1048" s="305">
        <v>1655</v>
      </c>
      <c r="B1048" s="305" t="s">
        <v>3725</v>
      </c>
      <c r="C1048" s="305"/>
      <c r="D1048" s="306" t="s">
        <v>1747</v>
      </c>
      <c r="E1048" s="306" t="s">
        <v>364</v>
      </c>
      <c r="F1048" s="307" t="s">
        <v>106</v>
      </c>
      <c r="G1048" s="308">
        <v>13.41</v>
      </c>
      <c r="H1048" s="309">
        <v>12.19090909090909</v>
      </c>
      <c r="I1048" s="310">
        <v>0.1</v>
      </c>
      <c r="J1048" s="311">
        <f t="shared" si="224"/>
        <v>13.41</v>
      </c>
      <c r="K1048" s="309">
        <f t="shared" si="225"/>
        <v>13.41</v>
      </c>
      <c r="L1048" s="312">
        <v>43</v>
      </c>
      <c r="M1048" s="313">
        <f t="shared" si="226"/>
        <v>0.68813953488372093</v>
      </c>
      <c r="N1048" s="314">
        <f t="shared" si="227"/>
        <v>51.6</v>
      </c>
      <c r="O1048" s="312">
        <v>36.277414999999998</v>
      </c>
      <c r="P1048" s="315">
        <v>0.15633918604651201</v>
      </c>
      <c r="Q1048" s="315">
        <f t="shared" si="228"/>
        <v>0.58928024502297083</v>
      </c>
      <c r="R1048" s="314"/>
      <c r="S1048" s="361"/>
      <c r="T1048" s="361"/>
      <c r="U1048" s="316">
        <v>1.85</v>
      </c>
      <c r="V1048" s="317">
        <v>1.85</v>
      </c>
      <c r="W1048" s="318" t="s">
        <v>23</v>
      </c>
      <c r="X1048" s="307">
        <v>0</v>
      </c>
      <c r="Y1048" s="319">
        <v>707600</v>
      </c>
      <c r="Z1048" s="319" t="s">
        <v>1018</v>
      </c>
      <c r="AA1048" s="319"/>
      <c r="AB1048" s="320">
        <v>0.2</v>
      </c>
      <c r="AC1048" s="353">
        <v>0</v>
      </c>
      <c r="AD1048" s="321"/>
      <c r="AE1048" s="26"/>
    </row>
    <row r="1049" spans="1:31" x14ac:dyDescent="0.2">
      <c r="A1049" s="46" t="s">
        <v>2679</v>
      </c>
      <c r="B1049" s="26"/>
      <c r="C1049" s="26"/>
      <c r="D1049" s="209" t="s">
        <v>1970</v>
      </c>
      <c r="E1049" s="26"/>
      <c r="F1049" s="26"/>
      <c r="G1049" s="125"/>
      <c r="H1049" s="198">
        <v>16.96</v>
      </c>
      <c r="I1049" s="54"/>
      <c r="J1049" s="57">
        <v>17.808000000000003</v>
      </c>
      <c r="K1049" s="57"/>
      <c r="L1049" s="26">
        <v>12.54</v>
      </c>
      <c r="M1049" s="27">
        <f t="shared" si="226"/>
        <v>-0.42009569377990474</v>
      </c>
      <c r="N1049" s="199">
        <f t="shared" ref="N1049:N1112" si="229">L1049*1.2</f>
        <v>15.047999999999998</v>
      </c>
      <c r="O1049" s="198"/>
      <c r="P1049" s="198"/>
      <c r="Q1049" s="198"/>
      <c r="R1049" s="409"/>
      <c r="S1049" s="363"/>
      <c r="T1049" s="363"/>
      <c r="U1049" s="26"/>
      <c r="V1049" s="200"/>
      <c r="W1049" s="26"/>
      <c r="X1049" s="5"/>
      <c r="Y1049" s="26"/>
      <c r="Z1049" s="26"/>
      <c r="AA1049" s="26"/>
      <c r="AB1049" s="27"/>
      <c r="AC1049" s="122"/>
      <c r="AD1049" s="273"/>
      <c r="AE1049" s="26"/>
    </row>
    <row r="1050" spans="1:31" x14ac:dyDescent="0.2">
      <c r="A1050" s="46" t="s">
        <v>2680</v>
      </c>
      <c r="B1050" s="26"/>
      <c r="C1050" s="26"/>
      <c r="D1050" s="209" t="s">
        <v>1959</v>
      </c>
      <c r="E1050" s="26"/>
      <c r="F1050" s="26"/>
      <c r="G1050" s="125"/>
      <c r="H1050" s="198">
        <v>17.09</v>
      </c>
      <c r="I1050" s="54"/>
      <c r="J1050" s="57">
        <v>17.09</v>
      </c>
      <c r="K1050" s="57"/>
      <c r="L1050" s="26">
        <v>12.54</v>
      </c>
      <c r="M1050" s="27">
        <f t="shared" si="226"/>
        <v>-0.36283891547049452</v>
      </c>
      <c r="N1050" s="199">
        <f t="shared" si="229"/>
        <v>15.047999999999998</v>
      </c>
      <c r="O1050" s="198"/>
      <c r="P1050" s="198"/>
      <c r="Q1050" s="198"/>
      <c r="R1050" s="409"/>
      <c r="S1050" s="363"/>
      <c r="T1050" s="363"/>
      <c r="U1050" s="26"/>
      <c r="V1050" s="200"/>
      <c r="W1050" s="26"/>
      <c r="X1050" s="5"/>
      <c r="Y1050" s="26"/>
      <c r="Z1050" s="26"/>
      <c r="AA1050" s="26"/>
      <c r="AB1050" s="27"/>
      <c r="AC1050" s="122"/>
      <c r="AD1050" s="273"/>
      <c r="AE1050" s="26"/>
    </row>
    <row r="1051" spans="1:31" x14ac:dyDescent="0.2">
      <c r="A1051" s="46" t="s">
        <v>2683</v>
      </c>
      <c r="B1051" s="26"/>
      <c r="C1051" s="26"/>
      <c r="D1051" s="209" t="s">
        <v>1852</v>
      </c>
      <c r="E1051" s="26"/>
      <c r="F1051" s="26"/>
      <c r="G1051" s="125"/>
      <c r="H1051" s="198">
        <v>2.95</v>
      </c>
      <c r="I1051" s="54"/>
      <c r="J1051" s="57">
        <v>3.54</v>
      </c>
      <c r="K1051" s="57"/>
      <c r="L1051" s="26">
        <v>3.27</v>
      </c>
      <c r="M1051" s="27">
        <f t="shared" si="226"/>
        <v>-8.256880733944949E-2</v>
      </c>
      <c r="N1051" s="199">
        <f t="shared" si="229"/>
        <v>3.9239999999999999</v>
      </c>
      <c r="O1051" s="198"/>
      <c r="P1051" s="198"/>
      <c r="Q1051" s="198"/>
      <c r="R1051" s="409"/>
      <c r="S1051" s="363"/>
      <c r="T1051" s="363"/>
      <c r="U1051" s="26"/>
      <c r="V1051" s="200"/>
      <c r="W1051" s="26"/>
      <c r="X1051" s="5"/>
      <c r="Y1051" s="26"/>
      <c r="Z1051" s="26"/>
      <c r="AA1051" s="26"/>
      <c r="AB1051" s="27"/>
      <c r="AC1051" s="122"/>
      <c r="AD1051" s="273"/>
      <c r="AE1051" s="26"/>
    </row>
    <row r="1052" spans="1:31" x14ac:dyDescent="0.2">
      <c r="A1052" s="46" t="s">
        <v>2714</v>
      </c>
      <c r="B1052" s="26"/>
      <c r="C1052" s="26"/>
      <c r="D1052" s="209" t="s">
        <v>1856</v>
      </c>
      <c r="E1052" s="26"/>
      <c r="F1052" s="26"/>
      <c r="G1052" s="125"/>
      <c r="H1052" s="198">
        <v>24.5</v>
      </c>
      <c r="I1052" s="54"/>
      <c r="J1052" s="57">
        <v>29.4</v>
      </c>
      <c r="K1052" s="57"/>
      <c r="L1052" s="26">
        <v>34.880000000000003</v>
      </c>
      <c r="M1052" s="27">
        <f t="shared" si="226"/>
        <v>0.15711009174311941</v>
      </c>
      <c r="N1052" s="199">
        <f t="shared" si="229"/>
        <v>41.856000000000002</v>
      </c>
      <c r="O1052" s="198"/>
      <c r="P1052" s="198"/>
      <c r="Q1052" s="198"/>
      <c r="R1052" s="409"/>
      <c r="S1052" s="363"/>
      <c r="T1052" s="363"/>
      <c r="U1052" s="26"/>
      <c r="V1052" s="200"/>
      <c r="W1052" s="26"/>
      <c r="X1052" s="5"/>
      <c r="Y1052" s="26"/>
      <c r="Z1052" s="26"/>
      <c r="AA1052" s="26"/>
      <c r="AB1052" s="27"/>
      <c r="AC1052" s="122"/>
      <c r="AD1052" s="273"/>
      <c r="AE1052" s="26"/>
    </row>
    <row r="1053" spans="1:31" x14ac:dyDescent="0.2">
      <c r="A1053" s="46" t="s">
        <v>2715</v>
      </c>
      <c r="B1053" s="26"/>
      <c r="C1053" s="26"/>
      <c r="D1053" s="209" t="s">
        <v>1855</v>
      </c>
      <c r="E1053" s="26"/>
      <c r="F1053" s="26"/>
      <c r="G1053" s="125"/>
      <c r="H1053" s="198">
        <v>17.5</v>
      </c>
      <c r="I1053" s="54"/>
      <c r="J1053" s="57">
        <v>21</v>
      </c>
      <c r="K1053" s="57"/>
      <c r="L1053" s="26">
        <v>24.92</v>
      </c>
      <c r="M1053" s="27">
        <f t="shared" si="226"/>
        <v>0.15730337078651691</v>
      </c>
      <c r="N1053" s="199">
        <f t="shared" si="229"/>
        <v>29.904</v>
      </c>
      <c r="O1053" s="198"/>
      <c r="P1053" s="198"/>
      <c r="Q1053" s="198"/>
      <c r="R1053" s="409"/>
      <c r="S1053" s="363"/>
      <c r="T1053" s="363"/>
      <c r="U1053" s="26"/>
      <c r="V1053" s="200"/>
      <c r="W1053" s="26"/>
      <c r="X1053" s="5"/>
      <c r="Y1053" s="26"/>
      <c r="Z1053" s="26"/>
      <c r="AA1053" s="26"/>
      <c r="AB1053" s="27"/>
      <c r="AC1053" s="122"/>
      <c r="AD1053" s="273"/>
      <c r="AE1053" s="26"/>
    </row>
    <row r="1054" spans="1:31" x14ac:dyDescent="0.2">
      <c r="A1054" s="46" t="s">
        <v>2721</v>
      </c>
      <c r="B1054" s="26"/>
      <c r="C1054" s="26"/>
      <c r="D1054" s="209" t="s">
        <v>1962</v>
      </c>
      <c r="E1054" s="26"/>
      <c r="F1054" s="26"/>
      <c r="G1054" s="125"/>
      <c r="H1054" s="198">
        <v>10.82</v>
      </c>
      <c r="I1054" s="54"/>
      <c r="J1054" s="57">
        <v>10.82</v>
      </c>
      <c r="K1054" s="57"/>
      <c r="L1054" s="26">
        <v>14.16</v>
      </c>
      <c r="M1054" s="27">
        <f t="shared" si="226"/>
        <v>0.23587570621468923</v>
      </c>
      <c r="N1054" s="199">
        <f t="shared" si="229"/>
        <v>16.992000000000001</v>
      </c>
      <c r="O1054" s="198"/>
      <c r="P1054" s="198"/>
      <c r="Q1054" s="198"/>
      <c r="R1054" s="409"/>
      <c r="S1054" s="363"/>
      <c r="T1054" s="363"/>
      <c r="U1054" s="26"/>
      <c r="V1054" s="200"/>
      <c r="W1054" s="26"/>
      <c r="X1054" s="5"/>
      <c r="Y1054" s="26"/>
      <c r="Z1054" s="26"/>
      <c r="AA1054" s="26"/>
      <c r="AB1054" s="27"/>
      <c r="AC1054" s="122"/>
      <c r="AD1054" s="273"/>
      <c r="AE1054" s="26"/>
    </row>
    <row r="1055" spans="1:31" x14ac:dyDescent="0.2">
      <c r="A1055" s="46" t="s">
        <v>2722</v>
      </c>
      <c r="B1055" s="26"/>
      <c r="C1055" s="26"/>
      <c r="D1055" s="209" t="s">
        <v>1961</v>
      </c>
      <c r="E1055" s="26"/>
      <c r="F1055" s="26"/>
      <c r="G1055" s="125"/>
      <c r="H1055" s="198">
        <v>12.56</v>
      </c>
      <c r="I1055" s="54"/>
      <c r="J1055" s="57">
        <v>12.56</v>
      </c>
      <c r="K1055" s="57"/>
      <c r="L1055" s="26">
        <v>16.72</v>
      </c>
      <c r="M1055" s="27">
        <f t="shared" si="226"/>
        <v>0.24880382775119614</v>
      </c>
      <c r="N1055" s="199">
        <f t="shared" si="229"/>
        <v>20.063999999999997</v>
      </c>
      <c r="O1055" s="198"/>
      <c r="P1055" s="198"/>
      <c r="Q1055" s="198"/>
      <c r="R1055" s="409"/>
      <c r="S1055" s="363"/>
      <c r="T1055" s="363"/>
      <c r="U1055" s="26"/>
      <c r="V1055" s="200"/>
      <c r="W1055" s="26"/>
      <c r="X1055" s="5"/>
      <c r="Y1055" s="26"/>
      <c r="Z1055" s="26"/>
      <c r="AA1055" s="26"/>
      <c r="AB1055" s="27"/>
      <c r="AC1055" s="122"/>
      <c r="AD1055" s="273"/>
      <c r="AE1055" s="26"/>
    </row>
    <row r="1056" spans="1:31" x14ac:dyDescent="0.2">
      <c r="A1056" s="46" t="s">
        <v>2726</v>
      </c>
      <c r="B1056" s="26"/>
      <c r="C1056" s="26"/>
      <c r="D1056" s="209" t="s">
        <v>1964</v>
      </c>
      <c r="E1056" s="26"/>
      <c r="F1056" s="26"/>
      <c r="G1056" s="125"/>
      <c r="H1056" s="198">
        <v>12.29</v>
      </c>
      <c r="I1056" s="54"/>
      <c r="J1056" s="57">
        <v>12.29</v>
      </c>
      <c r="K1056" s="57"/>
      <c r="L1056" s="26">
        <v>16.53</v>
      </c>
      <c r="M1056" s="27">
        <f t="shared" si="226"/>
        <v>0.25650332728372671</v>
      </c>
      <c r="N1056" s="199">
        <f t="shared" si="229"/>
        <v>19.836000000000002</v>
      </c>
      <c r="O1056" s="198"/>
      <c r="P1056" s="198"/>
      <c r="Q1056" s="198"/>
      <c r="R1056" s="409"/>
      <c r="S1056" s="363"/>
      <c r="T1056" s="363"/>
      <c r="U1056" s="26"/>
      <c r="V1056" s="200"/>
      <c r="W1056" s="26"/>
      <c r="X1056" s="5"/>
      <c r="Y1056" s="26"/>
      <c r="Z1056" s="26"/>
      <c r="AA1056" s="26"/>
      <c r="AB1056" s="27"/>
      <c r="AC1056" s="122"/>
      <c r="AD1056" s="273"/>
      <c r="AE1056" s="26"/>
    </row>
    <row r="1057" spans="1:31" x14ac:dyDescent="0.2">
      <c r="A1057" s="46" t="s">
        <v>2731</v>
      </c>
      <c r="B1057" s="26"/>
      <c r="C1057" s="26"/>
      <c r="D1057" s="209" t="s">
        <v>2732</v>
      </c>
      <c r="E1057" s="26"/>
      <c r="F1057" s="26"/>
      <c r="G1057" s="125"/>
      <c r="H1057" s="198">
        <v>11.1</v>
      </c>
      <c r="I1057" s="54"/>
      <c r="J1057" s="57">
        <v>11.1</v>
      </c>
      <c r="K1057" s="57"/>
      <c r="L1057" s="26">
        <v>15.05</v>
      </c>
      <c r="M1057" s="27">
        <f t="shared" si="226"/>
        <v>0.2624584717607974</v>
      </c>
      <c r="N1057" s="199">
        <f t="shared" si="229"/>
        <v>18.059999999999999</v>
      </c>
      <c r="O1057" s="198"/>
      <c r="P1057" s="198"/>
      <c r="Q1057" s="198"/>
      <c r="R1057" s="409"/>
      <c r="S1057" s="363"/>
      <c r="T1057" s="363"/>
      <c r="U1057" s="26"/>
      <c r="V1057" s="200"/>
      <c r="W1057" s="26"/>
      <c r="X1057" s="5"/>
      <c r="Y1057" s="26"/>
      <c r="Z1057" s="26"/>
      <c r="AA1057" s="26"/>
      <c r="AB1057" s="27"/>
      <c r="AC1057" s="122"/>
      <c r="AD1057" s="273"/>
      <c r="AE1057" s="26"/>
    </row>
    <row r="1058" spans="1:31" x14ac:dyDescent="0.2">
      <c r="A1058" s="46" t="s">
        <v>2736</v>
      </c>
      <c r="B1058" s="26"/>
      <c r="C1058" s="26"/>
      <c r="D1058" s="209" t="s">
        <v>2737</v>
      </c>
      <c r="E1058" s="26"/>
      <c r="F1058" s="26"/>
      <c r="G1058" s="125"/>
      <c r="H1058" s="198">
        <v>11.71</v>
      </c>
      <c r="I1058" s="54"/>
      <c r="J1058" s="57">
        <v>11.71</v>
      </c>
      <c r="K1058" s="57"/>
      <c r="L1058" s="26">
        <v>15.89</v>
      </c>
      <c r="M1058" s="27">
        <f t="shared" si="226"/>
        <v>0.26305852737570801</v>
      </c>
      <c r="N1058" s="199">
        <f t="shared" si="229"/>
        <v>19.068000000000001</v>
      </c>
      <c r="O1058" s="198"/>
      <c r="P1058" s="198"/>
      <c r="Q1058" s="198"/>
      <c r="R1058" s="409"/>
      <c r="S1058" s="363"/>
      <c r="T1058" s="363"/>
      <c r="U1058" s="26"/>
      <c r="V1058" s="200"/>
      <c r="W1058" s="26"/>
      <c r="X1058" s="5"/>
      <c r="Y1058" s="26"/>
      <c r="Z1058" s="26"/>
      <c r="AA1058" s="26"/>
      <c r="AB1058" s="27"/>
      <c r="AC1058" s="122"/>
      <c r="AD1058" s="273"/>
      <c r="AE1058" s="26"/>
    </row>
    <row r="1059" spans="1:31" x14ac:dyDescent="0.2">
      <c r="A1059" s="46" t="s">
        <v>2742</v>
      </c>
      <c r="B1059" s="26"/>
      <c r="C1059" s="26"/>
      <c r="D1059" s="209" t="s">
        <v>1968</v>
      </c>
      <c r="E1059" s="26"/>
      <c r="F1059" s="26"/>
      <c r="G1059" s="125"/>
      <c r="H1059" s="198">
        <v>13.55</v>
      </c>
      <c r="I1059" s="54"/>
      <c r="J1059" s="57">
        <v>13.55</v>
      </c>
      <c r="K1059" s="57"/>
      <c r="L1059" s="26">
        <v>18.39</v>
      </c>
      <c r="M1059" s="27">
        <f t="shared" si="226"/>
        <v>0.2631865144100054</v>
      </c>
      <c r="N1059" s="199">
        <f t="shared" si="229"/>
        <v>22.068000000000001</v>
      </c>
      <c r="O1059" s="198"/>
      <c r="P1059" s="198"/>
      <c r="Q1059" s="198"/>
      <c r="R1059" s="409"/>
      <c r="S1059" s="363"/>
      <c r="T1059" s="363"/>
      <c r="U1059" s="26"/>
      <c r="V1059" s="200"/>
      <c r="W1059" s="26"/>
      <c r="X1059" s="5"/>
      <c r="Y1059" s="26"/>
      <c r="Z1059" s="26"/>
      <c r="AA1059" s="26"/>
      <c r="AB1059" s="27"/>
      <c r="AC1059" s="122"/>
      <c r="AD1059" s="273"/>
      <c r="AE1059" s="26"/>
    </row>
    <row r="1060" spans="1:31" x14ac:dyDescent="0.2">
      <c r="A1060" s="46" t="s">
        <v>2743</v>
      </c>
      <c r="B1060" s="26"/>
      <c r="C1060" s="26"/>
      <c r="D1060" s="209" t="s">
        <v>391</v>
      </c>
      <c r="E1060" s="26"/>
      <c r="F1060" s="26"/>
      <c r="G1060" s="125"/>
      <c r="H1060" s="198">
        <v>14.66</v>
      </c>
      <c r="I1060" s="54"/>
      <c r="J1060" s="57">
        <v>14.66</v>
      </c>
      <c r="K1060" s="57"/>
      <c r="L1060" s="26">
        <v>19.899999999999999</v>
      </c>
      <c r="M1060" s="27">
        <f t="shared" si="226"/>
        <v>0.26331658291457283</v>
      </c>
      <c r="N1060" s="199">
        <f t="shared" si="229"/>
        <v>23.88</v>
      </c>
      <c r="O1060" s="198"/>
      <c r="P1060" s="198"/>
      <c r="Q1060" s="198"/>
      <c r="R1060" s="409"/>
      <c r="S1060" s="363"/>
      <c r="T1060" s="363"/>
      <c r="U1060" s="26"/>
      <c r="V1060" s="200"/>
      <c r="W1060" s="26"/>
      <c r="X1060" s="5"/>
      <c r="Y1060" s="26"/>
      <c r="Z1060" s="26"/>
      <c r="AA1060" s="26"/>
      <c r="AB1060" s="27"/>
      <c r="AC1060" s="122"/>
      <c r="AD1060" s="273"/>
      <c r="AE1060" s="26"/>
    </row>
    <row r="1061" spans="1:31" x14ac:dyDescent="0.2">
      <c r="A1061" s="46" t="s">
        <v>2744</v>
      </c>
      <c r="B1061" s="26"/>
      <c r="C1061" s="26"/>
      <c r="D1061" s="209" t="s">
        <v>1965</v>
      </c>
      <c r="E1061" s="26"/>
      <c r="F1061" s="26"/>
      <c r="G1061" s="125"/>
      <c r="H1061" s="198">
        <v>10.82</v>
      </c>
      <c r="I1061" s="54"/>
      <c r="J1061" s="57">
        <v>10.82</v>
      </c>
      <c r="K1061" s="57"/>
      <c r="L1061" s="26">
        <v>14.84</v>
      </c>
      <c r="M1061" s="27">
        <f t="shared" si="226"/>
        <v>0.27088948787061995</v>
      </c>
      <c r="N1061" s="199">
        <f t="shared" si="229"/>
        <v>17.808</v>
      </c>
      <c r="O1061" s="198"/>
      <c r="P1061" s="198"/>
      <c r="Q1061" s="198"/>
      <c r="R1061" s="409"/>
      <c r="S1061" s="363"/>
      <c r="T1061" s="363"/>
      <c r="U1061" s="26"/>
      <c r="V1061" s="200"/>
      <c r="W1061" s="26"/>
      <c r="X1061" s="5"/>
      <c r="Y1061" s="26"/>
      <c r="Z1061" s="26"/>
      <c r="AA1061" s="26"/>
      <c r="AB1061" s="27"/>
      <c r="AC1061" s="122"/>
      <c r="AD1061" s="273"/>
      <c r="AE1061" s="26"/>
    </row>
    <row r="1062" spans="1:31" x14ac:dyDescent="0.2">
      <c r="A1062" s="46" t="s">
        <v>2745</v>
      </c>
      <c r="B1062" s="26"/>
      <c r="C1062" s="26"/>
      <c r="D1062" s="209" t="s">
        <v>1966</v>
      </c>
      <c r="E1062" s="26"/>
      <c r="F1062" s="26"/>
      <c r="G1062" s="125"/>
      <c r="H1062" s="198">
        <v>13.35</v>
      </c>
      <c r="I1062" s="54"/>
      <c r="J1062" s="57">
        <v>13.35</v>
      </c>
      <c r="K1062" s="57"/>
      <c r="L1062" s="26">
        <v>18.399999999999999</v>
      </c>
      <c r="M1062" s="27">
        <f t="shared" si="226"/>
        <v>0.27445652173913038</v>
      </c>
      <c r="N1062" s="199">
        <f t="shared" si="229"/>
        <v>22.08</v>
      </c>
      <c r="O1062" s="198"/>
      <c r="P1062" s="198"/>
      <c r="Q1062" s="198"/>
      <c r="R1062" s="409"/>
      <c r="S1062" s="363"/>
      <c r="T1062" s="363"/>
      <c r="U1062" s="26"/>
      <c r="V1062" s="200"/>
      <c r="W1062" s="26"/>
      <c r="X1062" s="5"/>
      <c r="Y1062" s="26"/>
      <c r="Z1062" s="26"/>
      <c r="AA1062" s="26"/>
      <c r="AB1062" s="27"/>
      <c r="AC1062" s="122"/>
      <c r="AD1062" s="273"/>
      <c r="AE1062" s="26"/>
    </row>
    <row r="1063" spans="1:31" x14ac:dyDescent="0.2">
      <c r="A1063" s="46" t="s">
        <v>2746</v>
      </c>
      <c r="B1063" s="26"/>
      <c r="C1063" s="26"/>
      <c r="D1063" s="209" t="s">
        <v>1971</v>
      </c>
      <c r="E1063" s="26"/>
      <c r="F1063" s="26"/>
      <c r="G1063" s="125"/>
      <c r="H1063" s="198">
        <v>12.74</v>
      </c>
      <c r="I1063" s="54"/>
      <c r="J1063" s="57">
        <v>12.74</v>
      </c>
      <c r="K1063" s="57"/>
      <c r="L1063" s="26">
        <v>17.559999999999999</v>
      </c>
      <c r="M1063" s="27">
        <f t="shared" ref="M1063:M1094" si="230">1-(J1063/L1063)</f>
        <v>0.27448747152619579</v>
      </c>
      <c r="N1063" s="199">
        <f t="shared" si="229"/>
        <v>21.071999999999999</v>
      </c>
      <c r="O1063" s="198"/>
      <c r="P1063" s="198"/>
      <c r="Q1063" s="198"/>
      <c r="R1063" s="409"/>
      <c r="S1063" s="363"/>
      <c r="T1063" s="363"/>
      <c r="U1063" s="26"/>
      <c r="V1063" s="200"/>
      <c r="W1063" s="26"/>
      <c r="X1063" s="5"/>
      <c r="Y1063" s="26"/>
      <c r="Z1063" s="26"/>
      <c r="AA1063" s="26"/>
      <c r="AB1063" s="27"/>
      <c r="AC1063" s="122"/>
      <c r="AD1063" s="273"/>
      <c r="AE1063" s="26"/>
    </row>
    <row r="1064" spans="1:31" x14ac:dyDescent="0.2">
      <c r="A1064" s="46" t="s">
        <v>2747</v>
      </c>
      <c r="B1064" s="26"/>
      <c r="C1064" s="26"/>
      <c r="D1064" s="209" t="s">
        <v>2748</v>
      </c>
      <c r="E1064" s="26"/>
      <c r="F1064" s="26"/>
      <c r="G1064" s="125"/>
      <c r="H1064" s="198">
        <v>4.7300000000000004</v>
      </c>
      <c r="I1064" s="54"/>
      <c r="J1064" s="57">
        <v>4.7300000000000004</v>
      </c>
      <c r="K1064" s="57"/>
      <c r="L1064" s="26">
        <v>6.52</v>
      </c>
      <c r="M1064" s="27">
        <f t="shared" si="230"/>
        <v>0.27453987730061336</v>
      </c>
      <c r="N1064" s="199">
        <f t="shared" si="229"/>
        <v>7.823999999999999</v>
      </c>
      <c r="O1064" s="198"/>
      <c r="P1064" s="198"/>
      <c r="Q1064" s="198"/>
      <c r="R1064" s="409"/>
      <c r="S1064" s="363"/>
      <c r="T1064" s="363"/>
      <c r="U1064" s="26"/>
      <c r="V1064" s="200"/>
      <c r="W1064" s="26"/>
      <c r="X1064" s="5"/>
      <c r="Y1064" s="26"/>
      <c r="Z1064" s="26"/>
      <c r="AA1064" s="26"/>
      <c r="AB1064" s="27"/>
      <c r="AC1064" s="122"/>
      <c r="AD1064" s="273"/>
      <c r="AE1064" s="26"/>
    </row>
    <row r="1065" spans="1:31" x14ac:dyDescent="0.2">
      <c r="A1065" s="46" t="s">
        <v>2749</v>
      </c>
      <c r="B1065" s="26"/>
      <c r="C1065" s="26"/>
      <c r="D1065" s="209" t="s">
        <v>1967</v>
      </c>
      <c r="E1065" s="26"/>
      <c r="F1065" s="26"/>
      <c r="G1065" s="125"/>
      <c r="H1065" s="198">
        <v>13.95</v>
      </c>
      <c r="I1065" s="54"/>
      <c r="J1065" s="57">
        <v>13.95</v>
      </c>
      <c r="K1065" s="57"/>
      <c r="L1065" s="26">
        <v>19.239999999999998</v>
      </c>
      <c r="M1065" s="27">
        <f t="shared" si="230"/>
        <v>0.27494802494802495</v>
      </c>
      <c r="N1065" s="199">
        <f t="shared" si="229"/>
        <v>23.087999999999997</v>
      </c>
      <c r="O1065" s="198"/>
      <c r="P1065" s="198"/>
      <c r="Q1065" s="198"/>
      <c r="R1065" s="409"/>
      <c r="S1065" s="363"/>
      <c r="T1065" s="363"/>
      <c r="U1065" s="26"/>
      <c r="V1065" s="200"/>
      <c r="W1065" s="26"/>
      <c r="X1065" s="5"/>
      <c r="Y1065" s="26"/>
      <c r="Z1065" s="26"/>
      <c r="AA1065" s="26"/>
      <c r="AB1065" s="27"/>
      <c r="AC1065" s="122"/>
      <c r="AD1065" s="273"/>
      <c r="AE1065" s="26"/>
    </row>
    <row r="1066" spans="1:31" x14ac:dyDescent="0.2">
      <c r="A1066" s="46" t="s">
        <v>2753</v>
      </c>
      <c r="B1066" s="26"/>
      <c r="C1066" s="26"/>
      <c r="D1066" s="209" t="s">
        <v>1969</v>
      </c>
      <c r="E1066" s="26"/>
      <c r="F1066" s="26"/>
      <c r="G1066" s="125"/>
      <c r="H1066" s="198">
        <v>14.69</v>
      </c>
      <c r="I1066" s="54"/>
      <c r="J1066" s="57">
        <v>14.69</v>
      </c>
      <c r="K1066" s="57"/>
      <c r="L1066" s="26">
        <v>20.9</v>
      </c>
      <c r="M1066" s="27">
        <f t="shared" si="230"/>
        <v>0.2971291866028708</v>
      </c>
      <c r="N1066" s="199">
        <f t="shared" si="229"/>
        <v>25.08</v>
      </c>
      <c r="O1066" s="198"/>
      <c r="P1066" s="198"/>
      <c r="Q1066" s="198"/>
      <c r="R1066" s="409"/>
      <c r="S1066" s="363"/>
      <c r="T1066" s="363"/>
      <c r="U1066" s="26"/>
      <c r="V1066" s="200"/>
      <c r="W1066" s="26"/>
      <c r="X1066" s="5"/>
      <c r="Y1066" s="26"/>
      <c r="Z1066" s="26"/>
      <c r="AA1066" s="26"/>
      <c r="AB1066" s="27"/>
      <c r="AC1066" s="122"/>
      <c r="AD1066" s="273"/>
      <c r="AE1066" s="26"/>
    </row>
    <row r="1067" spans="1:31" x14ac:dyDescent="0.2">
      <c r="A1067" s="46" t="s">
        <v>2754</v>
      </c>
      <c r="B1067" s="26"/>
      <c r="C1067" s="26"/>
      <c r="D1067" s="209" t="s">
        <v>1960</v>
      </c>
      <c r="E1067" s="26"/>
      <c r="F1067" s="26"/>
      <c r="G1067" s="125"/>
      <c r="H1067" s="198">
        <v>9.4</v>
      </c>
      <c r="I1067" s="54"/>
      <c r="J1067" s="57">
        <v>9.4</v>
      </c>
      <c r="K1067" s="57"/>
      <c r="L1067" s="26">
        <v>13.38</v>
      </c>
      <c r="M1067" s="27">
        <f t="shared" si="230"/>
        <v>0.29745889387144997</v>
      </c>
      <c r="N1067" s="199">
        <f t="shared" si="229"/>
        <v>16.056000000000001</v>
      </c>
      <c r="O1067" s="198"/>
      <c r="P1067" s="198"/>
      <c r="Q1067" s="198"/>
      <c r="R1067" s="409"/>
      <c r="S1067" s="363"/>
      <c r="T1067" s="363"/>
      <c r="U1067" s="26"/>
      <c r="V1067" s="200"/>
      <c r="W1067" s="26"/>
      <c r="X1067" s="5"/>
      <c r="Y1067" s="26"/>
      <c r="Z1067" s="26"/>
      <c r="AA1067" s="26"/>
      <c r="AB1067" s="27"/>
      <c r="AC1067" s="122"/>
      <c r="AD1067" s="273"/>
      <c r="AE1067" s="26"/>
    </row>
    <row r="1068" spans="1:31" x14ac:dyDescent="0.2">
      <c r="A1068" s="46" t="s">
        <v>2755</v>
      </c>
      <c r="B1068" s="26"/>
      <c r="C1068" s="26"/>
      <c r="D1068" s="209" t="s">
        <v>2756</v>
      </c>
      <c r="E1068" s="26"/>
      <c r="F1068" s="26"/>
      <c r="G1068" s="125"/>
      <c r="H1068" s="198">
        <v>11.08</v>
      </c>
      <c r="I1068" s="54"/>
      <c r="J1068" s="57">
        <v>11.634</v>
      </c>
      <c r="K1068" s="57"/>
      <c r="L1068" s="26">
        <v>16.64</v>
      </c>
      <c r="M1068" s="27">
        <f t="shared" si="230"/>
        <v>0.30084134615384617</v>
      </c>
      <c r="N1068" s="199">
        <f t="shared" si="229"/>
        <v>19.968</v>
      </c>
      <c r="O1068" s="198"/>
      <c r="P1068" s="198"/>
      <c r="Q1068" s="198"/>
      <c r="R1068" s="409"/>
      <c r="S1068" s="363"/>
      <c r="T1068" s="363"/>
      <c r="U1068" s="26"/>
      <c r="V1068" s="200"/>
      <c r="W1068" s="26"/>
      <c r="X1068" s="5"/>
      <c r="Y1068" s="26"/>
      <c r="Z1068" s="26"/>
      <c r="AA1068" s="26"/>
      <c r="AB1068" s="27"/>
      <c r="AC1068" s="122"/>
      <c r="AD1068" s="273"/>
      <c r="AE1068" s="26"/>
    </row>
    <row r="1069" spans="1:31" x14ac:dyDescent="0.2">
      <c r="A1069" s="46" t="s">
        <v>2759</v>
      </c>
      <c r="B1069" s="26"/>
      <c r="C1069" s="26"/>
      <c r="D1069" s="209" t="s">
        <v>1591</v>
      </c>
      <c r="E1069" s="26"/>
      <c r="F1069" s="26"/>
      <c r="G1069" s="125"/>
      <c r="H1069" s="198">
        <v>2190</v>
      </c>
      <c r="I1069" s="54"/>
      <c r="J1069" s="57">
        <v>2299.5</v>
      </c>
      <c r="K1069" s="57"/>
      <c r="L1069" s="26">
        <v>3292.65</v>
      </c>
      <c r="M1069" s="27">
        <f t="shared" si="230"/>
        <v>0.30162634959682932</v>
      </c>
      <c r="N1069" s="199">
        <f t="shared" si="229"/>
        <v>3951.18</v>
      </c>
      <c r="O1069" s="198"/>
      <c r="P1069" s="198"/>
      <c r="Q1069" s="198"/>
      <c r="R1069" s="409"/>
      <c r="S1069" s="363"/>
      <c r="T1069" s="363"/>
      <c r="U1069" s="26"/>
      <c r="V1069" s="200"/>
      <c r="W1069" s="26"/>
      <c r="X1069" s="5"/>
      <c r="Y1069" s="26"/>
      <c r="Z1069" s="26"/>
      <c r="AA1069" s="26"/>
      <c r="AB1069" s="27"/>
      <c r="AC1069" s="122"/>
      <c r="AD1069" s="273"/>
      <c r="AE1069" s="26"/>
    </row>
    <row r="1070" spans="1:31" x14ac:dyDescent="0.2">
      <c r="A1070" s="46" t="s">
        <v>2761</v>
      </c>
      <c r="B1070" s="26"/>
      <c r="C1070" s="26"/>
      <c r="D1070" s="209" t="s">
        <v>2762</v>
      </c>
      <c r="E1070" s="26"/>
      <c r="F1070" s="26"/>
      <c r="G1070" s="125"/>
      <c r="H1070" s="198">
        <v>5.56</v>
      </c>
      <c r="I1070" s="54"/>
      <c r="J1070" s="57">
        <v>5.8380000000000001</v>
      </c>
      <c r="K1070" s="57"/>
      <c r="L1070" s="26">
        <v>8.36</v>
      </c>
      <c r="M1070" s="27">
        <f t="shared" si="230"/>
        <v>0.30167464114832532</v>
      </c>
      <c r="N1070" s="199">
        <f t="shared" si="229"/>
        <v>10.031999999999998</v>
      </c>
      <c r="O1070" s="198"/>
      <c r="P1070" s="198"/>
      <c r="Q1070" s="198"/>
      <c r="R1070" s="409"/>
      <c r="S1070" s="363"/>
      <c r="T1070" s="363"/>
      <c r="U1070" s="26"/>
      <c r="V1070" s="200"/>
      <c r="W1070" s="26"/>
      <c r="X1070" s="5"/>
      <c r="Y1070" s="26"/>
      <c r="Z1070" s="26"/>
      <c r="AA1070" s="26"/>
      <c r="AB1070" s="27"/>
      <c r="AC1070" s="122"/>
      <c r="AD1070" s="273"/>
      <c r="AE1070" s="26"/>
    </row>
    <row r="1071" spans="1:31" x14ac:dyDescent="0.2">
      <c r="A1071" s="46" t="s">
        <v>2763</v>
      </c>
      <c r="B1071" s="26"/>
      <c r="C1071" s="26"/>
      <c r="D1071" s="209" t="s">
        <v>2764</v>
      </c>
      <c r="E1071" s="26"/>
      <c r="F1071" s="26"/>
      <c r="G1071" s="125"/>
      <c r="H1071" s="198">
        <v>5.56</v>
      </c>
      <c r="I1071" s="54"/>
      <c r="J1071" s="57">
        <v>5.8380000000000001</v>
      </c>
      <c r="K1071" s="57"/>
      <c r="L1071" s="26">
        <v>8.36</v>
      </c>
      <c r="M1071" s="27">
        <f t="shared" si="230"/>
        <v>0.30167464114832532</v>
      </c>
      <c r="N1071" s="199">
        <f t="shared" si="229"/>
        <v>10.031999999999998</v>
      </c>
      <c r="O1071" s="198"/>
      <c r="P1071" s="198"/>
      <c r="Q1071" s="198"/>
      <c r="R1071" s="409"/>
      <c r="S1071" s="363"/>
      <c r="T1071" s="363"/>
      <c r="U1071" s="26"/>
      <c r="V1071" s="200"/>
      <c r="W1071" s="26"/>
      <c r="X1071" s="5"/>
      <c r="Y1071" s="26"/>
      <c r="Z1071" s="26"/>
      <c r="AA1071" s="26"/>
      <c r="AB1071" s="27"/>
      <c r="AC1071" s="122"/>
      <c r="AD1071" s="273"/>
      <c r="AE1071" s="26"/>
    </row>
    <row r="1072" spans="1:31" x14ac:dyDescent="0.2">
      <c r="A1072" s="46" t="s">
        <v>2765</v>
      </c>
      <c r="B1072" s="26"/>
      <c r="C1072" s="26"/>
      <c r="D1072" s="209" t="s">
        <v>2766</v>
      </c>
      <c r="E1072" s="26"/>
      <c r="F1072" s="26"/>
      <c r="G1072" s="125"/>
      <c r="H1072" s="198">
        <v>5.56</v>
      </c>
      <c r="I1072" s="54"/>
      <c r="J1072" s="57">
        <v>5.8380000000000001</v>
      </c>
      <c r="K1072" s="57"/>
      <c r="L1072" s="26">
        <v>8.36</v>
      </c>
      <c r="M1072" s="27">
        <f t="shared" si="230"/>
        <v>0.30167464114832532</v>
      </c>
      <c r="N1072" s="199">
        <f t="shared" si="229"/>
        <v>10.031999999999998</v>
      </c>
      <c r="O1072" s="198"/>
      <c r="P1072" s="198"/>
      <c r="Q1072" s="198"/>
      <c r="R1072" s="409"/>
      <c r="S1072" s="363"/>
      <c r="T1072" s="363"/>
      <c r="U1072" s="26"/>
      <c r="V1072" s="200"/>
      <c r="W1072" s="26"/>
      <c r="X1072" s="5"/>
      <c r="Y1072" s="26"/>
      <c r="Z1072" s="26"/>
      <c r="AA1072" s="26"/>
      <c r="AB1072" s="27"/>
      <c r="AC1072" s="122"/>
      <c r="AD1072" s="273"/>
      <c r="AE1072" s="26"/>
    </row>
    <row r="1073" spans="1:31" x14ac:dyDescent="0.2">
      <c r="A1073" s="46" t="s">
        <v>2770</v>
      </c>
      <c r="B1073" s="26"/>
      <c r="C1073" s="26"/>
      <c r="D1073" s="209" t="s">
        <v>2771</v>
      </c>
      <c r="E1073" s="26"/>
      <c r="F1073" s="26"/>
      <c r="G1073" s="125"/>
      <c r="H1073" s="198">
        <v>41.93</v>
      </c>
      <c r="I1073" s="54"/>
      <c r="J1073" s="57">
        <v>44.026499999999999</v>
      </c>
      <c r="K1073" s="57"/>
      <c r="L1073" s="26">
        <v>64.05</v>
      </c>
      <c r="M1073" s="27">
        <f t="shared" si="230"/>
        <v>0.31262295081967217</v>
      </c>
      <c r="N1073" s="199">
        <f t="shared" si="229"/>
        <v>76.86</v>
      </c>
      <c r="O1073" s="198"/>
      <c r="P1073" s="198"/>
      <c r="Q1073" s="198"/>
      <c r="R1073" s="409"/>
      <c r="S1073" s="363"/>
      <c r="T1073" s="363"/>
      <c r="U1073" s="26"/>
      <c r="V1073" s="200"/>
      <c r="W1073" s="26"/>
      <c r="X1073" s="5"/>
      <c r="Y1073" s="26"/>
      <c r="Z1073" s="26"/>
      <c r="AA1073" s="26"/>
      <c r="AB1073" s="27"/>
      <c r="AC1073" s="122"/>
      <c r="AD1073" s="273"/>
      <c r="AE1073" s="26"/>
    </row>
    <row r="1074" spans="1:31" x14ac:dyDescent="0.2">
      <c r="A1074" s="46" t="s">
        <v>2778</v>
      </c>
      <c r="B1074" s="26"/>
      <c r="C1074" s="26"/>
      <c r="D1074" s="209" t="s">
        <v>1994</v>
      </c>
      <c r="E1074" s="26"/>
      <c r="F1074" s="26"/>
      <c r="G1074" s="125"/>
      <c r="H1074" s="198">
        <v>9.1</v>
      </c>
      <c r="I1074" s="54"/>
      <c r="J1074" s="57">
        <v>9.5549999999999997</v>
      </c>
      <c r="K1074" s="57"/>
      <c r="L1074" s="26">
        <v>14.21</v>
      </c>
      <c r="M1074" s="27">
        <f t="shared" si="230"/>
        <v>0.32758620689655182</v>
      </c>
      <c r="N1074" s="199">
        <f t="shared" si="229"/>
        <v>17.052</v>
      </c>
      <c r="O1074" s="198"/>
      <c r="P1074" s="198"/>
      <c r="Q1074" s="198"/>
      <c r="R1074" s="409"/>
      <c r="S1074" s="363"/>
      <c r="T1074" s="363"/>
      <c r="U1074" s="26"/>
      <c r="V1074" s="200"/>
      <c r="W1074" s="26"/>
      <c r="X1074" s="5"/>
      <c r="Y1074" s="26"/>
      <c r="Z1074" s="26"/>
      <c r="AA1074" s="26"/>
      <c r="AB1074" s="27"/>
      <c r="AC1074" s="122"/>
      <c r="AD1074" s="273"/>
      <c r="AE1074" s="26"/>
    </row>
    <row r="1075" spans="1:31" x14ac:dyDescent="0.2">
      <c r="A1075" s="46" t="s">
        <v>2779</v>
      </c>
      <c r="B1075" s="26"/>
      <c r="C1075" s="26"/>
      <c r="D1075" s="209" t="s">
        <v>2780</v>
      </c>
      <c r="E1075" s="26"/>
      <c r="F1075" s="26"/>
      <c r="G1075" s="125"/>
      <c r="H1075" s="198">
        <v>5.25</v>
      </c>
      <c r="I1075" s="54"/>
      <c r="J1075" s="57">
        <v>5.5125000000000002</v>
      </c>
      <c r="K1075" s="57"/>
      <c r="L1075" s="26">
        <v>8.2799999999999994</v>
      </c>
      <c r="M1075" s="27">
        <f t="shared" si="230"/>
        <v>0.33423913043478248</v>
      </c>
      <c r="N1075" s="199">
        <f t="shared" si="229"/>
        <v>9.9359999999999982</v>
      </c>
      <c r="O1075" s="198"/>
      <c r="P1075" s="198"/>
      <c r="Q1075" s="198"/>
      <c r="R1075" s="409"/>
      <c r="S1075" s="363"/>
      <c r="T1075" s="363"/>
      <c r="U1075" s="26"/>
      <c r="V1075" s="200"/>
      <c r="W1075" s="26"/>
      <c r="X1075" s="5"/>
      <c r="Y1075" s="26"/>
      <c r="Z1075" s="26"/>
      <c r="AA1075" s="26"/>
      <c r="AB1075" s="27"/>
      <c r="AC1075" s="122"/>
      <c r="AD1075" s="273"/>
      <c r="AE1075" s="26"/>
    </row>
    <row r="1076" spans="1:31" x14ac:dyDescent="0.2">
      <c r="A1076" s="46" t="s">
        <v>2786</v>
      </c>
      <c r="B1076" s="26"/>
      <c r="C1076" s="26"/>
      <c r="D1076" s="209" t="s">
        <v>1958</v>
      </c>
      <c r="E1076" s="26"/>
      <c r="F1076" s="26"/>
      <c r="G1076" s="125"/>
      <c r="H1076" s="198">
        <v>12.56</v>
      </c>
      <c r="I1076" s="54"/>
      <c r="J1076" s="57">
        <v>12.56</v>
      </c>
      <c r="K1076" s="57"/>
      <c r="L1076" s="26">
        <v>19.059999999999999</v>
      </c>
      <c r="M1076" s="27">
        <f t="shared" si="230"/>
        <v>0.34102833158446999</v>
      </c>
      <c r="N1076" s="199">
        <f t="shared" si="229"/>
        <v>22.871999999999996</v>
      </c>
      <c r="O1076" s="198"/>
      <c r="P1076" s="198"/>
      <c r="Q1076" s="198"/>
      <c r="R1076" s="409"/>
      <c r="S1076" s="363"/>
      <c r="T1076" s="363"/>
      <c r="U1076" s="26"/>
      <c r="V1076" s="200"/>
      <c r="W1076" s="26"/>
      <c r="X1076" s="5"/>
      <c r="Y1076" s="26"/>
      <c r="Z1076" s="26"/>
      <c r="AA1076" s="26"/>
      <c r="AB1076" s="27"/>
      <c r="AC1076" s="122"/>
      <c r="AD1076" s="273"/>
      <c r="AE1076" s="26"/>
    </row>
    <row r="1077" spans="1:31" x14ac:dyDescent="0.2">
      <c r="A1077" s="46" t="s">
        <v>2787</v>
      </c>
      <c r="B1077" s="26"/>
      <c r="C1077" s="26"/>
      <c r="D1077" s="209" t="s">
        <v>1942</v>
      </c>
      <c r="E1077" s="26"/>
      <c r="F1077" s="26"/>
      <c r="G1077" s="125"/>
      <c r="H1077" s="198">
        <v>6.77</v>
      </c>
      <c r="I1077" s="54"/>
      <c r="J1077" s="57">
        <v>7.1085000000000003</v>
      </c>
      <c r="K1077" s="57"/>
      <c r="L1077" s="26">
        <v>10.79</v>
      </c>
      <c r="M1077" s="27">
        <f t="shared" si="230"/>
        <v>0.34119555143651525</v>
      </c>
      <c r="N1077" s="199">
        <f t="shared" si="229"/>
        <v>12.947999999999999</v>
      </c>
      <c r="O1077" s="198"/>
      <c r="P1077" s="198"/>
      <c r="Q1077" s="198"/>
      <c r="R1077" s="409"/>
      <c r="S1077" s="363"/>
      <c r="T1077" s="363"/>
      <c r="U1077" s="26"/>
      <c r="V1077" s="200"/>
      <c r="W1077" s="26"/>
      <c r="X1077" s="5"/>
      <c r="Y1077" s="26"/>
      <c r="Z1077" s="26"/>
      <c r="AA1077" s="26"/>
      <c r="AB1077" s="27"/>
      <c r="AC1077" s="122"/>
      <c r="AD1077" s="273"/>
      <c r="AE1077" s="26"/>
    </row>
    <row r="1078" spans="1:31" x14ac:dyDescent="0.2">
      <c r="A1078" s="46" t="s">
        <v>2788</v>
      </c>
      <c r="B1078" s="26"/>
      <c r="C1078" s="26"/>
      <c r="D1078" s="209" t="s">
        <v>1943</v>
      </c>
      <c r="E1078" s="26"/>
      <c r="F1078" s="26"/>
      <c r="G1078" s="125"/>
      <c r="H1078" s="198">
        <v>6.77</v>
      </c>
      <c r="I1078" s="54"/>
      <c r="J1078" s="57">
        <v>7.1085000000000003</v>
      </c>
      <c r="K1078" s="57"/>
      <c r="L1078" s="26">
        <v>10.79</v>
      </c>
      <c r="M1078" s="27">
        <f t="shared" si="230"/>
        <v>0.34119555143651525</v>
      </c>
      <c r="N1078" s="199">
        <f t="shared" si="229"/>
        <v>12.947999999999999</v>
      </c>
      <c r="O1078" s="198"/>
      <c r="P1078" s="198"/>
      <c r="Q1078" s="198"/>
      <c r="R1078" s="409"/>
      <c r="S1078" s="363"/>
      <c r="T1078" s="363"/>
      <c r="U1078" s="26"/>
      <c r="V1078" s="200"/>
      <c r="W1078" s="26"/>
      <c r="X1078" s="5"/>
      <c r="Y1078" s="26"/>
      <c r="Z1078" s="26"/>
      <c r="AA1078" s="26"/>
      <c r="AB1078" s="27"/>
      <c r="AC1078" s="122"/>
      <c r="AD1078" s="273"/>
      <c r="AE1078" s="26"/>
    </row>
    <row r="1079" spans="1:31" x14ac:dyDescent="0.2">
      <c r="A1079" s="46" t="s">
        <v>2789</v>
      </c>
      <c r="B1079" s="26"/>
      <c r="C1079" s="26"/>
      <c r="D1079" s="209" t="s">
        <v>1944</v>
      </c>
      <c r="E1079" s="26"/>
      <c r="F1079" s="26"/>
      <c r="G1079" s="125"/>
      <c r="H1079" s="198">
        <v>6.77</v>
      </c>
      <c r="I1079" s="54"/>
      <c r="J1079" s="57">
        <v>7.1085000000000003</v>
      </c>
      <c r="K1079" s="57"/>
      <c r="L1079" s="26">
        <v>10.79</v>
      </c>
      <c r="M1079" s="27">
        <f t="shared" si="230"/>
        <v>0.34119555143651525</v>
      </c>
      <c r="N1079" s="199">
        <f t="shared" si="229"/>
        <v>12.947999999999999</v>
      </c>
      <c r="O1079" s="198"/>
      <c r="P1079" s="198"/>
      <c r="Q1079" s="198"/>
      <c r="R1079" s="409"/>
      <c r="S1079" s="363"/>
      <c r="T1079" s="363"/>
      <c r="U1079" s="26"/>
      <c r="V1079" s="200"/>
      <c r="W1079" s="26"/>
      <c r="X1079" s="5"/>
      <c r="Y1079" s="26"/>
      <c r="Z1079" s="26"/>
      <c r="AA1079" s="26"/>
      <c r="AB1079" s="27"/>
      <c r="AC1079" s="122"/>
      <c r="AD1079" s="273"/>
      <c r="AE1079" s="26"/>
    </row>
    <row r="1080" spans="1:31" x14ac:dyDescent="0.2">
      <c r="A1080" s="46" t="s">
        <v>2796</v>
      </c>
      <c r="B1080" s="26"/>
      <c r="C1080" s="26"/>
      <c r="D1080" s="209" t="s">
        <v>2797</v>
      </c>
      <c r="E1080" s="26"/>
      <c r="F1080" s="26"/>
      <c r="G1080" s="125"/>
      <c r="H1080" s="198">
        <v>4221.7370000000001</v>
      </c>
      <c r="I1080" s="54"/>
      <c r="J1080" s="57">
        <v>4221.7370000000001</v>
      </c>
      <c r="K1080" s="57"/>
      <c r="L1080" s="26">
        <v>6494.98</v>
      </c>
      <c r="M1080" s="27">
        <f t="shared" si="230"/>
        <v>0.35</v>
      </c>
      <c r="N1080" s="199">
        <f t="shared" si="229"/>
        <v>7793.9759999999987</v>
      </c>
      <c r="O1080" s="198"/>
      <c r="P1080" s="198"/>
      <c r="Q1080" s="198"/>
      <c r="R1080" s="409"/>
      <c r="S1080" s="363"/>
      <c r="T1080" s="363"/>
      <c r="U1080" s="26"/>
      <c r="V1080" s="200"/>
      <c r="W1080" s="26"/>
      <c r="X1080" s="5"/>
      <c r="Y1080" s="26"/>
      <c r="Z1080" s="26"/>
      <c r="AA1080" s="26"/>
      <c r="AB1080" s="27"/>
      <c r="AC1080" s="122"/>
      <c r="AD1080" s="273"/>
      <c r="AE1080" s="26"/>
    </row>
    <row r="1081" spans="1:31" x14ac:dyDescent="0.2">
      <c r="A1081" s="46" t="s">
        <v>2798</v>
      </c>
      <c r="B1081" s="26"/>
      <c r="C1081" s="26"/>
      <c r="D1081" s="209" t="s">
        <v>2799</v>
      </c>
      <c r="E1081" s="26"/>
      <c r="F1081" s="26"/>
      <c r="G1081" s="125"/>
      <c r="H1081" s="198">
        <v>2369.25</v>
      </c>
      <c r="I1081" s="54"/>
      <c r="J1081" s="57">
        <v>2369.25</v>
      </c>
      <c r="K1081" s="57"/>
      <c r="L1081" s="26">
        <v>3645</v>
      </c>
      <c r="M1081" s="27">
        <f t="shared" si="230"/>
        <v>0.35</v>
      </c>
      <c r="N1081" s="199">
        <f t="shared" si="229"/>
        <v>4374</v>
      </c>
      <c r="O1081" s="198"/>
      <c r="P1081" s="198"/>
      <c r="Q1081" s="198"/>
      <c r="R1081" s="409"/>
      <c r="S1081" s="363"/>
      <c r="T1081" s="363"/>
      <c r="U1081" s="26"/>
      <c r="V1081" s="200"/>
      <c r="W1081" s="26"/>
      <c r="X1081" s="5"/>
      <c r="Y1081" s="26"/>
      <c r="Z1081" s="26"/>
      <c r="AA1081" s="26"/>
      <c r="AB1081" s="27"/>
      <c r="AC1081" s="122"/>
      <c r="AD1081" s="273"/>
      <c r="AE1081" s="26"/>
    </row>
    <row r="1082" spans="1:31" x14ac:dyDescent="0.2">
      <c r="A1082" s="46" t="s">
        <v>2800</v>
      </c>
      <c r="B1082" s="26"/>
      <c r="C1082" s="26"/>
      <c r="D1082" s="209" t="s">
        <v>2801</v>
      </c>
      <c r="E1082" s="26"/>
      <c r="F1082" s="26"/>
      <c r="G1082" s="125"/>
      <c r="H1082" s="198">
        <v>2369.25</v>
      </c>
      <c r="I1082" s="54"/>
      <c r="J1082" s="57">
        <v>2369.25</v>
      </c>
      <c r="K1082" s="57"/>
      <c r="L1082" s="26">
        <v>3645</v>
      </c>
      <c r="M1082" s="27">
        <f t="shared" si="230"/>
        <v>0.35</v>
      </c>
      <c r="N1082" s="199">
        <f t="shared" si="229"/>
        <v>4374</v>
      </c>
      <c r="O1082" s="198"/>
      <c r="P1082" s="198"/>
      <c r="Q1082" s="198"/>
      <c r="R1082" s="409"/>
      <c r="S1082" s="363"/>
      <c r="T1082" s="363"/>
      <c r="U1082" s="26"/>
      <c r="V1082" s="200"/>
      <c r="W1082" s="26"/>
      <c r="X1082" s="5"/>
      <c r="Y1082" s="26"/>
      <c r="Z1082" s="26"/>
      <c r="AA1082" s="26"/>
      <c r="AB1082" s="27"/>
      <c r="AC1082" s="122"/>
      <c r="AD1082" s="273"/>
      <c r="AE1082" s="26"/>
    </row>
    <row r="1083" spans="1:31" x14ac:dyDescent="0.2">
      <c r="A1083" s="46" t="s">
        <v>2802</v>
      </c>
      <c r="B1083" s="26"/>
      <c r="C1083" s="26"/>
      <c r="D1083" s="209" t="s">
        <v>2803</v>
      </c>
      <c r="E1083" s="26"/>
      <c r="F1083" s="26"/>
      <c r="G1083" s="125"/>
      <c r="H1083" s="198">
        <v>2369.25</v>
      </c>
      <c r="I1083" s="54"/>
      <c r="J1083" s="57">
        <v>2369.25</v>
      </c>
      <c r="K1083" s="57"/>
      <c r="L1083" s="26">
        <v>3645</v>
      </c>
      <c r="M1083" s="27">
        <f t="shared" si="230"/>
        <v>0.35</v>
      </c>
      <c r="N1083" s="199">
        <f t="shared" si="229"/>
        <v>4374</v>
      </c>
      <c r="O1083" s="198"/>
      <c r="P1083" s="198"/>
      <c r="Q1083" s="198"/>
      <c r="R1083" s="409"/>
      <c r="S1083" s="363"/>
      <c r="T1083" s="363"/>
      <c r="U1083" s="26"/>
      <c r="V1083" s="200"/>
      <c r="W1083" s="26"/>
      <c r="X1083" s="5"/>
      <c r="Y1083" s="26"/>
      <c r="Z1083" s="26"/>
      <c r="AA1083" s="26"/>
      <c r="AB1083" s="27"/>
      <c r="AC1083" s="122"/>
      <c r="AD1083" s="273"/>
      <c r="AE1083" s="26"/>
    </row>
    <row r="1084" spans="1:31" x14ac:dyDescent="0.2">
      <c r="A1084" s="46" t="s">
        <v>2804</v>
      </c>
      <c r="B1084" s="26"/>
      <c r="C1084" s="26"/>
      <c r="D1084" s="209" t="s">
        <v>2805</v>
      </c>
      <c r="E1084" s="26"/>
      <c r="F1084" s="26"/>
      <c r="G1084" s="125"/>
      <c r="H1084" s="198">
        <v>26.68</v>
      </c>
      <c r="I1084" s="54"/>
      <c r="J1084" s="57">
        <v>28.013999999999999</v>
      </c>
      <c r="K1084" s="57"/>
      <c r="L1084" s="26">
        <v>43.48</v>
      </c>
      <c r="M1084" s="27">
        <f t="shared" si="230"/>
        <v>0.35570377184912605</v>
      </c>
      <c r="N1084" s="199">
        <f t="shared" si="229"/>
        <v>52.175999999999995</v>
      </c>
      <c r="O1084" s="198"/>
      <c r="P1084" s="198"/>
      <c r="Q1084" s="198"/>
      <c r="R1084" s="409"/>
      <c r="S1084" s="363"/>
      <c r="T1084" s="363"/>
      <c r="U1084" s="26"/>
      <c r="V1084" s="200"/>
      <c r="W1084" s="26"/>
      <c r="X1084" s="5"/>
      <c r="Y1084" s="26"/>
      <c r="Z1084" s="26"/>
      <c r="AA1084" s="26"/>
      <c r="AB1084" s="27"/>
      <c r="AC1084" s="122"/>
      <c r="AD1084" s="273"/>
      <c r="AE1084" s="26"/>
    </row>
    <row r="1085" spans="1:31" x14ac:dyDescent="0.2">
      <c r="A1085" s="46" t="s">
        <v>2806</v>
      </c>
      <c r="B1085" s="26"/>
      <c r="C1085" s="26"/>
      <c r="D1085" s="209" t="s">
        <v>2807</v>
      </c>
      <c r="E1085" s="26"/>
      <c r="F1085" s="26"/>
      <c r="G1085" s="125"/>
      <c r="H1085" s="198">
        <v>26.68</v>
      </c>
      <c r="I1085" s="54"/>
      <c r="J1085" s="57">
        <v>28.013999999999999</v>
      </c>
      <c r="K1085" s="57"/>
      <c r="L1085" s="26">
        <v>43.48</v>
      </c>
      <c r="M1085" s="27">
        <f t="shared" si="230"/>
        <v>0.35570377184912605</v>
      </c>
      <c r="N1085" s="199">
        <f t="shared" si="229"/>
        <v>52.175999999999995</v>
      </c>
      <c r="O1085" s="198"/>
      <c r="P1085" s="198"/>
      <c r="Q1085" s="198"/>
      <c r="R1085" s="409"/>
      <c r="S1085" s="363"/>
      <c r="T1085" s="363"/>
      <c r="U1085" s="26"/>
      <c r="V1085" s="200"/>
      <c r="W1085" s="26"/>
      <c r="X1085" s="5"/>
      <c r="Y1085" s="26"/>
      <c r="Z1085" s="26"/>
      <c r="AA1085" s="26"/>
      <c r="AB1085" s="27"/>
      <c r="AC1085" s="122"/>
      <c r="AD1085" s="273"/>
      <c r="AE1085" s="26"/>
    </row>
    <row r="1086" spans="1:31" x14ac:dyDescent="0.2">
      <c r="A1086" s="46" t="s">
        <v>2808</v>
      </c>
      <c r="B1086" s="26"/>
      <c r="C1086" s="26"/>
      <c r="D1086" s="209" t="s">
        <v>2809</v>
      </c>
      <c r="E1086" s="26"/>
      <c r="F1086" s="26"/>
      <c r="G1086" s="125"/>
      <c r="H1086" s="198">
        <v>26.68</v>
      </c>
      <c r="I1086" s="54"/>
      <c r="J1086" s="57">
        <v>28.013999999999999</v>
      </c>
      <c r="K1086" s="57"/>
      <c r="L1086" s="26">
        <v>43.48</v>
      </c>
      <c r="M1086" s="27">
        <f t="shared" si="230"/>
        <v>0.35570377184912605</v>
      </c>
      <c r="N1086" s="199">
        <f t="shared" si="229"/>
        <v>52.175999999999995</v>
      </c>
      <c r="O1086" s="198"/>
      <c r="P1086" s="198"/>
      <c r="Q1086" s="198"/>
      <c r="R1086" s="409"/>
      <c r="S1086" s="363"/>
      <c r="T1086" s="363"/>
      <c r="U1086" s="26"/>
      <c r="V1086" s="200"/>
      <c r="W1086" s="26"/>
      <c r="X1086" s="5"/>
      <c r="Y1086" s="26"/>
      <c r="Z1086" s="26"/>
      <c r="AA1086" s="26"/>
      <c r="AB1086" s="27"/>
      <c r="AC1086" s="122"/>
      <c r="AD1086" s="273"/>
      <c r="AE1086" s="26"/>
    </row>
    <row r="1087" spans="1:31" x14ac:dyDescent="0.2">
      <c r="A1087" s="46" t="s">
        <v>2810</v>
      </c>
      <c r="B1087" s="26"/>
      <c r="C1087" s="26"/>
      <c r="D1087" s="209" t="s">
        <v>2811</v>
      </c>
      <c r="E1087" s="26"/>
      <c r="F1087" s="26"/>
      <c r="G1087" s="125"/>
      <c r="H1087" s="198">
        <v>26.68</v>
      </c>
      <c r="I1087" s="54"/>
      <c r="J1087" s="57">
        <v>28.013999999999999</v>
      </c>
      <c r="K1087" s="57"/>
      <c r="L1087" s="26">
        <v>43.48</v>
      </c>
      <c r="M1087" s="27">
        <f t="shared" si="230"/>
        <v>0.35570377184912605</v>
      </c>
      <c r="N1087" s="199">
        <f t="shared" si="229"/>
        <v>52.175999999999995</v>
      </c>
      <c r="O1087" s="198"/>
      <c r="P1087" s="198"/>
      <c r="Q1087" s="198"/>
      <c r="R1087" s="409"/>
      <c r="S1087" s="363"/>
      <c r="T1087" s="363"/>
      <c r="U1087" s="26"/>
      <c r="V1087" s="200"/>
      <c r="W1087" s="26"/>
      <c r="X1087" s="5"/>
      <c r="Y1087" s="26"/>
      <c r="Z1087" s="26"/>
      <c r="AA1087" s="26"/>
      <c r="AB1087" s="27"/>
      <c r="AC1087" s="122"/>
      <c r="AD1087" s="273"/>
      <c r="AE1087" s="26"/>
    </row>
    <row r="1088" spans="1:31" x14ac:dyDescent="0.2">
      <c r="A1088" s="46" t="s">
        <v>2812</v>
      </c>
      <c r="B1088" s="26"/>
      <c r="C1088" s="26"/>
      <c r="D1088" s="209" t="s">
        <v>2813</v>
      </c>
      <c r="E1088" s="26"/>
      <c r="F1088" s="26"/>
      <c r="G1088" s="125"/>
      <c r="H1088" s="198">
        <v>26.68</v>
      </c>
      <c r="I1088" s="54"/>
      <c r="J1088" s="57">
        <v>28.013999999999999</v>
      </c>
      <c r="K1088" s="57"/>
      <c r="L1088" s="26">
        <v>43.48</v>
      </c>
      <c r="M1088" s="27">
        <f t="shared" si="230"/>
        <v>0.35570377184912605</v>
      </c>
      <c r="N1088" s="199">
        <f t="shared" si="229"/>
        <v>52.175999999999995</v>
      </c>
      <c r="O1088" s="198"/>
      <c r="P1088" s="198"/>
      <c r="Q1088" s="198"/>
      <c r="R1088" s="409"/>
      <c r="S1088" s="363"/>
      <c r="T1088" s="363"/>
      <c r="U1088" s="26"/>
      <c r="V1088" s="200"/>
      <c r="W1088" s="26"/>
      <c r="X1088" s="5"/>
      <c r="Y1088" s="26"/>
      <c r="Z1088" s="26"/>
      <c r="AA1088" s="26"/>
      <c r="AB1088" s="27"/>
      <c r="AC1088" s="122"/>
      <c r="AD1088" s="273"/>
      <c r="AE1088" s="26"/>
    </row>
    <row r="1089" spans="1:31" x14ac:dyDescent="0.2">
      <c r="A1089" s="46" t="s">
        <v>2814</v>
      </c>
      <c r="B1089" s="26"/>
      <c r="C1089" s="26"/>
      <c r="D1089" s="209" t="s">
        <v>2815</v>
      </c>
      <c r="E1089" s="26"/>
      <c r="F1089" s="26"/>
      <c r="G1089" s="125"/>
      <c r="H1089" s="198">
        <v>26.68</v>
      </c>
      <c r="I1089" s="54"/>
      <c r="J1089" s="57">
        <v>28.013999999999999</v>
      </c>
      <c r="K1089" s="57"/>
      <c r="L1089" s="26">
        <v>43.48</v>
      </c>
      <c r="M1089" s="27">
        <f t="shared" si="230"/>
        <v>0.35570377184912605</v>
      </c>
      <c r="N1089" s="199">
        <f t="shared" si="229"/>
        <v>52.175999999999995</v>
      </c>
      <c r="O1089" s="198"/>
      <c r="P1089" s="198"/>
      <c r="Q1089" s="198"/>
      <c r="R1089" s="409"/>
      <c r="S1089" s="363"/>
      <c r="T1089" s="363"/>
      <c r="U1089" s="26"/>
      <c r="V1089" s="200"/>
      <c r="W1089" s="26"/>
      <c r="X1089" s="5"/>
      <c r="Y1089" s="26"/>
      <c r="Z1089" s="26"/>
      <c r="AA1089" s="26"/>
      <c r="AB1089" s="27"/>
      <c r="AC1089" s="122"/>
      <c r="AD1089" s="273"/>
      <c r="AE1089" s="26"/>
    </row>
    <row r="1090" spans="1:31" x14ac:dyDescent="0.2">
      <c r="A1090" s="46" t="s">
        <v>2816</v>
      </c>
      <c r="B1090" s="26"/>
      <c r="C1090" s="26"/>
      <c r="D1090" s="209" t="s">
        <v>2817</v>
      </c>
      <c r="E1090" s="26"/>
      <c r="F1090" s="26"/>
      <c r="G1090" s="125"/>
      <c r="H1090" s="198">
        <v>26.68</v>
      </c>
      <c r="I1090" s="54"/>
      <c r="J1090" s="57">
        <v>28.013999999999999</v>
      </c>
      <c r="K1090" s="57"/>
      <c r="L1090" s="26">
        <v>43.48</v>
      </c>
      <c r="M1090" s="27">
        <f t="shared" si="230"/>
        <v>0.35570377184912605</v>
      </c>
      <c r="N1090" s="199">
        <f t="shared" si="229"/>
        <v>52.175999999999995</v>
      </c>
      <c r="O1090" s="198"/>
      <c r="P1090" s="198"/>
      <c r="Q1090" s="198"/>
      <c r="R1090" s="409"/>
      <c r="S1090" s="363"/>
      <c r="T1090" s="363"/>
      <c r="U1090" s="26"/>
      <c r="V1090" s="200"/>
      <c r="W1090" s="26"/>
      <c r="X1090" s="5"/>
      <c r="Y1090" s="26"/>
      <c r="Z1090" s="26"/>
      <c r="AA1090" s="26"/>
      <c r="AB1090" s="27"/>
      <c r="AC1090" s="122"/>
      <c r="AD1090" s="273"/>
      <c r="AE1090" s="26"/>
    </row>
    <row r="1091" spans="1:31" x14ac:dyDescent="0.2">
      <c r="A1091" s="46" t="s">
        <v>2818</v>
      </c>
      <c r="B1091" s="26"/>
      <c r="C1091" s="26"/>
      <c r="D1091" s="209" t="s">
        <v>2819</v>
      </c>
      <c r="E1091" s="26"/>
      <c r="F1091" s="26"/>
      <c r="G1091" s="125"/>
      <c r="H1091" s="198">
        <v>26.68</v>
      </c>
      <c r="I1091" s="54"/>
      <c r="J1091" s="57">
        <v>28.013999999999999</v>
      </c>
      <c r="K1091" s="57"/>
      <c r="L1091" s="26">
        <v>43.48</v>
      </c>
      <c r="M1091" s="27">
        <f t="shared" si="230"/>
        <v>0.35570377184912605</v>
      </c>
      <c r="N1091" s="199">
        <f t="shared" si="229"/>
        <v>52.175999999999995</v>
      </c>
      <c r="O1091" s="198"/>
      <c r="P1091" s="198"/>
      <c r="Q1091" s="198"/>
      <c r="R1091" s="409"/>
      <c r="S1091" s="363"/>
      <c r="T1091" s="363"/>
      <c r="U1091" s="26"/>
      <c r="V1091" s="200"/>
      <c r="W1091" s="26"/>
      <c r="X1091" s="5"/>
      <c r="Y1091" s="26"/>
      <c r="Z1091" s="26"/>
      <c r="AA1091" s="26"/>
      <c r="AB1091" s="27"/>
      <c r="AC1091" s="122"/>
      <c r="AD1091" s="273"/>
      <c r="AE1091" s="26"/>
    </row>
    <row r="1092" spans="1:31" x14ac:dyDescent="0.2">
      <c r="A1092" s="46" t="s">
        <v>2820</v>
      </c>
      <c r="B1092" s="26"/>
      <c r="C1092" s="26"/>
      <c r="D1092" s="209" t="s">
        <v>2821</v>
      </c>
      <c r="E1092" s="26"/>
      <c r="F1092" s="26"/>
      <c r="G1092" s="125"/>
      <c r="H1092" s="198">
        <v>26.68</v>
      </c>
      <c r="I1092" s="54"/>
      <c r="J1092" s="57">
        <v>28.013999999999999</v>
      </c>
      <c r="K1092" s="57"/>
      <c r="L1092" s="26">
        <v>43.48</v>
      </c>
      <c r="M1092" s="27">
        <f t="shared" si="230"/>
        <v>0.35570377184912605</v>
      </c>
      <c r="N1092" s="199">
        <f t="shared" si="229"/>
        <v>52.175999999999995</v>
      </c>
      <c r="O1092" s="198"/>
      <c r="P1092" s="198"/>
      <c r="Q1092" s="198"/>
      <c r="R1092" s="409"/>
      <c r="S1092" s="363"/>
      <c r="T1092" s="363"/>
      <c r="U1092" s="26"/>
      <c r="V1092" s="200"/>
      <c r="W1092" s="26"/>
      <c r="X1092" s="5"/>
      <c r="Y1092" s="26"/>
      <c r="Z1092" s="26"/>
      <c r="AA1092" s="26"/>
      <c r="AB1092" s="27"/>
      <c r="AC1092" s="122"/>
      <c r="AD1092" s="273"/>
      <c r="AE1092" s="26"/>
    </row>
    <row r="1093" spans="1:31" x14ac:dyDescent="0.2">
      <c r="A1093" s="46" t="s">
        <v>2822</v>
      </c>
      <c r="B1093" s="26"/>
      <c r="C1093" s="26"/>
      <c r="D1093" s="209" t="s">
        <v>2823</v>
      </c>
      <c r="E1093" s="26"/>
      <c r="F1093" s="26"/>
      <c r="G1093" s="125"/>
      <c r="H1093" s="198">
        <v>26.68</v>
      </c>
      <c r="I1093" s="54"/>
      <c r="J1093" s="57">
        <v>28.013999999999999</v>
      </c>
      <c r="K1093" s="57"/>
      <c r="L1093" s="26">
        <v>43.48</v>
      </c>
      <c r="M1093" s="27">
        <f t="shared" si="230"/>
        <v>0.35570377184912605</v>
      </c>
      <c r="N1093" s="199">
        <f t="shared" si="229"/>
        <v>52.175999999999995</v>
      </c>
      <c r="O1093" s="198"/>
      <c r="P1093" s="198"/>
      <c r="Q1093" s="198"/>
      <c r="R1093" s="409"/>
      <c r="S1093" s="363"/>
      <c r="T1093" s="363"/>
      <c r="U1093" s="26"/>
      <c r="V1093" s="200"/>
      <c r="W1093" s="26"/>
      <c r="X1093" s="5"/>
      <c r="Y1093" s="26"/>
      <c r="Z1093" s="26"/>
      <c r="AA1093" s="26"/>
      <c r="AB1093" s="27"/>
      <c r="AC1093" s="122"/>
      <c r="AD1093" s="273"/>
      <c r="AE1093" s="26"/>
    </row>
    <row r="1094" spans="1:31" x14ac:dyDescent="0.2">
      <c r="A1094" s="46" t="s">
        <v>2824</v>
      </c>
      <c r="B1094" s="26"/>
      <c r="C1094" s="26"/>
      <c r="D1094" s="209" t="s">
        <v>2825</v>
      </c>
      <c r="E1094" s="26"/>
      <c r="F1094" s="26"/>
      <c r="G1094" s="125"/>
      <c r="H1094" s="198">
        <v>26.68</v>
      </c>
      <c r="I1094" s="54"/>
      <c r="J1094" s="57">
        <v>28.013999999999999</v>
      </c>
      <c r="K1094" s="57"/>
      <c r="L1094" s="26">
        <v>43.48</v>
      </c>
      <c r="M1094" s="27">
        <f t="shared" si="230"/>
        <v>0.35570377184912605</v>
      </c>
      <c r="N1094" s="199">
        <f t="shared" si="229"/>
        <v>52.175999999999995</v>
      </c>
      <c r="O1094" s="198"/>
      <c r="P1094" s="198"/>
      <c r="Q1094" s="198"/>
      <c r="R1094" s="409"/>
      <c r="S1094" s="363"/>
      <c r="T1094" s="363"/>
      <c r="U1094" s="26"/>
      <c r="V1094" s="200"/>
      <c r="W1094" s="26"/>
      <c r="X1094" s="5"/>
      <c r="Y1094" s="26"/>
      <c r="Z1094" s="26"/>
      <c r="AA1094" s="26"/>
      <c r="AB1094" s="27"/>
      <c r="AC1094" s="122"/>
      <c r="AD1094" s="273"/>
      <c r="AE1094" s="26"/>
    </row>
    <row r="1095" spans="1:31" x14ac:dyDescent="0.2">
      <c r="A1095" s="46" t="s">
        <v>2826</v>
      </c>
      <c r="B1095" s="26"/>
      <c r="C1095" s="26"/>
      <c r="D1095" s="209" t="s">
        <v>2827</v>
      </c>
      <c r="E1095" s="26"/>
      <c r="F1095" s="26"/>
      <c r="G1095" s="125"/>
      <c r="H1095" s="198">
        <v>26.68</v>
      </c>
      <c r="I1095" s="54"/>
      <c r="J1095" s="57">
        <v>28.013999999999999</v>
      </c>
      <c r="K1095" s="57"/>
      <c r="L1095" s="26">
        <v>43.48</v>
      </c>
      <c r="M1095" s="27">
        <f t="shared" ref="M1095:M1158" si="231">1-(J1095/L1095)</f>
        <v>0.35570377184912605</v>
      </c>
      <c r="N1095" s="199">
        <f t="shared" si="229"/>
        <v>52.175999999999995</v>
      </c>
      <c r="O1095" s="198"/>
      <c r="P1095" s="198"/>
      <c r="Q1095" s="198"/>
      <c r="R1095" s="409"/>
      <c r="S1095" s="363"/>
      <c r="T1095" s="363"/>
      <c r="U1095" s="26"/>
      <c r="V1095" s="200"/>
      <c r="W1095" s="26"/>
      <c r="X1095" s="5"/>
      <c r="Y1095" s="26"/>
      <c r="Z1095" s="26"/>
      <c r="AA1095" s="26"/>
      <c r="AB1095" s="27"/>
      <c r="AC1095" s="122"/>
      <c r="AD1095" s="273"/>
      <c r="AE1095" s="26"/>
    </row>
    <row r="1096" spans="1:31" x14ac:dyDescent="0.2">
      <c r="A1096" s="46" t="s">
        <v>2828</v>
      </c>
      <c r="B1096" s="26"/>
      <c r="C1096" s="26"/>
      <c r="D1096" s="209" t="s">
        <v>2829</v>
      </c>
      <c r="E1096" s="26"/>
      <c r="F1096" s="26"/>
      <c r="G1096" s="125"/>
      <c r="H1096" s="198">
        <v>26.68</v>
      </c>
      <c r="I1096" s="54"/>
      <c r="J1096" s="57">
        <v>28.013999999999999</v>
      </c>
      <c r="K1096" s="57"/>
      <c r="L1096" s="26">
        <v>43.48</v>
      </c>
      <c r="M1096" s="27">
        <f t="shared" si="231"/>
        <v>0.35570377184912605</v>
      </c>
      <c r="N1096" s="199">
        <f t="shared" si="229"/>
        <v>52.175999999999995</v>
      </c>
      <c r="O1096" s="198"/>
      <c r="P1096" s="198"/>
      <c r="Q1096" s="198"/>
      <c r="R1096" s="409"/>
      <c r="S1096" s="363"/>
      <c r="T1096" s="363"/>
      <c r="U1096" s="26"/>
      <c r="V1096" s="200"/>
      <c r="W1096" s="26"/>
      <c r="X1096" s="5"/>
      <c r="Y1096" s="26"/>
      <c r="Z1096" s="26"/>
      <c r="AA1096" s="26"/>
      <c r="AB1096" s="27"/>
      <c r="AC1096" s="122"/>
      <c r="AD1096" s="273"/>
      <c r="AE1096" s="26"/>
    </row>
    <row r="1097" spans="1:31" x14ac:dyDescent="0.2">
      <c r="A1097" s="46" t="s">
        <v>2830</v>
      </c>
      <c r="B1097" s="26"/>
      <c r="C1097" s="26"/>
      <c r="D1097" s="209" t="s">
        <v>2831</v>
      </c>
      <c r="E1097" s="26"/>
      <c r="F1097" s="26"/>
      <c r="G1097" s="125"/>
      <c r="H1097" s="198">
        <v>26.68</v>
      </c>
      <c r="I1097" s="54"/>
      <c r="J1097" s="57">
        <v>28.013999999999999</v>
      </c>
      <c r="K1097" s="57"/>
      <c r="L1097" s="26">
        <v>43.48</v>
      </c>
      <c r="M1097" s="27">
        <f t="shared" si="231"/>
        <v>0.35570377184912605</v>
      </c>
      <c r="N1097" s="199">
        <f t="shared" si="229"/>
        <v>52.175999999999995</v>
      </c>
      <c r="O1097" s="198"/>
      <c r="P1097" s="198"/>
      <c r="Q1097" s="198"/>
      <c r="R1097" s="409"/>
      <c r="S1097" s="363"/>
      <c r="T1097" s="363"/>
      <c r="U1097" s="26"/>
      <c r="V1097" s="200"/>
      <c r="W1097" s="26"/>
      <c r="X1097" s="5"/>
      <c r="Y1097" s="26"/>
      <c r="Z1097" s="26"/>
      <c r="AA1097" s="26"/>
      <c r="AB1097" s="27"/>
      <c r="AC1097" s="122"/>
      <c r="AD1097" s="273"/>
      <c r="AE1097" s="26"/>
    </row>
    <row r="1098" spans="1:31" x14ac:dyDescent="0.2">
      <c r="A1098" s="46" t="s">
        <v>2832</v>
      </c>
      <c r="B1098" s="26"/>
      <c r="C1098" s="26"/>
      <c r="D1098" s="209" t="s">
        <v>2833</v>
      </c>
      <c r="E1098" s="26"/>
      <c r="F1098" s="26"/>
      <c r="G1098" s="125"/>
      <c r="H1098" s="198">
        <v>26.68</v>
      </c>
      <c r="I1098" s="54"/>
      <c r="J1098" s="57">
        <v>28.013999999999999</v>
      </c>
      <c r="K1098" s="57"/>
      <c r="L1098" s="26">
        <v>43.48</v>
      </c>
      <c r="M1098" s="27">
        <f t="shared" si="231"/>
        <v>0.35570377184912605</v>
      </c>
      <c r="N1098" s="199">
        <f t="shared" si="229"/>
        <v>52.175999999999995</v>
      </c>
      <c r="O1098" s="198"/>
      <c r="P1098" s="198"/>
      <c r="Q1098" s="198"/>
      <c r="R1098" s="409"/>
      <c r="S1098" s="363"/>
      <c r="T1098" s="363"/>
      <c r="U1098" s="26"/>
      <c r="V1098" s="200"/>
      <c r="W1098" s="26"/>
      <c r="X1098" s="5"/>
      <c r="Y1098" s="26"/>
      <c r="Z1098" s="26"/>
      <c r="AA1098" s="26"/>
      <c r="AB1098" s="27"/>
      <c r="AC1098" s="122"/>
      <c r="AD1098" s="273"/>
      <c r="AE1098" s="26"/>
    </row>
    <row r="1099" spans="1:31" x14ac:dyDescent="0.2">
      <c r="A1099" s="46" t="s">
        <v>2834</v>
      </c>
      <c r="B1099" s="26"/>
      <c r="C1099" s="26"/>
      <c r="D1099" s="209" t="s">
        <v>2835</v>
      </c>
      <c r="E1099" s="26"/>
      <c r="F1099" s="26"/>
      <c r="G1099" s="125"/>
      <c r="H1099" s="198">
        <v>26.68</v>
      </c>
      <c r="I1099" s="54"/>
      <c r="J1099" s="57">
        <v>28.013999999999999</v>
      </c>
      <c r="K1099" s="57"/>
      <c r="L1099" s="26">
        <v>43.48</v>
      </c>
      <c r="M1099" s="27">
        <f t="shared" si="231"/>
        <v>0.35570377184912605</v>
      </c>
      <c r="N1099" s="199">
        <f t="shared" si="229"/>
        <v>52.175999999999995</v>
      </c>
      <c r="O1099" s="198"/>
      <c r="P1099" s="198"/>
      <c r="Q1099" s="198"/>
      <c r="R1099" s="409"/>
      <c r="S1099" s="363"/>
      <c r="T1099" s="363"/>
      <c r="U1099" s="26"/>
      <c r="V1099" s="200"/>
      <c r="W1099" s="26"/>
      <c r="X1099" s="5"/>
      <c r="Y1099" s="26"/>
      <c r="Z1099" s="26"/>
      <c r="AA1099" s="26"/>
      <c r="AB1099" s="27"/>
      <c r="AC1099" s="122"/>
      <c r="AD1099" s="273"/>
      <c r="AE1099" s="26"/>
    </row>
    <row r="1100" spans="1:31" x14ac:dyDescent="0.2">
      <c r="A1100" s="46" t="s">
        <v>2836</v>
      </c>
      <c r="B1100" s="26"/>
      <c r="C1100" s="26"/>
      <c r="D1100" s="209" t="s">
        <v>2837</v>
      </c>
      <c r="E1100" s="26"/>
      <c r="F1100" s="26"/>
      <c r="G1100" s="125"/>
      <c r="H1100" s="198">
        <v>26.68</v>
      </c>
      <c r="I1100" s="54"/>
      <c r="J1100" s="57">
        <v>28.013999999999999</v>
      </c>
      <c r="K1100" s="57"/>
      <c r="L1100" s="26">
        <v>43.48</v>
      </c>
      <c r="M1100" s="27">
        <f t="shared" si="231"/>
        <v>0.35570377184912605</v>
      </c>
      <c r="N1100" s="199">
        <f t="shared" si="229"/>
        <v>52.175999999999995</v>
      </c>
      <c r="O1100" s="198"/>
      <c r="P1100" s="198"/>
      <c r="Q1100" s="198"/>
      <c r="R1100" s="409"/>
      <c r="S1100" s="363"/>
      <c r="T1100" s="363"/>
      <c r="U1100" s="26"/>
      <c r="V1100" s="200"/>
      <c r="W1100" s="26"/>
      <c r="X1100" s="5"/>
      <c r="Y1100" s="26"/>
      <c r="Z1100" s="26"/>
      <c r="AA1100" s="26"/>
      <c r="AB1100" s="27"/>
      <c r="AC1100" s="122"/>
      <c r="AD1100" s="273"/>
      <c r="AE1100" s="26"/>
    </row>
    <row r="1101" spans="1:31" x14ac:dyDescent="0.2">
      <c r="A1101" s="46" t="s">
        <v>2838</v>
      </c>
      <c r="B1101" s="26"/>
      <c r="C1101" s="26"/>
      <c r="D1101" s="209" t="s">
        <v>2839</v>
      </c>
      <c r="E1101" s="26"/>
      <c r="F1101" s="26"/>
      <c r="G1101" s="125"/>
      <c r="H1101" s="198">
        <v>26.68</v>
      </c>
      <c r="I1101" s="54"/>
      <c r="J1101" s="57">
        <v>28.013999999999999</v>
      </c>
      <c r="K1101" s="57"/>
      <c r="L1101" s="26">
        <v>43.48</v>
      </c>
      <c r="M1101" s="27">
        <f t="shared" si="231"/>
        <v>0.35570377184912605</v>
      </c>
      <c r="N1101" s="199">
        <f t="shared" si="229"/>
        <v>52.175999999999995</v>
      </c>
      <c r="O1101" s="198"/>
      <c r="P1101" s="198"/>
      <c r="Q1101" s="198"/>
      <c r="R1101" s="409"/>
      <c r="S1101" s="363"/>
      <c r="T1101" s="363"/>
      <c r="U1101" s="26"/>
      <c r="V1101" s="200"/>
      <c r="W1101" s="26"/>
      <c r="X1101" s="5"/>
      <c r="Y1101" s="26"/>
      <c r="Z1101" s="26"/>
      <c r="AA1101" s="26"/>
      <c r="AB1101" s="27"/>
      <c r="AC1101" s="122"/>
      <c r="AD1101" s="273"/>
      <c r="AE1101" s="26"/>
    </row>
    <row r="1102" spans="1:31" x14ac:dyDescent="0.2">
      <c r="A1102" s="46" t="s">
        <v>2840</v>
      </c>
      <c r="B1102" s="26"/>
      <c r="C1102" s="26"/>
      <c r="D1102" s="209" t="s">
        <v>2841</v>
      </c>
      <c r="E1102" s="26"/>
      <c r="F1102" s="26"/>
      <c r="G1102" s="125"/>
      <c r="H1102" s="198">
        <v>26.68</v>
      </c>
      <c r="I1102" s="54"/>
      <c r="J1102" s="57">
        <v>28.013999999999999</v>
      </c>
      <c r="K1102" s="57"/>
      <c r="L1102" s="26">
        <v>43.48</v>
      </c>
      <c r="M1102" s="27">
        <f t="shared" si="231"/>
        <v>0.35570377184912605</v>
      </c>
      <c r="N1102" s="199">
        <f t="shared" si="229"/>
        <v>52.175999999999995</v>
      </c>
      <c r="O1102" s="198"/>
      <c r="P1102" s="198"/>
      <c r="Q1102" s="198"/>
      <c r="R1102" s="409"/>
      <c r="S1102" s="363"/>
      <c r="T1102" s="363"/>
      <c r="U1102" s="26"/>
      <c r="V1102" s="200"/>
      <c r="W1102" s="26"/>
      <c r="X1102" s="5"/>
      <c r="Y1102" s="26"/>
      <c r="Z1102" s="26"/>
      <c r="AA1102" s="26"/>
      <c r="AB1102" s="27"/>
      <c r="AC1102" s="122"/>
      <c r="AD1102" s="273"/>
      <c r="AE1102" s="26"/>
    </row>
    <row r="1103" spans="1:31" x14ac:dyDescent="0.2">
      <c r="A1103" s="46" t="s">
        <v>2842</v>
      </c>
      <c r="B1103" s="26"/>
      <c r="C1103" s="26"/>
      <c r="D1103" s="209" t="s">
        <v>2843</v>
      </c>
      <c r="E1103" s="26"/>
      <c r="F1103" s="26"/>
      <c r="G1103" s="125"/>
      <c r="H1103" s="198">
        <v>26.68</v>
      </c>
      <c r="I1103" s="54"/>
      <c r="J1103" s="57">
        <v>28.013999999999999</v>
      </c>
      <c r="K1103" s="57"/>
      <c r="L1103" s="26">
        <v>43.48</v>
      </c>
      <c r="M1103" s="27">
        <f t="shared" si="231"/>
        <v>0.35570377184912605</v>
      </c>
      <c r="N1103" s="199">
        <f t="shared" si="229"/>
        <v>52.175999999999995</v>
      </c>
      <c r="O1103" s="198"/>
      <c r="P1103" s="198"/>
      <c r="Q1103" s="198"/>
      <c r="R1103" s="409"/>
      <c r="S1103" s="363"/>
      <c r="T1103" s="363"/>
      <c r="U1103" s="26"/>
      <c r="V1103" s="200"/>
      <c r="W1103" s="26"/>
      <c r="X1103" s="5"/>
      <c r="Y1103" s="26"/>
      <c r="Z1103" s="26"/>
      <c r="AA1103" s="26"/>
      <c r="AB1103" s="27"/>
      <c r="AC1103" s="122"/>
      <c r="AD1103" s="273"/>
      <c r="AE1103" s="26"/>
    </row>
    <row r="1104" spans="1:31" x14ac:dyDescent="0.2">
      <c r="A1104" s="46" t="s">
        <v>2846</v>
      </c>
      <c r="B1104" s="26"/>
      <c r="C1104" s="26"/>
      <c r="D1104" s="209" t="s">
        <v>2847</v>
      </c>
      <c r="E1104" s="26"/>
      <c r="F1104" s="26"/>
      <c r="G1104" s="125"/>
      <c r="H1104" s="198">
        <v>15.26</v>
      </c>
      <c r="I1104" s="54"/>
      <c r="J1104" s="57">
        <v>16.023</v>
      </c>
      <c r="K1104" s="57"/>
      <c r="L1104" s="26">
        <v>25.08</v>
      </c>
      <c r="M1104" s="27">
        <f t="shared" si="231"/>
        <v>0.36112440191387551</v>
      </c>
      <c r="N1104" s="199">
        <f t="shared" si="229"/>
        <v>30.095999999999997</v>
      </c>
      <c r="O1104" s="198"/>
      <c r="P1104" s="198"/>
      <c r="Q1104" s="198"/>
      <c r="R1104" s="409"/>
      <c r="S1104" s="363"/>
      <c r="T1104" s="363"/>
      <c r="U1104" s="26"/>
      <c r="V1104" s="200"/>
      <c r="W1104" s="26"/>
      <c r="X1104" s="5"/>
      <c r="Y1104" s="26"/>
      <c r="Z1104" s="26"/>
      <c r="AA1104" s="26"/>
      <c r="AB1104" s="27"/>
      <c r="AC1104" s="122"/>
      <c r="AD1104" s="273"/>
      <c r="AE1104" s="26"/>
    </row>
    <row r="1105" spans="1:31" x14ac:dyDescent="0.2">
      <c r="A1105" s="46" t="s">
        <v>2848</v>
      </c>
      <c r="B1105" s="26"/>
      <c r="C1105" s="26"/>
      <c r="D1105" s="209" t="s">
        <v>2849</v>
      </c>
      <c r="E1105" s="26"/>
      <c r="F1105" s="26"/>
      <c r="G1105" s="125"/>
      <c r="H1105" s="198">
        <v>15.26</v>
      </c>
      <c r="I1105" s="54"/>
      <c r="J1105" s="57">
        <v>16.023</v>
      </c>
      <c r="K1105" s="57"/>
      <c r="L1105" s="26">
        <v>25.08</v>
      </c>
      <c r="M1105" s="27">
        <f t="shared" si="231"/>
        <v>0.36112440191387551</v>
      </c>
      <c r="N1105" s="199">
        <f t="shared" si="229"/>
        <v>30.095999999999997</v>
      </c>
      <c r="O1105" s="198"/>
      <c r="P1105" s="198"/>
      <c r="Q1105" s="198"/>
      <c r="R1105" s="409"/>
      <c r="S1105" s="363"/>
      <c r="T1105" s="363"/>
      <c r="U1105" s="26"/>
      <c r="V1105" s="200"/>
      <c r="W1105" s="26"/>
      <c r="X1105" s="5"/>
      <c r="Y1105" s="26"/>
      <c r="Z1105" s="26"/>
      <c r="AA1105" s="26"/>
      <c r="AB1105" s="27"/>
      <c r="AC1105" s="122"/>
      <c r="AD1105" s="273"/>
      <c r="AE1105" s="26"/>
    </row>
    <row r="1106" spans="1:31" x14ac:dyDescent="0.2">
      <c r="A1106" s="46" t="s">
        <v>2850</v>
      </c>
      <c r="B1106" s="26"/>
      <c r="C1106" s="26"/>
      <c r="D1106" s="209" t="s">
        <v>2851</v>
      </c>
      <c r="E1106" s="26"/>
      <c r="F1106" s="26"/>
      <c r="G1106" s="125"/>
      <c r="H1106" s="198">
        <v>15.26</v>
      </c>
      <c r="I1106" s="54"/>
      <c r="J1106" s="57">
        <v>16.023</v>
      </c>
      <c r="K1106" s="57"/>
      <c r="L1106" s="26">
        <v>25.08</v>
      </c>
      <c r="M1106" s="27">
        <f t="shared" si="231"/>
        <v>0.36112440191387551</v>
      </c>
      <c r="N1106" s="199">
        <f t="shared" si="229"/>
        <v>30.095999999999997</v>
      </c>
      <c r="O1106" s="198"/>
      <c r="P1106" s="198"/>
      <c r="Q1106" s="198"/>
      <c r="R1106" s="409"/>
      <c r="S1106" s="363"/>
      <c r="T1106" s="363"/>
      <c r="U1106" s="26"/>
      <c r="V1106" s="200"/>
      <c r="W1106" s="26"/>
      <c r="X1106" s="5"/>
      <c r="Y1106" s="26"/>
      <c r="Z1106" s="26"/>
      <c r="AA1106" s="26"/>
      <c r="AB1106" s="27"/>
      <c r="AC1106" s="122"/>
      <c r="AD1106" s="273"/>
      <c r="AE1106" s="26"/>
    </row>
    <row r="1107" spans="1:31" x14ac:dyDescent="0.2">
      <c r="A1107" s="46" t="s">
        <v>2852</v>
      </c>
      <c r="B1107" s="26"/>
      <c r="C1107" s="26"/>
      <c r="D1107" s="209" t="s">
        <v>2853</v>
      </c>
      <c r="E1107" s="26"/>
      <c r="F1107" s="26"/>
      <c r="G1107" s="125"/>
      <c r="H1107" s="198">
        <v>15.26</v>
      </c>
      <c r="I1107" s="54"/>
      <c r="J1107" s="57">
        <v>16.023</v>
      </c>
      <c r="K1107" s="57"/>
      <c r="L1107" s="26">
        <v>25.08</v>
      </c>
      <c r="M1107" s="27">
        <f t="shared" si="231"/>
        <v>0.36112440191387551</v>
      </c>
      <c r="N1107" s="199">
        <f t="shared" si="229"/>
        <v>30.095999999999997</v>
      </c>
      <c r="O1107" s="198"/>
      <c r="P1107" s="198"/>
      <c r="Q1107" s="198"/>
      <c r="R1107" s="409"/>
      <c r="S1107" s="363"/>
      <c r="T1107" s="363"/>
      <c r="U1107" s="26"/>
      <c r="V1107" s="200"/>
      <c r="W1107" s="26"/>
      <c r="X1107" s="5"/>
      <c r="Y1107" s="26"/>
      <c r="Z1107" s="26"/>
      <c r="AA1107" s="26"/>
      <c r="AB1107" s="27"/>
      <c r="AC1107" s="122"/>
      <c r="AD1107" s="273"/>
      <c r="AE1107" s="26"/>
    </row>
    <row r="1108" spans="1:31" x14ac:dyDescent="0.2">
      <c r="A1108" s="46" t="s">
        <v>2854</v>
      </c>
      <c r="B1108" s="26"/>
      <c r="C1108" s="26"/>
      <c r="D1108" s="209" t="s">
        <v>2855</v>
      </c>
      <c r="E1108" s="26"/>
      <c r="F1108" s="26"/>
      <c r="G1108" s="125"/>
      <c r="H1108" s="198">
        <v>15.26</v>
      </c>
      <c r="I1108" s="54"/>
      <c r="J1108" s="57">
        <v>16.023</v>
      </c>
      <c r="K1108" s="57"/>
      <c r="L1108" s="26">
        <v>25.08</v>
      </c>
      <c r="M1108" s="27">
        <f t="shared" si="231"/>
        <v>0.36112440191387551</v>
      </c>
      <c r="N1108" s="199">
        <f t="shared" si="229"/>
        <v>30.095999999999997</v>
      </c>
      <c r="O1108" s="198"/>
      <c r="P1108" s="198"/>
      <c r="Q1108" s="198"/>
      <c r="R1108" s="409"/>
      <c r="S1108" s="363"/>
      <c r="T1108" s="363"/>
      <c r="U1108" s="26"/>
      <c r="V1108" s="200"/>
      <c r="W1108" s="26"/>
      <c r="X1108" s="5"/>
      <c r="Y1108" s="26"/>
      <c r="Z1108" s="26"/>
      <c r="AA1108" s="26"/>
      <c r="AB1108" s="27"/>
      <c r="AC1108" s="122"/>
      <c r="AD1108" s="273"/>
      <c r="AE1108" s="26"/>
    </row>
    <row r="1109" spans="1:31" x14ac:dyDescent="0.2">
      <c r="A1109" s="46" t="s">
        <v>2856</v>
      </c>
      <c r="B1109" s="26"/>
      <c r="C1109" s="26"/>
      <c r="D1109" s="209" t="s">
        <v>2857</v>
      </c>
      <c r="E1109" s="26"/>
      <c r="F1109" s="26"/>
      <c r="G1109" s="125"/>
      <c r="H1109" s="198">
        <v>15.26</v>
      </c>
      <c r="I1109" s="54"/>
      <c r="J1109" s="57">
        <v>16.023</v>
      </c>
      <c r="K1109" s="57"/>
      <c r="L1109" s="26">
        <v>25.08</v>
      </c>
      <c r="M1109" s="27">
        <f t="shared" si="231"/>
        <v>0.36112440191387551</v>
      </c>
      <c r="N1109" s="199">
        <f t="shared" si="229"/>
        <v>30.095999999999997</v>
      </c>
      <c r="O1109" s="198"/>
      <c r="P1109" s="198"/>
      <c r="Q1109" s="198"/>
      <c r="R1109" s="409"/>
      <c r="S1109" s="363"/>
      <c r="T1109" s="363"/>
      <c r="U1109" s="26"/>
      <c r="V1109" s="200"/>
      <c r="W1109" s="26"/>
      <c r="X1109" s="5"/>
      <c r="Y1109" s="26"/>
      <c r="Z1109" s="26"/>
      <c r="AA1109" s="26"/>
      <c r="AB1109" s="27"/>
      <c r="AC1109" s="122"/>
      <c r="AD1109" s="273"/>
      <c r="AE1109" s="26"/>
    </row>
    <row r="1110" spans="1:31" x14ac:dyDescent="0.2">
      <c r="A1110" s="46" t="s">
        <v>2858</v>
      </c>
      <c r="B1110" s="26"/>
      <c r="C1110" s="26"/>
      <c r="D1110" s="209" t="s">
        <v>2859</v>
      </c>
      <c r="E1110" s="26"/>
      <c r="F1110" s="26"/>
      <c r="G1110" s="125"/>
      <c r="H1110" s="198">
        <v>15.26</v>
      </c>
      <c r="I1110" s="54"/>
      <c r="J1110" s="57">
        <v>16.023</v>
      </c>
      <c r="K1110" s="57"/>
      <c r="L1110" s="26">
        <v>25.08</v>
      </c>
      <c r="M1110" s="27">
        <f t="shared" si="231"/>
        <v>0.36112440191387551</v>
      </c>
      <c r="N1110" s="199">
        <f t="shared" si="229"/>
        <v>30.095999999999997</v>
      </c>
      <c r="O1110" s="198"/>
      <c r="P1110" s="198"/>
      <c r="Q1110" s="198"/>
      <c r="R1110" s="409"/>
      <c r="S1110" s="363"/>
      <c r="T1110" s="363"/>
      <c r="U1110" s="26"/>
      <c r="V1110" s="200"/>
      <c r="W1110" s="26"/>
      <c r="X1110" s="5"/>
      <c r="Y1110" s="26"/>
      <c r="Z1110" s="26"/>
      <c r="AA1110" s="26"/>
      <c r="AB1110" s="27"/>
      <c r="AC1110" s="122"/>
      <c r="AD1110" s="273"/>
      <c r="AE1110" s="26"/>
    </row>
    <row r="1111" spans="1:31" x14ac:dyDescent="0.2">
      <c r="A1111" s="46" t="s">
        <v>2860</v>
      </c>
      <c r="B1111" s="26"/>
      <c r="C1111" s="26"/>
      <c r="D1111" s="209" t="s">
        <v>2861</v>
      </c>
      <c r="E1111" s="26"/>
      <c r="F1111" s="26"/>
      <c r="G1111" s="125"/>
      <c r="H1111" s="198">
        <v>15.26</v>
      </c>
      <c r="I1111" s="54"/>
      <c r="J1111" s="57">
        <v>16.023</v>
      </c>
      <c r="K1111" s="57"/>
      <c r="L1111" s="26">
        <v>25.08</v>
      </c>
      <c r="M1111" s="27">
        <f t="shared" si="231"/>
        <v>0.36112440191387551</v>
      </c>
      <c r="N1111" s="199">
        <f t="shared" si="229"/>
        <v>30.095999999999997</v>
      </c>
      <c r="O1111" s="198"/>
      <c r="P1111" s="198"/>
      <c r="Q1111" s="198"/>
      <c r="R1111" s="409"/>
      <c r="S1111" s="363"/>
      <c r="T1111" s="363"/>
      <c r="U1111" s="26"/>
      <c r="V1111" s="200"/>
      <c r="W1111" s="26"/>
      <c r="X1111" s="5"/>
      <c r="Y1111" s="26"/>
      <c r="Z1111" s="26"/>
      <c r="AA1111" s="26"/>
      <c r="AB1111" s="27"/>
      <c r="AC1111" s="122"/>
      <c r="AD1111" s="273"/>
      <c r="AE1111" s="26"/>
    </row>
    <row r="1112" spans="1:31" x14ac:dyDescent="0.2">
      <c r="A1112" s="46" t="s">
        <v>2862</v>
      </c>
      <c r="B1112" s="26"/>
      <c r="C1112" s="26"/>
      <c r="D1112" s="209" t="s">
        <v>1895</v>
      </c>
      <c r="E1112" s="26"/>
      <c r="F1112" s="26"/>
      <c r="G1112" s="125"/>
      <c r="H1112" s="198">
        <v>3.76</v>
      </c>
      <c r="I1112" s="54"/>
      <c r="J1112" s="57">
        <v>3.948</v>
      </c>
      <c r="K1112" s="57"/>
      <c r="L1112" s="26">
        <v>6.19</v>
      </c>
      <c r="M1112" s="27">
        <f t="shared" si="231"/>
        <v>0.36219709208400652</v>
      </c>
      <c r="N1112" s="199">
        <f t="shared" si="229"/>
        <v>7.4279999999999999</v>
      </c>
      <c r="O1112" s="198"/>
      <c r="P1112" s="198"/>
      <c r="Q1112" s="198"/>
      <c r="R1112" s="409"/>
      <c r="S1112" s="363"/>
      <c r="T1112" s="363"/>
      <c r="U1112" s="26"/>
      <c r="V1112" s="200"/>
      <c r="W1112" s="26"/>
      <c r="X1112" s="5"/>
      <c r="Y1112" s="26"/>
      <c r="Z1112" s="26"/>
      <c r="AA1112" s="26"/>
      <c r="AB1112" s="27"/>
      <c r="AC1112" s="122"/>
      <c r="AD1112" s="273"/>
      <c r="AE1112" s="26"/>
    </row>
    <row r="1113" spans="1:31" x14ac:dyDescent="0.2">
      <c r="A1113" s="46" t="s">
        <v>2864</v>
      </c>
      <c r="B1113" s="26"/>
      <c r="C1113" s="26"/>
      <c r="D1113" s="209" t="s">
        <v>1572</v>
      </c>
      <c r="E1113" s="26"/>
      <c r="F1113" s="26"/>
      <c r="G1113" s="125"/>
      <c r="H1113" s="198">
        <v>118.8</v>
      </c>
      <c r="I1113" s="54"/>
      <c r="J1113" s="57">
        <v>124.74000000000001</v>
      </c>
      <c r="K1113" s="57"/>
      <c r="L1113" s="26">
        <v>197.32</v>
      </c>
      <c r="M1113" s="27">
        <f t="shared" si="231"/>
        <v>0.36782890735860529</v>
      </c>
      <c r="N1113" s="199">
        <f t="shared" ref="N1113:N1176" si="232">L1113*1.2</f>
        <v>236.78399999999999</v>
      </c>
      <c r="O1113" s="198"/>
      <c r="P1113" s="198"/>
      <c r="Q1113" s="198"/>
      <c r="R1113" s="409"/>
      <c r="S1113" s="363"/>
      <c r="T1113" s="363"/>
      <c r="U1113" s="26"/>
      <c r="V1113" s="200"/>
      <c r="W1113" s="26"/>
      <c r="X1113" s="5"/>
      <c r="Y1113" s="26"/>
      <c r="Z1113" s="26"/>
      <c r="AA1113" s="26"/>
      <c r="AB1113" s="27"/>
      <c r="AC1113" s="122"/>
      <c r="AD1113" s="273"/>
      <c r="AE1113" s="26"/>
    </row>
    <row r="1114" spans="1:31" x14ac:dyDescent="0.2">
      <c r="A1114" s="46" t="s">
        <v>2865</v>
      </c>
      <c r="B1114" s="26"/>
      <c r="C1114" s="26"/>
      <c r="D1114" s="209" t="s">
        <v>1570</v>
      </c>
      <c r="E1114" s="26"/>
      <c r="F1114" s="26"/>
      <c r="G1114" s="125"/>
      <c r="H1114" s="198">
        <v>179.85</v>
      </c>
      <c r="I1114" s="54"/>
      <c r="J1114" s="57">
        <v>188.8425</v>
      </c>
      <c r="K1114" s="57"/>
      <c r="L1114" s="26">
        <v>299.33</v>
      </c>
      <c r="M1114" s="27">
        <f t="shared" si="231"/>
        <v>0.36911602579093306</v>
      </c>
      <c r="N1114" s="199">
        <f t="shared" si="232"/>
        <v>359.19599999999997</v>
      </c>
      <c r="O1114" s="198"/>
      <c r="P1114" s="198"/>
      <c r="Q1114" s="198"/>
      <c r="R1114" s="409"/>
      <c r="S1114" s="363"/>
      <c r="T1114" s="363"/>
      <c r="U1114" s="26"/>
      <c r="V1114" s="200"/>
      <c r="W1114" s="26"/>
      <c r="X1114" s="5"/>
      <c r="Y1114" s="26"/>
      <c r="Z1114" s="26"/>
      <c r="AA1114" s="26"/>
      <c r="AB1114" s="27"/>
      <c r="AC1114" s="122"/>
      <c r="AD1114" s="273"/>
      <c r="AE1114" s="26"/>
    </row>
    <row r="1115" spans="1:31" x14ac:dyDescent="0.2">
      <c r="A1115" s="46" t="s">
        <v>2866</v>
      </c>
      <c r="B1115" s="26"/>
      <c r="C1115" s="26"/>
      <c r="D1115" s="209" t="s">
        <v>2867</v>
      </c>
      <c r="E1115" s="26"/>
      <c r="F1115" s="26"/>
      <c r="G1115" s="125"/>
      <c r="H1115" s="198">
        <v>477</v>
      </c>
      <c r="I1115" s="54"/>
      <c r="J1115" s="57">
        <v>500.85</v>
      </c>
      <c r="K1115" s="57"/>
      <c r="L1115" s="26">
        <v>795</v>
      </c>
      <c r="M1115" s="27">
        <f t="shared" si="231"/>
        <v>0.37</v>
      </c>
      <c r="N1115" s="199">
        <f t="shared" si="232"/>
        <v>954</v>
      </c>
      <c r="O1115" s="198"/>
      <c r="P1115" s="198"/>
      <c r="Q1115" s="198"/>
      <c r="R1115" s="409"/>
      <c r="S1115" s="363"/>
      <c r="T1115" s="363"/>
      <c r="U1115" s="26"/>
      <c r="V1115" s="200"/>
      <c r="W1115" s="26"/>
      <c r="X1115" s="5"/>
      <c r="Y1115" s="26"/>
      <c r="Z1115" s="26"/>
      <c r="AA1115" s="26"/>
      <c r="AB1115" s="27"/>
      <c r="AC1115" s="122"/>
      <c r="AD1115" s="273"/>
      <c r="AE1115" s="26"/>
    </row>
    <row r="1116" spans="1:31" x14ac:dyDescent="0.2">
      <c r="A1116" s="46" t="s">
        <v>2868</v>
      </c>
      <c r="B1116" s="26"/>
      <c r="C1116" s="26"/>
      <c r="D1116" s="209" t="s">
        <v>2869</v>
      </c>
      <c r="E1116" s="26"/>
      <c r="F1116" s="26"/>
      <c r="G1116" s="125"/>
      <c r="H1116" s="198">
        <v>3117</v>
      </c>
      <c r="I1116" s="54"/>
      <c r="J1116" s="57">
        <v>3272.8500000000004</v>
      </c>
      <c r="K1116" s="57"/>
      <c r="L1116" s="26">
        <v>5195</v>
      </c>
      <c r="M1116" s="27">
        <f t="shared" si="231"/>
        <v>0.36999999999999988</v>
      </c>
      <c r="N1116" s="199">
        <f t="shared" si="232"/>
        <v>6234</v>
      </c>
      <c r="O1116" s="198"/>
      <c r="P1116" s="198"/>
      <c r="Q1116" s="198"/>
      <c r="R1116" s="409"/>
      <c r="S1116" s="363"/>
      <c r="T1116" s="363"/>
      <c r="U1116" s="26"/>
      <c r="V1116" s="200"/>
      <c r="W1116" s="26"/>
      <c r="X1116" s="5"/>
      <c r="Y1116" s="26"/>
      <c r="Z1116" s="26"/>
      <c r="AA1116" s="26"/>
      <c r="AB1116" s="27"/>
      <c r="AC1116" s="122"/>
      <c r="AD1116" s="273"/>
      <c r="AE1116" s="26"/>
    </row>
    <row r="1117" spans="1:31" x14ac:dyDescent="0.2">
      <c r="A1117" s="46" t="s">
        <v>2870</v>
      </c>
      <c r="B1117" s="26"/>
      <c r="C1117" s="26"/>
      <c r="D1117" s="209" t="s">
        <v>2871</v>
      </c>
      <c r="E1117" s="26"/>
      <c r="F1117" s="26"/>
      <c r="G1117" s="125"/>
      <c r="H1117" s="198">
        <v>3117</v>
      </c>
      <c r="I1117" s="54"/>
      <c r="J1117" s="57">
        <v>3272.8500000000004</v>
      </c>
      <c r="K1117" s="57"/>
      <c r="L1117" s="26">
        <v>5195</v>
      </c>
      <c r="M1117" s="27">
        <f t="shared" si="231"/>
        <v>0.36999999999999988</v>
      </c>
      <c r="N1117" s="199">
        <f t="shared" si="232"/>
        <v>6234</v>
      </c>
      <c r="O1117" s="198"/>
      <c r="P1117" s="198"/>
      <c r="Q1117" s="198"/>
      <c r="R1117" s="409"/>
      <c r="S1117" s="363"/>
      <c r="T1117" s="363"/>
      <c r="U1117" s="26"/>
      <c r="V1117" s="200"/>
      <c r="W1117" s="26"/>
      <c r="X1117" s="5"/>
      <c r="Y1117" s="26"/>
      <c r="Z1117" s="26"/>
      <c r="AA1117" s="26"/>
      <c r="AB1117" s="27"/>
      <c r="AC1117" s="122"/>
      <c r="AD1117" s="273"/>
      <c r="AE1117" s="26"/>
    </row>
    <row r="1118" spans="1:31" x14ac:dyDescent="0.2">
      <c r="A1118" s="46" t="s">
        <v>2872</v>
      </c>
      <c r="B1118" s="26"/>
      <c r="C1118" s="26"/>
      <c r="D1118" s="209" t="s">
        <v>2873</v>
      </c>
      <c r="E1118" s="26"/>
      <c r="F1118" s="26"/>
      <c r="G1118" s="125"/>
      <c r="H1118" s="198">
        <v>537</v>
      </c>
      <c r="I1118" s="54"/>
      <c r="J1118" s="57">
        <v>563.85</v>
      </c>
      <c r="K1118" s="57"/>
      <c r="L1118" s="26">
        <v>895</v>
      </c>
      <c r="M1118" s="27">
        <f t="shared" si="231"/>
        <v>0.37</v>
      </c>
      <c r="N1118" s="199">
        <f t="shared" si="232"/>
        <v>1074</v>
      </c>
      <c r="O1118" s="198"/>
      <c r="P1118" s="198"/>
      <c r="Q1118" s="198"/>
      <c r="R1118" s="409"/>
      <c r="S1118" s="363"/>
      <c r="T1118" s="363"/>
      <c r="U1118" s="26"/>
      <c r="V1118" s="200"/>
      <c r="W1118" s="26"/>
      <c r="X1118" s="5"/>
      <c r="Y1118" s="26"/>
      <c r="Z1118" s="26"/>
      <c r="AA1118" s="26"/>
      <c r="AB1118" s="27"/>
      <c r="AC1118" s="122"/>
      <c r="AD1118" s="273"/>
      <c r="AE1118" s="26"/>
    </row>
    <row r="1119" spans="1:31" x14ac:dyDescent="0.2">
      <c r="A1119" s="46" t="s">
        <v>2874</v>
      </c>
      <c r="B1119" s="26"/>
      <c r="C1119" s="26"/>
      <c r="D1119" s="209" t="s">
        <v>2875</v>
      </c>
      <c r="E1119" s="26"/>
      <c r="F1119" s="26"/>
      <c r="G1119" s="125"/>
      <c r="H1119" s="198">
        <v>627</v>
      </c>
      <c r="I1119" s="54"/>
      <c r="J1119" s="57">
        <v>658.35</v>
      </c>
      <c r="K1119" s="57"/>
      <c r="L1119" s="26">
        <v>1045</v>
      </c>
      <c r="M1119" s="27">
        <f t="shared" si="231"/>
        <v>0.37</v>
      </c>
      <c r="N1119" s="199">
        <f t="shared" si="232"/>
        <v>1254</v>
      </c>
      <c r="O1119" s="198"/>
      <c r="P1119" s="198"/>
      <c r="Q1119" s="198"/>
      <c r="R1119" s="409"/>
      <c r="S1119" s="363"/>
      <c r="T1119" s="363"/>
      <c r="U1119" s="26"/>
      <c r="V1119" s="200"/>
      <c r="W1119" s="26"/>
      <c r="X1119" s="5"/>
      <c r="Y1119" s="26"/>
      <c r="Z1119" s="26"/>
      <c r="AA1119" s="26"/>
      <c r="AB1119" s="27"/>
      <c r="AC1119" s="122"/>
      <c r="AD1119" s="273"/>
      <c r="AE1119" s="26"/>
    </row>
    <row r="1120" spans="1:31" x14ac:dyDescent="0.2">
      <c r="A1120" s="46" t="s">
        <v>2876</v>
      </c>
      <c r="B1120" s="26"/>
      <c r="C1120" s="26"/>
      <c r="D1120" s="209" t="s">
        <v>2877</v>
      </c>
      <c r="E1120" s="26"/>
      <c r="F1120" s="26"/>
      <c r="G1120" s="125"/>
      <c r="H1120" s="198">
        <v>537</v>
      </c>
      <c r="I1120" s="54"/>
      <c r="J1120" s="57">
        <v>563.85</v>
      </c>
      <c r="K1120" s="57"/>
      <c r="L1120" s="26">
        <v>895</v>
      </c>
      <c r="M1120" s="27">
        <f t="shared" si="231"/>
        <v>0.37</v>
      </c>
      <c r="N1120" s="199">
        <f t="shared" si="232"/>
        <v>1074</v>
      </c>
      <c r="O1120" s="198"/>
      <c r="P1120" s="198"/>
      <c r="Q1120" s="198"/>
      <c r="R1120" s="409"/>
      <c r="S1120" s="363"/>
      <c r="T1120" s="363"/>
      <c r="U1120" s="26"/>
      <c r="V1120" s="200"/>
      <c r="W1120" s="26"/>
      <c r="X1120" s="5"/>
      <c r="Y1120" s="26"/>
      <c r="Z1120" s="26"/>
      <c r="AA1120" s="26"/>
      <c r="AB1120" s="27"/>
      <c r="AC1120" s="122"/>
      <c r="AD1120" s="273"/>
      <c r="AE1120" s="26"/>
    </row>
    <row r="1121" spans="1:31" x14ac:dyDescent="0.2">
      <c r="A1121" s="46" t="s">
        <v>2878</v>
      </c>
      <c r="B1121" s="26"/>
      <c r="C1121" s="26"/>
      <c r="D1121" s="209" t="s">
        <v>2879</v>
      </c>
      <c r="E1121" s="26"/>
      <c r="F1121" s="26"/>
      <c r="G1121" s="125"/>
      <c r="H1121" s="198">
        <v>657</v>
      </c>
      <c r="I1121" s="54"/>
      <c r="J1121" s="57">
        <v>689.85</v>
      </c>
      <c r="K1121" s="57"/>
      <c r="L1121" s="26">
        <v>1095</v>
      </c>
      <c r="M1121" s="27">
        <f t="shared" si="231"/>
        <v>0.37</v>
      </c>
      <c r="N1121" s="199">
        <f t="shared" si="232"/>
        <v>1314</v>
      </c>
      <c r="O1121" s="198"/>
      <c r="P1121" s="198"/>
      <c r="Q1121" s="198"/>
      <c r="R1121" s="409"/>
      <c r="S1121" s="363"/>
      <c r="T1121" s="363"/>
      <c r="U1121" s="26"/>
      <c r="V1121" s="200"/>
      <c r="W1121" s="26"/>
      <c r="X1121" s="5"/>
      <c r="Y1121" s="26"/>
      <c r="Z1121" s="26"/>
      <c r="AA1121" s="26"/>
      <c r="AB1121" s="27"/>
      <c r="AC1121" s="122"/>
      <c r="AD1121" s="273"/>
      <c r="AE1121" s="26"/>
    </row>
    <row r="1122" spans="1:31" x14ac:dyDescent="0.2">
      <c r="A1122" s="46" t="s">
        <v>2882</v>
      </c>
      <c r="B1122" s="26"/>
      <c r="C1122" s="26"/>
      <c r="D1122" s="209" t="s">
        <v>2883</v>
      </c>
      <c r="E1122" s="26"/>
      <c r="F1122" s="26"/>
      <c r="G1122" s="125"/>
      <c r="H1122" s="198">
        <v>2397</v>
      </c>
      <c r="I1122" s="54"/>
      <c r="J1122" s="57">
        <v>2516.85</v>
      </c>
      <c r="K1122" s="57"/>
      <c r="L1122" s="26">
        <v>3995</v>
      </c>
      <c r="M1122" s="27">
        <f t="shared" si="231"/>
        <v>0.37</v>
      </c>
      <c r="N1122" s="199">
        <f t="shared" si="232"/>
        <v>4794</v>
      </c>
      <c r="O1122" s="198"/>
      <c r="P1122" s="198"/>
      <c r="Q1122" s="198"/>
      <c r="R1122" s="409"/>
      <c r="S1122" s="363"/>
      <c r="T1122" s="363"/>
      <c r="U1122" s="26"/>
      <c r="V1122" s="200"/>
      <c r="W1122" s="26"/>
      <c r="X1122" s="5"/>
      <c r="Y1122" s="26"/>
      <c r="Z1122" s="26"/>
      <c r="AA1122" s="26"/>
      <c r="AB1122" s="27"/>
      <c r="AC1122" s="122"/>
      <c r="AD1122" s="273"/>
      <c r="AE1122" s="26"/>
    </row>
    <row r="1123" spans="1:31" x14ac:dyDescent="0.2">
      <c r="A1123" s="46" t="s">
        <v>2884</v>
      </c>
      <c r="B1123" s="26"/>
      <c r="C1123" s="26"/>
      <c r="D1123" s="209" t="s">
        <v>2885</v>
      </c>
      <c r="E1123" s="26"/>
      <c r="F1123" s="26"/>
      <c r="G1123" s="125"/>
      <c r="H1123" s="198">
        <v>2397</v>
      </c>
      <c r="I1123" s="54"/>
      <c r="J1123" s="57">
        <v>2516.85</v>
      </c>
      <c r="K1123" s="57"/>
      <c r="L1123" s="26">
        <v>3995</v>
      </c>
      <c r="M1123" s="27">
        <f t="shared" si="231"/>
        <v>0.37</v>
      </c>
      <c r="N1123" s="199">
        <f t="shared" si="232"/>
        <v>4794</v>
      </c>
      <c r="O1123" s="198"/>
      <c r="P1123" s="198"/>
      <c r="Q1123" s="198"/>
      <c r="R1123" s="409"/>
      <c r="S1123" s="363"/>
      <c r="T1123" s="363"/>
      <c r="U1123" s="26"/>
      <c r="V1123" s="200"/>
      <c r="W1123" s="26"/>
      <c r="X1123" s="5"/>
      <c r="Y1123" s="26"/>
      <c r="Z1123" s="26"/>
      <c r="AA1123" s="26"/>
      <c r="AB1123" s="27"/>
      <c r="AC1123" s="122"/>
      <c r="AD1123" s="273"/>
      <c r="AE1123" s="26"/>
    </row>
    <row r="1124" spans="1:31" x14ac:dyDescent="0.2">
      <c r="A1124" s="46" t="s">
        <v>2886</v>
      </c>
      <c r="B1124" s="26"/>
      <c r="C1124" s="26"/>
      <c r="D1124" s="209" t="s">
        <v>2887</v>
      </c>
      <c r="E1124" s="26"/>
      <c r="F1124" s="26"/>
      <c r="G1124" s="125"/>
      <c r="H1124" s="198">
        <v>2397</v>
      </c>
      <c r="I1124" s="54"/>
      <c r="J1124" s="57">
        <v>2516.85</v>
      </c>
      <c r="K1124" s="57"/>
      <c r="L1124" s="26">
        <v>3995</v>
      </c>
      <c r="M1124" s="27">
        <f t="shared" si="231"/>
        <v>0.37</v>
      </c>
      <c r="N1124" s="199">
        <f t="shared" si="232"/>
        <v>4794</v>
      </c>
      <c r="O1124" s="198"/>
      <c r="P1124" s="198"/>
      <c r="Q1124" s="198"/>
      <c r="R1124" s="409"/>
      <c r="S1124" s="363"/>
      <c r="T1124" s="363"/>
      <c r="U1124" s="26"/>
      <c r="V1124" s="200"/>
      <c r="W1124" s="26"/>
      <c r="X1124" s="5"/>
      <c r="Y1124" s="26"/>
      <c r="Z1124" s="26"/>
      <c r="AA1124" s="26"/>
      <c r="AB1124" s="27"/>
      <c r="AC1124" s="122"/>
      <c r="AD1124" s="273"/>
      <c r="AE1124" s="26"/>
    </row>
    <row r="1125" spans="1:31" x14ac:dyDescent="0.2">
      <c r="A1125" s="46" t="s">
        <v>2888</v>
      </c>
      <c r="B1125" s="26"/>
      <c r="C1125" s="26"/>
      <c r="D1125" s="209" t="s">
        <v>2889</v>
      </c>
      <c r="E1125" s="26"/>
      <c r="F1125" s="26"/>
      <c r="G1125" s="125"/>
      <c r="H1125" s="198">
        <v>2397</v>
      </c>
      <c r="I1125" s="54"/>
      <c r="J1125" s="57">
        <v>2516.85</v>
      </c>
      <c r="K1125" s="57"/>
      <c r="L1125" s="26">
        <v>3995</v>
      </c>
      <c r="M1125" s="27">
        <f t="shared" si="231"/>
        <v>0.37</v>
      </c>
      <c r="N1125" s="199">
        <f t="shared" si="232"/>
        <v>4794</v>
      </c>
      <c r="O1125" s="198"/>
      <c r="P1125" s="198"/>
      <c r="Q1125" s="198"/>
      <c r="R1125" s="409"/>
      <c r="S1125" s="363"/>
      <c r="T1125" s="363"/>
      <c r="U1125" s="26"/>
      <c r="V1125" s="200"/>
      <c r="W1125" s="26"/>
      <c r="X1125" s="5"/>
      <c r="Y1125" s="26"/>
      <c r="Z1125" s="26"/>
      <c r="AA1125" s="26"/>
      <c r="AB1125" s="27"/>
      <c r="AC1125" s="122"/>
      <c r="AD1125" s="273"/>
      <c r="AE1125" s="26"/>
    </row>
    <row r="1126" spans="1:31" x14ac:dyDescent="0.2">
      <c r="A1126" s="46" t="s">
        <v>2890</v>
      </c>
      <c r="B1126" s="26"/>
      <c r="C1126" s="26"/>
      <c r="D1126" s="209" t="s">
        <v>2891</v>
      </c>
      <c r="E1126" s="26"/>
      <c r="F1126" s="26"/>
      <c r="G1126" s="125"/>
      <c r="H1126" s="198">
        <v>2397</v>
      </c>
      <c r="I1126" s="54"/>
      <c r="J1126" s="57">
        <v>2516.85</v>
      </c>
      <c r="K1126" s="57"/>
      <c r="L1126" s="26">
        <v>3995</v>
      </c>
      <c r="M1126" s="27">
        <f t="shared" si="231"/>
        <v>0.37</v>
      </c>
      <c r="N1126" s="199">
        <f t="shared" si="232"/>
        <v>4794</v>
      </c>
      <c r="O1126" s="198"/>
      <c r="P1126" s="198"/>
      <c r="Q1126" s="198"/>
      <c r="R1126" s="409"/>
      <c r="S1126" s="363"/>
      <c r="T1126" s="363"/>
      <c r="U1126" s="26"/>
      <c r="V1126" s="200"/>
      <c r="W1126" s="26"/>
      <c r="X1126" s="5"/>
      <c r="Y1126" s="26"/>
      <c r="Z1126" s="26"/>
      <c r="AA1126" s="26"/>
      <c r="AB1126" s="27"/>
      <c r="AC1126" s="122"/>
      <c r="AD1126" s="273"/>
      <c r="AE1126" s="26"/>
    </row>
    <row r="1127" spans="1:31" x14ac:dyDescent="0.2">
      <c r="A1127" s="46" t="s">
        <v>2892</v>
      </c>
      <c r="B1127" s="26"/>
      <c r="C1127" s="26"/>
      <c r="D1127" s="209" t="s">
        <v>2893</v>
      </c>
      <c r="E1127" s="26"/>
      <c r="F1127" s="26"/>
      <c r="G1127" s="125"/>
      <c r="H1127" s="198">
        <v>2397</v>
      </c>
      <c r="I1127" s="54"/>
      <c r="J1127" s="57">
        <v>2516.85</v>
      </c>
      <c r="K1127" s="57"/>
      <c r="L1127" s="26">
        <v>3995</v>
      </c>
      <c r="M1127" s="27">
        <f t="shared" si="231"/>
        <v>0.37</v>
      </c>
      <c r="N1127" s="199">
        <f t="shared" si="232"/>
        <v>4794</v>
      </c>
      <c r="O1127" s="198"/>
      <c r="P1127" s="198"/>
      <c r="Q1127" s="198"/>
      <c r="R1127" s="409"/>
      <c r="S1127" s="363"/>
      <c r="T1127" s="363"/>
      <c r="U1127" s="26"/>
      <c r="V1127" s="200"/>
      <c r="W1127" s="26"/>
      <c r="X1127" s="5"/>
      <c r="Y1127" s="26"/>
      <c r="Z1127" s="26"/>
      <c r="AA1127" s="26"/>
      <c r="AB1127" s="27"/>
      <c r="AC1127" s="122"/>
      <c r="AD1127" s="273"/>
      <c r="AE1127" s="26"/>
    </row>
    <row r="1128" spans="1:31" x14ac:dyDescent="0.2">
      <c r="A1128" s="46" t="s">
        <v>2894</v>
      </c>
      <c r="B1128" s="26"/>
      <c r="C1128" s="26"/>
      <c r="D1128" s="209" t="s">
        <v>2895</v>
      </c>
      <c r="E1128" s="26"/>
      <c r="F1128" s="26"/>
      <c r="G1128" s="125"/>
      <c r="H1128" s="198">
        <v>2397</v>
      </c>
      <c r="I1128" s="54"/>
      <c r="J1128" s="57">
        <v>2516.85</v>
      </c>
      <c r="K1128" s="57"/>
      <c r="L1128" s="26">
        <v>3995</v>
      </c>
      <c r="M1128" s="27">
        <f t="shared" si="231"/>
        <v>0.37</v>
      </c>
      <c r="N1128" s="199">
        <f t="shared" si="232"/>
        <v>4794</v>
      </c>
      <c r="O1128" s="198"/>
      <c r="P1128" s="198"/>
      <c r="Q1128" s="198"/>
      <c r="R1128" s="409"/>
      <c r="S1128" s="363"/>
      <c r="T1128" s="363"/>
      <c r="U1128" s="26"/>
      <c r="V1128" s="200"/>
      <c r="W1128" s="26"/>
      <c r="X1128" s="5"/>
      <c r="Y1128" s="26"/>
      <c r="Z1128" s="26"/>
      <c r="AA1128" s="26"/>
      <c r="AB1128" s="27"/>
      <c r="AC1128" s="122"/>
      <c r="AD1128" s="273"/>
      <c r="AE1128" s="26"/>
    </row>
    <row r="1129" spans="1:31" x14ac:dyDescent="0.2">
      <c r="A1129" s="46" t="s">
        <v>2896</v>
      </c>
      <c r="B1129" s="26"/>
      <c r="C1129" s="26"/>
      <c r="D1129" s="209" t="s">
        <v>2897</v>
      </c>
      <c r="E1129" s="26"/>
      <c r="F1129" s="26"/>
      <c r="G1129" s="125"/>
      <c r="H1129" s="198">
        <v>2187</v>
      </c>
      <c r="I1129" s="54"/>
      <c r="J1129" s="57">
        <v>2296.35</v>
      </c>
      <c r="K1129" s="57"/>
      <c r="L1129" s="26">
        <v>3645</v>
      </c>
      <c r="M1129" s="27">
        <f t="shared" si="231"/>
        <v>0.37</v>
      </c>
      <c r="N1129" s="199">
        <f t="shared" si="232"/>
        <v>4374</v>
      </c>
      <c r="O1129" s="198"/>
      <c r="P1129" s="198"/>
      <c r="Q1129" s="198"/>
      <c r="R1129" s="409"/>
      <c r="S1129" s="363"/>
      <c r="T1129" s="363"/>
      <c r="U1129" s="26"/>
      <c r="V1129" s="200"/>
      <c r="W1129" s="26"/>
      <c r="X1129" s="5"/>
      <c r="Y1129" s="26"/>
      <c r="Z1129" s="26"/>
      <c r="AA1129" s="26"/>
      <c r="AB1129" s="27"/>
      <c r="AC1129" s="122"/>
      <c r="AD1129" s="273"/>
      <c r="AE1129" s="26"/>
    </row>
    <row r="1130" spans="1:31" x14ac:dyDescent="0.2">
      <c r="A1130" s="46" t="s">
        <v>2898</v>
      </c>
      <c r="B1130" s="26"/>
      <c r="C1130" s="26"/>
      <c r="D1130" s="209" t="s">
        <v>2899</v>
      </c>
      <c r="E1130" s="26"/>
      <c r="F1130" s="26"/>
      <c r="G1130" s="125"/>
      <c r="H1130" s="198">
        <v>2187</v>
      </c>
      <c r="I1130" s="54"/>
      <c r="J1130" s="57">
        <v>2296.35</v>
      </c>
      <c r="K1130" s="57"/>
      <c r="L1130" s="26">
        <v>3645</v>
      </c>
      <c r="M1130" s="27">
        <f t="shared" si="231"/>
        <v>0.37</v>
      </c>
      <c r="N1130" s="199">
        <f t="shared" si="232"/>
        <v>4374</v>
      </c>
      <c r="O1130" s="198"/>
      <c r="P1130" s="198"/>
      <c r="Q1130" s="198"/>
      <c r="R1130" s="409"/>
      <c r="S1130" s="363"/>
      <c r="T1130" s="363"/>
      <c r="U1130" s="26"/>
      <c r="V1130" s="200"/>
      <c r="W1130" s="26"/>
      <c r="X1130" s="5"/>
      <c r="Y1130" s="26"/>
      <c r="Z1130" s="26"/>
      <c r="AA1130" s="26"/>
      <c r="AB1130" s="27"/>
      <c r="AC1130" s="122"/>
      <c r="AD1130" s="273"/>
      <c r="AE1130" s="26"/>
    </row>
    <row r="1131" spans="1:31" x14ac:dyDescent="0.2">
      <c r="A1131" s="46" t="s">
        <v>2900</v>
      </c>
      <c r="B1131" s="26"/>
      <c r="C1131" s="26"/>
      <c r="D1131" s="209" t="s">
        <v>2901</v>
      </c>
      <c r="E1131" s="26"/>
      <c r="F1131" s="26"/>
      <c r="G1131" s="125"/>
      <c r="H1131" s="198">
        <v>2187</v>
      </c>
      <c r="I1131" s="54"/>
      <c r="J1131" s="57">
        <v>2296.35</v>
      </c>
      <c r="K1131" s="57"/>
      <c r="L1131" s="26">
        <v>3645</v>
      </c>
      <c r="M1131" s="27">
        <f t="shared" si="231"/>
        <v>0.37</v>
      </c>
      <c r="N1131" s="199">
        <f t="shared" si="232"/>
        <v>4374</v>
      </c>
      <c r="O1131" s="198"/>
      <c r="P1131" s="198"/>
      <c r="Q1131" s="198"/>
      <c r="R1131" s="409"/>
      <c r="S1131" s="363"/>
      <c r="T1131" s="363"/>
      <c r="U1131" s="26"/>
      <c r="V1131" s="200"/>
      <c r="W1131" s="26"/>
      <c r="X1131" s="5"/>
      <c r="Y1131" s="26"/>
      <c r="Z1131" s="26"/>
      <c r="AA1131" s="26"/>
      <c r="AB1131" s="27"/>
      <c r="AC1131" s="122"/>
      <c r="AD1131" s="273"/>
      <c r="AE1131" s="26"/>
    </row>
    <row r="1132" spans="1:31" x14ac:dyDescent="0.2">
      <c r="A1132" s="46" t="s">
        <v>2902</v>
      </c>
      <c r="B1132" s="26"/>
      <c r="C1132" s="26"/>
      <c r="D1132" s="209" t="s">
        <v>2903</v>
      </c>
      <c r="E1132" s="26"/>
      <c r="F1132" s="26"/>
      <c r="G1132" s="125"/>
      <c r="H1132" s="198">
        <v>2187</v>
      </c>
      <c r="I1132" s="54"/>
      <c r="J1132" s="57">
        <v>2296.35</v>
      </c>
      <c r="K1132" s="57"/>
      <c r="L1132" s="26">
        <v>3645</v>
      </c>
      <c r="M1132" s="27">
        <f t="shared" si="231"/>
        <v>0.37</v>
      </c>
      <c r="N1132" s="199">
        <f t="shared" si="232"/>
        <v>4374</v>
      </c>
      <c r="O1132" s="198"/>
      <c r="P1132" s="198"/>
      <c r="Q1132" s="198"/>
      <c r="R1132" s="409"/>
      <c r="S1132" s="363"/>
      <c r="T1132" s="363"/>
      <c r="U1132" s="26"/>
      <c r="V1132" s="200"/>
      <c r="W1132" s="26"/>
      <c r="X1132" s="5"/>
      <c r="Y1132" s="26"/>
      <c r="Z1132" s="26"/>
      <c r="AA1132" s="26"/>
      <c r="AB1132" s="27"/>
      <c r="AC1132" s="122"/>
      <c r="AD1132" s="273"/>
      <c r="AE1132" s="26"/>
    </row>
    <row r="1133" spans="1:31" x14ac:dyDescent="0.2">
      <c r="A1133" s="46" t="s">
        <v>2904</v>
      </c>
      <c r="B1133" s="26"/>
      <c r="C1133" s="26"/>
      <c r="D1133" s="209" t="s">
        <v>2905</v>
      </c>
      <c r="E1133" s="26"/>
      <c r="F1133" s="26"/>
      <c r="G1133" s="125"/>
      <c r="H1133" s="198">
        <v>2187</v>
      </c>
      <c r="I1133" s="54"/>
      <c r="J1133" s="57">
        <v>2296.35</v>
      </c>
      <c r="K1133" s="57"/>
      <c r="L1133" s="26">
        <v>3645</v>
      </c>
      <c r="M1133" s="27">
        <f t="shared" si="231"/>
        <v>0.37</v>
      </c>
      <c r="N1133" s="199">
        <f t="shared" si="232"/>
        <v>4374</v>
      </c>
      <c r="O1133" s="198"/>
      <c r="P1133" s="198"/>
      <c r="Q1133" s="198"/>
      <c r="R1133" s="409"/>
      <c r="S1133" s="363"/>
      <c r="T1133" s="363"/>
      <c r="U1133" s="26"/>
      <c r="V1133" s="200"/>
      <c r="W1133" s="26"/>
      <c r="X1133" s="5"/>
      <c r="Y1133" s="26"/>
      <c r="Z1133" s="26"/>
      <c r="AA1133" s="26"/>
      <c r="AB1133" s="27"/>
      <c r="AC1133" s="122"/>
      <c r="AD1133" s="273"/>
      <c r="AE1133" s="26"/>
    </row>
    <row r="1134" spans="1:31" x14ac:dyDescent="0.2">
      <c r="A1134" s="46" t="s">
        <v>2906</v>
      </c>
      <c r="B1134" s="26"/>
      <c r="C1134" s="26"/>
      <c r="D1134" s="209" t="s">
        <v>2907</v>
      </c>
      <c r="E1134" s="26"/>
      <c r="F1134" s="26"/>
      <c r="G1134" s="125"/>
      <c r="H1134" s="198">
        <v>2187</v>
      </c>
      <c r="I1134" s="54"/>
      <c r="J1134" s="57">
        <v>2296.35</v>
      </c>
      <c r="K1134" s="57"/>
      <c r="L1134" s="26">
        <v>3645</v>
      </c>
      <c r="M1134" s="27">
        <f t="shared" si="231"/>
        <v>0.37</v>
      </c>
      <c r="N1134" s="199">
        <f t="shared" si="232"/>
        <v>4374</v>
      </c>
      <c r="O1134" s="198"/>
      <c r="P1134" s="198"/>
      <c r="Q1134" s="198"/>
      <c r="R1134" s="409"/>
      <c r="S1134" s="363"/>
      <c r="T1134" s="363"/>
      <c r="U1134" s="26"/>
      <c r="V1134" s="200"/>
      <c r="W1134" s="26"/>
      <c r="X1134" s="5"/>
      <c r="Y1134" s="26"/>
      <c r="Z1134" s="26"/>
      <c r="AA1134" s="26"/>
      <c r="AB1134" s="27"/>
      <c r="AC1134" s="122"/>
      <c r="AD1134" s="273"/>
      <c r="AE1134" s="26"/>
    </row>
    <row r="1135" spans="1:31" x14ac:dyDescent="0.2">
      <c r="A1135" s="46" t="s">
        <v>2908</v>
      </c>
      <c r="B1135" s="26"/>
      <c r="C1135" s="26"/>
      <c r="D1135" s="209" t="s">
        <v>2909</v>
      </c>
      <c r="E1135" s="26"/>
      <c r="F1135" s="26"/>
      <c r="G1135" s="125"/>
      <c r="H1135" s="198">
        <v>2187</v>
      </c>
      <c r="I1135" s="54"/>
      <c r="J1135" s="57">
        <v>2296.35</v>
      </c>
      <c r="K1135" s="57"/>
      <c r="L1135" s="26">
        <v>3645</v>
      </c>
      <c r="M1135" s="27">
        <f t="shared" si="231"/>
        <v>0.37</v>
      </c>
      <c r="N1135" s="199">
        <f t="shared" si="232"/>
        <v>4374</v>
      </c>
      <c r="O1135" s="198"/>
      <c r="P1135" s="198"/>
      <c r="Q1135" s="198"/>
      <c r="R1135" s="409"/>
      <c r="S1135" s="363"/>
      <c r="T1135" s="363"/>
      <c r="U1135" s="26"/>
      <c r="V1135" s="200"/>
      <c r="W1135" s="26"/>
      <c r="X1135" s="5"/>
      <c r="Y1135" s="26"/>
      <c r="Z1135" s="26"/>
      <c r="AA1135" s="26"/>
      <c r="AB1135" s="27"/>
      <c r="AC1135" s="122"/>
      <c r="AD1135" s="273"/>
      <c r="AE1135" s="26"/>
    </row>
    <row r="1136" spans="1:31" x14ac:dyDescent="0.2">
      <c r="A1136" s="46" t="s">
        <v>2910</v>
      </c>
      <c r="B1136" s="26"/>
      <c r="C1136" s="26"/>
      <c r="D1136" s="209" t="s">
        <v>2911</v>
      </c>
      <c r="E1136" s="26"/>
      <c r="F1136" s="26"/>
      <c r="G1136" s="125"/>
      <c r="H1136" s="198">
        <v>2187</v>
      </c>
      <c r="I1136" s="54"/>
      <c r="J1136" s="57">
        <v>2296.35</v>
      </c>
      <c r="K1136" s="57"/>
      <c r="L1136" s="26">
        <v>3645</v>
      </c>
      <c r="M1136" s="27">
        <f t="shared" si="231"/>
        <v>0.37</v>
      </c>
      <c r="N1136" s="199">
        <f t="shared" si="232"/>
        <v>4374</v>
      </c>
      <c r="O1136" s="198"/>
      <c r="P1136" s="198"/>
      <c r="Q1136" s="198"/>
      <c r="R1136" s="409"/>
      <c r="S1136" s="363"/>
      <c r="T1136" s="363"/>
      <c r="U1136" s="26"/>
      <c r="V1136" s="200"/>
      <c r="W1136" s="26"/>
      <c r="X1136" s="5"/>
      <c r="Y1136" s="26"/>
      <c r="Z1136" s="26"/>
      <c r="AA1136" s="26"/>
      <c r="AB1136" s="27"/>
      <c r="AC1136" s="122"/>
      <c r="AD1136" s="273"/>
      <c r="AE1136" s="26"/>
    </row>
    <row r="1137" spans="1:31" x14ac:dyDescent="0.2">
      <c r="A1137" s="46" t="s">
        <v>2912</v>
      </c>
      <c r="B1137" s="26"/>
      <c r="C1137" s="26"/>
      <c r="D1137" s="209" t="s">
        <v>2913</v>
      </c>
      <c r="E1137" s="26"/>
      <c r="F1137" s="26"/>
      <c r="G1137" s="125"/>
      <c r="H1137" s="198">
        <v>2187</v>
      </c>
      <c r="I1137" s="54"/>
      <c r="J1137" s="57">
        <v>2296.35</v>
      </c>
      <c r="K1137" s="57"/>
      <c r="L1137" s="26">
        <v>3645</v>
      </c>
      <c r="M1137" s="27">
        <f t="shared" si="231"/>
        <v>0.37</v>
      </c>
      <c r="N1137" s="199">
        <f t="shared" si="232"/>
        <v>4374</v>
      </c>
      <c r="O1137" s="198"/>
      <c r="P1137" s="198"/>
      <c r="Q1137" s="198"/>
      <c r="R1137" s="409"/>
      <c r="S1137" s="363"/>
      <c r="T1137" s="363"/>
      <c r="U1137" s="26"/>
      <c r="V1137" s="200"/>
      <c r="W1137" s="26"/>
      <c r="X1137" s="5"/>
      <c r="Y1137" s="26"/>
      <c r="Z1137" s="26"/>
      <c r="AA1137" s="26"/>
      <c r="AB1137" s="27"/>
      <c r="AC1137" s="122"/>
      <c r="AD1137" s="273"/>
      <c r="AE1137" s="26"/>
    </row>
    <row r="1138" spans="1:31" x14ac:dyDescent="0.2">
      <c r="A1138" s="46" t="s">
        <v>2915</v>
      </c>
      <c r="B1138" s="26"/>
      <c r="C1138" s="26"/>
      <c r="D1138" s="209" t="s">
        <v>1847</v>
      </c>
      <c r="E1138" s="26"/>
      <c r="F1138" s="26"/>
      <c r="G1138" s="125"/>
      <c r="H1138" s="198">
        <v>9.9499999999999993</v>
      </c>
      <c r="I1138" s="54"/>
      <c r="J1138" s="57">
        <v>10.4475</v>
      </c>
      <c r="K1138" s="57"/>
      <c r="L1138" s="26">
        <v>16.63</v>
      </c>
      <c r="M1138" s="27">
        <f t="shared" si="231"/>
        <v>0.37176788935658445</v>
      </c>
      <c r="N1138" s="199">
        <f t="shared" si="232"/>
        <v>19.956</v>
      </c>
      <c r="O1138" s="198"/>
      <c r="P1138" s="198"/>
      <c r="Q1138" s="198"/>
      <c r="R1138" s="409"/>
      <c r="S1138" s="363"/>
      <c r="T1138" s="363"/>
      <c r="U1138" s="26"/>
      <c r="V1138" s="200"/>
      <c r="W1138" s="26"/>
      <c r="X1138" s="5"/>
      <c r="Y1138" s="26"/>
      <c r="Z1138" s="26"/>
      <c r="AA1138" s="26"/>
      <c r="AB1138" s="27"/>
      <c r="AC1138" s="122"/>
      <c r="AD1138" s="273"/>
      <c r="AE1138" s="26"/>
    </row>
    <row r="1139" spans="1:31" x14ac:dyDescent="0.2">
      <c r="A1139" s="46" t="s">
        <v>2917</v>
      </c>
      <c r="B1139" s="26"/>
      <c r="C1139" s="26"/>
      <c r="D1139" s="209" t="s">
        <v>1571</v>
      </c>
      <c r="E1139" s="26"/>
      <c r="F1139" s="26"/>
      <c r="G1139" s="125"/>
      <c r="H1139" s="198">
        <v>231</v>
      </c>
      <c r="I1139" s="54"/>
      <c r="J1139" s="57">
        <v>242.55</v>
      </c>
      <c r="K1139" s="57"/>
      <c r="L1139" s="26">
        <v>386.29</v>
      </c>
      <c r="M1139" s="27">
        <f t="shared" si="231"/>
        <v>0.37210385979445493</v>
      </c>
      <c r="N1139" s="199">
        <f t="shared" si="232"/>
        <v>463.548</v>
      </c>
      <c r="O1139" s="198"/>
      <c r="P1139" s="198"/>
      <c r="Q1139" s="198"/>
      <c r="R1139" s="409"/>
      <c r="S1139" s="363"/>
      <c r="T1139" s="363"/>
      <c r="U1139" s="26"/>
      <c r="V1139" s="200"/>
      <c r="W1139" s="26"/>
      <c r="X1139" s="5"/>
      <c r="Y1139" s="26"/>
      <c r="Z1139" s="26"/>
      <c r="AA1139" s="26"/>
      <c r="AB1139" s="27"/>
      <c r="AC1139" s="122"/>
      <c r="AD1139" s="273"/>
      <c r="AE1139" s="26"/>
    </row>
    <row r="1140" spans="1:31" x14ac:dyDescent="0.2">
      <c r="A1140" s="46" t="s">
        <v>2919</v>
      </c>
      <c r="B1140" s="26"/>
      <c r="C1140" s="26"/>
      <c r="D1140" s="209" t="s">
        <v>1858</v>
      </c>
      <c r="E1140" s="26"/>
      <c r="F1140" s="26"/>
      <c r="G1140" s="125"/>
      <c r="H1140" s="198">
        <v>4.95</v>
      </c>
      <c r="I1140" s="54"/>
      <c r="J1140" s="57">
        <v>5.1975000000000007</v>
      </c>
      <c r="K1140" s="57"/>
      <c r="L1140" s="26">
        <v>8.2899999999999991</v>
      </c>
      <c r="M1140" s="27">
        <f t="shared" si="231"/>
        <v>0.37303980699638106</v>
      </c>
      <c r="N1140" s="199">
        <f t="shared" si="232"/>
        <v>9.9479999999999986</v>
      </c>
      <c r="O1140" s="198"/>
      <c r="P1140" s="198"/>
      <c r="Q1140" s="198"/>
      <c r="R1140" s="409"/>
      <c r="S1140" s="363"/>
      <c r="T1140" s="363"/>
      <c r="U1140" s="26"/>
      <c r="V1140" s="200"/>
      <c r="W1140" s="26"/>
      <c r="X1140" s="5"/>
      <c r="Y1140" s="26"/>
      <c r="Z1140" s="26"/>
      <c r="AA1140" s="26"/>
      <c r="AB1140" s="27"/>
      <c r="AC1140" s="122"/>
      <c r="AD1140" s="273"/>
      <c r="AE1140" s="26"/>
    </row>
    <row r="1141" spans="1:31" x14ac:dyDescent="0.2">
      <c r="A1141" s="46" t="s">
        <v>2920</v>
      </c>
      <c r="B1141" s="26"/>
      <c r="C1141" s="26"/>
      <c r="D1141" s="209" t="s">
        <v>2921</v>
      </c>
      <c r="E1141" s="26"/>
      <c r="F1141" s="26"/>
      <c r="G1141" s="125"/>
      <c r="H1141" s="198">
        <v>9.9700000000000006</v>
      </c>
      <c r="I1141" s="54"/>
      <c r="J1141" s="57">
        <v>10.468500000000001</v>
      </c>
      <c r="K1141" s="57"/>
      <c r="L1141" s="26">
        <v>16.72</v>
      </c>
      <c r="M1141" s="27">
        <f t="shared" si="231"/>
        <v>0.37389354066985636</v>
      </c>
      <c r="N1141" s="199">
        <f t="shared" si="232"/>
        <v>20.063999999999997</v>
      </c>
      <c r="O1141" s="198"/>
      <c r="P1141" s="198"/>
      <c r="Q1141" s="198"/>
      <c r="R1141" s="409"/>
      <c r="S1141" s="363"/>
      <c r="T1141" s="363"/>
      <c r="U1141" s="26"/>
      <c r="V1141" s="200"/>
      <c r="W1141" s="26"/>
      <c r="X1141" s="5"/>
      <c r="Y1141" s="26"/>
      <c r="Z1141" s="26"/>
      <c r="AA1141" s="26"/>
      <c r="AB1141" s="27"/>
      <c r="AC1141" s="122"/>
      <c r="AD1141" s="273"/>
      <c r="AE1141" s="26"/>
    </row>
    <row r="1142" spans="1:31" x14ac:dyDescent="0.2">
      <c r="A1142" s="46" t="s">
        <v>2922</v>
      </c>
      <c r="B1142" s="26"/>
      <c r="C1142" s="26"/>
      <c r="D1142" s="209" t="s">
        <v>2923</v>
      </c>
      <c r="E1142" s="26"/>
      <c r="F1142" s="26"/>
      <c r="G1142" s="125"/>
      <c r="H1142" s="198">
        <v>9.9700000000000006</v>
      </c>
      <c r="I1142" s="54"/>
      <c r="J1142" s="57">
        <v>10.468500000000001</v>
      </c>
      <c r="K1142" s="57"/>
      <c r="L1142" s="26">
        <v>16.72</v>
      </c>
      <c r="M1142" s="27">
        <f t="shared" si="231"/>
        <v>0.37389354066985636</v>
      </c>
      <c r="N1142" s="199">
        <f t="shared" si="232"/>
        <v>20.063999999999997</v>
      </c>
      <c r="O1142" s="198"/>
      <c r="P1142" s="198"/>
      <c r="Q1142" s="198"/>
      <c r="R1142" s="409"/>
      <c r="S1142" s="363"/>
      <c r="T1142" s="363"/>
      <c r="U1142" s="26"/>
      <c r="V1142" s="200"/>
      <c r="W1142" s="26"/>
      <c r="X1142" s="5"/>
      <c r="Y1142" s="26"/>
      <c r="Z1142" s="26"/>
      <c r="AA1142" s="26"/>
      <c r="AB1142" s="27"/>
      <c r="AC1142" s="122"/>
      <c r="AD1142" s="273"/>
      <c r="AE1142" s="26"/>
    </row>
    <row r="1143" spans="1:31" x14ac:dyDescent="0.2">
      <c r="A1143" s="46" t="s">
        <v>2924</v>
      </c>
      <c r="B1143" s="26"/>
      <c r="C1143" s="26"/>
      <c r="D1143" s="209" t="s">
        <v>2925</v>
      </c>
      <c r="E1143" s="26"/>
      <c r="F1143" s="26"/>
      <c r="G1143" s="125"/>
      <c r="H1143" s="198">
        <v>9.9700000000000006</v>
      </c>
      <c r="I1143" s="54"/>
      <c r="J1143" s="57">
        <v>10.468500000000001</v>
      </c>
      <c r="K1143" s="57"/>
      <c r="L1143" s="26">
        <v>16.72</v>
      </c>
      <c r="M1143" s="27">
        <f t="shared" si="231"/>
        <v>0.37389354066985636</v>
      </c>
      <c r="N1143" s="199">
        <f t="shared" si="232"/>
        <v>20.063999999999997</v>
      </c>
      <c r="O1143" s="198"/>
      <c r="P1143" s="198"/>
      <c r="Q1143" s="198"/>
      <c r="R1143" s="409"/>
      <c r="S1143" s="363"/>
      <c r="T1143" s="363"/>
      <c r="U1143" s="26"/>
      <c r="V1143" s="200"/>
      <c r="W1143" s="26"/>
      <c r="X1143" s="5"/>
      <c r="Y1143" s="26"/>
      <c r="Z1143" s="26"/>
      <c r="AA1143" s="26"/>
      <c r="AB1143" s="27"/>
      <c r="AC1143" s="122"/>
      <c r="AD1143" s="273"/>
      <c r="AE1143" s="26"/>
    </row>
    <row r="1144" spans="1:31" x14ac:dyDescent="0.2">
      <c r="A1144" s="46" t="s">
        <v>2926</v>
      </c>
      <c r="B1144" s="26"/>
      <c r="C1144" s="26"/>
      <c r="D1144" s="209" t="s">
        <v>2927</v>
      </c>
      <c r="E1144" s="26"/>
      <c r="F1144" s="26"/>
      <c r="G1144" s="125"/>
      <c r="H1144" s="198">
        <v>9.9700000000000006</v>
      </c>
      <c r="I1144" s="54"/>
      <c r="J1144" s="57">
        <v>10.468500000000001</v>
      </c>
      <c r="K1144" s="57"/>
      <c r="L1144" s="26">
        <v>16.72</v>
      </c>
      <c r="M1144" s="27">
        <f t="shared" si="231"/>
        <v>0.37389354066985636</v>
      </c>
      <c r="N1144" s="199">
        <f t="shared" si="232"/>
        <v>20.063999999999997</v>
      </c>
      <c r="O1144" s="198"/>
      <c r="P1144" s="198"/>
      <c r="Q1144" s="198"/>
      <c r="R1144" s="409"/>
      <c r="S1144" s="363"/>
      <c r="T1144" s="363"/>
      <c r="U1144" s="26"/>
      <c r="V1144" s="200"/>
      <c r="W1144" s="26"/>
      <c r="X1144" s="5"/>
      <c r="Y1144" s="26"/>
      <c r="Z1144" s="26"/>
      <c r="AA1144" s="26"/>
      <c r="AB1144" s="27"/>
      <c r="AC1144" s="122"/>
      <c r="AD1144" s="273"/>
      <c r="AE1144" s="26"/>
    </row>
    <row r="1145" spans="1:31" x14ac:dyDescent="0.2">
      <c r="A1145" s="46" t="s">
        <v>2928</v>
      </c>
      <c r="B1145" s="26"/>
      <c r="C1145" s="26"/>
      <c r="D1145" s="209" t="s">
        <v>2929</v>
      </c>
      <c r="E1145" s="26"/>
      <c r="F1145" s="26"/>
      <c r="G1145" s="125"/>
      <c r="H1145" s="198">
        <v>9.9700000000000006</v>
      </c>
      <c r="I1145" s="54"/>
      <c r="J1145" s="57">
        <v>10.468500000000001</v>
      </c>
      <c r="K1145" s="57"/>
      <c r="L1145" s="26">
        <v>16.72</v>
      </c>
      <c r="M1145" s="27">
        <f t="shared" si="231"/>
        <v>0.37389354066985636</v>
      </c>
      <c r="N1145" s="199">
        <f t="shared" si="232"/>
        <v>20.063999999999997</v>
      </c>
      <c r="O1145" s="198"/>
      <c r="P1145" s="198"/>
      <c r="Q1145" s="198"/>
      <c r="R1145" s="409"/>
      <c r="S1145" s="363"/>
      <c r="T1145" s="363"/>
      <c r="U1145" s="26"/>
      <c r="V1145" s="200"/>
      <c r="W1145" s="26"/>
      <c r="X1145" s="5"/>
      <c r="Y1145" s="26"/>
      <c r="Z1145" s="26"/>
      <c r="AA1145" s="26"/>
      <c r="AB1145" s="27"/>
      <c r="AC1145" s="122"/>
      <c r="AD1145" s="273"/>
      <c r="AE1145" s="26"/>
    </row>
    <row r="1146" spans="1:31" x14ac:dyDescent="0.2">
      <c r="A1146" s="46" t="s">
        <v>2930</v>
      </c>
      <c r="B1146" s="26"/>
      <c r="C1146" s="26"/>
      <c r="D1146" s="209" t="s">
        <v>2931</v>
      </c>
      <c r="E1146" s="26"/>
      <c r="F1146" s="26"/>
      <c r="G1146" s="125"/>
      <c r="H1146" s="198">
        <v>9.9700000000000006</v>
      </c>
      <c r="I1146" s="54"/>
      <c r="J1146" s="57">
        <v>10.468500000000001</v>
      </c>
      <c r="K1146" s="57"/>
      <c r="L1146" s="26">
        <v>16.72</v>
      </c>
      <c r="M1146" s="27">
        <f t="shared" si="231"/>
        <v>0.37389354066985636</v>
      </c>
      <c r="N1146" s="199">
        <f t="shared" si="232"/>
        <v>20.063999999999997</v>
      </c>
      <c r="O1146" s="198"/>
      <c r="P1146" s="198"/>
      <c r="Q1146" s="198"/>
      <c r="R1146" s="409"/>
      <c r="S1146" s="363"/>
      <c r="T1146" s="363"/>
      <c r="U1146" s="26"/>
      <c r="V1146" s="200"/>
      <c r="W1146" s="26"/>
      <c r="X1146" s="5"/>
      <c r="Y1146" s="26"/>
      <c r="Z1146" s="26"/>
      <c r="AA1146" s="26"/>
      <c r="AB1146" s="27"/>
      <c r="AC1146" s="122"/>
      <c r="AD1146" s="273"/>
      <c r="AE1146" s="26"/>
    </row>
    <row r="1147" spans="1:31" x14ac:dyDescent="0.2">
      <c r="A1147" s="46" t="s">
        <v>2932</v>
      </c>
      <c r="B1147" s="26"/>
      <c r="C1147" s="26"/>
      <c r="D1147" s="209" t="s">
        <v>2933</v>
      </c>
      <c r="E1147" s="26"/>
      <c r="F1147" s="26"/>
      <c r="G1147" s="125"/>
      <c r="H1147" s="198">
        <v>9.9700000000000006</v>
      </c>
      <c r="I1147" s="54"/>
      <c r="J1147" s="57">
        <v>10.468500000000001</v>
      </c>
      <c r="K1147" s="57"/>
      <c r="L1147" s="26">
        <v>16.72</v>
      </c>
      <c r="M1147" s="27">
        <f t="shared" si="231"/>
        <v>0.37389354066985636</v>
      </c>
      <c r="N1147" s="199">
        <f t="shared" si="232"/>
        <v>20.063999999999997</v>
      </c>
      <c r="O1147" s="198"/>
      <c r="P1147" s="198"/>
      <c r="Q1147" s="198"/>
      <c r="R1147" s="409"/>
      <c r="S1147" s="363"/>
      <c r="T1147" s="363"/>
      <c r="U1147" s="26"/>
      <c r="V1147" s="200"/>
      <c r="W1147" s="26"/>
      <c r="X1147" s="5"/>
      <c r="Y1147" s="26"/>
      <c r="Z1147" s="26"/>
      <c r="AA1147" s="26"/>
      <c r="AB1147" s="27"/>
      <c r="AC1147" s="122"/>
      <c r="AD1147" s="273"/>
      <c r="AE1147" s="26"/>
    </row>
    <row r="1148" spans="1:31" x14ac:dyDescent="0.2">
      <c r="A1148" s="46" t="s">
        <v>2934</v>
      </c>
      <c r="B1148" s="26"/>
      <c r="C1148" s="26"/>
      <c r="D1148" s="209" t="s">
        <v>2935</v>
      </c>
      <c r="E1148" s="26"/>
      <c r="F1148" s="26"/>
      <c r="G1148" s="125"/>
      <c r="H1148" s="198">
        <v>9.9700000000000006</v>
      </c>
      <c r="I1148" s="54"/>
      <c r="J1148" s="57">
        <v>10.468500000000001</v>
      </c>
      <c r="K1148" s="57"/>
      <c r="L1148" s="26">
        <v>16.72</v>
      </c>
      <c r="M1148" s="27">
        <f t="shared" si="231"/>
        <v>0.37389354066985636</v>
      </c>
      <c r="N1148" s="199">
        <f t="shared" si="232"/>
        <v>20.063999999999997</v>
      </c>
      <c r="O1148" s="198"/>
      <c r="P1148" s="198"/>
      <c r="Q1148" s="198"/>
      <c r="R1148" s="409"/>
      <c r="S1148" s="363"/>
      <c r="T1148" s="363"/>
      <c r="U1148" s="26"/>
      <c r="V1148" s="200"/>
      <c r="W1148" s="26"/>
      <c r="X1148" s="5"/>
      <c r="Y1148" s="26"/>
      <c r="Z1148" s="26"/>
      <c r="AA1148" s="26"/>
      <c r="AB1148" s="27"/>
      <c r="AC1148" s="122"/>
      <c r="AD1148" s="273"/>
      <c r="AE1148" s="26"/>
    </row>
    <row r="1149" spans="1:31" x14ac:dyDescent="0.2">
      <c r="A1149" s="46" t="s">
        <v>2937</v>
      </c>
      <c r="B1149" s="26"/>
      <c r="C1149" s="26"/>
      <c r="D1149" s="209" t="s">
        <v>2938</v>
      </c>
      <c r="E1149" s="26"/>
      <c r="F1149" s="26"/>
      <c r="G1149" s="125"/>
      <c r="H1149" s="198">
        <v>22.87</v>
      </c>
      <c r="I1149" s="54"/>
      <c r="J1149" s="57">
        <v>24.013500000000001</v>
      </c>
      <c r="K1149" s="57"/>
      <c r="L1149" s="26">
        <v>38.46</v>
      </c>
      <c r="M1149" s="27">
        <f t="shared" si="231"/>
        <v>0.37562402496099845</v>
      </c>
      <c r="N1149" s="199">
        <f t="shared" si="232"/>
        <v>46.152000000000001</v>
      </c>
      <c r="O1149" s="198"/>
      <c r="P1149" s="198"/>
      <c r="Q1149" s="198"/>
      <c r="R1149" s="409"/>
      <c r="S1149" s="363"/>
      <c r="T1149" s="363"/>
      <c r="U1149" s="26"/>
      <c r="V1149" s="200"/>
      <c r="W1149" s="26"/>
      <c r="X1149" s="5"/>
      <c r="Y1149" s="26"/>
      <c r="Z1149" s="26"/>
      <c r="AA1149" s="26"/>
      <c r="AB1149" s="27"/>
      <c r="AC1149" s="122"/>
      <c r="AD1149" s="273"/>
      <c r="AE1149" s="26"/>
    </row>
    <row r="1150" spans="1:31" x14ac:dyDescent="0.2">
      <c r="A1150" s="46" t="s">
        <v>2939</v>
      </c>
      <c r="B1150" s="26"/>
      <c r="C1150" s="26"/>
      <c r="D1150" s="209" t="s">
        <v>2940</v>
      </c>
      <c r="E1150" s="26"/>
      <c r="F1150" s="26"/>
      <c r="G1150" s="125"/>
      <c r="H1150" s="198">
        <v>86.86</v>
      </c>
      <c r="I1150" s="54"/>
      <c r="J1150" s="57">
        <v>86.86</v>
      </c>
      <c r="K1150" s="57"/>
      <c r="L1150" s="26">
        <v>139.63</v>
      </c>
      <c r="M1150" s="27">
        <f t="shared" si="231"/>
        <v>0.37792737950297217</v>
      </c>
      <c r="N1150" s="199">
        <f t="shared" si="232"/>
        <v>167.55599999999998</v>
      </c>
      <c r="O1150" s="198"/>
      <c r="P1150" s="198"/>
      <c r="Q1150" s="198"/>
      <c r="R1150" s="409"/>
      <c r="S1150" s="363"/>
      <c r="T1150" s="363"/>
      <c r="U1150" s="26"/>
      <c r="V1150" s="200"/>
      <c r="W1150" s="26"/>
      <c r="X1150" s="5"/>
      <c r="Y1150" s="26"/>
      <c r="Z1150" s="26"/>
      <c r="AA1150" s="26"/>
      <c r="AB1150" s="27"/>
      <c r="AC1150" s="122"/>
      <c r="AD1150" s="273"/>
      <c r="AE1150" s="26"/>
    </row>
    <row r="1151" spans="1:31" x14ac:dyDescent="0.2">
      <c r="A1151" s="46" t="s">
        <v>2944</v>
      </c>
      <c r="B1151" s="26"/>
      <c r="C1151" s="26"/>
      <c r="D1151" s="209" t="s">
        <v>2003</v>
      </c>
      <c r="E1151" s="26"/>
      <c r="F1151" s="26"/>
      <c r="G1151" s="125"/>
      <c r="H1151" s="198">
        <v>78.95</v>
      </c>
      <c r="I1151" s="54"/>
      <c r="J1151" s="57">
        <v>82.897500000000008</v>
      </c>
      <c r="K1151" s="57"/>
      <c r="L1151" s="26">
        <v>137.29</v>
      </c>
      <c r="M1151" s="27">
        <f t="shared" si="231"/>
        <v>0.39618690363464193</v>
      </c>
      <c r="N1151" s="199">
        <f t="shared" si="232"/>
        <v>164.74799999999999</v>
      </c>
      <c r="O1151" s="198"/>
      <c r="P1151" s="198"/>
      <c r="Q1151" s="198"/>
      <c r="R1151" s="409"/>
      <c r="S1151" s="363"/>
      <c r="T1151" s="363"/>
      <c r="U1151" s="26"/>
      <c r="V1151" s="200"/>
      <c r="W1151" s="26"/>
      <c r="X1151" s="5"/>
      <c r="Y1151" s="26"/>
      <c r="Z1151" s="26"/>
      <c r="AA1151" s="26"/>
      <c r="AB1151" s="27"/>
      <c r="AC1151" s="122"/>
      <c r="AD1151" s="273"/>
      <c r="AE1151" s="26"/>
    </row>
    <row r="1152" spans="1:31" x14ac:dyDescent="0.2">
      <c r="A1152" s="46" t="s">
        <v>2946</v>
      </c>
      <c r="B1152" s="26"/>
      <c r="C1152" s="26"/>
      <c r="D1152" s="209" t="s">
        <v>2947</v>
      </c>
      <c r="E1152" s="26"/>
      <c r="F1152" s="26"/>
      <c r="G1152" s="125"/>
      <c r="H1152" s="198">
        <v>5576.9879999999994</v>
      </c>
      <c r="I1152" s="54"/>
      <c r="J1152" s="57">
        <v>5576.9879999999994</v>
      </c>
      <c r="K1152" s="57"/>
      <c r="L1152" s="26">
        <v>9294.98</v>
      </c>
      <c r="M1152" s="27">
        <f t="shared" si="231"/>
        <v>0.4</v>
      </c>
      <c r="N1152" s="199">
        <f t="shared" si="232"/>
        <v>11153.975999999999</v>
      </c>
      <c r="O1152" s="198"/>
      <c r="P1152" s="198"/>
      <c r="Q1152" s="198"/>
      <c r="R1152" s="409"/>
      <c r="S1152" s="363"/>
      <c r="T1152" s="363"/>
      <c r="U1152" s="26"/>
      <c r="V1152" s="200"/>
      <c r="W1152" s="26"/>
      <c r="X1152" s="5"/>
      <c r="Y1152" s="26"/>
      <c r="Z1152" s="26"/>
      <c r="AA1152" s="26"/>
      <c r="AB1152" s="27"/>
      <c r="AC1152" s="122"/>
      <c r="AD1152" s="273"/>
      <c r="AE1152" s="26"/>
    </row>
    <row r="1153" spans="1:31" x14ac:dyDescent="0.2">
      <c r="A1153" s="46" t="s">
        <v>2948</v>
      </c>
      <c r="B1153" s="26"/>
      <c r="C1153" s="26"/>
      <c r="D1153" s="209" t="s">
        <v>2949</v>
      </c>
      <c r="E1153" s="26"/>
      <c r="F1153" s="26"/>
      <c r="G1153" s="125"/>
      <c r="H1153" s="198">
        <v>2331.018</v>
      </c>
      <c r="I1153" s="54"/>
      <c r="J1153" s="57">
        <v>2331.018</v>
      </c>
      <c r="K1153" s="57"/>
      <c r="L1153" s="26">
        <v>3885.03</v>
      </c>
      <c r="M1153" s="27">
        <f t="shared" si="231"/>
        <v>0.4</v>
      </c>
      <c r="N1153" s="199">
        <f t="shared" si="232"/>
        <v>4662.0360000000001</v>
      </c>
      <c r="O1153" s="198"/>
      <c r="P1153" s="198"/>
      <c r="Q1153" s="198"/>
      <c r="R1153" s="409"/>
      <c r="S1153" s="363"/>
      <c r="T1153" s="363"/>
      <c r="U1153" s="26"/>
      <c r="V1153" s="200"/>
      <c r="W1153" s="26"/>
      <c r="X1153" s="5"/>
      <c r="Y1153" s="26"/>
      <c r="Z1153" s="26"/>
      <c r="AA1153" s="26"/>
      <c r="AB1153" s="27"/>
      <c r="AC1153" s="122"/>
      <c r="AD1153" s="273"/>
      <c r="AE1153" s="26"/>
    </row>
    <row r="1154" spans="1:31" x14ac:dyDescent="0.2">
      <c r="A1154" s="46" t="s">
        <v>2950</v>
      </c>
      <c r="B1154" s="26"/>
      <c r="C1154" s="26"/>
      <c r="D1154" s="209" t="s">
        <v>2951</v>
      </c>
      <c r="E1154" s="26"/>
      <c r="F1154" s="26"/>
      <c r="G1154" s="125"/>
      <c r="H1154" s="198">
        <v>1916.9879999999998</v>
      </c>
      <c r="I1154" s="54"/>
      <c r="J1154" s="57">
        <v>1916.9879999999998</v>
      </c>
      <c r="K1154" s="57"/>
      <c r="L1154" s="26">
        <v>3194.98</v>
      </c>
      <c r="M1154" s="27">
        <f t="shared" si="231"/>
        <v>0.4</v>
      </c>
      <c r="N1154" s="199">
        <f t="shared" si="232"/>
        <v>3833.9759999999997</v>
      </c>
      <c r="O1154" s="198"/>
      <c r="P1154" s="198"/>
      <c r="Q1154" s="198"/>
      <c r="R1154" s="409"/>
      <c r="S1154" s="363"/>
      <c r="T1154" s="363"/>
      <c r="U1154" s="26"/>
      <c r="V1154" s="200"/>
      <c r="W1154" s="26"/>
      <c r="X1154" s="5"/>
      <c r="Y1154" s="26"/>
      <c r="Z1154" s="26"/>
      <c r="AA1154" s="26"/>
      <c r="AB1154" s="27"/>
      <c r="AC1154" s="122"/>
      <c r="AD1154" s="273"/>
      <c r="AE1154" s="26"/>
    </row>
    <row r="1155" spans="1:31" x14ac:dyDescent="0.2">
      <c r="A1155" s="46" t="s">
        <v>2952</v>
      </c>
      <c r="B1155" s="26"/>
      <c r="C1155" s="26"/>
      <c r="D1155" s="209" t="s">
        <v>2953</v>
      </c>
      <c r="E1155" s="26"/>
      <c r="F1155" s="26"/>
      <c r="G1155" s="125"/>
      <c r="H1155" s="198">
        <v>3596.9879999999998</v>
      </c>
      <c r="I1155" s="54"/>
      <c r="J1155" s="57">
        <v>3596.9879999999998</v>
      </c>
      <c r="K1155" s="57"/>
      <c r="L1155" s="26">
        <v>5994.98</v>
      </c>
      <c r="M1155" s="27">
        <f t="shared" si="231"/>
        <v>0.4</v>
      </c>
      <c r="N1155" s="199">
        <f t="shared" si="232"/>
        <v>7193.9759999999997</v>
      </c>
      <c r="O1155" s="198"/>
      <c r="P1155" s="198"/>
      <c r="Q1155" s="198"/>
      <c r="R1155" s="409"/>
      <c r="S1155" s="363"/>
      <c r="T1155" s="363"/>
      <c r="U1155" s="26"/>
      <c r="V1155" s="200"/>
      <c r="W1155" s="26"/>
      <c r="X1155" s="5"/>
      <c r="Y1155" s="26"/>
      <c r="Z1155" s="26"/>
      <c r="AA1155" s="26"/>
      <c r="AB1155" s="27"/>
      <c r="AC1155" s="122"/>
      <c r="AD1155" s="273"/>
      <c r="AE1155" s="26"/>
    </row>
    <row r="1156" spans="1:31" x14ac:dyDescent="0.2">
      <c r="A1156" s="46" t="s">
        <v>2954</v>
      </c>
      <c r="B1156" s="26"/>
      <c r="C1156" s="26"/>
      <c r="D1156" s="209" t="s">
        <v>2955</v>
      </c>
      <c r="E1156" s="26"/>
      <c r="F1156" s="26"/>
      <c r="G1156" s="125"/>
      <c r="H1156" s="198">
        <v>2276.9879999999998</v>
      </c>
      <c r="I1156" s="54"/>
      <c r="J1156" s="57">
        <v>2276.9879999999998</v>
      </c>
      <c r="K1156" s="57"/>
      <c r="L1156" s="26">
        <v>3794.98</v>
      </c>
      <c r="M1156" s="27">
        <f t="shared" si="231"/>
        <v>0.4</v>
      </c>
      <c r="N1156" s="199">
        <f t="shared" si="232"/>
        <v>4553.9759999999997</v>
      </c>
      <c r="O1156" s="198"/>
      <c r="P1156" s="198"/>
      <c r="Q1156" s="198"/>
      <c r="R1156" s="409"/>
      <c r="S1156" s="363"/>
      <c r="T1156" s="363"/>
      <c r="U1156" s="26"/>
      <c r="V1156" s="200"/>
      <c r="W1156" s="26"/>
      <c r="X1156" s="5"/>
      <c r="Y1156" s="26"/>
      <c r="Z1156" s="26"/>
      <c r="AA1156" s="26"/>
      <c r="AB1156" s="27"/>
      <c r="AC1156" s="122"/>
      <c r="AD1156" s="273"/>
      <c r="AE1156" s="26"/>
    </row>
    <row r="1157" spans="1:31" x14ac:dyDescent="0.2">
      <c r="A1157" s="46" t="s">
        <v>2958</v>
      </c>
      <c r="B1157" s="26"/>
      <c r="C1157" s="26"/>
      <c r="D1157" s="209" t="s">
        <v>2959</v>
      </c>
      <c r="E1157" s="26"/>
      <c r="F1157" s="26"/>
      <c r="G1157" s="125"/>
      <c r="H1157" s="198">
        <v>776.98799999999994</v>
      </c>
      <c r="I1157" s="54"/>
      <c r="J1157" s="57">
        <v>776.98799999999994</v>
      </c>
      <c r="K1157" s="57"/>
      <c r="L1157" s="26">
        <v>1294.98</v>
      </c>
      <c r="M1157" s="27">
        <f t="shared" si="231"/>
        <v>0.4</v>
      </c>
      <c r="N1157" s="199">
        <f t="shared" si="232"/>
        <v>1553.9759999999999</v>
      </c>
      <c r="O1157" s="198"/>
      <c r="P1157" s="198"/>
      <c r="Q1157" s="198"/>
      <c r="R1157" s="409"/>
      <c r="S1157" s="363"/>
      <c r="T1157" s="363"/>
      <c r="U1157" s="26"/>
      <c r="V1157" s="200"/>
      <c r="W1157" s="26"/>
      <c r="X1157" s="5"/>
      <c r="Y1157" s="26"/>
      <c r="Z1157" s="26"/>
      <c r="AA1157" s="26"/>
      <c r="AB1157" s="27"/>
      <c r="AC1157" s="122"/>
      <c r="AD1157" s="273"/>
      <c r="AE1157" s="26"/>
    </row>
    <row r="1158" spans="1:31" x14ac:dyDescent="0.2">
      <c r="A1158" s="46" t="s">
        <v>2960</v>
      </c>
      <c r="B1158" s="26"/>
      <c r="C1158" s="26"/>
      <c r="D1158" s="209" t="s">
        <v>2961</v>
      </c>
      <c r="E1158" s="26"/>
      <c r="F1158" s="26"/>
      <c r="G1158" s="125"/>
      <c r="H1158" s="198">
        <v>1017.39</v>
      </c>
      <c r="I1158" s="54"/>
      <c r="J1158" s="57">
        <v>1017.39</v>
      </c>
      <c r="K1158" s="57"/>
      <c r="L1158" s="26">
        <v>1695.65</v>
      </c>
      <c r="M1158" s="27">
        <f t="shared" si="231"/>
        <v>0.4</v>
      </c>
      <c r="N1158" s="199">
        <f t="shared" si="232"/>
        <v>2034.78</v>
      </c>
      <c r="O1158" s="198"/>
      <c r="P1158" s="198"/>
      <c r="Q1158" s="198"/>
      <c r="R1158" s="409"/>
      <c r="S1158" s="363"/>
      <c r="T1158" s="363"/>
      <c r="U1158" s="26"/>
      <c r="V1158" s="200"/>
      <c r="W1158" s="26"/>
      <c r="X1158" s="5"/>
      <c r="Y1158" s="26"/>
      <c r="Z1158" s="26"/>
      <c r="AA1158" s="26"/>
      <c r="AB1158" s="27"/>
      <c r="AC1158" s="122"/>
      <c r="AD1158" s="273"/>
      <c r="AE1158" s="26"/>
    </row>
    <row r="1159" spans="1:31" x14ac:dyDescent="0.2">
      <c r="A1159" s="46" t="s">
        <v>2962</v>
      </c>
      <c r="B1159" s="26"/>
      <c r="C1159" s="26"/>
      <c r="D1159" s="209" t="s">
        <v>1888</v>
      </c>
      <c r="E1159" s="26"/>
      <c r="F1159" s="26"/>
      <c r="G1159" s="125"/>
      <c r="H1159" s="198">
        <v>7.52</v>
      </c>
      <c r="I1159" s="54"/>
      <c r="J1159" s="57">
        <v>7.52</v>
      </c>
      <c r="K1159" s="57"/>
      <c r="L1159" s="26">
        <v>12.54</v>
      </c>
      <c r="M1159" s="27">
        <f t="shared" ref="M1159:M1222" si="233">1-(J1159/L1159)</f>
        <v>0.40031897926634763</v>
      </c>
      <c r="N1159" s="199">
        <f t="shared" si="232"/>
        <v>15.047999999999998</v>
      </c>
      <c r="O1159" s="198"/>
      <c r="P1159" s="198"/>
      <c r="Q1159" s="198"/>
      <c r="R1159" s="409"/>
      <c r="S1159" s="363"/>
      <c r="T1159" s="363"/>
      <c r="U1159" s="26"/>
      <c r="V1159" s="200"/>
      <c r="W1159" s="26"/>
      <c r="X1159" s="5"/>
      <c r="Y1159" s="26"/>
      <c r="Z1159" s="26"/>
      <c r="AA1159" s="26"/>
      <c r="AB1159" s="27"/>
      <c r="AC1159" s="122"/>
      <c r="AD1159" s="273"/>
      <c r="AE1159" s="26"/>
    </row>
    <row r="1160" spans="1:31" x14ac:dyDescent="0.2">
      <c r="A1160" s="46" t="s">
        <v>2963</v>
      </c>
      <c r="B1160" s="26"/>
      <c r="C1160" s="26"/>
      <c r="D1160" s="209" t="s">
        <v>1893</v>
      </c>
      <c r="E1160" s="26"/>
      <c r="F1160" s="26"/>
      <c r="G1160" s="125"/>
      <c r="H1160" s="198">
        <v>6.51</v>
      </c>
      <c r="I1160" s="54"/>
      <c r="J1160" s="57">
        <v>6.8354999999999997</v>
      </c>
      <c r="K1160" s="57"/>
      <c r="L1160" s="26">
        <v>11.62</v>
      </c>
      <c r="M1160" s="27">
        <f t="shared" si="233"/>
        <v>0.4117469879518072</v>
      </c>
      <c r="N1160" s="199">
        <f t="shared" si="232"/>
        <v>13.943999999999999</v>
      </c>
      <c r="O1160" s="198"/>
      <c r="P1160" s="198"/>
      <c r="Q1160" s="198"/>
      <c r="R1160" s="409"/>
      <c r="S1160" s="363"/>
      <c r="T1160" s="363"/>
      <c r="U1160" s="26"/>
      <c r="V1160" s="200"/>
      <c r="W1160" s="26"/>
      <c r="X1160" s="5"/>
      <c r="Y1160" s="26"/>
      <c r="Z1160" s="26"/>
      <c r="AA1160" s="26"/>
      <c r="AB1160" s="27"/>
      <c r="AC1160" s="122"/>
      <c r="AD1160" s="273"/>
      <c r="AE1160" s="26"/>
    </row>
    <row r="1161" spans="1:31" x14ac:dyDescent="0.2">
      <c r="A1161" s="46" t="s">
        <v>2964</v>
      </c>
      <c r="B1161" s="26"/>
      <c r="C1161" s="26"/>
      <c r="D1161" s="209" t="s">
        <v>1894</v>
      </c>
      <c r="E1161" s="26"/>
      <c r="F1161" s="26"/>
      <c r="G1161" s="125"/>
      <c r="H1161" s="198">
        <v>6.51</v>
      </c>
      <c r="I1161" s="54"/>
      <c r="J1161" s="57">
        <v>6.8354999999999997</v>
      </c>
      <c r="K1161" s="57"/>
      <c r="L1161" s="26">
        <v>11.62</v>
      </c>
      <c r="M1161" s="27">
        <f t="shared" si="233"/>
        <v>0.4117469879518072</v>
      </c>
      <c r="N1161" s="199">
        <f t="shared" si="232"/>
        <v>13.943999999999999</v>
      </c>
      <c r="O1161" s="198"/>
      <c r="P1161" s="198"/>
      <c r="Q1161" s="198"/>
      <c r="R1161" s="409"/>
      <c r="S1161" s="363"/>
      <c r="T1161" s="363"/>
      <c r="U1161" s="26"/>
      <c r="V1161" s="200"/>
      <c r="W1161" s="26"/>
      <c r="X1161" s="5"/>
      <c r="Y1161" s="26"/>
      <c r="Z1161" s="26"/>
      <c r="AA1161" s="26"/>
      <c r="AB1161" s="27"/>
      <c r="AC1161" s="122"/>
      <c r="AD1161" s="273"/>
      <c r="AE1161" s="26"/>
    </row>
    <row r="1162" spans="1:31" x14ac:dyDescent="0.2">
      <c r="A1162" s="46" t="s">
        <v>2965</v>
      </c>
      <c r="B1162" s="26"/>
      <c r="C1162" s="26"/>
      <c r="D1162" s="209" t="s">
        <v>1896</v>
      </c>
      <c r="E1162" s="26"/>
      <c r="F1162" s="26"/>
      <c r="G1162" s="125"/>
      <c r="H1162" s="198">
        <v>6.51</v>
      </c>
      <c r="I1162" s="54"/>
      <c r="J1162" s="57">
        <v>6.8354999999999997</v>
      </c>
      <c r="K1162" s="57"/>
      <c r="L1162" s="26">
        <v>11.62</v>
      </c>
      <c r="M1162" s="27">
        <f t="shared" si="233"/>
        <v>0.4117469879518072</v>
      </c>
      <c r="N1162" s="199">
        <f t="shared" si="232"/>
        <v>13.943999999999999</v>
      </c>
      <c r="O1162" s="198"/>
      <c r="P1162" s="198"/>
      <c r="Q1162" s="198"/>
      <c r="R1162" s="409"/>
      <c r="S1162" s="363"/>
      <c r="T1162" s="363"/>
      <c r="U1162" s="26"/>
      <c r="V1162" s="200"/>
      <c r="W1162" s="26"/>
      <c r="X1162" s="5"/>
      <c r="Y1162" s="26"/>
      <c r="Z1162" s="26"/>
      <c r="AA1162" s="26"/>
      <c r="AB1162" s="27"/>
      <c r="AC1162" s="122"/>
      <c r="AD1162" s="273"/>
      <c r="AE1162" s="26"/>
    </row>
    <row r="1163" spans="1:31" x14ac:dyDescent="0.2">
      <c r="A1163" s="46" t="s">
        <v>2966</v>
      </c>
      <c r="B1163" s="26"/>
      <c r="C1163" s="26"/>
      <c r="D1163" s="209" t="s">
        <v>1897</v>
      </c>
      <c r="E1163" s="26"/>
      <c r="F1163" s="26"/>
      <c r="G1163" s="125"/>
      <c r="H1163" s="198">
        <v>6.51</v>
      </c>
      <c r="I1163" s="54"/>
      <c r="J1163" s="57">
        <v>6.8354999999999997</v>
      </c>
      <c r="K1163" s="57"/>
      <c r="L1163" s="26">
        <v>11.62</v>
      </c>
      <c r="M1163" s="27">
        <f t="shared" si="233"/>
        <v>0.4117469879518072</v>
      </c>
      <c r="N1163" s="199">
        <f t="shared" si="232"/>
        <v>13.943999999999999</v>
      </c>
      <c r="O1163" s="198"/>
      <c r="P1163" s="198"/>
      <c r="Q1163" s="198"/>
      <c r="R1163" s="409"/>
      <c r="S1163" s="363"/>
      <c r="T1163" s="363"/>
      <c r="U1163" s="26"/>
      <c r="V1163" s="200"/>
      <c r="W1163" s="26"/>
      <c r="X1163" s="5"/>
      <c r="Y1163" s="26"/>
      <c r="Z1163" s="26"/>
      <c r="AA1163" s="26"/>
      <c r="AB1163" s="27"/>
      <c r="AC1163" s="122"/>
      <c r="AD1163" s="273"/>
      <c r="AE1163" s="26"/>
    </row>
    <row r="1164" spans="1:31" x14ac:dyDescent="0.2">
      <c r="A1164" s="46" t="s">
        <v>2967</v>
      </c>
      <c r="B1164" s="26"/>
      <c r="C1164" s="26"/>
      <c r="D1164" s="209" t="s">
        <v>1898</v>
      </c>
      <c r="E1164" s="26"/>
      <c r="F1164" s="26"/>
      <c r="G1164" s="125"/>
      <c r="H1164" s="198">
        <v>6.51</v>
      </c>
      <c r="I1164" s="54"/>
      <c r="J1164" s="57">
        <v>6.8354999999999997</v>
      </c>
      <c r="K1164" s="57"/>
      <c r="L1164" s="26">
        <v>11.62</v>
      </c>
      <c r="M1164" s="27">
        <f t="shared" si="233"/>
        <v>0.4117469879518072</v>
      </c>
      <c r="N1164" s="199">
        <f t="shared" si="232"/>
        <v>13.943999999999999</v>
      </c>
      <c r="O1164" s="198"/>
      <c r="P1164" s="198"/>
      <c r="Q1164" s="198"/>
      <c r="R1164" s="409"/>
      <c r="S1164" s="363"/>
      <c r="T1164" s="363"/>
      <c r="U1164" s="26"/>
      <c r="V1164" s="200"/>
      <c r="W1164" s="26"/>
      <c r="X1164" s="5"/>
      <c r="Y1164" s="26"/>
      <c r="Z1164" s="26"/>
      <c r="AA1164" s="26"/>
      <c r="AB1164" s="27"/>
      <c r="AC1164" s="122"/>
      <c r="AD1164" s="273"/>
      <c r="AE1164" s="26"/>
    </row>
    <row r="1165" spans="1:31" x14ac:dyDescent="0.2">
      <c r="A1165" s="46" t="s">
        <v>2968</v>
      </c>
      <c r="B1165" s="26"/>
      <c r="C1165" s="26"/>
      <c r="D1165" s="209" t="s">
        <v>1899</v>
      </c>
      <c r="E1165" s="26"/>
      <c r="F1165" s="26"/>
      <c r="G1165" s="125"/>
      <c r="H1165" s="198">
        <v>6.51</v>
      </c>
      <c r="I1165" s="54"/>
      <c r="J1165" s="57">
        <v>6.8354999999999997</v>
      </c>
      <c r="K1165" s="57"/>
      <c r="L1165" s="26">
        <v>11.62</v>
      </c>
      <c r="M1165" s="27">
        <f t="shared" si="233"/>
        <v>0.4117469879518072</v>
      </c>
      <c r="N1165" s="199">
        <f t="shared" si="232"/>
        <v>13.943999999999999</v>
      </c>
      <c r="O1165" s="198"/>
      <c r="P1165" s="198"/>
      <c r="Q1165" s="198"/>
      <c r="R1165" s="409"/>
      <c r="S1165" s="363"/>
      <c r="T1165" s="363"/>
      <c r="U1165" s="26"/>
      <c r="V1165" s="200"/>
      <c r="W1165" s="26"/>
      <c r="X1165" s="5"/>
      <c r="Y1165" s="26"/>
      <c r="Z1165" s="26"/>
      <c r="AA1165" s="26"/>
      <c r="AB1165" s="27"/>
      <c r="AC1165" s="122"/>
      <c r="AD1165" s="273"/>
      <c r="AE1165" s="26"/>
    </row>
    <row r="1166" spans="1:31" x14ac:dyDescent="0.2">
      <c r="A1166" s="46" t="s">
        <v>2971</v>
      </c>
      <c r="B1166" s="26"/>
      <c r="C1166" s="26"/>
      <c r="D1166" s="209" t="s">
        <v>2972</v>
      </c>
      <c r="E1166" s="26"/>
      <c r="F1166" s="26"/>
      <c r="G1166" s="125"/>
      <c r="H1166" s="198">
        <v>3.04</v>
      </c>
      <c r="I1166" s="54"/>
      <c r="J1166" s="57">
        <v>3.1920000000000002</v>
      </c>
      <c r="K1166" s="57"/>
      <c r="L1166" s="26">
        <v>5.43</v>
      </c>
      <c r="M1166" s="27">
        <f t="shared" si="233"/>
        <v>0.41215469613259659</v>
      </c>
      <c r="N1166" s="199">
        <f t="shared" si="232"/>
        <v>6.5159999999999991</v>
      </c>
      <c r="O1166" s="198"/>
      <c r="P1166" s="198"/>
      <c r="Q1166" s="198"/>
      <c r="R1166" s="409"/>
      <c r="S1166" s="363"/>
      <c r="T1166" s="363"/>
      <c r="U1166" s="26"/>
      <c r="V1166" s="200"/>
      <c r="W1166" s="26"/>
      <c r="X1166" s="5"/>
      <c r="Y1166" s="26"/>
      <c r="Z1166" s="26"/>
      <c r="AA1166" s="26"/>
      <c r="AB1166" s="27"/>
      <c r="AC1166" s="122"/>
      <c r="AD1166" s="273"/>
      <c r="AE1166" s="26"/>
    </row>
    <row r="1167" spans="1:31" x14ac:dyDescent="0.2">
      <c r="A1167" s="46" t="s">
        <v>2973</v>
      </c>
      <c r="B1167" s="26"/>
      <c r="C1167" s="26"/>
      <c r="D1167" s="209" t="s">
        <v>2974</v>
      </c>
      <c r="E1167" s="26"/>
      <c r="F1167" s="26"/>
      <c r="G1167" s="125"/>
      <c r="H1167" s="198">
        <v>3.04</v>
      </c>
      <c r="I1167" s="54"/>
      <c r="J1167" s="57">
        <v>3.1920000000000002</v>
      </c>
      <c r="K1167" s="57"/>
      <c r="L1167" s="26">
        <v>5.43</v>
      </c>
      <c r="M1167" s="27">
        <f t="shared" si="233"/>
        <v>0.41215469613259659</v>
      </c>
      <c r="N1167" s="199">
        <f t="shared" si="232"/>
        <v>6.5159999999999991</v>
      </c>
      <c r="O1167" s="198"/>
      <c r="P1167" s="198"/>
      <c r="Q1167" s="198"/>
      <c r="R1167" s="409"/>
      <c r="S1167" s="363"/>
      <c r="T1167" s="363"/>
      <c r="U1167" s="26"/>
      <c r="V1167" s="200"/>
      <c r="W1167" s="26"/>
      <c r="X1167" s="5"/>
      <c r="Y1167" s="26"/>
      <c r="Z1167" s="26"/>
      <c r="AA1167" s="26"/>
      <c r="AB1167" s="27"/>
      <c r="AC1167" s="122"/>
      <c r="AD1167" s="273"/>
      <c r="AE1167" s="26"/>
    </row>
    <row r="1168" spans="1:31" x14ac:dyDescent="0.2">
      <c r="A1168" s="46" t="s">
        <v>2975</v>
      </c>
      <c r="B1168" s="26"/>
      <c r="C1168" s="26"/>
      <c r="D1168" s="209" t="s">
        <v>2976</v>
      </c>
      <c r="E1168" s="26"/>
      <c r="F1168" s="26"/>
      <c r="G1168" s="125"/>
      <c r="H1168" s="198">
        <v>3.04</v>
      </c>
      <c r="I1168" s="54"/>
      <c r="J1168" s="57">
        <v>3.1920000000000002</v>
      </c>
      <c r="K1168" s="57"/>
      <c r="L1168" s="26">
        <v>5.43</v>
      </c>
      <c r="M1168" s="27">
        <f t="shared" si="233"/>
        <v>0.41215469613259659</v>
      </c>
      <c r="N1168" s="199">
        <f t="shared" si="232"/>
        <v>6.5159999999999991</v>
      </c>
      <c r="O1168" s="198"/>
      <c r="P1168" s="198"/>
      <c r="Q1168" s="198"/>
      <c r="R1168" s="409"/>
      <c r="S1168" s="363"/>
      <c r="T1168" s="363"/>
      <c r="U1168" s="26"/>
      <c r="V1168" s="200"/>
      <c r="W1168" s="26"/>
      <c r="X1168" s="5"/>
      <c r="Y1168" s="26"/>
      <c r="Z1168" s="26"/>
      <c r="AA1168" s="26"/>
      <c r="AB1168" s="27"/>
      <c r="AC1168" s="122"/>
      <c r="AD1168" s="273"/>
      <c r="AE1168" s="26"/>
    </row>
    <row r="1169" spans="1:31" x14ac:dyDescent="0.2">
      <c r="A1169" s="46" t="s">
        <v>2977</v>
      </c>
      <c r="B1169" s="26"/>
      <c r="C1169" s="26"/>
      <c r="D1169" s="209" t="s">
        <v>2978</v>
      </c>
      <c r="E1169" s="26"/>
      <c r="F1169" s="26"/>
      <c r="G1169" s="125"/>
      <c r="H1169" s="198">
        <v>3.04</v>
      </c>
      <c r="I1169" s="54"/>
      <c r="J1169" s="57">
        <v>3.1920000000000002</v>
      </c>
      <c r="K1169" s="57"/>
      <c r="L1169" s="26">
        <v>5.43</v>
      </c>
      <c r="M1169" s="27">
        <f t="shared" si="233"/>
        <v>0.41215469613259659</v>
      </c>
      <c r="N1169" s="199">
        <f t="shared" si="232"/>
        <v>6.5159999999999991</v>
      </c>
      <c r="O1169" s="198"/>
      <c r="P1169" s="198"/>
      <c r="Q1169" s="198"/>
      <c r="R1169" s="409"/>
      <c r="S1169" s="363"/>
      <c r="T1169" s="363"/>
      <c r="U1169" s="26"/>
      <c r="V1169" s="200"/>
      <c r="W1169" s="26"/>
      <c r="X1169" s="5"/>
      <c r="Y1169" s="26"/>
      <c r="Z1169" s="26"/>
      <c r="AA1169" s="26"/>
      <c r="AB1169" s="27"/>
      <c r="AC1169" s="122"/>
      <c r="AD1169" s="273"/>
      <c r="AE1169" s="26"/>
    </row>
    <row r="1170" spans="1:31" x14ac:dyDescent="0.2">
      <c r="A1170" s="46" t="s">
        <v>2979</v>
      </c>
      <c r="B1170" s="26"/>
      <c r="C1170" s="26"/>
      <c r="D1170" s="209" t="s">
        <v>2980</v>
      </c>
      <c r="E1170" s="26"/>
      <c r="F1170" s="26"/>
      <c r="G1170" s="125"/>
      <c r="H1170" s="198">
        <v>3.04</v>
      </c>
      <c r="I1170" s="54"/>
      <c r="J1170" s="57">
        <v>3.1920000000000002</v>
      </c>
      <c r="K1170" s="57"/>
      <c r="L1170" s="26">
        <v>5.43</v>
      </c>
      <c r="M1170" s="27">
        <f t="shared" si="233"/>
        <v>0.41215469613259659</v>
      </c>
      <c r="N1170" s="199">
        <f t="shared" si="232"/>
        <v>6.5159999999999991</v>
      </c>
      <c r="O1170" s="198"/>
      <c r="P1170" s="198"/>
      <c r="Q1170" s="198"/>
      <c r="R1170" s="409"/>
      <c r="S1170" s="363"/>
      <c r="T1170" s="363"/>
      <c r="U1170" s="26"/>
      <c r="V1170" s="200"/>
      <c r="W1170" s="26"/>
      <c r="X1170" s="5"/>
      <c r="Y1170" s="26"/>
      <c r="Z1170" s="26"/>
      <c r="AA1170" s="26"/>
      <c r="AB1170" s="27"/>
      <c r="AC1170" s="122"/>
      <c r="AD1170" s="273"/>
      <c r="AE1170" s="26"/>
    </row>
    <row r="1171" spans="1:31" x14ac:dyDescent="0.2">
      <c r="A1171" s="46" t="s">
        <v>2983</v>
      </c>
      <c r="B1171" s="26"/>
      <c r="C1171" s="26"/>
      <c r="D1171" s="209" t="s">
        <v>2984</v>
      </c>
      <c r="E1171" s="26"/>
      <c r="F1171" s="26"/>
      <c r="G1171" s="125"/>
      <c r="H1171" s="198">
        <v>12.17</v>
      </c>
      <c r="I1171" s="54"/>
      <c r="J1171" s="57">
        <v>12.778500000000001</v>
      </c>
      <c r="K1171" s="57"/>
      <c r="L1171" s="26">
        <v>21.74</v>
      </c>
      <c r="M1171" s="27">
        <f t="shared" si="233"/>
        <v>0.41221251149953997</v>
      </c>
      <c r="N1171" s="199">
        <f t="shared" si="232"/>
        <v>26.087999999999997</v>
      </c>
      <c r="O1171" s="198"/>
      <c r="P1171" s="198"/>
      <c r="Q1171" s="198"/>
      <c r="R1171" s="409"/>
      <c r="S1171" s="363"/>
      <c r="T1171" s="363"/>
      <c r="U1171" s="26"/>
      <c r="V1171" s="200"/>
      <c r="W1171" s="26"/>
      <c r="X1171" s="5"/>
      <c r="Y1171" s="26"/>
      <c r="Z1171" s="26"/>
      <c r="AA1171" s="26"/>
      <c r="AB1171" s="27"/>
      <c r="AC1171" s="122"/>
      <c r="AD1171" s="273"/>
      <c r="AE1171" s="26"/>
    </row>
    <row r="1172" spans="1:31" x14ac:dyDescent="0.2">
      <c r="A1172" s="46" t="s">
        <v>2987</v>
      </c>
      <c r="B1172" s="26"/>
      <c r="C1172" s="26"/>
      <c r="D1172" s="209" t="s">
        <v>2988</v>
      </c>
      <c r="E1172" s="26"/>
      <c r="F1172" s="26"/>
      <c r="G1172" s="125"/>
      <c r="H1172" s="198">
        <v>7.89</v>
      </c>
      <c r="I1172" s="54"/>
      <c r="J1172" s="57">
        <v>8.2844999999999995</v>
      </c>
      <c r="K1172" s="57"/>
      <c r="L1172" s="26">
        <v>14.13</v>
      </c>
      <c r="M1172" s="27">
        <f t="shared" si="233"/>
        <v>0.41369426751592364</v>
      </c>
      <c r="N1172" s="199">
        <f t="shared" si="232"/>
        <v>16.956</v>
      </c>
      <c r="O1172" s="198"/>
      <c r="P1172" s="198"/>
      <c r="Q1172" s="198"/>
      <c r="R1172" s="409"/>
      <c r="S1172" s="363"/>
      <c r="T1172" s="363"/>
      <c r="U1172" s="26"/>
      <c r="V1172" s="200"/>
      <c r="W1172" s="26"/>
      <c r="X1172" s="5"/>
      <c r="Y1172" s="26"/>
      <c r="Z1172" s="26"/>
      <c r="AA1172" s="26"/>
      <c r="AB1172" s="27"/>
      <c r="AC1172" s="122"/>
      <c r="AD1172" s="273"/>
      <c r="AE1172" s="26"/>
    </row>
    <row r="1173" spans="1:31" x14ac:dyDescent="0.2">
      <c r="A1173" s="46" t="s">
        <v>2989</v>
      </c>
      <c r="B1173" s="26"/>
      <c r="C1173" s="26"/>
      <c r="D1173" s="209" t="s">
        <v>2990</v>
      </c>
      <c r="E1173" s="26"/>
      <c r="F1173" s="26"/>
      <c r="G1173" s="125"/>
      <c r="H1173" s="198">
        <v>7.42</v>
      </c>
      <c r="I1173" s="54"/>
      <c r="J1173" s="57">
        <v>7.7910000000000004</v>
      </c>
      <c r="K1173" s="57"/>
      <c r="L1173" s="26">
        <v>13.29</v>
      </c>
      <c r="M1173" s="27">
        <f t="shared" si="233"/>
        <v>0.41376975169300223</v>
      </c>
      <c r="N1173" s="199">
        <f t="shared" si="232"/>
        <v>15.947999999999999</v>
      </c>
      <c r="O1173" s="198"/>
      <c r="P1173" s="198"/>
      <c r="Q1173" s="198"/>
      <c r="R1173" s="409"/>
      <c r="S1173" s="363"/>
      <c r="T1173" s="363"/>
      <c r="U1173" s="26"/>
      <c r="V1173" s="200"/>
      <c r="W1173" s="26"/>
      <c r="X1173" s="5"/>
      <c r="Y1173" s="26"/>
      <c r="Z1173" s="26"/>
      <c r="AA1173" s="26"/>
      <c r="AB1173" s="27"/>
      <c r="AC1173" s="122"/>
      <c r="AD1173" s="273"/>
      <c r="AE1173" s="26"/>
    </row>
    <row r="1174" spans="1:31" x14ac:dyDescent="0.2">
      <c r="A1174" s="46" t="s">
        <v>2991</v>
      </c>
      <c r="B1174" s="26"/>
      <c r="C1174" s="26"/>
      <c r="D1174" s="209" t="s">
        <v>2992</v>
      </c>
      <c r="E1174" s="26"/>
      <c r="F1174" s="26"/>
      <c r="G1174" s="125"/>
      <c r="H1174" s="198">
        <v>8.82</v>
      </c>
      <c r="I1174" s="54"/>
      <c r="J1174" s="57">
        <v>9.261000000000001</v>
      </c>
      <c r="K1174" s="57"/>
      <c r="L1174" s="26">
        <v>15.8</v>
      </c>
      <c r="M1174" s="27">
        <f t="shared" si="233"/>
        <v>0.41386075949367085</v>
      </c>
      <c r="N1174" s="199">
        <f t="shared" si="232"/>
        <v>18.96</v>
      </c>
      <c r="O1174" s="198"/>
      <c r="P1174" s="198"/>
      <c r="Q1174" s="198"/>
      <c r="R1174" s="409"/>
      <c r="S1174" s="363"/>
      <c r="T1174" s="363"/>
      <c r="U1174" s="26"/>
      <c r="V1174" s="200"/>
      <c r="W1174" s="26"/>
      <c r="X1174" s="5"/>
      <c r="Y1174" s="26"/>
      <c r="Z1174" s="26"/>
      <c r="AA1174" s="26"/>
      <c r="AB1174" s="27"/>
      <c r="AC1174" s="122"/>
      <c r="AD1174" s="273"/>
      <c r="AE1174" s="26"/>
    </row>
    <row r="1175" spans="1:31" x14ac:dyDescent="0.2">
      <c r="A1175" s="46" t="s">
        <v>2993</v>
      </c>
      <c r="B1175" s="26"/>
      <c r="C1175" s="26"/>
      <c r="D1175" s="209" t="s">
        <v>2994</v>
      </c>
      <c r="E1175" s="26"/>
      <c r="F1175" s="26"/>
      <c r="G1175" s="125"/>
      <c r="H1175" s="198">
        <v>22.87</v>
      </c>
      <c r="I1175" s="54"/>
      <c r="J1175" s="57">
        <v>24.013500000000001</v>
      </c>
      <c r="K1175" s="57"/>
      <c r="L1175" s="26">
        <v>40.97</v>
      </c>
      <c r="M1175" s="27">
        <f t="shared" si="233"/>
        <v>0.41387600683426895</v>
      </c>
      <c r="N1175" s="199">
        <f t="shared" si="232"/>
        <v>49.163999999999994</v>
      </c>
      <c r="O1175" s="198"/>
      <c r="P1175" s="198"/>
      <c r="Q1175" s="198"/>
      <c r="R1175" s="409"/>
      <c r="S1175" s="363"/>
      <c r="T1175" s="363"/>
      <c r="U1175" s="26"/>
      <c r="V1175" s="200"/>
      <c r="W1175" s="26"/>
      <c r="X1175" s="5"/>
      <c r="Y1175" s="26"/>
      <c r="Z1175" s="26"/>
      <c r="AA1175" s="26"/>
      <c r="AB1175" s="27"/>
      <c r="AC1175" s="122"/>
      <c r="AD1175" s="273"/>
      <c r="AE1175" s="26"/>
    </row>
    <row r="1176" spans="1:31" x14ac:dyDescent="0.2">
      <c r="A1176" s="46" t="s">
        <v>2995</v>
      </c>
      <c r="B1176" s="26"/>
      <c r="C1176" s="26"/>
      <c r="D1176" s="209" t="s">
        <v>2996</v>
      </c>
      <c r="E1176" s="26"/>
      <c r="F1176" s="26"/>
      <c r="G1176" s="125"/>
      <c r="H1176" s="198">
        <v>8.35</v>
      </c>
      <c r="I1176" s="54"/>
      <c r="J1176" s="57">
        <v>8.7675000000000001</v>
      </c>
      <c r="K1176" s="57"/>
      <c r="L1176" s="26">
        <v>14.97</v>
      </c>
      <c r="M1176" s="27">
        <f t="shared" si="233"/>
        <v>0.41432865731462931</v>
      </c>
      <c r="N1176" s="199">
        <f t="shared" si="232"/>
        <v>17.963999999999999</v>
      </c>
      <c r="O1176" s="198"/>
      <c r="P1176" s="198"/>
      <c r="Q1176" s="198"/>
      <c r="R1176" s="409"/>
      <c r="S1176" s="363"/>
      <c r="T1176" s="363"/>
      <c r="U1176" s="26"/>
      <c r="V1176" s="200"/>
      <c r="W1176" s="26"/>
      <c r="X1176" s="5"/>
      <c r="Y1176" s="26"/>
      <c r="Z1176" s="26"/>
      <c r="AA1176" s="26"/>
      <c r="AB1176" s="27"/>
      <c r="AC1176" s="122"/>
      <c r="AD1176" s="273"/>
      <c r="AE1176" s="26"/>
    </row>
    <row r="1177" spans="1:31" x14ac:dyDescent="0.2">
      <c r="A1177" s="46" t="s">
        <v>2998</v>
      </c>
      <c r="B1177" s="26"/>
      <c r="C1177" s="26"/>
      <c r="D1177" s="209" t="s">
        <v>1867</v>
      </c>
      <c r="E1177" s="26"/>
      <c r="F1177" s="26"/>
      <c r="G1177" s="125"/>
      <c r="H1177" s="198">
        <v>9.83</v>
      </c>
      <c r="I1177" s="54"/>
      <c r="J1177" s="57">
        <v>11.795999999999999</v>
      </c>
      <c r="K1177" s="57"/>
      <c r="L1177" s="26">
        <v>20.32</v>
      </c>
      <c r="M1177" s="27">
        <f t="shared" si="233"/>
        <v>0.41948818897637796</v>
      </c>
      <c r="N1177" s="199">
        <f t="shared" ref="N1177:N1240" si="234">L1177*1.2</f>
        <v>24.384</v>
      </c>
      <c r="O1177" s="198"/>
      <c r="P1177" s="198"/>
      <c r="Q1177" s="198"/>
      <c r="R1177" s="409"/>
      <c r="S1177" s="363"/>
      <c r="T1177" s="363"/>
      <c r="U1177" s="26"/>
      <c r="V1177" s="200"/>
      <c r="W1177" s="26"/>
      <c r="X1177" s="5"/>
      <c r="Y1177" s="26"/>
      <c r="Z1177" s="26"/>
      <c r="AA1177" s="26"/>
      <c r="AB1177" s="27"/>
      <c r="AC1177" s="122"/>
      <c r="AD1177" s="273"/>
      <c r="AE1177" s="26"/>
    </row>
    <row r="1178" spans="1:31" x14ac:dyDescent="0.2">
      <c r="A1178" s="46" t="s">
        <v>3001</v>
      </c>
      <c r="B1178" s="26"/>
      <c r="C1178" s="26"/>
      <c r="D1178" s="209" t="s">
        <v>2619</v>
      </c>
      <c r="E1178" s="26"/>
      <c r="F1178" s="26"/>
      <c r="G1178" s="125"/>
      <c r="H1178" s="198">
        <v>588.88</v>
      </c>
      <c r="I1178" s="54"/>
      <c r="J1178" s="57">
        <v>706.65599999999995</v>
      </c>
      <c r="K1178" s="57"/>
      <c r="L1178" s="26">
        <v>1245.83</v>
      </c>
      <c r="M1178" s="27">
        <f t="shared" si="233"/>
        <v>0.43278296396779659</v>
      </c>
      <c r="N1178" s="199">
        <f t="shared" si="234"/>
        <v>1494.9959999999999</v>
      </c>
      <c r="O1178" s="198"/>
      <c r="P1178" s="198"/>
      <c r="Q1178" s="198"/>
      <c r="R1178" s="409"/>
      <c r="S1178" s="363"/>
      <c r="T1178" s="363"/>
      <c r="U1178" s="26"/>
      <c r="V1178" s="200"/>
      <c r="W1178" s="26"/>
      <c r="X1178" s="5"/>
      <c r="Y1178" s="26"/>
      <c r="Z1178" s="26"/>
      <c r="AA1178" s="26"/>
      <c r="AB1178" s="27"/>
      <c r="AC1178" s="122"/>
      <c r="AD1178" s="273"/>
      <c r="AE1178" s="26"/>
    </row>
    <row r="1179" spans="1:31" x14ac:dyDescent="0.2">
      <c r="A1179" s="46" t="s">
        <v>3002</v>
      </c>
      <c r="B1179" s="26"/>
      <c r="C1179" s="26"/>
      <c r="D1179" s="209" t="s">
        <v>3003</v>
      </c>
      <c r="E1179" s="26"/>
      <c r="F1179" s="26"/>
      <c r="G1179" s="125"/>
      <c r="H1179" s="198">
        <v>8.6</v>
      </c>
      <c r="I1179" s="54"/>
      <c r="J1179" s="57">
        <v>9.0299999999999994</v>
      </c>
      <c r="K1179" s="57"/>
      <c r="L1179" s="26">
        <v>15.97</v>
      </c>
      <c r="M1179" s="27">
        <f t="shared" si="233"/>
        <v>0.43456480901690675</v>
      </c>
      <c r="N1179" s="199">
        <f t="shared" si="234"/>
        <v>19.164000000000001</v>
      </c>
      <c r="O1179" s="198"/>
      <c r="P1179" s="198"/>
      <c r="Q1179" s="198"/>
      <c r="R1179" s="409"/>
      <c r="S1179" s="363"/>
      <c r="T1179" s="363"/>
      <c r="U1179" s="26"/>
      <c r="V1179" s="200"/>
      <c r="W1179" s="26"/>
      <c r="X1179" s="5"/>
      <c r="Y1179" s="26"/>
      <c r="Z1179" s="26"/>
      <c r="AA1179" s="26"/>
      <c r="AB1179" s="27"/>
      <c r="AC1179" s="122"/>
      <c r="AD1179" s="273"/>
      <c r="AE1179" s="26"/>
    </row>
    <row r="1180" spans="1:31" x14ac:dyDescent="0.2">
      <c r="A1180" s="46" t="s">
        <v>3011</v>
      </c>
      <c r="B1180" s="26"/>
      <c r="C1180" s="26"/>
      <c r="D1180" s="209" t="s">
        <v>3012</v>
      </c>
      <c r="E1180" s="26"/>
      <c r="F1180" s="26"/>
      <c r="G1180" s="125"/>
      <c r="H1180" s="198">
        <v>16.8</v>
      </c>
      <c r="I1180" s="54"/>
      <c r="J1180" s="57">
        <v>17.64</v>
      </c>
      <c r="K1180" s="57"/>
      <c r="L1180" s="26">
        <v>31.77</v>
      </c>
      <c r="M1180" s="27">
        <f t="shared" si="233"/>
        <v>0.44475920679886682</v>
      </c>
      <c r="N1180" s="199">
        <f t="shared" si="234"/>
        <v>38.123999999999995</v>
      </c>
      <c r="O1180" s="198"/>
      <c r="P1180" s="198"/>
      <c r="Q1180" s="198"/>
      <c r="R1180" s="409"/>
      <c r="S1180" s="363"/>
      <c r="T1180" s="363"/>
      <c r="U1180" s="26"/>
      <c r="V1180" s="200"/>
      <c r="W1180" s="26"/>
      <c r="X1180" s="5"/>
      <c r="Y1180" s="26"/>
      <c r="Z1180" s="26"/>
      <c r="AA1180" s="26"/>
      <c r="AB1180" s="27"/>
      <c r="AC1180" s="122"/>
      <c r="AD1180" s="273"/>
      <c r="AE1180" s="26"/>
    </row>
    <row r="1181" spans="1:31" x14ac:dyDescent="0.2">
      <c r="A1181" s="46" t="s">
        <v>3013</v>
      </c>
      <c r="B1181" s="26"/>
      <c r="C1181" s="26"/>
      <c r="D1181" s="209" t="s">
        <v>3014</v>
      </c>
      <c r="E1181" s="26"/>
      <c r="F1181" s="26"/>
      <c r="G1181" s="125"/>
      <c r="H1181" s="198">
        <v>16.329999999999998</v>
      </c>
      <c r="I1181" s="54"/>
      <c r="J1181" s="57">
        <v>17.1465</v>
      </c>
      <c r="K1181" s="57"/>
      <c r="L1181" s="26">
        <v>30.94</v>
      </c>
      <c r="M1181" s="27">
        <f t="shared" si="233"/>
        <v>0.44581447963800913</v>
      </c>
      <c r="N1181" s="199">
        <f t="shared" si="234"/>
        <v>37.128</v>
      </c>
      <c r="O1181" s="198"/>
      <c r="P1181" s="198"/>
      <c r="Q1181" s="198"/>
      <c r="R1181" s="409"/>
      <c r="S1181" s="363"/>
      <c r="T1181" s="363"/>
      <c r="U1181" s="26"/>
      <c r="V1181" s="200"/>
      <c r="W1181" s="26"/>
      <c r="X1181" s="5"/>
      <c r="Y1181" s="26"/>
      <c r="Z1181" s="26"/>
      <c r="AA1181" s="26"/>
      <c r="AB1181" s="27"/>
      <c r="AC1181" s="122"/>
      <c r="AD1181" s="273"/>
      <c r="AE1181" s="26"/>
    </row>
    <row r="1182" spans="1:31" x14ac:dyDescent="0.2">
      <c r="A1182" s="46" t="s">
        <v>3015</v>
      </c>
      <c r="B1182" s="26"/>
      <c r="C1182" s="26"/>
      <c r="D1182" s="209" t="s">
        <v>3016</v>
      </c>
      <c r="E1182" s="26"/>
      <c r="F1182" s="26"/>
      <c r="G1182" s="125"/>
      <c r="H1182" s="198">
        <v>14.34</v>
      </c>
      <c r="I1182" s="54"/>
      <c r="J1182" s="57">
        <v>15.057</v>
      </c>
      <c r="K1182" s="57"/>
      <c r="L1182" s="26">
        <v>27.17</v>
      </c>
      <c r="M1182" s="27">
        <f t="shared" si="233"/>
        <v>0.44582259845417738</v>
      </c>
      <c r="N1182" s="199">
        <f t="shared" si="234"/>
        <v>32.603999999999999</v>
      </c>
      <c r="O1182" s="198"/>
      <c r="P1182" s="198"/>
      <c r="Q1182" s="198"/>
      <c r="R1182" s="409"/>
      <c r="S1182" s="363"/>
      <c r="T1182" s="363"/>
      <c r="U1182" s="26"/>
      <c r="V1182" s="200"/>
      <c r="W1182" s="26"/>
      <c r="X1182" s="5"/>
      <c r="Y1182" s="26"/>
      <c r="Z1182" s="26"/>
      <c r="AA1182" s="26"/>
      <c r="AB1182" s="27"/>
      <c r="AC1182" s="122"/>
      <c r="AD1182" s="273"/>
      <c r="AE1182" s="26"/>
    </row>
    <row r="1183" spans="1:31" x14ac:dyDescent="0.2">
      <c r="A1183" s="46" t="s">
        <v>3018</v>
      </c>
      <c r="B1183" s="26"/>
      <c r="C1183" s="26"/>
      <c r="D1183" s="209" t="s">
        <v>3019</v>
      </c>
      <c r="E1183" s="26"/>
      <c r="F1183" s="26"/>
      <c r="G1183" s="125"/>
      <c r="H1183" s="198">
        <v>5.79</v>
      </c>
      <c r="I1183" s="54"/>
      <c r="J1183" s="57">
        <v>6.0795000000000003</v>
      </c>
      <c r="K1183" s="57"/>
      <c r="L1183" s="26">
        <v>11.12</v>
      </c>
      <c r="M1183" s="27">
        <f t="shared" si="233"/>
        <v>0.45328237410071937</v>
      </c>
      <c r="N1183" s="199">
        <f t="shared" si="234"/>
        <v>13.343999999999999</v>
      </c>
      <c r="O1183" s="198"/>
      <c r="P1183" s="198"/>
      <c r="Q1183" s="198"/>
      <c r="R1183" s="409"/>
      <c r="S1183" s="363"/>
      <c r="T1183" s="363"/>
      <c r="U1183" s="26"/>
      <c r="V1183" s="200"/>
      <c r="W1183" s="26"/>
      <c r="X1183" s="5"/>
      <c r="Y1183" s="26"/>
      <c r="Z1183" s="26"/>
      <c r="AA1183" s="26"/>
      <c r="AB1183" s="27"/>
      <c r="AC1183" s="122"/>
      <c r="AD1183" s="273"/>
      <c r="AE1183" s="26"/>
    </row>
    <row r="1184" spans="1:31" x14ac:dyDescent="0.2">
      <c r="A1184" s="46" t="s">
        <v>3020</v>
      </c>
      <c r="B1184" s="26"/>
      <c r="C1184" s="26"/>
      <c r="D1184" s="209" t="s">
        <v>3021</v>
      </c>
      <c r="E1184" s="26"/>
      <c r="F1184" s="26"/>
      <c r="G1184" s="125"/>
      <c r="H1184" s="198">
        <v>11.47</v>
      </c>
      <c r="I1184" s="54"/>
      <c r="J1184" s="57">
        <v>12.043500000000002</v>
      </c>
      <c r="K1184" s="57"/>
      <c r="L1184" s="26">
        <v>22.07</v>
      </c>
      <c r="M1184" s="27">
        <f t="shared" si="233"/>
        <v>0.45430448572723148</v>
      </c>
      <c r="N1184" s="199">
        <f t="shared" si="234"/>
        <v>26.483999999999998</v>
      </c>
      <c r="O1184" s="198"/>
      <c r="P1184" s="198"/>
      <c r="Q1184" s="198"/>
      <c r="R1184" s="409"/>
      <c r="S1184" s="363"/>
      <c r="T1184" s="363"/>
      <c r="U1184" s="26"/>
      <c r="V1184" s="200"/>
      <c r="W1184" s="26"/>
      <c r="X1184" s="5"/>
      <c r="Y1184" s="26"/>
      <c r="Z1184" s="26"/>
      <c r="AA1184" s="26"/>
      <c r="AB1184" s="27"/>
      <c r="AC1184" s="122"/>
      <c r="AD1184" s="273"/>
      <c r="AE1184" s="26"/>
    </row>
    <row r="1185" spans="1:31" x14ac:dyDescent="0.2">
      <c r="A1185" s="46" t="s">
        <v>3024</v>
      </c>
      <c r="B1185" s="26"/>
      <c r="C1185" s="26"/>
      <c r="D1185" s="209" t="s">
        <v>1997</v>
      </c>
      <c r="E1185" s="26"/>
      <c r="F1185" s="26"/>
      <c r="G1185" s="125"/>
      <c r="H1185" s="198">
        <v>9.9499999999999993</v>
      </c>
      <c r="I1185" s="54"/>
      <c r="J1185" s="57">
        <v>10.4475</v>
      </c>
      <c r="K1185" s="57"/>
      <c r="L1185" s="26">
        <v>19.399999999999999</v>
      </c>
      <c r="M1185" s="27">
        <f t="shared" si="233"/>
        <v>0.46146907216494848</v>
      </c>
      <c r="N1185" s="199">
        <f t="shared" si="234"/>
        <v>23.279999999999998</v>
      </c>
      <c r="O1185" s="198"/>
      <c r="P1185" s="198"/>
      <c r="Q1185" s="198"/>
      <c r="R1185" s="409"/>
      <c r="S1185" s="363"/>
      <c r="T1185" s="363"/>
      <c r="U1185" s="26"/>
      <c r="V1185" s="200"/>
      <c r="W1185" s="26"/>
      <c r="X1185" s="5"/>
      <c r="Y1185" s="26"/>
      <c r="Z1185" s="26"/>
      <c r="AA1185" s="26"/>
      <c r="AB1185" s="27"/>
      <c r="AC1185" s="122"/>
      <c r="AD1185" s="273"/>
      <c r="AE1185" s="26"/>
    </row>
    <row r="1186" spans="1:31" x14ac:dyDescent="0.2">
      <c r="A1186" s="46" t="s">
        <v>3025</v>
      </c>
      <c r="B1186" s="26"/>
      <c r="C1186" s="26"/>
      <c r="D1186" s="209" t="s">
        <v>1956</v>
      </c>
      <c r="E1186" s="26"/>
      <c r="F1186" s="26"/>
      <c r="G1186" s="125"/>
      <c r="H1186" s="198">
        <v>13.9</v>
      </c>
      <c r="I1186" s="54"/>
      <c r="J1186" s="57">
        <v>14.595000000000001</v>
      </c>
      <c r="K1186" s="57"/>
      <c r="L1186" s="26">
        <v>27.17</v>
      </c>
      <c r="M1186" s="27">
        <f t="shared" si="233"/>
        <v>0.46282664703717336</v>
      </c>
      <c r="N1186" s="199">
        <f t="shared" si="234"/>
        <v>32.603999999999999</v>
      </c>
      <c r="O1186" s="198"/>
      <c r="P1186" s="198"/>
      <c r="Q1186" s="198"/>
      <c r="R1186" s="409"/>
      <c r="S1186" s="363"/>
      <c r="T1186" s="363"/>
      <c r="U1186" s="26"/>
      <c r="V1186" s="200"/>
      <c r="W1186" s="26"/>
      <c r="X1186" s="5"/>
      <c r="Y1186" s="26"/>
      <c r="Z1186" s="26"/>
      <c r="AA1186" s="26"/>
      <c r="AB1186" s="27"/>
      <c r="AC1186" s="122"/>
      <c r="AD1186" s="273"/>
      <c r="AE1186" s="26"/>
    </row>
    <row r="1187" spans="1:31" x14ac:dyDescent="0.2">
      <c r="A1187" s="46" t="s">
        <v>3027</v>
      </c>
      <c r="B1187" s="26"/>
      <c r="C1187" s="26"/>
      <c r="D1187" s="209" t="s">
        <v>1996</v>
      </c>
      <c r="E1187" s="26"/>
      <c r="F1187" s="26"/>
      <c r="G1187" s="125"/>
      <c r="H1187" s="198">
        <v>7.25</v>
      </c>
      <c r="I1187" s="54"/>
      <c r="J1187" s="57">
        <v>7.6125000000000007</v>
      </c>
      <c r="K1187" s="57"/>
      <c r="L1187" s="26">
        <v>14.21</v>
      </c>
      <c r="M1187" s="27">
        <f t="shared" si="233"/>
        <v>0.4642857142857143</v>
      </c>
      <c r="N1187" s="199">
        <f t="shared" si="234"/>
        <v>17.052</v>
      </c>
      <c r="O1187" s="198"/>
      <c r="P1187" s="198"/>
      <c r="Q1187" s="198"/>
      <c r="R1187" s="409"/>
      <c r="S1187" s="363"/>
      <c r="T1187" s="363"/>
      <c r="U1187" s="26"/>
      <c r="V1187" s="200"/>
      <c r="W1187" s="26"/>
      <c r="X1187" s="5"/>
      <c r="Y1187" s="26"/>
      <c r="Z1187" s="26"/>
      <c r="AA1187" s="26"/>
      <c r="AB1187" s="27"/>
      <c r="AC1187" s="122"/>
      <c r="AD1187" s="273"/>
      <c r="AE1187" s="26"/>
    </row>
    <row r="1188" spans="1:31" x14ac:dyDescent="0.2">
      <c r="A1188" s="46" t="s">
        <v>3041</v>
      </c>
      <c r="B1188" s="26"/>
      <c r="C1188" s="26"/>
      <c r="D1188" s="209" t="s">
        <v>1890</v>
      </c>
      <c r="E1188" s="26"/>
      <c r="F1188" s="26"/>
      <c r="G1188" s="125"/>
      <c r="H1188" s="198">
        <v>6.45</v>
      </c>
      <c r="I1188" s="54"/>
      <c r="J1188" s="57">
        <v>6.7725000000000009</v>
      </c>
      <c r="K1188" s="57"/>
      <c r="L1188" s="26">
        <v>13.29</v>
      </c>
      <c r="M1188" s="27">
        <f t="shared" si="233"/>
        <v>0.49040632054176059</v>
      </c>
      <c r="N1188" s="199">
        <f t="shared" si="234"/>
        <v>15.947999999999999</v>
      </c>
      <c r="O1188" s="198"/>
      <c r="P1188" s="198"/>
      <c r="Q1188" s="198"/>
      <c r="R1188" s="409"/>
      <c r="S1188" s="363"/>
      <c r="T1188" s="363"/>
      <c r="U1188" s="26"/>
      <c r="V1188" s="200"/>
      <c r="W1188" s="26"/>
      <c r="X1188" s="5"/>
      <c r="Y1188" s="26"/>
      <c r="Z1188" s="26"/>
      <c r="AA1188" s="26"/>
      <c r="AB1188" s="27"/>
      <c r="AC1188" s="122"/>
      <c r="AD1188" s="273"/>
      <c r="AE1188" s="26"/>
    </row>
    <row r="1189" spans="1:31" x14ac:dyDescent="0.2">
      <c r="A1189" s="46" t="s">
        <v>3043</v>
      </c>
      <c r="B1189" s="26"/>
      <c r="C1189" s="26"/>
      <c r="D1189" s="209" t="s">
        <v>1864</v>
      </c>
      <c r="E1189" s="26"/>
      <c r="F1189" s="26"/>
      <c r="G1189" s="125"/>
      <c r="H1189" s="198">
        <v>26.65</v>
      </c>
      <c r="I1189" s="54"/>
      <c r="J1189" s="57">
        <v>27.982499999999998</v>
      </c>
      <c r="K1189" s="57"/>
      <c r="L1189" s="26">
        <v>55.5</v>
      </c>
      <c r="M1189" s="27">
        <f t="shared" si="233"/>
        <v>0.4958108108108108</v>
      </c>
      <c r="N1189" s="199">
        <f t="shared" si="234"/>
        <v>66.599999999999994</v>
      </c>
      <c r="O1189" s="198"/>
      <c r="P1189" s="198"/>
      <c r="Q1189" s="198"/>
      <c r="R1189" s="409"/>
      <c r="S1189" s="363"/>
      <c r="T1189" s="363"/>
      <c r="U1189" s="26"/>
      <c r="V1189" s="200"/>
      <c r="W1189" s="26"/>
      <c r="X1189" s="5"/>
      <c r="Y1189" s="26"/>
      <c r="Z1189" s="26"/>
      <c r="AA1189" s="26"/>
      <c r="AB1189" s="27"/>
      <c r="AC1189" s="122"/>
      <c r="AD1189" s="273"/>
      <c r="AE1189" s="26"/>
    </row>
    <row r="1190" spans="1:31" x14ac:dyDescent="0.2">
      <c r="A1190" s="46" t="s">
        <v>3044</v>
      </c>
      <c r="B1190" s="26"/>
      <c r="C1190" s="26"/>
      <c r="D1190" s="209" t="s">
        <v>1866</v>
      </c>
      <c r="E1190" s="26"/>
      <c r="F1190" s="26"/>
      <c r="G1190" s="125"/>
      <c r="H1190" s="198">
        <v>99.5</v>
      </c>
      <c r="I1190" s="54"/>
      <c r="J1190" s="57">
        <v>104.47500000000001</v>
      </c>
      <c r="K1190" s="57"/>
      <c r="L1190" s="26">
        <v>207.5</v>
      </c>
      <c r="M1190" s="27">
        <f t="shared" si="233"/>
        <v>0.49650602409638556</v>
      </c>
      <c r="N1190" s="199">
        <f t="shared" si="234"/>
        <v>249</v>
      </c>
      <c r="O1190" s="198"/>
      <c r="P1190" s="198"/>
      <c r="Q1190" s="198"/>
      <c r="R1190" s="409"/>
      <c r="S1190" s="363"/>
      <c r="T1190" s="363"/>
      <c r="U1190" s="26"/>
      <c r="V1190" s="200"/>
      <c r="W1190" s="26"/>
      <c r="X1190" s="5"/>
      <c r="Y1190" s="26"/>
      <c r="Z1190" s="26"/>
      <c r="AA1190" s="26"/>
      <c r="AB1190" s="27"/>
      <c r="AC1190" s="122"/>
      <c r="AD1190" s="273"/>
      <c r="AE1190" s="26"/>
    </row>
    <row r="1191" spans="1:31" x14ac:dyDescent="0.2">
      <c r="A1191" s="46" t="s">
        <v>3047</v>
      </c>
      <c r="B1191" s="26"/>
      <c r="C1191" s="26"/>
      <c r="D1191" s="209" t="s">
        <v>1902</v>
      </c>
      <c r="E1191" s="26"/>
      <c r="F1191" s="26"/>
      <c r="G1191" s="125"/>
      <c r="H1191" s="198">
        <v>19.559999999999999</v>
      </c>
      <c r="I1191" s="54"/>
      <c r="J1191" s="57">
        <v>23.471999999999998</v>
      </c>
      <c r="K1191" s="57"/>
      <c r="L1191" s="26">
        <v>47.03</v>
      </c>
      <c r="M1191" s="27">
        <f t="shared" si="233"/>
        <v>0.50091431001488418</v>
      </c>
      <c r="N1191" s="199">
        <f t="shared" si="234"/>
        <v>56.436</v>
      </c>
      <c r="O1191" s="198"/>
      <c r="P1191" s="198"/>
      <c r="Q1191" s="198"/>
      <c r="R1191" s="409"/>
      <c r="S1191" s="363"/>
      <c r="T1191" s="363"/>
      <c r="U1191" s="26"/>
      <c r="V1191" s="200"/>
      <c r="W1191" s="26"/>
      <c r="X1191" s="5"/>
      <c r="Y1191" s="26"/>
      <c r="Z1191" s="26"/>
      <c r="AA1191" s="26"/>
      <c r="AB1191" s="27"/>
      <c r="AC1191" s="122"/>
      <c r="AD1191" s="273"/>
      <c r="AE1191" s="26"/>
    </row>
    <row r="1192" spans="1:31" x14ac:dyDescent="0.2">
      <c r="A1192" s="46" t="s">
        <v>3048</v>
      </c>
      <c r="B1192" s="26"/>
      <c r="C1192" s="26"/>
      <c r="D1192" s="209" t="s">
        <v>1904</v>
      </c>
      <c r="E1192" s="26"/>
      <c r="F1192" s="26"/>
      <c r="G1192" s="125"/>
      <c r="H1192" s="198">
        <v>27.38</v>
      </c>
      <c r="I1192" s="54"/>
      <c r="J1192" s="57">
        <v>32.855999999999995</v>
      </c>
      <c r="K1192" s="57"/>
      <c r="L1192" s="26">
        <v>65.84</v>
      </c>
      <c r="M1192" s="27">
        <f t="shared" si="233"/>
        <v>0.50097205346294049</v>
      </c>
      <c r="N1192" s="199">
        <f t="shared" si="234"/>
        <v>79.007999999999996</v>
      </c>
      <c r="O1192" s="198"/>
      <c r="P1192" s="198"/>
      <c r="Q1192" s="198"/>
      <c r="R1192" s="409"/>
      <c r="S1192" s="363"/>
      <c r="T1192" s="363"/>
      <c r="U1192" s="26"/>
      <c r="V1192" s="200"/>
      <c r="W1192" s="26"/>
      <c r="X1192" s="5"/>
      <c r="Y1192" s="26"/>
      <c r="Z1192" s="26"/>
      <c r="AA1192" s="26"/>
      <c r="AB1192" s="27"/>
      <c r="AC1192" s="122"/>
      <c r="AD1192" s="273"/>
      <c r="AE1192" s="26"/>
    </row>
    <row r="1193" spans="1:31" x14ac:dyDescent="0.2">
      <c r="A1193" s="46" t="s">
        <v>3049</v>
      </c>
      <c r="B1193" s="26"/>
      <c r="C1193" s="26"/>
      <c r="D1193" s="209" t="s">
        <v>1909</v>
      </c>
      <c r="E1193" s="26"/>
      <c r="F1193" s="26"/>
      <c r="G1193" s="125"/>
      <c r="H1193" s="198">
        <v>50.85</v>
      </c>
      <c r="I1193" s="54"/>
      <c r="J1193" s="57">
        <v>61.019999999999996</v>
      </c>
      <c r="K1193" s="57"/>
      <c r="L1193" s="26">
        <v>122.28</v>
      </c>
      <c r="M1193" s="27">
        <f t="shared" si="233"/>
        <v>0.50098135426889112</v>
      </c>
      <c r="N1193" s="199">
        <f t="shared" si="234"/>
        <v>146.73599999999999</v>
      </c>
      <c r="O1193" s="198"/>
      <c r="P1193" s="198"/>
      <c r="Q1193" s="198"/>
      <c r="R1193" s="409"/>
      <c r="S1193" s="363"/>
      <c r="T1193" s="363"/>
      <c r="U1193" s="26"/>
      <c r="V1193" s="200"/>
      <c r="W1193" s="26"/>
      <c r="X1193" s="5"/>
      <c r="Y1193" s="26"/>
      <c r="Z1193" s="26"/>
      <c r="AA1193" s="26"/>
      <c r="AB1193" s="27"/>
      <c r="AC1193" s="122"/>
      <c r="AD1193" s="273"/>
      <c r="AE1193" s="26"/>
    </row>
    <row r="1194" spans="1:31" x14ac:dyDescent="0.2">
      <c r="A1194" s="46" t="s">
        <v>3050</v>
      </c>
      <c r="B1194" s="26"/>
      <c r="C1194" s="26"/>
      <c r="D1194" s="209" t="s">
        <v>1903</v>
      </c>
      <c r="E1194" s="26"/>
      <c r="F1194" s="26"/>
      <c r="G1194" s="125"/>
      <c r="H1194" s="198">
        <v>23.47</v>
      </c>
      <c r="I1194" s="54"/>
      <c r="J1194" s="57">
        <v>28.163999999999998</v>
      </c>
      <c r="K1194" s="57"/>
      <c r="L1194" s="26">
        <v>56.44</v>
      </c>
      <c r="M1194" s="27">
        <f t="shared" si="233"/>
        <v>0.50099220411055989</v>
      </c>
      <c r="N1194" s="199">
        <f t="shared" si="234"/>
        <v>67.727999999999994</v>
      </c>
      <c r="O1194" s="198"/>
      <c r="P1194" s="198"/>
      <c r="Q1194" s="198"/>
      <c r="R1194" s="409"/>
      <c r="S1194" s="363"/>
      <c r="T1194" s="363"/>
      <c r="U1194" s="26"/>
      <c r="V1194" s="200"/>
      <c r="W1194" s="26"/>
      <c r="X1194" s="5"/>
      <c r="Y1194" s="26"/>
      <c r="Z1194" s="26"/>
      <c r="AA1194" s="26"/>
      <c r="AB1194" s="27"/>
      <c r="AC1194" s="122"/>
      <c r="AD1194" s="273"/>
      <c r="AE1194" s="26"/>
    </row>
    <row r="1195" spans="1:31" x14ac:dyDescent="0.2">
      <c r="A1195" s="46" t="s">
        <v>3051</v>
      </c>
      <c r="B1195" s="26"/>
      <c r="C1195" s="26"/>
      <c r="D1195" s="209" t="s">
        <v>1908</v>
      </c>
      <c r="E1195" s="26"/>
      <c r="F1195" s="26"/>
      <c r="G1195" s="125"/>
      <c r="H1195" s="198">
        <v>46.94</v>
      </c>
      <c r="I1195" s="54"/>
      <c r="J1195" s="57">
        <v>56.327999999999996</v>
      </c>
      <c r="K1195" s="57"/>
      <c r="L1195" s="26">
        <v>112.88</v>
      </c>
      <c r="M1195" s="27">
        <f t="shared" si="233"/>
        <v>0.50099220411055989</v>
      </c>
      <c r="N1195" s="199">
        <f t="shared" si="234"/>
        <v>135.45599999999999</v>
      </c>
      <c r="O1195" s="198"/>
      <c r="P1195" s="198"/>
      <c r="Q1195" s="198"/>
      <c r="R1195" s="409"/>
      <c r="S1195" s="363"/>
      <c r="T1195" s="363"/>
      <c r="U1195" s="26"/>
      <c r="V1195" s="200"/>
      <c r="W1195" s="26"/>
      <c r="X1195" s="5"/>
      <c r="Y1195" s="26"/>
      <c r="Z1195" s="26"/>
      <c r="AA1195" s="26"/>
      <c r="AB1195" s="27"/>
      <c r="AC1195" s="122"/>
      <c r="AD1195" s="273"/>
      <c r="AE1195" s="26"/>
    </row>
    <row r="1196" spans="1:31" x14ac:dyDescent="0.2">
      <c r="A1196" s="46" t="s">
        <v>3052</v>
      </c>
      <c r="B1196" s="26"/>
      <c r="C1196" s="26"/>
      <c r="D1196" s="209" t="s">
        <v>1910</v>
      </c>
      <c r="E1196" s="26"/>
      <c r="F1196" s="26"/>
      <c r="G1196" s="125"/>
      <c r="H1196" s="198">
        <v>54.76</v>
      </c>
      <c r="I1196" s="54"/>
      <c r="J1196" s="57">
        <v>65.711999999999989</v>
      </c>
      <c r="K1196" s="57"/>
      <c r="L1196" s="26">
        <v>131.69</v>
      </c>
      <c r="M1196" s="27">
        <f t="shared" si="233"/>
        <v>0.50100994760422213</v>
      </c>
      <c r="N1196" s="199">
        <f t="shared" si="234"/>
        <v>158.02799999999999</v>
      </c>
      <c r="O1196" s="198"/>
      <c r="P1196" s="198"/>
      <c r="Q1196" s="198"/>
      <c r="R1196" s="409"/>
      <c r="S1196" s="363"/>
      <c r="T1196" s="363"/>
      <c r="U1196" s="26"/>
      <c r="V1196" s="200"/>
      <c r="W1196" s="26"/>
      <c r="X1196" s="5"/>
      <c r="Y1196" s="26"/>
      <c r="Z1196" s="26"/>
      <c r="AA1196" s="26"/>
      <c r="AB1196" s="27"/>
      <c r="AC1196" s="122"/>
      <c r="AD1196" s="273"/>
      <c r="AE1196" s="26"/>
    </row>
    <row r="1197" spans="1:31" x14ac:dyDescent="0.2">
      <c r="A1197" s="46" t="s">
        <v>3053</v>
      </c>
      <c r="B1197" s="26"/>
      <c r="C1197" s="26"/>
      <c r="D1197" s="209" t="s">
        <v>1905</v>
      </c>
      <c r="E1197" s="26"/>
      <c r="F1197" s="26"/>
      <c r="G1197" s="125"/>
      <c r="H1197" s="198">
        <v>31.29</v>
      </c>
      <c r="I1197" s="54"/>
      <c r="J1197" s="57">
        <v>37.547999999999995</v>
      </c>
      <c r="K1197" s="57"/>
      <c r="L1197" s="26">
        <v>75.25</v>
      </c>
      <c r="M1197" s="27">
        <f t="shared" si="233"/>
        <v>0.50102325581395357</v>
      </c>
      <c r="N1197" s="199">
        <f t="shared" si="234"/>
        <v>90.3</v>
      </c>
      <c r="O1197" s="198"/>
      <c r="P1197" s="198"/>
      <c r="Q1197" s="198"/>
      <c r="R1197" s="409"/>
      <c r="S1197" s="363"/>
      <c r="T1197" s="363"/>
      <c r="U1197" s="26"/>
      <c r="V1197" s="200"/>
      <c r="W1197" s="26"/>
      <c r="X1197" s="5"/>
      <c r="Y1197" s="26"/>
      <c r="Z1197" s="26"/>
      <c r="AA1197" s="26"/>
      <c r="AB1197" s="27"/>
      <c r="AC1197" s="122"/>
      <c r="AD1197" s="273"/>
      <c r="AE1197" s="26"/>
    </row>
    <row r="1198" spans="1:31" x14ac:dyDescent="0.2">
      <c r="A1198" s="46" t="s">
        <v>3054</v>
      </c>
      <c r="B1198" s="26"/>
      <c r="C1198" s="26"/>
      <c r="D1198" s="209" t="s">
        <v>3055</v>
      </c>
      <c r="E1198" s="26"/>
      <c r="F1198" s="26"/>
      <c r="G1198" s="125"/>
      <c r="H1198" s="198">
        <v>39.11</v>
      </c>
      <c r="I1198" s="54"/>
      <c r="J1198" s="57">
        <v>46.931999999999995</v>
      </c>
      <c r="K1198" s="57"/>
      <c r="L1198" s="26">
        <v>94.06</v>
      </c>
      <c r="M1198" s="27">
        <f t="shared" si="233"/>
        <v>0.50104188815649597</v>
      </c>
      <c r="N1198" s="199">
        <f t="shared" si="234"/>
        <v>112.872</v>
      </c>
      <c r="O1198" s="198"/>
      <c r="P1198" s="198"/>
      <c r="Q1198" s="198"/>
      <c r="R1198" s="409"/>
      <c r="S1198" s="363"/>
      <c r="T1198" s="363"/>
      <c r="U1198" s="26"/>
      <c r="V1198" s="200"/>
      <c r="W1198" s="26"/>
      <c r="X1198" s="5"/>
      <c r="Y1198" s="26"/>
      <c r="Z1198" s="26"/>
      <c r="AA1198" s="26"/>
      <c r="AB1198" s="27"/>
      <c r="AC1198" s="122"/>
      <c r="AD1198" s="273"/>
      <c r="AE1198" s="26"/>
    </row>
    <row r="1199" spans="1:31" x14ac:dyDescent="0.2">
      <c r="A1199" s="46" t="s">
        <v>3056</v>
      </c>
      <c r="B1199" s="26"/>
      <c r="C1199" s="26"/>
      <c r="D1199" s="209" t="s">
        <v>1906</v>
      </c>
      <c r="E1199" s="26"/>
      <c r="F1199" s="26"/>
      <c r="G1199" s="125"/>
      <c r="H1199" s="198">
        <v>35.200000000000003</v>
      </c>
      <c r="I1199" s="54"/>
      <c r="J1199" s="57">
        <v>42.24</v>
      </c>
      <c r="K1199" s="57"/>
      <c r="L1199" s="26">
        <v>84.66</v>
      </c>
      <c r="M1199" s="27">
        <f t="shared" si="233"/>
        <v>0.50106307583274268</v>
      </c>
      <c r="N1199" s="199">
        <f t="shared" si="234"/>
        <v>101.592</v>
      </c>
      <c r="O1199" s="198"/>
      <c r="P1199" s="198"/>
      <c r="Q1199" s="198"/>
      <c r="R1199" s="409"/>
      <c r="S1199" s="363"/>
      <c r="T1199" s="363"/>
      <c r="U1199" s="26"/>
      <c r="V1199" s="200"/>
      <c r="W1199" s="26"/>
      <c r="X1199" s="5"/>
      <c r="Y1199" s="26"/>
      <c r="Z1199" s="26"/>
      <c r="AA1199" s="26"/>
      <c r="AB1199" s="27"/>
      <c r="AC1199" s="122"/>
      <c r="AD1199" s="273"/>
      <c r="AE1199" s="26"/>
    </row>
    <row r="1200" spans="1:31" x14ac:dyDescent="0.2">
      <c r="A1200" s="46" t="s">
        <v>3057</v>
      </c>
      <c r="B1200" s="26"/>
      <c r="C1200" s="26"/>
      <c r="D1200" s="209" t="s">
        <v>1907</v>
      </c>
      <c r="E1200" s="26"/>
      <c r="F1200" s="26"/>
      <c r="G1200" s="125"/>
      <c r="H1200" s="198">
        <v>43.02</v>
      </c>
      <c r="I1200" s="54"/>
      <c r="J1200" s="57">
        <v>51.624000000000002</v>
      </c>
      <c r="K1200" s="57"/>
      <c r="L1200" s="26">
        <v>103.47</v>
      </c>
      <c r="M1200" s="27">
        <f t="shared" si="233"/>
        <v>0.50107277471730938</v>
      </c>
      <c r="N1200" s="199">
        <f t="shared" si="234"/>
        <v>124.16399999999999</v>
      </c>
      <c r="O1200" s="198"/>
      <c r="P1200" s="198"/>
      <c r="Q1200" s="198"/>
      <c r="R1200" s="409"/>
      <c r="S1200" s="363"/>
      <c r="T1200" s="363"/>
      <c r="U1200" s="26"/>
      <c r="V1200" s="200"/>
      <c r="W1200" s="26"/>
      <c r="X1200" s="5"/>
      <c r="Y1200" s="26"/>
      <c r="Z1200" s="26"/>
      <c r="AA1200" s="26"/>
      <c r="AB1200" s="27"/>
      <c r="AC1200" s="122"/>
      <c r="AD1200" s="273"/>
      <c r="AE1200" s="26"/>
    </row>
    <row r="1201" spans="1:31" x14ac:dyDescent="0.2">
      <c r="A1201" s="46" t="s">
        <v>3063</v>
      </c>
      <c r="B1201" s="26"/>
      <c r="C1201" s="26"/>
      <c r="D1201" s="209" t="s">
        <v>2222</v>
      </c>
      <c r="E1201" s="26"/>
      <c r="F1201" s="26"/>
      <c r="G1201" s="125"/>
      <c r="H1201" s="198">
        <v>60.38</v>
      </c>
      <c r="I1201" s="54"/>
      <c r="J1201" s="57">
        <v>63.399000000000008</v>
      </c>
      <c r="K1201" s="57"/>
      <c r="L1201" s="26">
        <v>129.51</v>
      </c>
      <c r="M1201" s="27">
        <f t="shared" si="233"/>
        <v>0.51047023395876756</v>
      </c>
      <c r="N1201" s="199">
        <f t="shared" si="234"/>
        <v>155.41199999999998</v>
      </c>
      <c r="O1201" s="198"/>
      <c r="P1201" s="198"/>
      <c r="Q1201" s="198"/>
      <c r="R1201" s="409"/>
      <c r="S1201" s="363"/>
      <c r="T1201" s="363"/>
      <c r="U1201" s="26"/>
      <c r="V1201" s="200"/>
      <c r="W1201" s="26"/>
      <c r="X1201" s="5"/>
      <c r="Y1201" s="26"/>
      <c r="Z1201" s="26"/>
      <c r="AA1201" s="26"/>
      <c r="AB1201" s="27"/>
      <c r="AC1201" s="122"/>
      <c r="AD1201" s="273"/>
      <c r="AE1201" s="26"/>
    </row>
    <row r="1202" spans="1:31" x14ac:dyDescent="0.2">
      <c r="A1202" s="46" t="s">
        <v>3067</v>
      </c>
      <c r="B1202" s="26"/>
      <c r="C1202" s="26"/>
      <c r="D1202" s="209" t="s">
        <v>3068</v>
      </c>
      <c r="E1202" s="26"/>
      <c r="F1202" s="26"/>
      <c r="G1202" s="125"/>
      <c r="H1202" s="198">
        <v>2.87</v>
      </c>
      <c r="I1202" s="54"/>
      <c r="J1202" s="57">
        <v>3.0135000000000001</v>
      </c>
      <c r="K1202" s="57"/>
      <c r="L1202" s="26">
        <v>6.19</v>
      </c>
      <c r="M1202" s="27">
        <f t="shared" si="233"/>
        <v>0.51316639741518588</v>
      </c>
      <c r="N1202" s="199">
        <f t="shared" si="234"/>
        <v>7.4279999999999999</v>
      </c>
      <c r="O1202" s="198"/>
      <c r="P1202" s="198"/>
      <c r="Q1202" s="198"/>
      <c r="R1202" s="409"/>
      <c r="S1202" s="363"/>
      <c r="T1202" s="363"/>
      <c r="U1202" s="26"/>
      <c r="V1202" s="200"/>
      <c r="W1202" s="26"/>
      <c r="X1202" s="5"/>
      <c r="Y1202" s="26"/>
      <c r="Z1202" s="26"/>
      <c r="AA1202" s="26"/>
      <c r="AB1202" s="27"/>
      <c r="AC1202" s="122"/>
      <c r="AD1202" s="273"/>
      <c r="AE1202" s="26"/>
    </row>
    <row r="1203" spans="1:31" x14ac:dyDescent="0.2">
      <c r="A1203" s="46" t="s">
        <v>3071</v>
      </c>
      <c r="B1203" s="26"/>
      <c r="C1203" s="26"/>
      <c r="D1203" s="209" t="s">
        <v>2001</v>
      </c>
      <c r="E1203" s="26"/>
      <c r="F1203" s="26"/>
      <c r="G1203" s="125"/>
      <c r="H1203" s="198">
        <v>38.71</v>
      </c>
      <c r="I1203" s="54"/>
      <c r="J1203" s="57">
        <v>46.451999999999998</v>
      </c>
      <c r="K1203" s="57"/>
      <c r="L1203" s="26">
        <v>96.74</v>
      </c>
      <c r="M1203" s="27">
        <f t="shared" si="233"/>
        <v>0.51982633863965266</v>
      </c>
      <c r="N1203" s="199">
        <f t="shared" si="234"/>
        <v>116.08799999999999</v>
      </c>
      <c r="O1203" s="198"/>
      <c r="P1203" s="198"/>
      <c r="Q1203" s="198"/>
      <c r="R1203" s="409"/>
      <c r="S1203" s="363"/>
      <c r="T1203" s="363"/>
      <c r="U1203" s="26"/>
      <c r="V1203" s="200"/>
      <c r="W1203" s="26"/>
      <c r="X1203" s="5"/>
      <c r="Y1203" s="26"/>
      <c r="Z1203" s="26"/>
      <c r="AA1203" s="26"/>
      <c r="AB1203" s="27"/>
      <c r="AC1203" s="122"/>
      <c r="AD1203" s="273"/>
      <c r="AE1203" s="26"/>
    </row>
    <row r="1204" spans="1:31" x14ac:dyDescent="0.2">
      <c r="A1204" s="46" t="s">
        <v>3630</v>
      </c>
      <c r="B1204" s="26"/>
      <c r="C1204" s="26"/>
      <c r="D1204" s="209" t="s">
        <v>552</v>
      </c>
      <c r="E1204" s="26"/>
      <c r="F1204" s="26"/>
      <c r="G1204" s="125"/>
      <c r="H1204" s="198">
        <v>29.18</v>
      </c>
      <c r="I1204" s="54"/>
      <c r="J1204" s="57">
        <v>30.638999999999999</v>
      </c>
      <c r="K1204" s="57"/>
      <c r="L1204" s="26">
        <v>64.38</v>
      </c>
      <c r="M1204" s="27">
        <f t="shared" si="233"/>
        <v>0.52409133271202235</v>
      </c>
      <c r="N1204" s="199">
        <f t="shared" si="234"/>
        <v>77.255999999999986</v>
      </c>
      <c r="O1204" s="198"/>
      <c r="P1204" s="198"/>
      <c r="Q1204" s="198"/>
      <c r="R1204" s="409"/>
      <c r="S1204" s="363"/>
      <c r="T1204" s="363"/>
      <c r="U1204" s="26"/>
      <c r="V1204" s="200"/>
      <c r="W1204" s="26"/>
      <c r="X1204" s="5"/>
      <c r="Y1204" s="26"/>
      <c r="Z1204" s="26"/>
      <c r="AA1204" s="26"/>
      <c r="AB1204" s="27"/>
      <c r="AC1204" s="122"/>
      <c r="AD1204" s="273"/>
      <c r="AE1204" s="26"/>
    </row>
    <row r="1205" spans="1:31" x14ac:dyDescent="0.2">
      <c r="A1205" s="46" t="s">
        <v>3076</v>
      </c>
      <c r="B1205" s="26"/>
      <c r="C1205" s="26"/>
      <c r="D1205" s="209" t="s">
        <v>2004</v>
      </c>
      <c r="E1205" s="26"/>
      <c r="F1205" s="26"/>
      <c r="G1205" s="125"/>
      <c r="H1205" s="198">
        <v>161.29</v>
      </c>
      <c r="I1205" s="54"/>
      <c r="J1205" s="57">
        <v>193.54799999999997</v>
      </c>
      <c r="K1205" s="57"/>
      <c r="L1205" s="26">
        <v>411.79</v>
      </c>
      <c r="M1205" s="27">
        <f t="shared" si="233"/>
        <v>0.5299837295708979</v>
      </c>
      <c r="N1205" s="199">
        <f t="shared" si="234"/>
        <v>494.14800000000002</v>
      </c>
      <c r="O1205" s="198"/>
      <c r="P1205" s="198"/>
      <c r="Q1205" s="198"/>
      <c r="R1205" s="409"/>
      <c r="S1205" s="363"/>
      <c r="T1205" s="363"/>
      <c r="U1205" s="26"/>
      <c r="V1205" s="200"/>
      <c r="W1205" s="26"/>
      <c r="X1205" s="5"/>
      <c r="Y1205" s="26"/>
      <c r="Z1205" s="26"/>
      <c r="AA1205" s="26"/>
      <c r="AB1205" s="27"/>
      <c r="AC1205" s="122"/>
      <c r="AD1205" s="273"/>
      <c r="AE1205" s="26"/>
    </row>
    <row r="1206" spans="1:31" x14ac:dyDescent="0.2">
      <c r="A1206" s="46" t="s">
        <v>3083</v>
      </c>
      <c r="B1206" s="26"/>
      <c r="C1206" s="26"/>
      <c r="D1206" s="209" t="s">
        <v>3084</v>
      </c>
      <c r="E1206" s="26"/>
      <c r="F1206" s="26"/>
      <c r="G1206" s="125"/>
      <c r="H1206" s="198">
        <v>14.82</v>
      </c>
      <c r="I1206" s="54"/>
      <c r="J1206" s="57">
        <v>15.561000000000002</v>
      </c>
      <c r="K1206" s="57"/>
      <c r="L1206" s="26">
        <v>34.28</v>
      </c>
      <c r="M1206" s="27">
        <f t="shared" si="233"/>
        <v>0.54606184364060673</v>
      </c>
      <c r="N1206" s="199">
        <f t="shared" si="234"/>
        <v>41.136000000000003</v>
      </c>
      <c r="O1206" s="198"/>
      <c r="P1206" s="198"/>
      <c r="Q1206" s="198"/>
      <c r="R1206" s="409"/>
      <c r="S1206" s="363"/>
      <c r="T1206" s="363"/>
      <c r="U1206" s="26"/>
      <c r="V1206" s="200"/>
      <c r="W1206" s="26"/>
      <c r="X1206" s="5"/>
      <c r="Y1206" s="26"/>
      <c r="Z1206" s="26"/>
      <c r="AA1206" s="26"/>
      <c r="AB1206" s="27"/>
      <c r="AC1206" s="122"/>
      <c r="AD1206" s="273"/>
      <c r="AE1206" s="26"/>
    </row>
    <row r="1207" spans="1:31" x14ac:dyDescent="0.2">
      <c r="A1207" s="46" t="s">
        <v>3085</v>
      </c>
      <c r="B1207" s="26"/>
      <c r="C1207" s="26"/>
      <c r="D1207" s="209" t="s">
        <v>3086</v>
      </c>
      <c r="E1207" s="26"/>
      <c r="F1207" s="26"/>
      <c r="G1207" s="125"/>
      <c r="H1207" s="198">
        <v>14.82</v>
      </c>
      <c r="I1207" s="54"/>
      <c r="J1207" s="57">
        <v>15.561000000000002</v>
      </c>
      <c r="K1207" s="57"/>
      <c r="L1207" s="26">
        <v>34.28</v>
      </c>
      <c r="M1207" s="27">
        <f t="shared" si="233"/>
        <v>0.54606184364060673</v>
      </c>
      <c r="N1207" s="199">
        <f t="shared" si="234"/>
        <v>41.136000000000003</v>
      </c>
      <c r="O1207" s="198"/>
      <c r="P1207" s="198"/>
      <c r="Q1207" s="198"/>
      <c r="R1207" s="409"/>
      <c r="S1207" s="363"/>
      <c r="T1207" s="363"/>
      <c r="U1207" s="26"/>
      <c r="V1207" s="200"/>
      <c r="W1207" s="26"/>
      <c r="X1207" s="5"/>
      <c r="Y1207" s="26"/>
      <c r="Z1207" s="26"/>
      <c r="AA1207" s="26"/>
      <c r="AB1207" s="27"/>
      <c r="AC1207" s="122"/>
      <c r="AD1207" s="273"/>
      <c r="AE1207" s="26"/>
    </row>
    <row r="1208" spans="1:31" x14ac:dyDescent="0.2">
      <c r="A1208" s="46" t="s">
        <v>3087</v>
      </c>
      <c r="B1208" s="26"/>
      <c r="C1208" s="26"/>
      <c r="D1208" s="209" t="s">
        <v>3088</v>
      </c>
      <c r="E1208" s="26"/>
      <c r="F1208" s="26"/>
      <c r="G1208" s="125"/>
      <c r="H1208" s="198">
        <v>59.68</v>
      </c>
      <c r="I1208" s="54"/>
      <c r="J1208" s="57">
        <v>71.616</v>
      </c>
      <c r="K1208" s="57"/>
      <c r="L1208" s="26">
        <v>158.86000000000001</v>
      </c>
      <c r="M1208" s="27">
        <f t="shared" si="233"/>
        <v>0.54918796424524741</v>
      </c>
      <c r="N1208" s="199">
        <f t="shared" si="234"/>
        <v>190.63200000000001</v>
      </c>
      <c r="O1208" s="198"/>
      <c r="P1208" s="198"/>
      <c r="Q1208" s="198"/>
      <c r="R1208" s="409"/>
      <c r="S1208" s="363"/>
      <c r="T1208" s="363"/>
      <c r="U1208" s="26"/>
      <c r="V1208" s="200"/>
      <c r="W1208" s="26"/>
      <c r="X1208" s="5"/>
      <c r="Y1208" s="26"/>
      <c r="Z1208" s="26"/>
      <c r="AA1208" s="26"/>
      <c r="AB1208" s="27"/>
      <c r="AC1208" s="122"/>
      <c r="AD1208" s="273"/>
      <c r="AE1208" s="26"/>
    </row>
    <row r="1209" spans="1:31" x14ac:dyDescent="0.2">
      <c r="A1209" s="46" t="s">
        <v>3094</v>
      </c>
      <c r="B1209" s="26"/>
      <c r="C1209" s="26"/>
      <c r="D1209" s="209" t="s">
        <v>3095</v>
      </c>
      <c r="E1209" s="26"/>
      <c r="F1209" s="26"/>
      <c r="G1209" s="125"/>
      <c r="H1209" s="198">
        <v>82.19</v>
      </c>
      <c r="I1209" s="54"/>
      <c r="J1209" s="57">
        <v>98.628</v>
      </c>
      <c r="K1209" s="57"/>
      <c r="L1209" s="26">
        <v>220</v>
      </c>
      <c r="M1209" s="27">
        <f t="shared" si="233"/>
        <v>0.55169090909090901</v>
      </c>
      <c r="N1209" s="199">
        <f t="shared" si="234"/>
        <v>264</v>
      </c>
      <c r="O1209" s="198"/>
      <c r="P1209" s="198"/>
      <c r="Q1209" s="198"/>
      <c r="R1209" s="409"/>
      <c r="S1209" s="363"/>
      <c r="T1209" s="363"/>
      <c r="U1209" s="26"/>
      <c r="V1209" s="200"/>
      <c r="W1209" s="26"/>
      <c r="X1209" s="5"/>
      <c r="Y1209" s="26"/>
      <c r="Z1209" s="26"/>
      <c r="AA1209" s="26"/>
      <c r="AB1209" s="27"/>
      <c r="AC1209" s="122"/>
      <c r="AD1209" s="273"/>
      <c r="AE1209" s="26"/>
    </row>
    <row r="1210" spans="1:31" x14ac:dyDescent="0.2">
      <c r="A1210" s="46" t="s">
        <v>3097</v>
      </c>
      <c r="B1210" s="26"/>
      <c r="C1210" s="26"/>
      <c r="D1210" s="209" t="s">
        <v>3098</v>
      </c>
      <c r="E1210" s="26"/>
      <c r="F1210" s="26"/>
      <c r="G1210" s="125"/>
      <c r="H1210" s="198">
        <v>35.36</v>
      </c>
      <c r="I1210" s="54"/>
      <c r="J1210" s="57">
        <v>37.128</v>
      </c>
      <c r="K1210" s="57"/>
      <c r="L1210" s="26">
        <v>85.28</v>
      </c>
      <c r="M1210" s="27">
        <f t="shared" si="233"/>
        <v>0.56463414634146347</v>
      </c>
      <c r="N1210" s="199">
        <f t="shared" si="234"/>
        <v>102.336</v>
      </c>
      <c r="O1210" s="198"/>
      <c r="P1210" s="198"/>
      <c r="Q1210" s="198"/>
      <c r="R1210" s="409"/>
      <c r="S1210" s="363"/>
      <c r="T1210" s="363"/>
      <c r="U1210" s="26"/>
      <c r="V1210" s="200"/>
      <c r="W1210" s="26"/>
      <c r="X1210" s="5"/>
      <c r="Y1210" s="26"/>
      <c r="Z1210" s="26"/>
      <c r="AA1210" s="26"/>
      <c r="AB1210" s="27"/>
      <c r="AC1210" s="122"/>
      <c r="AD1210" s="273"/>
      <c r="AE1210" s="26"/>
    </row>
    <row r="1211" spans="1:31" x14ac:dyDescent="0.2">
      <c r="A1211" s="46" t="s">
        <v>3099</v>
      </c>
      <c r="B1211" s="26"/>
      <c r="C1211" s="26"/>
      <c r="D1211" s="209" t="s">
        <v>3100</v>
      </c>
      <c r="E1211" s="26"/>
      <c r="F1211" s="26"/>
      <c r="G1211" s="125"/>
      <c r="H1211" s="198">
        <v>39.68</v>
      </c>
      <c r="I1211" s="54"/>
      <c r="J1211" s="57">
        <v>41.664000000000001</v>
      </c>
      <c r="K1211" s="57"/>
      <c r="L1211" s="26">
        <v>96.15</v>
      </c>
      <c r="M1211" s="27">
        <f t="shared" si="233"/>
        <v>0.56667706708268328</v>
      </c>
      <c r="N1211" s="199">
        <f t="shared" si="234"/>
        <v>115.38</v>
      </c>
      <c r="O1211" s="198"/>
      <c r="P1211" s="198"/>
      <c r="Q1211" s="198"/>
      <c r="R1211" s="409"/>
      <c r="S1211" s="363"/>
      <c r="T1211" s="363"/>
      <c r="U1211" s="26"/>
      <c r="V1211" s="200"/>
      <c r="W1211" s="26"/>
      <c r="X1211" s="5"/>
      <c r="Y1211" s="26"/>
      <c r="Z1211" s="26"/>
      <c r="AA1211" s="26"/>
      <c r="AB1211" s="27"/>
      <c r="AC1211" s="122"/>
      <c r="AD1211" s="273"/>
      <c r="AE1211" s="26"/>
    </row>
    <row r="1212" spans="1:31" x14ac:dyDescent="0.2">
      <c r="A1212" s="46" t="s">
        <v>3101</v>
      </c>
      <c r="B1212" s="26"/>
      <c r="C1212" s="26"/>
      <c r="D1212" s="209" t="s">
        <v>3102</v>
      </c>
      <c r="E1212" s="26"/>
      <c r="F1212" s="26"/>
      <c r="G1212" s="125"/>
      <c r="H1212" s="198">
        <v>37.950000000000003</v>
      </c>
      <c r="I1212" s="54"/>
      <c r="J1212" s="57">
        <v>39.847500000000004</v>
      </c>
      <c r="K1212" s="57"/>
      <c r="L1212" s="26">
        <v>91.97</v>
      </c>
      <c r="M1212" s="27">
        <f t="shared" si="233"/>
        <v>0.56673371751658141</v>
      </c>
      <c r="N1212" s="199">
        <f t="shared" si="234"/>
        <v>110.36399999999999</v>
      </c>
      <c r="O1212" s="198"/>
      <c r="P1212" s="198"/>
      <c r="Q1212" s="198"/>
      <c r="R1212" s="409"/>
      <c r="S1212" s="363"/>
      <c r="T1212" s="363"/>
      <c r="U1212" s="26"/>
      <c r="V1212" s="200"/>
      <c r="W1212" s="26"/>
      <c r="X1212" s="5"/>
      <c r="Y1212" s="26"/>
      <c r="Z1212" s="26"/>
      <c r="AA1212" s="26"/>
      <c r="AB1212" s="27"/>
      <c r="AC1212" s="122"/>
      <c r="AD1212" s="273"/>
      <c r="AE1212" s="26"/>
    </row>
    <row r="1213" spans="1:31" x14ac:dyDescent="0.2">
      <c r="A1213" s="46" t="s">
        <v>3103</v>
      </c>
      <c r="B1213" s="26"/>
      <c r="C1213" s="26"/>
      <c r="D1213" s="209" t="s">
        <v>3104</v>
      </c>
      <c r="E1213" s="26"/>
      <c r="F1213" s="26"/>
      <c r="G1213" s="125"/>
      <c r="H1213" s="198">
        <v>6.18</v>
      </c>
      <c r="I1213" s="54"/>
      <c r="J1213" s="57">
        <v>7.4159999999999995</v>
      </c>
      <c r="K1213" s="57"/>
      <c r="L1213" s="26">
        <v>17.14</v>
      </c>
      <c r="M1213" s="27">
        <f t="shared" si="233"/>
        <v>0.56732788798133027</v>
      </c>
      <c r="N1213" s="199">
        <f t="shared" si="234"/>
        <v>20.568000000000001</v>
      </c>
      <c r="O1213" s="198"/>
      <c r="P1213" s="198"/>
      <c r="Q1213" s="198"/>
      <c r="R1213" s="409"/>
      <c r="S1213" s="363"/>
      <c r="T1213" s="363"/>
      <c r="U1213" s="26"/>
      <c r="V1213" s="200"/>
      <c r="W1213" s="26"/>
      <c r="X1213" s="5"/>
      <c r="Y1213" s="26"/>
      <c r="Z1213" s="26"/>
      <c r="AA1213" s="26"/>
      <c r="AB1213" s="27"/>
      <c r="AC1213" s="122"/>
      <c r="AD1213" s="273"/>
      <c r="AE1213" s="26"/>
    </row>
    <row r="1214" spans="1:31" x14ac:dyDescent="0.2">
      <c r="A1214" s="46" t="s">
        <v>3108</v>
      </c>
      <c r="B1214" s="26"/>
      <c r="C1214" s="26"/>
      <c r="D1214" s="209" t="s">
        <v>324</v>
      </c>
      <c r="E1214" s="26"/>
      <c r="F1214" s="26"/>
      <c r="G1214" s="125"/>
      <c r="H1214" s="198">
        <v>16.47</v>
      </c>
      <c r="I1214" s="54"/>
      <c r="J1214" s="57">
        <v>19.763999999999999</v>
      </c>
      <c r="K1214" s="57"/>
      <c r="L1214" s="26">
        <v>45.9</v>
      </c>
      <c r="M1214" s="27">
        <f t="shared" si="233"/>
        <v>0.56941176470588228</v>
      </c>
      <c r="N1214" s="199">
        <f t="shared" si="234"/>
        <v>55.08</v>
      </c>
      <c r="O1214" s="198"/>
      <c r="P1214" s="198"/>
      <c r="Q1214" s="198"/>
      <c r="R1214" s="409"/>
      <c r="S1214" s="363"/>
      <c r="T1214" s="363"/>
      <c r="U1214" s="26"/>
      <c r="V1214" s="200"/>
      <c r="W1214" s="26"/>
      <c r="X1214" s="5"/>
      <c r="Y1214" s="26"/>
      <c r="Z1214" s="26"/>
      <c r="AA1214" s="26"/>
      <c r="AB1214" s="27"/>
      <c r="AC1214" s="122"/>
      <c r="AD1214" s="273"/>
      <c r="AE1214" s="26"/>
    </row>
    <row r="1215" spans="1:31" x14ac:dyDescent="0.2">
      <c r="A1215" s="46" t="s">
        <v>3109</v>
      </c>
      <c r="B1215" s="26"/>
      <c r="C1215" s="26"/>
      <c r="D1215" s="209" t="s">
        <v>1911</v>
      </c>
      <c r="E1215" s="26"/>
      <c r="F1215" s="26"/>
      <c r="G1215" s="125"/>
      <c r="H1215" s="198">
        <v>1.38</v>
      </c>
      <c r="I1215" s="54"/>
      <c r="J1215" s="57">
        <v>1.6559999999999999</v>
      </c>
      <c r="K1215" s="57"/>
      <c r="L1215" s="26">
        <v>3.85</v>
      </c>
      <c r="M1215" s="27">
        <f t="shared" si="233"/>
        <v>0.56987012987012986</v>
      </c>
      <c r="N1215" s="199">
        <f t="shared" si="234"/>
        <v>4.62</v>
      </c>
      <c r="O1215" s="198"/>
      <c r="P1215" s="198"/>
      <c r="Q1215" s="198"/>
      <c r="R1215" s="409"/>
      <c r="S1215" s="363"/>
      <c r="T1215" s="363"/>
      <c r="U1215" s="26"/>
      <c r="V1215" s="200"/>
      <c r="W1215" s="26"/>
      <c r="X1215" s="5"/>
      <c r="Y1215" s="26"/>
      <c r="Z1215" s="26"/>
      <c r="AA1215" s="26"/>
      <c r="AB1215" s="27"/>
      <c r="AC1215" s="122"/>
      <c r="AD1215" s="273"/>
      <c r="AE1215" s="26"/>
    </row>
    <row r="1216" spans="1:31" x14ac:dyDescent="0.2">
      <c r="A1216" s="46" t="s">
        <v>3110</v>
      </c>
      <c r="B1216" s="26"/>
      <c r="C1216" s="26"/>
      <c r="D1216" s="209" t="s">
        <v>1914</v>
      </c>
      <c r="E1216" s="26"/>
      <c r="F1216" s="26"/>
      <c r="G1216" s="125"/>
      <c r="H1216" s="198">
        <v>4.1500000000000004</v>
      </c>
      <c r="I1216" s="54"/>
      <c r="J1216" s="57">
        <v>4.9800000000000004</v>
      </c>
      <c r="K1216" s="57"/>
      <c r="L1216" s="26">
        <v>11.62</v>
      </c>
      <c r="M1216" s="27">
        <f t="shared" si="233"/>
        <v>0.5714285714285714</v>
      </c>
      <c r="N1216" s="199">
        <f t="shared" si="234"/>
        <v>13.943999999999999</v>
      </c>
      <c r="O1216" s="198"/>
      <c r="P1216" s="198"/>
      <c r="Q1216" s="198"/>
      <c r="R1216" s="409"/>
      <c r="S1216" s="363"/>
      <c r="T1216" s="363"/>
      <c r="U1216" s="26"/>
      <c r="V1216" s="200"/>
      <c r="W1216" s="26"/>
      <c r="X1216" s="5"/>
      <c r="Y1216" s="26"/>
      <c r="Z1216" s="26"/>
      <c r="AA1216" s="26"/>
      <c r="AB1216" s="27"/>
      <c r="AC1216" s="122"/>
      <c r="AD1216" s="273"/>
      <c r="AE1216" s="26"/>
    </row>
    <row r="1217" spans="1:31" x14ac:dyDescent="0.2">
      <c r="A1217" s="46" t="s">
        <v>3111</v>
      </c>
      <c r="B1217" s="26"/>
      <c r="C1217" s="26"/>
      <c r="D1217" s="209" t="s">
        <v>1913</v>
      </c>
      <c r="E1217" s="26"/>
      <c r="F1217" s="26"/>
      <c r="G1217" s="125"/>
      <c r="H1217" s="198">
        <v>2.77</v>
      </c>
      <c r="I1217" s="54"/>
      <c r="J1217" s="57">
        <v>3.3239999999999998</v>
      </c>
      <c r="K1217" s="57"/>
      <c r="L1217" s="26">
        <v>7.78</v>
      </c>
      <c r="M1217" s="27">
        <f t="shared" si="233"/>
        <v>0.57275064267352183</v>
      </c>
      <c r="N1217" s="199">
        <f t="shared" si="234"/>
        <v>9.3360000000000003</v>
      </c>
      <c r="O1217" s="198"/>
      <c r="P1217" s="198"/>
      <c r="Q1217" s="198"/>
      <c r="R1217" s="409"/>
      <c r="S1217" s="363"/>
      <c r="T1217" s="363"/>
      <c r="U1217" s="26"/>
      <c r="V1217" s="200"/>
      <c r="W1217" s="26"/>
      <c r="X1217" s="5"/>
      <c r="Y1217" s="26"/>
      <c r="Z1217" s="26"/>
      <c r="AA1217" s="26"/>
      <c r="AB1217" s="27"/>
      <c r="AC1217" s="122"/>
      <c r="AD1217" s="273"/>
      <c r="AE1217" s="26"/>
    </row>
    <row r="1218" spans="1:31" x14ac:dyDescent="0.2">
      <c r="A1218" s="46" t="s">
        <v>3112</v>
      </c>
      <c r="B1218" s="26"/>
      <c r="C1218" s="26"/>
      <c r="D1218" s="209" t="s">
        <v>335</v>
      </c>
      <c r="E1218" s="26"/>
      <c r="F1218" s="26"/>
      <c r="G1218" s="125"/>
      <c r="H1218" s="198">
        <v>8.24</v>
      </c>
      <c r="I1218" s="54"/>
      <c r="J1218" s="57">
        <v>9.8879999999999999</v>
      </c>
      <c r="K1218" s="57"/>
      <c r="L1218" s="26">
        <v>23.16</v>
      </c>
      <c r="M1218" s="27">
        <f t="shared" si="233"/>
        <v>0.5730569948186528</v>
      </c>
      <c r="N1218" s="199">
        <f t="shared" si="234"/>
        <v>27.791999999999998</v>
      </c>
      <c r="O1218" s="198"/>
      <c r="P1218" s="198"/>
      <c r="Q1218" s="198"/>
      <c r="R1218" s="409"/>
      <c r="S1218" s="363"/>
      <c r="T1218" s="363"/>
      <c r="U1218" s="26"/>
      <c r="V1218" s="200"/>
      <c r="W1218" s="26"/>
      <c r="X1218" s="5"/>
      <c r="Y1218" s="26"/>
      <c r="Z1218" s="26"/>
      <c r="AA1218" s="26"/>
      <c r="AB1218" s="27"/>
      <c r="AC1218" s="122"/>
      <c r="AD1218" s="273"/>
      <c r="AE1218" s="26"/>
    </row>
    <row r="1219" spans="1:31" x14ac:dyDescent="0.2">
      <c r="A1219" s="46" t="s">
        <v>3117</v>
      </c>
      <c r="B1219" s="26"/>
      <c r="C1219" s="26"/>
      <c r="D1219" s="209" t="s">
        <v>1915</v>
      </c>
      <c r="E1219" s="26"/>
      <c r="F1219" s="26"/>
      <c r="G1219" s="125"/>
      <c r="H1219" s="198">
        <v>5.48</v>
      </c>
      <c r="I1219" s="54"/>
      <c r="J1219" s="57">
        <v>6.5760000000000005</v>
      </c>
      <c r="K1219" s="57"/>
      <c r="L1219" s="26">
        <v>15.55</v>
      </c>
      <c r="M1219" s="27">
        <f t="shared" si="233"/>
        <v>0.57710610932475881</v>
      </c>
      <c r="N1219" s="199">
        <f t="shared" si="234"/>
        <v>18.66</v>
      </c>
      <c r="O1219" s="198"/>
      <c r="P1219" s="198"/>
      <c r="Q1219" s="198"/>
      <c r="R1219" s="409"/>
      <c r="S1219" s="363"/>
      <c r="T1219" s="363"/>
      <c r="U1219" s="26"/>
      <c r="V1219" s="200"/>
      <c r="W1219" s="26"/>
      <c r="X1219" s="5"/>
      <c r="Y1219" s="26"/>
      <c r="Z1219" s="26"/>
      <c r="AA1219" s="26"/>
      <c r="AB1219" s="27"/>
      <c r="AC1219" s="122"/>
      <c r="AD1219" s="273"/>
      <c r="AE1219" s="26"/>
    </row>
    <row r="1220" spans="1:31" x14ac:dyDescent="0.2">
      <c r="A1220" s="46" t="s">
        <v>3118</v>
      </c>
      <c r="B1220" s="26"/>
      <c r="C1220" s="26"/>
      <c r="D1220" s="209" t="s">
        <v>1918</v>
      </c>
      <c r="E1220" s="26"/>
      <c r="F1220" s="26"/>
      <c r="G1220" s="125"/>
      <c r="H1220" s="198">
        <v>9.6</v>
      </c>
      <c r="I1220" s="54"/>
      <c r="J1220" s="57">
        <v>11.52</v>
      </c>
      <c r="K1220" s="57"/>
      <c r="L1220" s="26">
        <v>27.26</v>
      </c>
      <c r="M1220" s="27">
        <f t="shared" si="233"/>
        <v>0.57740278796771838</v>
      </c>
      <c r="N1220" s="199">
        <f t="shared" si="234"/>
        <v>32.712000000000003</v>
      </c>
      <c r="O1220" s="198"/>
      <c r="P1220" s="198"/>
      <c r="Q1220" s="198"/>
      <c r="R1220" s="409"/>
      <c r="S1220" s="363"/>
      <c r="T1220" s="363"/>
      <c r="U1220" s="26"/>
      <c r="V1220" s="200"/>
      <c r="W1220" s="26"/>
      <c r="X1220" s="5"/>
      <c r="Y1220" s="26"/>
      <c r="Z1220" s="26"/>
      <c r="AA1220" s="26"/>
      <c r="AB1220" s="27"/>
      <c r="AC1220" s="122"/>
      <c r="AD1220" s="273"/>
      <c r="AE1220" s="26"/>
    </row>
    <row r="1221" spans="1:31" x14ac:dyDescent="0.2">
      <c r="A1221" s="46" t="s">
        <v>3119</v>
      </c>
      <c r="B1221" s="26"/>
      <c r="C1221" s="26"/>
      <c r="D1221" s="209" t="s">
        <v>1912</v>
      </c>
      <c r="E1221" s="26"/>
      <c r="F1221" s="26"/>
      <c r="G1221" s="125"/>
      <c r="H1221" s="198">
        <v>13.71</v>
      </c>
      <c r="I1221" s="54"/>
      <c r="J1221" s="57">
        <v>16.452000000000002</v>
      </c>
      <c r="K1221" s="57"/>
      <c r="L1221" s="26">
        <v>38.96</v>
      </c>
      <c r="M1221" s="27">
        <f t="shared" si="233"/>
        <v>0.57772073921971256</v>
      </c>
      <c r="N1221" s="199">
        <f t="shared" si="234"/>
        <v>46.752000000000002</v>
      </c>
      <c r="O1221" s="198"/>
      <c r="P1221" s="198"/>
      <c r="Q1221" s="198"/>
      <c r="R1221" s="409"/>
      <c r="S1221" s="363"/>
      <c r="T1221" s="363"/>
      <c r="U1221" s="26"/>
      <c r="V1221" s="200"/>
      <c r="W1221" s="26"/>
      <c r="X1221" s="5"/>
      <c r="Y1221" s="26"/>
      <c r="Z1221" s="26"/>
      <c r="AA1221" s="26"/>
      <c r="AB1221" s="27"/>
      <c r="AC1221" s="122"/>
      <c r="AD1221" s="273"/>
      <c r="AE1221" s="26"/>
    </row>
    <row r="1222" spans="1:31" x14ac:dyDescent="0.2">
      <c r="A1222" s="46" t="s">
        <v>3120</v>
      </c>
      <c r="B1222" s="26"/>
      <c r="C1222" s="26"/>
      <c r="D1222" s="209" t="s">
        <v>330</v>
      </c>
      <c r="E1222" s="26"/>
      <c r="F1222" s="26"/>
      <c r="G1222" s="125"/>
      <c r="H1222" s="198">
        <v>4.12</v>
      </c>
      <c r="I1222" s="54"/>
      <c r="J1222" s="57">
        <v>4.944</v>
      </c>
      <c r="K1222" s="57"/>
      <c r="L1222" s="26">
        <v>11.71</v>
      </c>
      <c r="M1222" s="27">
        <f t="shared" si="233"/>
        <v>0.57779675491033311</v>
      </c>
      <c r="N1222" s="199">
        <f t="shared" si="234"/>
        <v>14.052000000000001</v>
      </c>
      <c r="O1222" s="198"/>
      <c r="P1222" s="198"/>
      <c r="Q1222" s="198"/>
      <c r="R1222" s="409"/>
      <c r="S1222" s="363"/>
      <c r="T1222" s="363"/>
      <c r="U1222" s="26"/>
      <c r="V1222" s="200"/>
      <c r="W1222" s="26"/>
      <c r="X1222" s="5"/>
      <c r="Y1222" s="26"/>
      <c r="Z1222" s="26"/>
      <c r="AA1222" s="26"/>
      <c r="AB1222" s="27"/>
      <c r="AC1222" s="122"/>
      <c r="AD1222" s="273"/>
      <c r="AE1222" s="26"/>
    </row>
    <row r="1223" spans="1:31" x14ac:dyDescent="0.2">
      <c r="A1223" s="46" t="s">
        <v>3122</v>
      </c>
      <c r="B1223" s="26"/>
      <c r="C1223" s="26"/>
      <c r="D1223" s="209" t="s">
        <v>1919</v>
      </c>
      <c r="E1223" s="26"/>
      <c r="F1223" s="26"/>
      <c r="G1223" s="125"/>
      <c r="H1223" s="198">
        <v>10.97</v>
      </c>
      <c r="I1223" s="54"/>
      <c r="J1223" s="57">
        <v>13.164</v>
      </c>
      <c r="K1223" s="57"/>
      <c r="L1223" s="26">
        <v>31.19</v>
      </c>
      <c r="M1223" s="27">
        <f t="shared" ref="M1223:M1286" si="235">1-(J1223/L1223)</f>
        <v>0.57794164796409109</v>
      </c>
      <c r="N1223" s="199">
        <f t="shared" si="234"/>
        <v>37.427999999999997</v>
      </c>
      <c r="O1223" s="198"/>
      <c r="P1223" s="198"/>
      <c r="Q1223" s="198"/>
      <c r="R1223" s="409"/>
      <c r="S1223" s="363"/>
      <c r="T1223" s="363"/>
      <c r="U1223" s="26"/>
      <c r="V1223" s="200"/>
      <c r="W1223" s="26"/>
      <c r="X1223" s="5"/>
      <c r="Y1223" s="26"/>
      <c r="Z1223" s="26"/>
      <c r="AA1223" s="26"/>
      <c r="AB1223" s="27"/>
      <c r="AC1223" s="122"/>
      <c r="AD1223" s="273"/>
      <c r="AE1223" s="26"/>
    </row>
    <row r="1224" spans="1:31" x14ac:dyDescent="0.2">
      <c r="A1224" s="46" t="s">
        <v>3123</v>
      </c>
      <c r="B1224" s="26"/>
      <c r="C1224" s="26"/>
      <c r="D1224" s="209" t="s">
        <v>1916</v>
      </c>
      <c r="E1224" s="26"/>
      <c r="F1224" s="26"/>
      <c r="G1224" s="125"/>
      <c r="H1224" s="198">
        <v>6.85</v>
      </c>
      <c r="I1224" s="54"/>
      <c r="J1224" s="57">
        <v>8.2199999999999989</v>
      </c>
      <c r="K1224" s="57"/>
      <c r="L1224" s="26">
        <v>19.48</v>
      </c>
      <c r="M1224" s="27">
        <f t="shared" si="235"/>
        <v>0.57802874743326493</v>
      </c>
      <c r="N1224" s="199">
        <f t="shared" si="234"/>
        <v>23.376000000000001</v>
      </c>
      <c r="O1224" s="198"/>
      <c r="P1224" s="198"/>
      <c r="Q1224" s="198"/>
      <c r="R1224" s="409"/>
      <c r="S1224" s="363"/>
      <c r="T1224" s="363"/>
      <c r="U1224" s="26"/>
      <c r="V1224" s="200"/>
      <c r="W1224" s="26"/>
      <c r="X1224" s="5"/>
      <c r="Y1224" s="26"/>
      <c r="Z1224" s="26"/>
      <c r="AA1224" s="26"/>
      <c r="AB1224" s="27"/>
      <c r="AC1224" s="122"/>
      <c r="AD1224" s="273"/>
      <c r="AE1224" s="26"/>
    </row>
    <row r="1225" spans="1:31" x14ac:dyDescent="0.2">
      <c r="A1225" s="46" t="s">
        <v>3124</v>
      </c>
      <c r="B1225" s="26"/>
      <c r="C1225" s="26"/>
      <c r="D1225" s="209" t="s">
        <v>1917</v>
      </c>
      <c r="E1225" s="26"/>
      <c r="F1225" s="26"/>
      <c r="G1225" s="125"/>
      <c r="H1225" s="198">
        <v>8.23</v>
      </c>
      <c r="I1225" s="54"/>
      <c r="J1225" s="57">
        <v>9.8759999999999994</v>
      </c>
      <c r="K1225" s="57"/>
      <c r="L1225" s="26">
        <v>23.41</v>
      </c>
      <c r="M1225" s="27">
        <f t="shared" si="235"/>
        <v>0.57812900469884665</v>
      </c>
      <c r="N1225" s="199">
        <f t="shared" si="234"/>
        <v>28.091999999999999</v>
      </c>
      <c r="O1225" s="198"/>
      <c r="P1225" s="198"/>
      <c r="Q1225" s="198"/>
      <c r="R1225" s="409"/>
      <c r="S1225" s="363"/>
      <c r="T1225" s="363"/>
      <c r="U1225" s="26"/>
      <c r="V1225" s="200"/>
      <c r="W1225" s="26"/>
      <c r="X1225" s="5"/>
      <c r="Y1225" s="26"/>
      <c r="Z1225" s="26"/>
      <c r="AA1225" s="26"/>
      <c r="AB1225" s="27"/>
      <c r="AC1225" s="122"/>
      <c r="AD1225" s="273"/>
      <c r="AE1225" s="26"/>
    </row>
    <row r="1226" spans="1:31" x14ac:dyDescent="0.2">
      <c r="A1226" s="46" t="s">
        <v>3125</v>
      </c>
      <c r="B1226" s="26"/>
      <c r="C1226" s="26"/>
      <c r="D1226" s="209" t="s">
        <v>1920</v>
      </c>
      <c r="E1226" s="26"/>
      <c r="F1226" s="26"/>
      <c r="G1226" s="125"/>
      <c r="H1226" s="198">
        <v>12.34</v>
      </c>
      <c r="I1226" s="54"/>
      <c r="J1226" s="57">
        <v>14.808</v>
      </c>
      <c r="K1226" s="57"/>
      <c r="L1226" s="26">
        <v>35.119999999999997</v>
      </c>
      <c r="M1226" s="27">
        <f t="shared" si="235"/>
        <v>0.57835990888382693</v>
      </c>
      <c r="N1226" s="199">
        <f t="shared" si="234"/>
        <v>42.143999999999998</v>
      </c>
      <c r="O1226" s="198"/>
      <c r="P1226" s="198"/>
      <c r="Q1226" s="198"/>
      <c r="R1226" s="409"/>
      <c r="S1226" s="363"/>
      <c r="T1226" s="363"/>
      <c r="U1226" s="26"/>
      <c r="V1226" s="200"/>
      <c r="W1226" s="26"/>
      <c r="X1226" s="5"/>
      <c r="Y1226" s="26"/>
      <c r="Z1226" s="26"/>
      <c r="AA1226" s="26"/>
      <c r="AB1226" s="27"/>
      <c r="AC1226" s="122"/>
      <c r="AD1226" s="273"/>
      <c r="AE1226" s="26"/>
    </row>
    <row r="1227" spans="1:31" x14ac:dyDescent="0.2">
      <c r="A1227" s="46">
        <v>2463</v>
      </c>
      <c r="B1227" s="26"/>
      <c r="C1227" s="26"/>
      <c r="D1227" s="209" t="s">
        <v>326</v>
      </c>
      <c r="E1227" s="26"/>
      <c r="F1227" s="26"/>
      <c r="G1227" s="125"/>
      <c r="H1227" s="198">
        <v>24.71</v>
      </c>
      <c r="I1227" s="54"/>
      <c r="J1227" s="57">
        <v>29.652000000000001</v>
      </c>
      <c r="K1227" s="57"/>
      <c r="L1227" s="26">
        <v>70.569999999999993</v>
      </c>
      <c r="M1227" s="27">
        <f t="shared" si="235"/>
        <v>0.57982145387558448</v>
      </c>
      <c r="N1227" s="199">
        <f t="shared" si="234"/>
        <v>84.683999999999983</v>
      </c>
      <c r="O1227" s="198"/>
      <c r="P1227" s="198"/>
      <c r="Q1227" s="198"/>
      <c r="R1227" s="409"/>
      <c r="S1227" s="363"/>
      <c r="T1227" s="363"/>
      <c r="U1227" s="26"/>
      <c r="V1227" s="200"/>
      <c r="W1227" s="26"/>
      <c r="X1227" s="5"/>
      <c r="Y1227" s="26"/>
      <c r="Z1227" s="26"/>
      <c r="AA1227" s="26"/>
      <c r="AB1227" s="27"/>
      <c r="AC1227" s="122"/>
      <c r="AD1227" s="273"/>
      <c r="AE1227" s="26"/>
    </row>
    <row r="1228" spans="1:31" x14ac:dyDescent="0.2">
      <c r="A1228" s="46" t="s">
        <v>3131</v>
      </c>
      <c r="B1228" s="26"/>
      <c r="C1228" s="26"/>
      <c r="D1228" s="209" t="s">
        <v>1484</v>
      </c>
      <c r="E1228" s="26"/>
      <c r="F1228" s="26"/>
      <c r="G1228" s="125"/>
      <c r="H1228" s="198">
        <v>3.93</v>
      </c>
      <c r="I1228" s="54"/>
      <c r="J1228" s="57">
        <v>4.7160000000000002</v>
      </c>
      <c r="K1228" s="57"/>
      <c r="L1228" s="26">
        <v>11.29</v>
      </c>
      <c r="M1228" s="27">
        <f t="shared" si="235"/>
        <v>0.58228520814880413</v>
      </c>
      <c r="N1228" s="199">
        <f t="shared" si="234"/>
        <v>13.547999999999998</v>
      </c>
      <c r="O1228" s="198"/>
      <c r="P1228" s="198"/>
      <c r="Q1228" s="198"/>
      <c r="R1228" s="409"/>
      <c r="S1228" s="363"/>
      <c r="T1228" s="363"/>
      <c r="U1228" s="26"/>
      <c r="V1228" s="200"/>
      <c r="W1228" s="26"/>
      <c r="X1228" s="5"/>
      <c r="Y1228" s="26"/>
      <c r="Z1228" s="26"/>
      <c r="AA1228" s="26"/>
      <c r="AB1228" s="27"/>
      <c r="AC1228" s="122"/>
      <c r="AD1228" s="273"/>
      <c r="AE1228" s="26"/>
    </row>
    <row r="1229" spans="1:31" x14ac:dyDescent="0.2">
      <c r="A1229" s="46" t="s">
        <v>3132</v>
      </c>
      <c r="B1229" s="26"/>
      <c r="C1229" s="26"/>
      <c r="D1229" s="209" t="s">
        <v>2419</v>
      </c>
      <c r="E1229" s="26"/>
      <c r="F1229" s="26"/>
      <c r="G1229" s="125"/>
      <c r="H1229" s="198">
        <v>139.43</v>
      </c>
      <c r="I1229" s="54"/>
      <c r="J1229" s="57">
        <v>146.40150000000003</v>
      </c>
      <c r="K1229" s="57"/>
      <c r="L1229" s="26">
        <v>350.58</v>
      </c>
      <c r="M1229" s="27">
        <f t="shared" si="235"/>
        <v>0.58240201951052528</v>
      </c>
      <c r="N1229" s="199">
        <f t="shared" si="234"/>
        <v>420.69599999999997</v>
      </c>
      <c r="O1229" s="198"/>
      <c r="P1229" s="198"/>
      <c r="Q1229" s="198"/>
      <c r="R1229" s="409"/>
      <c r="S1229" s="363"/>
      <c r="T1229" s="363"/>
      <c r="U1229" s="26"/>
      <c r="V1229" s="200"/>
      <c r="W1229" s="26"/>
      <c r="X1229" s="5"/>
      <c r="Y1229" s="26"/>
      <c r="Z1229" s="26"/>
      <c r="AA1229" s="26"/>
      <c r="AB1229" s="27"/>
      <c r="AC1229" s="122"/>
      <c r="AD1229" s="273"/>
      <c r="AE1229" s="26"/>
    </row>
    <row r="1230" spans="1:31" x14ac:dyDescent="0.2">
      <c r="A1230" s="46" t="s">
        <v>3133</v>
      </c>
      <c r="B1230" s="26"/>
      <c r="C1230" s="26"/>
      <c r="D1230" s="209" t="s">
        <v>323</v>
      </c>
      <c r="E1230" s="26"/>
      <c r="F1230" s="26"/>
      <c r="G1230" s="125"/>
      <c r="H1230" s="198">
        <v>12.35</v>
      </c>
      <c r="I1230" s="54"/>
      <c r="J1230" s="57">
        <v>14.819999999999999</v>
      </c>
      <c r="K1230" s="57"/>
      <c r="L1230" s="26">
        <v>35.54</v>
      </c>
      <c r="M1230" s="27">
        <f t="shared" si="235"/>
        <v>0.58300506471581315</v>
      </c>
      <c r="N1230" s="199">
        <f t="shared" si="234"/>
        <v>42.647999999999996</v>
      </c>
      <c r="O1230" s="198"/>
      <c r="P1230" s="198"/>
      <c r="Q1230" s="198"/>
      <c r="R1230" s="409"/>
      <c r="S1230" s="363"/>
      <c r="T1230" s="363"/>
      <c r="U1230" s="26"/>
      <c r="V1230" s="200"/>
      <c r="W1230" s="26"/>
      <c r="X1230" s="5"/>
      <c r="Y1230" s="26"/>
      <c r="Z1230" s="26"/>
      <c r="AA1230" s="26"/>
      <c r="AB1230" s="27"/>
      <c r="AC1230" s="122"/>
      <c r="AD1230" s="273"/>
      <c r="AE1230" s="26"/>
    </row>
    <row r="1231" spans="1:31" x14ac:dyDescent="0.2">
      <c r="A1231" s="46" t="s">
        <v>3134</v>
      </c>
      <c r="B1231" s="26"/>
      <c r="C1231" s="26"/>
      <c r="D1231" s="209" t="s">
        <v>1940</v>
      </c>
      <c r="E1231" s="26"/>
      <c r="F1231" s="26"/>
      <c r="G1231" s="125"/>
      <c r="H1231" s="198">
        <v>23.31</v>
      </c>
      <c r="I1231" s="54"/>
      <c r="J1231" s="57">
        <v>24.4755</v>
      </c>
      <c r="K1231" s="57"/>
      <c r="L1231" s="26">
        <v>58.78</v>
      </c>
      <c r="M1231" s="27">
        <f t="shared" si="235"/>
        <v>0.58360837019394352</v>
      </c>
      <c r="N1231" s="199">
        <f t="shared" si="234"/>
        <v>70.536000000000001</v>
      </c>
      <c r="O1231" s="198"/>
      <c r="P1231" s="198"/>
      <c r="Q1231" s="198"/>
      <c r="R1231" s="409"/>
      <c r="S1231" s="363"/>
      <c r="T1231" s="363"/>
      <c r="U1231" s="26"/>
      <c r="V1231" s="200"/>
      <c r="W1231" s="26"/>
      <c r="X1231" s="5"/>
      <c r="Y1231" s="26"/>
      <c r="Z1231" s="26"/>
      <c r="AA1231" s="26"/>
      <c r="AB1231" s="27"/>
      <c r="AC1231" s="122"/>
      <c r="AD1231" s="273"/>
      <c r="AE1231" s="26"/>
    </row>
    <row r="1232" spans="1:31" x14ac:dyDescent="0.2">
      <c r="A1232" s="46" t="s">
        <v>3135</v>
      </c>
      <c r="B1232" s="26"/>
      <c r="C1232" s="26"/>
      <c r="D1232" s="209" t="s">
        <v>1937</v>
      </c>
      <c r="E1232" s="26"/>
      <c r="F1232" s="26"/>
      <c r="G1232" s="125"/>
      <c r="H1232" s="198">
        <v>26.34</v>
      </c>
      <c r="I1232" s="54"/>
      <c r="J1232" s="57">
        <v>27.657</v>
      </c>
      <c r="K1232" s="57"/>
      <c r="L1232" s="26">
        <v>66.56</v>
      </c>
      <c r="M1232" s="27">
        <f t="shared" si="235"/>
        <v>0.58448016826923077</v>
      </c>
      <c r="N1232" s="199">
        <f t="shared" si="234"/>
        <v>79.872</v>
      </c>
      <c r="O1232" s="198"/>
      <c r="P1232" s="198"/>
      <c r="Q1232" s="198"/>
      <c r="R1232" s="409"/>
      <c r="S1232" s="363"/>
      <c r="T1232" s="363"/>
      <c r="U1232" s="26"/>
      <c r="V1232" s="200"/>
      <c r="W1232" s="26"/>
      <c r="X1232" s="5"/>
      <c r="Y1232" s="26"/>
      <c r="Z1232" s="26"/>
      <c r="AA1232" s="26"/>
      <c r="AB1232" s="27"/>
      <c r="AC1232" s="122"/>
      <c r="AD1232" s="273"/>
      <c r="AE1232" s="26"/>
    </row>
    <row r="1233" spans="1:31" x14ac:dyDescent="0.2">
      <c r="A1233" s="46" t="s">
        <v>3147</v>
      </c>
      <c r="B1233" s="26"/>
      <c r="C1233" s="26"/>
      <c r="D1233" s="209" t="s">
        <v>1870</v>
      </c>
      <c r="E1233" s="26"/>
      <c r="F1233" s="26"/>
      <c r="G1233" s="125"/>
      <c r="H1233" s="198">
        <v>37.61</v>
      </c>
      <c r="I1233" s="54"/>
      <c r="J1233" s="57">
        <v>39.490500000000004</v>
      </c>
      <c r="K1233" s="57"/>
      <c r="L1233" s="26">
        <v>96.45</v>
      </c>
      <c r="M1233" s="27">
        <f t="shared" si="235"/>
        <v>0.59055987558320377</v>
      </c>
      <c r="N1233" s="199">
        <f t="shared" si="234"/>
        <v>115.74</v>
      </c>
      <c r="O1233" s="198"/>
      <c r="P1233" s="198"/>
      <c r="Q1233" s="198"/>
      <c r="R1233" s="409"/>
      <c r="S1233" s="363"/>
      <c r="T1233" s="363"/>
      <c r="U1233" s="26"/>
      <c r="V1233" s="200"/>
      <c r="W1233" s="26"/>
      <c r="X1233" s="5"/>
      <c r="Y1233" s="26"/>
      <c r="Z1233" s="26"/>
      <c r="AA1233" s="26"/>
      <c r="AB1233" s="27"/>
      <c r="AC1233" s="122"/>
      <c r="AD1233" s="273"/>
      <c r="AE1233" s="26"/>
    </row>
    <row r="1234" spans="1:31" x14ac:dyDescent="0.2">
      <c r="A1234" s="46" t="s">
        <v>3155</v>
      </c>
      <c r="B1234" s="26"/>
      <c r="C1234" s="26"/>
      <c r="D1234" s="209" t="s">
        <v>1999</v>
      </c>
      <c r="E1234" s="26"/>
      <c r="F1234" s="26"/>
      <c r="G1234" s="125"/>
      <c r="H1234" s="198">
        <v>61.5</v>
      </c>
      <c r="I1234" s="54"/>
      <c r="J1234" s="57">
        <v>64.575000000000003</v>
      </c>
      <c r="K1234" s="57"/>
      <c r="L1234" s="26">
        <v>158.86000000000001</v>
      </c>
      <c r="M1234" s="27">
        <f t="shared" si="235"/>
        <v>0.59351000881279115</v>
      </c>
      <c r="N1234" s="199">
        <f t="shared" si="234"/>
        <v>190.63200000000001</v>
      </c>
      <c r="O1234" s="198"/>
      <c r="P1234" s="198"/>
      <c r="Q1234" s="198"/>
      <c r="R1234" s="409"/>
      <c r="S1234" s="363"/>
      <c r="T1234" s="363"/>
      <c r="U1234" s="26"/>
      <c r="V1234" s="200"/>
      <c r="W1234" s="26"/>
      <c r="X1234" s="5"/>
      <c r="Y1234" s="26"/>
      <c r="Z1234" s="26"/>
      <c r="AA1234" s="26"/>
      <c r="AB1234" s="27"/>
      <c r="AC1234" s="122"/>
      <c r="AD1234" s="273"/>
      <c r="AE1234" s="26"/>
    </row>
    <row r="1235" spans="1:31" x14ac:dyDescent="0.2">
      <c r="A1235" s="46" t="s">
        <v>3156</v>
      </c>
      <c r="B1235" s="26"/>
      <c r="C1235" s="26"/>
      <c r="D1235" s="209" t="s">
        <v>322</v>
      </c>
      <c r="E1235" s="26"/>
      <c r="F1235" s="26"/>
      <c r="G1235" s="125"/>
      <c r="H1235" s="198">
        <v>10.3</v>
      </c>
      <c r="I1235" s="54"/>
      <c r="J1235" s="57">
        <v>12.360000000000001</v>
      </c>
      <c r="K1235" s="57"/>
      <c r="L1235" s="26">
        <v>30.43</v>
      </c>
      <c r="M1235" s="27">
        <f t="shared" si="235"/>
        <v>0.59382188629641797</v>
      </c>
      <c r="N1235" s="199">
        <f t="shared" si="234"/>
        <v>36.515999999999998</v>
      </c>
      <c r="O1235" s="198"/>
      <c r="P1235" s="198"/>
      <c r="Q1235" s="198"/>
      <c r="R1235" s="409"/>
      <c r="S1235" s="363"/>
      <c r="T1235" s="363"/>
      <c r="U1235" s="26"/>
      <c r="V1235" s="200"/>
      <c r="W1235" s="26"/>
      <c r="X1235" s="5"/>
      <c r="Y1235" s="26"/>
      <c r="Z1235" s="26"/>
      <c r="AA1235" s="26"/>
      <c r="AB1235" s="27"/>
      <c r="AC1235" s="122"/>
      <c r="AD1235" s="273"/>
      <c r="AE1235" s="26"/>
    </row>
    <row r="1236" spans="1:31" x14ac:dyDescent="0.2">
      <c r="A1236" s="46" t="s">
        <v>3157</v>
      </c>
      <c r="B1236" s="26"/>
      <c r="C1236" s="26"/>
      <c r="D1236" s="209" t="s">
        <v>2002</v>
      </c>
      <c r="E1236" s="26"/>
      <c r="F1236" s="26"/>
      <c r="G1236" s="125"/>
      <c r="H1236" s="198">
        <v>34.68</v>
      </c>
      <c r="I1236" s="54"/>
      <c r="J1236" s="57">
        <v>41.616</v>
      </c>
      <c r="K1236" s="57"/>
      <c r="L1236" s="26">
        <v>104.01</v>
      </c>
      <c r="M1236" s="27">
        <f t="shared" si="235"/>
        <v>0.59988462647822327</v>
      </c>
      <c r="N1236" s="199">
        <f t="shared" si="234"/>
        <v>124.812</v>
      </c>
      <c r="O1236" s="198"/>
      <c r="P1236" s="198"/>
      <c r="Q1236" s="198"/>
      <c r="R1236" s="409"/>
      <c r="S1236" s="363"/>
      <c r="T1236" s="363"/>
      <c r="U1236" s="26"/>
      <c r="V1236" s="200"/>
      <c r="W1236" s="26"/>
      <c r="X1236" s="5"/>
      <c r="Y1236" s="26"/>
      <c r="Z1236" s="26"/>
      <c r="AA1236" s="26"/>
      <c r="AB1236" s="27"/>
      <c r="AC1236" s="122"/>
      <c r="AD1236" s="273"/>
      <c r="AE1236" s="26"/>
    </row>
    <row r="1237" spans="1:31" x14ac:dyDescent="0.2">
      <c r="A1237" s="46" t="s">
        <v>3158</v>
      </c>
      <c r="B1237" s="26"/>
      <c r="C1237" s="26"/>
      <c r="D1237" s="209" t="s">
        <v>325</v>
      </c>
      <c r="E1237" s="26"/>
      <c r="F1237" s="26"/>
      <c r="G1237" s="125"/>
      <c r="H1237" s="198">
        <v>20.59</v>
      </c>
      <c r="I1237" s="54"/>
      <c r="J1237" s="57">
        <v>24.707999999999998</v>
      </c>
      <c r="K1237" s="57"/>
      <c r="L1237" s="26">
        <v>61.96</v>
      </c>
      <c r="M1237" s="27">
        <f t="shared" si="235"/>
        <v>0.60122659780503551</v>
      </c>
      <c r="N1237" s="199">
        <f t="shared" si="234"/>
        <v>74.352000000000004</v>
      </c>
      <c r="O1237" s="198"/>
      <c r="P1237" s="198"/>
      <c r="Q1237" s="198"/>
      <c r="R1237" s="409"/>
      <c r="S1237" s="363"/>
      <c r="T1237" s="363"/>
      <c r="U1237" s="26"/>
      <c r="V1237" s="200"/>
      <c r="W1237" s="26"/>
      <c r="X1237" s="5"/>
      <c r="Y1237" s="26"/>
      <c r="Z1237" s="26"/>
      <c r="AA1237" s="26"/>
      <c r="AB1237" s="27"/>
      <c r="AC1237" s="122"/>
      <c r="AD1237" s="273"/>
      <c r="AE1237" s="26"/>
    </row>
    <row r="1238" spans="1:31" x14ac:dyDescent="0.2">
      <c r="A1238" s="46" t="s">
        <v>3167</v>
      </c>
      <c r="B1238" s="26"/>
      <c r="C1238" s="26"/>
      <c r="D1238" s="209" t="s">
        <v>2000</v>
      </c>
      <c r="E1238" s="26"/>
      <c r="F1238" s="26"/>
      <c r="G1238" s="125"/>
      <c r="H1238" s="198">
        <v>45.6</v>
      </c>
      <c r="I1238" s="54"/>
      <c r="J1238" s="57">
        <v>47.88</v>
      </c>
      <c r="K1238" s="57"/>
      <c r="L1238" s="26">
        <v>121.7</v>
      </c>
      <c r="M1238" s="27">
        <f t="shared" si="235"/>
        <v>0.60657354149548071</v>
      </c>
      <c r="N1238" s="199">
        <f t="shared" si="234"/>
        <v>146.04</v>
      </c>
      <c r="O1238" s="198"/>
      <c r="P1238" s="198"/>
      <c r="Q1238" s="198"/>
      <c r="R1238" s="409"/>
      <c r="S1238" s="363"/>
      <c r="T1238" s="363"/>
      <c r="U1238" s="26"/>
      <c r="V1238" s="200"/>
      <c r="W1238" s="26"/>
      <c r="X1238" s="5"/>
      <c r="Y1238" s="26"/>
      <c r="Z1238" s="26"/>
      <c r="AA1238" s="26"/>
      <c r="AB1238" s="27"/>
      <c r="AC1238" s="122"/>
      <c r="AD1238" s="273"/>
      <c r="AE1238" s="26"/>
    </row>
    <row r="1239" spans="1:31" x14ac:dyDescent="0.2">
      <c r="A1239" s="46" t="s">
        <v>3174</v>
      </c>
      <c r="B1239" s="26"/>
      <c r="C1239" s="26"/>
      <c r="D1239" s="209" t="s">
        <v>1854</v>
      </c>
      <c r="E1239" s="26"/>
      <c r="F1239" s="26"/>
      <c r="G1239" s="125"/>
      <c r="H1239" s="198">
        <v>3.41</v>
      </c>
      <c r="I1239" s="54"/>
      <c r="J1239" s="57">
        <v>3.5805000000000002</v>
      </c>
      <c r="K1239" s="57"/>
      <c r="L1239" s="26">
        <v>9.1999999999999993</v>
      </c>
      <c r="M1239" s="27">
        <f t="shared" si="235"/>
        <v>0.61081521739130429</v>
      </c>
      <c r="N1239" s="199">
        <f t="shared" si="234"/>
        <v>11.04</v>
      </c>
      <c r="O1239" s="198"/>
      <c r="P1239" s="198"/>
      <c r="Q1239" s="198"/>
      <c r="R1239" s="409"/>
      <c r="S1239" s="363"/>
      <c r="T1239" s="363"/>
      <c r="U1239" s="26"/>
      <c r="V1239" s="200"/>
      <c r="W1239" s="26"/>
      <c r="X1239" s="5"/>
      <c r="Y1239" s="26"/>
      <c r="Z1239" s="26"/>
      <c r="AA1239" s="26"/>
      <c r="AB1239" s="27"/>
      <c r="AC1239" s="122"/>
      <c r="AD1239" s="273"/>
      <c r="AE1239" s="26"/>
    </row>
    <row r="1240" spans="1:31" x14ac:dyDescent="0.2">
      <c r="A1240" s="46" t="s">
        <v>3175</v>
      </c>
      <c r="B1240" s="26"/>
      <c r="C1240" s="26"/>
      <c r="D1240" s="209" t="s">
        <v>1862</v>
      </c>
      <c r="E1240" s="26"/>
      <c r="F1240" s="26"/>
      <c r="G1240" s="125"/>
      <c r="H1240" s="198">
        <v>2.4500000000000002</v>
      </c>
      <c r="I1240" s="54"/>
      <c r="J1240" s="57">
        <v>2.5725000000000002</v>
      </c>
      <c r="K1240" s="57"/>
      <c r="L1240" s="26">
        <v>6.62</v>
      </c>
      <c r="M1240" s="27">
        <f t="shared" si="235"/>
        <v>0.61140483383685795</v>
      </c>
      <c r="N1240" s="199">
        <f t="shared" si="234"/>
        <v>7.944</v>
      </c>
      <c r="O1240" s="198"/>
      <c r="P1240" s="198"/>
      <c r="Q1240" s="198"/>
      <c r="R1240" s="409"/>
      <c r="S1240" s="363"/>
      <c r="T1240" s="363"/>
      <c r="U1240" s="26"/>
      <c r="V1240" s="200"/>
      <c r="W1240" s="26"/>
      <c r="X1240" s="5"/>
      <c r="Y1240" s="26"/>
      <c r="Z1240" s="26"/>
      <c r="AA1240" s="26"/>
      <c r="AB1240" s="27"/>
      <c r="AC1240" s="122"/>
      <c r="AD1240" s="273"/>
      <c r="AE1240" s="26"/>
    </row>
    <row r="1241" spans="1:31" x14ac:dyDescent="0.2">
      <c r="A1241" s="46" t="s">
        <v>3177</v>
      </c>
      <c r="B1241" s="26"/>
      <c r="C1241" s="26"/>
      <c r="D1241" s="209" t="s">
        <v>1853</v>
      </c>
      <c r="E1241" s="26"/>
      <c r="F1241" s="26"/>
      <c r="G1241" s="125"/>
      <c r="H1241" s="198">
        <v>4.04</v>
      </c>
      <c r="I1241" s="54"/>
      <c r="J1241" s="57">
        <v>4.242</v>
      </c>
      <c r="K1241" s="57"/>
      <c r="L1241" s="26">
        <v>11.12</v>
      </c>
      <c r="M1241" s="27">
        <f t="shared" si="235"/>
        <v>0.6185251798561151</v>
      </c>
      <c r="N1241" s="199">
        <f t="shared" ref="N1241:N1304" si="236">L1241*1.2</f>
        <v>13.343999999999999</v>
      </c>
      <c r="O1241" s="198"/>
      <c r="P1241" s="198"/>
      <c r="Q1241" s="198"/>
      <c r="R1241" s="409"/>
      <c r="S1241" s="363"/>
      <c r="T1241" s="363"/>
      <c r="U1241" s="26"/>
      <c r="V1241" s="200"/>
      <c r="W1241" s="26"/>
      <c r="X1241" s="5"/>
      <c r="Y1241" s="26"/>
      <c r="Z1241" s="26"/>
      <c r="AA1241" s="26"/>
      <c r="AB1241" s="27"/>
      <c r="AC1241" s="122"/>
      <c r="AD1241" s="273"/>
      <c r="AE1241" s="26"/>
    </row>
    <row r="1242" spans="1:31" x14ac:dyDescent="0.2">
      <c r="A1242" s="46" t="s">
        <v>3178</v>
      </c>
      <c r="B1242" s="26"/>
      <c r="C1242" s="26"/>
      <c r="D1242" s="209" t="s">
        <v>3179</v>
      </c>
      <c r="E1242" s="26"/>
      <c r="F1242" s="26"/>
      <c r="G1242" s="125"/>
      <c r="H1242" s="198">
        <v>33.64</v>
      </c>
      <c r="I1242" s="54"/>
      <c r="J1242" s="57">
        <v>35.322000000000003</v>
      </c>
      <c r="K1242" s="57"/>
      <c r="L1242" s="26">
        <v>92.81</v>
      </c>
      <c r="M1242" s="27">
        <f t="shared" si="235"/>
        <v>0.61941601120568901</v>
      </c>
      <c r="N1242" s="199">
        <f t="shared" si="236"/>
        <v>111.372</v>
      </c>
      <c r="O1242" s="198"/>
      <c r="P1242" s="198"/>
      <c r="Q1242" s="198"/>
      <c r="R1242" s="409"/>
      <c r="S1242" s="363"/>
      <c r="T1242" s="363"/>
      <c r="U1242" s="26"/>
      <c r="V1242" s="200"/>
      <c r="W1242" s="26"/>
      <c r="X1242" s="5"/>
      <c r="Y1242" s="26"/>
      <c r="Z1242" s="26"/>
      <c r="AA1242" s="26"/>
      <c r="AB1242" s="27"/>
      <c r="AC1242" s="122"/>
      <c r="AD1242" s="273"/>
      <c r="AE1242" s="26"/>
    </row>
    <row r="1243" spans="1:31" x14ac:dyDescent="0.2">
      <c r="A1243" s="46" t="s">
        <v>3180</v>
      </c>
      <c r="B1243" s="26"/>
      <c r="C1243" s="26"/>
      <c r="D1243" s="209" t="s">
        <v>3181</v>
      </c>
      <c r="E1243" s="26"/>
      <c r="F1243" s="26"/>
      <c r="G1243" s="125"/>
      <c r="H1243" s="198">
        <v>37.090000000000003</v>
      </c>
      <c r="I1243" s="54"/>
      <c r="J1243" s="57">
        <v>38.944500000000005</v>
      </c>
      <c r="K1243" s="57"/>
      <c r="L1243" s="26">
        <v>102.84</v>
      </c>
      <c r="M1243" s="27">
        <f t="shared" si="235"/>
        <v>0.62130980163360561</v>
      </c>
      <c r="N1243" s="199">
        <f t="shared" si="236"/>
        <v>123.408</v>
      </c>
      <c r="O1243" s="198"/>
      <c r="P1243" s="198"/>
      <c r="Q1243" s="198"/>
      <c r="R1243" s="409"/>
      <c r="S1243" s="363"/>
      <c r="T1243" s="363"/>
      <c r="U1243" s="26"/>
      <c r="V1243" s="200"/>
      <c r="W1243" s="26"/>
      <c r="X1243" s="5"/>
      <c r="Y1243" s="26"/>
      <c r="Z1243" s="26"/>
      <c r="AA1243" s="26"/>
      <c r="AB1243" s="27"/>
      <c r="AC1243" s="122"/>
      <c r="AD1243" s="273"/>
      <c r="AE1243" s="26"/>
    </row>
    <row r="1244" spans="1:31" x14ac:dyDescent="0.2">
      <c r="A1244" s="46" t="s">
        <v>3182</v>
      </c>
      <c r="B1244" s="26"/>
      <c r="C1244" s="26"/>
      <c r="D1244" s="209" t="s">
        <v>1930</v>
      </c>
      <c r="E1244" s="26"/>
      <c r="F1244" s="26"/>
      <c r="G1244" s="125"/>
      <c r="H1244" s="198">
        <v>5.08</v>
      </c>
      <c r="I1244" s="54"/>
      <c r="J1244" s="57">
        <v>6.0960000000000001</v>
      </c>
      <c r="K1244" s="57"/>
      <c r="L1244" s="26">
        <v>16.14</v>
      </c>
      <c r="M1244" s="27">
        <f t="shared" si="235"/>
        <v>0.62230483271375459</v>
      </c>
      <c r="N1244" s="199">
        <f t="shared" si="236"/>
        <v>19.367999999999999</v>
      </c>
      <c r="O1244" s="198"/>
      <c r="P1244" s="198"/>
      <c r="Q1244" s="198"/>
      <c r="R1244" s="409"/>
      <c r="S1244" s="363"/>
      <c r="T1244" s="363"/>
      <c r="U1244" s="26"/>
      <c r="V1244" s="200"/>
      <c r="W1244" s="26"/>
      <c r="X1244" s="5"/>
      <c r="Y1244" s="26"/>
      <c r="Z1244" s="26"/>
      <c r="AA1244" s="26"/>
      <c r="AB1244" s="27"/>
      <c r="AC1244" s="122"/>
      <c r="AD1244" s="273"/>
      <c r="AE1244" s="26"/>
    </row>
    <row r="1245" spans="1:31" x14ac:dyDescent="0.2">
      <c r="A1245" s="46" t="s">
        <v>3183</v>
      </c>
      <c r="B1245" s="26"/>
      <c r="C1245" s="26"/>
      <c r="D1245" s="209" t="s">
        <v>1932</v>
      </c>
      <c r="E1245" s="26"/>
      <c r="F1245" s="26"/>
      <c r="G1245" s="125"/>
      <c r="H1245" s="198">
        <v>6.78</v>
      </c>
      <c r="I1245" s="54"/>
      <c r="J1245" s="57">
        <v>8.1359999999999992</v>
      </c>
      <c r="K1245" s="57"/>
      <c r="L1245" s="26">
        <v>21.57</v>
      </c>
      <c r="M1245" s="27">
        <f t="shared" si="235"/>
        <v>0.6228094575799723</v>
      </c>
      <c r="N1245" s="199">
        <f t="shared" si="236"/>
        <v>25.884</v>
      </c>
      <c r="O1245" s="198"/>
      <c r="P1245" s="198"/>
      <c r="Q1245" s="198"/>
      <c r="R1245" s="409"/>
      <c r="S1245" s="363"/>
      <c r="T1245" s="363"/>
      <c r="U1245" s="26"/>
      <c r="V1245" s="200"/>
      <c r="W1245" s="26"/>
      <c r="X1245" s="5"/>
      <c r="Y1245" s="26"/>
      <c r="Z1245" s="26"/>
      <c r="AA1245" s="26"/>
      <c r="AB1245" s="27"/>
      <c r="AC1245" s="122"/>
      <c r="AD1245" s="273"/>
      <c r="AE1245" s="26"/>
    </row>
    <row r="1246" spans="1:31" x14ac:dyDescent="0.2">
      <c r="A1246" s="46" t="s">
        <v>3186</v>
      </c>
      <c r="B1246" s="26"/>
      <c r="C1246" s="26"/>
      <c r="D1246" s="209" t="s">
        <v>1928</v>
      </c>
      <c r="E1246" s="26"/>
      <c r="F1246" s="26"/>
      <c r="G1246" s="125"/>
      <c r="H1246" s="198">
        <v>3.39</v>
      </c>
      <c r="I1246" s="54"/>
      <c r="J1246" s="57">
        <v>4.0679999999999996</v>
      </c>
      <c r="K1246" s="57"/>
      <c r="L1246" s="26">
        <v>10.87</v>
      </c>
      <c r="M1246" s="27">
        <f t="shared" si="235"/>
        <v>0.62575896964121436</v>
      </c>
      <c r="N1246" s="199">
        <f t="shared" si="236"/>
        <v>13.043999999999999</v>
      </c>
      <c r="O1246" s="198"/>
      <c r="P1246" s="198"/>
      <c r="Q1246" s="198"/>
      <c r="R1246" s="409"/>
      <c r="S1246" s="363"/>
      <c r="T1246" s="363"/>
      <c r="U1246" s="26"/>
      <c r="V1246" s="200"/>
      <c r="W1246" s="26"/>
      <c r="X1246" s="5"/>
      <c r="Y1246" s="26"/>
      <c r="Z1246" s="26"/>
      <c r="AA1246" s="26"/>
      <c r="AB1246" s="27"/>
      <c r="AC1246" s="122"/>
      <c r="AD1246" s="273"/>
      <c r="AE1246" s="26"/>
    </row>
    <row r="1247" spans="1:31" x14ac:dyDescent="0.2">
      <c r="A1247" s="46" t="s">
        <v>3187</v>
      </c>
      <c r="B1247" s="26"/>
      <c r="C1247" s="26"/>
      <c r="D1247" s="209" t="s">
        <v>1846</v>
      </c>
      <c r="E1247" s="26"/>
      <c r="F1247" s="26"/>
      <c r="G1247" s="125"/>
      <c r="H1247" s="198">
        <v>4.22</v>
      </c>
      <c r="I1247" s="54"/>
      <c r="J1247" s="57">
        <v>4.431</v>
      </c>
      <c r="K1247" s="57"/>
      <c r="L1247" s="26">
        <v>11.9</v>
      </c>
      <c r="M1247" s="27">
        <f t="shared" si="235"/>
        <v>0.62764705882352945</v>
      </c>
      <c r="N1247" s="199">
        <f t="shared" si="236"/>
        <v>14.28</v>
      </c>
      <c r="O1247" s="198"/>
      <c r="P1247" s="198"/>
      <c r="Q1247" s="198"/>
      <c r="R1247" s="409"/>
      <c r="S1247" s="363"/>
      <c r="T1247" s="363"/>
      <c r="U1247" s="26"/>
      <c r="V1247" s="200"/>
      <c r="W1247" s="26"/>
      <c r="X1247" s="5"/>
      <c r="Y1247" s="26"/>
      <c r="Z1247" s="26"/>
      <c r="AA1247" s="26"/>
      <c r="AB1247" s="27"/>
      <c r="AC1247" s="122"/>
      <c r="AD1247" s="273"/>
      <c r="AE1247" s="26"/>
    </row>
    <row r="1248" spans="1:31" x14ac:dyDescent="0.2">
      <c r="A1248" s="46" t="s">
        <v>3191</v>
      </c>
      <c r="B1248" s="26"/>
      <c r="C1248" s="26"/>
      <c r="D1248" s="209" t="s">
        <v>1934</v>
      </c>
      <c r="E1248" s="26"/>
      <c r="F1248" s="26"/>
      <c r="G1248" s="125"/>
      <c r="H1248" s="198">
        <v>8.4700000000000006</v>
      </c>
      <c r="I1248" s="54"/>
      <c r="J1248" s="57">
        <v>10.164</v>
      </c>
      <c r="K1248" s="57"/>
      <c r="L1248" s="26">
        <v>27.95</v>
      </c>
      <c r="M1248" s="27">
        <f t="shared" si="235"/>
        <v>0.63635062611806803</v>
      </c>
      <c r="N1248" s="199">
        <f t="shared" si="236"/>
        <v>33.54</v>
      </c>
      <c r="O1248" s="198"/>
      <c r="P1248" s="198"/>
      <c r="Q1248" s="198"/>
      <c r="R1248" s="409"/>
      <c r="S1248" s="363"/>
      <c r="T1248" s="363"/>
      <c r="U1248" s="26"/>
      <c r="V1248" s="200"/>
      <c r="W1248" s="26"/>
      <c r="X1248" s="5"/>
      <c r="Y1248" s="26"/>
      <c r="Z1248" s="26"/>
      <c r="AA1248" s="26"/>
      <c r="AB1248" s="27"/>
      <c r="AC1248" s="122"/>
      <c r="AD1248" s="273"/>
      <c r="AE1248" s="26"/>
    </row>
    <row r="1249" spans="1:31" x14ac:dyDescent="0.2">
      <c r="A1249" s="46" t="s">
        <v>3193</v>
      </c>
      <c r="B1249" s="26"/>
      <c r="C1249" s="26"/>
      <c r="D1249" s="209" t="s">
        <v>1993</v>
      </c>
      <c r="E1249" s="26"/>
      <c r="F1249" s="26"/>
      <c r="G1249" s="125"/>
      <c r="H1249" s="198">
        <v>3.02</v>
      </c>
      <c r="I1249" s="54"/>
      <c r="J1249" s="57">
        <v>3.6239999999999997</v>
      </c>
      <c r="K1249" s="57"/>
      <c r="L1249" s="26">
        <v>10.029999999999999</v>
      </c>
      <c r="M1249" s="27">
        <f t="shared" si="235"/>
        <v>0.63868394815553342</v>
      </c>
      <c r="N1249" s="199">
        <f t="shared" si="236"/>
        <v>12.036</v>
      </c>
      <c r="O1249" s="198"/>
      <c r="P1249" s="198"/>
      <c r="Q1249" s="198"/>
      <c r="R1249" s="409"/>
      <c r="S1249" s="363"/>
      <c r="T1249" s="363"/>
      <c r="U1249" s="26"/>
      <c r="V1249" s="200"/>
      <c r="W1249" s="26"/>
      <c r="X1249" s="5"/>
      <c r="Y1249" s="26"/>
      <c r="Z1249" s="26"/>
      <c r="AA1249" s="26"/>
      <c r="AB1249" s="27"/>
      <c r="AC1249" s="122"/>
      <c r="AD1249" s="273"/>
      <c r="AE1249" s="26"/>
    </row>
    <row r="1250" spans="1:31" x14ac:dyDescent="0.2">
      <c r="A1250" s="46" t="s">
        <v>3195</v>
      </c>
      <c r="B1250" s="26"/>
      <c r="C1250" s="26"/>
      <c r="D1250" s="209" t="s">
        <v>1941</v>
      </c>
      <c r="E1250" s="26"/>
      <c r="F1250" s="26"/>
      <c r="G1250" s="125"/>
      <c r="H1250" s="198">
        <v>21.56</v>
      </c>
      <c r="I1250" s="54"/>
      <c r="J1250" s="57">
        <v>22.637999999999998</v>
      </c>
      <c r="K1250" s="57"/>
      <c r="L1250" s="26">
        <v>63.04</v>
      </c>
      <c r="M1250" s="27">
        <f t="shared" si="235"/>
        <v>0.64089467005076139</v>
      </c>
      <c r="N1250" s="199">
        <f t="shared" si="236"/>
        <v>75.647999999999996</v>
      </c>
      <c r="O1250" s="198"/>
      <c r="P1250" s="198"/>
      <c r="Q1250" s="198"/>
      <c r="R1250" s="409"/>
      <c r="S1250" s="363"/>
      <c r="T1250" s="363"/>
      <c r="U1250" s="26"/>
      <c r="V1250" s="200"/>
      <c r="W1250" s="26"/>
      <c r="X1250" s="5"/>
      <c r="Y1250" s="26"/>
      <c r="Z1250" s="26"/>
      <c r="AA1250" s="26"/>
      <c r="AB1250" s="27"/>
      <c r="AC1250" s="122"/>
      <c r="AD1250" s="273"/>
      <c r="AE1250" s="26"/>
    </row>
    <row r="1251" spans="1:31" x14ac:dyDescent="0.2">
      <c r="A1251" s="46" t="s">
        <v>3201</v>
      </c>
      <c r="B1251" s="26"/>
      <c r="C1251" s="26"/>
      <c r="D1251" s="209" t="s">
        <v>3202</v>
      </c>
      <c r="E1251" s="26"/>
      <c r="F1251" s="26"/>
      <c r="G1251" s="125"/>
      <c r="H1251" s="198">
        <v>142.5</v>
      </c>
      <c r="I1251" s="54"/>
      <c r="J1251" s="57">
        <v>149.625</v>
      </c>
      <c r="K1251" s="57"/>
      <c r="L1251" s="26">
        <v>428.93</v>
      </c>
      <c r="M1251" s="27">
        <f t="shared" si="235"/>
        <v>0.6511668570629241</v>
      </c>
      <c r="N1251" s="199">
        <f t="shared" si="236"/>
        <v>514.71600000000001</v>
      </c>
      <c r="O1251" s="198"/>
      <c r="P1251" s="198"/>
      <c r="Q1251" s="198"/>
      <c r="R1251" s="409"/>
      <c r="S1251" s="363"/>
      <c r="T1251" s="363"/>
      <c r="U1251" s="26"/>
      <c r="V1251" s="200"/>
      <c r="W1251" s="26"/>
      <c r="X1251" s="5"/>
      <c r="Y1251" s="26"/>
      <c r="Z1251" s="26"/>
      <c r="AA1251" s="26"/>
      <c r="AB1251" s="27"/>
      <c r="AC1251" s="122"/>
      <c r="AD1251" s="273"/>
      <c r="AE1251" s="26"/>
    </row>
    <row r="1252" spans="1:31" x14ac:dyDescent="0.2">
      <c r="A1252" s="46" t="s">
        <v>3204</v>
      </c>
      <c r="B1252" s="26"/>
      <c r="C1252" s="26"/>
      <c r="D1252" s="209" t="s">
        <v>3205</v>
      </c>
      <c r="E1252" s="26"/>
      <c r="F1252" s="26"/>
      <c r="G1252" s="125"/>
      <c r="H1252" s="198">
        <v>202.5</v>
      </c>
      <c r="I1252" s="54"/>
      <c r="J1252" s="57">
        <v>212.625</v>
      </c>
      <c r="K1252" s="57"/>
      <c r="L1252" s="26">
        <v>617.89</v>
      </c>
      <c r="M1252" s="27">
        <f t="shared" si="235"/>
        <v>0.65588535176164042</v>
      </c>
      <c r="N1252" s="199">
        <f t="shared" si="236"/>
        <v>741.46799999999996</v>
      </c>
      <c r="O1252" s="198"/>
      <c r="P1252" s="198"/>
      <c r="Q1252" s="198"/>
      <c r="R1252" s="409"/>
      <c r="S1252" s="363"/>
      <c r="T1252" s="363"/>
      <c r="U1252" s="26"/>
      <c r="V1252" s="200"/>
      <c r="W1252" s="26"/>
      <c r="X1252" s="5"/>
      <c r="Y1252" s="26"/>
      <c r="Z1252" s="26"/>
      <c r="AA1252" s="26"/>
      <c r="AB1252" s="27"/>
      <c r="AC1252" s="122"/>
      <c r="AD1252" s="273"/>
      <c r="AE1252" s="26"/>
    </row>
    <row r="1253" spans="1:31" x14ac:dyDescent="0.2">
      <c r="A1253" s="46" t="s">
        <v>3210</v>
      </c>
      <c r="B1253" s="26"/>
      <c r="C1253" s="26"/>
      <c r="D1253" s="209" t="s">
        <v>3211</v>
      </c>
      <c r="E1253" s="26"/>
      <c r="F1253" s="26"/>
      <c r="G1253" s="125"/>
      <c r="H1253" s="198">
        <v>1.57</v>
      </c>
      <c r="I1253" s="54"/>
      <c r="J1253" s="57">
        <v>1.6485000000000001</v>
      </c>
      <c r="K1253" s="57"/>
      <c r="L1253" s="26">
        <v>4.93</v>
      </c>
      <c r="M1253" s="27">
        <f t="shared" si="235"/>
        <v>0.66561866125760649</v>
      </c>
      <c r="N1253" s="199">
        <f t="shared" si="236"/>
        <v>5.9159999999999995</v>
      </c>
      <c r="O1253" s="198"/>
      <c r="P1253" s="198"/>
      <c r="Q1253" s="198"/>
      <c r="R1253" s="409"/>
      <c r="S1253" s="363"/>
      <c r="T1253" s="363"/>
      <c r="U1253" s="26"/>
      <c r="V1253" s="200"/>
      <c r="W1253" s="26"/>
      <c r="X1253" s="5"/>
      <c r="Y1253" s="26"/>
      <c r="Z1253" s="26"/>
      <c r="AA1253" s="26"/>
      <c r="AB1253" s="27"/>
      <c r="AC1253" s="122"/>
      <c r="AD1253" s="273"/>
      <c r="AE1253" s="26"/>
    </row>
    <row r="1254" spans="1:31" x14ac:dyDescent="0.2">
      <c r="A1254" s="46" t="s">
        <v>3214</v>
      </c>
      <c r="B1254" s="26"/>
      <c r="C1254" s="26"/>
      <c r="D1254" s="209" t="s">
        <v>1871</v>
      </c>
      <c r="E1254" s="26"/>
      <c r="F1254" s="26"/>
      <c r="G1254" s="125"/>
      <c r="H1254" s="198">
        <v>3.95</v>
      </c>
      <c r="I1254" s="54"/>
      <c r="J1254" s="57">
        <v>4.1475</v>
      </c>
      <c r="K1254" s="57"/>
      <c r="L1254" s="26">
        <v>12.54</v>
      </c>
      <c r="M1254" s="27">
        <f t="shared" si="235"/>
        <v>0.66925837320574155</v>
      </c>
      <c r="N1254" s="199">
        <f t="shared" si="236"/>
        <v>15.047999999999998</v>
      </c>
      <c r="O1254" s="198"/>
      <c r="P1254" s="198"/>
      <c r="Q1254" s="198"/>
      <c r="R1254" s="409"/>
      <c r="S1254" s="363"/>
      <c r="T1254" s="363"/>
      <c r="U1254" s="26"/>
      <c r="V1254" s="200"/>
      <c r="W1254" s="26"/>
      <c r="X1254" s="5"/>
      <c r="Y1254" s="26"/>
      <c r="Z1254" s="26"/>
      <c r="AA1254" s="26"/>
      <c r="AB1254" s="27"/>
      <c r="AC1254" s="122"/>
      <c r="AD1254" s="273"/>
      <c r="AE1254" s="26"/>
    </row>
    <row r="1255" spans="1:31" x14ac:dyDescent="0.2">
      <c r="A1255" s="46" t="s">
        <v>3215</v>
      </c>
      <c r="B1255" s="26"/>
      <c r="C1255" s="26"/>
      <c r="D1255" s="209" t="s">
        <v>1872</v>
      </c>
      <c r="E1255" s="26"/>
      <c r="F1255" s="26"/>
      <c r="G1255" s="125"/>
      <c r="H1255" s="198">
        <v>3.95</v>
      </c>
      <c r="I1255" s="54"/>
      <c r="J1255" s="57">
        <v>4.1475</v>
      </c>
      <c r="K1255" s="57"/>
      <c r="L1255" s="26">
        <v>12.54</v>
      </c>
      <c r="M1255" s="27">
        <f t="shared" si="235"/>
        <v>0.66925837320574155</v>
      </c>
      <c r="N1255" s="199">
        <f t="shared" si="236"/>
        <v>15.047999999999998</v>
      </c>
      <c r="O1255" s="198"/>
      <c r="P1255" s="198"/>
      <c r="Q1255" s="198"/>
      <c r="R1255" s="409"/>
      <c r="S1255" s="363"/>
      <c r="T1255" s="363"/>
      <c r="U1255" s="26"/>
      <c r="V1255" s="200"/>
      <c r="W1255" s="26"/>
      <c r="X1255" s="5"/>
      <c r="Y1255" s="26"/>
      <c r="Z1255" s="26"/>
      <c r="AA1255" s="26"/>
      <c r="AB1255" s="27"/>
      <c r="AC1255" s="122"/>
      <c r="AD1255" s="273"/>
      <c r="AE1255" s="26"/>
    </row>
    <row r="1256" spans="1:31" x14ac:dyDescent="0.2">
      <c r="A1256" s="46" t="s">
        <v>3216</v>
      </c>
      <c r="B1256" s="26"/>
      <c r="C1256" s="26"/>
      <c r="D1256" s="209" t="s">
        <v>1873</v>
      </c>
      <c r="E1256" s="26"/>
      <c r="F1256" s="26"/>
      <c r="G1256" s="125"/>
      <c r="H1256" s="198">
        <v>3.95</v>
      </c>
      <c r="I1256" s="54"/>
      <c r="J1256" s="57">
        <v>4.1475</v>
      </c>
      <c r="K1256" s="57"/>
      <c r="L1256" s="26">
        <v>12.54</v>
      </c>
      <c r="M1256" s="27">
        <f t="shared" si="235"/>
        <v>0.66925837320574155</v>
      </c>
      <c r="N1256" s="199">
        <f t="shared" si="236"/>
        <v>15.047999999999998</v>
      </c>
      <c r="O1256" s="198"/>
      <c r="P1256" s="198"/>
      <c r="Q1256" s="198"/>
      <c r="R1256" s="409"/>
      <c r="S1256" s="363"/>
      <c r="T1256" s="363"/>
      <c r="U1256" s="26"/>
      <c r="V1256" s="200"/>
      <c r="W1256" s="26"/>
      <c r="X1256" s="5"/>
      <c r="Y1256" s="26"/>
      <c r="Z1256" s="26"/>
      <c r="AA1256" s="26"/>
      <c r="AB1256" s="27"/>
      <c r="AC1256" s="122"/>
      <c r="AD1256" s="273"/>
      <c r="AE1256" s="26"/>
    </row>
    <row r="1257" spans="1:31" x14ac:dyDescent="0.2">
      <c r="A1257" s="46" t="s">
        <v>3217</v>
      </c>
      <c r="B1257" s="26"/>
      <c r="C1257" s="26"/>
      <c r="D1257" s="209" t="s">
        <v>3218</v>
      </c>
      <c r="E1257" s="26"/>
      <c r="F1257" s="26"/>
      <c r="G1257" s="125"/>
      <c r="H1257" s="198">
        <v>13.69</v>
      </c>
      <c r="I1257" s="54"/>
      <c r="J1257" s="57">
        <v>14.374499999999999</v>
      </c>
      <c r="K1257" s="57"/>
      <c r="L1257" s="26">
        <v>43.48</v>
      </c>
      <c r="M1257" s="27">
        <f t="shared" si="235"/>
        <v>0.66939972401103953</v>
      </c>
      <c r="N1257" s="199">
        <f t="shared" si="236"/>
        <v>52.175999999999995</v>
      </c>
      <c r="O1257" s="198"/>
      <c r="P1257" s="198"/>
      <c r="Q1257" s="198"/>
      <c r="R1257" s="409"/>
      <c r="S1257" s="363"/>
      <c r="T1257" s="363"/>
      <c r="U1257" s="26"/>
      <c r="V1257" s="200"/>
      <c r="W1257" s="26"/>
      <c r="X1257" s="5"/>
      <c r="Y1257" s="26"/>
      <c r="Z1257" s="26"/>
      <c r="AA1257" s="26"/>
      <c r="AB1257" s="27"/>
      <c r="AC1257" s="122"/>
      <c r="AD1257" s="273"/>
      <c r="AE1257" s="26"/>
    </row>
    <row r="1258" spans="1:31" x14ac:dyDescent="0.2">
      <c r="A1258" s="46" t="s">
        <v>3219</v>
      </c>
      <c r="B1258" s="26"/>
      <c r="C1258" s="26"/>
      <c r="D1258" s="209" t="s">
        <v>3220</v>
      </c>
      <c r="E1258" s="26"/>
      <c r="F1258" s="26"/>
      <c r="G1258" s="125"/>
      <c r="H1258" s="198">
        <v>13.69</v>
      </c>
      <c r="I1258" s="54"/>
      <c r="J1258" s="57">
        <v>14.374499999999999</v>
      </c>
      <c r="K1258" s="57"/>
      <c r="L1258" s="26">
        <v>43.48</v>
      </c>
      <c r="M1258" s="27">
        <f t="shared" si="235"/>
        <v>0.66939972401103953</v>
      </c>
      <c r="N1258" s="199">
        <f t="shared" si="236"/>
        <v>52.175999999999995</v>
      </c>
      <c r="O1258" s="198"/>
      <c r="P1258" s="198"/>
      <c r="Q1258" s="198"/>
      <c r="R1258" s="409"/>
      <c r="S1258" s="363"/>
      <c r="T1258" s="363"/>
      <c r="U1258" s="26"/>
      <c r="V1258" s="200"/>
      <c r="W1258" s="26"/>
      <c r="X1258" s="5"/>
      <c r="Y1258" s="26"/>
      <c r="Z1258" s="26"/>
      <c r="AA1258" s="26"/>
      <c r="AB1258" s="27"/>
      <c r="AC1258" s="122"/>
      <c r="AD1258" s="273"/>
      <c r="AE1258" s="26"/>
    </row>
    <row r="1259" spans="1:31" x14ac:dyDescent="0.2">
      <c r="A1259" s="46" t="s">
        <v>3221</v>
      </c>
      <c r="B1259" s="26"/>
      <c r="C1259" s="26"/>
      <c r="D1259" s="209" t="s">
        <v>3222</v>
      </c>
      <c r="E1259" s="26"/>
      <c r="F1259" s="26"/>
      <c r="G1259" s="125"/>
      <c r="H1259" s="198">
        <v>13.69</v>
      </c>
      <c r="I1259" s="54"/>
      <c r="J1259" s="57">
        <v>14.374499999999999</v>
      </c>
      <c r="K1259" s="57"/>
      <c r="L1259" s="26">
        <v>43.48</v>
      </c>
      <c r="M1259" s="27">
        <f t="shared" si="235"/>
        <v>0.66939972401103953</v>
      </c>
      <c r="N1259" s="199">
        <f t="shared" si="236"/>
        <v>52.175999999999995</v>
      </c>
      <c r="O1259" s="198"/>
      <c r="P1259" s="198"/>
      <c r="Q1259" s="198"/>
      <c r="R1259" s="409"/>
      <c r="S1259" s="363"/>
      <c r="T1259" s="363"/>
      <c r="U1259" s="26"/>
      <c r="V1259" s="200"/>
      <c r="W1259" s="26"/>
      <c r="X1259" s="5"/>
      <c r="Y1259" s="26"/>
      <c r="Z1259" s="26"/>
      <c r="AA1259" s="26"/>
      <c r="AB1259" s="27"/>
      <c r="AC1259" s="122"/>
      <c r="AD1259" s="273"/>
      <c r="AE1259" s="26"/>
    </row>
    <row r="1260" spans="1:31" x14ac:dyDescent="0.2">
      <c r="A1260" s="46" t="s">
        <v>3223</v>
      </c>
      <c r="B1260" s="26"/>
      <c r="C1260" s="26"/>
      <c r="D1260" s="209" t="s">
        <v>3224</v>
      </c>
      <c r="E1260" s="26"/>
      <c r="F1260" s="26"/>
      <c r="G1260" s="125"/>
      <c r="H1260" s="198">
        <v>13.69</v>
      </c>
      <c r="I1260" s="54"/>
      <c r="J1260" s="57">
        <v>14.374499999999999</v>
      </c>
      <c r="K1260" s="57"/>
      <c r="L1260" s="26">
        <v>43.48</v>
      </c>
      <c r="M1260" s="27">
        <f t="shared" si="235"/>
        <v>0.66939972401103953</v>
      </c>
      <c r="N1260" s="199">
        <f t="shared" si="236"/>
        <v>52.175999999999995</v>
      </c>
      <c r="O1260" s="198"/>
      <c r="P1260" s="198"/>
      <c r="Q1260" s="198"/>
      <c r="R1260" s="409"/>
      <c r="S1260" s="363"/>
      <c r="T1260" s="363"/>
      <c r="U1260" s="26"/>
      <c r="V1260" s="200"/>
      <c r="W1260" s="26"/>
      <c r="X1260" s="5"/>
      <c r="Y1260" s="26"/>
      <c r="Z1260" s="26"/>
      <c r="AA1260" s="26"/>
      <c r="AB1260" s="27"/>
      <c r="AC1260" s="122"/>
      <c r="AD1260" s="273"/>
      <c r="AE1260" s="26"/>
    </row>
    <row r="1261" spans="1:31" x14ac:dyDescent="0.2">
      <c r="A1261" s="46" t="s">
        <v>3225</v>
      </c>
      <c r="B1261" s="26"/>
      <c r="C1261" s="26"/>
      <c r="D1261" s="209" t="s">
        <v>3226</v>
      </c>
      <c r="E1261" s="26"/>
      <c r="F1261" s="26"/>
      <c r="G1261" s="125"/>
      <c r="H1261" s="198">
        <v>13.69</v>
      </c>
      <c r="I1261" s="54"/>
      <c r="J1261" s="57">
        <v>14.374499999999999</v>
      </c>
      <c r="K1261" s="57"/>
      <c r="L1261" s="26">
        <v>43.48</v>
      </c>
      <c r="M1261" s="27">
        <f t="shared" si="235"/>
        <v>0.66939972401103953</v>
      </c>
      <c r="N1261" s="199">
        <f t="shared" si="236"/>
        <v>52.175999999999995</v>
      </c>
      <c r="O1261" s="198"/>
      <c r="P1261" s="198"/>
      <c r="Q1261" s="198"/>
      <c r="R1261" s="409"/>
      <c r="S1261" s="363"/>
      <c r="T1261" s="363"/>
      <c r="U1261" s="26"/>
      <c r="V1261" s="200"/>
      <c r="W1261" s="26"/>
      <c r="X1261" s="5"/>
      <c r="Y1261" s="26"/>
      <c r="Z1261" s="26"/>
      <c r="AA1261" s="26"/>
      <c r="AB1261" s="27"/>
      <c r="AC1261" s="122"/>
      <c r="AD1261" s="273"/>
      <c r="AE1261" s="26"/>
    </row>
    <row r="1262" spans="1:31" x14ac:dyDescent="0.2">
      <c r="A1262" s="46" t="s">
        <v>3227</v>
      </c>
      <c r="B1262" s="26"/>
      <c r="C1262" s="26"/>
      <c r="D1262" s="209" t="s">
        <v>3228</v>
      </c>
      <c r="E1262" s="26"/>
      <c r="F1262" s="26"/>
      <c r="G1262" s="125"/>
      <c r="H1262" s="198">
        <v>13.69</v>
      </c>
      <c r="I1262" s="54"/>
      <c r="J1262" s="57">
        <v>14.374499999999999</v>
      </c>
      <c r="K1262" s="57"/>
      <c r="L1262" s="26">
        <v>43.48</v>
      </c>
      <c r="M1262" s="27">
        <f t="shared" si="235"/>
        <v>0.66939972401103953</v>
      </c>
      <c r="N1262" s="199">
        <f t="shared" si="236"/>
        <v>52.175999999999995</v>
      </c>
      <c r="O1262" s="198"/>
      <c r="P1262" s="198"/>
      <c r="Q1262" s="198"/>
      <c r="R1262" s="409"/>
      <c r="S1262" s="363"/>
      <c r="T1262" s="363"/>
      <c r="U1262" s="26"/>
      <c r="V1262" s="200"/>
      <c r="W1262" s="26"/>
      <c r="X1262" s="5"/>
      <c r="Y1262" s="26"/>
      <c r="Z1262" s="26"/>
      <c r="AA1262" s="26"/>
      <c r="AB1262" s="27"/>
      <c r="AC1262" s="122"/>
      <c r="AD1262" s="273"/>
      <c r="AE1262" s="26"/>
    </row>
    <row r="1263" spans="1:31" x14ac:dyDescent="0.2">
      <c r="A1263" s="46" t="s">
        <v>3229</v>
      </c>
      <c r="B1263" s="26"/>
      <c r="C1263" s="26"/>
      <c r="D1263" s="209" t="s">
        <v>3230</v>
      </c>
      <c r="E1263" s="26"/>
      <c r="F1263" s="26"/>
      <c r="G1263" s="125"/>
      <c r="H1263" s="198">
        <v>13.69</v>
      </c>
      <c r="I1263" s="54"/>
      <c r="J1263" s="57">
        <v>14.374499999999999</v>
      </c>
      <c r="K1263" s="57"/>
      <c r="L1263" s="26">
        <v>43.48</v>
      </c>
      <c r="M1263" s="27">
        <f t="shared" si="235"/>
        <v>0.66939972401103953</v>
      </c>
      <c r="N1263" s="199">
        <f t="shared" si="236"/>
        <v>52.175999999999995</v>
      </c>
      <c r="O1263" s="198"/>
      <c r="P1263" s="198"/>
      <c r="Q1263" s="198"/>
      <c r="R1263" s="409"/>
      <c r="S1263" s="363"/>
      <c r="T1263" s="363"/>
      <c r="U1263" s="26"/>
      <c r="V1263" s="200"/>
      <c r="W1263" s="26"/>
      <c r="X1263" s="5"/>
      <c r="Y1263" s="26"/>
      <c r="Z1263" s="26"/>
      <c r="AA1263" s="26"/>
      <c r="AB1263" s="27"/>
      <c r="AC1263" s="122"/>
      <c r="AD1263" s="273"/>
      <c r="AE1263" s="26"/>
    </row>
    <row r="1264" spans="1:31" x14ac:dyDescent="0.2">
      <c r="A1264" s="46" t="s">
        <v>3231</v>
      </c>
      <c r="B1264" s="26"/>
      <c r="C1264" s="26"/>
      <c r="D1264" s="209" t="s">
        <v>3232</v>
      </c>
      <c r="E1264" s="26"/>
      <c r="F1264" s="26"/>
      <c r="G1264" s="125"/>
      <c r="H1264" s="198">
        <v>13.69</v>
      </c>
      <c r="I1264" s="54"/>
      <c r="J1264" s="57">
        <v>14.374499999999999</v>
      </c>
      <c r="K1264" s="57"/>
      <c r="L1264" s="26">
        <v>43.48</v>
      </c>
      <c r="M1264" s="27">
        <f t="shared" si="235"/>
        <v>0.66939972401103953</v>
      </c>
      <c r="N1264" s="199">
        <f t="shared" si="236"/>
        <v>52.175999999999995</v>
      </c>
      <c r="O1264" s="198"/>
      <c r="P1264" s="198"/>
      <c r="Q1264" s="198"/>
      <c r="R1264" s="409"/>
      <c r="S1264" s="363"/>
      <c r="T1264" s="363"/>
      <c r="U1264" s="26"/>
      <c r="V1264" s="200"/>
      <c r="W1264" s="26"/>
      <c r="X1264" s="5"/>
      <c r="Y1264" s="26"/>
      <c r="Z1264" s="26"/>
      <c r="AA1264" s="26"/>
      <c r="AB1264" s="27"/>
      <c r="AC1264" s="122"/>
      <c r="AD1264" s="273"/>
      <c r="AE1264" s="26"/>
    </row>
    <row r="1265" spans="1:31" x14ac:dyDescent="0.2">
      <c r="A1265" s="46" t="s">
        <v>3233</v>
      </c>
      <c r="B1265" s="26"/>
      <c r="C1265" s="26"/>
      <c r="D1265" s="209" t="s">
        <v>3234</v>
      </c>
      <c r="E1265" s="26"/>
      <c r="F1265" s="26"/>
      <c r="G1265" s="125"/>
      <c r="H1265" s="198">
        <v>13.69</v>
      </c>
      <c r="I1265" s="54"/>
      <c r="J1265" s="57">
        <v>14.374499999999999</v>
      </c>
      <c r="K1265" s="57"/>
      <c r="L1265" s="26">
        <v>43.48</v>
      </c>
      <c r="M1265" s="27">
        <f t="shared" si="235"/>
        <v>0.66939972401103953</v>
      </c>
      <c r="N1265" s="199">
        <f t="shared" si="236"/>
        <v>52.175999999999995</v>
      </c>
      <c r="O1265" s="198"/>
      <c r="P1265" s="198"/>
      <c r="Q1265" s="198"/>
      <c r="R1265" s="409"/>
      <c r="S1265" s="363"/>
      <c r="T1265" s="363"/>
      <c r="U1265" s="26"/>
      <c r="V1265" s="200"/>
      <c r="W1265" s="26"/>
      <c r="X1265" s="5"/>
      <c r="Y1265" s="26"/>
      <c r="Z1265" s="26"/>
      <c r="AA1265" s="26"/>
      <c r="AB1265" s="27"/>
      <c r="AC1265" s="122"/>
      <c r="AD1265" s="273"/>
      <c r="AE1265" s="26"/>
    </row>
    <row r="1266" spans="1:31" x14ac:dyDescent="0.2">
      <c r="A1266" s="46" t="s">
        <v>3235</v>
      </c>
      <c r="B1266" s="26"/>
      <c r="C1266" s="26"/>
      <c r="D1266" s="209" t="s">
        <v>3236</v>
      </c>
      <c r="E1266" s="26"/>
      <c r="F1266" s="26"/>
      <c r="G1266" s="125"/>
      <c r="H1266" s="198">
        <v>13.69</v>
      </c>
      <c r="I1266" s="54"/>
      <c r="J1266" s="57">
        <v>14.374499999999999</v>
      </c>
      <c r="K1266" s="57"/>
      <c r="L1266" s="26">
        <v>43.48</v>
      </c>
      <c r="M1266" s="27">
        <f t="shared" si="235"/>
        <v>0.66939972401103953</v>
      </c>
      <c r="N1266" s="199">
        <f t="shared" si="236"/>
        <v>52.175999999999995</v>
      </c>
      <c r="O1266" s="198"/>
      <c r="P1266" s="198"/>
      <c r="Q1266" s="198"/>
      <c r="R1266" s="409"/>
      <c r="S1266" s="363"/>
      <c r="T1266" s="363"/>
      <c r="U1266" s="26"/>
      <c r="V1266" s="200"/>
      <c r="W1266" s="26"/>
      <c r="X1266" s="5"/>
      <c r="Y1266" s="26"/>
      <c r="Z1266" s="26"/>
      <c r="AA1266" s="26"/>
      <c r="AB1266" s="27"/>
      <c r="AC1266" s="122"/>
      <c r="AD1266" s="273"/>
      <c r="AE1266" s="26"/>
    </row>
    <row r="1267" spans="1:31" x14ac:dyDescent="0.2">
      <c r="A1267" s="46" t="s">
        <v>3237</v>
      </c>
      <c r="B1267" s="26"/>
      <c r="C1267" s="26"/>
      <c r="D1267" s="209" t="s">
        <v>3238</v>
      </c>
      <c r="E1267" s="26"/>
      <c r="F1267" s="26"/>
      <c r="G1267" s="125"/>
      <c r="H1267" s="198">
        <v>13.69</v>
      </c>
      <c r="I1267" s="54"/>
      <c r="J1267" s="57">
        <v>14.374499999999999</v>
      </c>
      <c r="K1267" s="57"/>
      <c r="L1267" s="26">
        <v>43.48</v>
      </c>
      <c r="M1267" s="27">
        <f t="shared" si="235"/>
        <v>0.66939972401103953</v>
      </c>
      <c r="N1267" s="199">
        <f t="shared" si="236"/>
        <v>52.175999999999995</v>
      </c>
      <c r="O1267" s="198"/>
      <c r="P1267" s="198"/>
      <c r="Q1267" s="198"/>
      <c r="R1267" s="409"/>
      <c r="S1267" s="363"/>
      <c r="T1267" s="363"/>
      <c r="U1267" s="26"/>
      <c r="V1267" s="200"/>
      <c r="W1267" s="26"/>
      <c r="X1267" s="5"/>
      <c r="Y1267" s="26"/>
      <c r="Z1267" s="26"/>
      <c r="AA1267" s="26"/>
      <c r="AB1267" s="27"/>
      <c r="AC1267" s="122"/>
      <c r="AD1267" s="273"/>
      <c r="AE1267" s="26"/>
    </row>
    <row r="1268" spans="1:31" x14ac:dyDescent="0.2">
      <c r="A1268" s="46" t="s">
        <v>3239</v>
      </c>
      <c r="B1268" s="26"/>
      <c r="C1268" s="26"/>
      <c r="D1268" s="209" t="s">
        <v>3240</v>
      </c>
      <c r="E1268" s="26"/>
      <c r="F1268" s="26"/>
      <c r="G1268" s="125"/>
      <c r="H1268" s="198">
        <v>13.69</v>
      </c>
      <c r="I1268" s="54"/>
      <c r="J1268" s="57">
        <v>14.374499999999999</v>
      </c>
      <c r="K1268" s="57"/>
      <c r="L1268" s="26">
        <v>43.48</v>
      </c>
      <c r="M1268" s="27">
        <f t="shared" si="235"/>
        <v>0.66939972401103953</v>
      </c>
      <c r="N1268" s="199">
        <f t="shared" si="236"/>
        <v>52.175999999999995</v>
      </c>
      <c r="O1268" s="198"/>
      <c r="P1268" s="198"/>
      <c r="Q1268" s="198"/>
      <c r="R1268" s="409"/>
      <c r="S1268" s="363"/>
      <c r="T1268" s="363"/>
      <c r="U1268" s="26"/>
      <c r="V1268" s="200"/>
      <c r="W1268" s="26"/>
      <c r="X1268" s="5"/>
      <c r="Y1268" s="26"/>
      <c r="Z1268" s="26"/>
      <c r="AA1268" s="26"/>
      <c r="AB1268" s="27"/>
      <c r="AC1268" s="122"/>
      <c r="AD1268" s="273"/>
      <c r="AE1268" s="26"/>
    </row>
    <row r="1269" spans="1:31" x14ac:dyDescent="0.2">
      <c r="A1269" s="46" t="s">
        <v>3241</v>
      </c>
      <c r="B1269" s="26"/>
      <c r="C1269" s="26"/>
      <c r="D1269" s="209" t="s">
        <v>3242</v>
      </c>
      <c r="E1269" s="26"/>
      <c r="F1269" s="26"/>
      <c r="G1269" s="125"/>
      <c r="H1269" s="198">
        <v>13.69</v>
      </c>
      <c r="I1269" s="54"/>
      <c r="J1269" s="57">
        <v>14.374499999999999</v>
      </c>
      <c r="K1269" s="57"/>
      <c r="L1269" s="26">
        <v>43.48</v>
      </c>
      <c r="M1269" s="27">
        <f t="shared" si="235"/>
        <v>0.66939972401103953</v>
      </c>
      <c r="N1269" s="199">
        <f t="shared" si="236"/>
        <v>52.175999999999995</v>
      </c>
      <c r="O1269" s="198"/>
      <c r="P1269" s="198"/>
      <c r="Q1269" s="198"/>
      <c r="R1269" s="409"/>
      <c r="S1269" s="363"/>
      <c r="T1269" s="363"/>
      <c r="U1269" s="26"/>
      <c r="V1269" s="200"/>
      <c r="W1269" s="26"/>
      <c r="X1269" s="5"/>
      <c r="Y1269" s="26"/>
      <c r="Z1269" s="26"/>
      <c r="AA1269" s="26"/>
      <c r="AB1269" s="27"/>
      <c r="AC1269" s="122"/>
      <c r="AD1269" s="273"/>
      <c r="AE1269" s="26"/>
    </row>
    <row r="1270" spans="1:31" x14ac:dyDescent="0.2">
      <c r="A1270" s="46" t="s">
        <v>3247</v>
      </c>
      <c r="B1270" s="26"/>
      <c r="C1270" s="26"/>
      <c r="D1270" s="209" t="s">
        <v>3248</v>
      </c>
      <c r="E1270" s="26"/>
      <c r="F1270" s="26"/>
      <c r="G1270" s="125"/>
      <c r="H1270" s="198">
        <v>11.36</v>
      </c>
      <c r="I1270" s="54"/>
      <c r="J1270" s="57">
        <v>11.927999999999999</v>
      </c>
      <c r="K1270" s="57"/>
      <c r="L1270" s="26">
        <v>37.630000000000003</v>
      </c>
      <c r="M1270" s="27">
        <f t="shared" si="235"/>
        <v>0.68301886792452837</v>
      </c>
      <c r="N1270" s="199">
        <f t="shared" si="236"/>
        <v>45.155999999999999</v>
      </c>
      <c r="O1270" s="198"/>
      <c r="P1270" s="198"/>
      <c r="Q1270" s="198"/>
      <c r="R1270" s="409"/>
      <c r="S1270" s="363"/>
      <c r="T1270" s="363"/>
      <c r="U1270" s="26"/>
      <c r="V1270" s="200"/>
      <c r="W1270" s="26"/>
      <c r="X1270" s="5"/>
      <c r="Y1270" s="26"/>
      <c r="Z1270" s="26"/>
      <c r="AA1270" s="26"/>
      <c r="AB1270" s="27"/>
      <c r="AC1270" s="122"/>
      <c r="AD1270" s="273"/>
      <c r="AE1270" s="26"/>
    </row>
    <row r="1271" spans="1:31" x14ac:dyDescent="0.2">
      <c r="A1271" s="46" t="s">
        <v>3249</v>
      </c>
      <c r="B1271" s="26"/>
      <c r="C1271" s="26"/>
      <c r="D1271" s="209" t="s">
        <v>3250</v>
      </c>
      <c r="E1271" s="26"/>
      <c r="F1271" s="26"/>
      <c r="G1271" s="125"/>
      <c r="H1271" s="198">
        <v>11.36</v>
      </c>
      <c r="I1271" s="54"/>
      <c r="J1271" s="57">
        <v>11.927999999999999</v>
      </c>
      <c r="K1271" s="57"/>
      <c r="L1271" s="26">
        <v>37.630000000000003</v>
      </c>
      <c r="M1271" s="27">
        <f t="shared" si="235"/>
        <v>0.68301886792452837</v>
      </c>
      <c r="N1271" s="199">
        <f t="shared" si="236"/>
        <v>45.155999999999999</v>
      </c>
      <c r="O1271" s="198"/>
      <c r="P1271" s="198"/>
      <c r="Q1271" s="198"/>
      <c r="R1271" s="409"/>
      <c r="S1271" s="363"/>
      <c r="T1271" s="363"/>
      <c r="U1271" s="26"/>
      <c r="V1271" s="200"/>
      <c r="W1271" s="26"/>
      <c r="X1271" s="5"/>
      <c r="Y1271" s="26"/>
      <c r="Z1271" s="26"/>
      <c r="AA1271" s="26"/>
      <c r="AB1271" s="27"/>
      <c r="AC1271" s="122"/>
      <c r="AD1271" s="273"/>
      <c r="AE1271" s="26"/>
    </row>
    <row r="1272" spans="1:31" x14ac:dyDescent="0.2">
      <c r="A1272" s="46" t="s">
        <v>3251</v>
      </c>
      <c r="B1272" s="26"/>
      <c r="C1272" s="26"/>
      <c r="D1272" s="209" t="s">
        <v>3252</v>
      </c>
      <c r="E1272" s="26"/>
      <c r="F1272" s="26"/>
      <c r="G1272" s="125"/>
      <c r="H1272" s="198">
        <v>11.36</v>
      </c>
      <c r="I1272" s="54"/>
      <c r="J1272" s="57">
        <v>11.927999999999999</v>
      </c>
      <c r="K1272" s="57"/>
      <c r="L1272" s="26">
        <v>37.630000000000003</v>
      </c>
      <c r="M1272" s="27">
        <f t="shared" si="235"/>
        <v>0.68301886792452837</v>
      </c>
      <c r="N1272" s="199">
        <f t="shared" si="236"/>
        <v>45.155999999999999</v>
      </c>
      <c r="O1272" s="198"/>
      <c r="P1272" s="198"/>
      <c r="Q1272" s="198"/>
      <c r="R1272" s="409"/>
      <c r="S1272" s="363"/>
      <c r="T1272" s="363"/>
      <c r="U1272" s="26"/>
      <c r="V1272" s="200"/>
      <c r="W1272" s="26"/>
      <c r="X1272" s="5"/>
      <c r="Y1272" s="26"/>
      <c r="Z1272" s="26"/>
      <c r="AA1272" s="26"/>
      <c r="AB1272" s="27"/>
      <c r="AC1272" s="122"/>
      <c r="AD1272" s="273"/>
      <c r="AE1272" s="26"/>
    </row>
    <row r="1273" spans="1:31" x14ac:dyDescent="0.2">
      <c r="A1273" s="46" t="s">
        <v>3253</v>
      </c>
      <c r="B1273" s="26"/>
      <c r="C1273" s="26"/>
      <c r="D1273" s="209" t="s">
        <v>3254</v>
      </c>
      <c r="E1273" s="26"/>
      <c r="F1273" s="26"/>
      <c r="G1273" s="125"/>
      <c r="H1273" s="198">
        <v>11.36</v>
      </c>
      <c r="I1273" s="54"/>
      <c r="J1273" s="57">
        <v>11.927999999999999</v>
      </c>
      <c r="K1273" s="57"/>
      <c r="L1273" s="26">
        <v>37.630000000000003</v>
      </c>
      <c r="M1273" s="27">
        <f t="shared" si="235"/>
        <v>0.68301886792452837</v>
      </c>
      <c r="N1273" s="199">
        <f t="shared" si="236"/>
        <v>45.155999999999999</v>
      </c>
      <c r="O1273" s="198"/>
      <c r="P1273" s="198"/>
      <c r="Q1273" s="198"/>
      <c r="R1273" s="409"/>
      <c r="S1273" s="363"/>
      <c r="T1273" s="363"/>
      <c r="U1273" s="26"/>
      <c r="V1273" s="200"/>
      <c r="W1273" s="26"/>
      <c r="X1273" s="5"/>
      <c r="Y1273" s="26"/>
      <c r="Z1273" s="26"/>
      <c r="AA1273" s="26"/>
      <c r="AB1273" s="27"/>
      <c r="AC1273" s="122"/>
      <c r="AD1273" s="273"/>
      <c r="AE1273" s="26"/>
    </row>
    <row r="1274" spans="1:31" x14ac:dyDescent="0.2">
      <c r="A1274" s="46" t="s">
        <v>3255</v>
      </c>
      <c r="B1274" s="26"/>
      <c r="C1274" s="26"/>
      <c r="D1274" s="209" t="s">
        <v>3256</v>
      </c>
      <c r="E1274" s="26"/>
      <c r="F1274" s="26"/>
      <c r="G1274" s="125"/>
      <c r="H1274" s="198">
        <v>11.36</v>
      </c>
      <c r="I1274" s="54"/>
      <c r="J1274" s="57">
        <v>11.927999999999999</v>
      </c>
      <c r="K1274" s="57"/>
      <c r="L1274" s="26">
        <v>37.630000000000003</v>
      </c>
      <c r="M1274" s="27">
        <f t="shared" si="235"/>
        <v>0.68301886792452837</v>
      </c>
      <c r="N1274" s="199">
        <f t="shared" si="236"/>
        <v>45.155999999999999</v>
      </c>
      <c r="O1274" s="198"/>
      <c r="P1274" s="198"/>
      <c r="Q1274" s="198"/>
      <c r="R1274" s="409"/>
      <c r="S1274" s="363"/>
      <c r="T1274" s="363"/>
      <c r="U1274" s="26"/>
      <c r="V1274" s="200"/>
      <c r="W1274" s="26"/>
      <c r="X1274" s="5"/>
      <c r="Y1274" s="26"/>
      <c r="Z1274" s="26"/>
      <c r="AA1274" s="26"/>
      <c r="AB1274" s="27"/>
      <c r="AC1274" s="122"/>
      <c r="AD1274" s="273"/>
      <c r="AE1274" s="26"/>
    </row>
    <row r="1275" spans="1:31" x14ac:dyDescent="0.2">
      <c r="A1275" s="46" t="s">
        <v>3257</v>
      </c>
      <c r="B1275" s="26"/>
      <c r="C1275" s="26"/>
      <c r="D1275" s="209" t="s">
        <v>3258</v>
      </c>
      <c r="E1275" s="26"/>
      <c r="F1275" s="26"/>
      <c r="G1275" s="125"/>
      <c r="H1275" s="198">
        <v>11.36</v>
      </c>
      <c r="I1275" s="54"/>
      <c r="J1275" s="57">
        <v>11.927999999999999</v>
      </c>
      <c r="K1275" s="57"/>
      <c r="L1275" s="26">
        <v>37.630000000000003</v>
      </c>
      <c r="M1275" s="27">
        <f t="shared" si="235"/>
        <v>0.68301886792452837</v>
      </c>
      <c r="N1275" s="199">
        <f t="shared" si="236"/>
        <v>45.155999999999999</v>
      </c>
      <c r="O1275" s="198"/>
      <c r="P1275" s="198"/>
      <c r="Q1275" s="198"/>
      <c r="R1275" s="409"/>
      <c r="S1275" s="363"/>
      <c r="T1275" s="363"/>
      <c r="U1275" s="26"/>
      <c r="V1275" s="200"/>
      <c r="W1275" s="26"/>
      <c r="X1275" s="5"/>
      <c r="Y1275" s="26"/>
      <c r="Z1275" s="26"/>
      <c r="AA1275" s="26"/>
      <c r="AB1275" s="27"/>
      <c r="AC1275" s="122"/>
      <c r="AD1275" s="273"/>
      <c r="AE1275" s="26"/>
    </row>
    <row r="1276" spans="1:31" x14ac:dyDescent="0.2">
      <c r="A1276" s="46" t="s">
        <v>3259</v>
      </c>
      <c r="B1276" s="26"/>
      <c r="C1276" s="26"/>
      <c r="D1276" s="209" t="s">
        <v>3260</v>
      </c>
      <c r="E1276" s="26"/>
      <c r="F1276" s="26"/>
      <c r="G1276" s="125"/>
      <c r="H1276" s="198">
        <v>11.36</v>
      </c>
      <c r="I1276" s="54"/>
      <c r="J1276" s="57">
        <v>11.927999999999999</v>
      </c>
      <c r="K1276" s="57"/>
      <c r="L1276" s="26">
        <v>37.630000000000003</v>
      </c>
      <c r="M1276" s="27">
        <f t="shared" si="235"/>
        <v>0.68301886792452837</v>
      </c>
      <c r="N1276" s="199">
        <f t="shared" si="236"/>
        <v>45.155999999999999</v>
      </c>
      <c r="O1276" s="198"/>
      <c r="P1276" s="198"/>
      <c r="Q1276" s="198"/>
      <c r="R1276" s="409"/>
      <c r="S1276" s="363"/>
      <c r="T1276" s="363"/>
      <c r="U1276" s="26"/>
      <c r="V1276" s="200"/>
      <c r="W1276" s="26"/>
      <c r="X1276" s="5"/>
      <c r="Y1276" s="26"/>
      <c r="Z1276" s="26"/>
      <c r="AA1276" s="26"/>
      <c r="AB1276" s="27"/>
      <c r="AC1276" s="122"/>
      <c r="AD1276" s="273"/>
      <c r="AE1276" s="26"/>
    </row>
    <row r="1277" spans="1:31" x14ac:dyDescent="0.2">
      <c r="A1277" s="46" t="s">
        <v>3261</v>
      </c>
      <c r="B1277" s="26"/>
      <c r="C1277" s="26"/>
      <c r="D1277" s="209" t="s">
        <v>3262</v>
      </c>
      <c r="E1277" s="26"/>
      <c r="F1277" s="26"/>
      <c r="G1277" s="125"/>
      <c r="H1277" s="198">
        <v>11.36</v>
      </c>
      <c r="I1277" s="54"/>
      <c r="J1277" s="57">
        <v>11.927999999999999</v>
      </c>
      <c r="K1277" s="57"/>
      <c r="L1277" s="26">
        <v>37.630000000000003</v>
      </c>
      <c r="M1277" s="27">
        <f t="shared" si="235"/>
        <v>0.68301886792452837</v>
      </c>
      <c r="N1277" s="199">
        <f t="shared" si="236"/>
        <v>45.155999999999999</v>
      </c>
      <c r="O1277" s="198"/>
      <c r="P1277" s="198"/>
      <c r="Q1277" s="198"/>
      <c r="R1277" s="409"/>
      <c r="S1277" s="363"/>
      <c r="T1277" s="363"/>
      <c r="U1277" s="26"/>
      <c r="V1277" s="200"/>
      <c r="W1277" s="26"/>
      <c r="X1277" s="5"/>
      <c r="Y1277" s="26"/>
      <c r="Z1277" s="26"/>
      <c r="AA1277" s="26"/>
      <c r="AB1277" s="27"/>
      <c r="AC1277" s="122"/>
      <c r="AD1277" s="273"/>
      <c r="AE1277" s="26"/>
    </row>
    <row r="1278" spans="1:31" x14ac:dyDescent="0.2">
      <c r="A1278" s="46" t="s">
        <v>3263</v>
      </c>
      <c r="B1278" s="26"/>
      <c r="C1278" s="26"/>
      <c r="D1278" s="209" t="s">
        <v>3264</v>
      </c>
      <c r="E1278" s="26"/>
      <c r="F1278" s="26"/>
      <c r="G1278" s="125"/>
      <c r="H1278" s="198">
        <v>11.36</v>
      </c>
      <c r="I1278" s="54"/>
      <c r="J1278" s="57">
        <v>11.927999999999999</v>
      </c>
      <c r="K1278" s="57"/>
      <c r="L1278" s="26">
        <v>37.630000000000003</v>
      </c>
      <c r="M1278" s="27">
        <f t="shared" si="235"/>
        <v>0.68301886792452837</v>
      </c>
      <c r="N1278" s="199">
        <f t="shared" si="236"/>
        <v>45.155999999999999</v>
      </c>
      <c r="O1278" s="198"/>
      <c r="P1278" s="198"/>
      <c r="Q1278" s="198"/>
      <c r="R1278" s="409"/>
      <c r="S1278" s="363"/>
      <c r="T1278" s="363"/>
      <c r="U1278" s="26"/>
      <c r="V1278" s="200"/>
      <c r="W1278" s="26"/>
      <c r="X1278" s="5"/>
      <c r="Y1278" s="26"/>
      <c r="Z1278" s="26"/>
      <c r="AA1278" s="26"/>
      <c r="AB1278" s="27"/>
      <c r="AC1278" s="122"/>
      <c r="AD1278" s="273"/>
      <c r="AE1278" s="26"/>
    </row>
    <row r="1279" spans="1:31" x14ac:dyDescent="0.2">
      <c r="A1279" s="46" t="s">
        <v>3265</v>
      </c>
      <c r="B1279" s="26"/>
      <c r="C1279" s="26"/>
      <c r="D1279" s="209" t="s">
        <v>3266</v>
      </c>
      <c r="E1279" s="26"/>
      <c r="F1279" s="26"/>
      <c r="G1279" s="125"/>
      <c r="H1279" s="198">
        <v>11.36</v>
      </c>
      <c r="I1279" s="54"/>
      <c r="J1279" s="57">
        <v>11.927999999999999</v>
      </c>
      <c r="K1279" s="57"/>
      <c r="L1279" s="26">
        <v>37.630000000000003</v>
      </c>
      <c r="M1279" s="27">
        <f t="shared" si="235"/>
        <v>0.68301886792452837</v>
      </c>
      <c r="N1279" s="199">
        <f t="shared" si="236"/>
        <v>45.155999999999999</v>
      </c>
      <c r="O1279" s="198"/>
      <c r="P1279" s="198"/>
      <c r="Q1279" s="198"/>
      <c r="R1279" s="409"/>
      <c r="S1279" s="363"/>
      <c r="T1279" s="363"/>
      <c r="U1279" s="26"/>
      <c r="V1279" s="200"/>
      <c r="W1279" s="26"/>
      <c r="X1279" s="5"/>
      <c r="Y1279" s="26"/>
      <c r="Z1279" s="26"/>
      <c r="AA1279" s="26"/>
      <c r="AB1279" s="27"/>
      <c r="AC1279" s="122"/>
      <c r="AD1279" s="273"/>
      <c r="AE1279" s="26"/>
    </row>
    <row r="1280" spans="1:31" x14ac:dyDescent="0.2">
      <c r="A1280" s="46" t="s">
        <v>3267</v>
      </c>
      <c r="B1280" s="26"/>
      <c r="C1280" s="26"/>
      <c r="D1280" s="209" t="s">
        <v>3268</v>
      </c>
      <c r="E1280" s="26"/>
      <c r="F1280" s="26"/>
      <c r="G1280" s="125"/>
      <c r="H1280" s="198">
        <v>11.36</v>
      </c>
      <c r="I1280" s="54"/>
      <c r="J1280" s="57">
        <v>11.927999999999999</v>
      </c>
      <c r="K1280" s="57"/>
      <c r="L1280" s="26">
        <v>37.630000000000003</v>
      </c>
      <c r="M1280" s="27">
        <f t="shared" si="235"/>
        <v>0.68301886792452837</v>
      </c>
      <c r="N1280" s="199">
        <f t="shared" si="236"/>
        <v>45.155999999999999</v>
      </c>
      <c r="O1280" s="198"/>
      <c r="P1280" s="198"/>
      <c r="Q1280" s="198"/>
      <c r="R1280" s="409"/>
      <c r="S1280" s="363"/>
      <c r="T1280" s="363"/>
      <c r="U1280" s="26"/>
      <c r="V1280" s="200"/>
      <c r="W1280" s="26"/>
      <c r="X1280" s="5"/>
      <c r="Y1280" s="26"/>
      <c r="Z1280" s="26"/>
      <c r="AA1280" s="26"/>
      <c r="AB1280" s="27"/>
      <c r="AC1280" s="122"/>
      <c r="AD1280" s="273"/>
      <c r="AE1280" s="26"/>
    </row>
    <row r="1281" spans="1:31" x14ac:dyDescent="0.2">
      <c r="A1281" s="46" t="s">
        <v>3286</v>
      </c>
      <c r="B1281" s="26"/>
      <c r="C1281" s="26"/>
      <c r="D1281" s="209" t="s">
        <v>171</v>
      </c>
      <c r="E1281" s="26"/>
      <c r="F1281" s="26"/>
      <c r="G1281" s="125"/>
      <c r="H1281" s="198">
        <v>2.0699999999999998</v>
      </c>
      <c r="I1281" s="54"/>
      <c r="J1281" s="57">
        <v>2.4839999999999995</v>
      </c>
      <c r="K1281" s="57"/>
      <c r="L1281" s="26">
        <v>8.11</v>
      </c>
      <c r="M1281" s="27">
        <f t="shared" si="235"/>
        <v>0.69371146732429101</v>
      </c>
      <c r="N1281" s="199">
        <f t="shared" si="236"/>
        <v>9.7319999999999993</v>
      </c>
      <c r="O1281" s="198"/>
      <c r="P1281" s="198"/>
      <c r="Q1281" s="198"/>
      <c r="R1281" s="409"/>
      <c r="S1281" s="363"/>
      <c r="T1281" s="363"/>
      <c r="U1281" s="26"/>
      <c r="V1281" s="200"/>
      <c r="W1281" s="26"/>
      <c r="X1281" s="5"/>
      <c r="Y1281" s="26"/>
      <c r="Z1281" s="26"/>
      <c r="AA1281" s="26"/>
      <c r="AB1281" s="27"/>
      <c r="AC1281" s="122"/>
      <c r="AD1281" s="273"/>
      <c r="AE1281" s="26"/>
    </row>
    <row r="1282" spans="1:31" x14ac:dyDescent="0.2">
      <c r="A1282" s="46" t="s">
        <v>3287</v>
      </c>
      <c r="B1282" s="26"/>
      <c r="C1282" s="26"/>
      <c r="D1282" s="209" t="s">
        <v>2014</v>
      </c>
      <c r="E1282" s="26"/>
      <c r="F1282" s="26"/>
      <c r="G1282" s="125"/>
      <c r="H1282" s="198">
        <v>43.43</v>
      </c>
      <c r="I1282" s="54"/>
      <c r="J1282" s="57">
        <v>45.601500000000001</v>
      </c>
      <c r="K1282" s="57"/>
      <c r="L1282" s="26">
        <v>150.5</v>
      </c>
      <c r="M1282" s="27">
        <f t="shared" si="235"/>
        <v>0.69700000000000006</v>
      </c>
      <c r="N1282" s="199">
        <f t="shared" si="236"/>
        <v>180.6</v>
      </c>
      <c r="O1282" s="198"/>
      <c r="P1282" s="198"/>
      <c r="Q1282" s="198"/>
      <c r="R1282" s="409"/>
      <c r="S1282" s="363"/>
      <c r="T1282" s="363"/>
      <c r="U1282" s="26"/>
      <c r="V1282" s="200"/>
      <c r="W1282" s="26"/>
      <c r="X1282" s="5"/>
      <c r="Y1282" s="26"/>
      <c r="Z1282" s="26"/>
      <c r="AA1282" s="26"/>
      <c r="AB1282" s="27"/>
      <c r="AC1282" s="122"/>
      <c r="AD1282" s="273"/>
      <c r="AE1282" s="26"/>
    </row>
    <row r="1283" spans="1:31" x14ac:dyDescent="0.2">
      <c r="A1283" s="46" t="s">
        <v>3288</v>
      </c>
      <c r="B1283" s="26"/>
      <c r="C1283" s="26"/>
      <c r="D1283" s="209" t="s">
        <v>170</v>
      </c>
      <c r="E1283" s="26"/>
      <c r="F1283" s="26"/>
      <c r="G1283" s="125"/>
      <c r="H1283" s="198">
        <v>12.28</v>
      </c>
      <c r="I1283" s="54"/>
      <c r="J1283" s="57">
        <v>14.735999999999999</v>
      </c>
      <c r="K1283" s="57"/>
      <c r="L1283" s="26">
        <v>48.83</v>
      </c>
      <c r="M1283" s="27">
        <f t="shared" si="235"/>
        <v>0.69821830841695687</v>
      </c>
      <c r="N1283" s="199">
        <f t="shared" si="236"/>
        <v>58.595999999999997</v>
      </c>
      <c r="O1283" s="198"/>
      <c r="P1283" s="198"/>
      <c r="Q1283" s="198"/>
      <c r="R1283" s="409"/>
      <c r="S1283" s="363"/>
      <c r="T1283" s="363"/>
      <c r="U1283" s="26"/>
      <c r="V1283" s="200"/>
      <c r="W1283" s="26"/>
      <c r="X1283" s="5"/>
      <c r="Y1283" s="26"/>
      <c r="Z1283" s="26"/>
      <c r="AA1283" s="26"/>
      <c r="AB1283" s="27"/>
      <c r="AC1283" s="122"/>
      <c r="AD1283" s="273"/>
      <c r="AE1283" s="26"/>
    </row>
    <row r="1284" spans="1:31" x14ac:dyDescent="0.2">
      <c r="A1284" s="46" t="s">
        <v>3289</v>
      </c>
      <c r="B1284" s="26"/>
      <c r="C1284" s="26"/>
      <c r="D1284" s="209" t="s">
        <v>169</v>
      </c>
      <c r="E1284" s="26"/>
      <c r="F1284" s="26"/>
      <c r="G1284" s="125"/>
      <c r="H1284" s="198">
        <v>8.18</v>
      </c>
      <c r="I1284" s="54"/>
      <c r="J1284" s="57">
        <v>9.8159999999999989</v>
      </c>
      <c r="K1284" s="57"/>
      <c r="L1284" s="26">
        <v>32.53</v>
      </c>
      <c r="M1284" s="27">
        <f t="shared" si="235"/>
        <v>0.69824777128804183</v>
      </c>
      <c r="N1284" s="199">
        <f t="shared" si="236"/>
        <v>39.036000000000001</v>
      </c>
      <c r="O1284" s="198"/>
      <c r="P1284" s="198"/>
      <c r="Q1284" s="198"/>
      <c r="R1284" s="409"/>
      <c r="S1284" s="363"/>
      <c r="T1284" s="363"/>
      <c r="U1284" s="26"/>
      <c r="V1284" s="200"/>
      <c r="W1284" s="26"/>
      <c r="X1284" s="5"/>
      <c r="Y1284" s="26"/>
      <c r="Z1284" s="26"/>
      <c r="AA1284" s="26"/>
      <c r="AB1284" s="27"/>
      <c r="AC1284" s="122"/>
      <c r="AD1284" s="273"/>
      <c r="AE1284" s="26"/>
    </row>
    <row r="1285" spans="1:31" x14ac:dyDescent="0.2">
      <c r="A1285" s="46" t="s">
        <v>3290</v>
      </c>
      <c r="B1285" s="26"/>
      <c r="C1285" s="26"/>
      <c r="D1285" s="209" t="s">
        <v>3291</v>
      </c>
      <c r="E1285" s="26"/>
      <c r="F1285" s="26"/>
      <c r="G1285" s="125"/>
      <c r="H1285" s="198">
        <v>5.67</v>
      </c>
      <c r="I1285" s="54"/>
      <c r="J1285" s="57">
        <v>6.8039999999999994</v>
      </c>
      <c r="K1285" s="57"/>
      <c r="L1285" s="26">
        <v>22.58</v>
      </c>
      <c r="M1285" s="27">
        <f t="shared" si="235"/>
        <v>0.69867139061116035</v>
      </c>
      <c r="N1285" s="199">
        <f t="shared" si="236"/>
        <v>27.095999999999997</v>
      </c>
      <c r="O1285" s="198"/>
      <c r="P1285" s="198"/>
      <c r="Q1285" s="198"/>
      <c r="R1285" s="409"/>
      <c r="S1285" s="363"/>
      <c r="T1285" s="363"/>
      <c r="U1285" s="26"/>
      <c r="V1285" s="200"/>
      <c r="W1285" s="26"/>
      <c r="X1285" s="5"/>
      <c r="Y1285" s="26"/>
      <c r="Z1285" s="26"/>
      <c r="AA1285" s="26"/>
      <c r="AB1285" s="27"/>
      <c r="AC1285" s="122"/>
      <c r="AD1285" s="273"/>
      <c r="AE1285" s="26"/>
    </row>
    <row r="1286" spans="1:31" x14ac:dyDescent="0.2">
      <c r="A1286" s="46" t="s">
        <v>3292</v>
      </c>
      <c r="B1286" s="26"/>
      <c r="C1286" s="26"/>
      <c r="D1286" s="209" t="s">
        <v>173</v>
      </c>
      <c r="E1286" s="26"/>
      <c r="F1286" s="26"/>
      <c r="G1286" s="125"/>
      <c r="H1286" s="198">
        <v>4.09</v>
      </c>
      <c r="I1286" s="54"/>
      <c r="J1286" s="57">
        <v>4.9079999999999995</v>
      </c>
      <c r="K1286" s="57"/>
      <c r="L1286" s="26">
        <v>16.3</v>
      </c>
      <c r="M1286" s="27">
        <f t="shared" si="235"/>
        <v>0.6988957055214724</v>
      </c>
      <c r="N1286" s="199">
        <f t="shared" si="236"/>
        <v>19.559999999999999</v>
      </c>
      <c r="O1286" s="198"/>
      <c r="P1286" s="198"/>
      <c r="Q1286" s="198"/>
      <c r="R1286" s="409"/>
      <c r="S1286" s="363"/>
      <c r="T1286" s="363"/>
      <c r="U1286" s="26"/>
      <c r="V1286" s="200"/>
      <c r="W1286" s="26"/>
      <c r="X1286" s="5"/>
      <c r="Y1286" s="26"/>
      <c r="Z1286" s="26"/>
      <c r="AA1286" s="26"/>
      <c r="AB1286" s="27"/>
      <c r="AC1286" s="122"/>
      <c r="AD1286" s="273"/>
      <c r="AE1286" s="26"/>
    </row>
    <row r="1287" spans="1:31" x14ac:dyDescent="0.2">
      <c r="A1287" s="46" t="s">
        <v>3293</v>
      </c>
      <c r="B1287" s="26"/>
      <c r="C1287" s="26"/>
      <c r="D1287" s="209" t="s">
        <v>1483</v>
      </c>
      <c r="E1287" s="26"/>
      <c r="F1287" s="26"/>
      <c r="G1287" s="125"/>
      <c r="H1287" s="198">
        <v>2.82</v>
      </c>
      <c r="I1287" s="54"/>
      <c r="J1287" s="57">
        <v>3.3839999999999999</v>
      </c>
      <c r="K1287" s="57"/>
      <c r="L1287" s="26">
        <v>11.29</v>
      </c>
      <c r="M1287" s="27">
        <f t="shared" ref="M1287:M1350" si="237">1-(J1287/L1287)</f>
        <v>0.70026572187776792</v>
      </c>
      <c r="N1287" s="199">
        <f t="shared" si="236"/>
        <v>13.547999999999998</v>
      </c>
      <c r="O1287" s="198"/>
      <c r="P1287" s="198"/>
      <c r="Q1287" s="198"/>
      <c r="R1287" s="409"/>
      <c r="S1287" s="363"/>
      <c r="T1287" s="363"/>
      <c r="U1287" s="26"/>
      <c r="V1287" s="200"/>
      <c r="W1287" s="26"/>
      <c r="X1287" s="5"/>
      <c r="Y1287" s="26"/>
      <c r="Z1287" s="26"/>
      <c r="AA1287" s="26"/>
      <c r="AB1287" s="27"/>
      <c r="AC1287" s="122"/>
      <c r="AD1287" s="273"/>
      <c r="AE1287" s="26"/>
    </row>
    <row r="1288" spans="1:31" x14ac:dyDescent="0.2">
      <c r="A1288" s="46">
        <v>2984</v>
      </c>
      <c r="B1288" s="26"/>
      <c r="C1288" s="26"/>
      <c r="D1288" s="209" t="s">
        <v>168</v>
      </c>
      <c r="E1288" s="26"/>
      <c r="F1288" s="26"/>
      <c r="G1288" s="125"/>
      <c r="H1288" s="198">
        <v>1</v>
      </c>
      <c r="I1288" s="54"/>
      <c r="J1288" s="57">
        <v>1.2</v>
      </c>
      <c r="K1288" s="57"/>
      <c r="L1288" s="26">
        <v>4.01</v>
      </c>
      <c r="M1288" s="27">
        <f t="shared" si="237"/>
        <v>0.70074812967581046</v>
      </c>
      <c r="N1288" s="199">
        <f t="shared" si="236"/>
        <v>4.8119999999999994</v>
      </c>
      <c r="O1288" s="198"/>
      <c r="P1288" s="198"/>
      <c r="Q1288" s="198"/>
      <c r="R1288" s="409"/>
      <c r="S1288" s="363"/>
      <c r="T1288" s="363"/>
      <c r="U1288" s="26"/>
      <c r="V1288" s="200"/>
      <c r="W1288" s="26"/>
      <c r="X1288" s="5"/>
      <c r="Y1288" s="26"/>
      <c r="Z1288" s="26"/>
      <c r="AA1288" s="26"/>
      <c r="AB1288" s="27"/>
      <c r="AC1288" s="122"/>
      <c r="AD1288" s="273"/>
      <c r="AE1288" s="26"/>
    </row>
    <row r="1289" spans="1:31" x14ac:dyDescent="0.2">
      <c r="A1289" s="46" t="s">
        <v>3301</v>
      </c>
      <c r="B1289" s="26"/>
      <c r="C1289" s="26"/>
      <c r="D1289" s="209" t="s">
        <v>2019</v>
      </c>
      <c r="E1289" s="26"/>
      <c r="F1289" s="26"/>
      <c r="G1289" s="125"/>
      <c r="H1289" s="198">
        <v>4.08</v>
      </c>
      <c r="I1289" s="54"/>
      <c r="J1289" s="57">
        <v>4.8959999999999999</v>
      </c>
      <c r="K1289" s="57"/>
      <c r="L1289" s="26">
        <v>16.64</v>
      </c>
      <c r="M1289" s="27">
        <f t="shared" si="237"/>
        <v>0.7057692307692307</v>
      </c>
      <c r="N1289" s="199">
        <f t="shared" si="236"/>
        <v>19.968</v>
      </c>
      <c r="O1289" s="198"/>
      <c r="P1289" s="198"/>
      <c r="Q1289" s="198"/>
      <c r="R1289" s="409"/>
      <c r="S1289" s="363"/>
      <c r="T1289" s="363"/>
      <c r="U1289" s="26"/>
      <c r="V1289" s="200"/>
      <c r="W1289" s="26"/>
      <c r="X1289" s="5"/>
      <c r="Y1289" s="26"/>
      <c r="Z1289" s="26"/>
      <c r="AA1289" s="26"/>
      <c r="AB1289" s="27"/>
      <c r="AC1289" s="122"/>
      <c r="AD1289" s="273"/>
      <c r="AE1289" s="26"/>
    </row>
    <row r="1290" spans="1:31" x14ac:dyDescent="0.2">
      <c r="A1290" s="46" t="s">
        <v>3302</v>
      </c>
      <c r="B1290" s="26"/>
      <c r="C1290" s="26"/>
      <c r="D1290" s="209" t="s">
        <v>2020</v>
      </c>
      <c r="E1290" s="26"/>
      <c r="F1290" s="26"/>
      <c r="G1290" s="125"/>
      <c r="H1290" s="198">
        <v>4.08</v>
      </c>
      <c r="I1290" s="54"/>
      <c r="J1290" s="57">
        <v>4.8959999999999999</v>
      </c>
      <c r="K1290" s="57"/>
      <c r="L1290" s="26">
        <v>16.64</v>
      </c>
      <c r="M1290" s="27">
        <f t="shared" si="237"/>
        <v>0.7057692307692307</v>
      </c>
      <c r="N1290" s="199">
        <f t="shared" si="236"/>
        <v>19.968</v>
      </c>
      <c r="O1290" s="198"/>
      <c r="P1290" s="198"/>
      <c r="Q1290" s="198"/>
      <c r="R1290" s="409"/>
      <c r="S1290" s="363"/>
      <c r="T1290" s="363"/>
      <c r="U1290" s="26"/>
      <c r="V1290" s="200"/>
      <c r="W1290" s="26"/>
      <c r="X1290" s="5"/>
      <c r="Y1290" s="26"/>
      <c r="Z1290" s="26"/>
      <c r="AA1290" s="26"/>
      <c r="AB1290" s="27"/>
      <c r="AC1290" s="122"/>
      <c r="AD1290" s="273"/>
      <c r="AE1290" s="26"/>
    </row>
    <row r="1291" spans="1:31" x14ac:dyDescent="0.2">
      <c r="A1291" s="46" t="s">
        <v>3306</v>
      </c>
      <c r="B1291" s="26"/>
      <c r="C1291" s="26"/>
      <c r="D1291" s="209" t="s">
        <v>3307</v>
      </c>
      <c r="E1291" s="26"/>
      <c r="F1291" s="26"/>
      <c r="G1291" s="125"/>
      <c r="H1291" s="198">
        <v>2</v>
      </c>
      <c r="I1291" s="54"/>
      <c r="J1291" s="57">
        <v>2.4</v>
      </c>
      <c r="K1291" s="57"/>
      <c r="L1291" s="26">
        <v>8.2799999999999994</v>
      </c>
      <c r="M1291" s="27">
        <f t="shared" si="237"/>
        <v>0.71014492753623193</v>
      </c>
      <c r="N1291" s="199">
        <f t="shared" si="236"/>
        <v>9.9359999999999982</v>
      </c>
      <c r="O1291" s="198"/>
      <c r="P1291" s="198"/>
      <c r="Q1291" s="198"/>
      <c r="R1291" s="409"/>
      <c r="S1291" s="363"/>
      <c r="T1291" s="363"/>
      <c r="U1291" s="26"/>
      <c r="V1291" s="200"/>
      <c r="W1291" s="26"/>
      <c r="X1291" s="5"/>
      <c r="Y1291" s="26"/>
      <c r="Z1291" s="26"/>
      <c r="AA1291" s="26"/>
      <c r="AB1291" s="27"/>
      <c r="AC1291" s="122"/>
      <c r="AD1291" s="273"/>
      <c r="AE1291" s="26"/>
    </row>
    <row r="1292" spans="1:31" x14ac:dyDescent="0.2">
      <c r="A1292" s="46" t="s">
        <v>3313</v>
      </c>
      <c r="B1292" s="26"/>
      <c r="C1292" s="26"/>
      <c r="D1292" s="209" t="s">
        <v>1880</v>
      </c>
      <c r="E1292" s="26"/>
      <c r="F1292" s="26"/>
      <c r="G1292" s="125"/>
      <c r="H1292" s="198">
        <v>19.52</v>
      </c>
      <c r="I1292" s="54"/>
      <c r="J1292" s="57">
        <v>23.423999999999999</v>
      </c>
      <c r="K1292" s="57"/>
      <c r="L1292" s="26">
        <v>83.36</v>
      </c>
      <c r="M1292" s="27">
        <f t="shared" si="237"/>
        <v>0.71900191938579661</v>
      </c>
      <c r="N1292" s="199">
        <f t="shared" si="236"/>
        <v>100.032</v>
      </c>
      <c r="O1292" s="198"/>
      <c r="P1292" s="198"/>
      <c r="Q1292" s="198"/>
      <c r="R1292" s="409"/>
      <c r="S1292" s="363"/>
      <c r="T1292" s="363"/>
      <c r="U1292" s="26"/>
      <c r="V1292" s="200"/>
      <c r="W1292" s="26"/>
      <c r="X1292" s="5"/>
      <c r="Y1292" s="26"/>
      <c r="Z1292" s="26"/>
      <c r="AA1292" s="26"/>
      <c r="AB1292" s="27"/>
      <c r="AC1292" s="122"/>
      <c r="AD1292" s="273"/>
      <c r="AE1292" s="26"/>
    </row>
    <row r="1293" spans="1:31" x14ac:dyDescent="0.2">
      <c r="A1293" s="46">
        <v>2985</v>
      </c>
      <c r="B1293" s="26"/>
      <c r="C1293" s="26"/>
      <c r="D1293" s="209" t="s">
        <v>172</v>
      </c>
      <c r="E1293" s="26"/>
      <c r="F1293" s="26"/>
      <c r="G1293" s="125"/>
      <c r="H1293" s="198">
        <v>15.2</v>
      </c>
      <c r="I1293" s="54"/>
      <c r="J1293" s="57">
        <v>18.239999999999998</v>
      </c>
      <c r="K1293" s="57"/>
      <c r="L1293" s="26">
        <v>65.13</v>
      </c>
      <c r="M1293" s="27">
        <f t="shared" si="237"/>
        <v>0.71994472593274983</v>
      </c>
      <c r="N1293" s="199">
        <f t="shared" si="236"/>
        <v>78.155999999999992</v>
      </c>
      <c r="O1293" s="198"/>
      <c r="P1293" s="198"/>
      <c r="Q1293" s="198"/>
      <c r="R1293" s="409"/>
      <c r="S1293" s="363"/>
      <c r="T1293" s="363"/>
      <c r="U1293" s="26"/>
      <c r="V1293" s="200"/>
      <c r="W1293" s="26"/>
      <c r="X1293" s="5"/>
      <c r="Y1293" s="26"/>
      <c r="Z1293" s="26"/>
      <c r="AA1293" s="26"/>
      <c r="AB1293" s="27"/>
      <c r="AC1293" s="122"/>
      <c r="AD1293" s="273"/>
      <c r="AE1293" s="26"/>
    </row>
    <row r="1294" spans="1:31" x14ac:dyDescent="0.2">
      <c r="A1294" s="46" t="s">
        <v>3318</v>
      </c>
      <c r="B1294" s="26"/>
      <c r="C1294" s="26"/>
      <c r="D1294" s="209" t="s">
        <v>2005</v>
      </c>
      <c r="E1294" s="26"/>
      <c r="F1294" s="26"/>
      <c r="G1294" s="125"/>
      <c r="H1294" s="198">
        <v>95.35</v>
      </c>
      <c r="I1294" s="54"/>
      <c r="J1294" s="57">
        <v>114.41999999999999</v>
      </c>
      <c r="K1294" s="57"/>
      <c r="L1294" s="26">
        <v>411.79</v>
      </c>
      <c r="M1294" s="27">
        <f t="shared" si="237"/>
        <v>0.72213992569027907</v>
      </c>
      <c r="N1294" s="199">
        <f t="shared" si="236"/>
        <v>494.14800000000002</v>
      </c>
      <c r="O1294" s="198"/>
      <c r="P1294" s="198"/>
      <c r="Q1294" s="198"/>
      <c r="R1294" s="409"/>
      <c r="S1294" s="363"/>
      <c r="T1294" s="363"/>
      <c r="U1294" s="26"/>
      <c r="V1294" s="200"/>
      <c r="W1294" s="26"/>
      <c r="X1294" s="5"/>
      <c r="Y1294" s="26"/>
      <c r="Z1294" s="26"/>
      <c r="AA1294" s="26"/>
      <c r="AB1294" s="27"/>
      <c r="AC1294" s="122"/>
      <c r="AD1294" s="273"/>
      <c r="AE1294" s="26"/>
    </row>
    <row r="1295" spans="1:31" x14ac:dyDescent="0.2">
      <c r="A1295" s="46" t="s">
        <v>3323</v>
      </c>
      <c r="B1295" s="26"/>
      <c r="C1295" s="26"/>
      <c r="D1295" s="209" t="s">
        <v>1878</v>
      </c>
      <c r="E1295" s="26"/>
      <c r="F1295" s="26"/>
      <c r="G1295" s="125"/>
      <c r="H1295" s="198">
        <v>14.64</v>
      </c>
      <c r="I1295" s="54"/>
      <c r="J1295" s="57">
        <v>17.568000000000001</v>
      </c>
      <c r="K1295" s="57"/>
      <c r="L1295" s="26">
        <v>64.8</v>
      </c>
      <c r="M1295" s="27">
        <f t="shared" si="237"/>
        <v>0.72888888888888892</v>
      </c>
      <c r="N1295" s="199">
        <f t="shared" si="236"/>
        <v>77.759999999999991</v>
      </c>
      <c r="O1295" s="198"/>
      <c r="P1295" s="198"/>
      <c r="Q1295" s="198"/>
      <c r="R1295" s="409"/>
      <c r="S1295" s="363"/>
      <c r="T1295" s="363"/>
      <c r="U1295" s="26"/>
      <c r="V1295" s="200"/>
      <c r="W1295" s="26"/>
      <c r="X1295" s="5"/>
      <c r="Y1295" s="26"/>
      <c r="Z1295" s="26"/>
      <c r="AA1295" s="26"/>
      <c r="AB1295" s="27"/>
      <c r="AC1295" s="122"/>
      <c r="AD1295" s="273"/>
      <c r="AE1295" s="26"/>
    </row>
    <row r="1296" spans="1:31" x14ac:dyDescent="0.2">
      <c r="A1296" s="46" t="s">
        <v>3324</v>
      </c>
      <c r="B1296" s="26"/>
      <c r="C1296" s="26"/>
      <c r="D1296" s="209" t="s">
        <v>1620</v>
      </c>
      <c r="E1296" s="26"/>
      <c r="F1296" s="26"/>
      <c r="G1296" s="125"/>
      <c r="H1296" s="198">
        <v>25.88</v>
      </c>
      <c r="I1296" s="54"/>
      <c r="J1296" s="57">
        <v>27.173999999999999</v>
      </c>
      <c r="K1296" s="57"/>
      <c r="L1296" s="26">
        <v>100.25</v>
      </c>
      <c r="M1296" s="27">
        <f t="shared" si="237"/>
        <v>0.72893765586034909</v>
      </c>
      <c r="N1296" s="199">
        <f t="shared" si="236"/>
        <v>120.3</v>
      </c>
      <c r="O1296" s="198"/>
      <c r="P1296" s="198"/>
      <c r="Q1296" s="198"/>
      <c r="R1296" s="409"/>
      <c r="S1296" s="363"/>
      <c r="T1296" s="363"/>
      <c r="U1296" s="26"/>
      <c r="V1296" s="200"/>
      <c r="W1296" s="26"/>
      <c r="X1296" s="5"/>
      <c r="Y1296" s="26"/>
      <c r="Z1296" s="26"/>
      <c r="AA1296" s="26"/>
      <c r="AB1296" s="27"/>
      <c r="AC1296" s="122"/>
      <c r="AD1296" s="273"/>
      <c r="AE1296" s="26"/>
    </row>
    <row r="1297" spans="1:31" x14ac:dyDescent="0.2">
      <c r="A1297" s="46" t="s">
        <v>3325</v>
      </c>
      <c r="B1297" s="26"/>
      <c r="C1297" s="26"/>
      <c r="D1297" s="209" t="s">
        <v>3326</v>
      </c>
      <c r="E1297" s="26"/>
      <c r="F1297" s="26"/>
      <c r="G1297" s="125"/>
      <c r="H1297" s="198">
        <v>121.22</v>
      </c>
      <c r="I1297" s="54"/>
      <c r="J1297" s="57">
        <v>145.464</v>
      </c>
      <c r="K1297" s="57"/>
      <c r="L1297" s="26">
        <v>543.48</v>
      </c>
      <c r="M1297" s="27">
        <f t="shared" si="237"/>
        <v>0.7323470964892913</v>
      </c>
      <c r="N1297" s="199">
        <f t="shared" si="236"/>
        <v>652.17600000000004</v>
      </c>
      <c r="O1297" s="198"/>
      <c r="P1297" s="198"/>
      <c r="Q1297" s="198"/>
      <c r="R1297" s="409"/>
      <c r="S1297" s="363"/>
      <c r="T1297" s="363"/>
      <c r="U1297" s="26"/>
      <c r="V1297" s="200"/>
      <c r="W1297" s="26"/>
      <c r="X1297" s="5"/>
      <c r="Y1297" s="26"/>
      <c r="Z1297" s="26"/>
      <c r="AA1297" s="26"/>
      <c r="AB1297" s="27"/>
      <c r="AC1297" s="122"/>
      <c r="AD1297" s="273"/>
      <c r="AE1297" s="26"/>
    </row>
    <row r="1298" spans="1:31" x14ac:dyDescent="0.2">
      <c r="A1298" s="46" t="s">
        <v>3329</v>
      </c>
      <c r="B1298" s="26"/>
      <c r="C1298" s="26"/>
      <c r="D1298" s="209" t="s">
        <v>3330</v>
      </c>
      <c r="E1298" s="26"/>
      <c r="F1298" s="26"/>
      <c r="G1298" s="125"/>
      <c r="H1298" s="198">
        <v>0.78</v>
      </c>
      <c r="I1298" s="54"/>
      <c r="J1298" s="57">
        <v>0.93599999999999994</v>
      </c>
      <c r="K1298" s="57"/>
      <c r="L1298" s="26">
        <v>3.51</v>
      </c>
      <c r="M1298" s="27">
        <f t="shared" si="237"/>
        <v>0.73333333333333339</v>
      </c>
      <c r="N1298" s="199">
        <f t="shared" si="236"/>
        <v>4.2119999999999997</v>
      </c>
      <c r="O1298" s="198"/>
      <c r="P1298" s="198"/>
      <c r="Q1298" s="198"/>
      <c r="R1298" s="409"/>
      <c r="S1298" s="363"/>
      <c r="T1298" s="363"/>
      <c r="U1298" s="26"/>
      <c r="V1298" s="200"/>
      <c r="W1298" s="26"/>
      <c r="X1298" s="5"/>
      <c r="Y1298" s="26"/>
      <c r="Z1298" s="26"/>
      <c r="AA1298" s="26"/>
      <c r="AB1298" s="27"/>
      <c r="AC1298" s="122"/>
      <c r="AD1298" s="273"/>
      <c r="AE1298" s="26"/>
    </row>
    <row r="1299" spans="1:31" x14ac:dyDescent="0.2">
      <c r="A1299" s="46" t="s">
        <v>3332</v>
      </c>
      <c r="B1299" s="26"/>
      <c r="C1299" s="26"/>
      <c r="D1299" s="209" t="s">
        <v>1876</v>
      </c>
      <c r="E1299" s="26"/>
      <c r="F1299" s="26"/>
      <c r="G1299" s="125"/>
      <c r="H1299" s="198">
        <v>1.22</v>
      </c>
      <c r="I1299" s="54"/>
      <c r="J1299" s="57">
        <v>1.464</v>
      </c>
      <c r="K1299" s="57"/>
      <c r="L1299" s="26">
        <v>5.52</v>
      </c>
      <c r="M1299" s="27">
        <f t="shared" si="237"/>
        <v>0.73478260869565215</v>
      </c>
      <c r="N1299" s="199">
        <f t="shared" si="236"/>
        <v>6.6239999999999997</v>
      </c>
      <c r="O1299" s="198"/>
      <c r="P1299" s="198"/>
      <c r="Q1299" s="198"/>
      <c r="R1299" s="409"/>
      <c r="S1299" s="363"/>
      <c r="T1299" s="363"/>
      <c r="U1299" s="26"/>
      <c r="V1299" s="200"/>
      <c r="W1299" s="26"/>
      <c r="X1299" s="5"/>
      <c r="Y1299" s="26"/>
      <c r="Z1299" s="26"/>
      <c r="AA1299" s="26"/>
      <c r="AB1299" s="27"/>
      <c r="AC1299" s="122"/>
      <c r="AD1299" s="273"/>
      <c r="AE1299" s="26"/>
    </row>
    <row r="1300" spans="1:31" x14ac:dyDescent="0.2">
      <c r="A1300" s="46" t="s">
        <v>3333</v>
      </c>
      <c r="B1300" s="26"/>
      <c r="C1300" s="26"/>
      <c r="D1300" s="209" t="s">
        <v>1881</v>
      </c>
      <c r="E1300" s="26"/>
      <c r="F1300" s="26"/>
      <c r="G1300" s="125"/>
      <c r="H1300" s="198">
        <v>4.88</v>
      </c>
      <c r="I1300" s="54"/>
      <c r="J1300" s="57">
        <v>5.8559999999999999</v>
      </c>
      <c r="K1300" s="57"/>
      <c r="L1300" s="26">
        <v>22.32</v>
      </c>
      <c r="M1300" s="27">
        <f t="shared" si="237"/>
        <v>0.73763440860215057</v>
      </c>
      <c r="N1300" s="199">
        <f t="shared" si="236"/>
        <v>26.783999999999999</v>
      </c>
      <c r="O1300" s="198"/>
      <c r="P1300" s="198"/>
      <c r="Q1300" s="198"/>
      <c r="R1300" s="409"/>
      <c r="S1300" s="363"/>
      <c r="T1300" s="363"/>
      <c r="U1300" s="26"/>
      <c r="V1300" s="200"/>
      <c r="W1300" s="26"/>
      <c r="X1300" s="5"/>
      <c r="Y1300" s="26"/>
      <c r="Z1300" s="26"/>
      <c r="AA1300" s="26"/>
      <c r="AB1300" s="27"/>
      <c r="AC1300" s="122"/>
      <c r="AD1300" s="273"/>
      <c r="AE1300" s="26"/>
    </row>
    <row r="1301" spans="1:31" x14ac:dyDescent="0.2">
      <c r="A1301" s="46">
        <v>2998</v>
      </c>
      <c r="B1301" s="26"/>
      <c r="C1301" s="26"/>
      <c r="D1301" s="209" t="s">
        <v>3336</v>
      </c>
      <c r="E1301" s="26"/>
      <c r="F1301" s="26"/>
      <c r="G1301" s="125"/>
      <c r="H1301" s="198">
        <v>37.36</v>
      </c>
      <c r="I1301" s="54"/>
      <c r="J1301" s="57">
        <v>39.228000000000002</v>
      </c>
      <c r="K1301" s="57"/>
      <c r="L1301" s="26">
        <v>150</v>
      </c>
      <c r="M1301" s="27">
        <f t="shared" si="237"/>
        <v>0.73848000000000003</v>
      </c>
      <c r="N1301" s="199">
        <f t="shared" si="236"/>
        <v>180</v>
      </c>
      <c r="O1301" s="198"/>
      <c r="P1301" s="198"/>
      <c r="Q1301" s="198"/>
      <c r="R1301" s="409"/>
      <c r="S1301" s="363"/>
      <c r="T1301" s="363"/>
      <c r="U1301" s="26"/>
      <c r="V1301" s="200"/>
      <c r="W1301" s="26"/>
      <c r="X1301" s="5"/>
      <c r="Y1301" s="26"/>
      <c r="Z1301" s="26"/>
      <c r="AA1301" s="26"/>
      <c r="AB1301" s="27"/>
      <c r="AC1301" s="122"/>
      <c r="AD1301" s="273"/>
      <c r="AE1301" s="26"/>
    </row>
    <row r="1302" spans="1:31" x14ac:dyDescent="0.2">
      <c r="A1302" s="46" t="s">
        <v>3340</v>
      </c>
      <c r="B1302" s="26"/>
      <c r="C1302" s="26"/>
      <c r="D1302" s="209" t="s">
        <v>1963</v>
      </c>
      <c r="E1302" s="26"/>
      <c r="F1302" s="26"/>
      <c r="G1302" s="125"/>
      <c r="H1302" s="198">
        <v>4.1100000000000003</v>
      </c>
      <c r="I1302" s="54"/>
      <c r="J1302" s="57">
        <v>4.3155000000000001</v>
      </c>
      <c r="K1302" s="57"/>
      <c r="L1302" s="26">
        <v>16.72</v>
      </c>
      <c r="M1302" s="27">
        <f t="shared" si="237"/>
        <v>0.74189593301435397</v>
      </c>
      <c r="N1302" s="199">
        <f t="shared" si="236"/>
        <v>20.063999999999997</v>
      </c>
      <c r="O1302" s="198"/>
      <c r="P1302" s="198"/>
      <c r="Q1302" s="198"/>
      <c r="R1302" s="409"/>
      <c r="S1302" s="363"/>
      <c r="T1302" s="363"/>
      <c r="U1302" s="26"/>
      <c r="V1302" s="200"/>
      <c r="W1302" s="26"/>
      <c r="X1302" s="5"/>
      <c r="Y1302" s="26"/>
      <c r="Z1302" s="26"/>
      <c r="AA1302" s="26"/>
      <c r="AB1302" s="27"/>
      <c r="AC1302" s="122"/>
      <c r="AD1302" s="273"/>
      <c r="AE1302" s="26"/>
    </row>
    <row r="1303" spans="1:31" x14ac:dyDescent="0.2">
      <c r="A1303" s="46" t="s">
        <v>3341</v>
      </c>
      <c r="B1303" s="26"/>
      <c r="C1303" s="26"/>
      <c r="D1303" s="209" t="s">
        <v>3342</v>
      </c>
      <c r="E1303" s="26"/>
      <c r="F1303" s="26"/>
      <c r="G1303" s="125"/>
      <c r="H1303" s="198">
        <v>34.86</v>
      </c>
      <c r="I1303" s="54"/>
      <c r="J1303" s="57">
        <v>41.832000000000001</v>
      </c>
      <c r="K1303" s="57"/>
      <c r="L1303" s="26">
        <v>165.55</v>
      </c>
      <c r="M1303" s="27">
        <f t="shared" si="237"/>
        <v>0.74731501057082461</v>
      </c>
      <c r="N1303" s="199">
        <f t="shared" si="236"/>
        <v>198.66</v>
      </c>
      <c r="O1303" s="198"/>
      <c r="P1303" s="198"/>
      <c r="Q1303" s="198"/>
      <c r="R1303" s="409"/>
      <c r="S1303" s="363"/>
      <c r="T1303" s="363"/>
      <c r="U1303" s="26"/>
      <c r="V1303" s="200"/>
      <c r="W1303" s="26"/>
      <c r="X1303" s="5"/>
      <c r="Y1303" s="26"/>
      <c r="Z1303" s="26"/>
      <c r="AA1303" s="26"/>
      <c r="AB1303" s="27"/>
      <c r="AC1303" s="122"/>
      <c r="AD1303" s="273"/>
      <c r="AE1303" s="26"/>
    </row>
    <row r="1304" spans="1:31" x14ac:dyDescent="0.2">
      <c r="A1304" s="46" t="s">
        <v>3345</v>
      </c>
      <c r="B1304" s="26"/>
      <c r="C1304" s="26"/>
      <c r="D1304" s="209" t="s">
        <v>1861</v>
      </c>
      <c r="E1304" s="26"/>
      <c r="F1304" s="26"/>
      <c r="G1304" s="125"/>
      <c r="H1304" s="198">
        <v>2.0299999999999998</v>
      </c>
      <c r="I1304" s="54"/>
      <c r="J1304" s="57">
        <v>2.1315</v>
      </c>
      <c r="K1304" s="57"/>
      <c r="L1304" s="26">
        <v>8.7200000000000006</v>
      </c>
      <c r="M1304" s="27">
        <f t="shared" si="237"/>
        <v>0.75556192660550459</v>
      </c>
      <c r="N1304" s="199">
        <f t="shared" si="236"/>
        <v>10.464</v>
      </c>
      <c r="O1304" s="198"/>
      <c r="P1304" s="198"/>
      <c r="Q1304" s="198"/>
      <c r="R1304" s="409"/>
      <c r="S1304" s="363"/>
      <c r="T1304" s="363"/>
      <c r="U1304" s="26"/>
      <c r="V1304" s="200"/>
      <c r="W1304" s="26"/>
      <c r="X1304" s="5"/>
      <c r="Y1304" s="26"/>
      <c r="Z1304" s="26"/>
      <c r="AA1304" s="26"/>
      <c r="AB1304" s="27"/>
      <c r="AC1304" s="122"/>
      <c r="AD1304" s="273"/>
      <c r="AE1304" s="26"/>
    </row>
    <row r="1305" spans="1:31" x14ac:dyDescent="0.2">
      <c r="A1305" s="46" t="s">
        <v>3347</v>
      </c>
      <c r="B1305" s="26"/>
      <c r="C1305" s="26"/>
      <c r="D1305" s="209" t="s">
        <v>1860</v>
      </c>
      <c r="E1305" s="26"/>
      <c r="F1305" s="26"/>
      <c r="G1305" s="125"/>
      <c r="H1305" s="198">
        <v>1.92</v>
      </c>
      <c r="I1305" s="54"/>
      <c r="J1305" s="57">
        <v>2.016</v>
      </c>
      <c r="K1305" s="57"/>
      <c r="L1305" s="26">
        <v>8.2799999999999994</v>
      </c>
      <c r="M1305" s="27">
        <f t="shared" si="237"/>
        <v>0.75652173913043474</v>
      </c>
      <c r="N1305" s="199">
        <f t="shared" ref="N1305:N1368" si="238">L1305*1.2</f>
        <v>9.9359999999999982</v>
      </c>
      <c r="O1305" s="198"/>
      <c r="P1305" s="198"/>
      <c r="Q1305" s="198"/>
      <c r="R1305" s="409"/>
      <c r="S1305" s="363"/>
      <c r="T1305" s="363"/>
      <c r="U1305" s="26"/>
      <c r="V1305" s="200"/>
      <c r="W1305" s="26"/>
      <c r="X1305" s="5"/>
      <c r="Y1305" s="26"/>
      <c r="Z1305" s="26"/>
      <c r="AA1305" s="26"/>
      <c r="AB1305" s="27"/>
      <c r="AC1305" s="122"/>
      <c r="AD1305" s="273"/>
      <c r="AE1305" s="26"/>
    </row>
    <row r="1306" spans="1:31" x14ac:dyDescent="0.2">
      <c r="A1306" s="46" t="s">
        <v>3349</v>
      </c>
      <c r="B1306" s="26"/>
      <c r="C1306" s="26"/>
      <c r="D1306" s="209" t="s">
        <v>1859</v>
      </c>
      <c r="E1306" s="26"/>
      <c r="F1306" s="26"/>
      <c r="G1306" s="125"/>
      <c r="H1306" s="198">
        <v>1.78</v>
      </c>
      <c r="I1306" s="54"/>
      <c r="J1306" s="57">
        <v>1.8690000000000002</v>
      </c>
      <c r="K1306" s="57"/>
      <c r="L1306" s="26">
        <v>7.78</v>
      </c>
      <c r="M1306" s="27">
        <f t="shared" si="237"/>
        <v>0.75976863753213364</v>
      </c>
      <c r="N1306" s="199">
        <f t="shared" si="238"/>
        <v>9.3360000000000003</v>
      </c>
      <c r="O1306" s="198"/>
      <c r="P1306" s="198"/>
      <c r="Q1306" s="198"/>
      <c r="R1306" s="409"/>
      <c r="S1306" s="363"/>
      <c r="T1306" s="363"/>
      <c r="U1306" s="26"/>
      <c r="V1306" s="200"/>
      <c r="W1306" s="26"/>
      <c r="X1306" s="5"/>
      <c r="Y1306" s="26"/>
      <c r="Z1306" s="26"/>
      <c r="AA1306" s="26"/>
      <c r="AB1306" s="27"/>
      <c r="AC1306" s="122"/>
      <c r="AD1306" s="273"/>
      <c r="AE1306" s="26"/>
    </row>
    <row r="1307" spans="1:31" x14ac:dyDescent="0.2">
      <c r="A1307" s="46" t="s">
        <v>3354</v>
      </c>
      <c r="B1307" s="26"/>
      <c r="C1307" s="26"/>
      <c r="D1307" s="209" t="s">
        <v>3355</v>
      </c>
      <c r="E1307" s="26"/>
      <c r="F1307" s="26"/>
      <c r="G1307" s="125"/>
      <c r="H1307" s="198">
        <v>18.68</v>
      </c>
      <c r="I1307" s="54"/>
      <c r="J1307" s="57">
        <v>19.614000000000001</v>
      </c>
      <c r="K1307" s="57"/>
      <c r="L1307" s="26">
        <v>125.33</v>
      </c>
      <c r="M1307" s="27">
        <f t="shared" si="237"/>
        <v>0.84350115694566341</v>
      </c>
      <c r="N1307" s="199">
        <f t="shared" si="238"/>
        <v>150.39599999999999</v>
      </c>
      <c r="O1307" s="198"/>
      <c r="P1307" s="198"/>
      <c r="Q1307" s="198"/>
      <c r="R1307" s="409"/>
      <c r="S1307" s="363"/>
      <c r="T1307" s="363"/>
      <c r="U1307" s="26"/>
      <c r="V1307" s="200"/>
      <c r="W1307" s="26"/>
      <c r="X1307" s="5"/>
      <c r="Y1307" s="26"/>
      <c r="Z1307" s="26"/>
      <c r="AA1307" s="26"/>
      <c r="AB1307" s="27"/>
      <c r="AC1307" s="122"/>
      <c r="AD1307" s="273"/>
      <c r="AE1307" s="26"/>
    </row>
    <row r="1308" spans="1:31" x14ac:dyDescent="0.2">
      <c r="A1308" s="46" t="s">
        <v>3364</v>
      </c>
      <c r="B1308" s="26"/>
      <c r="C1308" s="26"/>
      <c r="D1308" s="209" t="s">
        <v>2018</v>
      </c>
      <c r="E1308" s="26"/>
      <c r="F1308" s="26"/>
      <c r="G1308" s="125"/>
      <c r="H1308" s="198">
        <v>2.93</v>
      </c>
      <c r="I1308" s="54"/>
      <c r="J1308" s="57">
        <v>3.516</v>
      </c>
      <c r="K1308" s="57"/>
      <c r="L1308" s="26">
        <v>17.559999999999999</v>
      </c>
      <c r="M1308" s="27">
        <f t="shared" si="237"/>
        <v>0.79977220956719819</v>
      </c>
      <c r="N1308" s="199">
        <f t="shared" si="238"/>
        <v>21.071999999999999</v>
      </c>
      <c r="O1308" s="198"/>
      <c r="P1308" s="198"/>
      <c r="Q1308" s="198"/>
      <c r="R1308" s="409"/>
      <c r="S1308" s="363"/>
      <c r="T1308" s="363"/>
      <c r="U1308" s="26"/>
      <c r="V1308" s="200"/>
      <c r="W1308" s="26"/>
      <c r="X1308" s="5"/>
      <c r="Y1308" s="26"/>
      <c r="Z1308" s="26"/>
      <c r="AA1308" s="26"/>
      <c r="AB1308" s="27"/>
      <c r="AC1308" s="122"/>
      <c r="AD1308" s="273"/>
      <c r="AE1308" s="26"/>
    </row>
    <row r="1309" spans="1:31" x14ac:dyDescent="0.2">
      <c r="A1309" s="46" t="s">
        <v>3369</v>
      </c>
      <c r="B1309" s="26"/>
      <c r="C1309" s="26"/>
      <c r="D1309" s="209" t="s">
        <v>3703</v>
      </c>
      <c r="E1309" s="26"/>
      <c r="F1309" s="26"/>
      <c r="G1309" s="125"/>
      <c r="H1309" s="198">
        <v>560.63</v>
      </c>
      <c r="I1309" s="54"/>
      <c r="J1309" s="57">
        <v>588.66150000000005</v>
      </c>
      <c r="K1309" s="57"/>
      <c r="L1309" s="26">
        <v>3093.65</v>
      </c>
      <c r="M1309" s="27">
        <f t="shared" si="237"/>
        <v>0.80971942527435226</v>
      </c>
      <c r="N1309" s="199">
        <f t="shared" si="238"/>
        <v>3712.38</v>
      </c>
      <c r="O1309" s="198"/>
      <c r="P1309" s="198"/>
      <c r="Q1309" s="198"/>
      <c r="R1309" s="409"/>
      <c r="S1309" s="363"/>
      <c r="T1309" s="363"/>
      <c r="U1309" s="26"/>
      <c r="V1309" s="200"/>
      <c r="W1309" s="26"/>
      <c r="X1309" s="5"/>
      <c r="Y1309" s="26"/>
      <c r="Z1309" s="26"/>
      <c r="AA1309" s="26"/>
      <c r="AB1309" s="27"/>
      <c r="AC1309" s="122"/>
      <c r="AD1309" s="273"/>
      <c r="AE1309" s="26"/>
    </row>
    <row r="1310" spans="1:31" x14ac:dyDescent="0.2">
      <c r="A1310" s="46" t="s">
        <v>3377</v>
      </c>
      <c r="B1310" s="26"/>
      <c r="C1310" s="26"/>
      <c r="D1310" s="209" t="s">
        <v>3378</v>
      </c>
      <c r="E1310" s="26"/>
      <c r="F1310" s="26"/>
      <c r="G1310" s="125"/>
      <c r="H1310" s="198">
        <v>14.52</v>
      </c>
      <c r="I1310" s="54"/>
      <c r="J1310" s="57">
        <v>17.423999999999999</v>
      </c>
      <c r="K1310" s="57"/>
      <c r="L1310" s="26">
        <v>101.09</v>
      </c>
      <c r="M1310" s="27">
        <f t="shared" si="237"/>
        <v>0.82763873775843311</v>
      </c>
      <c r="N1310" s="199">
        <f t="shared" si="238"/>
        <v>121.30799999999999</v>
      </c>
      <c r="O1310" s="198"/>
      <c r="P1310" s="198"/>
      <c r="Q1310" s="198"/>
      <c r="R1310" s="409"/>
      <c r="S1310" s="363"/>
      <c r="T1310" s="363"/>
      <c r="U1310" s="26"/>
      <c r="V1310" s="200"/>
      <c r="W1310" s="26"/>
      <c r="X1310" s="5"/>
      <c r="Y1310" s="26"/>
      <c r="Z1310" s="26"/>
      <c r="AA1310" s="26"/>
      <c r="AB1310" s="27"/>
      <c r="AC1310" s="122"/>
      <c r="AD1310" s="273"/>
      <c r="AE1310" s="26"/>
    </row>
    <row r="1311" spans="1:31" x14ac:dyDescent="0.2">
      <c r="A1311" s="46" t="s">
        <v>3384</v>
      </c>
      <c r="B1311" s="26"/>
      <c r="C1311" s="26"/>
      <c r="D1311" s="209" t="s">
        <v>1879</v>
      </c>
      <c r="E1311" s="26"/>
      <c r="F1311" s="26"/>
      <c r="G1311" s="125"/>
      <c r="H1311" s="198">
        <v>1.22</v>
      </c>
      <c r="I1311" s="54"/>
      <c r="J1311" s="57">
        <v>1.464</v>
      </c>
      <c r="K1311" s="57"/>
      <c r="L1311" s="26">
        <v>11.12</v>
      </c>
      <c r="M1311" s="27">
        <f t="shared" si="237"/>
        <v>0.86834532374100715</v>
      </c>
      <c r="N1311" s="199">
        <f t="shared" si="238"/>
        <v>13.343999999999999</v>
      </c>
      <c r="O1311" s="198"/>
      <c r="P1311" s="198"/>
      <c r="Q1311" s="198"/>
      <c r="R1311" s="409"/>
      <c r="S1311" s="363"/>
      <c r="T1311" s="363"/>
      <c r="U1311" s="26"/>
      <c r="V1311" s="200"/>
      <c r="W1311" s="26"/>
      <c r="X1311" s="5"/>
      <c r="Y1311" s="26"/>
      <c r="Z1311" s="26"/>
      <c r="AA1311" s="26"/>
      <c r="AB1311" s="27"/>
      <c r="AC1311" s="122"/>
      <c r="AD1311" s="273"/>
      <c r="AE1311" s="26"/>
    </row>
    <row r="1312" spans="1:31" x14ac:dyDescent="0.2">
      <c r="A1312" s="46" t="s">
        <v>3395</v>
      </c>
      <c r="B1312" s="26"/>
      <c r="C1312" s="26"/>
      <c r="D1312" s="209" t="s">
        <v>2023</v>
      </c>
      <c r="E1312" s="26"/>
      <c r="F1312" s="26"/>
      <c r="G1312" s="125"/>
      <c r="H1312" s="198">
        <v>0.01</v>
      </c>
      <c r="I1312" s="54"/>
      <c r="J1312" s="57">
        <v>0.01</v>
      </c>
      <c r="K1312" s="57"/>
      <c r="L1312" s="26">
        <v>0.1</v>
      </c>
      <c r="M1312" s="27">
        <f t="shared" si="237"/>
        <v>0.9</v>
      </c>
      <c r="N1312" s="199">
        <f t="shared" si="238"/>
        <v>0.12</v>
      </c>
      <c r="O1312" s="198"/>
      <c r="P1312" s="198"/>
      <c r="Q1312" s="198"/>
      <c r="R1312" s="409"/>
      <c r="S1312" s="363"/>
      <c r="T1312" s="363"/>
      <c r="U1312" s="26"/>
      <c r="V1312" s="200"/>
      <c r="W1312" s="26"/>
      <c r="X1312" s="5"/>
      <c r="Y1312" s="26"/>
      <c r="Z1312" s="26"/>
      <c r="AA1312" s="26"/>
      <c r="AB1312" s="27"/>
      <c r="AC1312" s="122"/>
      <c r="AD1312" s="273"/>
      <c r="AE1312" s="26"/>
    </row>
    <row r="1313" spans="1:31" x14ac:dyDescent="0.2">
      <c r="A1313" s="46" t="s">
        <v>3396</v>
      </c>
      <c r="B1313" s="26"/>
      <c r="C1313" s="26"/>
      <c r="D1313" s="209" t="s">
        <v>2024</v>
      </c>
      <c r="E1313" s="26"/>
      <c r="F1313" s="26"/>
      <c r="G1313" s="125"/>
      <c r="H1313" s="198">
        <v>0.01</v>
      </c>
      <c r="I1313" s="54"/>
      <c r="J1313" s="57">
        <v>0.01</v>
      </c>
      <c r="K1313" s="57"/>
      <c r="L1313" s="26">
        <v>0.1</v>
      </c>
      <c r="M1313" s="27">
        <f t="shared" si="237"/>
        <v>0.9</v>
      </c>
      <c r="N1313" s="199">
        <f t="shared" si="238"/>
        <v>0.12</v>
      </c>
      <c r="O1313" s="198"/>
      <c r="P1313" s="198"/>
      <c r="Q1313" s="198"/>
      <c r="R1313" s="409"/>
      <c r="S1313" s="363"/>
      <c r="T1313" s="363"/>
      <c r="U1313" s="26"/>
      <c r="V1313" s="200"/>
      <c r="W1313" s="26"/>
      <c r="X1313" s="5"/>
      <c r="Y1313" s="26"/>
      <c r="Z1313" s="26"/>
      <c r="AA1313" s="26"/>
      <c r="AB1313" s="27"/>
      <c r="AC1313" s="122"/>
      <c r="AD1313" s="273"/>
      <c r="AE1313" s="26"/>
    </row>
    <row r="1314" spans="1:31" x14ac:dyDescent="0.2">
      <c r="A1314" s="46" t="s">
        <v>3397</v>
      </c>
      <c r="B1314" s="26"/>
      <c r="C1314" s="26"/>
      <c r="D1314" s="209" t="s">
        <v>2025</v>
      </c>
      <c r="E1314" s="26"/>
      <c r="F1314" s="26"/>
      <c r="G1314" s="125"/>
      <c r="H1314" s="198">
        <v>0.01</v>
      </c>
      <c r="I1314" s="54"/>
      <c r="J1314" s="57">
        <v>0.01</v>
      </c>
      <c r="K1314" s="57"/>
      <c r="L1314" s="26">
        <v>0.1</v>
      </c>
      <c r="M1314" s="27">
        <f t="shared" si="237"/>
        <v>0.9</v>
      </c>
      <c r="N1314" s="199">
        <f t="shared" si="238"/>
        <v>0.12</v>
      </c>
      <c r="O1314" s="198"/>
      <c r="P1314" s="198"/>
      <c r="Q1314" s="198"/>
      <c r="R1314" s="409"/>
      <c r="S1314" s="363"/>
      <c r="T1314" s="363"/>
      <c r="U1314" s="26"/>
      <c r="V1314" s="200"/>
      <c r="W1314" s="26"/>
      <c r="X1314" s="5"/>
      <c r="Y1314" s="26"/>
      <c r="Z1314" s="26"/>
      <c r="AA1314" s="26"/>
      <c r="AB1314" s="27"/>
      <c r="AC1314" s="122"/>
      <c r="AD1314" s="273"/>
      <c r="AE1314" s="26"/>
    </row>
    <row r="1315" spans="1:31" x14ac:dyDescent="0.2">
      <c r="A1315" s="46" t="s">
        <v>3398</v>
      </c>
      <c r="B1315" s="26"/>
      <c r="C1315" s="26"/>
      <c r="D1315" s="209" t="s">
        <v>2026</v>
      </c>
      <c r="E1315" s="26"/>
      <c r="F1315" s="26"/>
      <c r="G1315" s="125"/>
      <c r="H1315" s="198">
        <v>0.01</v>
      </c>
      <c r="I1315" s="54"/>
      <c r="J1315" s="57">
        <v>0.01</v>
      </c>
      <c r="K1315" s="57"/>
      <c r="L1315" s="26">
        <v>0.1</v>
      </c>
      <c r="M1315" s="27">
        <f t="shared" si="237"/>
        <v>0.9</v>
      </c>
      <c r="N1315" s="199">
        <f t="shared" si="238"/>
        <v>0.12</v>
      </c>
      <c r="O1315" s="198"/>
      <c r="P1315" s="198"/>
      <c r="Q1315" s="198"/>
      <c r="R1315" s="409"/>
      <c r="S1315" s="363"/>
      <c r="T1315" s="363"/>
      <c r="U1315" s="26"/>
      <c r="V1315" s="200"/>
      <c r="W1315" s="26"/>
      <c r="X1315" s="5"/>
      <c r="Y1315" s="26"/>
      <c r="Z1315" s="26"/>
      <c r="AA1315" s="26"/>
      <c r="AB1315" s="27"/>
      <c r="AC1315" s="122"/>
      <c r="AD1315" s="273"/>
      <c r="AE1315" s="26"/>
    </row>
    <row r="1316" spans="1:31" x14ac:dyDescent="0.2">
      <c r="A1316" s="46" t="s">
        <v>3399</v>
      </c>
      <c r="B1316" s="26"/>
      <c r="C1316" s="26"/>
      <c r="D1316" s="209" t="s">
        <v>2027</v>
      </c>
      <c r="E1316" s="26"/>
      <c r="F1316" s="26"/>
      <c r="G1316" s="125"/>
      <c r="H1316" s="198">
        <v>0.01</v>
      </c>
      <c r="I1316" s="54"/>
      <c r="J1316" s="57">
        <v>0.01</v>
      </c>
      <c r="K1316" s="57"/>
      <c r="L1316" s="26">
        <v>0.1</v>
      </c>
      <c r="M1316" s="27">
        <f t="shared" si="237"/>
        <v>0.9</v>
      </c>
      <c r="N1316" s="199">
        <f t="shared" si="238"/>
        <v>0.12</v>
      </c>
      <c r="O1316" s="198"/>
      <c r="P1316" s="198"/>
      <c r="Q1316" s="198"/>
      <c r="R1316" s="409"/>
      <c r="S1316" s="363"/>
      <c r="T1316" s="363"/>
      <c r="U1316" s="26"/>
      <c r="V1316" s="200"/>
      <c r="W1316" s="26"/>
      <c r="X1316" s="5"/>
      <c r="Y1316" s="26"/>
      <c r="Z1316" s="26"/>
      <c r="AA1316" s="26"/>
      <c r="AB1316" s="27"/>
      <c r="AC1316" s="122"/>
      <c r="AD1316" s="273"/>
      <c r="AE1316" s="26"/>
    </row>
    <row r="1317" spans="1:31" x14ac:dyDescent="0.2">
      <c r="A1317" s="46" t="s">
        <v>3400</v>
      </c>
      <c r="B1317" s="26"/>
      <c r="C1317" s="26"/>
      <c r="D1317" s="209" t="s">
        <v>3401</v>
      </c>
      <c r="E1317" s="26"/>
      <c r="F1317" s="26"/>
      <c r="G1317" s="125"/>
      <c r="H1317" s="198">
        <v>0.01</v>
      </c>
      <c r="I1317" s="54"/>
      <c r="J1317" s="57">
        <v>0.01</v>
      </c>
      <c r="K1317" s="57"/>
      <c r="L1317" s="26">
        <v>0.1</v>
      </c>
      <c r="M1317" s="27">
        <f t="shared" si="237"/>
        <v>0.9</v>
      </c>
      <c r="N1317" s="199">
        <f t="shared" si="238"/>
        <v>0.12</v>
      </c>
      <c r="O1317" s="198"/>
      <c r="P1317" s="198"/>
      <c r="Q1317" s="198"/>
      <c r="R1317" s="409"/>
      <c r="S1317" s="363"/>
      <c r="T1317" s="363"/>
      <c r="U1317" s="26"/>
      <c r="V1317" s="200"/>
      <c r="W1317" s="26"/>
      <c r="X1317" s="5"/>
      <c r="Y1317" s="26"/>
      <c r="Z1317" s="26"/>
      <c r="AA1317" s="26"/>
      <c r="AB1317" s="27"/>
      <c r="AC1317" s="122"/>
      <c r="AD1317" s="273"/>
      <c r="AE1317" s="26"/>
    </row>
    <row r="1318" spans="1:31" x14ac:dyDescent="0.2">
      <c r="A1318" s="46" t="s">
        <v>3402</v>
      </c>
      <c r="B1318" s="26"/>
      <c r="C1318" s="26"/>
      <c r="D1318" s="209" t="s">
        <v>3403</v>
      </c>
      <c r="E1318" s="26"/>
      <c r="F1318" s="26"/>
      <c r="G1318" s="125"/>
      <c r="H1318" s="198">
        <v>0.01</v>
      </c>
      <c r="I1318" s="54"/>
      <c r="J1318" s="57">
        <v>0.01</v>
      </c>
      <c r="K1318" s="57"/>
      <c r="L1318" s="26">
        <v>0.1</v>
      </c>
      <c r="M1318" s="27">
        <f t="shared" si="237"/>
        <v>0.9</v>
      </c>
      <c r="N1318" s="199">
        <f t="shared" si="238"/>
        <v>0.12</v>
      </c>
      <c r="O1318" s="198"/>
      <c r="P1318" s="198"/>
      <c r="Q1318" s="198"/>
      <c r="R1318" s="409"/>
      <c r="S1318" s="363"/>
      <c r="T1318" s="363"/>
      <c r="U1318" s="26"/>
      <c r="V1318" s="200"/>
      <c r="W1318" s="26"/>
      <c r="X1318" s="5"/>
      <c r="Y1318" s="26"/>
      <c r="Z1318" s="26"/>
      <c r="AA1318" s="26"/>
      <c r="AB1318" s="27"/>
      <c r="AC1318" s="122"/>
      <c r="AD1318" s="273"/>
      <c r="AE1318" s="26"/>
    </row>
    <row r="1319" spans="1:31" x14ac:dyDescent="0.2">
      <c r="A1319" s="46" t="s">
        <v>3404</v>
      </c>
      <c r="B1319" s="26"/>
      <c r="C1319" s="26"/>
      <c r="D1319" s="209" t="s">
        <v>2028</v>
      </c>
      <c r="E1319" s="26"/>
      <c r="F1319" s="26"/>
      <c r="G1319" s="125"/>
      <c r="H1319" s="198">
        <v>0.01</v>
      </c>
      <c r="I1319" s="54"/>
      <c r="J1319" s="57">
        <v>0.01</v>
      </c>
      <c r="K1319" s="57"/>
      <c r="L1319" s="26">
        <v>0.1</v>
      </c>
      <c r="M1319" s="27">
        <f t="shared" si="237"/>
        <v>0.9</v>
      </c>
      <c r="N1319" s="199">
        <f t="shared" si="238"/>
        <v>0.12</v>
      </c>
      <c r="O1319" s="198"/>
      <c r="P1319" s="198"/>
      <c r="Q1319" s="198"/>
      <c r="R1319" s="409"/>
      <c r="S1319" s="363"/>
      <c r="T1319" s="363"/>
      <c r="U1319" s="26"/>
      <c r="V1319" s="200"/>
      <c r="W1319" s="26"/>
      <c r="X1319" s="5"/>
      <c r="Y1319" s="26"/>
      <c r="Z1319" s="26"/>
      <c r="AA1319" s="26"/>
      <c r="AB1319" s="27"/>
      <c r="AC1319" s="122"/>
      <c r="AD1319" s="273"/>
      <c r="AE1319" s="26"/>
    </row>
    <row r="1320" spans="1:31" x14ac:dyDescent="0.2">
      <c r="A1320" s="46" t="s">
        <v>3412</v>
      </c>
      <c r="B1320" s="26"/>
      <c r="C1320" s="26"/>
      <c r="D1320" s="209" t="s">
        <v>1877</v>
      </c>
      <c r="E1320" s="26"/>
      <c r="F1320" s="26"/>
      <c r="G1320" s="125"/>
      <c r="H1320" s="198">
        <v>2.44</v>
      </c>
      <c r="I1320" s="54"/>
      <c r="J1320" s="57">
        <v>2.9279999999999999</v>
      </c>
      <c r="K1320" s="57"/>
      <c r="L1320" s="26">
        <v>44.65</v>
      </c>
      <c r="M1320" s="27">
        <f t="shared" si="237"/>
        <v>0.93442329227323628</v>
      </c>
      <c r="N1320" s="199">
        <f t="shared" si="238"/>
        <v>53.58</v>
      </c>
      <c r="O1320" s="198"/>
      <c r="P1320" s="198"/>
      <c r="Q1320" s="198"/>
      <c r="R1320" s="409"/>
      <c r="S1320" s="363"/>
      <c r="T1320" s="363"/>
      <c r="U1320" s="26"/>
      <c r="V1320" s="200"/>
      <c r="W1320" s="26"/>
      <c r="X1320" s="5"/>
      <c r="Y1320" s="26"/>
      <c r="Z1320" s="26"/>
      <c r="AA1320" s="26"/>
      <c r="AB1320" s="27"/>
      <c r="AC1320" s="122"/>
      <c r="AD1320" s="273"/>
      <c r="AE1320" s="26"/>
    </row>
    <row r="1321" spans="1:31" x14ac:dyDescent="0.2">
      <c r="A1321" s="46" t="s">
        <v>3416</v>
      </c>
      <c r="B1321" s="26"/>
      <c r="C1321" s="26"/>
      <c r="D1321" s="209" t="s">
        <v>1842</v>
      </c>
      <c r="E1321" s="26"/>
      <c r="F1321" s="26"/>
      <c r="G1321" s="125"/>
      <c r="H1321" s="198">
        <v>0.48</v>
      </c>
      <c r="I1321" s="54"/>
      <c r="J1321" s="57">
        <v>0.504</v>
      </c>
      <c r="K1321" s="57"/>
      <c r="L1321" s="26">
        <v>12</v>
      </c>
      <c r="M1321" s="27">
        <f t="shared" si="237"/>
        <v>0.95799999999999996</v>
      </c>
      <c r="N1321" s="199">
        <f t="shared" si="238"/>
        <v>14.399999999999999</v>
      </c>
      <c r="O1321" s="198"/>
      <c r="P1321" s="198"/>
      <c r="Q1321" s="198"/>
      <c r="R1321" s="409"/>
      <c r="S1321" s="363"/>
      <c r="T1321" s="363"/>
      <c r="U1321" s="26"/>
      <c r="V1321" s="200"/>
      <c r="W1321" s="26"/>
      <c r="X1321" s="5"/>
      <c r="Y1321" s="26"/>
      <c r="Z1321" s="26"/>
      <c r="AA1321" s="26"/>
      <c r="AB1321" s="27"/>
      <c r="AC1321" s="122"/>
      <c r="AD1321" s="273"/>
      <c r="AE1321" s="26"/>
    </row>
    <row r="1322" spans="1:31" x14ac:dyDescent="0.2">
      <c r="A1322" s="46" t="s">
        <v>3417</v>
      </c>
      <c r="B1322" s="26"/>
      <c r="C1322" s="26"/>
      <c r="D1322" s="209" t="s">
        <v>1845</v>
      </c>
      <c r="E1322" s="26"/>
      <c r="F1322" s="26"/>
      <c r="G1322" s="125"/>
      <c r="H1322" s="198">
        <v>0.48</v>
      </c>
      <c r="I1322" s="54"/>
      <c r="J1322" s="57">
        <v>0.504</v>
      </c>
      <c r="K1322" s="57"/>
      <c r="L1322" s="26">
        <v>12</v>
      </c>
      <c r="M1322" s="27">
        <f t="shared" si="237"/>
        <v>0.95799999999999996</v>
      </c>
      <c r="N1322" s="199">
        <f t="shared" si="238"/>
        <v>14.399999999999999</v>
      </c>
      <c r="O1322" s="198"/>
      <c r="P1322" s="198"/>
      <c r="Q1322" s="198"/>
      <c r="R1322" s="409"/>
      <c r="S1322" s="363"/>
      <c r="T1322" s="363"/>
      <c r="U1322" s="26"/>
      <c r="V1322" s="200"/>
      <c r="W1322" s="26"/>
      <c r="X1322" s="5"/>
      <c r="Y1322" s="26"/>
      <c r="Z1322" s="26"/>
      <c r="AA1322" s="26"/>
      <c r="AB1322" s="27"/>
      <c r="AC1322" s="122"/>
      <c r="AD1322" s="273"/>
      <c r="AE1322" s="26"/>
    </row>
    <row r="1323" spans="1:31" x14ac:dyDescent="0.2">
      <c r="A1323" s="46" t="s">
        <v>3418</v>
      </c>
      <c r="B1323" s="26"/>
      <c r="C1323" s="26"/>
      <c r="D1323" s="209" t="s">
        <v>1843</v>
      </c>
      <c r="E1323" s="26"/>
      <c r="F1323" s="26"/>
      <c r="G1323" s="125"/>
      <c r="H1323" s="198">
        <v>0.32</v>
      </c>
      <c r="I1323" s="54"/>
      <c r="J1323" s="57">
        <v>0.33600000000000002</v>
      </c>
      <c r="K1323" s="57"/>
      <c r="L1323" s="26">
        <v>12</v>
      </c>
      <c r="M1323" s="27">
        <f t="shared" si="237"/>
        <v>0.97199999999999998</v>
      </c>
      <c r="N1323" s="199">
        <f t="shared" si="238"/>
        <v>14.399999999999999</v>
      </c>
      <c r="O1323" s="198"/>
      <c r="P1323" s="198"/>
      <c r="Q1323" s="198"/>
      <c r="R1323" s="409"/>
      <c r="S1323" s="363"/>
      <c r="T1323" s="363"/>
      <c r="U1323" s="26"/>
      <c r="V1323" s="200"/>
      <c r="W1323" s="26"/>
      <c r="X1323" s="5"/>
      <c r="Y1323" s="26"/>
      <c r="Z1323" s="26"/>
      <c r="AA1323" s="26"/>
      <c r="AB1323" s="27"/>
      <c r="AC1323" s="122"/>
      <c r="AD1323" s="273"/>
      <c r="AE1323" s="26"/>
    </row>
    <row r="1324" spans="1:31" x14ac:dyDescent="0.2">
      <c r="A1324" s="46" t="s">
        <v>3419</v>
      </c>
      <c r="B1324" s="26"/>
      <c r="C1324" s="26"/>
      <c r="D1324" s="209" t="s">
        <v>1838</v>
      </c>
      <c r="E1324" s="26"/>
      <c r="F1324" s="26"/>
      <c r="G1324" s="125"/>
      <c r="H1324" s="198">
        <v>0.28999999999999998</v>
      </c>
      <c r="I1324" s="54"/>
      <c r="J1324" s="57">
        <v>0.30449999999999999</v>
      </c>
      <c r="K1324" s="57"/>
      <c r="L1324" s="26">
        <v>12</v>
      </c>
      <c r="M1324" s="27">
        <f t="shared" si="237"/>
        <v>0.97462499999999996</v>
      </c>
      <c r="N1324" s="199">
        <f t="shared" si="238"/>
        <v>14.399999999999999</v>
      </c>
      <c r="O1324" s="198"/>
      <c r="P1324" s="198"/>
      <c r="Q1324" s="198"/>
      <c r="R1324" s="409"/>
      <c r="S1324" s="363"/>
      <c r="T1324" s="363"/>
      <c r="U1324" s="26"/>
      <c r="V1324" s="200"/>
      <c r="W1324" s="26"/>
      <c r="X1324" s="5"/>
      <c r="Y1324" s="26"/>
      <c r="Z1324" s="26"/>
      <c r="AA1324" s="26"/>
      <c r="AB1324" s="27"/>
      <c r="AC1324" s="122"/>
      <c r="AD1324" s="273"/>
      <c r="AE1324" s="26"/>
    </row>
    <row r="1325" spans="1:31" x14ac:dyDescent="0.2">
      <c r="A1325" s="46" t="s">
        <v>3420</v>
      </c>
      <c r="B1325" s="26"/>
      <c r="C1325" s="26"/>
      <c r="D1325" s="209" t="s">
        <v>1839</v>
      </c>
      <c r="E1325" s="26"/>
      <c r="F1325" s="26"/>
      <c r="G1325" s="125"/>
      <c r="H1325" s="198">
        <v>0.28999999999999998</v>
      </c>
      <c r="I1325" s="54"/>
      <c r="J1325" s="57">
        <v>0.30449999999999999</v>
      </c>
      <c r="K1325" s="57"/>
      <c r="L1325" s="26">
        <v>12</v>
      </c>
      <c r="M1325" s="27">
        <f t="shared" si="237"/>
        <v>0.97462499999999996</v>
      </c>
      <c r="N1325" s="199">
        <f t="shared" si="238"/>
        <v>14.399999999999999</v>
      </c>
      <c r="O1325" s="198"/>
      <c r="P1325" s="198"/>
      <c r="Q1325" s="198"/>
      <c r="R1325" s="409"/>
      <c r="S1325" s="363"/>
      <c r="T1325" s="363"/>
      <c r="U1325" s="26"/>
      <c r="V1325" s="200"/>
      <c r="W1325" s="26"/>
      <c r="X1325" s="5"/>
      <c r="Y1325" s="26"/>
      <c r="Z1325" s="26"/>
      <c r="AA1325" s="26"/>
      <c r="AB1325" s="27"/>
      <c r="AC1325" s="122"/>
      <c r="AD1325" s="273"/>
      <c r="AE1325" s="26"/>
    </row>
    <row r="1326" spans="1:31" x14ac:dyDescent="0.2">
      <c r="A1326" s="46" t="s">
        <v>3421</v>
      </c>
      <c r="B1326" s="26"/>
      <c r="C1326" s="26"/>
      <c r="D1326" s="209" t="s">
        <v>3422</v>
      </c>
      <c r="E1326" s="26"/>
      <c r="F1326" s="26"/>
      <c r="G1326" s="125"/>
      <c r="H1326" s="198">
        <v>0.28999999999999998</v>
      </c>
      <c r="I1326" s="54"/>
      <c r="J1326" s="57">
        <v>0.30449999999999999</v>
      </c>
      <c r="K1326" s="57"/>
      <c r="L1326" s="26">
        <v>12</v>
      </c>
      <c r="M1326" s="27">
        <f t="shared" si="237"/>
        <v>0.97462499999999996</v>
      </c>
      <c r="N1326" s="199">
        <f t="shared" si="238"/>
        <v>14.399999999999999</v>
      </c>
      <c r="O1326" s="198"/>
      <c r="P1326" s="198"/>
      <c r="Q1326" s="198"/>
      <c r="R1326" s="409"/>
      <c r="S1326" s="363"/>
      <c r="T1326" s="363"/>
      <c r="U1326" s="26"/>
      <c r="V1326" s="200"/>
      <c r="W1326" s="26"/>
      <c r="X1326" s="5"/>
      <c r="Y1326" s="26"/>
      <c r="Z1326" s="26"/>
      <c r="AA1326" s="26"/>
      <c r="AB1326" s="27"/>
      <c r="AC1326" s="122"/>
      <c r="AD1326" s="273"/>
      <c r="AE1326" s="26"/>
    </row>
    <row r="1327" spans="1:31" x14ac:dyDescent="0.2">
      <c r="A1327" s="46" t="s">
        <v>3423</v>
      </c>
      <c r="B1327" s="26"/>
      <c r="C1327" s="26"/>
      <c r="D1327" s="209" t="s">
        <v>1840</v>
      </c>
      <c r="E1327" s="26"/>
      <c r="F1327" s="26"/>
      <c r="G1327" s="125"/>
      <c r="H1327" s="198">
        <v>0.28999999999999998</v>
      </c>
      <c r="I1327" s="54"/>
      <c r="J1327" s="57">
        <v>0.30449999999999999</v>
      </c>
      <c r="K1327" s="57"/>
      <c r="L1327" s="26">
        <v>12</v>
      </c>
      <c r="M1327" s="27">
        <f t="shared" si="237"/>
        <v>0.97462499999999996</v>
      </c>
      <c r="N1327" s="199">
        <f t="shared" si="238"/>
        <v>14.399999999999999</v>
      </c>
      <c r="O1327" s="198"/>
      <c r="P1327" s="198"/>
      <c r="Q1327" s="198"/>
      <c r="R1327" s="409"/>
      <c r="S1327" s="363"/>
      <c r="T1327" s="363"/>
      <c r="U1327" s="26"/>
      <c r="V1327" s="200"/>
      <c r="W1327" s="26"/>
      <c r="X1327" s="5"/>
      <c r="Y1327" s="26"/>
      <c r="Z1327" s="26"/>
      <c r="AA1327" s="26"/>
      <c r="AB1327" s="27"/>
      <c r="AC1327" s="122"/>
      <c r="AD1327" s="273"/>
      <c r="AE1327" s="26"/>
    </row>
    <row r="1328" spans="1:31" x14ac:dyDescent="0.2">
      <c r="A1328" s="46" t="s">
        <v>3424</v>
      </c>
      <c r="B1328" s="26"/>
      <c r="C1328" s="26"/>
      <c r="D1328" s="209" t="s">
        <v>1841</v>
      </c>
      <c r="E1328" s="26"/>
      <c r="F1328" s="26"/>
      <c r="G1328" s="125"/>
      <c r="H1328" s="198">
        <v>0.28999999999999998</v>
      </c>
      <c r="I1328" s="54"/>
      <c r="J1328" s="57">
        <v>0.30449999999999999</v>
      </c>
      <c r="K1328" s="57"/>
      <c r="L1328" s="26">
        <v>12</v>
      </c>
      <c r="M1328" s="27">
        <f t="shared" si="237"/>
        <v>0.97462499999999996</v>
      </c>
      <c r="N1328" s="199">
        <f t="shared" si="238"/>
        <v>14.399999999999999</v>
      </c>
      <c r="O1328" s="198"/>
      <c r="P1328" s="198"/>
      <c r="Q1328" s="198"/>
      <c r="R1328" s="409"/>
      <c r="S1328" s="363"/>
      <c r="T1328" s="363"/>
      <c r="U1328" s="26"/>
      <c r="V1328" s="200"/>
      <c r="W1328" s="26"/>
      <c r="X1328" s="5"/>
      <c r="Y1328" s="26"/>
      <c r="Z1328" s="26"/>
      <c r="AA1328" s="26"/>
      <c r="AB1328" s="27"/>
      <c r="AC1328" s="122"/>
      <c r="AD1328" s="273"/>
      <c r="AE1328" s="26"/>
    </row>
    <row r="1329" spans="1:31" x14ac:dyDescent="0.2">
      <c r="A1329" s="46" t="s">
        <v>3425</v>
      </c>
      <c r="B1329" s="26"/>
      <c r="C1329" s="26"/>
      <c r="D1329" s="209" t="s">
        <v>1844</v>
      </c>
      <c r="E1329" s="26"/>
      <c r="F1329" s="26"/>
      <c r="G1329" s="125"/>
      <c r="H1329" s="198">
        <v>0.28999999999999998</v>
      </c>
      <c r="I1329" s="54"/>
      <c r="J1329" s="57">
        <v>0.30449999999999999</v>
      </c>
      <c r="K1329" s="57"/>
      <c r="L1329" s="26">
        <v>12</v>
      </c>
      <c r="M1329" s="27">
        <f t="shared" si="237"/>
        <v>0.97462499999999996</v>
      </c>
      <c r="N1329" s="199">
        <f t="shared" si="238"/>
        <v>14.399999999999999</v>
      </c>
      <c r="O1329" s="198"/>
      <c r="P1329" s="198"/>
      <c r="Q1329" s="198"/>
      <c r="R1329" s="409"/>
      <c r="S1329" s="363"/>
      <c r="T1329" s="363"/>
      <c r="U1329" s="26"/>
      <c r="V1329" s="200"/>
      <c r="W1329" s="26"/>
      <c r="X1329" s="5"/>
      <c r="Y1329" s="26"/>
      <c r="Z1329" s="26"/>
      <c r="AA1329" s="26"/>
      <c r="AB1329" s="27"/>
      <c r="AC1329" s="122"/>
      <c r="AD1329" s="273"/>
      <c r="AE1329" s="26"/>
    </row>
    <row r="1330" spans="1:31" x14ac:dyDescent="0.2">
      <c r="A1330" s="46" t="s">
        <v>3428</v>
      </c>
      <c r="B1330" s="26"/>
      <c r="C1330" s="26"/>
      <c r="D1330" s="209" t="s">
        <v>3429</v>
      </c>
      <c r="E1330" s="26"/>
      <c r="F1330" s="26"/>
      <c r="G1330" s="125"/>
      <c r="H1330" s="198">
        <v>0</v>
      </c>
      <c r="I1330" s="54"/>
      <c r="J1330" s="57">
        <v>0</v>
      </c>
      <c r="K1330" s="57"/>
      <c r="L1330" s="26">
        <v>5920.27</v>
      </c>
      <c r="M1330" s="27">
        <f t="shared" si="237"/>
        <v>1</v>
      </c>
      <c r="N1330" s="199">
        <f t="shared" si="238"/>
        <v>7104.3240000000005</v>
      </c>
      <c r="O1330" s="198"/>
      <c r="P1330" s="198"/>
      <c r="Q1330" s="198"/>
      <c r="R1330" s="409"/>
      <c r="S1330" s="363"/>
      <c r="T1330" s="363"/>
      <c r="U1330" s="26"/>
      <c r="V1330" s="200"/>
      <c r="W1330" s="26"/>
      <c r="X1330" s="5"/>
      <c r="Y1330" s="26"/>
      <c r="Z1330" s="26"/>
      <c r="AA1330" s="26"/>
      <c r="AB1330" s="27"/>
      <c r="AC1330" s="122"/>
      <c r="AD1330" s="273"/>
      <c r="AE1330" s="26"/>
    </row>
    <row r="1331" spans="1:31" x14ac:dyDescent="0.2">
      <c r="A1331" s="46" t="s">
        <v>3431</v>
      </c>
      <c r="B1331" s="26"/>
      <c r="C1331" s="26"/>
      <c r="D1331" s="209" t="s">
        <v>3704</v>
      </c>
      <c r="E1331" s="26"/>
      <c r="F1331" s="26"/>
      <c r="G1331" s="125"/>
      <c r="H1331" s="198">
        <v>0</v>
      </c>
      <c r="I1331" s="54"/>
      <c r="J1331" s="57">
        <v>0</v>
      </c>
      <c r="K1331" s="57"/>
      <c r="L1331" s="26">
        <v>1171.4000000000001</v>
      </c>
      <c r="M1331" s="27">
        <f t="shared" si="237"/>
        <v>1</v>
      </c>
      <c r="N1331" s="199">
        <f t="shared" si="238"/>
        <v>1405.68</v>
      </c>
      <c r="O1331" s="198"/>
      <c r="P1331" s="198"/>
      <c r="Q1331" s="198"/>
      <c r="R1331" s="409"/>
      <c r="S1331" s="363"/>
      <c r="T1331" s="363"/>
      <c r="U1331" s="26"/>
      <c r="V1331" s="200"/>
      <c r="W1331" s="26"/>
      <c r="X1331" s="5"/>
      <c r="Y1331" s="26"/>
      <c r="Z1331" s="26"/>
      <c r="AA1331" s="26"/>
      <c r="AB1331" s="27"/>
      <c r="AC1331" s="122"/>
      <c r="AD1331" s="273"/>
      <c r="AE1331" s="26"/>
    </row>
    <row r="1332" spans="1:31" x14ac:dyDescent="0.2">
      <c r="A1332" s="46" t="s">
        <v>3433</v>
      </c>
      <c r="B1332" s="26"/>
      <c r="C1332" s="26"/>
      <c r="D1332" s="209" t="s">
        <v>3705</v>
      </c>
      <c r="E1332" s="26"/>
      <c r="F1332" s="26"/>
      <c r="G1332" s="125"/>
      <c r="H1332" s="198">
        <v>0</v>
      </c>
      <c r="I1332" s="54"/>
      <c r="J1332" s="57">
        <v>0</v>
      </c>
      <c r="K1332" s="57"/>
      <c r="L1332" s="26">
        <v>896.32</v>
      </c>
      <c r="M1332" s="27">
        <f t="shared" si="237"/>
        <v>1</v>
      </c>
      <c r="N1332" s="199">
        <f t="shared" si="238"/>
        <v>1075.5840000000001</v>
      </c>
      <c r="O1332" s="198"/>
      <c r="P1332" s="198"/>
      <c r="Q1332" s="198"/>
      <c r="R1332" s="409"/>
      <c r="S1332" s="363"/>
      <c r="T1332" s="363"/>
      <c r="U1332" s="26"/>
      <c r="V1332" s="200"/>
      <c r="W1332" s="26"/>
      <c r="X1332" s="5"/>
      <c r="Y1332" s="26"/>
      <c r="Z1332" s="26"/>
      <c r="AA1332" s="26"/>
      <c r="AB1332" s="27"/>
      <c r="AC1332" s="122"/>
      <c r="AD1332" s="273"/>
      <c r="AE1332" s="26"/>
    </row>
    <row r="1333" spans="1:31" x14ac:dyDescent="0.2">
      <c r="A1333" s="46" t="s">
        <v>3435</v>
      </c>
      <c r="B1333" s="26"/>
      <c r="C1333" s="26"/>
      <c r="D1333" s="209" t="s">
        <v>363</v>
      </c>
      <c r="E1333" s="26"/>
      <c r="F1333" s="26"/>
      <c r="G1333" s="125"/>
      <c r="H1333" s="198">
        <v>0</v>
      </c>
      <c r="I1333" s="54"/>
      <c r="J1333" s="57">
        <v>0</v>
      </c>
      <c r="K1333" s="57"/>
      <c r="L1333" s="26">
        <v>176.59</v>
      </c>
      <c r="M1333" s="27">
        <f t="shared" si="237"/>
        <v>1</v>
      </c>
      <c r="N1333" s="199">
        <f t="shared" si="238"/>
        <v>211.90799999999999</v>
      </c>
      <c r="O1333" s="198"/>
      <c r="P1333" s="198"/>
      <c r="Q1333" s="198"/>
      <c r="R1333" s="409"/>
      <c r="S1333" s="363"/>
      <c r="T1333" s="363"/>
      <c r="U1333" s="26"/>
      <c r="V1333" s="200"/>
      <c r="W1333" s="26"/>
      <c r="X1333" s="5"/>
      <c r="Y1333" s="26"/>
      <c r="Z1333" s="26"/>
      <c r="AA1333" s="26"/>
      <c r="AB1333" s="27"/>
      <c r="AC1333" s="122"/>
      <c r="AD1333" s="273"/>
      <c r="AE1333" s="26"/>
    </row>
    <row r="1334" spans="1:31" x14ac:dyDescent="0.2">
      <c r="A1334" s="46" t="s">
        <v>3439</v>
      </c>
      <c r="B1334" s="26"/>
      <c r="C1334" s="26"/>
      <c r="D1334" s="209" t="s">
        <v>3440</v>
      </c>
      <c r="E1334" s="26"/>
      <c r="F1334" s="26"/>
      <c r="G1334" s="125"/>
      <c r="H1334" s="198">
        <v>0</v>
      </c>
      <c r="I1334" s="54"/>
      <c r="J1334" s="57">
        <v>0</v>
      </c>
      <c r="K1334" s="57"/>
      <c r="L1334" s="26">
        <v>1313.55</v>
      </c>
      <c r="M1334" s="27">
        <f t="shared" si="237"/>
        <v>1</v>
      </c>
      <c r="N1334" s="199">
        <f t="shared" si="238"/>
        <v>1576.26</v>
      </c>
      <c r="O1334" s="198"/>
      <c r="P1334" s="198"/>
      <c r="Q1334" s="198"/>
      <c r="R1334" s="409"/>
      <c r="S1334" s="363"/>
      <c r="T1334" s="363"/>
      <c r="U1334" s="26"/>
      <c r="V1334" s="200"/>
      <c r="W1334" s="26"/>
      <c r="X1334" s="5"/>
      <c r="Y1334" s="26"/>
      <c r="Z1334" s="26"/>
      <c r="AA1334" s="26"/>
      <c r="AB1334" s="27"/>
      <c r="AC1334" s="122"/>
      <c r="AD1334" s="273"/>
      <c r="AE1334" s="26"/>
    </row>
    <row r="1335" spans="1:31" x14ac:dyDescent="0.2">
      <c r="A1335" s="46" t="s">
        <v>3441</v>
      </c>
      <c r="B1335" s="26"/>
      <c r="C1335" s="26"/>
      <c r="D1335" s="209" t="s">
        <v>3442</v>
      </c>
      <c r="E1335" s="26"/>
      <c r="F1335" s="26"/>
      <c r="G1335" s="125"/>
      <c r="H1335" s="198">
        <v>0</v>
      </c>
      <c r="I1335" s="54"/>
      <c r="J1335" s="57">
        <v>0</v>
      </c>
      <c r="K1335" s="57"/>
      <c r="L1335" s="26">
        <v>526.76</v>
      </c>
      <c r="M1335" s="27">
        <f t="shared" si="237"/>
        <v>1</v>
      </c>
      <c r="N1335" s="199">
        <f t="shared" si="238"/>
        <v>632.11199999999997</v>
      </c>
      <c r="O1335" s="198"/>
      <c r="P1335" s="198"/>
      <c r="Q1335" s="198"/>
      <c r="R1335" s="409"/>
      <c r="S1335" s="363"/>
      <c r="T1335" s="363"/>
      <c r="U1335" s="26"/>
      <c r="V1335" s="200"/>
      <c r="W1335" s="26"/>
      <c r="X1335" s="5"/>
      <c r="Y1335" s="26"/>
      <c r="Z1335" s="26"/>
      <c r="AA1335" s="26"/>
      <c r="AB1335" s="27"/>
      <c r="AC1335" s="122"/>
      <c r="AD1335" s="273"/>
      <c r="AE1335" s="26"/>
    </row>
    <row r="1336" spans="1:31" x14ac:dyDescent="0.2">
      <c r="A1336" s="46" t="s">
        <v>3443</v>
      </c>
      <c r="B1336" s="26"/>
      <c r="C1336" s="26"/>
      <c r="D1336" s="209" t="s">
        <v>3444</v>
      </c>
      <c r="E1336" s="26"/>
      <c r="F1336" s="26"/>
      <c r="G1336" s="125"/>
      <c r="H1336" s="198">
        <v>0</v>
      </c>
      <c r="I1336" s="54"/>
      <c r="J1336" s="57">
        <v>0</v>
      </c>
      <c r="K1336" s="57"/>
      <c r="L1336" s="26">
        <v>526.76</v>
      </c>
      <c r="M1336" s="27">
        <f t="shared" si="237"/>
        <v>1</v>
      </c>
      <c r="N1336" s="199">
        <f t="shared" si="238"/>
        <v>632.11199999999997</v>
      </c>
      <c r="O1336" s="198"/>
      <c r="P1336" s="198"/>
      <c r="Q1336" s="198"/>
      <c r="R1336" s="409"/>
      <c r="S1336" s="363"/>
      <c r="T1336" s="363"/>
      <c r="U1336" s="26"/>
      <c r="V1336" s="200"/>
      <c r="W1336" s="26"/>
      <c r="X1336" s="5"/>
      <c r="Y1336" s="26"/>
      <c r="Z1336" s="26"/>
      <c r="AA1336" s="26"/>
      <c r="AB1336" s="27"/>
      <c r="AC1336" s="122"/>
      <c r="AD1336" s="273"/>
      <c r="AE1336" s="26"/>
    </row>
    <row r="1337" spans="1:31" x14ac:dyDescent="0.2">
      <c r="A1337" s="46" t="s">
        <v>3451</v>
      </c>
      <c r="B1337" s="26"/>
      <c r="C1337" s="26"/>
      <c r="D1337" s="209" t="s">
        <v>3452</v>
      </c>
      <c r="E1337" s="26"/>
      <c r="F1337" s="26"/>
      <c r="G1337" s="125"/>
      <c r="H1337" s="198">
        <v>0</v>
      </c>
      <c r="I1337" s="54"/>
      <c r="J1337" s="57">
        <v>0</v>
      </c>
      <c r="K1337" s="57"/>
      <c r="L1337" s="26">
        <v>199.83</v>
      </c>
      <c r="M1337" s="27">
        <f t="shared" si="237"/>
        <v>1</v>
      </c>
      <c r="N1337" s="199">
        <f t="shared" si="238"/>
        <v>239.79599999999999</v>
      </c>
      <c r="O1337" s="198"/>
      <c r="P1337" s="198"/>
      <c r="Q1337" s="198"/>
      <c r="R1337" s="409"/>
      <c r="S1337" s="363"/>
      <c r="T1337" s="363"/>
      <c r="U1337" s="26"/>
      <c r="V1337" s="200"/>
      <c r="W1337" s="26"/>
      <c r="X1337" s="5"/>
      <c r="Y1337" s="26"/>
      <c r="Z1337" s="26"/>
      <c r="AA1337" s="26"/>
      <c r="AB1337" s="27"/>
      <c r="AC1337" s="122"/>
      <c r="AD1337" s="273"/>
      <c r="AE1337" s="26"/>
    </row>
    <row r="1338" spans="1:31" x14ac:dyDescent="0.2">
      <c r="A1338" s="46" t="s">
        <v>3453</v>
      </c>
      <c r="B1338" s="26"/>
      <c r="C1338" s="26"/>
      <c r="D1338" s="209" t="s">
        <v>3454</v>
      </c>
      <c r="E1338" s="26"/>
      <c r="F1338" s="26"/>
      <c r="G1338" s="125"/>
      <c r="H1338" s="198">
        <v>0</v>
      </c>
      <c r="I1338" s="54"/>
      <c r="J1338" s="57">
        <v>0</v>
      </c>
      <c r="K1338" s="57"/>
      <c r="L1338" s="26">
        <v>965.13</v>
      </c>
      <c r="M1338" s="27">
        <f t="shared" si="237"/>
        <v>1</v>
      </c>
      <c r="N1338" s="199">
        <f t="shared" si="238"/>
        <v>1158.1559999999999</v>
      </c>
      <c r="O1338" s="198"/>
      <c r="P1338" s="198"/>
      <c r="Q1338" s="198"/>
      <c r="R1338" s="409"/>
      <c r="S1338" s="363"/>
      <c r="T1338" s="363"/>
      <c r="U1338" s="26"/>
      <c r="V1338" s="200"/>
      <c r="W1338" s="26"/>
      <c r="X1338" s="5"/>
      <c r="Y1338" s="26"/>
      <c r="Z1338" s="26"/>
      <c r="AA1338" s="26"/>
      <c r="AB1338" s="27"/>
      <c r="AC1338" s="122"/>
      <c r="AD1338" s="273"/>
      <c r="AE1338" s="26"/>
    </row>
    <row r="1339" spans="1:31" x14ac:dyDescent="0.2">
      <c r="A1339" s="46" t="s">
        <v>3455</v>
      </c>
      <c r="B1339" s="26"/>
      <c r="C1339" s="26"/>
      <c r="D1339" s="209" t="s">
        <v>3456</v>
      </c>
      <c r="E1339" s="26"/>
      <c r="F1339" s="26"/>
      <c r="G1339" s="125"/>
      <c r="H1339" s="198">
        <v>0</v>
      </c>
      <c r="I1339" s="54"/>
      <c r="J1339" s="57">
        <v>0</v>
      </c>
      <c r="K1339" s="57"/>
      <c r="L1339" s="26">
        <v>886.7</v>
      </c>
      <c r="M1339" s="27">
        <f t="shared" si="237"/>
        <v>1</v>
      </c>
      <c r="N1339" s="199">
        <f t="shared" si="238"/>
        <v>1064.04</v>
      </c>
      <c r="O1339" s="198"/>
      <c r="P1339" s="198"/>
      <c r="Q1339" s="198"/>
      <c r="R1339" s="409"/>
      <c r="S1339" s="363"/>
      <c r="T1339" s="363"/>
      <c r="U1339" s="26"/>
      <c r="V1339" s="200"/>
      <c r="W1339" s="26"/>
      <c r="X1339" s="5"/>
      <c r="Y1339" s="26"/>
      <c r="Z1339" s="26"/>
      <c r="AA1339" s="26"/>
      <c r="AB1339" s="27"/>
      <c r="AC1339" s="122"/>
      <c r="AD1339" s="273"/>
      <c r="AE1339" s="26"/>
    </row>
    <row r="1340" spans="1:31" x14ac:dyDescent="0.2">
      <c r="A1340" s="46" t="s">
        <v>3457</v>
      </c>
      <c r="B1340" s="26"/>
      <c r="C1340" s="26"/>
      <c r="D1340" s="209" t="s">
        <v>3458</v>
      </c>
      <c r="E1340" s="26"/>
      <c r="F1340" s="26"/>
      <c r="G1340" s="125"/>
      <c r="H1340" s="198">
        <v>0</v>
      </c>
      <c r="I1340" s="54"/>
      <c r="J1340" s="57">
        <v>0</v>
      </c>
      <c r="K1340" s="57"/>
      <c r="L1340" s="26">
        <v>946.32</v>
      </c>
      <c r="M1340" s="27">
        <f t="shared" si="237"/>
        <v>1</v>
      </c>
      <c r="N1340" s="199">
        <f t="shared" si="238"/>
        <v>1135.5840000000001</v>
      </c>
      <c r="O1340" s="198"/>
      <c r="P1340" s="198"/>
      <c r="Q1340" s="198"/>
      <c r="R1340" s="409"/>
      <c r="S1340" s="363"/>
      <c r="T1340" s="363"/>
      <c r="U1340" s="26"/>
      <c r="V1340" s="200"/>
      <c r="W1340" s="26"/>
      <c r="X1340" s="5"/>
      <c r="Y1340" s="26"/>
      <c r="Z1340" s="26"/>
      <c r="AA1340" s="26"/>
      <c r="AB1340" s="27"/>
      <c r="AC1340" s="122"/>
      <c r="AD1340" s="273"/>
      <c r="AE1340" s="26"/>
    </row>
    <row r="1341" spans="1:31" x14ac:dyDescent="0.2">
      <c r="A1341" s="46" t="s">
        <v>3463</v>
      </c>
      <c r="B1341" s="26"/>
      <c r="C1341" s="26"/>
      <c r="D1341" s="209" t="s">
        <v>3464</v>
      </c>
      <c r="E1341" s="26"/>
      <c r="F1341" s="26"/>
      <c r="G1341" s="125"/>
      <c r="H1341" s="198">
        <v>0</v>
      </c>
      <c r="I1341" s="54"/>
      <c r="J1341" s="57">
        <v>0</v>
      </c>
      <c r="K1341" s="57"/>
      <c r="L1341" s="26">
        <v>799.33</v>
      </c>
      <c r="M1341" s="27">
        <f t="shared" si="237"/>
        <v>1</v>
      </c>
      <c r="N1341" s="199">
        <f t="shared" si="238"/>
        <v>959.19600000000003</v>
      </c>
      <c r="O1341" s="198"/>
      <c r="P1341" s="198"/>
      <c r="Q1341" s="198"/>
      <c r="R1341" s="409"/>
      <c r="S1341" s="363"/>
      <c r="T1341" s="363"/>
      <c r="U1341" s="26"/>
      <c r="V1341" s="200"/>
      <c r="W1341" s="26"/>
      <c r="X1341" s="5"/>
      <c r="Y1341" s="26"/>
      <c r="Z1341" s="26"/>
      <c r="AA1341" s="26"/>
      <c r="AB1341" s="27"/>
      <c r="AC1341" s="122"/>
      <c r="AD1341" s="273"/>
      <c r="AE1341" s="26"/>
    </row>
    <row r="1342" spans="1:31" x14ac:dyDescent="0.2">
      <c r="A1342" s="46" t="s">
        <v>3467</v>
      </c>
      <c r="B1342" s="26"/>
      <c r="C1342" s="26"/>
      <c r="D1342" s="209" t="s">
        <v>3468</v>
      </c>
      <c r="E1342" s="26"/>
      <c r="F1342" s="26"/>
      <c r="G1342" s="125"/>
      <c r="H1342" s="198">
        <v>0</v>
      </c>
      <c r="I1342" s="54"/>
      <c r="J1342" s="57">
        <v>0</v>
      </c>
      <c r="K1342" s="57"/>
      <c r="L1342" s="26">
        <v>82.78</v>
      </c>
      <c r="M1342" s="27">
        <f t="shared" si="237"/>
        <v>1</v>
      </c>
      <c r="N1342" s="199">
        <f t="shared" si="238"/>
        <v>99.335999999999999</v>
      </c>
      <c r="O1342" s="198"/>
      <c r="P1342" s="198"/>
      <c r="Q1342" s="198"/>
      <c r="R1342" s="409"/>
      <c r="S1342" s="363"/>
      <c r="T1342" s="363"/>
      <c r="U1342" s="26"/>
      <c r="V1342" s="200"/>
      <c r="W1342" s="26"/>
      <c r="X1342" s="5"/>
      <c r="Y1342" s="26"/>
      <c r="Z1342" s="26"/>
      <c r="AA1342" s="26"/>
      <c r="AB1342" s="27"/>
      <c r="AC1342" s="122"/>
      <c r="AD1342" s="273"/>
      <c r="AE1342" s="26"/>
    </row>
    <row r="1343" spans="1:31" x14ac:dyDescent="0.2">
      <c r="A1343" s="46" t="s">
        <v>3469</v>
      </c>
      <c r="B1343" s="26"/>
      <c r="C1343" s="26"/>
      <c r="D1343" s="209" t="s">
        <v>3470</v>
      </c>
      <c r="E1343" s="26"/>
      <c r="F1343" s="26"/>
      <c r="G1343" s="125"/>
      <c r="H1343" s="198">
        <v>0</v>
      </c>
      <c r="I1343" s="54"/>
      <c r="J1343" s="57">
        <v>0</v>
      </c>
      <c r="K1343" s="57"/>
      <c r="L1343" s="26">
        <v>71.069999999999993</v>
      </c>
      <c r="M1343" s="27">
        <f t="shared" si="237"/>
        <v>1</v>
      </c>
      <c r="N1343" s="199">
        <f t="shared" si="238"/>
        <v>85.283999999999992</v>
      </c>
      <c r="O1343" s="198"/>
      <c r="P1343" s="198"/>
      <c r="Q1343" s="198"/>
      <c r="R1343" s="409"/>
      <c r="S1343" s="363"/>
      <c r="T1343" s="363"/>
      <c r="U1343" s="26"/>
      <c r="V1343" s="200"/>
      <c r="W1343" s="26"/>
      <c r="X1343" s="5"/>
      <c r="Y1343" s="26"/>
      <c r="Z1343" s="26"/>
      <c r="AA1343" s="26"/>
      <c r="AB1343" s="27"/>
      <c r="AC1343" s="122"/>
      <c r="AD1343" s="273"/>
      <c r="AE1343" s="26"/>
    </row>
    <row r="1344" spans="1:31" x14ac:dyDescent="0.2">
      <c r="A1344" s="46" t="s">
        <v>3473</v>
      </c>
      <c r="B1344" s="26"/>
      <c r="C1344" s="26"/>
      <c r="D1344" s="209" t="s">
        <v>3474</v>
      </c>
      <c r="E1344" s="26"/>
      <c r="F1344" s="26"/>
      <c r="G1344" s="125"/>
      <c r="H1344" s="198">
        <v>0</v>
      </c>
      <c r="I1344" s="54"/>
      <c r="J1344" s="57">
        <v>0</v>
      </c>
      <c r="K1344" s="57"/>
      <c r="L1344" s="26">
        <v>24.25</v>
      </c>
      <c r="M1344" s="27">
        <f t="shared" si="237"/>
        <v>1</v>
      </c>
      <c r="N1344" s="199">
        <f t="shared" si="238"/>
        <v>29.099999999999998</v>
      </c>
      <c r="O1344" s="198"/>
      <c r="P1344" s="198"/>
      <c r="Q1344" s="198"/>
      <c r="R1344" s="409"/>
      <c r="S1344" s="363"/>
      <c r="T1344" s="363"/>
      <c r="U1344" s="26"/>
      <c r="V1344" s="200"/>
      <c r="W1344" s="26"/>
      <c r="X1344" s="5"/>
      <c r="Y1344" s="26"/>
      <c r="Z1344" s="26"/>
      <c r="AA1344" s="26"/>
      <c r="AB1344" s="27"/>
      <c r="AC1344" s="122"/>
      <c r="AD1344" s="273"/>
      <c r="AE1344" s="26"/>
    </row>
    <row r="1345" spans="1:31" x14ac:dyDescent="0.2">
      <c r="A1345" s="46" t="s">
        <v>3475</v>
      </c>
      <c r="B1345" s="26"/>
      <c r="C1345" s="26"/>
      <c r="D1345" s="209" t="s">
        <v>3476</v>
      </c>
      <c r="E1345" s="26"/>
      <c r="F1345" s="26"/>
      <c r="G1345" s="125"/>
      <c r="H1345" s="198">
        <v>0</v>
      </c>
      <c r="I1345" s="54"/>
      <c r="J1345" s="57">
        <v>0</v>
      </c>
      <c r="K1345" s="57"/>
      <c r="L1345" s="26">
        <v>20.9</v>
      </c>
      <c r="M1345" s="27">
        <f t="shared" si="237"/>
        <v>1</v>
      </c>
      <c r="N1345" s="199">
        <f t="shared" si="238"/>
        <v>25.08</v>
      </c>
      <c r="O1345" s="198"/>
      <c r="P1345" s="198"/>
      <c r="Q1345" s="198"/>
      <c r="R1345" s="409"/>
      <c r="S1345" s="363"/>
      <c r="T1345" s="363"/>
      <c r="U1345" s="26"/>
      <c r="V1345" s="200"/>
      <c r="W1345" s="26"/>
      <c r="X1345" s="5"/>
      <c r="Y1345" s="26"/>
      <c r="Z1345" s="26"/>
      <c r="AA1345" s="26"/>
      <c r="AB1345" s="27"/>
      <c r="AC1345" s="122"/>
      <c r="AD1345" s="273"/>
      <c r="AE1345" s="26"/>
    </row>
    <row r="1346" spans="1:31" x14ac:dyDescent="0.2">
      <c r="A1346" s="46" t="s">
        <v>3477</v>
      </c>
      <c r="B1346" s="26"/>
      <c r="C1346" s="26"/>
      <c r="D1346" s="209" t="s">
        <v>3478</v>
      </c>
      <c r="E1346" s="26"/>
      <c r="F1346" s="26"/>
      <c r="G1346" s="125"/>
      <c r="H1346" s="198">
        <v>0</v>
      </c>
      <c r="I1346" s="54"/>
      <c r="J1346" s="57">
        <v>0</v>
      </c>
      <c r="K1346" s="57"/>
      <c r="L1346" s="26">
        <v>19.23</v>
      </c>
      <c r="M1346" s="27">
        <f t="shared" si="237"/>
        <v>1</v>
      </c>
      <c r="N1346" s="199">
        <f t="shared" si="238"/>
        <v>23.076000000000001</v>
      </c>
      <c r="O1346" s="198"/>
      <c r="P1346" s="198"/>
      <c r="Q1346" s="198"/>
      <c r="R1346" s="409"/>
      <c r="S1346" s="363"/>
      <c r="T1346" s="363"/>
      <c r="U1346" s="26"/>
      <c r="V1346" s="200"/>
      <c r="W1346" s="26"/>
      <c r="X1346" s="5"/>
      <c r="Y1346" s="26"/>
      <c r="Z1346" s="26"/>
      <c r="AA1346" s="26"/>
      <c r="AB1346" s="27"/>
      <c r="AC1346" s="122"/>
      <c r="AD1346" s="273"/>
      <c r="AE1346" s="26"/>
    </row>
    <row r="1347" spans="1:31" x14ac:dyDescent="0.2">
      <c r="A1347" s="46" t="s">
        <v>3486</v>
      </c>
      <c r="B1347" s="26"/>
      <c r="C1347" s="26"/>
      <c r="D1347" s="209" t="s">
        <v>3487</v>
      </c>
      <c r="E1347" s="26"/>
      <c r="F1347" s="26"/>
      <c r="G1347" s="125"/>
      <c r="H1347" s="198">
        <v>0</v>
      </c>
      <c r="I1347" s="54"/>
      <c r="J1347" s="57">
        <v>0</v>
      </c>
      <c r="K1347" s="57"/>
      <c r="L1347" s="26">
        <v>1697.85</v>
      </c>
      <c r="M1347" s="27">
        <f t="shared" si="237"/>
        <v>1</v>
      </c>
      <c r="N1347" s="199">
        <f t="shared" si="238"/>
        <v>2037.4199999999998</v>
      </c>
      <c r="O1347" s="198"/>
      <c r="P1347" s="198"/>
      <c r="Q1347" s="198"/>
      <c r="R1347" s="409"/>
      <c r="S1347" s="363"/>
      <c r="T1347" s="363"/>
      <c r="U1347" s="26"/>
      <c r="V1347" s="200"/>
      <c r="W1347" s="26"/>
      <c r="X1347" s="5"/>
      <c r="Y1347" s="26"/>
      <c r="Z1347" s="26"/>
      <c r="AA1347" s="26"/>
      <c r="AB1347" s="27"/>
      <c r="AC1347" s="122"/>
      <c r="AD1347" s="273"/>
      <c r="AE1347" s="26"/>
    </row>
    <row r="1348" spans="1:31" x14ac:dyDescent="0.2">
      <c r="A1348" s="46" t="s">
        <v>3488</v>
      </c>
      <c r="B1348" s="26"/>
      <c r="C1348" s="26"/>
      <c r="D1348" s="209" t="s">
        <v>3489</v>
      </c>
      <c r="E1348" s="26"/>
      <c r="F1348" s="26"/>
      <c r="G1348" s="125"/>
      <c r="H1348" s="198">
        <v>0</v>
      </c>
      <c r="I1348" s="54"/>
      <c r="J1348" s="57">
        <v>0</v>
      </c>
      <c r="K1348" s="57"/>
      <c r="L1348" s="26">
        <v>2706.12</v>
      </c>
      <c r="M1348" s="27">
        <f t="shared" si="237"/>
        <v>1</v>
      </c>
      <c r="N1348" s="199">
        <f t="shared" si="238"/>
        <v>3247.3439999999996</v>
      </c>
      <c r="O1348" s="198"/>
      <c r="P1348" s="198"/>
      <c r="Q1348" s="198"/>
      <c r="R1348" s="409"/>
      <c r="S1348" s="363"/>
      <c r="T1348" s="363"/>
      <c r="U1348" s="26"/>
      <c r="V1348" s="200"/>
      <c r="W1348" s="26"/>
      <c r="X1348" s="5"/>
      <c r="Y1348" s="26"/>
      <c r="Z1348" s="26"/>
      <c r="AA1348" s="26"/>
      <c r="AB1348" s="27"/>
      <c r="AC1348" s="122"/>
      <c r="AD1348" s="273"/>
      <c r="AE1348" s="26"/>
    </row>
    <row r="1349" spans="1:31" x14ac:dyDescent="0.2">
      <c r="A1349" s="46" t="s">
        <v>3490</v>
      </c>
      <c r="B1349" s="26"/>
      <c r="C1349" s="26"/>
      <c r="D1349" s="209" t="s">
        <v>3491</v>
      </c>
      <c r="E1349" s="26"/>
      <c r="F1349" s="26"/>
      <c r="G1349" s="125"/>
      <c r="H1349" s="198">
        <v>0</v>
      </c>
      <c r="I1349" s="54"/>
      <c r="J1349" s="57">
        <v>0</v>
      </c>
      <c r="K1349" s="57"/>
      <c r="L1349" s="26">
        <v>407.02</v>
      </c>
      <c r="M1349" s="27">
        <f t="shared" si="237"/>
        <v>1</v>
      </c>
      <c r="N1349" s="199">
        <f t="shared" si="238"/>
        <v>488.42399999999998</v>
      </c>
      <c r="O1349" s="198"/>
      <c r="P1349" s="198"/>
      <c r="Q1349" s="198"/>
      <c r="R1349" s="409"/>
      <c r="S1349" s="363"/>
      <c r="T1349" s="363"/>
      <c r="U1349" s="26"/>
      <c r="V1349" s="200"/>
      <c r="W1349" s="26"/>
      <c r="X1349" s="5"/>
      <c r="Y1349" s="26"/>
      <c r="Z1349" s="26"/>
      <c r="AA1349" s="26"/>
      <c r="AB1349" s="27"/>
      <c r="AC1349" s="122"/>
      <c r="AD1349" s="273"/>
      <c r="AE1349" s="26"/>
    </row>
    <row r="1350" spans="1:31" x14ac:dyDescent="0.2">
      <c r="A1350" s="46" t="s">
        <v>3492</v>
      </c>
      <c r="B1350" s="26"/>
      <c r="C1350" s="26"/>
      <c r="D1350" s="209" t="s">
        <v>3493</v>
      </c>
      <c r="E1350" s="26"/>
      <c r="F1350" s="26"/>
      <c r="G1350" s="125"/>
      <c r="H1350" s="198">
        <v>0</v>
      </c>
      <c r="I1350" s="54"/>
      <c r="J1350" s="57">
        <v>0</v>
      </c>
      <c r="K1350" s="57"/>
      <c r="L1350" s="26">
        <v>85.95</v>
      </c>
      <c r="M1350" s="27">
        <f t="shared" si="237"/>
        <v>1</v>
      </c>
      <c r="N1350" s="199">
        <f t="shared" si="238"/>
        <v>103.14</v>
      </c>
      <c r="O1350" s="198"/>
      <c r="P1350" s="198"/>
      <c r="Q1350" s="198"/>
      <c r="R1350" s="409"/>
      <c r="S1350" s="363"/>
      <c r="T1350" s="363"/>
      <c r="U1350" s="26"/>
      <c r="V1350" s="200"/>
      <c r="W1350" s="26"/>
      <c r="X1350" s="5"/>
      <c r="Y1350" s="26"/>
      <c r="Z1350" s="26"/>
      <c r="AA1350" s="26"/>
      <c r="AB1350" s="27"/>
      <c r="AC1350" s="122"/>
      <c r="AD1350" s="273"/>
      <c r="AE1350" s="26"/>
    </row>
    <row r="1351" spans="1:31" x14ac:dyDescent="0.2">
      <c r="A1351" s="46" t="s">
        <v>3496</v>
      </c>
      <c r="B1351" s="26"/>
      <c r="C1351" s="26"/>
      <c r="D1351" s="209" t="s">
        <v>3497</v>
      </c>
      <c r="E1351" s="26"/>
      <c r="F1351" s="26"/>
      <c r="G1351" s="125"/>
      <c r="H1351" s="198">
        <v>0</v>
      </c>
      <c r="I1351" s="54"/>
      <c r="J1351" s="57">
        <v>0</v>
      </c>
      <c r="K1351" s="57"/>
      <c r="L1351" s="26">
        <v>433.95</v>
      </c>
      <c r="M1351" s="27">
        <f t="shared" ref="M1351:M1411" si="239">1-(J1351/L1351)</f>
        <v>1</v>
      </c>
      <c r="N1351" s="199">
        <f t="shared" si="238"/>
        <v>520.74</v>
      </c>
      <c r="O1351" s="198"/>
      <c r="P1351" s="198"/>
      <c r="Q1351" s="198"/>
      <c r="R1351" s="409"/>
      <c r="S1351" s="363"/>
      <c r="T1351" s="363"/>
      <c r="U1351" s="26"/>
      <c r="V1351" s="200"/>
      <c r="W1351" s="26"/>
      <c r="X1351" s="5"/>
      <c r="Y1351" s="26"/>
      <c r="Z1351" s="26"/>
      <c r="AA1351" s="26"/>
      <c r="AB1351" s="27"/>
      <c r="AC1351" s="122"/>
      <c r="AD1351" s="273"/>
      <c r="AE1351" s="26"/>
    </row>
    <row r="1352" spans="1:31" x14ac:dyDescent="0.2">
      <c r="A1352" s="46" t="s">
        <v>3500</v>
      </c>
      <c r="B1352" s="26"/>
      <c r="C1352" s="26"/>
      <c r="D1352" s="209" t="s">
        <v>3501</v>
      </c>
      <c r="E1352" s="26"/>
      <c r="F1352" s="26"/>
      <c r="G1352" s="125"/>
      <c r="H1352" s="198">
        <v>0</v>
      </c>
      <c r="I1352" s="54"/>
      <c r="J1352" s="57">
        <v>0</v>
      </c>
      <c r="K1352" s="57"/>
      <c r="L1352" s="26">
        <v>351.17</v>
      </c>
      <c r="M1352" s="27">
        <f t="shared" si="239"/>
        <v>1</v>
      </c>
      <c r="N1352" s="199">
        <f t="shared" si="238"/>
        <v>421.404</v>
      </c>
      <c r="O1352" s="198"/>
      <c r="P1352" s="198"/>
      <c r="Q1352" s="198"/>
      <c r="R1352" s="409"/>
      <c r="S1352" s="363"/>
      <c r="T1352" s="363"/>
      <c r="U1352" s="26"/>
      <c r="V1352" s="200"/>
      <c r="W1352" s="26"/>
      <c r="X1352" s="5"/>
      <c r="Y1352" s="26"/>
      <c r="Z1352" s="26"/>
      <c r="AA1352" s="26"/>
      <c r="AB1352" s="27"/>
      <c r="AC1352" s="122"/>
      <c r="AD1352" s="273"/>
      <c r="AE1352" s="26"/>
    </row>
    <row r="1353" spans="1:31" x14ac:dyDescent="0.2">
      <c r="A1353" s="46" t="s">
        <v>3502</v>
      </c>
      <c r="B1353" s="26"/>
      <c r="C1353" s="26"/>
      <c r="D1353" s="209" t="s">
        <v>3503</v>
      </c>
      <c r="E1353" s="26"/>
      <c r="F1353" s="26"/>
      <c r="G1353" s="125"/>
      <c r="H1353" s="198">
        <v>0</v>
      </c>
      <c r="I1353" s="54"/>
      <c r="J1353" s="57">
        <v>0</v>
      </c>
      <c r="K1353" s="57"/>
      <c r="L1353" s="26">
        <v>965.13</v>
      </c>
      <c r="M1353" s="27">
        <f t="shared" si="239"/>
        <v>1</v>
      </c>
      <c r="N1353" s="199">
        <f t="shared" si="238"/>
        <v>1158.1559999999999</v>
      </c>
      <c r="O1353" s="198"/>
      <c r="P1353" s="198"/>
      <c r="Q1353" s="198"/>
      <c r="R1353" s="409"/>
      <c r="S1353" s="363"/>
      <c r="T1353" s="363"/>
      <c r="U1353" s="26"/>
      <c r="V1353" s="200"/>
      <c r="W1353" s="26"/>
      <c r="X1353" s="5"/>
      <c r="Y1353" s="26"/>
      <c r="Z1353" s="26"/>
      <c r="AA1353" s="26"/>
      <c r="AB1353" s="27"/>
      <c r="AC1353" s="122"/>
      <c r="AD1353" s="273"/>
      <c r="AE1353" s="26"/>
    </row>
    <row r="1354" spans="1:31" x14ac:dyDescent="0.2">
      <c r="A1354" s="46" t="s">
        <v>3504</v>
      </c>
      <c r="B1354" s="26"/>
      <c r="C1354" s="26"/>
      <c r="D1354" s="209" t="s">
        <v>3505</v>
      </c>
      <c r="E1354" s="26"/>
      <c r="F1354" s="26"/>
      <c r="G1354" s="125"/>
      <c r="H1354" s="198">
        <v>0</v>
      </c>
      <c r="I1354" s="54"/>
      <c r="J1354" s="57">
        <v>0</v>
      </c>
      <c r="K1354" s="57"/>
      <c r="L1354" s="26">
        <v>946.32</v>
      </c>
      <c r="M1354" s="27">
        <f t="shared" si="239"/>
        <v>1</v>
      </c>
      <c r="N1354" s="199">
        <f t="shared" si="238"/>
        <v>1135.5840000000001</v>
      </c>
      <c r="O1354" s="198"/>
      <c r="P1354" s="198"/>
      <c r="Q1354" s="198"/>
      <c r="R1354" s="409"/>
      <c r="S1354" s="363"/>
      <c r="T1354" s="363"/>
      <c r="U1354" s="26"/>
      <c r="V1354" s="200"/>
      <c r="W1354" s="26"/>
      <c r="X1354" s="5"/>
      <c r="Y1354" s="26"/>
      <c r="Z1354" s="26"/>
      <c r="AA1354" s="26"/>
      <c r="AB1354" s="27"/>
      <c r="AC1354" s="122"/>
      <c r="AD1354" s="273"/>
      <c r="AE1354" s="26"/>
    </row>
    <row r="1355" spans="1:31" x14ac:dyDescent="0.2">
      <c r="A1355" s="46" t="s">
        <v>3506</v>
      </c>
      <c r="B1355" s="26"/>
      <c r="C1355" s="26"/>
      <c r="D1355" s="209" t="s">
        <v>3507</v>
      </c>
      <c r="E1355" s="26"/>
      <c r="F1355" s="26"/>
      <c r="G1355" s="125"/>
      <c r="H1355" s="198">
        <v>0</v>
      </c>
      <c r="I1355" s="54"/>
      <c r="J1355" s="57">
        <v>0</v>
      </c>
      <c r="K1355" s="57"/>
      <c r="L1355" s="26">
        <v>1435.87</v>
      </c>
      <c r="M1355" s="27">
        <f t="shared" si="239"/>
        <v>1</v>
      </c>
      <c r="N1355" s="199">
        <f t="shared" si="238"/>
        <v>1723.0439999999999</v>
      </c>
      <c r="O1355" s="198"/>
      <c r="P1355" s="198"/>
      <c r="Q1355" s="198"/>
      <c r="R1355" s="409"/>
      <c r="S1355" s="363"/>
      <c r="T1355" s="363"/>
      <c r="U1355" s="26"/>
      <c r="V1355" s="200"/>
      <c r="W1355" s="26"/>
      <c r="X1355" s="5"/>
      <c r="Y1355" s="26"/>
      <c r="Z1355" s="26"/>
      <c r="AA1355" s="26"/>
      <c r="AB1355" s="27"/>
      <c r="AC1355" s="122"/>
      <c r="AD1355" s="273"/>
      <c r="AE1355" s="26"/>
    </row>
    <row r="1356" spans="1:31" x14ac:dyDescent="0.2">
      <c r="A1356" s="46" t="s">
        <v>3508</v>
      </c>
      <c r="B1356" s="26"/>
      <c r="C1356" s="26"/>
      <c r="D1356" s="209" t="s">
        <v>3509</v>
      </c>
      <c r="E1356" s="26"/>
      <c r="F1356" s="26"/>
      <c r="G1356" s="125"/>
      <c r="H1356" s="198">
        <v>0</v>
      </c>
      <c r="I1356" s="54"/>
      <c r="J1356" s="57">
        <v>0</v>
      </c>
      <c r="K1356" s="57"/>
      <c r="L1356" s="26">
        <v>22.58</v>
      </c>
      <c r="M1356" s="27">
        <f t="shared" si="239"/>
        <v>1</v>
      </c>
      <c r="N1356" s="199">
        <f t="shared" si="238"/>
        <v>27.095999999999997</v>
      </c>
      <c r="O1356" s="198"/>
      <c r="P1356" s="198"/>
      <c r="Q1356" s="198"/>
      <c r="R1356" s="409"/>
      <c r="S1356" s="363"/>
      <c r="T1356" s="363"/>
      <c r="U1356" s="26"/>
      <c r="V1356" s="200"/>
      <c r="W1356" s="26"/>
      <c r="X1356" s="5"/>
      <c r="Y1356" s="26"/>
      <c r="Z1356" s="26"/>
      <c r="AA1356" s="26"/>
      <c r="AB1356" s="27"/>
      <c r="AC1356" s="122"/>
      <c r="AD1356" s="273"/>
      <c r="AE1356" s="26"/>
    </row>
    <row r="1357" spans="1:31" x14ac:dyDescent="0.2">
      <c r="A1357" s="46" t="s">
        <v>3512</v>
      </c>
      <c r="B1357" s="26"/>
      <c r="C1357" s="26"/>
      <c r="D1357" s="209" t="s">
        <v>3513</v>
      </c>
      <c r="E1357" s="26"/>
      <c r="F1357" s="26"/>
      <c r="G1357" s="125"/>
      <c r="H1357" s="198">
        <v>0</v>
      </c>
      <c r="I1357" s="54"/>
      <c r="J1357" s="57">
        <v>0</v>
      </c>
      <c r="K1357" s="57"/>
      <c r="L1357" s="26">
        <v>1435.87</v>
      </c>
      <c r="M1357" s="27">
        <f t="shared" si="239"/>
        <v>1</v>
      </c>
      <c r="N1357" s="199">
        <f t="shared" si="238"/>
        <v>1723.0439999999999</v>
      </c>
      <c r="O1357" s="198"/>
      <c r="P1357" s="198"/>
      <c r="Q1357" s="198"/>
      <c r="R1357" s="409"/>
      <c r="S1357" s="363"/>
      <c r="T1357" s="363"/>
      <c r="U1357" s="26"/>
      <c r="V1357" s="200"/>
      <c r="W1357" s="26"/>
      <c r="X1357" s="5"/>
      <c r="Y1357" s="26"/>
      <c r="Z1357" s="26"/>
      <c r="AA1357" s="26"/>
      <c r="AB1357" s="27"/>
      <c r="AC1357" s="122"/>
      <c r="AD1357" s="273"/>
      <c r="AE1357" s="26"/>
    </row>
    <row r="1358" spans="1:31" x14ac:dyDescent="0.2">
      <c r="A1358" s="46" t="s">
        <v>3516</v>
      </c>
      <c r="B1358" s="26"/>
      <c r="C1358" s="26"/>
      <c r="D1358" s="209" t="s">
        <v>3517</v>
      </c>
      <c r="E1358" s="26"/>
      <c r="F1358" s="26"/>
      <c r="G1358" s="125"/>
      <c r="H1358" s="198">
        <v>0</v>
      </c>
      <c r="I1358" s="54"/>
      <c r="J1358" s="57">
        <v>0</v>
      </c>
      <c r="K1358" s="57"/>
      <c r="L1358" s="26">
        <v>0</v>
      </c>
      <c r="M1358" s="27" t="e">
        <f t="shared" si="239"/>
        <v>#DIV/0!</v>
      </c>
      <c r="N1358" s="199">
        <f t="shared" si="238"/>
        <v>0</v>
      </c>
      <c r="O1358" s="198"/>
      <c r="P1358" s="198"/>
      <c r="Q1358" s="198"/>
      <c r="R1358" s="409"/>
      <c r="S1358" s="363"/>
      <c r="T1358" s="363"/>
      <c r="U1358" s="26"/>
      <c r="V1358" s="200"/>
      <c r="W1358" s="26"/>
      <c r="X1358" s="5"/>
      <c r="Y1358" s="26"/>
      <c r="Z1358" s="26"/>
      <c r="AA1358" s="26"/>
      <c r="AB1358" s="27"/>
      <c r="AC1358" s="122"/>
      <c r="AD1358" s="273"/>
      <c r="AE1358" s="26"/>
    </row>
    <row r="1359" spans="1:31" x14ac:dyDescent="0.2">
      <c r="A1359" s="46" t="s">
        <v>3518</v>
      </c>
      <c r="B1359" s="26"/>
      <c r="C1359" s="26"/>
      <c r="D1359" s="209" t="s">
        <v>3519</v>
      </c>
      <c r="E1359" s="26"/>
      <c r="F1359" s="26"/>
      <c r="G1359" s="125"/>
      <c r="H1359" s="198">
        <v>0</v>
      </c>
      <c r="I1359" s="54"/>
      <c r="J1359" s="57">
        <v>0</v>
      </c>
      <c r="K1359" s="57"/>
      <c r="L1359" s="26">
        <v>0</v>
      </c>
      <c r="M1359" s="27" t="e">
        <f t="shared" si="239"/>
        <v>#DIV/0!</v>
      </c>
      <c r="N1359" s="199">
        <f t="shared" si="238"/>
        <v>0</v>
      </c>
      <c r="O1359" s="198"/>
      <c r="P1359" s="198"/>
      <c r="Q1359" s="198"/>
      <c r="R1359" s="409"/>
      <c r="S1359" s="363"/>
      <c r="T1359" s="363"/>
      <c r="U1359" s="26"/>
      <c r="V1359" s="200"/>
      <c r="W1359" s="26"/>
      <c r="X1359" s="5"/>
      <c r="Y1359" s="26"/>
      <c r="Z1359" s="26"/>
      <c r="AA1359" s="26"/>
      <c r="AB1359" s="27"/>
      <c r="AC1359" s="122"/>
      <c r="AD1359" s="273"/>
      <c r="AE1359" s="26"/>
    </row>
    <row r="1360" spans="1:31" x14ac:dyDescent="0.2">
      <c r="A1360" s="46" t="s">
        <v>3522</v>
      </c>
      <c r="B1360" s="26"/>
      <c r="C1360" s="26"/>
      <c r="D1360" s="209" t="s">
        <v>1972</v>
      </c>
      <c r="E1360" s="26"/>
      <c r="F1360" s="26"/>
      <c r="G1360" s="125"/>
      <c r="H1360" s="198">
        <v>6.32</v>
      </c>
      <c r="I1360" s="54"/>
      <c r="J1360" s="57">
        <v>6.636000000000001</v>
      </c>
      <c r="K1360" s="57"/>
      <c r="L1360" s="26">
        <v>0</v>
      </c>
      <c r="M1360" s="27" t="e">
        <f t="shared" si="239"/>
        <v>#DIV/0!</v>
      </c>
      <c r="N1360" s="199">
        <f t="shared" si="238"/>
        <v>0</v>
      </c>
      <c r="O1360" s="198"/>
      <c r="P1360" s="198"/>
      <c r="Q1360" s="198"/>
      <c r="R1360" s="409"/>
      <c r="S1360" s="363"/>
      <c r="T1360" s="363"/>
      <c r="U1360" s="26"/>
      <c r="V1360" s="200"/>
      <c r="W1360" s="26"/>
      <c r="X1360" s="5"/>
      <c r="Y1360" s="26"/>
      <c r="Z1360" s="26"/>
      <c r="AA1360" s="26"/>
      <c r="AB1360" s="27"/>
      <c r="AC1360" s="122"/>
      <c r="AD1360" s="273"/>
      <c r="AE1360" s="26"/>
    </row>
    <row r="1361" spans="1:31" x14ac:dyDescent="0.2">
      <c r="A1361" s="46" t="s">
        <v>3523</v>
      </c>
      <c r="B1361" s="26"/>
      <c r="C1361" s="26"/>
      <c r="D1361" s="209" t="s">
        <v>1973</v>
      </c>
      <c r="E1361" s="26"/>
      <c r="F1361" s="26"/>
      <c r="G1361" s="125"/>
      <c r="H1361" s="198">
        <v>4.42</v>
      </c>
      <c r="I1361" s="54"/>
      <c r="J1361" s="57">
        <v>4.641</v>
      </c>
      <c r="K1361" s="57"/>
      <c r="L1361" s="26">
        <v>0</v>
      </c>
      <c r="M1361" s="27" t="e">
        <f t="shared" si="239"/>
        <v>#DIV/0!</v>
      </c>
      <c r="N1361" s="199">
        <f t="shared" si="238"/>
        <v>0</v>
      </c>
      <c r="O1361" s="198"/>
      <c r="P1361" s="198"/>
      <c r="Q1361" s="198"/>
      <c r="R1361" s="409"/>
      <c r="S1361" s="363"/>
      <c r="T1361" s="363"/>
      <c r="U1361" s="26"/>
      <c r="V1361" s="200"/>
      <c r="W1361" s="26"/>
      <c r="X1361" s="5"/>
      <c r="Y1361" s="26"/>
      <c r="Z1361" s="26"/>
      <c r="AA1361" s="26"/>
      <c r="AB1361" s="27"/>
      <c r="AC1361" s="122"/>
      <c r="AD1361" s="273"/>
      <c r="AE1361" s="26"/>
    </row>
    <row r="1362" spans="1:31" x14ac:dyDescent="0.2">
      <c r="A1362" s="46" t="s">
        <v>3524</v>
      </c>
      <c r="B1362" s="26"/>
      <c r="C1362" s="26"/>
      <c r="D1362" s="209" t="s">
        <v>3525</v>
      </c>
      <c r="E1362" s="26"/>
      <c r="F1362" s="26"/>
      <c r="G1362" s="125"/>
      <c r="H1362" s="198">
        <v>9.2200000000000006</v>
      </c>
      <c r="I1362" s="54"/>
      <c r="J1362" s="57">
        <v>9.6810000000000009</v>
      </c>
      <c r="K1362" s="57"/>
      <c r="L1362" s="26">
        <v>0</v>
      </c>
      <c r="M1362" s="27" t="e">
        <f t="shared" si="239"/>
        <v>#DIV/0!</v>
      </c>
      <c r="N1362" s="199">
        <f t="shared" si="238"/>
        <v>0</v>
      </c>
      <c r="O1362" s="198"/>
      <c r="P1362" s="198"/>
      <c r="Q1362" s="198"/>
      <c r="R1362" s="409"/>
      <c r="S1362" s="363"/>
      <c r="T1362" s="363"/>
      <c r="U1362" s="26"/>
      <c r="V1362" s="200"/>
      <c r="W1362" s="26"/>
      <c r="X1362" s="5"/>
      <c r="Y1362" s="26"/>
      <c r="Z1362" s="26"/>
      <c r="AA1362" s="26"/>
      <c r="AB1362" s="27"/>
      <c r="AC1362" s="122"/>
      <c r="AD1362" s="273"/>
      <c r="AE1362" s="26"/>
    </row>
    <row r="1363" spans="1:31" x14ac:dyDescent="0.2">
      <c r="A1363" s="46" t="s">
        <v>3526</v>
      </c>
      <c r="B1363" s="26"/>
      <c r="C1363" s="26"/>
      <c r="D1363" s="209" t="s">
        <v>3527</v>
      </c>
      <c r="E1363" s="26"/>
      <c r="F1363" s="26"/>
      <c r="G1363" s="125"/>
      <c r="H1363" s="198">
        <v>6.98</v>
      </c>
      <c r="I1363" s="54"/>
      <c r="J1363" s="57">
        <v>7.3290000000000006</v>
      </c>
      <c r="K1363" s="57"/>
      <c r="L1363" s="26">
        <v>0</v>
      </c>
      <c r="M1363" s="27" t="e">
        <f t="shared" si="239"/>
        <v>#DIV/0!</v>
      </c>
      <c r="N1363" s="199">
        <f t="shared" si="238"/>
        <v>0</v>
      </c>
      <c r="O1363" s="198"/>
      <c r="P1363" s="198"/>
      <c r="Q1363" s="198"/>
      <c r="R1363" s="409"/>
      <c r="S1363" s="363"/>
      <c r="T1363" s="363"/>
      <c r="U1363" s="26"/>
      <c r="V1363" s="200"/>
      <c r="W1363" s="26"/>
      <c r="X1363" s="5"/>
      <c r="Y1363" s="26"/>
      <c r="Z1363" s="26"/>
      <c r="AA1363" s="26"/>
      <c r="AB1363" s="27"/>
      <c r="AC1363" s="122"/>
      <c r="AD1363" s="273"/>
      <c r="AE1363" s="26"/>
    </row>
    <row r="1364" spans="1:31" x14ac:dyDescent="0.2">
      <c r="A1364" s="46" t="s">
        <v>3528</v>
      </c>
      <c r="B1364" s="26"/>
      <c r="C1364" s="26"/>
      <c r="D1364" s="209" t="s">
        <v>3529</v>
      </c>
      <c r="E1364" s="26"/>
      <c r="F1364" s="26"/>
      <c r="G1364" s="125"/>
      <c r="H1364" s="198">
        <v>8.18</v>
      </c>
      <c r="I1364" s="54"/>
      <c r="J1364" s="57">
        <v>8.5890000000000004</v>
      </c>
      <c r="K1364" s="57"/>
      <c r="L1364" s="26">
        <v>0</v>
      </c>
      <c r="M1364" s="27" t="e">
        <f t="shared" si="239"/>
        <v>#DIV/0!</v>
      </c>
      <c r="N1364" s="199">
        <f t="shared" si="238"/>
        <v>0</v>
      </c>
      <c r="O1364" s="198"/>
      <c r="P1364" s="198"/>
      <c r="Q1364" s="198"/>
      <c r="R1364" s="409"/>
      <c r="S1364" s="363"/>
      <c r="T1364" s="363"/>
      <c r="U1364" s="26"/>
      <c r="V1364" s="200"/>
      <c r="W1364" s="26"/>
      <c r="X1364" s="5"/>
      <c r="Y1364" s="26"/>
      <c r="Z1364" s="26"/>
      <c r="AA1364" s="26"/>
      <c r="AB1364" s="27"/>
      <c r="AC1364" s="122"/>
      <c r="AD1364" s="273"/>
      <c r="AE1364" s="26"/>
    </row>
    <row r="1365" spans="1:31" x14ac:dyDescent="0.2">
      <c r="A1365" s="46" t="s">
        <v>3530</v>
      </c>
      <c r="B1365" s="26"/>
      <c r="C1365" s="26"/>
      <c r="D1365" s="209" t="s">
        <v>1974</v>
      </c>
      <c r="E1365" s="26"/>
      <c r="F1365" s="26"/>
      <c r="G1365" s="125"/>
      <c r="H1365" s="198">
        <v>2.16</v>
      </c>
      <c r="I1365" s="54"/>
      <c r="J1365" s="57">
        <v>2.2680000000000002</v>
      </c>
      <c r="K1365" s="57"/>
      <c r="L1365" s="26">
        <v>0</v>
      </c>
      <c r="M1365" s="27" t="e">
        <f t="shared" si="239"/>
        <v>#DIV/0!</v>
      </c>
      <c r="N1365" s="199">
        <f t="shared" si="238"/>
        <v>0</v>
      </c>
      <c r="O1365" s="198"/>
      <c r="P1365" s="198"/>
      <c r="Q1365" s="198"/>
      <c r="R1365" s="409"/>
      <c r="S1365" s="363"/>
      <c r="T1365" s="363"/>
      <c r="U1365" s="26"/>
      <c r="V1365" s="200"/>
      <c r="W1365" s="26"/>
      <c r="X1365" s="5"/>
      <c r="Y1365" s="26"/>
      <c r="Z1365" s="26"/>
      <c r="AA1365" s="26"/>
      <c r="AB1365" s="27"/>
      <c r="AC1365" s="122"/>
      <c r="AD1365" s="273"/>
      <c r="AE1365" s="26"/>
    </row>
    <row r="1366" spans="1:31" x14ac:dyDescent="0.2">
      <c r="A1366" s="46" t="s">
        <v>3531</v>
      </c>
      <c r="B1366" s="26"/>
      <c r="C1366" s="26"/>
      <c r="D1366" s="209" t="s">
        <v>1975</v>
      </c>
      <c r="E1366" s="26"/>
      <c r="F1366" s="26"/>
      <c r="G1366" s="125"/>
      <c r="H1366" s="198">
        <v>2.95</v>
      </c>
      <c r="I1366" s="54"/>
      <c r="J1366" s="57">
        <v>3.0975000000000001</v>
      </c>
      <c r="K1366" s="57"/>
      <c r="L1366" s="26">
        <v>0</v>
      </c>
      <c r="M1366" s="27" t="e">
        <f t="shared" si="239"/>
        <v>#DIV/0!</v>
      </c>
      <c r="N1366" s="199">
        <f t="shared" si="238"/>
        <v>0</v>
      </c>
      <c r="O1366" s="198"/>
      <c r="P1366" s="198"/>
      <c r="Q1366" s="198"/>
      <c r="R1366" s="409"/>
      <c r="S1366" s="363"/>
      <c r="T1366" s="363"/>
      <c r="U1366" s="26"/>
      <c r="V1366" s="200"/>
      <c r="W1366" s="26"/>
      <c r="X1366" s="5"/>
      <c r="Y1366" s="26"/>
      <c r="Z1366" s="26"/>
      <c r="AA1366" s="26"/>
      <c r="AB1366" s="27"/>
      <c r="AC1366" s="122"/>
      <c r="AD1366" s="273"/>
      <c r="AE1366" s="26"/>
    </row>
    <row r="1367" spans="1:31" x14ac:dyDescent="0.2">
      <c r="A1367" s="46" t="s">
        <v>3532</v>
      </c>
      <c r="B1367" s="26"/>
      <c r="C1367" s="26"/>
      <c r="D1367" s="209" t="s">
        <v>1976</v>
      </c>
      <c r="E1367" s="26"/>
      <c r="F1367" s="26"/>
      <c r="G1367" s="125"/>
      <c r="H1367" s="198">
        <v>8.0399999999999991</v>
      </c>
      <c r="I1367" s="54"/>
      <c r="J1367" s="57">
        <v>8.4420000000000002</v>
      </c>
      <c r="K1367" s="57"/>
      <c r="L1367" s="26">
        <v>0</v>
      </c>
      <c r="M1367" s="27" t="e">
        <f t="shared" si="239"/>
        <v>#DIV/0!</v>
      </c>
      <c r="N1367" s="199">
        <f t="shared" si="238"/>
        <v>0</v>
      </c>
      <c r="O1367" s="198"/>
      <c r="P1367" s="198"/>
      <c r="Q1367" s="198"/>
      <c r="R1367" s="409"/>
      <c r="S1367" s="363"/>
      <c r="T1367" s="363"/>
      <c r="U1367" s="26"/>
      <c r="V1367" s="200"/>
      <c r="W1367" s="26"/>
      <c r="X1367" s="5"/>
      <c r="Y1367" s="26"/>
      <c r="Z1367" s="26"/>
      <c r="AA1367" s="26"/>
      <c r="AB1367" s="27"/>
      <c r="AC1367" s="122"/>
      <c r="AD1367" s="273"/>
      <c r="AE1367" s="26"/>
    </row>
    <row r="1368" spans="1:31" x14ac:dyDescent="0.2">
      <c r="A1368" s="46" t="s">
        <v>3533</v>
      </c>
      <c r="B1368" s="26"/>
      <c r="C1368" s="26"/>
      <c r="D1368" s="209" t="s">
        <v>1977</v>
      </c>
      <c r="E1368" s="26"/>
      <c r="F1368" s="26"/>
      <c r="G1368" s="125"/>
      <c r="H1368" s="198">
        <v>1.8</v>
      </c>
      <c r="I1368" s="54"/>
      <c r="J1368" s="57">
        <v>1.8900000000000001</v>
      </c>
      <c r="K1368" s="57"/>
      <c r="L1368" s="26">
        <v>0</v>
      </c>
      <c r="M1368" s="27" t="e">
        <f t="shared" si="239"/>
        <v>#DIV/0!</v>
      </c>
      <c r="N1368" s="199">
        <f t="shared" si="238"/>
        <v>0</v>
      </c>
      <c r="O1368" s="198"/>
      <c r="P1368" s="198"/>
      <c r="Q1368" s="198"/>
      <c r="R1368" s="409"/>
      <c r="S1368" s="363"/>
      <c r="T1368" s="363"/>
      <c r="U1368" s="26"/>
      <c r="V1368" s="200"/>
      <c r="W1368" s="26"/>
      <c r="X1368" s="5"/>
      <c r="Y1368" s="26"/>
      <c r="Z1368" s="26"/>
      <c r="AA1368" s="26"/>
      <c r="AB1368" s="27"/>
      <c r="AC1368" s="122"/>
      <c r="AD1368" s="273"/>
      <c r="AE1368" s="26"/>
    </row>
    <row r="1369" spans="1:31" x14ac:dyDescent="0.2">
      <c r="A1369" s="46" t="s">
        <v>3534</v>
      </c>
      <c r="B1369" s="26"/>
      <c r="C1369" s="26"/>
      <c r="D1369" s="209" t="s">
        <v>1978</v>
      </c>
      <c r="E1369" s="26"/>
      <c r="F1369" s="26"/>
      <c r="G1369" s="125"/>
      <c r="H1369" s="198">
        <v>1.8</v>
      </c>
      <c r="I1369" s="54"/>
      <c r="J1369" s="57">
        <v>1.8900000000000001</v>
      </c>
      <c r="K1369" s="57"/>
      <c r="L1369" s="26">
        <v>0</v>
      </c>
      <c r="M1369" s="27" t="e">
        <f t="shared" si="239"/>
        <v>#DIV/0!</v>
      </c>
      <c r="N1369" s="199">
        <f t="shared" ref="N1369:N1411" si="240">L1369*1.2</f>
        <v>0</v>
      </c>
      <c r="O1369" s="198"/>
      <c r="P1369" s="198"/>
      <c r="Q1369" s="198"/>
      <c r="R1369" s="409"/>
      <c r="S1369" s="363"/>
      <c r="T1369" s="363"/>
      <c r="U1369" s="26"/>
      <c r="V1369" s="200"/>
      <c r="W1369" s="26"/>
      <c r="X1369" s="5"/>
      <c r="Y1369" s="26"/>
      <c r="Z1369" s="26"/>
      <c r="AA1369" s="26"/>
      <c r="AB1369" s="27"/>
      <c r="AC1369" s="122"/>
      <c r="AD1369" s="273"/>
      <c r="AE1369" s="26"/>
    </row>
    <row r="1370" spans="1:31" x14ac:dyDescent="0.2">
      <c r="A1370" s="46" t="s">
        <v>3535</v>
      </c>
      <c r="B1370" s="26"/>
      <c r="C1370" s="26"/>
      <c r="D1370" s="209" t="s">
        <v>1979</v>
      </c>
      <c r="E1370" s="26"/>
      <c r="F1370" s="26"/>
      <c r="G1370" s="125"/>
      <c r="H1370" s="198">
        <v>1.8</v>
      </c>
      <c r="I1370" s="54"/>
      <c r="J1370" s="57">
        <v>1.8900000000000001</v>
      </c>
      <c r="K1370" s="57"/>
      <c r="L1370" s="26">
        <v>0</v>
      </c>
      <c r="M1370" s="27" t="e">
        <f t="shared" si="239"/>
        <v>#DIV/0!</v>
      </c>
      <c r="N1370" s="199">
        <f t="shared" si="240"/>
        <v>0</v>
      </c>
      <c r="O1370" s="198"/>
      <c r="P1370" s="198"/>
      <c r="Q1370" s="198"/>
      <c r="R1370" s="409"/>
      <c r="S1370" s="363"/>
      <c r="T1370" s="363"/>
      <c r="U1370" s="26"/>
      <c r="V1370" s="200"/>
      <c r="W1370" s="26"/>
      <c r="X1370" s="5"/>
      <c r="Y1370" s="26"/>
      <c r="Z1370" s="26"/>
      <c r="AA1370" s="26"/>
      <c r="AB1370" s="27"/>
      <c r="AC1370" s="122"/>
      <c r="AD1370" s="273"/>
      <c r="AE1370" s="26"/>
    </row>
    <row r="1371" spans="1:31" x14ac:dyDescent="0.2">
      <c r="A1371" s="46" t="s">
        <v>3536</v>
      </c>
      <c r="B1371" s="26"/>
      <c r="C1371" s="26"/>
      <c r="D1371" s="209" t="s">
        <v>1980</v>
      </c>
      <c r="E1371" s="26"/>
      <c r="F1371" s="26"/>
      <c r="G1371" s="125"/>
      <c r="H1371" s="198">
        <v>7.96</v>
      </c>
      <c r="I1371" s="54"/>
      <c r="J1371" s="57">
        <v>8.3580000000000005</v>
      </c>
      <c r="K1371" s="57"/>
      <c r="L1371" s="26">
        <v>0</v>
      </c>
      <c r="M1371" s="27" t="e">
        <f t="shared" si="239"/>
        <v>#DIV/0!</v>
      </c>
      <c r="N1371" s="199">
        <f t="shared" si="240"/>
        <v>0</v>
      </c>
      <c r="O1371" s="198"/>
      <c r="P1371" s="198"/>
      <c r="Q1371" s="198"/>
      <c r="R1371" s="409"/>
      <c r="S1371" s="363"/>
      <c r="T1371" s="363"/>
      <c r="U1371" s="26"/>
      <c r="V1371" s="200"/>
      <c r="W1371" s="26"/>
      <c r="X1371" s="5"/>
      <c r="Y1371" s="26"/>
      <c r="Z1371" s="26"/>
      <c r="AA1371" s="26"/>
      <c r="AB1371" s="27"/>
      <c r="AC1371" s="122"/>
      <c r="AD1371" s="273"/>
      <c r="AE1371" s="26"/>
    </row>
    <row r="1372" spans="1:31" x14ac:dyDescent="0.2">
      <c r="A1372" s="46" t="s">
        <v>3537</v>
      </c>
      <c r="B1372" s="26"/>
      <c r="C1372" s="26"/>
      <c r="D1372" s="209" t="s">
        <v>2384</v>
      </c>
      <c r="E1372" s="26"/>
      <c r="F1372" s="26"/>
      <c r="G1372" s="125"/>
      <c r="H1372" s="198">
        <v>4.12</v>
      </c>
      <c r="I1372" s="54"/>
      <c r="J1372" s="57">
        <v>4.3260000000000005</v>
      </c>
      <c r="K1372" s="57"/>
      <c r="L1372" s="26">
        <v>0</v>
      </c>
      <c r="M1372" s="27" t="e">
        <f t="shared" si="239"/>
        <v>#DIV/0!</v>
      </c>
      <c r="N1372" s="199">
        <f t="shared" si="240"/>
        <v>0</v>
      </c>
      <c r="O1372" s="198"/>
      <c r="P1372" s="198"/>
      <c r="Q1372" s="198"/>
      <c r="R1372" s="409"/>
      <c r="S1372" s="363"/>
      <c r="T1372" s="363"/>
      <c r="U1372" s="26"/>
      <c r="V1372" s="200"/>
      <c r="W1372" s="26"/>
      <c r="X1372" s="5"/>
      <c r="Y1372" s="26"/>
      <c r="Z1372" s="26"/>
      <c r="AA1372" s="26"/>
      <c r="AB1372" s="27"/>
      <c r="AC1372" s="122"/>
      <c r="AD1372" s="273"/>
      <c r="AE1372" s="26"/>
    </row>
    <row r="1373" spans="1:31" x14ac:dyDescent="0.2">
      <c r="A1373" s="46" t="s">
        <v>3538</v>
      </c>
      <c r="B1373" s="26"/>
      <c r="C1373" s="26"/>
      <c r="D1373" s="209" t="s">
        <v>2385</v>
      </c>
      <c r="E1373" s="26"/>
      <c r="F1373" s="26"/>
      <c r="G1373" s="125"/>
      <c r="H1373" s="198">
        <v>4.66</v>
      </c>
      <c r="I1373" s="54"/>
      <c r="J1373" s="57">
        <v>4.8930000000000007</v>
      </c>
      <c r="K1373" s="57"/>
      <c r="L1373" s="26">
        <v>0</v>
      </c>
      <c r="M1373" s="27" t="e">
        <f t="shared" si="239"/>
        <v>#DIV/0!</v>
      </c>
      <c r="N1373" s="199">
        <f t="shared" si="240"/>
        <v>0</v>
      </c>
      <c r="O1373" s="198"/>
      <c r="P1373" s="198"/>
      <c r="Q1373" s="198"/>
      <c r="R1373" s="409"/>
      <c r="S1373" s="363"/>
      <c r="T1373" s="363"/>
      <c r="U1373" s="26"/>
      <c r="V1373" s="200"/>
      <c r="W1373" s="26"/>
      <c r="X1373" s="5"/>
      <c r="Y1373" s="26"/>
      <c r="Z1373" s="26"/>
      <c r="AA1373" s="26"/>
      <c r="AB1373" s="27"/>
      <c r="AC1373" s="122"/>
      <c r="AD1373" s="273"/>
      <c r="AE1373" s="26"/>
    </row>
    <row r="1374" spans="1:31" x14ac:dyDescent="0.2">
      <c r="A1374" s="46" t="s">
        <v>3539</v>
      </c>
      <c r="B1374" s="26"/>
      <c r="C1374" s="26"/>
      <c r="D1374" s="209" t="s">
        <v>3540</v>
      </c>
      <c r="E1374" s="26"/>
      <c r="F1374" s="26"/>
      <c r="G1374" s="125"/>
      <c r="H1374" s="198">
        <v>5.96</v>
      </c>
      <c r="I1374" s="54"/>
      <c r="J1374" s="57">
        <v>6.258</v>
      </c>
      <c r="K1374" s="57"/>
      <c r="L1374" s="26">
        <v>0</v>
      </c>
      <c r="M1374" s="27" t="e">
        <f t="shared" si="239"/>
        <v>#DIV/0!</v>
      </c>
      <c r="N1374" s="199">
        <f t="shared" si="240"/>
        <v>0</v>
      </c>
      <c r="O1374" s="198"/>
      <c r="P1374" s="198"/>
      <c r="Q1374" s="198"/>
      <c r="R1374" s="409"/>
      <c r="S1374" s="363"/>
      <c r="T1374" s="363"/>
      <c r="U1374" s="26"/>
      <c r="V1374" s="200"/>
      <c r="W1374" s="26"/>
      <c r="X1374" s="5"/>
      <c r="Y1374" s="26"/>
      <c r="Z1374" s="26"/>
      <c r="AA1374" s="26"/>
      <c r="AB1374" s="27"/>
      <c r="AC1374" s="122"/>
      <c r="AD1374" s="273"/>
      <c r="AE1374" s="26"/>
    </row>
    <row r="1375" spans="1:31" x14ac:dyDescent="0.2">
      <c r="A1375" s="46" t="s">
        <v>3541</v>
      </c>
      <c r="B1375" s="26"/>
      <c r="C1375" s="26"/>
      <c r="D1375" s="209" t="s">
        <v>1981</v>
      </c>
      <c r="E1375" s="26"/>
      <c r="F1375" s="26"/>
      <c r="G1375" s="125"/>
      <c r="H1375" s="198">
        <v>3.46</v>
      </c>
      <c r="I1375" s="54"/>
      <c r="J1375" s="57">
        <v>3.633</v>
      </c>
      <c r="K1375" s="57"/>
      <c r="L1375" s="26">
        <v>0</v>
      </c>
      <c r="M1375" s="27" t="e">
        <f t="shared" si="239"/>
        <v>#DIV/0!</v>
      </c>
      <c r="N1375" s="199">
        <f t="shared" si="240"/>
        <v>0</v>
      </c>
      <c r="O1375" s="198"/>
      <c r="P1375" s="198"/>
      <c r="Q1375" s="198"/>
      <c r="R1375" s="409"/>
      <c r="S1375" s="363"/>
      <c r="T1375" s="363"/>
      <c r="U1375" s="26"/>
      <c r="V1375" s="200"/>
      <c r="W1375" s="26"/>
      <c r="X1375" s="5"/>
      <c r="Y1375" s="26"/>
      <c r="Z1375" s="26"/>
      <c r="AA1375" s="26"/>
      <c r="AB1375" s="27"/>
      <c r="AC1375" s="122"/>
      <c r="AD1375" s="273"/>
      <c r="AE1375" s="26"/>
    </row>
    <row r="1376" spans="1:31" x14ac:dyDescent="0.2">
      <c r="A1376" s="46" t="s">
        <v>3542</v>
      </c>
      <c r="B1376" s="26"/>
      <c r="C1376" s="26"/>
      <c r="D1376" s="209" t="s">
        <v>3543</v>
      </c>
      <c r="E1376" s="26"/>
      <c r="F1376" s="26"/>
      <c r="G1376" s="125"/>
      <c r="H1376" s="198">
        <v>6.52</v>
      </c>
      <c r="I1376" s="54"/>
      <c r="J1376" s="57">
        <v>6.8460000000000001</v>
      </c>
      <c r="K1376" s="57"/>
      <c r="L1376" s="26">
        <v>0</v>
      </c>
      <c r="M1376" s="27" t="e">
        <f t="shared" si="239"/>
        <v>#DIV/0!</v>
      </c>
      <c r="N1376" s="199">
        <f t="shared" si="240"/>
        <v>0</v>
      </c>
      <c r="O1376" s="198"/>
      <c r="P1376" s="198"/>
      <c r="Q1376" s="198"/>
      <c r="R1376" s="409"/>
      <c r="S1376" s="363"/>
      <c r="T1376" s="363"/>
      <c r="U1376" s="26"/>
      <c r="V1376" s="200"/>
      <c r="W1376" s="26"/>
      <c r="X1376" s="5"/>
      <c r="Y1376" s="26"/>
      <c r="Z1376" s="26"/>
      <c r="AA1376" s="26"/>
      <c r="AB1376" s="27"/>
      <c r="AC1376" s="122"/>
      <c r="AD1376" s="273"/>
      <c r="AE1376" s="26"/>
    </row>
    <row r="1377" spans="1:31" x14ac:dyDescent="0.2">
      <c r="A1377" s="46" t="s">
        <v>3544</v>
      </c>
      <c r="B1377" s="26"/>
      <c r="C1377" s="26"/>
      <c r="D1377" s="209" t="s">
        <v>1982</v>
      </c>
      <c r="E1377" s="26"/>
      <c r="F1377" s="26"/>
      <c r="G1377" s="125"/>
      <c r="H1377" s="198">
        <v>1.8</v>
      </c>
      <c r="I1377" s="54"/>
      <c r="J1377" s="57">
        <v>1.8900000000000001</v>
      </c>
      <c r="K1377" s="57"/>
      <c r="L1377" s="26">
        <v>0</v>
      </c>
      <c r="M1377" s="27" t="e">
        <f t="shared" si="239"/>
        <v>#DIV/0!</v>
      </c>
      <c r="N1377" s="199">
        <f t="shared" si="240"/>
        <v>0</v>
      </c>
      <c r="O1377" s="198"/>
      <c r="P1377" s="198"/>
      <c r="Q1377" s="198"/>
      <c r="R1377" s="409"/>
      <c r="S1377" s="363"/>
      <c r="T1377" s="363"/>
      <c r="U1377" s="26"/>
      <c r="V1377" s="200"/>
      <c r="W1377" s="26"/>
      <c r="X1377" s="5"/>
      <c r="Y1377" s="26"/>
      <c r="Z1377" s="26"/>
      <c r="AA1377" s="26"/>
      <c r="AB1377" s="27"/>
      <c r="AC1377" s="122"/>
      <c r="AD1377" s="273"/>
      <c r="AE1377" s="26"/>
    </row>
    <row r="1378" spans="1:31" x14ac:dyDescent="0.2">
      <c r="A1378" s="46" t="s">
        <v>3545</v>
      </c>
      <c r="B1378" s="26"/>
      <c r="C1378" s="26"/>
      <c r="D1378" s="209" t="s">
        <v>1983</v>
      </c>
      <c r="E1378" s="26"/>
      <c r="F1378" s="26"/>
      <c r="G1378" s="125"/>
      <c r="H1378" s="198">
        <v>5.12</v>
      </c>
      <c r="I1378" s="54"/>
      <c r="J1378" s="57">
        <v>5.3760000000000003</v>
      </c>
      <c r="K1378" s="57"/>
      <c r="L1378" s="26">
        <v>0</v>
      </c>
      <c r="M1378" s="27" t="e">
        <f t="shared" si="239"/>
        <v>#DIV/0!</v>
      </c>
      <c r="N1378" s="199">
        <f t="shared" si="240"/>
        <v>0</v>
      </c>
      <c r="O1378" s="198"/>
      <c r="P1378" s="198"/>
      <c r="Q1378" s="198"/>
      <c r="R1378" s="409"/>
      <c r="S1378" s="363"/>
      <c r="T1378" s="363"/>
      <c r="U1378" s="26"/>
      <c r="V1378" s="200"/>
      <c r="W1378" s="26"/>
      <c r="X1378" s="5"/>
      <c r="Y1378" s="26"/>
      <c r="Z1378" s="26"/>
      <c r="AA1378" s="26"/>
      <c r="AB1378" s="27"/>
      <c r="AC1378" s="122"/>
      <c r="AD1378" s="273"/>
      <c r="AE1378" s="26"/>
    </row>
    <row r="1379" spans="1:31" x14ac:dyDescent="0.2">
      <c r="A1379" s="46" t="s">
        <v>3546</v>
      </c>
      <c r="B1379" s="26"/>
      <c r="C1379" s="26"/>
      <c r="D1379" s="209" t="s">
        <v>3547</v>
      </c>
      <c r="E1379" s="26"/>
      <c r="F1379" s="26"/>
      <c r="G1379" s="125"/>
      <c r="H1379" s="198">
        <v>7.12</v>
      </c>
      <c r="I1379" s="54"/>
      <c r="J1379" s="57">
        <v>7.4760000000000009</v>
      </c>
      <c r="K1379" s="57"/>
      <c r="L1379" s="26">
        <v>0</v>
      </c>
      <c r="M1379" s="27" t="e">
        <f t="shared" si="239"/>
        <v>#DIV/0!</v>
      </c>
      <c r="N1379" s="199">
        <f t="shared" si="240"/>
        <v>0</v>
      </c>
      <c r="O1379" s="198"/>
      <c r="P1379" s="198"/>
      <c r="Q1379" s="198"/>
      <c r="R1379" s="409"/>
      <c r="S1379" s="363"/>
      <c r="T1379" s="363"/>
      <c r="U1379" s="26"/>
      <c r="V1379" s="200"/>
      <c r="W1379" s="26"/>
      <c r="X1379" s="5"/>
      <c r="Y1379" s="26"/>
      <c r="Z1379" s="26"/>
      <c r="AA1379" s="26"/>
      <c r="AB1379" s="27"/>
      <c r="AC1379" s="122"/>
      <c r="AD1379" s="273"/>
      <c r="AE1379" s="26"/>
    </row>
    <row r="1380" spans="1:31" x14ac:dyDescent="0.2">
      <c r="A1380" s="46" t="s">
        <v>3548</v>
      </c>
      <c r="B1380" s="26"/>
      <c r="C1380" s="26"/>
      <c r="D1380" s="209" t="s">
        <v>1984</v>
      </c>
      <c r="E1380" s="26"/>
      <c r="F1380" s="26"/>
      <c r="G1380" s="125"/>
      <c r="H1380" s="198">
        <v>5.42</v>
      </c>
      <c r="I1380" s="54"/>
      <c r="J1380" s="57">
        <v>5.6909999999999998</v>
      </c>
      <c r="K1380" s="57"/>
      <c r="L1380" s="26">
        <v>0</v>
      </c>
      <c r="M1380" s="27" t="e">
        <f t="shared" si="239"/>
        <v>#DIV/0!</v>
      </c>
      <c r="N1380" s="199">
        <f t="shared" si="240"/>
        <v>0</v>
      </c>
      <c r="O1380" s="198"/>
      <c r="P1380" s="198"/>
      <c r="Q1380" s="198"/>
      <c r="R1380" s="409"/>
      <c r="S1380" s="363"/>
      <c r="T1380" s="363"/>
      <c r="U1380" s="26"/>
      <c r="V1380" s="200"/>
      <c r="W1380" s="26"/>
      <c r="X1380" s="5"/>
      <c r="Y1380" s="26"/>
      <c r="Z1380" s="26"/>
      <c r="AA1380" s="26"/>
      <c r="AB1380" s="27"/>
      <c r="AC1380" s="122"/>
      <c r="AD1380" s="273"/>
      <c r="AE1380" s="26"/>
    </row>
    <row r="1381" spans="1:31" x14ac:dyDescent="0.2">
      <c r="A1381" s="46" t="s">
        <v>3549</v>
      </c>
      <c r="B1381" s="26"/>
      <c r="C1381" s="26"/>
      <c r="D1381" s="209" t="s">
        <v>1985</v>
      </c>
      <c r="E1381" s="26"/>
      <c r="F1381" s="26"/>
      <c r="G1381" s="125"/>
      <c r="H1381" s="198">
        <v>2.98</v>
      </c>
      <c r="I1381" s="54"/>
      <c r="J1381" s="57">
        <v>3.129</v>
      </c>
      <c r="K1381" s="57"/>
      <c r="L1381" s="26">
        <v>0</v>
      </c>
      <c r="M1381" s="27" t="e">
        <f t="shared" si="239"/>
        <v>#DIV/0!</v>
      </c>
      <c r="N1381" s="199">
        <f t="shared" si="240"/>
        <v>0</v>
      </c>
      <c r="O1381" s="198"/>
      <c r="P1381" s="198"/>
      <c r="Q1381" s="198"/>
      <c r="R1381" s="409"/>
      <c r="S1381" s="363"/>
      <c r="T1381" s="363"/>
      <c r="U1381" s="26"/>
      <c r="V1381" s="200"/>
      <c r="W1381" s="26"/>
      <c r="X1381" s="5"/>
      <c r="Y1381" s="26"/>
      <c r="Z1381" s="26"/>
      <c r="AA1381" s="26"/>
      <c r="AB1381" s="27"/>
      <c r="AC1381" s="122"/>
      <c r="AD1381" s="273"/>
      <c r="AE1381" s="26"/>
    </row>
    <row r="1382" spans="1:31" x14ac:dyDescent="0.2">
      <c r="A1382" s="46" t="s">
        <v>3550</v>
      </c>
      <c r="B1382" s="26"/>
      <c r="C1382" s="26"/>
      <c r="D1382" s="209" t="s">
        <v>1986</v>
      </c>
      <c r="E1382" s="26"/>
      <c r="F1382" s="26"/>
      <c r="G1382" s="125"/>
      <c r="H1382" s="198">
        <v>2.76</v>
      </c>
      <c r="I1382" s="54"/>
      <c r="J1382" s="57">
        <v>2.8979999999999997</v>
      </c>
      <c r="K1382" s="57"/>
      <c r="L1382" s="26">
        <v>0</v>
      </c>
      <c r="M1382" s="27" t="e">
        <f t="shared" si="239"/>
        <v>#DIV/0!</v>
      </c>
      <c r="N1382" s="199">
        <f t="shared" si="240"/>
        <v>0</v>
      </c>
      <c r="O1382" s="198"/>
      <c r="P1382" s="198"/>
      <c r="Q1382" s="198"/>
      <c r="R1382" s="409"/>
      <c r="S1382" s="363"/>
      <c r="T1382" s="363"/>
      <c r="U1382" s="26"/>
      <c r="V1382" s="200"/>
      <c r="W1382" s="26"/>
      <c r="X1382" s="5"/>
      <c r="Y1382" s="26"/>
      <c r="Z1382" s="26"/>
      <c r="AA1382" s="26"/>
      <c r="AB1382" s="27"/>
      <c r="AC1382" s="122"/>
      <c r="AD1382" s="273"/>
      <c r="AE1382" s="26"/>
    </row>
    <row r="1383" spans="1:31" x14ac:dyDescent="0.2">
      <c r="A1383" s="46" t="s">
        <v>3551</v>
      </c>
      <c r="B1383" s="26"/>
      <c r="C1383" s="26"/>
      <c r="D1383" s="209" t="s">
        <v>1987</v>
      </c>
      <c r="E1383" s="26"/>
      <c r="F1383" s="26"/>
      <c r="G1383" s="125"/>
      <c r="H1383" s="198">
        <v>5.66</v>
      </c>
      <c r="I1383" s="54"/>
      <c r="J1383" s="57">
        <v>5.9430000000000005</v>
      </c>
      <c r="K1383" s="57"/>
      <c r="L1383" s="26">
        <v>0</v>
      </c>
      <c r="M1383" s="27" t="e">
        <f t="shared" si="239"/>
        <v>#DIV/0!</v>
      </c>
      <c r="N1383" s="199">
        <f t="shared" si="240"/>
        <v>0</v>
      </c>
      <c r="O1383" s="198"/>
      <c r="P1383" s="198"/>
      <c r="Q1383" s="198"/>
      <c r="R1383" s="409"/>
      <c r="S1383" s="363"/>
      <c r="T1383" s="363"/>
      <c r="U1383" s="26"/>
      <c r="V1383" s="200"/>
      <c r="W1383" s="26"/>
      <c r="X1383" s="5"/>
      <c r="Y1383" s="26"/>
      <c r="Z1383" s="26"/>
      <c r="AA1383" s="26"/>
      <c r="AB1383" s="27"/>
      <c r="AC1383" s="122"/>
      <c r="AD1383" s="273"/>
      <c r="AE1383" s="26"/>
    </row>
    <row r="1384" spans="1:31" x14ac:dyDescent="0.2">
      <c r="A1384" s="46" t="s">
        <v>3552</v>
      </c>
      <c r="B1384" s="26"/>
      <c r="C1384" s="26"/>
      <c r="D1384" s="209" t="s">
        <v>1988</v>
      </c>
      <c r="E1384" s="26"/>
      <c r="F1384" s="26"/>
      <c r="G1384" s="125"/>
      <c r="H1384" s="198">
        <v>4.25</v>
      </c>
      <c r="I1384" s="54"/>
      <c r="J1384" s="57">
        <v>4.4625000000000004</v>
      </c>
      <c r="K1384" s="57"/>
      <c r="L1384" s="26">
        <v>0</v>
      </c>
      <c r="M1384" s="27" t="e">
        <f t="shared" si="239"/>
        <v>#DIV/0!</v>
      </c>
      <c r="N1384" s="199">
        <f t="shared" si="240"/>
        <v>0</v>
      </c>
      <c r="O1384" s="198"/>
      <c r="P1384" s="198"/>
      <c r="Q1384" s="198"/>
      <c r="R1384" s="409"/>
      <c r="S1384" s="363"/>
      <c r="T1384" s="363"/>
      <c r="U1384" s="26"/>
      <c r="V1384" s="200"/>
      <c r="W1384" s="26"/>
      <c r="X1384" s="5"/>
      <c r="Y1384" s="26"/>
      <c r="Z1384" s="26"/>
      <c r="AA1384" s="26"/>
      <c r="AB1384" s="27"/>
      <c r="AC1384" s="122"/>
      <c r="AD1384" s="273"/>
      <c r="AE1384" s="26"/>
    </row>
    <row r="1385" spans="1:31" x14ac:dyDescent="0.2">
      <c r="A1385" s="46" t="s">
        <v>3553</v>
      </c>
      <c r="B1385" s="26"/>
      <c r="C1385" s="26"/>
      <c r="D1385" s="209" t="s">
        <v>3554</v>
      </c>
      <c r="E1385" s="26"/>
      <c r="F1385" s="26"/>
      <c r="G1385" s="125"/>
      <c r="H1385" s="198">
        <v>4.28</v>
      </c>
      <c r="I1385" s="54"/>
      <c r="J1385" s="57">
        <v>4.4940000000000007</v>
      </c>
      <c r="K1385" s="57"/>
      <c r="L1385" s="26">
        <v>0</v>
      </c>
      <c r="M1385" s="27" t="e">
        <f t="shared" si="239"/>
        <v>#DIV/0!</v>
      </c>
      <c r="N1385" s="199">
        <f t="shared" si="240"/>
        <v>0</v>
      </c>
      <c r="O1385" s="198"/>
      <c r="P1385" s="198"/>
      <c r="Q1385" s="198"/>
      <c r="R1385" s="409"/>
      <c r="S1385" s="363"/>
      <c r="T1385" s="363"/>
      <c r="U1385" s="26"/>
      <c r="V1385" s="200"/>
      <c r="W1385" s="26"/>
      <c r="X1385" s="5"/>
      <c r="Y1385" s="26"/>
      <c r="Z1385" s="26"/>
      <c r="AA1385" s="26"/>
      <c r="AB1385" s="27"/>
      <c r="AC1385" s="122"/>
      <c r="AD1385" s="273"/>
      <c r="AE1385" s="26"/>
    </row>
    <row r="1386" spans="1:31" x14ac:dyDescent="0.2">
      <c r="A1386" s="46" t="s">
        <v>3555</v>
      </c>
      <c r="B1386" s="26"/>
      <c r="C1386" s="26"/>
      <c r="D1386" s="209" t="s">
        <v>3556</v>
      </c>
      <c r="E1386" s="26"/>
      <c r="F1386" s="26"/>
      <c r="G1386" s="125"/>
      <c r="H1386" s="198">
        <v>2.98</v>
      </c>
      <c r="I1386" s="54"/>
      <c r="J1386" s="57">
        <v>3.129</v>
      </c>
      <c r="K1386" s="57"/>
      <c r="L1386" s="26">
        <v>0</v>
      </c>
      <c r="M1386" s="27" t="e">
        <f t="shared" si="239"/>
        <v>#DIV/0!</v>
      </c>
      <c r="N1386" s="199">
        <f t="shared" si="240"/>
        <v>0</v>
      </c>
      <c r="O1386" s="198"/>
      <c r="P1386" s="198"/>
      <c r="Q1386" s="198"/>
      <c r="R1386" s="409"/>
      <c r="S1386" s="363"/>
      <c r="T1386" s="363"/>
      <c r="U1386" s="26"/>
      <c r="V1386" s="200"/>
      <c r="W1386" s="26"/>
      <c r="X1386" s="5"/>
      <c r="Y1386" s="26"/>
      <c r="Z1386" s="26"/>
      <c r="AA1386" s="26"/>
      <c r="AB1386" s="27"/>
      <c r="AC1386" s="122"/>
      <c r="AD1386" s="273"/>
      <c r="AE1386" s="26"/>
    </row>
    <row r="1387" spans="1:31" x14ac:dyDescent="0.2">
      <c r="A1387" s="46" t="s">
        <v>3559</v>
      </c>
      <c r="B1387" s="26"/>
      <c r="C1387" s="26"/>
      <c r="D1387" s="209" t="s">
        <v>3560</v>
      </c>
      <c r="E1387" s="26"/>
      <c r="F1387" s="26"/>
      <c r="G1387" s="125"/>
      <c r="H1387" s="198">
        <v>0</v>
      </c>
      <c r="I1387" s="54"/>
      <c r="J1387" s="57">
        <v>0</v>
      </c>
      <c r="K1387" s="57"/>
      <c r="L1387" s="26">
        <v>0</v>
      </c>
      <c r="M1387" s="27" t="e">
        <f t="shared" si="239"/>
        <v>#DIV/0!</v>
      </c>
      <c r="N1387" s="199">
        <f t="shared" si="240"/>
        <v>0</v>
      </c>
      <c r="O1387" s="198"/>
      <c r="P1387" s="198"/>
      <c r="Q1387" s="198"/>
      <c r="R1387" s="409"/>
      <c r="S1387" s="363"/>
      <c r="T1387" s="363"/>
      <c r="U1387" s="26"/>
      <c r="V1387" s="200"/>
      <c r="W1387" s="26"/>
      <c r="X1387" s="5"/>
      <c r="Y1387" s="26"/>
      <c r="Z1387" s="26"/>
      <c r="AA1387" s="26"/>
      <c r="AB1387" s="27"/>
      <c r="AC1387" s="122"/>
      <c r="AD1387" s="273"/>
      <c r="AE1387" s="26"/>
    </row>
    <row r="1388" spans="1:31" x14ac:dyDescent="0.2">
      <c r="A1388" s="46" t="s">
        <v>3561</v>
      </c>
      <c r="B1388" s="26"/>
      <c r="C1388" s="26"/>
      <c r="D1388" s="209" t="s">
        <v>3562</v>
      </c>
      <c r="E1388" s="26"/>
      <c r="F1388" s="26"/>
      <c r="G1388" s="125"/>
      <c r="H1388" s="198">
        <v>0</v>
      </c>
      <c r="I1388" s="54"/>
      <c r="J1388" s="57">
        <v>0</v>
      </c>
      <c r="K1388" s="57"/>
      <c r="L1388" s="26">
        <v>0</v>
      </c>
      <c r="M1388" s="27" t="e">
        <f t="shared" si="239"/>
        <v>#DIV/0!</v>
      </c>
      <c r="N1388" s="199">
        <f t="shared" si="240"/>
        <v>0</v>
      </c>
      <c r="O1388" s="198"/>
      <c r="P1388" s="198"/>
      <c r="Q1388" s="198"/>
      <c r="R1388" s="409"/>
      <c r="S1388" s="363"/>
      <c r="T1388" s="363"/>
      <c r="U1388" s="26"/>
      <c r="V1388" s="200"/>
      <c r="W1388" s="26"/>
      <c r="X1388" s="5"/>
      <c r="Y1388" s="26"/>
      <c r="Z1388" s="26"/>
      <c r="AA1388" s="26"/>
      <c r="AB1388" s="27"/>
      <c r="AC1388" s="122"/>
      <c r="AD1388" s="273"/>
      <c r="AE1388" s="26"/>
    </row>
    <row r="1389" spans="1:31" x14ac:dyDescent="0.2">
      <c r="A1389" s="46" t="s">
        <v>3565</v>
      </c>
      <c r="B1389" s="26"/>
      <c r="C1389" s="26"/>
      <c r="D1389" s="209" t="s">
        <v>3566</v>
      </c>
      <c r="E1389" s="26"/>
      <c r="F1389" s="26"/>
      <c r="G1389" s="125"/>
      <c r="H1389" s="198">
        <v>0</v>
      </c>
      <c r="I1389" s="54"/>
      <c r="J1389" s="57">
        <v>0</v>
      </c>
      <c r="K1389" s="57"/>
      <c r="L1389" s="26">
        <v>0</v>
      </c>
      <c r="M1389" s="27" t="e">
        <f t="shared" si="239"/>
        <v>#DIV/0!</v>
      </c>
      <c r="N1389" s="199">
        <f t="shared" si="240"/>
        <v>0</v>
      </c>
      <c r="O1389" s="198"/>
      <c r="P1389" s="198"/>
      <c r="Q1389" s="198"/>
      <c r="R1389" s="409"/>
      <c r="S1389" s="363"/>
      <c r="T1389" s="363"/>
      <c r="U1389" s="26"/>
      <c r="V1389" s="200"/>
      <c r="W1389" s="26"/>
      <c r="X1389" s="5"/>
      <c r="Y1389" s="26"/>
      <c r="Z1389" s="26"/>
      <c r="AA1389" s="26"/>
      <c r="AB1389" s="27"/>
      <c r="AC1389" s="122"/>
      <c r="AD1389" s="273"/>
      <c r="AE1389" s="26"/>
    </row>
    <row r="1390" spans="1:31" x14ac:dyDescent="0.2">
      <c r="A1390" s="46" t="s">
        <v>3567</v>
      </c>
      <c r="B1390" s="26"/>
      <c r="C1390" s="26"/>
      <c r="D1390" s="209" t="s">
        <v>3568</v>
      </c>
      <c r="E1390" s="26"/>
      <c r="F1390" s="26"/>
      <c r="G1390" s="125"/>
      <c r="H1390" s="198">
        <v>0</v>
      </c>
      <c r="I1390" s="54"/>
      <c r="J1390" s="57">
        <v>0</v>
      </c>
      <c r="K1390" s="57"/>
      <c r="L1390" s="26">
        <v>0</v>
      </c>
      <c r="M1390" s="27" t="e">
        <f t="shared" si="239"/>
        <v>#DIV/0!</v>
      </c>
      <c r="N1390" s="199">
        <f t="shared" si="240"/>
        <v>0</v>
      </c>
      <c r="O1390" s="198"/>
      <c r="P1390" s="198"/>
      <c r="Q1390" s="198"/>
      <c r="R1390" s="409"/>
      <c r="S1390" s="363"/>
      <c r="T1390" s="363"/>
      <c r="U1390" s="26"/>
      <c r="V1390" s="200"/>
      <c r="W1390" s="26"/>
      <c r="X1390" s="5"/>
      <c r="Y1390" s="26"/>
      <c r="Z1390" s="26"/>
      <c r="AA1390" s="26"/>
      <c r="AB1390" s="27"/>
      <c r="AC1390" s="122"/>
      <c r="AD1390" s="273"/>
      <c r="AE1390" s="26"/>
    </row>
    <row r="1391" spans="1:31" x14ac:dyDescent="0.2">
      <c r="A1391" s="46" t="s">
        <v>3571</v>
      </c>
      <c r="B1391" s="26"/>
      <c r="C1391" s="26"/>
      <c r="D1391" s="209" t="s">
        <v>3572</v>
      </c>
      <c r="E1391" s="26"/>
      <c r="F1391" s="26"/>
      <c r="G1391" s="125"/>
      <c r="H1391" s="198">
        <v>0</v>
      </c>
      <c r="I1391" s="54"/>
      <c r="J1391" s="57">
        <v>0</v>
      </c>
      <c r="K1391" s="57"/>
      <c r="L1391" s="26">
        <v>0</v>
      </c>
      <c r="M1391" s="27" t="e">
        <f t="shared" si="239"/>
        <v>#DIV/0!</v>
      </c>
      <c r="N1391" s="199">
        <f t="shared" si="240"/>
        <v>0</v>
      </c>
      <c r="O1391" s="198"/>
      <c r="P1391" s="198"/>
      <c r="Q1391" s="198"/>
      <c r="R1391" s="409"/>
      <c r="S1391" s="363"/>
      <c r="T1391" s="363"/>
      <c r="U1391" s="26"/>
      <c r="V1391" s="200"/>
      <c r="W1391" s="26"/>
      <c r="X1391" s="5"/>
      <c r="Y1391" s="26"/>
      <c r="Z1391" s="26"/>
      <c r="AA1391" s="26"/>
      <c r="AB1391" s="27"/>
      <c r="AC1391" s="122"/>
      <c r="AD1391" s="273"/>
      <c r="AE1391" s="26"/>
    </row>
    <row r="1392" spans="1:31" x14ac:dyDescent="0.2">
      <c r="A1392" s="46" t="s">
        <v>3573</v>
      </c>
      <c r="B1392" s="26"/>
      <c r="C1392" s="26"/>
      <c r="D1392" s="209" t="s">
        <v>3574</v>
      </c>
      <c r="E1392" s="26"/>
      <c r="F1392" s="26"/>
      <c r="G1392" s="125"/>
      <c r="H1392" s="198">
        <v>0</v>
      </c>
      <c r="I1392" s="54"/>
      <c r="J1392" s="57">
        <v>0</v>
      </c>
      <c r="K1392" s="57"/>
      <c r="L1392" s="26">
        <v>0</v>
      </c>
      <c r="M1392" s="27" t="e">
        <f t="shared" si="239"/>
        <v>#DIV/0!</v>
      </c>
      <c r="N1392" s="199">
        <f t="shared" si="240"/>
        <v>0</v>
      </c>
      <c r="O1392" s="198"/>
      <c r="P1392" s="198"/>
      <c r="Q1392" s="198"/>
      <c r="R1392" s="409"/>
      <c r="S1392" s="363"/>
      <c r="T1392" s="363"/>
      <c r="U1392" s="26"/>
      <c r="V1392" s="200"/>
      <c r="W1392" s="26"/>
      <c r="X1392" s="5"/>
      <c r="Y1392" s="26"/>
      <c r="Z1392" s="26"/>
      <c r="AA1392" s="26"/>
      <c r="AB1392" s="27"/>
      <c r="AC1392" s="122"/>
      <c r="AD1392" s="273"/>
      <c r="AE1392" s="26"/>
    </row>
    <row r="1393" spans="1:31" x14ac:dyDescent="0.2">
      <c r="A1393" s="46" t="s">
        <v>3578</v>
      </c>
      <c r="B1393" s="26"/>
      <c r="C1393" s="26"/>
      <c r="D1393" s="209" t="s">
        <v>2010</v>
      </c>
      <c r="E1393" s="26"/>
      <c r="F1393" s="26"/>
      <c r="G1393" s="125"/>
      <c r="H1393" s="198">
        <v>22.5</v>
      </c>
      <c r="I1393" s="54"/>
      <c r="J1393" s="57">
        <v>23.625</v>
      </c>
      <c r="K1393" s="57"/>
      <c r="L1393" s="26">
        <v>0</v>
      </c>
      <c r="M1393" s="27" t="e">
        <f t="shared" si="239"/>
        <v>#DIV/0!</v>
      </c>
      <c r="N1393" s="199">
        <f t="shared" si="240"/>
        <v>0</v>
      </c>
      <c r="O1393" s="198"/>
      <c r="P1393" s="198"/>
      <c r="Q1393" s="198"/>
      <c r="R1393" s="409"/>
      <c r="S1393" s="363"/>
      <c r="T1393" s="363"/>
      <c r="U1393" s="26"/>
      <c r="V1393" s="200"/>
      <c r="W1393" s="26"/>
      <c r="X1393" s="5"/>
      <c r="Y1393" s="26"/>
      <c r="Z1393" s="26"/>
      <c r="AA1393" s="26"/>
      <c r="AB1393" s="27"/>
      <c r="AC1393" s="122"/>
      <c r="AD1393" s="273"/>
      <c r="AE1393" s="26"/>
    </row>
    <row r="1394" spans="1:31" x14ac:dyDescent="0.2">
      <c r="A1394" s="46" t="s">
        <v>3579</v>
      </c>
      <c r="B1394" s="26"/>
      <c r="C1394" s="26"/>
      <c r="D1394" s="209" t="s">
        <v>2011</v>
      </c>
      <c r="E1394" s="26"/>
      <c r="F1394" s="26"/>
      <c r="G1394" s="125"/>
      <c r="H1394" s="198">
        <v>24.95</v>
      </c>
      <c r="I1394" s="54"/>
      <c r="J1394" s="57">
        <v>26.197500000000002</v>
      </c>
      <c r="K1394" s="57"/>
      <c r="L1394" s="26">
        <v>0</v>
      </c>
      <c r="M1394" s="27" t="e">
        <f t="shared" si="239"/>
        <v>#DIV/0!</v>
      </c>
      <c r="N1394" s="199">
        <f t="shared" si="240"/>
        <v>0</v>
      </c>
      <c r="O1394" s="198"/>
      <c r="P1394" s="198"/>
      <c r="Q1394" s="198"/>
      <c r="R1394" s="409"/>
      <c r="S1394" s="363"/>
      <c r="T1394" s="363"/>
      <c r="U1394" s="26"/>
      <c r="V1394" s="200"/>
      <c r="W1394" s="26"/>
      <c r="X1394" s="5"/>
      <c r="Y1394" s="26"/>
      <c r="Z1394" s="26"/>
      <c r="AA1394" s="26"/>
      <c r="AB1394" s="27"/>
      <c r="AC1394" s="122"/>
      <c r="AD1394" s="273"/>
      <c r="AE1394" s="26"/>
    </row>
    <row r="1395" spans="1:31" x14ac:dyDescent="0.2">
      <c r="A1395" s="46" t="s">
        <v>3580</v>
      </c>
      <c r="B1395" s="26"/>
      <c r="C1395" s="26"/>
      <c r="D1395" s="209" t="s">
        <v>2012</v>
      </c>
      <c r="E1395" s="26"/>
      <c r="F1395" s="26"/>
      <c r="G1395" s="125"/>
      <c r="H1395" s="198">
        <v>29.95</v>
      </c>
      <c r="I1395" s="54"/>
      <c r="J1395" s="57">
        <v>31.447500000000002</v>
      </c>
      <c r="K1395" s="57"/>
      <c r="L1395" s="26">
        <v>0</v>
      </c>
      <c r="M1395" s="27" t="e">
        <f t="shared" si="239"/>
        <v>#DIV/0!</v>
      </c>
      <c r="N1395" s="199">
        <f t="shared" si="240"/>
        <v>0</v>
      </c>
      <c r="O1395" s="198"/>
      <c r="P1395" s="198"/>
      <c r="Q1395" s="198"/>
      <c r="R1395" s="409"/>
      <c r="S1395" s="363"/>
      <c r="T1395" s="363"/>
      <c r="U1395" s="26"/>
      <c r="V1395" s="200"/>
      <c r="W1395" s="26"/>
      <c r="X1395" s="5"/>
      <c r="Y1395" s="26"/>
      <c r="Z1395" s="26"/>
      <c r="AA1395" s="26"/>
      <c r="AB1395" s="27"/>
      <c r="AC1395" s="122"/>
      <c r="AD1395" s="273"/>
      <c r="AE1395" s="26"/>
    </row>
    <row r="1396" spans="1:31" x14ac:dyDescent="0.2">
      <c r="A1396" s="46" t="s">
        <v>3581</v>
      </c>
      <c r="B1396" s="26"/>
      <c r="C1396" s="26"/>
      <c r="D1396" s="209" t="s">
        <v>2013</v>
      </c>
      <c r="E1396" s="26"/>
      <c r="F1396" s="26"/>
      <c r="G1396" s="125"/>
      <c r="H1396" s="198">
        <v>0.36</v>
      </c>
      <c r="I1396" s="54"/>
      <c r="J1396" s="57">
        <v>0.432</v>
      </c>
      <c r="K1396" s="57"/>
      <c r="L1396" s="26">
        <v>0</v>
      </c>
      <c r="M1396" s="27" t="e">
        <f t="shared" si="239"/>
        <v>#DIV/0!</v>
      </c>
      <c r="N1396" s="199">
        <f t="shared" si="240"/>
        <v>0</v>
      </c>
      <c r="O1396" s="198"/>
      <c r="P1396" s="198"/>
      <c r="Q1396" s="198"/>
      <c r="R1396" s="409"/>
      <c r="S1396" s="363"/>
      <c r="T1396" s="363"/>
      <c r="U1396" s="26"/>
      <c r="V1396" s="200"/>
      <c r="W1396" s="26"/>
      <c r="X1396" s="5"/>
      <c r="Y1396" s="26"/>
      <c r="Z1396" s="26"/>
      <c r="AA1396" s="26"/>
      <c r="AB1396" s="27"/>
      <c r="AC1396" s="122"/>
      <c r="AD1396" s="273"/>
      <c r="AE1396" s="26"/>
    </row>
    <row r="1397" spans="1:31" x14ac:dyDescent="0.2">
      <c r="A1397" s="46" t="s">
        <v>3583</v>
      </c>
      <c r="B1397" s="26"/>
      <c r="C1397" s="26"/>
      <c r="D1397" s="209" t="s">
        <v>3584</v>
      </c>
      <c r="E1397" s="26"/>
      <c r="F1397" s="26"/>
      <c r="G1397" s="125"/>
      <c r="H1397" s="198">
        <v>0</v>
      </c>
      <c r="I1397" s="54"/>
      <c r="J1397" s="57">
        <v>0</v>
      </c>
      <c r="K1397" s="57"/>
      <c r="L1397" s="26">
        <v>0</v>
      </c>
      <c r="M1397" s="27" t="e">
        <f t="shared" si="239"/>
        <v>#DIV/0!</v>
      </c>
      <c r="N1397" s="199">
        <f t="shared" si="240"/>
        <v>0</v>
      </c>
      <c r="O1397" s="198"/>
      <c r="P1397" s="198"/>
      <c r="Q1397" s="198"/>
      <c r="R1397" s="409"/>
      <c r="S1397" s="363"/>
      <c r="T1397" s="363"/>
      <c r="U1397" s="26"/>
      <c r="V1397" s="200"/>
      <c r="W1397" s="26"/>
      <c r="X1397" s="5"/>
      <c r="Y1397" s="26"/>
      <c r="Z1397" s="26"/>
      <c r="AA1397" s="26"/>
      <c r="AB1397" s="27"/>
      <c r="AC1397" s="122"/>
      <c r="AD1397" s="273"/>
      <c r="AE1397" s="26"/>
    </row>
    <row r="1398" spans="1:31" x14ac:dyDescent="0.2">
      <c r="A1398" s="46" t="s">
        <v>3585</v>
      </c>
      <c r="B1398" s="26"/>
      <c r="C1398" s="26"/>
      <c r="D1398" s="209" t="s">
        <v>3586</v>
      </c>
      <c r="E1398" s="26"/>
      <c r="F1398" s="26"/>
      <c r="G1398" s="125"/>
      <c r="H1398" s="198">
        <v>33.06</v>
      </c>
      <c r="I1398" s="54"/>
      <c r="J1398" s="57">
        <v>34.713000000000001</v>
      </c>
      <c r="K1398" s="57"/>
      <c r="L1398" s="26">
        <v>0</v>
      </c>
      <c r="M1398" s="27" t="e">
        <f t="shared" si="239"/>
        <v>#DIV/0!</v>
      </c>
      <c r="N1398" s="199">
        <f t="shared" si="240"/>
        <v>0</v>
      </c>
      <c r="O1398" s="198"/>
      <c r="P1398" s="198"/>
      <c r="Q1398" s="198"/>
      <c r="R1398" s="409"/>
      <c r="S1398" s="363"/>
      <c r="T1398" s="363"/>
      <c r="U1398" s="26"/>
      <c r="V1398" s="200"/>
      <c r="W1398" s="26"/>
      <c r="X1398" s="5"/>
      <c r="Y1398" s="26"/>
      <c r="Z1398" s="26"/>
      <c r="AA1398" s="26"/>
      <c r="AB1398" s="27"/>
      <c r="AC1398" s="122"/>
      <c r="AD1398" s="273"/>
      <c r="AE1398" s="26"/>
    </row>
    <row r="1399" spans="1:31" x14ac:dyDescent="0.2">
      <c r="A1399" s="46" t="s">
        <v>3589</v>
      </c>
      <c r="B1399" s="26"/>
      <c r="C1399" s="26"/>
      <c r="D1399" s="209" t="s">
        <v>3590</v>
      </c>
      <c r="E1399" s="26"/>
      <c r="F1399" s="26"/>
      <c r="G1399" s="125"/>
      <c r="H1399" s="198">
        <v>3.12</v>
      </c>
      <c r="I1399" s="54"/>
      <c r="J1399" s="57">
        <v>3.7439999999999998</v>
      </c>
      <c r="K1399" s="57"/>
      <c r="L1399" s="26">
        <v>0</v>
      </c>
      <c r="M1399" s="27" t="e">
        <f t="shared" si="239"/>
        <v>#DIV/0!</v>
      </c>
      <c r="N1399" s="199">
        <f t="shared" si="240"/>
        <v>0</v>
      </c>
      <c r="O1399" s="198"/>
      <c r="P1399" s="198"/>
      <c r="Q1399" s="198"/>
      <c r="R1399" s="409"/>
      <c r="S1399" s="363"/>
      <c r="T1399" s="363"/>
      <c r="U1399" s="26"/>
      <c r="V1399" s="200"/>
      <c r="W1399" s="26"/>
      <c r="X1399" s="5"/>
      <c r="Y1399" s="26"/>
      <c r="Z1399" s="26"/>
      <c r="AA1399" s="26"/>
      <c r="AB1399" s="27"/>
      <c r="AC1399" s="122"/>
      <c r="AD1399" s="273"/>
      <c r="AE1399" s="26"/>
    </row>
    <row r="1400" spans="1:31" x14ac:dyDescent="0.2">
      <c r="A1400" s="46" t="s">
        <v>3591</v>
      </c>
      <c r="B1400" s="26"/>
      <c r="C1400" s="26"/>
      <c r="D1400" s="209" t="s">
        <v>2022</v>
      </c>
      <c r="E1400" s="26"/>
      <c r="F1400" s="26"/>
      <c r="G1400" s="125"/>
      <c r="H1400" s="198">
        <v>3.12</v>
      </c>
      <c r="I1400" s="54"/>
      <c r="J1400" s="57">
        <v>3.7439999999999998</v>
      </c>
      <c r="K1400" s="57"/>
      <c r="L1400" s="26">
        <v>0</v>
      </c>
      <c r="M1400" s="27" t="e">
        <f t="shared" si="239"/>
        <v>#DIV/0!</v>
      </c>
      <c r="N1400" s="199">
        <f t="shared" si="240"/>
        <v>0</v>
      </c>
      <c r="O1400" s="198"/>
      <c r="P1400" s="198"/>
      <c r="Q1400" s="198"/>
      <c r="R1400" s="409"/>
      <c r="S1400" s="363"/>
      <c r="T1400" s="363"/>
      <c r="U1400" s="26"/>
      <c r="V1400" s="200"/>
      <c r="W1400" s="26"/>
      <c r="X1400" s="5"/>
      <c r="Y1400" s="26"/>
      <c r="Z1400" s="26"/>
      <c r="AA1400" s="26"/>
      <c r="AB1400" s="27"/>
      <c r="AC1400" s="122"/>
      <c r="AD1400" s="273"/>
      <c r="AE1400" s="26"/>
    </row>
    <row r="1401" spans="1:31" x14ac:dyDescent="0.2">
      <c r="A1401" s="46" t="s">
        <v>3596</v>
      </c>
      <c r="B1401" s="26"/>
      <c r="C1401" s="26"/>
      <c r="D1401" s="209" t="s">
        <v>3597</v>
      </c>
      <c r="E1401" s="26"/>
      <c r="F1401" s="26"/>
      <c r="G1401" s="125"/>
      <c r="H1401" s="198">
        <v>10.54</v>
      </c>
      <c r="I1401" s="54"/>
      <c r="J1401" s="57">
        <v>11.067</v>
      </c>
      <c r="K1401" s="57"/>
      <c r="L1401" s="26">
        <v>0</v>
      </c>
      <c r="M1401" s="27" t="e">
        <f t="shared" si="239"/>
        <v>#DIV/0!</v>
      </c>
      <c r="N1401" s="199">
        <f t="shared" si="240"/>
        <v>0</v>
      </c>
      <c r="O1401" s="198"/>
      <c r="P1401" s="198"/>
      <c r="Q1401" s="198"/>
      <c r="R1401" s="409"/>
      <c r="S1401" s="363"/>
      <c r="T1401" s="363"/>
      <c r="U1401" s="26"/>
      <c r="V1401" s="200"/>
      <c r="W1401" s="26"/>
      <c r="X1401" s="5"/>
      <c r="Y1401" s="26"/>
      <c r="Z1401" s="26"/>
      <c r="AA1401" s="26"/>
      <c r="AB1401" s="27"/>
      <c r="AC1401" s="122"/>
      <c r="AD1401" s="273"/>
      <c r="AE1401" s="26"/>
    </row>
    <row r="1402" spans="1:31" x14ac:dyDescent="0.2">
      <c r="A1402" s="46" t="s">
        <v>3598</v>
      </c>
      <c r="B1402" s="26"/>
      <c r="C1402" s="26"/>
      <c r="D1402" s="209" t="s">
        <v>3599</v>
      </c>
      <c r="E1402" s="26"/>
      <c r="F1402" s="26"/>
      <c r="G1402" s="125"/>
      <c r="H1402" s="198">
        <v>10.54</v>
      </c>
      <c r="I1402" s="54"/>
      <c r="J1402" s="57">
        <v>11.067</v>
      </c>
      <c r="K1402" s="57"/>
      <c r="L1402" s="26">
        <v>0</v>
      </c>
      <c r="M1402" s="27" t="e">
        <f t="shared" si="239"/>
        <v>#DIV/0!</v>
      </c>
      <c r="N1402" s="199">
        <f t="shared" si="240"/>
        <v>0</v>
      </c>
      <c r="O1402" s="198"/>
      <c r="P1402" s="198"/>
      <c r="Q1402" s="198"/>
      <c r="R1402" s="409"/>
      <c r="S1402" s="363"/>
      <c r="T1402" s="363"/>
      <c r="U1402" s="26"/>
      <c r="V1402" s="200"/>
      <c r="W1402" s="26"/>
      <c r="X1402" s="5"/>
      <c r="Y1402" s="26"/>
      <c r="Z1402" s="26"/>
      <c r="AA1402" s="26"/>
      <c r="AB1402" s="27"/>
      <c r="AC1402" s="122"/>
      <c r="AD1402" s="273"/>
      <c r="AE1402" s="26"/>
    </row>
    <row r="1403" spans="1:31" x14ac:dyDescent="0.2">
      <c r="A1403" s="46" t="s">
        <v>3600</v>
      </c>
      <c r="B1403" s="26"/>
      <c r="C1403" s="26"/>
      <c r="D1403" s="209" t="s">
        <v>3601</v>
      </c>
      <c r="E1403" s="26"/>
      <c r="F1403" s="26"/>
      <c r="G1403" s="125"/>
      <c r="H1403" s="198">
        <v>10.54</v>
      </c>
      <c r="I1403" s="54"/>
      <c r="J1403" s="57">
        <v>11.067</v>
      </c>
      <c r="K1403" s="57"/>
      <c r="L1403" s="26">
        <v>0</v>
      </c>
      <c r="M1403" s="27" t="e">
        <f t="shared" si="239"/>
        <v>#DIV/0!</v>
      </c>
      <c r="N1403" s="199">
        <f t="shared" si="240"/>
        <v>0</v>
      </c>
      <c r="O1403" s="198"/>
      <c r="P1403" s="198"/>
      <c r="Q1403" s="198"/>
      <c r="R1403" s="409"/>
      <c r="S1403" s="363"/>
      <c r="T1403" s="363"/>
      <c r="U1403" s="26"/>
      <c r="V1403" s="200"/>
      <c r="W1403" s="26"/>
      <c r="X1403" s="5"/>
      <c r="Y1403" s="26"/>
      <c r="Z1403" s="26"/>
      <c r="AA1403" s="26"/>
      <c r="AB1403" s="27"/>
      <c r="AC1403" s="122"/>
      <c r="AD1403" s="273"/>
      <c r="AE1403" s="26"/>
    </row>
    <row r="1404" spans="1:31" x14ac:dyDescent="0.2">
      <c r="A1404" s="46" t="s">
        <v>3602</v>
      </c>
      <c r="B1404" s="26"/>
      <c r="C1404" s="26"/>
      <c r="D1404" s="209" t="s">
        <v>3603</v>
      </c>
      <c r="E1404" s="26"/>
      <c r="F1404" s="26"/>
      <c r="G1404" s="125"/>
      <c r="H1404" s="198">
        <v>10.54</v>
      </c>
      <c r="I1404" s="54"/>
      <c r="J1404" s="57">
        <v>11.067</v>
      </c>
      <c r="K1404" s="57"/>
      <c r="L1404" s="26">
        <v>0</v>
      </c>
      <c r="M1404" s="27" t="e">
        <f t="shared" si="239"/>
        <v>#DIV/0!</v>
      </c>
      <c r="N1404" s="199">
        <f t="shared" si="240"/>
        <v>0</v>
      </c>
      <c r="O1404" s="198"/>
      <c r="P1404" s="198"/>
      <c r="Q1404" s="198"/>
      <c r="R1404" s="409"/>
      <c r="S1404" s="363"/>
      <c r="T1404" s="363"/>
      <c r="U1404" s="26"/>
      <c r="V1404" s="200"/>
      <c r="W1404" s="26"/>
      <c r="X1404" s="5"/>
      <c r="Y1404" s="26"/>
      <c r="Z1404" s="26"/>
      <c r="AA1404" s="26"/>
      <c r="AB1404" s="27"/>
      <c r="AC1404" s="122"/>
      <c r="AD1404" s="273"/>
      <c r="AE1404" s="26"/>
    </row>
    <row r="1405" spans="1:31" x14ac:dyDescent="0.2">
      <c r="A1405" s="46" t="s">
        <v>3604</v>
      </c>
      <c r="B1405" s="26"/>
      <c r="C1405" s="26"/>
      <c r="D1405" s="209" t="s">
        <v>3605</v>
      </c>
      <c r="E1405" s="26"/>
      <c r="F1405" s="26"/>
      <c r="G1405" s="125"/>
      <c r="H1405" s="198">
        <v>10.54</v>
      </c>
      <c r="I1405" s="54"/>
      <c r="J1405" s="57">
        <v>11.067</v>
      </c>
      <c r="K1405" s="57"/>
      <c r="L1405" s="26">
        <v>0</v>
      </c>
      <c r="M1405" s="27" t="e">
        <f t="shared" si="239"/>
        <v>#DIV/0!</v>
      </c>
      <c r="N1405" s="199">
        <f t="shared" si="240"/>
        <v>0</v>
      </c>
      <c r="O1405" s="198"/>
      <c r="P1405" s="198"/>
      <c r="Q1405" s="198"/>
      <c r="R1405" s="409"/>
      <c r="S1405" s="363"/>
      <c r="T1405" s="363"/>
      <c r="U1405" s="26"/>
      <c r="V1405" s="200"/>
      <c r="W1405" s="26"/>
      <c r="X1405" s="5"/>
      <c r="Y1405" s="26"/>
      <c r="Z1405" s="26"/>
      <c r="AA1405" s="26"/>
      <c r="AB1405" s="27"/>
      <c r="AC1405" s="122"/>
      <c r="AD1405" s="273"/>
      <c r="AE1405" s="26"/>
    </row>
    <row r="1406" spans="1:31" x14ac:dyDescent="0.2">
      <c r="A1406" s="46" t="s">
        <v>3606</v>
      </c>
      <c r="B1406" s="26"/>
      <c r="C1406" s="26"/>
      <c r="D1406" s="209" t="s">
        <v>3607</v>
      </c>
      <c r="E1406" s="26"/>
      <c r="F1406" s="26"/>
      <c r="G1406" s="125"/>
      <c r="H1406" s="198">
        <v>10.54</v>
      </c>
      <c r="I1406" s="54"/>
      <c r="J1406" s="57">
        <v>11.067</v>
      </c>
      <c r="K1406" s="57"/>
      <c r="L1406" s="26">
        <v>0</v>
      </c>
      <c r="M1406" s="27" t="e">
        <f t="shared" si="239"/>
        <v>#DIV/0!</v>
      </c>
      <c r="N1406" s="199">
        <f t="shared" si="240"/>
        <v>0</v>
      </c>
      <c r="O1406" s="198"/>
      <c r="P1406" s="198"/>
      <c r="Q1406" s="198"/>
      <c r="R1406" s="409"/>
      <c r="S1406" s="363"/>
      <c r="T1406" s="363"/>
      <c r="U1406" s="26"/>
      <c r="V1406" s="200"/>
      <c r="W1406" s="26"/>
      <c r="X1406" s="5"/>
      <c r="Y1406" s="26"/>
      <c r="Z1406" s="26"/>
      <c r="AA1406" s="26"/>
      <c r="AB1406" s="27"/>
      <c r="AC1406" s="122"/>
      <c r="AD1406" s="273"/>
      <c r="AE1406" s="26"/>
    </row>
    <row r="1407" spans="1:31" x14ac:dyDescent="0.2">
      <c r="A1407" s="46" t="s">
        <v>3608</v>
      </c>
      <c r="B1407" s="26"/>
      <c r="C1407" s="26"/>
      <c r="D1407" s="209" t="s">
        <v>3609</v>
      </c>
      <c r="E1407" s="26"/>
      <c r="F1407" s="26"/>
      <c r="G1407" s="125"/>
      <c r="H1407" s="198">
        <v>10.54</v>
      </c>
      <c r="I1407" s="54"/>
      <c r="J1407" s="57">
        <v>11.067</v>
      </c>
      <c r="K1407" s="57"/>
      <c r="L1407" s="26">
        <v>0</v>
      </c>
      <c r="M1407" s="27" t="e">
        <f t="shared" si="239"/>
        <v>#DIV/0!</v>
      </c>
      <c r="N1407" s="199">
        <f t="shared" si="240"/>
        <v>0</v>
      </c>
      <c r="O1407" s="198"/>
      <c r="P1407" s="198"/>
      <c r="Q1407" s="198"/>
      <c r="R1407" s="409"/>
      <c r="S1407" s="363"/>
      <c r="T1407" s="363"/>
      <c r="U1407" s="26"/>
      <c r="V1407" s="200"/>
      <c r="W1407" s="26"/>
      <c r="X1407" s="5"/>
      <c r="Y1407" s="26"/>
      <c r="Z1407" s="26"/>
      <c r="AA1407" s="26"/>
      <c r="AB1407" s="27"/>
      <c r="AC1407" s="122"/>
      <c r="AD1407" s="273"/>
      <c r="AE1407" s="26"/>
    </row>
    <row r="1408" spans="1:31" x14ac:dyDescent="0.2">
      <c r="A1408" s="46" t="s">
        <v>3610</v>
      </c>
      <c r="B1408" s="26"/>
      <c r="C1408" s="26"/>
      <c r="D1408" s="209" t="s">
        <v>3611</v>
      </c>
      <c r="E1408" s="26"/>
      <c r="F1408" s="26"/>
      <c r="G1408" s="125"/>
      <c r="H1408" s="198">
        <v>10.54</v>
      </c>
      <c r="I1408" s="54"/>
      <c r="J1408" s="57">
        <v>11.067</v>
      </c>
      <c r="K1408" s="57"/>
      <c r="L1408" s="26">
        <v>0</v>
      </c>
      <c r="M1408" s="27" t="e">
        <f t="shared" si="239"/>
        <v>#DIV/0!</v>
      </c>
      <c r="N1408" s="199">
        <f t="shared" si="240"/>
        <v>0</v>
      </c>
      <c r="O1408" s="198"/>
      <c r="P1408" s="198"/>
      <c r="Q1408" s="198"/>
      <c r="R1408" s="409"/>
      <c r="S1408" s="363"/>
      <c r="T1408" s="363"/>
      <c r="U1408" s="26"/>
      <c r="V1408" s="200"/>
      <c r="W1408" s="26"/>
      <c r="X1408" s="5"/>
      <c r="Y1408" s="26"/>
      <c r="Z1408" s="26"/>
      <c r="AA1408" s="26"/>
      <c r="AB1408" s="27"/>
      <c r="AC1408" s="122"/>
      <c r="AD1408" s="273"/>
    </row>
    <row r="1409" spans="1:30" x14ac:dyDescent="0.2">
      <c r="A1409" s="46" t="s">
        <v>3612</v>
      </c>
      <c r="B1409" s="26"/>
      <c r="C1409" s="26"/>
      <c r="D1409" s="209" t="s">
        <v>2029</v>
      </c>
      <c r="E1409" s="26"/>
      <c r="F1409" s="26"/>
      <c r="G1409" s="125"/>
      <c r="H1409" s="198">
        <v>2.7</v>
      </c>
      <c r="I1409" s="54"/>
      <c r="J1409" s="57">
        <v>2.8350000000000004</v>
      </c>
      <c r="K1409" s="57"/>
      <c r="L1409" s="26">
        <v>0</v>
      </c>
      <c r="M1409" s="27" t="e">
        <f t="shared" si="239"/>
        <v>#DIV/0!</v>
      </c>
      <c r="N1409" s="199">
        <f t="shared" si="240"/>
        <v>0</v>
      </c>
      <c r="O1409" s="198"/>
      <c r="P1409" s="198"/>
      <c r="Q1409" s="198"/>
      <c r="R1409" s="409"/>
      <c r="S1409" s="363"/>
      <c r="T1409" s="363"/>
      <c r="U1409" s="26"/>
      <c r="V1409" s="200"/>
      <c r="W1409" s="26"/>
      <c r="X1409" s="5"/>
      <c r="Y1409" s="26"/>
      <c r="Z1409" s="26"/>
      <c r="AA1409" s="26"/>
      <c r="AB1409" s="27"/>
      <c r="AC1409" s="122"/>
      <c r="AD1409" s="273"/>
    </row>
    <row r="1410" spans="1:30" x14ac:dyDescent="0.2">
      <c r="A1410" s="46" t="s">
        <v>3613</v>
      </c>
      <c r="B1410" s="26"/>
      <c r="C1410" s="26"/>
      <c r="D1410" s="209" t="s">
        <v>2030</v>
      </c>
      <c r="E1410" s="26"/>
      <c r="F1410" s="26"/>
      <c r="G1410" s="125"/>
      <c r="H1410" s="198">
        <v>2.7</v>
      </c>
      <c r="I1410" s="54"/>
      <c r="J1410" s="57">
        <v>2.8350000000000004</v>
      </c>
      <c r="K1410" s="57"/>
      <c r="L1410" s="26">
        <v>0</v>
      </c>
      <c r="M1410" s="27" t="e">
        <f t="shared" si="239"/>
        <v>#DIV/0!</v>
      </c>
      <c r="N1410" s="199">
        <f t="shared" si="240"/>
        <v>0</v>
      </c>
      <c r="O1410" s="198"/>
      <c r="P1410" s="198"/>
      <c r="Q1410" s="198"/>
      <c r="R1410" s="409"/>
      <c r="S1410" s="363"/>
      <c r="T1410" s="363"/>
      <c r="U1410" s="26"/>
      <c r="V1410" s="200"/>
      <c r="W1410" s="26"/>
      <c r="X1410" s="5"/>
      <c r="Y1410" s="26"/>
      <c r="Z1410" s="26"/>
      <c r="AA1410" s="26"/>
      <c r="AB1410" s="27"/>
      <c r="AC1410" s="122"/>
      <c r="AD1410" s="273"/>
    </row>
    <row r="1411" spans="1:30" x14ac:dyDescent="0.2">
      <c r="A1411" s="46" t="s">
        <v>3614</v>
      </c>
      <c r="B1411" s="26"/>
      <c r="C1411" s="26"/>
      <c r="D1411" s="209" t="s">
        <v>2031</v>
      </c>
      <c r="E1411" s="26"/>
      <c r="F1411" s="26"/>
      <c r="G1411" s="125"/>
      <c r="H1411" s="198">
        <v>2.7</v>
      </c>
      <c r="I1411" s="54"/>
      <c r="J1411" s="57">
        <v>2.8350000000000004</v>
      </c>
      <c r="K1411" s="57"/>
      <c r="L1411" s="26">
        <v>0</v>
      </c>
      <c r="M1411" s="27" t="e">
        <f t="shared" si="239"/>
        <v>#DIV/0!</v>
      </c>
      <c r="N1411" s="199">
        <f t="shared" si="240"/>
        <v>0</v>
      </c>
      <c r="O1411" s="198"/>
      <c r="P1411" s="198"/>
      <c r="Q1411" s="198"/>
      <c r="R1411" s="409"/>
      <c r="S1411" s="363"/>
      <c r="T1411" s="363"/>
      <c r="U1411" s="26"/>
      <c r="V1411" s="200"/>
      <c r="W1411" s="26"/>
      <c r="X1411" s="5"/>
      <c r="Y1411" s="26"/>
      <c r="Z1411" s="26"/>
      <c r="AA1411" s="26"/>
      <c r="AB1411" s="27"/>
      <c r="AC1411" s="122"/>
      <c r="AD1411" s="273"/>
    </row>
    <row r="5011" spans="1:18" x14ac:dyDescent="0.2">
      <c r="G5011" s="44"/>
      <c r="J5011" s="44">
        <f>20*J50+J292</f>
        <v>342.91144318181824</v>
      </c>
      <c r="L5011" s="44">
        <f>20*L50+L292</f>
        <v>930.32406250000008</v>
      </c>
      <c r="O5011" s="44">
        <v>775.63355468750012</v>
      </c>
      <c r="R5011" s="410">
        <v>735.51735156249993</v>
      </c>
    </row>
    <row r="5012" spans="1:18" x14ac:dyDescent="0.2">
      <c r="A5012" s="39">
        <v>3567</v>
      </c>
      <c r="C5012" s="390"/>
      <c r="D5012" s="391"/>
      <c r="F5012" s="390"/>
      <c r="G5012" s="392">
        <f>20*G50+H292/1.1</f>
        <v>359.31704545454545</v>
      </c>
      <c r="H5012" s="393">
        <v>308.84511363636364</v>
      </c>
      <c r="O5012" s="388">
        <v>0</v>
      </c>
      <c r="R5012" s="389">
        <v>0</v>
      </c>
    </row>
    <row r="5013" spans="1:18" x14ac:dyDescent="0.2">
      <c r="A5013" s="39">
        <v>1570</v>
      </c>
    </row>
    <row r="5070" spans="23:23" x14ac:dyDescent="0.2">
      <c r="W5070" s="7" t="s">
        <v>4042</v>
      </c>
    </row>
  </sheetData>
  <mergeCells count="4">
    <mergeCell ref="D1:D2"/>
    <mergeCell ref="R1:T2"/>
    <mergeCell ref="O1:Q2"/>
    <mergeCell ref="L1:M2"/>
  </mergeCells>
  <conditionalFormatting sqref="AC278:AC279">
    <cfRule type="duplicateValues" dxfId="475" priority="2017"/>
  </conditionalFormatting>
  <conditionalFormatting sqref="AC213">
    <cfRule type="duplicateValues" dxfId="474" priority="1991"/>
  </conditionalFormatting>
  <conditionalFormatting sqref="AC213">
    <cfRule type="duplicateValues" dxfId="473" priority="1990"/>
  </conditionalFormatting>
  <conditionalFormatting sqref="AC228">
    <cfRule type="duplicateValues" dxfId="472" priority="1984"/>
  </conditionalFormatting>
  <conditionalFormatting sqref="AC228">
    <cfRule type="duplicateValues" dxfId="471" priority="1983"/>
  </conditionalFormatting>
  <conditionalFormatting sqref="AC441">
    <cfRule type="duplicateValues" dxfId="470" priority="1977"/>
  </conditionalFormatting>
  <conditionalFormatting sqref="AC441">
    <cfRule type="duplicateValues" dxfId="469" priority="1976"/>
  </conditionalFormatting>
  <conditionalFormatting sqref="AC751">
    <cfRule type="duplicateValues" dxfId="468" priority="1971"/>
  </conditionalFormatting>
  <conditionalFormatting sqref="AC751">
    <cfRule type="duplicateValues" dxfId="467" priority="1970"/>
  </conditionalFormatting>
  <conditionalFormatting sqref="AC883">
    <cfRule type="duplicateValues" dxfId="466" priority="1964"/>
  </conditionalFormatting>
  <conditionalFormatting sqref="AC883">
    <cfRule type="duplicateValues" dxfId="465" priority="1963"/>
  </conditionalFormatting>
  <conditionalFormatting sqref="AC197">
    <cfRule type="duplicateValues" dxfId="464" priority="1957"/>
  </conditionalFormatting>
  <conditionalFormatting sqref="AC197">
    <cfRule type="duplicateValues" dxfId="463" priority="1956"/>
  </conditionalFormatting>
  <conditionalFormatting sqref="AC437">
    <cfRule type="duplicateValues" dxfId="462" priority="1943"/>
  </conditionalFormatting>
  <conditionalFormatting sqref="AC437">
    <cfRule type="duplicateValues" dxfId="461" priority="1942"/>
  </conditionalFormatting>
  <conditionalFormatting sqref="AC438">
    <cfRule type="duplicateValues" dxfId="460" priority="1936"/>
  </conditionalFormatting>
  <conditionalFormatting sqref="AC438">
    <cfRule type="duplicateValues" dxfId="459" priority="1935"/>
  </conditionalFormatting>
  <conditionalFormatting sqref="AC256">
    <cfRule type="duplicateValues" dxfId="458" priority="1929"/>
  </conditionalFormatting>
  <conditionalFormatting sqref="AC256">
    <cfRule type="duplicateValues" dxfId="457" priority="1928"/>
  </conditionalFormatting>
  <conditionalFormatting sqref="AC730">
    <cfRule type="duplicateValues" dxfId="456" priority="1922"/>
  </conditionalFormatting>
  <conditionalFormatting sqref="AC730">
    <cfRule type="duplicateValues" dxfId="455" priority="1921"/>
  </conditionalFormatting>
  <conditionalFormatting sqref="AC752">
    <cfRule type="duplicateValues" dxfId="454" priority="1915"/>
  </conditionalFormatting>
  <conditionalFormatting sqref="AC752">
    <cfRule type="duplicateValues" dxfId="453" priority="1914"/>
  </conditionalFormatting>
  <conditionalFormatting sqref="AC544">
    <cfRule type="duplicateValues" dxfId="452" priority="1836"/>
  </conditionalFormatting>
  <conditionalFormatting sqref="AC544">
    <cfRule type="duplicateValues" dxfId="451" priority="1835"/>
  </conditionalFormatting>
  <conditionalFormatting sqref="AC675">
    <cfRule type="duplicateValues" dxfId="450" priority="1827"/>
  </conditionalFormatting>
  <conditionalFormatting sqref="AC675">
    <cfRule type="duplicateValues" dxfId="449" priority="1826"/>
  </conditionalFormatting>
  <conditionalFormatting sqref="AC333">
    <cfRule type="duplicateValues" dxfId="448" priority="1807"/>
  </conditionalFormatting>
  <conditionalFormatting sqref="AC333">
    <cfRule type="duplicateValues" dxfId="447" priority="1806"/>
  </conditionalFormatting>
  <conditionalFormatting sqref="AC296">
    <cfRule type="duplicateValues" dxfId="446" priority="1800"/>
  </conditionalFormatting>
  <conditionalFormatting sqref="AC296">
    <cfRule type="duplicateValues" dxfId="445" priority="1799"/>
  </conditionalFormatting>
  <conditionalFormatting sqref="AC166">
    <cfRule type="duplicateValues" dxfId="444" priority="1793"/>
  </conditionalFormatting>
  <conditionalFormatting sqref="AC166">
    <cfRule type="duplicateValues" dxfId="443" priority="1792"/>
  </conditionalFormatting>
  <conditionalFormatting sqref="AC816">
    <cfRule type="duplicateValues" dxfId="442" priority="1786"/>
  </conditionalFormatting>
  <conditionalFormatting sqref="AC816">
    <cfRule type="duplicateValues" dxfId="441" priority="1785"/>
  </conditionalFormatting>
  <conditionalFormatting sqref="AC276">
    <cfRule type="duplicateValues" dxfId="440" priority="1779"/>
  </conditionalFormatting>
  <conditionalFormatting sqref="AC276">
    <cfRule type="duplicateValues" dxfId="439" priority="1778"/>
  </conditionalFormatting>
  <conditionalFormatting sqref="AC668">
    <cfRule type="duplicateValues" dxfId="438" priority="1751"/>
  </conditionalFormatting>
  <conditionalFormatting sqref="AC668">
    <cfRule type="duplicateValues" dxfId="437" priority="1750"/>
  </conditionalFormatting>
  <conditionalFormatting sqref="AC739">
    <cfRule type="duplicateValues" dxfId="436" priority="1725"/>
  </conditionalFormatting>
  <conditionalFormatting sqref="AC739">
    <cfRule type="duplicateValues" dxfId="435" priority="1724"/>
  </conditionalFormatting>
  <conditionalFormatting sqref="AC263">
    <cfRule type="duplicateValues" dxfId="434" priority="1718"/>
  </conditionalFormatting>
  <conditionalFormatting sqref="AC263">
    <cfRule type="duplicateValues" dxfId="433" priority="1717"/>
  </conditionalFormatting>
  <conditionalFormatting sqref="AC831">
    <cfRule type="duplicateValues" dxfId="432" priority="1710"/>
  </conditionalFormatting>
  <conditionalFormatting sqref="AC831">
    <cfRule type="duplicateValues" dxfId="431" priority="1709"/>
  </conditionalFormatting>
  <conditionalFormatting sqref="AC324">
    <cfRule type="duplicateValues" dxfId="430" priority="1706"/>
  </conditionalFormatting>
  <conditionalFormatting sqref="AC324">
    <cfRule type="duplicateValues" dxfId="429" priority="1707"/>
  </conditionalFormatting>
  <conditionalFormatting sqref="AC185">
    <cfRule type="duplicateValues" dxfId="428" priority="1694"/>
  </conditionalFormatting>
  <conditionalFormatting sqref="AC185">
    <cfRule type="duplicateValues" dxfId="427" priority="1695"/>
  </conditionalFormatting>
  <conditionalFormatting sqref="AC326:AC329">
    <cfRule type="duplicateValues" dxfId="426" priority="1686"/>
  </conditionalFormatting>
  <conditionalFormatting sqref="AC326:AC329">
    <cfRule type="duplicateValues" dxfId="425" priority="1687"/>
  </conditionalFormatting>
  <conditionalFormatting sqref="AC325">
    <cfRule type="duplicateValues" dxfId="424" priority="1674"/>
  </conditionalFormatting>
  <conditionalFormatting sqref="AC325">
    <cfRule type="duplicateValues" dxfId="423" priority="1675"/>
  </conditionalFormatting>
  <conditionalFormatting sqref="AC1030:AC1031 AC1004:AC1028 AC988:AC1002 AC966:AC984">
    <cfRule type="duplicateValues" dxfId="422" priority="1646"/>
  </conditionalFormatting>
  <conditionalFormatting sqref="AC1030:AC1031">
    <cfRule type="duplicateValues" dxfId="421" priority="1647"/>
  </conditionalFormatting>
  <conditionalFormatting sqref="AC985 AC987">
    <cfRule type="duplicateValues" dxfId="420" priority="1619"/>
  </conditionalFormatting>
  <conditionalFormatting sqref="AC985">
    <cfRule type="duplicateValues" dxfId="419" priority="1618"/>
  </conditionalFormatting>
  <conditionalFormatting sqref="AC986">
    <cfRule type="duplicateValues" dxfId="418" priority="1612"/>
  </conditionalFormatting>
  <conditionalFormatting sqref="AC986">
    <cfRule type="duplicateValues" dxfId="417" priority="1611"/>
  </conditionalFormatting>
  <conditionalFormatting sqref="AC1003">
    <cfRule type="duplicateValues" dxfId="416" priority="1605"/>
  </conditionalFormatting>
  <conditionalFormatting sqref="AC1003">
    <cfRule type="duplicateValues" dxfId="415" priority="1604"/>
  </conditionalFormatting>
  <conditionalFormatting sqref="AC1029">
    <cfRule type="duplicateValues" dxfId="414" priority="1584"/>
  </conditionalFormatting>
  <conditionalFormatting sqref="AC1029">
    <cfRule type="duplicateValues" dxfId="413" priority="1583"/>
  </conditionalFormatting>
  <conditionalFormatting sqref="AC1049:AC1048576 AC884 AC753:AC762 AC214:AC222 AC229:AC232 AC442:AC493 AC198:AC212 AC439:AC440 AC257:AC262 AC731:AC738 AC814:AC815 AC792:AC802 AC545:AC554 AC334:AC363 AC280:AC293 AC297:AC300 AC167:AC184 AC277 AC721:AC729 AC365:AC367 AC832:AC839 AC234 AC669:AC674 AC225:AC227 AC740:AC750 AC264:AC275 AC332 AC499:AC530 AC186:AC196 AC556:AC564 AC676:AC719 AC764:AC790 AC830 AC537:AC543 AC369:AC436 AC871:AC874 AC897:AC909 AC161:AC165 AC1:AC11 AC965 AC868:AC869 AC882 AC566:AC574 AC576:AC577 AC593:AC594 AC596 AC598:AC601 AC603:AC608 AC817:AC828 AC249:AC255 AC585:AC591 AC295 AC841:AC866 AC610 AC532:AC534 AC13 AC236:AC238 AC240:AC241 AC302:AC323 AC612:AC667">
    <cfRule type="duplicateValues" dxfId="412" priority="2871"/>
  </conditionalFormatting>
  <conditionalFormatting sqref="AC1049:AC1048576 AC884 AC753:AC762 AC214:AC222 AC229:AC232 AC442:AC493 AC198:AC212 AC439:AC440 AC257:AC262 AC731:AC738 AC814:AC815 AC792:AC802 AC545:AC554 AC334:AC363 AC297:AC300 AC167:AC184 AC277:AC293 AC721:AC729 AC365:AC367 AC832:AC839 AC234 AC669:AC674 AC225:AC227 AC740:AC750 AC264:AC275 AC332 AC499:AC530 AC186:AC196 AC556:AC564 AC676:AC719 AC764:AC790 AC830 AC537:AC543 AC369:AC436 AC871:AC874 AC897:AC909 AC161:AC165 AC1:AC11 AC965 AC868:AC869 AC882 AC566:AC574 AC576:AC577 AC593:AC594 AC596 AC598:AC601 AC603:AC608 AC817:AC828 AC249:AC255 AC585:AC591 AC295 AC841:AC866 AC610 AC532:AC534 AC13 AC236:AC238 AC240:AC241 AC302:AC323 AC612:AC667">
    <cfRule type="duplicateValues" dxfId="411" priority="2908"/>
  </conditionalFormatting>
  <conditionalFormatting sqref="AC1032:AC1041">
    <cfRule type="duplicateValues" dxfId="410" priority="1575"/>
  </conditionalFormatting>
  <conditionalFormatting sqref="AC1032:AC1041">
    <cfRule type="duplicateValues" dxfId="409" priority="1576"/>
  </conditionalFormatting>
  <conditionalFormatting sqref="AC1044:AC1048">
    <cfRule type="duplicateValues" dxfId="408" priority="1561"/>
  </conditionalFormatting>
  <conditionalFormatting sqref="AC1044:AC1048">
    <cfRule type="duplicateValues" dxfId="407" priority="1562"/>
  </conditionalFormatting>
  <conditionalFormatting sqref="AC555">
    <cfRule type="duplicateValues" dxfId="406" priority="1553"/>
  </conditionalFormatting>
  <conditionalFormatting sqref="AC555">
    <cfRule type="duplicateValues" dxfId="405" priority="1554"/>
  </conditionalFormatting>
  <conditionalFormatting sqref="V450:V452">
    <cfRule type="cellIs" dxfId="404" priority="1448" operator="equal">
      <formula>0</formula>
    </cfRule>
  </conditionalFormatting>
  <conditionalFormatting sqref="AC763">
    <cfRule type="duplicateValues" dxfId="403" priority="1445"/>
  </conditionalFormatting>
  <conditionalFormatting sqref="AC763">
    <cfRule type="duplicateValues" dxfId="402" priority="1446"/>
  </conditionalFormatting>
  <conditionalFormatting sqref="AC870">
    <cfRule type="duplicateValues" dxfId="401" priority="1437"/>
  </conditionalFormatting>
  <conditionalFormatting sqref="AC870">
    <cfRule type="duplicateValues" dxfId="400" priority="1438"/>
  </conditionalFormatting>
  <conditionalFormatting sqref="AC233">
    <cfRule type="duplicateValues" dxfId="399" priority="1425"/>
  </conditionalFormatting>
  <conditionalFormatting sqref="AC233">
    <cfRule type="duplicateValues" dxfId="398" priority="1424"/>
  </conditionalFormatting>
  <conditionalFormatting sqref="AC829">
    <cfRule type="duplicateValues" dxfId="397" priority="1423"/>
  </conditionalFormatting>
  <conditionalFormatting sqref="AC496:AC497">
    <cfRule type="duplicateValues" dxfId="396" priority="1415"/>
  </conditionalFormatting>
  <conditionalFormatting sqref="AC496:AC497">
    <cfRule type="duplicateValues" dxfId="395" priority="1416"/>
  </conditionalFormatting>
  <conditionalFormatting sqref="AC535">
    <cfRule type="duplicateValues" dxfId="394" priority="1410"/>
  </conditionalFormatting>
  <conditionalFormatting sqref="AC535">
    <cfRule type="duplicateValues" dxfId="393" priority="1411"/>
  </conditionalFormatting>
  <conditionalFormatting sqref="AC368">
    <cfRule type="duplicateValues" dxfId="392" priority="1402"/>
  </conditionalFormatting>
  <conditionalFormatting sqref="AC368">
    <cfRule type="duplicateValues" dxfId="391" priority="1403"/>
  </conditionalFormatting>
  <conditionalFormatting sqref="AC536">
    <cfRule type="duplicateValues" dxfId="390" priority="1395"/>
  </conditionalFormatting>
  <conditionalFormatting sqref="AC536">
    <cfRule type="duplicateValues" dxfId="389" priority="1396"/>
  </conditionalFormatting>
  <conditionalFormatting sqref="AC597">
    <cfRule type="duplicateValues" dxfId="388" priority="1375"/>
  </conditionalFormatting>
  <conditionalFormatting sqref="AC597">
    <cfRule type="duplicateValues" dxfId="387" priority="1374"/>
  </conditionalFormatting>
  <conditionalFormatting sqref="AC597">
    <cfRule type="duplicateValues" dxfId="386" priority="1373"/>
  </conditionalFormatting>
  <conditionalFormatting sqref="AC602">
    <cfRule type="duplicateValues" dxfId="385" priority="1367"/>
  </conditionalFormatting>
  <conditionalFormatting sqref="AC602">
    <cfRule type="duplicateValues" dxfId="384" priority="1366"/>
  </conditionalFormatting>
  <conditionalFormatting sqref="AC602">
    <cfRule type="duplicateValues" dxfId="383" priority="1365"/>
  </conditionalFormatting>
  <conditionalFormatting sqref="AC887:AC889 AC891">
    <cfRule type="duplicateValues" dxfId="382" priority="1354"/>
  </conditionalFormatting>
  <conditionalFormatting sqref="AC887:AC889">
    <cfRule type="duplicateValues" dxfId="381" priority="1355"/>
  </conditionalFormatting>
  <conditionalFormatting sqref="AC887:AC889">
    <cfRule type="duplicateValues" dxfId="380" priority="1348"/>
  </conditionalFormatting>
  <conditionalFormatting sqref="AC892:AC895">
    <cfRule type="duplicateValues" dxfId="379" priority="1345"/>
  </conditionalFormatting>
  <conditionalFormatting sqref="AC892:AC895">
    <cfRule type="duplicateValues" dxfId="378" priority="1346"/>
  </conditionalFormatting>
  <conditionalFormatting sqref="AC892:AC895">
    <cfRule type="duplicateValues" dxfId="377" priority="1339"/>
  </conditionalFormatting>
  <conditionalFormatting sqref="AC154:AC157">
    <cfRule type="duplicateValues" dxfId="376" priority="1241"/>
  </conditionalFormatting>
  <conditionalFormatting sqref="AC154:AC157">
    <cfRule type="duplicateValues" dxfId="375" priority="1242"/>
  </conditionalFormatting>
  <conditionalFormatting sqref="AC154:AC157">
    <cfRule type="duplicateValues" dxfId="374" priority="1236"/>
  </conditionalFormatting>
  <conditionalFormatting sqref="AC154:AC157">
    <cfRule type="duplicateValues" dxfId="373" priority="1235"/>
  </conditionalFormatting>
  <conditionalFormatting sqref="AC150:AC153">
    <cfRule type="duplicateValues" dxfId="372" priority="1232"/>
  </conditionalFormatting>
  <conditionalFormatting sqref="AC150:AC153">
    <cfRule type="duplicateValues" dxfId="371" priority="1233"/>
  </conditionalFormatting>
  <conditionalFormatting sqref="AC150:AC153">
    <cfRule type="duplicateValues" dxfId="370" priority="1227"/>
  </conditionalFormatting>
  <conditionalFormatting sqref="AC150:AC153">
    <cfRule type="duplicateValues" dxfId="369" priority="1226"/>
  </conditionalFormatting>
  <conditionalFormatting sqref="AC146:AC149">
    <cfRule type="duplicateValues" dxfId="368" priority="1223"/>
  </conditionalFormatting>
  <conditionalFormatting sqref="AC146:AC149">
    <cfRule type="duplicateValues" dxfId="367" priority="1224"/>
  </conditionalFormatting>
  <conditionalFormatting sqref="AC146:AC149">
    <cfRule type="duplicateValues" dxfId="366" priority="1218"/>
  </conditionalFormatting>
  <conditionalFormatting sqref="AC146:AC149">
    <cfRule type="duplicateValues" dxfId="365" priority="1217"/>
  </conditionalFormatting>
  <conditionalFormatting sqref="AC142:AC145">
    <cfRule type="duplicateValues" dxfId="364" priority="1214"/>
  </conditionalFormatting>
  <conditionalFormatting sqref="AC142:AC145">
    <cfRule type="duplicateValues" dxfId="363" priority="1215"/>
  </conditionalFormatting>
  <conditionalFormatting sqref="AC142:AC145">
    <cfRule type="duplicateValues" dxfId="362" priority="1209"/>
  </conditionalFormatting>
  <conditionalFormatting sqref="AC142:AC145">
    <cfRule type="duplicateValues" dxfId="361" priority="1208"/>
  </conditionalFormatting>
  <conditionalFormatting sqref="AC138:AC141">
    <cfRule type="duplicateValues" dxfId="360" priority="1205"/>
  </conditionalFormatting>
  <conditionalFormatting sqref="AC138:AC141">
    <cfRule type="duplicateValues" dxfId="359" priority="1206"/>
  </conditionalFormatting>
  <conditionalFormatting sqref="AC138:AC141">
    <cfRule type="duplicateValues" dxfId="358" priority="1200"/>
  </conditionalFormatting>
  <conditionalFormatting sqref="AC138:AC141">
    <cfRule type="duplicateValues" dxfId="357" priority="1199"/>
  </conditionalFormatting>
  <conditionalFormatting sqref="AC134:AC137">
    <cfRule type="duplicateValues" dxfId="356" priority="1196"/>
  </conditionalFormatting>
  <conditionalFormatting sqref="AC134:AC137">
    <cfRule type="duplicateValues" dxfId="355" priority="1197"/>
  </conditionalFormatting>
  <conditionalFormatting sqref="AC134:AC137">
    <cfRule type="duplicateValues" dxfId="354" priority="1191"/>
  </conditionalFormatting>
  <conditionalFormatting sqref="AC134:AC137">
    <cfRule type="duplicateValues" dxfId="353" priority="1190"/>
  </conditionalFormatting>
  <conditionalFormatting sqref="AC130:AC133">
    <cfRule type="duplicateValues" dxfId="352" priority="1187"/>
  </conditionalFormatting>
  <conditionalFormatting sqref="AC130:AC133">
    <cfRule type="duplicateValues" dxfId="351" priority="1188"/>
  </conditionalFormatting>
  <conditionalFormatting sqref="AC130:AC133">
    <cfRule type="duplicateValues" dxfId="350" priority="1182"/>
  </conditionalFormatting>
  <conditionalFormatting sqref="AC130:AC133">
    <cfRule type="duplicateValues" dxfId="349" priority="1181"/>
  </conditionalFormatting>
  <conditionalFormatting sqref="AC126:AC129">
    <cfRule type="duplicateValues" dxfId="348" priority="1178"/>
  </conditionalFormatting>
  <conditionalFormatting sqref="AC126:AC129">
    <cfRule type="duplicateValues" dxfId="347" priority="1179"/>
  </conditionalFormatting>
  <conditionalFormatting sqref="AC126:AC129">
    <cfRule type="duplicateValues" dxfId="346" priority="1173"/>
  </conditionalFormatting>
  <conditionalFormatting sqref="AC126:AC129">
    <cfRule type="duplicateValues" dxfId="345" priority="1172"/>
  </conditionalFormatting>
  <conditionalFormatting sqref="AC122:AC125">
    <cfRule type="duplicateValues" dxfId="344" priority="1169"/>
  </conditionalFormatting>
  <conditionalFormatting sqref="AC122:AC125">
    <cfRule type="duplicateValues" dxfId="343" priority="1170"/>
  </conditionalFormatting>
  <conditionalFormatting sqref="AC122:AC125">
    <cfRule type="duplicateValues" dxfId="342" priority="1164"/>
  </conditionalFormatting>
  <conditionalFormatting sqref="AC122:AC125">
    <cfRule type="duplicateValues" dxfId="341" priority="1163"/>
  </conditionalFormatting>
  <conditionalFormatting sqref="AC115:AC118">
    <cfRule type="duplicateValues" dxfId="340" priority="1142"/>
  </conditionalFormatting>
  <conditionalFormatting sqref="AC115:AC118">
    <cfRule type="duplicateValues" dxfId="339" priority="1143"/>
  </conditionalFormatting>
  <conditionalFormatting sqref="AC115:AC118">
    <cfRule type="duplicateValues" dxfId="338" priority="1137"/>
  </conditionalFormatting>
  <conditionalFormatting sqref="AC115:AC118">
    <cfRule type="duplicateValues" dxfId="337" priority="1136"/>
  </conditionalFormatting>
  <conditionalFormatting sqref="AC111:AC114">
    <cfRule type="duplicateValues" dxfId="336" priority="1133"/>
  </conditionalFormatting>
  <conditionalFormatting sqref="AC113:AC114">
    <cfRule type="duplicateValues" dxfId="335" priority="1134"/>
  </conditionalFormatting>
  <conditionalFormatting sqref="AC113:AC114">
    <cfRule type="duplicateValues" dxfId="334" priority="1128"/>
  </conditionalFormatting>
  <conditionalFormatting sqref="AC113:AC114">
    <cfRule type="duplicateValues" dxfId="333" priority="1127"/>
  </conditionalFormatting>
  <conditionalFormatting sqref="AC107:AC110">
    <cfRule type="duplicateValues" dxfId="332" priority="1124"/>
  </conditionalFormatting>
  <conditionalFormatting sqref="AC107:AC110">
    <cfRule type="duplicateValues" dxfId="331" priority="1125"/>
  </conditionalFormatting>
  <conditionalFormatting sqref="AC107:AC110">
    <cfRule type="duplicateValues" dxfId="330" priority="1119"/>
  </conditionalFormatting>
  <conditionalFormatting sqref="AC107:AC110">
    <cfRule type="duplicateValues" dxfId="329" priority="1118"/>
  </conditionalFormatting>
  <conditionalFormatting sqref="AC100:AC103">
    <cfRule type="duplicateValues" dxfId="328" priority="1106"/>
  </conditionalFormatting>
  <conditionalFormatting sqref="AC100:AC103">
    <cfRule type="duplicateValues" dxfId="327" priority="1107"/>
  </conditionalFormatting>
  <conditionalFormatting sqref="AC100:AC103">
    <cfRule type="duplicateValues" dxfId="326" priority="1101"/>
  </conditionalFormatting>
  <conditionalFormatting sqref="AC100:AC103">
    <cfRule type="duplicateValues" dxfId="325" priority="1100"/>
  </conditionalFormatting>
  <conditionalFormatting sqref="AC96:AC99">
    <cfRule type="duplicateValues" dxfId="324" priority="1097"/>
  </conditionalFormatting>
  <conditionalFormatting sqref="AC96:AC99">
    <cfRule type="duplicateValues" dxfId="323" priority="1098"/>
  </conditionalFormatting>
  <conditionalFormatting sqref="AC96:AC99">
    <cfRule type="duplicateValues" dxfId="322" priority="1092"/>
  </conditionalFormatting>
  <conditionalFormatting sqref="AC96:AC99">
    <cfRule type="duplicateValues" dxfId="321" priority="1091"/>
  </conditionalFormatting>
  <conditionalFormatting sqref="AC92:AC95">
    <cfRule type="duplicateValues" dxfId="320" priority="1088"/>
  </conditionalFormatting>
  <conditionalFormatting sqref="AC92:AC95">
    <cfRule type="duplicateValues" dxfId="319" priority="1089"/>
  </conditionalFormatting>
  <conditionalFormatting sqref="AC92:AC95">
    <cfRule type="duplicateValues" dxfId="318" priority="1083"/>
  </conditionalFormatting>
  <conditionalFormatting sqref="AC92:AC95">
    <cfRule type="duplicateValues" dxfId="317" priority="1082"/>
  </conditionalFormatting>
  <conditionalFormatting sqref="AC88:AC91">
    <cfRule type="duplicateValues" dxfId="316" priority="1079"/>
  </conditionalFormatting>
  <conditionalFormatting sqref="AC88:AC91">
    <cfRule type="duplicateValues" dxfId="315" priority="1080"/>
  </conditionalFormatting>
  <conditionalFormatting sqref="AC88:AC91">
    <cfRule type="duplicateValues" dxfId="314" priority="1074"/>
  </conditionalFormatting>
  <conditionalFormatting sqref="AC88:AC91">
    <cfRule type="duplicateValues" dxfId="313" priority="1073"/>
  </conditionalFormatting>
  <conditionalFormatting sqref="AC84:AC87">
    <cfRule type="duplicateValues" dxfId="312" priority="1070"/>
  </conditionalFormatting>
  <conditionalFormatting sqref="AC84:AC87">
    <cfRule type="duplicateValues" dxfId="311" priority="1071"/>
  </conditionalFormatting>
  <conditionalFormatting sqref="AC84:AC87">
    <cfRule type="duplicateValues" dxfId="310" priority="1065"/>
  </conditionalFormatting>
  <conditionalFormatting sqref="AC84:AC87">
    <cfRule type="duplicateValues" dxfId="309" priority="1064"/>
  </conditionalFormatting>
  <conditionalFormatting sqref="AC80:AC83">
    <cfRule type="duplicateValues" dxfId="308" priority="1061"/>
  </conditionalFormatting>
  <conditionalFormatting sqref="AC80:AC83">
    <cfRule type="duplicateValues" dxfId="307" priority="1062"/>
  </conditionalFormatting>
  <conditionalFormatting sqref="AC80:AC83">
    <cfRule type="duplicateValues" dxfId="306" priority="1056"/>
  </conditionalFormatting>
  <conditionalFormatting sqref="AC80:AC83">
    <cfRule type="duplicateValues" dxfId="305" priority="1055"/>
  </conditionalFormatting>
  <conditionalFormatting sqref="AC75:AC79">
    <cfRule type="duplicateValues" dxfId="304" priority="1052"/>
  </conditionalFormatting>
  <conditionalFormatting sqref="AC77:AC79">
    <cfRule type="duplicateValues" dxfId="303" priority="1053"/>
  </conditionalFormatting>
  <conditionalFormatting sqref="AC77:AC79">
    <cfRule type="duplicateValues" dxfId="302" priority="1047"/>
  </conditionalFormatting>
  <conditionalFormatting sqref="AC77:AC79">
    <cfRule type="duplicateValues" dxfId="301" priority="1046"/>
  </conditionalFormatting>
  <conditionalFormatting sqref="AC14:AC17">
    <cfRule type="duplicateValues" dxfId="300" priority="1025"/>
  </conditionalFormatting>
  <conditionalFormatting sqref="AC14:AC17">
    <cfRule type="duplicateValues" dxfId="299" priority="1026"/>
  </conditionalFormatting>
  <conditionalFormatting sqref="AC14:AC17">
    <cfRule type="duplicateValues" dxfId="298" priority="1020"/>
  </conditionalFormatting>
  <conditionalFormatting sqref="AC14:AC17">
    <cfRule type="duplicateValues" dxfId="297" priority="1019"/>
  </conditionalFormatting>
  <conditionalFormatting sqref="AC158:AC160">
    <cfRule type="duplicateValues" dxfId="296" priority="3644"/>
  </conditionalFormatting>
  <conditionalFormatting sqref="AC120:AC121">
    <cfRule type="duplicateValues" dxfId="295" priority="3986"/>
  </conditionalFormatting>
  <conditionalFormatting sqref="AC119">
    <cfRule type="duplicateValues" dxfId="294" priority="3994"/>
  </conditionalFormatting>
  <conditionalFormatting sqref="AC27 AC18:AC21">
    <cfRule type="duplicateValues" dxfId="293" priority="6475"/>
  </conditionalFormatting>
  <conditionalFormatting sqref="AC74">
    <cfRule type="duplicateValues" dxfId="292" priority="909"/>
  </conditionalFormatting>
  <conditionalFormatting sqref="AC73">
    <cfRule type="duplicateValues" dxfId="291" priority="904"/>
  </conditionalFormatting>
  <conditionalFormatting sqref="AC72">
    <cfRule type="duplicateValues" dxfId="290" priority="899"/>
  </conditionalFormatting>
  <conditionalFormatting sqref="AC71">
    <cfRule type="duplicateValues" dxfId="289" priority="889"/>
  </conditionalFormatting>
  <conditionalFormatting sqref="AC70">
    <cfRule type="duplicateValues" dxfId="288" priority="884"/>
  </conditionalFormatting>
  <conditionalFormatting sqref="AC69">
    <cfRule type="duplicateValues" dxfId="287" priority="879"/>
  </conditionalFormatting>
  <conditionalFormatting sqref="AC68">
    <cfRule type="duplicateValues" dxfId="286" priority="874"/>
  </conditionalFormatting>
  <conditionalFormatting sqref="AC67">
    <cfRule type="duplicateValues" dxfId="285" priority="869"/>
  </conditionalFormatting>
  <conditionalFormatting sqref="AC66">
    <cfRule type="duplicateValues" dxfId="284" priority="864"/>
  </conditionalFormatting>
  <conditionalFormatting sqref="AC65">
    <cfRule type="duplicateValues" dxfId="283" priority="859"/>
  </conditionalFormatting>
  <conditionalFormatting sqref="AC64">
    <cfRule type="duplicateValues" dxfId="282" priority="854"/>
  </conditionalFormatting>
  <conditionalFormatting sqref="AC63">
    <cfRule type="duplicateValues" dxfId="281" priority="849"/>
  </conditionalFormatting>
  <conditionalFormatting sqref="AC62">
    <cfRule type="duplicateValues" dxfId="280" priority="844"/>
  </conditionalFormatting>
  <conditionalFormatting sqref="AC61">
    <cfRule type="duplicateValues" dxfId="279" priority="839"/>
  </conditionalFormatting>
  <conditionalFormatting sqref="AC60">
    <cfRule type="duplicateValues" dxfId="278" priority="834"/>
  </conditionalFormatting>
  <conditionalFormatting sqref="AC59">
    <cfRule type="duplicateValues" dxfId="277" priority="829"/>
  </conditionalFormatting>
  <conditionalFormatting sqref="AC58">
    <cfRule type="duplicateValues" dxfId="276" priority="824"/>
  </conditionalFormatting>
  <conditionalFormatting sqref="AC57">
    <cfRule type="duplicateValues" dxfId="275" priority="819"/>
  </conditionalFormatting>
  <conditionalFormatting sqref="AC56">
    <cfRule type="duplicateValues" dxfId="274" priority="814"/>
  </conditionalFormatting>
  <conditionalFormatting sqref="AC55">
    <cfRule type="duplicateValues" dxfId="273" priority="809"/>
  </conditionalFormatting>
  <conditionalFormatting sqref="AC54">
    <cfRule type="duplicateValues" dxfId="272" priority="804"/>
  </conditionalFormatting>
  <conditionalFormatting sqref="AC53">
    <cfRule type="duplicateValues" dxfId="271" priority="799"/>
  </conditionalFormatting>
  <conditionalFormatting sqref="AC52">
    <cfRule type="duplicateValues" dxfId="270" priority="794"/>
  </conditionalFormatting>
  <conditionalFormatting sqref="AC51">
    <cfRule type="duplicateValues" dxfId="269" priority="789"/>
  </conditionalFormatting>
  <conditionalFormatting sqref="AC50">
    <cfRule type="duplicateValues" dxfId="268" priority="784"/>
  </conditionalFormatting>
  <conditionalFormatting sqref="AC49">
    <cfRule type="duplicateValues" dxfId="267" priority="779"/>
  </conditionalFormatting>
  <conditionalFormatting sqref="AC48">
    <cfRule type="duplicateValues" dxfId="266" priority="774"/>
  </conditionalFormatting>
  <conditionalFormatting sqref="AC47">
    <cfRule type="duplicateValues" dxfId="265" priority="769"/>
  </conditionalFormatting>
  <conditionalFormatting sqref="AC46">
    <cfRule type="duplicateValues" dxfId="264" priority="764"/>
  </conditionalFormatting>
  <conditionalFormatting sqref="AC45">
    <cfRule type="duplicateValues" dxfId="263" priority="759"/>
  </conditionalFormatting>
  <conditionalFormatting sqref="AC44">
    <cfRule type="duplicateValues" dxfId="262" priority="754"/>
  </conditionalFormatting>
  <conditionalFormatting sqref="AC43">
    <cfRule type="duplicateValues" dxfId="261" priority="749"/>
  </conditionalFormatting>
  <conditionalFormatting sqref="AC42">
    <cfRule type="duplicateValues" dxfId="260" priority="744"/>
  </conditionalFormatting>
  <conditionalFormatting sqref="AC41">
    <cfRule type="duplicateValues" dxfId="259" priority="739"/>
  </conditionalFormatting>
  <conditionalFormatting sqref="AC40">
    <cfRule type="duplicateValues" dxfId="258" priority="734"/>
  </conditionalFormatting>
  <conditionalFormatting sqref="AC39">
    <cfRule type="duplicateValues" dxfId="257" priority="729"/>
  </conditionalFormatting>
  <conditionalFormatting sqref="AC38">
    <cfRule type="duplicateValues" dxfId="256" priority="724"/>
  </conditionalFormatting>
  <conditionalFormatting sqref="AC37">
    <cfRule type="duplicateValues" dxfId="255" priority="719"/>
  </conditionalFormatting>
  <conditionalFormatting sqref="AC36">
    <cfRule type="duplicateValues" dxfId="254" priority="714"/>
  </conditionalFormatting>
  <conditionalFormatting sqref="AC35">
    <cfRule type="duplicateValues" dxfId="253" priority="709"/>
  </conditionalFormatting>
  <conditionalFormatting sqref="AC34">
    <cfRule type="duplicateValues" dxfId="252" priority="704"/>
  </conditionalFormatting>
  <conditionalFormatting sqref="AC33">
    <cfRule type="duplicateValues" dxfId="251" priority="699"/>
  </conditionalFormatting>
  <conditionalFormatting sqref="AC32">
    <cfRule type="duplicateValues" dxfId="250" priority="694"/>
  </conditionalFormatting>
  <conditionalFormatting sqref="AC28:AC31">
    <cfRule type="duplicateValues" dxfId="249" priority="9187"/>
  </conditionalFormatting>
  <conditionalFormatting sqref="AC940">
    <cfRule type="duplicateValues" dxfId="248" priority="483"/>
  </conditionalFormatting>
  <conditionalFormatting sqref="AC940">
    <cfRule type="duplicateValues" dxfId="247" priority="482"/>
  </conditionalFormatting>
  <conditionalFormatting sqref="AC939">
    <cfRule type="duplicateValues" dxfId="246" priority="476"/>
  </conditionalFormatting>
  <conditionalFormatting sqref="AC939">
    <cfRule type="duplicateValues" dxfId="245" priority="475"/>
  </conditionalFormatting>
  <conditionalFormatting sqref="AC939">
    <cfRule type="duplicateValues" dxfId="244" priority="474"/>
  </conditionalFormatting>
  <conditionalFormatting sqref="AC938">
    <cfRule type="duplicateValues" dxfId="243" priority="472"/>
  </conditionalFormatting>
  <conditionalFormatting sqref="AC938">
    <cfRule type="duplicateValues" dxfId="242" priority="471"/>
  </conditionalFormatting>
  <conditionalFormatting sqref="AC938">
    <cfRule type="duplicateValues" dxfId="241" priority="470"/>
  </conditionalFormatting>
  <conditionalFormatting sqref="AC958">
    <cfRule type="duplicateValues" dxfId="240" priority="456"/>
  </conditionalFormatting>
  <conditionalFormatting sqref="AC958">
    <cfRule type="duplicateValues" dxfId="239" priority="455"/>
  </conditionalFormatting>
  <conditionalFormatting sqref="AC965:AC1048576 AC897:AC909 AC161:AC234 AC1:AC11 AC868:AC874 AC882:AC884 AC566:AC574 AC576:AC577 AC593:AC594 AC596 AC598:AC601 AC603:AC608 AC249:AC293 AC585:AC591 AC295:AC300 AC841:AC866 AC610 AC532:AC564 AC13 AC236:AC238 AC240:AC241 AC302:AC530 AC612:AC839">
    <cfRule type="duplicateValues" dxfId="238" priority="9586"/>
  </conditionalFormatting>
  <conditionalFormatting sqref="AC965:AC1048576 AC161:AC234 AC1:AC11 AC868:AC874 AC897:AC909 AC882:AC884 AC566:AC574 AC576:AC577 AC593:AC594 AC596:AC608 AC249:AC293 AC585:AC591 AC295:AC300 AC841:AC866 AC887:AC889 AC610 AC532:AC564 AC891:AC895 AC13 AC236:AC238 AC240:AC241 AC302:AC530 AC612:AC839">
    <cfRule type="duplicateValues" dxfId="237" priority="9595"/>
  </conditionalFormatting>
  <conditionalFormatting sqref="AC867">
    <cfRule type="duplicateValues" dxfId="236" priority="449"/>
  </conditionalFormatting>
  <conditionalFormatting sqref="AC867">
    <cfRule type="duplicateValues" dxfId="235" priority="444"/>
  </conditionalFormatting>
  <conditionalFormatting sqref="AC867">
    <cfRule type="duplicateValues" dxfId="234" priority="451"/>
  </conditionalFormatting>
  <conditionalFormatting sqref="AC896">
    <cfRule type="duplicateValues" dxfId="233" priority="439"/>
  </conditionalFormatting>
  <conditionalFormatting sqref="AC896">
    <cfRule type="duplicateValues" dxfId="232" priority="440"/>
  </conditionalFormatting>
  <conditionalFormatting sqref="AC896">
    <cfRule type="duplicateValues" dxfId="231" priority="442"/>
  </conditionalFormatting>
  <conditionalFormatting sqref="AC896">
    <cfRule type="duplicateValues" dxfId="230" priority="443"/>
  </conditionalFormatting>
  <conditionalFormatting sqref="AC875:AC878">
    <cfRule type="duplicateValues" dxfId="229" priority="432"/>
  </conditionalFormatting>
  <conditionalFormatting sqref="AC877:AC878">
    <cfRule type="duplicateValues" dxfId="228" priority="433"/>
  </conditionalFormatting>
  <conditionalFormatting sqref="AC877:AC878">
    <cfRule type="duplicateValues" dxfId="227" priority="435"/>
  </conditionalFormatting>
  <conditionalFormatting sqref="AC877:AC878">
    <cfRule type="duplicateValues" dxfId="226" priority="436"/>
  </conditionalFormatting>
  <conditionalFormatting sqref="AC565">
    <cfRule type="duplicateValues" dxfId="225" priority="407"/>
  </conditionalFormatting>
  <conditionalFormatting sqref="AC565">
    <cfRule type="duplicateValues" dxfId="224" priority="408"/>
  </conditionalFormatting>
  <conditionalFormatting sqref="AC565">
    <cfRule type="duplicateValues" dxfId="223" priority="410"/>
  </conditionalFormatting>
  <conditionalFormatting sqref="AC565">
    <cfRule type="duplicateValues" dxfId="222" priority="411"/>
  </conditionalFormatting>
  <conditionalFormatting sqref="AC575">
    <cfRule type="duplicateValues" dxfId="221" priority="389"/>
  </conditionalFormatting>
  <conditionalFormatting sqref="AC575">
    <cfRule type="duplicateValues" dxfId="220" priority="390"/>
  </conditionalFormatting>
  <conditionalFormatting sqref="AC575">
    <cfRule type="duplicateValues" dxfId="219" priority="392"/>
  </conditionalFormatting>
  <conditionalFormatting sqref="AC575">
    <cfRule type="duplicateValues" dxfId="218" priority="393"/>
  </conditionalFormatting>
  <conditionalFormatting sqref="AC592">
    <cfRule type="duplicateValues" dxfId="217" priority="380"/>
  </conditionalFormatting>
  <conditionalFormatting sqref="AC592">
    <cfRule type="duplicateValues" dxfId="216" priority="381"/>
  </conditionalFormatting>
  <conditionalFormatting sqref="AC592">
    <cfRule type="duplicateValues" dxfId="215" priority="383"/>
  </conditionalFormatting>
  <conditionalFormatting sqref="AC592">
    <cfRule type="duplicateValues" dxfId="214" priority="384"/>
  </conditionalFormatting>
  <conditionalFormatting sqref="AC595">
    <cfRule type="duplicateValues" dxfId="213" priority="371"/>
  </conditionalFormatting>
  <conditionalFormatting sqref="AC595">
    <cfRule type="duplicateValues" dxfId="212" priority="372"/>
  </conditionalFormatting>
  <conditionalFormatting sqref="AC595">
    <cfRule type="duplicateValues" dxfId="211" priority="374"/>
  </conditionalFormatting>
  <conditionalFormatting sqref="AC595">
    <cfRule type="duplicateValues" dxfId="210" priority="375"/>
  </conditionalFormatting>
  <conditionalFormatting sqref="AC930 AC932:AC935">
    <cfRule type="duplicateValues" dxfId="209" priority="335"/>
  </conditionalFormatting>
  <conditionalFormatting sqref="AC930">
    <cfRule type="duplicateValues" dxfId="208" priority="336"/>
  </conditionalFormatting>
  <conditionalFormatting sqref="AC931">
    <cfRule type="duplicateValues" dxfId="207" priority="328"/>
  </conditionalFormatting>
  <conditionalFormatting sqref="AC931">
    <cfRule type="duplicateValues" dxfId="206" priority="329"/>
  </conditionalFormatting>
  <conditionalFormatting sqref="AC931">
    <cfRule type="duplicateValues" dxfId="205" priority="323"/>
  </conditionalFormatting>
  <conditionalFormatting sqref="AC930">
    <cfRule type="duplicateValues" dxfId="204" priority="338"/>
  </conditionalFormatting>
  <conditionalFormatting sqref="AC930:AC935">
    <cfRule type="duplicateValues" dxfId="203" priority="339"/>
  </conditionalFormatting>
  <conditionalFormatting sqref="AC928">
    <cfRule type="duplicateValues" dxfId="202" priority="11333"/>
  </conditionalFormatting>
  <conditionalFormatting sqref="AC611">
    <cfRule type="duplicateValues" dxfId="201" priority="318"/>
  </conditionalFormatting>
  <conditionalFormatting sqref="AC611">
    <cfRule type="duplicateValues" dxfId="200" priority="319"/>
  </conditionalFormatting>
  <conditionalFormatting sqref="AC611">
    <cfRule type="duplicateValues" dxfId="199" priority="321"/>
  </conditionalFormatting>
  <conditionalFormatting sqref="AC611">
    <cfRule type="duplicateValues" dxfId="198" priority="322"/>
  </conditionalFormatting>
  <conditionalFormatting sqref="AC248">
    <cfRule type="duplicateValues" dxfId="197" priority="291"/>
  </conditionalFormatting>
  <conditionalFormatting sqref="AC248">
    <cfRule type="duplicateValues" dxfId="196" priority="292"/>
  </conditionalFormatting>
  <conditionalFormatting sqref="AC248">
    <cfRule type="duplicateValues" dxfId="195" priority="294"/>
  </conditionalFormatting>
  <conditionalFormatting sqref="AC248">
    <cfRule type="duplicateValues" dxfId="194" priority="295"/>
  </conditionalFormatting>
  <conditionalFormatting sqref="AC247">
    <cfRule type="duplicateValues" dxfId="193" priority="282"/>
  </conditionalFormatting>
  <conditionalFormatting sqref="AC247">
    <cfRule type="duplicateValues" dxfId="192" priority="283"/>
  </conditionalFormatting>
  <conditionalFormatting sqref="AC247">
    <cfRule type="duplicateValues" dxfId="191" priority="285"/>
  </conditionalFormatting>
  <conditionalFormatting sqref="AC247">
    <cfRule type="duplicateValues" dxfId="190" priority="286"/>
  </conditionalFormatting>
  <conditionalFormatting sqref="AC246">
    <cfRule type="duplicateValues" dxfId="189" priority="273"/>
  </conditionalFormatting>
  <conditionalFormatting sqref="AC246">
    <cfRule type="duplicateValues" dxfId="188" priority="274"/>
  </conditionalFormatting>
  <conditionalFormatting sqref="AC246">
    <cfRule type="duplicateValues" dxfId="187" priority="276"/>
  </conditionalFormatting>
  <conditionalFormatting sqref="AC246">
    <cfRule type="duplicateValues" dxfId="186" priority="277"/>
  </conditionalFormatting>
  <conditionalFormatting sqref="AC245">
    <cfRule type="duplicateValues" dxfId="185" priority="264"/>
  </conditionalFormatting>
  <conditionalFormatting sqref="AC245">
    <cfRule type="duplicateValues" dxfId="184" priority="265"/>
  </conditionalFormatting>
  <conditionalFormatting sqref="AC245">
    <cfRule type="duplicateValues" dxfId="183" priority="267"/>
  </conditionalFormatting>
  <conditionalFormatting sqref="AC245">
    <cfRule type="duplicateValues" dxfId="182" priority="268"/>
  </conditionalFormatting>
  <conditionalFormatting sqref="AC244">
    <cfRule type="duplicateValues" dxfId="181" priority="255"/>
  </conditionalFormatting>
  <conditionalFormatting sqref="AC244">
    <cfRule type="duplicateValues" dxfId="180" priority="256"/>
  </conditionalFormatting>
  <conditionalFormatting sqref="AC244">
    <cfRule type="duplicateValues" dxfId="179" priority="258"/>
  </conditionalFormatting>
  <conditionalFormatting sqref="AC244">
    <cfRule type="duplicateValues" dxfId="178" priority="259"/>
  </conditionalFormatting>
  <conditionalFormatting sqref="B242">
    <cfRule type="duplicateValues" dxfId="177" priority="243"/>
  </conditionalFormatting>
  <conditionalFormatting sqref="B242">
    <cfRule type="duplicateValues" dxfId="176" priority="244"/>
    <cfRule type="duplicateValues" dxfId="175" priority="245"/>
  </conditionalFormatting>
  <conditionalFormatting sqref="AC242">
    <cfRule type="duplicateValues" dxfId="174" priority="246"/>
  </conditionalFormatting>
  <conditionalFormatting sqref="AC242">
    <cfRule type="duplicateValues" dxfId="173" priority="247"/>
  </conditionalFormatting>
  <conditionalFormatting sqref="B242">
    <cfRule type="duplicateValues" dxfId="172" priority="248"/>
  </conditionalFormatting>
  <conditionalFormatting sqref="AC242">
    <cfRule type="duplicateValues" dxfId="171" priority="249"/>
  </conditionalFormatting>
  <conditionalFormatting sqref="AC242">
    <cfRule type="duplicateValues" dxfId="170" priority="250"/>
  </conditionalFormatting>
  <conditionalFormatting sqref="AC104:AC106">
    <cfRule type="duplicateValues" dxfId="169" priority="11775"/>
  </conditionalFormatting>
  <conditionalFormatting sqref="AC929">
    <cfRule type="duplicateValues" dxfId="168" priority="228"/>
  </conditionalFormatting>
  <conditionalFormatting sqref="AC929">
    <cfRule type="duplicateValues" dxfId="167" priority="229"/>
  </conditionalFormatting>
  <conditionalFormatting sqref="AC929">
    <cfRule type="duplicateValues" dxfId="166" priority="231"/>
  </conditionalFormatting>
  <conditionalFormatting sqref="AC929">
    <cfRule type="duplicateValues" dxfId="165" priority="232"/>
  </conditionalFormatting>
  <conditionalFormatting sqref="AC26">
    <cfRule type="duplicateValues" dxfId="164" priority="223"/>
  </conditionalFormatting>
  <conditionalFormatting sqref="AC25">
    <cfRule type="duplicateValues" dxfId="163" priority="218"/>
  </conditionalFormatting>
  <conditionalFormatting sqref="AC24">
    <cfRule type="duplicateValues" dxfId="162" priority="213"/>
  </conditionalFormatting>
  <conditionalFormatting sqref="AC23">
    <cfRule type="duplicateValues" dxfId="161" priority="208"/>
  </conditionalFormatting>
  <conditionalFormatting sqref="AC22">
    <cfRule type="duplicateValues" dxfId="160" priority="203"/>
  </conditionalFormatting>
  <conditionalFormatting sqref="AC584">
    <cfRule type="duplicateValues" dxfId="159" priority="189"/>
  </conditionalFormatting>
  <conditionalFormatting sqref="AC584">
    <cfRule type="duplicateValues" dxfId="158" priority="190"/>
  </conditionalFormatting>
  <conditionalFormatting sqref="AC584">
    <cfRule type="duplicateValues" dxfId="157" priority="192"/>
  </conditionalFormatting>
  <conditionalFormatting sqref="AC584">
    <cfRule type="duplicateValues" dxfId="156" priority="193"/>
  </conditionalFormatting>
  <conditionalFormatting sqref="AC583">
    <cfRule type="duplicateValues" dxfId="155" priority="180"/>
  </conditionalFormatting>
  <conditionalFormatting sqref="AC583">
    <cfRule type="duplicateValues" dxfId="154" priority="181"/>
  </conditionalFormatting>
  <conditionalFormatting sqref="AC583">
    <cfRule type="duplicateValues" dxfId="153" priority="183"/>
  </conditionalFormatting>
  <conditionalFormatting sqref="AC583">
    <cfRule type="duplicateValues" dxfId="152" priority="184"/>
  </conditionalFormatting>
  <conditionalFormatting sqref="AC582">
    <cfRule type="duplicateValues" dxfId="151" priority="171"/>
  </conditionalFormatting>
  <conditionalFormatting sqref="AC582">
    <cfRule type="duplicateValues" dxfId="150" priority="172"/>
  </conditionalFormatting>
  <conditionalFormatting sqref="AC582">
    <cfRule type="duplicateValues" dxfId="149" priority="174"/>
  </conditionalFormatting>
  <conditionalFormatting sqref="AC582">
    <cfRule type="duplicateValues" dxfId="148" priority="175"/>
  </conditionalFormatting>
  <conditionalFormatting sqref="AC581 AC578">
    <cfRule type="duplicateValues" dxfId="147" priority="162"/>
  </conditionalFormatting>
  <conditionalFormatting sqref="AC578">
    <cfRule type="duplicateValues" dxfId="146" priority="163"/>
  </conditionalFormatting>
  <conditionalFormatting sqref="AC578">
    <cfRule type="duplicateValues" dxfId="145" priority="165"/>
  </conditionalFormatting>
  <conditionalFormatting sqref="AC578">
    <cfRule type="duplicateValues" dxfId="144" priority="166"/>
  </conditionalFormatting>
  <conditionalFormatting sqref="AC580">
    <cfRule type="duplicateValues" dxfId="143" priority="144"/>
  </conditionalFormatting>
  <conditionalFormatting sqref="AC580">
    <cfRule type="duplicateValues" dxfId="142" priority="145"/>
  </conditionalFormatting>
  <conditionalFormatting sqref="AC580">
    <cfRule type="duplicateValues" dxfId="141" priority="147"/>
  </conditionalFormatting>
  <conditionalFormatting sqref="AC580">
    <cfRule type="duplicateValues" dxfId="140" priority="148"/>
  </conditionalFormatting>
  <conditionalFormatting sqref="AC579">
    <cfRule type="duplicateValues" dxfId="139" priority="135"/>
  </conditionalFormatting>
  <conditionalFormatting sqref="AC579">
    <cfRule type="duplicateValues" dxfId="138" priority="136"/>
  </conditionalFormatting>
  <conditionalFormatting sqref="AC579">
    <cfRule type="duplicateValues" dxfId="137" priority="138"/>
  </conditionalFormatting>
  <conditionalFormatting sqref="AC579">
    <cfRule type="duplicateValues" dxfId="136" priority="139"/>
  </conditionalFormatting>
  <conditionalFormatting sqref="AC294">
    <cfRule type="duplicateValues" dxfId="135" priority="107"/>
  </conditionalFormatting>
  <conditionalFormatting sqref="AC294">
    <cfRule type="duplicateValues" dxfId="134" priority="106"/>
  </conditionalFormatting>
  <conditionalFormatting sqref="AC294">
    <cfRule type="duplicateValues" dxfId="133" priority="112"/>
  </conditionalFormatting>
  <conditionalFormatting sqref="AC294">
    <cfRule type="duplicateValues" dxfId="132" priority="113"/>
  </conditionalFormatting>
  <conditionalFormatting sqref="AC840">
    <cfRule type="duplicateValues" dxfId="131" priority="101"/>
  </conditionalFormatting>
  <conditionalFormatting sqref="AC840">
    <cfRule type="duplicateValues" dxfId="130" priority="102"/>
  </conditionalFormatting>
  <conditionalFormatting sqref="AC840">
    <cfRule type="duplicateValues" dxfId="129" priority="104"/>
  </conditionalFormatting>
  <conditionalFormatting sqref="AC840">
    <cfRule type="duplicateValues" dxfId="128" priority="105"/>
  </conditionalFormatting>
  <conditionalFormatting sqref="AC959:AC964 AC941:AC951 AC936:AC937 AC954:AC957">
    <cfRule type="duplicateValues" dxfId="127" priority="12768"/>
  </conditionalFormatting>
  <conditionalFormatting sqref="AC959:AC964">
    <cfRule type="duplicateValues" dxfId="126" priority="12771"/>
  </conditionalFormatting>
  <conditionalFormatting sqref="AC885:AC886">
    <cfRule type="duplicateValues" dxfId="125" priority="94"/>
  </conditionalFormatting>
  <conditionalFormatting sqref="AC885:AC886">
    <cfRule type="duplicateValues" dxfId="124" priority="96"/>
  </conditionalFormatting>
  <conditionalFormatting sqref="AC885:AC886">
    <cfRule type="duplicateValues" dxfId="123" priority="97"/>
  </conditionalFormatting>
  <conditionalFormatting sqref="AC879">
    <cfRule type="duplicateValues" dxfId="122" priority="87"/>
  </conditionalFormatting>
  <conditionalFormatting sqref="AC879">
    <cfRule type="duplicateValues" dxfId="121" priority="89"/>
  </conditionalFormatting>
  <conditionalFormatting sqref="AC879">
    <cfRule type="duplicateValues" dxfId="120" priority="90"/>
  </conditionalFormatting>
  <conditionalFormatting sqref="AC609">
    <cfRule type="duplicateValues" dxfId="119" priority="79"/>
  </conditionalFormatting>
  <conditionalFormatting sqref="AC609">
    <cfRule type="duplicateValues" dxfId="118" priority="80"/>
  </conditionalFormatting>
  <conditionalFormatting sqref="AC609">
    <cfRule type="duplicateValues" dxfId="117" priority="82"/>
  </conditionalFormatting>
  <conditionalFormatting sqref="AC609">
    <cfRule type="duplicateValues" dxfId="116" priority="83"/>
  </conditionalFormatting>
  <conditionalFormatting sqref="AC916 AC926:AC927">
    <cfRule type="duplicateValues" dxfId="115" priority="71"/>
  </conditionalFormatting>
  <conditionalFormatting sqref="AC916">
    <cfRule type="duplicateValues" dxfId="114" priority="72"/>
  </conditionalFormatting>
  <conditionalFormatting sqref="AC916:AC927">
    <cfRule type="duplicateValues" dxfId="113" priority="74"/>
  </conditionalFormatting>
  <conditionalFormatting sqref="AC916:AC927">
    <cfRule type="duplicateValues" dxfId="112" priority="75"/>
  </conditionalFormatting>
  <conditionalFormatting sqref="AC531">
    <cfRule type="duplicateValues" dxfId="111" priority="64"/>
  </conditionalFormatting>
  <conditionalFormatting sqref="AC531">
    <cfRule type="duplicateValues" dxfId="110" priority="65"/>
  </conditionalFormatting>
  <conditionalFormatting sqref="AC531">
    <cfRule type="duplicateValues" dxfId="109" priority="66"/>
  </conditionalFormatting>
  <conditionalFormatting sqref="AC890">
    <cfRule type="duplicateValues" dxfId="108" priority="61"/>
  </conditionalFormatting>
  <conditionalFormatting sqref="AC890">
    <cfRule type="duplicateValues" dxfId="107" priority="62"/>
  </conditionalFormatting>
  <conditionalFormatting sqref="AC890">
    <cfRule type="duplicateValues" dxfId="106" priority="63"/>
  </conditionalFormatting>
  <conditionalFormatting sqref="AC12">
    <cfRule type="duplicateValues" dxfId="105" priority="57"/>
  </conditionalFormatting>
  <conditionalFormatting sqref="AC12">
    <cfRule type="duplicateValues" dxfId="104" priority="58"/>
  </conditionalFormatting>
  <conditionalFormatting sqref="AC12">
    <cfRule type="duplicateValues" dxfId="103" priority="59"/>
  </conditionalFormatting>
  <conditionalFormatting sqref="AC12">
    <cfRule type="duplicateValues" dxfId="102" priority="60"/>
  </conditionalFormatting>
  <conditionalFormatting sqref="AC235">
    <cfRule type="duplicateValues" dxfId="101" priority="51"/>
  </conditionalFormatting>
  <conditionalFormatting sqref="AC235">
    <cfRule type="duplicateValues" dxfId="100" priority="52"/>
  </conditionalFormatting>
  <conditionalFormatting sqref="AC235">
    <cfRule type="duplicateValues" dxfId="99" priority="53"/>
  </conditionalFormatting>
  <conditionalFormatting sqref="AC235">
    <cfRule type="duplicateValues" dxfId="98" priority="54"/>
  </conditionalFormatting>
  <conditionalFormatting sqref="A235">
    <cfRule type="duplicateValues" dxfId="97" priority="50"/>
  </conditionalFormatting>
  <conditionalFormatting sqref="AC239">
    <cfRule type="duplicateValues" dxfId="96" priority="46"/>
  </conditionalFormatting>
  <conditionalFormatting sqref="AC239">
    <cfRule type="duplicateValues" dxfId="95" priority="47"/>
  </conditionalFormatting>
  <conditionalFormatting sqref="AC239">
    <cfRule type="duplicateValues" dxfId="94" priority="48"/>
  </conditionalFormatting>
  <conditionalFormatting sqref="AC239">
    <cfRule type="duplicateValues" dxfId="93" priority="49"/>
  </conditionalFormatting>
  <conditionalFormatting sqref="A239">
    <cfRule type="duplicateValues" dxfId="92" priority="45"/>
  </conditionalFormatting>
  <conditionalFormatting sqref="B243">
    <cfRule type="duplicateValues" dxfId="91" priority="37"/>
  </conditionalFormatting>
  <conditionalFormatting sqref="B243">
    <cfRule type="duplicateValues" dxfId="90" priority="38"/>
    <cfRule type="duplicateValues" dxfId="89" priority="39"/>
  </conditionalFormatting>
  <conditionalFormatting sqref="AC243">
    <cfRule type="duplicateValues" dxfId="88" priority="40"/>
  </conditionalFormatting>
  <conditionalFormatting sqref="AC243">
    <cfRule type="duplicateValues" dxfId="87" priority="41"/>
  </conditionalFormatting>
  <conditionalFormatting sqref="B243">
    <cfRule type="duplicateValues" dxfId="86" priority="42"/>
  </conditionalFormatting>
  <conditionalFormatting sqref="AC243">
    <cfRule type="duplicateValues" dxfId="85" priority="43"/>
  </conditionalFormatting>
  <conditionalFormatting sqref="AC243">
    <cfRule type="duplicateValues" dxfId="84" priority="44"/>
  </conditionalFormatting>
  <conditionalFormatting sqref="A243">
    <cfRule type="duplicateValues" dxfId="83" priority="36"/>
  </conditionalFormatting>
  <conditionalFormatting sqref="AC301">
    <cfRule type="duplicateValues" dxfId="82" priority="32"/>
  </conditionalFormatting>
  <conditionalFormatting sqref="AC301">
    <cfRule type="duplicateValues" dxfId="81" priority="33"/>
  </conditionalFormatting>
  <conditionalFormatting sqref="AC301">
    <cfRule type="duplicateValues" dxfId="80" priority="34"/>
  </conditionalFormatting>
  <conditionalFormatting sqref="AC301">
    <cfRule type="duplicateValues" dxfId="79" priority="35"/>
  </conditionalFormatting>
  <conditionalFormatting sqref="A301">
    <cfRule type="duplicateValues" dxfId="78" priority="31"/>
  </conditionalFormatting>
  <conditionalFormatting sqref="AC952:AC953">
    <cfRule type="duplicateValues" dxfId="77" priority="16"/>
  </conditionalFormatting>
  <conditionalFormatting sqref="AC952:AC953">
    <cfRule type="duplicateValues" dxfId="76" priority="17"/>
  </conditionalFormatting>
  <conditionalFormatting sqref="AC952:AC953">
    <cfRule type="duplicateValues" dxfId="75" priority="18"/>
  </conditionalFormatting>
  <conditionalFormatting sqref="AC952:AC953">
    <cfRule type="duplicateValues" dxfId="74" priority="19"/>
  </conditionalFormatting>
  <conditionalFormatting sqref="A952:A953">
    <cfRule type="duplicateValues" dxfId="73" priority="20"/>
  </conditionalFormatting>
  <conditionalFormatting sqref="AC940:AC951 AC936:AC937 AC954:AC964">
    <cfRule type="duplicateValues" dxfId="72" priority="13125"/>
  </conditionalFormatting>
  <conditionalFormatting sqref="AC936:AC951 AC954:AC964">
    <cfRule type="duplicateValues" dxfId="71" priority="13128"/>
  </conditionalFormatting>
  <conditionalFormatting sqref="AC910:AC915">
    <cfRule type="duplicateValues" dxfId="70" priority="6"/>
  </conditionalFormatting>
  <conditionalFormatting sqref="AC910:AC915">
    <cfRule type="duplicateValues" dxfId="69" priority="7"/>
  </conditionalFormatting>
  <conditionalFormatting sqref="AC910:AC915">
    <cfRule type="duplicateValues" dxfId="68" priority="8"/>
  </conditionalFormatting>
  <conditionalFormatting sqref="AC910:AC915">
    <cfRule type="duplicateValues" dxfId="67" priority="9"/>
  </conditionalFormatting>
  <conditionalFormatting sqref="A910:A915">
    <cfRule type="duplicateValues" dxfId="66" priority="10"/>
  </conditionalFormatting>
  <conditionalFormatting sqref="A302:A879 A236:A238 A240:A242 A244:A300 A3:A234 A881:A903">
    <cfRule type="duplicateValues" dxfId="5" priority="13662"/>
  </conditionalFormatting>
  <conditionalFormatting sqref="A880">
    <cfRule type="duplicateValues" dxfId="0" priority="5"/>
  </conditionalFormatting>
  <pageMargins left="0.75" right="0.75" top="1" bottom="1" header="0.5" footer="0.5"/>
  <pageSetup paperSize="9" orientation="portrait" horizontalDpi="4294967292" verticalDpi="429496729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1:IV1216"/>
  <sheetViews>
    <sheetView workbookViewId="0">
      <selection activeCell="Q16" sqref="Q16"/>
    </sheetView>
  </sheetViews>
  <sheetFormatPr baseColWidth="10" defaultRowHeight="16" x14ac:dyDescent="0.2"/>
  <cols>
    <col min="1" max="1" width="6.6640625" style="119" customWidth="1"/>
    <col min="2" max="2" width="46" style="78" customWidth="1"/>
    <col min="3" max="3" width="9.5" style="69" hidden="1" customWidth="1"/>
    <col min="4" max="4" width="11" style="69" hidden="1" customWidth="1"/>
    <col min="5" max="5" width="9.5" style="69" hidden="1" customWidth="1"/>
    <col min="6" max="6" width="12" style="69" hidden="1" customWidth="1"/>
    <col min="7" max="7" width="9.5" style="71" hidden="1" customWidth="1"/>
    <col min="8" max="10" width="9.5" style="69" hidden="1" customWidth="1"/>
    <col min="11" max="11" width="9.5" style="78" customWidth="1"/>
    <col min="12" max="12" width="12.33203125" style="84" customWidth="1"/>
    <col min="13" max="13" width="9.83203125" style="69" hidden="1" customWidth="1"/>
    <col min="14" max="14" width="13.83203125" style="84" customWidth="1"/>
    <col min="15" max="15" width="9.83203125" style="69" hidden="1" customWidth="1"/>
    <col min="16" max="16" width="8.6640625" style="76" hidden="1" customWidth="1"/>
    <col min="17" max="17" width="10.83203125" style="84"/>
    <col min="18" max="19" width="10.83203125" style="78"/>
    <col min="20" max="20" width="11.83203125" style="78" bestFit="1" customWidth="1"/>
    <col min="21" max="16384" width="10.83203125" style="78"/>
  </cols>
  <sheetData>
    <row r="1" spans="1:256" s="67" customFormat="1" ht="48" customHeight="1" x14ac:dyDescent="0.2">
      <c r="A1" s="59" t="s">
        <v>2086</v>
      </c>
      <c r="B1" s="60" t="s">
        <v>2087</v>
      </c>
      <c r="C1" s="61" t="s">
        <v>2088</v>
      </c>
      <c r="D1" s="62" t="s">
        <v>2089</v>
      </c>
      <c r="E1" s="62" t="s">
        <v>2090</v>
      </c>
      <c r="F1" s="62" t="s">
        <v>2091</v>
      </c>
      <c r="G1" s="60" t="s">
        <v>2092</v>
      </c>
      <c r="H1" s="62" t="s">
        <v>2093</v>
      </c>
      <c r="I1" s="62" t="s">
        <v>2094</v>
      </c>
      <c r="J1" s="63" t="s">
        <v>2095</v>
      </c>
      <c r="K1" s="60" t="s">
        <v>2096</v>
      </c>
      <c r="L1" s="64" t="s">
        <v>2097</v>
      </c>
      <c r="M1" s="65" t="s">
        <v>2098</v>
      </c>
      <c r="N1" s="64" t="s">
        <v>2099</v>
      </c>
      <c r="O1" s="61" t="s">
        <v>2100</v>
      </c>
      <c r="P1" s="66"/>
      <c r="Q1" s="64" t="s">
        <v>2101</v>
      </c>
      <c r="R1" s="60" t="s">
        <v>2102</v>
      </c>
    </row>
    <row r="2" spans="1:256" x14ac:dyDescent="0.2">
      <c r="A2" s="68">
        <v>3993</v>
      </c>
      <c r="B2" s="69" t="s">
        <v>2103</v>
      </c>
      <c r="C2" s="70" t="s">
        <v>62</v>
      </c>
      <c r="D2" s="69">
        <v>0</v>
      </c>
      <c r="E2" s="69">
        <v>0</v>
      </c>
      <c r="F2" s="69">
        <v>0</v>
      </c>
      <c r="G2" s="71">
        <v>0</v>
      </c>
      <c r="H2" s="69">
        <v>0</v>
      </c>
      <c r="I2" s="69">
        <v>0</v>
      </c>
      <c r="J2" s="72">
        <v>0</v>
      </c>
      <c r="K2" s="73">
        <v>0</v>
      </c>
      <c r="L2" s="73">
        <v>0</v>
      </c>
      <c r="M2" s="74">
        <v>0</v>
      </c>
      <c r="N2" s="75">
        <v>0</v>
      </c>
      <c r="O2" s="70">
        <v>0</v>
      </c>
      <c r="P2" s="76" t="e">
        <f>VLOOKUP(A2,#REF!,3,FALSE)</f>
        <v>#REF!</v>
      </c>
      <c r="Q2" s="77"/>
      <c r="R2" s="77">
        <f t="shared" ref="R2:R65" si="0">K2*(N2-Q2)</f>
        <v>0</v>
      </c>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c r="EH2" s="76"/>
      <c r="EI2" s="76"/>
      <c r="EJ2" s="76"/>
      <c r="EK2" s="76"/>
      <c r="EL2" s="76"/>
      <c r="EM2" s="76"/>
      <c r="EN2" s="76"/>
      <c r="EO2" s="76"/>
      <c r="EP2" s="76"/>
      <c r="EQ2" s="76"/>
      <c r="ER2" s="76"/>
      <c r="ES2" s="76"/>
      <c r="ET2" s="76"/>
      <c r="EU2" s="76"/>
      <c r="EV2" s="76"/>
      <c r="EW2" s="76"/>
      <c r="EX2" s="76"/>
      <c r="EY2" s="76"/>
      <c r="EZ2" s="76"/>
      <c r="FA2" s="76"/>
      <c r="FB2" s="76"/>
      <c r="FC2" s="76"/>
      <c r="FD2" s="76"/>
      <c r="FE2" s="76"/>
      <c r="FF2" s="76"/>
      <c r="FG2" s="76"/>
      <c r="FH2" s="76"/>
      <c r="FI2" s="76"/>
      <c r="FJ2" s="76"/>
      <c r="FK2" s="76"/>
      <c r="FL2" s="76"/>
      <c r="FM2" s="76"/>
      <c r="FN2" s="76"/>
      <c r="FO2" s="76"/>
      <c r="FP2" s="76"/>
      <c r="FQ2" s="76"/>
      <c r="FR2" s="76"/>
      <c r="FS2" s="76"/>
      <c r="FT2" s="76"/>
      <c r="FU2" s="76"/>
      <c r="FV2" s="76"/>
      <c r="FW2" s="76"/>
      <c r="FX2" s="76"/>
      <c r="FY2" s="76"/>
      <c r="FZ2" s="76"/>
      <c r="GA2" s="76"/>
      <c r="GB2" s="76"/>
      <c r="GC2" s="76"/>
      <c r="GD2" s="76"/>
      <c r="GE2" s="76"/>
      <c r="GF2" s="76"/>
      <c r="GG2" s="76"/>
      <c r="GH2" s="76"/>
      <c r="GI2" s="76"/>
      <c r="GJ2" s="76"/>
      <c r="GK2" s="76"/>
      <c r="GL2" s="76"/>
      <c r="GM2" s="76"/>
      <c r="GN2" s="76"/>
      <c r="GO2" s="76"/>
      <c r="GP2" s="76"/>
      <c r="GQ2" s="76"/>
      <c r="GR2" s="76"/>
      <c r="GS2" s="76"/>
      <c r="GT2" s="76"/>
      <c r="GU2" s="76"/>
      <c r="GV2" s="76"/>
      <c r="GW2" s="76"/>
      <c r="GX2" s="76"/>
      <c r="GY2" s="76"/>
      <c r="GZ2" s="76"/>
      <c r="HA2" s="76"/>
      <c r="HB2" s="76"/>
      <c r="HC2" s="76"/>
      <c r="HD2" s="76"/>
      <c r="HE2" s="76"/>
      <c r="HF2" s="76"/>
      <c r="HG2" s="76"/>
      <c r="HH2" s="76"/>
      <c r="HI2" s="76"/>
      <c r="HJ2" s="76"/>
      <c r="HK2" s="76"/>
      <c r="HL2" s="76"/>
      <c r="HM2" s="76"/>
      <c r="HN2" s="76"/>
      <c r="HO2" s="76"/>
      <c r="HP2" s="76"/>
      <c r="HQ2" s="76"/>
      <c r="HR2" s="76"/>
      <c r="HS2" s="76"/>
      <c r="HT2" s="76"/>
      <c r="HU2" s="76"/>
      <c r="HV2" s="76"/>
      <c r="HW2" s="76"/>
      <c r="HX2" s="76"/>
      <c r="HY2" s="76"/>
      <c r="HZ2" s="76"/>
      <c r="IA2" s="76"/>
      <c r="IB2" s="76"/>
      <c r="IC2" s="76"/>
      <c r="ID2" s="76"/>
      <c r="IE2" s="76"/>
      <c r="IF2" s="76"/>
      <c r="IG2" s="76"/>
      <c r="IH2" s="76"/>
      <c r="II2" s="76"/>
      <c r="IJ2" s="76"/>
      <c r="IK2" s="76"/>
      <c r="IL2" s="76"/>
      <c r="IM2" s="76"/>
      <c r="IN2" s="76"/>
      <c r="IO2" s="76"/>
      <c r="IP2" s="76"/>
      <c r="IQ2" s="76"/>
      <c r="IR2" s="76"/>
      <c r="IS2" s="76"/>
      <c r="IT2" s="76"/>
      <c r="IU2" s="76"/>
      <c r="IV2" s="76"/>
    </row>
    <row r="3" spans="1:256" x14ac:dyDescent="0.2">
      <c r="A3" s="68">
        <v>3991</v>
      </c>
      <c r="B3" s="69" t="s">
        <v>2104</v>
      </c>
      <c r="C3" s="70" t="s">
        <v>62</v>
      </c>
      <c r="D3" s="69">
        <v>0</v>
      </c>
      <c r="E3" s="69">
        <v>0</v>
      </c>
      <c r="F3" s="69">
        <v>0</v>
      </c>
      <c r="G3" s="71">
        <v>0</v>
      </c>
      <c r="H3" s="69">
        <v>0</v>
      </c>
      <c r="I3" s="69">
        <v>0</v>
      </c>
      <c r="J3" s="72">
        <v>0</v>
      </c>
      <c r="K3" s="73">
        <v>0</v>
      </c>
      <c r="L3" s="73">
        <v>0</v>
      </c>
      <c r="M3" s="74">
        <v>0</v>
      </c>
      <c r="N3" s="75">
        <v>0</v>
      </c>
      <c r="O3" s="70">
        <v>0</v>
      </c>
      <c r="P3" s="76" t="e">
        <f>VLOOKUP(A3,#REF!,3,FALSE)</f>
        <v>#REF!</v>
      </c>
      <c r="Q3" s="77"/>
      <c r="R3" s="77">
        <f t="shared" si="0"/>
        <v>0</v>
      </c>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c r="CT3" s="76"/>
      <c r="CU3" s="76"/>
      <c r="CV3" s="76"/>
      <c r="CW3" s="76"/>
      <c r="CX3" s="76"/>
      <c r="CY3" s="76"/>
      <c r="CZ3" s="76"/>
      <c r="DA3" s="76"/>
      <c r="DB3" s="76"/>
      <c r="DC3" s="76"/>
      <c r="DD3" s="76"/>
      <c r="DE3" s="76"/>
      <c r="DF3" s="76"/>
      <c r="DG3" s="76"/>
      <c r="DH3" s="76"/>
      <c r="DI3" s="76"/>
      <c r="DJ3" s="76"/>
      <c r="DK3" s="76"/>
      <c r="DL3" s="76"/>
      <c r="DM3" s="76"/>
      <c r="DN3" s="76"/>
      <c r="DO3" s="76"/>
      <c r="DP3" s="76"/>
      <c r="DQ3" s="76"/>
      <c r="DR3" s="76"/>
      <c r="DS3" s="76"/>
      <c r="DT3" s="76"/>
      <c r="DU3" s="76"/>
      <c r="DV3" s="76"/>
      <c r="DW3" s="76"/>
      <c r="DX3" s="76"/>
      <c r="DY3" s="76"/>
      <c r="DZ3" s="76"/>
      <c r="EA3" s="76"/>
      <c r="EB3" s="76"/>
      <c r="EC3" s="76"/>
      <c r="ED3" s="76"/>
      <c r="EE3" s="76"/>
      <c r="EF3" s="76"/>
      <c r="EG3" s="76"/>
      <c r="EH3" s="76"/>
      <c r="EI3" s="76"/>
      <c r="EJ3" s="76"/>
      <c r="EK3" s="76"/>
      <c r="EL3" s="76"/>
      <c r="EM3" s="76"/>
      <c r="EN3" s="76"/>
      <c r="EO3" s="76"/>
      <c r="EP3" s="76"/>
      <c r="EQ3" s="76"/>
      <c r="ER3" s="76"/>
      <c r="ES3" s="76"/>
      <c r="ET3" s="76"/>
      <c r="EU3" s="76"/>
      <c r="EV3" s="76"/>
      <c r="EW3" s="76"/>
      <c r="EX3" s="76"/>
      <c r="EY3" s="76"/>
      <c r="EZ3" s="76"/>
      <c r="FA3" s="76"/>
      <c r="FB3" s="76"/>
      <c r="FC3" s="76"/>
      <c r="FD3" s="76"/>
      <c r="FE3" s="76"/>
      <c r="FF3" s="76"/>
      <c r="FG3" s="76"/>
      <c r="FH3" s="76"/>
      <c r="FI3" s="76"/>
      <c r="FJ3" s="76"/>
      <c r="FK3" s="76"/>
      <c r="FL3" s="76"/>
      <c r="FM3" s="76"/>
      <c r="FN3" s="76"/>
      <c r="FO3" s="76"/>
      <c r="FP3" s="76"/>
      <c r="FQ3" s="76"/>
      <c r="FR3" s="76"/>
      <c r="FS3" s="76"/>
      <c r="FT3" s="76"/>
      <c r="FU3" s="76"/>
      <c r="FV3" s="76"/>
      <c r="FW3" s="76"/>
      <c r="FX3" s="76"/>
      <c r="FY3" s="76"/>
      <c r="FZ3" s="76"/>
      <c r="GA3" s="76"/>
      <c r="GB3" s="76"/>
      <c r="GC3" s="76"/>
      <c r="GD3" s="76"/>
      <c r="GE3" s="76"/>
      <c r="GF3" s="76"/>
      <c r="GG3" s="76"/>
      <c r="GH3" s="76"/>
      <c r="GI3" s="76"/>
      <c r="GJ3" s="76"/>
      <c r="GK3" s="76"/>
      <c r="GL3" s="76"/>
      <c r="GM3" s="76"/>
      <c r="GN3" s="76"/>
      <c r="GO3" s="76"/>
      <c r="GP3" s="76"/>
      <c r="GQ3" s="76"/>
      <c r="GR3" s="76"/>
      <c r="GS3" s="76"/>
      <c r="GT3" s="76"/>
      <c r="GU3" s="76"/>
      <c r="GV3" s="76"/>
      <c r="GW3" s="76"/>
      <c r="GX3" s="76"/>
      <c r="GY3" s="76"/>
      <c r="GZ3" s="76"/>
      <c r="HA3" s="76"/>
      <c r="HB3" s="76"/>
      <c r="HC3" s="76"/>
      <c r="HD3" s="76"/>
      <c r="HE3" s="76"/>
      <c r="HF3" s="76"/>
      <c r="HG3" s="76"/>
      <c r="HH3" s="76"/>
      <c r="HI3" s="76"/>
      <c r="HJ3" s="76"/>
      <c r="HK3" s="76"/>
      <c r="HL3" s="76"/>
      <c r="HM3" s="76"/>
      <c r="HN3" s="76"/>
      <c r="HO3" s="76"/>
      <c r="HP3" s="76"/>
      <c r="HQ3" s="76"/>
      <c r="HR3" s="76"/>
      <c r="HS3" s="76"/>
      <c r="HT3" s="76"/>
      <c r="HU3" s="76"/>
      <c r="HV3" s="76"/>
      <c r="HW3" s="76"/>
      <c r="HX3" s="76"/>
      <c r="HY3" s="76"/>
      <c r="HZ3" s="76"/>
      <c r="IA3" s="76"/>
      <c r="IB3" s="76"/>
      <c r="IC3" s="76"/>
      <c r="ID3" s="76"/>
      <c r="IE3" s="76"/>
      <c r="IF3" s="76"/>
      <c r="IG3" s="76"/>
      <c r="IH3" s="76"/>
      <c r="II3" s="76"/>
      <c r="IJ3" s="76"/>
      <c r="IK3" s="76"/>
      <c r="IL3" s="76"/>
      <c r="IM3" s="76"/>
      <c r="IN3" s="76"/>
      <c r="IO3" s="76"/>
      <c r="IP3" s="76"/>
      <c r="IQ3" s="76"/>
      <c r="IR3" s="76"/>
      <c r="IS3" s="76"/>
      <c r="IT3" s="76"/>
      <c r="IU3" s="76"/>
      <c r="IV3" s="76"/>
    </row>
    <row r="4" spans="1:256" x14ac:dyDescent="0.2">
      <c r="A4" s="68">
        <v>3992</v>
      </c>
      <c r="B4" s="69" t="s">
        <v>2105</v>
      </c>
      <c r="C4" s="70" t="s">
        <v>62</v>
      </c>
      <c r="D4" s="69">
        <v>0</v>
      </c>
      <c r="E4" s="69">
        <v>0</v>
      </c>
      <c r="F4" s="69">
        <v>0</v>
      </c>
      <c r="G4" s="71">
        <v>0</v>
      </c>
      <c r="H4" s="69">
        <v>0</v>
      </c>
      <c r="I4" s="69">
        <v>0</v>
      </c>
      <c r="J4" s="72">
        <v>0</v>
      </c>
      <c r="K4" s="73">
        <v>0</v>
      </c>
      <c r="L4" s="73">
        <v>0</v>
      </c>
      <c r="M4" s="74">
        <v>0</v>
      </c>
      <c r="N4" s="75">
        <v>0</v>
      </c>
      <c r="O4" s="70">
        <v>0</v>
      </c>
      <c r="P4" s="76" t="e">
        <f>VLOOKUP(A4,#REF!,3,FALSE)</f>
        <v>#REF!</v>
      </c>
      <c r="Q4" s="77"/>
      <c r="R4" s="77">
        <f t="shared" si="0"/>
        <v>0</v>
      </c>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c r="BI4" s="76"/>
      <c r="BJ4" s="76"/>
      <c r="BK4" s="76"/>
      <c r="BL4" s="76"/>
      <c r="BM4" s="76"/>
      <c r="BN4" s="76"/>
      <c r="BO4" s="76"/>
      <c r="BP4" s="76"/>
      <c r="BQ4" s="76"/>
      <c r="BR4" s="76"/>
      <c r="BS4" s="76"/>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c r="CT4" s="76"/>
      <c r="CU4" s="76"/>
      <c r="CV4" s="76"/>
      <c r="CW4" s="76"/>
      <c r="CX4" s="76"/>
      <c r="CY4" s="76"/>
      <c r="CZ4" s="76"/>
      <c r="DA4" s="76"/>
      <c r="DB4" s="76"/>
      <c r="DC4" s="76"/>
      <c r="DD4" s="76"/>
      <c r="DE4" s="76"/>
      <c r="DF4" s="76"/>
      <c r="DG4" s="76"/>
      <c r="DH4" s="76"/>
      <c r="DI4" s="76"/>
      <c r="DJ4" s="76"/>
      <c r="DK4" s="76"/>
      <c r="DL4" s="76"/>
      <c r="DM4" s="76"/>
      <c r="DN4" s="76"/>
      <c r="DO4" s="76"/>
      <c r="DP4" s="76"/>
      <c r="DQ4" s="76"/>
      <c r="DR4" s="76"/>
      <c r="DS4" s="76"/>
      <c r="DT4" s="76"/>
      <c r="DU4" s="76"/>
      <c r="DV4" s="76"/>
      <c r="DW4" s="76"/>
      <c r="DX4" s="76"/>
      <c r="DY4" s="76"/>
      <c r="DZ4" s="76"/>
      <c r="EA4" s="76"/>
      <c r="EB4" s="76"/>
      <c r="EC4" s="76"/>
      <c r="ED4" s="76"/>
      <c r="EE4" s="76"/>
      <c r="EF4" s="76"/>
      <c r="EG4" s="76"/>
      <c r="EH4" s="76"/>
      <c r="EI4" s="76"/>
      <c r="EJ4" s="76"/>
      <c r="EK4" s="76"/>
      <c r="EL4" s="76"/>
      <c r="EM4" s="76"/>
      <c r="EN4" s="76"/>
      <c r="EO4" s="76"/>
      <c r="EP4" s="76"/>
      <c r="EQ4" s="76"/>
      <c r="ER4" s="76"/>
      <c r="ES4" s="76"/>
      <c r="ET4" s="76"/>
      <c r="EU4" s="76"/>
      <c r="EV4" s="76"/>
      <c r="EW4" s="76"/>
      <c r="EX4" s="76"/>
      <c r="EY4" s="76"/>
      <c r="EZ4" s="76"/>
      <c r="FA4" s="76"/>
      <c r="FB4" s="76"/>
      <c r="FC4" s="76"/>
      <c r="FD4" s="76"/>
      <c r="FE4" s="76"/>
      <c r="FF4" s="76"/>
      <c r="FG4" s="76"/>
      <c r="FH4" s="76"/>
      <c r="FI4" s="76"/>
      <c r="FJ4" s="76"/>
      <c r="FK4" s="76"/>
      <c r="FL4" s="76"/>
      <c r="FM4" s="76"/>
      <c r="FN4" s="76"/>
      <c r="FO4" s="76"/>
      <c r="FP4" s="76"/>
      <c r="FQ4" s="76"/>
      <c r="FR4" s="76"/>
      <c r="FS4" s="76"/>
      <c r="FT4" s="76"/>
      <c r="FU4" s="76"/>
      <c r="FV4" s="76"/>
      <c r="FW4" s="76"/>
      <c r="FX4" s="76"/>
      <c r="FY4" s="76"/>
      <c r="FZ4" s="76"/>
      <c r="GA4" s="76"/>
      <c r="GB4" s="76"/>
      <c r="GC4" s="76"/>
      <c r="GD4" s="76"/>
      <c r="GE4" s="76"/>
      <c r="GF4" s="76"/>
      <c r="GG4" s="76"/>
      <c r="GH4" s="76"/>
      <c r="GI4" s="76"/>
      <c r="GJ4" s="76"/>
      <c r="GK4" s="76"/>
      <c r="GL4" s="76"/>
      <c r="GM4" s="76"/>
      <c r="GN4" s="76"/>
      <c r="GO4" s="76"/>
      <c r="GP4" s="76"/>
      <c r="GQ4" s="76"/>
      <c r="GR4" s="76"/>
      <c r="GS4" s="76"/>
      <c r="GT4" s="76"/>
      <c r="GU4" s="76"/>
      <c r="GV4" s="76"/>
      <c r="GW4" s="76"/>
      <c r="GX4" s="76"/>
      <c r="GY4" s="76"/>
      <c r="GZ4" s="76"/>
      <c r="HA4" s="76"/>
      <c r="HB4" s="76"/>
      <c r="HC4" s="76"/>
      <c r="HD4" s="76"/>
      <c r="HE4" s="76"/>
      <c r="HF4" s="76"/>
      <c r="HG4" s="76"/>
      <c r="HH4" s="76"/>
      <c r="HI4" s="76"/>
      <c r="HJ4" s="76"/>
      <c r="HK4" s="76"/>
      <c r="HL4" s="76"/>
      <c r="HM4" s="76"/>
      <c r="HN4" s="76"/>
      <c r="HO4" s="76"/>
      <c r="HP4" s="76"/>
      <c r="HQ4" s="76"/>
      <c r="HR4" s="76"/>
      <c r="HS4" s="76"/>
      <c r="HT4" s="76"/>
      <c r="HU4" s="76"/>
      <c r="HV4" s="76"/>
      <c r="HW4" s="76"/>
      <c r="HX4" s="76"/>
      <c r="HY4" s="76"/>
      <c r="HZ4" s="76"/>
      <c r="IA4" s="76"/>
      <c r="IB4" s="76"/>
      <c r="IC4" s="76"/>
      <c r="ID4" s="76"/>
      <c r="IE4" s="76"/>
      <c r="IF4" s="76"/>
      <c r="IG4" s="76"/>
      <c r="IH4" s="76"/>
      <c r="II4" s="76"/>
      <c r="IJ4" s="76"/>
      <c r="IK4" s="76"/>
      <c r="IL4" s="76"/>
      <c r="IM4" s="76"/>
      <c r="IN4" s="76"/>
      <c r="IO4" s="76"/>
      <c r="IP4" s="76"/>
      <c r="IQ4" s="76"/>
      <c r="IR4" s="76"/>
      <c r="IS4" s="76"/>
      <c r="IT4" s="76"/>
      <c r="IU4" s="76"/>
      <c r="IV4" s="76"/>
    </row>
    <row r="5" spans="1:256" x14ac:dyDescent="0.2">
      <c r="A5" s="79">
        <v>5038</v>
      </c>
      <c r="B5" s="71" t="s">
        <v>2106</v>
      </c>
      <c r="C5" s="70" t="s">
        <v>2107</v>
      </c>
      <c r="D5" s="69">
        <v>0</v>
      </c>
      <c r="E5" s="69">
        <v>0</v>
      </c>
      <c r="F5" s="69">
        <v>0</v>
      </c>
      <c r="G5" s="71">
        <v>0</v>
      </c>
      <c r="H5" s="69">
        <v>0</v>
      </c>
      <c r="I5" s="69">
        <v>0</v>
      </c>
      <c r="J5" s="72">
        <v>0</v>
      </c>
      <c r="K5" s="71">
        <v>0</v>
      </c>
      <c r="L5" s="80">
        <v>0</v>
      </c>
      <c r="M5" s="74">
        <v>0</v>
      </c>
      <c r="N5" s="80">
        <v>0</v>
      </c>
      <c r="O5" s="70">
        <v>0</v>
      </c>
      <c r="P5" s="76" t="e">
        <f>VLOOKUP(A5,#REF!,3,FALSE)</f>
        <v>#REF!</v>
      </c>
      <c r="Q5" s="80">
        <v>166.67</v>
      </c>
      <c r="R5" s="80">
        <f t="shared" si="0"/>
        <v>0</v>
      </c>
    </row>
    <row r="6" spans="1:256" x14ac:dyDescent="0.2">
      <c r="A6" s="68">
        <v>2259</v>
      </c>
      <c r="B6" s="69" t="s">
        <v>2108</v>
      </c>
      <c r="C6" s="70" t="s">
        <v>2107</v>
      </c>
      <c r="D6" s="69">
        <v>0</v>
      </c>
      <c r="E6" s="69">
        <v>0</v>
      </c>
      <c r="F6" s="69">
        <v>0</v>
      </c>
      <c r="G6" s="71">
        <v>0</v>
      </c>
      <c r="H6" s="69">
        <v>0</v>
      </c>
      <c r="I6" s="69">
        <v>0</v>
      </c>
      <c r="J6" s="72">
        <v>0</v>
      </c>
      <c r="K6" s="73">
        <v>0</v>
      </c>
      <c r="L6" s="73">
        <v>0</v>
      </c>
      <c r="M6" s="74">
        <v>0</v>
      </c>
      <c r="N6" s="75">
        <v>0</v>
      </c>
      <c r="O6" s="70">
        <v>0</v>
      </c>
      <c r="P6" s="76" t="e">
        <f>VLOOKUP(A6,#REF!,3,FALSE)</f>
        <v>#REF!</v>
      </c>
      <c r="Q6" s="77"/>
      <c r="R6" s="77">
        <f t="shared" si="0"/>
        <v>0</v>
      </c>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H6" s="76"/>
      <c r="BI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c r="CT6" s="76"/>
      <c r="CU6" s="76"/>
      <c r="CV6" s="76"/>
      <c r="CW6" s="76"/>
      <c r="CX6" s="76"/>
      <c r="CY6" s="76"/>
      <c r="CZ6" s="76"/>
      <c r="DA6" s="76"/>
      <c r="DB6" s="76"/>
      <c r="DC6" s="76"/>
      <c r="DD6" s="76"/>
      <c r="DE6" s="76"/>
      <c r="DF6" s="76"/>
      <c r="DG6" s="76"/>
      <c r="DH6" s="76"/>
      <c r="DI6" s="76"/>
      <c r="DJ6" s="76"/>
      <c r="DK6" s="76"/>
      <c r="DL6" s="76"/>
      <c r="DM6" s="76"/>
      <c r="DN6" s="76"/>
      <c r="DO6" s="76"/>
      <c r="DP6" s="76"/>
      <c r="DQ6" s="76"/>
      <c r="DR6" s="76"/>
      <c r="DS6" s="76"/>
      <c r="DT6" s="76"/>
      <c r="DU6" s="76"/>
      <c r="DV6" s="76"/>
      <c r="DW6" s="76"/>
      <c r="DX6" s="76"/>
      <c r="DY6" s="76"/>
      <c r="DZ6" s="76"/>
      <c r="EA6" s="76"/>
      <c r="EB6" s="76"/>
      <c r="EC6" s="76"/>
      <c r="ED6" s="76"/>
      <c r="EE6" s="76"/>
      <c r="EF6" s="76"/>
      <c r="EG6" s="76"/>
      <c r="EH6" s="76"/>
      <c r="EI6" s="76"/>
      <c r="EJ6" s="76"/>
      <c r="EK6" s="76"/>
      <c r="EL6" s="76"/>
      <c r="EM6" s="76"/>
      <c r="EN6" s="76"/>
      <c r="EO6" s="76"/>
      <c r="EP6" s="76"/>
      <c r="EQ6" s="76"/>
      <c r="ER6" s="76"/>
      <c r="ES6" s="76"/>
      <c r="ET6" s="76"/>
      <c r="EU6" s="76"/>
      <c r="EV6" s="76"/>
      <c r="EW6" s="76"/>
      <c r="EX6" s="76"/>
      <c r="EY6" s="76"/>
      <c r="EZ6" s="76"/>
      <c r="FA6" s="76"/>
      <c r="FB6" s="76"/>
      <c r="FC6" s="76"/>
      <c r="FD6" s="76"/>
      <c r="FE6" s="76"/>
      <c r="FF6" s="76"/>
      <c r="FG6" s="76"/>
      <c r="FH6" s="76"/>
      <c r="FI6" s="76"/>
      <c r="FJ6" s="76"/>
      <c r="FK6" s="76"/>
      <c r="FL6" s="76"/>
      <c r="FM6" s="76"/>
      <c r="FN6" s="76"/>
      <c r="FO6" s="76"/>
      <c r="FP6" s="76"/>
      <c r="FQ6" s="76"/>
      <c r="FR6" s="76"/>
      <c r="FS6" s="76"/>
      <c r="FT6" s="76"/>
      <c r="FU6" s="76"/>
      <c r="FV6" s="76"/>
      <c r="FW6" s="76"/>
      <c r="FX6" s="76"/>
      <c r="FY6" s="76"/>
      <c r="FZ6" s="76"/>
      <c r="GA6" s="76"/>
      <c r="GB6" s="76"/>
      <c r="GC6" s="76"/>
      <c r="GD6" s="76"/>
      <c r="GE6" s="76"/>
      <c r="GF6" s="76"/>
      <c r="GG6" s="76"/>
      <c r="GH6" s="76"/>
      <c r="GI6" s="76"/>
      <c r="GJ6" s="76"/>
      <c r="GK6" s="76"/>
      <c r="GL6" s="76"/>
      <c r="GM6" s="76"/>
      <c r="GN6" s="76"/>
      <c r="GO6" s="76"/>
      <c r="GP6" s="76"/>
      <c r="GQ6" s="76"/>
      <c r="GR6" s="76"/>
      <c r="GS6" s="76"/>
      <c r="GT6" s="76"/>
      <c r="GU6" s="76"/>
      <c r="GV6" s="76"/>
      <c r="GW6" s="76"/>
      <c r="GX6" s="76"/>
      <c r="GY6" s="76"/>
      <c r="GZ6" s="76"/>
      <c r="HA6" s="76"/>
      <c r="HB6" s="76"/>
      <c r="HC6" s="76"/>
      <c r="HD6" s="76"/>
      <c r="HE6" s="76"/>
      <c r="HF6" s="76"/>
      <c r="HG6" s="76"/>
      <c r="HH6" s="76"/>
      <c r="HI6" s="76"/>
      <c r="HJ6" s="76"/>
      <c r="HK6" s="76"/>
      <c r="HL6" s="76"/>
      <c r="HM6" s="76"/>
      <c r="HN6" s="76"/>
      <c r="HO6" s="76"/>
      <c r="HP6" s="76"/>
      <c r="HQ6" s="76"/>
      <c r="HR6" s="76"/>
      <c r="HS6" s="76"/>
      <c r="HT6" s="76"/>
      <c r="HU6" s="76"/>
      <c r="HV6" s="76"/>
      <c r="HW6" s="76"/>
      <c r="HX6" s="76"/>
      <c r="HY6" s="76"/>
      <c r="HZ6" s="76"/>
      <c r="IA6" s="76"/>
      <c r="IB6" s="76"/>
      <c r="IC6" s="76"/>
      <c r="ID6" s="76"/>
      <c r="IE6" s="76"/>
      <c r="IF6" s="76"/>
      <c r="IG6" s="76"/>
      <c r="IH6" s="76"/>
      <c r="II6" s="76"/>
      <c r="IJ6" s="76"/>
      <c r="IK6" s="76"/>
      <c r="IL6" s="76"/>
      <c r="IM6" s="76"/>
      <c r="IN6" s="76"/>
      <c r="IO6" s="76"/>
      <c r="IP6" s="76"/>
      <c r="IQ6" s="76"/>
      <c r="IR6" s="76"/>
      <c r="IS6" s="76"/>
      <c r="IT6" s="76"/>
      <c r="IU6" s="76"/>
      <c r="IV6" s="76"/>
    </row>
    <row r="7" spans="1:256" x14ac:dyDescent="0.2">
      <c r="A7" s="68">
        <v>1874</v>
      </c>
      <c r="B7" s="69" t="s">
        <v>2109</v>
      </c>
      <c r="C7" s="70" t="s">
        <v>2110</v>
      </c>
      <c r="D7" s="69">
        <v>3</v>
      </c>
      <c r="E7" s="69">
        <v>1</v>
      </c>
      <c r="F7" s="69">
        <v>93</v>
      </c>
      <c r="G7" s="71">
        <v>111.60000000000001</v>
      </c>
      <c r="H7" s="69">
        <v>14.88</v>
      </c>
      <c r="I7" s="69">
        <v>3</v>
      </c>
      <c r="J7" s="72">
        <v>1</v>
      </c>
      <c r="K7" s="73">
        <v>93</v>
      </c>
      <c r="L7" s="73">
        <v>111.60000000000001</v>
      </c>
      <c r="M7" s="74">
        <v>14.88</v>
      </c>
      <c r="N7" s="75">
        <v>1.2</v>
      </c>
      <c r="O7" s="70">
        <v>62</v>
      </c>
      <c r="P7" s="76" t="e">
        <f>VLOOKUP(A7,#REF!,3,FALSE)</f>
        <v>#REF!</v>
      </c>
      <c r="Q7" s="77"/>
      <c r="R7" s="77">
        <f t="shared" si="0"/>
        <v>111.6</v>
      </c>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c r="IR7" s="76"/>
      <c r="IS7" s="76"/>
      <c r="IT7" s="76"/>
      <c r="IU7" s="76"/>
      <c r="IV7" s="76"/>
    </row>
    <row r="8" spans="1:256" x14ac:dyDescent="0.2">
      <c r="A8" s="68">
        <v>1796</v>
      </c>
      <c r="B8" s="69" t="s">
        <v>2111</v>
      </c>
      <c r="C8" s="70" t="s">
        <v>2110</v>
      </c>
      <c r="D8" s="69">
        <v>6</v>
      </c>
      <c r="E8" s="69">
        <v>1</v>
      </c>
      <c r="F8" s="69">
        <v>963</v>
      </c>
      <c r="G8" s="71">
        <v>433.35</v>
      </c>
      <c r="H8" s="69">
        <v>66.33</v>
      </c>
      <c r="I8" s="69">
        <v>6</v>
      </c>
      <c r="J8" s="72">
        <v>1</v>
      </c>
      <c r="K8" s="73">
        <v>963</v>
      </c>
      <c r="L8" s="73">
        <v>433.35</v>
      </c>
      <c r="M8" s="74">
        <v>66.33</v>
      </c>
      <c r="N8" s="75">
        <v>0.45</v>
      </c>
      <c r="O8" s="70">
        <v>452</v>
      </c>
      <c r="P8" s="76" t="e">
        <f>VLOOKUP(A8,#REF!,3,FALSE)</f>
        <v>#REF!</v>
      </c>
      <c r="Q8" s="77"/>
      <c r="R8" s="77">
        <f t="shared" si="0"/>
        <v>433.35</v>
      </c>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c r="IR8" s="76"/>
      <c r="IS8" s="76"/>
      <c r="IT8" s="76"/>
      <c r="IU8" s="76"/>
      <c r="IV8" s="76"/>
    </row>
    <row r="9" spans="1:256" x14ac:dyDescent="0.2">
      <c r="A9" s="68">
        <v>1795</v>
      </c>
      <c r="B9" s="69" t="s">
        <v>2112</v>
      </c>
      <c r="C9" s="70" t="s">
        <v>2110</v>
      </c>
      <c r="D9" s="69">
        <v>26</v>
      </c>
      <c r="E9" s="69">
        <v>2</v>
      </c>
      <c r="F9" s="69">
        <v>16825</v>
      </c>
      <c r="G9" s="71">
        <v>2196.59</v>
      </c>
      <c r="H9" s="69">
        <v>323</v>
      </c>
      <c r="I9" s="69">
        <v>26</v>
      </c>
      <c r="J9" s="72">
        <v>2</v>
      </c>
      <c r="K9" s="73">
        <v>16825</v>
      </c>
      <c r="L9" s="73">
        <v>2196.59</v>
      </c>
      <c r="M9" s="74">
        <v>323</v>
      </c>
      <c r="N9" s="75">
        <v>0.13059999999999999</v>
      </c>
      <c r="O9" s="70">
        <v>3070</v>
      </c>
      <c r="P9" s="76" t="e">
        <f>VLOOKUP(A9,#REF!,3,FALSE)</f>
        <v>#REF!</v>
      </c>
      <c r="Q9" s="77"/>
      <c r="R9" s="77">
        <f t="shared" si="0"/>
        <v>2197.3449999999998</v>
      </c>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row>
    <row r="10" spans="1:256" x14ac:dyDescent="0.2">
      <c r="A10" s="79">
        <v>3397</v>
      </c>
      <c r="B10" s="71" t="s">
        <v>7</v>
      </c>
      <c r="C10" s="70" t="s">
        <v>8</v>
      </c>
      <c r="D10" s="69">
        <v>20</v>
      </c>
      <c r="E10" s="69">
        <v>16</v>
      </c>
      <c r="F10" s="69">
        <v>24</v>
      </c>
      <c r="G10" s="71">
        <v>622.62</v>
      </c>
      <c r="H10" s="69">
        <v>93.61</v>
      </c>
      <c r="I10" s="69">
        <v>20</v>
      </c>
      <c r="J10" s="72">
        <v>16</v>
      </c>
      <c r="K10" s="71">
        <v>24</v>
      </c>
      <c r="L10" s="80">
        <v>622.62</v>
      </c>
      <c r="M10" s="74">
        <v>93.61</v>
      </c>
      <c r="N10" s="80">
        <v>25.942500000000003</v>
      </c>
      <c r="O10" s="70">
        <v>4</v>
      </c>
      <c r="P10" s="76" t="e">
        <f>VLOOKUP(A10,#REF!,3,FALSE)</f>
        <v>#REF!</v>
      </c>
      <c r="Q10" s="80">
        <v>6.1111111111111107</v>
      </c>
      <c r="R10" s="80">
        <f t="shared" si="0"/>
        <v>475.95333333333338</v>
      </c>
    </row>
    <row r="11" spans="1:256" ht="16" customHeight="1" x14ac:dyDescent="0.2">
      <c r="A11" s="79">
        <v>1725</v>
      </c>
      <c r="B11" s="71" t="s">
        <v>10</v>
      </c>
      <c r="C11" s="70" t="s">
        <v>8</v>
      </c>
      <c r="D11" s="69">
        <v>66</v>
      </c>
      <c r="E11" s="69">
        <v>58</v>
      </c>
      <c r="F11" s="69">
        <v>155</v>
      </c>
      <c r="G11" s="71">
        <v>854.08</v>
      </c>
      <c r="H11" s="69">
        <v>138.84</v>
      </c>
      <c r="I11" s="69">
        <v>66</v>
      </c>
      <c r="J11" s="72">
        <v>56</v>
      </c>
      <c r="K11" s="71">
        <v>153</v>
      </c>
      <c r="L11" s="80">
        <v>837.5</v>
      </c>
      <c r="M11" s="74">
        <v>135.54000000000002</v>
      </c>
      <c r="N11" s="80">
        <v>5.4739000000000004</v>
      </c>
      <c r="O11" s="70">
        <v>28</v>
      </c>
      <c r="P11" s="76" t="e">
        <f>VLOOKUP(A11,#REF!,3,FALSE)</f>
        <v>#REF!</v>
      </c>
      <c r="Q11" s="80">
        <v>1.8518518518518516</v>
      </c>
      <c r="R11" s="80">
        <f t="shared" si="0"/>
        <v>554.17336666666677</v>
      </c>
    </row>
    <row r="12" spans="1:256" x14ac:dyDescent="0.2">
      <c r="A12" s="79">
        <v>2025</v>
      </c>
      <c r="B12" s="71" t="s">
        <v>2113</v>
      </c>
      <c r="C12" s="70" t="s">
        <v>8</v>
      </c>
      <c r="D12" s="69">
        <v>72</v>
      </c>
      <c r="E12" s="69">
        <v>62</v>
      </c>
      <c r="F12" s="69">
        <v>114</v>
      </c>
      <c r="G12" s="71">
        <v>3148.4300000000003</v>
      </c>
      <c r="H12" s="69">
        <v>515.33000000000004</v>
      </c>
      <c r="I12" s="69">
        <v>72</v>
      </c>
      <c r="J12" s="72">
        <v>61</v>
      </c>
      <c r="K12" s="71">
        <v>113</v>
      </c>
      <c r="L12" s="80">
        <v>3118.9300000000003</v>
      </c>
      <c r="M12" s="74">
        <v>515.32000000000005</v>
      </c>
      <c r="N12" s="80">
        <v>27.601200000000002</v>
      </c>
      <c r="O12" s="70">
        <v>16</v>
      </c>
      <c r="P12" s="76" t="e">
        <f>VLOOKUP(A12,#REF!,3,FALSE)</f>
        <v>#REF!</v>
      </c>
      <c r="Q12" s="80">
        <v>12.037037037037036</v>
      </c>
      <c r="R12" s="80">
        <f t="shared" si="0"/>
        <v>1758.750414814815</v>
      </c>
    </row>
    <row r="13" spans="1:256" x14ac:dyDescent="0.2">
      <c r="A13" s="79">
        <v>2980</v>
      </c>
      <c r="B13" s="71" t="s">
        <v>12</v>
      </c>
      <c r="C13" s="70" t="s">
        <v>8</v>
      </c>
      <c r="D13" s="69">
        <v>79</v>
      </c>
      <c r="E13" s="69">
        <v>61</v>
      </c>
      <c r="F13" s="69">
        <v>264</v>
      </c>
      <c r="G13" s="71">
        <v>3162.56</v>
      </c>
      <c r="H13" s="69">
        <v>548.24</v>
      </c>
      <c r="I13" s="69">
        <v>80</v>
      </c>
      <c r="J13" s="72">
        <v>61</v>
      </c>
      <c r="K13" s="71">
        <v>264</v>
      </c>
      <c r="L13" s="80">
        <v>3162.56</v>
      </c>
      <c r="M13" s="74">
        <v>548.25</v>
      </c>
      <c r="N13" s="80">
        <v>11.9794</v>
      </c>
      <c r="O13" s="70">
        <v>0</v>
      </c>
      <c r="P13" s="76" t="e">
        <f>VLOOKUP(A13,#REF!,3,FALSE)</f>
        <v>#REF!</v>
      </c>
      <c r="Q13" s="80">
        <v>3.7037037037037033</v>
      </c>
      <c r="R13" s="80">
        <f t="shared" si="0"/>
        <v>2184.7838222222222</v>
      </c>
    </row>
    <row r="14" spans="1:256" x14ac:dyDescent="0.2">
      <c r="A14" s="79">
        <v>2016</v>
      </c>
      <c r="B14" s="71" t="s">
        <v>13</v>
      </c>
      <c r="C14" s="70" t="s">
        <v>1473</v>
      </c>
      <c r="D14" s="69">
        <v>6</v>
      </c>
      <c r="E14" s="69">
        <v>6</v>
      </c>
      <c r="F14" s="69">
        <v>12</v>
      </c>
      <c r="G14" s="71">
        <v>563.27</v>
      </c>
      <c r="H14" s="69">
        <v>112.65</v>
      </c>
      <c r="I14" s="69">
        <v>6</v>
      </c>
      <c r="J14" s="72">
        <v>6</v>
      </c>
      <c r="K14" s="71">
        <v>12</v>
      </c>
      <c r="L14" s="80">
        <v>563.27</v>
      </c>
      <c r="M14" s="74">
        <v>112.65</v>
      </c>
      <c r="N14" s="80">
        <v>46.9392</v>
      </c>
      <c r="O14" s="70">
        <v>0</v>
      </c>
      <c r="P14" s="76" t="e">
        <f>VLOOKUP(A14,#REF!,3,FALSE)</f>
        <v>#REF!</v>
      </c>
      <c r="Q14" s="80">
        <v>26.04</v>
      </c>
      <c r="R14" s="80">
        <f t="shared" si="0"/>
        <v>250.79040000000001</v>
      </c>
    </row>
    <row r="15" spans="1:256" x14ac:dyDescent="0.2">
      <c r="A15" s="79">
        <v>2017</v>
      </c>
      <c r="B15" s="71" t="s">
        <v>15</v>
      </c>
      <c r="C15" s="70" t="s">
        <v>1473</v>
      </c>
      <c r="D15" s="69">
        <v>6</v>
      </c>
      <c r="E15" s="69">
        <v>5</v>
      </c>
      <c r="F15" s="69">
        <v>6</v>
      </c>
      <c r="G15" s="71">
        <v>244.35000000000002</v>
      </c>
      <c r="H15" s="69">
        <v>48.88</v>
      </c>
      <c r="I15" s="69">
        <v>6</v>
      </c>
      <c r="J15" s="72">
        <v>5</v>
      </c>
      <c r="K15" s="71">
        <v>6</v>
      </c>
      <c r="L15" s="80">
        <v>244.35000000000002</v>
      </c>
      <c r="M15" s="74">
        <v>48.88</v>
      </c>
      <c r="N15" s="80">
        <v>40.725000000000001</v>
      </c>
      <c r="O15" s="70">
        <v>0</v>
      </c>
      <c r="P15" s="76" t="e">
        <f>VLOOKUP(A15,#REF!,3,FALSE)</f>
        <v>#REF!</v>
      </c>
      <c r="Q15" s="80">
        <v>28.77</v>
      </c>
      <c r="R15" s="80">
        <f t="shared" si="0"/>
        <v>71.730000000000018</v>
      </c>
    </row>
    <row r="16" spans="1:256" x14ac:dyDescent="0.2">
      <c r="A16" s="79">
        <v>2018</v>
      </c>
      <c r="B16" s="71" t="s">
        <v>16</v>
      </c>
      <c r="C16" s="70" t="s">
        <v>1473</v>
      </c>
      <c r="D16" s="69">
        <v>0</v>
      </c>
      <c r="E16" s="69">
        <v>0</v>
      </c>
      <c r="F16" s="69">
        <v>0</v>
      </c>
      <c r="G16" s="71">
        <v>0</v>
      </c>
      <c r="H16" s="69">
        <v>0</v>
      </c>
      <c r="I16" s="69">
        <v>0</v>
      </c>
      <c r="J16" s="72">
        <v>0</v>
      </c>
      <c r="K16" s="71">
        <v>0</v>
      </c>
      <c r="L16" s="80">
        <v>0</v>
      </c>
      <c r="M16" s="74">
        <v>0</v>
      </c>
      <c r="N16" s="80">
        <v>0</v>
      </c>
      <c r="O16" s="70">
        <v>0</v>
      </c>
      <c r="P16" s="76" t="e">
        <f>VLOOKUP(A16,#REF!,3,FALSE)</f>
        <v>#REF!</v>
      </c>
      <c r="Q16" s="80">
        <v>31.52</v>
      </c>
      <c r="R16" s="80">
        <f t="shared" si="0"/>
        <v>0</v>
      </c>
    </row>
    <row r="17" spans="1:18" x14ac:dyDescent="0.2">
      <c r="A17" s="79">
        <v>2019</v>
      </c>
      <c r="B17" s="71" t="s">
        <v>17</v>
      </c>
      <c r="C17" s="70" t="s">
        <v>1473</v>
      </c>
      <c r="D17" s="69">
        <v>1</v>
      </c>
      <c r="E17" s="69">
        <v>1</v>
      </c>
      <c r="F17" s="69">
        <v>1</v>
      </c>
      <c r="G17" s="71">
        <v>64.72</v>
      </c>
      <c r="H17" s="69">
        <v>12.940000000000001</v>
      </c>
      <c r="I17" s="69">
        <v>1</v>
      </c>
      <c r="J17" s="72">
        <v>1</v>
      </c>
      <c r="K17" s="71">
        <v>1</v>
      </c>
      <c r="L17" s="80">
        <v>64.72</v>
      </c>
      <c r="M17" s="74">
        <v>12.940000000000001</v>
      </c>
      <c r="N17" s="80">
        <v>64.72</v>
      </c>
      <c r="O17" s="70">
        <v>0</v>
      </c>
      <c r="P17" s="76" t="e">
        <f>VLOOKUP(A17,#REF!,3,FALSE)</f>
        <v>#REF!</v>
      </c>
      <c r="Q17" s="80">
        <v>38.380000000000003</v>
      </c>
      <c r="R17" s="80">
        <f t="shared" si="0"/>
        <v>26.339999999999996</v>
      </c>
    </row>
    <row r="18" spans="1:18" x14ac:dyDescent="0.2">
      <c r="A18" s="79">
        <v>2020</v>
      </c>
      <c r="B18" s="71" t="s">
        <v>18</v>
      </c>
      <c r="C18" s="70" t="s">
        <v>1473</v>
      </c>
      <c r="D18" s="69">
        <v>0</v>
      </c>
      <c r="E18" s="69">
        <v>0</v>
      </c>
      <c r="F18" s="69">
        <v>0</v>
      </c>
      <c r="G18" s="71">
        <v>0</v>
      </c>
      <c r="H18" s="69">
        <v>0</v>
      </c>
      <c r="I18" s="69">
        <v>0</v>
      </c>
      <c r="J18" s="72">
        <v>0</v>
      </c>
      <c r="K18" s="71">
        <v>0</v>
      </c>
      <c r="L18" s="80">
        <v>0</v>
      </c>
      <c r="M18" s="74">
        <v>0</v>
      </c>
      <c r="N18" s="80">
        <v>0</v>
      </c>
      <c r="O18" s="70">
        <v>0</v>
      </c>
      <c r="P18" s="76" t="e">
        <f>VLOOKUP(A18,#REF!,3,FALSE)</f>
        <v>#REF!</v>
      </c>
      <c r="Q18" s="80">
        <v>41.11</v>
      </c>
      <c r="R18" s="80">
        <f t="shared" si="0"/>
        <v>0</v>
      </c>
    </row>
    <row r="19" spans="1:18" x14ac:dyDescent="0.2">
      <c r="A19" s="79">
        <v>5000</v>
      </c>
      <c r="B19" s="71" t="s">
        <v>1655</v>
      </c>
      <c r="C19" s="70" t="s">
        <v>2107</v>
      </c>
      <c r="D19" s="69">
        <v>0</v>
      </c>
      <c r="E19" s="69">
        <v>0</v>
      </c>
      <c r="F19" s="69">
        <v>0</v>
      </c>
      <c r="G19" s="71">
        <v>0</v>
      </c>
      <c r="H19" s="69">
        <v>0</v>
      </c>
      <c r="I19" s="69">
        <v>0</v>
      </c>
      <c r="J19" s="72">
        <v>0</v>
      </c>
      <c r="K19" s="71">
        <v>0</v>
      </c>
      <c r="L19" s="80">
        <v>0</v>
      </c>
      <c r="M19" s="74">
        <v>0</v>
      </c>
      <c r="N19" s="80">
        <v>0</v>
      </c>
      <c r="O19" s="70">
        <v>0</v>
      </c>
      <c r="P19" s="76" t="e">
        <f>VLOOKUP(A19,#REF!,3,FALSE)</f>
        <v>#REF!</v>
      </c>
      <c r="Q19" s="80">
        <v>1199.0740740740739</v>
      </c>
      <c r="R19" s="80">
        <f t="shared" si="0"/>
        <v>0</v>
      </c>
    </row>
    <row r="20" spans="1:18" x14ac:dyDescent="0.2">
      <c r="A20" s="79">
        <v>3609</v>
      </c>
      <c r="B20" s="71" t="s">
        <v>1474</v>
      </c>
      <c r="C20" s="70" t="s">
        <v>2107</v>
      </c>
      <c r="D20" s="69">
        <v>0</v>
      </c>
      <c r="E20" s="69">
        <v>0</v>
      </c>
      <c r="F20" s="69">
        <v>0</v>
      </c>
      <c r="G20" s="71">
        <v>0</v>
      </c>
      <c r="H20" s="69">
        <v>0</v>
      </c>
      <c r="I20" s="69">
        <v>0</v>
      </c>
      <c r="J20" s="72">
        <v>0</v>
      </c>
      <c r="K20" s="71">
        <v>0</v>
      </c>
      <c r="L20" s="80">
        <v>0</v>
      </c>
      <c r="M20" s="74">
        <v>0</v>
      </c>
      <c r="N20" s="80">
        <v>0</v>
      </c>
      <c r="O20" s="70">
        <v>0</v>
      </c>
      <c r="P20" s="76" t="e">
        <f>VLOOKUP(A20,#REF!,3,FALSE)</f>
        <v>#REF!</v>
      </c>
      <c r="Q20" s="80">
        <v>1896.5044247787614</v>
      </c>
      <c r="R20" s="80">
        <f t="shared" si="0"/>
        <v>0</v>
      </c>
    </row>
    <row r="21" spans="1:18" x14ac:dyDescent="0.2">
      <c r="A21" s="79">
        <v>5019</v>
      </c>
      <c r="B21" s="71" t="s">
        <v>2114</v>
      </c>
      <c r="C21" s="70" t="s">
        <v>2107</v>
      </c>
      <c r="D21" s="69">
        <v>0</v>
      </c>
      <c r="E21" s="69">
        <v>0</v>
      </c>
      <c r="F21" s="69">
        <v>0</v>
      </c>
      <c r="G21" s="71">
        <v>0</v>
      </c>
      <c r="H21" s="69">
        <v>0</v>
      </c>
      <c r="I21" s="69">
        <v>0</v>
      </c>
      <c r="J21" s="72">
        <v>0</v>
      </c>
      <c r="K21" s="71">
        <v>0</v>
      </c>
      <c r="L21" s="80">
        <v>0</v>
      </c>
      <c r="M21" s="74">
        <v>0</v>
      </c>
      <c r="N21" s="80">
        <v>0</v>
      </c>
      <c r="O21" s="70">
        <v>0</v>
      </c>
      <c r="P21" s="76" t="e">
        <f>VLOOKUP(A21,#REF!,3,FALSE)</f>
        <v>#REF!</v>
      </c>
      <c r="Q21" s="80">
        <v>276.85185185185185</v>
      </c>
      <c r="R21" s="80">
        <f t="shared" si="0"/>
        <v>0</v>
      </c>
    </row>
    <row r="22" spans="1:18" x14ac:dyDescent="0.2">
      <c r="A22" s="79">
        <v>3610</v>
      </c>
      <c r="B22" s="71" t="s">
        <v>2115</v>
      </c>
      <c r="C22" s="70" t="s">
        <v>2107</v>
      </c>
      <c r="D22" s="69">
        <v>0</v>
      </c>
      <c r="E22" s="69">
        <v>0</v>
      </c>
      <c r="F22" s="69">
        <v>0</v>
      </c>
      <c r="G22" s="71">
        <v>0</v>
      </c>
      <c r="H22" s="69">
        <v>0</v>
      </c>
      <c r="I22" s="69">
        <v>0</v>
      </c>
      <c r="J22" s="72">
        <v>0</v>
      </c>
      <c r="K22" s="71">
        <v>0</v>
      </c>
      <c r="L22" s="80">
        <v>0</v>
      </c>
      <c r="M22" s="74">
        <v>0</v>
      </c>
      <c r="N22" s="80">
        <v>0</v>
      </c>
      <c r="O22" s="70">
        <v>0</v>
      </c>
      <c r="P22" s="76" t="e">
        <f>VLOOKUP(A22,#REF!,3,FALSE)</f>
        <v>#REF!</v>
      </c>
      <c r="Q22" s="80">
        <v>1901.1504424778764</v>
      </c>
      <c r="R22" s="80">
        <f t="shared" si="0"/>
        <v>0</v>
      </c>
    </row>
    <row r="23" spans="1:18" x14ac:dyDescent="0.2">
      <c r="A23" s="79">
        <v>5001</v>
      </c>
      <c r="B23" s="71" t="s">
        <v>1666</v>
      </c>
      <c r="C23" s="70" t="s">
        <v>2107</v>
      </c>
      <c r="D23" s="69">
        <v>0</v>
      </c>
      <c r="E23" s="69">
        <v>0</v>
      </c>
      <c r="F23" s="69">
        <v>0</v>
      </c>
      <c r="G23" s="71">
        <v>0</v>
      </c>
      <c r="H23" s="69">
        <v>0</v>
      </c>
      <c r="I23" s="69">
        <v>0</v>
      </c>
      <c r="J23" s="72">
        <v>0</v>
      </c>
      <c r="K23" s="71">
        <v>0</v>
      </c>
      <c r="L23" s="80">
        <v>0</v>
      </c>
      <c r="M23" s="74">
        <v>0</v>
      </c>
      <c r="N23" s="80">
        <v>0</v>
      </c>
      <c r="O23" s="70">
        <v>0</v>
      </c>
      <c r="P23" s="76" t="e">
        <f>VLOOKUP(A23,#REF!,3,FALSE)</f>
        <v>#REF!</v>
      </c>
      <c r="Q23" s="80">
        <v>1101.8518518518517</v>
      </c>
      <c r="R23" s="80">
        <f t="shared" si="0"/>
        <v>0</v>
      </c>
    </row>
    <row r="24" spans="1:18" x14ac:dyDescent="0.2">
      <c r="A24" s="79">
        <v>3611</v>
      </c>
      <c r="B24" s="71" t="s">
        <v>1475</v>
      </c>
      <c r="C24" s="70" t="s">
        <v>2107</v>
      </c>
      <c r="D24" s="69">
        <v>0</v>
      </c>
      <c r="E24" s="69">
        <v>0</v>
      </c>
      <c r="F24" s="69">
        <v>0</v>
      </c>
      <c r="G24" s="71">
        <v>0</v>
      </c>
      <c r="H24" s="69">
        <v>0</v>
      </c>
      <c r="I24" s="69">
        <v>0</v>
      </c>
      <c r="J24" s="72">
        <v>0</v>
      </c>
      <c r="K24" s="71">
        <v>0</v>
      </c>
      <c r="L24" s="80">
        <v>0</v>
      </c>
      <c r="M24" s="74">
        <v>0</v>
      </c>
      <c r="N24" s="80">
        <v>0</v>
      </c>
      <c r="O24" s="70">
        <v>0</v>
      </c>
      <c r="P24" s="76" t="e">
        <f>VLOOKUP(A24,#REF!,3,FALSE)</f>
        <v>#REF!</v>
      </c>
      <c r="Q24" s="80">
        <v>1928.0973451327436</v>
      </c>
      <c r="R24" s="80">
        <f t="shared" si="0"/>
        <v>0</v>
      </c>
    </row>
    <row r="25" spans="1:18" x14ac:dyDescent="0.2">
      <c r="A25" s="79">
        <v>3612</v>
      </c>
      <c r="B25" s="71" t="s">
        <v>1476</v>
      </c>
      <c r="C25" s="70" t="s">
        <v>2107</v>
      </c>
      <c r="D25" s="69">
        <v>0</v>
      </c>
      <c r="E25" s="69">
        <v>0</v>
      </c>
      <c r="F25" s="69">
        <v>0</v>
      </c>
      <c r="G25" s="71">
        <v>0</v>
      </c>
      <c r="H25" s="69">
        <v>0</v>
      </c>
      <c r="I25" s="69">
        <v>0</v>
      </c>
      <c r="J25" s="72">
        <v>0</v>
      </c>
      <c r="K25" s="71">
        <v>0</v>
      </c>
      <c r="L25" s="80">
        <v>0</v>
      </c>
      <c r="M25" s="74">
        <v>0</v>
      </c>
      <c r="N25" s="80">
        <v>0</v>
      </c>
      <c r="O25" s="70">
        <v>0</v>
      </c>
      <c r="P25" s="76" t="e">
        <f>VLOOKUP(A25,#REF!,3,FALSE)</f>
        <v>#REF!</v>
      </c>
      <c r="Q25" s="80">
        <v>488.9469026548673</v>
      </c>
      <c r="R25" s="80">
        <f t="shared" si="0"/>
        <v>0</v>
      </c>
    </row>
    <row r="26" spans="1:18" x14ac:dyDescent="0.2">
      <c r="A26" s="79">
        <v>3613</v>
      </c>
      <c r="B26" s="71" t="s">
        <v>1477</v>
      </c>
      <c r="C26" s="70" t="s">
        <v>2107</v>
      </c>
      <c r="D26" s="69">
        <v>2</v>
      </c>
      <c r="E26" s="69">
        <v>2</v>
      </c>
      <c r="F26" s="69">
        <v>2</v>
      </c>
      <c r="G26" s="71">
        <v>1075</v>
      </c>
      <c r="H26" s="69">
        <v>215</v>
      </c>
      <c r="I26" s="69">
        <v>3</v>
      </c>
      <c r="J26" s="72">
        <v>2</v>
      </c>
      <c r="K26" s="71">
        <v>2</v>
      </c>
      <c r="L26" s="80">
        <v>1075</v>
      </c>
      <c r="M26" s="74">
        <v>215</v>
      </c>
      <c r="N26" s="80">
        <v>537.5</v>
      </c>
      <c r="O26" s="70">
        <v>0</v>
      </c>
      <c r="P26" s="76" t="e">
        <f>VLOOKUP(A26,#REF!,3,FALSE)</f>
        <v>#REF!</v>
      </c>
      <c r="Q26" s="80">
        <v>396.95575221238943</v>
      </c>
      <c r="R26" s="80">
        <f t="shared" si="0"/>
        <v>281.08849557522115</v>
      </c>
    </row>
    <row r="27" spans="1:18" x14ac:dyDescent="0.2">
      <c r="A27" s="79">
        <v>2121</v>
      </c>
      <c r="B27" s="71" t="s">
        <v>1838</v>
      </c>
      <c r="C27" s="70" t="s">
        <v>2110</v>
      </c>
      <c r="D27" s="69">
        <v>0</v>
      </c>
      <c r="E27" s="69">
        <v>0</v>
      </c>
      <c r="F27" s="69">
        <v>0</v>
      </c>
      <c r="G27" s="71">
        <v>0</v>
      </c>
      <c r="H27" s="69">
        <v>0</v>
      </c>
      <c r="I27" s="69">
        <v>0</v>
      </c>
      <c r="J27" s="72">
        <v>0</v>
      </c>
      <c r="K27" s="71">
        <v>0</v>
      </c>
      <c r="L27" s="80">
        <v>0</v>
      </c>
      <c r="M27" s="74">
        <v>0</v>
      </c>
      <c r="N27" s="80">
        <v>0</v>
      </c>
      <c r="O27" s="70">
        <v>0</v>
      </c>
      <c r="P27" s="76" t="e">
        <f>VLOOKUP(A27,#REF!,3,FALSE)</f>
        <v>#REF!</v>
      </c>
      <c r="Q27" s="80">
        <v>0.31900000000000001</v>
      </c>
      <c r="R27" s="80">
        <f t="shared" si="0"/>
        <v>0</v>
      </c>
    </row>
    <row r="28" spans="1:18" x14ac:dyDescent="0.2">
      <c r="A28" s="79">
        <v>1806</v>
      </c>
      <c r="B28" s="71" t="s">
        <v>1839</v>
      </c>
      <c r="C28" s="70" t="s">
        <v>2110</v>
      </c>
      <c r="D28" s="69">
        <v>16</v>
      </c>
      <c r="E28" s="69">
        <v>5</v>
      </c>
      <c r="F28" s="69">
        <v>346</v>
      </c>
      <c r="G28" s="71">
        <v>900</v>
      </c>
      <c r="H28" s="69">
        <v>145.5</v>
      </c>
      <c r="I28" s="69">
        <v>16</v>
      </c>
      <c r="J28" s="72">
        <v>5</v>
      </c>
      <c r="K28" s="71">
        <v>346</v>
      </c>
      <c r="L28" s="80">
        <v>900</v>
      </c>
      <c r="M28" s="74">
        <v>145.5</v>
      </c>
      <c r="N28" s="80">
        <v>2.6012</v>
      </c>
      <c r="O28" s="70">
        <v>88</v>
      </c>
      <c r="P28" s="76" t="e">
        <f>VLOOKUP(A28,#REF!,3,FALSE)</f>
        <v>#REF!</v>
      </c>
      <c r="Q28" s="80">
        <v>0.31900000000000001</v>
      </c>
      <c r="R28" s="80">
        <f t="shared" si="0"/>
        <v>789.64120000000003</v>
      </c>
    </row>
    <row r="29" spans="1:18" x14ac:dyDescent="0.2">
      <c r="A29" s="79">
        <v>597</v>
      </c>
      <c r="B29" s="71" t="s">
        <v>2116</v>
      </c>
      <c r="C29" s="70" t="s">
        <v>2110</v>
      </c>
      <c r="D29" s="69">
        <v>24</v>
      </c>
      <c r="E29" s="69">
        <v>9</v>
      </c>
      <c r="F29" s="69">
        <v>926</v>
      </c>
      <c r="G29" s="71">
        <v>2369.17</v>
      </c>
      <c r="H29" s="69">
        <v>413.84000000000003</v>
      </c>
      <c r="I29" s="69">
        <v>24</v>
      </c>
      <c r="J29" s="72">
        <v>9</v>
      </c>
      <c r="K29" s="71">
        <v>926</v>
      </c>
      <c r="L29" s="80">
        <v>2369.17</v>
      </c>
      <c r="M29" s="74">
        <v>413.84000000000003</v>
      </c>
      <c r="N29" s="80">
        <v>2.5585</v>
      </c>
      <c r="O29" s="70">
        <v>140</v>
      </c>
      <c r="P29" s="76" t="e">
        <f>VLOOKUP(A29,#REF!,3,FALSE)</f>
        <v>#REF!</v>
      </c>
      <c r="Q29" s="80">
        <v>0.31900000000000001</v>
      </c>
      <c r="R29" s="80">
        <f t="shared" si="0"/>
        <v>2073.777</v>
      </c>
    </row>
    <row r="30" spans="1:18" x14ac:dyDescent="0.2">
      <c r="A30" s="79">
        <v>1799</v>
      </c>
      <c r="B30" s="71" t="s">
        <v>1840</v>
      </c>
      <c r="C30" s="70" t="s">
        <v>2110</v>
      </c>
      <c r="D30" s="69">
        <v>20</v>
      </c>
      <c r="E30" s="69">
        <v>9</v>
      </c>
      <c r="F30" s="69">
        <v>351</v>
      </c>
      <c r="G30" s="71">
        <v>948.57</v>
      </c>
      <c r="H30" s="69">
        <v>156.71</v>
      </c>
      <c r="I30" s="69">
        <v>20</v>
      </c>
      <c r="J30" s="72">
        <v>9</v>
      </c>
      <c r="K30" s="71">
        <v>351</v>
      </c>
      <c r="L30" s="80">
        <v>948.57</v>
      </c>
      <c r="M30" s="74">
        <v>156.71</v>
      </c>
      <c r="N30" s="80">
        <v>2.7025000000000001</v>
      </c>
      <c r="O30" s="70">
        <v>98</v>
      </c>
      <c r="P30" s="76" t="e">
        <f>VLOOKUP(A30,#REF!,3,FALSE)</f>
        <v>#REF!</v>
      </c>
      <c r="Q30" s="80">
        <v>0.31900000000000001</v>
      </c>
      <c r="R30" s="80">
        <f t="shared" si="0"/>
        <v>836.60850000000005</v>
      </c>
    </row>
    <row r="31" spans="1:18" x14ac:dyDescent="0.2">
      <c r="A31" s="79">
        <v>1801</v>
      </c>
      <c r="B31" s="71" t="s">
        <v>1841</v>
      </c>
      <c r="C31" s="70" t="s">
        <v>2110</v>
      </c>
      <c r="D31" s="69">
        <v>14</v>
      </c>
      <c r="E31" s="69">
        <v>5</v>
      </c>
      <c r="F31" s="69">
        <v>104</v>
      </c>
      <c r="G31" s="71">
        <v>625</v>
      </c>
      <c r="H31" s="69">
        <v>115.51</v>
      </c>
      <c r="I31" s="69">
        <v>14</v>
      </c>
      <c r="J31" s="72">
        <v>5</v>
      </c>
      <c r="K31" s="71">
        <v>104</v>
      </c>
      <c r="L31" s="80">
        <v>625</v>
      </c>
      <c r="M31" s="74">
        <v>115.51</v>
      </c>
      <c r="N31" s="80">
        <v>6.0096000000000007</v>
      </c>
      <c r="O31" s="70">
        <v>8</v>
      </c>
      <c r="P31" s="76" t="e">
        <f>VLOOKUP(A31,#REF!,3,FALSE)</f>
        <v>#REF!</v>
      </c>
      <c r="Q31" s="80">
        <v>0.31900000000000001</v>
      </c>
      <c r="R31" s="80">
        <f t="shared" si="0"/>
        <v>591.82240000000013</v>
      </c>
    </row>
    <row r="32" spans="1:18" x14ac:dyDescent="0.2">
      <c r="A32" s="79">
        <v>1807</v>
      </c>
      <c r="B32" s="71" t="s">
        <v>1842</v>
      </c>
      <c r="C32" s="70" t="s">
        <v>2110</v>
      </c>
      <c r="D32" s="69">
        <v>1</v>
      </c>
      <c r="E32" s="69">
        <v>1</v>
      </c>
      <c r="F32" s="69">
        <v>22</v>
      </c>
      <c r="G32" s="71">
        <v>55</v>
      </c>
      <c r="H32" s="69">
        <v>11</v>
      </c>
      <c r="I32" s="69">
        <v>1</v>
      </c>
      <c r="J32" s="72">
        <v>1</v>
      </c>
      <c r="K32" s="71">
        <v>22</v>
      </c>
      <c r="L32" s="80">
        <v>55</v>
      </c>
      <c r="M32" s="74">
        <v>11</v>
      </c>
      <c r="N32" s="80">
        <v>2.5</v>
      </c>
      <c r="O32" s="70">
        <v>0</v>
      </c>
      <c r="P32" s="76" t="e">
        <f>VLOOKUP(A32,#REF!,3,FALSE)</f>
        <v>#REF!</v>
      </c>
      <c r="Q32" s="80">
        <v>0.52800000000000002</v>
      </c>
      <c r="R32" s="80">
        <f t="shared" si="0"/>
        <v>43.384</v>
      </c>
    </row>
    <row r="33" spans="1:256" x14ac:dyDescent="0.2">
      <c r="A33" s="79">
        <v>1805</v>
      </c>
      <c r="B33" s="71" t="s">
        <v>1843</v>
      </c>
      <c r="C33" s="70" t="s">
        <v>2110</v>
      </c>
      <c r="D33" s="69">
        <v>13</v>
      </c>
      <c r="E33" s="69">
        <v>3</v>
      </c>
      <c r="F33" s="69">
        <v>167</v>
      </c>
      <c r="G33" s="71">
        <v>419.16</v>
      </c>
      <c r="H33" s="69">
        <v>76.83</v>
      </c>
      <c r="I33" s="69">
        <v>13</v>
      </c>
      <c r="J33" s="72">
        <v>3</v>
      </c>
      <c r="K33" s="71">
        <v>167</v>
      </c>
      <c r="L33" s="80">
        <v>419.16</v>
      </c>
      <c r="M33" s="74">
        <v>76.83</v>
      </c>
      <c r="N33" s="80">
        <v>2.5099</v>
      </c>
      <c r="O33" s="70">
        <v>16</v>
      </c>
      <c r="P33" s="76" t="e">
        <f>VLOOKUP(A33,#REF!,3,FALSE)</f>
        <v>#REF!</v>
      </c>
      <c r="Q33" s="80">
        <v>0.35200000000000004</v>
      </c>
      <c r="R33" s="80">
        <f t="shared" si="0"/>
        <v>360.36930000000001</v>
      </c>
    </row>
    <row r="34" spans="1:256" x14ac:dyDescent="0.2">
      <c r="A34" s="79">
        <v>2198</v>
      </c>
      <c r="B34" s="71" t="s">
        <v>1844</v>
      </c>
      <c r="C34" s="70" t="s">
        <v>2110</v>
      </c>
      <c r="D34" s="69">
        <v>17</v>
      </c>
      <c r="E34" s="69">
        <v>4</v>
      </c>
      <c r="F34" s="69">
        <v>194</v>
      </c>
      <c r="G34" s="71">
        <v>510</v>
      </c>
      <c r="H34" s="69">
        <v>82.5</v>
      </c>
      <c r="I34" s="69">
        <v>17</v>
      </c>
      <c r="J34" s="72">
        <v>4</v>
      </c>
      <c r="K34" s="71">
        <v>194</v>
      </c>
      <c r="L34" s="80">
        <v>510</v>
      </c>
      <c r="M34" s="74">
        <v>82.5</v>
      </c>
      <c r="N34" s="80">
        <v>2.6289000000000002</v>
      </c>
      <c r="O34" s="70">
        <v>30</v>
      </c>
      <c r="P34" s="76" t="e">
        <f>VLOOKUP(A34,#REF!,3,FALSE)</f>
        <v>#REF!</v>
      </c>
      <c r="Q34" s="80">
        <v>0.31900000000000001</v>
      </c>
      <c r="R34" s="80">
        <f t="shared" si="0"/>
        <v>448.12060000000008</v>
      </c>
    </row>
    <row r="35" spans="1:256" x14ac:dyDescent="0.2">
      <c r="A35" s="79">
        <v>1808</v>
      </c>
      <c r="B35" s="71" t="s">
        <v>1845</v>
      </c>
      <c r="C35" s="70" t="s">
        <v>2110</v>
      </c>
      <c r="D35" s="69">
        <v>3</v>
      </c>
      <c r="E35" s="69">
        <v>2</v>
      </c>
      <c r="F35" s="69">
        <v>21</v>
      </c>
      <c r="G35" s="71">
        <v>65</v>
      </c>
      <c r="H35" s="69">
        <v>13</v>
      </c>
      <c r="I35" s="69">
        <v>3</v>
      </c>
      <c r="J35" s="72">
        <v>2</v>
      </c>
      <c r="K35" s="71">
        <v>21</v>
      </c>
      <c r="L35" s="80">
        <v>65</v>
      </c>
      <c r="M35" s="74">
        <v>13</v>
      </c>
      <c r="N35" s="80">
        <v>3.0952000000000002</v>
      </c>
      <c r="O35" s="70">
        <v>0</v>
      </c>
      <c r="P35" s="76" t="e">
        <f>VLOOKUP(A35,#REF!,3,FALSE)</f>
        <v>#REF!</v>
      </c>
      <c r="Q35" s="80">
        <v>0.52800000000000002</v>
      </c>
      <c r="R35" s="80">
        <f t="shared" si="0"/>
        <v>53.911200000000001</v>
      </c>
    </row>
    <row r="36" spans="1:256" x14ac:dyDescent="0.2">
      <c r="A36" s="68">
        <v>1755</v>
      </c>
      <c r="B36" s="69" t="s">
        <v>2117</v>
      </c>
      <c r="C36" s="70" t="s">
        <v>2118</v>
      </c>
      <c r="D36" s="69">
        <v>1</v>
      </c>
      <c r="E36" s="69">
        <v>1</v>
      </c>
      <c r="F36" s="69">
        <v>2</v>
      </c>
      <c r="G36" s="71">
        <v>41.4</v>
      </c>
      <c r="H36" s="69">
        <v>8.2800000000000011</v>
      </c>
      <c r="I36" s="69">
        <v>3</v>
      </c>
      <c r="J36" s="72">
        <v>1</v>
      </c>
      <c r="K36" s="73">
        <v>2</v>
      </c>
      <c r="L36" s="73">
        <v>41.4</v>
      </c>
      <c r="M36" s="74">
        <v>8.2800000000000011</v>
      </c>
      <c r="N36" s="75">
        <v>20.7</v>
      </c>
      <c r="O36" s="70">
        <v>0</v>
      </c>
      <c r="P36" s="76" t="e">
        <f>VLOOKUP(A36,#REF!,3,FALSE)</f>
        <v>#REF!</v>
      </c>
      <c r="Q36" s="77"/>
      <c r="R36" s="77">
        <f t="shared" si="0"/>
        <v>41.4</v>
      </c>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c r="CW36" s="76"/>
      <c r="CX36" s="76"/>
      <c r="CY36" s="76"/>
      <c r="CZ36" s="76"/>
      <c r="DA36" s="76"/>
      <c r="DB36" s="76"/>
      <c r="DC36" s="76"/>
      <c r="DD36" s="76"/>
      <c r="DE36" s="76"/>
      <c r="DF36" s="76"/>
      <c r="DG36" s="76"/>
      <c r="DH36" s="76"/>
      <c r="DI36" s="76"/>
      <c r="DJ36" s="76"/>
      <c r="DK36" s="76"/>
      <c r="DL36" s="76"/>
      <c r="DM36" s="76"/>
      <c r="DN36" s="76"/>
      <c r="DO36" s="76"/>
      <c r="DP36" s="76"/>
      <c r="DQ36" s="76"/>
      <c r="DR36" s="76"/>
      <c r="DS36" s="76"/>
      <c r="DT36" s="76"/>
      <c r="DU36" s="76"/>
      <c r="DV36" s="76"/>
      <c r="DW36" s="76"/>
      <c r="DX36" s="76"/>
      <c r="DY36" s="76"/>
      <c r="DZ36" s="76"/>
      <c r="EA36" s="76"/>
      <c r="EB36" s="76"/>
      <c r="EC36" s="76"/>
      <c r="ED36" s="76"/>
      <c r="EE36" s="76"/>
      <c r="EF36" s="76"/>
      <c r="EG36" s="76"/>
      <c r="EH36" s="76"/>
      <c r="EI36" s="76"/>
      <c r="EJ36" s="76"/>
      <c r="EK36" s="76"/>
      <c r="EL36" s="76"/>
      <c r="EM36" s="76"/>
      <c r="EN36" s="76"/>
      <c r="EO36" s="76"/>
      <c r="EP36" s="76"/>
      <c r="EQ36" s="76"/>
      <c r="ER36" s="76"/>
      <c r="ES36" s="76"/>
      <c r="ET36" s="76"/>
      <c r="EU36" s="76"/>
      <c r="EV36" s="76"/>
      <c r="EW36" s="76"/>
      <c r="EX36" s="76"/>
      <c r="EY36" s="76"/>
      <c r="EZ36" s="76"/>
      <c r="FA36" s="76"/>
      <c r="FB36" s="76"/>
      <c r="FC36" s="76"/>
      <c r="FD36" s="76"/>
      <c r="FE36" s="76"/>
      <c r="FF36" s="76"/>
      <c r="FG36" s="76"/>
      <c r="FH36" s="76"/>
      <c r="FI36" s="76"/>
      <c r="FJ36" s="76"/>
      <c r="FK36" s="76"/>
      <c r="FL36" s="76"/>
      <c r="FM36" s="76"/>
      <c r="FN36" s="76"/>
      <c r="FO36" s="76"/>
      <c r="FP36" s="76"/>
      <c r="FQ36" s="76"/>
      <c r="FR36" s="76"/>
      <c r="FS36" s="76"/>
      <c r="FT36" s="76"/>
      <c r="FU36" s="76"/>
      <c r="FV36" s="76"/>
      <c r="FW36" s="76"/>
      <c r="FX36" s="76"/>
      <c r="FY36" s="76"/>
      <c r="FZ36" s="76"/>
      <c r="GA36" s="76"/>
      <c r="GB36" s="76"/>
      <c r="GC36" s="76"/>
      <c r="GD36" s="76"/>
      <c r="GE36" s="76"/>
      <c r="GF36" s="76"/>
      <c r="GG36" s="76"/>
      <c r="GH36" s="76"/>
      <c r="GI36" s="76"/>
      <c r="GJ36" s="76"/>
      <c r="GK36" s="76"/>
      <c r="GL36" s="76"/>
      <c r="GM36" s="76"/>
      <c r="GN36" s="76"/>
      <c r="GO36" s="76"/>
      <c r="GP36" s="76"/>
      <c r="GQ36" s="76"/>
      <c r="GR36" s="76"/>
      <c r="GS36" s="76"/>
      <c r="GT36" s="76"/>
      <c r="GU36" s="76"/>
      <c r="GV36" s="76"/>
      <c r="GW36" s="76"/>
      <c r="GX36" s="76"/>
      <c r="GY36" s="76"/>
      <c r="GZ36" s="76"/>
      <c r="HA36" s="76"/>
      <c r="HB36" s="76"/>
      <c r="HC36" s="76"/>
      <c r="HD36" s="76"/>
      <c r="HE36" s="76"/>
      <c r="HF36" s="76"/>
      <c r="HG36" s="76"/>
      <c r="HH36" s="76"/>
      <c r="HI36" s="76"/>
      <c r="HJ36" s="76"/>
      <c r="HK36" s="76"/>
      <c r="HL36" s="76"/>
      <c r="HM36" s="76"/>
      <c r="HN36" s="76"/>
      <c r="HO36" s="76"/>
      <c r="HP36" s="76"/>
      <c r="HQ36" s="76"/>
      <c r="HR36" s="76"/>
      <c r="HS36" s="76"/>
      <c r="HT36" s="76"/>
      <c r="HU36" s="76"/>
      <c r="HV36" s="76"/>
      <c r="HW36" s="76"/>
      <c r="HX36" s="76"/>
      <c r="HY36" s="76"/>
      <c r="HZ36" s="76"/>
      <c r="IA36" s="76"/>
      <c r="IB36" s="76"/>
      <c r="IC36" s="76"/>
      <c r="ID36" s="76"/>
      <c r="IE36" s="76"/>
      <c r="IF36" s="76"/>
      <c r="IG36" s="76"/>
      <c r="IH36" s="76"/>
      <c r="II36" s="76"/>
      <c r="IJ36" s="76"/>
      <c r="IK36" s="76"/>
      <c r="IL36" s="76"/>
      <c r="IM36" s="76"/>
      <c r="IN36" s="76"/>
      <c r="IO36" s="76"/>
      <c r="IP36" s="76"/>
      <c r="IQ36" s="76"/>
      <c r="IR36" s="76"/>
      <c r="IS36" s="76"/>
      <c r="IT36" s="76"/>
      <c r="IU36" s="76"/>
      <c r="IV36" s="76"/>
    </row>
    <row r="37" spans="1:256" x14ac:dyDescent="0.2">
      <c r="A37" s="79">
        <v>2626</v>
      </c>
      <c r="B37" s="71" t="s">
        <v>20</v>
      </c>
      <c r="C37" s="70" t="s">
        <v>2119</v>
      </c>
      <c r="D37" s="69">
        <v>0</v>
      </c>
      <c r="E37" s="69">
        <v>0</v>
      </c>
      <c r="F37" s="69">
        <v>0</v>
      </c>
      <c r="G37" s="71">
        <v>0</v>
      </c>
      <c r="H37" s="69">
        <v>0</v>
      </c>
      <c r="I37" s="69">
        <v>0</v>
      </c>
      <c r="J37" s="72">
        <v>0</v>
      </c>
      <c r="K37" s="71">
        <v>0</v>
      </c>
      <c r="L37" s="80">
        <v>0</v>
      </c>
      <c r="M37" s="74">
        <v>0</v>
      </c>
      <c r="N37" s="80">
        <v>0</v>
      </c>
      <c r="O37" s="70">
        <v>0</v>
      </c>
      <c r="P37" s="76" t="e">
        <f>VLOOKUP(A37,#REF!,3,FALSE)</f>
        <v>#REF!</v>
      </c>
      <c r="Q37" s="80">
        <v>269.10000000000002</v>
      </c>
      <c r="R37" s="80">
        <f t="shared" si="0"/>
        <v>0</v>
      </c>
    </row>
    <row r="38" spans="1:256" s="69" customFormat="1" x14ac:dyDescent="0.2">
      <c r="A38" s="81">
        <v>1897</v>
      </c>
      <c r="B38" s="82" t="s">
        <v>21</v>
      </c>
      <c r="C38" s="69" t="s">
        <v>2119</v>
      </c>
      <c r="D38" s="69">
        <v>0</v>
      </c>
      <c r="E38" s="69">
        <v>0</v>
      </c>
      <c r="F38" s="69">
        <v>0</v>
      </c>
      <c r="G38" s="71">
        <v>0</v>
      </c>
      <c r="H38" s="69">
        <v>0</v>
      </c>
      <c r="I38" s="69">
        <v>0</v>
      </c>
      <c r="J38" s="69">
        <v>0</v>
      </c>
      <c r="K38" s="82">
        <v>0</v>
      </c>
      <c r="L38" s="83">
        <v>0</v>
      </c>
      <c r="M38" s="69">
        <v>0</v>
      </c>
      <c r="N38" s="83">
        <v>0</v>
      </c>
      <c r="O38" s="69">
        <v>0</v>
      </c>
      <c r="P38" s="76" t="e">
        <f>VLOOKUP(A38,#REF!,3,FALSE)</f>
        <v>#REF!</v>
      </c>
      <c r="Q38" s="84">
        <v>7</v>
      </c>
      <c r="R38" s="84">
        <f t="shared" si="0"/>
        <v>0</v>
      </c>
      <c r="S38" s="78"/>
      <c r="T38" s="78"/>
      <c r="U38" s="78"/>
      <c r="V38" s="78"/>
      <c r="W38" s="78"/>
      <c r="X38" s="78"/>
      <c r="Y38" s="78"/>
      <c r="Z38" s="78"/>
      <c r="AA38" s="78"/>
      <c r="AB38" s="78"/>
      <c r="AC38" s="85"/>
      <c r="AD38" s="85"/>
      <c r="AE38" s="85"/>
      <c r="AF38" s="85"/>
      <c r="AG38" s="85"/>
      <c r="AH38" s="85"/>
      <c r="AI38" s="85"/>
      <c r="AJ38" s="85"/>
      <c r="AK38" s="85"/>
      <c r="AL38" s="85"/>
      <c r="AM38" s="85"/>
      <c r="AN38" s="85"/>
      <c r="AO38" s="85"/>
      <c r="AP38" s="85"/>
      <c r="AQ38" s="85"/>
      <c r="AR38" s="85"/>
      <c r="AS38" s="85"/>
      <c r="AT38" s="85"/>
      <c r="AU38" s="85"/>
      <c r="AV38" s="85"/>
      <c r="AW38" s="85"/>
      <c r="AX38" s="85"/>
      <c r="AY38" s="85"/>
      <c r="AZ38" s="85"/>
      <c r="BA38" s="85"/>
      <c r="BB38" s="85"/>
      <c r="BC38" s="85"/>
      <c r="BD38" s="85"/>
      <c r="BE38" s="85"/>
      <c r="BF38" s="85"/>
      <c r="BG38" s="85"/>
      <c r="BH38" s="85"/>
      <c r="BI38" s="85"/>
      <c r="BJ38" s="85"/>
      <c r="BK38" s="85"/>
      <c r="BL38" s="85"/>
      <c r="BM38" s="85"/>
      <c r="BN38" s="85"/>
      <c r="BO38" s="85"/>
      <c r="BP38" s="85"/>
      <c r="BQ38" s="85"/>
      <c r="BR38" s="85"/>
      <c r="BS38" s="85"/>
      <c r="BT38" s="85"/>
      <c r="BU38" s="85"/>
      <c r="BV38" s="85"/>
      <c r="BW38" s="85"/>
      <c r="BX38" s="85"/>
      <c r="BY38" s="85"/>
      <c r="BZ38" s="85"/>
      <c r="CA38" s="85"/>
      <c r="CB38" s="85"/>
      <c r="CC38" s="85"/>
      <c r="CD38" s="85"/>
      <c r="CE38" s="85"/>
      <c r="CF38" s="85"/>
      <c r="CG38" s="85"/>
      <c r="CH38" s="85"/>
      <c r="CI38" s="85"/>
      <c r="CJ38" s="85"/>
      <c r="CK38" s="85"/>
      <c r="CL38" s="85"/>
      <c r="CM38" s="85"/>
      <c r="CN38" s="85"/>
      <c r="CO38" s="85"/>
      <c r="CP38" s="85"/>
      <c r="CQ38" s="85"/>
      <c r="CR38" s="85"/>
      <c r="CS38" s="85"/>
      <c r="CT38" s="85"/>
      <c r="CU38" s="85"/>
      <c r="CV38" s="85"/>
      <c r="CW38" s="85"/>
      <c r="CX38" s="85"/>
      <c r="CY38" s="85"/>
      <c r="CZ38" s="85"/>
      <c r="DA38" s="85"/>
      <c r="DB38" s="85"/>
      <c r="DC38" s="85"/>
      <c r="DD38" s="85"/>
      <c r="DE38" s="85"/>
      <c r="DF38" s="85"/>
      <c r="DG38" s="85"/>
      <c r="DH38" s="85"/>
      <c r="DI38" s="85"/>
      <c r="DJ38" s="85"/>
      <c r="DK38" s="85"/>
      <c r="DL38" s="85"/>
      <c r="DM38" s="85"/>
      <c r="DN38" s="85"/>
      <c r="DO38" s="85"/>
      <c r="DP38" s="85"/>
      <c r="DQ38" s="85"/>
      <c r="DR38" s="85"/>
      <c r="DS38" s="85"/>
      <c r="DT38" s="85"/>
      <c r="DU38" s="85"/>
      <c r="DV38" s="85"/>
      <c r="DW38" s="85"/>
      <c r="DX38" s="85"/>
      <c r="DY38" s="85"/>
      <c r="DZ38" s="85"/>
      <c r="EA38" s="85"/>
      <c r="EB38" s="85"/>
      <c r="EC38" s="85"/>
      <c r="ED38" s="85"/>
      <c r="EE38" s="85"/>
      <c r="EF38" s="85"/>
      <c r="EG38" s="85"/>
      <c r="EH38" s="85"/>
      <c r="EI38" s="85"/>
      <c r="EJ38" s="85"/>
      <c r="EK38" s="85"/>
      <c r="EL38" s="85"/>
      <c r="EM38" s="85"/>
      <c r="EN38" s="85"/>
      <c r="EO38" s="85"/>
      <c r="EP38" s="85"/>
      <c r="EQ38" s="85"/>
      <c r="ER38" s="85"/>
      <c r="ES38" s="85"/>
      <c r="ET38" s="85"/>
      <c r="EU38" s="85"/>
      <c r="EV38" s="85"/>
      <c r="EW38" s="85"/>
      <c r="EX38" s="85"/>
      <c r="EY38" s="85"/>
      <c r="EZ38" s="85"/>
      <c r="FA38" s="85"/>
      <c r="FB38" s="85"/>
      <c r="FC38" s="85"/>
      <c r="FD38" s="85"/>
      <c r="FE38" s="85"/>
      <c r="FF38" s="85"/>
      <c r="FG38" s="85"/>
      <c r="FH38" s="85"/>
      <c r="FI38" s="85"/>
      <c r="FJ38" s="85"/>
      <c r="FK38" s="85"/>
      <c r="FL38" s="85"/>
      <c r="FM38" s="85"/>
      <c r="FN38" s="85"/>
      <c r="FO38" s="85"/>
      <c r="FP38" s="85"/>
      <c r="FQ38" s="85"/>
      <c r="FR38" s="85"/>
      <c r="FS38" s="85"/>
      <c r="FT38" s="85"/>
      <c r="FU38" s="85"/>
      <c r="FV38" s="85"/>
      <c r="FW38" s="85"/>
      <c r="FX38" s="85"/>
      <c r="FY38" s="85"/>
      <c r="FZ38" s="85"/>
      <c r="GA38" s="85"/>
      <c r="GB38" s="85"/>
      <c r="GC38" s="85"/>
      <c r="GD38" s="85"/>
      <c r="GE38" s="85"/>
      <c r="GF38" s="85"/>
      <c r="GG38" s="85"/>
      <c r="GH38" s="85"/>
      <c r="GI38" s="85"/>
      <c r="GJ38" s="85"/>
      <c r="GK38" s="85"/>
      <c r="GL38" s="85"/>
      <c r="GM38" s="85"/>
      <c r="GN38" s="85"/>
      <c r="GO38" s="85"/>
      <c r="GP38" s="85"/>
      <c r="GQ38" s="85"/>
      <c r="GR38" s="85"/>
      <c r="GS38" s="85"/>
      <c r="GT38" s="85"/>
      <c r="GU38" s="85"/>
      <c r="GV38" s="85"/>
      <c r="GW38" s="85"/>
      <c r="GX38" s="85"/>
      <c r="GY38" s="85"/>
      <c r="GZ38" s="85"/>
      <c r="HA38" s="85"/>
      <c r="HB38" s="85"/>
      <c r="HC38" s="85"/>
      <c r="HD38" s="85"/>
      <c r="HE38" s="85"/>
      <c r="HF38" s="85"/>
      <c r="HG38" s="85"/>
      <c r="HH38" s="85"/>
      <c r="HI38" s="85"/>
      <c r="HJ38" s="85"/>
      <c r="HK38" s="85"/>
      <c r="HL38" s="85"/>
      <c r="HM38" s="85"/>
      <c r="HN38" s="85"/>
      <c r="HO38" s="85"/>
      <c r="HP38" s="85"/>
      <c r="HQ38" s="85"/>
      <c r="HR38" s="85"/>
      <c r="HS38" s="85"/>
      <c r="HT38" s="85"/>
      <c r="HU38" s="85"/>
      <c r="HV38" s="85"/>
      <c r="HW38" s="85"/>
      <c r="HX38" s="85"/>
      <c r="HY38" s="85"/>
      <c r="HZ38" s="85"/>
      <c r="IA38" s="85"/>
      <c r="IB38" s="85"/>
      <c r="IC38" s="85"/>
      <c r="ID38" s="85"/>
      <c r="IE38" s="85"/>
      <c r="IF38" s="85"/>
      <c r="IG38" s="85"/>
      <c r="IH38" s="85"/>
      <c r="II38" s="85"/>
      <c r="IJ38" s="85"/>
      <c r="IK38" s="85"/>
      <c r="IL38" s="85"/>
      <c r="IM38" s="85"/>
      <c r="IN38" s="85"/>
      <c r="IO38" s="85"/>
      <c r="IP38" s="85"/>
      <c r="IQ38" s="85"/>
      <c r="IR38" s="85"/>
      <c r="IS38" s="85"/>
      <c r="IT38" s="85"/>
      <c r="IU38" s="85"/>
      <c r="IV38" s="85"/>
    </row>
    <row r="39" spans="1:256" x14ac:dyDescent="0.2">
      <c r="A39" s="79">
        <v>1430</v>
      </c>
      <c r="B39" s="71" t="s">
        <v>2120</v>
      </c>
      <c r="C39" s="70" t="s">
        <v>2110</v>
      </c>
      <c r="D39" s="69">
        <v>78</v>
      </c>
      <c r="E39" s="69">
        <v>71</v>
      </c>
      <c r="F39" s="69">
        <v>214</v>
      </c>
      <c r="G39" s="71">
        <v>1937.97</v>
      </c>
      <c r="H39" s="69">
        <v>378.02000000000004</v>
      </c>
      <c r="I39" s="69">
        <v>77</v>
      </c>
      <c r="J39" s="72">
        <v>70</v>
      </c>
      <c r="K39" s="71">
        <v>211</v>
      </c>
      <c r="L39" s="80">
        <v>1912.47</v>
      </c>
      <c r="M39" s="74">
        <v>372.92</v>
      </c>
      <c r="N39" s="80">
        <v>9.0638000000000005</v>
      </c>
      <c r="O39" s="70">
        <v>9</v>
      </c>
      <c r="P39" s="76" t="e">
        <f>VLOOKUP(A39,#REF!,3,FALSE)</f>
        <v>#REF!</v>
      </c>
      <c r="Q39" s="80">
        <v>4.1666666666666661</v>
      </c>
      <c r="R39" s="80">
        <f t="shared" si="0"/>
        <v>1033.2951333333335</v>
      </c>
    </row>
    <row r="40" spans="1:256" x14ac:dyDescent="0.2">
      <c r="A40" s="79">
        <v>1431</v>
      </c>
      <c r="B40" s="71" t="s">
        <v>25</v>
      </c>
      <c r="C40" s="70" t="s">
        <v>1473</v>
      </c>
      <c r="D40" s="69">
        <v>13</v>
      </c>
      <c r="E40" s="69">
        <v>11</v>
      </c>
      <c r="F40" s="69">
        <v>23</v>
      </c>
      <c r="G40" s="71">
        <v>651.73</v>
      </c>
      <c r="H40" s="69">
        <v>103.94000000000001</v>
      </c>
      <c r="I40" s="69">
        <v>13</v>
      </c>
      <c r="J40" s="72">
        <v>10</v>
      </c>
      <c r="K40" s="71">
        <v>22</v>
      </c>
      <c r="L40" s="80">
        <v>616.73</v>
      </c>
      <c r="M40" s="74">
        <v>103.93</v>
      </c>
      <c r="N40" s="80">
        <v>28.033200000000001</v>
      </c>
      <c r="O40" s="70">
        <v>0</v>
      </c>
      <c r="P40" s="76" t="e">
        <f>VLOOKUP(A40,#REF!,3,FALSE)</f>
        <v>#REF!</v>
      </c>
      <c r="Q40" s="80">
        <v>19.200000000000003</v>
      </c>
      <c r="R40" s="80">
        <f t="shared" si="0"/>
        <v>194.33039999999994</v>
      </c>
    </row>
    <row r="41" spans="1:256" x14ac:dyDescent="0.2">
      <c r="A41" s="79">
        <v>4008</v>
      </c>
      <c r="B41" s="71" t="s">
        <v>2121</v>
      </c>
      <c r="C41" s="70" t="s">
        <v>8</v>
      </c>
      <c r="D41" s="69">
        <v>13</v>
      </c>
      <c r="E41" s="69">
        <v>11</v>
      </c>
      <c r="F41" s="69">
        <v>24</v>
      </c>
      <c r="G41" s="71">
        <v>762.44</v>
      </c>
      <c r="H41" s="69">
        <v>134.09</v>
      </c>
      <c r="I41" s="69">
        <v>13</v>
      </c>
      <c r="J41" s="72">
        <v>9</v>
      </c>
      <c r="K41" s="71">
        <v>22</v>
      </c>
      <c r="L41" s="80">
        <v>708.44</v>
      </c>
      <c r="M41" s="74">
        <v>128.69</v>
      </c>
      <c r="N41" s="80">
        <v>32.201799999999999</v>
      </c>
      <c r="O41" s="70">
        <v>0</v>
      </c>
      <c r="P41" s="76" t="e">
        <f>VLOOKUP(A41,#REF!,3,FALSE)</f>
        <v>#REF!</v>
      </c>
      <c r="Q41" s="80">
        <v>10.814814814814813</v>
      </c>
      <c r="R41" s="80">
        <f t="shared" si="0"/>
        <v>470.51367407407406</v>
      </c>
    </row>
    <row r="42" spans="1:256" x14ac:dyDescent="0.2">
      <c r="A42" s="79">
        <v>3851</v>
      </c>
      <c r="B42" s="71" t="s">
        <v>1846</v>
      </c>
      <c r="C42" s="70" t="s">
        <v>2110</v>
      </c>
      <c r="D42" s="69">
        <v>0</v>
      </c>
      <c r="E42" s="69">
        <v>0</v>
      </c>
      <c r="F42" s="69">
        <v>0</v>
      </c>
      <c r="G42" s="71">
        <v>0</v>
      </c>
      <c r="H42" s="69">
        <v>0</v>
      </c>
      <c r="I42" s="69">
        <v>0</v>
      </c>
      <c r="J42" s="72">
        <v>0</v>
      </c>
      <c r="K42" s="71">
        <v>0</v>
      </c>
      <c r="L42" s="80">
        <v>0</v>
      </c>
      <c r="M42" s="74">
        <v>0</v>
      </c>
      <c r="N42" s="80">
        <v>0</v>
      </c>
      <c r="O42" s="70">
        <v>0</v>
      </c>
      <c r="P42" s="76" t="e">
        <f>VLOOKUP(A42,#REF!,3,FALSE)</f>
        <v>#REF!</v>
      </c>
      <c r="Q42" s="80">
        <v>4.6420000000000003</v>
      </c>
      <c r="R42" s="80">
        <f t="shared" si="0"/>
        <v>0</v>
      </c>
    </row>
    <row r="43" spans="1:256" s="69" customFormat="1" x14ac:dyDescent="0.2">
      <c r="A43" s="86">
        <v>2341</v>
      </c>
      <c r="B43" s="85" t="s">
        <v>27</v>
      </c>
      <c r="C43" s="69" t="s">
        <v>8</v>
      </c>
      <c r="D43" s="69">
        <v>34</v>
      </c>
      <c r="E43" s="69">
        <v>25</v>
      </c>
      <c r="F43" s="69">
        <v>55</v>
      </c>
      <c r="G43" s="71">
        <v>1645.3500000000001</v>
      </c>
      <c r="H43" s="69">
        <v>279.38</v>
      </c>
      <c r="I43" s="69">
        <v>34</v>
      </c>
      <c r="J43" s="69">
        <v>25</v>
      </c>
      <c r="K43" s="85">
        <v>55</v>
      </c>
      <c r="L43" s="87">
        <v>1645.3500000000001</v>
      </c>
      <c r="M43" s="69">
        <v>279.38</v>
      </c>
      <c r="N43" s="87">
        <v>29.915500000000002</v>
      </c>
      <c r="O43" s="69">
        <v>4</v>
      </c>
      <c r="P43" s="76" t="e">
        <f>VLOOKUP(A43,#REF!,3,FALSE)</f>
        <v>#REF!</v>
      </c>
      <c r="Q43" s="84">
        <v>9.7222222222222214</v>
      </c>
      <c r="R43" s="84">
        <f t="shared" si="0"/>
        <v>1110.6302777777778</v>
      </c>
      <c r="S43" s="78"/>
      <c r="T43" s="78"/>
      <c r="U43" s="78"/>
      <c r="V43" s="78"/>
      <c r="W43" s="78"/>
      <c r="X43" s="78"/>
      <c r="Y43" s="78"/>
      <c r="Z43" s="78"/>
      <c r="AA43" s="78"/>
      <c r="AB43" s="78"/>
      <c r="AC43" s="85"/>
      <c r="AD43" s="85"/>
      <c r="AE43" s="85"/>
      <c r="AF43" s="85"/>
      <c r="AG43" s="85"/>
      <c r="AH43" s="85"/>
      <c r="AI43" s="85"/>
      <c r="AJ43" s="85"/>
      <c r="AK43" s="85"/>
      <c r="AL43" s="85"/>
      <c r="AM43" s="85"/>
      <c r="AN43" s="85"/>
      <c r="AO43" s="85"/>
      <c r="AP43" s="85"/>
      <c r="AQ43" s="85"/>
      <c r="AR43" s="85"/>
      <c r="AS43" s="85"/>
      <c r="AT43" s="85"/>
      <c r="AU43" s="85"/>
      <c r="AV43" s="85"/>
      <c r="AW43" s="85"/>
      <c r="AX43" s="85"/>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c r="CL43" s="85"/>
      <c r="CM43" s="85"/>
      <c r="CN43" s="85"/>
      <c r="CO43" s="85"/>
      <c r="CP43" s="85"/>
      <c r="CQ43" s="85"/>
      <c r="CR43" s="85"/>
      <c r="CS43" s="85"/>
      <c r="CT43" s="85"/>
      <c r="CU43" s="85"/>
      <c r="CV43" s="85"/>
      <c r="CW43" s="85"/>
      <c r="CX43" s="85"/>
      <c r="CY43" s="85"/>
      <c r="CZ43" s="85"/>
      <c r="DA43" s="85"/>
      <c r="DB43" s="85"/>
      <c r="DC43" s="85"/>
      <c r="DD43" s="85"/>
      <c r="DE43" s="85"/>
      <c r="DF43" s="85"/>
      <c r="DG43" s="85"/>
      <c r="DH43" s="85"/>
      <c r="DI43" s="85"/>
      <c r="DJ43" s="85"/>
      <c r="DK43" s="85"/>
      <c r="DL43" s="85"/>
      <c r="DM43" s="85"/>
      <c r="DN43" s="85"/>
      <c r="DO43" s="85"/>
      <c r="DP43" s="85"/>
      <c r="DQ43" s="85"/>
      <c r="DR43" s="85"/>
      <c r="DS43" s="85"/>
      <c r="DT43" s="85"/>
      <c r="DU43" s="85"/>
      <c r="DV43" s="85"/>
      <c r="DW43" s="85"/>
      <c r="DX43" s="85"/>
      <c r="DY43" s="85"/>
      <c r="DZ43" s="85"/>
      <c r="EA43" s="85"/>
      <c r="EB43" s="85"/>
      <c r="EC43" s="85"/>
      <c r="ED43" s="85"/>
      <c r="EE43" s="85"/>
      <c r="EF43" s="85"/>
      <c r="EG43" s="85"/>
      <c r="EH43" s="85"/>
      <c r="EI43" s="85"/>
      <c r="EJ43" s="85"/>
      <c r="EK43" s="85"/>
      <c r="EL43" s="85"/>
      <c r="EM43" s="85"/>
      <c r="EN43" s="85"/>
      <c r="EO43" s="85"/>
      <c r="EP43" s="85"/>
      <c r="EQ43" s="85"/>
      <c r="ER43" s="85"/>
      <c r="ES43" s="85"/>
      <c r="ET43" s="85"/>
      <c r="EU43" s="85"/>
      <c r="EV43" s="85"/>
      <c r="EW43" s="85"/>
      <c r="EX43" s="85"/>
      <c r="EY43" s="85"/>
      <c r="EZ43" s="85"/>
      <c r="FA43" s="85"/>
      <c r="FB43" s="85"/>
      <c r="FC43" s="85"/>
      <c r="FD43" s="85"/>
      <c r="FE43" s="85"/>
      <c r="FF43" s="85"/>
      <c r="FG43" s="85"/>
      <c r="FH43" s="85"/>
      <c r="FI43" s="85"/>
      <c r="FJ43" s="85"/>
      <c r="FK43" s="85"/>
      <c r="FL43" s="85"/>
      <c r="FM43" s="85"/>
      <c r="FN43" s="85"/>
      <c r="FO43" s="85"/>
      <c r="FP43" s="85"/>
      <c r="FQ43" s="85"/>
      <c r="FR43" s="85"/>
      <c r="FS43" s="85"/>
      <c r="FT43" s="85"/>
      <c r="FU43" s="85"/>
      <c r="FV43" s="85"/>
      <c r="FW43" s="85"/>
      <c r="FX43" s="85"/>
      <c r="FY43" s="85"/>
      <c r="FZ43" s="85"/>
      <c r="GA43" s="85"/>
      <c r="GB43" s="85"/>
      <c r="GC43" s="85"/>
      <c r="GD43" s="85"/>
      <c r="GE43" s="85"/>
      <c r="GF43" s="85"/>
      <c r="GG43" s="85"/>
      <c r="GH43" s="85"/>
      <c r="GI43" s="85"/>
      <c r="GJ43" s="85"/>
      <c r="GK43" s="85"/>
      <c r="GL43" s="85"/>
      <c r="GM43" s="85"/>
      <c r="GN43" s="85"/>
      <c r="GO43" s="85"/>
      <c r="GP43" s="85"/>
      <c r="GQ43" s="85"/>
      <c r="GR43" s="85"/>
      <c r="GS43" s="85"/>
      <c r="GT43" s="85"/>
      <c r="GU43" s="85"/>
      <c r="GV43" s="85"/>
      <c r="GW43" s="85"/>
      <c r="GX43" s="85"/>
      <c r="GY43" s="85"/>
      <c r="GZ43" s="85"/>
      <c r="HA43" s="85"/>
      <c r="HB43" s="85"/>
      <c r="HC43" s="85"/>
      <c r="HD43" s="85"/>
      <c r="HE43" s="85"/>
      <c r="HF43" s="85"/>
      <c r="HG43" s="85"/>
      <c r="HH43" s="85"/>
      <c r="HI43" s="85"/>
      <c r="HJ43" s="85"/>
      <c r="HK43" s="85"/>
      <c r="HL43" s="85"/>
      <c r="HM43" s="85"/>
      <c r="HN43" s="85"/>
      <c r="HO43" s="85"/>
      <c r="HP43" s="85"/>
      <c r="HQ43" s="85"/>
      <c r="HR43" s="85"/>
      <c r="HS43" s="85"/>
      <c r="HT43" s="85"/>
      <c r="HU43" s="85"/>
      <c r="HV43" s="85"/>
      <c r="HW43" s="85"/>
      <c r="HX43" s="85"/>
      <c r="HY43" s="85"/>
      <c r="HZ43" s="85"/>
      <c r="IA43" s="85"/>
      <c r="IB43" s="85"/>
      <c r="IC43" s="85"/>
      <c r="ID43" s="85"/>
      <c r="IE43" s="85"/>
      <c r="IF43" s="85"/>
      <c r="IG43" s="85"/>
      <c r="IH43" s="85"/>
      <c r="II43" s="85"/>
      <c r="IJ43" s="85"/>
      <c r="IK43" s="85"/>
      <c r="IL43" s="85"/>
      <c r="IM43" s="85"/>
      <c r="IN43" s="85"/>
      <c r="IO43" s="85"/>
      <c r="IP43" s="85"/>
      <c r="IQ43" s="85"/>
      <c r="IR43" s="85"/>
      <c r="IS43" s="85"/>
      <c r="IT43" s="85"/>
      <c r="IU43" s="85"/>
      <c r="IV43" s="85"/>
    </row>
    <row r="44" spans="1:256" s="69" customFormat="1" x14ac:dyDescent="0.2">
      <c r="A44" s="88">
        <v>2896</v>
      </c>
      <c r="B44" s="89" t="s">
        <v>2122</v>
      </c>
      <c r="C44" s="69" t="s">
        <v>111</v>
      </c>
      <c r="D44" s="69">
        <v>0</v>
      </c>
      <c r="E44" s="69">
        <v>0</v>
      </c>
      <c r="F44" s="69">
        <v>0</v>
      </c>
      <c r="G44" s="71">
        <v>0</v>
      </c>
      <c r="H44" s="69">
        <v>0</v>
      </c>
      <c r="I44" s="69">
        <v>0</v>
      </c>
      <c r="J44" s="69">
        <v>0</v>
      </c>
      <c r="K44" s="90">
        <v>0</v>
      </c>
      <c r="L44" s="90">
        <v>0</v>
      </c>
      <c r="M44" s="69">
        <v>0</v>
      </c>
      <c r="N44" s="91">
        <v>0</v>
      </c>
      <c r="O44" s="69">
        <v>0</v>
      </c>
      <c r="P44" s="76" t="e">
        <f>VLOOKUP(A44,#REF!,3,FALSE)</f>
        <v>#REF!</v>
      </c>
      <c r="Q44" s="92"/>
      <c r="R44" s="92">
        <f t="shared" si="0"/>
        <v>0</v>
      </c>
      <c r="S44" s="76"/>
      <c r="T44" s="76"/>
      <c r="U44" s="76"/>
      <c r="V44" s="76"/>
      <c r="W44" s="76"/>
      <c r="X44" s="76"/>
      <c r="Y44" s="76"/>
      <c r="Z44" s="76"/>
      <c r="AA44" s="76"/>
      <c r="AB44" s="76"/>
    </row>
    <row r="45" spans="1:256" x14ac:dyDescent="0.2">
      <c r="A45" s="79">
        <v>4086</v>
      </c>
      <c r="B45" s="71" t="s">
        <v>1466</v>
      </c>
      <c r="C45" s="70" t="s">
        <v>111</v>
      </c>
      <c r="D45" s="69">
        <v>0</v>
      </c>
      <c r="E45" s="69">
        <v>0</v>
      </c>
      <c r="F45" s="69">
        <v>0</v>
      </c>
      <c r="G45" s="71">
        <v>0</v>
      </c>
      <c r="H45" s="69">
        <v>0</v>
      </c>
      <c r="I45" s="69">
        <v>0</v>
      </c>
      <c r="J45" s="72">
        <v>0</v>
      </c>
      <c r="K45" s="71">
        <v>0</v>
      </c>
      <c r="L45" s="80">
        <v>0</v>
      </c>
      <c r="M45" s="74">
        <v>0</v>
      </c>
      <c r="N45" s="80">
        <v>0</v>
      </c>
      <c r="O45" s="70">
        <v>0</v>
      </c>
      <c r="P45" s="76" t="e">
        <f>VLOOKUP(A45,#REF!,3,FALSE)</f>
        <v>#REF!</v>
      </c>
      <c r="Q45" s="80">
        <v>577</v>
      </c>
      <c r="R45" s="80">
        <f t="shared" si="0"/>
        <v>0</v>
      </c>
    </row>
    <row r="46" spans="1:256" x14ac:dyDescent="0.2">
      <c r="A46" s="79">
        <v>4017</v>
      </c>
      <c r="B46" s="71" t="s">
        <v>1467</v>
      </c>
      <c r="C46" s="70" t="s">
        <v>111</v>
      </c>
      <c r="D46" s="69">
        <v>0</v>
      </c>
      <c r="E46" s="69">
        <v>0</v>
      </c>
      <c r="F46" s="69">
        <v>0</v>
      </c>
      <c r="G46" s="71">
        <v>0</v>
      </c>
      <c r="H46" s="69">
        <v>0</v>
      </c>
      <c r="I46" s="69">
        <v>0</v>
      </c>
      <c r="J46" s="72">
        <v>0</v>
      </c>
      <c r="K46" s="71">
        <v>0</v>
      </c>
      <c r="L46" s="80">
        <v>0</v>
      </c>
      <c r="M46" s="74">
        <v>0</v>
      </c>
      <c r="N46" s="80">
        <v>0</v>
      </c>
      <c r="O46" s="70">
        <v>0</v>
      </c>
      <c r="P46" s="76" t="e">
        <f>VLOOKUP(A46,#REF!,3,FALSE)</f>
        <v>#REF!</v>
      </c>
      <c r="Q46" s="80">
        <v>754</v>
      </c>
      <c r="R46" s="80">
        <f t="shared" si="0"/>
        <v>0</v>
      </c>
    </row>
    <row r="47" spans="1:256" x14ac:dyDescent="0.2">
      <c r="A47" s="79">
        <v>4087</v>
      </c>
      <c r="B47" s="71" t="s">
        <v>1468</v>
      </c>
      <c r="C47" s="70" t="s">
        <v>111</v>
      </c>
      <c r="D47" s="69">
        <v>0</v>
      </c>
      <c r="E47" s="69">
        <v>0</v>
      </c>
      <c r="F47" s="69">
        <v>0</v>
      </c>
      <c r="G47" s="71">
        <v>0</v>
      </c>
      <c r="H47" s="69">
        <v>0</v>
      </c>
      <c r="I47" s="69">
        <v>0</v>
      </c>
      <c r="J47" s="72">
        <v>0</v>
      </c>
      <c r="K47" s="71">
        <v>0</v>
      </c>
      <c r="L47" s="80">
        <v>0</v>
      </c>
      <c r="M47" s="74">
        <v>0</v>
      </c>
      <c r="N47" s="80">
        <v>0</v>
      </c>
      <c r="O47" s="70">
        <v>0</v>
      </c>
      <c r="P47" s="76" t="e">
        <f>VLOOKUP(A47,#REF!,3,FALSE)</f>
        <v>#REF!</v>
      </c>
      <c r="Q47" s="80">
        <v>931</v>
      </c>
      <c r="R47" s="80">
        <f t="shared" si="0"/>
        <v>0</v>
      </c>
    </row>
    <row r="48" spans="1:256" x14ac:dyDescent="0.2">
      <c r="A48" s="68">
        <v>3968</v>
      </c>
      <c r="B48" s="69" t="s">
        <v>2123</v>
      </c>
      <c r="C48" s="70" t="s">
        <v>111</v>
      </c>
      <c r="D48" s="69">
        <v>0</v>
      </c>
      <c r="E48" s="69">
        <v>0</v>
      </c>
      <c r="F48" s="69">
        <v>0</v>
      </c>
      <c r="G48" s="71">
        <v>0</v>
      </c>
      <c r="H48" s="69">
        <v>0</v>
      </c>
      <c r="I48" s="69">
        <v>0</v>
      </c>
      <c r="J48" s="72">
        <v>0</v>
      </c>
      <c r="K48" s="73">
        <v>0</v>
      </c>
      <c r="L48" s="73">
        <v>0</v>
      </c>
      <c r="M48" s="74">
        <v>0</v>
      </c>
      <c r="N48" s="75">
        <v>0</v>
      </c>
      <c r="O48" s="70">
        <v>0</v>
      </c>
      <c r="P48" s="76" t="e">
        <f>VLOOKUP(A48,#REF!,3,FALSE)</f>
        <v>#REF!</v>
      </c>
      <c r="Q48" s="77"/>
      <c r="R48" s="77">
        <f t="shared" si="0"/>
        <v>0</v>
      </c>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c r="CW48" s="76"/>
      <c r="CX48" s="76"/>
      <c r="CY48" s="76"/>
      <c r="CZ48" s="76"/>
      <c r="DA48" s="76"/>
      <c r="DB48" s="76"/>
      <c r="DC48" s="76"/>
      <c r="DD48" s="76"/>
      <c r="DE48" s="76"/>
      <c r="DF48" s="76"/>
      <c r="DG48" s="76"/>
      <c r="DH48" s="76"/>
      <c r="DI48" s="76"/>
      <c r="DJ48" s="76"/>
      <c r="DK48" s="76"/>
      <c r="DL48" s="76"/>
      <c r="DM48" s="76"/>
      <c r="DN48" s="76"/>
      <c r="DO48" s="76"/>
      <c r="DP48" s="76"/>
      <c r="DQ48" s="76"/>
      <c r="DR48" s="76"/>
      <c r="DS48" s="76"/>
      <c r="DT48" s="76"/>
      <c r="DU48" s="76"/>
      <c r="DV48" s="76"/>
      <c r="DW48" s="76"/>
      <c r="DX48" s="76"/>
      <c r="DY48" s="76"/>
      <c r="DZ48" s="76"/>
      <c r="EA48" s="76"/>
      <c r="EB48" s="76"/>
      <c r="EC48" s="76"/>
      <c r="ED48" s="76"/>
      <c r="EE48" s="76"/>
      <c r="EF48" s="76"/>
      <c r="EG48" s="76"/>
      <c r="EH48" s="76"/>
      <c r="EI48" s="76"/>
      <c r="EJ48" s="76"/>
      <c r="EK48" s="76"/>
      <c r="EL48" s="76"/>
      <c r="EM48" s="76"/>
      <c r="EN48" s="76"/>
      <c r="EO48" s="76"/>
      <c r="EP48" s="76"/>
      <c r="EQ48" s="76"/>
      <c r="ER48" s="76"/>
      <c r="ES48" s="76"/>
      <c r="ET48" s="76"/>
      <c r="EU48" s="76"/>
      <c r="EV48" s="76"/>
      <c r="EW48" s="76"/>
      <c r="EX48" s="76"/>
      <c r="EY48" s="76"/>
      <c r="EZ48" s="76"/>
      <c r="FA48" s="76"/>
      <c r="FB48" s="76"/>
      <c r="FC48" s="76"/>
      <c r="FD48" s="76"/>
      <c r="FE48" s="76"/>
      <c r="FF48" s="76"/>
      <c r="FG48" s="76"/>
      <c r="FH48" s="76"/>
      <c r="FI48" s="76"/>
      <c r="FJ48" s="76"/>
      <c r="FK48" s="76"/>
      <c r="FL48" s="76"/>
      <c r="FM48" s="76"/>
      <c r="FN48" s="76"/>
      <c r="FO48" s="76"/>
      <c r="FP48" s="76"/>
      <c r="FQ48" s="76"/>
      <c r="FR48" s="76"/>
      <c r="FS48" s="76"/>
      <c r="FT48" s="76"/>
      <c r="FU48" s="76"/>
      <c r="FV48" s="76"/>
      <c r="FW48" s="76"/>
      <c r="FX48" s="76"/>
      <c r="FY48" s="76"/>
      <c r="FZ48" s="76"/>
      <c r="GA48" s="76"/>
      <c r="GB48" s="76"/>
      <c r="GC48" s="76"/>
      <c r="GD48" s="76"/>
      <c r="GE48" s="76"/>
      <c r="GF48" s="76"/>
      <c r="GG48" s="76"/>
      <c r="GH48" s="76"/>
      <c r="GI48" s="76"/>
      <c r="GJ48" s="76"/>
      <c r="GK48" s="76"/>
      <c r="GL48" s="76"/>
      <c r="GM48" s="76"/>
      <c r="GN48" s="76"/>
      <c r="GO48" s="76"/>
      <c r="GP48" s="76"/>
      <c r="GQ48" s="76"/>
      <c r="GR48" s="76"/>
      <c r="GS48" s="76"/>
      <c r="GT48" s="76"/>
      <c r="GU48" s="76"/>
      <c r="GV48" s="76"/>
      <c r="GW48" s="76"/>
      <c r="GX48" s="76"/>
      <c r="GY48" s="76"/>
      <c r="GZ48" s="76"/>
      <c r="HA48" s="76"/>
      <c r="HB48" s="76"/>
      <c r="HC48" s="76"/>
      <c r="HD48" s="76"/>
      <c r="HE48" s="76"/>
      <c r="HF48" s="76"/>
      <c r="HG48" s="76"/>
      <c r="HH48" s="76"/>
      <c r="HI48" s="76"/>
      <c r="HJ48" s="76"/>
      <c r="HK48" s="76"/>
      <c r="HL48" s="76"/>
      <c r="HM48" s="76"/>
      <c r="HN48" s="76"/>
      <c r="HO48" s="76"/>
      <c r="HP48" s="76"/>
      <c r="HQ48" s="76"/>
      <c r="HR48" s="76"/>
      <c r="HS48" s="76"/>
      <c r="HT48" s="76"/>
      <c r="HU48" s="76"/>
      <c r="HV48" s="76"/>
      <c r="HW48" s="76"/>
      <c r="HX48" s="76"/>
      <c r="HY48" s="76"/>
      <c r="HZ48" s="76"/>
      <c r="IA48" s="76"/>
      <c r="IB48" s="76"/>
      <c r="IC48" s="76"/>
      <c r="ID48" s="76"/>
      <c r="IE48" s="76"/>
      <c r="IF48" s="76"/>
      <c r="IG48" s="76"/>
      <c r="IH48" s="76"/>
      <c r="II48" s="76"/>
      <c r="IJ48" s="76"/>
      <c r="IK48" s="76"/>
      <c r="IL48" s="76"/>
      <c r="IM48" s="76"/>
      <c r="IN48" s="76"/>
      <c r="IO48" s="76"/>
      <c r="IP48" s="76"/>
      <c r="IQ48" s="76"/>
      <c r="IR48" s="76"/>
      <c r="IS48" s="76"/>
      <c r="IT48" s="76"/>
      <c r="IU48" s="76"/>
      <c r="IV48" s="76"/>
    </row>
    <row r="49" spans="1:256" x14ac:dyDescent="0.2">
      <c r="A49" s="79">
        <v>1435</v>
      </c>
      <c r="B49" s="71" t="s">
        <v>29</v>
      </c>
      <c r="C49" s="70" t="s">
        <v>2110</v>
      </c>
      <c r="D49" s="69">
        <v>18</v>
      </c>
      <c r="E49" s="69">
        <v>16</v>
      </c>
      <c r="F49" s="69">
        <v>51</v>
      </c>
      <c r="G49" s="71">
        <v>9064.7000000000007</v>
      </c>
      <c r="H49" s="69">
        <v>1708.3400000000001</v>
      </c>
      <c r="I49" s="69">
        <v>17</v>
      </c>
      <c r="J49" s="72">
        <v>13</v>
      </c>
      <c r="K49" s="71">
        <v>48</v>
      </c>
      <c r="L49" s="80">
        <v>8584.7000000000007</v>
      </c>
      <c r="M49" s="74">
        <v>1612.3300000000002</v>
      </c>
      <c r="N49" s="80">
        <v>178.84790000000001</v>
      </c>
      <c r="O49" s="70">
        <v>0</v>
      </c>
      <c r="P49" s="76" t="e">
        <f>VLOOKUP(A49,#REF!,3,FALSE)</f>
        <v>#REF!</v>
      </c>
      <c r="Q49" s="80">
        <v>85</v>
      </c>
      <c r="R49" s="80">
        <f t="shared" si="0"/>
        <v>4504.6992000000009</v>
      </c>
    </row>
    <row r="50" spans="1:256" x14ac:dyDescent="0.2">
      <c r="A50" s="79">
        <v>3614</v>
      </c>
      <c r="B50" s="71" t="s">
        <v>1478</v>
      </c>
      <c r="C50" s="70" t="s">
        <v>2107</v>
      </c>
      <c r="D50" s="69">
        <v>0</v>
      </c>
      <c r="E50" s="69">
        <v>0</v>
      </c>
      <c r="F50" s="69">
        <v>0</v>
      </c>
      <c r="G50" s="71">
        <v>0</v>
      </c>
      <c r="H50" s="69">
        <v>0</v>
      </c>
      <c r="I50" s="69">
        <v>0</v>
      </c>
      <c r="J50" s="72">
        <v>0</v>
      </c>
      <c r="K50" s="71">
        <v>0</v>
      </c>
      <c r="L50" s="80">
        <v>0</v>
      </c>
      <c r="M50" s="74">
        <v>0</v>
      </c>
      <c r="N50" s="80">
        <v>0</v>
      </c>
      <c r="O50" s="70">
        <v>0</v>
      </c>
      <c r="P50" s="76" t="e">
        <f>VLOOKUP(A50,#REF!,3,FALSE)</f>
        <v>#REF!</v>
      </c>
      <c r="Q50" s="80">
        <v>1753.4070796460178</v>
      </c>
      <c r="R50" s="80">
        <f t="shared" si="0"/>
        <v>0</v>
      </c>
    </row>
    <row r="51" spans="1:256" s="69" customFormat="1" x14ac:dyDescent="0.2">
      <c r="A51" s="81">
        <v>3615</v>
      </c>
      <c r="B51" s="82" t="s">
        <v>1479</v>
      </c>
      <c r="C51" s="69" t="s">
        <v>2107</v>
      </c>
      <c r="D51" s="69">
        <v>0</v>
      </c>
      <c r="E51" s="69">
        <v>0</v>
      </c>
      <c r="F51" s="69">
        <v>0</v>
      </c>
      <c r="G51" s="71">
        <v>0</v>
      </c>
      <c r="H51" s="69">
        <v>0</v>
      </c>
      <c r="I51" s="69">
        <v>0</v>
      </c>
      <c r="J51" s="69">
        <v>0</v>
      </c>
      <c r="K51" s="82">
        <v>0</v>
      </c>
      <c r="L51" s="83">
        <v>0</v>
      </c>
      <c r="M51" s="69">
        <v>0</v>
      </c>
      <c r="N51" s="83">
        <v>0</v>
      </c>
      <c r="O51" s="69">
        <v>0</v>
      </c>
      <c r="P51" s="76" t="e">
        <f>VLOOKUP(A51,#REF!,3,FALSE)</f>
        <v>#REF!</v>
      </c>
      <c r="Q51" s="84">
        <v>1989.4247787610623</v>
      </c>
      <c r="R51" s="84">
        <f t="shared" si="0"/>
        <v>0</v>
      </c>
      <c r="S51" s="78"/>
      <c r="T51" s="78"/>
      <c r="U51" s="78"/>
      <c r="V51" s="78"/>
      <c r="W51" s="78"/>
      <c r="X51" s="78"/>
      <c r="Y51" s="78"/>
      <c r="Z51" s="78"/>
      <c r="AA51" s="78"/>
      <c r="AB51" s="78"/>
      <c r="AC51" s="85"/>
      <c r="AD51" s="85"/>
      <c r="AE51" s="85"/>
      <c r="AF51" s="85"/>
      <c r="AG51" s="85"/>
      <c r="AH51" s="85"/>
      <c r="AI51" s="85"/>
      <c r="AJ51" s="85"/>
      <c r="AK51" s="85"/>
      <c r="AL51" s="85"/>
      <c r="AM51" s="85"/>
      <c r="AN51" s="8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85"/>
      <c r="BX51" s="85"/>
      <c r="BY51" s="85"/>
      <c r="BZ51" s="85"/>
      <c r="CA51" s="85"/>
      <c r="CB51" s="85"/>
      <c r="CC51" s="85"/>
      <c r="CD51" s="85"/>
      <c r="CE51" s="85"/>
      <c r="CF51" s="85"/>
      <c r="CG51" s="85"/>
      <c r="CH51" s="85"/>
      <c r="CI51" s="85"/>
      <c r="CJ51" s="85"/>
      <c r="CK51" s="85"/>
      <c r="CL51" s="85"/>
      <c r="CM51" s="85"/>
      <c r="CN51" s="85"/>
      <c r="CO51" s="85"/>
      <c r="CP51" s="85"/>
      <c r="CQ51" s="85"/>
      <c r="CR51" s="85"/>
      <c r="CS51" s="85"/>
      <c r="CT51" s="85"/>
      <c r="CU51" s="85"/>
      <c r="CV51" s="85"/>
      <c r="CW51" s="85"/>
      <c r="CX51" s="85"/>
      <c r="CY51" s="85"/>
      <c r="CZ51" s="85"/>
      <c r="DA51" s="85"/>
      <c r="DB51" s="85"/>
      <c r="DC51" s="85"/>
      <c r="DD51" s="85"/>
      <c r="DE51" s="85"/>
      <c r="DF51" s="85"/>
      <c r="DG51" s="85"/>
      <c r="DH51" s="85"/>
      <c r="DI51" s="85"/>
      <c r="DJ51" s="85"/>
      <c r="DK51" s="85"/>
      <c r="DL51" s="85"/>
      <c r="DM51" s="85"/>
      <c r="DN51" s="85"/>
      <c r="DO51" s="85"/>
      <c r="DP51" s="85"/>
      <c r="DQ51" s="85"/>
      <c r="DR51" s="85"/>
      <c r="DS51" s="85"/>
      <c r="DT51" s="85"/>
      <c r="DU51" s="85"/>
      <c r="DV51" s="85"/>
      <c r="DW51" s="85"/>
      <c r="DX51" s="85"/>
      <c r="DY51" s="85"/>
      <c r="DZ51" s="85"/>
      <c r="EA51" s="85"/>
      <c r="EB51" s="85"/>
      <c r="EC51" s="85"/>
      <c r="ED51" s="85"/>
      <c r="EE51" s="85"/>
      <c r="EF51" s="85"/>
      <c r="EG51" s="85"/>
      <c r="EH51" s="85"/>
      <c r="EI51" s="85"/>
      <c r="EJ51" s="85"/>
      <c r="EK51" s="85"/>
      <c r="EL51" s="85"/>
      <c r="EM51" s="85"/>
      <c r="EN51" s="85"/>
      <c r="EO51" s="85"/>
      <c r="EP51" s="85"/>
      <c r="EQ51" s="85"/>
      <c r="ER51" s="85"/>
      <c r="ES51" s="85"/>
      <c r="ET51" s="85"/>
      <c r="EU51" s="85"/>
      <c r="EV51" s="85"/>
      <c r="EW51" s="85"/>
      <c r="EX51" s="85"/>
      <c r="EY51" s="85"/>
      <c r="EZ51" s="85"/>
      <c r="FA51" s="85"/>
      <c r="FB51" s="85"/>
      <c r="FC51" s="85"/>
      <c r="FD51" s="85"/>
      <c r="FE51" s="85"/>
      <c r="FF51" s="85"/>
      <c r="FG51" s="85"/>
      <c r="FH51" s="85"/>
      <c r="FI51" s="85"/>
      <c r="FJ51" s="85"/>
      <c r="FK51" s="85"/>
      <c r="FL51" s="85"/>
      <c r="FM51" s="85"/>
      <c r="FN51" s="85"/>
      <c r="FO51" s="85"/>
      <c r="FP51" s="85"/>
      <c r="FQ51" s="85"/>
      <c r="FR51" s="85"/>
      <c r="FS51" s="85"/>
      <c r="FT51" s="85"/>
      <c r="FU51" s="85"/>
      <c r="FV51" s="85"/>
      <c r="FW51" s="85"/>
      <c r="FX51" s="85"/>
      <c r="FY51" s="85"/>
      <c r="FZ51" s="85"/>
      <c r="GA51" s="85"/>
      <c r="GB51" s="85"/>
      <c r="GC51" s="85"/>
      <c r="GD51" s="85"/>
      <c r="GE51" s="85"/>
      <c r="GF51" s="85"/>
      <c r="GG51" s="85"/>
      <c r="GH51" s="85"/>
      <c r="GI51" s="85"/>
      <c r="GJ51" s="85"/>
      <c r="GK51" s="85"/>
      <c r="GL51" s="85"/>
      <c r="GM51" s="85"/>
      <c r="GN51" s="85"/>
      <c r="GO51" s="85"/>
      <c r="GP51" s="85"/>
      <c r="GQ51" s="85"/>
      <c r="GR51" s="85"/>
      <c r="GS51" s="85"/>
      <c r="GT51" s="85"/>
      <c r="GU51" s="85"/>
      <c r="GV51" s="85"/>
      <c r="GW51" s="85"/>
      <c r="GX51" s="85"/>
      <c r="GY51" s="85"/>
      <c r="GZ51" s="85"/>
      <c r="HA51" s="85"/>
      <c r="HB51" s="85"/>
      <c r="HC51" s="85"/>
      <c r="HD51" s="85"/>
      <c r="HE51" s="85"/>
      <c r="HF51" s="85"/>
      <c r="HG51" s="85"/>
      <c r="HH51" s="85"/>
      <c r="HI51" s="85"/>
      <c r="HJ51" s="85"/>
      <c r="HK51" s="85"/>
      <c r="HL51" s="85"/>
      <c r="HM51" s="85"/>
      <c r="HN51" s="85"/>
      <c r="HO51" s="85"/>
      <c r="HP51" s="85"/>
      <c r="HQ51" s="85"/>
      <c r="HR51" s="85"/>
      <c r="HS51" s="85"/>
      <c r="HT51" s="85"/>
      <c r="HU51" s="85"/>
      <c r="HV51" s="85"/>
      <c r="HW51" s="85"/>
      <c r="HX51" s="85"/>
      <c r="HY51" s="85"/>
      <c r="HZ51" s="85"/>
      <c r="IA51" s="85"/>
      <c r="IB51" s="85"/>
      <c r="IC51" s="85"/>
      <c r="ID51" s="85"/>
      <c r="IE51" s="85"/>
      <c r="IF51" s="85"/>
      <c r="IG51" s="85"/>
      <c r="IH51" s="85"/>
      <c r="II51" s="85"/>
      <c r="IJ51" s="85"/>
      <c r="IK51" s="85"/>
      <c r="IL51" s="85"/>
      <c r="IM51" s="85"/>
      <c r="IN51" s="85"/>
      <c r="IO51" s="85"/>
      <c r="IP51" s="85"/>
      <c r="IQ51" s="85"/>
      <c r="IR51" s="85"/>
      <c r="IS51" s="85"/>
      <c r="IT51" s="85"/>
      <c r="IU51" s="85"/>
      <c r="IV51" s="85"/>
    </row>
    <row r="52" spans="1:256" x14ac:dyDescent="0.2">
      <c r="A52" s="79">
        <v>5037</v>
      </c>
      <c r="B52" s="71" t="s">
        <v>2124</v>
      </c>
      <c r="C52" s="70" t="s">
        <v>2107</v>
      </c>
      <c r="D52" s="69">
        <v>0</v>
      </c>
      <c r="E52" s="69">
        <v>0</v>
      </c>
      <c r="F52" s="69">
        <v>0</v>
      </c>
      <c r="G52" s="71">
        <v>0</v>
      </c>
      <c r="H52" s="69">
        <v>0</v>
      </c>
      <c r="I52" s="69">
        <v>0</v>
      </c>
      <c r="J52" s="72">
        <v>0</v>
      </c>
      <c r="K52" s="71">
        <v>0</v>
      </c>
      <c r="L52" s="80">
        <v>0</v>
      </c>
      <c r="M52" s="74">
        <v>0</v>
      </c>
      <c r="N52" s="80">
        <v>0</v>
      </c>
      <c r="O52" s="70">
        <v>0</v>
      </c>
      <c r="P52" s="76" t="e">
        <f>VLOOKUP(A52,#REF!,3,FALSE)</f>
        <v>#REF!</v>
      </c>
      <c r="Q52" s="80">
        <v>91.666666666666657</v>
      </c>
      <c r="R52" s="80">
        <f t="shared" si="0"/>
        <v>0</v>
      </c>
    </row>
    <row r="53" spans="1:256" x14ac:dyDescent="0.2">
      <c r="A53" s="93" t="s">
        <v>2125</v>
      </c>
      <c r="B53" s="69" t="s">
        <v>2125</v>
      </c>
      <c r="C53" s="70" t="s">
        <v>2110</v>
      </c>
      <c r="D53" s="69">
        <v>0</v>
      </c>
      <c r="E53" s="69">
        <v>0</v>
      </c>
      <c r="F53" s="69">
        <v>0</v>
      </c>
      <c r="G53" s="71">
        <v>0</v>
      </c>
      <c r="H53" s="69">
        <v>0</v>
      </c>
      <c r="I53" s="69">
        <v>0</v>
      </c>
      <c r="J53" s="72">
        <v>0</v>
      </c>
      <c r="K53" s="73">
        <v>0</v>
      </c>
      <c r="L53" s="73">
        <v>0</v>
      </c>
      <c r="M53" s="74">
        <v>0</v>
      </c>
      <c r="N53" s="75">
        <v>0</v>
      </c>
      <c r="O53" s="70">
        <v>0</v>
      </c>
      <c r="P53" s="76" t="e">
        <f>VLOOKUP(A53,#REF!,3,FALSE)</f>
        <v>#REF!</v>
      </c>
      <c r="Q53" s="77"/>
      <c r="R53" s="77">
        <f t="shared" si="0"/>
        <v>0</v>
      </c>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c r="CW53" s="76"/>
      <c r="CX53" s="76"/>
      <c r="CY53" s="76"/>
      <c r="CZ53" s="76"/>
      <c r="DA53" s="76"/>
      <c r="DB53" s="76"/>
      <c r="DC53" s="76"/>
      <c r="DD53" s="76"/>
      <c r="DE53" s="76"/>
      <c r="DF53" s="76"/>
      <c r="DG53" s="76"/>
      <c r="DH53" s="76"/>
      <c r="DI53" s="76"/>
      <c r="DJ53" s="76"/>
      <c r="DK53" s="76"/>
      <c r="DL53" s="76"/>
      <c r="DM53" s="76"/>
      <c r="DN53" s="76"/>
      <c r="DO53" s="76"/>
      <c r="DP53" s="76"/>
      <c r="DQ53" s="76"/>
      <c r="DR53" s="76"/>
      <c r="DS53" s="76"/>
      <c r="DT53" s="76"/>
      <c r="DU53" s="76"/>
      <c r="DV53" s="76"/>
      <c r="DW53" s="76"/>
      <c r="DX53" s="76"/>
      <c r="DY53" s="76"/>
      <c r="DZ53" s="76"/>
      <c r="EA53" s="76"/>
      <c r="EB53" s="76"/>
      <c r="EC53" s="76"/>
      <c r="ED53" s="76"/>
      <c r="EE53" s="76"/>
      <c r="EF53" s="76"/>
      <c r="EG53" s="76"/>
      <c r="EH53" s="76"/>
      <c r="EI53" s="76"/>
      <c r="EJ53" s="76"/>
      <c r="EK53" s="76"/>
      <c r="EL53" s="76"/>
      <c r="EM53" s="76"/>
      <c r="EN53" s="76"/>
      <c r="EO53" s="76"/>
      <c r="EP53" s="76"/>
      <c r="EQ53" s="76"/>
      <c r="ER53" s="76"/>
      <c r="ES53" s="76"/>
      <c r="ET53" s="76"/>
      <c r="EU53" s="76"/>
      <c r="EV53" s="76"/>
      <c r="EW53" s="76"/>
      <c r="EX53" s="76"/>
      <c r="EY53" s="76"/>
      <c r="EZ53" s="76"/>
      <c r="FA53" s="76"/>
      <c r="FB53" s="76"/>
      <c r="FC53" s="76"/>
      <c r="FD53" s="76"/>
      <c r="FE53" s="76"/>
      <c r="FF53" s="76"/>
      <c r="FG53" s="76"/>
      <c r="FH53" s="76"/>
      <c r="FI53" s="76"/>
      <c r="FJ53" s="76"/>
      <c r="FK53" s="76"/>
      <c r="FL53" s="76"/>
      <c r="FM53" s="76"/>
      <c r="FN53" s="76"/>
      <c r="FO53" s="76"/>
      <c r="FP53" s="76"/>
      <c r="FQ53" s="76"/>
      <c r="FR53" s="76"/>
      <c r="FS53" s="76"/>
      <c r="FT53" s="76"/>
      <c r="FU53" s="76"/>
      <c r="FV53" s="76"/>
      <c r="FW53" s="76"/>
      <c r="FX53" s="76"/>
      <c r="FY53" s="76"/>
      <c r="FZ53" s="76"/>
      <c r="GA53" s="76"/>
      <c r="GB53" s="76"/>
      <c r="GC53" s="76"/>
      <c r="GD53" s="76"/>
      <c r="GE53" s="76"/>
      <c r="GF53" s="76"/>
      <c r="GG53" s="76"/>
      <c r="GH53" s="76"/>
      <c r="GI53" s="76"/>
      <c r="GJ53" s="76"/>
      <c r="GK53" s="76"/>
      <c r="GL53" s="76"/>
      <c r="GM53" s="76"/>
      <c r="GN53" s="76"/>
      <c r="GO53" s="76"/>
      <c r="GP53" s="76"/>
      <c r="GQ53" s="76"/>
      <c r="GR53" s="76"/>
      <c r="GS53" s="76"/>
      <c r="GT53" s="76"/>
      <c r="GU53" s="76"/>
      <c r="GV53" s="76"/>
      <c r="GW53" s="76"/>
      <c r="GX53" s="76"/>
      <c r="GY53" s="76"/>
      <c r="GZ53" s="76"/>
      <c r="HA53" s="76"/>
      <c r="HB53" s="76"/>
      <c r="HC53" s="76"/>
      <c r="HD53" s="76"/>
      <c r="HE53" s="76"/>
      <c r="HF53" s="76"/>
      <c r="HG53" s="76"/>
      <c r="HH53" s="76"/>
      <c r="HI53" s="76"/>
      <c r="HJ53" s="76"/>
      <c r="HK53" s="76"/>
      <c r="HL53" s="76"/>
      <c r="HM53" s="76"/>
      <c r="HN53" s="76"/>
      <c r="HO53" s="76"/>
      <c r="HP53" s="76"/>
      <c r="HQ53" s="76"/>
      <c r="HR53" s="76"/>
      <c r="HS53" s="76"/>
      <c r="HT53" s="76"/>
      <c r="HU53" s="76"/>
      <c r="HV53" s="76"/>
      <c r="HW53" s="76"/>
      <c r="HX53" s="76"/>
      <c r="HY53" s="76"/>
      <c r="HZ53" s="76"/>
      <c r="IA53" s="76"/>
      <c r="IB53" s="76"/>
      <c r="IC53" s="76"/>
      <c r="ID53" s="76"/>
      <c r="IE53" s="76"/>
      <c r="IF53" s="76"/>
      <c r="IG53" s="76"/>
      <c r="IH53" s="76"/>
      <c r="II53" s="76"/>
      <c r="IJ53" s="76"/>
      <c r="IK53" s="76"/>
      <c r="IL53" s="76"/>
      <c r="IM53" s="76"/>
      <c r="IN53" s="76"/>
      <c r="IO53" s="76"/>
      <c r="IP53" s="76"/>
      <c r="IQ53" s="76"/>
      <c r="IR53" s="76"/>
      <c r="IS53" s="76"/>
      <c r="IT53" s="76"/>
      <c r="IU53" s="76"/>
      <c r="IV53" s="76"/>
    </row>
    <row r="54" spans="1:256" x14ac:dyDescent="0.2">
      <c r="A54" s="79">
        <v>3783</v>
      </c>
      <c r="B54" s="71" t="s">
        <v>2126</v>
      </c>
      <c r="C54" s="70" t="s">
        <v>2110</v>
      </c>
      <c r="D54" s="69">
        <v>0</v>
      </c>
      <c r="E54" s="69">
        <v>0</v>
      </c>
      <c r="F54" s="69">
        <v>0</v>
      </c>
      <c r="G54" s="71">
        <v>0</v>
      </c>
      <c r="H54" s="69">
        <v>0</v>
      </c>
      <c r="I54" s="69">
        <v>0</v>
      </c>
      <c r="J54" s="72">
        <v>0</v>
      </c>
      <c r="K54" s="71">
        <v>0</v>
      </c>
      <c r="L54" s="80">
        <v>0</v>
      </c>
      <c r="M54" s="74">
        <v>0</v>
      </c>
      <c r="N54" s="80">
        <v>0</v>
      </c>
      <c r="O54" s="70">
        <v>0</v>
      </c>
      <c r="P54" s="76" t="e">
        <f>VLOOKUP(A54,#REF!,3,FALSE)</f>
        <v>#REF!</v>
      </c>
      <c r="Q54" s="80">
        <v>600</v>
      </c>
      <c r="R54" s="80">
        <f t="shared" si="0"/>
        <v>0</v>
      </c>
    </row>
    <row r="55" spans="1:256" s="69" customFormat="1" x14ac:dyDescent="0.2">
      <c r="A55" s="81">
        <v>3922</v>
      </c>
      <c r="B55" s="82" t="s">
        <v>2127</v>
      </c>
      <c r="C55" s="69" t="s">
        <v>2110</v>
      </c>
      <c r="D55" s="69">
        <v>0</v>
      </c>
      <c r="E55" s="69">
        <v>0</v>
      </c>
      <c r="F55" s="69">
        <v>0</v>
      </c>
      <c r="G55" s="71">
        <v>0</v>
      </c>
      <c r="H55" s="69">
        <v>0</v>
      </c>
      <c r="I55" s="69">
        <v>0</v>
      </c>
      <c r="J55" s="69">
        <v>0</v>
      </c>
      <c r="K55" s="82">
        <v>0</v>
      </c>
      <c r="L55" s="83">
        <v>0</v>
      </c>
      <c r="M55" s="69">
        <v>0</v>
      </c>
      <c r="N55" s="83">
        <v>0</v>
      </c>
      <c r="O55" s="69">
        <v>0</v>
      </c>
      <c r="P55" s="76" t="e">
        <f>VLOOKUP(A55,#REF!,3,FALSE)</f>
        <v>#REF!</v>
      </c>
      <c r="Q55" s="84">
        <v>800</v>
      </c>
      <c r="R55" s="84">
        <f t="shared" si="0"/>
        <v>0</v>
      </c>
      <c r="S55" s="78"/>
      <c r="T55" s="78"/>
      <c r="U55" s="78"/>
      <c r="V55" s="78"/>
      <c r="W55" s="78"/>
      <c r="X55" s="78"/>
      <c r="Y55" s="78"/>
      <c r="Z55" s="78"/>
      <c r="AA55" s="78"/>
      <c r="AB55" s="78"/>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5"/>
      <c r="BD55" s="85"/>
      <c r="BE55" s="85"/>
      <c r="BF55" s="85"/>
      <c r="BG55" s="85"/>
      <c r="BH55" s="85"/>
      <c r="BI55" s="85"/>
      <c r="BJ55" s="85"/>
      <c r="BK55" s="85"/>
      <c r="BL55" s="85"/>
      <c r="BM55" s="85"/>
      <c r="BN55" s="85"/>
      <c r="BO55" s="85"/>
      <c r="BP55" s="85"/>
      <c r="BQ55" s="85"/>
      <c r="BR55" s="85"/>
      <c r="BS55" s="85"/>
      <c r="BT55" s="85"/>
      <c r="BU55" s="85"/>
      <c r="BV55" s="85"/>
      <c r="BW55" s="85"/>
      <c r="BX55" s="85"/>
      <c r="BY55" s="85"/>
      <c r="BZ55" s="85"/>
      <c r="CA55" s="85"/>
      <c r="CB55" s="85"/>
      <c r="CC55" s="85"/>
      <c r="CD55" s="85"/>
      <c r="CE55" s="85"/>
      <c r="CF55" s="85"/>
      <c r="CG55" s="85"/>
      <c r="CH55" s="85"/>
      <c r="CI55" s="85"/>
      <c r="CJ55" s="85"/>
      <c r="CK55" s="85"/>
      <c r="CL55" s="85"/>
      <c r="CM55" s="85"/>
      <c r="CN55" s="85"/>
      <c r="CO55" s="85"/>
      <c r="CP55" s="85"/>
      <c r="CQ55" s="85"/>
      <c r="CR55" s="85"/>
      <c r="CS55" s="85"/>
      <c r="CT55" s="85"/>
      <c r="CU55" s="85"/>
      <c r="CV55" s="85"/>
      <c r="CW55" s="85"/>
      <c r="CX55" s="85"/>
      <c r="CY55" s="85"/>
      <c r="CZ55" s="85"/>
      <c r="DA55" s="85"/>
      <c r="DB55" s="85"/>
      <c r="DC55" s="85"/>
      <c r="DD55" s="85"/>
      <c r="DE55" s="85"/>
      <c r="DF55" s="85"/>
      <c r="DG55" s="85"/>
      <c r="DH55" s="85"/>
      <c r="DI55" s="85"/>
      <c r="DJ55" s="85"/>
      <c r="DK55" s="85"/>
      <c r="DL55" s="85"/>
      <c r="DM55" s="85"/>
      <c r="DN55" s="85"/>
      <c r="DO55" s="85"/>
      <c r="DP55" s="85"/>
      <c r="DQ55" s="85"/>
      <c r="DR55" s="85"/>
      <c r="DS55" s="85"/>
      <c r="DT55" s="85"/>
      <c r="DU55" s="85"/>
      <c r="DV55" s="85"/>
      <c r="DW55" s="85"/>
      <c r="DX55" s="85"/>
      <c r="DY55" s="85"/>
      <c r="DZ55" s="85"/>
      <c r="EA55" s="85"/>
      <c r="EB55" s="85"/>
      <c r="EC55" s="85"/>
      <c r="ED55" s="85"/>
      <c r="EE55" s="85"/>
      <c r="EF55" s="85"/>
      <c r="EG55" s="85"/>
      <c r="EH55" s="85"/>
      <c r="EI55" s="85"/>
      <c r="EJ55" s="85"/>
      <c r="EK55" s="85"/>
      <c r="EL55" s="85"/>
      <c r="EM55" s="85"/>
      <c r="EN55" s="85"/>
      <c r="EO55" s="85"/>
      <c r="EP55" s="85"/>
      <c r="EQ55" s="85"/>
      <c r="ER55" s="85"/>
      <c r="ES55" s="85"/>
      <c r="ET55" s="85"/>
      <c r="EU55" s="85"/>
      <c r="EV55" s="85"/>
      <c r="EW55" s="85"/>
      <c r="EX55" s="85"/>
      <c r="EY55" s="85"/>
      <c r="EZ55" s="85"/>
      <c r="FA55" s="85"/>
      <c r="FB55" s="85"/>
      <c r="FC55" s="85"/>
      <c r="FD55" s="85"/>
      <c r="FE55" s="85"/>
      <c r="FF55" s="85"/>
      <c r="FG55" s="85"/>
      <c r="FH55" s="85"/>
      <c r="FI55" s="85"/>
      <c r="FJ55" s="85"/>
      <c r="FK55" s="85"/>
      <c r="FL55" s="85"/>
      <c r="FM55" s="85"/>
      <c r="FN55" s="85"/>
      <c r="FO55" s="85"/>
      <c r="FP55" s="85"/>
      <c r="FQ55" s="85"/>
      <c r="FR55" s="85"/>
      <c r="FS55" s="85"/>
      <c r="FT55" s="85"/>
      <c r="FU55" s="85"/>
      <c r="FV55" s="85"/>
      <c r="FW55" s="85"/>
      <c r="FX55" s="85"/>
      <c r="FY55" s="85"/>
      <c r="FZ55" s="85"/>
      <c r="GA55" s="85"/>
      <c r="GB55" s="85"/>
      <c r="GC55" s="85"/>
      <c r="GD55" s="85"/>
      <c r="GE55" s="85"/>
      <c r="GF55" s="85"/>
      <c r="GG55" s="85"/>
      <c r="GH55" s="85"/>
      <c r="GI55" s="85"/>
      <c r="GJ55" s="85"/>
      <c r="GK55" s="85"/>
      <c r="GL55" s="85"/>
      <c r="GM55" s="85"/>
      <c r="GN55" s="85"/>
      <c r="GO55" s="85"/>
      <c r="GP55" s="85"/>
      <c r="GQ55" s="85"/>
      <c r="GR55" s="85"/>
      <c r="GS55" s="85"/>
      <c r="GT55" s="85"/>
      <c r="GU55" s="85"/>
      <c r="GV55" s="85"/>
      <c r="GW55" s="85"/>
      <c r="GX55" s="85"/>
      <c r="GY55" s="85"/>
      <c r="GZ55" s="85"/>
      <c r="HA55" s="85"/>
      <c r="HB55" s="85"/>
      <c r="HC55" s="85"/>
      <c r="HD55" s="85"/>
      <c r="HE55" s="85"/>
      <c r="HF55" s="85"/>
      <c r="HG55" s="85"/>
      <c r="HH55" s="85"/>
      <c r="HI55" s="85"/>
      <c r="HJ55" s="85"/>
      <c r="HK55" s="85"/>
      <c r="HL55" s="85"/>
      <c r="HM55" s="85"/>
      <c r="HN55" s="85"/>
      <c r="HO55" s="85"/>
      <c r="HP55" s="85"/>
      <c r="HQ55" s="85"/>
      <c r="HR55" s="85"/>
      <c r="HS55" s="85"/>
      <c r="HT55" s="85"/>
      <c r="HU55" s="85"/>
      <c r="HV55" s="85"/>
      <c r="HW55" s="85"/>
      <c r="HX55" s="85"/>
      <c r="HY55" s="85"/>
      <c r="HZ55" s="85"/>
      <c r="IA55" s="85"/>
      <c r="IB55" s="85"/>
      <c r="IC55" s="85"/>
      <c r="ID55" s="85"/>
      <c r="IE55" s="85"/>
      <c r="IF55" s="85"/>
      <c r="IG55" s="85"/>
      <c r="IH55" s="85"/>
      <c r="II55" s="85"/>
      <c r="IJ55" s="85"/>
      <c r="IK55" s="85"/>
      <c r="IL55" s="85"/>
      <c r="IM55" s="85"/>
      <c r="IN55" s="85"/>
      <c r="IO55" s="85"/>
      <c r="IP55" s="85"/>
      <c r="IQ55" s="85"/>
      <c r="IR55" s="85"/>
      <c r="IS55" s="85"/>
      <c r="IT55" s="85"/>
      <c r="IU55" s="85"/>
      <c r="IV55" s="85"/>
    </row>
    <row r="56" spans="1:256" x14ac:dyDescent="0.2">
      <c r="A56" s="79">
        <v>2365</v>
      </c>
      <c r="B56" s="71" t="s">
        <v>33</v>
      </c>
      <c r="C56" s="70" t="s">
        <v>62</v>
      </c>
      <c r="D56" s="69">
        <v>5</v>
      </c>
      <c r="E56" s="69">
        <v>5</v>
      </c>
      <c r="F56" s="69">
        <v>18</v>
      </c>
      <c r="G56" s="71">
        <v>115.10000000000001</v>
      </c>
      <c r="H56" s="69">
        <v>11.48</v>
      </c>
      <c r="I56" s="69">
        <v>3</v>
      </c>
      <c r="J56" s="72">
        <v>3</v>
      </c>
      <c r="K56" s="71">
        <v>15</v>
      </c>
      <c r="L56" s="80">
        <v>97.2</v>
      </c>
      <c r="M56" s="74">
        <v>7.9</v>
      </c>
      <c r="N56" s="80">
        <v>6.48</v>
      </c>
      <c r="O56" s="70">
        <v>0</v>
      </c>
      <c r="P56" s="76" t="e">
        <f>VLOOKUP(A56,#REF!,3,FALSE)</f>
        <v>#REF!</v>
      </c>
      <c r="Q56" s="80">
        <v>1.4814814814814814</v>
      </c>
      <c r="R56" s="80">
        <f t="shared" si="0"/>
        <v>74.977777777777789</v>
      </c>
    </row>
    <row r="57" spans="1:256" x14ac:dyDescent="0.2">
      <c r="A57" s="79">
        <v>2363</v>
      </c>
      <c r="B57" s="71" t="s">
        <v>31</v>
      </c>
      <c r="C57" s="70" t="s">
        <v>2107</v>
      </c>
      <c r="D57" s="69">
        <v>37</v>
      </c>
      <c r="E57" s="69">
        <v>32</v>
      </c>
      <c r="F57" s="69">
        <v>146</v>
      </c>
      <c r="G57" s="71">
        <v>1117.05</v>
      </c>
      <c r="H57" s="69">
        <v>212.19</v>
      </c>
      <c r="I57" s="69">
        <v>37</v>
      </c>
      <c r="J57" s="72">
        <v>32</v>
      </c>
      <c r="K57" s="71">
        <v>146</v>
      </c>
      <c r="L57" s="80">
        <v>1117.05</v>
      </c>
      <c r="M57" s="74">
        <v>212.19</v>
      </c>
      <c r="N57" s="80">
        <v>7.6510000000000007</v>
      </c>
      <c r="O57" s="70">
        <v>0</v>
      </c>
      <c r="P57" s="76" t="e">
        <f>VLOOKUP(A57,#REF!,3,FALSE)</f>
        <v>#REF!</v>
      </c>
      <c r="Q57" s="80">
        <v>3.1481481481481479</v>
      </c>
      <c r="R57" s="80">
        <f t="shared" si="0"/>
        <v>657.41637037037049</v>
      </c>
    </row>
    <row r="58" spans="1:256" x14ac:dyDescent="0.2">
      <c r="A58" s="79">
        <v>1436</v>
      </c>
      <c r="B58" s="71" t="s">
        <v>2128</v>
      </c>
      <c r="C58" s="70" t="s">
        <v>2110</v>
      </c>
      <c r="D58" s="69">
        <v>36</v>
      </c>
      <c r="E58" s="69">
        <v>23</v>
      </c>
      <c r="F58" s="69">
        <v>114</v>
      </c>
      <c r="G58" s="71">
        <v>1295.3</v>
      </c>
      <c r="H58" s="69">
        <v>254.11</v>
      </c>
      <c r="I58" s="69">
        <v>36</v>
      </c>
      <c r="J58" s="72">
        <v>23</v>
      </c>
      <c r="K58" s="71">
        <v>114</v>
      </c>
      <c r="L58" s="80">
        <v>1295.3</v>
      </c>
      <c r="M58" s="74">
        <v>254.11</v>
      </c>
      <c r="N58" s="80">
        <v>11.362300000000001</v>
      </c>
      <c r="O58" s="70">
        <v>5</v>
      </c>
      <c r="P58" s="76" t="e">
        <f>VLOOKUP(A58,#REF!,3,FALSE)</f>
        <v>#REF!</v>
      </c>
      <c r="Q58" s="80">
        <v>4.2592592592592586</v>
      </c>
      <c r="R58" s="80">
        <f t="shared" si="0"/>
        <v>809.74664444444466</v>
      </c>
    </row>
    <row r="59" spans="1:256" x14ac:dyDescent="0.2">
      <c r="A59" s="79">
        <v>3883</v>
      </c>
      <c r="B59" s="71" t="s">
        <v>1847</v>
      </c>
      <c r="C59" s="70" t="s">
        <v>2110</v>
      </c>
      <c r="D59" s="69">
        <v>0</v>
      </c>
      <c r="E59" s="69">
        <v>0</v>
      </c>
      <c r="F59" s="69">
        <v>0</v>
      </c>
      <c r="G59" s="71">
        <v>0</v>
      </c>
      <c r="H59" s="69">
        <v>0</v>
      </c>
      <c r="I59" s="69">
        <v>0</v>
      </c>
      <c r="J59" s="72">
        <v>0</v>
      </c>
      <c r="K59" s="71">
        <v>0</v>
      </c>
      <c r="L59" s="80">
        <v>0</v>
      </c>
      <c r="M59" s="74">
        <v>0</v>
      </c>
      <c r="N59" s="80">
        <v>0</v>
      </c>
      <c r="O59" s="70">
        <v>0</v>
      </c>
      <c r="P59" s="76" t="e">
        <f>VLOOKUP(A59,#REF!,3,FALSE)</f>
        <v>#REF!</v>
      </c>
      <c r="Q59" s="80">
        <v>10.945</v>
      </c>
      <c r="R59" s="80">
        <f t="shared" si="0"/>
        <v>0</v>
      </c>
    </row>
    <row r="60" spans="1:256" x14ac:dyDescent="0.2">
      <c r="A60" s="79">
        <v>3400</v>
      </c>
      <c r="B60" s="71" t="s">
        <v>1480</v>
      </c>
      <c r="C60" s="70" t="s">
        <v>2110</v>
      </c>
      <c r="D60" s="69">
        <v>0</v>
      </c>
      <c r="E60" s="69">
        <v>0</v>
      </c>
      <c r="F60" s="69">
        <v>0</v>
      </c>
      <c r="G60" s="71">
        <v>0</v>
      </c>
      <c r="H60" s="69">
        <v>0</v>
      </c>
      <c r="I60" s="69">
        <v>0</v>
      </c>
      <c r="J60" s="72">
        <v>0</v>
      </c>
      <c r="K60" s="71">
        <v>0</v>
      </c>
      <c r="L60" s="80">
        <v>0</v>
      </c>
      <c r="M60" s="74">
        <v>0</v>
      </c>
      <c r="N60" s="80">
        <v>0</v>
      </c>
      <c r="O60" s="70">
        <v>0</v>
      </c>
      <c r="P60" s="76" t="e">
        <f>VLOOKUP(A60,#REF!,3,FALSE)</f>
        <v>#REF!</v>
      </c>
      <c r="Q60" s="80">
        <v>27.96</v>
      </c>
      <c r="R60" s="80">
        <f t="shared" si="0"/>
        <v>0</v>
      </c>
    </row>
    <row r="61" spans="1:256" x14ac:dyDescent="0.2">
      <c r="A61" s="79">
        <v>3401</v>
      </c>
      <c r="B61" s="71" t="s">
        <v>1481</v>
      </c>
      <c r="C61" s="70" t="s">
        <v>2110</v>
      </c>
      <c r="D61" s="69">
        <v>0</v>
      </c>
      <c r="E61" s="69">
        <v>0</v>
      </c>
      <c r="F61" s="69">
        <v>0</v>
      </c>
      <c r="G61" s="71">
        <v>0</v>
      </c>
      <c r="H61" s="69">
        <v>0</v>
      </c>
      <c r="I61" s="69">
        <v>0</v>
      </c>
      <c r="J61" s="72">
        <v>0</v>
      </c>
      <c r="K61" s="71">
        <v>0</v>
      </c>
      <c r="L61" s="80">
        <v>0</v>
      </c>
      <c r="M61" s="74">
        <v>0</v>
      </c>
      <c r="N61" s="80">
        <v>0</v>
      </c>
      <c r="O61" s="70">
        <v>0</v>
      </c>
      <c r="P61" s="76" t="e">
        <f>VLOOKUP(A61,#REF!,3,FALSE)</f>
        <v>#REF!</v>
      </c>
      <c r="Q61" s="80">
        <v>33.479999999999997</v>
      </c>
      <c r="R61" s="80">
        <f t="shared" si="0"/>
        <v>0</v>
      </c>
    </row>
    <row r="62" spans="1:256" x14ac:dyDescent="0.2">
      <c r="A62" s="79">
        <v>3402</v>
      </c>
      <c r="B62" s="71" t="s">
        <v>1482</v>
      </c>
      <c r="C62" s="70" t="s">
        <v>2110</v>
      </c>
      <c r="D62" s="69">
        <v>0</v>
      </c>
      <c r="E62" s="69">
        <v>0</v>
      </c>
      <c r="F62" s="69">
        <v>0</v>
      </c>
      <c r="G62" s="71">
        <v>0</v>
      </c>
      <c r="H62" s="69">
        <v>0</v>
      </c>
      <c r="I62" s="69">
        <v>0</v>
      </c>
      <c r="J62" s="72">
        <v>0</v>
      </c>
      <c r="K62" s="71">
        <v>0</v>
      </c>
      <c r="L62" s="80">
        <v>0</v>
      </c>
      <c r="M62" s="74">
        <v>0</v>
      </c>
      <c r="N62" s="80">
        <v>0</v>
      </c>
      <c r="O62" s="70">
        <v>0</v>
      </c>
      <c r="P62" s="76" t="e">
        <f>VLOOKUP(A62,#REF!,3,FALSE)</f>
        <v>#REF!</v>
      </c>
      <c r="Q62" s="80">
        <v>34.44</v>
      </c>
      <c r="R62" s="80">
        <f t="shared" si="0"/>
        <v>0</v>
      </c>
    </row>
    <row r="63" spans="1:256" s="69" customFormat="1" x14ac:dyDescent="0.2">
      <c r="A63" s="86">
        <v>1437</v>
      </c>
      <c r="B63" s="85" t="s">
        <v>35</v>
      </c>
      <c r="C63" s="69" t="s">
        <v>1473</v>
      </c>
      <c r="D63" s="69">
        <v>27</v>
      </c>
      <c r="E63" s="69">
        <v>23</v>
      </c>
      <c r="F63" s="69">
        <v>77</v>
      </c>
      <c r="G63" s="71">
        <v>177.63</v>
      </c>
      <c r="H63" s="69">
        <v>26.880000000000003</v>
      </c>
      <c r="I63" s="69">
        <v>27</v>
      </c>
      <c r="J63" s="69">
        <v>23</v>
      </c>
      <c r="K63" s="85">
        <v>77</v>
      </c>
      <c r="L63" s="87">
        <v>177.63</v>
      </c>
      <c r="M63" s="69">
        <v>26.880000000000003</v>
      </c>
      <c r="N63" s="87">
        <v>2.3069000000000002</v>
      </c>
      <c r="O63" s="69">
        <v>13</v>
      </c>
      <c r="P63" s="76" t="e">
        <f>VLOOKUP(A63,#REF!,3,FALSE)</f>
        <v>#REF!</v>
      </c>
      <c r="Q63" s="84">
        <v>0.93518518518518512</v>
      </c>
      <c r="R63" s="84">
        <f t="shared" si="0"/>
        <v>105.62204074074076</v>
      </c>
      <c r="S63" s="78"/>
      <c r="T63" s="78"/>
      <c r="U63" s="78"/>
      <c r="V63" s="78"/>
      <c r="W63" s="78"/>
      <c r="X63" s="78"/>
      <c r="Y63" s="78"/>
      <c r="Z63" s="78"/>
      <c r="AA63" s="78"/>
      <c r="AB63" s="78"/>
      <c r="AC63" s="85"/>
      <c r="AD63" s="85"/>
      <c r="AE63" s="85"/>
      <c r="AF63" s="85"/>
      <c r="AG63" s="85"/>
      <c r="AH63" s="85"/>
      <c r="AI63" s="85"/>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c r="BL63" s="85"/>
      <c r="BM63" s="85"/>
      <c r="BN63" s="85"/>
      <c r="BO63" s="85"/>
      <c r="BP63" s="85"/>
      <c r="BQ63" s="85"/>
      <c r="BR63" s="85"/>
      <c r="BS63" s="85"/>
      <c r="BT63" s="85"/>
      <c r="BU63" s="85"/>
      <c r="BV63" s="85"/>
      <c r="BW63" s="85"/>
      <c r="BX63" s="85"/>
      <c r="BY63" s="85"/>
      <c r="BZ63" s="85"/>
      <c r="CA63" s="85"/>
      <c r="CB63" s="85"/>
      <c r="CC63" s="85"/>
      <c r="CD63" s="85"/>
      <c r="CE63" s="85"/>
      <c r="CF63" s="85"/>
      <c r="CG63" s="85"/>
      <c r="CH63" s="85"/>
      <c r="CI63" s="85"/>
      <c r="CJ63" s="85"/>
      <c r="CK63" s="85"/>
      <c r="CL63" s="85"/>
      <c r="CM63" s="85"/>
      <c r="CN63" s="85"/>
      <c r="CO63" s="85"/>
      <c r="CP63" s="85"/>
      <c r="CQ63" s="85"/>
      <c r="CR63" s="85"/>
      <c r="CS63" s="85"/>
      <c r="CT63" s="85"/>
      <c r="CU63" s="85"/>
      <c r="CV63" s="85"/>
      <c r="CW63" s="85"/>
      <c r="CX63" s="85"/>
      <c r="CY63" s="85"/>
      <c r="CZ63" s="85"/>
      <c r="DA63" s="85"/>
      <c r="DB63" s="85"/>
      <c r="DC63" s="85"/>
      <c r="DD63" s="85"/>
      <c r="DE63" s="85"/>
      <c r="DF63" s="85"/>
      <c r="DG63" s="85"/>
      <c r="DH63" s="85"/>
      <c r="DI63" s="85"/>
      <c r="DJ63" s="85"/>
      <c r="DK63" s="85"/>
      <c r="DL63" s="85"/>
      <c r="DM63" s="85"/>
      <c r="DN63" s="85"/>
      <c r="DO63" s="85"/>
      <c r="DP63" s="85"/>
      <c r="DQ63" s="85"/>
      <c r="DR63" s="85"/>
      <c r="DS63" s="85"/>
      <c r="DT63" s="85"/>
      <c r="DU63" s="85"/>
      <c r="DV63" s="85"/>
      <c r="DW63" s="85"/>
      <c r="DX63" s="85"/>
      <c r="DY63" s="85"/>
      <c r="DZ63" s="85"/>
      <c r="EA63" s="85"/>
      <c r="EB63" s="85"/>
      <c r="EC63" s="85"/>
      <c r="ED63" s="85"/>
      <c r="EE63" s="85"/>
      <c r="EF63" s="85"/>
      <c r="EG63" s="85"/>
      <c r="EH63" s="85"/>
      <c r="EI63" s="85"/>
      <c r="EJ63" s="85"/>
      <c r="EK63" s="85"/>
      <c r="EL63" s="85"/>
      <c r="EM63" s="85"/>
      <c r="EN63" s="85"/>
      <c r="EO63" s="85"/>
      <c r="EP63" s="85"/>
      <c r="EQ63" s="85"/>
      <c r="ER63" s="85"/>
      <c r="ES63" s="85"/>
      <c r="ET63" s="85"/>
      <c r="EU63" s="85"/>
      <c r="EV63" s="85"/>
      <c r="EW63" s="85"/>
      <c r="EX63" s="85"/>
      <c r="EY63" s="85"/>
      <c r="EZ63" s="85"/>
      <c r="FA63" s="85"/>
      <c r="FB63" s="85"/>
      <c r="FC63" s="85"/>
      <c r="FD63" s="85"/>
      <c r="FE63" s="85"/>
      <c r="FF63" s="85"/>
      <c r="FG63" s="85"/>
      <c r="FH63" s="85"/>
      <c r="FI63" s="85"/>
      <c r="FJ63" s="85"/>
      <c r="FK63" s="85"/>
      <c r="FL63" s="85"/>
      <c r="FM63" s="85"/>
      <c r="FN63" s="85"/>
      <c r="FO63" s="85"/>
      <c r="FP63" s="85"/>
      <c r="FQ63" s="85"/>
      <c r="FR63" s="85"/>
      <c r="FS63" s="85"/>
      <c r="FT63" s="85"/>
      <c r="FU63" s="85"/>
      <c r="FV63" s="85"/>
      <c r="FW63" s="85"/>
      <c r="FX63" s="85"/>
      <c r="FY63" s="85"/>
      <c r="FZ63" s="85"/>
      <c r="GA63" s="85"/>
      <c r="GB63" s="85"/>
      <c r="GC63" s="85"/>
      <c r="GD63" s="85"/>
      <c r="GE63" s="85"/>
      <c r="GF63" s="85"/>
      <c r="GG63" s="85"/>
      <c r="GH63" s="85"/>
      <c r="GI63" s="85"/>
      <c r="GJ63" s="85"/>
      <c r="GK63" s="85"/>
      <c r="GL63" s="85"/>
      <c r="GM63" s="85"/>
      <c r="GN63" s="85"/>
      <c r="GO63" s="85"/>
      <c r="GP63" s="85"/>
      <c r="GQ63" s="85"/>
      <c r="GR63" s="85"/>
      <c r="GS63" s="85"/>
      <c r="GT63" s="85"/>
      <c r="GU63" s="85"/>
      <c r="GV63" s="85"/>
      <c r="GW63" s="85"/>
      <c r="GX63" s="85"/>
      <c r="GY63" s="85"/>
      <c r="GZ63" s="85"/>
      <c r="HA63" s="85"/>
      <c r="HB63" s="85"/>
      <c r="HC63" s="85"/>
      <c r="HD63" s="85"/>
      <c r="HE63" s="85"/>
      <c r="HF63" s="85"/>
      <c r="HG63" s="85"/>
      <c r="HH63" s="85"/>
      <c r="HI63" s="85"/>
      <c r="HJ63" s="85"/>
      <c r="HK63" s="85"/>
      <c r="HL63" s="85"/>
      <c r="HM63" s="85"/>
      <c r="HN63" s="85"/>
      <c r="HO63" s="85"/>
      <c r="HP63" s="85"/>
      <c r="HQ63" s="85"/>
      <c r="HR63" s="85"/>
      <c r="HS63" s="85"/>
      <c r="HT63" s="85"/>
      <c r="HU63" s="85"/>
      <c r="HV63" s="85"/>
      <c r="HW63" s="85"/>
      <c r="HX63" s="85"/>
      <c r="HY63" s="85"/>
      <c r="HZ63" s="85"/>
      <c r="IA63" s="85"/>
      <c r="IB63" s="85"/>
      <c r="IC63" s="85"/>
      <c r="ID63" s="85"/>
      <c r="IE63" s="85"/>
      <c r="IF63" s="85"/>
      <c r="IG63" s="85"/>
      <c r="IH63" s="85"/>
      <c r="II63" s="85"/>
      <c r="IJ63" s="85"/>
      <c r="IK63" s="85"/>
      <c r="IL63" s="85"/>
      <c r="IM63" s="85"/>
      <c r="IN63" s="85"/>
      <c r="IO63" s="85"/>
      <c r="IP63" s="85"/>
      <c r="IQ63" s="85"/>
      <c r="IR63" s="85"/>
      <c r="IS63" s="85"/>
      <c r="IT63" s="85"/>
      <c r="IU63" s="85"/>
      <c r="IV63" s="85"/>
    </row>
    <row r="64" spans="1:256" s="69" customFormat="1" x14ac:dyDescent="0.2">
      <c r="A64" s="94">
        <v>1438</v>
      </c>
      <c r="B64" s="95" t="s">
        <v>2129</v>
      </c>
      <c r="C64" s="69" t="s">
        <v>2110</v>
      </c>
      <c r="D64" s="69">
        <v>49</v>
      </c>
      <c r="E64" s="69">
        <v>45</v>
      </c>
      <c r="F64" s="69">
        <v>518</v>
      </c>
      <c r="G64" s="71">
        <v>680.01</v>
      </c>
      <c r="H64" s="69">
        <v>136.01000000000002</v>
      </c>
      <c r="I64" s="69">
        <v>47</v>
      </c>
      <c r="J64" s="69">
        <v>43</v>
      </c>
      <c r="K64" s="95">
        <v>501</v>
      </c>
      <c r="L64" s="96">
        <v>663.86</v>
      </c>
      <c r="M64" s="69">
        <v>132.78</v>
      </c>
      <c r="N64" s="96">
        <v>1.3251000000000002</v>
      </c>
      <c r="O64" s="69">
        <v>0</v>
      </c>
      <c r="P64" s="76" t="e">
        <f>VLOOKUP(A64,#REF!,3,FALSE)</f>
        <v>#REF!</v>
      </c>
      <c r="Q64" s="84">
        <v>0.39814814814814814</v>
      </c>
      <c r="R64" s="84">
        <f t="shared" si="0"/>
        <v>464.40287777777786</v>
      </c>
      <c r="S64" s="78"/>
      <c r="T64" s="78"/>
      <c r="U64" s="78"/>
      <c r="V64" s="78"/>
      <c r="W64" s="78"/>
      <c r="X64" s="78"/>
      <c r="Y64" s="78"/>
      <c r="Z64" s="78"/>
      <c r="AA64" s="78"/>
      <c r="AB64" s="78"/>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c r="DA64" s="71"/>
      <c r="DB64" s="71"/>
      <c r="DC64" s="71"/>
      <c r="DD64" s="71"/>
      <c r="DE64" s="71"/>
      <c r="DF64" s="71"/>
      <c r="DG64" s="71"/>
      <c r="DH64" s="71"/>
      <c r="DI64" s="71"/>
      <c r="DJ64" s="71"/>
      <c r="DK64" s="71"/>
      <c r="DL64" s="71"/>
      <c r="DM64" s="71"/>
      <c r="DN64" s="71"/>
      <c r="DO64" s="71"/>
      <c r="DP64" s="71"/>
      <c r="DQ64" s="71"/>
      <c r="DR64" s="71"/>
      <c r="DS64" s="71"/>
      <c r="DT64" s="71"/>
      <c r="DU64" s="71"/>
      <c r="DV64" s="71"/>
      <c r="DW64" s="71"/>
      <c r="DX64" s="71"/>
      <c r="DY64" s="71"/>
      <c r="DZ64" s="71"/>
      <c r="EA64" s="71"/>
      <c r="EB64" s="71"/>
      <c r="EC64" s="71"/>
      <c r="ED64" s="71"/>
      <c r="EE64" s="71"/>
      <c r="EF64" s="71"/>
      <c r="EG64" s="71"/>
      <c r="EH64" s="71"/>
      <c r="EI64" s="71"/>
      <c r="EJ64" s="71"/>
      <c r="EK64" s="71"/>
      <c r="EL64" s="71"/>
      <c r="EM64" s="71"/>
      <c r="EN64" s="71"/>
      <c r="EO64" s="71"/>
      <c r="EP64" s="71"/>
      <c r="EQ64" s="71"/>
      <c r="ER64" s="71"/>
      <c r="ES64" s="71"/>
      <c r="ET64" s="71"/>
      <c r="EU64" s="71"/>
      <c r="EV64" s="71"/>
      <c r="EW64" s="71"/>
      <c r="EX64" s="71"/>
      <c r="EY64" s="71"/>
      <c r="EZ64" s="71"/>
      <c r="FA64" s="71"/>
      <c r="FB64" s="71"/>
      <c r="FC64" s="71"/>
      <c r="FD64" s="71"/>
      <c r="FE64" s="71"/>
      <c r="FF64" s="71"/>
      <c r="FG64" s="71"/>
      <c r="FH64" s="71"/>
      <c r="FI64" s="71"/>
      <c r="FJ64" s="71"/>
      <c r="FK64" s="71"/>
      <c r="FL64" s="71"/>
      <c r="FM64" s="71"/>
      <c r="FN64" s="71"/>
      <c r="FO64" s="71"/>
      <c r="FP64" s="71"/>
      <c r="FQ64" s="71"/>
      <c r="FR64" s="71"/>
      <c r="FS64" s="71"/>
      <c r="FT64" s="71"/>
      <c r="FU64" s="71"/>
      <c r="FV64" s="71"/>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E64" s="71"/>
      <c r="HF64" s="71"/>
      <c r="HG64" s="71"/>
      <c r="HH64" s="71"/>
      <c r="HI64" s="71"/>
      <c r="HJ64" s="71"/>
      <c r="HK64" s="71"/>
      <c r="HL64" s="71"/>
      <c r="HM64" s="71"/>
      <c r="HN64" s="71"/>
      <c r="HO64" s="71"/>
      <c r="HP64" s="71"/>
      <c r="HQ64" s="71"/>
      <c r="HR64" s="71"/>
      <c r="HS64" s="71"/>
      <c r="HT64" s="71"/>
      <c r="HU64" s="71"/>
      <c r="HV64" s="71"/>
      <c r="HW64" s="71"/>
      <c r="HX64" s="71"/>
      <c r="HY64" s="71"/>
      <c r="HZ64" s="71"/>
      <c r="IA64" s="71"/>
      <c r="IB64" s="71"/>
      <c r="IC64" s="71"/>
      <c r="ID64" s="71"/>
      <c r="IE64" s="71"/>
      <c r="IF64" s="71"/>
      <c r="IG64" s="71"/>
      <c r="IH64" s="71"/>
      <c r="II64" s="71"/>
      <c r="IJ64" s="71"/>
      <c r="IK64" s="71"/>
      <c r="IL64" s="71"/>
      <c r="IM64" s="71"/>
      <c r="IN64" s="71"/>
      <c r="IO64" s="71"/>
      <c r="IP64" s="71"/>
      <c r="IQ64" s="71"/>
      <c r="IR64" s="71"/>
      <c r="IS64" s="71"/>
      <c r="IT64" s="71"/>
      <c r="IU64" s="71"/>
      <c r="IV64" s="71"/>
    </row>
    <row r="65" spans="1:256" x14ac:dyDescent="0.2">
      <c r="A65" s="79">
        <v>1439</v>
      </c>
      <c r="B65" s="71" t="s">
        <v>37</v>
      </c>
      <c r="C65" s="70" t="s">
        <v>2110</v>
      </c>
      <c r="D65" s="69">
        <v>45</v>
      </c>
      <c r="E65" s="69">
        <v>38</v>
      </c>
      <c r="F65" s="69">
        <v>307</v>
      </c>
      <c r="G65" s="71">
        <v>1331.5600000000002</v>
      </c>
      <c r="H65" s="69">
        <v>262.57</v>
      </c>
      <c r="I65" s="69">
        <v>45</v>
      </c>
      <c r="J65" s="72">
        <v>38</v>
      </c>
      <c r="K65" s="71">
        <v>307</v>
      </c>
      <c r="L65" s="80">
        <v>1331.5600000000002</v>
      </c>
      <c r="M65" s="74">
        <v>262.57</v>
      </c>
      <c r="N65" s="80">
        <v>4.3372999999999999</v>
      </c>
      <c r="O65" s="70">
        <v>0</v>
      </c>
      <c r="P65" s="76" t="e">
        <f>VLOOKUP(A65,#REF!,3,FALSE)</f>
        <v>#REF!</v>
      </c>
      <c r="Q65" s="80">
        <v>1.9259259259259258</v>
      </c>
      <c r="R65" s="80">
        <f t="shared" si="0"/>
        <v>740.29184074074078</v>
      </c>
    </row>
    <row r="66" spans="1:256" x14ac:dyDescent="0.2">
      <c r="A66" s="79">
        <v>1442</v>
      </c>
      <c r="B66" s="71" t="s">
        <v>2130</v>
      </c>
      <c r="C66" s="70" t="s">
        <v>2110</v>
      </c>
      <c r="D66" s="69">
        <v>36</v>
      </c>
      <c r="E66" s="69">
        <v>31</v>
      </c>
      <c r="F66" s="69">
        <v>230</v>
      </c>
      <c r="G66" s="71">
        <v>1170.92</v>
      </c>
      <c r="H66" s="69">
        <v>229.03</v>
      </c>
      <c r="I66" s="69">
        <v>36</v>
      </c>
      <c r="J66" s="72">
        <v>31</v>
      </c>
      <c r="K66" s="71">
        <v>230</v>
      </c>
      <c r="L66" s="80">
        <v>1170.92</v>
      </c>
      <c r="M66" s="74">
        <v>229.03</v>
      </c>
      <c r="N66" s="80">
        <v>5.0910000000000002</v>
      </c>
      <c r="O66" s="70">
        <v>0</v>
      </c>
      <c r="P66" s="76" t="e">
        <f>VLOOKUP(A66,#REF!,3,FALSE)</f>
        <v>#REF!</v>
      </c>
      <c r="Q66" s="80">
        <v>1.9259259259259258</v>
      </c>
      <c r="R66" s="80">
        <f t="shared" ref="R66:R129" si="1">K66*(N66-Q66)</f>
        <v>727.96703703703713</v>
      </c>
    </row>
    <row r="67" spans="1:256" x14ac:dyDescent="0.2">
      <c r="A67" s="79">
        <v>3884</v>
      </c>
      <c r="B67" s="71" t="s">
        <v>1848</v>
      </c>
      <c r="C67" s="70" t="s">
        <v>2110</v>
      </c>
      <c r="D67" s="69">
        <v>0</v>
      </c>
      <c r="E67" s="69">
        <v>0</v>
      </c>
      <c r="F67" s="69">
        <v>0</v>
      </c>
      <c r="G67" s="71">
        <v>0</v>
      </c>
      <c r="H67" s="69">
        <v>0</v>
      </c>
      <c r="I67" s="69">
        <v>0</v>
      </c>
      <c r="J67" s="72">
        <v>0</v>
      </c>
      <c r="K67" s="71">
        <v>0</v>
      </c>
      <c r="L67" s="80">
        <v>0</v>
      </c>
      <c r="M67" s="74">
        <v>0</v>
      </c>
      <c r="N67" s="80">
        <v>0</v>
      </c>
      <c r="O67" s="70">
        <v>0</v>
      </c>
      <c r="P67" s="76" t="e">
        <f>VLOOKUP(A67,#REF!,3,FALSE)</f>
        <v>#REF!</v>
      </c>
      <c r="Q67" s="80">
        <v>3.7950000000000004</v>
      </c>
      <c r="R67" s="80">
        <f t="shared" si="1"/>
        <v>0</v>
      </c>
    </row>
    <row r="68" spans="1:256" x14ac:dyDescent="0.2">
      <c r="A68" s="79">
        <v>1440</v>
      </c>
      <c r="B68" s="71" t="s">
        <v>2131</v>
      </c>
      <c r="C68" s="70" t="s">
        <v>2110</v>
      </c>
      <c r="D68" s="69">
        <v>18</v>
      </c>
      <c r="E68" s="69">
        <v>16</v>
      </c>
      <c r="F68" s="69">
        <v>141</v>
      </c>
      <c r="G68" s="71">
        <v>795.61</v>
      </c>
      <c r="H68" s="69">
        <v>151.71</v>
      </c>
      <c r="I68" s="69">
        <v>18</v>
      </c>
      <c r="J68" s="72">
        <v>16</v>
      </c>
      <c r="K68" s="71">
        <v>141</v>
      </c>
      <c r="L68" s="80">
        <v>795.61</v>
      </c>
      <c r="M68" s="74">
        <v>151.71</v>
      </c>
      <c r="N68" s="80">
        <v>5.6425999999999998</v>
      </c>
      <c r="O68" s="70">
        <v>0</v>
      </c>
      <c r="P68" s="76" t="e">
        <f>VLOOKUP(A68,#REF!,3,FALSE)</f>
        <v>#REF!</v>
      </c>
      <c r="Q68" s="80">
        <v>2.5925925925925921</v>
      </c>
      <c r="R68" s="80">
        <f t="shared" si="1"/>
        <v>430.05104444444447</v>
      </c>
    </row>
    <row r="69" spans="1:256" x14ac:dyDescent="0.2">
      <c r="A69" s="79">
        <v>1443</v>
      </c>
      <c r="B69" s="71" t="s">
        <v>40</v>
      </c>
      <c r="C69" s="70" t="s">
        <v>2110</v>
      </c>
      <c r="D69" s="69">
        <v>12</v>
      </c>
      <c r="E69" s="69">
        <v>12</v>
      </c>
      <c r="F69" s="69">
        <v>69</v>
      </c>
      <c r="G69" s="71">
        <v>398.14000000000004</v>
      </c>
      <c r="H69" s="69">
        <v>78.53</v>
      </c>
      <c r="I69" s="69">
        <v>12</v>
      </c>
      <c r="J69" s="72">
        <v>12</v>
      </c>
      <c r="K69" s="71">
        <v>69</v>
      </c>
      <c r="L69" s="80">
        <v>398.14000000000004</v>
      </c>
      <c r="M69" s="74">
        <v>78.53</v>
      </c>
      <c r="N69" s="80">
        <v>5.7701000000000002</v>
      </c>
      <c r="O69" s="70">
        <v>0</v>
      </c>
      <c r="P69" s="76" t="e">
        <f>VLOOKUP(A69,#REF!,3,FALSE)</f>
        <v>#REF!</v>
      </c>
      <c r="Q69" s="80">
        <v>2.5925925925925921</v>
      </c>
      <c r="R69" s="80">
        <f t="shared" si="1"/>
        <v>219.24801111111117</v>
      </c>
    </row>
    <row r="70" spans="1:256" x14ac:dyDescent="0.2">
      <c r="A70" s="79">
        <v>3885</v>
      </c>
      <c r="B70" s="71" t="s">
        <v>1849</v>
      </c>
      <c r="C70" s="70" t="s">
        <v>2110</v>
      </c>
      <c r="D70" s="69">
        <v>0</v>
      </c>
      <c r="E70" s="69">
        <v>0</v>
      </c>
      <c r="F70" s="69">
        <v>0</v>
      </c>
      <c r="G70" s="71">
        <v>0</v>
      </c>
      <c r="H70" s="69">
        <v>0</v>
      </c>
      <c r="I70" s="69">
        <v>0</v>
      </c>
      <c r="J70" s="72">
        <v>0</v>
      </c>
      <c r="K70" s="71">
        <v>0</v>
      </c>
      <c r="L70" s="80">
        <v>0</v>
      </c>
      <c r="M70" s="74">
        <v>0</v>
      </c>
      <c r="N70" s="80">
        <v>0</v>
      </c>
      <c r="O70" s="70">
        <v>0</v>
      </c>
      <c r="P70" s="76" t="e">
        <f>VLOOKUP(A70,#REF!,3,FALSE)</f>
        <v>#REF!</v>
      </c>
      <c r="Q70" s="80">
        <v>4.8950000000000005</v>
      </c>
      <c r="R70" s="80">
        <f t="shared" si="1"/>
        <v>0</v>
      </c>
    </row>
    <row r="71" spans="1:256" x14ac:dyDescent="0.2">
      <c r="A71" s="79">
        <v>1441</v>
      </c>
      <c r="B71" s="71" t="s">
        <v>41</v>
      </c>
      <c r="C71" s="70" t="s">
        <v>2110</v>
      </c>
      <c r="D71" s="69">
        <v>21</v>
      </c>
      <c r="E71" s="69">
        <v>19</v>
      </c>
      <c r="F71" s="69">
        <v>432</v>
      </c>
      <c r="G71" s="71">
        <v>2270.94</v>
      </c>
      <c r="H71" s="69">
        <v>444.21000000000004</v>
      </c>
      <c r="I71" s="69">
        <v>21</v>
      </c>
      <c r="J71" s="72">
        <v>19</v>
      </c>
      <c r="K71" s="71">
        <v>432</v>
      </c>
      <c r="L71" s="80">
        <v>2270.94</v>
      </c>
      <c r="M71" s="74">
        <v>444.21000000000004</v>
      </c>
      <c r="N71" s="80">
        <v>5.2568000000000001</v>
      </c>
      <c r="O71" s="70">
        <v>0</v>
      </c>
      <c r="P71" s="76" t="e">
        <f>VLOOKUP(A71,#REF!,3,FALSE)</f>
        <v>#REF!</v>
      </c>
      <c r="Q71" s="80">
        <v>2.2222222222222219</v>
      </c>
      <c r="R71" s="80">
        <f t="shared" si="1"/>
        <v>1310.9376000000002</v>
      </c>
    </row>
    <row r="72" spans="1:256" x14ac:dyDescent="0.2">
      <c r="A72" s="79">
        <v>1444</v>
      </c>
      <c r="B72" s="71" t="s">
        <v>42</v>
      </c>
      <c r="C72" s="70" t="s">
        <v>2110</v>
      </c>
      <c r="D72" s="69">
        <v>25</v>
      </c>
      <c r="E72" s="69">
        <v>19</v>
      </c>
      <c r="F72" s="69">
        <v>113</v>
      </c>
      <c r="G72" s="71">
        <v>583.94000000000005</v>
      </c>
      <c r="H72" s="69">
        <v>101.35000000000001</v>
      </c>
      <c r="I72" s="69">
        <v>25</v>
      </c>
      <c r="J72" s="72">
        <v>19</v>
      </c>
      <c r="K72" s="71">
        <v>113</v>
      </c>
      <c r="L72" s="80">
        <v>583.94000000000005</v>
      </c>
      <c r="M72" s="74">
        <v>101.35000000000001</v>
      </c>
      <c r="N72" s="80">
        <v>5.1676000000000002</v>
      </c>
      <c r="O72" s="70">
        <v>2</v>
      </c>
      <c r="P72" s="76" t="e">
        <f>VLOOKUP(A72,#REF!,3,FALSE)</f>
        <v>#REF!</v>
      </c>
      <c r="Q72" s="80">
        <v>2.2222222222222219</v>
      </c>
      <c r="R72" s="80">
        <f t="shared" si="1"/>
        <v>332.82768888888893</v>
      </c>
    </row>
    <row r="73" spans="1:256" x14ac:dyDescent="0.2">
      <c r="A73" s="79">
        <v>1929</v>
      </c>
      <c r="B73" s="71" t="s">
        <v>2132</v>
      </c>
      <c r="C73" s="70" t="s">
        <v>2110</v>
      </c>
      <c r="D73" s="69">
        <v>47</v>
      </c>
      <c r="E73" s="69">
        <v>45</v>
      </c>
      <c r="F73" s="69">
        <v>253</v>
      </c>
      <c r="G73" s="71">
        <v>1271.79</v>
      </c>
      <c r="H73" s="69">
        <v>239.11</v>
      </c>
      <c r="I73" s="69">
        <v>46</v>
      </c>
      <c r="J73" s="72">
        <v>44</v>
      </c>
      <c r="K73" s="71">
        <v>252</v>
      </c>
      <c r="L73" s="80">
        <v>1267.43</v>
      </c>
      <c r="M73" s="74">
        <v>238.24</v>
      </c>
      <c r="N73" s="80">
        <v>5.0295000000000005</v>
      </c>
      <c r="O73" s="70">
        <v>0</v>
      </c>
      <c r="P73" s="76" t="e">
        <f>VLOOKUP(A73,#REF!,3,FALSE)</f>
        <v>#REF!</v>
      </c>
      <c r="Q73" s="80">
        <v>2.2222222222222219</v>
      </c>
      <c r="R73" s="80">
        <f t="shared" si="1"/>
        <v>707.4340000000002</v>
      </c>
    </row>
    <row r="74" spans="1:256" x14ac:dyDescent="0.2">
      <c r="A74" s="79">
        <v>3886</v>
      </c>
      <c r="B74" s="71" t="s">
        <v>1850</v>
      </c>
      <c r="C74" s="70" t="s">
        <v>2110</v>
      </c>
      <c r="D74" s="69">
        <v>0</v>
      </c>
      <c r="E74" s="69">
        <v>0</v>
      </c>
      <c r="F74" s="69">
        <v>0</v>
      </c>
      <c r="G74" s="71">
        <v>0</v>
      </c>
      <c r="H74" s="69">
        <v>0</v>
      </c>
      <c r="I74" s="69">
        <v>0</v>
      </c>
      <c r="J74" s="72">
        <v>0</v>
      </c>
      <c r="K74" s="71">
        <v>0</v>
      </c>
      <c r="L74" s="80">
        <v>0</v>
      </c>
      <c r="M74" s="74">
        <v>0</v>
      </c>
      <c r="N74" s="80">
        <v>0</v>
      </c>
      <c r="O74" s="70">
        <v>0</v>
      </c>
      <c r="P74" s="76" t="e">
        <f>VLOOKUP(A74,#REF!,3,FALSE)</f>
        <v>#REF!</v>
      </c>
      <c r="Q74" s="80">
        <v>4.3450000000000006</v>
      </c>
      <c r="R74" s="80">
        <f t="shared" si="1"/>
        <v>0</v>
      </c>
    </row>
    <row r="75" spans="1:256" x14ac:dyDescent="0.2">
      <c r="A75" s="79">
        <v>3887</v>
      </c>
      <c r="B75" s="71" t="s">
        <v>1851</v>
      </c>
      <c r="C75" s="70" t="s">
        <v>2110</v>
      </c>
      <c r="D75" s="69">
        <v>1</v>
      </c>
      <c r="E75" s="69">
        <v>1</v>
      </c>
      <c r="F75" s="69">
        <v>1</v>
      </c>
      <c r="G75" s="71">
        <v>8.42</v>
      </c>
      <c r="H75" s="69">
        <v>1.6800000000000002</v>
      </c>
      <c r="I75" s="69">
        <v>1</v>
      </c>
      <c r="J75" s="72">
        <v>1</v>
      </c>
      <c r="K75" s="71">
        <v>1</v>
      </c>
      <c r="L75" s="80">
        <v>8.42</v>
      </c>
      <c r="M75" s="74">
        <v>1.6800000000000002</v>
      </c>
      <c r="N75" s="80">
        <v>8.42</v>
      </c>
      <c r="O75" s="70">
        <v>0</v>
      </c>
      <c r="P75" s="76" t="e">
        <f>VLOOKUP(A75,#REF!,3,FALSE)</f>
        <v>#REF!</v>
      </c>
      <c r="Q75" s="80">
        <v>5.4450000000000003</v>
      </c>
      <c r="R75" s="80">
        <f t="shared" si="1"/>
        <v>2.9749999999999996</v>
      </c>
    </row>
    <row r="76" spans="1:256" s="69" customFormat="1" x14ac:dyDescent="0.2">
      <c r="A76" s="81">
        <v>1572</v>
      </c>
      <c r="B76" s="82" t="s">
        <v>44</v>
      </c>
      <c r="C76" s="69" t="s">
        <v>2110</v>
      </c>
      <c r="D76" s="69">
        <v>90</v>
      </c>
      <c r="E76" s="69">
        <v>80</v>
      </c>
      <c r="F76" s="69">
        <v>452</v>
      </c>
      <c r="G76" s="71">
        <v>3935.02</v>
      </c>
      <c r="H76" s="69">
        <v>768.05000000000007</v>
      </c>
      <c r="I76" s="69">
        <v>94</v>
      </c>
      <c r="J76" s="69">
        <v>79</v>
      </c>
      <c r="K76" s="82">
        <v>441</v>
      </c>
      <c r="L76" s="83">
        <v>3853.07</v>
      </c>
      <c r="M76" s="69">
        <v>751.65000000000009</v>
      </c>
      <c r="N76" s="83">
        <v>8.7370999999999999</v>
      </c>
      <c r="O76" s="69">
        <v>2</v>
      </c>
      <c r="P76" s="76" t="e">
        <f>VLOOKUP(A76,#REF!,3,FALSE)</f>
        <v>#REF!</v>
      </c>
      <c r="Q76" s="84">
        <v>3.0092592592592591</v>
      </c>
      <c r="R76" s="84">
        <f t="shared" si="1"/>
        <v>2525.9777666666664</v>
      </c>
      <c r="S76" s="78"/>
      <c r="T76" s="78"/>
      <c r="U76" s="78"/>
      <c r="V76" s="78"/>
      <c r="W76" s="78"/>
      <c r="X76" s="78"/>
      <c r="Y76" s="78"/>
      <c r="Z76" s="78"/>
      <c r="AA76" s="78"/>
      <c r="AB76" s="78"/>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c r="BL76" s="85"/>
      <c r="BM76" s="85"/>
      <c r="BN76" s="85"/>
      <c r="BO76" s="85"/>
      <c r="BP76" s="85"/>
      <c r="BQ76" s="85"/>
      <c r="BR76" s="85"/>
      <c r="BS76" s="85"/>
      <c r="BT76" s="85"/>
      <c r="BU76" s="85"/>
      <c r="BV76" s="85"/>
      <c r="BW76" s="85"/>
      <c r="BX76" s="85"/>
      <c r="BY76" s="85"/>
      <c r="BZ76" s="85"/>
      <c r="CA76" s="85"/>
      <c r="CB76" s="85"/>
      <c r="CC76" s="85"/>
      <c r="CD76" s="85"/>
      <c r="CE76" s="85"/>
      <c r="CF76" s="85"/>
      <c r="CG76" s="85"/>
      <c r="CH76" s="85"/>
      <c r="CI76" s="85"/>
      <c r="CJ76" s="85"/>
      <c r="CK76" s="85"/>
      <c r="CL76" s="85"/>
      <c r="CM76" s="85"/>
      <c r="CN76" s="85"/>
      <c r="CO76" s="85"/>
      <c r="CP76" s="85"/>
      <c r="CQ76" s="85"/>
      <c r="CR76" s="85"/>
      <c r="CS76" s="85"/>
      <c r="CT76" s="85"/>
      <c r="CU76" s="85"/>
      <c r="CV76" s="85"/>
      <c r="CW76" s="85"/>
      <c r="CX76" s="85"/>
      <c r="CY76" s="85"/>
      <c r="CZ76" s="85"/>
      <c r="DA76" s="85"/>
      <c r="DB76" s="85"/>
      <c r="DC76" s="85"/>
      <c r="DD76" s="85"/>
      <c r="DE76" s="85"/>
      <c r="DF76" s="85"/>
      <c r="DG76" s="85"/>
      <c r="DH76" s="85"/>
      <c r="DI76" s="85"/>
      <c r="DJ76" s="85"/>
      <c r="DK76" s="85"/>
      <c r="DL76" s="85"/>
      <c r="DM76" s="85"/>
      <c r="DN76" s="85"/>
      <c r="DO76" s="85"/>
      <c r="DP76" s="85"/>
      <c r="DQ76" s="85"/>
      <c r="DR76" s="85"/>
      <c r="DS76" s="85"/>
      <c r="DT76" s="85"/>
      <c r="DU76" s="85"/>
      <c r="DV76" s="85"/>
      <c r="DW76" s="85"/>
      <c r="DX76" s="85"/>
      <c r="DY76" s="85"/>
      <c r="DZ76" s="85"/>
      <c r="EA76" s="85"/>
      <c r="EB76" s="85"/>
      <c r="EC76" s="85"/>
      <c r="ED76" s="85"/>
      <c r="EE76" s="85"/>
      <c r="EF76" s="85"/>
      <c r="EG76" s="85"/>
      <c r="EH76" s="85"/>
      <c r="EI76" s="85"/>
      <c r="EJ76" s="85"/>
      <c r="EK76" s="85"/>
      <c r="EL76" s="85"/>
      <c r="EM76" s="85"/>
      <c r="EN76" s="85"/>
      <c r="EO76" s="85"/>
      <c r="EP76" s="85"/>
      <c r="EQ76" s="85"/>
      <c r="ER76" s="85"/>
      <c r="ES76" s="85"/>
      <c r="ET76" s="85"/>
      <c r="EU76" s="85"/>
      <c r="EV76" s="85"/>
      <c r="EW76" s="85"/>
      <c r="EX76" s="85"/>
      <c r="EY76" s="85"/>
      <c r="EZ76" s="85"/>
      <c r="FA76" s="85"/>
      <c r="FB76" s="85"/>
      <c r="FC76" s="85"/>
      <c r="FD76" s="85"/>
      <c r="FE76" s="85"/>
      <c r="FF76" s="85"/>
      <c r="FG76" s="85"/>
      <c r="FH76" s="85"/>
      <c r="FI76" s="85"/>
      <c r="FJ76" s="85"/>
      <c r="FK76" s="85"/>
      <c r="FL76" s="85"/>
      <c r="FM76" s="85"/>
      <c r="FN76" s="85"/>
      <c r="FO76" s="85"/>
      <c r="FP76" s="85"/>
      <c r="FQ76" s="85"/>
      <c r="FR76" s="85"/>
      <c r="FS76" s="85"/>
      <c r="FT76" s="85"/>
      <c r="FU76" s="85"/>
      <c r="FV76" s="85"/>
      <c r="FW76" s="85"/>
      <c r="FX76" s="85"/>
      <c r="FY76" s="85"/>
      <c r="FZ76" s="85"/>
      <c r="GA76" s="85"/>
      <c r="GB76" s="85"/>
      <c r="GC76" s="85"/>
      <c r="GD76" s="85"/>
      <c r="GE76" s="85"/>
      <c r="GF76" s="85"/>
      <c r="GG76" s="85"/>
      <c r="GH76" s="85"/>
      <c r="GI76" s="85"/>
      <c r="GJ76" s="85"/>
      <c r="GK76" s="85"/>
      <c r="GL76" s="85"/>
      <c r="GM76" s="85"/>
      <c r="GN76" s="85"/>
      <c r="GO76" s="85"/>
      <c r="GP76" s="85"/>
      <c r="GQ76" s="85"/>
      <c r="GR76" s="85"/>
      <c r="GS76" s="85"/>
      <c r="GT76" s="85"/>
      <c r="GU76" s="85"/>
      <c r="GV76" s="85"/>
      <c r="GW76" s="85"/>
      <c r="GX76" s="85"/>
      <c r="GY76" s="85"/>
      <c r="GZ76" s="85"/>
      <c r="HA76" s="85"/>
      <c r="HB76" s="85"/>
      <c r="HC76" s="85"/>
      <c r="HD76" s="85"/>
      <c r="HE76" s="85"/>
      <c r="HF76" s="85"/>
      <c r="HG76" s="85"/>
      <c r="HH76" s="85"/>
      <c r="HI76" s="85"/>
      <c r="HJ76" s="85"/>
      <c r="HK76" s="85"/>
      <c r="HL76" s="85"/>
      <c r="HM76" s="85"/>
      <c r="HN76" s="85"/>
      <c r="HO76" s="85"/>
      <c r="HP76" s="85"/>
      <c r="HQ76" s="85"/>
      <c r="HR76" s="85"/>
      <c r="HS76" s="85"/>
      <c r="HT76" s="85"/>
      <c r="HU76" s="85"/>
      <c r="HV76" s="85"/>
      <c r="HW76" s="85"/>
      <c r="HX76" s="85"/>
      <c r="HY76" s="85"/>
      <c r="HZ76" s="85"/>
      <c r="IA76" s="85"/>
      <c r="IB76" s="85"/>
      <c r="IC76" s="85"/>
      <c r="ID76" s="85"/>
      <c r="IE76" s="85"/>
      <c r="IF76" s="85"/>
      <c r="IG76" s="85"/>
      <c r="IH76" s="85"/>
      <c r="II76" s="85"/>
      <c r="IJ76" s="85"/>
      <c r="IK76" s="85"/>
      <c r="IL76" s="85"/>
      <c r="IM76" s="85"/>
      <c r="IN76" s="85"/>
      <c r="IO76" s="85"/>
      <c r="IP76" s="85"/>
      <c r="IQ76" s="85"/>
      <c r="IR76" s="85"/>
      <c r="IS76" s="85"/>
      <c r="IT76" s="85"/>
      <c r="IU76" s="85"/>
      <c r="IV76" s="85"/>
    </row>
    <row r="77" spans="1:256" x14ac:dyDescent="0.2">
      <c r="A77" s="79">
        <v>1930</v>
      </c>
      <c r="B77" s="71" t="s">
        <v>1483</v>
      </c>
      <c r="C77" s="70" t="s">
        <v>2110</v>
      </c>
      <c r="D77" s="69">
        <v>17</v>
      </c>
      <c r="E77" s="69">
        <v>14</v>
      </c>
      <c r="F77" s="69">
        <v>95</v>
      </c>
      <c r="G77" s="71">
        <v>809.35</v>
      </c>
      <c r="H77" s="69">
        <v>110.48</v>
      </c>
      <c r="I77" s="69">
        <v>18</v>
      </c>
      <c r="J77" s="72">
        <v>14</v>
      </c>
      <c r="K77" s="71">
        <v>95</v>
      </c>
      <c r="L77" s="80">
        <v>809.35</v>
      </c>
      <c r="M77" s="74">
        <v>110.48</v>
      </c>
      <c r="N77" s="80">
        <v>8.5195000000000007</v>
      </c>
      <c r="O77" s="70">
        <v>30</v>
      </c>
      <c r="P77" s="76" t="e">
        <f>VLOOKUP(A77,#REF!,3,FALSE)</f>
        <v>#REF!</v>
      </c>
      <c r="Q77" s="80">
        <v>3.2429999999999994</v>
      </c>
      <c r="R77" s="80">
        <f t="shared" si="1"/>
        <v>501.2675000000001</v>
      </c>
    </row>
    <row r="78" spans="1:256" s="69" customFormat="1" x14ac:dyDescent="0.2">
      <c r="A78" s="81">
        <v>1573</v>
      </c>
      <c r="B78" s="82" t="s">
        <v>1484</v>
      </c>
      <c r="C78" s="69" t="s">
        <v>2110</v>
      </c>
      <c r="D78" s="69">
        <v>32</v>
      </c>
      <c r="E78" s="69">
        <v>30</v>
      </c>
      <c r="F78" s="69">
        <v>187</v>
      </c>
      <c r="G78" s="71">
        <v>1707.8100000000002</v>
      </c>
      <c r="H78" s="69">
        <v>282.85000000000002</v>
      </c>
      <c r="I78" s="69">
        <v>32</v>
      </c>
      <c r="J78" s="69">
        <v>30</v>
      </c>
      <c r="K78" s="82">
        <v>187</v>
      </c>
      <c r="L78" s="83">
        <v>1707.8100000000002</v>
      </c>
      <c r="M78" s="69">
        <v>282.85000000000002</v>
      </c>
      <c r="N78" s="83">
        <v>9.1326999999999998</v>
      </c>
      <c r="O78" s="69">
        <v>30</v>
      </c>
      <c r="P78" s="76" t="e">
        <f>VLOOKUP(A78,#REF!,3,FALSE)</f>
        <v>#REF!</v>
      </c>
      <c r="Q78" s="84">
        <v>4.5194999999999999</v>
      </c>
      <c r="R78" s="84">
        <f t="shared" si="1"/>
        <v>862.66840000000002</v>
      </c>
      <c r="S78" s="78"/>
      <c r="T78" s="78"/>
      <c r="U78" s="78"/>
      <c r="V78" s="78"/>
      <c r="W78" s="78"/>
      <c r="X78" s="78"/>
      <c r="Y78" s="78"/>
      <c r="Z78" s="78"/>
      <c r="AA78" s="78"/>
      <c r="AB78" s="78"/>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c r="BL78" s="85"/>
      <c r="BM78" s="85"/>
      <c r="BN78" s="85"/>
      <c r="BO78" s="85"/>
      <c r="BP78" s="85"/>
      <c r="BQ78" s="85"/>
      <c r="BR78" s="85"/>
      <c r="BS78" s="85"/>
      <c r="BT78" s="85"/>
      <c r="BU78" s="85"/>
      <c r="BV78" s="85"/>
      <c r="BW78" s="85"/>
      <c r="BX78" s="85"/>
      <c r="BY78" s="85"/>
      <c r="BZ78" s="85"/>
      <c r="CA78" s="85"/>
      <c r="CB78" s="85"/>
      <c r="CC78" s="85"/>
      <c r="CD78" s="85"/>
      <c r="CE78" s="85"/>
      <c r="CF78" s="85"/>
      <c r="CG78" s="85"/>
      <c r="CH78" s="85"/>
      <c r="CI78" s="85"/>
      <c r="CJ78" s="85"/>
      <c r="CK78" s="85"/>
      <c r="CL78" s="85"/>
      <c r="CM78" s="85"/>
      <c r="CN78" s="85"/>
      <c r="CO78" s="85"/>
      <c r="CP78" s="85"/>
      <c r="CQ78" s="85"/>
      <c r="CR78" s="85"/>
      <c r="CS78" s="85"/>
      <c r="CT78" s="85"/>
      <c r="CU78" s="85"/>
      <c r="CV78" s="85"/>
      <c r="CW78" s="85"/>
      <c r="CX78" s="85"/>
      <c r="CY78" s="85"/>
      <c r="CZ78" s="85"/>
      <c r="DA78" s="85"/>
      <c r="DB78" s="85"/>
      <c r="DC78" s="85"/>
      <c r="DD78" s="85"/>
      <c r="DE78" s="85"/>
      <c r="DF78" s="85"/>
      <c r="DG78" s="85"/>
      <c r="DH78" s="85"/>
      <c r="DI78" s="85"/>
      <c r="DJ78" s="85"/>
      <c r="DK78" s="85"/>
      <c r="DL78" s="85"/>
      <c r="DM78" s="85"/>
      <c r="DN78" s="85"/>
      <c r="DO78" s="85"/>
      <c r="DP78" s="85"/>
      <c r="DQ78" s="85"/>
      <c r="DR78" s="85"/>
      <c r="DS78" s="85"/>
      <c r="DT78" s="85"/>
      <c r="DU78" s="85"/>
      <c r="DV78" s="85"/>
      <c r="DW78" s="85"/>
      <c r="DX78" s="85"/>
      <c r="DY78" s="85"/>
      <c r="DZ78" s="85"/>
      <c r="EA78" s="85"/>
      <c r="EB78" s="85"/>
      <c r="EC78" s="85"/>
      <c r="ED78" s="85"/>
      <c r="EE78" s="85"/>
      <c r="EF78" s="85"/>
      <c r="EG78" s="85"/>
      <c r="EH78" s="85"/>
      <c r="EI78" s="85"/>
      <c r="EJ78" s="85"/>
      <c r="EK78" s="85"/>
      <c r="EL78" s="85"/>
      <c r="EM78" s="85"/>
      <c r="EN78" s="85"/>
      <c r="EO78" s="85"/>
      <c r="EP78" s="85"/>
      <c r="EQ78" s="85"/>
      <c r="ER78" s="85"/>
      <c r="ES78" s="85"/>
      <c r="ET78" s="85"/>
      <c r="EU78" s="85"/>
      <c r="EV78" s="85"/>
      <c r="EW78" s="85"/>
      <c r="EX78" s="85"/>
      <c r="EY78" s="85"/>
      <c r="EZ78" s="85"/>
      <c r="FA78" s="85"/>
      <c r="FB78" s="85"/>
      <c r="FC78" s="85"/>
      <c r="FD78" s="85"/>
      <c r="FE78" s="85"/>
      <c r="FF78" s="85"/>
      <c r="FG78" s="85"/>
      <c r="FH78" s="85"/>
      <c r="FI78" s="85"/>
      <c r="FJ78" s="85"/>
      <c r="FK78" s="85"/>
      <c r="FL78" s="85"/>
      <c r="FM78" s="85"/>
      <c r="FN78" s="85"/>
      <c r="FO78" s="85"/>
      <c r="FP78" s="85"/>
      <c r="FQ78" s="85"/>
      <c r="FR78" s="85"/>
      <c r="FS78" s="85"/>
      <c r="FT78" s="85"/>
      <c r="FU78" s="85"/>
      <c r="FV78" s="85"/>
      <c r="FW78" s="85"/>
      <c r="FX78" s="85"/>
      <c r="FY78" s="85"/>
      <c r="FZ78" s="85"/>
      <c r="GA78" s="85"/>
      <c r="GB78" s="85"/>
      <c r="GC78" s="85"/>
      <c r="GD78" s="85"/>
      <c r="GE78" s="85"/>
      <c r="GF78" s="85"/>
      <c r="GG78" s="85"/>
      <c r="GH78" s="85"/>
      <c r="GI78" s="85"/>
      <c r="GJ78" s="85"/>
      <c r="GK78" s="85"/>
      <c r="GL78" s="85"/>
      <c r="GM78" s="85"/>
      <c r="GN78" s="85"/>
      <c r="GO78" s="85"/>
      <c r="GP78" s="85"/>
      <c r="GQ78" s="85"/>
      <c r="GR78" s="85"/>
      <c r="GS78" s="85"/>
      <c r="GT78" s="85"/>
      <c r="GU78" s="85"/>
      <c r="GV78" s="85"/>
      <c r="GW78" s="85"/>
      <c r="GX78" s="85"/>
      <c r="GY78" s="85"/>
      <c r="GZ78" s="85"/>
      <c r="HA78" s="85"/>
      <c r="HB78" s="85"/>
      <c r="HC78" s="85"/>
      <c r="HD78" s="85"/>
      <c r="HE78" s="85"/>
      <c r="HF78" s="85"/>
      <c r="HG78" s="85"/>
      <c r="HH78" s="85"/>
      <c r="HI78" s="85"/>
      <c r="HJ78" s="85"/>
      <c r="HK78" s="85"/>
      <c r="HL78" s="85"/>
      <c r="HM78" s="85"/>
      <c r="HN78" s="85"/>
      <c r="HO78" s="85"/>
      <c r="HP78" s="85"/>
      <c r="HQ78" s="85"/>
      <c r="HR78" s="85"/>
      <c r="HS78" s="85"/>
      <c r="HT78" s="85"/>
      <c r="HU78" s="85"/>
      <c r="HV78" s="85"/>
      <c r="HW78" s="85"/>
      <c r="HX78" s="85"/>
      <c r="HY78" s="85"/>
      <c r="HZ78" s="85"/>
      <c r="IA78" s="85"/>
      <c r="IB78" s="85"/>
      <c r="IC78" s="85"/>
      <c r="ID78" s="85"/>
      <c r="IE78" s="85"/>
      <c r="IF78" s="85"/>
      <c r="IG78" s="85"/>
      <c r="IH78" s="85"/>
      <c r="II78" s="85"/>
      <c r="IJ78" s="85"/>
      <c r="IK78" s="85"/>
      <c r="IL78" s="85"/>
      <c r="IM78" s="85"/>
      <c r="IN78" s="85"/>
      <c r="IO78" s="85"/>
      <c r="IP78" s="85"/>
      <c r="IQ78" s="85"/>
      <c r="IR78" s="85"/>
      <c r="IS78" s="85"/>
      <c r="IT78" s="85"/>
      <c r="IU78" s="85"/>
      <c r="IV78" s="85"/>
    </row>
    <row r="79" spans="1:256" x14ac:dyDescent="0.2">
      <c r="A79" s="79">
        <v>3212</v>
      </c>
      <c r="B79" s="71" t="s">
        <v>45</v>
      </c>
      <c r="C79" s="70" t="s">
        <v>2110</v>
      </c>
      <c r="D79" s="69">
        <v>44</v>
      </c>
      <c r="E79" s="69">
        <v>41</v>
      </c>
      <c r="F79" s="69">
        <v>176</v>
      </c>
      <c r="G79" s="71">
        <v>1607.16</v>
      </c>
      <c r="H79" s="69">
        <v>320.08000000000004</v>
      </c>
      <c r="I79" s="69">
        <v>46</v>
      </c>
      <c r="J79" s="72">
        <v>41</v>
      </c>
      <c r="K79" s="71">
        <v>176</v>
      </c>
      <c r="L79" s="80">
        <v>1607.16</v>
      </c>
      <c r="M79" s="74">
        <v>320.08000000000004</v>
      </c>
      <c r="N79" s="80">
        <v>9.1316000000000006</v>
      </c>
      <c r="O79" s="70">
        <v>0</v>
      </c>
      <c r="P79" s="76" t="e">
        <f>VLOOKUP(A79,#REF!,3,FALSE)</f>
        <v>#REF!</v>
      </c>
      <c r="Q79" s="80">
        <v>2.5</v>
      </c>
      <c r="R79" s="80">
        <f t="shared" si="1"/>
        <v>1167.1616000000001</v>
      </c>
    </row>
    <row r="80" spans="1:256" x14ac:dyDescent="0.2">
      <c r="A80" s="79">
        <v>2666</v>
      </c>
      <c r="B80" s="71" t="s">
        <v>46</v>
      </c>
      <c r="C80" s="70" t="s">
        <v>2110</v>
      </c>
      <c r="D80" s="69">
        <v>21</v>
      </c>
      <c r="E80" s="69">
        <v>21</v>
      </c>
      <c r="F80" s="69">
        <v>89</v>
      </c>
      <c r="G80" s="71">
        <v>700.5</v>
      </c>
      <c r="H80" s="69">
        <v>140.12</v>
      </c>
      <c r="I80" s="69">
        <v>22</v>
      </c>
      <c r="J80" s="72">
        <v>20</v>
      </c>
      <c r="K80" s="71">
        <v>86</v>
      </c>
      <c r="L80" s="80">
        <v>680.01</v>
      </c>
      <c r="M80" s="74">
        <v>136.02000000000001</v>
      </c>
      <c r="N80" s="80">
        <v>7.9071000000000007</v>
      </c>
      <c r="O80" s="70">
        <v>0</v>
      </c>
      <c r="P80" s="76" t="e">
        <f>VLOOKUP(A80,#REF!,3,FALSE)</f>
        <v>#REF!</v>
      </c>
      <c r="Q80" s="80">
        <v>2.5</v>
      </c>
      <c r="R80" s="80">
        <f t="shared" si="1"/>
        <v>465.01060000000007</v>
      </c>
    </row>
    <row r="81" spans="1:256" s="69" customFormat="1" x14ac:dyDescent="0.2">
      <c r="A81" s="81">
        <v>1571</v>
      </c>
      <c r="B81" s="82" t="s">
        <v>47</v>
      </c>
      <c r="C81" s="69" t="s">
        <v>2110</v>
      </c>
      <c r="D81" s="69">
        <v>130</v>
      </c>
      <c r="E81" s="69">
        <v>115</v>
      </c>
      <c r="F81" s="69">
        <v>920</v>
      </c>
      <c r="G81" s="71">
        <v>8093.1900000000005</v>
      </c>
      <c r="H81" s="69">
        <v>1592.74</v>
      </c>
      <c r="I81" s="69">
        <v>133</v>
      </c>
      <c r="J81" s="69">
        <v>112</v>
      </c>
      <c r="K81" s="82">
        <v>906</v>
      </c>
      <c r="L81" s="83">
        <v>7988.89</v>
      </c>
      <c r="M81" s="69">
        <v>1571.8500000000001</v>
      </c>
      <c r="N81" s="83">
        <v>8.8178000000000001</v>
      </c>
      <c r="O81" s="69">
        <v>32</v>
      </c>
      <c r="P81" s="76" t="e">
        <f>VLOOKUP(A81,#REF!,3,FALSE)</f>
        <v>#REF!</v>
      </c>
      <c r="Q81" s="84">
        <v>3.0092592592592591</v>
      </c>
      <c r="R81" s="84">
        <f t="shared" si="1"/>
        <v>5262.5379111111106</v>
      </c>
      <c r="S81" s="78"/>
      <c r="T81" s="78"/>
      <c r="U81" s="78"/>
      <c r="V81" s="78"/>
      <c r="W81" s="78"/>
      <c r="X81" s="78"/>
      <c r="Y81" s="78"/>
      <c r="Z81" s="78"/>
      <c r="AA81" s="78"/>
      <c r="AB81" s="78"/>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c r="BL81" s="85"/>
      <c r="BM81" s="85"/>
      <c r="BN81" s="85"/>
      <c r="BO81" s="85"/>
      <c r="BP81" s="85"/>
      <c r="BQ81" s="85"/>
      <c r="BR81" s="85"/>
      <c r="BS81" s="85"/>
      <c r="BT81" s="85"/>
      <c r="BU81" s="85"/>
      <c r="BV81" s="85"/>
      <c r="BW81" s="85"/>
      <c r="BX81" s="85"/>
      <c r="BY81" s="85"/>
      <c r="BZ81" s="85"/>
      <c r="CA81" s="85"/>
      <c r="CB81" s="85"/>
      <c r="CC81" s="85"/>
      <c r="CD81" s="85"/>
      <c r="CE81" s="85"/>
      <c r="CF81" s="85"/>
      <c r="CG81" s="85"/>
      <c r="CH81" s="85"/>
      <c r="CI81" s="85"/>
      <c r="CJ81" s="85"/>
      <c r="CK81" s="85"/>
      <c r="CL81" s="85"/>
      <c r="CM81" s="85"/>
      <c r="CN81" s="85"/>
      <c r="CO81" s="85"/>
      <c r="CP81" s="85"/>
      <c r="CQ81" s="85"/>
      <c r="CR81" s="85"/>
      <c r="CS81" s="85"/>
      <c r="CT81" s="85"/>
      <c r="CU81" s="85"/>
      <c r="CV81" s="85"/>
      <c r="CW81" s="85"/>
      <c r="CX81" s="85"/>
      <c r="CY81" s="85"/>
      <c r="CZ81" s="85"/>
      <c r="DA81" s="85"/>
      <c r="DB81" s="85"/>
      <c r="DC81" s="85"/>
      <c r="DD81" s="85"/>
      <c r="DE81" s="85"/>
      <c r="DF81" s="85"/>
      <c r="DG81" s="85"/>
      <c r="DH81" s="85"/>
      <c r="DI81" s="85"/>
      <c r="DJ81" s="85"/>
      <c r="DK81" s="85"/>
      <c r="DL81" s="85"/>
      <c r="DM81" s="85"/>
      <c r="DN81" s="85"/>
      <c r="DO81" s="85"/>
      <c r="DP81" s="85"/>
      <c r="DQ81" s="85"/>
      <c r="DR81" s="85"/>
      <c r="DS81" s="85"/>
      <c r="DT81" s="85"/>
      <c r="DU81" s="85"/>
      <c r="DV81" s="85"/>
      <c r="DW81" s="85"/>
      <c r="DX81" s="85"/>
      <c r="DY81" s="85"/>
      <c r="DZ81" s="85"/>
      <c r="EA81" s="85"/>
      <c r="EB81" s="85"/>
      <c r="EC81" s="85"/>
      <c r="ED81" s="85"/>
      <c r="EE81" s="85"/>
      <c r="EF81" s="85"/>
      <c r="EG81" s="85"/>
      <c r="EH81" s="85"/>
      <c r="EI81" s="85"/>
      <c r="EJ81" s="85"/>
      <c r="EK81" s="85"/>
      <c r="EL81" s="85"/>
      <c r="EM81" s="85"/>
      <c r="EN81" s="85"/>
      <c r="EO81" s="85"/>
      <c r="EP81" s="85"/>
      <c r="EQ81" s="85"/>
      <c r="ER81" s="85"/>
      <c r="ES81" s="85"/>
      <c r="ET81" s="85"/>
      <c r="EU81" s="85"/>
      <c r="EV81" s="85"/>
      <c r="EW81" s="85"/>
      <c r="EX81" s="85"/>
      <c r="EY81" s="85"/>
      <c r="EZ81" s="85"/>
      <c r="FA81" s="85"/>
      <c r="FB81" s="85"/>
      <c r="FC81" s="85"/>
      <c r="FD81" s="85"/>
      <c r="FE81" s="85"/>
      <c r="FF81" s="85"/>
      <c r="FG81" s="85"/>
      <c r="FH81" s="85"/>
      <c r="FI81" s="85"/>
      <c r="FJ81" s="85"/>
      <c r="FK81" s="85"/>
      <c r="FL81" s="85"/>
      <c r="FM81" s="85"/>
      <c r="FN81" s="85"/>
      <c r="FO81" s="85"/>
      <c r="FP81" s="85"/>
      <c r="FQ81" s="85"/>
      <c r="FR81" s="85"/>
      <c r="FS81" s="85"/>
      <c r="FT81" s="85"/>
      <c r="FU81" s="85"/>
      <c r="FV81" s="85"/>
      <c r="FW81" s="85"/>
      <c r="FX81" s="85"/>
      <c r="FY81" s="85"/>
      <c r="FZ81" s="85"/>
      <c r="GA81" s="85"/>
      <c r="GB81" s="85"/>
      <c r="GC81" s="85"/>
      <c r="GD81" s="85"/>
      <c r="GE81" s="85"/>
      <c r="GF81" s="85"/>
      <c r="GG81" s="85"/>
      <c r="GH81" s="85"/>
      <c r="GI81" s="85"/>
      <c r="GJ81" s="85"/>
      <c r="GK81" s="85"/>
      <c r="GL81" s="85"/>
      <c r="GM81" s="85"/>
      <c r="GN81" s="85"/>
      <c r="GO81" s="85"/>
      <c r="GP81" s="85"/>
      <c r="GQ81" s="85"/>
      <c r="GR81" s="85"/>
      <c r="GS81" s="85"/>
      <c r="GT81" s="85"/>
      <c r="GU81" s="85"/>
      <c r="GV81" s="85"/>
      <c r="GW81" s="85"/>
      <c r="GX81" s="85"/>
      <c r="GY81" s="85"/>
      <c r="GZ81" s="85"/>
      <c r="HA81" s="85"/>
      <c r="HB81" s="85"/>
      <c r="HC81" s="85"/>
      <c r="HD81" s="85"/>
      <c r="HE81" s="85"/>
      <c r="HF81" s="85"/>
      <c r="HG81" s="85"/>
      <c r="HH81" s="85"/>
      <c r="HI81" s="85"/>
      <c r="HJ81" s="85"/>
      <c r="HK81" s="85"/>
      <c r="HL81" s="85"/>
      <c r="HM81" s="85"/>
      <c r="HN81" s="85"/>
      <c r="HO81" s="85"/>
      <c r="HP81" s="85"/>
      <c r="HQ81" s="85"/>
      <c r="HR81" s="85"/>
      <c r="HS81" s="85"/>
      <c r="HT81" s="85"/>
      <c r="HU81" s="85"/>
      <c r="HV81" s="85"/>
      <c r="HW81" s="85"/>
      <c r="HX81" s="85"/>
      <c r="HY81" s="85"/>
      <c r="HZ81" s="85"/>
      <c r="IA81" s="85"/>
      <c r="IB81" s="85"/>
      <c r="IC81" s="85"/>
      <c r="ID81" s="85"/>
      <c r="IE81" s="85"/>
      <c r="IF81" s="85"/>
      <c r="IG81" s="85"/>
      <c r="IH81" s="85"/>
      <c r="II81" s="85"/>
      <c r="IJ81" s="85"/>
      <c r="IK81" s="85"/>
      <c r="IL81" s="85"/>
      <c r="IM81" s="85"/>
      <c r="IN81" s="85"/>
      <c r="IO81" s="85"/>
      <c r="IP81" s="85"/>
      <c r="IQ81" s="85"/>
      <c r="IR81" s="85"/>
      <c r="IS81" s="85"/>
      <c r="IT81" s="85"/>
      <c r="IU81" s="85"/>
      <c r="IV81" s="85"/>
    </row>
    <row r="82" spans="1:256" x14ac:dyDescent="0.2">
      <c r="A82" s="79">
        <v>1574</v>
      </c>
      <c r="B82" s="71" t="s">
        <v>2133</v>
      </c>
      <c r="C82" s="70" t="s">
        <v>2110</v>
      </c>
      <c r="D82" s="69">
        <v>87</v>
      </c>
      <c r="E82" s="69">
        <v>75</v>
      </c>
      <c r="F82" s="69">
        <v>276</v>
      </c>
      <c r="G82" s="71">
        <v>2755.6200000000003</v>
      </c>
      <c r="H82" s="69">
        <v>478.42</v>
      </c>
      <c r="I82" s="69">
        <v>90</v>
      </c>
      <c r="J82" s="72">
        <v>75</v>
      </c>
      <c r="K82" s="71">
        <v>276</v>
      </c>
      <c r="L82" s="80">
        <v>2755.6200000000003</v>
      </c>
      <c r="M82" s="74">
        <v>478.42</v>
      </c>
      <c r="N82" s="80">
        <v>9.9840999999999998</v>
      </c>
      <c r="O82" s="70">
        <v>30</v>
      </c>
      <c r="P82" s="76" t="e">
        <f>VLOOKUP(A82,#REF!,3,FALSE)</f>
        <v>#REF!</v>
      </c>
      <c r="Q82" s="80">
        <v>3.6111111111111107</v>
      </c>
      <c r="R82" s="80">
        <f t="shared" si="1"/>
        <v>1758.9449333333334</v>
      </c>
    </row>
    <row r="83" spans="1:256" s="69" customFormat="1" x14ac:dyDescent="0.2">
      <c r="A83" s="81">
        <v>1445</v>
      </c>
      <c r="B83" s="82" t="s">
        <v>49</v>
      </c>
      <c r="C83" s="69" t="s">
        <v>2110</v>
      </c>
      <c r="D83" s="69">
        <v>225</v>
      </c>
      <c r="E83" s="69">
        <v>204</v>
      </c>
      <c r="F83" s="69">
        <v>1996</v>
      </c>
      <c r="G83" s="71">
        <v>4904.75</v>
      </c>
      <c r="H83" s="69">
        <v>938.04000000000008</v>
      </c>
      <c r="I83" s="69">
        <v>218</v>
      </c>
      <c r="J83" s="69">
        <v>198</v>
      </c>
      <c r="K83" s="82">
        <v>1935</v>
      </c>
      <c r="L83" s="83">
        <v>4753.66</v>
      </c>
      <c r="M83" s="69">
        <v>907.82</v>
      </c>
      <c r="N83" s="83">
        <v>2.4567000000000001</v>
      </c>
      <c r="O83" s="69">
        <v>17</v>
      </c>
      <c r="P83" s="76" t="e">
        <f>VLOOKUP(A83,#REF!,3,FALSE)</f>
        <v>#REF!</v>
      </c>
      <c r="Q83" s="84">
        <v>1.2314814814814814</v>
      </c>
      <c r="R83" s="84">
        <f t="shared" si="1"/>
        <v>2370.7978333333335</v>
      </c>
      <c r="S83" s="78"/>
      <c r="T83" s="78"/>
      <c r="U83" s="78"/>
      <c r="V83" s="78"/>
      <c r="W83" s="78"/>
      <c r="X83" s="78"/>
      <c r="Y83" s="78"/>
      <c r="Z83" s="78"/>
      <c r="AA83" s="78"/>
      <c r="AB83" s="78"/>
      <c r="AC83" s="85"/>
      <c r="AD83" s="85"/>
      <c r="AE83" s="85"/>
      <c r="AF83" s="85"/>
      <c r="AG83" s="85"/>
      <c r="AH83" s="85"/>
      <c r="AI83" s="85"/>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c r="BL83" s="85"/>
      <c r="BM83" s="85"/>
      <c r="BN83" s="85"/>
      <c r="BO83" s="85"/>
      <c r="BP83" s="85"/>
      <c r="BQ83" s="85"/>
      <c r="BR83" s="85"/>
      <c r="BS83" s="85"/>
      <c r="BT83" s="85"/>
      <c r="BU83" s="85"/>
      <c r="BV83" s="85"/>
      <c r="BW83" s="85"/>
      <c r="BX83" s="85"/>
      <c r="BY83" s="85"/>
      <c r="BZ83" s="85"/>
      <c r="CA83" s="85"/>
      <c r="CB83" s="85"/>
      <c r="CC83" s="85"/>
      <c r="CD83" s="85"/>
      <c r="CE83" s="85"/>
      <c r="CF83" s="85"/>
      <c r="CG83" s="85"/>
      <c r="CH83" s="85"/>
      <c r="CI83" s="85"/>
      <c r="CJ83" s="85"/>
      <c r="CK83" s="85"/>
      <c r="CL83" s="85"/>
      <c r="CM83" s="85"/>
      <c r="CN83" s="85"/>
      <c r="CO83" s="85"/>
      <c r="CP83" s="85"/>
      <c r="CQ83" s="85"/>
      <c r="CR83" s="85"/>
      <c r="CS83" s="85"/>
      <c r="CT83" s="85"/>
      <c r="CU83" s="85"/>
      <c r="CV83" s="85"/>
      <c r="CW83" s="85"/>
      <c r="CX83" s="85"/>
      <c r="CY83" s="85"/>
      <c r="CZ83" s="85"/>
      <c r="DA83" s="85"/>
      <c r="DB83" s="85"/>
      <c r="DC83" s="85"/>
      <c r="DD83" s="85"/>
      <c r="DE83" s="85"/>
      <c r="DF83" s="85"/>
      <c r="DG83" s="85"/>
      <c r="DH83" s="85"/>
      <c r="DI83" s="85"/>
      <c r="DJ83" s="85"/>
      <c r="DK83" s="85"/>
      <c r="DL83" s="85"/>
      <c r="DM83" s="85"/>
      <c r="DN83" s="85"/>
      <c r="DO83" s="85"/>
      <c r="DP83" s="85"/>
      <c r="DQ83" s="85"/>
      <c r="DR83" s="85"/>
      <c r="DS83" s="85"/>
      <c r="DT83" s="85"/>
      <c r="DU83" s="85"/>
      <c r="DV83" s="85"/>
      <c r="DW83" s="85"/>
      <c r="DX83" s="85"/>
      <c r="DY83" s="85"/>
      <c r="DZ83" s="85"/>
      <c r="EA83" s="85"/>
      <c r="EB83" s="85"/>
      <c r="EC83" s="85"/>
      <c r="ED83" s="85"/>
      <c r="EE83" s="85"/>
      <c r="EF83" s="85"/>
      <c r="EG83" s="85"/>
      <c r="EH83" s="85"/>
      <c r="EI83" s="85"/>
      <c r="EJ83" s="85"/>
      <c r="EK83" s="85"/>
      <c r="EL83" s="85"/>
      <c r="EM83" s="85"/>
      <c r="EN83" s="85"/>
      <c r="EO83" s="85"/>
      <c r="EP83" s="85"/>
      <c r="EQ83" s="85"/>
      <c r="ER83" s="85"/>
      <c r="ES83" s="85"/>
      <c r="ET83" s="85"/>
      <c r="EU83" s="85"/>
      <c r="EV83" s="85"/>
      <c r="EW83" s="85"/>
      <c r="EX83" s="85"/>
      <c r="EY83" s="85"/>
      <c r="EZ83" s="85"/>
      <c r="FA83" s="85"/>
      <c r="FB83" s="85"/>
      <c r="FC83" s="85"/>
      <c r="FD83" s="85"/>
      <c r="FE83" s="85"/>
      <c r="FF83" s="85"/>
      <c r="FG83" s="85"/>
      <c r="FH83" s="85"/>
      <c r="FI83" s="85"/>
      <c r="FJ83" s="85"/>
      <c r="FK83" s="85"/>
      <c r="FL83" s="85"/>
      <c r="FM83" s="85"/>
      <c r="FN83" s="85"/>
      <c r="FO83" s="85"/>
      <c r="FP83" s="85"/>
      <c r="FQ83" s="85"/>
      <c r="FR83" s="85"/>
      <c r="FS83" s="85"/>
      <c r="FT83" s="85"/>
      <c r="FU83" s="85"/>
      <c r="FV83" s="85"/>
      <c r="FW83" s="85"/>
      <c r="FX83" s="85"/>
      <c r="FY83" s="85"/>
      <c r="FZ83" s="85"/>
      <c r="GA83" s="85"/>
      <c r="GB83" s="85"/>
      <c r="GC83" s="85"/>
      <c r="GD83" s="85"/>
      <c r="GE83" s="85"/>
      <c r="GF83" s="85"/>
      <c r="GG83" s="85"/>
      <c r="GH83" s="85"/>
      <c r="GI83" s="85"/>
      <c r="GJ83" s="85"/>
      <c r="GK83" s="85"/>
      <c r="GL83" s="85"/>
      <c r="GM83" s="85"/>
      <c r="GN83" s="85"/>
      <c r="GO83" s="85"/>
      <c r="GP83" s="85"/>
      <c r="GQ83" s="85"/>
      <c r="GR83" s="85"/>
      <c r="GS83" s="85"/>
      <c r="GT83" s="85"/>
      <c r="GU83" s="85"/>
      <c r="GV83" s="85"/>
      <c r="GW83" s="85"/>
      <c r="GX83" s="85"/>
      <c r="GY83" s="85"/>
      <c r="GZ83" s="85"/>
      <c r="HA83" s="85"/>
      <c r="HB83" s="85"/>
      <c r="HC83" s="85"/>
      <c r="HD83" s="85"/>
      <c r="HE83" s="85"/>
      <c r="HF83" s="85"/>
      <c r="HG83" s="85"/>
      <c r="HH83" s="85"/>
      <c r="HI83" s="85"/>
      <c r="HJ83" s="85"/>
      <c r="HK83" s="85"/>
      <c r="HL83" s="85"/>
      <c r="HM83" s="85"/>
      <c r="HN83" s="85"/>
      <c r="HO83" s="85"/>
      <c r="HP83" s="85"/>
      <c r="HQ83" s="85"/>
      <c r="HR83" s="85"/>
      <c r="HS83" s="85"/>
      <c r="HT83" s="85"/>
      <c r="HU83" s="85"/>
      <c r="HV83" s="85"/>
      <c r="HW83" s="85"/>
      <c r="HX83" s="85"/>
      <c r="HY83" s="85"/>
      <c r="HZ83" s="85"/>
      <c r="IA83" s="85"/>
      <c r="IB83" s="85"/>
      <c r="IC83" s="85"/>
      <c r="ID83" s="85"/>
      <c r="IE83" s="85"/>
      <c r="IF83" s="85"/>
      <c r="IG83" s="85"/>
      <c r="IH83" s="85"/>
      <c r="II83" s="85"/>
      <c r="IJ83" s="85"/>
      <c r="IK83" s="85"/>
      <c r="IL83" s="85"/>
      <c r="IM83" s="85"/>
      <c r="IN83" s="85"/>
      <c r="IO83" s="85"/>
      <c r="IP83" s="85"/>
      <c r="IQ83" s="85"/>
      <c r="IR83" s="85"/>
      <c r="IS83" s="85"/>
      <c r="IT83" s="85"/>
      <c r="IU83" s="85"/>
      <c r="IV83" s="85"/>
    </row>
    <row r="84" spans="1:256" x14ac:dyDescent="0.2">
      <c r="A84" s="79">
        <v>1446</v>
      </c>
      <c r="B84" s="71" t="s">
        <v>50</v>
      </c>
      <c r="C84" s="70" t="s">
        <v>2110</v>
      </c>
      <c r="D84" s="69">
        <v>66</v>
      </c>
      <c r="E84" s="69">
        <v>62</v>
      </c>
      <c r="F84" s="69">
        <v>353</v>
      </c>
      <c r="G84" s="71">
        <v>909.99</v>
      </c>
      <c r="H84" s="69">
        <v>179.05</v>
      </c>
      <c r="I84" s="69">
        <v>65</v>
      </c>
      <c r="J84" s="72">
        <v>61</v>
      </c>
      <c r="K84" s="71">
        <v>351</v>
      </c>
      <c r="L84" s="80">
        <v>903.45</v>
      </c>
      <c r="M84" s="74">
        <v>177.74</v>
      </c>
      <c r="N84" s="80">
        <v>2.5739000000000001</v>
      </c>
      <c r="O84" s="70">
        <v>0</v>
      </c>
      <c r="P84" s="76" t="e">
        <f>VLOOKUP(A84,#REF!,3,FALSE)</f>
        <v>#REF!</v>
      </c>
      <c r="Q84" s="80">
        <v>1.2314814814814814</v>
      </c>
      <c r="R84" s="80">
        <f t="shared" si="1"/>
        <v>471.18890000000005</v>
      </c>
    </row>
    <row r="85" spans="1:256" s="69" customFormat="1" x14ac:dyDescent="0.2">
      <c r="A85" s="81">
        <v>1448</v>
      </c>
      <c r="B85" s="82" t="s">
        <v>1852</v>
      </c>
      <c r="C85" s="69" t="s">
        <v>2110</v>
      </c>
      <c r="D85" s="69">
        <v>0</v>
      </c>
      <c r="E85" s="69">
        <v>0</v>
      </c>
      <c r="F85" s="69">
        <v>0</v>
      </c>
      <c r="G85" s="71">
        <v>0</v>
      </c>
      <c r="H85" s="69">
        <v>0</v>
      </c>
      <c r="I85" s="69">
        <v>0</v>
      </c>
      <c r="J85" s="69">
        <v>0</v>
      </c>
      <c r="K85" s="82">
        <v>0</v>
      </c>
      <c r="L85" s="83">
        <v>0</v>
      </c>
      <c r="M85" s="69">
        <v>0</v>
      </c>
      <c r="N85" s="83">
        <v>0</v>
      </c>
      <c r="O85" s="69">
        <v>0</v>
      </c>
      <c r="P85" s="76" t="e">
        <f>VLOOKUP(A85,#REF!,3,FALSE)</f>
        <v>#REF!</v>
      </c>
      <c r="Q85" s="84">
        <v>3.2450000000000006</v>
      </c>
      <c r="R85" s="84">
        <f t="shared" si="1"/>
        <v>0</v>
      </c>
      <c r="S85" s="78"/>
      <c r="T85" s="78"/>
      <c r="U85" s="78"/>
      <c r="V85" s="78"/>
      <c r="W85" s="78"/>
      <c r="X85" s="78"/>
      <c r="Y85" s="78"/>
      <c r="Z85" s="78"/>
      <c r="AA85" s="78"/>
      <c r="AB85" s="78"/>
      <c r="AC85" s="85"/>
      <c r="AD85" s="85"/>
      <c r="AE85" s="85"/>
      <c r="AF85" s="85"/>
      <c r="AG85" s="85"/>
      <c r="AH85" s="85"/>
      <c r="AI85" s="85"/>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c r="BL85" s="85"/>
      <c r="BM85" s="85"/>
      <c r="BN85" s="85"/>
      <c r="BO85" s="85"/>
      <c r="BP85" s="85"/>
      <c r="BQ85" s="85"/>
      <c r="BR85" s="85"/>
      <c r="BS85" s="85"/>
      <c r="BT85" s="85"/>
      <c r="BU85" s="85"/>
      <c r="BV85" s="85"/>
      <c r="BW85" s="85"/>
      <c r="BX85" s="85"/>
      <c r="BY85" s="85"/>
      <c r="BZ85" s="85"/>
      <c r="CA85" s="85"/>
      <c r="CB85" s="85"/>
      <c r="CC85" s="85"/>
      <c r="CD85" s="85"/>
      <c r="CE85" s="85"/>
      <c r="CF85" s="85"/>
      <c r="CG85" s="85"/>
      <c r="CH85" s="85"/>
      <c r="CI85" s="85"/>
      <c r="CJ85" s="85"/>
      <c r="CK85" s="85"/>
      <c r="CL85" s="85"/>
      <c r="CM85" s="85"/>
      <c r="CN85" s="85"/>
      <c r="CO85" s="85"/>
      <c r="CP85" s="85"/>
      <c r="CQ85" s="85"/>
      <c r="CR85" s="85"/>
      <c r="CS85" s="85"/>
      <c r="CT85" s="85"/>
      <c r="CU85" s="85"/>
      <c r="CV85" s="85"/>
      <c r="CW85" s="85"/>
      <c r="CX85" s="85"/>
      <c r="CY85" s="85"/>
      <c r="CZ85" s="85"/>
      <c r="DA85" s="85"/>
      <c r="DB85" s="85"/>
      <c r="DC85" s="85"/>
      <c r="DD85" s="85"/>
      <c r="DE85" s="85"/>
      <c r="DF85" s="85"/>
      <c r="DG85" s="85"/>
      <c r="DH85" s="85"/>
      <c r="DI85" s="85"/>
      <c r="DJ85" s="85"/>
      <c r="DK85" s="85"/>
      <c r="DL85" s="85"/>
      <c r="DM85" s="85"/>
      <c r="DN85" s="85"/>
      <c r="DO85" s="85"/>
      <c r="DP85" s="85"/>
      <c r="DQ85" s="85"/>
      <c r="DR85" s="85"/>
      <c r="DS85" s="85"/>
      <c r="DT85" s="85"/>
      <c r="DU85" s="85"/>
      <c r="DV85" s="85"/>
      <c r="DW85" s="85"/>
      <c r="DX85" s="85"/>
      <c r="DY85" s="85"/>
      <c r="DZ85" s="85"/>
      <c r="EA85" s="85"/>
      <c r="EB85" s="85"/>
      <c r="EC85" s="85"/>
      <c r="ED85" s="85"/>
      <c r="EE85" s="85"/>
      <c r="EF85" s="85"/>
      <c r="EG85" s="85"/>
      <c r="EH85" s="85"/>
      <c r="EI85" s="85"/>
      <c r="EJ85" s="85"/>
      <c r="EK85" s="85"/>
      <c r="EL85" s="85"/>
      <c r="EM85" s="85"/>
      <c r="EN85" s="85"/>
      <c r="EO85" s="85"/>
      <c r="EP85" s="85"/>
      <c r="EQ85" s="85"/>
      <c r="ER85" s="85"/>
      <c r="ES85" s="85"/>
      <c r="ET85" s="85"/>
      <c r="EU85" s="85"/>
      <c r="EV85" s="85"/>
      <c r="EW85" s="85"/>
      <c r="EX85" s="85"/>
      <c r="EY85" s="85"/>
      <c r="EZ85" s="85"/>
      <c r="FA85" s="85"/>
      <c r="FB85" s="85"/>
      <c r="FC85" s="85"/>
      <c r="FD85" s="85"/>
      <c r="FE85" s="85"/>
      <c r="FF85" s="85"/>
      <c r="FG85" s="85"/>
      <c r="FH85" s="85"/>
      <c r="FI85" s="85"/>
      <c r="FJ85" s="85"/>
      <c r="FK85" s="85"/>
      <c r="FL85" s="85"/>
      <c r="FM85" s="85"/>
      <c r="FN85" s="85"/>
      <c r="FO85" s="85"/>
      <c r="FP85" s="85"/>
      <c r="FQ85" s="85"/>
      <c r="FR85" s="85"/>
      <c r="FS85" s="85"/>
      <c r="FT85" s="85"/>
      <c r="FU85" s="85"/>
      <c r="FV85" s="85"/>
      <c r="FW85" s="85"/>
      <c r="FX85" s="85"/>
      <c r="FY85" s="85"/>
      <c r="FZ85" s="85"/>
      <c r="GA85" s="85"/>
      <c r="GB85" s="85"/>
      <c r="GC85" s="85"/>
      <c r="GD85" s="85"/>
      <c r="GE85" s="85"/>
      <c r="GF85" s="85"/>
      <c r="GG85" s="85"/>
      <c r="GH85" s="85"/>
      <c r="GI85" s="85"/>
      <c r="GJ85" s="85"/>
      <c r="GK85" s="85"/>
      <c r="GL85" s="85"/>
      <c r="GM85" s="85"/>
      <c r="GN85" s="85"/>
      <c r="GO85" s="85"/>
      <c r="GP85" s="85"/>
      <c r="GQ85" s="85"/>
      <c r="GR85" s="85"/>
      <c r="GS85" s="85"/>
      <c r="GT85" s="85"/>
      <c r="GU85" s="85"/>
      <c r="GV85" s="85"/>
      <c r="GW85" s="85"/>
      <c r="GX85" s="85"/>
      <c r="GY85" s="85"/>
      <c r="GZ85" s="85"/>
      <c r="HA85" s="85"/>
      <c r="HB85" s="85"/>
      <c r="HC85" s="85"/>
      <c r="HD85" s="85"/>
      <c r="HE85" s="85"/>
      <c r="HF85" s="85"/>
      <c r="HG85" s="85"/>
      <c r="HH85" s="85"/>
      <c r="HI85" s="85"/>
      <c r="HJ85" s="85"/>
      <c r="HK85" s="85"/>
      <c r="HL85" s="85"/>
      <c r="HM85" s="85"/>
      <c r="HN85" s="85"/>
      <c r="HO85" s="85"/>
      <c r="HP85" s="85"/>
      <c r="HQ85" s="85"/>
      <c r="HR85" s="85"/>
      <c r="HS85" s="85"/>
      <c r="HT85" s="85"/>
      <c r="HU85" s="85"/>
      <c r="HV85" s="85"/>
      <c r="HW85" s="85"/>
      <c r="HX85" s="85"/>
      <c r="HY85" s="85"/>
      <c r="HZ85" s="85"/>
      <c r="IA85" s="85"/>
      <c r="IB85" s="85"/>
      <c r="IC85" s="85"/>
      <c r="ID85" s="85"/>
      <c r="IE85" s="85"/>
      <c r="IF85" s="85"/>
      <c r="IG85" s="85"/>
      <c r="IH85" s="85"/>
      <c r="II85" s="85"/>
      <c r="IJ85" s="85"/>
      <c r="IK85" s="85"/>
      <c r="IL85" s="85"/>
      <c r="IM85" s="85"/>
      <c r="IN85" s="85"/>
      <c r="IO85" s="85"/>
      <c r="IP85" s="85"/>
      <c r="IQ85" s="85"/>
      <c r="IR85" s="85"/>
      <c r="IS85" s="85"/>
      <c r="IT85" s="85"/>
      <c r="IU85" s="85"/>
      <c r="IV85" s="85"/>
    </row>
    <row r="86" spans="1:256" x14ac:dyDescent="0.2">
      <c r="A86" s="79">
        <v>1447</v>
      </c>
      <c r="B86" s="71" t="s">
        <v>51</v>
      </c>
      <c r="C86" s="70" t="s">
        <v>2110</v>
      </c>
      <c r="D86" s="69">
        <v>132</v>
      </c>
      <c r="E86" s="69">
        <v>123</v>
      </c>
      <c r="F86" s="69">
        <v>796</v>
      </c>
      <c r="G86" s="71">
        <v>1953.1000000000001</v>
      </c>
      <c r="H86" s="69">
        <v>379.19</v>
      </c>
      <c r="I86" s="69">
        <v>132</v>
      </c>
      <c r="J86" s="72">
        <v>123</v>
      </c>
      <c r="K86" s="71">
        <v>796</v>
      </c>
      <c r="L86" s="80">
        <v>1953.1000000000001</v>
      </c>
      <c r="M86" s="74">
        <v>379.18</v>
      </c>
      <c r="N86" s="80">
        <v>2.4536000000000002</v>
      </c>
      <c r="O86" s="70">
        <v>23</v>
      </c>
      <c r="P86" s="76" t="e">
        <f>VLOOKUP(A86,#REF!,3,FALSE)</f>
        <v>#REF!</v>
      </c>
      <c r="Q86" s="80">
        <v>1.2314814814814814</v>
      </c>
      <c r="R86" s="80">
        <f t="shared" si="1"/>
        <v>972.80634074074101</v>
      </c>
    </row>
    <row r="87" spans="1:256" x14ac:dyDescent="0.2">
      <c r="A87" s="79">
        <v>4014</v>
      </c>
      <c r="B87" s="71" t="s">
        <v>52</v>
      </c>
      <c r="C87" s="70" t="s">
        <v>2107</v>
      </c>
      <c r="D87" s="69">
        <v>2</v>
      </c>
      <c r="E87" s="69">
        <v>2</v>
      </c>
      <c r="F87" s="69">
        <v>2</v>
      </c>
      <c r="G87" s="71">
        <v>192</v>
      </c>
      <c r="H87" s="69">
        <v>19.2</v>
      </c>
      <c r="I87" s="69">
        <v>0</v>
      </c>
      <c r="J87" s="72">
        <v>0</v>
      </c>
      <c r="K87" s="71">
        <v>0</v>
      </c>
      <c r="L87" s="80">
        <v>0</v>
      </c>
      <c r="M87" s="74">
        <v>0</v>
      </c>
      <c r="N87" s="80">
        <v>0</v>
      </c>
      <c r="O87" s="70">
        <v>0</v>
      </c>
      <c r="P87" s="76" t="e">
        <f>VLOOKUP(A87,#REF!,3,FALSE)</f>
        <v>#REF!</v>
      </c>
      <c r="Q87" s="80">
        <v>50.775000000000006</v>
      </c>
      <c r="R87" s="80">
        <f t="shared" si="1"/>
        <v>0</v>
      </c>
    </row>
    <row r="88" spans="1:256" x14ac:dyDescent="0.2">
      <c r="A88" s="79">
        <v>3616</v>
      </c>
      <c r="B88" s="71" t="s">
        <v>692</v>
      </c>
      <c r="C88" s="70" t="s">
        <v>2118</v>
      </c>
      <c r="D88" s="69">
        <v>0</v>
      </c>
      <c r="E88" s="69">
        <v>0</v>
      </c>
      <c r="F88" s="69">
        <v>0</v>
      </c>
      <c r="G88" s="71">
        <v>0</v>
      </c>
      <c r="H88" s="69">
        <v>0</v>
      </c>
      <c r="I88" s="69">
        <v>0</v>
      </c>
      <c r="J88" s="72">
        <v>0</v>
      </c>
      <c r="K88" s="71">
        <v>0</v>
      </c>
      <c r="L88" s="80">
        <v>0</v>
      </c>
      <c r="M88" s="74">
        <v>0</v>
      </c>
      <c r="N88" s="80">
        <v>0</v>
      </c>
      <c r="O88" s="70">
        <v>0</v>
      </c>
      <c r="P88" s="76" t="e">
        <f>VLOOKUP(A88,#REF!,3,FALSE)</f>
        <v>#REF!</v>
      </c>
      <c r="Q88" s="80">
        <v>264</v>
      </c>
      <c r="R88" s="80">
        <f t="shared" si="1"/>
        <v>0</v>
      </c>
    </row>
    <row r="89" spans="1:256" x14ac:dyDescent="0.2">
      <c r="A89" s="79">
        <v>3617</v>
      </c>
      <c r="B89" s="71" t="s">
        <v>697</v>
      </c>
      <c r="C89" s="70" t="s">
        <v>2118</v>
      </c>
      <c r="D89" s="69">
        <v>1</v>
      </c>
      <c r="E89" s="69">
        <v>1</v>
      </c>
      <c r="F89" s="69">
        <v>1</v>
      </c>
      <c r="G89" s="71">
        <v>550</v>
      </c>
      <c r="H89" s="69">
        <v>110</v>
      </c>
      <c r="I89" s="69">
        <v>1</v>
      </c>
      <c r="J89" s="72">
        <v>1</v>
      </c>
      <c r="K89" s="71">
        <v>1</v>
      </c>
      <c r="L89" s="80">
        <v>550</v>
      </c>
      <c r="M89" s="74">
        <v>110</v>
      </c>
      <c r="N89" s="80">
        <v>550</v>
      </c>
      <c r="O89" s="70">
        <v>0</v>
      </c>
      <c r="P89" s="76" t="e">
        <f>VLOOKUP(A89,#REF!,3,FALSE)</f>
        <v>#REF!</v>
      </c>
      <c r="Q89" s="80">
        <v>292</v>
      </c>
      <c r="R89" s="80">
        <f t="shared" si="1"/>
        <v>258</v>
      </c>
    </row>
    <row r="90" spans="1:256" x14ac:dyDescent="0.2">
      <c r="A90" s="79">
        <v>3618</v>
      </c>
      <c r="B90" s="71" t="s">
        <v>700</v>
      </c>
      <c r="C90" s="70" t="s">
        <v>2118</v>
      </c>
      <c r="D90" s="69">
        <v>0</v>
      </c>
      <c r="E90" s="69">
        <v>0</v>
      </c>
      <c r="F90" s="69">
        <v>0</v>
      </c>
      <c r="G90" s="71">
        <v>0</v>
      </c>
      <c r="H90" s="69">
        <v>0</v>
      </c>
      <c r="I90" s="69">
        <v>0</v>
      </c>
      <c r="J90" s="72">
        <v>0</v>
      </c>
      <c r="K90" s="71">
        <v>0</v>
      </c>
      <c r="L90" s="80">
        <v>0</v>
      </c>
      <c r="M90" s="74">
        <v>0</v>
      </c>
      <c r="N90" s="80">
        <v>0</v>
      </c>
      <c r="O90" s="70">
        <v>0</v>
      </c>
      <c r="P90" s="76" t="e">
        <f>VLOOKUP(A90,#REF!,3,FALSE)</f>
        <v>#REF!</v>
      </c>
      <c r="Q90" s="80">
        <v>160.30000000000001</v>
      </c>
      <c r="R90" s="80">
        <f t="shared" si="1"/>
        <v>0</v>
      </c>
    </row>
    <row r="91" spans="1:256" x14ac:dyDescent="0.2">
      <c r="A91" s="79">
        <v>3619</v>
      </c>
      <c r="B91" s="71" t="s">
        <v>704</v>
      </c>
      <c r="C91" s="70" t="s">
        <v>2118</v>
      </c>
      <c r="D91" s="69">
        <v>1</v>
      </c>
      <c r="E91" s="69">
        <v>1</v>
      </c>
      <c r="F91" s="69">
        <v>2</v>
      </c>
      <c r="G91" s="71">
        <v>538.02</v>
      </c>
      <c r="H91" s="69">
        <v>107.60000000000001</v>
      </c>
      <c r="I91" s="69">
        <v>0</v>
      </c>
      <c r="J91" s="72">
        <v>0</v>
      </c>
      <c r="K91" s="71">
        <v>0</v>
      </c>
      <c r="L91" s="80">
        <v>0</v>
      </c>
      <c r="M91" s="74">
        <v>0</v>
      </c>
      <c r="N91" s="80">
        <v>0</v>
      </c>
      <c r="O91" s="70">
        <v>0</v>
      </c>
      <c r="P91" s="76" t="e">
        <f>VLOOKUP(A91,#REF!,3,FALSE)</f>
        <v>#REF!</v>
      </c>
      <c r="Q91" s="80">
        <v>174.3</v>
      </c>
      <c r="R91" s="80">
        <f t="shared" si="1"/>
        <v>0</v>
      </c>
    </row>
    <row r="92" spans="1:256" x14ac:dyDescent="0.2">
      <c r="A92" s="68">
        <v>3994</v>
      </c>
      <c r="B92" s="69" t="s">
        <v>2134</v>
      </c>
      <c r="C92" s="70" t="s">
        <v>2107</v>
      </c>
      <c r="D92" s="69">
        <v>1</v>
      </c>
      <c r="E92" s="69">
        <v>1</v>
      </c>
      <c r="F92" s="69">
        <v>1</v>
      </c>
      <c r="G92" s="71">
        <v>230</v>
      </c>
      <c r="H92" s="69">
        <v>46</v>
      </c>
      <c r="I92" s="69">
        <v>2</v>
      </c>
      <c r="J92" s="72">
        <v>1</v>
      </c>
      <c r="K92" s="73">
        <v>1</v>
      </c>
      <c r="L92" s="73">
        <v>230</v>
      </c>
      <c r="M92" s="74">
        <v>46</v>
      </c>
      <c r="N92" s="75">
        <v>230</v>
      </c>
      <c r="O92" s="70">
        <v>0</v>
      </c>
      <c r="P92" s="76" t="e">
        <f>VLOOKUP(A92,#REF!,3,FALSE)</f>
        <v>#REF!</v>
      </c>
      <c r="Q92" s="77"/>
      <c r="R92" s="77">
        <f t="shared" si="1"/>
        <v>230</v>
      </c>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c r="CW92" s="76"/>
      <c r="CX92" s="76"/>
      <c r="CY92" s="76"/>
      <c r="CZ92" s="76"/>
      <c r="DA92" s="76"/>
      <c r="DB92" s="76"/>
      <c r="DC92" s="76"/>
      <c r="DD92" s="76"/>
      <c r="DE92" s="76"/>
      <c r="DF92" s="76"/>
      <c r="DG92" s="76"/>
      <c r="DH92" s="76"/>
      <c r="DI92" s="76"/>
      <c r="DJ92" s="76"/>
      <c r="DK92" s="76"/>
      <c r="DL92" s="76"/>
      <c r="DM92" s="76"/>
      <c r="DN92" s="76"/>
      <c r="DO92" s="76"/>
      <c r="DP92" s="76"/>
      <c r="DQ92" s="76"/>
      <c r="DR92" s="76"/>
      <c r="DS92" s="76"/>
      <c r="DT92" s="76"/>
      <c r="DU92" s="76"/>
      <c r="DV92" s="76"/>
      <c r="DW92" s="76"/>
      <c r="DX92" s="76"/>
      <c r="DY92" s="76"/>
      <c r="DZ92" s="76"/>
      <c r="EA92" s="76"/>
      <c r="EB92" s="76"/>
      <c r="EC92" s="76"/>
      <c r="ED92" s="76"/>
      <c r="EE92" s="76"/>
      <c r="EF92" s="76"/>
      <c r="EG92" s="76"/>
      <c r="EH92" s="76"/>
      <c r="EI92" s="76"/>
      <c r="EJ92" s="76"/>
      <c r="EK92" s="76"/>
      <c r="EL92" s="76"/>
      <c r="EM92" s="76"/>
      <c r="EN92" s="76"/>
      <c r="EO92" s="76"/>
      <c r="EP92" s="76"/>
      <c r="EQ92" s="76"/>
      <c r="ER92" s="76"/>
      <c r="ES92" s="76"/>
      <c r="ET92" s="76"/>
      <c r="EU92" s="76"/>
      <c r="EV92" s="76"/>
      <c r="EW92" s="76"/>
      <c r="EX92" s="76"/>
      <c r="EY92" s="76"/>
      <c r="EZ92" s="76"/>
      <c r="FA92" s="76"/>
      <c r="FB92" s="76"/>
      <c r="FC92" s="76"/>
      <c r="FD92" s="76"/>
      <c r="FE92" s="76"/>
      <c r="FF92" s="76"/>
      <c r="FG92" s="76"/>
      <c r="FH92" s="76"/>
      <c r="FI92" s="76"/>
      <c r="FJ92" s="76"/>
      <c r="FK92" s="76"/>
      <c r="FL92" s="76"/>
      <c r="FM92" s="76"/>
      <c r="FN92" s="76"/>
      <c r="FO92" s="76"/>
      <c r="FP92" s="76"/>
      <c r="FQ92" s="76"/>
      <c r="FR92" s="76"/>
      <c r="FS92" s="76"/>
      <c r="FT92" s="76"/>
      <c r="FU92" s="76"/>
      <c r="FV92" s="76"/>
      <c r="FW92" s="76"/>
      <c r="FX92" s="76"/>
      <c r="FY92" s="76"/>
      <c r="FZ92" s="76"/>
      <c r="GA92" s="76"/>
      <c r="GB92" s="76"/>
      <c r="GC92" s="76"/>
      <c r="GD92" s="76"/>
      <c r="GE92" s="76"/>
      <c r="GF92" s="76"/>
      <c r="GG92" s="76"/>
      <c r="GH92" s="76"/>
      <c r="GI92" s="76"/>
      <c r="GJ92" s="76"/>
      <c r="GK92" s="76"/>
      <c r="GL92" s="76"/>
      <c r="GM92" s="76"/>
      <c r="GN92" s="76"/>
      <c r="GO92" s="76"/>
      <c r="GP92" s="76"/>
      <c r="GQ92" s="76"/>
      <c r="GR92" s="76"/>
      <c r="GS92" s="76"/>
      <c r="GT92" s="76"/>
      <c r="GU92" s="76"/>
      <c r="GV92" s="76"/>
      <c r="GW92" s="76"/>
      <c r="GX92" s="76"/>
      <c r="GY92" s="76"/>
      <c r="GZ92" s="76"/>
      <c r="HA92" s="76"/>
      <c r="HB92" s="76"/>
      <c r="HC92" s="76"/>
      <c r="HD92" s="76"/>
      <c r="HE92" s="76"/>
      <c r="HF92" s="76"/>
      <c r="HG92" s="76"/>
      <c r="HH92" s="76"/>
      <c r="HI92" s="76"/>
      <c r="HJ92" s="76"/>
      <c r="HK92" s="76"/>
      <c r="HL92" s="76"/>
      <c r="HM92" s="76"/>
      <c r="HN92" s="76"/>
      <c r="HO92" s="76"/>
      <c r="HP92" s="76"/>
      <c r="HQ92" s="76"/>
      <c r="HR92" s="76"/>
      <c r="HS92" s="76"/>
      <c r="HT92" s="76"/>
      <c r="HU92" s="76"/>
      <c r="HV92" s="76"/>
      <c r="HW92" s="76"/>
      <c r="HX92" s="76"/>
      <c r="HY92" s="76"/>
      <c r="HZ92" s="76"/>
      <c r="IA92" s="76"/>
      <c r="IB92" s="76"/>
      <c r="IC92" s="76"/>
      <c r="ID92" s="76"/>
      <c r="IE92" s="76"/>
      <c r="IF92" s="76"/>
      <c r="IG92" s="76"/>
      <c r="IH92" s="76"/>
      <c r="II92" s="76"/>
      <c r="IJ92" s="76"/>
      <c r="IK92" s="76"/>
      <c r="IL92" s="76"/>
      <c r="IM92" s="76"/>
      <c r="IN92" s="76"/>
      <c r="IO92" s="76"/>
      <c r="IP92" s="76"/>
      <c r="IQ92" s="76"/>
      <c r="IR92" s="76"/>
      <c r="IS92" s="76"/>
      <c r="IT92" s="76"/>
      <c r="IU92" s="76"/>
      <c r="IV92" s="76"/>
    </row>
    <row r="93" spans="1:256" x14ac:dyDescent="0.2">
      <c r="A93" s="79">
        <v>3827</v>
      </c>
      <c r="B93" s="71" t="s">
        <v>707</v>
      </c>
      <c r="C93" s="70" t="s">
        <v>2118</v>
      </c>
      <c r="D93" s="69">
        <v>0</v>
      </c>
      <c r="E93" s="69">
        <v>0</v>
      </c>
      <c r="F93" s="69">
        <v>0</v>
      </c>
      <c r="G93" s="71">
        <v>0</v>
      </c>
      <c r="H93" s="69">
        <v>0</v>
      </c>
      <c r="I93" s="69">
        <v>0</v>
      </c>
      <c r="J93" s="72">
        <v>0</v>
      </c>
      <c r="K93" s="71">
        <v>0</v>
      </c>
      <c r="L93" s="80">
        <v>0</v>
      </c>
      <c r="M93" s="74">
        <v>0</v>
      </c>
      <c r="N93" s="80">
        <v>0</v>
      </c>
      <c r="O93" s="70">
        <v>0</v>
      </c>
      <c r="P93" s="76" t="e">
        <f>VLOOKUP(A93,#REF!,3,FALSE)</f>
        <v>#REF!</v>
      </c>
      <c r="Q93" s="80">
        <v>66.599999999999994</v>
      </c>
      <c r="R93" s="80">
        <f t="shared" si="1"/>
        <v>0</v>
      </c>
    </row>
    <row r="94" spans="1:256" x14ac:dyDescent="0.2">
      <c r="A94" s="79">
        <v>3620</v>
      </c>
      <c r="B94" s="71" t="s">
        <v>711</v>
      </c>
      <c r="C94" s="70" t="s">
        <v>2118</v>
      </c>
      <c r="D94" s="69">
        <v>1</v>
      </c>
      <c r="E94" s="69">
        <v>1</v>
      </c>
      <c r="F94" s="69">
        <v>4</v>
      </c>
      <c r="G94" s="71">
        <v>676</v>
      </c>
      <c r="H94" s="69">
        <v>135.20000000000002</v>
      </c>
      <c r="I94" s="69">
        <v>3</v>
      </c>
      <c r="J94" s="72">
        <v>1</v>
      </c>
      <c r="K94" s="71">
        <v>4</v>
      </c>
      <c r="L94" s="80">
        <v>676</v>
      </c>
      <c r="M94" s="74">
        <v>135.20000000000002</v>
      </c>
      <c r="N94" s="80">
        <v>169</v>
      </c>
      <c r="O94" s="70">
        <v>4</v>
      </c>
      <c r="P94" s="76" t="e">
        <f>VLOOKUP(A94,#REF!,3,FALSE)</f>
        <v>#REF!</v>
      </c>
      <c r="Q94" s="80">
        <v>73.150000000000006</v>
      </c>
      <c r="R94" s="80">
        <f t="shared" si="1"/>
        <v>383.4</v>
      </c>
    </row>
    <row r="95" spans="1:256" s="69" customFormat="1" x14ac:dyDescent="0.2">
      <c r="A95" s="81">
        <v>3621</v>
      </c>
      <c r="B95" s="82" t="s">
        <v>714</v>
      </c>
      <c r="C95" s="69" t="s">
        <v>2118</v>
      </c>
      <c r="D95" s="69">
        <v>1</v>
      </c>
      <c r="E95" s="69">
        <v>1</v>
      </c>
      <c r="F95" s="69">
        <v>2</v>
      </c>
      <c r="G95" s="71">
        <v>288</v>
      </c>
      <c r="H95" s="69">
        <v>57.6</v>
      </c>
      <c r="I95" s="69">
        <v>1</v>
      </c>
      <c r="J95" s="69">
        <v>1</v>
      </c>
      <c r="K95" s="82">
        <v>0</v>
      </c>
      <c r="L95" s="83">
        <v>0</v>
      </c>
      <c r="M95" s="69">
        <v>0</v>
      </c>
      <c r="N95" s="83">
        <v>0</v>
      </c>
      <c r="O95" s="69">
        <v>0</v>
      </c>
      <c r="P95" s="76" t="e">
        <f>VLOOKUP(A95,#REF!,3,FALSE)</f>
        <v>#REF!</v>
      </c>
      <c r="Q95" s="84">
        <v>89.1</v>
      </c>
      <c r="R95" s="84">
        <f t="shared" si="1"/>
        <v>0</v>
      </c>
      <c r="S95" s="78"/>
      <c r="T95" s="78"/>
      <c r="U95" s="78"/>
      <c r="V95" s="78"/>
      <c r="W95" s="78"/>
      <c r="X95" s="78"/>
      <c r="Y95" s="78"/>
      <c r="Z95" s="78"/>
      <c r="AA95" s="78"/>
      <c r="AB95" s="78"/>
      <c r="AC95" s="85"/>
      <c r="AD95" s="85"/>
      <c r="AE95" s="85"/>
      <c r="AF95" s="85"/>
      <c r="AG95" s="85"/>
      <c r="AH95" s="85"/>
      <c r="AI95" s="85"/>
      <c r="AJ95" s="85"/>
      <c r="AK95" s="85"/>
      <c r="AL95" s="85"/>
      <c r="AM95" s="85"/>
      <c r="AN95" s="85"/>
      <c r="AO95" s="85"/>
      <c r="AP95" s="85"/>
      <c r="AQ95" s="85"/>
      <c r="AR95" s="85"/>
      <c r="AS95" s="85"/>
      <c r="AT95" s="85"/>
      <c r="AU95" s="85"/>
      <c r="AV95" s="85"/>
      <c r="AW95" s="85"/>
      <c r="AX95" s="85"/>
      <c r="AY95" s="85"/>
      <c r="AZ95" s="85"/>
      <c r="BA95" s="85"/>
      <c r="BB95" s="85"/>
      <c r="BC95" s="85"/>
      <c r="BD95" s="85"/>
      <c r="BE95" s="85"/>
      <c r="BF95" s="85"/>
      <c r="BG95" s="85"/>
      <c r="BH95" s="85"/>
      <c r="BI95" s="85"/>
      <c r="BJ95" s="85"/>
      <c r="BK95" s="85"/>
      <c r="BL95" s="85"/>
      <c r="BM95" s="85"/>
      <c r="BN95" s="85"/>
      <c r="BO95" s="85"/>
      <c r="BP95" s="85"/>
      <c r="BQ95" s="85"/>
      <c r="BR95" s="85"/>
      <c r="BS95" s="85"/>
      <c r="BT95" s="85"/>
      <c r="BU95" s="85"/>
      <c r="BV95" s="85"/>
      <c r="BW95" s="85"/>
      <c r="BX95" s="85"/>
      <c r="BY95" s="85"/>
      <c r="BZ95" s="85"/>
      <c r="CA95" s="85"/>
      <c r="CB95" s="85"/>
      <c r="CC95" s="85"/>
      <c r="CD95" s="85"/>
      <c r="CE95" s="85"/>
      <c r="CF95" s="85"/>
      <c r="CG95" s="85"/>
      <c r="CH95" s="85"/>
      <c r="CI95" s="85"/>
      <c r="CJ95" s="85"/>
      <c r="CK95" s="85"/>
      <c r="CL95" s="85"/>
      <c r="CM95" s="85"/>
      <c r="CN95" s="85"/>
      <c r="CO95" s="85"/>
      <c r="CP95" s="85"/>
      <c r="CQ95" s="85"/>
      <c r="CR95" s="85"/>
      <c r="CS95" s="85"/>
      <c r="CT95" s="85"/>
      <c r="CU95" s="85"/>
      <c r="CV95" s="85"/>
      <c r="CW95" s="85"/>
      <c r="CX95" s="85"/>
      <c r="CY95" s="85"/>
      <c r="CZ95" s="85"/>
      <c r="DA95" s="85"/>
      <c r="DB95" s="85"/>
      <c r="DC95" s="85"/>
      <c r="DD95" s="85"/>
      <c r="DE95" s="85"/>
      <c r="DF95" s="85"/>
      <c r="DG95" s="85"/>
      <c r="DH95" s="85"/>
      <c r="DI95" s="85"/>
      <c r="DJ95" s="85"/>
      <c r="DK95" s="85"/>
      <c r="DL95" s="85"/>
      <c r="DM95" s="85"/>
      <c r="DN95" s="85"/>
      <c r="DO95" s="85"/>
      <c r="DP95" s="85"/>
      <c r="DQ95" s="85"/>
      <c r="DR95" s="85"/>
      <c r="DS95" s="85"/>
      <c r="DT95" s="85"/>
      <c r="DU95" s="85"/>
      <c r="DV95" s="85"/>
      <c r="DW95" s="85"/>
      <c r="DX95" s="85"/>
      <c r="DY95" s="85"/>
      <c r="DZ95" s="85"/>
      <c r="EA95" s="85"/>
      <c r="EB95" s="85"/>
      <c r="EC95" s="85"/>
      <c r="ED95" s="85"/>
      <c r="EE95" s="85"/>
      <c r="EF95" s="85"/>
      <c r="EG95" s="85"/>
      <c r="EH95" s="85"/>
      <c r="EI95" s="85"/>
      <c r="EJ95" s="85"/>
      <c r="EK95" s="85"/>
      <c r="EL95" s="85"/>
      <c r="EM95" s="85"/>
      <c r="EN95" s="85"/>
      <c r="EO95" s="85"/>
      <c r="EP95" s="85"/>
      <c r="EQ95" s="85"/>
      <c r="ER95" s="85"/>
      <c r="ES95" s="85"/>
      <c r="ET95" s="85"/>
      <c r="EU95" s="85"/>
      <c r="EV95" s="85"/>
      <c r="EW95" s="85"/>
      <c r="EX95" s="85"/>
      <c r="EY95" s="85"/>
      <c r="EZ95" s="85"/>
      <c r="FA95" s="85"/>
      <c r="FB95" s="85"/>
      <c r="FC95" s="85"/>
      <c r="FD95" s="85"/>
      <c r="FE95" s="85"/>
      <c r="FF95" s="85"/>
      <c r="FG95" s="85"/>
      <c r="FH95" s="85"/>
      <c r="FI95" s="85"/>
      <c r="FJ95" s="85"/>
      <c r="FK95" s="85"/>
      <c r="FL95" s="85"/>
      <c r="FM95" s="85"/>
      <c r="FN95" s="85"/>
      <c r="FO95" s="85"/>
      <c r="FP95" s="85"/>
      <c r="FQ95" s="85"/>
      <c r="FR95" s="85"/>
      <c r="FS95" s="85"/>
      <c r="FT95" s="85"/>
      <c r="FU95" s="85"/>
      <c r="FV95" s="85"/>
      <c r="FW95" s="85"/>
      <c r="FX95" s="85"/>
      <c r="FY95" s="85"/>
      <c r="FZ95" s="85"/>
      <c r="GA95" s="85"/>
      <c r="GB95" s="85"/>
      <c r="GC95" s="85"/>
      <c r="GD95" s="85"/>
      <c r="GE95" s="85"/>
      <c r="GF95" s="85"/>
      <c r="GG95" s="85"/>
      <c r="GH95" s="85"/>
      <c r="GI95" s="85"/>
      <c r="GJ95" s="85"/>
      <c r="GK95" s="85"/>
      <c r="GL95" s="85"/>
      <c r="GM95" s="85"/>
      <c r="GN95" s="85"/>
      <c r="GO95" s="85"/>
      <c r="GP95" s="85"/>
      <c r="GQ95" s="85"/>
      <c r="GR95" s="85"/>
      <c r="GS95" s="85"/>
      <c r="GT95" s="85"/>
      <c r="GU95" s="85"/>
      <c r="GV95" s="85"/>
      <c r="GW95" s="85"/>
      <c r="GX95" s="85"/>
      <c r="GY95" s="85"/>
      <c r="GZ95" s="85"/>
      <c r="HA95" s="85"/>
      <c r="HB95" s="85"/>
      <c r="HC95" s="85"/>
      <c r="HD95" s="85"/>
      <c r="HE95" s="85"/>
      <c r="HF95" s="85"/>
      <c r="HG95" s="85"/>
      <c r="HH95" s="85"/>
      <c r="HI95" s="85"/>
      <c r="HJ95" s="85"/>
      <c r="HK95" s="85"/>
      <c r="HL95" s="85"/>
      <c r="HM95" s="85"/>
      <c r="HN95" s="85"/>
      <c r="HO95" s="85"/>
      <c r="HP95" s="85"/>
      <c r="HQ95" s="85"/>
      <c r="HR95" s="85"/>
      <c r="HS95" s="85"/>
      <c r="HT95" s="85"/>
      <c r="HU95" s="85"/>
      <c r="HV95" s="85"/>
      <c r="HW95" s="85"/>
      <c r="HX95" s="85"/>
      <c r="HY95" s="85"/>
      <c r="HZ95" s="85"/>
      <c r="IA95" s="85"/>
      <c r="IB95" s="85"/>
      <c r="IC95" s="85"/>
      <c r="ID95" s="85"/>
      <c r="IE95" s="85"/>
      <c r="IF95" s="85"/>
      <c r="IG95" s="85"/>
      <c r="IH95" s="85"/>
      <c r="II95" s="85"/>
      <c r="IJ95" s="85"/>
      <c r="IK95" s="85"/>
      <c r="IL95" s="85"/>
      <c r="IM95" s="85"/>
      <c r="IN95" s="85"/>
      <c r="IO95" s="85"/>
      <c r="IP95" s="85"/>
      <c r="IQ95" s="85"/>
      <c r="IR95" s="85"/>
      <c r="IS95" s="85"/>
      <c r="IT95" s="85"/>
      <c r="IU95" s="85"/>
      <c r="IV95" s="85"/>
    </row>
    <row r="96" spans="1:256" x14ac:dyDescent="0.2">
      <c r="A96" s="79">
        <v>1548</v>
      </c>
      <c r="B96" s="71" t="s">
        <v>61</v>
      </c>
      <c r="C96" s="70" t="s">
        <v>62</v>
      </c>
      <c r="D96" s="69">
        <v>66</v>
      </c>
      <c r="E96" s="69">
        <v>58</v>
      </c>
      <c r="F96" s="69">
        <v>192</v>
      </c>
      <c r="G96" s="71">
        <v>1493.24</v>
      </c>
      <c r="H96" s="69">
        <v>283.96000000000004</v>
      </c>
      <c r="I96" s="69">
        <v>64</v>
      </c>
      <c r="J96" s="72">
        <v>56</v>
      </c>
      <c r="K96" s="71">
        <v>190</v>
      </c>
      <c r="L96" s="80">
        <v>1481.3100000000002</v>
      </c>
      <c r="M96" s="74">
        <v>281.57</v>
      </c>
      <c r="N96" s="80">
        <v>7.7964000000000002</v>
      </c>
      <c r="O96" s="70">
        <v>2</v>
      </c>
      <c r="P96" s="76" t="e">
        <f>VLOOKUP(A96,#REF!,3,FALSE)</f>
        <v>#REF!</v>
      </c>
      <c r="Q96" s="80">
        <v>3.4537037037037033</v>
      </c>
      <c r="R96" s="80">
        <f t="shared" si="1"/>
        <v>825.11229629629645</v>
      </c>
    </row>
    <row r="97" spans="1:256" x14ac:dyDescent="0.2">
      <c r="A97" s="79">
        <v>1726</v>
      </c>
      <c r="B97" s="71" t="s">
        <v>63</v>
      </c>
      <c r="C97" s="70" t="s">
        <v>62</v>
      </c>
      <c r="D97" s="69">
        <v>28</v>
      </c>
      <c r="E97" s="69">
        <v>26</v>
      </c>
      <c r="F97" s="69">
        <v>30</v>
      </c>
      <c r="G97" s="71">
        <v>931.69</v>
      </c>
      <c r="H97" s="69">
        <v>174.71</v>
      </c>
      <c r="I97" s="69">
        <v>27</v>
      </c>
      <c r="J97" s="72">
        <v>25</v>
      </c>
      <c r="K97" s="71">
        <v>29</v>
      </c>
      <c r="L97" s="80">
        <v>901.94</v>
      </c>
      <c r="M97" s="74">
        <v>168.76000000000002</v>
      </c>
      <c r="N97" s="80">
        <v>31.101400000000002</v>
      </c>
      <c r="O97" s="70">
        <v>0</v>
      </c>
      <c r="P97" s="76" t="e">
        <f>VLOOKUP(A97,#REF!,3,FALSE)</f>
        <v>#REF!</v>
      </c>
      <c r="Q97" s="80">
        <v>9.0370370370370363</v>
      </c>
      <c r="R97" s="80">
        <f t="shared" si="1"/>
        <v>639.866525925926</v>
      </c>
    </row>
    <row r="98" spans="1:256" x14ac:dyDescent="0.2">
      <c r="A98" s="79">
        <v>1727</v>
      </c>
      <c r="B98" s="71" t="s">
        <v>64</v>
      </c>
      <c r="C98" s="70" t="s">
        <v>62</v>
      </c>
      <c r="D98" s="69">
        <v>43</v>
      </c>
      <c r="E98" s="69">
        <v>41</v>
      </c>
      <c r="F98" s="69">
        <v>48</v>
      </c>
      <c r="G98" s="71">
        <v>1859.8700000000001</v>
      </c>
      <c r="H98" s="69">
        <v>367.07</v>
      </c>
      <c r="I98" s="69">
        <v>47</v>
      </c>
      <c r="J98" s="72">
        <v>41</v>
      </c>
      <c r="K98" s="71">
        <v>48</v>
      </c>
      <c r="L98" s="80">
        <v>1859.8700000000001</v>
      </c>
      <c r="M98" s="74">
        <v>367.07</v>
      </c>
      <c r="N98" s="80">
        <v>38.747300000000003</v>
      </c>
      <c r="O98" s="70">
        <v>0</v>
      </c>
      <c r="P98" s="76" t="e">
        <f>VLOOKUP(A98,#REF!,3,FALSE)</f>
        <v>#REF!</v>
      </c>
      <c r="Q98" s="80">
        <v>12</v>
      </c>
      <c r="R98" s="80">
        <f t="shared" si="1"/>
        <v>1283.8704000000002</v>
      </c>
    </row>
    <row r="99" spans="1:256" x14ac:dyDescent="0.2">
      <c r="A99" s="79">
        <v>3491</v>
      </c>
      <c r="B99" s="71" t="s">
        <v>65</v>
      </c>
      <c r="C99" s="70" t="s">
        <v>62</v>
      </c>
      <c r="D99" s="69">
        <v>16</v>
      </c>
      <c r="E99" s="69">
        <v>13</v>
      </c>
      <c r="F99" s="69">
        <v>23</v>
      </c>
      <c r="G99" s="71">
        <v>947.97</v>
      </c>
      <c r="H99" s="69">
        <v>176.09</v>
      </c>
      <c r="I99" s="69">
        <v>16</v>
      </c>
      <c r="J99" s="72">
        <v>13</v>
      </c>
      <c r="K99" s="71">
        <v>23</v>
      </c>
      <c r="L99" s="80">
        <v>947.97</v>
      </c>
      <c r="M99" s="74">
        <v>176.1</v>
      </c>
      <c r="N99" s="80">
        <v>41.216100000000004</v>
      </c>
      <c r="O99" s="70">
        <v>2</v>
      </c>
      <c r="P99" s="76" t="e">
        <f>VLOOKUP(A99,#REF!,3,FALSE)</f>
        <v>#REF!</v>
      </c>
      <c r="Q99" s="80">
        <v>15.462962962962962</v>
      </c>
      <c r="R99" s="80">
        <f t="shared" si="1"/>
        <v>592.32215185185203</v>
      </c>
    </row>
    <row r="100" spans="1:256" x14ac:dyDescent="0.2">
      <c r="A100" s="79">
        <v>2902</v>
      </c>
      <c r="B100" s="71" t="s">
        <v>66</v>
      </c>
      <c r="C100" s="70" t="s">
        <v>62</v>
      </c>
      <c r="D100" s="69">
        <v>37</v>
      </c>
      <c r="E100" s="69">
        <v>21</v>
      </c>
      <c r="F100" s="69">
        <v>691</v>
      </c>
      <c r="G100" s="71">
        <v>4285.2</v>
      </c>
      <c r="H100" s="69">
        <v>857.04000000000008</v>
      </c>
      <c r="I100" s="69">
        <v>37</v>
      </c>
      <c r="J100" s="72">
        <v>21</v>
      </c>
      <c r="K100" s="71">
        <v>691</v>
      </c>
      <c r="L100" s="80">
        <v>4285.2</v>
      </c>
      <c r="M100" s="74">
        <v>857.03000000000009</v>
      </c>
      <c r="N100" s="80">
        <v>6.2014000000000005</v>
      </c>
      <c r="O100" s="70">
        <v>56</v>
      </c>
      <c r="P100" s="76" t="e">
        <f>VLOOKUP(A100,#REF!,3,FALSE)</f>
        <v>#REF!</v>
      </c>
      <c r="Q100" s="80">
        <v>2.0925925925925921</v>
      </c>
      <c r="R100" s="80">
        <f t="shared" si="1"/>
        <v>2839.185918518519</v>
      </c>
    </row>
    <row r="101" spans="1:256" x14ac:dyDescent="0.2">
      <c r="A101" s="79">
        <v>1450</v>
      </c>
      <c r="B101" s="71" t="s">
        <v>67</v>
      </c>
      <c r="C101" s="70" t="s">
        <v>62</v>
      </c>
      <c r="D101" s="69">
        <v>29</v>
      </c>
      <c r="E101" s="69">
        <v>26</v>
      </c>
      <c r="F101" s="69">
        <v>327</v>
      </c>
      <c r="G101" s="71">
        <v>2768.71</v>
      </c>
      <c r="H101" s="69">
        <v>553.73</v>
      </c>
      <c r="I101" s="69">
        <v>29</v>
      </c>
      <c r="J101" s="72">
        <v>26</v>
      </c>
      <c r="K101" s="71">
        <v>318</v>
      </c>
      <c r="L101" s="80">
        <v>2715.1600000000003</v>
      </c>
      <c r="M101" s="74">
        <v>543.02</v>
      </c>
      <c r="N101" s="80">
        <v>8.5381999999999998</v>
      </c>
      <c r="O101" s="70">
        <v>1</v>
      </c>
      <c r="P101" s="76" t="e">
        <f>VLOOKUP(A101,#REF!,3,FALSE)</f>
        <v>#REF!</v>
      </c>
      <c r="Q101" s="80">
        <v>2.8518518518518516</v>
      </c>
      <c r="R101" s="80">
        <f t="shared" si="1"/>
        <v>1808.2587111111113</v>
      </c>
    </row>
    <row r="102" spans="1:256" x14ac:dyDescent="0.2">
      <c r="A102" s="79">
        <v>2930</v>
      </c>
      <c r="B102" s="71" t="s">
        <v>1853</v>
      </c>
      <c r="C102" s="70" t="s">
        <v>62</v>
      </c>
      <c r="D102" s="69">
        <v>2</v>
      </c>
      <c r="E102" s="69">
        <v>2</v>
      </c>
      <c r="F102" s="69">
        <v>46</v>
      </c>
      <c r="G102" s="71">
        <v>305.65000000000003</v>
      </c>
      <c r="H102" s="69">
        <v>61.13</v>
      </c>
      <c r="I102" s="69">
        <v>2</v>
      </c>
      <c r="J102" s="72">
        <v>2</v>
      </c>
      <c r="K102" s="71">
        <v>46</v>
      </c>
      <c r="L102" s="80">
        <v>305.65000000000003</v>
      </c>
      <c r="M102" s="74">
        <v>61.13</v>
      </c>
      <c r="N102" s="80">
        <v>6.6446000000000005</v>
      </c>
      <c r="O102" s="70">
        <v>15</v>
      </c>
      <c r="P102" s="76" t="e">
        <f>VLOOKUP(A102,#REF!,3,FALSE)</f>
        <v>#REF!</v>
      </c>
      <c r="Q102" s="80">
        <v>4.4440000000000008</v>
      </c>
      <c r="R102" s="80">
        <f t="shared" si="1"/>
        <v>101.22759999999998</v>
      </c>
    </row>
    <row r="103" spans="1:256" s="69" customFormat="1" x14ac:dyDescent="0.2">
      <c r="A103" s="81">
        <v>1451</v>
      </c>
      <c r="B103" s="82" t="s">
        <v>68</v>
      </c>
      <c r="C103" s="69" t="s">
        <v>62</v>
      </c>
      <c r="D103" s="69">
        <v>16</v>
      </c>
      <c r="E103" s="69">
        <v>16</v>
      </c>
      <c r="F103" s="69">
        <v>151</v>
      </c>
      <c r="G103" s="71">
        <v>1050.1600000000001</v>
      </c>
      <c r="H103" s="69">
        <v>210.03</v>
      </c>
      <c r="I103" s="69">
        <v>16</v>
      </c>
      <c r="J103" s="69">
        <v>16</v>
      </c>
      <c r="K103" s="82">
        <v>151</v>
      </c>
      <c r="L103" s="83">
        <v>1050.1600000000001</v>
      </c>
      <c r="M103" s="69">
        <v>210.03</v>
      </c>
      <c r="N103" s="83">
        <v>6.9547000000000008</v>
      </c>
      <c r="O103" s="69">
        <v>0</v>
      </c>
      <c r="P103" s="76" t="e">
        <f>VLOOKUP(A103,#REF!,3,FALSE)</f>
        <v>#REF!</v>
      </c>
      <c r="Q103" s="84">
        <v>2.2222222222222219</v>
      </c>
      <c r="R103" s="84">
        <f t="shared" si="1"/>
        <v>714.60414444444473</v>
      </c>
      <c r="S103" s="78"/>
      <c r="T103" s="78"/>
      <c r="U103" s="78"/>
      <c r="V103" s="78"/>
      <c r="W103" s="78"/>
      <c r="X103" s="78"/>
      <c r="Y103" s="78"/>
      <c r="Z103" s="78"/>
      <c r="AA103" s="78"/>
      <c r="AB103" s="78"/>
      <c r="AC103" s="85"/>
      <c r="AD103" s="85"/>
      <c r="AE103" s="85"/>
      <c r="AF103" s="85"/>
      <c r="AG103" s="85"/>
      <c r="AH103" s="85"/>
      <c r="AI103" s="85"/>
      <c r="AJ103" s="85"/>
      <c r="AK103" s="85"/>
      <c r="AL103" s="85"/>
      <c r="AM103" s="85"/>
      <c r="AN103" s="85"/>
      <c r="AO103" s="85"/>
      <c r="AP103" s="85"/>
      <c r="AQ103" s="85"/>
      <c r="AR103" s="85"/>
      <c r="AS103" s="85"/>
      <c r="AT103" s="85"/>
      <c r="AU103" s="85"/>
      <c r="AV103" s="85"/>
      <c r="AW103" s="85"/>
      <c r="AX103" s="85"/>
      <c r="AY103" s="85"/>
      <c r="AZ103" s="85"/>
      <c r="BA103" s="85"/>
      <c r="BB103" s="85"/>
      <c r="BC103" s="85"/>
      <c r="BD103" s="85"/>
      <c r="BE103" s="85"/>
      <c r="BF103" s="85"/>
      <c r="BG103" s="85"/>
      <c r="BH103" s="85"/>
      <c r="BI103" s="85"/>
      <c r="BJ103" s="85"/>
      <c r="BK103" s="85"/>
      <c r="BL103" s="85"/>
      <c r="BM103" s="85"/>
      <c r="BN103" s="85"/>
      <c r="BO103" s="85"/>
      <c r="BP103" s="85"/>
      <c r="BQ103" s="85"/>
      <c r="BR103" s="85"/>
      <c r="BS103" s="85"/>
      <c r="BT103" s="85"/>
      <c r="BU103" s="85"/>
      <c r="BV103" s="85"/>
      <c r="BW103" s="85"/>
      <c r="BX103" s="85"/>
      <c r="BY103" s="85"/>
      <c r="BZ103" s="85"/>
      <c r="CA103" s="85"/>
      <c r="CB103" s="85"/>
      <c r="CC103" s="85"/>
      <c r="CD103" s="85"/>
      <c r="CE103" s="85"/>
      <c r="CF103" s="85"/>
      <c r="CG103" s="85"/>
      <c r="CH103" s="85"/>
      <c r="CI103" s="85"/>
      <c r="CJ103" s="85"/>
      <c r="CK103" s="85"/>
      <c r="CL103" s="85"/>
      <c r="CM103" s="85"/>
      <c r="CN103" s="85"/>
      <c r="CO103" s="85"/>
      <c r="CP103" s="85"/>
      <c r="CQ103" s="85"/>
      <c r="CR103" s="85"/>
      <c r="CS103" s="85"/>
      <c r="CT103" s="85"/>
      <c r="CU103" s="85"/>
      <c r="CV103" s="85"/>
      <c r="CW103" s="85"/>
      <c r="CX103" s="85"/>
      <c r="CY103" s="85"/>
      <c r="CZ103" s="85"/>
      <c r="DA103" s="85"/>
      <c r="DB103" s="85"/>
      <c r="DC103" s="85"/>
      <c r="DD103" s="85"/>
      <c r="DE103" s="85"/>
      <c r="DF103" s="85"/>
      <c r="DG103" s="85"/>
      <c r="DH103" s="85"/>
      <c r="DI103" s="85"/>
      <c r="DJ103" s="85"/>
      <c r="DK103" s="85"/>
      <c r="DL103" s="85"/>
      <c r="DM103" s="85"/>
      <c r="DN103" s="85"/>
      <c r="DO103" s="85"/>
      <c r="DP103" s="85"/>
      <c r="DQ103" s="85"/>
      <c r="DR103" s="85"/>
      <c r="DS103" s="85"/>
      <c r="DT103" s="85"/>
      <c r="DU103" s="85"/>
      <c r="DV103" s="85"/>
      <c r="DW103" s="85"/>
      <c r="DX103" s="85"/>
      <c r="DY103" s="85"/>
      <c r="DZ103" s="85"/>
      <c r="EA103" s="85"/>
      <c r="EB103" s="85"/>
      <c r="EC103" s="85"/>
      <c r="ED103" s="85"/>
      <c r="EE103" s="85"/>
      <c r="EF103" s="85"/>
      <c r="EG103" s="85"/>
      <c r="EH103" s="85"/>
      <c r="EI103" s="85"/>
      <c r="EJ103" s="85"/>
      <c r="EK103" s="85"/>
      <c r="EL103" s="85"/>
      <c r="EM103" s="85"/>
      <c r="EN103" s="85"/>
      <c r="EO103" s="85"/>
      <c r="EP103" s="85"/>
      <c r="EQ103" s="85"/>
      <c r="ER103" s="85"/>
      <c r="ES103" s="85"/>
      <c r="ET103" s="85"/>
      <c r="EU103" s="85"/>
      <c r="EV103" s="85"/>
      <c r="EW103" s="85"/>
      <c r="EX103" s="85"/>
      <c r="EY103" s="85"/>
      <c r="EZ103" s="85"/>
      <c r="FA103" s="85"/>
      <c r="FB103" s="85"/>
      <c r="FC103" s="85"/>
      <c r="FD103" s="85"/>
      <c r="FE103" s="85"/>
      <c r="FF103" s="85"/>
      <c r="FG103" s="85"/>
      <c r="FH103" s="85"/>
      <c r="FI103" s="85"/>
      <c r="FJ103" s="85"/>
      <c r="FK103" s="85"/>
      <c r="FL103" s="85"/>
      <c r="FM103" s="85"/>
      <c r="FN103" s="85"/>
      <c r="FO103" s="85"/>
      <c r="FP103" s="85"/>
      <c r="FQ103" s="85"/>
      <c r="FR103" s="85"/>
      <c r="FS103" s="85"/>
      <c r="FT103" s="85"/>
      <c r="FU103" s="85"/>
      <c r="FV103" s="85"/>
      <c r="FW103" s="85"/>
      <c r="FX103" s="85"/>
      <c r="FY103" s="85"/>
      <c r="FZ103" s="85"/>
      <c r="GA103" s="85"/>
      <c r="GB103" s="85"/>
      <c r="GC103" s="85"/>
      <c r="GD103" s="85"/>
      <c r="GE103" s="85"/>
      <c r="GF103" s="85"/>
      <c r="GG103" s="85"/>
      <c r="GH103" s="85"/>
      <c r="GI103" s="85"/>
      <c r="GJ103" s="85"/>
      <c r="GK103" s="85"/>
      <c r="GL103" s="85"/>
      <c r="GM103" s="85"/>
      <c r="GN103" s="85"/>
      <c r="GO103" s="85"/>
      <c r="GP103" s="85"/>
      <c r="GQ103" s="85"/>
      <c r="GR103" s="85"/>
      <c r="GS103" s="85"/>
      <c r="GT103" s="85"/>
      <c r="GU103" s="85"/>
      <c r="GV103" s="85"/>
      <c r="GW103" s="85"/>
      <c r="GX103" s="85"/>
      <c r="GY103" s="85"/>
      <c r="GZ103" s="85"/>
      <c r="HA103" s="85"/>
      <c r="HB103" s="85"/>
      <c r="HC103" s="85"/>
      <c r="HD103" s="85"/>
      <c r="HE103" s="85"/>
      <c r="HF103" s="85"/>
      <c r="HG103" s="85"/>
      <c r="HH103" s="85"/>
      <c r="HI103" s="85"/>
      <c r="HJ103" s="85"/>
      <c r="HK103" s="85"/>
      <c r="HL103" s="85"/>
      <c r="HM103" s="85"/>
      <c r="HN103" s="85"/>
      <c r="HO103" s="85"/>
      <c r="HP103" s="85"/>
      <c r="HQ103" s="85"/>
      <c r="HR103" s="85"/>
      <c r="HS103" s="85"/>
      <c r="HT103" s="85"/>
      <c r="HU103" s="85"/>
      <c r="HV103" s="85"/>
      <c r="HW103" s="85"/>
      <c r="HX103" s="85"/>
      <c r="HY103" s="85"/>
      <c r="HZ103" s="85"/>
      <c r="IA103" s="85"/>
      <c r="IB103" s="85"/>
      <c r="IC103" s="85"/>
      <c r="ID103" s="85"/>
      <c r="IE103" s="85"/>
      <c r="IF103" s="85"/>
      <c r="IG103" s="85"/>
      <c r="IH103" s="85"/>
      <c r="II103" s="85"/>
      <c r="IJ103" s="85"/>
      <c r="IK103" s="85"/>
      <c r="IL103" s="85"/>
      <c r="IM103" s="85"/>
      <c r="IN103" s="85"/>
      <c r="IO103" s="85"/>
      <c r="IP103" s="85"/>
      <c r="IQ103" s="85"/>
      <c r="IR103" s="85"/>
      <c r="IS103" s="85"/>
      <c r="IT103" s="85"/>
      <c r="IU103" s="85"/>
      <c r="IV103" s="85"/>
    </row>
    <row r="104" spans="1:256" x14ac:dyDescent="0.2">
      <c r="A104" s="79">
        <v>2931</v>
      </c>
      <c r="B104" s="71" t="s">
        <v>1854</v>
      </c>
      <c r="C104" s="70" t="s">
        <v>62</v>
      </c>
      <c r="D104" s="69">
        <v>0</v>
      </c>
      <c r="E104" s="69">
        <v>0</v>
      </c>
      <c r="F104" s="69">
        <v>0</v>
      </c>
      <c r="G104" s="71">
        <v>0</v>
      </c>
      <c r="H104" s="69">
        <v>0</v>
      </c>
      <c r="I104" s="69">
        <v>0</v>
      </c>
      <c r="J104" s="72">
        <v>0</v>
      </c>
      <c r="K104" s="71">
        <v>0</v>
      </c>
      <c r="L104" s="80">
        <v>0</v>
      </c>
      <c r="M104" s="74">
        <v>0</v>
      </c>
      <c r="N104" s="80">
        <v>0</v>
      </c>
      <c r="O104" s="70">
        <v>0</v>
      </c>
      <c r="P104" s="76" t="e">
        <f>VLOOKUP(A104,#REF!,3,FALSE)</f>
        <v>#REF!</v>
      </c>
      <c r="Q104" s="80">
        <v>3.7510000000000003</v>
      </c>
      <c r="R104" s="80">
        <f t="shared" si="1"/>
        <v>0</v>
      </c>
    </row>
    <row r="105" spans="1:256" s="69" customFormat="1" x14ac:dyDescent="0.2">
      <c r="A105" s="81">
        <v>4037</v>
      </c>
      <c r="B105" s="82" t="s">
        <v>2135</v>
      </c>
      <c r="C105" s="69" t="s">
        <v>62</v>
      </c>
      <c r="D105" s="69">
        <v>2</v>
      </c>
      <c r="E105" s="69">
        <v>2</v>
      </c>
      <c r="F105" s="69">
        <v>11</v>
      </c>
      <c r="G105" s="71">
        <v>77.3</v>
      </c>
      <c r="H105" s="69">
        <v>15.46</v>
      </c>
      <c r="I105" s="69">
        <v>1</v>
      </c>
      <c r="J105" s="69">
        <v>1</v>
      </c>
      <c r="K105" s="82">
        <v>5</v>
      </c>
      <c r="L105" s="83">
        <v>39.5</v>
      </c>
      <c r="M105" s="69">
        <v>7.9</v>
      </c>
      <c r="N105" s="83">
        <v>7.9</v>
      </c>
      <c r="O105" s="69">
        <v>0</v>
      </c>
      <c r="P105" s="76" t="e">
        <f>VLOOKUP(A105,#REF!,3,FALSE)</f>
        <v>#REF!</v>
      </c>
      <c r="Q105" s="84">
        <v>3.2266666666666675</v>
      </c>
      <c r="R105" s="84">
        <f t="shared" si="1"/>
        <v>23.366666666666664</v>
      </c>
      <c r="S105" s="78"/>
      <c r="T105" s="78"/>
      <c r="U105" s="78"/>
      <c r="V105" s="78"/>
      <c r="W105" s="78"/>
      <c r="X105" s="78"/>
      <c r="Y105" s="78"/>
      <c r="Z105" s="78"/>
      <c r="AA105" s="78"/>
      <c r="AB105" s="78"/>
      <c r="AC105" s="85"/>
      <c r="AD105" s="85"/>
      <c r="AE105" s="85"/>
      <c r="AF105" s="85"/>
      <c r="AG105" s="85"/>
      <c r="AH105" s="85"/>
      <c r="AI105" s="85"/>
      <c r="AJ105" s="85"/>
      <c r="AK105" s="85"/>
      <c r="AL105" s="85"/>
      <c r="AM105" s="85"/>
      <c r="AN105" s="85"/>
      <c r="AO105" s="85"/>
      <c r="AP105" s="85"/>
      <c r="AQ105" s="85"/>
      <c r="AR105" s="85"/>
      <c r="AS105" s="85"/>
      <c r="AT105" s="85"/>
      <c r="AU105" s="85"/>
      <c r="AV105" s="85"/>
      <c r="AW105" s="85"/>
      <c r="AX105" s="85"/>
      <c r="AY105" s="85"/>
      <c r="AZ105" s="85"/>
      <c r="BA105" s="85"/>
      <c r="BB105" s="85"/>
      <c r="BC105" s="85"/>
      <c r="BD105" s="85"/>
      <c r="BE105" s="85"/>
      <c r="BF105" s="85"/>
      <c r="BG105" s="85"/>
      <c r="BH105" s="85"/>
      <c r="BI105" s="85"/>
      <c r="BJ105" s="85"/>
      <c r="BK105" s="85"/>
      <c r="BL105" s="85"/>
      <c r="BM105" s="85"/>
      <c r="BN105" s="85"/>
      <c r="BO105" s="85"/>
      <c r="BP105" s="85"/>
      <c r="BQ105" s="85"/>
      <c r="BR105" s="85"/>
      <c r="BS105" s="85"/>
      <c r="BT105" s="85"/>
      <c r="BU105" s="85"/>
      <c r="BV105" s="85"/>
      <c r="BW105" s="85"/>
      <c r="BX105" s="85"/>
      <c r="BY105" s="85"/>
      <c r="BZ105" s="85"/>
      <c r="CA105" s="85"/>
      <c r="CB105" s="85"/>
      <c r="CC105" s="85"/>
      <c r="CD105" s="85"/>
      <c r="CE105" s="85"/>
      <c r="CF105" s="85"/>
      <c r="CG105" s="85"/>
      <c r="CH105" s="85"/>
      <c r="CI105" s="85"/>
      <c r="CJ105" s="85"/>
      <c r="CK105" s="85"/>
      <c r="CL105" s="85"/>
      <c r="CM105" s="85"/>
      <c r="CN105" s="85"/>
      <c r="CO105" s="85"/>
      <c r="CP105" s="85"/>
      <c r="CQ105" s="85"/>
      <c r="CR105" s="85"/>
      <c r="CS105" s="85"/>
      <c r="CT105" s="85"/>
      <c r="CU105" s="85"/>
      <c r="CV105" s="85"/>
      <c r="CW105" s="85"/>
      <c r="CX105" s="85"/>
      <c r="CY105" s="85"/>
      <c r="CZ105" s="85"/>
      <c r="DA105" s="85"/>
      <c r="DB105" s="85"/>
      <c r="DC105" s="85"/>
      <c r="DD105" s="85"/>
      <c r="DE105" s="85"/>
      <c r="DF105" s="85"/>
      <c r="DG105" s="85"/>
      <c r="DH105" s="85"/>
      <c r="DI105" s="85"/>
      <c r="DJ105" s="85"/>
      <c r="DK105" s="85"/>
      <c r="DL105" s="85"/>
      <c r="DM105" s="85"/>
      <c r="DN105" s="85"/>
      <c r="DO105" s="85"/>
      <c r="DP105" s="85"/>
      <c r="DQ105" s="85"/>
      <c r="DR105" s="85"/>
      <c r="DS105" s="85"/>
      <c r="DT105" s="85"/>
      <c r="DU105" s="85"/>
      <c r="DV105" s="85"/>
      <c r="DW105" s="85"/>
      <c r="DX105" s="85"/>
      <c r="DY105" s="85"/>
      <c r="DZ105" s="85"/>
      <c r="EA105" s="85"/>
      <c r="EB105" s="85"/>
      <c r="EC105" s="85"/>
      <c r="ED105" s="85"/>
      <c r="EE105" s="85"/>
      <c r="EF105" s="85"/>
      <c r="EG105" s="85"/>
      <c r="EH105" s="85"/>
      <c r="EI105" s="85"/>
      <c r="EJ105" s="85"/>
      <c r="EK105" s="85"/>
      <c r="EL105" s="85"/>
      <c r="EM105" s="85"/>
      <c r="EN105" s="85"/>
      <c r="EO105" s="85"/>
      <c r="EP105" s="85"/>
      <c r="EQ105" s="85"/>
      <c r="ER105" s="85"/>
      <c r="ES105" s="85"/>
      <c r="ET105" s="85"/>
      <c r="EU105" s="85"/>
      <c r="EV105" s="85"/>
      <c r="EW105" s="85"/>
      <c r="EX105" s="85"/>
      <c r="EY105" s="85"/>
      <c r="EZ105" s="85"/>
      <c r="FA105" s="85"/>
      <c r="FB105" s="85"/>
      <c r="FC105" s="85"/>
      <c r="FD105" s="85"/>
      <c r="FE105" s="85"/>
      <c r="FF105" s="85"/>
      <c r="FG105" s="85"/>
      <c r="FH105" s="85"/>
      <c r="FI105" s="85"/>
      <c r="FJ105" s="85"/>
      <c r="FK105" s="85"/>
      <c r="FL105" s="85"/>
      <c r="FM105" s="85"/>
      <c r="FN105" s="85"/>
      <c r="FO105" s="85"/>
      <c r="FP105" s="85"/>
      <c r="FQ105" s="85"/>
      <c r="FR105" s="85"/>
      <c r="FS105" s="85"/>
      <c r="FT105" s="85"/>
      <c r="FU105" s="85"/>
      <c r="FV105" s="85"/>
      <c r="FW105" s="85"/>
      <c r="FX105" s="85"/>
      <c r="FY105" s="85"/>
      <c r="FZ105" s="85"/>
      <c r="GA105" s="85"/>
      <c r="GB105" s="85"/>
      <c r="GC105" s="85"/>
      <c r="GD105" s="85"/>
      <c r="GE105" s="85"/>
      <c r="GF105" s="85"/>
      <c r="GG105" s="85"/>
      <c r="GH105" s="85"/>
      <c r="GI105" s="85"/>
      <c r="GJ105" s="85"/>
      <c r="GK105" s="85"/>
      <c r="GL105" s="85"/>
      <c r="GM105" s="85"/>
      <c r="GN105" s="85"/>
      <c r="GO105" s="85"/>
      <c r="GP105" s="85"/>
      <c r="GQ105" s="85"/>
      <c r="GR105" s="85"/>
      <c r="GS105" s="85"/>
      <c r="GT105" s="85"/>
      <c r="GU105" s="85"/>
      <c r="GV105" s="85"/>
      <c r="GW105" s="85"/>
      <c r="GX105" s="85"/>
      <c r="GY105" s="85"/>
      <c r="GZ105" s="85"/>
      <c r="HA105" s="85"/>
      <c r="HB105" s="85"/>
      <c r="HC105" s="85"/>
      <c r="HD105" s="85"/>
      <c r="HE105" s="85"/>
      <c r="HF105" s="85"/>
      <c r="HG105" s="85"/>
      <c r="HH105" s="85"/>
      <c r="HI105" s="85"/>
      <c r="HJ105" s="85"/>
      <c r="HK105" s="85"/>
      <c r="HL105" s="85"/>
      <c r="HM105" s="85"/>
      <c r="HN105" s="85"/>
      <c r="HO105" s="85"/>
      <c r="HP105" s="85"/>
      <c r="HQ105" s="85"/>
      <c r="HR105" s="85"/>
      <c r="HS105" s="85"/>
      <c r="HT105" s="85"/>
      <c r="HU105" s="85"/>
      <c r="HV105" s="85"/>
      <c r="HW105" s="85"/>
      <c r="HX105" s="85"/>
      <c r="HY105" s="85"/>
      <c r="HZ105" s="85"/>
      <c r="IA105" s="85"/>
      <c r="IB105" s="85"/>
      <c r="IC105" s="85"/>
      <c r="ID105" s="85"/>
      <c r="IE105" s="85"/>
      <c r="IF105" s="85"/>
      <c r="IG105" s="85"/>
      <c r="IH105" s="85"/>
      <c r="II105" s="85"/>
      <c r="IJ105" s="85"/>
      <c r="IK105" s="85"/>
      <c r="IL105" s="85"/>
      <c r="IM105" s="85"/>
      <c r="IN105" s="85"/>
      <c r="IO105" s="85"/>
      <c r="IP105" s="85"/>
      <c r="IQ105" s="85"/>
      <c r="IR105" s="85"/>
      <c r="IS105" s="85"/>
      <c r="IT105" s="85"/>
      <c r="IU105" s="85"/>
      <c r="IV105" s="85"/>
    </row>
    <row r="106" spans="1:256" x14ac:dyDescent="0.2">
      <c r="A106" s="79">
        <v>4039</v>
      </c>
      <c r="B106" s="71" t="s">
        <v>2136</v>
      </c>
      <c r="C106" s="70" t="s">
        <v>62</v>
      </c>
      <c r="D106" s="69">
        <v>2</v>
      </c>
      <c r="E106" s="69">
        <v>2</v>
      </c>
      <c r="F106" s="69">
        <v>2</v>
      </c>
      <c r="G106" s="71">
        <v>20.8</v>
      </c>
      <c r="H106" s="69">
        <v>4.16</v>
      </c>
      <c r="I106" s="69">
        <v>2</v>
      </c>
      <c r="J106" s="72">
        <v>2</v>
      </c>
      <c r="K106" s="71">
        <v>2</v>
      </c>
      <c r="L106" s="80">
        <v>20.8</v>
      </c>
      <c r="M106" s="74">
        <v>4.16</v>
      </c>
      <c r="N106" s="80">
        <v>10.4</v>
      </c>
      <c r="O106" s="70">
        <v>0</v>
      </c>
      <c r="P106" s="76" t="e">
        <f>VLOOKUP(A106,#REF!,3,FALSE)</f>
        <v>#REF!</v>
      </c>
      <c r="Q106" s="80">
        <v>5.3625000000000007</v>
      </c>
      <c r="R106" s="80">
        <f t="shared" si="1"/>
        <v>10.074999999999999</v>
      </c>
    </row>
    <row r="107" spans="1:256" x14ac:dyDescent="0.2">
      <c r="A107" s="79">
        <v>4038</v>
      </c>
      <c r="B107" s="71" t="s">
        <v>2137</v>
      </c>
      <c r="C107" s="70" t="s">
        <v>62</v>
      </c>
      <c r="D107" s="69">
        <v>2</v>
      </c>
      <c r="E107" s="69">
        <v>2</v>
      </c>
      <c r="F107" s="69">
        <v>6</v>
      </c>
      <c r="G107" s="71">
        <v>63.800000000000004</v>
      </c>
      <c r="H107" s="69">
        <v>12.76</v>
      </c>
      <c r="I107" s="69">
        <v>2</v>
      </c>
      <c r="J107" s="72">
        <v>2</v>
      </c>
      <c r="K107" s="71">
        <v>6</v>
      </c>
      <c r="L107" s="80">
        <v>63.800000000000004</v>
      </c>
      <c r="M107" s="74">
        <v>12.76</v>
      </c>
      <c r="N107" s="80">
        <v>10.6333</v>
      </c>
      <c r="O107" s="70">
        <v>0</v>
      </c>
      <c r="P107" s="76" t="e">
        <f>VLOOKUP(A107,#REF!,3,FALSE)</f>
        <v>#REF!</v>
      </c>
      <c r="Q107" s="80">
        <v>4.5</v>
      </c>
      <c r="R107" s="80">
        <f t="shared" si="1"/>
        <v>36.799800000000005</v>
      </c>
    </row>
    <row r="108" spans="1:256" x14ac:dyDescent="0.2">
      <c r="A108" s="79">
        <v>4040</v>
      </c>
      <c r="B108" s="71" t="s">
        <v>2138</v>
      </c>
      <c r="C108" s="70" t="s">
        <v>62</v>
      </c>
      <c r="D108" s="69">
        <v>2</v>
      </c>
      <c r="E108" s="69">
        <v>2</v>
      </c>
      <c r="F108" s="69">
        <v>2</v>
      </c>
      <c r="G108" s="71">
        <v>27.200000000000003</v>
      </c>
      <c r="H108" s="69">
        <v>5.44</v>
      </c>
      <c r="I108" s="69">
        <v>2</v>
      </c>
      <c r="J108" s="72">
        <v>2</v>
      </c>
      <c r="K108" s="71">
        <v>2</v>
      </c>
      <c r="L108" s="80">
        <v>27.200000000000003</v>
      </c>
      <c r="M108" s="74">
        <v>5.44</v>
      </c>
      <c r="N108" s="80">
        <v>13.600000000000001</v>
      </c>
      <c r="O108" s="70">
        <v>0</v>
      </c>
      <c r="P108" s="76" t="e">
        <f>VLOOKUP(A108,#REF!,3,FALSE)</f>
        <v>#REF!</v>
      </c>
      <c r="Q108" s="80">
        <v>6.9750000000000005</v>
      </c>
      <c r="R108" s="80">
        <f t="shared" si="1"/>
        <v>13.250000000000002</v>
      </c>
    </row>
    <row r="109" spans="1:256" x14ac:dyDescent="0.2">
      <c r="A109" s="79">
        <v>3408</v>
      </c>
      <c r="B109" s="71" t="s">
        <v>1485</v>
      </c>
      <c r="C109" s="70" t="s">
        <v>8</v>
      </c>
      <c r="D109" s="69">
        <v>25</v>
      </c>
      <c r="E109" s="69">
        <v>21</v>
      </c>
      <c r="F109" s="69">
        <v>36</v>
      </c>
      <c r="G109" s="71">
        <v>4235.1000000000004</v>
      </c>
      <c r="H109" s="69">
        <v>785.41000000000008</v>
      </c>
      <c r="I109" s="69">
        <v>22</v>
      </c>
      <c r="J109" s="72">
        <v>20</v>
      </c>
      <c r="K109" s="71">
        <v>33</v>
      </c>
      <c r="L109" s="80">
        <v>3785.07</v>
      </c>
      <c r="M109" s="74">
        <v>695.41000000000008</v>
      </c>
      <c r="N109" s="80">
        <v>114.6991</v>
      </c>
      <c r="O109" s="70">
        <v>2</v>
      </c>
      <c r="P109" s="76" t="e">
        <f>VLOOKUP(A109,#REF!,3,FALSE)</f>
        <v>#REF!</v>
      </c>
      <c r="Q109" s="80">
        <v>54.537037037037031</v>
      </c>
      <c r="R109" s="80">
        <f t="shared" si="1"/>
        <v>1985.3480777777779</v>
      </c>
    </row>
    <row r="110" spans="1:256" x14ac:dyDescent="0.2">
      <c r="A110" s="79">
        <v>3407</v>
      </c>
      <c r="B110" s="71" t="s">
        <v>1486</v>
      </c>
      <c r="C110" s="70" t="s">
        <v>8</v>
      </c>
      <c r="D110" s="69">
        <v>8</v>
      </c>
      <c r="E110" s="69">
        <v>6</v>
      </c>
      <c r="F110" s="69">
        <v>14</v>
      </c>
      <c r="G110" s="71">
        <v>1735.0600000000002</v>
      </c>
      <c r="H110" s="69">
        <v>307.24</v>
      </c>
      <c r="I110" s="69">
        <v>8</v>
      </c>
      <c r="J110" s="72">
        <v>6</v>
      </c>
      <c r="K110" s="71">
        <v>14</v>
      </c>
      <c r="L110" s="80">
        <v>1735.0600000000002</v>
      </c>
      <c r="M110" s="74">
        <v>307.24</v>
      </c>
      <c r="N110" s="80">
        <v>123.9329</v>
      </c>
      <c r="O110" s="70">
        <v>2</v>
      </c>
      <c r="P110" s="76" t="e">
        <f>VLOOKUP(A110,#REF!,3,FALSE)</f>
        <v>#REF!</v>
      </c>
      <c r="Q110" s="80">
        <v>64.444444444444429</v>
      </c>
      <c r="R110" s="80">
        <f t="shared" si="1"/>
        <v>832.83837777777808</v>
      </c>
    </row>
    <row r="111" spans="1:256" x14ac:dyDescent="0.2">
      <c r="A111" s="79">
        <v>1452</v>
      </c>
      <c r="B111" s="71" t="s">
        <v>73</v>
      </c>
      <c r="C111" s="70" t="s">
        <v>2107</v>
      </c>
      <c r="D111" s="69">
        <v>48</v>
      </c>
      <c r="E111" s="69">
        <v>24</v>
      </c>
      <c r="F111" s="69">
        <v>67</v>
      </c>
      <c r="G111" s="71">
        <v>2979.04</v>
      </c>
      <c r="H111" s="69">
        <v>582.91000000000008</v>
      </c>
      <c r="I111" s="69">
        <v>47</v>
      </c>
      <c r="J111" s="72">
        <v>23</v>
      </c>
      <c r="K111" s="71">
        <v>66</v>
      </c>
      <c r="L111" s="80">
        <v>2928.04</v>
      </c>
      <c r="M111" s="74">
        <v>572.70000000000005</v>
      </c>
      <c r="N111" s="80">
        <v>44.364200000000004</v>
      </c>
      <c r="O111" s="70">
        <v>4</v>
      </c>
      <c r="P111" s="76" t="e">
        <f>VLOOKUP(A111,#REF!,3,FALSE)</f>
        <v>#REF!</v>
      </c>
      <c r="Q111" s="80">
        <v>20.277777777777775</v>
      </c>
      <c r="R111" s="80">
        <f t="shared" si="1"/>
        <v>1589.7038666666672</v>
      </c>
    </row>
    <row r="112" spans="1:256" x14ac:dyDescent="0.2">
      <c r="A112" s="79">
        <v>2690</v>
      </c>
      <c r="B112" s="71" t="s">
        <v>1855</v>
      </c>
      <c r="C112" s="70" t="s">
        <v>2107</v>
      </c>
      <c r="D112" s="69">
        <v>0</v>
      </c>
      <c r="E112" s="69">
        <v>0</v>
      </c>
      <c r="F112" s="69">
        <v>0</v>
      </c>
      <c r="G112" s="71">
        <v>0</v>
      </c>
      <c r="H112" s="69">
        <v>0</v>
      </c>
      <c r="I112" s="69">
        <v>0</v>
      </c>
      <c r="J112" s="72">
        <v>0</v>
      </c>
      <c r="K112" s="71">
        <v>0</v>
      </c>
      <c r="L112" s="80">
        <v>0</v>
      </c>
      <c r="M112" s="74">
        <v>0</v>
      </c>
      <c r="N112" s="80">
        <v>0</v>
      </c>
      <c r="O112" s="70">
        <v>0</v>
      </c>
      <c r="P112" s="76" t="e">
        <f>VLOOKUP(A112,#REF!,3,FALSE)</f>
        <v>#REF!</v>
      </c>
      <c r="Q112" s="80">
        <v>19.25</v>
      </c>
      <c r="R112" s="80">
        <f t="shared" si="1"/>
        <v>0</v>
      </c>
    </row>
    <row r="113" spans="1:256" x14ac:dyDescent="0.2">
      <c r="A113" s="79">
        <v>2450</v>
      </c>
      <c r="B113" s="71" t="s">
        <v>74</v>
      </c>
      <c r="C113" s="70" t="s">
        <v>1473</v>
      </c>
      <c r="D113" s="69">
        <v>4</v>
      </c>
      <c r="E113" s="69">
        <v>4</v>
      </c>
      <c r="F113" s="69">
        <v>17</v>
      </c>
      <c r="G113" s="71">
        <v>42.580000000000005</v>
      </c>
      <c r="H113" s="69">
        <v>8.51</v>
      </c>
      <c r="I113" s="69">
        <v>4</v>
      </c>
      <c r="J113" s="72">
        <v>4</v>
      </c>
      <c r="K113" s="71">
        <v>17</v>
      </c>
      <c r="L113" s="80">
        <v>42.580000000000005</v>
      </c>
      <c r="M113" s="74">
        <v>8.51</v>
      </c>
      <c r="N113" s="80">
        <v>2.5047000000000001</v>
      </c>
      <c r="O113" s="70">
        <v>0</v>
      </c>
      <c r="P113" s="76" t="e">
        <f>VLOOKUP(A113,#REF!,3,FALSE)</f>
        <v>#REF!</v>
      </c>
      <c r="Q113" s="80">
        <v>1.6875</v>
      </c>
      <c r="R113" s="80">
        <f t="shared" si="1"/>
        <v>13.892400000000002</v>
      </c>
    </row>
    <row r="114" spans="1:256" x14ac:dyDescent="0.2">
      <c r="A114" s="79">
        <v>2451</v>
      </c>
      <c r="B114" s="71" t="s">
        <v>75</v>
      </c>
      <c r="C114" s="70" t="s">
        <v>1473</v>
      </c>
      <c r="D114" s="69">
        <v>3</v>
      </c>
      <c r="E114" s="69">
        <v>3</v>
      </c>
      <c r="F114" s="69">
        <v>33</v>
      </c>
      <c r="G114" s="71">
        <v>100.02000000000001</v>
      </c>
      <c r="H114" s="69">
        <v>20.010000000000002</v>
      </c>
      <c r="I114" s="69">
        <v>4</v>
      </c>
      <c r="J114" s="72">
        <v>3</v>
      </c>
      <c r="K114" s="71">
        <v>33</v>
      </c>
      <c r="L114" s="80">
        <v>100.02000000000001</v>
      </c>
      <c r="M114" s="74">
        <v>20.010000000000002</v>
      </c>
      <c r="N114" s="80">
        <v>3.0308999999999999</v>
      </c>
      <c r="O114" s="70">
        <v>0</v>
      </c>
      <c r="P114" s="76" t="e">
        <f>VLOOKUP(A114,#REF!,3,FALSE)</f>
        <v>#REF!</v>
      </c>
      <c r="Q114" s="80">
        <v>2.25</v>
      </c>
      <c r="R114" s="80">
        <f t="shared" si="1"/>
        <v>25.769699999999997</v>
      </c>
    </row>
    <row r="115" spans="1:256" x14ac:dyDescent="0.2">
      <c r="A115" s="79">
        <v>2333</v>
      </c>
      <c r="B115" s="71" t="s">
        <v>76</v>
      </c>
      <c r="C115" s="70" t="s">
        <v>1473</v>
      </c>
      <c r="D115" s="69">
        <v>3</v>
      </c>
      <c r="E115" s="69">
        <v>3</v>
      </c>
      <c r="F115" s="69">
        <v>14</v>
      </c>
      <c r="G115" s="71">
        <v>33.380000000000003</v>
      </c>
      <c r="H115" s="69">
        <v>6.6800000000000006</v>
      </c>
      <c r="I115" s="69">
        <v>3</v>
      </c>
      <c r="J115" s="72">
        <v>3</v>
      </c>
      <c r="K115" s="71">
        <v>14</v>
      </c>
      <c r="L115" s="80">
        <v>33.380000000000003</v>
      </c>
      <c r="M115" s="74">
        <v>6.6800000000000006</v>
      </c>
      <c r="N115" s="80">
        <v>2.3843000000000001</v>
      </c>
      <c r="O115" s="70">
        <v>0</v>
      </c>
      <c r="P115" s="76" t="e">
        <f>VLOOKUP(A115,#REF!,3,FALSE)</f>
        <v>#REF!</v>
      </c>
      <c r="Q115" s="80">
        <v>1.4249999999999998</v>
      </c>
      <c r="R115" s="80">
        <f t="shared" si="1"/>
        <v>13.430200000000003</v>
      </c>
    </row>
    <row r="116" spans="1:256" s="69" customFormat="1" x14ac:dyDescent="0.2">
      <c r="A116" s="81">
        <v>1519</v>
      </c>
      <c r="B116" s="82" t="s">
        <v>77</v>
      </c>
      <c r="C116" s="69" t="s">
        <v>2107</v>
      </c>
      <c r="D116" s="69">
        <v>19</v>
      </c>
      <c r="E116" s="69">
        <v>18</v>
      </c>
      <c r="F116" s="69">
        <v>19</v>
      </c>
      <c r="G116" s="71">
        <v>426.64000000000004</v>
      </c>
      <c r="H116" s="69">
        <v>85.33</v>
      </c>
      <c r="I116" s="69">
        <v>26</v>
      </c>
      <c r="J116" s="69">
        <v>17</v>
      </c>
      <c r="K116" s="82">
        <v>16</v>
      </c>
      <c r="L116" s="83">
        <v>371.44</v>
      </c>
      <c r="M116" s="69">
        <v>74.28</v>
      </c>
      <c r="N116" s="83">
        <v>23.215</v>
      </c>
      <c r="O116" s="69">
        <v>0</v>
      </c>
      <c r="P116" s="76" t="e">
        <f>VLOOKUP(A116,#REF!,3,FALSE)</f>
        <v>#REF!</v>
      </c>
      <c r="Q116" s="84">
        <v>16.666666666666664</v>
      </c>
      <c r="R116" s="84">
        <f t="shared" si="1"/>
        <v>104.77333333333337</v>
      </c>
      <c r="S116" s="78"/>
      <c r="T116" s="78"/>
      <c r="U116" s="78"/>
      <c r="V116" s="78"/>
      <c r="W116" s="78"/>
      <c r="X116" s="78"/>
      <c r="Y116" s="78"/>
      <c r="Z116" s="78"/>
      <c r="AA116" s="78"/>
      <c r="AB116" s="78"/>
      <c r="AC116" s="85"/>
      <c r="AD116" s="85"/>
      <c r="AE116" s="85"/>
      <c r="AF116" s="85"/>
      <c r="AG116" s="85"/>
      <c r="AH116" s="85"/>
      <c r="AI116" s="85"/>
      <c r="AJ116" s="85"/>
      <c r="AK116" s="85"/>
      <c r="AL116" s="85"/>
      <c r="AM116" s="85"/>
      <c r="AN116" s="85"/>
      <c r="AO116" s="85"/>
      <c r="AP116" s="85"/>
      <c r="AQ116" s="85"/>
      <c r="AR116" s="85"/>
      <c r="AS116" s="85"/>
      <c r="AT116" s="85"/>
      <c r="AU116" s="85"/>
      <c r="AV116" s="85"/>
      <c r="AW116" s="85"/>
      <c r="AX116" s="85"/>
      <c r="AY116" s="85"/>
      <c r="AZ116" s="85"/>
      <c r="BA116" s="85"/>
      <c r="BB116" s="85"/>
      <c r="BC116" s="85"/>
      <c r="BD116" s="85"/>
      <c r="BE116" s="85"/>
      <c r="BF116" s="85"/>
      <c r="BG116" s="85"/>
      <c r="BH116" s="85"/>
      <c r="BI116" s="85"/>
      <c r="BJ116" s="85"/>
      <c r="BK116" s="85"/>
      <c r="BL116" s="85"/>
      <c r="BM116" s="85"/>
      <c r="BN116" s="85"/>
      <c r="BO116" s="85"/>
      <c r="BP116" s="85"/>
      <c r="BQ116" s="85"/>
      <c r="BR116" s="85"/>
      <c r="BS116" s="85"/>
      <c r="BT116" s="85"/>
      <c r="BU116" s="85"/>
      <c r="BV116" s="85"/>
      <c r="BW116" s="85"/>
      <c r="BX116" s="85"/>
      <c r="BY116" s="85"/>
      <c r="BZ116" s="85"/>
      <c r="CA116" s="85"/>
      <c r="CB116" s="85"/>
      <c r="CC116" s="85"/>
      <c r="CD116" s="85"/>
      <c r="CE116" s="85"/>
      <c r="CF116" s="85"/>
      <c r="CG116" s="85"/>
      <c r="CH116" s="85"/>
      <c r="CI116" s="85"/>
      <c r="CJ116" s="85"/>
      <c r="CK116" s="85"/>
      <c r="CL116" s="85"/>
      <c r="CM116" s="85"/>
      <c r="CN116" s="85"/>
      <c r="CO116" s="85"/>
      <c r="CP116" s="85"/>
      <c r="CQ116" s="85"/>
      <c r="CR116" s="85"/>
      <c r="CS116" s="85"/>
      <c r="CT116" s="85"/>
      <c r="CU116" s="85"/>
      <c r="CV116" s="85"/>
      <c r="CW116" s="85"/>
      <c r="CX116" s="85"/>
      <c r="CY116" s="85"/>
      <c r="CZ116" s="85"/>
      <c r="DA116" s="85"/>
      <c r="DB116" s="85"/>
      <c r="DC116" s="85"/>
      <c r="DD116" s="85"/>
      <c r="DE116" s="85"/>
      <c r="DF116" s="85"/>
      <c r="DG116" s="85"/>
      <c r="DH116" s="85"/>
      <c r="DI116" s="85"/>
      <c r="DJ116" s="85"/>
      <c r="DK116" s="85"/>
      <c r="DL116" s="85"/>
      <c r="DM116" s="85"/>
      <c r="DN116" s="85"/>
      <c r="DO116" s="85"/>
      <c r="DP116" s="85"/>
      <c r="DQ116" s="85"/>
      <c r="DR116" s="85"/>
      <c r="DS116" s="85"/>
      <c r="DT116" s="85"/>
      <c r="DU116" s="85"/>
      <c r="DV116" s="85"/>
      <c r="DW116" s="85"/>
      <c r="DX116" s="85"/>
      <c r="DY116" s="85"/>
      <c r="DZ116" s="85"/>
      <c r="EA116" s="85"/>
      <c r="EB116" s="85"/>
      <c r="EC116" s="85"/>
      <c r="ED116" s="85"/>
      <c r="EE116" s="85"/>
      <c r="EF116" s="85"/>
      <c r="EG116" s="85"/>
      <c r="EH116" s="85"/>
      <c r="EI116" s="85"/>
      <c r="EJ116" s="85"/>
      <c r="EK116" s="85"/>
      <c r="EL116" s="85"/>
      <c r="EM116" s="85"/>
      <c r="EN116" s="85"/>
      <c r="EO116" s="85"/>
      <c r="EP116" s="85"/>
      <c r="EQ116" s="85"/>
      <c r="ER116" s="85"/>
      <c r="ES116" s="85"/>
      <c r="ET116" s="85"/>
      <c r="EU116" s="85"/>
      <c r="EV116" s="85"/>
      <c r="EW116" s="85"/>
      <c r="EX116" s="85"/>
      <c r="EY116" s="85"/>
      <c r="EZ116" s="85"/>
      <c r="FA116" s="85"/>
      <c r="FB116" s="85"/>
      <c r="FC116" s="85"/>
      <c r="FD116" s="85"/>
      <c r="FE116" s="85"/>
      <c r="FF116" s="85"/>
      <c r="FG116" s="85"/>
      <c r="FH116" s="85"/>
      <c r="FI116" s="85"/>
      <c r="FJ116" s="85"/>
      <c r="FK116" s="85"/>
      <c r="FL116" s="85"/>
      <c r="FM116" s="85"/>
      <c r="FN116" s="85"/>
      <c r="FO116" s="85"/>
      <c r="FP116" s="85"/>
      <c r="FQ116" s="85"/>
      <c r="FR116" s="85"/>
      <c r="FS116" s="85"/>
      <c r="FT116" s="85"/>
      <c r="FU116" s="85"/>
      <c r="FV116" s="85"/>
      <c r="FW116" s="85"/>
      <c r="FX116" s="85"/>
      <c r="FY116" s="85"/>
      <c r="FZ116" s="85"/>
      <c r="GA116" s="85"/>
      <c r="GB116" s="85"/>
      <c r="GC116" s="85"/>
      <c r="GD116" s="85"/>
      <c r="GE116" s="85"/>
      <c r="GF116" s="85"/>
      <c r="GG116" s="85"/>
      <c r="GH116" s="85"/>
      <c r="GI116" s="85"/>
      <c r="GJ116" s="85"/>
      <c r="GK116" s="85"/>
      <c r="GL116" s="85"/>
      <c r="GM116" s="85"/>
      <c r="GN116" s="85"/>
      <c r="GO116" s="85"/>
      <c r="GP116" s="85"/>
      <c r="GQ116" s="85"/>
      <c r="GR116" s="85"/>
      <c r="GS116" s="85"/>
      <c r="GT116" s="85"/>
      <c r="GU116" s="85"/>
      <c r="GV116" s="85"/>
      <c r="GW116" s="85"/>
      <c r="GX116" s="85"/>
      <c r="GY116" s="85"/>
      <c r="GZ116" s="85"/>
      <c r="HA116" s="85"/>
      <c r="HB116" s="85"/>
      <c r="HC116" s="85"/>
      <c r="HD116" s="85"/>
      <c r="HE116" s="85"/>
      <c r="HF116" s="85"/>
      <c r="HG116" s="85"/>
      <c r="HH116" s="85"/>
      <c r="HI116" s="85"/>
      <c r="HJ116" s="85"/>
      <c r="HK116" s="85"/>
      <c r="HL116" s="85"/>
      <c r="HM116" s="85"/>
      <c r="HN116" s="85"/>
      <c r="HO116" s="85"/>
      <c r="HP116" s="85"/>
      <c r="HQ116" s="85"/>
      <c r="HR116" s="85"/>
      <c r="HS116" s="85"/>
      <c r="HT116" s="85"/>
      <c r="HU116" s="85"/>
      <c r="HV116" s="85"/>
      <c r="HW116" s="85"/>
      <c r="HX116" s="85"/>
      <c r="HY116" s="85"/>
      <c r="HZ116" s="85"/>
      <c r="IA116" s="85"/>
      <c r="IB116" s="85"/>
      <c r="IC116" s="85"/>
      <c r="ID116" s="85"/>
      <c r="IE116" s="85"/>
      <c r="IF116" s="85"/>
      <c r="IG116" s="85"/>
      <c r="IH116" s="85"/>
      <c r="II116" s="85"/>
      <c r="IJ116" s="85"/>
      <c r="IK116" s="85"/>
      <c r="IL116" s="85"/>
      <c r="IM116" s="85"/>
      <c r="IN116" s="85"/>
      <c r="IO116" s="85"/>
      <c r="IP116" s="85"/>
      <c r="IQ116" s="85"/>
      <c r="IR116" s="85"/>
      <c r="IS116" s="85"/>
      <c r="IT116" s="85"/>
      <c r="IU116" s="85"/>
      <c r="IV116" s="85"/>
    </row>
    <row r="117" spans="1:256" x14ac:dyDescent="0.2">
      <c r="A117" s="79">
        <v>1456</v>
      </c>
      <c r="B117" s="71" t="s">
        <v>78</v>
      </c>
      <c r="C117" s="70" t="s">
        <v>2107</v>
      </c>
      <c r="D117" s="69">
        <v>9</v>
      </c>
      <c r="E117" s="69">
        <v>9</v>
      </c>
      <c r="F117" s="69">
        <v>10</v>
      </c>
      <c r="G117" s="71">
        <v>325.24</v>
      </c>
      <c r="H117" s="69">
        <v>65.040000000000006</v>
      </c>
      <c r="I117" s="69">
        <v>8</v>
      </c>
      <c r="J117" s="72">
        <v>8</v>
      </c>
      <c r="K117" s="71">
        <v>9</v>
      </c>
      <c r="L117" s="80">
        <v>290.24</v>
      </c>
      <c r="M117" s="74">
        <v>58.040000000000006</v>
      </c>
      <c r="N117" s="80">
        <v>32.248899999999999</v>
      </c>
      <c r="O117" s="70">
        <v>0</v>
      </c>
      <c r="P117" s="76" t="e">
        <f>VLOOKUP(A117,#REF!,3,FALSE)</f>
        <v>#REF!</v>
      </c>
      <c r="Q117" s="80">
        <v>17.68</v>
      </c>
      <c r="R117" s="80">
        <f t="shared" si="1"/>
        <v>131.12009999999998</v>
      </c>
    </row>
    <row r="118" spans="1:256" x14ac:dyDescent="0.2">
      <c r="A118" s="68">
        <v>2299</v>
      </c>
      <c r="B118" s="69" t="s">
        <v>2139</v>
      </c>
      <c r="C118" s="70" t="s">
        <v>62</v>
      </c>
      <c r="D118" s="69">
        <v>3</v>
      </c>
      <c r="E118" s="69">
        <v>1</v>
      </c>
      <c r="F118" s="69">
        <v>3</v>
      </c>
      <c r="G118" s="71">
        <v>7.45</v>
      </c>
      <c r="H118" s="69">
        <v>0</v>
      </c>
      <c r="I118" s="69">
        <v>3</v>
      </c>
      <c r="J118" s="72">
        <v>1</v>
      </c>
      <c r="K118" s="73">
        <v>3</v>
      </c>
      <c r="L118" s="73">
        <v>7.45</v>
      </c>
      <c r="M118" s="74">
        <v>0</v>
      </c>
      <c r="N118" s="75">
        <v>2.4833000000000003</v>
      </c>
      <c r="O118" s="70">
        <v>2</v>
      </c>
      <c r="P118" s="76" t="e">
        <f>VLOOKUP(A118,#REF!,3,FALSE)</f>
        <v>#REF!</v>
      </c>
      <c r="Q118" s="77"/>
      <c r="R118" s="77">
        <f t="shared" si="1"/>
        <v>7.4499000000000013</v>
      </c>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c r="CW118" s="76"/>
      <c r="CX118" s="76"/>
      <c r="CY118" s="76"/>
      <c r="CZ118" s="76"/>
      <c r="DA118" s="76"/>
      <c r="DB118" s="76"/>
      <c r="DC118" s="76"/>
      <c r="DD118" s="76"/>
      <c r="DE118" s="76"/>
      <c r="DF118" s="76"/>
      <c r="DG118" s="76"/>
      <c r="DH118" s="76"/>
      <c r="DI118" s="76"/>
      <c r="DJ118" s="76"/>
      <c r="DK118" s="76"/>
      <c r="DL118" s="76"/>
      <c r="DM118" s="76"/>
      <c r="DN118" s="76"/>
      <c r="DO118" s="76"/>
      <c r="DP118" s="76"/>
      <c r="DQ118" s="76"/>
      <c r="DR118" s="76"/>
      <c r="DS118" s="76"/>
      <c r="DT118" s="76"/>
      <c r="DU118" s="76"/>
      <c r="DV118" s="76"/>
      <c r="DW118" s="76"/>
      <c r="DX118" s="76"/>
      <c r="DY118" s="76"/>
      <c r="DZ118" s="76"/>
      <c r="EA118" s="76"/>
      <c r="EB118" s="76"/>
      <c r="EC118" s="76"/>
      <c r="ED118" s="76"/>
      <c r="EE118" s="76"/>
      <c r="EF118" s="76"/>
      <c r="EG118" s="76"/>
      <c r="EH118" s="76"/>
      <c r="EI118" s="76"/>
      <c r="EJ118" s="76"/>
      <c r="EK118" s="76"/>
      <c r="EL118" s="76"/>
      <c r="EM118" s="76"/>
      <c r="EN118" s="76"/>
      <c r="EO118" s="76"/>
      <c r="EP118" s="76"/>
      <c r="EQ118" s="76"/>
      <c r="ER118" s="76"/>
      <c r="ES118" s="76"/>
      <c r="ET118" s="76"/>
      <c r="EU118" s="76"/>
      <c r="EV118" s="76"/>
      <c r="EW118" s="76"/>
      <c r="EX118" s="76"/>
      <c r="EY118" s="76"/>
      <c r="EZ118" s="76"/>
      <c r="FA118" s="76"/>
      <c r="FB118" s="76"/>
      <c r="FC118" s="76"/>
      <c r="FD118" s="76"/>
      <c r="FE118" s="76"/>
      <c r="FF118" s="76"/>
      <c r="FG118" s="76"/>
      <c r="FH118" s="76"/>
      <c r="FI118" s="76"/>
      <c r="FJ118" s="76"/>
      <c r="FK118" s="76"/>
      <c r="FL118" s="76"/>
      <c r="FM118" s="76"/>
      <c r="FN118" s="76"/>
      <c r="FO118" s="76"/>
      <c r="FP118" s="76"/>
      <c r="FQ118" s="76"/>
      <c r="FR118" s="76"/>
      <c r="FS118" s="76"/>
      <c r="FT118" s="76"/>
      <c r="FU118" s="76"/>
      <c r="FV118" s="76"/>
      <c r="FW118" s="76"/>
      <c r="FX118" s="76"/>
      <c r="FY118" s="76"/>
      <c r="FZ118" s="76"/>
      <c r="GA118" s="76"/>
      <c r="GB118" s="76"/>
      <c r="GC118" s="76"/>
      <c r="GD118" s="76"/>
      <c r="GE118" s="76"/>
      <c r="GF118" s="76"/>
      <c r="GG118" s="76"/>
      <c r="GH118" s="76"/>
      <c r="GI118" s="76"/>
      <c r="GJ118" s="76"/>
      <c r="GK118" s="76"/>
      <c r="GL118" s="76"/>
      <c r="GM118" s="76"/>
      <c r="GN118" s="76"/>
      <c r="GO118" s="76"/>
      <c r="GP118" s="76"/>
      <c r="GQ118" s="76"/>
      <c r="GR118" s="76"/>
      <c r="GS118" s="76"/>
      <c r="GT118" s="76"/>
      <c r="GU118" s="76"/>
      <c r="GV118" s="76"/>
      <c r="GW118" s="76"/>
      <c r="GX118" s="76"/>
      <c r="GY118" s="76"/>
      <c r="GZ118" s="76"/>
      <c r="HA118" s="76"/>
      <c r="HB118" s="76"/>
      <c r="HC118" s="76"/>
      <c r="HD118" s="76"/>
      <c r="HE118" s="76"/>
      <c r="HF118" s="76"/>
      <c r="HG118" s="76"/>
      <c r="HH118" s="76"/>
      <c r="HI118" s="76"/>
      <c r="HJ118" s="76"/>
      <c r="HK118" s="76"/>
      <c r="HL118" s="76"/>
      <c r="HM118" s="76"/>
      <c r="HN118" s="76"/>
      <c r="HO118" s="76"/>
      <c r="HP118" s="76"/>
      <c r="HQ118" s="76"/>
      <c r="HR118" s="76"/>
      <c r="HS118" s="76"/>
      <c r="HT118" s="76"/>
      <c r="HU118" s="76"/>
      <c r="HV118" s="76"/>
      <c r="HW118" s="76"/>
      <c r="HX118" s="76"/>
      <c r="HY118" s="76"/>
      <c r="HZ118" s="76"/>
      <c r="IA118" s="76"/>
      <c r="IB118" s="76"/>
      <c r="IC118" s="76"/>
      <c r="ID118" s="76"/>
      <c r="IE118" s="76"/>
      <c r="IF118" s="76"/>
      <c r="IG118" s="76"/>
      <c r="IH118" s="76"/>
      <c r="II118" s="76"/>
      <c r="IJ118" s="76"/>
      <c r="IK118" s="76"/>
      <c r="IL118" s="76"/>
      <c r="IM118" s="76"/>
      <c r="IN118" s="76"/>
      <c r="IO118" s="76"/>
      <c r="IP118" s="76"/>
      <c r="IQ118" s="76"/>
      <c r="IR118" s="76"/>
      <c r="IS118" s="76"/>
      <c r="IT118" s="76"/>
      <c r="IU118" s="76"/>
      <c r="IV118" s="76"/>
    </row>
    <row r="119" spans="1:256" x14ac:dyDescent="0.2">
      <c r="A119" s="79">
        <v>2300</v>
      </c>
      <c r="B119" s="71" t="s">
        <v>2140</v>
      </c>
      <c r="C119" s="70" t="s">
        <v>62</v>
      </c>
      <c r="D119" s="69">
        <v>4</v>
      </c>
      <c r="E119" s="69">
        <v>4</v>
      </c>
      <c r="F119" s="69">
        <v>13</v>
      </c>
      <c r="G119" s="71">
        <v>154.24</v>
      </c>
      <c r="H119" s="69">
        <v>30.85</v>
      </c>
      <c r="I119" s="69">
        <v>6</v>
      </c>
      <c r="J119" s="72">
        <v>4</v>
      </c>
      <c r="K119" s="71">
        <v>13</v>
      </c>
      <c r="L119" s="80">
        <v>154.24</v>
      </c>
      <c r="M119" s="74">
        <v>30.85</v>
      </c>
      <c r="N119" s="80">
        <v>11.864600000000001</v>
      </c>
      <c r="O119" s="70">
        <v>0</v>
      </c>
      <c r="P119" s="76" t="e">
        <f>VLOOKUP(A119,#REF!,3,FALSE)</f>
        <v>#REF!</v>
      </c>
      <c r="Q119" s="80">
        <v>7.4624999999999995</v>
      </c>
      <c r="R119" s="80">
        <f t="shared" si="1"/>
        <v>57.227300000000021</v>
      </c>
    </row>
    <row r="120" spans="1:256" x14ac:dyDescent="0.2">
      <c r="A120" s="79">
        <v>2301</v>
      </c>
      <c r="B120" s="71" t="s">
        <v>2141</v>
      </c>
      <c r="C120" s="70" t="s">
        <v>62</v>
      </c>
      <c r="D120" s="69">
        <v>6</v>
      </c>
      <c r="E120" s="69">
        <v>5</v>
      </c>
      <c r="F120" s="69">
        <v>33</v>
      </c>
      <c r="G120" s="71">
        <v>513.5</v>
      </c>
      <c r="H120" s="69">
        <v>88.48</v>
      </c>
      <c r="I120" s="69">
        <v>8</v>
      </c>
      <c r="J120" s="72">
        <v>5</v>
      </c>
      <c r="K120" s="71">
        <v>33</v>
      </c>
      <c r="L120" s="80">
        <v>513.5</v>
      </c>
      <c r="M120" s="74">
        <v>88.490000000000009</v>
      </c>
      <c r="N120" s="80">
        <v>15.560600000000001</v>
      </c>
      <c r="O120" s="70">
        <v>0</v>
      </c>
      <c r="P120" s="76" t="e">
        <f>VLOOKUP(A120,#REF!,3,FALSE)</f>
        <v>#REF!</v>
      </c>
      <c r="Q120" s="80">
        <v>9.1875</v>
      </c>
      <c r="R120" s="80">
        <f t="shared" si="1"/>
        <v>210.31230000000002</v>
      </c>
    </row>
    <row r="121" spans="1:256" x14ac:dyDescent="0.2">
      <c r="A121" s="79">
        <v>2302</v>
      </c>
      <c r="B121" s="71" t="s">
        <v>2142</v>
      </c>
      <c r="C121" s="70" t="s">
        <v>62</v>
      </c>
      <c r="D121" s="69">
        <v>3</v>
      </c>
      <c r="E121" s="69">
        <v>3</v>
      </c>
      <c r="F121" s="69">
        <v>10</v>
      </c>
      <c r="G121" s="71">
        <v>174.13</v>
      </c>
      <c r="H121" s="69">
        <v>34.82</v>
      </c>
      <c r="I121" s="69">
        <v>4</v>
      </c>
      <c r="J121" s="72">
        <v>3</v>
      </c>
      <c r="K121" s="71">
        <v>10</v>
      </c>
      <c r="L121" s="80">
        <v>174.13</v>
      </c>
      <c r="M121" s="74">
        <v>34.82</v>
      </c>
      <c r="N121" s="80">
        <v>17.413</v>
      </c>
      <c r="O121" s="70">
        <v>0</v>
      </c>
      <c r="P121" s="76" t="e">
        <f>VLOOKUP(A121,#REF!,3,FALSE)</f>
        <v>#REF!</v>
      </c>
      <c r="Q121" s="80">
        <v>10.27471739130435</v>
      </c>
      <c r="R121" s="80">
        <f t="shared" si="1"/>
        <v>71.382826086956499</v>
      </c>
    </row>
    <row r="122" spans="1:256" x14ac:dyDescent="0.2">
      <c r="A122" s="79">
        <v>2303</v>
      </c>
      <c r="B122" s="71" t="s">
        <v>2143</v>
      </c>
      <c r="C122" s="70" t="s">
        <v>62</v>
      </c>
      <c r="D122" s="69">
        <v>5</v>
      </c>
      <c r="E122" s="69">
        <v>4</v>
      </c>
      <c r="F122" s="69">
        <v>27</v>
      </c>
      <c r="G122" s="71">
        <v>530.48</v>
      </c>
      <c r="H122" s="69">
        <v>106.09</v>
      </c>
      <c r="I122" s="69">
        <v>6</v>
      </c>
      <c r="J122" s="72">
        <v>4</v>
      </c>
      <c r="K122" s="71">
        <v>26</v>
      </c>
      <c r="L122" s="80">
        <v>510.88000000000005</v>
      </c>
      <c r="M122" s="74">
        <v>102.17</v>
      </c>
      <c r="N122" s="80">
        <v>19.6492</v>
      </c>
      <c r="O122" s="70">
        <v>0</v>
      </c>
      <c r="P122" s="76" t="e">
        <f>VLOOKUP(A122,#REF!,3,FALSE)</f>
        <v>#REF!</v>
      </c>
      <c r="Q122" s="80">
        <v>11.925000000000001</v>
      </c>
      <c r="R122" s="80">
        <f t="shared" si="1"/>
        <v>200.82919999999999</v>
      </c>
    </row>
    <row r="123" spans="1:256" x14ac:dyDescent="0.2">
      <c r="A123" s="79">
        <v>2337</v>
      </c>
      <c r="B123" s="71" t="s">
        <v>2144</v>
      </c>
      <c r="C123" s="70" t="s">
        <v>62</v>
      </c>
      <c r="D123" s="69">
        <v>4</v>
      </c>
      <c r="E123" s="69">
        <v>4</v>
      </c>
      <c r="F123" s="69">
        <v>8</v>
      </c>
      <c r="G123" s="71">
        <v>197.20000000000002</v>
      </c>
      <c r="H123" s="69">
        <v>39.440000000000005</v>
      </c>
      <c r="I123" s="69">
        <v>6</v>
      </c>
      <c r="J123" s="72">
        <v>4</v>
      </c>
      <c r="K123" s="71">
        <v>8</v>
      </c>
      <c r="L123" s="80">
        <v>197.20000000000002</v>
      </c>
      <c r="M123" s="74">
        <v>39.440000000000005</v>
      </c>
      <c r="N123" s="80">
        <v>24.650000000000002</v>
      </c>
      <c r="O123" s="70">
        <v>0</v>
      </c>
      <c r="P123" s="76" t="e">
        <f>VLOOKUP(A123,#REF!,3,FALSE)</f>
        <v>#REF!</v>
      </c>
      <c r="Q123" s="80">
        <v>13.424999999999999</v>
      </c>
      <c r="R123" s="80">
        <f t="shared" si="1"/>
        <v>89.800000000000026</v>
      </c>
    </row>
    <row r="124" spans="1:256" x14ac:dyDescent="0.2">
      <c r="A124" s="79">
        <v>2338</v>
      </c>
      <c r="B124" s="71" t="s">
        <v>2145</v>
      </c>
      <c r="C124" s="70" t="s">
        <v>62</v>
      </c>
      <c r="D124" s="69">
        <v>1</v>
      </c>
      <c r="E124" s="69">
        <v>1</v>
      </c>
      <c r="F124" s="69">
        <v>8</v>
      </c>
      <c r="G124" s="71">
        <v>199.20000000000002</v>
      </c>
      <c r="H124" s="69">
        <v>39.840000000000003</v>
      </c>
      <c r="I124" s="69">
        <v>1</v>
      </c>
      <c r="J124" s="72">
        <v>1</v>
      </c>
      <c r="K124" s="71">
        <v>8</v>
      </c>
      <c r="L124" s="80">
        <v>199.20000000000002</v>
      </c>
      <c r="M124" s="74">
        <v>39.840000000000003</v>
      </c>
      <c r="N124" s="80">
        <v>24.900000000000002</v>
      </c>
      <c r="O124" s="70">
        <v>0</v>
      </c>
      <c r="P124" s="76" t="e">
        <f>VLOOKUP(A124,#REF!,3,FALSE)</f>
        <v>#REF!</v>
      </c>
      <c r="Q124" s="80">
        <v>14.924999999999999</v>
      </c>
      <c r="R124" s="80">
        <f t="shared" si="1"/>
        <v>79.800000000000026</v>
      </c>
    </row>
    <row r="125" spans="1:256" x14ac:dyDescent="0.2">
      <c r="A125" s="79">
        <v>1458</v>
      </c>
      <c r="B125" s="71" t="s">
        <v>2146</v>
      </c>
      <c r="C125" s="70" t="s">
        <v>2107</v>
      </c>
      <c r="D125" s="69">
        <v>21</v>
      </c>
      <c r="E125" s="69">
        <v>16</v>
      </c>
      <c r="F125" s="69">
        <v>25</v>
      </c>
      <c r="G125" s="71">
        <v>1618.51</v>
      </c>
      <c r="H125" s="69">
        <v>308.84000000000003</v>
      </c>
      <c r="I125" s="69">
        <v>22</v>
      </c>
      <c r="J125" s="72">
        <v>16</v>
      </c>
      <c r="K125" s="71">
        <v>25</v>
      </c>
      <c r="L125" s="80">
        <v>1618.51</v>
      </c>
      <c r="M125" s="74">
        <v>308.85000000000002</v>
      </c>
      <c r="N125" s="80">
        <v>64.740400000000008</v>
      </c>
      <c r="O125" s="70">
        <v>0</v>
      </c>
      <c r="P125" s="76" t="e">
        <f>VLOOKUP(A125,#REF!,3,FALSE)</f>
        <v>#REF!</v>
      </c>
      <c r="Q125" s="80">
        <v>25.555555555555554</v>
      </c>
      <c r="R125" s="80">
        <f t="shared" si="1"/>
        <v>979.6211111111113</v>
      </c>
    </row>
    <row r="126" spans="1:256" x14ac:dyDescent="0.2">
      <c r="A126" s="79">
        <v>2691</v>
      </c>
      <c r="B126" s="71" t="s">
        <v>1856</v>
      </c>
      <c r="C126" s="70" t="s">
        <v>2107</v>
      </c>
      <c r="D126" s="69">
        <v>0</v>
      </c>
      <c r="E126" s="69">
        <v>0</v>
      </c>
      <c r="F126" s="69">
        <v>0</v>
      </c>
      <c r="G126" s="71">
        <v>0</v>
      </c>
      <c r="H126" s="69">
        <v>0</v>
      </c>
      <c r="I126" s="69">
        <v>0</v>
      </c>
      <c r="J126" s="72">
        <v>0</v>
      </c>
      <c r="K126" s="71">
        <v>0</v>
      </c>
      <c r="L126" s="80">
        <v>0</v>
      </c>
      <c r="M126" s="74">
        <v>0</v>
      </c>
      <c r="N126" s="80">
        <v>0</v>
      </c>
      <c r="O126" s="70">
        <v>0</v>
      </c>
      <c r="P126" s="76" t="e">
        <f>VLOOKUP(A126,#REF!,3,FALSE)</f>
        <v>#REF!</v>
      </c>
      <c r="Q126" s="80">
        <v>26.950000000000003</v>
      </c>
      <c r="R126" s="80">
        <f t="shared" si="1"/>
        <v>0</v>
      </c>
    </row>
    <row r="127" spans="1:256" x14ac:dyDescent="0.2">
      <c r="A127" s="68">
        <v>3977</v>
      </c>
      <c r="B127" s="69" t="s">
        <v>2147</v>
      </c>
      <c r="C127" s="70" t="s">
        <v>111</v>
      </c>
      <c r="D127" s="69">
        <v>0</v>
      </c>
      <c r="E127" s="69">
        <v>0</v>
      </c>
      <c r="F127" s="69">
        <v>0</v>
      </c>
      <c r="G127" s="71">
        <v>0</v>
      </c>
      <c r="H127" s="69">
        <v>0</v>
      </c>
      <c r="I127" s="69">
        <v>0</v>
      </c>
      <c r="J127" s="72">
        <v>0</v>
      </c>
      <c r="K127" s="73">
        <v>0</v>
      </c>
      <c r="L127" s="73">
        <v>0</v>
      </c>
      <c r="M127" s="74">
        <v>0</v>
      </c>
      <c r="N127" s="75">
        <v>0</v>
      </c>
      <c r="O127" s="70">
        <v>0</v>
      </c>
      <c r="P127" s="76" t="e">
        <f>VLOOKUP(A127,#REF!,3,FALSE)</f>
        <v>#REF!</v>
      </c>
      <c r="Q127" s="77"/>
      <c r="R127" s="77">
        <f t="shared" si="1"/>
        <v>0</v>
      </c>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c r="CW127" s="76"/>
      <c r="CX127" s="76"/>
      <c r="CY127" s="76"/>
      <c r="CZ127" s="76"/>
      <c r="DA127" s="76"/>
      <c r="DB127" s="76"/>
      <c r="DC127" s="76"/>
      <c r="DD127" s="76"/>
      <c r="DE127" s="76"/>
      <c r="DF127" s="76"/>
      <c r="DG127" s="76"/>
      <c r="DH127" s="76"/>
      <c r="DI127" s="76"/>
      <c r="DJ127" s="76"/>
      <c r="DK127" s="76"/>
      <c r="DL127" s="76"/>
      <c r="DM127" s="76"/>
      <c r="DN127" s="76"/>
      <c r="DO127" s="76"/>
      <c r="DP127" s="76"/>
      <c r="DQ127" s="76"/>
      <c r="DR127" s="76"/>
      <c r="DS127" s="76"/>
      <c r="DT127" s="76"/>
      <c r="DU127" s="76"/>
      <c r="DV127" s="76"/>
      <c r="DW127" s="76"/>
      <c r="DX127" s="76"/>
      <c r="DY127" s="76"/>
      <c r="DZ127" s="76"/>
      <c r="EA127" s="76"/>
      <c r="EB127" s="76"/>
      <c r="EC127" s="76"/>
      <c r="ED127" s="76"/>
      <c r="EE127" s="76"/>
      <c r="EF127" s="76"/>
      <c r="EG127" s="76"/>
      <c r="EH127" s="76"/>
      <c r="EI127" s="76"/>
      <c r="EJ127" s="76"/>
      <c r="EK127" s="76"/>
      <c r="EL127" s="76"/>
      <c r="EM127" s="76"/>
      <c r="EN127" s="76"/>
      <c r="EO127" s="76"/>
      <c r="EP127" s="76"/>
      <c r="EQ127" s="76"/>
      <c r="ER127" s="76"/>
      <c r="ES127" s="76"/>
      <c r="ET127" s="76"/>
      <c r="EU127" s="76"/>
      <c r="EV127" s="76"/>
      <c r="EW127" s="76"/>
      <c r="EX127" s="76"/>
      <c r="EY127" s="76"/>
      <c r="EZ127" s="76"/>
      <c r="FA127" s="76"/>
      <c r="FB127" s="76"/>
      <c r="FC127" s="76"/>
      <c r="FD127" s="76"/>
      <c r="FE127" s="76"/>
      <c r="FF127" s="76"/>
      <c r="FG127" s="76"/>
      <c r="FH127" s="76"/>
      <c r="FI127" s="76"/>
      <c r="FJ127" s="76"/>
      <c r="FK127" s="76"/>
      <c r="FL127" s="76"/>
      <c r="FM127" s="76"/>
      <c r="FN127" s="76"/>
      <c r="FO127" s="76"/>
      <c r="FP127" s="76"/>
      <c r="FQ127" s="76"/>
      <c r="FR127" s="76"/>
      <c r="FS127" s="76"/>
      <c r="FT127" s="76"/>
      <c r="FU127" s="76"/>
      <c r="FV127" s="76"/>
      <c r="FW127" s="76"/>
      <c r="FX127" s="76"/>
      <c r="FY127" s="76"/>
      <c r="FZ127" s="76"/>
      <c r="GA127" s="76"/>
      <c r="GB127" s="76"/>
      <c r="GC127" s="76"/>
      <c r="GD127" s="76"/>
      <c r="GE127" s="76"/>
      <c r="GF127" s="76"/>
      <c r="GG127" s="76"/>
      <c r="GH127" s="76"/>
      <c r="GI127" s="76"/>
      <c r="GJ127" s="76"/>
      <c r="GK127" s="76"/>
      <c r="GL127" s="76"/>
      <c r="GM127" s="76"/>
      <c r="GN127" s="76"/>
      <c r="GO127" s="76"/>
      <c r="GP127" s="76"/>
      <c r="GQ127" s="76"/>
      <c r="GR127" s="76"/>
      <c r="GS127" s="76"/>
      <c r="GT127" s="76"/>
      <c r="GU127" s="76"/>
      <c r="GV127" s="76"/>
      <c r="GW127" s="76"/>
      <c r="GX127" s="76"/>
      <c r="GY127" s="76"/>
      <c r="GZ127" s="76"/>
      <c r="HA127" s="76"/>
      <c r="HB127" s="76"/>
      <c r="HC127" s="76"/>
      <c r="HD127" s="76"/>
      <c r="HE127" s="76"/>
      <c r="HF127" s="76"/>
      <c r="HG127" s="76"/>
      <c r="HH127" s="76"/>
      <c r="HI127" s="76"/>
      <c r="HJ127" s="76"/>
      <c r="HK127" s="76"/>
      <c r="HL127" s="76"/>
      <c r="HM127" s="76"/>
      <c r="HN127" s="76"/>
      <c r="HO127" s="76"/>
      <c r="HP127" s="76"/>
      <c r="HQ127" s="76"/>
      <c r="HR127" s="76"/>
      <c r="HS127" s="76"/>
      <c r="HT127" s="76"/>
      <c r="HU127" s="76"/>
      <c r="HV127" s="76"/>
      <c r="HW127" s="76"/>
      <c r="HX127" s="76"/>
      <c r="HY127" s="76"/>
      <c r="HZ127" s="76"/>
      <c r="IA127" s="76"/>
      <c r="IB127" s="76"/>
      <c r="IC127" s="76"/>
      <c r="ID127" s="76"/>
      <c r="IE127" s="76"/>
      <c r="IF127" s="76"/>
      <c r="IG127" s="76"/>
      <c r="IH127" s="76"/>
      <c r="II127" s="76"/>
      <c r="IJ127" s="76"/>
      <c r="IK127" s="76"/>
      <c r="IL127" s="76"/>
      <c r="IM127" s="76"/>
      <c r="IN127" s="76"/>
      <c r="IO127" s="76"/>
      <c r="IP127" s="76"/>
      <c r="IQ127" s="76"/>
      <c r="IR127" s="76"/>
      <c r="IS127" s="76"/>
      <c r="IT127" s="76"/>
      <c r="IU127" s="76"/>
      <c r="IV127" s="76"/>
    </row>
    <row r="128" spans="1:256" x14ac:dyDescent="0.2">
      <c r="A128" s="79">
        <v>2986</v>
      </c>
      <c r="B128" s="71" t="s">
        <v>1487</v>
      </c>
      <c r="C128" s="70" t="s">
        <v>2107</v>
      </c>
      <c r="D128" s="69">
        <v>10</v>
      </c>
      <c r="E128" s="69">
        <v>8</v>
      </c>
      <c r="F128" s="69">
        <v>13</v>
      </c>
      <c r="G128" s="71">
        <v>791.06000000000006</v>
      </c>
      <c r="H128" s="69">
        <v>158.20000000000002</v>
      </c>
      <c r="I128" s="69">
        <v>13</v>
      </c>
      <c r="J128" s="72">
        <v>8</v>
      </c>
      <c r="K128" s="71">
        <v>12</v>
      </c>
      <c r="L128" s="80">
        <v>719.06000000000006</v>
      </c>
      <c r="M128" s="74">
        <v>143.81</v>
      </c>
      <c r="N128" s="80">
        <v>59.921700000000001</v>
      </c>
      <c r="O128" s="70">
        <v>0</v>
      </c>
      <c r="P128" s="76" t="e">
        <f>VLOOKUP(A128,#REF!,3,FALSE)</f>
        <v>#REF!</v>
      </c>
      <c r="Q128" s="80">
        <v>24.722222222222221</v>
      </c>
      <c r="R128" s="80">
        <f t="shared" si="1"/>
        <v>422.39373333333333</v>
      </c>
    </row>
    <row r="129" spans="1:256" x14ac:dyDescent="0.2">
      <c r="A129" s="79">
        <v>1453</v>
      </c>
      <c r="B129" s="71" t="s">
        <v>1488</v>
      </c>
      <c r="C129" s="70" t="s">
        <v>2107</v>
      </c>
      <c r="D129" s="69">
        <v>49</v>
      </c>
      <c r="E129" s="69">
        <v>29</v>
      </c>
      <c r="F129" s="69">
        <v>123</v>
      </c>
      <c r="G129" s="71">
        <v>10521.58</v>
      </c>
      <c r="H129" s="69">
        <v>2104.2600000000002</v>
      </c>
      <c r="I129" s="69">
        <v>47</v>
      </c>
      <c r="J129" s="72">
        <v>27</v>
      </c>
      <c r="K129" s="71">
        <v>116</v>
      </c>
      <c r="L129" s="80">
        <v>9947.57</v>
      </c>
      <c r="M129" s="74">
        <v>1989.46</v>
      </c>
      <c r="N129" s="80">
        <v>85.754900000000006</v>
      </c>
      <c r="O129" s="70">
        <v>8</v>
      </c>
      <c r="P129" s="76" t="e">
        <f>VLOOKUP(A129,#REF!,3,FALSE)</f>
        <v>#REF!</v>
      </c>
      <c r="Q129" s="80">
        <v>34.231481481481481</v>
      </c>
      <c r="R129" s="80">
        <f t="shared" si="1"/>
        <v>5976.7165481481488</v>
      </c>
    </row>
    <row r="130" spans="1:256" x14ac:dyDescent="0.2">
      <c r="A130" s="79">
        <v>1454</v>
      </c>
      <c r="B130" s="71" t="s">
        <v>1857</v>
      </c>
      <c r="C130" s="70" t="s">
        <v>2110</v>
      </c>
      <c r="D130" s="69">
        <v>1</v>
      </c>
      <c r="E130" s="69">
        <v>1</v>
      </c>
      <c r="F130" s="69">
        <v>1</v>
      </c>
      <c r="G130" s="71">
        <v>154.6</v>
      </c>
      <c r="H130" s="69">
        <v>30.92</v>
      </c>
      <c r="I130" s="69">
        <v>1</v>
      </c>
      <c r="J130" s="72">
        <v>1</v>
      </c>
      <c r="K130" s="71">
        <v>1</v>
      </c>
      <c r="L130" s="80">
        <v>154.6</v>
      </c>
      <c r="M130" s="74">
        <v>30.92</v>
      </c>
      <c r="N130" s="80">
        <v>154.6</v>
      </c>
      <c r="O130" s="70">
        <v>0</v>
      </c>
      <c r="P130" s="76" t="e">
        <f>VLOOKUP(A130,#REF!,3,FALSE)</f>
        <v>#REF!</v>
      </c>
      <c r="Q130" s="80">
        <v>59.983000000000004</v>
      </c>
      <c r="R130" s="80">
        <f t="shared" ref="R130:R193" si="2">K130*(N130-Q130)</f>
        <v>94.61699999999999</v>
      </c>
    </row>
    <row r="131" spans="1:256" x14ac:dyDescent="0.2">
      <c r="A131" s="68">
        <v>3958</v>
      </c>
      <c r="B131" s="69" t="s">
        <v>2148</v>
      </c>
      <c r="C131" s="70" t="s">
        <v>62</v>
      </c>
      <c r="D131" s="69">
        <v>0</v>
      </c>
      <c r="E131" s="69">
        <v>0</v>
      </c>
      <c r="F131" s="69">
        <v>0</v>
      </c>
      <c r="G131" s="71">
        <v>0</v>
      </c>
      <c r="H131" s="69">
        <v>0</v>
      </c>
      <c r="I131" s="69">
        <v>0</v>
      </c>
      <c r="J131" s="72">
        <v>0</v>
      </c>
      <c r="K131" s="73">
        <v>0</v>
      </c>
      <c r="L131" s="73">
        <v>0</v>
      </c>
      <c r="M131" s="74">
        <v>0</v>
      </c>
      <c r="N131" s="75">
        <v>0</v>
      </c>
      <c r="O131" s="70">
        <v>0</v>
      </c>
      <c r="P131" s="76" t="e">
        <f>VLOOKUP(A131,#REF!,3,FALSE)</f>
        <v>#REF!</v>
      </c>
      <c r="Q131" s="77"/>
      <c r="R131" s="77">
        <f t="shared" si="2"/>
        <v>0</v>
      </c>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c r="DM131" s="76"/>
      <c r="DN131" s="76"/>
      <c r="DO131" s="76"/>
      <c r="DP131" s="76"/>
      <c r="DQ131" s="76"/>
      <c r="DR131" s="76"/>
      <c r="DS131" s="76"/>
      <c r="DT131" s="76"/>
      <c r="DU131" s="76"/>
      <c r="DV131" s="76"/>
      <c r="DW131" s="76"/>
      <c r="DX131" s="76"/>
      <c r="DY131" s="76"/>
      <c r="DZ131" s="76"/>
      <c r="EA131" s="76"/>
      <c r="EB131" s="76"/>
      <c r="EC131" s="76"/>
      <c r="ED131" s="76"/>
      <c r="EE131" s="76"/>
      <c r="EF131" s="76"/>
      <c r="EG131" s="76"/>
      <c r="EH131" s="76"/>
      <c r="EI131" s="76"/>
      <c r="EJ131" s="76"/>
      <c r="EK131" s="76"/>
      <c r="EL131" s="76"/>
      <c r="EM131" s="76"/>
      <c r="EN131" s="76"/>
      <c r="EO131" s="76"/>
      <c r="EP131" s="76"/>
      <c r="EQ131" s="76"/>
      <c r="ER131" s="76"/>
      <c r="ES131" s="76"/>
      <c r="ET131" s="76"/>
      <c r="EU131" s="76"/>
      <c r="EV131" s="76"/>
      <c r="EW131" s="76"/>
      <c r="EX131" s="76"/>
      <c r="EY131" s="76"/>
      <c r="EZ131" s="76"/>
      <c r="FA131" s="76"/>
      <c r="FB131" s="76"/>
      <c r="FC131" s="76"/>
      <c r="FD131" s="76"/>
      <c r="FE131" s="76"/>
      <c r="FF131" s="76"/>
      <c r="FG131" s="76"/>
      <c r="FH131" s="76"/>
      <c r="FI131" s="76"/>
      <c r="FJ131" s="76"/>
      <c r="FK131" s="76"/>
      <c r="FL131" s="76"/>
      <c r="FM131" s="76"/>
      <c r="FN131" s="76"/>
      <c r="FO131" s="76"/>
      <c r="FP131" s="76"/>
      <c r="FQ131" s="76"/>
      <c r="FR131" s="76"/>
      <c r="FS131" s="76"/>
      <c r="FT131" s="76"/>
      <c r="FU131" s="76"/>
      <c r="FV131" s="76"/>
      <c r="FW131" s="76"/>
      <c r="FX131" s="76"/>
      <c r="FY131" s="76"/>
      <c r="FZ131" s="76"/>
      <c r="GA131" s="76"/>
      <c r="GB131" s="76"/>
      <c r="GC131" s="76"/>
      <c r="GD131" s="76"/>
      <c r="GE131" s="76"/>
      <c r="GF131" s="76"/>
      <c r="GG131" s="76"/>
      <c r="GH131" s="76"/>
      <c r="GI131" s="76"/>
      <c r="GJ131" s="76"/>
      <c r="GK131" s="76"/>
      <c r="GL131" s="76"/>
      <c r="GM131" s="76"/>
      <c r="GN131" s="76"/>
      <c r="GO131" s="76"/>
      <c r="GP131" s="76"/>
      <c r="GQ131" s="76"/>
      <c r="GR131" s="76"/>
      <c r="GS131" s="76"/>
      <c r="GT131" s="76"/>
      <c r="GU131" s="76"/>
      <c r="GV131" s="76"/>
      <c r="GW131" s="76"/>
      <c r="GX131" s="76"/>
      <c r="GY131" s="76"/>
      <c r="GZ131" s="76"/>
      <c r="HA131" s="76"/>
      <c r="HB131" s="76"/>
      <c r="HC131" s="76"/>
      <c r="HD131" s="76"/>
      <c r="HE131" s="76"/>
      <c r="HF131" s="76"/>
      <c r="HG131" s="76"/>
      <c r="HH131" s="76"/>
      <c r="HI131" s="76"/>
      <c r="HJ131" s="76"/>
      <c r="HK131" s="76"/>
      <c r="HL131" s="76"/>
      <c r="HM131" s="76"/>
      <c r="HN131" s="76"/>
      <c r="HO131" s="76"/>
      <c r="HP131" s="76"/>
      <c r="HQ131" s="76"/>
      <c r="HR131" s="76"/>
      <c r="HS131" s="76"/>
      <c r="HT131" s="76"/>
      <c r="HU131" s="76"/>
      <c r="HV131" s="76"/>
      <c r="HW131" s="76"/>
      <c r="HX131" s="76"/>
      <c r="HY131" s="76"/>
      <c r="HZ131" s="76"/>
      <c r="IA131" s="76"/>
      <c r="IB131" s="76"/>
      <c r="IC131" s="76"/>
      <c r="ID131" s="76"/>
      <c r="IE131" s="76"/>
      <c r="IF131" s="76"/>
      <c r="IG131" s="76"/>
      <c r="IH131" s="76"/>
      <c r="II131" s="76"/>
      <c r="IJ131" s="76"/>
      <c r="IK131" s="76"/>
      <c r="IL131" s="76"/>
      <c r="IM131" s="76"/>
      <c r="IN131" s="76"/>
      <c r="IO131" s="76"/>
      <c r="IP131" s="76"/>
      <c r="IQ131" s="76"/>
      <c r="IR131" s="76"/>
      <c r="IS131" s="76"/>
      <c r="IT131" s="76"/>
      <c r="IU131" s="76"/>
      <c r="IV131" s="76"/>
    </row>
    <row r="132" spans="1:256" x14ac:dyDescent="0.2">
      <c r="A132" s="79">
        <v>1457</v>
      </c>
      <c r="B132" s="71" t="s">
        <v>88</v>
      </c>
      <c r="C132" s="70" t="s">
        <v>2107</v>
      </c>
      <c r="D132" s="69">
        <v>27</v>
      </c>
      <c r="E132" s="69">
        <v>21</v>
      </c>
      <c r="F132" s="69">
        <v>29</v>
      </c>
      <c r="G132" s="71">
        <v>425.76000000000005</v>
      </c>
      <c r="H132" s="69">
        <v>85.15</v>
      </c>
      <c r="I132" s="69">
        <v>26</v>
      </c>
      <c r="J132" s="72">
        <v>19</v>
      </c>
      <c r="K132" s="71">
        <v>26</v>
      </c>
      <c r="L132" s="80">
        <v>374.43</v>
      </c>
      <c r="M132" s="74">
        <v>74.88000000000001</v>
      </c>
      <c r="N132" s="80">
        <v>14.401200000000001</v>
      </c>
      <c r="O132" s="70">
        <v>1</v>
      </c>
      <c r="P132" s="76" t="e">
        <f>VLOOKUP(A132,#REF!,3,FALSE)</f>
        <v>#REF!</v>
      </c>
      <c r="Q132" s="80">
        <v>8.32</v>
      </c>
      <c r="R132" s="80">
        <f t="shared" si="2"/>
        <v>158.11120000000003</v>
      </c>
    </row>
    <row r="133" spans="1:256" s="69" customFormat="1" x14ac:dyDescent="0.2">
      <c r="A133" s="81">
        <v>1459</v>
      </c>
      <c r="B133" s="82" t="s">
        <v>89</v>
      </c>
      <c r="C133" s="69" t="s">
        <v>2107</v>
      </c>
      <c r="D133" s="69">
        <v>26</v>
      </c>
      <c r="E133" s="69">
        <v>21</v>
      </c>
      <c r="F133" s="69">
        <v>26</v>
      </c>
      <c r="G133" s="71">
        <v>820.7700000000001</v>
      </c>
      <c r="H133" s="69">
        <v>164.16</v>
      </c>
      <c r="I133" s="69">
        <v>25</v>
      </c>
      <c r="J133" s="69">
        <v>20</v>
      </c>
      <c r="K133" s="82">
        <v>25</v>
      </c>
      <c r="L133" s="83">
        <v>784.27</v>
      </c>
      <c r="M133" s="69">
        <v>156.86000000000001</v>
      </c>
      <c r="N133" s="83">
        <v>31.370800000000003</v>
      </c>
      <c r="O133" s="69">
        <v>1</v>
      </c>
      <c r="P133" s="76" t="e">
        <f>VLOOKUP(A133,#REF!,3,FALSE)</f>
        <v>#REF!</v>
      </c>
      <c r="Q133" s="84">
        <v>18.46</v>
      </c>
      <c r="R133" s="84">
        <f t="shared" si="2"/>
        <v>322.77000000000004</v>
      </c>
      <c r="S133" s="78"/>
      <c r="T133" s="78"/>
      <c r="U133" s="78"/>
      <c r="V133" s="78"/>
      <c r="W133" s="78"/>
      <c r="X133" s="78"/>
      <c r="Y133" s="78"/>
      <c r="Z133" s="78"/>
      <c r="AA133" s="78"/>
      <c r="AB133" s="78"/>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85"/>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c r="CG133" s="85"/>
      <c r="CH133" s="85"/>
      <c r="CI133" s="85"/>
      <c r="CJ133" s="85"/>
      <c r="CK133" s="85"/>
      <c r="CL133" s="85"/>
      <c r="CM133" s="85"/>
      <c r="CN133" s="85"/>
      <c r="CO133" s="85"/>
      <c r="CP133" s="85"/>
      <c r="CQ133" s="85"/>
      <c r="CR133" s="85"/>
      <c r="CS133" s="85"/>
      <c r="CT133" s="85"/>
      <c r="CU133" s="85"/>
      <c r="CV133" s="85"/>
      <c r="CW133" s="85"/>
      <c r="CX133" s="85"/>
      <c r="CY133" s="85"/>
      <c r="CZ133" s="85"/>
      <c r="DA133" s="85"/>
      <c r="DB133" s="85"/>
      <c r="DC133" s="85"/>
      <c r="DD133" s="85"/>
      <c r="DE133" s="85"/>
      <c r="DF133" s="85"/>
      <c r="DG133" s="85"/>
      <c r="DH133" s="85"/>
      <c r="DI133" s="85"/>
      <c r="DJ133" s="85"/>
      <c r="DK133" s="85"/>
      <c r="DL133" s="85"/>
      <c r="DM133" s="85"/>
      <c r="DN133" s="85"/>
      <c r="DO133" s="85"/>
      <c r="DP133" s="85"/>
      <c r="DQ133" s="85"/>
      <c r="DR133" s="85"/>
      <c r="DS133" s="85"/>
      <c r="DT133" s="85"/>
      <c r="DU133" s="85"/>
      <c r="DV133" s="85"/>
      <c r="DW133" s="85"/>
      <c r="DX133" s="85"/>
      <c r="DY133" s="85"/>
      <c r="DZ133" s="85"/>
      <c r="EA133" s="85"/>
      <c r="EB133" s="85"/>
      <c r="EC133" s="85"/>
      <c r="ED133" s="85"/>
      <c r="EE133" s="85"/>
      <c r="EF133" s="85"/>
      <c r="EG133" s="85"/>
      <c r="EH133" s="85"/>
      <c r="EI133" s="85"/>
      <c r="EJ133" s="85"/>
      <c r="EK133" s="85"/>
      <c r="EL133" s="85"/>
      <c r="EM133" s="85"/>
      <c r="EN133" s="85"/>
      <c r="EO133" s="85"/>
      <c r="EP133" s="85"/>
      <c r="EQ133" s="85"/>
      <c r="ER133" s="85"/>
      <c r="ES133" s="85"/>
      <c r="ET133" s="85"/>
      <c r="EU133" s="85"/>
      <c r="EV133" s="85"/>
      <c r="EW133" s="85"/>
      <c r="EX133" s="85"/>
      <c r="EY133" s="85"/>
      <c r="EZ133" s="85"/>
      <c r="FA133" s="85"/>
      <c r="FB133" s="85"/>
      <c r="FC133" s="85"/>
      <c r="FD133" s="85"/>
      <c r="FE133" s="85"/>
      <c r="FF133" s="85"/>
      <c r="FG133" s="85"/>
      <c r="FH133" s="85"/>
      <c r="FI133" s="85"/>
      <c r="FJ133" s="85"/>
      <c r="FK133" s="85"/>
      <c r="FL133" s="85"/>
      <c r="FM133" s="85"/>
      <c r="FN133" s="85"/>
      <c r="FO133" s="85"/>
      <c r="FP133" s="85"/>
      <c r="FQ133" s="85"/>
      <c r="FR133" s="85"/>
      <c r="FS133" s="85"/>
      <c r="FT133" s="85"/>
      <c r="FU133" s="85"/>
      <c r="FV133" s="85"/>
      <c r="FW133" s="85"/>
      <c r="FX133" s="85"/>
      <c r="FY133" s="85"/>
      <c r="FZ133" s="85"/>
      <c r="GA133" s="85"/>
      <c r="GB133" s="85"/>
      <c r="GC133" s="85"/>
      <c r="GD133" s="85"/>
      <c r="GE133" s="85"/>
      <c r="GF133" s="85"/>
      <c r="GG133" s="85"/>
      <c r="GH133" s="85"/>
      <c r="GI133" s="85"/>
      <c r="GJ133" s="85"/>
      <c r="GK133" s="85"/>
      <c r="GL133" s="85"/>
      <c r="GM133" s="85"/>
      <c r="GN133" s="85"/>
      <c r="GO133" s="85"/>
      <c r="GP133" s="85"/>
      <c r="GQ133" s="85"/>
      <c r="GR133" s="85"/>
      <c r="GS133" s="85"/>
      <c r="GT133" s="85"/>
      <c r="GU133" s="85"/>
      <c r="GV133" s="85"/>
      <c r="GW133" s="85"/>
      <c r="GX133" s="85"/>
      <c r="GY133" s="85"/>
      <c r="GZ133" s="85"/>
      <c r="HA133" s="85"/>
      <c r="HB133" s="85"/>
      <c r="HC133" s="85"/>
      <c r="HD133" s="85"/>
      <c r="HE133" s="85"/>
      <c r="HF133" s="85"/>
      <c r="HG133" s="85"/>
      <c r="HH133" s="85"/>
      <c r="HI133" s="85"/>
      <c r="HJ133" s="85"/>
      <c r="HK133" s="85"/>
      <c r="HL133" s="85"/>
      <c r="HM133" s="85"/>
      <c r="HN133" s="85"/>
      <c r="HO133" s="85"/>
      <c r="HP133" s="85"/>
      <c r="HQ133" s="85"/>
      <c r="HR133" s="85"/>
      <c r="HS133" s="85"/>
      <c r="HT133" s="85"/>
      <c r="HU133" s="85"/>
      <c r="HV133" s="85"/>
      <c r="HW133" s="85"/>
      <c r="HX133" s="85"/>
      <c r="HY133" s="85"/>
      <c r="HZ133" s="85"/>
      <c r="IA133" s="85"/>
      <c r="IB133" s="85"/>
      <c r="IC133" s="85"/>
      <c r="ID133" s="85"/>
      <c r="IE133" s="85"/>
      <c r="IF133" s="85"/>
      <c r="IG133" s="85"/>
      <c r="IH133" s="85"/>
      <c r="II133" s="85"/>
      <c r="IJ133" s="85"/>
      <c r="IK133" s="85"/>
      <c r="IL133" s="85"/>
      <c r="IM133" s="85"/>
      <c r="IN133" s="85"/>
      <c r="IO133" s="85"/>
      <c r="IP133" s="85"/>
      <c r="IQ133" s="85"/>
      <c r="IR133" s="85"/>
      <c r="IS133" s="85"/>
      <c r="IT133" s="85"/>
      <c r="IU133" s="85"/>
      <c r="IV133" s="85"/>
    </row>
    <row r="134" spans="1:256" x14ac:dyDescent="0.2">
      <c r="A134" s="79">
        <v>1460</v>
      </c>
      <c r="B134" s="71" t="s">
        <v>90</v>
      </c>
      <c r="C134" s="70" t="s">
        <v>2110</v>
      </c>
      <c r="D134" s="69">
        <v>72</v>
      </c>
      <c r="E134" s="69">
        <v>57</v>
      </c>
      <c r="F134" s="69">
        <v>272</v>
      </c>
      <c r="G134" s="71">
        <v>2397.94</v>
      </c>
      <c r="H134" s="69">
        <v>443.26000000000005</v>
      </c>
      <c r="I134" s="69">
        <v>67</v>
      </c>
      <c r="J134" s="72">
        <v>53</v>
      </c>
      <c r="K134" s="71">
        <v>261</v>
      </c>
      <c r="L134" s="80">
        <v>2307.19</v>
      </c>
      <c r="M134" s="74">
        <v>428.42</v>
      </c>
      <c r="N134" s="80">
        <v>8.8398000000000003</v>
      </c>
      <c r="O134" s="70">
        <v>2</v>
      </c>
      <c r="P134" s="76" t="e">
        <f>VLOOKUP(A134,#REF!,3,FALSE)</f>
        <v>#REF!</v>
      </c>
      <c r="Q134" s="80">
        <v>2.9629629629629628</v>
      </c>
      <c r="R134" s="80">
        <f t="shared" si="2"/>
        <v>1533.8544666666669</v>
      </c>
    </row>
    <row r="135" spans="1:256" x14ac:dyDescent="0.2">
      <c r="A135" s="79">
        <v>1461</v>
      </c>
      <c r="B135" s="71" t="s">
        <v>2149</v>
      </c>
      <c r="C135" s="70" t="s">
        <v>1473</v>
      </c>
      <c r="D135" s="69">
        <v>46</v>
      </c>
      <c r="E135" s="69">
        <v>25</v>
      </c>
      <c r="F135" s="69">
        <v>162</v>
      </c>
      <c r="G135" s="71">
        <v>3007.9500000000003</v>
      </c>
      <c r="H135" s="69">
        <v>601.62</v>
      </c>
      <c r="I135" s="69">
        <v>44</v>
      </c>
      <c r="J135" s="72">
        <v>24</v>
      </c>
      <c r="K135" s="71">
        <v>155</v>
      </c>
      <c r="L135" s="80">
        <v>2902.9500000000003</v>
      </c>
      <c r="M135" s="74">
        <v>580.62</v>
      </c>
      <c r="N135" s="80">
        <v>18.7287</v>
      </c>
      <c r="O135" s="70">
        <v>4</v>
      </c>
      <c r="P135" s="76" t="e">
        <f>VLOOKUP(A135,#REF!,3,FALSE)</f>
        <v>#REF!</v>
      </c>
      <c r="Q135" s="80">
        <v>2.6388888888888888</v>
      </c>
      <c r="R135" s="80">
        <f t="shared" si="2"/>
        <v>2493.9207222222221</v>
      </c>
    </row>
    <row r="136" spans="1:256" x14ac:dyDescent="0.2">
      <c r="A136" s="79">
        <v>1468</v>
      </c>
      <c r="B136" s="71" t="s">
        <v>2150</v>
      </c>
      <c r="C136" s="70" t="s">
        <v>1473</v>
      </c>
      <c r="D136" s="69">
        <v>3</v>
      </c>
      <c r="E136" s="69">
        <v>3</v>
      </c>
      <c r="F136" s="69">
        <v>4</v>
      </c>
      <c r="G136" s="71">
        <v>80.8</v>
      </c>
      <c r="H136" s="69">
        <v>16.16</v>
      </c>
      <c r="I136" s="69">
        <v>3</v>
      </c>
      <c r="J136" s="72">
        <v>3</v>
      </c>
      <c r="K136" s="71">
        <v>4</v>
      </c>
      <c r="L136" s="80">
        <v>80.8</v>
      </c>
      <c r="M136" s="74">
        <v>16.16</v>
      </c>
      <c r="N136" s="80">
        <v>20.2</v>
      </c>
      <c r="O136" s="70">
        <v>0</v>
      </c>
      <c r="P136" s="76" t="e">
        <f>VLOOKUP(A136,#REF!,3,FALSE)</f>
        <v>#REF!</v>
      </c>
      <c r="Q136" s="80">
        <v>4.8518518518518521</v>
      </c>
      <c r="R136" s="80">
        <f t="shared" si="2"/>
        <v>61.392592592592592</v>
      </c>
    </row>
    <row r="137" spans="1:256" x14ac:dyDescent="0.2">
      <c r="A137" s="68">
        <v>3967</v>
      </c>
      <c r="B137" s="69" t="s">
        <v>2151</v>
      </c>
      <c r="C137" s="70" t="s">
        <v>1473</v>
      </c>
      <c r="D137" s="69">
        <v>0</v>
      </c>
      <c r="E137" s="69">
        <v>0</v>
      </c>
      <c r="F137" s="69">
        <v>0</v>
      </c>
      <c r="G137" s="71">
        <v>0</v>
      </c>
      <c r="H137" s="69">
        <v>0</v>
      </c>
      <c r="I137" s="69">
        <v>0</v>
      </c>
      <c r="J137" s="72">
        <v>0</v>
      </c>
      <c r="K137" s="73">
        <v>0</v>
      </c>
      <c r="L137" s="73">
        <v>0</v>
      </c>
      <c r="M137" s="74">
        <v>0</v>
      </c>
      <c r="N137" s="75">
        <v>0</v>
      </c>
      <c r="O137" s="70">
        <v>0</v>
      </c>
      <c r="P137" s="76" t="e">
        <f>VLOOKUP(A137,#REF!,3,FALSE)</f>
        <v>#REF!</v>
      </c>
      <c r="Q137" s="77"/>
      <c r="R137" s="77">
        <f t="shared" si="2"/>
        <v>0</v>
      </c>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c r="CW137" s="76"/>
      <c r="CX137" s="76"/>
      <c r="CY137" s="76"/>
      <c r="CZ137" s="76"/>
      <c r="DA137" s="76"/>
      <c r="DB137" s="76"/>
      <c r="DC137" s="76"/>
      <c r="DD137" s="76"/>
      <c r="DE137" s="76"/>
      <c r="DF137" s="76"/>
      <c r="DG137" s="76"/>
      <c r="DH137" s="76"/>
      <c r="DI137" s="76"/>
      <c r="DJ137" s="76"/>
      <c r="DK137" s="76"/>
      <c r="DL137" s="76"/>
      <c r="DM137" s="76"/>
      <c r="DN137" s="76"/>
      <c r="DO137" s="76"/>
      <c r="DP137" s="76"/>
      <c r="DQ137" s="76"/>
      <c r="DR137" s="76"/>
      <c r="DS137" s="76"/>
      <c r="DT137" s="76"/>
      <c r="DU137" s="76"/>
      <c r="DV137" s="76"/>
      <c r="DW137" s="76"/>
      <c r="DX137" s="76"/>
      <c r="DY137" s="76"/>
      <c r="DZ137" s="76"/>
      <c r="EA137" s="76"/>
      <c r="EB137" s="76"/>
      <c r="EC137" s="76"/>
      <c r="ED137" s="76"/>
      <c r="EE137" s="76"/>
      <c r="EF137" s="76"/>
      <c r="EG137" s="76"/>
      <c r="EH137" s="76"/>
      <c r="EI137" s="76"/>
      <c r="EJ137" s="76"/>
      <c r="EK137" s="76"/>
      <c r="EL137" s="76"/>
      <c r="EM137" s="76"/>
      <c r="EN137" s="76"/>
      <c r="EO137" s="76"/>
      <c r="EP137" s="76"/>
      <c r="EQ137" s="76"/>
      <c r="ER137" s="76"/>
      <c r="ES137" s="76"/>
      <c r="ET137" s="76"/>
      <c r="EU137" s="76"/>
      <c r="EV137" s="76"/>
      <c r="EW137" s="76"/>
      <c r="EX137" s="76"/>
      <c r="EY137" s="76"/>
      <c r="EZ137" s="76"/>
      <c r="FA137" s="76"/>
      <c r="FB137" s="76"/>
      <c r="FC137" s="76"/>
      <c r="FD137" s="76"/>
      <c r="FE137" s="76"/>
      <c r="FF137" s="76"/>
      <c r="FG137" s="76"/>
      <c r="FH137" s="76"/>
      <c r="FI137" s="76"/>
      <c r="FJ137" s="76"/>
      <c r="FK137" s="76"/>
      <c r="FL137" s="76"/>
      <c r="FM137" s="76"/>
      <c r="FN137" s="76"/>
      <c r="FO137" s="76"/>
      <c r="FP137" s="76"/>
      <c r="FQ137" s="76"/>
      <c r="FR137" s="76"/>
      <c r="FS137" s="76"/>
      <c r="FT137" s="76"/>
      <c r="FU137" s="76"/>
      <c r="FV137" s="76"/>
      <c r="FW137" s="76"/>
      <c r="FX137" s="76"/>
      <c r="FY137" s="76"/>
      <c r="FZ137" s="76"/>
      <c r="GA137" s="76"/>
      <c r="GB137" s="76"/>
      <c r="GC137" s="76"/>
      <c r="GD137" s="76"/>
      <c r="GE137" s="76"/>
      <c r="GF137" s="76"/>
      <c r="GG137" s="76"/>
      <c r="GH137" s="76"/>
      <c r="GI137" s="76"/>
      <c r="GJ137" s="76"/>
      <c r="GK137" s="76"/>
      <c r="GL137" s="76"/>
      <c r="GM137" s="76"/>
      <c r="GN137" s="76"/>
      <c r="GO137" s="76"/>
      <c r="GP137" s="76"/>
      <c r="GQ137" s="76"/>
      <c r="GR137" s="76"/>
      <c r="GS137" s="76"/>
      <c r="GT137" s="76"/>
      <c r="GU137" s="76"/>
      <c r="GV137" s="76"/>
      <c r="GW137" s="76"/>
      <c r="GX137" s="76"/>
      <c r="GY137" s="76"/>
      <c r="GZ137" s="76"/>
      <c r="HA137" s="76"/>
      <c r="HB137" s="76"/>
      <c r="HC137" s="76"/>
      <c r="HD137" s="76"/>
      <c r="HE137" s="76"/>
      <c r="HF137" s="76"/>
      <c r="HG137" s="76"/>
      <c r="HH137" s="76"/>
      <c r="HI137" s="76"/>
      <c r="HJ137" s="76"/>
      <c r="HK137" s="76"/>
      <c r="HL137" s="76"/>
      <c r="HM137" s="76"/>
      <c r="HN137" s="76"/>
      <c r="HO137" s="76"/>
      <c r="HP137" s="76"/>
      <c r="HQ137" s="76"/>
      <c r="HR137" s="76"/>
      <c r="HS137" s="76"/>
      <c r="HT137" s="76"/>
      <c r="HU137" s="76"/>
      <c r="HV137" s="76"/>
      <c r="HW137" s="76"/>
      <c r="HX137" s="76"/>
      <c r="HY137" s="76"/>
      <c r="HZ137" s="76"/>
      <c r="IA137" s="76"/>
      <c r="IB137" s="76"/>
      <c r="IC137" s="76"/>
      <c r="ID137" s="76"/>
      <c r="IE137" s="76"/>
      <c r="IF137" s="76"/>
      <c r="IG137" s="76"/>
      <c r="IH137" s="76"/>
      <c r="II137" s="76"/>
      <c r="IJ137" s="76"/>
      <c r="IK137" s="76"/>
      <c r="IL137" s="76"/>
      <c r="IM137" s="76"/>
      <c r="IN137" s="76"/>
      <c r="IO137" s="76"/>
      <c r="IP137" s="76"/>
      <c r="IQ137" s="76"/>
      <c r="IR137" s="76"/>
      <c r="IS137" s="76"/>
      <c r="IT137" s="76"/>
      <c r="IU137" s="76"/>
      <c r="IV137" s="76"/>
    </row>
    <row r="138" spans="1:256" x14ac:dyDescent="0.2">
      <c r="A138" s="68">
        <v>3976</v>
      </c>
      <c r="B138" s="69" t="s">
        <v>2152</v>
      </c>
      <c r="C138" s="70" t="s">
        <v>111</v>
      </c>
      <c r="D138" s="69">
        <v>0</v>
      </c>
      <c r="E138" s="69">
        <v>0</v>
      </c>
      <c r="F138" s="69">
        <v>0</v>
      </c>
      <c r="G138" s="71">
        <v>0</v>
      </c>
      <c r="H138" s="69">
        <v>0</v>
      </c>
      <c r="I138" s="69">
        <v>0</v>
      </c>
      <c r="J138" s="72">
        <v>0</v>
      </c>
      <c r="K138" s="73">
        <v>0</v>
      </c>
      <c r="L138" s="73">
        <v>0</v>
      </c>
      <c r="M138" s="74">
        <v>0</v>
      </c>
      <c r="N138" s="75">
        <v>0</v>
      </c>
      <c r="O138" s="70">
        <v>0</v>
      </c>
      <c r="P138" s="76" t="e">
        <f>VLOOKUP(A138,#REF!,3,FALSE)</f>
        <v>#REF!</v>
      </c>
      <c r="Q138" s="77"/>
      <c r="R138" s="77">
        <f t="shared" si="2"/>
        <v>0</v>
      </c>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c r="CW138" s="76"/>
      <c r="CX138" s="76"/>
      <c r="CY138" s="76"/>
      <c r="CZ138" s="76"/>
      <c r="DA138" s="76"/>
      <c r="DB138" s="76"/>
      <c r="DC138" s="76"/>
      <c r="DD138" s="76"/>
      <c r="DE138" s="76"/>
      <c r="DF138" s="76"/>
      <c r="DG138" s="76"/>
      <c r="DH138" s="76"/>
      <c r="DI138" s="76"/>
      <c r="DJ138" s="76"/>
      <c r="DK138" s="76"/>
      <c r="DL138" s="76"/>
      <c r="DM138" s="76"/>
      <c r="DN138" s="76"/>
      <c r="DO138" s="76"/>
      <c r="DP138" s="76"/>
      <c r="DQ138" s="76"/>
      <c r="DR138" s="76"/>
      <c r="DS138" s="76"/>
      <c r="DT138" s="76"/>
      <c r="DU138" s="76"/>
      <c r="DV138" s="76"/>
      <c r="DW138" s="76"/>
      <c r="DX138" s="76"/>
      <c r="DY138" s="76"/>
      <c r="DZ138" s="76"/>
      <c r="EA138" s="76"/>
      <c r="EB138" s="76"/>
      <c r="EC138" s="76"/>
      <c r="ED138" s="76"/>
      <c r="EE138" s="76"/>
      <c r="EF138" s="76"/>
      <c r="EG138" s="76"/>
      <c r="EH138" s="76"/>
      <c r="EI138" s="76"/>
      <c r="EJ138" s="76"/>
      <c r="EK138" s="76"/>
      <c r="EL138" s="76"/>
      <c r="EM138" s="76"/>
      <c r="EN138" s="76"/>
      <c r="EO138" s="76"/>
      <c r="EP138" s="76"/>
      <c r="EQ138" s="76"/>
      <c r="ER138" s="76"/>
      <c r="ES138" s="76"/>
      <c r="ET138" s="76"/>
      <c r="EU138" s="76"/>
      <c r="EV138" s="76"/>
      <c r="EW138" s="76"/>
      <c r="EX138" s="76"/>
      <c r="EY138" s="76"/>
      <c r="EZ138" s="76"/>
      <c r="FA138" s="76"/>
      <c r="FB138" s="76"/>
      <c r="FC138" s="76"/>
      <c r="FD138" s="76"/>
      <c r="FE138" s="76"/>
      <c r="FF138" s="76"/>
      <c r="FG138" s="76"/>
      <c r="FH138" s="76"/>
      <c r="FI138" s="76"/>
      <c r="FJ138" s="76"/>
      <c r="FK138" s="76"/>
      <c r="FL138" s="76"/>
      <c r="FM138" s="76"/>
      <c r="FN138" s="76"/>
      <c r="FO138" s="76"/>
      <c r="FP138" s="76"/>
      <c r="FQ138" s="76"/>
      <c r="FR138" s="76"/>
      <c r="FS138" s="76"/>
      <c r="FT138" s="76"/>
      <c r="FU138" s="76"/>
      <c r="FV138" s="76"/>
      <c r="FW138" s="76"/>
      <c r="FX138" s="76"/>
      <c r="FY138" s="76"/>
      <c r="FZ138" s="76"/>
      <c r="GA138" s="76"/>
      <c r="GB138" s="76"/>
      <c r="GC138" s="76"/>
      <c r="GD138" s="76"/>
      <c r="GE138" s="76"/>
      <c r="GF138" s="76"/>
      <c r="GG138" s="76"/>
      <c r="GH138" s="76"/>
      <c r="GI138" s="76"/>
      <c r="GJ138" s="76"/>
      <c r="GK138" s="76"/>
      <c r="GL138" s="76"/>
      <c r="GM138" s="76"/>
      <c r="GN138" s="76"/>
      <c r="GO138" s="76"/>
      <c r="GP138" s="76"/>
      <c r="GQ138" s="76"/>
      <c r="GR138" s="76"/>
      <c r="GS138" s="76"/>
      <c r="GT138" s="76"/>
      <c r="GU138" s="76"/>
      <c r="GV138" s="76"/>
      <c r="GW138" s="76"/>
      <c r="GX138" s="76"/>
      <c r="GY138" s="76"/>
      <c r="GZ138" s="76"/>
      <c r="HA138" s="76"/>
      <c r="HB138" s="76"/>
      <c r="HC138" s="76"/>
      <c r="HD138" s="76"/>
      <c r="HE138" s="76"/>
      <c r="HF138" s="76"/>
      <c r="HG138" s="76"/>
      <c r="HH138" s="76"/>
      <c r="HI138" s="76"/>
      <c r="HJ138" s="76"/>
      <c r="HK138" s="76"/>
      <c r="HL138" s="76"/>
      <c r="HM138" s="76"/>
      <c r="HN138" s="76"/>
      <c r="HO138" s="76"/>
      <c r="HP138" s="76"/>
      <c r="HQ138" s="76"/>
      <c r="HR138" s="76"/>
      <c r="HS138" s="76"/>
      <c r="HT138" s="76"/>
      <c r="HU138" s="76"/>
      <c r="HV138" s="76"/>
      <c r="HW138" s="76"/>
      <c r="HX138" s="76"/>
      <c r="HY138" s="76"/>
      <c r="HZ138" s="76"/>
      <c r="IA138" s="76"/>
      <c r="IB138" s="76"/>
      <c r="IC138" s="76"/>
      <c r="ID138" s="76"/>
      <c r="IE138" s="76"/>
      <c r="IF138" s="76"/>
      <c r="IG138" s="76"/>
      <c r="IH138" s="76"/>
      <c r="II138" s="76"/>
      <c r="IJ138" s="76"/>
      <c r="IK138" s="76"/>
      <c r="IL138" s="76"/>
      <c r="IM138" s="76"/>
      <c r="IN138" s="76"/>
      <c r="IO138" s="76"/>
      <c r="IP138" s="76"/>
      <c r="IQ138" s="76"/>
      <c r="IR138" s="76"/>
      <c r="IS138" s="76"/>
      <c r="IT138" s="76"/>
      <c r="IU138" s="76"/>
      <c r="IV138" s="76"/>
    </row>
    <row r="139" spans="1:256" x14ac:dyDescent="0.2">
      <c r="A139" s="79">
        <v>5002</v>
      </c>
      <c r="B139" s="71" t="s">
        <v>1651</v>
      </c>
      <c r="C139" s="70" t="s">
        <v>2107</v>
      </c>
      <c r="D139" s="69">
        <v>0</v>
      </c>
      <c r="E139" s="69">
        <v>0</v>
      </c>
      <c r="F139" s="69">
        <v>0</v>
      </c>
      <c r="G139" s="71">
        <v>0</v>
      </c>
      <c r="H139" s="69">
        <v>0</v>
      </c>
      <c r="I139" s="69">
        <v>0</v>
      </c>
      <c r="J139" s="72">
        <v>0</v>
      </c>
      <c r="K139" s="71">
        <v>0</v>
      </c>
      <c r="L139" s="80">
        <v>0</v>
      </c>
      <c r="M139" s="74">
        <v>0</v>
      </c>
      <c r="N139" s="80">
        <v>0</v>
      </c>
      <c r="O139" s="70">
        <v>0</v>
      </c>
      <c r="P139" s="76" t="e">
        <f>VLOOKUP(A139,#REF!,3,FALSE)</f>
        <v>#REF!</v>
      </c>
      <c r="Q139" s="80">
        <v>1013.8888888888888</v>
      </c>
      <c r="R139" s="80">
        <f t="shared" si="2"/>
        <v>0</v>
      </c>
    </row>
    <row r="140" spans="1:256" x14ac:dyDescent="0.2">
      <c r="A140" s="79">
        <v>5048</v>
      </c>
      <c r="B140" s="71" t="s">
        <v>2153</v>
      </c>
      <c r="C140" s="70" t="s">
        <v>2107</v>
      </c>
      <c r="D140" s="69">
        <v>0</v>
      </c>
      <c r="E140" s="69">
        <v>0</v>
      </c>
      <c r="F140" s="69">
        <v>0</v>
      </c>
      <c r="G140" s="71">
        <v>0</v>
      </c>
      <c r="H140" s="69">
        <v>0</v>
      </c>
      <c r="I140" s="69">
        <v>0</v>
      </c>
      <c r="J140" s="72">
        <v>0</v>
      </c>
      <c r="K140" s="71">
        <v>0</v>
      </c>
      <c r="L140" s="80">
        <v>0</v>
      </c>
      <c r="M140" s="74">
        <v>0</v>
      </c>
      <c r="N140" s="80">
        <v>0</v>
      </c>
      <c r="O140" s="70">
        <v>0</v>
      </c>
      <c r="P140" s="76" t="e">
        <f>VLOOKUP(A140,#REF!,3,FALSE)</f>
        <v>#REF!</v>
      </c>
      <c r="Q140" s="80">
        <v>763.8888888888888</v>
      </c>
      <c r="R140" s="80">
        <f t="shared" si="2"/>
        <v>0</v>
      </c>
    </row>
    <row r="141" spans="1:256" x14ac:dyDescent="0.2">
      <c r="A141" s="79">
        <v>3425</v>
      </c>
      <c r="B141" s="71" t="s">
        <v>1489</v>
      </c>
      <c r="C141" s="70" t="s">
        <v>2110</v>
      </c>
      <c r="D141" s="69">
        <v>0</v>
      </c>
      <c r="E141" s="69">
        <v>0</v>
      </c>
      <c r="F141" s="69">
        <v>0</v>
      </c>
      <c r="G141" s="71">
        <v>0</v>
      </c>
      <c r="H141" s="69">
        <v>0</v>
      </c>
      <c r="I141" s="69">
        <v>0</v>
      </c>
      <c r="J141" s="72">
        <v>0</v>
      </c>
      <c r="K141" s="71">
        <v>0</v>
      </c>
      <c r="L141" s="80">
        <v>0</v>
      </c>
      <c r="M141" s="74">
        <v>0</v>
      </c>
      <c r="N141" s="80">
        <v>0</v>
      </c>
      <c r="O141" s="70">
        <v>0</v>
      </c>
      <c r="P141" s="76" t="e">
        <f>VLOOKUP(A141,#REF!,3,FALSE)</f>
        <v>#REF!</v>
      </c>
      <c r="Q141" s="80">
        <v>93</v>
      </c>
      <c r="R141" s="80">
        <f t="shared" si="2"/>
        <v>0</v>
      </c>
    </row>
    <row r="142" spans="1:256" x14ac:dyDescent="0.2">
      <c r="A142" s="79">
        <v>1803</v>
      </c>
      <c r="B142" s="71" t="s">
        <v>1858</v>
      </c>
      <c r="C142" s="70" t="s">
        <v>2110</v>
      </c>
      <c r="D142" s="69">
        <v>0</v>
      </c>
      <c r="E142" s="69">
        <v>0</v>
      </c>
      <c r="F142" s="69">
        <v>0</v>
      </c>
      <c r="G142" s="71">
        <v>0</v>
      </c>
      <c r="H142" s="69">
        <v>0</v>
      </c>
      <c r="I142" s="69">
        <v>0</v>
      </c>
      <c r="J142" s="72">
        <v>0</v>
      </c>
      <c r="K142" s="71">
        <v>0</v>
      </c>
      <c r="L142" s="80">
        <v>0</v>
      </c>
      <c r="M142" s="74">
        <v>0</v>
      </c>
      <c r="N142" s="80">
        <v>0</v>
      </c>
      <c r="O142" s="70">
        <v>0</v>
      </c>
      <c r="P142" s="76" t="e">
        <f>VLOOKUP(A142,#REF!,3,FALSE)</f>
        <v>#REF!</v>
      </c>
      <c r="Q142" s="80">
        <v>5.4450000000000003</v>
      </c>
      <c r="R142" s="80">
        <f t="shared" si="2"/>
        <v>0</v>
      </c>
    </row>
    <row r="143" spans="1:256" x14ac:dyDescent="0.2">
      <c r="A143" s="79">
        <v>1462</v>
      </c>
      <c r="B143" s="71" t="s">
        <v>94</v>
      </c>
      <c r="C143" s="70" t="s">
        <v>2110</v>
      </c>
      <c r="D143" s="69">
        <v>62</v>
      </c>
      <c r="E143" s="69">
        <v>49</v>
      </c>
      <c r="F143" s="69">
        <v>227</v>
      </c>
      <c r="G143" s="71">
        <v>5479.14</v>
      </c>
      <c r="H143" s="69">
        <v>981.99</v>
      </c>
      <c r="I143" s="69">
        <v>63</v>
      </c>
      <c r="J143" s="72">
        <v>49</v>
      </c>
      <c r="K143" s="71">
        <v>227</v>
      </c>
      <c r="L143" s="80">
        <v>5511.64</v>
      </c>
      <c r="M143" s="74">
        <v>988.5</v>
      </c>
      <c r="N143" s="80">
        <v>24.2804</v>
      </c>
      <c r="O143" s="70">
        <v>2</v>
      </c>
      <c r="P143" s="76" t="e">
        <f>VLOOKUP(A143,#REF!,3,FALSE)</f>
        <v>#REF!</v>
      </c>
      <c r="Q143" s="80">
        <v>9.4537037037037042</v>
      </c>
      <c r="R143" s="80">
        <f t="shared" si="2"/>
        <v>3365.660059259259</v>
      </c>
    </row>
    <row r="144" spans="1:256" x14ac:dyDescent="0.2">
      <c r="A144" s="79">
        <v>1463</v>
      </c>
      <c r="B144" s="71" t="s">
        <v>95</v>
      </c>
      <c r="C144" s="70" t="s">
        <v>2110</v>
      </c>
      <c r="D144" s="69">
        <v>19</v>
      </c>
      <c r="E144" s="69">
        <v>18</v>
      </c>
      <c r="F144" s="69">
        <v>120</v>
      </c>
      <c r="G144" s="71">
        <v>527.29000000000008</v>
      </c>
      <c r="H144" s="69">
        <v>105.45</v>
      </c>
      <c r="I144" s="69">
        <v>19</v>
      </c>
      <c r="J144" s="72">
        <v>18</v>
      </c>
      <c r="K144" s="71">
        <v>120</v>
      </c>
      <c r="L144" s="80">
        <v>527.29000000000008</v>
      </c>
      <c r="M144" s="74">
        <v>105.45</v>
      </c>
      <c r="N144" s="80">
        <v>4.3940999999999999</v>
      </c>
      <c r="O144" s="70">
        <v>0</v>
      </c>
      <c r="P144" s="76" t="e">
        <f>VLOOKUP(A144,#REF!,3,FALSE)</f>
        <v>#REF!</v>
      </c>
      <c r="Q144" s="80">
        <v>3.4629629629629628</v>
      </c>
      <c r="R144" s="80">
        <f t="shared" si="2"/>
        <v>111.73644444444446</v>
      </c>
    </row>
    <row r="145" spans="1:256" x14ac:dyDescent="0.2">
      <c r="A145" s="79">
        <v>1464</v>
      </c>
      <c r="B145" s="71" t="s">
        <v>1859</v>
      </c>
      <c r="C145" s="70" t="s">
        <v>62</v>
      </c>
      <c r="D145" s="69">
        <v>0</v>
      </c>
      <c r="E145" s="69">
        <v>0</v>
      </c>
      <c r="F145" s="69">
        <v>0</v>
      </c>
      <c r="G145" s="71">
        <v>0</v>
      </c>
      <c r="H145" s="69">
        <v>0</v>
      </c>
      <c r="I145" s="69">
        <v>0</v>
      </c>
      <c r="J145" s="72">
        <v>0</v>
      </c>
      <c r="K145" s="71">
        <v>0</v>
      </c>
      <c r="L145" s="80">
        <v>0</v>
      </c>
      <c r="M145" s="74">
        <v>0</v>
      </c>
      <c r="N145" s="80">
        <v>0</v>
      </c>
      <c r="O145" s="70">
        <v>0</v>
      </c>
      <c r="P145" s="76" t="e">
        <f>VLOOKUP(A145,#REF!,3,FALSE)</f>
        <v>#REF!</v>
      </c>
      <c r="Q145" s="80">
        <v>1.9580000000000002</v>
      </c>
      <c r="R145" s="80">
        <f t="shared" si="2"/>
        <v>0</v>
      </c>
    </row>
    <row r="146" spans="1:256" x14ac:dyDescent="0.2">
      <c r="A146" s="79">
        <v>1465</v>
      </c>
      <c r="B146" s="71" t="s">
        <v>1860</v>
      </c>
      <c r="C146" s="70" t="s">
        <v>62</v>
      </c>
      <c r="D146" s="69">
        <v>0</v>
      </c>
      <c r="E146" s="69">
        <v>0</v>
      </c>
      <c r="F146" s="69">
        <v>0</v>
      </c>
      <c r="G146" s="71">
        <v>0</v>
      </c>
      <c r="H146" s="69">
        <v>0</v>
      </c>
      <c r="I146" s="69">
        <v>0</v>
      </c>
      <c r="J146" s="72">
        <v>0</v>
      </c>
      <c r="K146" s="71">
        <v>0</v>
      </c>
      <c r="L146" s="80">
        <v>0</v>
      </c>
      <c r="M146" s="74">
        <v>0</v>
      </c>
      <c r="N146" s="80">
        <v>0</v>
      </c>
      <c r="O146" s="70">
        <v>0</v>
      </c>
      <c r="P146" s="76" t="e">
        <f>VLOOKUP(A146,#REF!,3,FALSE)</f>
        <v>#REF!</v>
      </c>
      <c r="Q146" s="80">
        <v>2.1120000000000001</v>
      </c>
      <c r="R146" s="80">
        <f t="shared" si="2"/>
        <v>0</v>
      </c>
    </row>
    <row r="147" spans="1:256" s="69" customFormat="1" x14ac:dyDescent="0.2">
      <c r="A147" s="86">
        <v>1466</v>
      </c>
      <c r="B147" s="85" t="s">
        <v>1861</v>
      </c>
      <c r="C147" s="69" t="s">
        <v>62</v>
      </c>
      <c r="D147" s="69">
        <v>0</v>
      </c>
      <c r="E147" s="69">
        <v>0</v>
      </c>
      <c r="F147" s="69">
        <v>0</v>
      </c>
      <c r="G147" s="71">
        <v>0</v>
      </c>
      <c r="H147" s="69">
        <v>0</v>
      </c>
      <c r="I147" s="69">
        <v>0</v>
      </c>
      <c r="J147" s="69">
        <v>0</v>
      </c>
      <c r="K147" s="85">
        <v>0</v>
      </c>
      <c r="L147" s="87">
        <v>0</v>
      </c>
      <c r="M147" s="69">
        <v>0</v>
      </c>
      <c r="N147" s="87">
        <v>0</v>
      </c>
      <c r="O147" s="69">
        <v>0</v>
      </c>
      <c r="P147" s="76" t="e">
        <f>VLOOKUP(A147,#REF!,3,FALSE)</f>
        <v>#REF!</v>
      </c>
      <c r="Q147" s="84">
        <v>2.2330000000000001</v>
      </c>
      <c r="R147" s="84">
        <f t="shared" si="2"/>
        <v>0</v>
      </c>
      <c r="S147" s="78"/>
      <c r="T147" s="78"/>
      <c r="U147" s="78"/>
      <c r="V147" s="78"/>
      <c r="W147" s="78"/>
      <c r="X147" s="78"/>
      <c r="Y147" s="78"/>
      <c r="Z147" s="78"/>
      <c r="AA147" s="78"/>
      <c r="AB147" s="78"/>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85"/>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c r="CG147" s="85"/>
      <c r="CH147" s="85"/>
      <c r="CI147" s="85"/>
      <c r="CJ147" s="85"/>
      <c r="CK147" s="85"/>
      <c r="CL147" s="85"/>
      <c r="CM147" s="85"/>
      <c r="CN147" s="85"/>
      <c r="CO147" s="85"/>
      <c r="CP147" s="85"/>
      <c r="CQ147" s="85"/>
      <c r="CR147" s="85"/>
      <c r="CS147" s="85"/>
      <c r="CT147" s="85"/>
      <c r="CU147" s="85"/>
      <c r="CV147" s="85"/>
      <c r="CW147" s="85"/>
      <c r="CX147" s="85"/>
      <c r="CY147" s="85"/>
      <c r="CZ147" s="85"/>
      <c r="DA147" s="85"/>
      <c r="DB147" s="85"/>
      <c r="DC147" s="85"/>
      <c r="DD147" s="85"/>
      <c r="DE147" s="85"/>
      <c r="DF147" s="85"/>
      <c r="DG147" s="85"/>
      <c r="DH147" s="85"/>
      <c r="DI147" s="85"/>
      <c r="DJ147" s="85"/>
      <c r="DK147" s="85"/>
      <c r="DL147" s="85"/>
      <c r="DM147" s="85"/>
      <c r="DN147" s="85"/>
      <c r="DO147" s="85"/>
      <c r="DP147" s="85"/>
      <c r="DQ147" s="85"/>
      <c r="DR147" s="85"/>
      <c r="DS147" s="85"/>
      <c r="DT147" s="85"/>
      <c r="DU147" s="85"/>
      <c r="DV147" s="85"/>
      <c r="DW147" s="85"/>
      <c r="DX147" s="85"/>
      <c r="DY147" s="85"/>
      <c r="DZ147" s="85"/>
      <c r="EA147" s="85"/>
      <c r="EB147" s="85"/>
      <c r="EC147" s="85"/>
      <c r="ED147" s="85"/>
      <c r="EE147" s="85"/>
      <c r="EF147" s="85"/>
      <c r="EG147" s="85"/>
      <c r="EH147" s="85"/>
      <c r="EI147" s="85"/>
      <c r="EJ147" s="85"/>
      <c r="EK147" s="85"/>
      <c r="EL147" s="85"/>
      <c r="EM147" s="85"/>
      <c r="EN147" s="85"/>
      <c r="EO147" s="85"/>
      <c r="EP147" s="85"/>
      <c r="EQ147" s="85"/>
      <c r="ER147" s="85"/>
      <c r="ES147" s="85"/>
      <c r="ET147" s="85"/>
      <c r="EU147" s="85"/>
      <c r="EV147" s="85"/>
      <c r="EW147" s="85"/>
      <c r="EX147" s="85"/>
      <c r="EY147" s="85"/>
      <c r="EZ147" s="85"/>
      <c r="FA147" s="85"/>
      <c r="FB147" s="85"/>
      <c r="FC147" s="85"/>
      <c r="FD147" s="85"/>
      <c r="FE147" s="85"/>
      <c r="FF147" s="85"/>
      <c r="FG147" s="85"/>
      <c r="FH147" s="85"/>
      <c r="FI147" s="85"/>
      <c r="FJ147" s="85"/>
      <c r="FK147" s="85"/>
      <c r="FL147" s="85"/>
      <c r="FM147" s="85"/>
      <c r="FN147" s="85"/>
      <c r="FO147" s="85"/>
      <c r="FP147" s="85"/>
      <c r="FQ147" s="85"/>
      <c r="FR147" s="85"/>
      <c r="FS147" s="85"/>
      <c r="FT147" s="85"/>
      <c r="FU147" s="85"/>
      <c r="FV147" s="85"/>
      <c r="FW147" s="85"/>
      <c r="FX147" s="85"/>
      <c r="FY147" s="85"/>
      <c r="FZ147" s="85"/>
      <c r="GA147" s="85"/>
      <c r="GB147" s="85"/>
      <c r="GC147" s="85"/>
      <c r="GD147" s="85"/>
      <c r="GE147" s="85"/>
      <c r="GF147" s="85"/>
      <c r="GG147" s="85"/>
      <c r="GH147" s="85"/>
      <c r="GI147" s="85"/>
      <c r="GJ147" s="85"/>
      <c r="GK147" s="85"/>
      <c r="GL147" s="85"/>
      <c r="GM147" s="85"/>
      <c r="GN147" s="85"/>
      <c r="GO147" s="85"/>
      <c r="GP147" s="85"/>
      <c r="GQ147" s="85"/>
      <c r="GR147" s="85"/>
      <c r="GS147" s="85"/>
      <c r="GT147" s="85"/>
      <c r="GU147" s="85"/>
      <c r="GV147" s="85"/>
      <c r="GW147" s="85"/>
      <c r="GX147" s="85"/>
      <c r="GY147" s="85"/>
      <c r="GZ147" s="85"/>
      <c r="HA147" s="85"/>
      <c r="HB147" s="85"/>
      <c r="HC147" s="85"/>
      <c r="HD147" s="85"/>
      <c r="HE147" s="85"/>
      <c r="HF147" s="85"/>
      <c r="HG147" s="85"/>
      <c r="HH147" s="85"/>
      <c r="HI147" s="85"/>
      <c r="HJ147" s="85"/>
      <c r="HK147" s="85"/>
      <c r="HL147" s="85"/>
      <c r="HM147" s="85"/>
      <c r="HN147" s="85"/>
      <c r="HO147" s="85"/>
      <c r="HP147" s="85"/>
      <c r="HQ147" s="85"/>
      <c r="HR147" s="85"/>
      <c r="HS147" s="85"/>
      <c r="HT147" s="85"/>
      <c r="HU147" s="85"/>
      <c r="HV147" s="85"/>
      <c r="HW147" s="85"/>
      <c r="HX147" s="85"/>
      <c r="HY147" s="85"/>
      <c r="HZ147" s="85"/>
      <c r="IA147" s="85"/>
      <c r="IB147" s="85"/>
      <c r="IC147" s="85"/>
      <c r="ID147" s="85"/>
      <c r="IE147" s="85"/>
      <c r="IF147" s="85"/>
      <c r="IG147" s="85"/>
      <c r="IH147" s="85"/>
      <c r="II147" s="85"/>
      <c r="IJ147" s="85"/>
      <c r="IK147" s="85"/>
      <c r="IL147" s="85"/>
      <c r="IM147" s="85"/>
      <c r="IN147" s="85"/>
      <c r="IO147" s="85"/>
      <c r="IP147" s="85"/>
      <c r="IQ147" s="85"/>
      <c r="IR147" s="85"/>
      <c r="IS147" s="85"/>
      <c r="IT147" s="85"/>
      <c r="IU147" s="85"/>
      <c r="IV147" s="85"/>
    </row>
    <row r="148" spans="1:256" s="69" customFormat="1" x14ac:dyDescent="0.2">
      <c r="A148" s="88">
        <v>3910</v>
      </c>
      <c r="B148" s="89" t="s">
        <v>2154</v>
      </c>
      <c r="C148" s="69" t="s">
        <v>62</v>
      </c>
      <c r="D148" s="69">
        <v>0</v>
      </c>
      <c r="E148" s="69">
        <v>0</v>
      </c>
      <c r="F148" s="69">
        <v>0</v>
      </c>
      <c r="G148" s="71">
        <v>0</v>
      </c>
      <c r="H148" s="69">
        <v>0</v>
      </c>
      <c r="I148" s="69">
        <v>0</v>
      </c>
      <c r="J148" s="69">
        <v>0</v>
      </c>
      <c r="K148" s="90">
        <v>0</v>
      </c>
      <c r="L148" s="90">
        <v>0</v>
      </c>
      <c r="M148" s="69">
        <v>0</v>
      </c>
      <c r="N148" s="91">
        <v>0</v>
      </c>
      <c r="O148" s="69">
        <v>0</v>
      </c>
      <c r="P148" s="76" t="e">
        <f>VLOOKUP(A148,#REF!,3,FALSE)</f>
        <v>#REF!</v>
      </c>
      <c r="Q148" s="92"/>
      <c r="R148" s="92">
        <f t="shared" si="2"/>
        <v>0</v>
      </c>
      <c r="S148" s="76"/>
      <c r="T148" s="76"/>
      <c r="U148" s="76"/>
      <c r="V148" s="76"/>
      <c r="W148" s="76"/>
      <c r="X148" s="76"/>
      <c r="Y148" s="76"/>
      <c r="Z148" s="76"/>
      <c r="AA148" s="76"/>
      <c r="AB148" s="76"/>
    </row>
    <row r="149" spans="1:256" x14ac:dyDescent="0.2">
      <c r="A149" s="68">
        <v>3972</v>
      </c>
      <c r="B149" s="69" t="s">
        <v>2155</v>
      </c>
      <c r="C149" s="70" t="s">
        <v>111</v>
      </c>
      <c r="D149" s="69">
        <v>0</v>
      </c>
      <c r="E149" s="69">
        <v>0</v>
      </c>
      <c r="F149" s="69">
        <v>0</v>
      </c>
      <c r="G149" s="71">
        <v>0</v>
      </c>
      <c r="H149" s="69">
        <v>0</v>
      </c>
      <c r="I149" s="69">
        <v>0</v>
      </c>
      <c r="J149" s="72">
        <v>0</v>
      </c>
      <c r="K149" s="73">
        <v>0</v>
      </c>
      <c r="L149" s="73">
        <v>0</v>
      </c>
      <c r="M149" s="74">
        <v>0</v>
      </c>
      <c r="N149" s="75">
        <v>0</v>
      </c>
      <c r="O149" s="70">
        <v>0</v>
      </c>
      <c r="P149" s="76" t="e">
        <f>VLOOKUP(A149,#REF!,3,FALSE)</f>
        <v>#REF!</v>
      </c>
      <c r="Q149" s="77"/>
      <c r="R149" s="77">
        <f t="shared" si="2"/>
        <v>0</v>
      </c>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c r="DM149" s="76"/>
      <c r="DN149" s="76"/>
      <c r="DO149" s="76"/>
      <c r="DP149" s="76"/>
      <c r="DQ149" s="76"/>
      <c r="DR149" s="76"/>
      <c r="DS149" s="76"/>
      <c r="DT149" s="76"/>
      <c r="DU149" s="76"/>
      <c r="DV149" s="76"/>
      <c r="DW149" s="76"/>
      <c r="DX149" s="76"/>
      <c r="DY149" s="76"/>
      <c r="DZ149" s="76"/>
      <c r="EA149" s="76"/>
      <c r="EB149" s="76"/>
      <c r="EC149" s="76"/>
      <c r="ED149" s="76"/>
      <c r="EE149" s="76"/>
      <c r="EF149" s="76"/>
      <c r="EG149" s="76"/>
      <c r="EH149" s="76"/>
      <c r="EI149" s="76"/>
      <c r="EJ149" s="76"/>
      <c r="EK149" s="76"/>
      <c r="EL149" s="76"/>
      <c r="EM149" s="76"/>
      <c r="EN149" s="76"/>
      <c r="EO149" s="76"/>
      <c r="EP149" s="76"/>
      <c r="EQ149" s="76"/>
      <c r="ER149" s="76"/>
      <c r="ES149" s="76"/>
      <c r="ET149" s="76"/>
      <c r="EU149" s="76"/>
      <c r="EV149" s="76"/>
      <c r="EW149" s="76"/>
      <c r="EX149" s="76"/>
      <c r="EY149" s="76"/>
      <c r="EZ149" s="76"/>
      <c r="FA149" s="76"/>
      <c r="FB149" s="76"/>
      <c r="FC149" s="76"/>
      <c r="FD149" s="76"/>
      <c r="FE149" s="76"/>
      <c r="FF149" s="76"/>
      <c r="FG149" s="76"/>
      <c r="FH149" s="76"/>
      <c r="FI149" s="76"/>
      <c r="FJ149" s="76"/>
      <c r="FK149" s="76"/>
      <c r="FL149" s="76"/>
      <c r="FM149" s="76"/>
      <c r="FN149" s="76"/>
      <c r="FO149" s="76"/>
      <c r="FP149" s="76"/>
      <c r="FQ149" s="76"/>
      <c r="FR149" s="76"/>
      <c r="FS149" s="76"/>
      <c r="FT149" s="76"/>
      <c r="FU149" s="76"/>
      <c r="FV149" s="76"/>
      <c r="FW149" s="76"/>
      <c r="FX149" s="76"/>
      <c r="FY149" s="76"/>
      <c r="FZ149" s="76"/>
      <c r="GA149" s="76"/>
      <c r="GB149" s="76"/>
      <c r="GC149" s="76"/>
      <c r="GD149" s="76"/>
      <c r="GE149" s="76"/>
      <c r="GF149" s="76"/>
      <c r="GG149" s="76"/>
      <c r="GH149" s="76"/>
      <c r="GI149" s="76"/>
      <c r="GJ149" s="76"/>
      <c r="GK149" s="76"/>
      <c r="GL149" s="76"/>
      <c r="GM149" s="76"/>
      <c r="GN149" s="76"/>
      <c r="GO149" s="76"/>
      <c r="GP149" s="76"/>
      <c r="GQ149" s="76"/>
      <c r="GR149" s="76"/>
      <c r="GS149" s="76"/>
      <c r="GT149" s="76"/>
      <c r="GU149" s="76"/>
      <c r="GV149" s="76"/>
      <c r="GW149" s="76"/>
      <c r="GX149" s="76"/>
      <c r="GY149" s="76"/>
      <c r="GZ149" s="76"/>
      <c r="HA149" s="76"/>
      <c r="HB149" s="76"/>
      <c r="HC149" s="76"/>
      <c r="HD149" s="76"/>
      <c r="HE149" s="76"/>
      <c r="HF149" s="76"/>
      <c r="HG149" s="76"/>
      <c r="HH149" s="76"/>
      <c r="HI149" s="76"/>
      <c r="HJ149" s="76"/>
      <c r="HK149" s="76"/>
      <c r="HL149" s="76"/>
      <c r="HM149" s="76"/>
      <c r="HN149" s="76"/>
      <c r="HO149" s="76"/>
      <c r="HP149" s="76"/>
      <c r="HQ149" s="76"/>
      <c r="HR149" s="76"/>
      <c r="HS149" s="76"/>
      <c r="HT149" s="76"/>
      <c r="HU149" s="76"/>
      <c r="HV149" s="76"/>
      <c r="HW149" s="76"/>
      <c r="HX149" s="76"/>
      <c r="HY149" s="76"/>
      <c r="HZ149" s="76"/>
      <c r="IA149" s="76"/>
      <c r="IB149" s="76"/>
      <c r="IC149" s="76"/>
      <c r="ID149" s="76"/>
      <c r="IE149" s="76"/>
      <c r="IF149" s="76"/>
      <c r="IG149" s="76"/>
      <c r="IH149" s="76"/>
      <c r="II149" s="76"/>
      <c r="IJ149" s="76"/>
      <c r="IK149" s="76"/>
      <c r="IL149" s="76"/>
      <c r="IM149" s="76"/>
      <c r="IN149" s="76"/>
      <c r="IO149" s="76"/>
      <c r="IP149" s="76"/>
      <c r="IQ149" s="76"/>
      <c r="IR149" s="76"/>
      <c r="IS149" s="76"/>
      <c r="IT149" s="76"/>
      <c r="IU149" s="76"/>
      <c r="IV149" s="76"/>
    </row>
    <row r="150" spans="1:256" x14ac:dyDescent="0.2">
      <c r="A150" s="79">
        <v>1477</v>
      </c>
      <c r="B150" s="71" t="s">
        <v>2156</v>
      </c>
      <c r="C150" s="70" t="s">
        <v>1473</v>
      </c>
      <c r="D150" s="69">
        <v>2</v>
      </c>
      <c r="E150" s="69">
        <v>2</v>
      </c>
      <c r="F150" s="69">
        <v>2</v>
      </c>
      <c r="G150" s="71">
        <v>57</v>
      </c>
      <c r="H150" s="69">
        <v>0</v>
      </c>
      <c r="I150" s="69">
        <v>1</v>
      </c>
      <c r="J150" s="72">
        <v>1</v>
      </c>
      <c r="K150" s="71">
        <v>1</v>
      </c>
      <c r="L150" s="80">
        <v>28.5</v>
      </c>
      <c r="M150" s="74">
        <v>0</v>
      </c>
      <c r="N150" s="80">
        <v>28.5</v>
      </c>
      <c r="O150" s="70">
        <v>0</v>
      </c>
      <c r="P150" s="76" t="e">
        <f>VLOOKUP(A150,#REF!,3,FALSE)</f>
        <v>#REF!</v>
      </c>
      <c r="Q150" s="80">
        <v>13.799999999999999</v>
      </c>
      <c r="R150" s="80">
        <f t="shared" si="2"/>
        <v>14.700000000000001</v>
      </c>
    </row>
    <row r="151" spans="1:256" x14ac:dyDescent="0.2">
      <c r="A151" s="68">
        <v>3916</v>
      </c>
      <c r="B151" s="69" t="s">
        <v>2157</v>
      </c>
      <c r="C151" s="70" t="s">
        <v>8</v>
      </c>
      <c r="D151" s="69">
        <v>0</v>
      </c>
      <c r="E151" s="69">
        <v>0</v>
      </c>
      <c r="F151" s="69">
        <v>0</v>
      </c>
      <c r="G151" s="71">
        <v>0</v>
      </c>
      <c r="H151" s="69">
        <v>0</v>
      </c>
      <c r="I151" s="69">
        <v>0</v>
      </c>
      <c r="J151" s="72">
        <v>0</v>
      </c>
      <c r="K151" s="73">
        <v>0</v>
      </c>
      <c r="L151" s="73">
        <v>0</v>
      </c>
      <c r="M151" s="74">
        <v>0</v>
      </c>
      <c r="N151" s="75">
        <v>0</v>
      </c>
      <c r="O151" s="70">
        <v>0</v>
      </c>
      <c r="P151" s="76" t="e">
        <f>VLOOKUP(A151,#REF!,3,FALSE)</f>
        <v>#REF!</v>
      </c>
      <c r="Q151" s="77"/>
      <c r="R151" s="77">
        <f t="shared" si="2"/>
        <v>0</v>
      </c>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c r="DM151" s="76"/>
      <c r="DN151" s="76"/>
      <c r="DO151" s="76"/>
      <c r="DP151" s="76"/>
      <c r="DQ151" s="76"/>
      <c r="DR151" s="76"/>
      <c r="DS151" s="76"/>
      <c r="DT151" s="76"/>
      <c r="DU151" s="76"/>
      <c r="DV151" s="76"/>
      <c r="DW151" s="76"/>
      <c r="DX151" s="76"/>
      <c r="DY151" s="76"/>
      <c r="DZ151" s="76"/>
      <c r="EA151" s="76"/>
      <c r="EB151" s="76"/>
      <c r="EC151" s="76"/>
      <c r="ED151" s="76"/>
      <c r="EE151" s="76"/>
      <c r="EF151" s="76"/>
      <c r="EG151" s="76"/>
      <c r="EH151" s="76"/>
      <c r="EI151" s="76"/>
      <c r="EJ151" s="76"/>
      <c r="EK151" s="76"/>
      <c r="EL151" s="76"/>
      <c r="EM151" s="76"/>
      <c r="EN151" s="76"/>
      <c r="EO151" s="76"/>
      <c r="EP151" s="76"/>
      <c r="EQ151" s="76"/>
      <c r="ER151" s="76"/>
      <c r="ES151" s="76"/>
      <c r="ET151" s="76"/>
      <c r="EU151" s="76"/>
      <c r="EV151" s="76"/>
      <c r="EW151" s="76"/>
      <c r="EX151" s="76"/>
      <c r="EY151" s="76"/>
      <c r="EZ151" s="76"/>
      <c r="FA151" s="76"/>
      <c r="FB151" s="76"/>
      <c r="FC151" s="76"/>
      <c r="FD151" s="76"/>
      <c r="FE151" s="76"/>
      <c r="FF151" s="76"/>
      <c r="FG151" s="76"/>
      <c r="FH151" s="76"/>
      <c r="FI151" s="76"/>
      <c r="FJ151" s="76"/>
      <c r="FK151" s="76"/>
      <c r="FL151" s="76"/>
      <c r="FM151" s="76"/>
      <c r="FN151" s="76"/>
      <c r="FO151" s="76"/>
      <c r="FP151" s="76"/>
      <c r="FQ151" s="76"/>
      <c r="FR151" s="76"/>
      <c r="FS151" s="76"/>
      <c r="FT151" s="76"/>
      <c r="FU151" s="76"/>
      <c r="FV151" s="76"/>
      <c r="FW151" s="76"/>
      <c r="FX151" s="76"/>
      <c r="FY151" s="76"/>
      <c r="FZ151" s="76"/>
      <c r="GA151" s="76"/>
      <c r="GB151" s="76"/>
      <c r="GC151" s="76"/>
      <c r="GD151" s="76"/>
      <c r="GE151" s="76"/>
      <c r="GF151" s="76"/>
      <c r="GG151" s="76"/>
      <c r="GH151" s="76"/>
      <c r="GI151" s="76"/>
      <c r="GJ151" s="76"/>
      <c r="GK151" s="76"/>
      <c r="GL151" s="76"/>
      <c r="GM151" s="76"/>
      <c r="GN151" s="76"/>
      <c r="GO151" s="76"/>
      <c r="GP151" s="76"/>
      <c r="GQ151" s="76"/>
      <c r="GR151" s="76"/>
      <c r="GS151" s="76"/>
      <c r="GT151" s="76"/>
      <c r="GU151" s="76"/>
      <c r="GV151" s="76"/>
      <c r="GW151" s="76"/>
      <c r="GX151" s="76"/>
      <c r="GY151" s="76"/>
      <c r="GZ151" s="76"/>
      <c r="HA151" s="76"/>
      <c r="HB151" s="76"/>
      <c r="HC151" s="76"/>
      <c r="HD151" s="76"/>
      <c r="HE151" s="76"/>
      <c r="HF151" s="76"/>
      <c r="HG151" s="76"/>
      <c r="HH151" s="76"/>
      <c r="HI151" s="76"/>
      <c r="HJ151" s="76"/>
      <c r="HK151" s="76"/>
      <c r="HL151" s="76"/>
      <c r="HM151" s="76"/>
      <c r="HN151" s="76"/>
      <c r="HO151" s="76"/>
      <c r="HP151" s="76"/>
      <c r="HQ151" s="76"/>
      <c r="HR151" s="76"/>
      <c r="HS151" s="76"/>
      <c r="HT151" s="76"/>
      <c r="HU151" s="76"/>
      <c r="HV151" s="76"/>
      <c r="HW151" s="76"/>
      <c r="HX151" s="76"/>
      <c r="HY151" s="76"/>
      <c r="HZ151" s="76"/>
      <c r="IA151" s="76"/>
      <c r="IB151" s="76"/>
      <c r="IC151" s="76"/>
      <c r="ID151" s="76"/>
      <c r="IE151" s="76"/>
      <c r="IF151" s="76"/>
      <c r="IG151" s="76"/>
      <c r="IH151" s="76"/>
      <c r="II151" s="76"/>
      <c r="IJ151" s="76"/>
      <c r="IK151" s="76"/>
      <c r="IL151" s="76"/>
      <c r="IM151" s="76"/>
      <c r="IN151" s="76"/>
      <c r="IO151" s="76"/>
      <c r="IP151" s="76"/>
      <c r="IQ151" s="76"/>
      <c r="IR151" s="76"/>
      <c r="IS151" s="76"/>
      <c r="IT151" s="76"/>
      <c r="IU151" s="76"/>
      <c r="IV151" s="76"/>
    </row>
    <row r="152" spans="1:256" x14ac:dyDescent="0.2">
      <c r="A152" s="68">
        <v>3980</v>
      </c>
      <c r="B152" s="69" t="s">
        <v>2158</v>
      </c>
      <c r="C152" s="70" t="s">
        <v>111</v>
      </c>
      <c r="D152" s="69">
        <v>0</v>
      </c>
      <c r="E152" s="69">
        <v>0</v>
      </c>
      <c r="F152" s="69">
        <v>0</v>
      </c>
      <c r="G152" s="71">
        <v>0</v>
      </c>
      <c r="H152" s="69">
        <v>0</v>
      </c>
      <c r="I152" s="69">
        <v>0</v>
      </c>
      <c r="J152" s="72">
        <v>0</v>
      </c>
      <c r="K152" s="73">
        <v>0</v>
      </c>
      <c r="L152" s="73">
        <v>0</v>
      </c>
      <c r="M152" s="74">
        <v>0</v>
      </c>
      <c r="N152" s="75">
        <v>0</v>
      </c>
      <c r="O152" s="70">
        <v>0</v>
      </c>
      <c r="P152" s="76" t="e">
        <f>VLOOKUP(A152,#REF!,3,FALSE)</f>
        <v>#REF!</v>
      </c>
      <c r="Q152" s="77"/>
      <c r="R152" s="77">
        <f t="shared" si="2"/>
        <v>0</v>
      </c>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c r="DM152" s="76"/>
      <c r="DN152" s="76"/>
      <c r="DO152" s="76"/>
      <c r="DP152" s="76"/>
      <c r="DQ152" s="76"/>
      <c r="DR152" s="76"/>
      <c r="DS152" s="76"/>
      <c r="DT152" s="76"/>
      <c r="DU152" s="76"/>
      <c r="DV152" s="76"/>
      <c r="DW152" s="76"/>
      <c r="DX152" s="76"/>
      <c r="DY152" s="76"/>
      <c r="DZ152" s="76"/>
      <c r="EA152" s="76"/>
      <c r="EB152" s="76"/>
      <c r="EC152" s="76"/>
      <c r="ED152" s="76"/>
      <c r="EE152" s="76"/>
      <c r="EF152" s="76"/>
      <c r="EG152" s="76"/>
      <c r="EH152" s="76"/>
      <c r="EI152" s="76"/>
      <c r="EJ152" s="76"/>
      <c r="EK152" s="76"/>
      <c r="EL152" s="76"/>
      <c r="EM152" s="76"/>
      <c r="EN152" s="76"/>
      <c r="EO152" s="76"/>
      <c r="EP152" s="76"/>
      <c r="EQ152" s="76"/>
      <c r="ER152" s="76"/>
      <c r="ES152" s="76"/>
      <c r="ET152" s="76"/>
      <c r="EU152" s="76"/>
      <c r="EV152" s="76"/>
      <c r="EW152" s="76"/>
      <c r="EX152" s="76"/>
      <c r="EY152" s="76"/>
      <c r="EZ152" s="76"/>
      <c r="FA152" s="76"/>
      <c r="FB152" s="76"/>
      <c r="FC152" s="76"/>
      <c r="FD152" s="76"/>
      <c r="FE152" s="76"/>
      <c r="FF152" s="76"/>
      <c r="FG152" s="76"/>
      <c r="FH152" s="76"/>
      <c r="FI152" s="76"/>
      <c r="FJ152" s="76"/>
      <c r="FK152" s="76"/>
      <c r="FL152" s="76"/>
      <c r="FM152" s="76"/>
      <c r="FN152" s="76"/>
      <c r="FO152" s="76"/>
      <c r="FP152" s="76"/>
      <c r="FQ152" s="76"/>
      <c r="FR152" s="76"/>
      <c r="FS152" s="76"/>
      <c r="FT152" s="76"/>
      <c r="FU152" s="76"/>
      <c r="FV152" s="76"/>
      <c r="FW152" s="76"/>
      <c r="FX152" s="76"/>
      <c r="FY152" s="76"/>
      <c r="FZ152" s="76"/>
      <c r="GA152" s="76"/>
      <c r="GB152" s="76"/>
      <c r="GC152" s="76"/>
      <c r="GD152" s="76"/>
      <c r="GE152" s="76"/>
      <c r="GF152" s="76"/>
      <c r="GG152" s="76"/>
      <c r="GH152" s="76"/>
      <c r="GI152" s="76"/>
      <c r="GJ152" s="76"/>
      <c r="GK152" s="76"/>
      <c r="GL152" s="76"/>
      <c r="GM152" s="76"/>
      <c r="GN152" s="76"/>
      <c r="GO152" s="76"/>
      <c r="GP152" s="76"/>
      <c r="GQ152" s="76"/>
      <c r="GR152" s="76"/>
      <c r="GS152" s="76"/>
      <c r="GT152" s="76"/>
      <c r="GU152" s="76"/>
      <c r="GV152" s="76"/>
      <c r="GW152" s="76"/>
      <c r="GX152" s="76"/>
      <c r="GY152" s="76"/>
      <c r="GZ152" s="76"/>
      <c r="HA152" s="76"/>
      <c r="HB152" s="76"/>
      <c r="HC152" s="76"/>
      <c r="HD152" s="76"/>
      <c r="HE152" s="76"/>
      <c r="HF152" s="76"/>
      <c r="HG152" s="76"/>
      <c r="HH152" s="76"/>
      <c r="HI152" s="76"/>
      <c r="HJ152" s="76"/>
      <c r="HK152" s="76"/>
      <c r="HL152" s="76"/>
      <c r="HM152" s="76"/>
      <c r="HN152" s="76"/>
      <c r="HO152" s="76"/>
      <c r="HP152" s="76"/>
      <c r="HQ152" s="76"/>
      <c r="HR152" s="76"/>
      <c r="HS152" s="76"/>
      <c r="HT152" s="76"/>
      <c r="HU152" s="76"/>
      <c r="HV152" s="76"/>
      <c r="HW152" s="76"/>
      <c r="HX152" s="76"/>
      <c r="HY152" s="76"/>
      <c r="HZ152" s="76"/>
      <c r="IA152" s="76"/>
      <c r="IB152" s="76"/>
      <c r="IC152" s="76"/>
      <c r="ID152" s="76"/>
      <c r="IE152" s="76"/>
      <c r="IF152" s="76"/>
      <c r="IG152" s="76"/>
      <c r="IH152" s="76"/>
      <c r="II152" s="76"/>
      <c r="IJ152" s="76"/>
      <c r="IK152" s="76"/>
      <c r="IL152" s="76"/>
      <c r="IM152" s="76"/>
      <c r="IN152" s="76"/>
      <c r="IO152" s="76"/>
      <c r="IP152" s="76"/>
      <c r="IQ152" s="76"/>
      <c r="IR152" s="76"/>
      <c r="IS152" s="76"/>
      <c r="IT152" s="76"/>
      <c r="IU152" s="76"/>
      <c r="IV152" s="76"/>
    </row>
    <row r="153" spans="1:256" x14ac:dyDescent="0.2">
      <c r="A153" s="79">
        <v>1479</v>
      </c>
      <c r="B153" s="71" t="s">
        <v>2159</v>
      </c>
      <c r="C153" s="70" t="s">
        <v>2110</v>
      </c>
      <c r="D153" s="69">
        <v>18</v>
      </c>
      <c r="E153" s="69">
        <v>16</v>
      </c>
      <c r="F153" s="69">
        <v>424</v>
      </c>
      <c r="G153" s="71">
        <v>1582.38</v>
      </c>
      <c r="H153" s="69">
        <v>316.47000000000003</v>
      </c>
      <c r="I153" s="69">
        <v>20</v>
      </c>
      <c r="J153" s="72">
        <v>15</v>
      </c>
      <c r="K153" s="71">
        <v>420</v>
      </c>
      <c r="L153" s="80">
        <v>1568.38</v>
      </c>
      <c r="M153" s="74">
        <v>313.67</v>
      </c>
      <c r="N153" s="80">
        <v>3.7342</v>
      </c>
      <c r="O153" s="70">
        <v>0</v>
      </c>
      <c r="P153" s="76" t="e">
        <f>VLOOKUP(A153,#REF!,3,FALSE)</f>
        <v>#REF!</v>
      </c>
      <c r="Q153" s="80">
        <v>1.8333333333333333</v>
      </c>
      <c r="R153" s="80">
        <f t="shared" si="2"/>
        <v>798.36400000000003</v>
      </c>
    </row>
    <row r="154" spans="1:256" x14ac:dyDescent="0.2">
      <c r="A154" s="79">
        <v>1478</v>
      </c>
      <c r="B154" s="71" t="s">
        <v>1862</v>
      </c>
      <c r="C154" s="70" t="s">
        <v>2110</v>
      </c>
      <c r="D154" s="69">
        <v>1</v>
      </c>
      <c r="E154" s="69">
        <v>1</v>
      </c>
      <c r="F154" s="69">
        <v>2</v>
      </c>
      <c r="G154" s="71">
        <v>6.7</v>
      </c>
      <c r="H154" s="69">
        <v>1.34</v>
      </c>
      <c r="I154" s="69">
        <v>1</v>
      </c>
      <c r="J154" s="72">
        <v>1</v>
      </c>
      <c r="K154" s="71">
        <v>2</v>
      </c>
      <c r="L154" s="80">
        <v>6.7</v>
      </c>
      <c r="M154" s="74">
        <v>1.34</v>
      </c>
      <c r="N154" s="80">
        <v>3.35</v>
      </c>
      <c r="O154" s="70">
        <v>0</v>
      </c>
      <c r="P154" s="76" t="e">
        <f>VLOOKUP(A154,#REF!,3,FALSE)</f>
        <v>#REF!</v>
      </c>
      <c r="Q154" s="80">
        <v>2.6950000000000003</v>
      </c>
      <c r="R154" s="80">
        <f t="shared" si="2"/>
        <v>1.3099999999999996</v>
      </c>
    </row>
    <row r="155" spans="1:256" x14ac:dyDescent="0.2">
      <c r="A155" s="79">
        <v>4006</v>
      </c>
      <c r="B155" s="71" t="s">
        <v>99</v>
      </c>
      <c r="C155" s="70" t="s">
        <v>8</v>
      </c>
      <c r="D155" s="69">
        <v>1</v>
      </c>
      <c r="E155" s="69">
        <v>1</v>
      </c>
      <c r="F155" s="69">
        <v>1</v>
      </c>
      <c r="G155" s="71">
        <v>45.5</v>
      </c>
      <c r="H155" s="69">
        <v>9.1</v>
      </c>
      <c r="I155" s="69">
        <v>1</v>
      </c>
      <c r="J155" s="72">
        <v>1</v>
      </c>
      <c r="K155" s="71">
        <v>1</v>
      </c>
      <c r="L155" s="80">
        <v>45.5</v>
      </c>
      <c r="M155" s="74">
        <v>9.1</v>
      </c>
      <c r="N155" s="80">
        <v>45.5</v>
      </c>
      <c r="O155" s="70">
        <v>0</v>
      </c>
      <c r="P155" s="76" t="e">
        <f>VLOOKUP(A155,#REF!,3,FALSE)</f>
        <v>#REF!</v>
      </c>
      <c r="Q155" s="80">
        <v>26.809489051094893</v>
      </c>
      <c r="R155" s="80">
        <f t="shared" si="2"/>
        <v>18.690510948905107</v>
      </c>
    </row>
    <row r="156" spans="1:256" x14ac:dyDescent="0.2">
      <c r="A156" s="79">
        <v>3582</v>
      </c>
      <c r="B156" s="71" t="s">
        <v>100</v>
      </c>
      <c r="C156" s="70" t="s">
        <v>8</v>
      </c>
      <c r="D156" s="69">
        <v>1</v>
      </c>
      <c r="E156" s="69">
        <v>1</v>
      </c>
      <c r="F156" s="69">
        <v>1</v>
      </c>
      <c r="G156" s="71">
        <v>53</v>
      </c>
      <c r="H156" s="69">
        <v>10.6</v>
      </c>
      <c r="I156" s="69">
        <v>1</v>
      </c>
      <c r="J156" s="72">
        <v>1</v>
      </c>
      <c r="K156" s="71">
        <v>1</v>
      </c>
      <c r="L156" s="80">
        <v>53</v>
      </c>
      <c r="M156" s="74">
        <v>10.6</v>
      </c>
      <c r="N156" s="80">
        <v>53</v>
      </c>
      <c r="O156" s="70">
        <v>0</v>
      </c>
      <c r="P156" s="76" t="e">
        <f>VLOOKUP(A156,#REF!,3,FALSE)</f>
        <v>#REF!</v>
      </c>
      <c r="Q156" s="80">
        <v>31.275000000000002</v>
      </c>
      <c r="R156" s="80">
        <f t="shared" si="2"/>
        <v>21.724999999999998</v>
      </c>
    </row>
    <row r="157" spans="1:256" x14ac:dyDescent="0.2">
      <c r="A157" s="79">
        <v>4026</v>
      </c>
      <c r="B157" s="71" t="s">
        <v>101</v>
      </c>
      <c r="C157" s="70" t="s">
        <v>8</v>
      </c>
      <c r="D157" s="69">
        <v>0</v>
      </c>
      <c r="E157" s="69">
        <v>0</v>
      </c>
      <c r="F157" s="69">
        <v>0</v>
      </c>
      <c r="G157" s="71">
        <v>0</v>
      </c>
      <c r="H157" s="69">
        <v>0</v>
      </c>
      <c r="I157" s="69">
        <v>0</v>
      </c>
      <c r="J157" s="72">
        <v>0</v>
      </c>
      <c r="K157" s="71">
        <v>0</v>
      </c>
      <c r="L157" s="80">
        <v>0</v>
      </c>
      <c r="M157" s="74">
        <v>0</v>
      </c>
      <c r="N157" s="80">
        <v>0</v>
      </c>
      <c r="O157" s="70">
        <v>0</v>
      </c>
      <c r="P157" s="76" t="e">
        <f>VLOOKUP(A157,#REF!,3,FALSE)</f>
        <v>#REF!</v>
      </c>
      <c r="Q157" s="80">
        <v>35.325000000000003</v>
      </c>
      <c r="R157" s="80">
        <f t="shared" si="2"/>
        <v>0</v>
      </c>
    </row>
    <row r="158" spans="1:256" x14ac:dyDescent="0.2">
      <c r="A158" s="79">
        <v>3583</v>
      </c>
      <c r="B158" s="71" t="s">
        <v>102</v>
      </c>
      <c r="C158" s="70" t="s">
        <v>8</v>
      </c>
      <c r="D158" s="69">
        <v>2</v>
      </c>
      <c r="E158" s="69">
        <v>2</v>
      </c>
      <c r="F158" s="69">
        <v>2</v>
      </c>
      <c r="G158" s="71">
        <v>84</v>
      </c>
      <c r="H158" s="69">
        <v>16.8</v>
      </c>
      <c r="I158" s="69">
        <v>3</v>
      </c>
      <c r="J158" s="72">
        <v>2</v>
      </c>
      <c r="K158" s="71">
        <v>2</v>
      </c>
      <c r="L158" s="80">
        <v>84</v>
      </c>
      <c r="M158" s="74">
        <v>16.8</v>
      </c>
      <c r="N158" s="80">
        <v>42</v>
      </c>
      <c r="O158" s="70">
        <v>0</v>
      </c>
      <c r="P158" s="76" t="e">
        <f>VLOOKUP(A158,#REF!,3,FALSE)</f>
        <v>#REF!</v>
      </c>
      <c r="Q158" s="80">
        <v>24.637500000000003</v>
      </c>
      <c r="R158" s="80">
        <f t="shared" si="2"/>
        <v>34.724999999999994</v>
      </c>
    </row>
    <row r="159" spans="1:256" x14ac:dyDescent="0.2">
      <c r="A159" s="79">
        <v>5007</v>
      </c>
      <c r="B159" s="71" t="s">
        <v>2160</v>
      </c>
      <c r="C159" s="70" t="s">
        <v>2107</v>
      </c>
      <c r="D159" s="69">
        <v>0</v>
      </c>
      <c r="E159" s="69">
        <v>0</v>
      </c>
      <c r="F159" s="69">
        <v>0</v>
      </c>
      <c r="G159" s="71">
        <v>0</v>
      </c>
      <c r="H159" s="69">
        <v>0</v>
      </c>
      <c r="I159" s="69">
        <v>0</v>
      </c>
      <c r="J159" s="72">
        <v>0</v>
      </c>
      <c r="K159" s="71">
        <v>0</v>
      </c>
      <c r="L159" s="80">
        <v>0</v>
      </c>
      <c r="M159" s="74">
        <v>0</v>
      </c>
      <c r="N159" s="80">
        <v>0</v>
      </c>
      <c r="O159" s="70">
        <v>0</v>
      </c>
      <c r="P159" s="76" t="e">
        <f>VLOOKUP(A159,#REF!,3,FALSE)</f>
        <v>#REF!</v>
      </c>
      <c r="Q159" s="80">
        <v>1199.0740740740739</v>
      </c>
      <c r="R159" s="80">
        <f t="shared" si="2"/>
        <v>0</v>
      </c>
    </row>
    <row r="160" spans="1:256" x14ac:dyDescent="0.2">
      <c r="A160" s="79">
        <v>1480</v>
      </c>
      <c r="B160" s="71" t="s">
        <v>2161</v>
      </c>
      <c r="C160" s="70" t="s">
        <v>2110</v>
      </c>
      <c r="D160" s="69">
        <v>2</v>
      </c>
      <c r="E160" s="69">
        <v>2</v>
      </c>
      <c r="F160" s="69">
        <v>4</v>
      </c>
      <c r="G160" s="71">
        <v>7459.77</v>
      </c>
      <c r="H160" s="69">
        <v>1491.95</v>
      </c>
      <c r="I160" s="69">
        <v>2</v>
      </c>
      <c r="J160" s="72">
        <v>2</v>
      </c>
      <c r="K160" s="71">
        <v>4</v>
      </c>
      <c r="L160" s="80">
        <v>7459.77</v>
      </c>
      <c r="M160" s="74">
        <v>1491.95</v>
      </c>
      <c r="N160" s="80">
        <v>1864.9425000000001</v>
      </c>
      <c r="O160" s="70">
        <v>0</v>
      </c>
      <c r="P160" s="76" t="e">
        <f>VLOOKUP(A160,#REF!,3,FALSE)</f>
        <v>#REF!</v>
      </c>
      <c r="Q160" s="80">
        <v>1946.5</v>
      </c>
      <c r="R160" s="80">
        <f t="shared" si="2"/>
        <v>-326.22999999999956</v>
      </c>
    </row>
    <row r="161" spans="1:256" x14ac:dyDescent="0.2">
      <c r="A161" s="79">
        <v>1481</v>
      </c>
      <c r="B161" s="71" t="s">
        <v>105</v>
      </c>
      <c r="C161" s="70" t="s">
        <v>2110</v>
      </c>
      <c r="D161" s="69">
        <v>3</v>
      </c>
      <c r="E161" s="69">
        <v>3</v>
      </c>
      <c r="F161" s="69">
        <v>3</v>
      </c>
      <c r="G161" s="71">
        <v>10925.42</v>
      </c>
      <c r="H161" s="69">
        <v>2185.08</v>
      </c>
      <c r="I161" s="69">
        <v>2</v>
      </c>
      <c r="J161" s="72">
        <v>2</v>
      </c>
      <c r="K161" s="71">
        <v>2</v>
      </c>
      <c r="L161" s="80">
        <v>7125.42</v>
      </c>
      <c r="M161" s="74">
        <v>1425.0800000000002</v>
      </c>
      <c r="N161" s="80">
        <v>3562.71</v>
      </c>
      <c r="O161" s="70">
        <v>0</v>
      </c>
      <c r="P161" s="76" t="e">
        <f>VLOOKUP(A161,#REF!,3,FALSE)</f>
        <v>#REF!</v>
      </c>
      <c r="Q161" s="80">
        <v>2286.5</v>
      </c>
      <c r="R161" s="80">
        <f t="shared" si="2"/>
        <v>2552.42</v>
      </c>
    </row>
    <row r="162" spans="1:256" x14ac:dyDescent="0.2">
      <c r="A162" s="79">
        <v>3459</v>
      </c>
      <c r="B162" s="71" t="s">
        <v>779</v>
      </c>
      <c r="C162" s="70" t="s">
        <v>8</v>
      </c>
      <c r="D162" s="69">
        <v>0</v>
      </c>
      <c r="E162" s="69">
        <v>0</v>
      </c>
      <c r="F162" s="69">
        <v>0</v>
      </c>
      <c r="G162" s="71">
        <v>0</v>
      </c>
      <c r="H162" s="69">
        <v>0</v>
      </c>
      <c r="I162" s="69">
        <v>0</v>
      </c>
      <c r="J162" s="72">
        <v>0</v>
      </c>
      <c r="K162" s="71">
        <v>0</v>
      </c>
      <c r="L162" s="80">
        <v>0</v>
      </c>
      <c r="M162" s="74">
        <v>0</v>
      </c>
      <c r="N162" s="80">
        <v>0</v>
      </c>
      <c r="O162" s="70">
        <v>0</v>
      </c>
      <c r="P162" s="76" t="e">
        <f>VLOOKUP(A162,#REF!,3,FALSE)</f>
        <v>#REF!</v>
      </c>
      <c r="Q162" s="80">
        <v>1063.6574074074074</v>
      </c>
      <c r="R162" s="80">
        <f t="shared" si="2"/>
        <v>0</v>
      </c>
    </row>
    <row r="163" spans="1:256" x14ac:dyDescent="0.2">
      <c r="A163" s="79">
        <v>3868</v>
      </c>
      <c r="B163" s="71" t="s">
        <v>1863</v>
      </c>
      <c r="C163" s="70" t="s">
        <v>8</v>
      </c>
      <c r="D163" s="69">
        <v>0</v>
      </c>
      <c r="E163" s="69">
        <v>0</v>
      </c>
      <c r="F163" s="69">
        <v>0</v>
      </c>
      <c r="G163" s="71">
        <v>0</v>
      </c>
      <c r="H163" s="69">
        <v>0</v>
      </c>
      <c r="I163" s="69">
        <v>0</v>
      </c>
      <c r="J163" s="72">
        <v>0</v>
      </c>
      <c r="K163" s="71">
        <v>0</v>
      </c>
      <c r="L163" s="80">
        <v>0</v>
      </c>
      <c r="M163" s="74">
        <v>0</v>
      </c>
      <c r="N163" s="80">
        <v>0</v>
      </c>
      <c r="O163" s="70">
        <v>0</v>
      </c>
      <c r="P163" s="76" t="e">
        <f>VLOOKUP(A163,#REF!,3,FALSE)</f>
        <v>#REF!</v>
      </c>
      <c r="Q163" s="80">
        <v>2591.875</v>
      </c>
      <c r="R163" s="80">
        <f t="shared" si="2"/>
        <v>0</v>
      </c>
    </row>
    <row r="164" spans="1:256" x14ac:dyDescent="0.2">
      <c r="A164" s="79">
        <v>3457</v>
      </c>
      <c r="B164" s="71" t="s">
        <v>782</v>
      </c>
      <c r="C164" s="70" t="s">
        <v>8</v>
      </c>
      <c r="D164" s="69">
        <v>0</v>
      </c>
      <c r="E164" s="69">
        <v>0</v>
      </c>
      <c r="F164" s="69">
        <v>0</v>
      </c>
      <c r="G164" s="71">
        <v>0</v>
      </c>
      <c r="H164" s="69">
        <v>0</v>
      </c>
      <c r="I164" s="69">
        <v>0</v>
      </c>
      <c r="J164" s="72">
        <v>0</v>
      </c>
      <c r="K164" s="71">
        <v>0</v>
      </c>
      <c r="L164" s="80">
        <v>0</v>
      </c>
      <c r="M164" s="74">
        <v>0</v>
      </c>
      <c r="N164" s="80">
        <v>0</v>
      </c>
      <c r="O164" s="70">
        <v>0</v>
      </c>
      <c r="P164" s="76" t="e">
        <f>VLOOKUP(A164,#REF!,3,FALSE)</f>
        <v>#REF!</v>
      </c>
      <c r="Q164" s="80">
        <v>1957.5925925925924</v>
      </c>
      <c r="R164" s="80">
        <f t="shared" si="2"/>
        <v>0</v>
      </c>
    </row>
    <row r="165" spans="1:256" x14ac:dyDescent="0.2">
      <c r="A165" s="79">
        <v>3458</v>
      </c>
      <c r="B165" s="71" t="s">
        <v>785</v>
      </c>
      <c r="C165" s="70" t="s">
        <v>8</v>
      </c>
      <c r="D165" s="69">
        <v>2</v>
      </c>
      <c r="E165" s="69">
        <v>2</v>
      </c>
      <c r="F165" s="69">
        <v>2</v>
      </c>
      <c r="G165" s="71">
        <v>7215</v>
      </c>
      <c r="H165" s="69">
        <v>1443</v>
      </c>
      <c r="I165" s="69">
        <v>2</v>
      </c>
      <c r="J165" s="72">
        <v>2</v>
      </c>
      <c r="K165" s="71">
        <v>2</v>
      </c>
      <c r="L165" s="80">
        <v>7215</v>
      </c>
      <c r="M165" s="74">
        <v>1443</v>
      </c>
      <c r="N165" s="80">
        <v>3607.5</v>
      </c>
      <c r="O165" s="70">
        <v>0</v>
      </c>
      <c r="P165" s="76" t="e">
        <f>VLOOKUP(A165,#REF!,3,FALSE)</f>
        <v>#REF!</v>
      </c>
      <c r="Q165" s="80">
        <v>1918.5185185185185</v>
      </c>
      <c r="R165" s="80">
        <f t="shared" si="2"/>
        <v>3377.962962962963</v>
      </c>
    </row>
    <row r="166" spans="1:256" x14ac:dyDescent="0.2">
      <c r="A166" s="79">
        <v>3453</v>
      </c>
      <c r="B166" s="71" t="s">
        <v>107</v>
      </c>
      <c r="C166" s="70" t="s">
        <v>8</v>
      </c>
      <c r="D166" s="69">
        <v>1</v>
      </c>
      <c r="E166" s="69">
        <v>1</v>
      </c>
      <c r="F166" s="69">
        <v>1</v>
      </c>
      <c r="G166" s="71">
        <v>1208.3</v>
      </c>
      <c r="H166" s="69">
        <v>0</v>
      </c>
      <c r="I166" s="69">
        <v>1</v>
      </c>
      <c r="J166" s="72">
        <v>1</v>
      </c>
      <c r="K166" s="71">
        <v>1</v>
      </c>
      <c r="L166" s="80">
        <v>1208.3</v>
      </c>
      <c r="M166" s="74">
        <v>0</v>
      </c>
      <c r="N166" s="80">
        <v>1208.3</v>
      </c>
      <c r="O166" s="70">
        <v>0</v>
      </c>
      <c r="P166" s="76" t="e">
        <f>VLOOKUP(A166,#REF!,3,FALSE)</f>
        <v>#REF!</v>
      </c>
      <c r="Q166" s="80">
        <v>841.43518518518511</v>
      </c>
      <c r="R166" s="80">
        <f t="shared" si="2"/>
        <v>366.86481481481485</v>
      </c>
    </row>
    <row r="167" spans="1:256" x14ac:dyDescent="0.2">
      <c r="A167" s="79">
        <v>3454</v>
      </c>
      <c r="B167" s="71" t="s">
        <v>108</v>
      </c>
      <c r="C167" s="70" t="s">
        <v>8</v>
      </c>
      <c r="D167" s="69">
        <v>0</v>
      </c>
      <c r="E167" s="69">
        <v>0</v>
      </c>
      <c r="F167" s="69">
        <v>0</v>
      </c>
      <c r="G167" s="71">
        <v>0</v>
      </c>
      <c r="H167" s="69">
        <v>0</v>
      </c>
      <c r="I167" s="69">
        <v>0</v>
      </c>
      <c r="J167" s="72">
        <v>0</v>
      </c>
      <c r="K167" s="71">
        <v>0</v>
      </c>
      <c r="L167" s="80">
        <v>0</v>
      </c>
      <c r="M167" s="74">
        <v>0</v>
      </c>
      <c r="N167" s="80">
        <v>0</v>
      </c>
      <c r="O167" s="70">
        <v>0</v>
      </c>
      <c r="P167" s="76" t="e">
        <f>VLOOKUP(A167,#REF!,3,FALSE)</f>
        <v>#REF!</v>
      </c>
      <c r="Q167" s="80">
        <v>1489.8148148148148</v>
      </c>
      <c r="R167" s="80">
        <f t="shared" si="2"/>
        <v>0</v>
      </c>
    </row>
    <row r="168" spans="1:256" s="69" customFormat="1" x14ac:dyDescent="0.2">
      <c r="A168" s="86">
        <v>3460</v>
      </c>
      <c r="B168" s="85" t="s">
        <v>1490</v>
      </c>
      <c r="C168" s="69" t="s">
        <v>8</v>
      </c>
      <c r="D168" s="69">
        <v>0</v>
      </c>
      <c r="E168" s="69">
        <v>0</v>
      </c>
      <c r="F168" s="69">
        <v>0</v>
      </c>
      <c r="G168" s="71">
        <v>0</v>
      </c>
      <c r="H168" s="69">
        <v>0</v>
      </c>
      <c r="I168" s="69">
        <v>0</v>
      </c>
      <c r="J168" s="69">
        <v>0</v>
      </c>
      <c r="K168" s="85">
        <v>0</v>
      </c>
      <c r="L168" s="87">
        <v>0</v>
      </c>
      <c r="M168" s="69">
        <v>0</v>
      </c>
      <c r="N168" s="87">
        <v>0</v>
      </c>
      <c r="O168" s="69">
        <v>0</v>
      </c>
      <c r="P168" s="76" t="e">
        <f>VLOOKUP(A168,#REF!,3,FALSE)</f>
        <v>#REF!</v>
      </c>
      <c r="Q168" s="84">
        <v>1175</v>
      </c>
      <c r="R168" s="84">
        <f t="shared" si="2"/>
        <v>0</v>
      </c>
      <c r="S168" s="78"/>
      <c r="T168" s="78"/>
      <c r="U168" s="78"/>
      <c r="V168" s="78"/>
      <c r="W168" s="78"/>
      <c r="X168" s="78"/>
      <c r="Y168" s="78"/>
      <c r="Z168" s="78"/>
      <c r="AA168" s="78"/>
      <c r="AB168" s="78"/>
      <c r="AC168" s="85"/>
      <c r="AD168" s="85"/>
      <c r="AE168" s="85"/>
      <c r="AF168" s="85"/>
      <c r="AG168" s="85"/>
      <c r="AH168" s="85"/>
      <c r="AI168" s="85"/>
      <c r="AJ168" s="85"/>
      <c r="AK168" s="85"/>
      <c r="AL168" s="85"/>
      <c r="AM168" s="85"/>
      <c r="AN168" s="85"/>
      <c r="AO168" s="85"/>
      <c r="AP168" s="85"/>
      <c r="AQ168" s="85"/>
      <c r="AR168" s="85"/>
      <c r="AS168" s="85"/>
      <c r="AT168" s="85"/>
      <c r="AU168" s="85"/>
      <c r="AV168" s="85"/>
      <c r="AW168" s="85"/>
      <c r="AX168" s="85"/>
      <c r="AY168" s="85"/>
      <c r="AZ168" s="85"/>
      <c r="BA168" s="85"/>
      <c r="BB168" s="85"/>
      <c r="BC168" s="85"/>
      <c r="BD168" s="85"/>
      <c r="BE168" s="85"/>
      <c r="BF168" s="85"/>
      <c r="BG168" s="85"/>
      <c r="BH168" s="85"/>
      <c r="BI168" s="85"/>
      <c r="BJ168" s="85"/>
      <c r="BK168" s="85"/>
      <c r="BL168" s="85"/>
      <c r="BM168" s="85"/>
      <c r="BN168" s="85"/>
      <c r="BO168" s="85"/>
      <c r="BP168" s="85"/>
      <c r="BQ168" s="85"/>
      <c r="BR168" s="85"/>
      <c r="BS168" s="85"/>
      <c r="BT168" s="85"/>
      <c r="BU168" s="85"/>
      <c r="BV168" s="85"/>
      <c r="BW168" s="85"/>
      <c r="BX168" s="85"/>
      <c r="BY168" s="85"/>
      <c r="BZ168" s="85"/>
      <c r="CA168" s="85"/>
      <c r="CB168" s="85"/>
      <c r="CC168" s="85"/>
      <c r="CD168" s="85"/>
      <c r="CE168" s="85"/>
      <c r="CF168" s="85"/>
      <c r="CG168" s="85"/>
      <c r="CH168" s="85"/>
      <c r="CI168" s="85"/>
      <c r="CJ168" s="85"/>
      <c r="CK168" s="85"/>
      <c r="CL168" s="85"/>
      <c r="CM168" s="85"/>
      <c r="CN168" s="85"/>
      <c r="CO168" s="85"/>
      <c r="CP168" s="85"/>
      <c r="CQ168" s="85"/>
      <c r="CR168" s="85"/>
      <c r="CS168" s="85"/>
      <c r="CT168" s="85"/>
      <c r="CU168" s="85"/>
      <c r="CV168" s="85"/>
      <c r="CW168" s="85"/>
      <c r="CX168" s="85"/>
      <c r="CY168" s="85"/>
      <c r="CZ168" s="85"/>
      <c r="DA168" s="85"/>
      <c r="DB168" s="85"/>
      <c r="DC168" s="85"/>
      <c r="DD168" s="85"/>
      <c r="DE168" s="85"/>
      <c r="DF168" s="85"/>
      <c r="DG168" s="85"/>
      <c r="DH168" s="85"/>
      <c r="DI168" s="85"/>
      <c r="DJ168" s="85"/>
      <c r="DK168" s="85"/>
      <c r="DL168" s="85"/>
      <c r="DM168" s="85"/>
      <c r="DN168" s="85"/>
      <c r="DO168" s="85"/>
      <c r="DP168" s="85"/>
      <c r="DQ168" s="85"/>
      <c r="DR168" s="85"/>
      <c r="DS168" s="85"/>
      <c r="DT168" s="85"/>
      <c r="DU168" s="85"/>
      <c r="DV168" s="85"/>
      <c r="DW168" s="85"/>
      <c r="DX168" s="85"/>
      <c r="DY168" s="85"/>
      <c r="DZ168" s="85"/>
      <c r="EA168" s="85"/>
      <c r="EB168" s="85"/>
      <c r="EC168" s="85"/>
      <c r="ED168" s="85"/>
      <c r="EE168" s="85"/>
      <c r="EF168" s="85"/>
      <c r="EG168" s="85"/>
      <c r="EH168" s="85"/>
      <c r="EI168" s="85"/>
      <c r="EJ168" s="85"/>
      <c r="EK168" s="85"/>
      <c r="EL168" s="85"/>
      <c r="EM168" s="85"/>
      <c r="EN168" s="85"/>
      <c r="EO168" s="85"/>
      <c r="EP168" s="85"/>
      <c r="EQ168" s="85"/>
      <c r="ER168" s="85"/>
      <c r="ES168" s="85"/>
      <c r="ET168" s="85"/>
      <c r="EU168" s="85"/>
      <c r="EV168" s="85"/>
      <c r="EW168" s="85"/>
      <c r="EX168" s="85"/>
      <c r="EY168" s="85"/>
      <c r="EZ168" s="85"/>
      <c r="FA168" s="85"/>
      <c r="FB168" s="85"/>
      <c r="FC168" s="85"/>
      <c r="FD168" s="85"/>
      <c r="FE168" s="85"/>
      <c r="FF168" s="85"/>
      <c r="FG168" s="85"/>
      <c r="FH168" s="85"/>
      <c r="FI168" s="85"/>
      <c r="FJ168" s="85"/>
      <c r="FK168" s="85"/>
      <c r="FL168" s="85"/>
      <c r="FM168" s="85"/>
      <c r="FN168" s="85"/>
      <c r="FO168" s="85"/>
      <c r="FP168" s="85"/>
      <c r="FQ168" s="85"/>
      <c r="FR168" s="85"/>
      <c r="FS168" s="85"/>
      <c r="FT168" s="85"/>
      <c r="FU168" s="85"/>
      <c r="FV168" s="85"/>
      <c r="FW168" s="85"/>
      <c r="FX168" s="85"/>
      <c r="FY168" s="85"/>
      <c r="FZ168" s="85"/>
      <c r="GA168" s="85"/>
      <c r="GB168" s="85"/>
      <c r="GC168" s="85"/>
      <c r="GD168" s="85"/>
      <c r="GE168" s="85"/>
      <c r="GF168" s="85"/>
      <c r="GG168" s="85"/>
      <c r="GH168" s="85"/>
      <c r="GI168" s="85"/>
      <c r="GJ168" s="85"/>
      <c r="GK168" s="85"/>
      <c r="GL168" s="85"/>
      <c r="GM168" s="85"/>
      <c r="GN168" s="85"/>
      <c r="GO168" s="85"/>
      <c r="GP168" s="85"/>
      <c r="GQ168" s="85"/>
      <c r="GR168" s="85"/>
      <c r="GS168" s="85"/>
      <c r="GT168" s="85"/>
      <c r="GU168" s="85"/>
      <c r="GV168" s="85"/>
      <c r="GW168" s="85"/>
      <c r="GX168" s="85"/>
      <c r="GY168" s="85"/>
      <c r="GZ168" s="85"/>
      <c r="HA168" s="85"/>
      <c r="HB168" s="85"/>
      <c r="HC168" s="85"/>
      <c r="HD168" s="85"/>
      <c r="HE168" s="85"/>
      <c r="HF168" s="85"/>
      <c r="HG168" s="85"/>
      <c r="HH168" s="85"/>
      <c r="HI168" s="85"/>
      <c r="HJ168" s="85"/>
      <c r="HK168" s="85"/>
      <c r="HL168" s="85"/>
      <c r="HM168" s="85"/>
      <c r="HN168" s="85"/>
      <c r="HO168" s="85"/>
      <c r="HP168" s="85"/>
      <c r="HQ168" s="85"/>
      <c r="HR168" s="85"/>
      <c r="HS168" s="85"/>
      <c r="HT168" s="85"/>
      <c r="HU168" s="85"/>
      <c r="HV168" s="85"/>
      <c r="HW168" s="85"/>
      <c r="HX168" s="85"/>
      <c r="HY168" s="85"/>
      <c r="HZ168" s="85"/>
      <c r="IA168" s="85"/>
      <c r="IB168" s="85"/>
      <c r="IC168" s="85"/>
      <c r="ID168" s="85"/>
      <c r="IE168" s="85"/>
      <c r="IF168" s="85"/>
      <c r="IG168" s="85"/>
      <c r="IH168" s="85"/>
      <c r="II168" s="85"/>
      <c r="IJ168" s="85"/>
      <c r="IK168" s="85"/>
      <c r="IL168" s="85"/>
      <c r="IM168" s="85"/>
      <c r="IN168" s="85"/>
      <c r="IO168" s="85"/>
      <c r="IP168" s="85"/>
      <c r="IQ168" s="85"/>
      <c r="IR168" s="85"/>
      <c r="IS168" s="85"/>
      <c r="IT168" s="85"/>
      <c r="IU168" s="85"/>
      <c r="IV168" s="85"/>
    </row>
    <row r="169" spans="1:256" s="69" customFormat="1" x14ac:dyDescent="0.2">
      <c r="A169" s="94">
        <v>3461</v>
      </c>
      <c r="B169" s="95" t="s">
        <v>1491</v>
      </c>
      <c r="C169" s="69" t="s">
        <v>8</v>
      </c>
      <c r="D169" s="69">
        <v>0</v>
      </c>
      <c r="E169" s="69">
        <v>0</v>
      </c>
      <c r="F169" s="69">
        <v>0</v>
      </c>
      <c r="G169" s="71">
        <v>0</v>
      </c>
      <c r="H169" s="69">
        <v>0</v>
      </c>
      <c r="I169" s="69">
        <v>0</v>
      </c>
      <c r="J169" s="69">
        <v>0</v>
      </c>
      <c r="K169" s="95">
        <v>0</v>
      </c>
      <c r="L169" s="96">
        <v>0</v>
      </c>
      <c r="M169" s="69">
        <v>0</v>
      </c>
      <c r="N169" s="96">
        <v>0</v>
      </c>
      <c r="O169" s="69">
        <v>0</v>
      </c>
      <c r="P169" s="76" t="e">
        <f>VLOOKUP(A169,#REF!,3,FALSE)</f>
        <v>#REF!</v>
      </c>
      <c r="Q169" s="84">
        <v>3800</v>
      </c>
      <c r="R169" s="84">
        <f t="shared" si="2"/>
        <v>0</v>
      </c>
      <c r="S169" s="78"/>
      <c r="T169" s="78"/>
      <c r="U169" s="78"/>
      <c r="V169" s="78"/>
      <c r="W169" s="78"/>
      <c r="X169" s="78"/>
      <c r="Y169" s="78"/>
      <c r="Z169" s="78"/>
      <c r="AA169" s="78"/>
      <c r="AB169" s="78"/>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c r="BK169" s="71"/>
      <c r="BL169" s="71"/>
      <c r="BM169" s="71"/>
      <c r="BN169" s="71"/>
      <c r="BO169" s="71"/>
      <c r="BP169" s="71"/>
      <c r="BQ169" s="71"/>
      <c r="BR169" s="71"/>
      <c r="BS169" s="71"/>
      <c r="BT169" s="71"/>
      <c r="BU169" s="71"/>
      <c r="BV169" s="71"/>
      <c r="BW169" s="71"/>
      <c r="BX169" s="71"/>
      <c r="BY169" s="71"/>
      <c r="BZ169" s="71"/>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c r="DA169" s="71"/>
      <c r="DB169" s="71"/>
      <c r="DC169" s="71"/>
      <c r="DD169" s="71"/>
      <c r="DE169" s="71"/>
      <c r="DF169" s="71"/>
      <c r="DG169" s="71"/>
      <c r="DH169" s="71"/>
      <c r="DI169" s="71"/>
      <c r="DJ169" s="71"/>
      <c r="DK169" s="71"/>
      <c r="DL169" s="71"/>
      <c r="DM169" s="71"/>
      <c r="DN169" s="71"/>
      <c r="DO169" s="71"/>
      <c r="DP169" s="71"/>
      <c r="DQ169" s="71"/>
      <c r="DR169" s="71"/>
      <c r="DS169" s="71"/>
      <c r="DT169" s="71"/>
      <c r="DU169" s="71"/>
      <c r="DV169" s="71"/>
      <c r="DW169" s="71"/>
      <c r="DX169" s="71"/>
      <c r="DY169" s="71"/>
      <c r="DZ169" s="71"/>
      <c r="EA169" s="71"/>
      <c r="EB169" s="71"/>
      <c r="EC169" s="71"/>
      <c r="ED169" s="71"/>
      <c r="EE169" s="71"/>
      <c r="EF169" s="71"/>
      <c r="EG169" s="71"/>
      <c r="EH169" s="71"/>
      <c r="EI169" s="71"/>
      <c r="EJ169" s="71"/>
      <c r="EK169" s="71"/>
      <c r="EL169" s="71"/>
      <c r="EM169" s="71"/>
      <c r="EN169" s="71"/>
      <c r="EO169" s="71"/>
      <c r="EP169" s="71"/>
      <c r="EQ169" s="71"/>
      <c r="ER169" s="71"/>
      <c r="ES169" s="71"/>
      <c r="ET169" s="71"/>
      <c r="EU169" s="71"/>
      <c r="EV169" s="71"/>
      <c r="EW169" s="71"/>
      <c r="EX169" s="71"/>
      <c r="EY169" s="71"/>
      <c r="EZ169" s="71"/>
      <c r="FA169" s="71"/>
      <c r="FB169" s="71"/>
      <c r="FC169" s="71"/>
      <c r="FD169" s="71"/>
      <c r="FE169" s="71"/>
      <c r="FF169" s="71"/>
      <c r="FG169" s="71"/>
      <c r="FH169" s="71"/>
      <c r="FI169" s="71"/>
      <c r="FJ169" s="71"/>
      <c r="FK169" s="71"/>
      <c r="FL169" s="71"/>
      <c r="FM169" s="71"/>
      <c r="FN169" s="71"/>
      <c r="FO169" s="71"/>
      <c r="FP169" s="71"/>
      <c r="FQ169" s="71"/>
      <c r="FR169" s="71"/>
      <c r="FS169" s="71"/>
      <c r="FT169" s="71"/>
      <c r="FU169" s="71"/>
      <c r="FV169" s="71"/>
      <c r="FW169" s="71"/>
      <c r="FX169" s="71"/>
      <c r="FY169" s="71"/>
      <c r="FZ169" s="71"/>
      <c r="GA169" s="71"/>
      <c r="GB169" s="71"/>
      <c r="GC169" s="71"/>
      <c r="GD169" s="71"/>
      <c r="GE169" s="71"/>
      <c r="GF169" s="71"/>
      <c r="GG169" s="71"/>
      <c r="GH169" s="71"/>
      <c r="GI169" s="71"/>
      <c r="GJ169" s="71"/>
      <c r="GK169" s="71"/>
      <c r="GL169" s="71"/>
      <c r="GM169" s="71"/>
      <c r="GN169" s="71"/>
      <c r="GO169" s="71"/>
      <c r="GP169" s="71"/>
      <c r="GQ169" s="71"/>
      <c r="GR169" s="71"/>
      <c r="GS169" s="71"/>
      <c r="GT169" s="71"/>
      <c r="GU169" s="71"/>
      <c r="GV169" s="71"/>
      <c r="GW169" s="71"/>
      <c r="GX169" s="71"/>
      <c r="GY169" s="71"/>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1"/>
      <c r="HZ169" s="71"/>
      <c r="IA169" s="71"/>
      <c r="IB169" s="71"/>
      <c r="IC169" s="71"/>
      <c r="ID169" s="71"/>
      <c r="IE169" s="71"/>
      <c r="IF169" s="71"/>
      <c r="IG169" s="71"/>
      <c r="IH169" s="71"/>
      <c r="II169" s="71"/>
      <c r="IJ169" s="71"/>
      <c r="IK169" s="71"/>
      <c r="IL169" s="71"/>
      <c r="IM169" s="71"/>
      <c r="IN169" s="71"/>
      <c r="IO169" s="71"/>
      <c r="IP169" s="71"/>
      <c r="IQ169" s="71"/>
      <c r="IR169" s="71"/>
      <c r="IS169" s="71"/>
      <c r="IT169" s="71"/>
      <c r="IU169" s="71"/>
      <c r="IV169" s="71"/>
    </row>
    <row r="170" spans="1:256" x14ac:dyDescent="0.2">
      <c r="A170" s="79">
        <v>3462</v>
      </c>
      <c r="B170" s="71" t="s">
        <v>1492</v>
      </c>
      <c r="C170" s="70" t="s">
        <v>8</v>
      </c>
      <c r="D170" s="69">
        <v>0</v>
      </c>
      <c r="E170" s="69">
        <v>0</v>
      </c>
      <c r="F170" s="69">
        <v>0</v>
      </c>
      <c r="G170" s="71">
        <v>0</v>
      </c>
      <c r="H170" s="69">
        <v>0</v>
      </c>
      <c r="I170" s="69">
        <v>0</v>
      </c>
      <c r="J170" s="72">
        <v>0</v>
      </c>
      <c r="K170" s="71">
        <v>0</v>
      </c>
      <c r="L170" s="80">
        <v>0</v>
      </c>
      <c r="M170" s="74">
        <v>0</v>
      </c>
      <c r="N170" s="80">
        <v>0</v>
      </c>
      <c r="O170" s="70">
        <v>0</v>
      </c>
      <c r="P170" s="76" t="e">
        <f>VLOOKUP(A170,#REF!,3,FALSE)</f>
        <v>#REF!</v>
      </c>
      <c r="Q170" s="80">
        <v>3975</v>
      </c>
      <c r="R170" s="80">
        <f t="shared" si="2"/>
        <v>0</v>
      </c>
    </row>
    <row r="171" spans="1:256" s="69" customFormat="1" x14ac:dyDescent="0.2">
      <c r="A171" s="81">
        <v>3463</v>
      </c>
      <c r="B171" s="82" t="s">
        <v>1493</v>
      </c>
      <c r="C171" s="69" t="s">
        <v>8</v>
      </c>
      <c r="D171" s="69">
        <v>0</v>
      </c>
      <c r="E171" s="69">
        <v>0</v>
      </c>
      <c r="F171" s="69">
        <v>0</v>
      </c>
      <c r="G171" s="71">
        <v>0</v>
      </c>
      <c r="H171" s="69">
        <v>0</v>
      </c>
      <c r="I171" s="69">
        <v>0</v>
      </c>
      <c r="J171" s="69">
        <v>0</v>
      </c>
      <c r="K171" s="82">
        <v>0</v>
      </c>
      <c r="L171" s="83">
        <v>0</v>
      </c>
      <c r="M171" s="69">
        <v>0</v>
      </c>
      <c r="N171" s="83">
        <v>0</v>
      </c>
      <c r="O171" s="69">
        <v>0</v>
      </c>
      <c r="P171" s="76" t="e">
        <f>VLOOKUP(A171,#REF!,3,FALSE)</f>
        <v>#REF!</v>
      </c>
      <c r="Q171" s="84">
        <v>2987.5</v>
      </c>
      <c r="R171" s="84">
        <f t="shared" si="2"/>
        <v>0</v>
      </c>
      <c r="S171" s="78"/>
      <c r="T171" s="78"/>
      <c r="U171" s="78"/>
      <c r="V171" s="78"/>
      <c r="W171" s="78"/>
      <c r="X171" s="78"/>
      <c r="Y171" s="78"/>
      <c r="Z171" s="78"/>
      <c r="AA171" s="78"/>
      <c r="AB171" s="78"/>
      <c r="AC171" s="85"/>
      <c r="AD171" s="85"/>
      <c r="AE171" s="85"/>
      <c r="AF171" s="85"/>
      <c r="AG171" s="85"/>
      <c r="AH171" s="85"/>
      <c r="AI171" s="85"/>
      <c r="AJ171" s="85"/>
      <c r="AK171" s="85"/>
      <c r="AL171" s="85"/>
      <c r="AM171" s="85"/>
      <c r="AN171" s="85"/>
      <c r="AO171" s="85"/>
      <c r="AP171" s="85"/>
      <c r="AQ171" s="85"/>
      <c r="AR171" s="85"/>
      <c r="AS171" s="85"/>
      <c r="AT171" s="85"/>
      <c r="AU171" s="85"/>
      <c r="AV171" s="85"/>
      <c r="AW171" s="85"/>
      <c r="AX171" s="85"/>
      <c r="AY171" s="85"/>
      <c r="AZ171" s="85"/>
      <c r="BA171" s="85"/>
      <c r="BB171" s="85"/>
      <c r="BC171" s="85"/>
      <c r="BD171" s="85"/>
      <c r="BE171" s="85"/>
      <c r="BF171" s="85"/>
      <c r="BG171" s="85"/>
      <c r="BH171" s="85"/>
      <c r="BI171" s="85"/>
      <c r="BJ171" s="85"/>
      <c r="BK171" s="85"/>
      <c r="BL171" s="85"/>
      <c r="BM171" s="85"/>
      <c r="BN171" s="85"/>
      <c r="BO171" s="85"/>
      <c r="BP171" s="85"/>
      <c r="BQ171" s="85"/>
      <c r="BR171" s="85"/>
      <c r="BS171" s="85"/>
      <c r="BT171" s="85"/>
      <c r="BU171" s="85"/>
      <c r="BV171" s="85"/>
      <c r="BW171" s="85"/>
      <c r="BX171" s="85"/>
      <c r="BY171" s="85"/>
      <c r="BZ171" s="85"/>
      <c r="CA171" s="85"/>
      <c r="CB171" s="85"/>
      <c r="CC171" s="85"/>
      <c r="CD171" s="85"/>
      <c r="CE171" s="85"/>
      <c r="CF171" s="85"/>
      <c r="CG171" s="85"/>
      <c r="CH171" s="85"/>
      <c r="CI171" s="85"/>
      <c r="CJ171" s="85"/>
      <c r="CK171" s="85"/>
      <c r="CL171" s="85"/>
      <c r="CM171" s="85"/>
      <c r="CN171" s="85"/>
      <c r="CO171" s="85"/>
      <c r="CP171" s="85"/>
      <c r="CQ171" s="85"/>
      <c r="CR171" s="85"/>
      <c r="CS171" s="85"/>
      <c r="CT171" s="85"/>
      <c r="CU171" s="85"/>
      <c r="CV171" s="85"/>
      <c r="CW171" s="85"/>
      <c r="CX171" s="85"/>
      <c r="CY171" s="85"/>
      <c r="CZ171" s="85"/>
      <c r="DA171" s="85"/>
      <c r="DB171" s="85"/>
      <c r="DC171" s="85"/>
      <c r="DD171" s="85"/>
      <c r="DE171" s="85"/>
      <c r="DF171" s="85"/>
      <c r="DG171" s="85"/>
      <c r="DH171" s="85"/>
      <c r="DI171" s="85"/>
      <c r="DJ171" s="85"/>
      <c r="DK171" s="85"/>
      <c r="DL171" s="85"/>
      <c r="DM171" s="85"/>
      <c r="DN171" s="85"/>
      <c r="DO171" s="85"/>
      <c r="DP171" s="85"/>
      <c r="DQ171" s="85"/>
      <c r="DR171" s="85"/>
      <c r="DS171" s="85"/>
      <c r="DT171" s="85"/>
      <c r="DU171" s="85"/>
      <c r="DV171" s="85"/>
      <c r="DW171" s="85"/>
      <c r="DX171" s="85"/>
      <c r="DY171" s="85"/>
      <c r="DZ171" s="85"/>
      <c r="EA171" s="85"/>
      <c r="EB171" s="85"/>
      <c r="EC171" s="85"/>
      <c r="ED171" s="85"/>
      <c r="EE171" s="85"/>
      <c r="EF171" s="85"/>
      <c r="EG171" s="85"/>
      <c r="EH171" s="85"/>
      <c r="EI171" s="85"/>
      <c r="EJ171" s="85"/>
      <c r="EK171" s="85"/>
      <c r="EL171" s="85"/>
      <c r="EM171" s="85"/>
      <c r="EN171" s="85"/>
      <c r="EO171" s="85"/>
      <c r="EP171" s="85"/>
      <c r="EQ171" s="85"/>
      <c r="ER171" s="85"/>
      <c r="ES171" s="85"/>
      <c r="ET171" s="85"/>
      <c r="EU171" s="85"/>
      <c r="EV171" s="85"/>
      <c r="EW171" s="85"/>
      <c r="EX171" s="85"/>
      <c r="EY171" s="85"/>
      <c r="EZ171" s="85"/>
      <c r="FA171" s="85"/>
      <c r="FB171" s="85"/>
      <c r="FC171" s="85"/>
      <c r="FD171" s="85"/>
      <c r="FE171" s="85"/>
      <c r="FF171" s="85"/>
      <c r="FG171" s="85"/>
      <c r="FH171" s="85"/>
      <c r="FI171" s="85"/>
      <c r="FJ171" s="85"/>
      <c r="FK171" s="85"/>
      <c r="FL171" s="85"/>
      <c r="FM171" s="85"/>
      <c r="FN171" s="85"/>
      <c r="FO171" s="85"/>
      <c r="FP171" s="85"/>
      <c r="FQ171" s="85"/>
      <c r="FR171" s="85"/>
      <c r="FS171" s="85"/>
      <c r="FT171" s="85"/>
      <c r="FU171" s="85"/>
      <c r="FV171" s="85"/>
      <c r="FW171" s="85"/>
      <c r="FX171" s="85"/>
      <c r="FY171" s="85"/>
      <c r="FZ171" s="85"/>
      <c r="GA171" s="85"/>
      <c r="GB171" s="85"/>
      <c r="GC171" s="85"/>
      <c r="GD171" s="85"/>
      <c r="GE171" s="85"/>
      <c r="GF171" s="85"/>
      <c r="GG171" s="85"/>
      <c r="GH171" s="85"/>
      <c r="GI171" s="85"/>
      <c r="GJ171" s="85"/>
      <c r="GK171" s="85"/>
      <c r="GL171" s="85"/>
      <c r="GM171" s="85"/>
      <c r="GN171" s="85"/>
      <c r="GO171" s="85"/>
      <c r="GP171" s="85"/>
      <c r="GQ171" s="85"/>
      <c r="GR171" s="85"/>
      <c r="GS171" s="85"/>
      <c r="GT171" s="85"/>
      <c r="GU171" s="85"/>
      <c r="GV171" s="85"/>
      <c r="GW171" s="85"/>
      <c r="GX171" s="85"/>
      <c r="GY171" s="85"/>
      <c r="GZ171" s="85"/>
      <c r="HA171" s="85"/>
      <c r="HB171" s="85"/>
      <c r="HC171" s="85"/>
      <c r="HD171" s="85"/>
      <c r="HE171" s="85"/>
      <c r="HF171" s="85"/>
      <c r="HG171" s="85"/>
      <c r="HH171" s="85"/>
      <c r="HI171" s="85"/>
      <c r="HJ171" s="85"/>
      <c r="HK171" s="85"/>
      <c r="HL171" s="85"/>
      <c r="HM171" s="85"/>
      <c r="HN171" s="85"/>
      <c r="HO171" s="85"/>
      <c r="HP171" s="85"/>
      <c r="HQ171" s="85"/>
      <c r="HR171" s="85"/>
      <c r="HS171" s="85"/>
      <c r="HT171" s="85"/>
      <c r="HU171" s="85"/>
      <c r="HV171" s="85"/>
      <c r="HW171" s="85"/>
      <c r="HX171" s="85"/>
      <c r="HY171" s="85"/>
      <c r="HZ171" s="85"/>
      <c r="IA171" s="85"/>
      <c r="IB171" s="85"/>
      <c r="IC171" s="85"/>
      <c r="ID171" s="85"/>
      <c r="IE171" s="85"/>
      <c r="IF171" s="85"/>
      <c r="IG171" s="85"/>
      <c r="IH171" s="85"/>
      <c r="II171" s="85"/>
      <c r="IJ171" s="85"/>
      <c r="IK171" s="85"/>
      <c r="IL171" s="85"/>
      <c r="IM171" s="85"/>
      <c r="IN171" s="85"/>
      <c r="IO171" s="85"/>
      <c r="IP171" s="85"/>
      <c r="IQ171" s="85"/>
      <c r="IR171" s="85"/>
      <c r="IS171" s="85"/>
      <c r="IT171" s="85"/>
      <c r="IU171" s="85"/>
      <c r="IV171" s="85"/>
    </row>
    <row r="172" spans="1:256" x14ac:dyDescent="0.2">
      <c r="A172" s="79">
        <v>3464</v>
      </c>
      <c r="B172" s="71" t="s">
        <v>1494</v>
      </c>
      <c r="C172" s="70" t="s">
        <v>8</v>
      </c>
      <c r="D172" s="69">
        <v>0</v>
      </c>
      <c r="E172" s="69">
        <v>0</v>
      </c>
      <c r="F172" s="69">
        <v>0</v>
      </c>
      <c r="G172" s="71">
        <v>0</v>
      </c>
      <c r="H172" s="69">
        <v>0</v>
      </c>
      <c r="I172" s="69">
        <v>0</v>
      </c>
      <c r="J172" s="72">
        <v>0</v>
      </c>
      <c r="K172" s="71">
        <v>0</v>
      </c>
      <c r="L172" s="80">
        <v>0</v>
      </c>
      <c r="M172" s="74">
        <v>0</v>
      </c>
      <c r="N172" s="80">
        <v>0</v>
      </c>
      <c r="O172" s="70">
        <v>0</v>
      </c>
      <c r="P172" s="76" t="e">
        <f>VLOOKUP(A172,#REF!,3,FALSE)</f>
        <v>#REF!</v>
      </c>
      <c r="Q172" s="80">
        <v>5125</v>
      </c>
      <c r="R172" s="80">
        <f t="shared" si="2"/>
        <v>0</v>
      </c>
    </row>
    <row r="173" spans="1:256" x14ac:dyDescent="0.2">
      <c r="A173" s="68">
        <v>4021</v>
      </c>
      <c r="B173" s="69" t="s">
        <v>2162</v>
      </c>
      <c r="C173" s="70" t="s">
        <v>8</v>
      </c>
      <c r="D173" s="69">
        <v>0</v>
      </c>
      <c r="E173" s="69">
        <v>0</v>
      </c>
      <c r="F173" s="69">
        <v>0</v>
      </c>
      <c r="G173" s="71">
        <v>0</v>
      </c>
      <c r="H173" s="69">
        <v>0</v>
      </c>
      <c r="I173" s="69">
        <v>0</v>
      </c>
      <c r="J173" s="72">
        <v>0</v>
      </c>
      <c r="K173" s="73">
        <v>0</v>
      </c>
      <c r="L173" s="73">
        <v>0</v>
      </c>
      <c r="M173" s="74">
        <v>0</v>
      </c>
      <c r="N173" s="75">
        <v>0</v>
      </c>
      <c r="O173" s="70">
        <v>0</v>
      </c>
      <c r="P173" s="76" t="e">
        <f>VLOOKUP(A173,#REF!,3,FALSE)</f>
        <v>#REF!</v>
      </c>
      <c r="Q173" s="77"/>
      <c r="R173" s="77">
        <f t="shared" si="2"/>
        <v>0</v>
      </c>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c r="DM173" s="76"/>
      <c r="DN173" s="76"/>
      <c r="DO173" s="76"/>
      <c r="DP173" s="76"/>
      <c r="DQ173" s="76"/>
      <c r="DR173" s="76"/>
      <c r="DS173" s="76"/>
      <c r="DT173" s="76"/>
      <c r="DU173" s="76"/>
      <c r="DV173" s="76"/>
      <c r="DW173" s="76"/>
      <c r="DX173" s="76"/>
      <c r="DY173" s="76"/>
      <c r="DZ173" s="76"/>
      <c r="EA173" s="76"/>
      <c r="EB173" s="76"/>
      <c r="EC173" s="76"/>
      <c r="ED173" s="76"/>
      <c r="EE173" s="76"/>
      <c r="EF173" s="76"/>
      <c r="EG173" s="76"/>
      <c r="EH173" s="76"/>
      <c r="EI173" s="76"/>
      <c r="EJ173" s="76"/>
      <c r="EK173" s="76"/>
      <c r="EL173" s="76"/>
      <c r="EM173" s="76"/>
      <c r="EN173" s="76"/>
      <c r="EO173" s="76"/>
      <c r="EP173" s="76"/>
      <c r="EQ173" s="76"/>
      <c r="ER173" s="76"/>
      <c r="ES173" s="76"/>
      <c r="ET173" s="76"/>
      <c r="EU173" s="76"/>
      <c r="EV173" s="76"/>
      <c r="EW173" s="76"/>
      <c r="EX173" s="76"/>
      <c r="EY173" s="76"/>
      <c r="EZ173" s="76"/>
      <c r="FA173" s="76"/>
      <c r="FB173" s="76"/>
      <c r="FC173" s="76"/>
      <c r="FD173" s="76"/>
      <c r="FE173" s="76"/>
      <c r="FF173" s="76"/>
      <c r="FG173" s="76"/>
      <c r="FH173" s="76"/>
      <c r="FI173" s="76"/>
      <c r="FJ173" s="76"/>
      <c r="FK173" s="76"/>
      <c r="FL173" s="76"/>
      <c r="FM173" s="76"/>
      <c r="FN173" s="76"/>
      <c r="FO173" s="76"/>
      <c r="FP173" s="76"/>
      <c r="FQ173" s="76"/>
      <c r="FR173" s="76"/>
      <c r="FS173" s="76"/>
      <c r="FT173" s="76"/>
      <c r="FU173" s="76"/>
      <c r="FV173" s="76"/>
      <c r="FW173" s="76"/>
      <c r="FX173" s="76"/>
      <c r="FY173" s="76"/>
      <c r="FZ173" s="76"/>
      <c r="GA173" s="76"/>
      <c r="GB173" s="76"/>
      <c r="GC173" s="76"/>
      <c r="GD173" s="76"/>
      <c r="GE173" s="76"/>
      <c r="GF173" s="76"/>
      <c r="GG173" s="76"/>
      <c r="GH173" s="76"/>
      <c r="GI173" s="76"/>
      <c r="GJ173" s="76"/>
      <c r="GK173" s="76"/>
      <c r="GL173" s="76"/>
      <c r="GM173" s="76"/>
      <c r="GN173" s="76"/>
      <c r="GO173" s="76"/>
      <c r="GP173" s="76"/>
      <c r="GQ173" s="76"/>
      <c r="GR173" s="76"/>
      <c r="GS173" s="76"/>
      <c r="GT173" s="76"/>
      <c r="GU173" s="76"/>
      <c r="GV173" s="76"/>
      <c r="GW173" s="76"/>
      <c r="GX173" s="76"/>
      <c r="GY173" s="76"/>
      <c r="GZ173" s="76"/>
      <c r="HA173" s="76"/>
      <c r="HB173" s="76"/>
      <c r="HC173" s="76"/>
      <c r="HD173" s="76"/>
      <c r="HE173" s="76"/>
      <c r="HF173" s="76"/>
      <c r="HG173" s="76"/>
      <c r="HH173" s="76"/>
      <c r="HI173" s="76"/>
      <c r="HJ173" s="76"/>
      <c r="HK173" s="76"/>
      <c r="HL173" s="76"/>
      <c r="HM173" s="76"/>
      <c r="HN173" s="76"/>
      <c r="HO173" s="76"/>
      <c r="HP173" s="76"/>
      <c r="HQ173" s="76"/>
      <c r="HR173" s="76"/>
      <c r="HS173" s="76"/>
      <c r="HT173" s="76"/>
      <c r="HU173" s="76"/>
      <c r="HV173" s="76"/>
      <c r="HW173" s="76"/>
      <c r="HX173" s="76"/>
      <c r="HY173" s="76"/>
      <c r="HZ173" s="76"/>
      <c r="IA173" s="76"/>
      <c r="IB173" s="76"/>
      <c r="IC173" s="76"/>
      <c r="ID173" s="76"/>
      <c r="IE173" s="76"/>
      <c r="IF173" s="76"/>
      <c r="IG173" s="76"/>
      <c r="IH173" s="76"/>
      <c r="II173" s="76"/>
      <c r="IJ173" s="76"/>
      <c r="IK173" s="76"/>
      <c r="IL173" s="76"/>
      <c r="IM173" s="76"/>
      <c r="IN173" s="76"/>
      <c r="IO173" s="76"/>
      <c r="IP173" s="76"/>
      <c r="IQ173" s="76"/>
      <c r="IR173" s="76"/>
      <c r="IS173" s="76"/>
      <c r="IT173" s="76"/>
      <c r="IU173" s="76"/>
      <c r="IV173" s="76"/>
    </row>
    <row r="174" spans="1:256" x14ac:dyDescent="0.2">
      <c r="A174" s="79">
        <v>1482</v>
      </c>
      <c r="B174" s="71" t="s">
        <v>1864</v>
      </c>
      <c r="C174" s="70" t="s">
        <v>62</v>
      </c>
      <c r="D174" s="69">
        <v>0</v>
      </c>
      <c r="E174" s="69">
        <v>0</v>
      </c>
      <c r="F174" s="69">
        <v>0</v>
      </c>
      <c r="G174" s="71">
        <v>0</v>
      </c>
      <c r="H174" s="69">
        <v>0</v>
      </c>
      <c r="I174" s="69">
        <v>0</v>
      </c>
      <c r="J174" s="72">
        <v>0</v>
      </c>
      <c r="K174" s="71">
        <v>0</v>
      </c>
      <c r="L174" s="80">
        <v>0</v>
      </c>
      <c r="M174" s="74">
        <v>0</v>
      </c>
      <c r="N174" s="80">
        <v>0</v>
      </c>
      <c r="O174" s="70">
        <v>0</v>
      </c>
      <c r="P174" s="76" t="e">
        <f>VLOOKUP(A174,#REF!,3,FALSE)</f>
        <v>#REF!</v>
      </c>
      <c r="Q174" s="80">
        <v>29.315000000000001</v>
      </c>
      <c r="R174" s="80">
        <f t="shared" si="2"/>
        <v>0</v>
      </c>
    </row>
    <row r="175" spans="1:256" x14ac:dyDescent="0.2">
      <c r="A175" s="79">
        <v>1483</v>
      </c>
      <c r="B175" s="71" t="s">
        <v>1865</v>
      </c>
      <c r="C175" s="70" t="s">
        <v>62</v>
      </c>
      <c r="D175" s="69">
        <v>0</v>
      </c>
      <c r="E175" s="69">
        <v>0</v>
      </c>
      <c r="F175" s="69">
        <v>0</v>
      </c>
      <c r="G175" s="71">
        <v>0</v>
      </c>
      <c r="H175" s="69">
        <v>0</v>
      </c>
      <c r="I175" s="69">
        <v>0</v>
      </c>
      <c r="J175" s="72">
        <v>0</v>
      </c>
      <c r="K175" s="71">
        <v>0</v>
      </c>
      <c r="L175" s="80">
        <v>0</v>
      </c>
      <c r="M175" s="74">
        <v>0</v>
      </c>
      <c r="N175" s="80">
        <v>0</v>
      </c>
      <c r="O175" s="70">
        <v>0</v>
      </c>
      <c r="P175" s="76" t="e">
        <f>VLOOKUP(A175,#REF!,3,FALSE)</f>
        <v>#REF!</v>
      </c>
      <c r="Q175" s="80">
        <v>18.315000000000001</v>
      </c>
      <c r="R175" s="80">
        <f t="shared" si="2"/>
        <v>0</v>
      </c>
    </row>
    <row r="176" spans="1:256" x14ac:dyDescent="0.2">
      <c r="A176" s="68">
        <v>3444</v>
      </c>
      <c r="B176" s="69" t="s">
        <v>2163</v>
      </c>
      <c r="C176" s="70" t="s">
        <v>2118</v>
      </c>
      <c r="D176" s="69">
        <v>2</v>
      </c>
      <c r="E176" s="69">
        <v>2</v>
      </c>
      <c r="F176" s="69">
        <v>9</v>
      </c>
      <c r="G176" s="71">
        <v>3780</v>
      </c>
      <c r="H176" s="69">
        <v>756</v>
      </c>
      <c r="I176" s="69">
        <v>5</v>
      </c>
      <c r="J176" s="72">
        <v>2</v>
      </c>
      <c r="K176" s="73">
        <v>9</v>
      </c>
      <c r="L176" s="73">
        <v>3780</v>
      </c>
      <c r="M176" s="74">
        <v>756</v>
      </c>
      <c r="N176" s="75">
        <v>420</v>
      </c>
      <c r="O176" s="70">
        <v>0</v>
      </c>
      <c r="P176" s="76" t="e">
        <f>VLOOKUP(A176,#REF!,3,FALSE)</f>
        <v>#REF!</v>
      </c>
      <c r="Q176" s="77"/>
      <c r="R176" s="77">
        <f t="shared" si="2"/>
        <v>3780</v>
      </c>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c r="CW176" s="76"/>
      <c r="CX176" s="76"/>
      <c r="CY176" s="76"/>
      <c r="CZ176" s="76"/>
      <c r="DA176" s="76"/>
      <c r="DB176" s="76"/>
      <c r="DC176" s="76"/>
      <c r="DD176" s="76"/>
      <c r="DE176" s="76"/>
      <c r="DF176" s="76"/>
      <c r="DG176" s="76"/>
      <c r="DH176" s="76"/>
      <c r="DI176" s="76"/>
      <c r="DJ176" s="76"/>
      <c r="DK176" s="76"/>
      <c r="DL176" s="76"/>
      <c r="DM176" s="76"/>
      <c r="DN176" s="76"/>
      <c r="DO176" s="76"/>
      <c r="DP176" s="76"/>
      <c r="DQ176" s="76"/>
      <c r="DR176" s="76"/>
      <c r="DS176" s="76"/>
      <c r="DT176" s="76"/>
      <c r="DU176" s="76"/>
      <c r="DV176" s="76"/>
      <c r="DW176" s="76"/>
      <c r="DX176" s="76"/>
      <c r="DY176" s="76"/>
      <c r="DZ176" s="76"/>
      <c r="EA176" s="76"/>
      <c r="EB176" s="76"/>
      <c r="EC176" s="76"/>
      <c r="ED176" s="76"/>
      <c r="EE176" s="76"/>
      <c r="EF176" s="76"/>
      <c r="EG176" s="76"/>
      <c r="EH176" s="76"/>
      <c r="EI176" s="76"/>
      <c r="EJ176" s="76"/>
      <c r="EK176" s="76"/>
      <c r="EL176" s="76"/>
      <c r="EM176" s="76"/>
      <c r="EN176" s="76"/>
      <c r="EO176" s="76"/>
      <c r="EP176" s="76"/>
      <c r="EQ176" s="76"/>
      <c r="ER176" s="76"/>
      <c r="ES176" s="76"/>
      <c r="ET176" s="76"/>
      <c r="EU176" s="76"/>
      <c r="EV176" s="76"/>
      <c r="EW176" s="76"/>
      <c r="EX176" s="76"/>
      <c r="EY176" s="76"/>
      <c r="EZ176" s="76"/>
      <c r="FA176" s="76"/>
      <c r="FB176" s="76"/>
      <c r="FC176" s="76"/>
      <c r="FD176" s="76"/>
      <c r="FE176" s="76"/>
      <c r="FF176" s="76"/>
      <c r="FG176" s="76"/>
      <c r="FH176" s="76"/>
      <c r="FI176" s="76"/>
      <c r="FJ176" s="76"/>
      <c r="FK176" s="76"/>
      <c r="FL176" s="76"/>
      <c r="FM176" s="76"/>
      <c r="FN176" s="76"/>
      <c r="FO176" s="76"/>
      <c r="FP176" s="76"/>
      <c r="FQ176" s="76"/>
      <c r="FR176" s="76"/>
      <c r="FS176" s="76"/>
      <c r="FT176" s="76"/>
      <c r="FU176" s="76"/>
      <c r="FV176" s="76"/>
      <c r="FW176" s="76"/>
      <c r="FX176" s="76"/>
      <c r="FY176" s="76"/>
      <c r="FZ176" s="76"/>
      <c r="GA176" s="76"/>
      <c r="GB176" s="76"/>
      <c r="GC176" s="76"/>
      <c r="GD176" s="76"/>
      <c r="GE176" s="76"/>
      <c r="GF176" s="76"/>
      <c r="GG176" s="76"/>
      <c r="GH176" s="76"/>
      <c r="GI176" s="76"/>
      <c r="GJ176" s="76"/>
      <c r="GK176" s="76"/>
      <c r="GL176" s="76"/>
      <c r="GM176" s="76"/>
      <c r="GN176" s="76"/>
      <c r="GO176" s="76"/>
      <c r="GP176" s="76"/>
      <c r="GQ176" s="76"/>
      <c r="GR176" s="76"/>
      <c r="GS176" s="76"/>
      <c r="GT176" s="76"/>
      <c r="GU176" s="76"/>
      <c r="GV176" s="76"/>
      <c r="GW176" s="76"/>
      <c r="GX176" s="76"/>
      <c r="GY176" s="76"/>
      <c r="GZ176" s="76"/>
      <c r="HA176" s="76"/>
      <c r="HB176" s="76"/>
      <c r="HC176" s="76"/>
      <c r="HD176" s="76"/>
      <c r="HE176" s="76"/>
      <c r="HF176" s="76"/>
      <c r="HG176" s="76"/>
      <c r="HH176" s="76"/>
      <c r="HI176" s="76"/>
      <c r="HJ176" s="76"/>
      <c r="HK176" s="76"/>
      <c r="HL176" s="76"/>
      <c r="HM176" s="76"/>
      <c r="HN176" s="76"/>
      <c r="HO176" s="76"/>
      <c r="HP176" s="76"/>
      <c r="HQ176" s="76"/>
      <c r="HR176" s="76"/>
      <c r="HS176" s="76"/>
      <c r="HT176" s="76"/>
      <c r="HU176" s="76"/>
      <c r="HV176" s="76"/>
      <c r="HW176" s="76"/>
      <c r="HX176" s="76"/>
      <c r="HY176" s="76"/>
      <c r="HZ176" s="76"/>
      <c r="IA176" s="76"/>
      <c r="IB176" s="76"/>
      <c r="IC176" s="76"/>
      <c r="ID176" s="76"/>
      <c r="IE176" s="76"/>
      <c r="IF176" s="76"/>
      <c r="IG176" s="76"/>
      <c r="IH176" s="76"/>
      <c r="II176" s="76"/>
      <c r="IJ176" s="76"/>
      <c r="IK176" s="76"/>
      <c r="IL176" s="76"/>
      <c r="IM176" s="76"/>
      <c r="IN176" s="76"/>
      <c r="IO176" s="76"/>
      <c r="IP176" s="76"/>
      <c r="IQ176" s="76"/>
      <c r="IR176" s="76"/>
      <c r="IS176" s="76"/>
      <c r="IT176" s="76"/>
      <c r="IU176" s="76"/>
      <c r="IV176" s="76"/>
    </row>
    <row r="177" spans="1:256" x14ac:dyDescent="0.2">
      <c r="A177" s="68">
        <v>3908</v>
      </c>
      <c r="B177" s="69" t="s">
        <v>2164</v>
      </c>
      <c r="C177" s="70" t="s">
        <v>62</v>
      </c>
      <c r="D177" s="69">
        <v>0</v>
      </c>
      <c r="E177" s="69">
        <v>0</v>
      </c>
      <c r="F177" s="69">
        <v>0</v>
      </c>
      <c r="G177" s="71">
        <v>0</v>
      </c>
      <c r="H177" s="69">
        <v>0</v>
      </c>
      <c r="I177" s="69">
        <v>0</v>
      </c>
      <c r="J177" s="72">
        <v>0</v>
      </c>
      <c r="K177" s="73">
        <v>0</v>
      </c>
      <c r="L177" s="73">
        <v>0</v>
      </c>
      <c r="M177" s="74">
        <v>0</v>
      </c>
      <c r="N177" s="75">
        <v>0</v>
      </c>
      <c r="O177" s="70">
        <v>0</v>
      </c>
      <c r="P177" s="76" t="e">
        <f>VLOOKUP(A177,#REF!,3,FALSE)</f>
        <v>#REF!</v>
      </c>
      <c r="Q177" s="77"/>
      <c r="R177" s="77">
        <f t="shared" si="2"/>
        <v>0</v>
      </c>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c r="CW177" s="76"/>
      <c r="CX177" s="76"/>
      <c r="CY177" s="76"/>
      <c r="CZ177" s="76"/>
      <c r="DA177" s="76"/>
      <c r="DB177" s="76"/>
      <c r="DC177" s="76"/>
      <c r="DD177" s="76"/>
      <c r="DE177" s="76"/>
      <c r="DF177" s="76"/>
      <c r="DG177" s="76"/>
      <c r="DH177" s="76"/>
      <c r="DI177" s="76"/>
      <c r="DJ177" s="76"/>
      <c r="DK177" s="76"/>
      <c r="DL177" s="76"/>
      <c r="DM177" s="76"/>
      <c r="DN177" s="76"/>
      <c r="DO177" s="76"/>
      <c r="DP177" s="76"/>
      <c r="DQ177" s="76"/>
      <c r="DR177" s="76"/>
      <c r="DS177" s="76"/>
      <c r="DT177" s="76"/>
      <c r="DU177" s="76"/>
      <c r="DV177" s="76"/>
      <c r="DW177" s="76"/>
      <c r="DX177" s="76"/>
      <c r="DY177" s="76"/>
      <c r="DZ177" s="76"/>
      <c r="EA177" s="76"/>
      <c r="EB177" s="76"/>
      <c r="EC177" s="76"/>
      <c r="ED177" s="76"/>
      <c r="EE177" s="76"/>
      <c r="EF177" s="76"/>
      <c r="EG177" s="76"/>
      <c r="EH177" s="76"/>
      <c r="EI177" s="76"/>
      <c r="EJ177" s="76"/>
      <c r="EK177" s="76"/>
      <c r="EL177" s="76"/>
      <c r="EM177" s="76"/>
      <c r="EN177" s="76"/>
      <c r="EO177" s="76"/>
      <c r="EP177" s="76"/>
      <c r="EQ177" s="76"/>
      <c r="ER177" s="76"/>
      <c r="ES177" s="76"/>
      <c r="ET177" s="76"/>
      <c r="EU177" s="76"/>
      <c r="EV177" s="76"/>
      <c r="EW177" s="76"/>
      <c r="EX177" s="76"/>
      <c r="EY177" s="76"/>
      <c r="EZ177" s="76"/>
      <c r="FA177" s="76"/>
      <c r="FB177" s="76"/>
      <c r="FC177" s="76"/>
      <c r="FD177" s="76"/>
      <c r="FE177" s="76"/>
      <c r="FF177" s="76"/>
      <c r="FG177" s="76"/>
      <c r="FH177" s="76"/>
      <c r="FI177" s="76"/>
      <c r="FJ177" s="76"/>
      <c r="FK177" s="76"/>
      <c r="FL177" s="76"/>
      <c r="FM177" s="76"/>
      <c r="FN177" s="76"/>
      <c r="FO177" s="76"/>
      <c r="FP177" s="76"/>
      <c r="FQ177" s="76"/>
      <c r="FR177" s="76"/>
      <c r="FS177" s="76"/>
      <c r="FT177" s="76"/>
      <c r="FU177" s="76"/>
      <c r="FV177" s="76"/>
      <c r="FW177" s="76"/>
      <c r="FX177" s="76"/>
      <c r="FY177" s="76"/>
      <c r="FZ177" s="76"/>
      <c r="GA177" s="76"/>
      <c r="GB177" s="76"/>
      <c r="GC177" s="76"/>
      <c r="GD177" s="76"/>
      <c r="GE177" s="76"/>
      <c r="GF177" s="76"/>
      <c r="GG177" s="76"/>
      <c r="GH177" s="76"/>
      <c r="GI177" s="76"/>
      <c r="GJ177" s="76"/>
      <c r="GK177" s="76"/>
      <c r="GL177" s="76"/>
      <c r="GM177" s="76"/>
      <c r="GN177" s="76"/>
      <c r="GO177" s="76"/>
      <c r="GP177" s="76"/>
      <c r="GQ177" s="76"/>
      <c r="GR177" s="76"/>
      <c r="GS177" s="76"/>
      <c r="GT177" s="76"/>
      <c r="GU177" s="76"/>
      <c r="GV177" s="76"/>
      <c r="GW177" s="76"/>
      <c r="GX177" s="76"/>
      <c r="GY177" s="76"/>
      <c r="GZ177" s="76"/>
      <c r="HA177" s="76"/>
      <c r="HB177" s="76"/>
      <c r="HC177" s="76"/>
      <c r="HD177" s="76"/>
      <c r="HE177" s="76"/>
      <c r="HF177" s="76"/>
      <c r="HG177" s="76"/>
      <c r="HH177" s="76"/>
      <c r="HI177" s="76"/>
      <c r="HJ177" s="76"/>
      <c r="HK177" s="76"/>
      <c r="HL177" s="76"/>
      <c r="HM177" s="76"/>
      <c r="HN177" s="76"/>
      <c r="HO177" s="76"/>
      <c r="HP177" s="76"/>
      <c r="HQ177" s="76"/>
      <c r="HR177" s="76"/>
      <c r="HS177" s="76"/>
      <c r="HT177" s="76"/>
      <c r="HU177" s="76"/>
      <c r="HV177" s="76"/>
      <c r="HW177" s="76"/>
      <c r="HX177" s="76"/>
      <c r="HY177" s="76"/>
      <c r="HZ177" s="76"/>
      <c r="IA177" s="76"/>
      <c r="IB177" s="76"/>
      <c r="IC177" s="76"/>
      <c r="ID177" s="76"/>
      <c r="IE177" s="76"/>
      <c r="IF177" s="76"/>
      <c r="IG177" s="76"/>
      <c r="IH177" s="76"/>
      <c r="II177" s="76"/>
      <c r="IJ177" s="76"/>
      <c r="IK177" s="76"/>
      <c r="IL177" s="76"/>
      <c r="IM177" s="76"/>
      <c r="IN177" s="76"/>
      <c r="IO177" s="76"/>
      <c r="IP177" s="76"/>
      <c r="IQ177" s="76"/>
      <c r="IR177" s="76"/>
      <c r="IS177" s="76"/>
      <c r="IT177" s="76"/>
      <c r="IU177" s="76"/>
      <c r="IV177" s="76"/>
    </row>
    <row r="178" spans="1:256" x14ac:dyDescent="0.2">
      <c r="A178" s="68">
        <v>3909</v>
      </c>
      <c r="B178" s="69" t="s">
        <v>2165</v>
      </c>
      <c r="C178" s="70" t="s">
        <v>62</v>
      </c>
      <c r="D178" s="69">
        <v>0</v>
      </c>
      <c r="E178" s="69">
        <v>0</v>
      </c>
      <c r="F178" s="69">
        <v>0</v>
      </c>
      <c r="G178" s="71">
        <v>0</v>
      </c>
      <c r="H178" s="69">
        <v>0</v>
      </c>
      <c r="I178" s="69">
        <v>0</v>
      </c>
      <c r="J178" s="72">
        <v>0</v>
      </c>
      <c r="K178" s="73">
        <v>0</v>
      </c>
      <c r="L178" s="73">
        <v>0</v>
      </c>
      <c r="M178" s="74">
        <v>0</v>
      </c>
      <c r="N178" s="75">
        <v>0</v>
      </c>
      <c r="O178" s="70">
        <v>0</v>
      </c>
      <c r="P178" s="76" t="e">
        <f>VLOOKUP(A178,#REF!,3,FALSE)</f>
        <v>#REF!</v>
      </c>
      <c r="Q178" s="77"/>
      <c r="R178" s="77">
        <f t="shared" si="2"/>
        <v>0</v>
      </c>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c r="CW178" s="76"/>
      <c r="CX178" s="76"/>
      <c r="CY178" s="76"/>
      <c r="CZ178" s="76"/>
      <c r="DA178" s="76"/>
      <c r="DB178" s="76"/>
      <c r="DC178" s="76"/>
      <c r="DD178" s="76"/>
      <c r="DE178" s="76"/>
      <c r="DF178" s="76"/>
      <c r="DG178" s="76"/>
      <c r="DH178" s="76"/>
      <c r="DI178" s="76"/>
      <c r="DJ178" s="76"/>
      <c r="DK178" s="76"/>
      <c r="DL178" s="76"/>
      <c r="DM178" s="76"/>
      <c r="DN178" s="76"/>
      <c r="DO178" s="76"/>
      <c r="DP178" s="76"/>
      <c r="DQ178" s="76"/>
      <c r="DR178" s="76"/>
      <c r="DS178" s="76"/>
      <c r="DT178" s="76"/>
      <c r="DU178" s="76"/>
      <c r="DV178" s="76"/>
      <c r="DW178" s="76"/>
      <c r="DX178" s="76"/>
      <c r="DY178" s="76"/>
      <c r="DZ178" s="76"/>
      <c r="EA178" s="76"/>
      <c r="EB178" s="76"/>
      <c r="EC178" s="76"/>
      <c r="ED178" s="76"/>
      <c r="EE178" s="76"/>
      <c r="EF178" s="76"/>
      <c r="EG178" s="76"/>
      <c r="EH178" s="76"/>
      <c r="EI178" s="76"/>
      <c r="EJ178" s="76"/>
      <c r="EK178" s="76"/>
      <c r="EL178" s="76"/>
      <c r="EM178" s="76"/>
      <c r="EN178" s="76"/>
      <c r="EO178" s="76"/>
      <c r="EP178" s="76"/>
      <c r="EQ178" s="76"/>
      <c r="ER178" s="76"/>
      <c r="ES178" s="76"/>
      <c r="ET178" s="76"/>
      <c r="EU178" s="76"/>
      <c r="EV178" s="76"/>
      <c r="EW178" s="76"/>
      <c r="EX178" s="76"/>
      <c r="EY178" s="76"/>
      <c r="EZ178" s="76"/>
      <c r="FA178" s="76"/>
      <c r="FB178" s="76"/>
      <c r="FC178" s="76"/>
      <c r="FD178" s="76"/>
      <c r="FE178" s="76"/>
      <c r="FF178" s="76"/>
      <c r="FG178" s="76"/>
      <c r="FH178" s="76"/>
      <c r="FI178" s="76"/>
      <c r="FJ178" s="76"/>
      <c r="FK178" s="76"/>
      <c r="FL178" s="76"/>
      <c r="FM178" s="76"/>
      <c r="FN178" s="76"/>
      <c r="FO178" s="76"/>
      <c r="FP178" s="76"/>
      <c r="FQ178" s="76"/>
      <c r="FR178" s="76"/>
      <c r="FS178" s="76"/>
      <c r="FT178" s="76"/>
      <c r="FU178" s="76"/>
      <c r="FV178" s="76"/>
      <c r="FW178" s="76"/>
      <c r="FX178" s="76"/>
      <c r="FY178" s="76"/>
      <c r="FZ178" s="76"/>
      <c r="GA178" s="76"/>
      <c r="GB178" s="76"/>
      <c r="GC178" s="76"/>
      <c r="GD178" s="76"/>
      <c r="GE178" s="76"/>
      <c r="GF178" s="76"/>
      <c r="GG178" s="76"/>
      <c r="GH178" s="76"/>
      <c r="GI178" s="76"/>
      <c r="GJ178" s="76"/>
      <c r="GK178" s="76"/>
      <c r="GL178" s="76"/>
      <c r="GM178" s="76"/>
      <c r="GN178" s="76"/>
      <c r="GO178" s="76"/>
      <c r="GP178" s="76"/>
      <c r="GQ178" s="76"/>
      <c r="GR178" s="76"/>
      <c r="GS178" s="76"/>
      <c r="GT178" s="76"/>
      <c r="GU178" s="76"/>
      <c r="GV178" s="76"/>
      <c r="GW178" s="76"/>
      <c r="GX178" s="76"/>
      <c r="GY178" s="76"/>
      <c r="GZ178" s="76"/>
      <c r="HA178" s="76"/>
      <c r="HB178" s="76"/>
      <c r="HC178" s="76"/>
      <c r="HD178" s="76"/>
      <c r="HE178" s="76"/>
      <c r="HF178" s="76"/>
      <c r="HG178" s="76"/>
      <c r="HH178" s="76"/>
      <c r="HI178" s="76"/>
      <c r="HJ178" s="76"/>
      <c r="HK178" s="76"/>
      <c r="HL178" s="76"/>
      <c r="HM178" s="76"/>
      <c r="HN178" s="76"/>
      <c r="HO178" s="76"/>
      <c r="HP178" s="76"/>
      <c r="HQ178" s="76"/>
      <c r="HR178" s="76"/>
      <c r="HS178" s="76"/>
      <c r="HT178" s="76"/>
      <c r="HU178" s="76"/>
      <c r="HV178" s="76"/>
      <c r="HW178" s="76"/>
      <c r="HX178" s="76"/>
      <c r="HY178" s="76"/>
      <c r="HZ178" s="76"/>
      <c r="IA178" s="76"/>
      <c r="IB178" s="76"/>
      <c r="IC178" s="76"/>
      <c r="ID178" s="76"/>
      <c r="IE178" s="76"/>
      <c r="IF178" s="76"/>
      <c r="IG178" s="76"/>
      <c r="IH178" s="76"/>
      <c r="II178" s="76"/>
      <c r="IJ178" s="76"/>
      <c r="IK178" s="76"/>
      <c r="IL178" s="76"/>
      <c r="IM178" s="76"/>
      <c r="IN178" s="76"/>
      <c r="IO178" s="76"/>
      <c r="IP178" s="76"/>
      <c r="IQ178" s="76"/>
      <c r="IR178" s="76"/>
      <c r="IS178" s="76"/>
      <c r="IT178" s="76"/>
      <c r="IU178" s="76"/>
      <c r="IV178" s="76"/>
    </row>
    <row r="179" spans="1:256" x14ac:dyDescent="0.2">
      <c r="A179" s="68">
        <v>2793</v>
      </c>
      <c r="B179" s="69" t="s">
        <v>2166</v>
      </c>
      <c r="C179" s="70" t="s">
        <v>2110</v>
      </c>
      <c r="D179" s="69">
        <v>11</v>
      </c>
      <c r="E179" s="69">
        <v>2</v>
      </c>
      <c r="F179" s="69">
        <v>825</v>
      </c>
      <c r="G179" s="71">
        <v>940.5</v>
      </c>
      <c r="H179" s="69">
        <v>97.820000000000007</v>
      </c>
      <c r="I179" s="69">
        <v>11</v>
      </c>
      <c r="J179" s="72">
        <v>2</v>
      </c>
      <c r="K179" s="73">
        <v>825</v>
      </c>
      <c r="L179" s="73">
        <v>940.5</v>
      </c>
      <c r="M179" s="74">
        <v>97.820000000000007</v>
      </c>
      <c r="N179" s="75">
        <v>1.1400000000000001</v>
      </c>
      <c r="O179" s="70">
        <v>234</v>
      </c>
      <c r="P179" s="76" t="e">
        <f>VLOOKUP(A179,#REF!,3,FALSE)</f>
        <v>#REF!</v>
      </c>
      <c r="Q179" s="77"/>
      <c r="R179" s="77">
        <f t="shared" si="2"/>
        <v>940.50000000000011</v>
      </c>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c r="CW179" s="76"/>
      <c r="CX179" s="76"/>
      <c r="CY179" s="76"/>
      <c r="CZ179" s="76"/>
      <c r="DA179" s="76"/>
      <c r="DB179" s="76"/>
      <c r="DC179" s="76"/>
      <c r="DD179" s="76"/>
      <c r="DE179" s="76"/>
      <c r="DF179" s="76"/>
      <c r="DG179" s="76"/>
      <c r="DH179" s="76"/>
      <c r="DI179" s="76"/>
      <c r="DJ179" s="76"/>
      <c r="DK179" s="76"/>
      <c r="DL179" s="76"/>
      <c r="DM179" s="76"/>
      <c r="DN179" s="76"/>
      <c r="DO179" s="76"/>
      <c r="DP179" s="76"/>
      <c r="DQ179" s="76"/>
      <c r="DR179" s="76"/>
      <c r="DS179" s="76"/>
      <c r="DT179" s="76"/>
      <c r="DU179" s="76"/>
      <c r="DV179" s="76"/>
      <c r="DW179" s="76"/>
      <c r="DX179" s="76"/>
      <c r="DY179" s="76"/>
      <c r="DZ179" s="76"/>
      <c r="EA179" s="76"/>
      <c r="EB179" s="76"/>
      <c r="EC179" s="76"/>
      <c r="ED179" s="76"/>
      <c r="EE179" s="76"/>
      <c r="EF179" s="76"/>
      <c r="EG179" s="76"/>
      <c r="EH179" s="76"/>
      <c r="EI179" s="76"/>
      <c r="EJ179" s="76"/>
      <c r="EK179" s="76"/>
      <c r="EL179" s="76"/>
      <c r="EM179" s="76"/>
      <c r="EN179" s="76"/>
      <c r="EO179" s="76"/>
      <c r="EP179" s="76"/>
      <c r="EQ179" s="76"/>
      <c r="ER179" s="76"/>
      <c r="ES179" s="76"/>
      <c r="ET179" s="76"/>
      <c r="EU179" s="76"/>
      <c r="EV179" s="76"/>
      <c r="EW179" s="76"/>
      <c r="EX179" s="76"/>
      <c r="EY179" s="76"/>
      <c r="EZ179" s="76"/>
      <c r="FA179" s="76"/>
      <c r="FB179" s="76"/>
      <c r="FC179" s="76"/>
      <c r="FD179" s="76"/>
      <c r="FE179" s="76"/>
      <c r="FF179" s="76"/>
      <c r="FG179" s="76"/>
      <c r="FH179" s="76"/>
      <c r="FI179" s="76"/>
      <c r="FJ179" s="76"/>
      <c r="FK179" s="76"/>
      <c r="FL179" s="76"/>
      <c r="FM179" s="76"/>
      <c r="FN179" s="76"/>
      <c r="FO179" s="76"/>
      <c r="FP179" s="76"/>
      <c r="FQ179" s="76"/>
      <c r="FR179" s="76"/>
      <c r="FS179" s="76"/>
      <c r="FT179" s="76"/>
      <c r="FU179" s="76"/>
      <c r="FV179" s="76"/>
      <c r="FW179" s="76"/>
      <c r="FX179" s="76"/>
      <c r="FY179" s="76"/>
      <c r="FZ179" s="76"/>
      <c r="GA179" s="76"/>
      <c r="GB179" s="76"/>
      <c r="GC179" s="76"/>
      <c r="GD179" s="76"/>
      <c r="GE179" s="76"/>
      <c r="GF179" s="76"/>
      <c r="GG179" s="76"/>
      <c r="GH179" s="76"/>
      <c r="GI179" s="76"/>
      <c r="GJ179" s="76"/>
      <c r="GK179" s="76"/>
      <c r="GL179" s="76"/>
      <c r="GM179" s="76"/>
      <c r="GN179" s="76"/>
      <c r="GO179" s="76"/>
      <c r="GP179" s="76"/>
      <c r="GQ179" s="76"/>
      <c r="GR179" s="76"/>
      <c r="GS179" s="76"/>
      <c r="GT179" s="76"/>
      <c r="GU179" s="76"/>
      <c r="GV179" s="76"/>
      <c r="GW179" s="76"/>
      <c r="GX179" s="76"/>
      <c r="GY179" s="76"/>
      <c r="GZ179" s="76"/>
      <c r="HA179" s="76"/>
      <c r="HB179" s="76"/>
      <c r="HC179" s="76"/>
      <c r="HD179" s="76"/>
      <c r="HE179" s="76"/>
      <c r="HF179" s="76"/>
      <c r="HG179" s="76"/>
      <c r="HH179" s="76"/>
      <c r="HI179" s="76"/>
      <c r="HJ179" s="76"/>
      <c r="HK179" s="76"/>
      <c r="HL179" s="76"/>
      <c r="HM179" s="76"/>
      <c r="HN179" s="76"/>
      <c r="HO179" s="76"/>
      <c r="HP179" s="76"/>
      <c r="HQ179" s="76"/>
      <c r="HR179" s="76"/>
      <c r="HS179" s="76"/>
      <c r="HT179" s="76"/>
      <c r="HU179" s="76"/>
      <c r="HV179" s="76"/>
      <c r="HW179" s="76"/>
      <c r="HX179" s="76"/>
      <c r="HY179" s="76"/>
      <c r="HZ179" s="76"/>
      <c r="IA179" s="76"/>
      <c r="IB179" s="76"/>
      <c r="IC179" s="76"/>
      <c r="ID179" s="76"/>
      <c r="IE179" s="76"/>
      <c r="IF179" s="76"/>
      <c r="IG179" s="76"/>
      <c r="IH179" s="76"/>
      <c r="II179" s="76"/>
      <c r="IJ179" s="76"/>
      <c r="IK179" s="76"/>
      <c r="IL179" s="76"/>
      <c r="IM179" s="76"/>
      <c r="IN179" s="76"/>
      <c r="IO179" s="76"/>
      <c r="IP179" s="76"/>
      <c r="IQ179" s="76"/>
      <c r="IR179" s="76"/>
      <c r="IS179" s="76"/>
      <c r="IT179" s="76"/>
      <c r="IU179" s="76"/>
      <c r="IV179" s="76"/>
    </row>
    <row r="180" spans="1:256" x14ac:dyDescent="0.2">
      <c r="A180" s="79">
        <v>2360</v>
      </c>
      <c r="B180" s="71" t="s">
        <v>1495</v>
      </c>
      <c r="C180" s="70" t="s">
        <v>2107</v>
      </c>
      <c r="D180" s="69">
        <v>12</v>
      </c>
      <c r="E180" s="69">
        <v>12</v>
      </c>
      <c r="F180" s="69">
        <v>14</v>
      </c>
      <c r="G180" s="71">
        <v>363.56</v>
      </c>
      <c r="H180" s="69">
        <v>72.73</v>
      </c>
      <c r="I180" s="69">
        <v>12</v>
      </c>
      <c r="J180" s="72">
        <v>12</v>
      </c>
      <c r="K180" s="71">
        <v>14</v>
      </c>
      <c r="L180" s="80">
        <v>363.56</v>
      </c>
      <c r="M180" s="74">
        <v>72.72</v>
      </c>
      <c r="N180" s="80">
        <v>25.968600000000002</v>
      </c>
      <c r="O180" s="70">
        <v>0</v>
      </c>
      <c r="P180" s="76" t="e">
        <f>VLOOKUP(A180,#REF!,3,FALSE)</f>
        <v>#REF!</v>
      </c>
      <c r="Q180" s="80">
        <v>6.0654867256637166</v>
      </c>
      <c r="R180" s="80">
        <f t="shared" si="2"/>
        <v>278.643585840708</v>
      </c>
    </row>
    <row r="181" spans="1:256" x14ac:dyDescent="0.2">
      <c r="A181" s="79">
        <v>1484</v>
      </c>
      <c r="B181" s="71" t="s">
        <v>109</v>
      </c>
      <c r="C181" s="70" t="s">
        <v>2107</v>
      </c>
      <c r="D181" s="69">
        <v>34</v>
      </c>
      <c r="E181" s="69">
        <v>15</v>
      </c>
      <c r="F181" s="69">
        <v>48</v>
      </c>
      <c r="G181" s="71">
        <v>707.23</v>
      </c>
      <c r="H181" s="69">
        <v>141.51000000000002</v>
      </c>
      <c r="I181" s="69">
        <v>34</v>
      </c>
      <c r="J181" s="72">
        <v>15</v>
      </c>
      <c r="K181" s="71">
        <v>48</v>
      </c>
      <c r="L181" s="80">
        <v>707.23</v>
      </c>
      <c r="M181" s="74">
        <v>141.51000000000002</v>
      </c>
      <c r="N181" s="80">
        <v>14.734</v>
      </c>
      <c r="O181" s="70">
        <v>3</v>
      </c>
      <c r="P181" s="76" t="e">
        <f>VLOOKUP(A181,#REF!,3,FALSE)</f>
        <v>#REF!</v>
      </c>
      <c r="Q181" s="80">
        <v>11.648148148148147</v>
      </c>
      <c r="R181" s="80">
        <f t="shared" si="2"/>
        <v>148.12088888888894</v>
      </c>
    </row>
    <row r="182" spans="1:256" x14ac:dyDescent="0.2">
      <c r="A182" s="79">
        <v>2370</v>
      </c>
      <c r="B182" s="71" t="s">
        <v>110</v>
      </c>
      <c r="C182" s="70" t="s">
        <v>111</v>
      </c>
      <c r="D182" s="69">
        <v>0</v>
      </c>
      <c r="E182" s="69">
        <v>0</v>
      </c>
      <c r="F182" s="69">
        <v>0</v>
      </c>
      <c r="G182" s="71">
        <v>0</v>
      </c>
      <c r="H182" s="69">
        <v>0</v>
      </c>
      <c r="I182" s="69">
        <v>0</v>
      </c>
      <c r="J182" s="72">
        <v>0</v>
      </c>
      <c r="K182" s="71">
        <v>0</v>
      </c>
      <c r="L182" s="80">
        <v>0</v>
      </c>
      <c r="M182" s="74">
        <v>0</v>
      </c>
      <c r="N182" s="80">
        <v>0</v>
      </c>
      <c r="O182" s="70">
        <v>0</v>
      </c>
      <c r="P182" s="76" t="e">
        <f>VLOOKUP(A182,#REF!,3,FALSE)</f>
        <v>#REF!</v>
      </c>
      <c r="Q182" s="80">
        <v>8.3999999999999986</v>
      </c>
      <c r="R182" s="80">
        <f t="shared" si="2"/>
        <v>0</v>
      </c>
    </row>
    <row r="183" spans="1:256" x14ac:dyDescent="0.2">
      <c r="A183" s="79">
        <v>2369</v>
      </c>
      <c r="B183" s="71" t="s">
        <v>112</v>
      </c>
      <c r="C183" s="70" t="s">
        <v>111</v>
      </c>
      <c r="D183" s="69">
        <v>0</v>
      </c>
      <c r="E183" s="69">
        <v>0</v>
      </c>
      <c r="F183" s="69">
        <v>0</v>
      </c>
      <c r="G183" s="71">
        <v>0</v>
      </c>
      <c r="H183" s="69">
        <v>0</v>
      </c>
      <c r="I183" s="69">
        <v>0</v>
      </c>
      <c r="J183" s="72">
        <v>0</v>
      </c>
      <c r="K183" s="71">
        <v>0</v>
      </c>
      <c r="L183" s="80">
        <v>0</v>
      </c>
      <c r="M183" s="74">
        <v>0</v>
      </c>
      <c r="N183" s="80">
        <v>0</v>
      </c>
      <c r="O183" s="70">
        <v>0</v>
      </c>
      <c r="P183" s="76" t="e">
        <f>VLOOKUP(A183,#REF!,3,FALSE)</f>
        <v>#REF!</v>
      </c>
      <c r="Q183" s="80">
        <v>6.7124999999999995</v>
      </c>
      <c r="R183" s="80">
        <f t="shared" si="2"/>
        <v>0</v>
      </c>
    </row>
    <row r="184" spans="1:256" x14ac:dyDescent="0.2">
      <c r="A184" s="68">
        <v>2000</v>
      </c>
      <c r="B184" s="69" t="s">
        <v>2073</v>
      </c>
      <c r="C184" s="70" t="s">
        <v>62</v>
      </c>
      <c r="D184" s="69">
        <v>1</v>
      </c>
      <c r="E184" s="69">
        <v>1</v>
      </c>
      <c r="F184" s="69">
        <v>1</v>
      </c>
      <c r="G184" s="71">
        <v>10.34</v>
      </c>
      <c r="H184" s="69">
        <v>2.0700000000000003</v>
      </c>
      <c r="I184" s="69">
        <v>0</v>
      </c>
      <c r="J184" s="72">
        <v>0</v>
      </c>
      <c r="K184" s="73">
        <v>0</v>
      </c>
      <c r="L184" s="73">
        <v>0</v>
      </c>
      <c r="M184" s="74">
        <v>0</v>
      </c>
      <c r="N184" s="75">
        <v>0</v>
      </c>
      <c r="O184" s="70">
        <v>0</v>
      </c>
      <c r="P184" s="76" t="e">
        <f>VLOOKUP(A184,#REF!,3,FALSE)</f>
        <v>#REF!</v>
      </c>
      <c r="Q184" s="77"/>
      <c r="R184" s="77">
        <f t="shared" si="2"/>
        <v>0</v>
      </c>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c r="DM184" s="76"/>
      <c r="DN184" s="76"/>
      <c r="DO184" s="76"/>
      <c r="DP184" s="76"/>
      <c r="DQ184" s="76"/>
      <c r="DR184" s="76"/>
      <c r="DS184" s="76"/>
      <c r="DT184" s="76"/>
      <c r="DU184" s="76"/>
      <c r="DV184" s="76"/>
      <c r="DW184" s="76"/>
      <c r="DX184" s="76"/>
      <c r="DY184" s="76"/>
      <c r="DZ184" s="76"/>
      <c r="EA184" s="76"/>
      <c r="EB184" s="76"/>
      <c r="EC184" s="76"/>
      <c r="ED184" s="76"/>
      <c r="EE184" s="76"/>
      <c r="EF184" s="76"/>
      <c r="EG184" s="76"/>
      <c r="EH184" s="76"/>
      <c r="EI184" s="76"/>
      <c r="EJ184" s="76"/>
      <c r="EK184" s="76"/>
      <c r="EL184" s="76"/>
      <c r="EM184" s="76"/>
      <c r="EN184" s="76"/>
      <c r="EO184" s="76"/>
      <c r="EP184" s="76"/>
      <c r="EQ184" s="76"/>
      <c r="ER184" s="76"/>
      <c r="ES184" s="76"/>
      <c r="ET184" s="76"/>
      <c r="EU184" s="76"/>
      <c r="EV184" s="76"/>
      <c r="EW184" s="76"/>
      <c r="EX184" s="76"/>
      <c r="EY184" s="76"/>
      <c r="EZ184" s="76"/>
      <c r="FA184" s="76"/>
      <c r="FB184" s="76"/>
      <c r="FC184" s="76"/>
      <c r="FD184" s="76"/>
      <c r="FE184" s="76"/>
      <c r="FF184" s="76"/>
      <c r="FG184" s="76"/>
      <c r="FH184" s="76"/>
      <c r="FI184" s="76"/>
      <c r="FJ184" s="76"/>
      <c r="FK184" s="76"/>
      <c r="FL184" s="76"/>
      <c r="FM184" s="76"/>
      <c r="FN184" s="76"/>
      <c r="FO184" s="76"/>
      <c r="FP184" s="76"/>
      <c r="FQ184" s="76"/>
      <c r="FR184" s="76"/>
      <c r="FS184" s="76"/>
      <c r="FT184" s="76"/>
      <c r="FU184" s="76"/>
      <c r="FV184" s="76"/>
      <c r="FW184" s="76"/>
      <c r="FX184" s="76"/>
      <c r="FY184" s="76"/>
      <c r="FZ184" s="76"/>
      <c r="GA184" s="76"/>
      <c r="GB184" s="76"/>
      <c r="GC184" s="76"/>
      <c r="GD184" s="76"/>
      <c r="GE184" s="76"/>
      <c r="GF184" s="76"/>
      <c r="GG184" s="76"/>
      <c r="GH184" s="76"/>
      <c r="GI184" s="76"/>
      <c r="GJ184" s="76"/>
      <c r="GK184" s="76"/>
      <c r="GL184" s="76"/>
      <c r="GM184" s="76"/>
      <c r="GN184" s="76"/>
      <c r="GO184" s="76"/>
      <c r="GP184" s="76"/>
      <c r="GQ184" s="76"/>
      <c r="GR184" s="76"/>
      <c r="GS184" s="76"/>
      <c r="GT184" s="76"/>
      <c r="GU184" s="76"/>
      <c r="GV184" s="76"/>
      <c r="GW184" s="76"/>
      <c r="GX184" s="76"/>
      <c r="GY184" s="76"/>
      <c r="GZ184" s="76"/>
      <c r="HA184" s="76"/>
      <c r="HB184" s="76"/>
      <c r="HC184" s="76"/>
      <c r="HD184" s="76"/>
      <c r="HE184" s="76"/>
      <c r="HF184" s="76"/>
      <c r="HG184" s="76"/>
      <c r="HH184" s="76"/>
      <c r="HI184" s="76"/>
      <c r="HJ184" s="76"/>
      <c r="HK184" s="76"/>
      <c r="HL184" s="76"/>
      <c r="HM184" s="76"/>
      <c r="HN184" s="76"/>
      <c r="HO184" s="76"/>
      <c r="HP184" s="76"/>
      <c r="HQ184" s="76"/>
      <c r="HR184" s="76"/>
      <c r="HS184" s="76"/>
      <c r="HT184" s="76"/>
      <c r="HU184" s="76"/>
      <c r="HV184" s="76"/>
      <c r="HW184" s="76"/>
      <c r="HX184" s="76"/>
      <c r="HY184" s="76"/>
      <c r="HZ184" s="76"/>
      <c r="IA184" s="76"/>
      <c r="IB184" s="76"/>
      <c r="IC184" s="76"/>
      <c r="ID184" s="76"/>
      <c r="IE184" s="76"/>
      <c r="IF184" s="76"/>
      <c r="IG184" s="76"/>
      <c r="IH184" s="76"/>
      <c r="II184" s="76"/>
      <c r="IJ184" s="76"/>
      <c r="IK184" s="76"/>
      <c r="IL184" s="76"/>
      <c r="IM184" s="76"/>
      <c r="IN184" s="76"/>
      <c r="IO184" s="76"/>
      <c r="IP184" s="76"/>
      <c r="IQ184" s="76"/>
      <c r="IR184" s="76"/>
      <c r="IS184" s="76"/>
      <c r="IT184" s="76"/>
      <c r="IU184" s="76"/>
      <c r="IV184" s="76"/>
    </row>
    <row r="185" spans="1:256" x14ac:dyDescent="0.2">
      <c r="A185" s="68">
        <v>3974</v>
      </c>
      <c r="B185" s="69" t="s">
        <v>2167</v>
      </c>
      <c r="C185" s="70" t="s">
        <v>111</v>
      </c>
      <c r="D185" s="69">
        <v>0</v>
      </c>
      <c r="E185" s="69">
        <v>0</v>
      </c>
      <c r="F185" s="69">
        <v>0</v>
      </c>
      <c r="G185" s="71">
        <v>0</v>
      </c>
      <c r="H185" s="69">
        <v>0</v>
      </c>
      <c r="I185" s="69">
        <v>0</v>
      </c>
      <c r="J185" s="72">
        <v>0</v>
      </c>
      <c r="K185" s="73">
        <v>0</v>
      </c>
      <c r="L185" s="73">
        <v>0</v>
      </c>
      <c r="M185" s="74">
        <v>0</v>
      </c>
      <c r="N185" s="75">
        <v>0</v>
      </c>
      <c r="O185" s="70">
        <v>0</v>
      </c>
      <c r="P185" s="76" t="e">
        <f>VLOOKUP(A185,#REF!,3,FALSE)</f>
        <v>#REF!</v>
      </c>
      <c r="Q185" s="77"/>
      <c r="R185" s="77">
        <f t="shared" si="2"/>
        <v>0</v>
      </c>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c r="DM185" s="76"/>
      <c r="DN185" s="76"/>
      <c r="DO185" s="76"/>
      <c r="DP185" s="76"/>
      <c r="DQ185" s="76"/>
      <c r="DR185" s="76"/>
      <c r="DS185" s="76"/>
      <c r="DT185" s="76"/>
      <c r="DU185" s="76"/>
      <c r="DV185" s="76"/>
      <c r="DW185" s="76"/>
      <c r="DX185" s="76"/>
      <c r="DY185" s="76"/>
      <c r="DZ185" s="76"/>
      <c r="EA185" s="76"/>
      <c r="EB185" s="76"/>
      <c r="EC185" s="76"/>
      <c r="ED185" s="76"/>
      <c r="EE185" s="76"/>
      <c r="EF185" s="76"/>
      <c r="EG185" s="76"/>
      <c r="EH185" s="76"/>
      <c r="EI185" s="76"/>
      <c r="EJ185" s="76"/>
      <c r="EK185" s="76"/>
      <c r="EL185" s="76"/>
      <c r="EM185" s="76"/>
      <c r="EN185" s="76"/>
      <c r="EO185" s="76"/>
      <c r="EP185" s="76"/>
      <c r="EQ185" s="76"/>
      <c r="ER185" s="76"/>
      <c r="ES185" s="76"/>
      <c r="ET185" s="76"/>
      <c r="EU185" s="76"/>
      <c r="EV185" s="76"/>
      <c r="EW185" s="76"/>
      <c r="EX185" s="76"/>
      <c r="EY185" s="76"/>
      <c r="EZ185" s="76"/>
      <c r="FA185" s="76"/>
      <c r="FB185" s="76"/>
      <c r="FC185" s="76"/>
      <c r="FD185" s="76"/>
      <c r="FE185" s="76"/>
      <c r="FF185" s="76"/>
      <c r="FG185" s="76"/>
      <c r="FH185" s="76"/>
      <c r="FI185" s="76"/>
      <c r="FJ185" s="76"/>
      <c r="FK185" s="76"/>
      <c r="FL185" s="76"/>
      <c r="FM185" s="76"/>
      <c r="FN185" s="76"/>
      <c r="FO185" s="76"/>
      <c r="FP185" s="76"/>
      <c r="FQ185" s="76"/>
      <c r="FR185" s="76"/>
      <c r="FS185" s="76"/>
      <c r="FT185" s="76"/>
      <c r="FU185" s="76"/>
      <c r="FV185" s="76"/>
      <c r="FW185" s="76"/>
      <c r="FX185" s="76"/>
      <c r="FY185" s="76"/>
      <c r="FZ185" s="76"/>
      <c r="GA185" s="76"/>
      <c r="GB185" s="76"/>
      <c r="GC185" s="76"/>
      <c r="GD185" s="76"/>
      <c r="GE185" s="76"/>
      <c r="GF185" s="76"/>
      <c r="GG185" s="76"/>
      <c r="GH185" s="76"/>
      <c r="GI185" s="76"/>
      <c r="GJ185" s="76"/>
      <c r="GK185" s="76"/>
      <c r="GL185" s="76"/>
      <c r="GM185" s="76"/>
      <c r="GN185" s="76"/>
      <c r="GO185" s="76"/>
      <c r="GP185" s="76"/>
      <c r="GQ185" s="76"/>
      <c r="GR185" s="76"/>
      <c r="GS185" s="76"/>
      <c r="GT185" s="76"/>
      <c r="GU185" s="76"/>
      <c r="GV185" s="76"/>
      <c r="GW185" s="76"/>
      <c r="GX185" s="76"/>
      <c r="GY185" s="76"/>
      <c r="GZ185" s="76"/>
      <c r="HA185" s="76"/>
      <c r="HB185" s="76"/>
      <c r="HC185" s="76"/>
      <c r="HD185" s="76"/>
      <c r="HE185" s="76"/>
      <c r="HF185" s="76"/>
      <c r="HG185" s="76"/>
      <c r="HH185" s="76"/>
      <c r="HI185" s="76"/>
      <c r="HJ185" s="76"/>
      <c r="HK185" s="76"/>
      <c r="HL185" s="76"/>
      <c r="HM185" s="76"/>
      <c r="HN185" s="76"/>
      <c r="HO185" s="76"/>
      <c r="HP185" s="76"/>
      <c r="HQ185" s="76"/>
      <c r="HR185" s="76"/>
      <c r="HS185" s="76"/>
      <c r="HT185" s="76"/>
      <c r="HU185" s="76"/>
      <c r="HV185" s="76"/>
      <c r="HW185" s="76"/>
      <c r="HX185" s="76"/>
      <c r="HY185" s="76"/>
      <c r="HZ185" s="76"/>
      <c r="IA185" s="76"/>
      <c r="IB185" s="76"/>
      <c r="IC185" s="76"/>
      <c r="ID185" s="76"/>
      <c r="IE185" s="76"/>
      <c r="IF185" s="76"/>
      <c r="IG185" s="76"/>
      <c r="IH185" s="76"/>
      <c r="II185" s="76"/>
      <c r="IJ185" s="76"/>
      <c r="IK185" s="76"/>
      <c r="IL185" s="76"/>
      <c r="IM185" s="76"/>
      <c r="IN185" s="76"/>
      <c r="IO185" s="76"/>
      <c r="IP185" s="76"/>
      <c r="IQ185" s="76"/>
      <c r="IR185" s="76"/>
      <c r="IS185" s="76"/>
      <c r="IT185" s="76"/>
      <c r="IU185" s="76"/>
      <c r="IV185" s="76"/>
    </row>
    <row r="186" spans="1:256" x14ac:dyDescent="0.2">
      <c r="A186" s="79">
        <v>4004</v>
      </c>
      <c r="B186" s="71" t="s">
        <v>113</v>
      </c>
      <c r="C186" s="70" t="s">
        <v>2107</v>
      </c>
      <c r="D186" s="69">
        <v>4</v>
      </c>
      <c r="E186" s="69">
        <v>4</v>
      </c>
      <c r="F186" s="69">
        <v>4</v>
      </c>
      <c r="G186" s="71">
        <v>556</v>
      </c>
      <c r="H186" s="69">
        <v>111.2</v>
      </c>
      <c r="I186" s="69">
        <v>3</v>
      </c>
      <c r="J186" s="72">
        <v>2</v>
      </c>
      <c r="K186" s="71">
        <v>2</v>
      </c>
      <c r="L186" s="80">
        <v>278</v>
      </c>
      <c r="M186" s="74">
        <v>55.6</v>
      </c>
      <c r="N186" s="80">
        <v>139</v>
      </c>
      <c r="O186" s="70">
        <v>0</v>
      </c>
      <c r="P186" s="76" t="e">
        <f>VLOOKUP(A186,#REF!,3,FALSE)</f>
        <v>#REF!</v>
      </c>
      <c r="Q186" s="80">
        <v>96.711576923076905</v>
      </c>
      <c r="R186" s="80">
        <f t="shared" si="2"/>
        <v>84.576846153846191</v>
      </c>
    </row>
    <row r="187" spans="1:256" x14ac:dyDescent="0.2">
      <c r="A187" s="79">
        <v>3888</v>
      </c>
      <c r="B187" s="71" t="s">
        <v>1866</v>
      </c>
      <c r="C187" s="70" t="s">
        <v>62</v>
      </c>
      <c r="D187" s="69">
        <v>0</v>
      </c>
      <c r="E187" s="69">
        <v>0</v>
      </c>
      <c r="F187" s="69">
        <v>0</v>
      </c>
      <c r="G187" s="71">
        <v>0</v>
      </c>
      <c r="H187" s="69">
        <v>0</v>
      </c>
      <c r="I187" s="69">
        <v>0</v>
      </c>
      <c r="J187" s="72">
        <v>0</v>
      </c>
      <c r="K187" s="71">
        <v>0</v>
      </c>
      <c r="L187" s="80">
        <v>0</v>
      </c>
      <c r="M187" s="74">
        <v>0</v>
      </c>
      <c r="N187" s="80">
        <v>0</v>
      </c>
      <c r="O187" s="70">
        <v>0</v>
      </c>
      <c r="P187" s="76" t="e">
        <f>VLOOKUP(A187,#REF!,3,FALSE)</f>
        <v>#REF!</v>
      </c>
      <c r="Q187" s="80">
        <v>109.45</v>
      </c>
      <c r="R187" s="80">
        <f t="shared" si="2"/>
        <v>0</v>
      </c>
    </row>
    <row r="188" spans="1:256" x14ac:dyDescent="0.2">
      <c r="A188" s="79">
        <v>3931</v>
      </c>
      <c r="B188" s="71" t="s">
        <v>2168</v>
      </c>
      <c r="C188" s="70" t="s">
        <v>2110</v>
      </c>
      <c r="D188" s="69">
        <v>25</v>
      </c>
      <c r="E188" s="69">
        <v>23</v>
      </c>
      <c r="F188" s="69">
        <v>119</v>
      </c>
      <c r="G188" s="71">
        <v>1819.19</v>
      </c>
      <c r="H188" s="69">
        <v>352.83000000000004</v>
      </c>
      <c r="I188" s="69">
        <v>27</v>
      </c>
      <c r="J188" s="72">
        <v>23</v>
      </c>
      <c r="K188" s="71">
        <v>119</v>
      </c>
      <c r="L188" s="80">
        <v>1819.19</v>
      </c>
      <c r="M188" s="74">
        <v>352.83000000000004</v>
      </c>
      <c r="N188" s="80">
        <v>15.2873</v>
      </c>
      <c r="O188" s="70">
        <v>0</v>
      </c>
      <c r="P188" s="76" t="e">
        <f>VLOOKUP(A188,#REF!,3,FALSE)</f>
        <v>#REF!</v>
      </c>
      <c r="Q188" s="80">
        <v>10.17</v>
      </c>
      <c r="R188" s="80">
        <f t="shared" si="2"/>
        <v>608.95870000000002</v>
      </c>
    </row>
    <row r="189" spans="1:256" x14ac:dyDescent="0.2">
      <c r="A189" s="79">
        <v>3930</v>
      </c>
      <c r="B189" s="71" t="s">
        <v>2169</v>
      </c>
      <c r="C189" s="70" t="s">
        <v>2110</v>
      </c>
      <c r="D189" s="69">
        <v>28</v>
      </c>
      <c r="E189" s="69">
        <v>27</v>
      </c>
      <c r="F189" s="69">
        <v>122</v>
      </c>
      <c r="G189" s="71">
        <v>1881.41</v>
      </c>
      <c r="H189" s="69">
        <v>354.21000000000004</v>
      </c>
      <c r="I189" s="69">
        <v>29</v>
      </c>
      <c r="J189" s="72">
        <v>27</v>
      </c>
      <c r="K189" s="71">
        <v>122</v>
      </c>
      <c r="L189" s="80">
        <v>1881.41</v>
      </c>
      <c r="M189" s="74">
        <v>354.21000000000004</v>
      </c>
      <c r="N189" s="80">
        <v>15.4214</v>
      </c>
      <c r="O189" s="70">
        <v>0</v>
      </c>
      <c r="P189" s="76" t="e">
        <f>VLOOKUP(A189,#REF!,3,FALSE)</f>
        <v>#REF!</v>
      </c>
      <c r="Q189" s="80">
        <v>10.17</v>
      </c>
      <c r="R189" s="80">
        <f t="shared" si="2"/>
        <v>640.67079999999999</v>
      </c>
    </row>
    <row r="190" spans="1:256" x14ac:dyDescent="0.2">
      <c r="A190" s="79">
        <v>2496</v>
      </c>
      <c r="B190" s="71" t="s">
        <v>114</v>
      </c>
      <c r="C190" s="70" t="s">
        <v>2110</v>
      </c>
      <c r="D190" s="69">
        <v>44</v>
      </c>
      <c r="E190" s="69">
        <v>36</v>
      </c>
      <c r="F190" s="69">
        <v>212</v>
      </c>
      <c r="G190" s="71">
        <v>781.25</v>
      </c>
      <c r="H190" s="69">
        <v>142.44</v>
      </c>
      <c r="I190" s="69">
        <v>44</v>
      </c>
      <c r="J190" s="72">
        <v>36</v>
      </c>
      <c r="K190" s="71">
        <v>212</v>
      </c>
      <c r="L190" s="80">
        <v>781.25</v>
      </c>
      <c r="M190" s="74">
        <v>142.44</v>
      </c>
      <c r="N190" s="80">
        <v>3.6851000000000003</v>
      </c>
      <c r="O190" s="70">
        <v>18</v>
      </c>
      <c r="P190" s="76" t="e">
        <f>VLOOKUP(A190,#REF!,3,FALSE)</f>
        <v>#REF!</v>
      </c>
      <c r="Q190" s="80">
        <v>0.59</v>
      </c>
      <c r="R190" s="80">
        <f t="shared" si="2"/>
        <v>656.16120000000012</v>
      </c>
    </row>
    <row r="191" spans="1:256" x14ac:dyDescent="0.2">
      <c r="A191" s="79">
        <v>2495</v>
      </c>
      <c r="B191" s="71" t="s">
        <v>116</v>
      </c>
      <c r="C191" s="70" t="s">
        <v>2110</v>
      </c>
      <c r="D191" s="69">
        <v>111</v>
      </c>
      <c r="E191" s="69">
        <v>98</v>
      </c>
      <c r="F191" s="69">
        <v>969</v>
      </c>
      <c r="G191" s="71">
        <v>3791.9500000000003</v>
      </c>
      <c r="H191" s="69">
        <v>705.4</v>
      </c>
      <c r="I191" s="69">
        <v>109</v>
      </c>
      <c r="J191" s="72">
        <v>96</v>
      </c>
      <c r="K191" s="71">
        <v>957</v>
      </c>
      <c r="L191" s="80">
        <v>3755.9500000000003</v>
      </c>
      <c r="M191" s="74">
        <v>698.2</v>
      </c>
      <c r="N191" s="80">
        <v>3.9247000000000001</v>
      </c>
      <c r="O191" s="70">
        <v>127</v>
      </c>
      <c r="P191" s="76" t="e">
        <f>VLOOKUP(A191,#REF!,3,FALSE)</f>
        <v>#REF!</v>
      </c>
      <c r="Q191" s="80">
        <v>0.59</v>
      </c>
      <c r="R191" s="80">
        <f t="shared" si="2"/>
        <v>3191.3079000000002</v>
      </c>
    </row>
    <row r="192" spans="1:256" x14ac:dyDescent="0.2">
      <c r="A192" s="79">
        <v>1485</v>
      </c>
      <c r="B192" s="71" t="s">
        <v>2170</v>
      </c>
      <c r="C192" s="70" t="s">
        <v>2110</v>
      </c>
      <c r="D192" s="69">
        <v>70</v>
      </c>
      <c r="E192" s="69">
        <v>59</v>
      </c>
      <c r="F192" s="69">
        <v>136</v>
      </c>
      <c r="G192" s="71">
        <v>2344.71</v>
      </c>
      <c r="H192" s="69">
        <v>464.93</v>
      </c>
      <c r="I192" s="69">
        <v>72</v>
      </c>
      <c r="J192" s="72">
        <v>59</v>
      </c>
      <c r="K192" s="71">
        <v>133</v>
      </c>
      <c r="L192" s="80">
        <v>2296.6800000000003</v>
      </c>
      <c r="M192" s="74">
        <v>455.32000000000005</v>
      </c>
      <c r="N192" s="80">
        <v>17.2683</v>
      </c>
      <c r="O192" s="70">
        <v>0</v>
      </c>
      <c r="P192" s="76" t="e">
        <f>VLOOKUP(A192,#REF!,3,FALSE)</f>
        <v>#REF!</v>
      </c>
      <c r="Q192" s="80">
        <v>10.17</v>
      </c>
      <c r="R192" s="80">
        <f t="shared" si="2"/>
        <v>944.07389999999998</v>
      </c>
    </row>
    <row r="193" spans="1:18" x14ac:dyDescent="0.2">
      <c r="A193" s="79">
        <v>1486</v>
      </c>
      <c r="B193" s="71" t="s">
        <v>2171</v>
      </c>
      <c r="C193" s="70" t="s">
        <v>2110</v>
      </c>
      <c r="D193" s="69">
        <v>133</v>
      </c>
      <c r="E193" s="69">
        <v>108</v>
      </c>
      <c r="F193" s="69">
        <v>901</v>
      </c>
      <c r="G193" s="71">
        <v>15060.59</v>
      </c>
      <c r="H193" s="69">
        <v>2999.28</v>
      </c>
      <c r="I193" s="69">
        <v>152</v>
      </c>
      <c r="J193" s="72">
        <v>107</v>
      </c>
      <c r="K193" s="71">
        <v>881</v>
      </c>
      <c r="L193" s="80">
        <v>14740.390000000001</v>
      </c>
      <c r="M193" s="74">
        <v>2935.23</v>
      </c>
      <c r="N193" s="80">
        <v>16.731400000000001</v>
      </c>
      <c r="O193" s="70">
        <v>5</v>
      </c>
      <c r="P193" s="76" t="e">
        <f>VLOOKUP(A193,#REF!,3,FALSE)</f>
        <v>#REF!</v>
      </c>
      <c r="Q193" s="80">
        <v>10.17</v>
      </c>
      <c r="R193" s="80">
        <f t="shared" si="2"/>
        <v>5780.5934000000007</v>
      </c>
    </row>
    <row r="194" spans="1:18" x14ac:dyDescent="0.2">
      <c r="A194" s="79">
        <v>1487</v>
      </c>
      <c r="B194" s="71" t="s">
        <v>2172</v>
      </c>
      <c r="C194" s="70" t="s">
        <v>2110</v>
      </c>
      <c r="D194" s="69">
        <v>121</v>
      </c>
      <c r="E194" s="69">
        <v>92</v>
      </c>
      <c r="F194" s="69">
        <v>733</v>
      </c>
      <c r="G194" s="71">
        <v>12267.7</v>
      </c>
      <c r="H194" s="69">
        <v>2418.58</v>
      </c>
      <c r="I194" s="69">
        <v>135</v>
      </c>
      <c r="J194" s="72">
        <v>92</v>
      </c>
      <c r="K194" s="71">
        <v>717</v>
      </c>
      <c r="L194" s="80">
        <v>12011.54</v>
      </c>
      <c r="M194" s="74">
        <v>2367.34</v>
      </c>
      <c r="N194" s="80">
        <v>16.752500000000001</v>
      </c>
      <c r="O194" s="70">
        <v>8</v>
      </c>
      <c r="P194" s="76" t="e">
        <f>VLOOKUP(A194,#REF!,3,FALSE)</f>
        <v>#REF!</v>
      </c>
      <c r="Q194" s="80">
        <v>10.17</v>
      </c>
      <c r="R194" s="80">
        <f t="shared" ref="R194:R257" si="3">K194*(N194-Q194)</f>
        <v>4719.6525000000011</v>
      </c>
    </row>
    <row r="195" spans="1:18" x14ac:dyDescent="0.2">
      <c r="A195" s="79">
        <v>2494</v>
      </c>
      <c r="B195" s="71" t="s">
        <v>118</v>
      </c>
      <c r="C195" s="70" t="s">
        <v>2110</v>
      </c>
      <c r="D195" s="69">
        <v>72</v>
      </c>
      <c r="E195" s="69">
        <v>65</v>
      </c>
      <c r="F195" s="69">
        <v>322</v>
      </c>
      <c r="G195" s="71">
        <v>1310.8</v>
      </c>
      <c r="H195" s="69">
        <v>252.68</v>
      </c>
      <c r="I195" s="69">
        <v>71</v>
      </c>
      <c r="J195" s="72">
        <v>64</v>
      </c>
      <c r="K195" s="71">
        <v>319</v>
      </c>
      <c r="L195" s="80">
        <v>1301.8</v>
      </c>
      <c r="M195" s="74">
        <v>250.88000000000002</v>
      </c>
      <c r="N195" s="80">
        <v>4.0809000000000006</v>
      </c>
      <c r="O195" s="70">
        <v>10</v>
      </c>
      <c r="P195" s="76" t="e">
        <f>VLOOKUP(A195,#REF!,3,FALSE)</f>
        <v>#REF!</v>
      </c>
      <c r="Q195" s="80">
        <v>0.59</v>
      </c>
      <c r="R195" s="80">
        <f t="shared" si="3"/>
        <v>1113.5971000000002</v>
      </c>
    </row>
    <row r="196" spans="1:18" x14ac:dyDescent="0.2">
      <c r="A196" s="79">
        <v>5027</v>
      </c>
      <c r="B196" s="71" t="s">
        <v>1653</v>
      </c>
      <c r="C196" s="70" t="s">
        <v>2107</v>
      </c>
      <c r="D196" s="69">
        <v>0</v>
      </c>
      <c r="E196" s="69">
        <v>0</v>
      </c>
      <c r="F196" s="69">
        <v>0</v>
      </c>
      <c r="G196" s="71">
        <v>0</v>
      </c>
      <c r="H196" s="69">
        <v>0</v>
      </c>
      <c r="I196" s="69">
        <v>0</v>
      </c>
      <c r="J196" s="72">
        <v>0</v>
      </c>
      <c r="K196" s="71">
        <v>0</v>
      </c>
      <c r="L196" s="80">
        <v>0</v>
      </c>
      <c r="M196" s="74">
        <v>0</v>
      </c>
      <c r="N196" s="80">
        <v>0</v>
      </c>
      <c r="O196" s="70">
        <v>0</v>
      </c>
      <c r="P196" s="76" t="e">
        <f>VLOOKUP(A196,#REF!,3,FALSE)</f>
        <v>#REF!</v>
      </c>
      <c r="Q196" s="80">
        <v>1199.0740740740739</v>
      </c>
      <c r="R196" s="80">
        <f t="shared" si="3"/>
        <v>0</v>
      </c>
    </row>
    <row r="197" spans="1:18" x14ac:dyDescent="0.2">
      <c r="A197" s="79">
        <v>3787</v>
      </c>
      <c r="B197" s="71" t="s">
        <v>2173</v>
      </c>
      <c r="C197" s="70" t="s">
        <v>2110</v>
      </c>
      <c r="D197" s="69">
        <v>0</v>
      </c>
      <c r="E197" s="69">
        <v>0</v>
      </c>
      <c r="F197" s="69">
        <v>0</v>
      </c>
      <c r="G197" s="71">
        <v>0</v>
      </c>
      <c r="H197" s="69">
        <v>0</v>
      </c>
      <c r="I197" s="69">
        <v>0</v>
      </c>
      <c r="J197" s="72">
        <v>0</v>
      </c>
      <c r="K197" s="71">
        <v>0</v>
      </c>
      <c r="L197" s="80">
        <v>0</v>
      </c>
      <c r="M197" s="74">
        <v>0</v>
      </c>
      <c r="N197" s="80">
        <v>0</v>
      </c>
      <c r="O197" s="70">
        <v>0</v>
      </c>
      <c r="P197" s="76" t="e">
        <f>VLOOKUP(A197,#REF!,3,FALSE)</f>
        <v>#REF!</v>
      </c>
      <c r="Q197" s="80">
        <v>825</v>
      </c>
      <c r="R197" s="80">
        <f t="shared" si="3"/>
        <v>0</v>
      </c>
    </row>
    <row r="198" spans="1:18" x14ac:dyDescent="0.2">
      <c r="A198" s="79">
        <v>3926</v>
      </c>
      <c r="B198" s="71" t="s">
        <v>2174</v>
      </c>
      <c r="C198" s="70" t="s">
        <v>2110</v>
      </c>
      <c r="D198" s="69">
        <v>1</v>
      </c>
      <c r="E198" s="69">
        <v>1</v>
      </c>
      <c r="F198" s="69">
        <v>1</v>
      </c>
      <c r="G198" s="71">
        <v>3064</v>
      </c>
      <c r="H198" s="69">
        <v>612.80000000000007</v>
      </c>
      <c r="I198" s="69">
        <v>1</v>
      </c>
      <c r="J198" s="72">
        <v>1</v>
      </c>
      <c r="K198" s="71">
        <v>1</v>
      </c>
      <c r="L198" s="80">
        <v>3064</v>
      </c>
      <c r="M198" s="74">
        <v>612.80000000000007</v>
      </c>
      <c r="N198" s="80">
        <v>3064</v>
      </c>
      <c r="O198" s="70">
        <v>0</v>
      </c>
      <c r="P198" s="76" t="e">
        <f>VLOOKUP(A198,#REF!,3,FALSE)</f>
        <v>#REF!</v>
      </c>
      <c r="Q198" s="80">
        <v>1475</v>
      </c>
      <c r="R198" s="80">
        <f t="shared" si="3"/>
        <v>1589</v>
      </c>
    </row>
    <row r="199" spans="1:18" x14ac:dyDescent="0.2">
      <c r="A199" s="79">
        <v>5021</v>
      </c>
      <c r="B199" s="71" t="s">
        <v>2175</v>
      </c>
      <c r="C199" s="70" t="s">
        <v>2107</v>
      </c>
      <c r="D199" s="69">
        <v>0</v>
      </c>
      <c r="E199" s="69">
        <v>0</v>
      </c>
      <c r="F199" s="69">
        <v>0</v>
      </c>
      <c r="G199" s="71">
        <v>0</v>
      </c>
      <c r="H199" s="69">
        <v>0</v>
      </c>
      <c r="I199" s="69">
        <v>0</v>
      </c>
      <c r="J199" s="72">
        <v>0</v>
      </c>
      <c r="K199" s="71">
        <v>0</v>
      </c>
      <c r="L199" s="80">
        <v>0</v>
      </c>
      <c r="M199" s="74">
        <v>0</v>
      </c>
      <c r="N199" s="80">
        <v>0</v>
      </c>
      <c r="O199" s="70">
        <v>0</v>
      </c>
      <c r="P199" s="76" t="e">
        <f>VLOOKUP(A199,#REF!,3,FALSE)</f>
        <v>#REF!</v>
      </c>
      <c r="Q199" s="80">
        <v>1180.5555555555554</v>
      </c>
      <c r="R199" s="80">
        <f t="shared" si="3"/>
        <v>0</v>
      </c>
    </row>
    <row r="200" spans="1:18" x14ac:dyDescent="0.2">
      <c r="A200" s="79">
        <v>5044</v>
      </c>
      <c r="B200" s="71" t="s">
        <v>1691</v>
      </c>
      <c r="C200" s="70" t="s">
        <v>2107</v>
      </c>
      <c r="D200" s="69">
        <v>0</v>
      </c>
      <c r="E200" s="69">
        <v>0</v>
      </c>
      <c r="F200" s="69">
        <v>0</v>
      </c>
      <c r="G200" s="71">
        <v>0</v>
      </c>
      <c r="H200" s="69">
        <v>0</v>
      </c>
      <c r="I200" s="69">
        <v>0</v>
      </c>
      <c r="J200" s="72">
        <v>0</v>
      </c>
      <c r="K200" s="71">
        <v>0</v>
      </c>
      <c r="L200" s="80">
        <v>0</v>
      </c>
      <c r="M200" s="74">
        <v>0</v>
      </c>
      <c r="N200" s="80">
        <v>0</v>
      </c>
      <c r="O200" s="70">
        <v>0</v>
      </c>
      <c r="P200" s="76" t="e">
        <f>VLOOKUP(A200,#REF!,3,FALSE)</f>
        <v>#REF!</v>
      </c>
      <c r="Q200" s="80">
        <v>763.8888888888888</v>
      </c>
      <c r="R200" s="80">
        <f t="shared" si="3"/>
        <v>0</v>
      </c>
    </row>
    <row r="201" spans="1:18" x14ac:dyDescent="0.2">
      <c r="A201" s="79">
        <v>3625</v>
      </c>
      <c r="B201" s="71" t="s">
        <v>1496</v>
      </c>
      <c r="C201" s="70" t="s">
        <v>2107</v>
      </c>
      <c r="D201" s="69">
        <v>0</v>
      </c>
      <c r="E201" s="69">
        <v>0</v>
      </c>
      <c r="F201" s="69">
        <v>0</v>
      </c>
      <c r="G201" s="71">
        <v>0</v>
      </c>
      <c r="H201" s="69">
        <v>0</v>
      </c>
      <c r="I201" s="69">
        <v>0</v>
      </c>
      <c r="J201" s="72">
        <v>0</v>
      </c>
      <c r="K201" s="71">
        <v>0</v>
      </c>
      <c r="L201" s="80">
        <v>0</v>
      </c>
      <c r="M201" s="74">
        <v>0</v>
      </c>
      <c r="N201" s="80">
        <v>0</v>
      </c>
      <c r="O201" s="70">
        <v>0</v>
      </c>
      <c r="P201" s="76" t="e">
        <f>VLOOKUP(A201,#REF!,3,FALSE)</f>
        <v>#REF!</v>
      </c>
      <c r="Q201" s="80">
        <v>1239.5575221238939</v>
      </c>
      <c r="R201" s="80">
        <f t="shared" si="3"/>
        <v>0</v>
      </c>
    </row>
    <row r="202" spans="1:18" x14ac:dyDescent="0.2">
      <c r="A202" s="79">
        <v>3626</v>
      </c>
      <c r="B202" s="71" t="s">
        <v>1497</v>
      </c>
      <c r="C202" s="70" t="s">
        <v>2107</v>
      </c>
      <c r="D202" s="69">
        <v>0</v>
      </c>
      <c r="E202" s="69">
        <v>0</v>
      </c>
      <c r="F202" s="69">
        <v>0</v>
      </c>
      <c r="G202" s="71">
        <v>0</v>
      </c>
      <c r="H202" s="69">
        <v>0</v>
      </c>
      <c r="I202" s="69">
        <v>0</v>
      </c>
      <c r="J202" s="72">
        <v>0</v>
      </c>
      <c r="K202" s="71">
        <v>0</v>
      </c>
      <c r="L202" s="80">
        <v>0</v>
      </c>
      <c r="M202" s="74">
        <v>0</v>
      </c>
      <c r="N202" s="80">
        <v>0</v>
      </c>
      <c r="O202" s="70">
        <v>0</v>
      </c>
      <c r="P202" s="76" t="e">
        <f>VLOOKUP(A202,#REF!,3,FALSE)</f>
        <v>#REF!</v>
      </c>
      <c r="Q202" s="80">
        <v>2010.7964601769911</v>
      </c>
      <c r="R202" s="80">
        <f t="shared" si="3"/>
        <v>0</v>
      </c>
    </row>
    <row r="203" spans="1:18" x14ac:dyDescent="0.2">
      <c r="A203" s="79">
        <v>3415</v>
      </c>
      <c r="B203" s="71" t="s">
        <v>799</v>
      </c>
      <c r="C203" s="70" t="s">
        <v>8</v>
      </c>
      <c r="D203" s="69">
        <v>1</v>
      </c>
      <c r="E203" s="69">
        <v>1</v>
      </c>
      <c r="F203" s="69">
        <v>1</v>
      </c>
      <c r="G203" s="71">
        <v>42.370000000000005</v>
      </c>
      <c r="H203" s="69">
        <v>0</v>
      </c>
      <c r="I203" s="69">
        <v>1</v>
      </c>
      <c r="J203" s="72">
        <v>1</v>
      </c>
      <c r="K203" s="71">
        <v>1</v>
      </c>
      <c r="L203" s="80">
        <v>42.370000000000005</v>
      </c>
      <c r="M203" s="74">
        <v>0</v>
      </c>
      <c r="N203" s="80">
        <v>42.370000000000005</v>
      </c>
      <c r="O203" s="70">
        <v>0</v>
      </c>
      <c r="P203" s="76" t="e">
        <f>VLOOKUP(A203,#REF!,3,FALSE)</f>
        <v>#REF!</v>
      </c>
      <c r="Q203" s="80">
        <v>26.388888888888886</v>
      </c>
      <c r="R203" s="80">
        <f t="shared" si="3"/>
        <v>15.981111111111119</v>
      </c>
    </row>
    <row r="204" spans="1:18" x14ac:dyDescent="0.2">
      <c r="A204" s="79">
        <v>3416</v>
      </c>
      <c r="B204" s="71" t="s">
        <v>803</v>
      </c>
      <c r="C204" s="70" t="s">
        <v>8</v>
      </c>
      <c r="D204" s="69">
        <v>2</v>
      </c>
      <c r="E204" s="69">
        <v>1</v>
      </c>
      <c r="F204" s="69">
        <v>2</v>
      </c>
      <c r="G204" s="71">
        <v>75.710000000000008</v>
      </c>
      <c r="H204" s="69">
        <v>15.14</v>
      </c>
      <c r="I204" s="69">
        <v>2</v>
      </c>
      <c r="J204" s="72">
        <v>1</v>
      </c>
      <c r="K204" s="71">
        <v>2</v>
      </c>
      <c r="L204" s="80">
        <v>75.710000000000008</v>
      </c>
      <c r="M204" s="74">
        <v>15.14</v>
      </c>
      <c r="N204" s="80">
        <v>37.855000000000004</v>
      </c>
      <c r="O204" s="70">
        <v>0</v>
      </c>
      <c r="P204" s="76" t="e">
        <f>VLOOKUP(A204,#REF!,3,FALSE)</f>
        <v>#REF!</v>
      </c>
      <c r="Q204" s="80">
        <v>22.222222222222221</v>
      </c>
      <c r="R204" s="80">
        <f t="shared" si="3"/>
        <v>31.265555555555565</v>
      </c>
    </row>
    <row r="205" spans="1:18" x14ac:dyDescent="0.2">
      <c r="A205" s="79">
        <v>3417</v>
      </c>
      <c r="B205" s="71" t="s">
        <v>807</v>
      </c>
      <c r="C205" s="70" t="s">
        <v>8</v>
      </c>
      <c r="D205" s="69">
        <v>2</v>
      </c>
      <c r="E205" s="69">
        <v>2</v>
      </c>
      <c r="F205" s="69">
        <v>2</v>
      </c>
      <c r="G205" s="71">
        <v>106.96000000000001</v>
      </c>
      <c r="H205" s="69">
        <v>21.400000000000002</v>
      </c>
      <c r="I205" s="69">
        <v>2</v>
      </c>
      <c r="J205" s="72">
        <v>2</v>
      </c>
      <c r="K205" s="71">
        <v>2</v>
      </c>
      <c r="L205" s="80">
        <v>106.96000000000001</v>
      </c>
      <c r="M205" s="74">
        <v>21.400000000000002</v>
      </c>
      <c r="N205" s="80">
        <v>53.480000000000004</v>
      </c>
      <c r="O205" s="70">
        <v>0</v>
      </c>
      <c r="P205" s="76" t="e">
        <f>VLOOKUP(A205,#REF!,3,FALSE)</f>
        <v>#REF!</v>
      </c>
      <c r="Q205" s="80">
        <v>24.537037037037035</v>
      </c>
      <c r="R205" s="80">
        <f t="shared" si="3"/>
        <v>57.885925925925939</v>
      </c>
    </row>
    <row r="206" spans="1:18" x14ac:dyDescent="0.2">
      <c r="A206" s="79">
        <v>3414</v>
      </c>
      <c r="B206" s="71" t="s">
        <v>126</v>
      </c>
      <c r="C206" s="70" t="s">
        <v>8</v>
      </c>
      <c r="D206" s="69">
        <v>10</v>
      </c>
      <c r="E206" s="69">
        <v>7</v>
      </c>
      <c r="F206" s="69">
        <v>12</v>
      </c>
      <c r="G206" s="71">
        <v>737.45</v>
      </c>
      <c r="H206" s="69">
        <v>119.37</v>
      </c>
      <c r="I206" s="69">
        <v>10</v>
      </c>
      <c r="J206" s="72">
        <v>7</v>
      </c>
      <c r="K206" s="71">
        <v>12</v>
      </c>
      <c r="L206" s="80">
        <v>737.45</v>
      </c>
      <c r="M206" s="74">
        <v>119.37</v>
      </c>
      <c r="N206" s="80">
        <v>61.4542</v>
      </c>
      <c r="O206" s="70">
        <v>2</v>
      </c>
      <c r="P206" s="76" t="e">
        <f>VLOOKUP(A206,#REF!,3,FALSE)</f>
        <v>#REF!</v>
      </c>
      <c r="Q206" s="80">
        <v>27.777777777777775</v>
      </c>
      <c r="R206" s="80">
        <f t="shared" si="3"/>
        <v>404.11706666666674</v>
      </c>
    </row>
    <row r="207" spans="1:18" x14ac:dyDescent="0.2">
      <c r="A207" s="79">
        <v>1488</v>
      </c>
      <c r="B207" s="71" t="s">
        <v>1867</v>
      </c>
      <c r="C207" s="70" t="s">
        <v>2176</v>
      </c>
      <c r="D207" s="69">
        <v>2</v>
      </c>
      <c r="E207" s="69">
        <v>2</v>
      </c>
      <c r="F207" s="69">
        <v>4</v>
      </c>
      <c r="G207" s="71">
        <v>80.64</v>
      </c>
      <c r="H207" s="69">
        <v>16.13</v>
      </c>
      <c r="I207" s="69">
        <v>2</v>
      </c>
      <c r="J207" s="72">
        <v>2</v>
      </c>
      <c r="K207" s="71">
        <v>4</v>
      </c>
      <c r="L207" s="80">
        <v>80.64</v>
      </c>
      <c r="M207" s="74">
        <v>16.13</v>
      </c>
      <c r="N207" s="80">
        <v>20.16</v>
      </c>
      <c r="O207" s="70">
        <v>0</v>
      </c>
      <c r="P207" s="76" t="e">
        <f>VLOOKUP(A207,#REF!,3,FALSE)</f>
        <v>#REF!</v>
      </c>
      <c r="Q207" s="80">
        <v>10.813000000000001</v>
      </c>
      <c r="R207" s="80">
        <f t="shared" si="3"/>
        <v>37.387999999999998</v>
      </c>
    </row>
    <row r="208" spans="1:18" x14ac:dyDescent="0.2">
      <c r="A208" s="79">
        <v>5058</v>
      </c>
      <c r="B208" s="71" t="s">
        <v>1637</v>
      </c>
      <c r="C208" s="70" t="s">
        <v>2177</v>
      </c>
      <c r="D208" s="69">
        <v>0</v>
      </c>
      <c r="E208" s="69">
        <v>0</v>
      </c>
      <c r="F208" s="69">
        <v>0</v>
      </c>
      <c r="G208" s="71">
        <v>0</v>
      </c>
      <c r="H208" s="69">
        <v>0</v>
      </c>
      <c r="I208" s="69">
        <v>0</v>
      </c>
      <c r="J208" s="72">
        <v>0</v>
      </c>
      <c r="K208" s="71">
        <v>0</v>
      </c>
      <c r="L208" s="80">
        <v>0</v>
      </c>
      <c r="M208" s="74">
        <v>0</v>
      </c>
      <c r="N208" s="80">
        <v>0</v>
      </c>
      <c r="O208" s="70">
        <v>0</v>
      </c>
      <c r="P208" s="76" t="e">
        <f>VLOOKUP(A208,#REF!,3,FALSE)</f>
        <v>#REF!</v>
      </c>
      <c r="Q208" s="80">
        <v>1110.1851851851852</v>
      </c>
      <c r="R208" s="80">
        <f t="shared" si="3"/>
        <v>0</v>
      </c>
    </row>
    <row r="209" spans="1:256" x14ac:dyDescent="0.2">
      <c r="A209" s="79">
        <v>3314</v>
      </c>
      <c r="B209" s="71" t="s">
        <v>2178</v>
      </c>
      <c r="C209" s="70" t="s">
        <v>2177</v>
      </c>
      <c r="D209" s="69">
        <v>0</v>
      </c>
      <c r="E209" s="69">
        <v>0</v>
      </c>
      <c r="F209" s="69">
        <v>0</v>
      </c>
      <c r="G209" s="71">
        <v>0</v>
      </c>
      <c r="H209" s="69">
        <v>0</v>
      </c>
      <c r="I209" s="69">
        <v>0</v>
      </c>
      <c r="J209" s="72">
        <v>0</v>
      </c>
      <c r="K209" s="71">
        <v>0</v>
      </c>
      <c r="L209" s="80">
        <v>0</v>
      </c>
      <c r="M209" s="74">
        <v>0</v>
      </c>
      <c r="N209" s="80">
        <v>0</v>
      </c>
      <c r="O209" s="70">
        <v>0</v>
      </c>
      <c r="P209" s="76" t="e">
        <f>VLOOKUP(A209,#REF!,3,FALSE)</f>
        <v>#REF!</v>
      </c>
      <c r="Q209" s="80">
        <v>4570.6018518518513</v>
      </c>
      <c r="R209" s="80">
        <f t="shared" si="3"/>
        <v>0</v>
      </c>
    </row>
    <row r="210" spans="1:256" x14ac:dyDescent="0.2">
      <c r="A210" s="68">
        <v>4055</v>
      </c>
      <c r="B210" s="69" t="s">
        <v>2179</v>
      </c>
      <c r="C210" s="70" t="s">
        <v>2180</v>
      </c>
      <c r="D210" s="69">
        <v>0</v>
      </c>
      <c r="E210" s="69">
        <v>0</v>
      </c>
      <c r="F210" s="69">
        <v>0</v>
      </c>
      <c r="G210" s="71">
        <v>0</v>
      </c>
      <c r="H210" s="69">
        <v>0</v>
      </c>
      <c r="I210" s="69">
        <v>0</v>
      </c>
      <c r="J210" s="72">
        <v>0</v>
      </c>
      <c r="K210" s="73">
        <v>0</v>
      </c>
      <c r="L210" s="73">
        <v>0</v>
      </c>
      <c r="M210" s="74">
        <v>0</v>
      </c>
      <c r="N210" s="75">
        <v>0</v>
      </c>
      <c r="O210" s="70">
        <v>0</v>
      </c>
      <c r="P210" s="76" t="e">
        <f>VLOOKUP(A210,#REF!,3,FALSE)</f>
        <v>#REF!</v>
      </c>
      <c r="Q210" s="77"/>
      <c r="R210" s="77">
        <f t="shared" si="3"/>
        <v>0</v>
      </c>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c r="CW210" s="76"/>
      <c r="CX210" s="76"/>
      <c r="CY210" s="76"/>
      <c r="CZ210" s="76"/>
      <c r="DA210" s="76"/>
      <c r="DB210" s="76"/>
      <c r="DC210" s="76"/>
      <c r="DD210" s="76"/>
      <c r="DE210" s="76"/>
      <c r="DF210" s="76"/>
      <c r="DG210" s="76"/>
      <c r="DH210" s="76"/>
      <c r="DI210" s="76"/>
      <c r="DJ210" s="76"/>
      <c r="DK210" s="76"/>
      <c r="DL210" s="76"/>
      <c r="DM210" s="76"/>
      <c r="DN210" s="76"/>
      <c r="DO210" s="76"/>
      <c r="DP210" s="76"/>
      <c r="DQ210" s="76"/>
      <c r="DR210" s="76"/>
      <c r="DS210" s="76"/>
      <c r="DT210" s="76"/>
      <c r="DU210" s="76"/>
      <c r="DV210" s="76"/>
      <c r="DW210" s="76"/>
      <c r="DX210" s="76"/>
      <c r="DY210" s="76"/>
      <c r="DZ210" s="76"/>
      <c r="EA210" s="76"/>
      <c r="EB210" s="76"/>
      <c r="EC210" s="76"/>
      <c r="ED210" s="76"/>
      <c r="EE210" s="76"/>
      <c r="EF210" s="76"/>
      <c r="EG210" s="76"/>
      <c r="EH210" s="76"/>
      <c r="EI210" s="76"/>
      <c r="EJ210" s="76"/>
      <c r="EK210" s="76"/>
      <c r="EL210" s="76"/>
      <c r="EM210" s="76"/>
      <c r="EN210" s="76"/>
      <c r="EO210" s="76"/>
      <c r="EP210" s="76"/>
      <c r="EQ210" s="76"/>
      <c r="ER210" s="76"/>
      <c r="ES210" s="76"/>
      <c r="ET210" s="76"/>
      <c r="EU210" s="76"/>
      <c r="EV210" s="76"/>
      <c r="EW210" s="76"/>
      <c r="EX210" s="76"/>
      <c r="EY210" s="76"/>
      <c r="EZ210" s="76"/>
      <c r="FA210" s="76"/>
      <c r="FB210" s="76"/>
      <c r="FC210" s="76"/>
      <c r="FD210" s="76"/>
      <c r="FE210" s="76"/>
      <c r="FF210" s="76"/>
      <c r="FG210" s="76"/>
      <c r="FH210" s="76"/>
      <c r="FI210" s="76"/>
      <c r="FJ210" s="76"/>
      <c r="FK210" s="76"/>
      <c r="FL210" s="76"/>
      <c r="FM210" s="76"/>
      <c r="FN210" s="76"/>
      <c r="FO210" s="76"/>
      <c r="FP210" s="76"/>
      <c r="FQ210" s="76"/>
      <c r="FR210" s="76"/>
      <c r="FS210" s="76"/>
      <c r="FT210" s="76"/>
      <c r="FU210" s="76"/>
      <c r="FV210" s="76"/>
      <c r="FW210" s="76"/>
      <c r="FX210" s="76"/>
      <c r="FY210" s="76"/>
      <c r="FZ210" s="76"/>
      <c r="GA210" s="76"/>
      <c r="GB210" s="76"/>
      <c r="GC210" s="76"/>
      <c r="GD210" s="76"/>
      <c r="GE210" s="76"/>
      <c r="GF210" s="76"/>
      <c r="GG210" s="76"/>
      <c r="GH210" s="76"/>
      <c r="GI210" s="76"/>
      <c r="GJ210" s="76"/>
      <c r="GK210" s="76"/>
      <c r="GL210" s="76"/>
      <c r="GM210" s="76"/>
      <c r="GN210" s="76"/>
      <c r="GO210" s="76"/>
      <c r="GP210" s="76"/>
      <c r="GQ210" s="76"/>
      <c r="GR210" s="76"/>
      <c r="GS210" s="76"/>
      <c r="GT210" s="76"/>
      <c r="GU210" s="76"/>
      <c r="GV210" s="76"/>
      <c r="GW210" s="76"/>
      <c r="GX210" s="76"/>
      <c r="GY210" s="76"/>
      <c r="GZ210" s="76"/>
      <c r="HA210" s="76"/>
      <c r="HB210" s="76"/>
      <c r="HC210" s="76"/>
      <c r="HD210" s="76"/>
      <c r="HE210" s="76"/>
      <c r="HF210" s="76"/>
      <c r="HG210" s="76"/>
      <c r="HH210" s="76"/>
      <c r="HI210" s="76"/>
      <c r="HJ210" s="76"/>
      <c r="HK210" s="76"/>
      <c r="HL210" s="76"/>
      <c r="HM210" s="76"/>
      <c r="HN210" s="76"/>
      <c r="HO210" s="76"/>
      <c r="HP210" s="76"/>
      <c r="HQ210" s="76"/>
      <c r="HR210" s="76"/>
      <c r="HS210" s="76"/>
      <c r="HT210" s="76"/>
      <c r="HU210" s="76"/>
      <c r="HV210" s="76"/>
      <c r="HW210" s="76"/>
      <c r="HX210" s="76"/>
      <c r="HY210" s="76"/>
      <c r="HZ210" s="76"/>
      <c r="IA210" s="76"/>
      <c r="IB210" s="76"/>
      <c r="IC210" s="76"/>
      <c r="ID210" s="76"/>
      <c r="IE210" s="76"/>
      <c r="IF210" s="76"/>
      <c r="IG210" s="76"/>
      <c r="IH210" s="76"/>
      <c r="II210" s="76"/>
      <c r="IJ210" s="76"/>
      <c r="IK210" s="76"/>
      <c r="IL210" s="76"/>
      <c r="IM210" s="76"/>
      <c r="IN210" s="76"/>
      <c r="IO210" s="76"/>
      <c r="IP210" s="76"/>
      <c r="IQ210" s="76"/>
      <c r="IR210" s="76"/>
      <c r="IS210" s="76"/>
      <c r="IT210" s="76"/>
      <c r="IU210" s="76"/>
      <c r="IV210" s="76"/>
    </row>
    <row r="211" spans="1:256" x14ac:dyDescent="0.2">
      <c r="A211" s="79">
        <v>3782</v>
      </c>
      <c r="B211" s="71" t="s">
        <v>2181</v>
      </c>
      <c r="C211" s="70" t="s">
        <v>2110</v>
      </c>
      <c r="D211" s="69">
        <v>0</v>
      </c>
      <c r="E211" s="69">
        <v>0</v>
      </c>
      <c r="F211" s="69">
        <v>0</v>
      </c>
      <c r="G211" s="71">
        <v>0</v>
      </c>
      <c r="H211" s="69">
        <v>0</v>
      </c>
      <c r="I211" s="69">
        <v>0</v>
      </c>
      <c r="J211" s="72">
        <v>0</v>
      </c>
      <c r="K211" s="71">
        <v>0</v>
      </c>
      <c r="L211" s="80">
        <v>0</v>
      </c>
      <c r="M211" s="74">
        <v>0</v>
      </c>
      <c r="N211" s="80">
        <v>0</v>
      </c>
      <c r="O211" s="70">
        <v>0</v>
      </c>
      <c r="P211" s="76" t="e">
        <f>VLOOKUP(A211,#REF!,3,FALSE)</f>
        <v>#REF!</v>
      </c>
      <c r="Q211" s="80">
        <v>8850</v>
      </c>
      <c r="R211" s="80">
        <f t="shared" si="3"/>
        <v>0</v>
      </c>
    </row>
    <row r="212" spans="1:256" x14ac:dyDescent="0.2">
      <c r="A212" s="79">
        <v>3392</v>
      </c>
      <c r="B212" s="71" t="s">
        <v>2182</v>
      </c>
      <c r="C212" s="70" t="s">
        <v>2110</v>
      </c>
      <c r="D212" s="69">
        <v>0</v>
      </c>
      <c r="E212" s="69">
        <v>0</v>
      </c>
      <c r="F212" s="69">
        <v>0</v>
      </c>
      <c r="G212" s="71">
        <v>0</v>
      </c>
      <c r="H212" s="69">
        <v>0</v>
      </c>
      <c r="I212" s="69">
        <v>0</v>
      </c>
      <c r="J212" s="72">
        <v>0</v>
      </c>
      <c r="K212" s="71">
        <v>0</v>
      </c>
      <c r="L212" s="80">
        <v>0</v>
      </c>
      <c r="M212" s="74">
        <v>0</v>
      </c>
      <c r="N212" s="80">
        <v>0</v>
      </c>
      <c r="O212" s="70">
        <v>0</v>
      </c>
      <c r="P212" s="76" t="e">
        <f>VLOOKUP(A212,#REF!,3,FALSE)</f>
        <v>#REF!</v>
      </c>
      <c r="Q212" s="80">
        <v>13100</v>
      </c>
      <c r="R212" s="80">
        <f t="shared" si="3"/>
        <v>0</v>
      </c>
    </row>
    <row r="213" spans="1:256" x14ac:dyDescent="0.2">
      <c r="A213" s="79">
        <v>2230</v>
      </c>
      <c r="B213" s="71" t="s">
        <v>2183</v>
      </c>
      <c r="C213" s="70" t="s">
        <v>8</v>
      </c>
      <c r="D213" s="69">
        <v>3</v>
      </c>
      <c r="E213" s="69">
        <v>3</v>
      </c>
      <c r="F213" s="69">
        <v>4</v>
      </c>
      <c r="G213" s="71">
        <v>1157.46</v>
      </c>
      <c r="H213" s="69">
        <v>231.49</v>
      </c>
      <c r="I213" s="69">
        <v>2</v>
      </c>
      <c r="J213" s="72">
        <v>2</v>
      </c>
      <c r="K213" s="71">
        <v>3</v>
      </c>
      <c r="L213" s="80">
        <v>768</v>
      </c>
      <c r="M213" s="74">
        <v>153.6</v>
      </c>
      <c r="N213" s="80">
        <v>256</v>
      </c>
      <c r="O213" s="70">
        <v>0</v>
      </c>
      <c r="P213" s="76" t="e">
        <f>VLOOKUP(A213,#REF!,3,FALSE)</f>
        <v>#REF!</v>
      </c>
      <c r="Q213" s="80">
        <v>132.40740740740739</v>
      </c>
      <c r="R213" s="80">
        <f t="shared" si="3"/>
        <v>370.77777777777783</v>
      </c>
    </row>
    <row r="214" spans="1:256" x14ac:dyDescent="0.2">
      <c r="A214" s="79">
        <v>1489</v>
      </c>
      <c r="B214" s="71" t="s">
        <v>1868</v>
      </c>
      <c r="C214" s="70" t="s">
        <v>62</v>
      </c>
      <c r="D214" s="69">
        <v>0</v>
      </c>
      <c r="E214" s="69">
        <v>0</v>
      </c>
      <c r="F214" s="69">
        <v>0</v>
      </c>
      <c r="G214" s="71">
        <v>0</v>
      </c>
      <c r="H214" s="69">
        <v>0</v>
      </c>
      <c r="I214" s="69">
        <v>0</v>
      </c>
      <c r="J214" s="72">
        <v>0</v>
      </c>
      <c r="K214" s="71">
        <v>0</v>
      </c>
      <c r="L214" s="80">
        <v>0</v>
      </c>
      <c r="M214" s="74">
        <v>0</v>
      </c>
      <c r="N214" s="80">
        <v>0</v>
      </c>
      <c r="O214" s="70">
        <v>0</v>
      </c>
      <c r="P214" s="76" t="e">
        <f>VLOOKUP(A214,#REF!,3,FALSE)</f>
        <v>#REF!</v>
      </c>
      <c r="Q214" s="80">
        <v>57.178000000000004</v>
      </c>
      <c r="R214" s="80">
        <f t="shared" si="3"/>
        <v>0</v>
      </c>
    </row>
    <row r="215" spans="1:256" x14ac:dyDescent="0.2">
      <c r="A215" s="68">
        <v>1794</v>
      </c>
      <c r="B215" s="69" t="s">
        <v>2184</v>
      </c>
      <c r="C215" s="70" t="s">
        <v>2110</v>
      </c>
      <c r="D215" s="69">
        <v>23</v>
      </c>
      <c r="E215" s="69">
        <v>2</v>
      </c>
      <c r="F215" s="69">
        <v>23</v>
      </c>
      <c r="G215" s="71">
        <v>551.57000000000005</v>
      </c>
      <c r="H215" s="69">
        <v>90.95</v>
      </c>
      <c r="I215" s="69">
        <v>23</v>
      </c>
      <c r="J215" s="72">
        <v>2</v>
      </c>
      <c r="K215" s="73">
        <v>23</v>
      </c>
      <c r="L215" s="73">
        <v>551.57000000000005</v>
      </c>
      <c r="M215" s="74">
        <v>90.95</v>
      </c>
      <c r="N215" s="75">
        <v>23.981300000000001</v>
      </c>
      <c r="O215" s="70">
        <v>0</v>
      </c>
      <c r="P215" s="76" t="e">
        <f>VLOOKUP(A215,#REF!,3,FALSE)</f>
        <v>#REF!</v>
      </c>
      <c r="Q215" s="77"/>
      <c r="R215" s="77">
        <f t="shared" si="3"/>
        <v>551.56990000000008</v>
      </c>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c r="CW215" s="76"/>
      <c r="CX215" s="76"/>
      <c r="CY215" s="76"/>
      <c r="CZ215" s="76"/>
      <c r="DA215" s="76"/>
      <c r="DB215" s="76"/>
      <c r="DC215" s="76"/>
      <c r="DD215" s="76"/>
      <c r="DE215" s="76"/>
      <c r="DF215" s="76"/>
      <c r="DG215" s="76"/>
      <c r="DH215" s="76"/>
      <c r="DI215" s="76"/>
      <c r="DJ215" s="76"/>
      <c r="DK215" s="76"/>
      <c r="DL215" s="76"/>
      <c r="DM215" s="76"/>
      <c r="DN215" s="76"/>
      <c r="DO215" s="76"/>
      <c r="DP215" s="76"/>
      <c r="DQ215" s="76"/>
      <c r="DR215" s="76"/>
      <c r="DS215" s="76"/>
      <c r="DT215" s="76"/>
      <c r="DU215" s="76"/>
      <c r="DV215" s="76"/>
      <c r="DW215" s="76"/>
      <c r="DX215" s="76"/>
      <c r="DY215" s="76"/>
      <c r="DZ215" s="76"/>
      <c r="EA215" s="76"/>
      <c r="EB215" s="76"/>
      <c r="EC215" s="76"/>
      <c r="ED215" s="76"/>
      <c r="EE215" s="76"/>
      <c r="EF215" s="76"/>
      <c r="EG215" s="76"/>
      <c r="EH215" s="76"/>
      <c r="EI215" s="76"/>
      <c r="EJ215" s="76"/>
      <c r="EK215" s="76"/>
      <c r="EL215" s="76"/>
      <c r="EM215" s="76"/>
      <c r="EN215" s="76"/>
      <c r="EO215" s="76"/>
      <c r="EP215" s="76"/>
      <c r="EQ215" s="76"/>
      <c r="ER215" s="76"/>
      <c r="ES215" s="76"/>
      <c r="ET215" s="76"/>
      <c r="EU215" s="76"/>
      <c r="EV215" s="76"/>
      <c r="EW215" s="76"/>
      <c r="EX215" s="76"/>
      <c r="EY215" s="76"/>
      <c r="EZ215" s="76"/>
      <c r="FA215" s="76"/>
      <c r="FB215" s="76"/>
      <c r="FC215" s="76"/>
      <c r="FD215" s="76"/>
      <c r="FE215" s="76"/>
      <c r="FF215" s="76"/>
      <c r="FG215" s="76"/>
      <c r="FH215" s="76"/>
      <c r="FI215" s="76"/>
      <c r="FJ215" s="76"/>
      <c r="FK215" s="76"/>
      <c r="FL215" s="76"/>
      <c r="FM215" s="76"/>
      <c r="FN215" s="76"/>
      <c r="FO215" s="76"/>
      <c r="FP215" s="76"/>
      <c r="FQ215" s="76"/>
      <c r="FR215" s="76"/>
      <c r="FS215" s="76"/>
      <c r="FT215" s="76"/>
      <c r="FU215" s="76"/>
      <c r="FV215" s="76"/>
      <c r="FW215" s="76"/>
      <c r="FX215" s="76"/>
      <c r="FY215" s="76"/>
      <c r="FZ215" s="76"/>
      <c r="GA215" s="76"/>
      <c r="GB215" s="76"/>
      <c r="GC215" s="76"/>
      <c r="GD215" s="76"/>
      <c r="GE215" s="76"/>
      <c r="GF215" s="76"/>
      <c r="GG215" s="76"/>
      <c r="GH215" s="76"/>
      <c r="GI215" s="76"/>
      <c r="GJ215" s="76"/>
      <c r="GK215" s="76"/>
      <c r="GL215" s="76"/>
      <c r="GM215" s="76"/>
      <c r="GN215" s="76"/>
      <c r="GO215" s="76"/>
      <c r="GP215" s="76"/>
      <c r="GQ215" s="76"/>
      <c r="GR215" s="76"/>
      <c r="GS215" s="76"/>
      <c r="GT215" s="76"/>
      <c r="GU215" s="76"/>
      <c r="GV215" s="76"/>
      <c r="GW215" s="76"/>
      <c r="GX215" s="76"/>
      <c r="GY215" s="76"/>
      <c r="GZ215" s="76"/>
      <c r="HA215" s="76"/>
      <c r="HB215" s="76"/>
      <c r="HC215" s="76"/>
      <c r="HD215" s="76"/>
      <c r="HE215" s="76"/>
      <c r="HF215" s="76"/>
      <c r="HG215" s="76"/>
      <c r="HH215" s="76"/>
      <c r="HI215" s="76"/>
      <c r="HJ215" s="76"/>
      <c r="HK215" s="76"/>
      <c r="HL215" s="76"/>
      <c r="HM215" s="76"/>
      <c r="HN215" s="76"/>
      <c r="HO215" s="76"/>
      <c r="HP215" s="76"/>
      <c r="HQ215" s="76"/>
      <c r="HR215" s="76"/>
      <c r="HS215" s="76"/>
      <c r="HT215" s="76"/>
      <c r="HU215" s="76"/>
      <c r="HV215" s="76"/>
      <c r="HW215" s="76"/>
      <c r="HX215" s="76"/>
      <c r="HY215" s="76"/>
      <c r="HZ215" s="76"/>
      <c r="IA215" s="76"/>
      <c r="IB215" s="76"/>
      <c r="IC215" s="76"/>
      <c r="ID215" s="76"/>
      <c r="IE215" s="76"/>
      <c r="IF215" s="76"/>
      <c r="IG215" s="76"/>
      <c r="IH215" s="76"/>
      <c r="II215" s="76"/>
      <c r="IJ215" s="76"/>
      <c r="IK215" s="76"/>
      <c r="IL215" s="76"/>
      <c r="IM215" s="76"/>
      <c r="IN215" s="76"/>
      <c r="IO215" s="76"/>
      <c r="IP215" s="76"/>
      <c r="IQ215" s="76"/>
      <c r="IR215" s="76"/>
      <c r="IS215" s="76"/>
      <c r="IT215" s="76"/>
      <c r="IU215" s="76"/>
      <c r="IV215" s="76"/>
    </row>
    <row r="216" spans="1:256" x14ac:dyDescent="0.2">
      <c r="A216" s="79">
        <v>2932</v>
      </c>
      <c r="B216" s="71" t="s">
        <v>1869</v>
      </c>
      <c r="C216" s="70" t="s">
        <v>2176</v>
      </c>
      <c r="D216" s="69">
        <v>0</v>
      </c>
      <c r="E216" s="69">
        <v>0</v>
      </c>
      <c r="F216" s="69">
        <v>0</v>
      </c>
      <c r="G216" s="71">
        <v>0</v>
      </c>
      <c r="H216" s="69">
        <v>0</v>
      </c>
      <c r="I216" s="69">
        <v>0</v>
      </c>
      <c r="J216" s="72">
        <v>0</v>
      </c>
      <c r="K216" s="71">
        <v>0</v>
      </c>
      <c r="L216" s="80">
        <v>0</v>
      </c>
      <c r="M216" s="74">
        <v>0</v>
      </c>
      <c r="N216" s="80">
        <v>0</v>
      </c>
      <c r="O216" s="70">
        <v>0</v>
      </c>
      <c r="P216" s="76" t="e">
        <f>VLOOKUP(A216,#REF!,3,FALSE)</f>
        <v>#REF!</v>
      </c>
      <c r="Q216" s="80">
        <v>2.2109999999999999</v>
      </c>
      <c r="R216" s="80">
        <f t="shared" si="3"/>
        <v>0</v>
      </c>
    </row>
    <row r="217" spans="1:256" x14ac:dyDescent="0.2">
      <c r="A217" s="79">
        <v>2586</v>
      </c>
      <c r="B217" s="71" t="s">
        <v>818</v>
      </c>
      <c r="C217" s="70" t="s">
        <v>1473</v>
      </c>
      <c r="D217" s="69">
        <v>10</v>
      </c>
      <c r="E217" s="69">
        <v>10</v>
      </c>
      <c r="F217" s="69">
        <v>103</v>
      </c>
      <c r="G217" s="71">
        <v>567.06000000000006</v>
      </c>
      <c r="H217" s="69">
        <v>113.42</v>
      </c>
      <c r="I217" s="69">
        <v>11</v>
      </c>
      <c r="J217" s="72">
        <v>10</v>
      </c>
      <c r="K217" s="71">
        <v>103</v>
      </c>
      <c r="L217" s="80">
        <v>567.06000000000006</v>
      </c>
      <c r="M217" s="74">
        <v>113.42</v>
      </c>
      <c r="N217" s="80">
        <v>5.5053999999999998</v>
      </c>
      <c r="O217" s="70">
        <v>0</v>
      </c>
      <c r="P217" s="76" t="e">
        <f>VLOOKUP(A217,#REF!,3,FALSE)</f>
        <v>#REF!</v>
      </c>
      <c r="Q217" s="80">
        <v>3.9000000000000004</v>
      </c>
      <c r="R217" s="80">
        <f t="shared" si="3"/>
        <v>165.35619999999994</v>
      </c>
    </row>
    <row r="218" spans="1:256" x14ac:dyDescent="0.2">
      <c r="A218" s="79">
        <v>4009</v>
      </c>
      <c r="B218" s="71" t="s">
        <v>2185</v>
      </c>
      <c r="C218" s="70" t="s">
        <v>8</v>
      </c>
      <c r="D218" s="69">
        <v>5</v>
      </c>
      <c r="E218" s="69">
        <v>3</v>
      </c>
      <c r="F218" s="69">
        <v>7</v>
      </c>
      <c r="G218" s="71">
        <v>550</v>
      </c>
      <c r="H218" s="69">
        <v>14</v>
      </c>
      <c r="I218" s="69">
        <v>3</v>
      </c>
      <c r="J218" s="72">
        <v>1</v>
      </c>
      <c r="K218" s="71">
        <v>5</v>
      </c>
      <c r="L218" s="80">
        <v>410</v>
      </c>
      <c r="M218" s="74">
        <v>14</v>
      </c>
      <c r="N218" s="80">
        <v>82</v>
      </c>
      <c r="O218" s="70">
        <v>0</v>
      </c>
      <c r="P218" s="76" t="e">
        <f>VLOOKUP(A218,#REF!,3,FALSE)</f>
        <v>#REF!</v>
      </c>
      <c r="Q218" s="80">
        <v>37.950000000000003</v>
      </c>
      <c r="R218" s="80">
        <f t="shared" si="3"/>
        <v>220.25</v>
      </c>
    </row>
    <row r="219" spans="1:256" x14ac:dyDescent="0.2">
      <c r="A219" s="79">
        <v>4000</v>
      </c>
      <c r="B219" s="71" t="s">
        <v>2186</v>
      </c>
      <c r="C219" s="70" t="s">
        <v>1473</v>
      </c>
      <c r="D219" s="69">
        <v>2</v>
      </c>
      <c r="E219" s="69">
        <v>1</v>
      </c>
      <c r="F219" s="69">
        <v>5</v>
      </c>
      <c r="G219" s="71">
        <v>63.5</v>
      </c>
      <c r="H219" s="69">
        <v>12.700000000000001</v>
      </c>
      <c r="I219" s="69">
        <v>3</v>
      </c>
      <c r="J219" s="72">
        <v>1</v>
      </c>
      <c r="K219" s="71">
        <v>5</v>
      </c>
      <c r="L219" s="80">
        <v>63.5</v>
      </c>
      <c r="M219" s="74">
        <v>12.700000000000001</v>
      </c>
      <c r="N219" s="80">
        <v>12.700000000000001</v>
      </c>
      <c r="O219" s="70">
        <v>0</v>
      </c>
      <c r="P219" s="76" t="e">
        <f>VLOOKUP(A219,#REF!,3,FALSE)</f>
        <v>#REF!</v>
      </c>
      <c r="Q219" s="80">
        <v>6.9750000000000005</v>
      </c>
      <c r="R219" s="80">
        <f t="shared" si="3"/>
        <v>28.625000000000004</v>
      </c>
    </row>
    <row r="220" spans="1:256" x14ac:dyDescent="0.2">
      <c r="A220" s="79">
        <v>4036</v>
      </c>
      <c r="B220" s="71" t="s">
        <v>130</v>
      </c>
      <c r="C220" s="70" t="s">
        <v>1473</v>
      </c>
      <c r="D220" s="69">
        <v>2</v>
      </c>
      <c r="E220" s="69">
        <v>2</v>
      </c>
      <c r="F220" s="69">
        <v>3</v>
      </c>
      <c r="G220" s="71">
        <v>45</v>
      </c>
      <c r="H220" s="69">
        <v>9</v>
      </c>
      <c r="I220" s="69">
        <v>3</v>
      </c>
      <c r="J220" s="72">
        <v>2</v>
      </c>
      <c r="K220" s="71">
        <v>3</v>
      </c>
      <c r="L220" s="80">
        <v>45</v>
      </c>
      <c r="M220" s="74">
        <v>9</v>
      </c>
      <c r="N220" s="80">
        <v>15</v>
      </c>
      <c r="O220" s="70">
        <v>0</v>
      </c>
      <c r="P220" s="76" t="e">
        <f>VLOOKUP(A220,#REF!,3,FALSE)</f>
        <v>#REF!</v>
      </c>
      <c r="Q220" s="80">
        <v>3.7125000000000004</v>
      </c>
      <c r="R220" s="80">
        <f t="shared" si="3"/>
        <v>33.862499999999997</v>
      </c>
    </row>
    <row r="221" spans="1:256" x14ac:dyDescent="0.2">
      <c r="A221" s="79">
        <v>1492</v>
      </c>
      <c r="B221" s="71" t="s">
        <v>131</v>
      </c>
      <c r="C221" s="70" t="s">
        <v>1473</v>
      </c>
      <c r="D221" s="69">
        <v>21</v>
      </c>
      <c r="E221" s="69">
        <v>16</v>
      </c>
      <c r="F221" s="69">
        <v>74</v>
      </c>
      <c r="G221" s="71">
        <v>183.39000000000001</v>
      </c>
      <c r="H221" s="69">
        <v>31.98</v>
      </c>
      <c r="I221" s="69">
        <v>23</v>
      </c>
      <c r="J221" s="72">
        <v>16</v>
      </c>
      <c r="K221" s="71">
        <v>74</v>
      </c>
      <c r="L221" s="80">
        <v>183.39000000000001</v>
      </c>
      <c r="M221" s="74">
        <v>31.98</v>
      </c>
      <c r="N221" s="80">
        <v>2.4782000000000002</v>
      </c>
      <c r="O221" s="70">
        <v>8</v>
      </c>
      <c r="P221" s="76" t="e">
        <f>VLOOKUP(A221,#REF!,3,FALSE)</f>
        <v>#REF!</v>
      </c>
      <c r="Q221" s="80">
        <v>0.30555555555555552</v>
      </c>
      <c r="R221" s="80">
        <f t="shared" si="3"/>
        <v>160.77568888888891</v>
      </c>
    </row>
    <row r="222" spans="1:256" x14ac:dyDescent="0.2">
      <c r="A222" s="79">
        <v>1493</v>
      </c>
      <c r="B222" s="71" t="s">
        <v>133</v>
      </c>
      <c r="C222" s="70" t="s">
        <v>1473</v>
      </c>
      <c r="D222" s="69">
        <v>18</v>
      </c>
      <c r="E222" s="69">
        <v>18</v>
      </c>
      <c r="F222" s="69">
        <v>89</v>
      </c>
      <c r="G222" s="71">
        <v>243.31</v>
      </c>
      <c r="H222" s="69">
        <v>48.660000000000004</v>
      </c>
      <c r="I222" s="69">
        <v>21</v>
      </c>
      <c r="J222" s="72">
        <v>18</v>
      </c>
      <c r="K222" s="71">
        <v>89</v>
      </c>
      <c r="L222" s="80">
        <v>243.31</v>
      </c>
      <c r="M222" s="74">
        <v>48.68</v>
      </c>
      <c r="N222" s="80">
        <v>2.7338</v>
      </c>
      <c r="O222" s="70">
        <v>0</v>
      </c>
      <c r="P222" s="76" t="e">
        <f>VLOOKUP(A222,#REF!,3,FALSE)</f>
        <v>#REF!</v>
      </c>
      <c r="Q222" s="80">
        <v>0.30555555555555552</v>
      </c>
      <c r="R222" s="80">
        <f t="shared" si="3"/>
        <v>216.11375555555557</v>
      </c>
    </row>
    <row r="223" spans="1:256" x14ac:dyDescent="0.2">
      <c r="A223" s="79">
        <v>1494</v>
      </c>
      <c r="B223" s="71" t="s">
        <v>134</v>
      </c>
      <c r="C223" s="70" t="s">
        <v>1473</v>
      </c>
      <c r="D223" s="69">
        <v>9</v>
      </c>
      <c r="E223" s="69">
        <v>9</v>
      </c>
      <c r="F223" s="69">
        <v>84</v>
      </c>
      <c r="G223" s="71">
        <v>283.49</v>
      </c>
      <c r="H223" s="69">
        <v>55.02</v>
      </c>
      <c r="I223" s="69">
        <v>12</v>
      </c>
      <c r="J223" s="72">
        <v>9</v>
      </c>
      <c r="K223" s="71">
        <v>84</v>
      </c>
      <c r="L223" s="80">
        <v>283.49</v>
      </c>
      <c r="M223" s="74">
        <v>55.03</v>
      </c>
      <c r="N223" s="80">
        <v>3.3749000000000002</v>
      </c>
      <c r="O223" s="70">
        <v>0</v>
      </c>
      <c r="P223" s="76" t="e">
        <f>VLOOKUP(A223,#REF!,3,FALSE)</f>
        <v>#REF!</v>
      </c>
      <c r="Q223" s="80">
        <v>0.30555555555555552</v>
      </c>
      <c r="R223" s="80">
        <f t="shared" si="3"/>
        <v>257.82493333333338</v>
      </c>
    </row>
    <row r="224" spans="1:256" x14ac:dyDescent="0.2">
      <c r="A224" s="79">
        <v>1496</v>
      </c>
      <c r="B224" s="71" t="s">
        <v>1454</v>
      </c>
      <c r="C224" s="70" t="s">
        <v>8</v>
      </c>
      <c r="D224" s="69">
        <v>22</v>
      </c>
      <c r="E224" s="69">
        <v>20</v>
      </c>
      <c r="F224" s="69">
        <v>24</v>
      </c>
      <c r="G224" s="71">
        <v>3047.78</v>
      </c>
      <c r="H224" s="69">
        <v>541.03</v>
      </c>
      <c r="I224" s="69">
        <v>20</v>
      </c>
      <c r="J224" s="72">
        <v>18</v>
      </c>
      <c r="K224" s="71">
        <v>21</v>
      </c>
      <c r="L224" s="80">
        <v>2666.79</v>
      </c>
      <c r="M224" s="74">
        <v>490.23</v>
      </c>
      <c r="N224" s="80">
        <v>126.99000000000001</v>
      </c>
      <c r="O224" s="70">
        <v>2</v>
      </c>
      <c r="P224" s="76" t="e">
        <f>VLOOKUP(A224,#REF!,3,FALSE)</f>
        <v>#REF!</v>
      </c>
      <c r="Q224" s="80">
        <v>66.666666666666657</v>
      </c>
      <c r="R224" s="80">
        <f t="shared" si="3"/>
        <v>1266.7900000000004</v>
      </c>
    </row>
    <row r="225" spans="1:256" x14ac:dyDescent="0.2">
      <c r="A225" s="79">
        <v>1491</v>
      </c>
      <c r="B225" s="71" t="s">
        <v>135</v>
      </c>
      <c r="C225" s="70" t="s">
        <v>2107</v>
      </c>
      <c r="D225" s="69">
        <v>57</v>
      </c>
      <c r="E225" s="69">
        <v>36</v>
      </c>
      <c r="F225" s="69">
        <v>74</v>
      </c>
      <c r="G225" s="71">
        <v>889.73</v>
      </c>
      <c r="H225" s="69">
        <v>177.85</v>
      </c>
      <c r="I225" s="69">
        <v>56</v>
      </c>
      <c r="J225" s="72">
        <v>35</v>
      </c>
      <c r="K225" s="71">
        <v>73</v>
      </c>
      <c r="L225" s="80">
        <v>880.73</v>
      </c>
      <c r="M225" s="74">
        <v>176.04000000000002</v>
      </c>
      <c r="N225" s="80">
        <v>12.0648</v>
      </c>
      <c r="O225" s="70">
        <v>3</v>
      </c>
      <c r="P225" s="76" t="e">
        <f>VLOOKUP(A225,#REF!,3,FALSE)</f>
        <v>#REF!</v>
      </c>
      <c r="Q225" s="80">
        <v>3.916666666666667</v>
      </c>
      <c r="R225" s="80">
        <f t="shared" si="3"/>
        <v>594.8137333333334</v>
      </c>
    </row>
    <row r="226" spans="1:256" x14ac:dyDescent="0.2">
      <c r="A226" s="79">
        <v>3998</v>
      </c>
      <c r="B226" s="71" t="s">
        <v>136</v>
      </c>
      <c r="C226" s="70" t="s">
        <v>8</v>
      </c>
      <c r="D226" s="69">
        <v>16</v>
      </c>
      <c r="E226" s="69">
        <v>15</v>
      </c>
      <c r="F226" s="69">
        <v>73</v>
      </c>
      <c r="G226" s="71">
        <v>538.89</v>
      </c>
      <c r="H226" s="69">
        <v>98.08</v>
      </c>
      <c r="I226" s="69">
        <v>17</v>
      </c>
      <c r="J226" s="72">
        <v>15</v>
      </c>
      <c r="K226" s="71">
        <v>73</v>
      </c>
      <c r="L226" s="80">
        <v>538.89</v>
      </c>
      <c r="M226" s="74">
        <v>98.08</v>
      </c>
      <c r="N226" s="80">
        <v>7.3821000000000003</v>
      </c>
      <c r="O226" s="70">
        <v>1</v>
      </c>
      <c r="P226" s="76" t="e">
        <f>VLOOKUP(A226,#REF!,3,FALSE)</f>
        <v>#REF!</v>
      </c>
      <c r="Q226" s="80">
        <v>2.8499999999999996</v>
      </c>
      <c r="R226" s="80">
        <f t="shared" si="3"/>
        <v>330.84330000000006</v>
      </c>
    </row>
    <row r="227" spans="1:256" x14ac:dyDescent="0.2">
      <c r="A227" s="79">
        <v>3479</v>
      </c>
      <c r="B227" s="71" t="s">
        <v>1498</v>
      </c>
      <c r="C227" s="70" t="s">
        <v>8</v>
      </c>
      <c r="D227" s="69">
        <v>48</v>
      </c>
      <c r="E227" s="69">
        <v>35</v>
      </c>
      <c r="F227" s="69">
        <v>58</v>
      </c>
      <c r="G227" s="71">
        <v>6249.34</v>
      </c>
      <c r="H227" s="69">
        <v>1025.26</v>
      </c>
      <c r="I227" s="69">
        <v>48</v>
      </c>
      <c r="J227" s="72">
        <v>33</v>
      </c>
      <c r="K227" s="71">
        <v>55</v>
      </c>
      <c r="L227" s="80">
        <v>5958.34</v>
      </c>
      <c r="M227" s="74">
        <v>986.47</v>
      </c>
      <c r="N227" s="80">
        <v>108.3335</v>
      </c>
      <c r="O227" s="70">
        <v>5</v>
      </c>
      <c r="P227" s="76" t="e">
        <f>VLOOKUP(A227,#REF!,3,FALSE)</f>
        <v>#REF!</v>
      </c>
      <c r="Q227" s="80">
        <v>38.888888888888886</v>
      </c>
      <c r="R227" s="80">
        <f t="shared" si="3"/>
        <v>3819.4536111111115</v>
      </c>
    </row>
    <row r="228" spans="1:256" x14ac:dyDescent="0.2">
      <c r="A228" s="79">
        <v>1495</v>
      </c>
      <c r="B228" s="71" t="s">
        <v>1870</v>
      </c>
      <c r="C228" s="70" t="s">
        <v>8</v>
      </c>
      <c r="D228" s="69">
        <v>0</v>
      </c>
      <c r="E228" s="69">
        <v>0</v>
      </c>
      <c r="F228" s="69">
        <v>0</v>
      </c>
      <c r="G228" s="71">
        <v>0</v>
      </c>
      <c r="H228" s="69">
        <v>0</v>
      </c>
      <c r="I228" s="69">
        <v>0</v>
      </c>
      <c r="J228" s="72">
        <v>0</v>
      </c>
      <c r="K228" s="71">
        <v>0</v>
      </c>
      <c r="L228" s="80">
        <v>0</v>
      </c>
      <c r="M228" s="74">
        <v>0</v>
      </c>
      <c r="N228" s="80">
        <v>0</v>
      </c>
      <c r="O228" s="70">
        <v>0</v>
      </c>
      <c r="P228" s="76" t="e">
        <f>VLOOKUP(A228,#REF!,3,FALSE)</f>
        <v>#REF!</v>
      </c>
      <c r="Q228" s="80">
        <v>41.371000000000002</v>
      </c>
      <c r="R228" s="80">
        <f t="shared" si="3"/>
        <v>0</v>
      </c>
    </row>
    <row r="229" spans="1:256" x14ac:dyDescent="0.2">
      <c r="A229" s="79">
        <v>2332</v>
      </c>
      <c r="B229" s="71" t="s">
        <v>137</v>
      </c>
      <c r="C229" s="70" t="s">
        <v>8</v>
      </c>
      <c r="D229" s="69">
        <v>17</v>
      </c>
      <c r="E229" s="69">
        <v>17</v>
      </c>
      <c r="F229" s="69">
        <v>19</v>
      </c>
      <c r="G229" s="71">
        <v>2431.37</v>
      </c>
      <c r="H229" s="69">
        <v>486.25</v>
      </c>
      <c r="I229" s="69">
        <v>17</v>
      </c>
      <c r="J229" s="72">
        <v>17</v>
      </c>
      <c r="K229" s="71">
        <v>19</v>
      </c>
      <c r="L229" s="80">
        <v>2431.37</v>
      </c>
      <c r="M229" s="74">
        <v>486.25</v>
      </c>
      <c r="N229" s="80">
        <v>127.96680000000001</v>
      </c>
      <c r="O229" s="70">
        <v>0</v>
      </c>
      <c r="P229" s="76" t="e">
        <f>VLOOKUP(A229,#REF!,3,FALSE)</f>
        <v>#REF!</v>
      </c>
      <c r="Q229" s="80">
        <v>52.592592592592588</v>
      </c>
      <c r="R229" s="80">
        <f t="shared" si="3"/>
        <v>1432.109940740741</v>
      </c>
    </row>
    <row r="230" spans="1:256" x14ac:dyDescent="0.2">
      <c r="A230" s="79">
        <v>3220</v>
      </c>
      <c r="B230" s="71" t="s">
        <v>138</v>
      </c>
      <c r="C230" s="70" t="s">
        <v>1473</v>
      </c>
      <c r="D230" s="69">
        <v>2</v>
      </c>
      <c r="E230" s="69">
        <v>2</v>
      </c>
      <c r="F230" s="69">
        <v>2</v>
      </c>
      <c r="G230" s="71">
        <v>2291.65</v>
      </c>
      <c r="H230" s="69">
        <v>199.20000000000002</v>
      </c>
      <c r="I230" s="69">
        <v>2</v>
      </c>
      <c r="J230" s="72">
        <v>2</v>
      </c>
      <c r="K230" s="71">
        <v>2</v>
      </c>
      <c r="L230" s="80">
        <v>2291.65</v>
      </c>
      <c r="M230" s="74">
        <v>199.20000000000002</v>
      </c>
      <c r="N230" s="80">
        <v>1145.825</v>
      </c>
      <c r="O230" s="70">
        <v>0</v>
      </c>
      <c r="P230" s="76" t="e">
        <f>VLOOKUP(A230,#REF!,3,FALSE)</f>
        <v>#REF!</v>
      </c>
      <c r="Q230" s="80">
        <v>659.49074074074065</v>
      </c>
      <c r="R230" s="80">
        <f t="shared" si="3"/>
        <v>972.66851851851879</v>
      </c>
    </row>
    <row r="231" spans="1:256" x14ac:dyDescent="0.2">
      <c r="A231" s="68">
        <v>4059</v>
      </c>
      <c r="B231" s="69" t="s">
        <v>2187</v>
      </c>
      <c r="C231" s="70" t="s">
        <v>2180</v>
      </c>
      <c r="D231" s="69">
        <v>0</v>
      </c>
      <c r="E231" s="69">
        <v>0</v>
      </c>
      <c r="F231" s="69">
        <v>0</v>
      </c>
      <c r="G231" s="71">
        <v>0</v>
      </c>
      <c r="H231" s="69">
        <v>0</v>
      </c>
      <c r="I231" s="69">
        <v>0</v>
      </c>
      <c r="J231" s="72">
        <v>0</v>
      </c>
      <c r="K231" s="73">
        <v>0</v>
      </c>
      <c r="L231" s="73">
        <v>0</v>
      </c>
      <c r="M231" s="74">
        <v>0</v>
      </c>
      <c r="N231" s="75">
        <v>0</v>
      </c>
      <c r="O231" s="70">
        <v>0</v>
      </c>
      <c r="P231" s="76" t="e">
        <f>VLOOKUP(A231,#REF!,3,FALSE)</f>
        <v>#REF!</v>
      </c>
      <c r="Q231" s="77"/>
      <c r="R231" s="77">
        <f t="shared" si="3"/>
        <v>0</v>
      </c>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c r="CW231" s="76"/>
      <c r="CX231" s="76"/>
      <c r="CY231" s="76"/>
      <c r="CZ231" s="76"/>
      <c r="DA231" s="76"/>
      <c r="DB231" s="76"/>
      <c r="DC231" s="76"/>
      <c r="DD231" s="76"/>
      <c r="DE231" s="76"/>
      <c r="DF231" s="76"/>
      <c r="DG231" s="76"/>
      <c r="DH231" s="76"/>
      <c r="DI231" s="76"/>
      <c r="DJ231" s="76"/>
      <c r="DK231" s="76"/>
      <c r="DL231" s="76"/>
      <c r="DM231" s="76"/>
      <c r="DN231" s="76"/>
      <c r="DO231" s="76"/>
      <c r="DP231" s="76"/>
      <c r="DQ231" s="76"/>
      <c r="DR231" s="76"/>
      <c r="DS231" s="76"/>
      <c r="DT231" s="76"/>
      <c r="DU231" s="76"/>
      <c r="DV231" s="76"/>
      <c r="DW231" s="76"/>
      <c r="DX231" s="76"/>
      <c r="DY231" s="76"/>
      <c r="DZ231" s="76"/>
      <c r="EA231" s="76"/>
      <c r="EB231" s="76"/>
      <c r="EC231" s="76"/>
      <c r="ED231" s="76"/>
      <c r="EE231" s="76"/>
      <c r="EF231" s="76"/>
      <c r="EG231" s="76"/>
      <c r="EH231" s="76"/>
      <c r="EI231" s="76"/>
      <c r="EJ231" s="76"/>
      <c r="EK231" s="76"/>
      <c r="EL231" s="76"/>
      <c r="EM231" s="76"/>
      <c r="EN231" s="76"/>
      <c r="EO231" s="76"/>
      <c r="EP231" s="76"/>
      <c r="EQ231" s="76"/>
      <c r="ER231" s="76"/>
      <c r="ES231" s="76"/>
      <c r="ET231" s="76"/>
      <c r="EU231" s="76"/>
      <c r="EV231" s="76"/>
      <c r="EW231" s="76"/>
      <c r="EX231" s="76"/>
      <c r="EY231" s="76"/>
      <c r="EZ231" s="76"/>
      <c r="FA231" s="76"/>
      <c r="FB231" s="76"/>
      <c r="FC231" s="76"/>
      <c r="FD231" s="76"/>
      <c r="FE231" s="76"/>
      <c r="FF231" s="76"/>
      <c r="FG231" s="76"/>
      <c r="FH231" s="76"/>
      <c r="FI231" s="76"/>
      <c r="FJ231" s="76"/>
      <c r="FK231" s="76"/>
      <c r="FL231" s="76"/>
      <c r="FM231" s="76"/>
      <c r="FN231" s="76"/>
      <c r="FO231" s="76"/>
      <c r="FP231" s="76"/>
      <c r="FQ231" s="76"/>
      <c r="FR231" s="76"/>
      <c r="FS231" s="76"/>
      <c r="FT231" s="76"/>
      <c r="FU231" s="76"/>
      <c r="FV231" s="76"/>
      <c r="FW231" s="76"/>
      <c r="FX231" s="76"/>
      <c r="FY231" s="76"/>
      <c r="FZ231" s="76"/>
      <c r="GA231" s="76"/>
      <c r="GB231" s="76"/>
      <c r="GC231" s="76"/>
      <c r="GD231" s="76"/>
      <c r="GE231" s="76"/>
      <c r="GF231" s="76"/>
      <c r="GG231" s="76"/>
      <c r="GH231" s="76"/>
      <c r="GI231" s="76"/>
      <c r="GJ231" s="76"/>
      <c r="GK231" s="76"/>
      <c r="GL231" s="76"/>
      <c r="GM231" s="76"/>
      <c r="GN231" s="76"/>
      <c r="GO231" s="76"/>
      <c r="GP231" s="76"/>
      <c r="GQ231" s="76"/>
      <c r="GR231" s="76"/>
      <c r="GS231" s="76"/>
      <c r="GT231" s="76"/>
      <c r="GU231" s="76"/>
      <c r="GV231" s="76"/>
      <c r="GW231" s="76"/>
      <c r="GX231" s="76"/>
      <c r="GY231" s="76"/>
      <c r="GZ231" s="76"/>
      <c r="HA231" s="76"/>
      <c r="HB231" s="76"/>
      <c r="HC231" s="76"/>
      <c r="HD231" s="76"/>
      <c r="HE231" s="76"/>
      <c r="HF231" s="76"/>
      <c r="HG231" s="76"/>
      <c r="HH231" s="76"/>
      <c r="HI231" s="76"/>
      <c r="HJ231" s="76"/>
      <c r="HK231" s="76"/>
      <c r="HL231" s="76"/>
      <c r="HM231" s="76"/>
      <c r="HN231" s="76"/>
      <c r="HO231" s="76"/>
      <c r="HP231" s="76"/>
      <c r="HQ231" s="76"/>
      <c r="HR231" s="76"/>
      <c r="HS231" s="76"/>
      <c r="HT231" s="76"/>
      <c r="HU231" s="76"/>
      <c r="HV231" s="76"/>
      <c r="HW231" s="76"/>
      <c r="HX231" s="76"/>
      <c r="HY231" s="76"/>
      <c r="HZ231" s="76"/>
      <c r="IA231" s="76"/>
      <c r="IB231" s="76"/>
      <c r="IC231" s="76"/>
      <c r="ID231" s="76"/>
      <c r="IE231" s="76"/>
      <c r="IF231" s="76"/>
      <c r="IG231" s="76"/>
      <c r="IH231" s="76"/>
      <c r="II231" s="76"/>
      <c r="IJ231" s="76"/>
      <c r="IK231" s="76"/>
      <c r="IL231" s="76"/>
      <c r="IM231" s="76"/>
      <c r="IN231" s="76"/>
      <c r="IO231" s="76"/>
      <c r="IP231" s="76"/>
      <c r="IQ231" s="76"/>
      <c r="IR231" s="76"/>
      <c r="IS231" s="76"/>
      <c r="IT231" s="76"/>
      <c r="IU231" s="76"/>
      <c r="IV231" s="76"/>
    </row>
    <row r="232" spans="1:256" x14ac:dyDescent="0.2">
      <c r="A232" s="79">
        <v>3627</v>
      </c>
      <c r="B232" s="71" t="s">
        <v>1499</v>
      </c>
      <c r="C232" s="70" t="s">
        <v>2107</v>
      </c>
      <c r="D232" s="69">
        <v>0</v>
      </c>
      <c r="E232" s="69">
        <v>0</v>
      </c>
      <c r="F232" s="69">
        <v>0</v>
      </c>
      <c r="G232" s="71">
        <v>0</v>
      </c>
      <c r="H232" s="69">
        <v>0</v>
      </c>
      <c r="I232" s="69">
        <v>0</v>
      </c>
      <c r="J232" s="72">
        <v>0</v>
      </c>
      <c r="K232" s="71">
        <v>0</v>
      </c>
      <c r="L232" s="80">
        <v>0</v>
      </c>
      <c r="M232" s="74">
        <v>0</v>
      </c>
      <c r="N232" s="80">
        <v>0</v>
      </c>
      <c r="O232" s="70">
        <v>0</v>
      </c>
      <c r="P232" s="76" t="e">
        <f>VLOOKUP(A232,#REF!,3,FALSE)</f>
        <v>#REF!</v>
      </c>
      <c r="Q232" s="80">
        <v>1859.336283185841</v>
      </c>
      <c r="R232" s="80">
        <f t="shared" si="3"/>
        <v>0</v>
      </c>
    </row>
    <row r="233" spans="1:256" x14ac:dyDescent="0.2">
      <c r="A233" s="79">
        <v>1895</v>
      </c>
      <c r="B233" s="71" t="s">
        <v>139</v>
      </c>
      <c r="C233" s="70" t="s">
        <v>2118</v>
      </c>
      <c r="D233" s="69">
        <v>0</v>
      </c>
      <c r="E233" s="69">
        <v>0</v>
      </c>
      <c r="F233" s="69">
        <v>0</v>
      </c>
      <c r="G233" s="71">
        <v>0</v>
      </c>
      <c r="H233" s="69">
        <v>0</v>
      </c>
      <c r="I233" s="69">
        <v>0</v>
      </c>
      <c r="J233" s="72">
        <v>0</v>
      </c>
      <c r="K233" s="71">
        <v>0</v>
      </c>
      <c r="L233" s="80">
        <v>0</v>
      </c>
      <c r="M233" s="74">
        <v>0</v>
      </c>
      <c r="N233" s="80">
        <v>0</v>
      </c>
      <c r="O233" s="70">
        <v>0</v>
      </c>
      <c r="P233" s="76" t="e">
        <f>VLOOKUP(A233,#REF!,3,FALSE)</f>
        <v>#REF!</v>
      </c>
      <c r="Q233" s="80">
        <v>90</v>
      </c>
      <c r="R233" s="80">
        <f t="shared" si="3"/>
        <v>0</v>
      </c>
    </row>
    <row r="234" spans="1:256" x14ac:dyDescent="0.2">
      <c r="A234" s="79">
        <v>3410</v>
      </c>
      <c r="B234" s="71" t="s">
        <v>833</v>
      </c>
      <c r="C234" s="70" t="s">
        <v>8</v>
      </c>
      <c r="D234" s="69">
        <v>2</v>
      </c>
      <c r="E234" s="69">
        <v>2</v>
      </c>
      <c r="F234" s="69">
        <v>3</v>
      </c>
      <c r="G234" s="71">
        <v>250.91000000000003</v>
      </c>
      <c r="H234" s="69">
        <v>0</v>
      </c>
      <c r="I234" s="69">
        <v>2</v>
      </c>
      <c r="J234" s="72">
        <v>2</v>
      </c>
      <c r="K234" s="71">
        <v>3</v>
      </c>
      <c r="L234" s="80">
        <v>250.91000000000003</v>
      </c>
      <c r="M234" s="74">
        <v>0</v>
      </c>
      <c r="N234" s="80">
        <v>83.636700000000005</v>
      </c>
      <c r="O234" s="70">
        <v>0</v>
      </c>
      <c r="P234" s="76" t="e">
        <f>VLOOKUP(A234,#REF!,3,FALSE)</f>
        <v>#REF!</v>
      </c>
      <c r="Q234" s="80">
        <v>61.111111111111107</v>
      </c>
      <c r="R234" s="80">
        <f t="shared" si="3"/>
        <v>67.576766666666686</v>
      </c>
    </row>
    <row r="235" spans="1:256" x14ac:dyDescent="0.2">
      <c r="A235" s="79">
        <v>3411</v>
      </c>
      <c r="B235" s="71" t="s">
        <v>837</v>
      </c>
      <c r="C235" s="70" t="s">
        <v>8</v>
      </c>
      <c r="D235" s="69">
        <v>1</v>
      </c>
      <c r="E235" s="69">
        <v>1</v>
      </c>
      <c r="F235" s="69">
        <v>2</v>
      </c>
      <c r="G235" s="71">
        <v>130</v>
      </c>
      <c r="H235" s="69">
        <v>0</v>
      </c>
      <c r="I235" s="69">
        <v>1</v>
      </c>
      <c r="J235" s="72">
        <v>1</v>
      </c>
      <c r="K235" s="71">
        <v>2</v>
      </c>
      <c r="L235" s="80">
        <v>130</v>
      </c>
      <c r="M235" s="74">
        <v>0</v>
      </c>
      <c r="N235" s="80">
        <v>65</v>
      </c>
      <c r="O235" s="70">
        <v>0</v>
      </c>
      <c r="P235" s="76" t="e">
        <f>VLOOKUP(A235,#REF!,3,FALSE)</f>
        <v>#REF!</v>
      </c>
      <c r="Q235" s="80">
        <v>81.481481481481481</v>
      </c>
      <c r="R235" s="80">
        <f t="shared" si="3"/>
        <v>-32.962962962962962</v>
      </c>
    </row>
    <row r="236" spans="1:256" s="69" customFormat="1" x14ac:dyDescent="0.2">
      <c r="A236" s="81">
        <v>3820</v>
      </c>
      <c r="B236" s="82" t="s">
        <v>840</v>
      </c>
      <c r="C236" s="69" t="s">
        <v>8</v>
      </c>
      <c r="D236" s="69">
        <v>0</v>
      </c>
      <c r="E236" s="69">
        <v>0</v>
      </c>
      <c r="F236" s="69">
        <v>0</v>
      </c>
      <c r="G236" s="71">
        <v>0</v>
      </c>
      <c r="H236" s="69">
        <v>0</v>
      </c>
      <c r="I236" s="69">
        <v>0</v>
      </c>
      <c r="J236" s="69">
        <v>0</v>
      </c>
      <c r="K236" s="82">
        <v>0</v>
      </c>
      <c r="L236" s="83">
        <v>0</v>
      </c>
      <c r="M236" s="69">
        <v>0</v>
      </c>
      <c r="N236" s="83">
        <v>0</v>
      </c>
      <c r="O236" s="69">
        <v>0</v>
      </c>
      <c r="P236" s="76" t="e">
        <f>VLOOKUP(A236,#REF!,3,FALSE)</f>
        <v>#REF!</v>
      </c>
      <c r="Q236" s="84">
        <v>106.66666666666666</v>
      </c>
      <c r="R236" s="84">
        <f t="shared" si="3"/>
        <v>0</v>
      </c>
      <c r="S236" s="78"/>
      <c r="T236" s="78"/>
      <c r="U236" s="78"/>
      <c r="V236" s="78"/>
      <c r="W236" s="78"/>
      <c r="X236" s="78"/>
      <c r="Y236" s="78"/>
      <c r="Z236" s="78"/>
      <c r="AA236" s="78"/>
      <c r="AB236" s="78"/>
      <c r="AC236" s="85"/>
      <c r="AD236" s="85"/>
      <c r="AE236" s="85"/>
      <c r="AF236" s="85"/>
      <c r="AG236" s="85"/>
      <c r="AH236" s="85"/>
      <c r="AI236" s="85"/>
      <c r="AJ236" s="85"/>
      <c r="AK236" s="85"/>
      <c r="AL236" s="85"/>
      <c r="AM236" s="85"/>
      <c r="AN236" s="85"/>
      <c r="AO236" s="85"/>
      <c r="AP236" s="85"/>
      <c r="AQ236" s="85"/>
      <c r="AR236" s="85"/>
      <c r="AS236" s="85"/>
      <c r="AT236" s="85"/>
      <c r="AU236" s="85"/>
      <c r="AV236" s="85"/>
      <c r="AW236" s="85"/>
      <c r="AX236" s="85"/>
      <c r="AY236" s="85"/>
      <c r="AZ236" s="85"/>
      <c r="BA236" s="85"/>
      <c r="BB236" s="85"/>
      <c r="BC236" s="85"/>
      <c r="BD236" s="85"/>
      <c r="BE236" s="85"/>
      <c r="BF236" s="85"/>
      <c r="BG236" s="85"/>
      <c r="BH236" s="85"/>
      <c r="BI236" s="85"/>
      <c r="BJ236" s="85"/>
      <c r="BK236" s="85"/>
      <c r="BL236" s="85"/>
      <c r="BM236" s="85"/>
      <c r="BN236" s="85"/>
      <c r="BO236" s="85"/>
      <c r="BP236" s="85"/>
      <c r="BQ236" s="85"/>
      <c r="BR236" s="85"/>
      <c r="BS236" s="85"/>
      <c r="BT236" s="85"/>
      <c r="BU236" s="85"/>
      <c r="BV236" s="85"/>
      <c r="BW236" s="85"/>
      <c r="BX236" s="85"/>
      <c r="BY236" s="85"/>
      <c r="BZ236" s="85"/>
      <c r="CA236" s="85"/>
      <c r="CB236" s="85"/>
      <c r="CC236" s="85"/>
      <c r="CD236" s="85"/>
      <c r="CE236" s="85"/>
      <c r="CF236" s="85"/>
      <c r="CG236" s="85"/>
      <c r="CH236" s="85"/>
      <c r="CI236" s="85"/>
      <c r="CJ236" s="85"/>
      <c r="CK236" s="85"/>
      <c r="CL236" s="85"/>
      <c r="CM236" s="85"/>
      <c r="CN236" s="85"/>
      <c r="CO236" s="85"/>
      <c r="CP236" s="85"/>
      <c r="CQ236" s="85"/>
      <c r="CR236" s="85"/>
      <c r="CS236" s="85"/>
      <c r="CT236" s="85"/>
      <c r="CU236" s="85"/>
      <c r="CV236" s="85"/>
      <c r="CW236" s="85"/>
      <c r="CX236" s="85"/>
      <c r="CY236" s="85"/>
      <c r="CZ236" s="85"/>
      <c r="DA236" s="85"/>
      <c r="DB236" s="85"/>
      <c r="DC236" s="85"/>
      <c r="DD236" s="85"/>
      <c r="DE236" s="85"/>
      <c r="DF236" s="85"/>
      <c r="DG236" s="85"/>
      <c r="DH236" s="85"/>
      <c r="DI236" s="85"/>
      <c r="DJ236" s="85"/>
      <c r="DK236" s="85"/>
      <c r="DL236" s="85"/>
      <c r="DM236" s="85"/>
      <c r="DN236" s="85"/>
      <c r="DO236" s="85"/>
      <c r="DP236" s="85"/>
      <c r="DQ236" s="85"/>
      <c r="DR236" s="85"/>
      <c r="DS236" s="85"/>
      <c r="DT236" s="85"/>
      <c r="DU236" s="85"/>
      <c r="DV236" s="85"/>
      <c r="DW236" s="85"/>
      <c r="DX236" s="85"/>
      <c r="DY236" s="85"/>
      <c r="DZ236" s="85"/>
      <c r="EA236" s="85"/>
      <c r="EB236" s="85"/>
      <c r="EC236" s="85"/>
      <c r="ED236" s="85"/>
      <c r="EE236" s="85"/>
      <c r="EF236" s="85"/>
      <c r="EG236" s="85"/>
      <c r="EH236" s="85"/>
      <c r="EI236" s="85"/>
      <c r="EJ236" s="85"/>
      <c r="EK236" s="85"/>
      <c r="EL236" s="85"/>
      <c r="EM236" s="85"/>
      <c r="EN236" s="85"/>
      <c r="EO236" s="85"/>
      <c r="EP236" s="85"/>
      <c r="EQ236" s="85"/>
      <c r="ER236" s="85"/>
      <c r="ES236" s="85"/>
      <c r="ET236" s="85"/>
      <c r="EU236" s="85"/>
      <c r="EV236" s="85"/>
      <c r="EW236" s="85"/>
      <c r="EX236" s="85"/>
      <c r="EY236" s="85"/>
      <c r="EZ236" s="85"/>
      <c r="FA236" s="85"/>
      <c r="FB236" s="85"/>
      <c r="FC236" s="85"/>
      <c r="FD236" s="85"/>
      <c r="FE236" s="85"/>
      <c r="FF236" s="85"/>
      <c r="FG236" s="85"/>
      <c r="FH236" s="85"/>
      <c r="FI236" s="85"/>
      <c r="FJ236" s="85"/>
      <c r="FK236" s="85"/>
      <c r="FL236" s="85"/>
      <c r="FM236" s="85"/>
      <c r="FN236" s="85"/>
      <c r="FO236" s="85"/>
      <c r="FP236" s="85"/>
      <c r="FQ236" s="85"/>
      <c r="FR236" s="85"/>
      <c r="FS236" s="85"/>
      <c r="FT236" s="85"/>
      <c r="FU236" s="85"/>
      <c r="FV236" s="85"/>
      <c r="FW236" s="85"/>
      <c r="FX236" s="85"/>
      <c r="FY236" s="85"/>
      <c r="FZ236" s="85"/>
      <c r="GA236" s="85"/>
      <c r="GB236" s="85"/>
      <c r="GC236" s="85"/>
      <c r="GD236" s="85"/>
      <c r="GE236" s="85"/>
      <c r="GF236" s="85"/>
      <c r="GG236" s="85"/>
      <c r="GH236" s="85"/>
      <c r="GI236" s="85"/>
      <c r="GJ236" s="85"/>
      <c r="GK236" s="85"/>
      <c r="GL236" s="85"/>
      <c r="GM236" s="85"/>
      <c r="GN236" s="85"/>
      <c r="GO236" s="85"/>
      <c r="GP236" s="85"/>
      <c r="GQ236" s="85"/>
      <c r="GR236" s="85"/>
      <c r="GS236" s="85"/>
      <c r="GT236" s="85"/>
      <c r="GU236" s="85"/>
      <c r="GV236" s="85"/>
      <c r="GW236" s="85"/>
      <c r="GX236" s="85"/>
      <c r="GY236" s="85"/>
      <c r="GZ236" s="85"/>
      <c r="HA236" s="85"/>
      <c r="HB236" s="85"/>
      <c r="HC236" s="85"/>
      <c r="HD236" s="85"/>
      <c r="HE236" s="85"/>
      <c r="HF236" s="85"/>
      <c r="HG236" s="85"/>
      <c r="HH236" s="85"/>
      <c r="HI236" s="85"/>
      <c r="HJ236" s="85"/>
      <c r="HK236" s="85"/>
      <c r="HL236" s="85"/>
      <c r="HM236" s="85"/>
      <c r="HN236" s="85"/>
      <c r="HO236" s="85"/>
      <c r="HP236" s="85"/>
      <c r="HQ236" s="85"/>
      <c r="HR236" s="85"/>
      <c r="HS236" s="85"/>
      <c r="HT236" s="85"/>
      <c r="HU236" s="85"/>
      <c r="HV236" s="85"/>
      <c r="HW236" s="85"/>
      <c r="HX236" s="85"/>
      <c r="HY236" s="85"/>
      <c r="HZ236" s="85"/>
      <c r="IA236" s="85"/>
      <c r="IB236" s="85"/>
      <c r="IC236" s="85"/>
      <c r="ID236" s="85"/>
      <c r="IE236" s="85"/>
      <c r="IF236" s="85"/>
      <c r="IG236" s="85"/>
      <c r="IH236" s="85"/>
      <c r="II236" s="85"/>
      <c r="IJ236" s="85"/>
      <c r="IK236" s="85"/>
      <c r="IL236" s="85"/>
      <c r="IM236" s="85"/>
      <c r="IN236" s="85"/>
      <c r="IO236" s="85"/>
      <c r="IP236" s="85"/>
      <c r="IQ236" s="85"/>
      <c r="IR236" s="85"/>
      <c r="IS236" s="85"/>
      <c r="IT236" s="85"/>
      <c r="IU236" s="85"/>
      <c r="IV236" s="85"/>
    </row>
    <row r="237" spans="1:256" x14ac:dyDescent="0.2">
      <c r="A237" s="79">
        <v>3628</v>
      </c>
      <c r="B237" s="71" t="s">
        <v>2188</v>
      </c>
      <c r="C237" s="70" t="s">
        <v>2107</v>
      </c>
      <c r="D237" s="69">
        <v>0</v>
      </c>
      <c r="E237" s="69">
        <v>0</v>
      </c>
      <c r="F237" s="69">
        <v>0</v>
      </c>
      <c r="G237" s="71">
        <v>0</v>
      </c>
      <c r="H237" s="69">
        <v>0</v>
      </c>
      <c r="I237" s="69">
        <v>0</v>
      </c>
      <c r="J237" s="72">
        <v>0</v>
      </c>
      <c r="K237" s="71">
        <v>0</v>
      </c>
      <c r="L237" s="80">
        <v>0</v>
      </c>
      <c r="M237" s="74">
        <v>0</v>
      </c>
      <c r="N237" s="80">
        <v>0</v>
      </c>
      <c r="O237" s="70">
        <v>0</v>
      </c>
      <c r="P237" s="76" t="e">
        <f>VLOOKUP(A237,#REF!,3,FALSE)</f>
        <v>#REF!</v>
      </c>
      <c r="Q237" s="80">
        <v>3656.4159292035401</v>
      </c>
      <c r="R237" s="80">
        <f t="shared" si="3"/>
        <v>0</v>
      </c>
    </row>
    <row r="238" spans="1:256" s="69" customFormat="1" x14ac:dyDescent="0.2">
      <c r="A238" s="81">
        <v>5036</v>
      </c>
      <c r="B238" s="82" t="s">
        <v>2189</v>
      </c>
      <c r="C238" s="69" t="s">
        <v>2107</v>
      </c>
      <c r="D238" s="69">
        <v>0</v>
      </c>
      <c r="E238" s="69">
        <v>0</v>
      </c>
      <c r="F238" s="69">
        <v>0</v>
      </c>
      <c r="G238" s="71">
        <v>0</v>
      </c>
      <c r="H238" s="69">
        <v>0</v>
      </c>
      <c r="I238" s="69">
        <v>0</v>
      </c>
      <c r="J238" s="69">
        <v>0</v>
      </c>
      <c r="K238" s="82">
        <v>0</v>
      </c>
      <c r="L238" s="83">
        <v>0</v>
      </c>
      <c r="M238" s="69">
        <v>0</v>
      </c>
      <c r="N238" s="83">
        <v>0</v>
      </c>
      <c r="O238" s="69">
        <v>0</v>
      </c>
      <c r="P238" s="76" t="e">
        <f>VLOOKUP(A238,#REF!,3,FALSE)</f>
        <v>#REF!</v>
      </c>
      <c r="Q238" s="84">
        <v>6476.8518518518513</v>
      </c>
      <c r="R238" s="84">
        <f t="shared" si="3"/>
        <v>0</v>
      </c>
      <c r="S238" s="78"/>
      <c r="T238" s="78"/>
      <c r="U238" s="78"/>
      <c r="V238" s="78"/>
      <c r="W238" s="78"/>
      <c r="X238" s="78"/>
      <c r="Y238" s="78"/>
      <c r="Z238" s="78"/>
      <c r="AA238" s="78"/>
      <c r="AB238" s="78"/>
      <c r="AC238" s="85"/>
      <c r="AD238" s="85"/>
      <c r="AE238" s="85"/>
      <c r="AF238" s="85"/>
      <c r="AG238" s="85"/>
      <c r="AH238" s="85"/>
      <c r="AI238" s="85"/>
      <c r="AJ238" s="85"/>
      <c r="AK238" s="85"/>
      <c r="AL238" s="85"/>
      <c r="AM238" s="85"/>
      <c r="AN238" s="85"/>
      <c r="AO238" s="85"/>
      <c r="AP238" s="85"/>
      <c r="AQ238" s="85"/>
      <c r="AR238" s="85"/>
      <c r="AS238" s="85"/>
      <c r="AT238" s="85"/>
      <c r="AU238" s="85"/>
      <c r="AV238" s="85"/>
      <c r="AW238" s="85"/>
      <c r="AX238" s="85"/>
      <c r="AY238" s="85"/>
      <c r="AZ238" s="85"/>
      <c r="BA238" s="85"/>
      <c r="BB238" s="85"/>
      <c r="BC238" s="85"/>
      <c r="BD238" s="85"/>
      <c r="BE238" s="85"/>
      <c r="BF238" s="85"/>
      <c r="BG238" s="85"/>
      <c r="BH238" s="85"/>
      <c r="BI238" s="85"/>
      <c r="BJ238" s="85"/>
      <c r="BK238" s="85"/>
      <c r="BL238" s="85"/>
      <c r="BM238" s="85"/>
      <c r="BN238" s="85"/>
      <c r="BO238" s="85"/>
      <c r="BP238" s="85"/>
      <c r="BQ238" s="85"/>
      <c r="BR238" s="85"/>
      <c r="BS238" s="85"/>
      <c r="BT238" s="85"/>
      <c r="BU238" s="85"/>
      <c r="BV238" s="85"/>
      <c r="BW238" s="85"/>
      <c r="BX238" s="85"/>
      <c r="BY238" s="85"/>
      <c r="BZ238" s="85"/>
      <c r="CA238" s="85"/>
      <c r="CB238" s="85"/>
      <c r="CC238" s="85"/>
      <c r="CD238" s="85"/>
      <c r="CE238" s="85"/>
      <c r="CF238" s="85"/>
      <c r="CG238" s="85"/>
      <c r="CH238" s="85"/>
      <c r="CI238" s="85"/>
      <c r="CJ238" s="85"/>
      <c r="CK238" s="85"/>
      <c r="CL238" s="85"/>
      <c r="CM238" s="85"/>
      <c r="CN238" s="85"/>
      <c r="CO238" s="85"/>
      <c r="CP238" s="85"/>
      <c r="CQ238" s="85"/>
      <c r="CR238" s="85"/>
      <c r="CS238" s="85"/>
      <c r="CT238" s="85"/>
      <c r="CU238" s="85"/>
      <c r="CV238" s="85"/>
      <c r="CW238" s="85"/>
      <c r="CX238" s="85"/>
      <c r="CY238" s="85"/>
      <c r="CZ238" s="85"/>
      <c r="DA238" s="85"/>
      <c r="DB238" s="85"/>
      <c r="DC238" s="85"/>
      <c r="DD238" s="85"/>
      <c r="DE238" s="85"/>
      <c r="DF238" s="85"/>
      <c r="DG238" s="85"/>
      <c r="DH238" s="85"/>
      <c r="DI238" s="85"/>
      <c r="DJ238" s="85"/>
      <c r="DK238" s="85"/>
      <c r="DL238" s="85"/>
      <c r="DM238" s="85"/>
      <c r="DN238" s="85"/>
      <c r="DO238" s="85"/>
      <c r="DP238" s="85"/>
      <c r="DQ238" s="85"/>
      <c r="DR238" s="85"/>
      <c r="DS238" s="85"/>
      <c r="DT238" s="85"/>
      <c r="DU238" s="85"/>
      <c r="DV238" s="85"/>
      <c r="DW238" s="85"/>
      <c r="DX238" s="85"/>
      <c r="DY238" s="85"/>
      <c r="DZ238" s="85"/>
      <c r="EA238" s="85"/>
      <c r="EB238" s="85"/>
      <c r="EC238" s="85"/>
      <c r="ED238" s="85"/>
      <c r="EE238" s="85"/>
      <c r="EF238" s="85"/>
      <c r="EG238" s="85"/>
      <c r="EH238" s="85"/>
      <c r="EI238" s="85"/>
      <c r="EJ238" s="85"/>
      <c r="EK238" s="85"/>
      <c r="EL238" s="85"/>
      <c r="EM238" s="85"/>
      <c r="EN238" s="85"/>
      <c r="EO238" s="85"/>
      <c r="EP238" s="85"/>
      <c r="EQ238" s="85"/>
      <c r="ER238" s="85"/>
      <c r="ES238" s="85"/>
      <c r="ET238" s="85"/>
      <c r="EU238" s="85"/>
      <c r="EV238" s="85"/>
      <c r="EW238" s="85"/>
      <c r="EX238" s="85"/>
      <c r="EY238" s="85"/>
      <c r="EZ238" s="85"/>
      <c r="FA238" s="85"/>
      <c r="FB238" s="85"/>
      <c r="FC238" s="85"/>
      <c r="FD238" s="85"/>
      <c r="FE238" s="85"/>
      <c r="FF238" s="85"/>
      <c r="FG238" s="85"/>
      <c r="FH238" s="85"/>
      <c r="FI238" s="85"/>
      <c r="FJ238" s="85"/>
      <c r="FK238" s="85"/>
      <c r="FL238" s="85"/>
      <c r="FM238" s="85"/>
      <c r="FN238" s="85"/>
      <c r="FO238" s="85"/>
      <c r="FP238" s="85"/>
      <c r="FQ238" s="85"/>
      <c r="FR238" s="85"/>
      <c r="FS238" s="85"/>
      <c r="FT238" s="85"/>
      <c r="FU238" s="85"/>
      <c r="FV238" s="85"/>
      <c r="FW238" s="85"/>
      <c r="FX238" s="85"/>
      <c r="FY238" s="85"/>
      <c r="FZ238" s="85"/>
      <c r="GA238" s="85"/>
      <c r="GB238" s="85"/>
      <c r="GC238" s="85"/>
      <c r="GD238" s="85"/>
      <c r="GE238" s="85"/>
      <c r="GF238" s="85"/>
      <c r="GG238" s="85"/>
      <c r="GH238" s="85"/>
      <c r="GI238" s="85"/>
      <c r="GJ238" s="85"/>
      <c r="GK238" s="85"/>
      <c r="GL238" s="85"/>
      <c r="GM238" s="85"/>
      <c r="GN238" s="85"/>
      <c r="GO238" s="85"/>
      <c r="GP238" s="85"/>
      <c r="GQ238" s="85"/>
      <c r="GR238" s="85"/>
      <c r="GS238" s="85"/>
      <c r="GT238" s="85"/>
      <c r="GU238" s="85"/>
      <c r="GV238" s="85"/>
      <c r="GW238" s="85"/>
      <c r="GX238" s="85"/>
      <c r="GY238" s="85"/>
      <c r="GZ238" s="85"/>
      <c r="HA238" s="85"/>
      <c r="HB238" s="85"/>
      <c r="HC238" s="85"/>
      <c r="HD238" s="85"/>
      <c r="HE238" s="85"/>
      <c r="HF238" s="85"/>
      <c r="HG238" s="85"/>
      <c r="HH238" s="85"/>
      <c r="HI238" s="85"/>
      <c r="HJ238" s="85"/>
      <c r="HK238" s="85"/>
      <c r="HL238" s="85"/>
      <c r="HM238" s="85"/>
      <c r="HN238" s="85"/>
      <c r="HO238" s="85"/>
      <c r="HP238" s="85"/>
      <c r="HQ238" s="85"/>
      <c r="HR238" s="85"/>
      <c r="HS238" s="85"/>
      <c r="HT238" s="85"/>
      <c r="HU238" s="85"/>
      <c r="HV238" s="85"/>
      <c r="HW238" s="85"/>
      <c r="HX238" s="85"/>
      <c r="HY238" s="85"/>
      <c r="HZ238" s="85"/>
      <c r="IA238" s="85"/>
      <c r="IB238" s="85"/>
      <c r="IC238" s="85"/>
      <c r="ID238" s="85"/>
      <c r="IE238" s="85"/>
      <c r="IF238" s="85"/>
      <c r="IG238" s="85"/>
      <c r="IH238" s="85"/>
      <c r="II238" s="85"/>
      <c r="IJ238" s="85"/>
      <c r="IK238" s="85"/>
      <c r="IL238" s="85"/>
      <c r="IM238" s="85"/>
      <c r="IN238" s="85"/>
      <c r="IO238" s="85"/>
      <c r="IP238" s="85"/>
      <c r="IQ238" s="85"/>
      <c r="IR238" s="85"/>
      <c r="IS238" s="85"/>
      <c r="IT238" s="85"/>
      <c r="IU238" s="85"/>
      <c r="IV238" s="85"/>
    </row>
    <row r="239" spans="1:256" x14ac:dyDescent="0.2">
      <c r="A239" s="79">
        <v>5033</v>
      </c>
      <c r="B239" s="71" t="s">
        <v>2190</v>
      </c>
      <c r="C239" s="70" t="s">
        <v>2107</v>
      </c>
      <c r="D239" s="69">
        <v>1</v>
      </c>
      <c r="E239" s="69">
        <v>1</v>
      </c>
      <c r="F239" s="69">
        <v>1</v>
      </c>
      <c r="G239" s="71">
        <v>3213</v>
      </c>
      <c r="H239" s="69">
        <v>642.6</v>
      </c>
      <c r="I239" s="69">
        <v>2</v>
      </c>
      <c r="J239" s="72">
        <v>1</v>
      </c>
      <c r="K239" s="71">
        <v>1</v>
      </c>
      <c r="L239" s="80">
        <v>3213</v>
      </c>
      <c r="M239" s="74">
        <v>642.6</v>
      </c>
      <c r="N239" s="80">
        <v>3213</v>
      </c>
      <c r="O239" s="70">
        <v>0</v>
      </c>
      <c r="P239" s="76" t="e">
        <f>VLOOKUP(A239,#REF!,3,FALSE)</f>
        <v>#REF!</v>
      </c>
      <c r="Q239" s="80">
        <v>1847.2222222222222</v>
      </c>
      <c r="R239" s="80">
        <f t="shared" si="3"/>
        <v>1365.7777777777778</v>
      </c>
    </row>
    <row r="240" spans="1:256" x14ac:dyDescent="0.2">
      <c r="A240" s="79">
        <v>5034</v>
      </c>
      <c r="B240" s="71" t="s">
        <v>2191</v>
      </c>
      <c r="C240" s="70" t="s">
        <v>2107</v>
      </c>
      <c r="D240" s="69">
        <v>0</v>
      </c>
      <c r="E240" s="69">
        <v>0</v>
      </c>
      <c r="F240" s="69">
        <v>0</v>
      </c>
      <c r="G240" s="71">
        <v>0</v>
      </c>
      <c r="H240" s="69">
        <v>0</v>
      </c>
      <c r="I240" s="69">
        <v>0</v>
      </c>
      <c r="J240" s="72">
        <v>0</v>
      </c>
      <c r="K240" s="71">
        <v>0</v>
      </c>
      <c r="L240" s="80">
        <v>0</v>
      </c>
      <c r="M240" s="74">
        <v>0</v>
      </c>
      <c r="N240" s="80">
        <v>0</v>
      </c>
      <c r="O240" s="70">
        <v>0</v>
      </c>
      <c r="P240" s="76" t="e">
        <f>VLOOKUP(A240,#REF!,3,FALSE)</f>
        <v>#REF!</v>
      </c>
      <c r="Q240" s="80">
        <v>2546.2962962962961</v>
      </c>
      <c r="R240" s="80">
        <f t="shared" si="3"/>
        <v>0</v>
      </c>
    </row>
    <row r="241" spans="1:256" x14ac:dyDescent="0.2">
      <c r="A241" s="79">
        <v>5035</v>
      </c>
      <c r="B241" s="71" t="s">
        <v>2192</v>
      </c>
      <c r="C241" s="70" t="s">
        <v>2107</v>
      </c>
      <c r="D241" s="69">
        <v>0</v>
      </c>
      <c r="E241" s="69">
        <v>0</v>
      </c>
      <c r="F241" s="69">
        <v>0</v>
      </c>
      <c r="G241" s="71">
        <v>0</v>
      </c>
      <c r="H241" s="69">
        <v>0</v>
      </c>
      <c r="I241" s="69">
        <v>0</v>
      </c>
      <c r="J241" s="72">
        <v>0</v>
      </c>
      <c r="K241" s="71">
        <v>0</v>
      </c>
      <c r="L241" s="80">
        <v>0</v>
      </c>
      <c r="M241" s="74">
        <v>0</v>
      </c>
      <c r="N241" s="80">
        <v>0</v>
      </c>
      <c r="O241" s="70">
        <v>0</v>
      </c>
      <c r="P241" s="76" t="e">
        <f>VLOOKUP(A241,#REF!,3,FALSE)</f>
        <v>#REF!</v>
      </c>
      <c r="Q241" s="80">
        <v>4393.5185185185182</v>
      </c>
      <c r="R241" s="80">
        <f t="shared" si="3"/>
        <v>0</v>
      </c>
    </row>
    <row r="242" spans="1:256" x14ac:dyDescent="0.2">
      <c r="A242" s="68">
        <v>2298</v>
      </c>
      <c r="B242" s="69" t="s">
        <v>2193</v>
      </c>
      <c r="C242" s="70" t="s">
        <v>2118</v>
      </c>
      <c r="D242" s="69">
        <v>0</v>
      </c>
      <c r="E242" s="69">
        <v>0</v>
      </c>
      <c r="F242" s="69">
        <v>0</v>
      </c>
      <c r="G242" s="71">
        <v>0</v>
      </c>
      <c r="H242" s="69">
        <v>0</v>
      </c>
      <c r="I242" s="69">
        <v>0</v>
      </c>
      <c r="J242" s="72">
        <v>0</v>
      </c>
      <c r="K242" s="73">
        <v>0</v>
      </c>
      <c r="L242" s="73">
        <v>0</v>
      </c>
      <c r="M242" s="74">
        <v>0</v>
      </c>
      <c r="N242" s="75">
        <v>0</v>
      </c>
      <c r="O242" s="70">
        <v>0</v>
      </c>
      <c r="P242" s="76" t="e">
        <f>VLOOKUP(A242,#REF!,3,FALSE)</f>
        <v>#REF!</v>
      </c>
      <c r="Q242" s="77"/>
      <c r="R242" s="77">
        <f t="shared" si="3"/>
        <v>0</v>
      </c>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c r="DM242" s="76"/>
      <c r="DN242" s="76"/>
      <c r="DO242" s="76"/>
      <c r="DP242" s="76"/>
      <c r="DQ242" s="76"/>
      <c r="DR242" s="76"/>
      <c r="DS242" s="76"/>
      <c r="DT242" s="76"/>
      <c r="DU242" s="76"/>
      <c r="DV242" s="76"/>
      <c r="DW242" s="76"/>
      <c r="DX242" s="76"/>
      <c r="DY242" s="76"/>
      <c r="DZ242" s="76"/>
      <c r="EA242" s="76"/>
      <c r="EB242" s="76"/>
      <c r="EC242" s="76"/>
      <c r="ED242" s="76"/>
      <c r="EE242" s="76"/>
      <c r="EF242" s="76"/>
      <c r="EG242" s="76"/>
      <c r="EH242" s="76"/>
      <c r="EI242" s="76"/>
      <c r="EJ242" s="76"/>
      <c r="EK242" s="76"/>
      <c r="EL242" s="76"/>
      <c r="EM242" s="76"/>
      <c r="EN242" s="76"/>
      <c r="EO242" s="76"/>
      <c r="EP242" s="76"/>
      <c r="EQ242" s="76"/>
      <c r="ER242" s="76"/>
      <c r="ES242" s="76"/>
      <c r="ET242" s="76"/>
      <c r="EU242" s="76"/>
      <c r="EV242" s="76"/>
      <c r="EW242" s="76"/>
      <c r="EX242" s="76"/>
      <c r="EY242" s="76"/>
      <c r="EZ242" s="76"/>
      <c r="FA242" s="76"/>
      <c r="FB242" s="76"/>
      <c r="FC242" s="76"/>
      <c r="FD242" s="76"/>
      <c r="FE242" s="76"/>
      <c r="FF242" s="76"/>
      <c r="FG242" s="76"/>
      <c r="FH242" s="76"/>
      <c r="FI242" s="76"/>
      <c r="FJ242" s="76"/>
      <c r="FK242" s="76"/>
      <c r="FL242" s="76"/>
      <c r="FM242" s="76"/>
      <c r="FN242" s="76"/>
      <c r="FO242" s="76"/>
      <c r="FP242" s="76"/>
      <c r="FQ242" s="76"/>
      <c r="FR242" s="76"/>
      <c r="FS242" s="76"/>
      <c r="FT242" s="76"/>
      <c r="FU242" s="76"/>
      <c r="FV242" s="76"/>
      <c r="FW242" s="76"/>
      <c r="FX242" s="76"/>
      <c r="FY242" s="76"/>
      <c r="FZ242" s="76"/>
      <c r="GA242" s="76"/>
      <c r="GB242" s="76"/>
      <c r="GC242" s="76"/>
      <c r="GD242" s="76"/>
      <c r="GE242" s="76"/>
      <c r="GF242" s="76"/>
      <c r="GG242" s="76"/>
      <c r="GH242" s="76"/>
      <c r="GI242" s="76"/>
      <c r="GJ242" s="76"/>
      <c r="GK242" s="76"/>
      <c r="GL242" s="76"/>
      <c r="GM242" s="76"/>
      <c r="GN242" s="76"/>
      <c r="GO242" s="76"/>
      <c r="GP242" s="76"/>
      <c r="GQ242" s="76"/>
      <c r="GR242" s="76"/>
      <c r="GS242" s="76"/>
      <c r="GT242" s="76"/>
      <c r="GU242" s="76"/>
      <c r="GV242" s="76"/>
      <c r="GW242" s="76"/>
      <c r="GX242" s="76"/>
      <c r="GY242" s="76"/>
      <c r="GZ242" s="76"/>
      <c r="HA242" s="76"/>
      <c r="HB242" s="76"/>
      <c r="HC242" s="76"/>
      <c r="HD242" s="76"/>
      <c r="HE242" s="76"/>
      <c r="HF242" s="76"/>
      <c r="HG242" s="76"/>
      <c r="HH242" s="76"/>
      <c r="HI242" s="76"/>
      <c r="HJ242" s="76"/>
      <c r="HK242" s="76"/>
      <c r="HL242" s="76"/>
      <c r="HM242" s="76"/>
      <c r="HN242" s="76"/>
      <c r="HO242" s="76"/>
      <c r="HP242" s="76"/>
      <c r="HQ242" s="76"/>
      <c r="HR242" s="76"/>
      <c r="HS242" s="76"/>
      <c r="HT242" s="76"/>
      <c r="HU242" s="76"/>
      <c r="HV242" s="76"/>
      <c r="HW242" s="76"/>
      <c r="HX242" s="76"/>
      <c r="HY242" s="76"/>
      <c r="HZ242" s="76"/>
      <c r="IA242" s="76"/>
      <c r="IB242" s="76"/>
      <c r="IC242" s="76"/>
      <c r="ID242" s="76"/>
      <c r="IE242" s="76"/>
      <c r="IF242" s="76"/>
      <c r="IG242" s="76"/>
      <c r="IH242" s="76"/>
      <c r="II242" s="76"/>
      <c r="IJ242" s="76"/>
      <c r="IK242" s="76"/>
      <c r="IL242" s="76"/>
      <c r="IM242" s="76"/>
      <c r="IN242" s="76"/>
      <c r="IO242" s="76"/>
      <c r="IP242" s="76"/>
      <c r="IQ242" s="76"/>
      <c r="IR242" s="76"/>
      <c r="IS242" s="76"/>
      <c r="IT242" s="76"/>
      <c r="IU242" s="76"/>
      <c r="IV242" s="76"/>
    </row>
    <row r="243" spans="1:256" x14ac:dyDescent="0.2">
      <c r="A243" s="79">
        <v>1892</v>
      </c>
      <c r="B243" s="71" t="s">
        <v>2194</v>
      </c>
      <c r="C243" s="70" t="s">
        <v>2118</v>
      </c>
      <c r="D243" s="69">
        <v>0</v>
      </c>
      <c r="E243" s="69">
        <v>0</v>
      </c>
      <c r="F243" s="69">
        <v>0</v>
      </c>
      <c r="G243" s="71">
        <v>0</v>
      </c>
      <c r="H243" s="69">
        <v>0</v>
      </c>
      <c r="I243" s="69">
        <v>0</v>
      </c>
      <c r="J243" s="72">
        <v>0</v>
      </c>
      <c r="K243" s="71">
        <v>0</v>
      </c>
      <c r="L243" s="80">
        <v>0</v>
      </c>
      <c r="M243" s="74">
        <v>0</v>
      </c>
      <c r="N243" s="80">
        <v>0</v>
      </c>
      <c r="O243" s="70">
        <v>0</v>
      </c>
      <c r="P243" s="76" t="e">
        <f>VLOOKUP(A243,#REF!,3,FALSE)</f>
        <v>#REF!</v>
      </c>
      <c r="Q243" s="80">
        <v>23</v>
      </c>
      <c r="R243" s="80">
        <f t="shared" si="3"/>
        <v>0</v>
      </c>
    </row>
    <row r="244" spans="1:256" x14ac:dyDescent="0.2">
      <c r="A244" s="79">
        <v>1889</v>
      </c>
      <c r="B244" s="71" t="s">
        <v>2195</v>
      </c>
      <c r="C244" s="70" t="s">
        <v>2118</v>
      </c>
      <c r="D244" s="69">
        <v>2</v>
      </c>
      <c r="E244" s="69">
        <v>1</v>
      </c>
      <c r="F244" s="69">
        <v>60</v>
      </c>
      <c r="G244" s="71">
        <v>2400</v>
      </c>
      <c r="H244" s="69">
        <v>480</v>
      </c>
      <c r="I244" s="69">
        <v>1</v>
      </c>
      <c r="J244" s="72">
        <v>1</v>
      </c>
      <c r="K244" s="71">
        <v>0</v>
      </c>
      <c r="L244" s="80">
        <v>0</v>
      </c>
      <c r="M244" s="74">
        <v>0</v>
      </c>
      <c r="N244" s="80">
        <v>0</v>
      </c>
      <c r="O244" s="70">
        <v>0</v>
      </c>
      <c r="P244" s="76" t="e">
        <f>VLOOKUP(A244,#REF!,3,FALSE)</f>
        <v>#REF!</v>
      </c>
      <c r="Q244" s="80">
        <v>23</v>
      </c>
      <c r="R244" s="80">
        <f t="shared" si="3"/>
        <v>0</v>
      </c>
    </row>
    <row r="245" spans="1:256" x14ac:dyDescent="0.2">
      <c r="A245" s="79">
        <v>1890</v>
      </c>
      <c r="B245" s="71" t="s">
        <v>2196</v>
      </c>
      <c r="C245" s="70" t="s">
        <v>2118</v>
      </c>
      <c r="D245" s="69">
        <v>0</v>
      </c>
      <c r="E245" s="69">
        <v>0</v>
      </c>
      <c r="F245" s="69">
        <v>0</v>
      </c>
      <c r="G245" s="71">
        <v>0</v>
      </c>
      <c r="H245" s="69">
        <v>0</v>
      </c>
      <c r="I245" s="69">
        <v>0</v>
      </c>
      <c r="J245" s="72">
        <v>0</v>
      </c>
      <c r="K245" s="71">
        <v>0</v>
      </c>
      <c r="L245" s="80">
        <v>0</v>
      </c>
      <c r="M245" s="74">
        <v>0</v>
      </c>
      <c r="N245" s="80">
        <v>0</v>
      </c>
      <c r="O245" s="70">
        <v>0</v>
      </c>
      <c r="P245" s="76" t="e">
        <f>VLOOKUP(A245,#REF!,3,FALSE)</f>
        <v>#REF!</v>
      </c>
      <c r="Q245" s="80">
        <v>23</v>
      </c>
      <c r="R245" s="80">
        <f t="shared" si="3"/>
        <v>0</v>
      </c>
    </row>
    <row r="246" spans="1:256" x14ac:dyDescent="0.2">
      <c r="A246" s="79">
        <v>1891</v>
      </c>
      <c r="B246" s="71" t="s">
        <v>2197</v>
      </c>
      <c r="C246" s="70" t="s">
        <v>2118</v>
      </c>
      <c r="D246" s="69">
        <v>0</v>
      </c>
      <c r="E246" s="69">
        <v>0</v>
      </c>
      <c r="F246" s="69">
        <v>0</v>
      </c>
      <c r="G246" s="71">
        <v>0</v>
      </c>
      <c r="H246" s="69">
        <v>0</v>
      </c>
      <c r="I246" s="69">
        <v>0</v>
      </c>
      <c r="J246" s="72">
        <v>0</v>
      </c>
      <c r="K246" s="71">
        <v>0</v>
      </c>
      <c r="L246" s="80">
        <v>0</v>
      </c>
      <c r="M246" s="74">
        <v>0</v>
      </c>
      <c r="N246" s="80">
        <v>0</v>
      </c>
      <c r="O246" s="70">
        <v>0</v>
      </c>
      <c r="P246" s="76" t="e">
        <f>VLOOKUP(A246,#REF!,3,FALSE)</f>
        <v>#REF!</v>
      </c>
      <c r="Q246" s="80">
        <v>23</v>
      </c>
      <c r="R246" s="80">
        <f t="shared" si="3"/>
        <v>0</v>
      </c>
    </row>
    <row r="247" spans="1:256" x14ac:dyDescent="0.2">
      <c r="A247" s="79">
        <v>1886</v>
      </c>
      <c r="B247" s="71" t="s">
        <v>2198</v>
      </c>
      <c r="C247" s="70" t="s">
        <v>2118</v>
      </c>
      <c r="D247" s="69">
        <v>0</v>
      </c>
      <c r="E247" s="69">
        <v>0</v>
      </c>
      <c r="F247" s="69">
        <v>0</v>
      </c>
      <c r="G247" s="71">
        <v>0</v>
      </c>
      <c r="H247" s="69">
        <v>0</v>
      </c>
      <c r="I247" s="69">
        <v>0</v>
      </c>
      <c r="J247" s="72">
        <v>0</v>
      </c>
      <c r="K247" s="71">
        <v>0</v>
      </c>
      <c r="L247" s="80">
        <v>0</v>
      </c>
      <c r="M247" s="74">
        <v>0</v>
      </c>
      <c r="N247" s="80">
        <v>0</v>
      </c>
      <c r="O247" s="70">
        <v>0</v>
      </c>
      <c r="P247" s="76" t="e">
        <f>VLOOKUP(A247,#REF!,3,FALSE)</f>
        <v>#REF!</v>
      </c>
      <c r="Q247" s="80">
        <v>35</v>
      </c>
      <c r="R247" s="80">
        <f t="shared" si="3"/>
        <v>0</v>
      </c>
    </row>
    <row r="248" spans="1:256" x14ac:dyDescent="0.2">
      <c r="A248" s="79">
        <v>2372</v>
      </c>
      <c r="B248" s="71" t="s">
        <v>2199</v>
      </c>
      <c r="C248" s="70" t="s">
        <v>2118</v>
      </c>
      <c r="D248" s="69">
        <v>9</v>
      </c>
      <c r="E248" s="69">
        <v>6</v>
      </c>
      <c r="F248" s="69">
        <v>335</v>
      </c>
      <c r="G248" s="71">
        <v>14588</v>
      </c>
      <c r="H248" s="69">
        <v>2917.6000000000004</v>
      </c>
      <c r="I248" s="69">
        <v>9</v>
      </c>
      <c r="J248" s="72">
        <v>6</v>
      </c>
      <c r="K248" s="71">
        <v>335</v>
      </c>
      <c r="L248" s="80">
        <v>14588</v>
      </c>
      <c r="M248" s="74">
        <v>2917.6000000000004</v>
      </c>
      <c r="N248" s="80">
        <v>43.546300000000002</v>
      </c>
      <c r="O248" s="70">
        <v>0</v>
      </c>
      <c r="P248" s="76" t="e">
        <f>VLOOKUP(A248,#REF!,3,FALSE)</f>
        <v>#REF!</v>
      </c>
      <c r="Q248" s="80">
        <v>31</v>
      </c>
      <c r="R248" s="80">
        <f t="shared" si="3"/>
        <v>4203.0105000000003</v>
      </c>
    </row>
    <row r="249" spans="1:256" x14ac:dyDescent="0.2">
      <c r="A249" s="79">
        <v>1887</v>
      </c>
      <c r="B249" s="71" t="s">
        <v>2200</v>
      </c>
      <c r="C249" s="70" t="s">
        <v>2118</v>
      </c>
      <c r="D249" s="69">
        <v>0</v>
      </c>
      <c r="E249" s="69">
        <v>0</v>
      </c>
      <c r="F249" s="69">
        <v>0</v>
      </c>
      <c r="G249" s="71">
        <v>0</v>
      </c>
      <c r="H249" s="69">
        <v>0</v>
      </c>
      <c r="I249" s="69">
        <v>0</v>
      </c>
      <c r="J249" s="72">
        <v>0</v>
      </c>
      <c r="K249" s="71">
        <v>0</v>
      </c>
      <c r="L249" s="80">
        <v>0</v>
      </c>
      <c r="M249" s="74">
        <v>0</v>
      </c>
      <c r="N249" s="80">
        <v>0</v>
      </c>
      <c r="O249" s="70">
        <v>0</v>
      </c>
      <c r="P249" s="76" t="e">
        <f>VLOOKUP(A249,#REF!,3,FALSE)</f>
        <v>#REF!</v>
      </c>
      <c r="Q249" s="80">
        <v>31</v>
      </c>
      <c r="R249" s="80">
        <f t="shared" si="3"/>
        <v>0</v>
      </c>
    </row>
    <row r="250" spans="1:256" x14ac:dyDescent="0.2">
      <c r="A250" s="79">
        <v>1888</v>
      </c>
      <c r="B250" s="71" t="s">
        <v>2201</v>
      </c>
      <c r="C250" s="70" t="s">
        <v>2118</v>
      </c>
      <c r="D250" s="69">
        <v>0</v>
      </c>
      <c r="E250" s="69">
        <v>0</v>
      </c>
      <c r="F250" s="69">
        <v>0</v>
      </c>
      <c r="G250" s="71">
        <v>0</v>
      </c>
      <c r="H250" s="69">
        <v>0</v>
      </c>
      <c r="I250" s="69">
        <v>0</v>
      </c>
      <c r="J250" s="72">
        <v>0</v>
      </c>
      <c r="K250" s="71">
        <v>0</v>
      </c>
      <c r="L250" s="80">
        <v>0</v>
      </c>
      <c r="M250" s="74">
        <v>0</v>
      </c>
      <c r="N250" s="80">
        <v>0</v>
      </c>
      <c r="O250" s="70">
        <v>0</v>
      </c>
      <c r="P250" s="76" t="e">
        <f>VLOOKUP(A250,#REF!,3,FALSE)</f>
        <v>#REF!</v>
      </c>
      <c r="Q250" s="80">
        <v>31</v>
      </c>
      <c r="R250" s="80">
        <f t="shared" si="3"/>
        <v>0</v>
      </c>
    </row>
    <row r="251" spans="1:256" x14ac:dyDescent="0.2">
      <c r="A251" s="79">
        <v>3629</v>
      </c>
      <c r="B251" s="71" t="s">
        <v>2202</v>
      </c>
      <c r="C251" s="70" t="s">
        <v>2118</v>
      </c>
      <c r="D251" s="69">
        <v>18</v>
      </c>
      <c r="E251" s="69">
        <v>13</v>
      </c>
      <c r="F251" s="69">
        <v>584</v>
      </c>
      <c r="G251" s="71">
        <v>14914.69</v>
      </c>
      <c r="H251" s="69">
        <v>2782.31</v>
      </c>
      <c r="I251" s="69">
        <v>18</v>
      </c>
      <c r="J251" s="72">
        <v>13</v>
      </c>
      <c r="K251" s="71">
        <v>584</v>
      </c>
      <c r="L251" s="80">
        <v>14914.69</v>
      </c>
      <c r="M251" s="74">
        <v>2782.31</v>
      </c>
      <c r="N251" s="80">
        <v>25.538900000000002</v>
      </c>
      <c r="O251" s="70">
        <v>0</v>
      </c>
      <c r="P251" s="76" t="e">
        <f>VLOOKUP(A251,#REF!,3,FALSE)</f>
        <v>#REF!</v>
      </c>
      <c r="Q251" s="80">
        <v>11.805309734513273</v>
      </c>
      <c r="R251" s="80">
        <f t="shared" si="3"/>
        <v>8020.4167150442499</v>
      </c>
    </row>
    <row r="252" spans="1:256" x14ac:dyDescent="0.2">
      <c r="A252" s="79">
        <v>3630</v>
      </c>
      <c r="B252" s="71" t="s">
        <v>2203</v>
      </c>
      <c r="C252" s="70" t="s">
        <v>2118</v>
      </c>
      <c r="D252" s="69">
        <v>5</v>
      </c>
      <c r="E252" s="69">
        <v>5</v>
      </c>
      <c r="F252" s="69">
        <v>20</v>
      </c>
      <c r="G252" s="71">
        <v>6246.9500000000007</v>
      </c>
      <c r="H252" s="69">
        <v>1249.3900000000001</v>
      </c>
      <c r="I252" s="69">
        <v>5</v>
      </c>
      <c r="J252" s="72">
        <v>5</v>
      </c>
      <c r="K252" s="71">
        <v>20</v>
      </c>
      <c r="L252" s="80">
        <v>6246.9500000000007</v>
      </c>
      <c r="M252" s="74">
        <v>1249.3900000000001</v>
      </c>
      <c r="N252" s="80">
        <v>312.34750000000003</v>
      </c>
      <c r="O252" s="70">
        <v>0</v>
      </c>
      <c r="P252" s="76" t="e">
        <f>VLOOKUP(A252,#REF!,3,FALSE)</f>
        <v>#REF!</v>
      </c>
      <c r="Q252" s="80">
        <v>137.73148148148147</v>
      </c>
      <c r="R252" s="80">
        <f t="shared" si="3"/>
        <v>3492.3203703703712</v>
      </c>
    </row>
    <row r="253" spans="1:256" s="69" customFormat="1" x14ac:dyDescent="0.2">
      <c r="A253" s="97">
        <v>1885</v>
      </c>
      <c r="B253" s="98" t="s">
        <v>2204</v>
      </c>
      <c r="C253" s="69" t="s">
        <v>2118</v>
      </c>
      <c r="D253" s="69">
        <v>0</v>
      </c>
      <c r="E253" s="69">
        <v>0</v>
      </c>
      <c r="F253" s="69">
        <v>0</v>
      </c>
      <c r="G253" s="71">
        <v>0</v>
      </c>
      <c r="H253" s="69">
        <v>0</v>
      </c>
      <c r="I253" s="69">
        <v>0</v>
      </c>
      <c r="J253" s="69">
        <v>0</v>
      </c>
      <c r="K253" s="99">
        <v>0</v>
      </c>
      <c r="L253" s="99">
        <v>0</v>
      </c>
      <c r="M253" s="69">
        <v>0</v>
      </c>
      <c r="N253" s="100">
        <v>0</v>
      </c>
      <c r="O253" s="69">
        <v>0</v>
      </c>
      <c r="P253" s="76" t="e">
        <f>VLOOKUP(A253,#REF!,3,FALSE)</f>
        <v>#REF!</v>
      </c>
      <c r="Q253" s="92"/>
      <c r="R253" s="92">
        <f t="shared" si="3"/>
        <v>0</v>
      </c>
      <c r="S253" s="76"/>
      <c r="T253" s="76"/>
      <c r="U253" s="76"/>
      <c r="V253" s="76"/>
      <c r="W253" s="76"/>
      <c r="X253" s="76"/>
      <c r="Y253" s="76"/>
      <c r="Z253" s="76"/>
      <c r="AA253" s="76"/>
      <c r="AB253" s="76"/>
      <c r="AC253" s="98"/>
      <c r="AD253" s="98"/>
      <c r="AE253" s="98"/>
      <c r="AF253" s="98"/>
      <c r="AG253" s="98"/>
      <c r="AH253" s="98"/>
      <c r="AI253" s="98"/>
      <c r="AJ253" s="98"/>
      <c r="AK253" s="98"/>
      <c r="AL253" s="98"/>
      <c r="AM253" s="98"/>
      <c r="AN253" s="98"/>
      <c r="AO253" s="98"/>
      <c r="AP253" s="98"/>
      <c r="AQ253" s="98"/>
      <c r="AR253" s="98"/>
      <c r="AS253" s="98"/>
      <c r="AT253" s="98"/>
      <c r="AU253" s="98"/>
      <c r="AV253" s="98"/>
      <c r="AW253" s="98"/>
      <c r="AX253" s="98"/>
      <c r="AY253" s="98"/>
      <c r="AZ253" s="98"/>
      <c r="BA253" s="98"/>
      <c r="BB253" s="98"/>
      <c r="BC253" s="98"/>
      <c r="BD253" s="98"/>
      <c r="BE253" s="98"/>
      <c r="BF253" s="98"/>
      <c r="BG253" s="98"/>
      <c r="BH253" s="98"/>
      <c r="BI253" s="98"/>
      <c r="BJ253" s="98"/>
      <c r="BK253" s="98"/>
      <c r="BL253" s="98"/>
      <c r="BM253" s="98"/>
      <c r="BN253" s="98"/>
      <c r="BO253" s="98"/>
      <c r="BP253" s="98"/>
      <c r="BQ253" s="98"/>
      <c r="BR253" s="98"/>
      <c r="BS253" s="98"/>
      <c r="BT253" s="98"/>
      <c r="BU253" s="98"/>
      <c r="BV253" s="98"/>
      <c r="BW253" s="98"/>
      <c r="BX253" s="98"/>
      <c r="BY253" s="98"/>
      <c r="BZ253" s="98"/>
      <c r="CA253" s="98"/>
      <c r="CB253" s="98"/>
      <c r="CC253" s="98"/>
      <c r="CD253" s="98"/>
      <c r="CE253" s="98"/>
      <c r="CF253" s="98"/>
      <c r="CG253" s="98"/>
      <c r="CH253" s="98"/>
      <c r="CI253" s="98"/>
      <c r="CJ253" s="98"/>
      <c r="CK253" s="98"/>
      <c r="CL253" s="98"/>
      <c r="CM253" s="98"/>
      <c r="CN253" s="98"/>
      <c r="CO253" s="98"/>
      <c r="CP253" s="98"/>
      <c r="CQ253" s="98"/>
      <c r="CR253" s="98"/>
      <c r="CS253" s="98"/>
      <c r="CT253" s="98"/>
      <c r="CU253" s="98"/>
      <c r="CV253" s="98"/>
      <c r="CW253" s="98"/>
      <c r="CX253" s="98"/>
      <c r="CY253" s="98"/>
      <c r="CZ253" s="98"/>
      <c r="DA253" s="98"/>
      <c r="DB253" s="98"/>
      <c r="DC253" s="98"/>
      <c r="DD253" s="98"/>
      <c r="DE253" s="98"/>
      <c r="DF253" s="98"/>
      <c r="DG253" s="98"/>
      <c r="DH253" s="98"/>
      <c r="DI253" s="98"/>
      <c r="DJ253" s="98"/>
      <c r="DK253" s="98"/>
      <c r="DL253" s="98"/>
      <c r="DM253" s="98"/>
      <c r="DN253" s="98"/>
      <c r="DO253" s="98"/>
      <c r="DP253" s="98"/>
      <c r="DQ253" s="98"/>
      <c r="DR253" s="98"/>
      <c r="DS253" s="98"/>
      <c r="DT253" s="98"/>
      <c r="DU253" s="98"/>
      <c r="DV253" s="98"/>
      <c r="DW253" s="98"/>
      <c r="DX253" s="98"/>
      <c r="DY253" s="98"/>
      <c r="DZ253" s="98"/>
      <c r="EA253" s="98"/>
      <c r="EB253" s="98"/>
      <c r="EC253" s="98"/>
      <c r="ED253" s="98"/>
      <c r="EE253" s="98"/>
      <c r="EF253" s="98"/>
      <c r="EG253" s="98"/>
      <c r="EH253" s="98"/>
      <c r="EI253" s="98"/>
      <c r="EJ253" s="98"/>
      <c r="EK253" s="98"/>
      <c r="EL253" s="98"/>
      <c r="EM253" s="98"/>
      <c r="EN253" s="98"/>
      <c r="EO253" s="98"/>
      <c r="EP253" s="98"/>
      <c r="EQ253" s="98"/>
      <c r="ER253" s="98"/>
      <c r="ES253" s="98"/>
      <c r="ET253" s="98"/>
      <c r="EU253" s="98"/>
      <c r="EV253" s="98"/>
      <c r="EW253" s="98"/>
      <c r="EX253" s="98"/>
      <c r="EY253" s="98"/>
      <c r="EZ253" s="98"/>
      <c r="FA253" s="98"/>
      <c r="FB253" s="98"/>
      <c r="FC253" s="98"/>
      <c r="FD253" s="98"/>
      <c r="FE253" s="98"/>
      <c r="FF253" s="98"/>
      <c r="FG253" s="98"/>
      <c r="FH253" s="98"/>
      <c r="FI253" s="98"/>
      <c r="FJ253" s="98"/>
      <c r="FK253" s="98"/>
      <c r="FL253" s="98"/>
      <c r="FM253" s="98"/>
      <c r="FN253" s="98"/>
      <c r="FO253" s="98"/>
      <c r="FP253" s="98"/>
      <c r="FQ253" s="98"/>
      <c r="FR253" s="98"/>
      <c r="FS253" s="98"/>
      <c r="FT253" s="98"/>
      <c r="FU253" s="98"/>
      <c r="FV253" s="98"/>
      <c r="FW253" s="98"/>
      <c r="FX253" s="98"/>
      <c r="FY253" s="98"/>
      <c r="FZ253" s="98"/>
      <c r="GA253" s="98"/>
      <c r="GB253" s="98"/>
      <c r="GC253" s="98"/>
      <c r="GD253" s="98"/>
      <c r="GE253" s="98"/>
      <c r="GF253" s="98"/>
      <c r="GG253" s="98"/>
      <c r="GH253" s="98"/>
      <c r="GI253" s="98"/>
      <c r="GJ253" s="98"/>
      <c r="GK253" s="98"/>
      <c r="GL253" s="98"/>
      <c r="GM253" s="98"/>
      <c r="GN253" s="98"/>
      <c r="GO253" s="98"/>
      <c r="GP253" s="98"/>
      <c r="GQ253" s="98"/>
      <c r="GR253" s="98"/>
      <c r="GS253" s="98"/>
      <c r="GT253" s="98"/>
      <c r="GU253" s="98"/>
      <c r="GV253" s="98"/>
      <c r="GW253" s="98"/>
      <c r="GX253" s="98"/>
      <c r="GY253" s="98"/>
      <c r="GZ253" s="98"/>
      <c r="HA253" s="98"/>
      <c r="HB253" s="98"/>
      <c r="HC253" s="98"/>
      <c r="HD253" s="98"/>
      <c r="HE253" s="98"/>
      <c r="HF253" s="98"/>
      <c r="HG253" s="98"/>
      <c r="HH253" s="98"/>
      <c r="HI253" s="98"/>
      <c r="HJ253" s="98"/>
      <c r="HK253" s="98"/>
      <c r="HL253" s="98"/>
      <c r="HM253" s="98"/>
      <c r="HN253" s="98"/>
      <c r="HO253" s="98"/>
      <c r="HP253" s="98"/>
      <c r="HQ253" s="98"/>
      <c r="HR253" s="98"/>
      <c r="HS253" s="98"/>
      <c r="HT253" s="98"/>
      <c r="HU253" s="98"/>
      <c r="HV253" s="98"/>
      <c r="HW253" s="98"/>
      <c r="HX253" s="98"/>
      <c r="HY253" s="98"/>
      <c r="HZ253" s="98"/>
      <c r="IA253" s="98"/>
      <c r="IB253" s="98"/>
      <c r="IC253" s="98"/>
      <c r="ID253" s="98"/>
      <c r="IE253" s="98"/>
      <c r="IF253" s="98"/>
      <c r="IG253" s="98"/>
      <c r="IH253" s="98"/>
      <c r="II253" s="98"/>
      <c r="IJ253" s="98"/>
      <c r="IK253" s="98"/>
      <c r="IL253" s="98"/>
      <c r="IM253" s="98"/>
      <c r="IN253" s="98"/>
      <c r="IO253" s="98"/>
      <c r="IP253" s="98"/>
      <c r="IQ253" s="98"/>
      <c r="IR253" s="98"/>
      <c r="IS253" s="98"/>
      <c r="IT253" s="98"/>
      <c r="IU253" s="98"/>
      <c r="IV253" s="98"/>
    </row>
    <row r="254" spans="1:256" s="69" customFormat="1" x14ac:dyDescent="0.2">
      <c r="A254" s="88">
        <v>1884</v>
      </c>
      <c r="B254" s="89" t="s">
        <v>2205</v>
      </c>
      <c r="C254" s="69" t="s">
        <v>2206</v>
      </c>
      <c r="D254" s="69">
        <v>0</v>
      </c>
      <c r="E254" s="69">
        <v>0</v>
      </c>
      <c r="F254" s="69">
        <v>0</v>
      </c>
      <c r="G254" s="71">
        <v>0</v>
      </c>
      <c r="H254" s="69">
        <v>0</v>
      </c>
      <c r="I254" s="69">
        <v>0</v>
      </c>
      <c r="J254" s="69">
        <v>0</v>
      </c>
      <c r="K254" s="90">
        <v>0</v>
      </c>
      <c r="L254" s="90">
        <v>0</v>
      </c>
      <c r="M254" s="69">
        <v>0</v>
      </c>
      <c r="N254" s="91">
        <v>0</v>
      </c>
      <c r="O254" s="69">
        <v>0</v>
      </c>
      <c r="P254" s="76" t="e">
        <f>VLOOKUP(A254,#REF!,3,FALSE)</f>
        <v>#REF!</v>
      </c>
      <c r="Q254" s="92"/>
      <c r="R254" s="92">
        <f t="shared" si="3"/>
        <v>0</v>
      </c>
      <c r="S254" s="76"/>
      <c r="T254" s="76"/>
      <c r="U254" s="76"/>
      <c r="V254" s="76"/>
      <c r="W254" s="76"/>
      <c r="X254" s="76"/>
      <c r="Y254" s="76"/>
      <c r="Z254" s="76"/>
      <c r="AA254" s="76"/>
      <c r="AB254" s="76"/>
    </row>
    <row r="255" spans="1:256" x14ac:dyDescent="0.2">
      <c r="A255" s="79">
        <v>1893</v>
      </c>
      <c r="B255" s="71" t="s">
        <v>155</v>
      </c>
      <c r="C255" s="70" t="s">
        <v>2118</v>
      </c>
      <c r="D255" s="69">
        <v>1</v>
      </c>
      <c r="E255" s="69">
        <v>1</v>
      </c>
      <c r="F255" s="69">
        <v>1</v>
      </c>
      <c r="G255" s="71">
        <v>5300</v>
      </c>
      <c r="H255" s="69">
        <v>0</v>
      </c>
      <c r="I255" s="69">
        <v>1</v>
      </c>
      <c r="J255" s="72">
        <v>1</v>
      </c>
      <c r="K255" s="71">
        <v>1</v>
      </c>
      <c r="L255" s="80">
        <v>5300</v>
      </c>
      <c r="M255" s="74">
        <v>0</v>
      </c>
      <c r="N255" s="80">
        <v>5300</v>
      </c>
      <c r="O255" s="70">
        <v>0</v>
      </c>
      <c r="P255" s="76" t="e">
        <f>VLOOKUP(A255,#REF!,3,FALSE)</f>
        <v>#REF!</v>
      </c>
      <c r="Q255" s="80">
        <v>8.75</v>
      </c>
      <c r="R255" s="80">
        <f t="shared" si="3"/>
        <v>5291.25</v>
      </c>
    </row>
    <row r="256" spans="1:256" x14ac:dyDescent="0.2">
      <c r="A256" s="79">
        <v>1894</v>
      </c>
      <c r="B256" s="71" t="s">
        <v>156</v>
      </c>
      <c r="C256" s="70" t="s">
        <v>2118</v>
      </c>
      <c r="D256" s="69">
        <v>0</v>
      </c>
      <c r="E256" s="69">
        <v>0</v>
      </c>
      <c r="F256" s="69">
        <v>0</v>
      </c>
      <c r="G256" s="71">
        <v>0</v>
      </c>
      <c r="H256" s="69">
        <v>0</v>
      </c>
      <c r="I256" s="69">
        <v>0</v>
      </c>
      <c r="J256" s="72">
        <v>0</v>
      </c>
      <c r="K256" s="71">
        <v>0</v>
      </c>
      <c r="L256" s="80">
        <v>0</v>
      </c>
      <c r="M256" s="74">
        <v>0</v>
      </c>
      <c r="N256" s="80">
        <v>0</v>
      </c>
      <c r="O256" s="70">
        <v>0</v>
      </c>
      <c r="P256" s="76" t="e">
        <f>VLOOKUP(A256,#REF!,3,FALSE)</f>
        <v>#REF!</v>
      </c>
      <c r="Q256" s="80">
        <v>25</v>
      </c>
      <c r="R256" s="80">
        <f t="shared" si="3"/>
        <v>0</v>
      </c>
    </row>
    <row r="257" spans="1:256" x14ac:dyDescent="0.2">
      <c r="A257" s="79">
        <v>3482</v>
      </c>
      <c r="B257" s="71" t="s">
        <v>1500</v>
      </c>
      <c r="C257" s="70" t="s">
        <v>2118</v>
      </c>
      <c r="D257" s="69">
        <v>3</v>
      </c>
      <c r="E257" s="69">
        <v>2</v>
      </c>
      <c r="F257" s="69">
        <v>54</v>
      </c>
      <c r="G257" s="71">
        <v>913.1400000000001</v>
      </c>
      <c r="H257" s="69">
        <v>182.63</v>
      </c>
      <c r="I257" s="69">
        <v>4</v>
      </c>
      <c r="J257" s="72">
        <v>2</v>
      </c>
      <c r="K257" s="71">
        <v>54</v>
      </c>
      <c r="L257" s="80">
        <v>913.1400000000001</v>
      </c>
      <c r="M257" s="74">
        <v>182.62</v>
      </c>
      <c r="N257" s="80">
        <v>16.91</v>
      </c>
      <c r="O257" s="70">
        <v>0</v>
      </c>
      <c r="P257" s="76" t="e">
        <f>VLOOKUP(A257,#REF!,3,FALSE)</f>
        <v>#REF!</v>
      </c>
      <c r="Q257" s="80">
        <v>10.68</v>
      </c>
      <c r="R257" s="80">
        <f t="shared" si="3"/>
        <v>336.42</v>
      </c>
    </row>
    <row r="258" spans="1:256" x14ac:dyDescent="0.2">
      <c r="A258" s="68">
        <v>3112</v>
      </c>
      <c r="B258" s="69" t="s">
        <v>2207</v>
      </c>
      <c r="C258" s="70" t="s">
        <v>2208</v>
      </c>
      <c r="D258" s="69">
        <v>1</v>
      </c>
      <c r="E258" s="69">
        <v>1</v>
      </c>
      <c r="F258" s="69">
        <v>1</v>
      </c>
      <c r="G258" s="71">
        <v>25</v>
      </c>
      <c r="H258" s="69">
        <v>5</v>
      </c>
      <c r="I258" s="69">
        <v>0</v>
      </c>
      <c r="J258" s="72">
        <v>0</v>
      </c>
      <c r="K258" s="73">
        <v>0</v>
      </c>
      <c r="L258" s="73">
        <v>0</v>
      </c>
      <c r="M258" s="74">
        <v>0</v>
      </c>
      <c r="N258" s="75">
        <v>0</v>
      </c>
      <c r="O258" s="70">
        <v>0</v>
      </c>
      <c r="P258" s="76" t="e">
        <f>VLOOKUP(A258,#REF!,3,FALSE)</f>
        <v>#REF!</v>
      </c>
      <c r="Q258" s="77"/>
      <c r="R258" s="77">
        <f t="shared" ref="R258:R321" si="4">K258*(N258-Q258)</f>
        <v>0</v>
      </c>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c r="CW258" s="76"/>
      <c r="CX258" s="76"/>
      <c r="CY258" s="76"/>
      <c r="CZ258" s="76"/>
      <c r="DA258" s="76"/>
      <c r="DB258" s="76"/>
      <c r="DC258" s="76"/>
      <c r="DD258" s="76"/>
      <c r="DE258" s="76"/>
      <c r="DF258" s="76"/>
      <c r="DG258" s="76"/>
      <c r="DH258" s="76"/>
      <c r="DI258" s="76"/>
      <c r="DJ258" s="76"/>
      <c r="DK258" s="76"/>
      <c r="DL258" s="76"/>
      <c r="DM258" s="76"/>
      <c r="DN258" s="76"/>
      <c r="DO258" s="76"/>
      <c r="DP258" s="76"/>
      <c r="DQ258" s="76"/>
      <c r="DR258" s="76"/>
      <c r="DS258" s="76"/>
      <c r="DT258" s="76"/>
      <c r="DU258" s="76"/>
      <c r="DV258" s="76"/>
      <c r="DW258" s="76"/>
      <c r="DX258" s="76"/>
      <c r="DY258" s="76"/>
      <c r="DZ258" s="76"/>
      <c r="EA258" s="76"/>
      <c r="EB258" s="76"/>
      <c r="EC258" s="76"/>
      <c r="ED258" s="76"/>
      <c r="EE258" s="76"/>
      <c r="EF258" s="76"/>
      <c r="EG258" s="76"/>
      <c r="EH258" s="76"/>
      <c r="EI258" s="76"/>
      <c r="EJ258" s="76"/>
      <c r="EK258" s="76"/>
      <c r="EL258" s="76"/>
      <c r="EM258" s="76"/>
      <c r="EN258" s="76"/>
      <c r="EO258" s="76"/>
      <c r="EP258" s="76"/>
      <c r="EQ258" s="76"/>
      <c r="ER258" s="76"/>
      <c r="ES258" s="76"/>
      <c r="ET258" s="76"/>
      <c r="EU258" s="76"/>
      <c r="EV258" s="76"/>
      <c r="EW258" s="76"/>
      <c r="EX258" s="76"/>
      <c r="EY258" s="76"/>
      <c r="EZ258" s="76"/>
      <c r="FA258" s="76"/>
      <c r="FB258" s="76"/>
      <c r="FC258" s="76"/>
      <c r="FD258" s="76"/>
      <c r="FE258" s="76"/>
      <c r="FF258" s="76"/>
      <c r="FG258" s="76"/>
      <c r="FH258" s="76"/>
      <c r="FI258" s="76"/>
      <c r="FJ258" s="76"/>
      <c r="FK258" s="76"/>
      <c r="FL258" s="76"/>
      <c r="FM258" s="76"/>
      <c r="FN258" s="76"/>
      <c r="FO258" s="76"/>
      <c r="FP258" s="76"/>
      <c r="FQ258" s="76"/>
      <c r="FR258" s="76"/>
      <c r="FS258" s="76"/>
      <c r="FT258" s="76"/>
      <c r="FU258" s="76"/>
      <c r="FV258" s="76"/>
      <c r="FW258" s="76"/>
      <c r="FX258" s="76"/>
      <c r="FY258" s="76"/>
      <c r="FZ258" s="76"/>
      <c r="GA258" s="76"/>
      <c r="GB258" s="76"/>
      <c r="GC258" s="76"/>
      <c r="GD258" s="76"/>
      <c r="GE258" s="76"/>
      <c r="GF258" s="76"/>
      <c r="GG258" s="76"/>
      <c r="GH258" s="76"/>
      <c r="GI258" s="76"/>
      <c r="GJ258" s="76"/>
      <c r="GK258" s="76"/>
      <c r="GL258" s="76"/>
      <c r="GM258" s="76"/>
      <c r="GN258" s="76"/>
      <c r="GO258" s="76"/>
      <c r="GP258" s="76"/>
      <c r="GQ258" s="76"/>
      <c r="GR258" s="76"/>
      <c r="GS258" s="76"/>
      <c r="GT258" s="76"/>
      <c r="GU258" s="76"/>
      <c r="GV258" s="76"/>
      <c r="GW258" s="76"/>
      <c r="GX258" s="76"/>
      <c r="GY258" s="76"/>
      <c r="GZ258" s="76"/>
      <c r="HA258" s="76"/>
      <c r="HB258" s="76"/>
      <c r="HC258" s="76"/>
      <c r="HD258" s="76"/>
      <c r="HE258" s="76"/>
      <c r="HF258" s="76"/>
      <c r="HG258" s="76"/>
      <c r="HH258" s="76"/>
      <c r="HI258" s="76"/>
      <c r="HJ258" s="76"/>
      <c r="HK258" s="76"/>
      <c r="HL258" s="76"/>
      <c r="HM258" s="76"/>
      <c r="HN258" s="76"/>
      <c r="HO258" s="76"/>
      <c r="HP258" s="76"/>
      <c r="HQ258" s="76"/>
      <c r="HR258" s="76"/>
      <c r="HS258" s="76"/>
      <c r="HT258" s="76"/>
      <c r="HU258" s="76"/>
      <c r="HV258" s="76"/>
      <c r="HW258" s="76"/>
      <c r="HX258" s="76"/>
      <c r="HY258" s="76"/>
      <c r="HZ258" s="76"/>
      <c r="IA258" s="76"/>
      <c r="IB258" s="76"/>
      <c r="IC258" s="76"/>
      <c r="ID258" s="76"/>
      <c r="IE258" s="76"/>
      <c r="IF258" s="76"/>
      <c r="IG258" s="76"/>
      <c r="IH258" s="76"/>
      <c r="II258" s="76"/>
      <c r="IJ258" s="76"/>
      <c r="IK258" s="76"/>
      <c r="IL258" s="76"/>
      <c r="IM258" s="76"/>
      <c r="IN258" s="76"/>
      <c r="IO258" s="76"/>
      <c r="IP258" s="76"/>
      <c r="IQ258" s="76"/>
      <c r="IR258" s="76"/>
      <c r="IS258" s="76"/>
      <c r="IT258" s="76"/>
      <c r="IU258" s="76"/>
      <c r="IV258" s="76"/>
    </row>
    <row r="259" spans="1:256" x14ac:dyDescent="0.2">
      <c r="A259" s="79">
        <v>1498</v>
      </c>
      <c r="B259" s="71" t="s">
        <v>1871</v>
      </c>
      <c r="C259" s="70" t="s">
        <v>2110</v>
      </c>
      <c r="D259" s="69">
        <v>9</v>
      </c>
      <c r="E259" s="69">
        <v>2</v>
      </c>
      <c r="F259" s="69">
        <v>65</v>
      </c>
      <c r="G259" s="71">
        <v>605.80000000000007</v>
      </c>
      <c r="H259" s="69">
        <v>95.06</v>
      </c>
      <c r="I259" s="69">
        <v>9</v>
      </c>
      <c r="J259" s="72">
        <v>2</v>
      </c>
      <c r="K259" s="71">
        <v>65</v>
      </c>
      <c r="L259" s="80">
        <v>605.80000000000007</v>
      </c>
      <c r="M259" s="74">
        <v>95.06</v>
      </c>
      <c r="N259" s="80">
        <v>9.32</v>
      </c>
      <c r="O259" s="70">
        <v>16</v>
      </c>
      <c r="P259" s="76" t="e">
        <f>VLOOKUP(A259,#REF!,3,FALSE)</f>
        <v>#REF!</v>
      </c>
      <c r="Q259" s="80">
        <v>4.2130000000000001</v>
      </c>
      <c r="R259" s="80">
        <f t="shared" si="4"/>
        <v>331.95500000000004</v>
      </c>
    </row>
    <row r="260" spans="1:256" x14ac:dyDescent="0.2">
      <c r="A260" s="79">
        <v>1499</v>
      </c>
      <c r="B260" s="71" t="s">
        <v>1872</v>
      </c>
      <c r="C260" s="70" t="s">
        <v>2110</v>
      </c>
      <c r="D260" s="69">
        <v>13</v>
      </c>
      <c r="E260" s="69">
        <v>3</v>
      </c>
      <c r="F260" s="69">
        <v>264</v>
      </c>
      <c r="G260" s="71">
        <v>2471.84</v>
      </c>
      <c r="H260" s="69">
        <v>319.15000000000003</v>
      </c>
      <c r="I260" s="69">
        <v>13</v>
      </c>
      <c r="J260" s="72">
        <v>3</v>
      </c>
      <c r="K260" s="71">
        <v>264</v>
      </c>
      <c r="L260" s="80">
        <v>2471.84</v>
      </c>
      <c r="M260" s="74">
        <v>319.15000000000003</v>
      </c>
      <c r="N260" s="80">
        <v>9.3630000000000013</v>
      </c>
      <c r="O260" s="70">
        <v>110</v>
      </c>
      <c r="P260" s="76" t="e">
        <f>VLOOKUP(A260,#REF!,3,FALSE)</f>
        <v>#REF!</v>
      </c>
      <c r="Q260" s="80">
        <v>4.2130000000000001</v>
      </c>
      <c r="R260" s="80">
        <f t="shared" si="4"/>
        <v>1359.6000000000004</v>
      </c>
    </row>
    <row r="261" spans="1:256" x14ac:dyDescent="0.2">
      <c r="A261" s="79">
        <v>1500</v>
      </c>
      <c r="B261" s="71" t="s">
        <v>1873</v>
      </c>
      <c r="C261" s="70" t="s">
        <v>2110</v>
      </c>
      <c r="D261" s="69">
        <v>11</v>
      </c>
      <c r="E261" s="69">
        <v>2</v>
      </c>
      <c r="F261" s="69">
        <v>161</v>
      </c>
      <c r="G261" s="71">
        <v>1500.52</v>
      </c>
      <c r="H261" s="69">
        <v>212.5</v>
      </c>
      <c r="I261" s="69">
        <v>11</v>
      </c>
      <c r="J261" s="72">
        <v>2</v>
      </c>
      <c r="K261" s="71">
        <v>161</v>
      </c>
      <c r="L261" s="80">
        <v>1500.52</v>
      </c>
      <c r="M261" s="74">
        <v>212.5</v>
      </c>
      <c r="N261" s="80">
        <v>9.32</v>
      </c>
      <c r="O261" s="70">
        <v>60</v>
      </c>
      <c r="P261" s="76" t="e">
        <f>VLOOKUP(A261,#REF!,3,FALSE)</f>
        <v>#REF!</v>
      </c>
      <c r="Q261" s="80">
        <v>4.2240000000000002</v>
      </c>
      <c r="R261" s="80">
        <f t="shared" si="4"/>
        <v>820.45600000000002</v>
      </c>
    </row>
    <row r="262" spans="1:256" x14ac:dyDescent="0.2">
      <c r="A262" s="79">
        <v>5040</v>
      </c>
      <c r="B262" s="71" t="s">
        <v>2209</v>
      </c>
      <c r="C262" s="70" t="s">
        <v>2107</v>
      </c>
      <c r="D262" s="69">
        <v>1</v>
      </c>
      <c r="E262" s="69">
        <v>1</v>
      </c>
      <c r="F262" s="69">
        <v>1</v>
      </c>
      <c r="G262" s="71">
        <v>444.5</v>
      </c>
      <c r="H262" s="69">
        <v>88.9</v>
      </c>
      <c r="I262" s="69">
        <v>2</v>
      </c>
      <c r="J262" s="72">
        <v>1</v>
      </c>
      <c r="K262" s="71">
        <v>1</v>
      </c>
      <c r="L262" s="80">
        <v>444.5</v>
      </c>
      <c r="M262" s="74">
        <v>88.9</v>
      </c>
      <c r="N262" s="80">
        <v>444.5</v>
      </c>
      <c r="O262" s="70">
        <v>0</v>
      </c>
      <c r="P262" s="76" t="e">
        <f>VLOOKUP(A262,#REF!,3,FALSE)</f>
        <v>#REF!</v>
      </c>
      <c r="Q262" s="80">
        <v>273.14814814814815</v>
      </c>
      <c r="R262" s="80">
        <f t="shared" si="4"/>
        <v>171.35185185185185</v>
      </c>
    </row>
    <row r="263" spans="1:256" x14ac:dyDescent="0.2">
      <c r="A263" s="79">
        <v>1501</v>
      </c>
      <c r="B263" s="71" t="s">
        <v>1874</v>
      </c>
      <c r="C263" s="70" t="s">
        <v>62</v>
      </c>
      <c r="D263" s="69">
        <v>1</v>
      </c>
      <c r="E263" s="69">
        <v>1</v>
      </c>
      <c r="F263" s="69">
        <v>1</v>
      </c>
      <c r="G263" s="71">
        <v>25.92</v>
      </c>
      <c r="H263" s="69">
        <v>5.1800000000000006</v>
      </c>
      <c r="I263" s="69">
        <v>1</v>
      </c>
      <c r="J263" s="72">
        <v>1</v>
      </c>
      <c r="K263" s="71">
        <v>1</v>
      </c>
      <c r="L263" s="80">
        <v>25.92</v>
      </c>
      <c r="M263" s="74">
        <v>5.1800000000000006</v>
      </c>
      <c r="N263" s="80">
        <v>25.92</v>
      </c>
      <c r="O263" s="70">
        <v>0</v>
      </c>
      <c r="P263" s="76" t="e">
        <f>VLOOKUP(A263,#REF!,3,FALSE)</f>
        <v>#REF!</v>
      </c>
      <c r="Q263" s="80">
        <v>12.848000000000001</v>
      </c>
      <c r="R263" s="80">
        <f t="shared" si="4"/>
        <v>13.072000000000001</v>
      </c>
    </row>
    <row r="264" spans="1:256" x14ac:dyDescent="0.2">
      <c r="A264" s="79">
        <v>3221</v>
      </c>
      <c r="B264" s="71" t="s">
        <v>1875</v>
      </c>
      <c r="C264" s="70" t="s">
        <v>2110</v>
      </c>
      <c r="D264" s="69">
        <v>0</v>
      </c>
      <c r="E264" s="69">
        <v>0</v>
      </c>
      <c r="F264" s="69">
        <v>0</v>
      </c>
      <c r="G264" s="71">
        <v>0</v>
      </c>
      <c r="H264" s="69">
        <v>0</v>
      </c>
      <c r="I264" s="69">
        <v>0</v>
      </c>
      <c r="J264" s="72">
        <v>0</v>
      </c>
      <c r="K264" s="71">
        <v>0</v>
      </c>
      <c r="L264" s="80">
        <v>0</v>
      </c>
      <c r="M264" s="74">
        <v>0</v>
      </c>
      <c r="N264" s="80">
        <v>0</v>
      </c>
      <c r="O264" s="70">
        <v>0</v>
      </c>
      <c r="P264" s="76" t="e">
        <f>VLOOKUP(A264,#REF!,3,FALSE)</f>
        <v>#REF!</v>
      </c>
      <c r="Q264" s="80">
        <v>72.225999999999999</v>
      </c>
      <c r="R264" s="80">
        <f t="shared" si="4"/>
        <v>0</v>
      </c>
    </row>
    <row r="265" spans="1:256" x14ac:dyDescent="0.2">
      <c r="A265" s="79">
        <v>3484</v>
      </c>
      <c r="B265" s="71" t="s">
        <v>158</v>
      </c>
      <c r="C265" s="70" t="s">
        <v>8</v>
      </c>
      <c r="D265" s="69">
        <v>1</v>
      </c>
      <c r="E265" s="69">
        <v>1</v>
      </c>
      <c r="F265" s="69">
        <v>1</v>
      </c>
      <c r="G265" s="71">
        <v>85.68</v>
      </c>
      <c r="H265" s="69">
        <v>17.14</v>
      </c>
      <c r="I265" s="69">
        <v>1</v>
      </c>
      <c r="J265" s="72">
        <v>1</v>
      </c>
      <c r="K265" s="71">
        <v>1</v>
      </c>
      <c r="L265" s="80">
        <v>85.68</v>
      </c>
      <c r="M265" s="74">
        <v>17.14</v>
      </c>
      <c r="N265" s="80">
        <v>85.68</v>
      </c>
      <c r="O265" s="70">
        <v>0</v>
      </c>
      <c r="P265" s="76" t="e">
        <f>VLOOKUP(A265,#REF!,3,FALSE)</f>
        <v>#REF!</v>
      </c>
      <c r="Q265" s="80">
        <v>49.074074074074069</v>
      </c>
      <c r="R265" s="80">
        <f t="shared" si="4"/>
        <v>36.605925925925938</v>
      </c>
    </row>
    <row r="266" spans="1:256" x14ac:dyDescent="0.2">
      <c r="A266" s="79">
        <v>3483</v>
      </c>
      <c r="B266" s="71" t="s">
        <v>159</v>
      </c>
      <c r="C266" s="70" t="s">
        <v>8</v>
      </c>
      <c r="D266" s="69">
        <v>7</v>
      </c>
      <c r="E266" s="69">
        <v>7</v>
      </c>
      <c r="F266" s="69">
        <v>8</v>
      </c>
      <c r="G266" s="71">
        <v>693.35</v>
      </c>
      <c r="H266" s="69">
        <v>124.22</v>
      </c>
      <c r="I266" s="69">
        <v>7</v>
      </c>
      <c r="J266" s="72">
        <v>7</v>
      </c>
      <c r="K266" s="71">
        <v>8</v>
      </c>
      <c r="L266" s="80">
        <v>693.35</v>
      </c>
      <c r="M266" s="74">
        <v>124.22</v>
      </c>
      <c r="N266" s="80">
        <v>86.668800000000005</v>
      </c>
      <c r="O266" s="70">
        <v>0</v>
      </c>
      <c r="P266" s="76" t="e">
        <f>VLOOKUP(A266,#REF!,3,FALSE)</f>
        <v>#REF!</v>
      </c>
      <c r="Q266" s="80">
        <v>40.74074074074074</v>
      </c>
      <c r="R266" s="80">
        <f t="shared" si="4"/>
        <v>367.42447407407411</v>
      </c>
    </row>
    <row r="267" spans="1:256" x14ac:dyDescent="0.2">
      <c r="A267" s="79">
        <v>3792</v>
      </c>
      <c r="B267" s="71" t="s">
        <v>160</v>
      </c>
      <c r="C267" s="70" t="s">
        <v>8</v>
      </c>
      <c r="D267" s="69">
        <v>5</v>
      </c>
      <c r="E267" s="69">
        <v>3</v>
      </c>
      <c r="F267" s="69">
        <v>24</v>
      </c>
      <c r="G267" s="71">
        <v>756</v>
      </c>
      <c r="H267" s="69">
        <v>151.20000000000002</v>
      </c>
      <c r="I267" s="69">
        <v>2</v>
      </c>
      <c r="J267" s="72">
        <v>1</v>
      </c>
      <c r="K267" s="71">
        <v>2</v>
      </c>
      <c r="L267" s="80">
        <v>58</v>
      </c>
      <c r="M267" s="74">
        <v>11.600000000000001</v>
      </c>
      <c r="N267" s="80">
        <v>29</v>
      </c>
      <c r="O267" s="70">
        <v>0</v>
      </c>
      <c r="P267" s="76" t="e">
        <f>VLOOKUP(A267,#REF!,3,FALSE)</f>
        <v>#REF!</v>
      </c>
      <c r="Q267" s="80">
        <v>20.83</v>
      </c>
      <c r="R267" s="80">
        <f t="shared" si="4"/>
        <v>16.340000000000003</v>
      </c>
    </row>
    <row r="268" spans="1:256" s="69" customFormat="1" x14ac:dyDescent="0.2">
      <c r="A268" s="81">
        <v>3793</v>
      </c>
      <c r="B268" s="82" t="s">
        <v>161</v>
      </c>
      <c r="C268" s="69" t="s">
        <v>8</v>
      </c>
      <c r="D268" s="69">
        <v>0</v>
      </c>
      <c r="E268" s="69">
        <v>0</v>
      </c>
      <c r="F268" s="69">
        <v>0</v>
      </c>
      <c r="G268" s="71">
        <v>0</v>
      </c>
      <c r="H268" s="69">
        <v>0</v>
      </c>
      <c r="I268" s="69">
        <v>0</v>
      </c>
      <c r="J268" s="69">
        <v>0</v>
      </c>
      <c r="K268" s="82">
        <v>0</v>
      </c>
      <c r="L268" s="83">
        <v>0</v>
      </c>
      <c r="M268" s="69">
        <v>0</v>
      </c>
      <c r="N268" s="83">
        <v>0</v>
      </c>
      <c r="O268" s="69">
        <v>0</v>
      </c>
      <c r="P268" s="76" t="e">
        <f>VLOOKUP(A268,#REF!,3,FALSE)</f>
        <v>#REF!</v>
      </c>
      <c r="Q268" s="84">
        <v>25.53</v>
      </c>
      <c r="R268" s="84">
        <f t="shared" si="4"/>
        <v>0</v>
      </c>
      <c r="S268" s="78"/>
      <c r="T268" s="78"/>
      <c r="U268" s="78"/>
      <c r="V268" s="78"/>
      <c r="W268" s="78"/>
      <c r="X268" s="78"/>
      <c r="Y268" s="78"/>
      <c r="Z268" s="78"/>
      <c r="AA268" s="78"/>
      <c r="AB268" s="78"/>
      <c r="AC268" s="85"/>
      <c r="AD268" s="85"/>
      <c r="AE268" s="85"/>
      <c r="AF268" s="85"/>
      <c r="AG268" s="85"/>
      <c r="AH268" s="85"/>
      <c r="AI268" s="85"/>
      <c r="AJ268" s="85"/>
      <c r="AK268" s="85"/>
      <c r="AL268" s="85"/>
      <c r="AM268" s="85"/>
      <c r="AN268" s="85"/>
      <c r="AO268" s="85"/>
      <c r="AP268" s="85"/>
      <c r="AQ268" s="85"/>
      <c r="AR268" s="85"/>
      <c r="AS268" s="85"/>
      <c r="AT268" s="85"/>
      <c r="AU268" s="85"/>
      <c r="AV268" s="85"/>
      <c r="AW268" s="85"/>
      <c r="AX268" s="85"/>
      <c r="AY268" s="85"/>
      <c r="AZ268" s="85"/>
      <c r="BA268" s="85"/>
      <c r="BB268" s="85"/>
      <c r="BC268" s="85"/>
      <c r="BD268" s="85"/>
      <c r="BE268" s="85"/>
      <c r="BF268" s="85"/>
      <c r="BG268" s="85"/>
      <c r="BH268" s="85"/>
      <c r="BI268" s="85"/>
      <c r="BJ268" s="85"/>
      <c r="BK268" s="85"/>
      <c r="BL268" s="85"/>
      <c r="BM268" s="85"/>
      <c r="BN268" s="85"/>
      <c r="BO268" s="85"/>
      <c r="BP268" s="85"/>
      <c r="BQ268" s="85"/>
      <c r="BR268" s="85"/>
      <c r="BS268" s="85"/>
      <c r="BT268" s="85"/>
      <c r="BU268" s="85"/>
      <c r="BV268" s="85"/>
      <c r="BW268" s="85"/>
      <c r="BX268" s="85"/>
      <c r="BY268" s="85"/>
      <c r="BZ268" s="85"/>
      <c r="CA268" s="85"/>
      <c r="CB268" s="85"/>
      <c r="CC268" s="85"/>
      <c r="CD268" s="85"/>
      <c r="CE268" s="85"/>
      <c r="CF268" s="85"/>
      <c r="CG268" s="85"/>
      <c r="CH268" s="85"/>
      <c r="CI268" s="85"/>
      <c r="CJ268" s="85"/>
      <c r="CK268" s="85"/>
      <c r="CL268" s="85"/>
      <c r="CM268" s="85"/>
      <c r="CN268" s="85"/>
      <c r="CO268" s="85"/>
      <c r="CP268" s="85"/>
      <c r="CQ268" s="85"/>
      <c r="CR268" s="85"/>
      <c r="CS268" s="85"/>
      <c r="CT268" s="85"/>
      <c r="CU268" s="85"/>
      <c r="CV268" s="85"/>
      <c r="CW268" s="85"/>
      <c r="CX268" s="85"/>
      <c r="CY268" s="85"/>
      <c r="CZ268" s="85"/>
      <c r="DA268" s="85"/>
      <c r="DB268" s="85"/>
      <c r="DC268" s="85"/>
      <c r="DD268" s="85"/>
      <c r="DE268" s="85"/>
      <c r="DF268" s="85"/>
      <c r="DG268" s="85"/>
      <c r="DH268" s="85"/>
      <c r="DI268" s="85"/>
      <c r="DJ268" s="85"/>
      <c r="DK268" s="85"/>
      <c r="DL268" s="85"/>
      <c r="DM268" s="85"/>
      <c r="DN268" s="85"/>
      <c r="DO268" s="85"/>
      <c r="DP268" s="85"/>
      <c r="DQ268" s="85"/>
      <c r="DR268" s="85"/>
      <c r="DS268" s="85"/>
      <c r="DT268" s="85"/>
      <c r="DU268" s="85"/>
      <c r="DV268" s="85"/>
      <c r="DW268" s="85"/>
      <c r="DX268" s="85"/>
      <c r="DY268" s="85"/>
      <c r="DZ268" s="85"/>
      <c r="EA268" s="85"/>
      <c r="EB268" s="85"/>
      <c r="EC268" s="85"/>
      <c r="ED268" s="85"/>
      <c r="EE268" s="85"/>
      <c r="EF268" s="85"/>
      <c r="EG268" s="85"/>
      <c r="EH268" s="85"/>
      <c r="EI268" s="85"/>
      <c r="EJ268" s="85"/>
      <c r="EK268" s="85"/>
      <c r="EL268" s="85"/>
      <c r="EM268" s="85"/>
      <c r="EN268" s="85"/>
      <c r="EO268" s="85"/>
      <c r="EP268" s="85"/>
      <c r="EQ268" s="85"/>
      <c r="ER268" s="85"/>
      <c r="ES268" s="85"/>
      <c r="ET268" s="85"/>
      <c r="EU268" s="85"/>
      <c r="EV268" s="85"/>
      <c r="EW268" s="85"/>
      <c r="EX268" s="85"/>
      <c r="EY268" s="85"/>
      <c r="EZ268" s="85"/>
      <c r="FA268" s="85"/>
      <c r="FB268" s="85"/>
      <c r="FC268" s="85"/>
      <c r="FD268" s="85"/>
      <c r="FE268" s="85"/>
      <c r="FF268" s="85"/>
      <c r="FG268" s="85"/>
      <c r="FH268" s="85"/>
      <c r="FI268" s="85"/>
      <c r="FJ268" s="85"/>
      <c r="FK268" s="85"/>
      <c r="FL268" s="85"/>
      <c r="FM268" s="85"/>
      <c r="FN268" s="85"/>
      <c r="FO268" s="85"/>
      <c r="FP268" s="85"/>
      <c r="FQ268" s="85"/>
      <c r="FR268" s="85"/>
      <c r="FS268" s="85"/>
      <c r="FT268" s="85"/>
      <c r="FU268" s="85"/>
      <c r="FV268" s="85"/>
      <c r="FW268" s="85"/>
      <c r="FX268" s="85"/>
      <c r="FY268" s="85"/>
      <c r="FZ268" s="85"/>
      <c r="GA268" s="85"/>
      <c r="GB268" s="85"/>
      <c r="GC268" s="85"/>
      <c r="GD268" s="85"/>
      <c r="GE268" s="85"/>
      <c r="GF268" s="85"/>
      <c r="GG268" s="85"/>
      <c r="GH268" s="85"/>
      <c r="GI268" s="85"/>
      <c r="GJ268" s="85"/>
      <c r="GK268" s="85"/>
      <c r="GL268" s="85"/>
      <c r="GM268" s="85"/>
      <c r="GN268" s="85"/>
      <c r="GO268" s="85"/>
      <c r="GP268" s="85"/>
      <c r="GQ268" s="85"/>
      <c r="GR268" s="85"/>
      <c r="GS268" s="85"/>
      <c r="GT268" s="85"/>
      <c r="GU268" s="85"/>
      <c r="GV268" s="85"/>
      <c r="GW268" s="85"/>
      <c r="GX268" s="85"/>
      <c r="GY268" s="85"/>
      <c r="GZ268" s="85"/>
      <c r="HA268" s="85"/>
      <c r="HB268" s="85"/>
      <c r="HC268" s="85"/>
      <c r="HD268" s="85"/>
      <c r="HE268" s="85"/>
      <c r="HF268" s="85"/>
      <c r="HG268" s="85"/>
      <c r="HH268" s="85"/>
      <c r="HI268" s="85"/>
      <c r="HJ268" s="85"/>
      <c r="HK268" s="85"/>
      <c r="HL268" s="85"/>
      <c r="HM268" s="85"/>
      <c r="HN268" s="85"/>
      <c r="HO268" s="85"/>
      <c r="HP268" s="85"/>
      <c r="HQ268" s="85"/>
      <c r="HR268" s="85"/>
      <c r="HS268" s="85"/>
      <c r="HT268" s="85"/>
      <c r="HU268" s="85"/>
      <c r="HV268" s="85"/>
      <c r="HW268" s="85"/>
      <c r="HX268" s="85"/>
      <c r="HY268" s="85"/>
      <c r="HZ268" s="85"/>
      <c r="IA268" s="85"/>
      <c r="IB268" s="85"/>
      <c r="IC268" s="85"/>
      <c r="ID268" s="85"/>
      <c r="IE268" s="85"/>
      <c r="IF268" s="85"/>
      <c r="IG268" s="85"/>
      <c r="IH268" s="85"/>
      <c r="II268" s="85"/>
      <c r="IJ268" s="85"/>
      <c r="IK268" s="85"/>
      <c r="IL268" s="85"/>
      <c r="IM268" s="85"/>
      <c r="IN268" s="85"/>
      <c r="IO268" s="85"/>
      <c r="IP268" s="85"/>
      <c r="IQ268" s="85"/>
      <c r="IR268" s="85"/>
      <c r="IS268" s="85"/>
      <c r="IT268" s="85"/>
      <c r="IU268" s="85"/>
      <c r="IV268" s="85"/>
    </row>
    <row r="269" spans="1:256" x14ac:dyDescent="0.2">
      <c r="A269" s="79">
        <v>3794</v>
      </c>
      <c r="B269" s="71" t="s">
        <v>162</v>
      </c>
      <c r="C269" s="70" t="s">
        <v>8</v>
      </c>
      <c r="D269" s="69">
        <v>5</v>
      </c>
      <c r="E269" s="69">
        <v>3</v>
      </c>
      <c r="F269" s="69">
        <v>30</v>
      </c>
      <c r="G269" s="71">
        <v>1920</v>
      </c>
      <c r="H269" s="69">
        <v>384</v>
      </c>
      <c r="I269" s="69">
        <v>2</v>
      </c>
      <c r="J269" s="72">
        <v>1</v>
      </c>
      <c r="K269" s="71">
        <v>2</v>
      </c>
      <c r="L269" s="80">
        <v>116</v>
      </c>
      <c r="M269" s="74">
        <v>23.200000000000003</v>
      </c>
      <c r="N269" s="80">
        <v>58</v>
      </c>
      <c r="O269" s="70">
        <v>0</v>
      </c>
      <c r="P269" s="76" t="e">
        <f>VLOOKUP(A269,#REF!,3,FALSE)</f>
        <v>#REF!</v>
      </c>
      <c r="Q269" s="80">
        <v>42.08</v>
      </c>
      <c r="R269" s="80">
        <f t="shared" si="4"/>
        <v>31.840000000000003</v>
      </c>
    </row>
    <row r="270" spans="1:256" x14ac:dyDescent="0.2">
      <c r="A270" s="79">
        <v>3795</v>
      </c>
      <c r="B270" s="71" t="s">
        <v>163</v>
      </c>
      <c r="C270" s="70" t="s">
        <v>8</v>
      </c>
      <c r="D270" s="69">
        <v>1</v>
      </c>
      <c r="E270" s="69">
        <v>1</v>
      </c>
      <c r="F270" s="69">
        <v>2</v>
      </c>
      <c r="G270" s="71">
        <v>145</v>
      </c>
      <c r="H270" s="69">
        <v>29</v>
      </c>
      <c r="I270" s="69">
        <v>2</v>
      </c>
      <c r="J270" s="72">
        <v>1</v>
      </c>
      <c r="K270" s="71">
        <v>2</v>
      </c>
      <c r="L270" s="80">
        <v>145</v>
      </c>
      <c r="M270" s="74">
        <v>29</v>
      </c>
      <c r="N270" s="80">
        <v>72.5</v>
      </c>
      <c r="O270" s="70">
        <v>0</v>
      </c>
      <c r="P270" s="76" t="e">
        <f>VLOOKUP(A270,#REF!,3,FALSE)</f>
        <v>#REF!</v>
      </c>
      <c r="Q270" s="80">
        <v>53.04</v>
      </c>
      <c r="R270" s="80">
        <f t="shared" si="4"/>
        <v>38.92</v>
      </c>
    </row>
    <row r="271" spans="1:256" x14ac:dyDescent="0.2">
      <c r="A271" s="79">
        <v>3791</v>
      </c>
      <c r="B271" s="71" t="s">
        <v>164</v>
      </c>
      <c r="C271" s="70" t="s">
        <v>8</v>
      </c>
      <c r="D271" s="69">
        <v>5</v>
      </c>
      <c r="E271" s="69">
        <v>3</v>
      </c>
      <c r="F271" s="69">
        <v>18</v>
      </c>
      <c r="G271" s="71">
        <v>276</v>
      </c>
      <c r="H271" s="69">
        <v>55.2</v>
      </c>
      <c r="I271" s="69">
        <v>2</v>
      </c>
      <c r="J271" s="72">
        <v>1</v>
      </c>
      <c r="K271" s="71">
        <v>2</v>
      </c>
      <c r="L271" s="80">
        <v>29</v>
      </c>
      <c r="M271" s="74">
        <v>5.8000000000000007</v>
      </c>
      <c r="N271" s="80">
        <v>14.5</v>
      </c>
      <c r="O271" s="70">
        <v>0</v>
      </c>
      <c r="P271" s="76" t="e">
        <f>VLOOKUP(A271,#REF!,3,FALSE)</f>
        <v>#REF!</v>
      </c>
      <c r="Q271" s="80">
        <v>11.48</v>
      </c>
      <c r="R271" s="80">
        <f t="shared" si="4"/>
        <v>6.0399999999999991</v>
      </c>
    </row>
    <row r="272" spans="1:256" x14ac:dyDescent="0.2">
      <c r="A272" s="79">
        <v>2313</v>
      </c>
      <c r="B272" s="71" t="s">
        <v>2210</v>
      </c>
      <c r="C272" s="70" t="s">
        <v>62</v>
      </c>
      <c r="D272" s="69">
        <v>5</v>
      </c>
      <c r="E272" s="69">
        <v>5</v>
      </c>
      <c r="F272" s="69">
        <v>102</v>
      </c>
      <c r="G272" s="71">
        <v>275</v>
      </c>
      <c r="H272" s="69">
        <v>55</v>
      </c>
      <c r="I272" s="69">
        <v>4</v>
      </c>
      <c r="J272" s="72">
        <v>4</v>
      </c>
      <c r="K272" s="71">
        <v>96</v>
      </c>
      <c r="L272" s="80">
        <v>275</v>
      </c>
      <c r="M272" s="74">
        <v>55</v>
      </c>
      <c r="N272" s="80">
        <v>2.8646000000000003</v>
      </c>
      <c r="O272" s="70">
        <v>0</v>
      </c>
      <c r="P272" s="76" t="e">
        <f>VLOOKUP(A272,#REF!,3,FALSE)</f>
        <v>#REF!</v>
      </c>
      <c r="Q272" s="80">
        <v>1.3703703703703702</v>
      </c>
      <c r="R272" s="80">
        <f t="shared" si="4"/>
        <v>143.44604444444448</v>
      </c>
    </row>
    <row r="273" spans="1:256" x14ac:dyDescent="0.2">
      <c r="A273" s="68">
        <v>3995</v>
      </c>
      <c r="B273" s="69" t="s">
        <v>2211</v>
      </c>
      <c r="C273" s="70" t="s">
        <v>62</v>
      </c>
      <c r="D273" s="69">
        <v>0</v>
      </c>
      <c r="E273" s="69">
        <v>0</v>
      </c>
      <c r="F273" s="69">
        <v>0</v>
      </c>
      <c r="G273" s="71">
        <v>0</v>
      </c>
      <c r="H273" s="69">
        <v>0</v>
      </c>
      <c r="I273" s="69">
        <v>0</v>
      </c>
      <c r="J273" s="72">
        <v>0</v>
      </c>
      <c r="K273" s="73">
        <v>0</v>
      </c>
      <c r="L273" s="73">
        <v>0</v>
      </c>
      <c r="M273" s="74">
        <v>0</v>
      </c>
      <c r="N273" s="75">
        <v>0</v>
      </c>
      <c r="O273" s="70">
        <v>0</v>
      </c>
      <c r="P273" s="76" t="e">
        <f>VLOOKUP(A273,#REF!,3,FALSE)</f>
        <v>#REF!</v>
      </c>
      <c r="Q273" s="77"/>
      <c r="R273" s="77">
        <f t="shared" si="4"/>
        <v>0</v>
      </c>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c r="DM273" s="76"/>
      <c r="DN273" s="76"/>
      <c r="DO273" s="76"/>
      <c r="DP273" s="76"/>
      <c r="DQ273" s="76"/>
      <c r="DR273" s="76"/>
      <c r="DS273" s="76"/>
      <c r="DT273" s="76"/>
      <c r="DU273" s="76"/>
      <c r="DV273" s="76"/>
      <c r="DW273" s="76"/>
      <c r="DX273" s="76"/>
      <c r="DY273" s="76"/>
      <c r="DZ273" s="76"/>
      <c r="EA273" s="76"/>
      <c r="EB273" s="76"/>
      <c r="EC273" s="76"/>
      <c r="ED273" s="76"/>
      <c r="EE273" s="76"/>
      <c r="EF273" s="76"/>
      <c r="EG273" s="76"/>
      <c r="EH273" s="76"/>
      <c r="EI273" s="76"/>
      <c r="EJ273" s="76"/>
      <c r="EK273" s="76"/>
      <c r="EL273" s="76"/>
      <c r="EM273" s="76"/>
      <c r="EN273" s="76"/>
      <c r="EO273" s="76"/>
      <c r="EP273" s="76"/>
      <c r="EQ273" s="76"/>
      <c r="ER273" s="76"/>
      <c r="ES273" s="76"/>
      <c r="ET273" s="76"/>
      <c r="EU273" s="76"/>
      <c r="EV273" s="76"/>
      <c r="EW273" s="76"/>
      <c r="EX273" s="76"/>
      <c r="EY273" s="76"/>
      <c r="EZ273" s="76"/>
      <c r="FA273" s="76"/>
      <c r="FB273" s="76"/>
      <c r="FC273" s="76"/>
      <c r="FD273" s="76"/>
      <c r="FE273" s="76"/>
      <c r="FF273" s="76"/>
      <c r="FG273" s="76"/>
      <c r="FH273" s="76"/>
      <c r="FI273" s="76"/>
      <c r="FJ273" s="76"/>
      <c r="FK273" s="76"/>
      <c r="FL273" s="76"/>
      <c r="FM273" s="76"/>
      <c r="FN273" s="76"/>
      <c r="FO273" s="76"/>
      <c r="FP273" s="76"/>
      <c r="FQ273" s="76"/>
      <c r="FR273" s="76"/>
      <c r="FS273" s="76"/>
      <c r="FT273" s="76"/>
      <c r="FU273" s="76"/>
      <c r="FV273" s="76"/>
      <c r="FW273" s="76"/>
      <c r="FX273" s="76"/>
      <c r="FY273" s="76"/>
      <c r="FZ273" s="76"/>
      <c r="GA273" s="76"/>
      <c r="GB273" s="76"/>
      <c r="GC273" s="76"/>
      <c r="GD273" s="76"/>
      <c r="GE273" s="76"/>
      <c r="GF273" s="76"/>
      <c r="GG273" s="76"/>
      <c r="GH273" s="76"/>
      <c r="GI273" s="76"/>
      <c r="GJ273" s="76"/>
      <c r="GK273" s="76"/>
      <c r="GL273" s="76"/>
      <c r="GM273" s="76"/>
      <c r="GN273" s="76"/>
      <c r="GO273" s="76"/>
      <c r="GP273" s="76"/>
      <c r="GQ273" s="76"/>
      <c r="GR273" s="76"/>
      <c r="GS273" s="76"/>
      <c r="GT273" s="76"/>
      <c r="GU273" s="76"/>
      <c r="GV273" s="76"/>
      <c r="GW273" s="76"/>
      <c r="GX273" s="76"/>
      <c r="GY273" s="76"/>
      <c r="GZ273" s="76"/>
      <c r="HA273" s="76"/>
      <c r="HB273" s="76"/>
      <c r="HC273" s="76"/>
      <c r="HD273" s="76"/>
      <c r="HE273" s="76"/>
      <c r="HF273" s="76"/>
      <c r="HG273" s="76"/>
      <c r="HH273" s="76"/>
      <c r="HI273" s="76"/>
      <c r="HJ273" s="76"/>
      <c r="HK273" s="76"/>
      <c r="HL273" s="76"/>
      <c r="HM273" s="76"/>
      <c r="HN273" s="76"/>
      <c r="HO273" s="76"/>
      <c r="HP273" s="76"/>
      <c r="HQ273" s="76"/>
      <c r="HR273" s="76"/>
      <c r="HS273" s="76"/>
      <c r="HT273" s="76"/>
      <c r="HU273" s="76"/>
      <c r="HV273" s="76"/>
      <c r="HW273" s="76"/>
      <c r="HX273" s="76"/>
      <c r="HY273" s="76"/>
      <c r="HZ273" s="76"/>
      <c r="IA273" s="76"/>
      <c r="IB273" s="76"/>
      <c r="IC273" s="76"/>
      <c r="ID273" s="76"/>
      <c r="IE273" s="76"/>
      <c r="IF273" s="76"/>
      <c r="IG273" s="76"/>
      <c r="IH273" s="76"/>
      <c r="II273" s="76"/>
      <c r="IJ273" s="76"/>
      <c r="IK273" s="76"/>
      <c r="IL273" s="76"/>
      <c r="IM273" s="76"/>
      <c r="IN273" s="76"/>
      <c r="IO273" s="76"/>
      <c r="IP273" s="76"/>
      <c r="IQ273" s="76"/>
      <c r="IR273" s="76"/>
      <c r="IS273" s="76"/>
      <c r="IT273" s="76"/>
      <c r="IU273" s="76"/>
      <c r="IV273" s="76"/>
    </row>
    <row r="274" spans="1:256" x14ac:dyDescent="0.2">
      <c r="A274" s="79">
        <v>2316</v>
      </c>
      <c r="B274" s="71" t="s">
        <v>2212</v>
      </c>
      <c r="C274" s="70" t="s">
        <v>62</v>
      </c>
      <c r="D274" s="69">
        <v>5</v>
      </c>
      <c r="E274" s="69">
        <v>5</v>
      </c>
      <c r="F274" s="69">
        <v>53</v>
      </c>
      <c r="G274" s="71">
        <v>1392</v>
      </c>
      <c r="H274" s="69">
        <v>98.4</v>
      </c>
      <c r="I274" s="69">
        <v>5</v>
      </c>
      <c r="J274" s="72">
        <v>5</v>
      </c>
      <c r="K274" s="71">
        <v>53</v>
      </c>
      <c r="L274" s="80">
        <v>1392</v>
      </c>
      <c r="M274" s="74">
        <v>98.4</v>
      </c>
      <c r="N274" s="80">
        <v>26.264200000000002</v>
      </c>
      <c r="O274" s="70">
        <v>0</v>
      </c>
      <c r="P274" s="76" t="e">
        <f>VLOOKUP(A274,#REF!,3,FALSE)</f>
        <v>#REF!</v>
      </c>
      <c r="Q274" s="80">
        <v>10.925925925925926</v>
      </c>
      <c r="R274" s="80">
        <f t="shared" si="4"/>
        <v>812.92852592592612</v>
      </c>
    </row>
    <row r="275" spans="1:256" x14ac:dyDescent="0.2">
      <c r="A275" s="79">
        <v>2314</v>
      </c>
      <c r="B275" s="71" t="s">
        <v>2213</v>
      </c>
      <c r="C275" s="70" t="s">
        <v>62</v>
      </c>
      <c r="D275" s="69">
        <v>15</v>
      </c>
      <c r="E275" s="69">
        <v>9</v>
      </c>
      <c r="F275" s="69">
        <v>189</v>
      </c>
      <c r="G275" s="71">
        <v>1043.23</v>
      </c>
      <c r="H275" s="69">
        <v>208.65</v>
      </c>
      <c r="I275" s="69">
        <v>14</v>
      </c>
      <c r="J275" s="72">
        <v>8</v>
      </c>
      <c r="K275" s="71">
        <v>183</v>
      </c>
      <c r="L275" s="80">
        <v>1043.23</v>
      </c>
      <c r="M275" s="74">
        <v>208.65</v>
      </c>
      <c r="N275" s="80">
        <v>5.7007000000000003</v>
      </c>
      <c r="O275" s="70">
        <v>0</v>
      </c>
      <c r="P275" s="76" t="e">
        <f>VLOOKUP(A275,#REF!,3,FALSE)</f>
        <v>#REF!</v>
      </c>
      <c r="Q275" s="80">
        <v>2.7314814814814814</v>
      </c>
      <c r="R275" s="80">
        <f t="shared" si="4"/>
        <v>543.36698888888895</v>
      </c>
    </row>
    <row r="276" spans="1:256" x14ac:dyDescent="0.2">
      <c r="A276" s="68">
        <v>3996</v>
      </c>
      <c r="B276" s="69" t="s">
        <v>2214</v>
      </c>
      <c r="C276" s="70" t="s">
        <v>62</v>
      </c>
      <c r="D276" s="69">
        <v>1</v>
      </c>
      <c r="E276" s="69">
        <v>1</v>
      </c>
      <c r="F276" s="69">
        <v>10</v>
      </c>
      <c r="G276" s="71">
        <v>67.8</v>
      </c>
      <c r="H276" s="69">
        <v>13.56</v>
      </c>
      <c r="I276" s="69">
        <v>1</v>
      </c>
      <c r="J276" s="72">
        <v>1</v>
      </c>
      <c r="K276" s="73">
        <v>10</v>
      </c>
      <c r="L276" s="73">
        <v>67.8</v>
      </c>
      <c r="M276" s="74">
        <v>13.56</v>
      </c>
      <c r="N276" s="75">
        <v>6.78</v>
      </c>
      <c r="O276" s="70">
        <v>0</v>
      </c>
      <c r="P276" s="76" t="e">
        <f>VLOOKUP(A276,#REF!,3,FALSE)</f>
        <v>#REF!</v>
      </c>
      <c r="Q276" s="77"/>
      <c r="R276" s="77">
        <f t="shared" si="4"/>
        <v>67.8</v>
      </c>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c r="DM276" s="76"/>
      <c r="DN276" s="76"/>
      <c r="DO276" s="76"/>
      <c r="DP276" s="76"/>
      <c r="DQ276" s="76"/>
      <c r="DR276" s="76"/>
      <c r="DS276" s="76"/>
      <c r="DT276" s="76"/>
      <c r="DU276" s="76"/>
      <c r="DV276" s="76"/>
      <c r="DW276" s="76"/>
      <c r="DX276" s="76"/>
      <c r="DY276" s="76"/>
      <c r="DZ276" s="76"/>
      <c r="EA276" s="76"/>
      <c r="EB276" s="76"/>
      <c r="EC276" s="76"/>
      <c r="ED276" s="76"/>
      <c r="EE276" s="76"/>
      <c r="EF276" s="76"/>
      <c r="EG276" s="76"/>
      <c r="EH276" s="76"/>
      <c r="EI276" s="76"/>
      <c r="EJ276" s="76"/>
      <c r="EK276" s="76"/>
      <c r="EL276" s="76"/>
      <c r="EM276" s="76"/>
      <c r="EN276" s="76"/>
      <c r="EO276" s="76"/>
      <c r="EP276" s="76"/>
      <c r="EQ276" s="76"/>
      <c r="ER276" s="76"/>
      <c r="ES276" s="76"/>
      <c r="ET276" s="76"/>
      <c r="EU276" s="76"/>
      <c r="EV276" s="76"/>
      <c r="EW276" s="76"/>
      <c r="EX276" s="76"/>
      <c r="EY276" s="76"/>
      <c r="EZ276" s="76"/>
      <c r="FA276" s="76"/>
      <c r="FB276" s="76"/>
      <c r="FC276" s="76"/>
      <c r="FD276" s="76"/>
      <c r="FE276" s="76"/>
      <c r="FF276" s="76"/>
      <c r="FG276" s="76"/>
      <c r="FH276" s="76"/>
      <c r="FI276" s="76"/>
      <c r="FJ276" s="76"/>
      <c r="FK276" s="76"/>
      <c r="FL276" s="76"/>
      <c r="FM276" s="76"/>
      <c r="FN276" s="76"/>
      <c r="FO276" s="76"/>
      <c r="FP276" s="76"/>
      <c r="FQ276" s="76"/>
      <c r="FR276" s="76"/>
      <c r="FS276" s="76"/>
      <c r="FT276" s="76"/>
      <c r="FU276" s="76"/>
      <c r="FV276" s="76"/>
      <c r="FW276" s="76"/>
      <c r="FX276" s="76"/>
      <c r="FY276" s="76"/>
      <c r="FZ276" s="76"/>
      <c r="GA276" s="76"/>
      <c r="GB276" s="76"/>
      <c r="GC276" s="76"/>
      <c r="GD276" s="76"/>
      <c r="GE276" s="76"/>
      <c r="GF276" s="76"/>
      <c r="GG276" s="76"/>
      <c r="GH276" s="76"/>
      <c r="GI276" s="76"/>
      <c r="GJ276" s="76"/>
      <c r="GK276" s="76"/>
      <c r="GL276" s="76"/>
      <c r="GM276" s="76"/>
      <c r="GN276" s="76"/>
      <c r="GO276" s="76"/>
      <c r="GP276" s="76"/>
      <c r="GQ276" s="76"/>
      <c r="GR276" s="76"/>
      <c r="GS276" s="76"/>
      <c r="GT276" s="76"/>
      <c r="GU276" s="76"/>
      <c r="GV276" s="76"/>
      <c r="GW276" s="76"/>
      <c r="GX276" s="76"/>
      <c r="GY276" s="76"/>
      <c r="GZ276" s="76"/>
      <c r="HA276" s="76"/>
      <c r="HB276" s="76"/>
      <c r="HC276" s="76"/>
      <c r="HD276" s="76"/>
      <c r="HE276" s="76"/>
      <c r="HF276" s="76"/>
      <c r="HG276" s="76"/>
      <c r="HH276" s="76"/>
      <c r="HI276" s="76"/>
      <c r="HJ276" s="76"/>
      <c r="HK276" s="76"/>
      <c r="HL276" s="76"/>
      <c r="HM276" s="76"/>
      <c r="HN276" s="76"/>
      <c r="HO276" s="76"/>
      <c r="HP276" s="76"/>
      <c r="HQ276" s="76"/>
      <c r="HR276" s="76"/>
      <c r="HS276" s="76"/>
      <c r="HT276" s="76"/>
      <c r="HU276" s="76"/>
      <c r="HV276" s="76"/>
      <c r="HW276" s="76"/>
      <c r="HX276" s="76"/>
      <c r="HY276" s="76"/>
      <c r="HZ276" s="76"/>
      <c r="IA276" s="76"/>
      <c r="IB276" s="76"/>
      <c r="IC276" s="76"/>
      <c r="ID276" s="76"/>
      <c r="IE276" s="76"/>
      <c r="IF276" s="76"/>
      <c r="IG276" s="76"/>
      <c r="IH276" s="76"/>
      <c r="II276" s="76"/>
      <c r="IJ276" s="76"/>
      <c r="IK276" s="76"/>
      <c r="IL276" s="76"/>
      <c r="IM276" s="76"/>
      <c r="IN276" s="76"/>
      <c r="IO276" s="76"/>
      <c r="IP276" s="76"/>
      <c r="IQ276" s="76"/>
      <c r="IR276" s="76"/>
      <c r="IS276" s="76"/>
      <c r="IT276" s="76"/>
      <c r="IU276" s="76"/>
      <c r="IV276" s="76"/>
    </row>
    <row r="277" spans="1:256" x14ac:dyDescent="0.2">
      <c r="A277" s="79">
        <v>2315</v>
      </c>
      <c r="B277" s="71" t="s">
        <v>2215</v>
      </c>
      <c r="C277" s="70" t="s">
        <v>62</v>
      </c>
      <c r="D277" s="69">
        <v>33</v>
      </c>
      <c r="E277" s="69">
        <v>19</v>
      </c>
      <c r="F277" s="69">
        <v>461</v>
      </c>
      <c r="G277" s="71">
        <v>5195.5700000000006</v>
      </c>
      <c r="H277" s="69">
        <v>1039.1100000000001</v>
      </c>
      <c r="I277" s="69">
        <v>34</v>
      </c>
      <c r="J277" s="72">
        <v>18</v>
      </c>
      <c r="K277" s="71">
        <v>455</v>
      </c>
      <c r="L277" s="80">
        <v>5195.5700000000006</v>
      </c>
      <c r="M277" s="74">
        <v>1039.1200000000001</v>
      </c>
      <c r="N277" s="80">
        <v>11.418800000000001</v>
      </c>
      <c r="O277" s="70">
        <v>0</v>
      </c>
      <c r="P277" s="76" t="e">
        <f>VLOOKUP(A277,#REF!,3,FALSE)</f>
        <v>#REF!</v>
      </c>
      <c r="Q277" s="80">
        <v>5.4629629629629628</v>
      </c>
      <c r="R277" s="80">
        <f t="shared" si="4"/>
        <v>2709.9058518518523</v>
      </c>
    </row>
    <row r="278" spans="1:256" s="69" customFormat="1" x14ac:dyDescent="0.2">
      <c r="A278" s="101">
        <v>3997</v>
      </c>
      <c r="B278" s="102" t="s">
        <v>2216</v>
      </c>
      <c r="C278" s="69" t="s">
        <v>62</v>
      </c>
      <c r="D278" s="69">
        <v>1</v>
      </c>
      <c r="E278" s="69">
        <v>1</v>
      </c>
      <c r="F278" s="69">
        <v>10</v>
      </c>
      <c r="G278" s="71">
        <v>135.5</v>
      </c>
      <c r="H278" s="69">
        <v>27.1</v>
      </c>
      <c r="I278" s="69">
        <v>1</v>
      </c>
      <c r="J278" s="69">
        <v>1</v>
      </c>
      <c r="K278" s="103">
        <v>10</v>
      </c>
      <c r="L278" s="103">
        <v>135.5</v>
      </c>
      <c r="M278" s="69">
        <v>27.1</v>
      </c>
      <c r="N278" s="104">
        <v>13.55</v>
      </c>
      <c r="O278" s="69">
        <v>0</v>
      </c>
      <c r="P278" s="76" t="e">
        <f>VLOOKUP(A278,#REF!,3,FALSE)</f>
        <v>#REF!</v>
      </c>
      <c r="Q278" s="92"/>
      <c r="R278" s="92">
        <f t="shared" si="4"/>
        <v>135.5</v>
      </c>
      <c r="S278" s="76"/>
      <c r="T278" s="76"/>
      <c r="U278" s="76"/>
      <c r="V278" s="76"/>
      <c r="W278" s="76"/>
      <c r="X278" s="76"/>
      <c r="Y278" s="76"/>
      <c r="Z278" s="76"/>
      <c r="AA278" s="76"/>
      <c r="AB278" s="76"/>
      <c r="AC278" s="98"/>
      <c r="AD278" s="98"/>
      <c r="AE278" s="98"/>
      <c r="AF278" s="98"/>
      <c r="AG278" s="98"/>
      <c r="AH278" s="98"/>
      <c r="AI278" s="98"/>
      <c r="AJ278" s="98"/>
      <c r="AK278" s="98"/>
      <c r="AL278" s="98"/>
      <c r="AM278" s="98"/>
      <c r="AN278" s="98"/>
      <c r="AO278" s="98"/>
      <c r="AP278" s="98"/>
      <c r="AQ278" s="98"/>
      <c r="AR278" s="98"/>
      <c r="AS278" s="98"/>
      <c r="AT278" s="98"/>
      <c r="AU278" s="98"/>
      <c r="AV278" s="98"/>
      <c r="AW278" s="98"/>
      <c r="AX278" s="98"/>
      <c r="AY278" s="98"/>
      <c r="AZ278" s="98"/>
      <c r="BA278" s="98"/>
      <c r="BB278" s="98"/>
      <c r="BC278" s="98"/>
      <c r="BD278" s="98"/>
      <c r="BE278" s="98"/>
      <c r="BF278" s="98"/>
      <c r="BG278" s="98"/>
      <c r="BH278" s="98"/>
      <c r="BI278" s="98"/>
      <c r="BJ278" s="98"/>
      <c r="BK278" s="98"/>
      <c r="BL278" s="98"/>
      <c r="BM278" s="98"/>
      <c r="BN278" s="98"/>
      <c r="BO278" s="98"/>
      <c r="BP278" s="98"/>
      <c r="BQ278" s="98"/>
      <c r="BR278" s="98"/>
      <c r="BS278" s="98"/>
      <c r="BT278" s="98"/>
      <c r="BU278" s="98"/>
      <c r="BV278" s="98"/>
      <c r="BW278" s="98"/>
      <c r="BX278" s="98"/>
      <c r="BY278" s="98"/>
      <c r="BZ278" s="98"/>
      <c r="CA278" s="98"/>
      <c r="CB278" s="98"/>
      <c r="CC278" s="98"/>
      <c r="CD278" s="98"/>
      <c r="CE278" s="98"/>
      <c r="CF278" s="98"/>
      <c r="CG278" s="98"/>
      <c r="CH278" s="98"/>
      <c r="CI278" s="98"/>
      <c r="CJ278" s="98"/>
      <c r="CK278" s="98"/>
      <c r="CL278" s="98"/>
      <c r="CM278" s="98"/>
      <c r="CN278" s="98"/>
      <c r="CO278" s="98"/>
      <c r="CP278" s="98"/>
      <c r="CQ278" s="98"/>
      <c r="CR278" s="98"/>
      <c r="CS278" s="98"/>
      <c r="CT278" s="98"/>
      <c r="CU278" s="98"/>
      <c r="CV278" s="98"/>
      <c r="CW278" s="98"/>
      <c r="CX278" s="98"/>
      <c r="CY278" s="98"/>
      <c r="CZ278" s="98"/>
      <c r="DA278" s="98"/>
      <c r="DB278" s="98"/>
      <c r="DC278" s="98"/>
      <c r="DD278" s="98"/>
      <c r="DE278" s="98"/>
      <c r="DF278" s="98"/>
      <c r="DG278" s="98"/>
      <c r="DH278" s="98"/>
      <c r="DI278" s="98"/>
      <c r="DJ278" s="98"/>
      <c r="DK278" s="98"/>
      <c r="DL278" s="98"/>
      <c r="DM278" s="98"/>
      <c r="DN278" s="98"/>
      <c r="DO278" s="98"/>
      <c r="DP278" s="98"/>
      <c r="DQ278" s="98"/>
      <c r="DR278" s="98"/>
      <c r="DS278" s="98"/>
      <c r="DT278" s="98"/>
      <c r="DU278" s="98"/>
      <c r="DV278" s="98"/>
      <c r="DW278" s="98"/>
      <c r="DX278" s="98"/>
      <c r="DY278" s="98"/>
      <c r="DZ278" s="98"/>
      <c r="EA278" s="98"/>
      <c r="EB278" s="98"/>
      <c r="EC278" s="98"/>
      <c r="ED278" s="98"/>
      <c r="EE278" s="98"/>
      <c r="EF278" s="98"/>
      <c r="EG278" s="98"/>
      <c r="EH278" s="98"/>
      <c r="EI278" s="98"/>
      <c r="EJ278" s="98"/>
      <c r="EK278" s="98"/>
      <c r="EL278" s="98"/>
      <c r="EM278" s="98"/>
      <c r="EN278" s="98"/>
      <c r="EO278" s="98"/>
      <c r="EP278" s="98"/>
      <c r="EQ278" s="98"/>
      <c r="ER278" s="98"/>
      <c r="ES278" s="98"/>
      <c r="ET278" s="98"/>
      <c r="EU278" s="98"/>
      <c r="EV278" s="98"/>
      <c r="EW278" s="98"/>
      <c r="EX278" s="98"/>
      <c r="EY278" s="98"/>
      <c r="EZ278" s="98"/>
      <c r="FA278" s="98"/>
      <c r="FB278" s="98"/>
      <c r="FC278" s="98"/>
      <c r="FD278" s="98"/>
      <c r="FE278" s="98"/>
      <c r="FF278" s="98"/>
      <c r="FG278" s="98"/>
      <c r="FH278" s="98"/>
      <c r="FI278" s="98"/>
      <c r="FJ278" s="98"/>
      <c r="FK278" s="98"/>
      <c r="FL278" s="98"/>
      <c r="FM278" s="98"/>
      <c r="FN278" s="98"/>
      <c r="FO278" s="98"/>
      <c r="FP278" s="98"/>
      <c r="FQ278" s="98"/>
      <c r="FR278" s="98"/>
      <c r="FS278" s="98"/>
      <c r="FT278" s="98"/>
      <c r="FU278" s="98"/>
      <c r="FV278" s="98"/>
      <c r="FW278" s="98"/>
      <c r="FX278" s="98"/>
      <c r="FY278" s="98"/>
      <c r="FZ278" s="98"/>
      <c r="GA278" s="98"/>
      <c r="GB278" s="98"/>
      <c r="GC278" s="98"/>
      <c r="GD278" s="98"/>
      <c r="GE278" s="98"/>
      <c r="GF278" s="98"/>
      <c r="GG278" s="98"/>
      <c r="GH278" s="98"/>
      <c r="GI278" s="98"/>
      <c r="GJ278" s="98"/>
      <c r="GK278" s="98"/>
      <c r="GL278" s="98"/>
      <c r="GM278" s="98"/>
      <c r="GN278" s="98"/>
      <c r="GO278" s="98"/>
      <c r="GP278" s="98"/>
      <c r="GQ278" s="98"/>
      <c r="GR278" s="98"/>
      <c r="GS278" s="98"/>
      <c r="GT278" s="98"/>
      <c r="GU278" s="98"/>
      <c r="GV278" s="98"/>
      <c r="GW278" s="98"/>
      <c r="GX278" s="98"/>
      <c r="GY278" s="98"/>
      <c r="GZ278" s="98"/>
      <c r="HA278" s="98"/>
      <c r="HB278" s="98"/>
      <c r="HC278" s="98"/>
      <c r="HD278" s="98"/>
      <c r="HE278" s="98"/>
      <c r="HF278" s="98"/>
      <c r="HG278" s="98"/>
      <c r="HH278" s="98"/>
      <c r="HI278" s="98"/>
      <c r="HJ278" s="98"/>
      <c r="HK278" s="98"/>
      <c r="HL278" s="98"/>
      <c r="HM278" s="98"/>
      <c r="HN278" s="98"/>
      <c r="HO278" s="98"/>
      <c r="HP278" s="98"/>
      <c r="HQ278" s="98"/>
      <c r="HR278" s="98"/>
      <c r="HS278" s="98"/>
      <c r="HT278" s="98"/>
      <c r="HU278" s="98"/>
      <c r="HV278" s="98"/>
      <c r="HW278" s="98"/>
      <c r="HX278" s="98"/>
      <c r="HY278" s="98"/>
      <c r="HZ278" s="98"/>
      <c r="IA278" s="98"/>
      <c r="IB278" s="98"/>
      <c r="IC278" s="98"/>
      <c r="ID278" s="98"/>
      <c r="IE278" s="98"/>
      <c r="IF278" s="98"/>
      <c r="IG278" s="98"/>
      <c r="IH278" s="98"/>
      <c r="II278" s="98"/>
      <c r="IJ278" s="98"/>
      <c r="IK278" s="98"/>
      <c r="IL278" s="98"/>
      <c r="IM278" s="98"/>
      <c r="IN278" s="98"/>
      <c r="IO278" s="98"/>
      <c r="IP278" s="98"/>
      <c r="IQ278" s="98"/>
      <c r="IR278" s="98"/>
      <c r="IS278" s="98"/>
      <c r="IT278" s="98"/>
      <c r="IU278" s="98"/>
      <c r="IV278" s="98"/>
    </row>
    <row r="279" spans="1:256" x14ac:dyDescent="0.2">
      <c r="A279" s="79">
        <v>3485</v>
      </c>
      <c r="B279" s="71" t="s">
        <v>2217</v>
      </c>
      <c r="C279" s="70" t="s">
        <v>8</v>
      </c>
      <c r="D279" s="69">
        <v>15</v>
      </c>
      <c r="E279" s="69">
        <v>11</v>
      </c>
      <c r="F279" s="69">
        <v>48</v>
      </c>
      <c r="G279" s="71">
        <v>2425.36</v>
      </c>
      <c r="H279" s="69">
        <v>400.39000000000004</v>
      </c>
      <c r="I279" s="69">
        <v>15</v>
      </c>
      <c r="J279" s="72">
        <v>11</v>
      </c>
      <c r="K279" s="71">
        <v>48</v>
      </c>
      <c r="L279" s="80">
        <v>2425.36</v>
      </c>
      <c r="M279" s="74">
        <v>400.39000000000004</v>
      </c>
      <c r="N279" s="80">
        <v>50.528300000000002</v>
      </c>
      <c r="O279" s="70">
        <v>8</v>
      </c>
      <c r="P279" s="76" t="e">
        <f>VLOOKUP(A279,#REF!,3,FALSE)</f>
        <v>#REF!</v>
      </c>
      <c r="Q279" s="80">
        <v>16.481481481481481</v>
      </c>
      <c r="R279" s="80">
        <f t="shared" si="4"/>
        <v>1634.247288888889</v>
      </c>
    </row>
    <row r="280" spans="1:256" x14ac:dyDescent="0.2">
      <c r="A280" s="79">
        <v>3486</v>
      </c>
      <c r="B280" s="71" t="s">
        <v>2218</v>
      </c>
      <c r="C280" s="70" t="s">
        <v>8</v>
      </c>
      <c r="D280" s="69">
        <v>8</v>
      </c>
      <c r="E280" s="69">
        <v>5</v>
      </c>
      <c r="F280" s="69">
        <v>22</v>
      </c>
      <c r="G280" s="71">
        <v>1543.4</v>
      </c>
      <c r="H280" s="69">
        <v>195.9</v>
      </c>
      <c r="I280" s="69">
        <v>8</v>
      </c>
      <c r="J280" s="72">
        <v>5</v>
      </c>
      <c r="K280" s="71">
        <v>22</v>
      </c>
      <c r="L280" s="80">
        <v>1543.4</v>
      </c>
      <c r="M280" s="74">
        <v>195.9</v>
      </c>
      <c r="N280" s="80">
        <v>70.154499999999999</v>
      </c>
      <c r="O280" s="70">
        <v>8</v>
      </c>
      <c r="P280" s="76" t="e">
        <f>VLOOKUP(A280,#REF!,3,FALSE)</f>
        <v>#REF!</v>
      </c>
      <c r="Q280" s="80">
        <v>21.944444444444443</v>
      </c>
      <c r="R280" s="80">
        <f t="shared" si="4"/>
        <v>1060.6212222222223</v>
      </c>
    </row>
    <row r="281" spans="1:256" s="69" customFormat="1" x14ac:dyDescent="0.2">
      <c r="A281" s="81">
        <v>3487</v>
      </c>
      <c r="B281" s="82" t="s">
        <v>2219</v>
      </c>
      <c r="C281" s="69" t="s">
        <v>8</v>
      </c>
      <c r="D281" s="69">
        <v>8</v>
      </c>
      <c r="E281" s="69">
        <v>6</v>
      </c>
      <c r="F281" s="69">
        <v>26</v>
      </c>
      <c r="G281" s="71">
        <v>2363.7800000000002</v>
      </c>
      <c r="H281" s="69">
        <v>322.08000000000004</v>
      </c>
      <c r="I281" s="69">
        <v>7</v>
      </c>
      <c r="J281" s="69">
        <v>5</v>
      </c>
      <c r="K281" s="82">
        <v>24</v>
      </c>
      <c r="L281" s="83">
        <v>2165.8000000000002</v>
      </c>
      <c r="M281" s="69">
        <v>282.49</v>
      </c>
      <c r="N281" s="83">
        <v>90.241700000000009</v>
      </c>
      <c r="O281" s="69">
        <v>8</v>
      </c>
      <c r="P281" s="76" t="e">
        <f>VLOOKUP(A281,#REF!,3,FALSE)</f>
        <v>#REF!</v>
      </c>
      <c r="Q281" s="84">
        <v>29.25925925925926</v>
      </c>
      <c r="R281" s="84">
        <f t="shared" si="4"/>
        <v>1463.578577777778</v>
      </c>
      <c r="S281" s="78"/>
      <c r="T281" s="78"/>
      <c r="U281" s="78"/>
      <c r="V281" s="78"/>
      <c r="W281" s="78"/>
      <c r="X281" s="78"/>
      <c r="Y281" s="78"/>
      <c r="Z281" s="78"/>
      <c r="AA281" s="78"/>
      <c r="AB281" s="78"/>
      <c r="AC281" s="85"/>
      <c r="AD281" s="85"/>
      <c r="AE281" s="85"/>
      <c r="AF281" s="85"/>
      <c r="AG281" s="85"/>
      <c r="AH281" s="85"/>
      <c r="AI281" s="85"/>
      <c r="AJ281" s="85"/>
      <c r="AK281" s="85"/>
      <c r="AL281" s="85"/>
      <c r="AM281" s="85"/>
      <c r="AN281" s="85"/>
      <c r="AO281" s="85"/>
      <c r="AP281" s="85"/>
      <c r="AQ281" s="85"/>
      <c r="AR281" s="85"/>
      <c r="AS281" s="85"/>
      <c r="AT281" s="85"/>
      <c r="AU281" s="85"/>
      <c r="AV281" s="85"/>
      <c r="AW281" s="85"/>
      <c r="AX281" s="85"/>
      <c r="AY281" s="85"/>
      <c r="AZ281" s="85"/>
      <c r="BA281" s="85"/>
      <c r="BB281" s="85"/>
      <c r="BC281" s="85"/>
      <c r="BD281" s="85"/>
      <c r="BE281" s="85"/>
      <c r="BF281" s="85"/>
      <c r="BG281" s="85"/>
      <c r="BH281" s="85"/>
      <c r="BI281" s="85"/>
      <c r="BJ281" s="85"/>
      <c r="BK281" s="85"/>
      <c r="BL281" s="85"/>
      <c r="BM281" s="85"/>
      <c r="BN281" s="85"/>
      <c r="BO281" s="85"/>
      <c r="BP281" s="85"/>
      <c r="BQ281" s="85"/>
      <c r="BR281" s="85"/>
      <c r="BS281" s="85"/>
      <c r="BT281" s="85"/>
      <c r="BU281" s="85"/>
      <c r="BV281" s="85"/>
      <c r="BW281" s="85"/>
      <c r="BX281" s="85"/>
      <c r="BY281" s="85"/>
      <c r="BZ281" s="85"/>
      <c r="CA281" s="85"/>
      <c r="CB281" s="85"/>
      <c r="CC281" s="85"/>
      <c r="CD281" s="85"/>
      <c r="CE281" s="85"/>
      <c r="CF281" s="85"/>
      <c r="CG281" s="85"/>
      <c r="CH281" s="85"/>
      <c r="CI281" s="85"/>
      <c r="CJ281" s="85"/>
      <c r="CK281" s="85"/>
      <c r="CL281" s="85"/>
      <c r="CM281" s="85"/>
      <c r="CN281" s="85"/>
      <c r="CO281" s="85"/>
      <c r="CP281" s="85"/>
      <c r="CQ281" s="85"/>
      <c r="CR281" s="85"/>
      <c r="CS281" s="85"/>
      <c r="CT281" s="85"/>
      <c r="CU281" s="85"/>
      <c r="CV281" s="85"/>
      <c r="CW281" s="85"/>
      <c r="CX281" s="85"/>
      <c r="CY281" s="85"/>
      <c r="CZ281" s="85"/>
      <c r="DA281" s="85"/>
      <c r="DB281" s="85"/>
      <c r="DC281" s="85"/>
      <c r="DD281" s="85"/>
      <c r="DE281" s="85"/>
      <c r="DF281" s="85"/>
      <c r="DG281" s="85"/>
      <c r="DH281" s="85"/>
      <c r="DI281" s="85"/>
      <c r="DJ281" s="85"/>
      <c r="DK281" s="85"/>
      <c r="DL281" s="85"/>
      <c r="DM281" s="85"/>
      <c r="DN281" s="85"/>
      <c r="DO281" s="85"/>
      <c r="DP281" s="85"/>
      <c r="DQ281" s="85"/>
      <c r="DR281" s="85"/>
      <c r="DS281" s="85"/>
      <c r="DT281" s="85"/>
      <c r="DU281" s="85"/>
      <c r="DV281" s="85"/>
      <c r="DW281" s="85"/>
      <c r="DX281" s="85"/>
      <c r="DY281" s="85"/>
      <c r="DZ281" s="85"/>
      <c r="EA281" s="85"/>
      <c r="EB281" s="85"/>
      <c r="EC281" s="85"/>
      <c r="ED281" s="85"/>
      <c r="EE281" s="85"/>
      <c r="EF281" s="85"/>
      <c r="EG281" s="85"/>
      <c r="EH281" s="85"/>
      <c r="EI281" s="85"/>
      <c r="EJ281" s="85"/>
      <c r="EK281" s="85"/>
      <c r="EL281" s="85"/>
      <c r="EM281" s="85"/>
      <c r="EN281" s="85"/>
      <c r="EO281" s="85"/>
      <c r="EP281" s="85"/>
      <c r="EQ281" s="85"/>
      <c r="ER281" s="85"/>
      <c r="ES281" s="85"/>
      <c r="ET281" s="85"/>
      <c r="EU281" s="85"/>
      <c r="EV281" s="85"/>
      <c r="EW281" s="85"/>
      <c r="EX281" s="85"/>
      <c r="EY281" s="85"/>
      <c r="EZ281" s="85"/>
      <c r="FA281" s="85"/>
      <c r="FB281" s="85"/>
      <c r="FC281" s="85"/>
      <c r="FD281" s="85"/>
      <c r="FE281" s="85"/>
      <c r="FF281" s="85"/>
      <c r="FG281" s="85"/>
      <c r="FH281" s="85"/>
      <c r="FI281" s="85"/>
      <c r="FJ281" s="85"/>
      <c r="FK281" s="85"/>
      <c r="FL281" s="85"/>
      <c r="FM281" s="85"/>
      <c r="FN281" s="85"/>
      <c r="FO281" s="85"/>
      <c r="FP281" s="85"/>
      <c r="FQ281" s="85"/>
      <c r="FR281" s="85"/>
      <c r="FS281" s="85"/>
      <c r="FT281" s="85"/>
      <c r="FU281" s="85"/>
      <c r="FV281" s="85"/>
      <c r="FW281" s="85"/>
      <c r="FX281" s="85"/>
      <c r="FY281" s="85"/>
      <c r="FZ281" s="85"/>
      <c r="GA281" s="85"/>
      <c r="GB281" s="85"/>
      <c r="GC281" s="85"/>
      <c r="GD281" s="85"/>
      <c r="GE281" s="85"/>
      <c r="GF281" s="85"/>
      <c r="GG281" s="85"/>
      <c r="GH281" s="85"/>
      <c r="GI281" s="85"/>
      <c r="GJ281" s="85"/>
      <c r="GK281" s="85"/>
      <c r="GL281" s="85"/>
      <c r="GM281" s="85"/>
      <c r="GN281" s="85"/>
      <c r="GO281" s="85"/>
      <c r="GP281" s="85"/>
      <c r="GQ281" s="85"/>
      <c r="GR281" s="85"/>
      <c r="GS281" s="85"/>
      <c r="GT281" s="85"/>
      <c r="GU281" s="85"/>
      <c r="GV281" s="85"/>
      <c r="GW281" s="85"/>
      <c r="GX281" s="85"/>
      <c r="GY281" s="85"/>
      <c r="GZ281" s="85"/>
      <c r="HA281" s="85"/>
      <c r="HB281" s="85"/>
      <c r="HC281" s="85"/>
      <c r="HD281" s="85"/>
      <c r="HE281" s="85"/>
      <c r="HF281" s="85"/>
      <c r="HG281" s="85"/>
      <c r="HH281" s="85"/>
      <c r="HI281" s="85"/>
      <c r="HJ281" s="85"/>
      <c r="HK281" s="85"/>
      <c r="HL281" s="85"/>
      <c r="HM281" s="85"/>
      <c r="HN281" s="85"/>
      <c r="HO281" s="85"/>
      <c r="HP281" s="85"/>
      <c r="HQ281" s="85"/>
      <c r="HR281" s="85"/>
      <c r="HS281" s="85"/>
      <c r="HT281" s="85"/>
      <c r="HU281" s="85"/>
      <c r="HV281" s="85"/>
      <c r="HW281" s="85"/>
      <c r="HX281" s="85"/>
      <c r="HY281" s="85"/>
      <c r="HZ281" s="85"/>
      <c r="IA281" s="85"/>
      <c r="IB281" s="85"/>
      <c r="IC281" s="85"/>
      <c r="ID281" s="85"/>
      <c r="IE281" s="85"/>
      <c r="IF281" s="85"/>
      <c r="IG281" s="85"/>
      <c r="IH281" s="85"/>
      <c r="II281" s="85"/>
      <c r="IJ281" s="85"/>
      <c r="IK281" s="85"/>
      <c r="IL281" s="85"/>
      <c r="IM281" s="85"/>
      <c r="IN281" s="85"/>
      <c r="IO281" s="85"/>
      <c r="IP281" s="85"/>
      <c r="IQ281" s="85"/>
      <c r="IR281" s="85"/>
      <c r="IS281" s="85"/>
      <c r="IT281" s="85"/>
      <c r="IU281" s="85"/>
      <c r="IV281" s="85"/>
    </row>
    <row r="282" spans="1:256" x14ac:dyDescent="0.2">
      <c r="A282" s="79">
        <v>3488</v>
      </c>
      <c r="B282" s="71" t="s">
        <v>2220</v>
      </c>
      <c r="C282" s="70" t="s">
        <v>8</v>
      </c>
      <c r="D282" s="69">
        <v>5</v>
      </c>
      <c r="E282" s="69">
        <v>3</v>
      </c>
      <c r="F282" s="69">
        <v>10</v>
      </c>
      <c r="G282" s="71">
        <v>1095.8200000000002</v>
      </c>
      <c r="H282" s="69">
        <v>125.19000000000001</v>
      </c>
      <c r="I282" s="69">
        <v>5</v>
      </c>
      <c r="J282" s="72">
        <v>3</v>
      </c>
      <c r="K282" s="71">
        <v>10</v>
      </c>
      <c r="L282" s="80">
        <v>1095.8200000000002</v>
      </c>
      <c r="M282" s="74">
        <v>125.19000000000001</v>
      </c>
      <c r="N282" s="80">
        <v>109.58200000000001</v>
      </c>
      <c r="O282" s="70">
        <v>4</v>
      </c>
      <c r="P282" s="76" t="e">
        <f>VLOOKUP(A282,#REF!,3,FALSE)</f>
        <v>#REF!</v>
      </c>
      <c r="Q282" s="80">
        <v>36.574074074074069</v>
      </c>
      <c r="R282" s="80">
        <f t="shared" si="4"/>
        <v>730.07925925925952</v>
      </c>
    </row>
    <row r="283" spans="1:256" x14ac:dyDescent="0.2">
      <c r="A283" s="79">
        <v>3489</v>
      </c>
      <c r="B283" s="71" t="s">
        <v>2221</v>
      </c>
      <c r="C283" s="70" t="s">
        <v>8</v>
      </c>
      <c r="D283" s="69">
        <v>17</v>
      </c>
      <c r="E283" s="69">
        <v>13</v>
      </c>
      <c r="F283" s="69">
        <v>56</v>
      </c>
      <c r="G283" s="71">
        <v>1710</v>
      </c>
      <c r="H283" s="69">
        <v>297.42</v>
      </c>
      <c r="I283" s="69">
        <v>15</v>
      </c>
      <c r="J283" s="72">
        <v>11</v>
      </c>
      <c r="K283" s="71">
        <v>46</v>
      </c>
      <c r="L283" s="80">
        <v>1364.8</v>
      </c>
      <c r="M283" s="74">
        <v>228.38000000000002</v>
      </c>
      <c r="N283" s="80">
        <v>29.669600000000003</v>
      </c>
      <c r="O283" s="70">
        <v>8</v>
      </c>
      <c r="P283" s="76" t="e">
        <f>VLOOKUP(A283,#REF!,3,FALSE)</f>
        <v>#REF!</v>
      </c>
      <c r="Q283" s="80">
        <v>8.6805555555555554</v>
      </c>
      <c r="R283" s="80">
        <f t="shared" si="4"/>
        <v>965.49604444444446</v>
      </c>
    </row>
    <row r="284" spans="1:256" x14ac:dyDescent="0.2">
      <c r="A284" s="79">
        <v>1503</v>
      </c>
      <c r="B284" s="71" t="s">
        <v>1876</v>
      </c>
      <c r="C284" s="70" t="s">
        <v>2107</v>
      </c>
      <c r="D284" s="69">
        <v>3</v>
      </c>
      <c r="E284" s="69">
        <v>3</v>
      </c>
      <c r="F284" s="69">
        <v>22</v>
      </c>
      <c r="G284" s="71">
        <v>97.08</v>
      </c>
      <c r="H284" s="69">
        <v>19.41</v>
      </c>
      <c r="I284" s="69">
        <v>3</v>
      </c>
      <c r="J284" s="72">
        <v>3</v>
      </c>
      <c r="K284" s="71">
        <v>22</v>
      </c>
      <c r="L284" s="80">
        <v>97.08</v>
      </c>
      <c r="M284" s="74">
        <v>19.41</v>
      </c>
      <c r="N284" s="80">
        <v>4.4127000000000001</v>
      </c>
      <c r="O284" s="70">
        <v>0</v>
      </c>
      <c r="P284" s="76" t="e">
        <f>VLOOKUP(A284,#REF!,3,FALSE)</f>
        <v>#REF!</v>
      </c>
      <c r="Q284" s="80">
        <v>1.3420000000000001</v>
      </c>
      <c r="R284" s="80">
        <f t="shared" si="4"/>
        <v>67.555400000000006</v>
      </c>
    </row>
    <row r="285" spans="1:256" s="69" customFormat="1" x14ac:dyDescent="0.2">
      <c r="A285" s="81">
        <v>1504</v>
      </c>
      <c r="B285" s="82" t="s">
        <v>1877</v>
      </c>
      <c r="C285" s="69" t="s">
        <v>2107</v>
      </c>
      <c r="D285" s="69">
        <v>5</v>
      </c>
      <c r="E285" s="69">
        <v>5</v>
      </c>
      <c r="F285" s="69">
        <v>34</v>
      </c>
      <c r="G285" s="71">
        <v>997.1</v>
      </c>
      <c r="H285" s="69">
        <v>199.42000000000002</v>
      </c>
      <c r="I285" s="69">
        <v>5</v>
      </c>
      <c r="J285" s="69">
        <v>5</v>
      </c>
      <c r="K285" s="82">
        <v>34</v>
      </c>
      <c r="L285" s="83">
        <v>997.1</v>
      </c>
      <c r="M285" s="69">
        <v>199.42000000000002</v>
      </c>
      <c r="N285" s="83">
        <v>29.326500000000003</v>
      </c>
      <c r="O285" s="69">
        <v>0</v>
      </c>
      <c r="P285" s="76" t="e">
        <f>VLOOKUP(A285,#REF!,3,FALSE)</f>
        <v>#REF!</v>
      </c>
      <c r="Q285" s="84">
        <v>10.736000000000001</v>
      </c>
      <c r="R285" s="84">
        <f t="shared" si="4"/>
        <v>632.07700000000011</v>
      </c>
      <c r="S285" s="78"/>
      <c r="T285" s="78"/>
      <c r="U285" s="78"/>
      <c r="V285" s="78"/>
      <c r="W285" s="78"/>
      <c r="X285" s="78"/>
      <c r="Y285" s="78"/>
      <c r="Z285" s="78"/>
      <c r="AA285" s="78"/>
      <c r="AB285" s="78"/>
      <c r="AC285" s="85"/>
      <c r="AD285" s="85"/>
      <c r="AE285" s="85"/>
      <c r="AF285" s="85"/>
      <c r="AG285" s="85"/>
      <c r="AH285" s="85"/>
      <c r="AI285" s="85"/>
      <c r="AJ285" s="85"/>
      <c r="AK285" s="85"/>
      <c r="AL285" s="85"/>
      <c r="AM285" s="85"/>
      <c r="AN285" s="85"/>
      <c r="AO285" s="85"/>
      <c r="AP285" s="85"/>
      <c r="AQ285" s="85"/>
      <c r="AR285" s="85"/>
      <c r="AS285" s="85"/>
      <c r="AT285" s="85"/>
      <c r="AU285" s="85"/>
      <c r="AV285" s="85"/>
      <c r="AW285" s="85"/>
      <c r="AX285" s="85"/>
      <c r="AY285" s="85"/>
      <c r="AZ285" s="85"/>
      <c r="BA285" s="85"/>
      <c r="BB285" s="85"/>
      <c r="BC285" s="85"/>
      <c r="BD285" s="85"/>
      <c r="BE285" s="85"/>
      <c r="BF285" s="85"/>
      <c r="BG285" s="85"/>
      <c r="BH285" s="85"/>
      <c r="BI285" s="85"/>
      <c r="BJ285" s="85"/>
      <c r="BK285" s="85"/>
      <c r="BL285" s="85"/>
      <c r="BM285" s="85"/>
      <c r="BN285" s="85"/>
      <c r="BO285" s="85"/>
      <c r="BP285" s="85"/>
      <c r="BQ285" s="85"/>
      <c r="BR285" s="85"/>
      <c r="BS285" s="85"/>
      <c r="BT285" s="85"/>
      <c r="BU285" s="85"/>
      <c r="BV285" s="85"/>
      <c r="BW285" s="85"/>
      <c r="BX285" s="85"/>
      <c r="BY285" s="85"/>
      <c r="BZ285" s="85"/>
      <c r="CA285" s="85"/>
      <c r="CB285" s="85"/>
      <c r="CC285" s="85"/>
      <c r="CD285" s="85"/>
      <c r="CE285" s="85"/>
      <c r="CF285" s="85"/>
      <c r="CG285" s="85"/>
      <c r="CH285" s="85"/>
      <c r="CI285" s="85"/>
      <c r="CJ285" s="85"/>
      <c r="CK285" s="85"/>
      <c r="CL285" s="85"/>
      <c r="CM285" s="85"/>
      <c r="CN285" s="85"/>
      <c r="CO285" s="85"/>
      <c r="CP285" s="85"/>
      <c r="CQ285" s="85"/>
      <c r="CR285" s="85"/>
      <c r="CS285" s="85"/>
      <c r="CT285" s="85"/>
      <c r="CU285" s="85"/>
      <c r="CV285" s="85"/>
      <c r="CW285" s="85"/>
      <c r="CX285" s="85"/>
      <c r="CY285" s="85"/>
      <c r="CZ285" s="85"/>
      <c r="DA285" s="85"/>
      <c r="DB285" s="85"/>
      <c r="DC285" s="85"/>
      <c r="DD285" s="85"/>
      <c r="DE285" s="85"/>
      <c r="DF285" s="85"/>
      <c r="DG285" s="85"/>
      <c r="DH285" s="85"/>
      <c r="DI285" s="85"/>
      <c r="DJ285" s="85"/>
      <c r="DK285" s="85"/>
      <c r="DL285" s="85"/>
      <c r="DM285" s="85"/>
      <c r="DN285" s="85"/>
      <c r="DO285" s="85"/>
      <c r="DP285" s="85"/>
      <c r="DQ285" s="85"/>
      <c r="DR285" s="85"/>
      <c r="DS285" s="85"/>
      <c r="DT285" s="85"/>
      <c r="DU285" s="85"/>
      <c r="DV285" s="85"/>
      <c r="DW285" s="85"/>
      <c r="DX285" s="85"/>
      <c r="DY285" s="85"/>
      <c r="DZ285" s="85"/>
      <c r="EA285" s="85"/>
      <c r="EB285" s="85"/>
      <c r="EC285" s="85"/>
      <c r="ED285" s="85"/>
      <c r="EE285" s="85"/>
      <c r="EF285" s="85"/>
      <c r="EG285" s="85"/>
      <c r="EH285" s="85"/>
      <c r="EI285" s="85"/>
      <c r="EJ285" s="85"/>
      <c r="EK285" s="85"/>
      <c r="EL285" s="85"/>
      <c r="EM285" s="85"/>
      <c r="EN285" s="85"/>
      <c r="EO285" s="85"/>
      <c r="EP285" s="85"/>
      <c r="EQ285" s="85"/>
      <c r="ER285" s="85"/>
      <c r="ES285" s="85"/>
      <c r="ET285" s="85"/>
      <c r="EU285" s="85"/>
      <c r="EV285" s="85"/>
      <c r="EW285" s="85"/>
      <c r="EX285" s="85"/>
      <c r="EY285" s="85"/>
      <c r="EZ285" s="85"/>
      <c r="FA285" s="85"/>
      <c r="FB285" s="85"/>
      <c r="FC285" s="85"/>
      <c r="FD285" s="85"/>
      <c r="FE285" s="85"/>
      <c r="FF285" s="85"/>
      <c r="FG285" s="85"/>
      <c r="FH285" s="85"/>
      <c r="FI285" s="85"/>
      <c r="FJ285" s="85"/>
      <c r="FK285" s="85"/>
      <c r="FL285" s="85"/>
      <c r="FM285" s="85"/>
      <c r="FN285" s="85"/>
      <c r="FO285" s="85"/>
      <c r="FP285" s="85"/>
      <c r="FQ285" s="85"/>
      <c r="FR285" s="85"/>
      <c r="FS285" s="85"/>
      <c r="FT285" s="85"/>
      <c r="FU285" s="85"/>
      <c r="FV285" s="85"/>
      <c r="FW285" s="85"/>
      <c r="FX285" s="85"/>
      <c r="FY285" s="85"/>
      <c r="FZ285" s="85"/>
      <c r="GA285" s="85"/>
      <c r="GB285" s="85"/>
      <c r="GC285" s="85"/>
      <c r="GD285" s="85"/>
      <c r="GE285" s="85"/>
      <c r="GF285" s="85"/>
      <c r="GG285" s="85"/>
      <c r="GH285" s="85"/>
      <c r="GI285" s="85"/>
      <c r="GJ285" s="85"/>
      <c r="GK285" s="85"/>
      <c r="GL285" s="85"/>
      <c r="GM285" s="85"/>
      <c r="GN285" s="85"/>
      <c r="GO285" s="85"/>
      <c r="GP285" s="85"/>
      <c r="GQ285" s="85"/>
      <c r="GR285" s="85"/>
      <c r="GS285" s="85"/>
      <c r="GT285" s="85"/>
      <c r="GU285" s="85"/>
      <c r="GV285" s="85"/>
      <c r="GW285" s="85"/>
      <c r="GX285" s="85"/>
      <c r="GY285" s="85"/>
      <c r="GZ285" s="85"/>
      <c r="HA285" s="85"/>
      <c r="HB285" s="85"/>
      <c r="HC285" s="85"/>
      <c r="HD285" s="85"/>
      <c r="HE285" s="85"/>
      <c r="HF285" s="85"/>
      <c r="HG285" s="85"/>
      <c r="HH285" s="85"/>
      <c r="HI285" s="85"/>
      <c r="HJ285" s="85"/>
      <c r="HK285" s="85"/>
      <c r="HL285" s="85"/>
      <c r="HM285" s="85"/>
      <c r="HN285" s="85"/>
      <c r="HO285" s="85"/>
      <c r="HP285" s="85"/>
      <c r="HQ285" s="85"/>
      <c r="HR285" s="85"/>
      <c r="HS285" s="85"/>
      <c r="HT285" s="85"/>
      <c r="HU285" s="85"/>
      <c r="HV285" s="85"/>
      <c r="HW285" s="85"/>
      <c r="HX285" s="85"/>
      <c r="HY285" s="85"/>
      <c r="HZ285" s="85"/>
      <c r="IA285" s="85"/>
      <c r="IB285" s="85"/>
      <c r="IC285" s="85"/>
      <c r="ID285" s="85"/>
      <c r="IE285" s="85"/>
      <c r="IF285" s="85"/>
      <c r="IG285" s="85"/>
      <c r="IH285" s="85"/>
      <c r="II285" s="85"/>
      <c r="IJ285" s="85"/>
      <c r="IK285" s="85"/>
      <c r="IL285" s="85"/>
      <c r="IM285" s="85"/>
      <c r="IN285" s="85"/>
      <c r="IO285" s="85"/>
      <c r="IP285" s="85"/>
      <c r="IQ285" s="85"/>
      <c r="IR285" s="85"/>
      <c r="IS285" s="85"/>
      <c r="IT285" s="85"/>
      <c r="IU285" s="85"/>
      <c r="IV285" s="85"/>
    </row>
    <row r="286" spans="1:256" x14ac:dyDescent="0.2">
      <c r="A286" s="79">
        <v>1514</v>
      </c>
      <c r="B286" s="71" t="s">
        <v>1878</v>
      </c>
      <c r="C286" s="70" t="s">
        <v>2107</v>
      </c>
      <c r="D286" s="69">
        <v>3</v>
      </c>
      <c r="E286" s="69">
        <v>3</v>
      </c>
      <c r="F286" s="69">
        <v>18</v>
      </c>
      <c r="G286" s="71">
        <v>641.52</v>
      </c>
      <c r="H286" s="69">
        <v>128.28</v>
      </c>
      <c r="I286" s="69">
        <v>3</v>
      </c>
      <c r="J286" s="72">
        <v>3</v>
      </c>
      <c r="K286" s="71">
        <v>18</v>
      </c>
      <c r="L286" s="80">
        <v>641.52</v>
      </c>
      <c r="M286" s="74">
        <v>128.28</v>
      </c>
      <c r="N286" s="80">
        <v>35.64</v>
      </c>
      <c r="O286" s="70">
        <v>0</v>
      </c>
      <c r="P286" s="76" t="e">
        <f>VLOOKUP(A286,#REF!,3,FALSE)</f>
        <v>#REF!</v>
      </c>
      <c r="Q286" s="80">
        <v>16.104000000000003</v>
      </c>
      <c r="R286" s="80">
        <f t="shared" si="4"/>
        <v>351.64799999999997</v>
      </c>
    </row>
    <row r="287" spans="1:256" x14ac:dyDescent="0.2">
      <c r="A287" s="79">
        <v>1505</v>
      </c>
      <c r="B287" s="71" t="s">
        <v>1879</v>
      </c>
      <c r="C287" s="70" t="s">
        <v>2107</v>
      </c>
      <c r="D287" s="69">
        <v>1</v>
      </c>
      <c r="E287" s="69">
        <v>1</v>
      </c>
      <c r="F287" s="69">
        <v>2</v>
      </c>
      <c r="G287" s="71">
        <v>10.120000000000001</v>
      </c>
      <c r="H287" s="69">
        <v>2.02</v>
      </c>
      <c r="I287" s="69">
        <v>1</v>
      </c>
      <c r="J287" s="72">
        <v>1</v>
      </c>
      <c r="K287" s="71">
        <v>2</v>
      </c>
      <c r="L287" s="80">
        <v>10.120000000000001</v>
      </c>
      <c r="M287" s="74">
        <v>2.02</v>
      </c>
      <c r="N287" s="80">
        <v>5.0600000000000005</v>
      </c>
      <c r="O287" s="70">
        <v>0</v>
      </c>
      <c r="P287" s="76" t="e">
        <f>VLOOKUP(A287,#REF!,3,FALSE)</f>
        <v>#REF!</v>
      </c>
      <c r="Q287" s="80">
        <v>2.6840000000000002</v>
      </c>
      <c r="R287" s="80">
        <f t="shared" si="4"/>
        <v>4.7520000000000007</v>
      </c>
    </row>
    <row r="288" spans="1:256" s="69" customFormat="1" x14ac:dyDescent="0.2">
      <c r="A288" s="81">
        <v>1506</v>
      </c>
      <c r="B288" s="82" t="s">
        <v>1880</v>
      </c>
      <c r="C288" s="69" t="s">
        <v>2107</v>
      </c>
      <c r="D288" s="69">
        <v>3</v>
      </c>
      <c r="E288" s="69">
        <v>3</v>
      </c>
      <c r="F288" s="69">
        <v>20</v>
      </c>
      <c r="G288" s="71">
        <v>913.68000000000006</v>
      </c>
      <c r="H288" s="69">
        <v>182.74</v>
      </c>
      <c r="I288" s="69">
        <v>3</v>
      </c>
      <c r="J288" s="69">
        <v>3</v>
      </c>
      <c r="K288" s="82">
        <v>20</v>
      </c>
      <c r="L288" s="83">
        <v>913.68000000000006</v>
      </c>
      <c r="M288" s="69">
        <v>182.74</v>
      </c>
      <c r="N288" s="83">
        <v>45.684000000000005</v>
      </c>
      <c r="O288" s="69">
        <v>0</v>
      </c>
      <c r="P288" s="76" t="e">
        <f>VLOOKUP(A288,#REF!,3,FALSE)</f>
        <v>#REF!</v>
      </c>
      <c r="Q288" s="84">
        <v>21.472000000000001</v>
      </c>
      <c r="R288" s="84">
        <f t="shared" si="4"/>
        <v>484.24000000000007</v>
      </c>
      <c r="S288" s="78"/>
      <c r="T288" s="78"/>
      <c r="U288" s="78"/>
      <c r="V288" s="78"/>
      <c r="W288" s="78"/>
      <c r="X288" s="78"/>
      <c r="Y288" s="78"/>
      <c r="Z288" s="78"/>
      <c r="AA288" s="78"/>
      <c r="AB288" s="78"/>
      <c r="AC288" s="85"/>
      <c r="AD288" s="85"/>
      <c r="AE288" s="85"/>
      <c r="AF288" s="85"/>
      <c r="AG288" s="85"/>
      <c r="AH288" s="85"/>
      <c r="AI288" s="85"/>
      <c r="AJ288" s="85"/>
      <c r="AK288" s="85"/>
      <c r="AL288" s="85"/>
      <c r="AM288" s="85"/>
      <c r="AN288" s="85"/>
      <c r="AO288" s="85"/>
      <c r="AP288" s="85"/>
      <c r="AQ288" s="85"/>
      <c r="AR288" s="85"/>
      <c r="AS288" s="85"/>
      <c r="AT288" s="85"/>
      <c r="AU288" s="85"/>
      <c r="AV288" s="85"/>
      <c r="AW288" s="85"/>
      <c r="AX288" s="85"/>
      <c r="AY288" s="85"/>
      <c r="AZ288" s="85"/>
      <c r="BA288" s="85"/>
      <c r="BB288" s="85"/>
      <c r="BC288" s="85"/>
      <c r="BD288" s="85"/>
      <c r="BE288" s="85"/>
      <c r="BF288" s="85"/>
      <c r="BG288" s="85"/>
      <c r="BH288" s="85"/>
      <c r="BI288" s="85"/>
      <c r="BJ288" s="85"/>
      <c r="BK288" s="85"/>
      <c r="BL288" s="85"/>
      <c r="BM288" s="85"/>
      <c r="BN288" s="85"/>
      <c r="BO288" s="85"/>
      <c r="BP288" s="85"/>
      <c r="BQ288" s="85"/>
      <c r="BR288" s="85"/>
      <c r="BS288" s="85"/>
      <c r="BT288" s="85"/>
      <c r="BU288" s="85"/>
      <c r="BV288" s="85"/>
      <c r="BW288" s="85"/>
      <c r="BX288" s="85"/>
      <c r="BY288" s="85"/>
      <c r="BZ288" s="85"/>
      <c r="CA288" s="85"/>
      <c r="CB288" s="85"/>
      <c r="CC288" s="85"/>
      <c r="CD288" s="85"/>
      <c r="CE288" s="85"/>
      <c r="CF288" s="85"/>
      <c r="CG288" s="85"/>
      <c r="CH288" s="85"/>
      <c r="CI288" s="85"/>
      <c r="CJ288" s="85"/>
      <c r="CK288" s="85"/>
      <c r="CL288" s="85"/>
      <c r="CM288" s="85"/>
      <c r="CN288" s="85"/>
      <c r="CO288" s="85"/>
      <c r="CP288" s="85"/>
      <c r="CQ288" s="85"/>
      <c r="CR288" s="85"/>
      <c r="CS288" s="85"/>
      <c r="CT288" s="85"/>
      <c r="CU288" s="85"/>
      <c r="CV288" s="85"/>
      <c r="CW288" s="85"/>
      <c r="CX288" s="85"/>
      <c r="CY288" s="85"/>
      <c r="CZ288" s="85"/>
      <c r="DA288" s="85"/>
      <c r="DB288" s="85"/>
      <c r="DC288" s="85"/>
      <c r="DD288" s="85"/>
      <c r="DE288" s="85"/>
      <c r="DF288" s="85"/>
      <c r="DG288" s="85"/>
      <c r="DH288" s="85"/>
      <c r="DI288" s="85"/>
      <c r="DJ288" s="85"/>
      <c r="DK288" s="85"/>
      <c r="DL288" s="85"/>
      <c r="DM288" s="85"/>
      <c r="DN288" s="85"/>
      <c r="DO288" s="85"/>
      <c r="DP288" s="85"/>
      <c r="DQ288" s="85"/>
      <c r="DR288" s="85"/>
      <c r="DS288" s="85"/>
      <c r="DT288" s="85"/>
      <c r="DU288" s="85"/>
      <c r="DV288" s="85"/>
      <c r="DW288" s="85"/>
      <c r="DX288" s="85"/>
      <c r="DY288" s="85"/>
      <c r="DZ288" s="85"/>
      <c r="EA288" s="85"/>
      <c r="EB288" s="85"/>
      <c r="EC288" s="85"/>
      <c r="ED288" s="85"/>
      <c r="EE288" s="85"/>
      <c r="EF288" s="85"/>
      <c r="EG288" s="85"/>
      <c r="EH288" s="85"/>
      <c r="EI288" s="85"/>
      <c r="EJ288" s="85"/>
      <c r="EK288" s="85"/>
      <c r="EL288" s="85"/>
      <c r="EM288" s="85"/>
      <c r="EN288" s="85"/>
      <c r="EO288" s="85"/>
      <c r="EP288" s="85"/>
      <c r="EQ288" s="85"/>
      <c r="ER288" s="85"/>
      <c r="ES288" s="85"/>
      <c r="ET288" s="85"/>
      <c r="EU288" s="85"/>
      <c r="EV288" s="85"/>
      <c r="EW288" s="85"/>
      <c r="EX288" s="85"/>
      <c r="EY288" s="85"/>
      <c r="EZ288" s="85"/>
      <c r="FA288" s="85"/>
      <c r="FB288" s="85"/>
      <c r="FC288" s="85"/>
      <c r="FD288" s="85"/>
      <c r="FE288" s="85"/>
      <c r="FF288" s="85"/>
      <c r="FG288" s="85"/>
      <c r="FH288" s="85"/>
      <c r="FI288" s="85"/>
      <c r="FJ288" s="85"/>
      <c r="FK288" s="85"/>
      <c r="FL288" s="85"/>
      <c r="FM288" s="85"/>
      <c r="FN288" s="85"/>
      <c r="FO288" s="85"/>
      <c r="FP288" s="85"/>
      <c r="FQ288" s="85"/>
      <c r="FR288" s="85"/>
      <c r="FS288" s="85"/>
      <c r="FT288" s="85"/>
      <c r="FU288" s="85"/>
      <c r="FV288" s="85"/>
      <c r="FW288" s="85"/>
      <c r="FX288" s="85"/>
      <c r="FY288" s="85"/>
      <c r="FZ288" s="85"/>
      <c r="GA288" s="85"/>
      <c r="GB288" s="85"/>
      <c r="GC288" s="85"/>
      <c r="GD288" s="85"/>
      <c r="GE288" s="85"/>
      <c r="GF288" s="85"/>
      <c r="GG288" s="85"/>
      <c r="GH288" s="85"/>
      <c r="GI288" s="85"/>
      <c r="GJ288" s="85"/>
      <c r="GK288" s="85"/>
      <c r="GL288" s="85"/>
      <c r="GM288" s="85"/>
      <c r="GN288" s="85"/>
      <c r="GO288" s="85"/>
      <c r="GP288" s="85"/>
      <c r="GQ288" s="85"/>
      <c r="GR288" s="85"/>
      <c r="GS288" s="85"/>
      <c r="GT288" s="85"/>
      <c r="GU288" s="85"/>
      <c r="GV288" s="85"/>
      <c r="GW288" s="85"/>
      <c r="GX288" s="85"/>
      <c r="GY288" s="85"/>
      <c r="GZ288" s="85"/>
      <c r="HA288" s="85"/>
      <c r="HB288" s="85"/>
      <c r="HC288" s="85"/>
      <c r="HD288" s="85"/>
      <c r="HE288" s="85"/>
      <c r="HF288" s="85"/>
      <c r="HG288" s="85"/>
      <c r="HH288" s="85"/>
      <c r="HI288" s="85"/>
      <c r="HJ288" s="85"/>
      <c r="HK288" s="85"/>
      <c r="HL288" s="85"/>
      <c r="HM288" s="85"/>
      <c r="HN288" s="85"/>
      <c r="HO288" s="85"/>
      <c r="HP288" s="85"/>
      <c r="HQ288" s="85"/>
      <c r="HR288" s="85"/>
      <c r="HS288" s="85"/>
      <c r="HT288" s="85"/>
      <c r="HU288" s="85"/>
      <c r="HV288" s="85"/>
      <c r="HW288" s="85"/>
      <c r="HX288" s="85"/>
      <c r="HY288" s="85"/>
      <c r="HZ288" s="85"/>
      <c r="IA288" s="85"/>
      <c r="IB288" s="85"/>
      <c r="IC288" s="85"/>
      <c r="ID288" s="85"/>
      <c r="IE288" s="85"/>
      <c r="IF288" s="85"/>
      <c r="IG288" s="85"/>
      <c r="IH288" s="85"/>
      <c r="II288" s="85"/>
      <c r="IJ288" s="85"/>
      <c r="IK288" s="85"/>
      <c r="IL288" s="85"/>
      <c r="IM288" s="85"/>
      <c r="IN288" s="85"/>
      <c r="IO288" s="85"/>
      <c r="IP288" s="85"/>
      <c r="IQ288" s="85"/>
      <c r="IR288" s="85"/>
      <c r="IS288" s="85"/>
      <c r="IT288" s="85"/>
      <c r="IU288" s="85"/>
      <c r="IV288" s="85"/>
    </row>
    <row r="289" spans="1:256" x14ac:dyDescent="0.2">
      <c r="A289" s="79">
        <v>1507</v>
      </c>
      <c r="B289" s="71" t="s">
        <v>1881</v>
      </c>
      <c r="C289" s="70" t="s">
        <v>2107</v>
      </c>
      <c r="D289" s="69">
        <v>4</v>
      </c>
      <c r="E289" s="69">
        <v>4</v>
      </c>
      <c r="F289" s="69">
        <v>28</v>
      </c>
      <c r="G289" s="71">
        <v>446.90000000000003</v>
      </c>
      <c r="H289" s="69">
        <v>89.38000000000001</v>
      </c>
      <c r="I289" s="69">
        <v>4</v>
      </c>
      <c r="J289" s="72">
        <v>4</v>
      </c>
      <c r="K289" s="71">
        <v>28</v>
      </c>
      <c r="L289" s="80">
        <v>446.90000000000003</v>
      </c>
      <c r="M289" s="74">
        <v>89.38000000000001</v>
      </c>
      <c r="N289" s="80">
        <v>15.960700000000001</v>
      </c>
      <c r="O289" s="70">
        <v>0</v>
      </c>
      <c r="P289" s="76" t="e">
        <f>VLOOKUP(A289,#REF!,3,FALSE)</f>
        <v>#REF!</v>
      </c>
      <c r="Q289" s="80">
        <v>5.3680000000000003</v>
      </c>
      <c r="R289" s="80">
        <f t="shared" si="4"/>
        <v>296.59559999999999</v>
      </c>
    </row>
    <row r="290" spans="1:256" x14ac:dyDescent="0.2">
      <c r="A290" s="79">
        <v>2984</v>
      </c>
      <c r="B290" s="71" t="s">
        <v>1882</v>
      </c>
      <c r="C290" s="70" t="s">
        <v>2107</v>
      </c>
      <c r="D290" s="69">
        <v>0</v>
      </c>
      <c r="E290" s="69">
        <v>0</v>
      </c>
      <c r="F290" s="69">
        <v>0</v>
      </c>
      <c r="G290" s="71">
        <v>0</v>
      </c>
      <c r="H290" s="69">
        <v>0</v>
      </c>
      <c r="I290" s="69">
        <v>0</v>
      </c>
      <c r="J290" s="72">
        <v>0</v>
      </c>
      <c r="K290" s="71">
        <v>0</v>
      </c>
      <c r="L290" s="80">
        <v>0</v>
      </c>
      <c r="M290" s="74">
        <v>0</v>
      </c>
      <c r="N290" s="80">
        <v>0</v>
      </c>
      <c r="O290" s="70">
        <v>0</v>
      </c>
      <c r="P290" s="76" t="e">
        <f>VLOOKUP(A290,#REF!,3,FALSE)</f>
        <v>#REF!</v>
      </c>
      <c r="Q290" s="80">
        <v>1.254</v>
      </c>
      <c r="R290" s="80">
        <f t="shared" si="4"/>
        <v>0</v>
      </c>
    </row>
    <row r="291" spans="1:256" x14ac:dyDescent="0.2">
      <c r="A291" s="79">
        <v>1508</v>
      </c>
      <c r="B291" s="71" t="s">
        <v>1501</v>
      </c>
      <c r="C291" s="70" t="s">
        <v>2107</v>
      </c>
      <c r="D291" s="69">
        <v>25</v>
      </c>
      <c r="E291" s="69">
        <v>12</v>
      </c>
      <c r="F291" s="69">
        <v>118</v>
      </c>
      <c r="G291" s="71">
        <v>335.26</v>
      </c>
      <c r="H291" s="69">
        <v>67.040000000000006</v>
      </c>
      <c r="I291" s="69">
        <v>24</v>
      </c>
      <c r="J291" s="72">
        <v>11</v>
      </c>
      <c r="K291" s="71">
        <v>112</v>
      </c>
      <c r="L291" s="80">
        <v>316.96000000000004</v>
      </c>
      <c r="M291" s="74">
        <v>63.38</v>
      </c>
      <c r="N291" s="80">
        <v>2.83</v>
      </c>
      <c r="O291" s="70">
        <v>0</v>
      </c>
      <c r="P291" s="76" t="e">
        <f>VLOOKUP(A291,#REF!,3,FALSE)</f>
        <v>#REF!</v>
      </c>
      <c r="Q291" s="80">
        <v>1.6350000000000002</v>
      </c>
      <c r="R291" s="80">
        <f t="shared" si="4"/>
        <v>133.83999999999997</v>
      </c>
    </row>
    <row r="292" spans="1:256" x14ac:dyDescent="0.2">
      <c r="A292" s="79">
        <v>2935</v>
      </c>
      <c r="B292" s="71" t="s">
        <v>1883</v>
      </c>
      <c r="C292" s="70" t="s">
        <v>2107</v>
      </c>
      <c r="D292" s="69">
        <v>6</v>
      </c>
      <c r="E292" s="69">
        <v>3</v>
      </c>
      <c r="F292" s="69">
        <v>60</v>
      </c>
      <c r="G292" s="71">
        <v>996.96</v>
      </c>
      <c r="H292" s="69">
        <v>199.41</v>
      </c>
      <c r="I292" s="69">
        <v>6</v>
      </c>
      <c r="J292" s="72">
        <v>3</v>
      </c>
      <c r="K292" s="71">
        <v>60</v>
      </c>
      <c r="L292" s="80">
        <v>996.96</v>
      </c>
      <c r="M292" s="74">
        <v>199.41</v>
      </c>
      <c r="N292" s="80">
        <v>16.616</v>
      </c>
      <c r="O292" s="70">
        <v>0</v>
      </c>
      <c r="P292" s="76" t="e">
        <f>VLOOKUP(A292,#REF!,3,FALSE)</f>
        <v>#REF!</v>
      </c>
      <c r="Q292" s="80">
        <v>9.9329999999999998</v>
      </c>
      <c r="R292" s="80">
        <f t="shared" si="4"/>
        <v>400.98</v>
      </c>
    </row>
    <row r="293" spans="1:256" x14ac:dyDescent="0.2">
      <c r="A293" s="79">
        <v>1509</v>
      </c>
      <c r="B293" s="71" t="s">
        <v>1502</v>
      </c>
      <c r="C293" s="70" t="s">
        <v>2107</v>
      </c>
      <c r="D293" s="69">
        <v>41</v>
      </c>
      <c r="E293" s="69">
        <v>22</v>
      </c>
      <c r="F293" s="69">
        <v>362</v>
      </c>
      <c r="G293" s="71">
        <v>7181.26</v>
      </c>
      <c r="H293" s="69">
        <v>1436.3100000000002</v>
      </c>
      <c r="I293" s="69">
        <v>41</v>
      </c>
      <c r="J293" s="72">
        <v>22</v>
      </c>
      <c r="K293" s="71">
        <v>362</v>
      </c>
      <c r="L293" s="80">
        <v>7181.26</v>
      </c>
      <c r="M293" s="74">
        <v>1436.3100000000002</v>
      </c>
      <c r="N293" s="80">
        <v>19.837700000000002</v>
      </c>
      <c r="O293" s="70">
        <v>30</v>
      </c>
      <c r="P293" s="76" t="e">
        <f>VLOOKUP(A293,#REF!,3,FALSE)</f>
        <v>#REF!</v>
      </c>
      <c r="Q293" s="80">
        <v>12.914999999999999</v>
      </c>
      <c r="R293" s="80">
        <f t="shared" si="4"/>
        <v>2506.0174000000011</v>
      </c>
    </row>
    <row r="294" spans="1:256" x14ac:dyDescent="0.2">
      <c r="A294" s="79">
        <v>2936</v>
      </c>
      <c r="B294" s="71" t="s">
        <v>1884</v>
      </c>
      <c r="C294" s="70" t="s">
        <v>2107</v>
      </c>
      <c r="D294" s="69">
        <v>6</v>
      </c>
      <c r="E294" s="69">
        <v>3</v>
      </c>
      <c r="F294" s="69">
        <v>48</v>
      </c>
      <c r="G294" s="71">
        <v>1308.04</v>
      </c>
      <c r="H294" s="69">
        <v>261.61</v>
      </c>
      <c r="I294" s="69">
        <v>6</v>
      </c>
      <c r="J294" s="72">
        <v>3</v>
      </c>
      <c r="K294" s="71">
        <v>48</v>
      </c>
      <c r="L294" s="80">
        <v>1308.04</v>
      </c>
      <c r="M294" s="74">
        <v>261.61</v>
      </c>
      <c r="N294" s="80">
        <v>27.250800000000002</v>
      </c>
      <c r="O294" s="70">
        <v>0</v>
      </c>
      <c r="P294" s="76" t="e">
        <f>VLOOKUP(A294,#REF!,3,FALSE)</f>
        <v>#REF!</v>
      </c>
      <c r="Q294" s="80">
        <v>14.135000000000002</v>
      </c>
      <c r="R294" s="80">
        <f t="shared" si="4"/>
        <v>629.55840000000001</v>
      </c>
    </row>
    <row r="295" spans="1:256" x14ac:dyDescent="0.2">
      <c r="A295" s="79">
        <v>1510</v>
      </c>
      <c r="B295" s="71" t="s">
        <v>1503</v>
      </c>
      <c r="C295" s="70" t="s">
        <v>2107</v>
      </c>
      <c r="D295" s="69">
        <v>30</v>
      </c>
      <c r="E295" s="69">
        <v>16</v>
      </c>
      <c r="F295" s="69">
        <v>221</v>
      </c>
      <c r="G295" s="71">
        <v>6108.63</v>
      </c>
      <c r="H295" s="69">
        <v>1221.7</v>
      </c>
      <c r="I295" s="69">
        <v>30</v>
      </c>
      <c r="J295" s="72">
        <v>16</v>
      </c>
      <c r="K295" s="71">
        <v>221</v>
      </c>
      <c r="L295" s="80">
        <v>6108.63</v>
      </c>
      <c r="M295" s="74">
        <v>1221.7</v>
      </c>
      <c r="N295" s="80">
        <v>27.640900000000002</v>
      </c>
      <c r="O295" s="70">
        <v>22</v>
      </c>
      <c r="P295" s="76" t="e">
        <f>VLOOKUP(A295,#REF!,3,FALSE)</f>
        <v>#REF!</v>
      </c>
      <c r="Q295" s="80">
        <v>19.41</v>
      </c>
      <c r="R295" s="80">
        <f t="shared" si="4"/>
        <v>1819.0289000000005</v>
      </c>
    </row>
    <row r="296" spans="1:256" x14ac:dyDescent="0.2">
      <c r="A296" s="79">
        <v>2933</v>
      </c>
      <c r="B296" s="71" t="s">
        <v>1885</v>
      </c>
      <c r="C296" s="70" t="s">
        <v>2107</v>
      </c>
      <c r="D296" s="69">
        <v>5</v>
      </c>
      <c r="E296" s="69">
        <v>2</v>
      </c>
      <c r="F296" s="69">
        <v>28</v>
      </c>
      <c r="G296" s="71">
        <v>128.96</v>
      </c>
      <c r="H296" s="69">
        <v>25.8</v>
      </c>
      <c r="I296" s="69">
        <v>5</v>
      </c>
      <c r="J296" s="72">
        <v>2</v>
      </c>
      <c r="K296" s="71">
        <v>28</v>
      </c>
      <c r="L296" s="80">
        <v>128.96</v>
      </c>
      <c r="M296" s="74">
        <v>25.8</v>
      </c>
      <c r="N296" s="80">
        <v>4.6057000000000006</v>
      </c>
      <c r="O296" s="70">
        <v>0</v>
      </c>
      <c r="P296" s="76" t="e">
        <f>VLOOKUP(A296,#REF!,3,FALSE)</f>
        <v>#REF!</v>
      </c>
      <c r="Q296" s="80">
        <v>2.508</v>
      </c>
      <c r="R296" s="80">
        <f t="shared" si="4"/>
        <v>58.735600000000019</v>
      </c>
    </row>
    <row r="297" spans="1:256" x14ac:dyDescent="0.2">
      <c r="A297" s="79">
        <v>1511</v>
      </c>
      <c r="B297" s="71" t="s">
        <v>1504</v>
      </c>
      <c r="C297" s="70" t="s">
        <v>2107</v>
      </c>
      <c r="D297" s="69">
        <v>38</v>
      </c>
      <c r="E297" s="69">
        <v>20</v>
      </c>
      <c r="F297" s="69">
        <v>286</v>
      </c>
      <c r="G297" s="71">
        <v>1501.6200000000001</v>
      </c>
      <c r="H297" s="69">
        <v>300.34000000000003</v>
      </c>
      <c r="I297" s="69">
        <v>34</v>
      </c>
      <c r="J297" s="72">
        <v>18</v>
      </c>
      <c r="K297" s="71">
        <v>260</v>
      </c>
      <c r="L297" s="80">
        <v>1341.72</v>
      </c>
      <c r="M297" s="74">
        <v>268.35000000000002</v>
      </c>
      <c r="N297" s="80">
        <v>5.1604999999999999</v>
      </c>
      <c r="O297" s="70">
        <v>12</v>
      </c>
      <c r="P297" s="76" t="e">
        <f>VLOOKUP(A297,#REF!,3,FALSE)</f>
        <v>#REF!</v>
      </c>
      <c r="Q297" s="80">
        <v>3.24</v>
      </c>
      <c r="R297" s="80">
        <f t="shared" si="4"/>
        <v>499.32999999999993</v>
      </c>
    </row>
    <row r="298" spans="1:256" x14ac:dyDescent="0.2">
      <c r="A298" s="79">
        <v>2985</v>
      </c>
      <c r="B298" s="71" t="s">
        <v>1886</v>
      </c>
      <c r="C298" s="70" t="s">
        <v>2107</v>
      </c>
      <c r="D298" s="69">
        <v>0</v>
      </c>
      <c r="E298" s="69">
        <v>0</v>
      </c>
      <c r="F298" s="69">
        <v>0</v>
      </c>
      <c r="G298" s="71">
        <v>0</v>
      </c>
      <c r="H298" s="69">
        <v>0</v>
      </c>
      <c r="I298" s="69">
        <v>0</v>
      </c>
      <c r="J298" s="72">
        <v>0</v>
      </c>
      <c r="K298" s="71">
        <v>0</v>
      </c>
      <c r="L298" s="80">
        <v>0</v>
      </c>
      <c r="M298" s="74">
        <v>0</v>
      </c>
      <c r="N298" s="80">
        <v>0</v>
      </c>
      <c r="O298" s="70">
        <v>0</v>
      </c>
      <c r="P298" s="76" t="e">
        <f>VLOOKUP(A298,#REF!,3,FALSE)</f>
        <v>#REF!</v>
      </c>
      <c r="Q298" s="80">
        <v>20.053000000000001</v>
      </c>
      <c r="R298" s="80">
        <f t="shared" si="4"/>
        <v>0</v>
      </c>
    </row>
    <row r="299" spans="1:256" x14ac:dyDescent="0.2">
      <c r="A299" s="79">
        <v>1512</v>
      </c>
      <c r="B299" s="71" t="s">
        <v>1505</v>
      </c>
      <c r="C299" s="70" t="s">
        <v>2107</v>
      </c>
      <c r="D299" s="69">
        <v>24</v>
      </c>
      <c r="E299" s="69">
        <v>17</v>
      </c>
      <c r="F299" s="69">
        <v>146</v>
      </c>
      <c r="G299" s="71">
        <v>6501.68</v>
      </c>
      <c r="H299" s="69">
        <v>1300.3500000000001</v>
      </c>
      <c r="I299" s="69">
        <v>30</v>
      </c>
      <c r="J299" s="72">
        <v>17</v>
      </c>
      <c r="K299" s="71">
        <v>146</v>
      </c>
      <c r="L299" s="80">
        <v>6501.68</v>
      </c>
      <c r="M299" s="74">
        <v>1300.3500000000001</v>
      </c>
      <c r="N299" s="80">
        <v>44.5321</v>
      </c>
      <c r="O299" s="70">
        <v>2</v>
      </c>
      <c r="P299" s="76" t="e">
        <f>VLOOKUP(A299,#REF!,3,FALSE)</f>
        <v>#REF!</v>
      </c>
      <c r="Q299" s="80">
        <v>25.755000000000003</v>
      </c>
      <c r="R299" s="80">
        <f t="shared" si="4"/>
        <v>2741.4565999999995</v>
      </c>
    </row>
    <row r="300" spans="1:256" x14ac:dyDescent="0.2">
      <c r="A300" s="79">
        <v>2934</v>
      </c>
      <c r="B300" s="71" t="s">
        <v>1887</v>
      </c>
      <c r="C300" s="70" t="s">
        <v>2107</v>
      </c>
      <c r="D300" s="69">
        <v>6</v>
      </c>
      <c r="E300" s="69">
        <v>3</v>
      </c>
      <c r="F300" s="69">
        <v>74</v>
      </c>
      <c r="G300" s="71">
        <v>730.42000000000007</v>
      </c>
      <c r="H300" s="69">
        <v>146.07</v>
      </c>
      <c r="I300" s="69">
        <v>6</v>
      </c>
      <c r="J300" s="72">
        <v>3</v>
      </c>
      <c r="K300" s="71">
        <v>74</v>
      </c>
      <c r="L300" s="80">
        <v>730.42000000000007</v>
      </c>
      <c r="M300" s="74">
        <v>146.07</v>
      </c>
      <c r="N300" s="80">
        <v>9.8704999999999998</v>
      </c>
      <c r="O300" s="70">
        <v>0</v>
      </c>
      <c r="P300" s="76" t="e">
        <f>VLOOKUP(A300,#REF!,3,FALSE)</f>
        <v>#REF!</v>
      </c>
      <c r="Q300" s="80">
        <v>4.9169999999999998</v>
      </c>
      <c r="R300" s="80">
        <f t="shared" si="4"/>
        <v>366.55900000000003</v>
      </c>
    </row>
    <row r="301" spans="1:256" x14ac:dyDescent="0.2">
      <c r="A301" s="79">
        <v>1513</v>
      </c>
      <c r="B301" s="71" t="s">
        <v>1506</v>
      </c>
      <c r="C301" s="70" t="s">
        <v>2107</v>
      </c>
      <c r="D301" s="69">
        <v>40</v>
      </c>
      <c r="E301" s="69">
        <v>24</v>
      </c>
      <c r="F301" s="69">
        <v>363</v>
      </c>
      <c r="G301" s="71">
        <v>3612.84</v>
      </c>
      <c r="H301" s="69">
        <v>722.53000000000009</v>
      </c>
      <c r="I301" s="69">
        <v>40</v>
      </c>
      <c r="J301" s="72">
        <v>24</v>
      </c>
      <c r="K301" s="71">
        <v>363</v>
      </c>
      <c r="L301" s="80">
        <v>3612.84</v>
      </c>
      <c r="M301" s="74">
        <v>722.53000000000009</v>
      </c>
      <c r="N301" s="80">
        <v>9.9527000000000001</v>
      </c>
      <c r="O301" s="70">
        <v>30</v>
      </c>
      <c r="P301" s="76" t="e">
        <f>VLOOKUP(A301,#REF!,3,FALSE)</f>
        <v>#REF!</v>
      </c>
      <c r="Q301" s="80">
        <v>6.51</v>
      </c>
      <c r="R301" s="80">
        <f t="shared" si="4"/>
        <v>1249.7001</v>
      </c>
    </row>
    <row r="302" spans="1:256" x14ac:dyDescent="0.2">
      <c r="A302" s="79">
        <v>1515</v>
      </c>
      <c r="B302" s="71" t="s">
        <v>1507</v>
      </c>
      <c r="C302" s="70" t="s">
        <v>62</v>
      </c>
      <c r="D302" s="69">
        <v>65</v>
      </c>
      <c r="E302" s="69">
        <v>53</v>
      </c>
      <c r="F302" s="69">
        <v>192</v>
      </c>
      <c r="G302" s="71">
        <v>13977.77</v>
      </c>
      <c r="H302" s="69">
        <v>2637.92</v>
      </c>
      <c r="I302" s="69">
        <v>70</v>
      </c>
      <c r="J302" s="72">
        <v>53</v>
      </c>
      <c r="K302" s="71">
        <v>190</v>
      </c>
      <c r="L302" s="80">
        <v>13799.570000000002</v>
      </c>
      <c r="M302" s="74">
        <v>2602.3000000000002</v>
      </c>
      <c r="N302" s="80">
        <v>72.629300000000001</v>
      </c>
      <c r="O302" s="70">
        <v>3</v>
      </c>
      <c r="P302" s="76" t="e">
        <f>VLOOKUP(A302,#REF!,3,FALSE)</f>
        <v>#REF!</v>
      </c>
      <c r="Q302" s="80">
        <v>51.636375000000001</v>
      </c>
      <c r="R302" s="80">
        <f t="shared" si="4"/>
        <v>3988.6557499999999</v>
      </c>
    </row>
    <row r="303" spans="1:256" x14ac:dyDescent="0.2">
      <c r="A303" s="68">
        <v>1516</v>
      </c>
      <c r="B303" s="69" t="s">
        <v>2222</v>
      </c>
      <c r="C303" s="70" t="s">
        <v>62</v>
      </c>
      <c r="D303" s="69">
        <v>9</v>
      </c>
      <c r="E303" s="69">
        <v>2</v>
      </c>
      <c r="F303" s="69">
        <v>38</v>
      </c>
      <c r="G303" s="71">
        <v>2730.61</v>
      </c>
      <c r="H303" s="69">
        <v>525.4</v>
      </c>
      <c r="I303" s="69">
        <v>8</v>
      </c>
      <c r="J303" s="72">
        <v>2</v>
      </c>
      <c r="K303" s="73">
        <v>37</v>
      </c>
      <c r="L303" s="73">
        <v>2659.61</v>
      </c>
      <c r="M303" s="74">
        <v>511.20000000000005</v>
      </c>
      <c r="N303" s="75">
        <v>71.881399999999999</v>
      </c>
      <c r="O303" s="70">
        <v>0</v>
      </c>
      <c r="P303" s="76" t="e">
        <f>VLOOKUP(A303,#REF!,3,FALSE)</f>
        <v>#REF!</v>
      </c>
      <c r="Q303" s="77"/>
      <c r="R303" s="77">
        <f t="shared" si="4"/>
        <v>2659.6118000000001</v>
      </c>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c r="DM303" s="76"/>
      <c r="DN303" s="76"/>
      <c r="DO303" s="76"/>
      <c r="DP303" s="76"/>
      <c r="DQ303" s="76"/>
      <c r="DR303" s="76"/>
      <c r="DS303" s="76"/>
      <c r="DT303" s="76"/>
      <c r="DU303" s="76"/>
      <c r="DV303" s="76"/>
      <c r="DW303" s="76"/>
      <c r="DX303" s="76"/>
      <c r="DY303" s="76"/>
      <c r="DZ303" s="76"/>
      <c r="EA303" s="76"/>
      <c r="EB303" s="76"/>
      <c r="EC303" s="76"/>
      <c r="ED303" s="76"/>
      <c r="EE303" s="76"/>
      <c r="EF303" s="76"/>
      <c r="EG303" s="76"/>
      <c r="EH303" s="76"/>
      <c r="EI303" s="76"/>
      <c r="EJ303" s="76"/>
      <c r="EK303" s="76"/>
      <c r="EL303" s="76"/>
      <c r="EM303" s="76"/>
      <c r="EN303" s="76"/>
      <c r="EO303" s="76"/>
      <c r="EP303" s="76"/>
      <c r="EQ303" s="76"/>
      <c r="ER303" s="76"/>
      <c r="ES303" s="76"/>
      <c r="ET303" s="76"/>
      <c r="EU303" s="76"/>
      <c r="EV303" s="76"/>
      <c r="EW303" s="76"/>
      <c r="EX303" s="76"/>
      <c r="EY303" s="76"/>
      <c r="EZ303" s="76"/>
      <c r="FA303" s="76"/>
      <c r="FB303" s="76"/>
      <c r="FC303" s="76"/>
      <c r="FD303" s="76"/>
      <c r="FE303" s="76"/>
      <c r="FF303" s="76"/>
      <c r="FG303" s="76"/>
      <c r="FH303" s="76"/>
      <c r="FI303" s="76"/>
      <c r="FJ303" s="76"/>
      <c r="FK303" s="76"/>
      <c r="FL303" s="76"/>
      <c r="FM303" s="76"/>
      <c r="FN303" s="76"/>
      <c r="FO303" s="76"/>
      <c r="FP303" s="76"/>
      <c r="FQ303" s="76"/>
      <c r="FR303" s="76"/>
      <c r="FS303" s="76"/>
      <c r="FT303" s="76"/>
      <c r="FU303" s="76"/>
      <c r="FV303" s="76"/>
      <c r="FW303" s="76"/>
      <c r="FX303" s="76"/>
      <c r="FY303" s="76"/>
      <c r="FZ303" s="76"/>
      <c r="GA303" s="76"/>
      <c r="GB303" s="76"/>
      <c r="GC303" s="76"/>
      <c r="GD303" s="76"/>
      <c r="GE303" s="76"/>
      <c r="GF303" s="76"/>
      <c r="GG303" s="76"/>
      <c r="GH303" s="76"/>
      <c r="GI303" s="76"/>
      <c r="GJ303" s="76"/>
      <c r="GK303" s="76"/>
      <c r="GL303" s="76"/>
      <c r="GM303" s="76"/>
      <c r="GN303" s="76"/>
      <c r="GO303" s="76"/>
      <c r="GP303" s="76"/>
      <c r="GQ303" s="76"/>
      <c r="GR303" s="76"/>
      <c r="GS303" s="76"/>
      <c r="GT303" s="76"/>
      <c r="GU303" s="76"/>
      <c r="GV303" s="76"/>
      <c r="GW303" s="76"/>
      <c r="GX303" s="76"/>
      <c r="GY303" s="76"/>
      <c r="GZ303" s="76"/>
      <c r="HA303" s="76"/>
      <c r="HB303" s="76"/>
      <c r="HC303" s="76"/>
      <c r="HD303" s="76"/>
      <c r="HE303" s="76"/>
      <c r="HF303" s="76"/>
      <c r="HG303" s="76"/>
      <c r="HH303" s="76"/>
      <c r="HI303" s="76"/>
      <c r="HJ303" s="76"/>
      <c r="HK303" s="76"/>
      <c r="HL303" s="76"/>
      <c r="HM303" s="76"/>
      <c r="HN303" s="76"/>
      <c r="HO303" s="76"/>
      <c r="HP303" s="76"/>
      <c r="HQ303" s="76"/>
      <c r="HR303" s="76"/>
      <c r="HS303" s="76"/>
      <c r="HT303" s="76"/>
      <c r="HU303" s="76"/>
      <c r="HV303" s="76"/>
      <c r="HW303" s="76"/>
      <c r="HX303" s="76"/>
      <c r="HY303" s="76"/>
      <c r="HZ303" s="76"/>
      <c r="IA303" s="76"/>
      <c r="IB303" s="76"/>
      <c r="IC303" s="76"/>
      <c r="ID303" s="76"/>
      <c r="IE303" s="76"/>
      <c r="IF303" s="76"/>
      <c r="IG303" s="76"/>
      <c r="IH303" s="76"/>
      <c r="II303" s="76"/>
      <c r="IJ303" s="76"/>
      <c r="IK303" s="76"/>
      <c r="IL303" s="76"/>
      <c r="IM303" s="76"/>
      <c r="IN303" s="76"/>
      <c r="IO303" s="76"/>
      <c r="IP303" s="76"/>
      <c r="IQ303" s="76"/>
      <c r="IR303" s="76"/>
      <c r="IS303" s="76"/>
      <c r="IT303" s="76"/>
      <c r="IU303" s="76"/>
      <c r="IV303" s="76"/>
    </row>
    <row r="304" spans="1:256" x14ac:dyDescent="0.2">
      <c r="A304" s="79">
        <v>3631</v>
      </c>
      <c r="B304" s="71" t="s">
        <v>2223</v>
      </c>
      <c r="C304" s="70" t="s">
        <v>62</v>
      </c>
      <c r="D304" s="69">
        <v>17</v>
      </c>
      <c r="E304" s="69">
        <v>15</v>
      </c>
      <c r="F304" s="69">
        <v>50</v>
      </c>
      <c r="G304" s="71">
        <v>3803.67</v>
      </c>
      <c r="H304" s="69">
        <v>760.74</v>
      </c>
      <c r="I304" s="69">
        <v>17</v>
      </c>
      <c r="J304" s="72">
        <v>15</v>
      </c>
      <c r="K304" s="71">
        <v>50</v>
      </c>
      <c r="L304" s="80">
        <v>3803.67</v>
      </c>
      <c r="M304" s="74">
        <v>760.74</v>
      </c>
      <c r="N304" s="80">
        <v>76.073400000000007</v>
      </c>
      <c r="O304" s="70">
        <v>18</v>
      </c>
      <c r="P304" s="76" t="e">
        <f>VLOOKUP(A304,#REF!,3,FALSE)</f>
        <v>#REF!</v>
      </c>
      <c r="Q304" s="80">
        <v>26.398148148148149</v>
      </c>
      <c r="R304" s="80">
        <f t="shared" si="4"/>
        <v>2483.7625925925927</v>
      </c>
    </row>
    <row r="305" spans="1:256" x14ac:dyDescent="0.2">
      <c r="A305" s="79">
        <v>3420</v>
      </c>
      <c r="B305" s="71" t="s">
        <v>877</v>
      </c>
      <c r="C305" s="70" t="s">
        <v>8</v>
      </c>
      <c r="D305" s="69">
        <v>0</v>
      </c>
      <c r="E305" s="69">
        <v>0</v>
      </c>
      <c r="F305" s="69">
        <v>0</v>
      </c>
      <c r="G305" s="71">
        <v>0</v>
      </c>
      <c r="H305" s="69">
        <v>0</v>
      </c>
      <c r="I305" s="69">
        <v>0</v>
      </c>
      <c r="J305" s="72">
        <v>0</v>
      </c>
      <c r="K305" s="71">
        <v>0</v>
      </c>
      <c r="L305" s="80">
        <v>0</v>
      </c>
      <c r="M305" s="74">
        <v>0</v>
      </c>
      <c r="N305" s="80">
        <v>0</v>
      </c>
      <c r="O305" s="70">
        <v>0</v>
      </c>
      <c r="P305" s="76" t="e">
        <f>VLOOKUP(A305,#REF!,3,FALSE)</f>
        <v>#REF!</v>
      </c>
      <c r="Q305" s="80">
        <v>36.111111111111107</v>
      </c>
      <c r="R305" s="80">
        <f t="shared" si="4"/>
        <v>0</v>
      </c>
    </row>
    <row r="306" spans="1:256" s="69" customFormat="1" x14ac:dyDescent="0.2">
      <c r="A306" s="81">
        <v>4033</v>
      </c>
      <c r="B306" s="82" t="s">
        <v>2224</v>
      </c>
      <c r="C306" s="69" t="s">
        <v>1473</v>
      </c>
      <c r="D306" s="69">
        <v>1</v>
      </c>
      <c r="E306" s="69">
        <v>1</v>
      </c>
      <c r="F306" s="69">
        <v>6</v>
      </c>
      <c r="G306" s="71">
        <v>141</v>
      </c>
      <c r="H306" s="69">
        <v>28.19</v>
      </c>
      <c r="I306" s="69">
        <v>1</v>
      </c>
      <c r="J306" s="69">
        <v>1</v>
      </c>
      <c r="K306" s="82">
        <v>0</v>
      </c>
      <c r="L306" s="83">
        <v>0</v>
      </c>
      <c r="M306" s="69">
        <v>0</v>
      </c>
      <c r="N306" s="83">
        <v>0</v>
      </c>
      <c r="O306" s="69">
        <v>0</v>
      </c>
      <c r="P306" s="76" t="e">
        <f>VLOOKUP(A306,#REF!,3,FALSE)</f>
        <v>#REF!</v>
      </c>
      <c r="Q306" s="84">
        <v>13.350000000000001</v>
      </c>
      <c r="R306" s="84">
        <f t="shared" si="4"/>
        <v>0</v>
      </c>
      <c r="S306" s="78"/>
      <c r="T306" s="78"/>
      <c r="U306" s="78"/>
      <c r="V306" s="78"/>
      <c r="W306" s="78"/>
      <c r="X306" s="78"/>
      <c r="Y306" s="78"/>
      <c r="Z306" s="78"/>
      <c r="AA306" s="78"/>
      <c r="AB306" s="78"/>
      <c r="AC306" s="85"/>
      <c r="AD306" s="85"/>
      <c r="AE306" s="85"/>
      <c r="AF306" s="85"/>
      <c r="AG306" s="85"/>
      <c r="AH306" s="85"/>
      <c r="AI306" s="85"/>
      <c r="AJ306" s="85"/>
      <c r="AK306" s="85"/>
      <c r="AL306" s="85"/>
      <c r="AM306" s="85"/>
      <c r="AN306" s="85"/>
      <c r="AO306" s="85"/>
      <c r="AP306" s="85"/>
      <c r="AQ306" s="85"/>
      <c r="AR306" s="85"/>
      <c r="AS306" s="85"/>
      <c r="AT306" s="85"/>
      <c r="AU306" s="85"/>
      <c r="AV306" s="85"/>
      <c r="AW306" s="85"/>
      <c r="AX306" s="85"/>
      <c r="AY306" s="85"/>
      <c r="AZ306" s="85"/>
      <c r="BA306" s="85"/>
      <c r="BB306" s="85"/>
      <c r="BC306" s="85"/>
      <c r="BD306" s="85"/>
      <c r="BE306" s="85"/>
      <c r="BF306" s="85"/>
      <c r="BG306" s="85"/>
      <c r="BH306" s="85"/>
      <c r="BI306" s="85"/>
      <c r="BJ306" s="85"/>
      <c r="BK306" s="85"/>
      <c r="BL306" s="85"/>
      <c r="BM306" s="85"/>
      <c r="BN306" s="85"/>
      <c r="BO306" s="85"/>
      <c r="BP306" s="85"/>
      <c r="BQ306" s="85"/>
      <c r="BR306" s="85"/>
      <c r="BS306" s="85"/>
      <c r="BT306" s="85"/>
      <c r="BU306" s="85"/>
      <c r="BV306" s="85"/>
      <c r="BW306" s="85"/>
      <c r="BX306" s="85"/>
      <c r="BY306" s="85"/>
      <c r="BZ306" s="85"/>
      <c r="CA306" s="85"/>
      <c r="CB306" s="85"/>
      <c r="CC306" s="85"/>
      <c r="CD306" s="85"/>
      <c r="CE306" s="85"/>
      <c r="CF306" s="85"/>
      <c r="CG306" s="85"/>
      <c r="CH306" s="85"/>
      <c r="CI306" s="85"/>
      <c r="CJ306" s="85"/>
      <c r="CK306" s="85"/>
      <c r="CL306" s="85"/>
      <c r="CM306" s="85"/>
      <c r="CN306" s="85"/>
      <c r="CO306" s="85"/>
      <c r="CP306" s="85"/>
      <c r="CQ306" s="85"/>
      <c r="CR306" s="85"/>
      <c r="CS306" s="85"/>
      <c r="CT306" s="85"/>
      <c r="CU306" s="85"/>
      <c r="CV306" s="85"/>
      <c r="CW306" s="85"/>
      <c r="CX306" s="85"/>
      <c r="CY306" s="85"/>
      <c r="CZ306" s="85"/>
      <c r="DA306" s="85"/>
      <c r="DB306" s="85"/>
      <c r="DC306" s="85"/>
      <c r="DD306" s="85"/>
      <c r="DE306" s="85"/>
      <c r="DF306" s="85"/>
      <c r="DG306" s="85"/>
      <c r="DH306" s="85"/>
      <c r="DI306" s="85"/>
      <c r="DJ306" s="85"/>
      <c r="DK306" s="85"/>
      <c r="DL306" s="85"/>
      <c r="DM306" s="85"/>
      <c r="DN306" s="85"/>
      <c r="DO306" s="85"/>
      <c r="DP306" s="85"/>
      <c r="DQ306" s="85"/>
      <c r="DR306" s="85"/>
      <c r="DS306" s="85"/>
      <c r="DT306" s="85"/>
      <c r="DU306" s="85"/>
      <c r="DV306" s="85"/>
      <c r="DW306" s="85"/>
      <c r="DX306" s="85"/>
      <c r="DY306" s="85"/>
      <c r="DZ306" s="85"/>
      <c r="EA306" s="85"/>
      <c r="EB306" s="85"/>
      <c r="EC306" s="85"/>
      <c r="ED306" s="85"/>
      <c r="EE306" s="85"/>
      <c r="EF306" s="85"/>
      <c r="EG306" s="85"/>
      <c r="EH306" s="85"/>
      <c r="EI306" s="85"/>
      <c r="EJ306" s="85"/>
      <c r="EK306" s="85"/>
      <c r="EL306" s="85"/>
      <c r="EM306" s="85"/>
      <c r="EN306" s="85"/>
      <c r="EO306" s="85"/>
      <c r="EP306" s="85"/>
      <c r="EQ306" s="85"/>
      <c r="ER306" s="85"/>
      <c r="ES306" s="85"/>
      <c r="ET306" s="85"/>
      <c r="EU306" s="85"/>
      <c r="EV306" s="85"/>
      <c r="EW306" s="85"/>
      <c r="EX306" s="85"/>
      <c r="EY306" s="85"/>
      <c r="EZ306" s="85"/>
      <c r="FA306" s="85"/>
      <c r="FB306" s="85"/>
      <c r="FC306" s="85"/>
      <c r="FD306" s="85"/>
      <c r="FE306" s="85"/>
      <c r="FF306" s="85"/>
      <c r="FG306" s="85"/>
      <c r="FH306" s="85"/>
      <c r="FI306" s="85"/>
      <c r="FJ306" s="85"/>
      <c r="FK306" s="85"/>
      <c r="FL306" s="85"/>
      <c r="FM306" s="85"/>
      <c r="FN306" s="85"/>
      <c r="FO306" s="85"/>
      <c r="FP306" s="85"/>
      <c r="FQ306" s="85"/>
      <c r="FR306" s="85"/>
      <c r="FS306" s="85"/>
      <c r="FT306" s="85"/>
      <c r="FU306" s="85"/>
      <c r="FV306" s="85"/>
      <c r="FW306" s="85"/>
      <c r="FX306" s="85"/>
      <c r="FY306" s="85"/>
      <c r="FZ306" s="85"/>
      <c r="GA306" s="85"/>
      <c r="GB306" s="85"/>
      <c r="GC306" s="85"/>
      <c r="GD306" s="85"/>
      <c r="GE306" s="85"/>
      <c r="GF306" s="85"/>
      <c r="GG306" s="85"/>
      <c r="GH306" s="85"/>
      <c r="GI306" s="85"/>
      <c r="GJ306" s="85"/>
      <c r="GK306" s="85"/>
      <c r="GL306" s="85"/>
      <c r="GM306" s="85"/>
      <c r="GN306" s="85"/>
      <c r="GO306" s="85"/>
      <c r="GP306" s="85"/>
      <c r="GQ306" s="85"/>
      <c r="GR306" s="85"/>
      <c r="GS306" s="85"/>
      <c r="GT306" s="85"/>
      <c r="GU306" s="85"/>
      <c r="GV306" s="85"/>
      <c r="GW306" s="85"/>
      <c r="GX306" s="85"/>
      <c r="GY306" s="85"/>
      <c r="GZ306" s="85"/>
      <c r="HA306" s="85"/>
      <c r="HB306" s="85"/>
      <c r="HC306" s="85"/>
      <c r="HD306" s="85"/>
      <c r="HE306" s="85"/>
      <c r="HF306" s="85"/>
      <c r="HG306" s="85"/>
      <c r="HH306" s="85"/>
      <c r="HI306" s="85"/>
      <c r="HJ306" s="85"/>
      <c r="HK306" s="85"/>
      <c r="HL306" s="85"/>
      <c r="HM306" s="85"/>
      <c r="HN306" s="85"/>
      <c r="HO306" s="85"/>
      <c r="HP306" s="85"/>
      <c r="HQ306" s="85"/>
      <c r="HR306" s="85"/>
      <c r="HS306" s="85"/>
      <c r="HT306" s="85"/>
      <c r="HU306" s="85"/>
      <c r="HV306" s="85"/>
      <c r="HW306" s="85"/>
      <c r="HX306" s="85"/>
      <c r="HY306" s="85"/>
      <c r="HZ306" s="85"/>
      <c r="IA306" s="85"/>
      <c r="IB306" s="85"/>
      <c r="IC306" s="85"/>
      <c r="ID306" s="85"/>
      <c r="IE306" s="85"/>
      <c r="IF306" s="85"/>
      <c r="IG306" s="85"/>
      <c r="IH306" s="85"/>
      <c r="II306" s="85"/>
      <c r="IJ306" s="85"/>
      <c r="IK306" s="85"/>
      <c r="IL306" s="85"/>
      <c r="IM306" s="85"/>
      <c r="IN306" s="85"/>
      <c r="IO306" s="85"/>
      <c r="IP306" s="85"/>
      <c r="IQ306" s="85"/>
      <c r="IR306" s="85"/>
      <c r="IS306" s="85"/>
      <c r="IT306" s="85"/>
      <c r="IU306" s="85"/>
      <c r="IV306" s="85"/>
    </row>
    <row r="307" spans="1:256" x14ac:dyDescent="0.2">
      <c r="A307" s="79">
        <v>1521</v>
      </c>
      <c r="B307" s="71" t="s">
        <v>178</v>
      </c>
      <c r="C307" s="70" t="s">
        <v>1473</v>
      </c>
      <c r="D307" s="69">
        <v>13</v>
      </c>
      <c r="E307" s="69">
        <v>10</v>
      </c>
      <c r="F307" s="69">
        <v>13</v>
      </c>
      <c r="G307" s="71">
        <v>343.97</v>
      </c>
      <c r="H307" s="69">
        <v>68.81</v>
      </c>
      <c r="I307" s="69">
        <v>12</v>
      </c>
      <c r="J307" s="72">
        <v>9</v>
      </c>
      <c r="K307" s="71">
        <v>12</v>
      </c>
      <c r="L307" s="80">
        <v>317.57</v>
      </c>
      <c r="M307" s="74">
        <v>63.53</v>
      </c>
      <c r="N307" s="80">
        <v>26.464200000000002</v>
      </c>
      <c r="O307" s="70">
        <v>1</v>
      </c>
      <c r="P307" s="76" t="e">
        <f>VLOOKUP(A307,#REF!,3,FALSE)</f>
        <v>#REF!</v>
      </c>
      <c r="Q307" s="80">
        <v>13.46</v>
      </c>
      <c r="R307" s="80">
        <f t="shared" si="4"/>
        <v>156.05040000000002</v>
      </c>
    </row>
    <row r="308" spans="1:256" x14ac:dyDescent="0.2">
      <c r="A308" s="79">
        <v>1520</v>
      </c>
      <c r="B308" s="71" t="s">
        <v>179</v>
      </c>
      <c r="C308" s="70" t="s">
        <v>1473</v>
      </c>
      <c r="D308" s="69">
        <v>13</v>
      </c>
      <c r="E308" s="69">
        <v>10</v>
      </c>
      <c r="F308" s="69">
        <v>13</v>
      </c>
      <c r="G308" s="71">
        <v>267.82</v>
      </c>
      <c r="H308" s="69">
        <v>53.56</v>
      </c>
      <c r="I308" s="69">
        <v>12</v>
      </c>
      <c r="J308" s="72">
        <v>9</v>
      </c>
      <c r="K308" s="71">
        <v>12</v>
      </c>
      <c r="L308" s="80">
        <v>249.02</v>
      </c>
      <c r="M308" s="74">
        <v>49.800000000000004</v>
      </c>
      <c r="N308" s="80">
        <v>20.7517</v>
      </c>
      <c r="O308" s="70">
        <v>1</v>
      </c>
      <c r="P308" s="76" t="e">
        <f>VLOOKUP(A308,#REF!,3,FALSE)</f>
        <v>#REF!</v>
      </c>
      <c r="Q308" s="80">
        <v>9.49</v>
      </c>
      <c r="R308" s="80">
        <f t="shared" si="4"/>
        <v>135.1404</v>
      </c>
    </row>
    <row r="309" spans="1:256" x14ac:dyDescent="0.2">
      <c r="A309" s="79">
        <v>3632</v>
      </c>
      <c r="B309" s="71" t="s">
        <v>2225</v>
      </c>
      <c r="C309" s="70" t="s">
        <v>2107</v>
      </c>
      <c r="D309" s="69">
        <v>0</v>
      </c>
      <c r="E309" s="69">
        <v>0</v>
      </c>
      <c r="F309" s="69">
        <v>0</v>
      </c>
      <c r="G309" s="71">
        <v>0</v>
      </c>
      <c r="H309" s="69">
        <v>0</v>
      </c>
      <c r="I309" s="69">
        <v>0</v>
      </c>
      <c r="J309" s="72">
        <v>0</v>
      </c>
      <c r="K309" s="71">
        <v>0</v>
      </c>
      <c r="L309" s="80">
        <v>0</v>
      </c>
      <c r="M309" s="74">
        <v>0</v>
      </c>
      <c r="N309" s="80">
        <v>0</v>
      </c>
      <c r="O309" s="70">
        <v>0</v>
      </c>
      <c r="P309" s="76" t="e">
        <f>VLOOKUP(A309,#REF!,3,FALSE)</f>
        <v>#REF!</v>
      </c>
      <c r="Q309" s="80">
        <v>3608.0973451327436</v>
      </c>
      <c r="R309" s="80">
        <f t="shared" si="4"/>
        <v>0</v>
      </c>
    </row>
    <row r="310" spans="1:256" x14ac:dyDescent="0.2">
      <c r="A310" s="79">
        <v>1522</v>
      </c>
      <c r="B310" s="71" t="s">
        <v>1888</v>
      </c>
      <c r="C310" s="70" t="s">
        <v>2206</v>
      </c>
      <c r="D310" s="69">
        <v>17</v>
      </c>
      <c r="E310" s="69">
        <v>17</v>
      </c>
      <c r="F310" s="69">
        <v>17</v>
      </c>
      <c r="G310" s="71">
        <v>211.29000000000002</v>
      </c>
      <c r="H310" s="69">
        <v>40.15</v>
      </c>
      <c r="I310" s="69">
        <v>17</v>
      </c>
      <c r="J310" s="72">
        <v>17</v>
      </c>
      <c r="K310" s="71">
        <v>17</v>
      </c>
      <c r="L310" s="80">
        <v>211.29000000000002</v>
      </c>
      <c r="M310" s="74">
        <v>40.15</v>
      </c>
      <c r="N310" s="80">
        <v>12.428800000000001</v>
      </c>
      <c r="O310" s="70">
        <v>0</v>
      </c>
      <c r="P310" s="76" t="e">
        <f>VLOOKUP(A310,#REF!,3,FALSE)</f>
        <v>#REF!</v>
      </c>
      <c r="Q310" s="80">
        <v>8.2720000000000002</v>
      </c>
      <c r="R310" s="80">
        <f t="shared" si="4"/>
        <v>70.665600000000012</v>
      </c>
    </row>
    <row r="311" spans="1:256" x14ac:dyDescent="0.2">
      <c r="A311" s="79">
        <v>1523</v>
      </c>
      <c r="B311" s="71" t="s">
        <v>180</v>
      </c>
      <c r="C311" s="70" t="s">
        <v>2206</v>
      </c>
      <c r="D311" s="69">
        <v>11</v>
      </c>
      <c r="E311" s="69">
        <v>10</v>
      </c>
      <c r="F311" s="69">
        <v>22</v>
      </c>
      <c r="G311" s="71">
        <v>251.98000000000002</v>
      </c>
      <c r="H311" s="69">
        <v>37.5</v>
      </c>
      <c r="I311" s="69">
        <v>11</v>
      </c>
      <c r="J311" s="72">
        <v>10</v>
      </c>
      <c r="K311" s="71">
        <v>22</v>
      </c>
      <c r="L311" s="80">
        <v>251.98000000000002</v>
      </c>
      <c r="M311" s="74">
        <v>37.5</v>
      </c>
      <c r="N311" s="80">
        <v>11.4536</v>
      </c>
      <c r="O311" s="70">
        <v>0</v>
      </c>
      <c r="P311" s="76" t="e">
        <f>VLOOKUP(A311,#REF!,3,FALSE)</f>
        <v>#REF!</v>
      </c>
      <c r="Q311" s="80">
        <v>1.6</v>
      </c>
      <c r="R311" s="80">
        <f t="shared" si="4"/>
        <v>216.7792</v>
      </c>
    </row>
    <row r="312" spans="1:256" s="69" customFormat="1" x14ac:dyDescent="0.2">
      <c r="A312" s="81">
        <v>1524</v>
      </c>
      <c r="B312" s="82" t="s">
        <v>182</v>
      </c>
      <c r="C312" s="69" t="s">
        <v>2206</v>
      </c>
      <c r="D312" s="69">
        <v>75</v>
      </c>
      <c r="E312" s="69">
        <v>71</v>
      </c>
      <c r="F312" s="69">
        <v>118</v>
      </c>
      <c r="G312" s="71">
        <v>1452.53</v>
      </c>
      <c r="H312" s="69">
        <v>269.08000000000004</v>
      </c>
      <c r="I312" s="69">
        <v>74</v>
      </c>
      <c r="J312" s="69">
        <v>70</v>
      </c>
      <c r="K312" s="82">
        <v>117</v>
      </c>
      <c r="L312" s="83">
        <v>1435.8000000000002</v>
      </c>
      <c r="M312" s="69">
        <v>265.73</v>
      </c>
      <c r="N312" s="83">
        <v>12.271800000000001</v>
      </c>
      <c r="O312" s="69">
        <v>2</v>
      </c>
      <c r="P312" s="76" t="e">
        <f>VLOOKUP(A312,#REF!,3,FALSE)</f>
        <v>#REF!</v>
      </c>
      <c r="Q312" s="84">
        <v>1.6</v>
      </c>
      <c r="R312" s="84">
        <f t="shared" si="4"/>
        <v>1248.6006000000002</v>
      </c>
      <c r="S312" s="78"/>
      <c r="T312" s="78"/>
      <c r="U312" s="78"/>
      <c r="V312" s="78"/>
      <c r="W312" s="78"/>
      <c r="X312" s="78"/>
      <c r="Y312" s="78"/>
      <c r="Z312" s="78"/>
      <c r="AA312" s="78"/>
      <c r="AB312" s="78"/>
      <c r="AC312" s="85"/>
      <c r="AD312" s="85"/>
      <c r="AE312" s="85"/>
      <c r="AF312" s="85"/>
      <c r="AG312" s="85"/>
      <c r="AH312" s="85"/>
      <c r="AI312" s="85"/>
      <c r="AJ312" s="85"/>
      <c r="AK312" s="85"/>
      <c r="AL312" s="85"/>
      <c r="AM312" s="85"/>
      <c r="AN312" s="85"/>
      <c r="AO312" s="85"/>
      <c r="AP312" s="85"/>
      <c r="AQ312" s="85"/>
      <c r="AR312" s="85"/>
      <c r="AS312" s="85"/>
      <c r="AT312" s="85"/>
      <c r="AU312" s="85"/>
      <c r="AV312" s="85"/>
      <c r="AW312" s="85"/>
      <c r="AX312" s="85"/>
      <c r="AY312" s="85"/>
      <c r="AZ312" s="85"/>
      <c r="BA312" s="85"/>
      <c r="BB312" s="85"/>
      <c r="BC312" s="85"/>
      <c r="BD312" s="85"/>
      <c r="BE312" s="85"/>
      <c r="BF312" s="85"/>
      <c r="BG312" s="85"/>
      <c r="BH312" s="85"/>
      <c r="BI312" s="85"/>
      <c r="BJ312" s="85"/>
      <c r="BK312" s="85"/>
      <c r="BL312" s="85"/>
      <c r="BM312" s="85"/>
      <c r="BN312" s="85"/>
      <c r="BO312" s="85"/>
      <c r="BP312" s="85"/>
      <c r="BQ312" s="85"/>
      <c r="BR312" s="85"/>
      <c r="BS312" s="85"/>
      <c r="BT312" s="85"/>
      <c r="BU312" s="85"/>
      <c r="BV312" s="85"/>
      <c r="BW312" s="85"/>
      <c r="BX312" s="85"/>
      <c r="BY312" s="85"/>
      <c r="BZ312" s="85"/>
      <c r="CA312" s="85"/>
      <c r="CB312" s="85"/>
      <c r="CC312" s="85"/>
      <c r="CD312" s="85"/>
      <c r="CE312" s="85"/>
      <c r="CF312" s="85"/>
      <c r="CG312" s="85"/>
      <c r="CH312" s="85"/>
      <c r="CI312" s="85"/>
      <c r="CJ312" s="85"/>
      <c r="CK312" s="85"/>
      <c r="CL312" s="85"/>
      <c r="CM312" s="85"/>
      <c r="CN312" s="85"/>
      <c r="CO312" s="85"/>
      <c r="CP312" s="85"/>
      <c r="CQ312" s="85"/>
      <c r="CR312" s="85"/>
      <c r="CS312" s="85"/>
      <c r="CT312" s="85"/>
      <c r="CU312" s="85"/>
      <c r="CV312" s="85"/>
      <c r="CW312" s="85"/>
      <c r="CX312" s="85"/>
      <c r="CY312" s="85"/>
      <c r="CZ312" s="85"/>
      <c r="DA312" s="85"/>
      <c r="DB312" s="85"/>
      <c r="DC312" s="85"/>
      <c r="DD312" s="85"/>
      <c r="DE312" s="85"/>
      <c r="DF312" s="85"/>
      <c r="DG312" s="85"/>
      <c r="DH312" s="85"/>
      <c r="DI312" s="85"/>
      <c r="DJ312" s="85"/>
      <c r="DK312" s="85"/>
      <c r="DL312" s="85"/>
      <c r="DM312" s="85"/>
      <c r="DN312" s="85"/>
      <c r="DO312" s="85"/>
      <c r="DP312" s="85"/>
      <c r="DQ312" s="85"/>
      <c r="DR312" s="85"/>
      <c r="DS312" s="85"/>
      <c r="DT312" s="85"/>
      <c r="DU312" s="85"/>
      <c r="DV312" s="85"/>
      <c r="DW312" s="85"/>
      <c r="DX312" s="85"/>
      <c r="DY312" s="85"/>
      <c r="DZ312" s="85"/>
      <c r="EA312" s="85"/>
      <c r="EB312" s="85"/>
      <c r="EC312" s="85"/>
      <c r="ED312" s="85"/>
      <c r="EE312" s="85"/>
      <c r="EF312" s="85"/>
      <c r="EG312" s="85"/>
      <c r="EH312" s="85"/>
      <c r="EI312" s="85"/>
      <c r="EJ312" s="85"/>
      <c r="EK312" s="85"/>
      <c r="EL312" s="85"/>
      <c r="EM312" s="85"/>
      <c r="EN312" s="85"/>
      <c r="EO312" s="85"/>
      <c r="EP312" s="85"/>
      <c r="EQ312" s="85"/>
      <c r="ER312" s="85"/>
      <c r="ES312" s="85"/>
      <c r="ET312" s="85"/>
      <c r="EU312" s="85"/>
      <c r="EV312" s="85"/>
      <c r="EW312" s="85"/>
      <c r="EX312" s="85"/>
      <c r="EY312" s="85"/>
      <c r="EZ312" s="85"/>
      <c r="FA312" s="85"/>
      <c r="FB312" s="85"/>
      <c r="FC312" s="85"/>
      <c r="FD312" s="85"/>
      <c r="FE312" s="85"/>
      <c r="FF312" s="85"/>
      <c r="FG312" s="85"/>
      <c r="FH312" s="85"/>
      <c r="FI312" s="85"/>
      <c r="FJ312" s="85"/>
      <c r="FK312" s="85"/>
      <c r="FL312" s="85"/>
      <c r="FM312" s="85"/>
      <c r="FN312" s="85"/>
      <c r="FO312" s="85"/>
      <c r="FP312" s="85"/>
      <c r="FQ312" s="85"/>
      <c r="FR312" s="85"/>
      <c r="FS312" s="85"/>
      <c r="FT312" s="85"/>
      <c r="FU312" s="85"/>
      <c r="FV312" s="85"/>
      <c r="FW312" s="85"/>
      <c r="FX312" s="85"/>
      <c r="FY312" s="85"/>
      <c r="FZ312" s="85"/>
      <c r="GA312" s="85"/>
      <c r="GB312" s="85"/>
      <c r="GC312" s="85"/>
      <c r="GD312" s="85"/>
      <c r="GE312" s="85"/>
      <c r="GF312" s="85"/>
      <c r="GG312" s="85"/>
      <c r="GH312" s="85"/>
      <c r="GI312" s="85"/>
      <c r="GJ312" s="85"/>
      <c r="GK312" s="85"/>
      <c r="GL312" s="85"/>
      <c r="GM312" s="85"/>
      <c r="GN312" s="85"/>
      <c r="GO312" s="85"/>
      <c r="GP312" s="85"/>
      <c r="GQ312" s="85"/>
      <c r="GR312" s="85"/>
      <c r="GS312" s="85"/>
      <c r="GT312" s="85"/>
      <c r="GU312" s="85"/>
      <c r="GV312" s="85"/>
      <c r="GW312" s="85"/>
      <c r="GX312" s="85"/>
      <c r="GY312" s="85"/>
      <c r="GZ312" s="85"/>
      <c r="HA312" s="85"/>
      <c r="HB312" s="85"/>
      <c r="HC312" s="85"/>
      <c r="HD312" s="85"/>
      <c r="HE312" s="85"/>
      <c r="HF312" s="85"/>
      <c r="HG312" s="85"/>
      <c r="HH312" s="85"/>
      <c r="HI312" s="85"/>
      <c r="HJ312" s="85"/>
      <c r="HK312" s="85"/>
      <c r="HL312" s="85"/>
      <c r="HM312" s="85"/>
      <c r="HN312" s="85"/>
      <c r="HO312" s="85"/>
      <c r="HP312" s="85"/>
      <c r="HQ312" s="85"/>
      <c r="HR312" s="85"/>
      <c r="HS312" s="85"/>
      <c r="HT312" s="85"/>
      <c r="HU312" s="85"/>
      <c r="HV312" s="85"/>
      <c r="HW312" s="85"/>
      <c r="HX312" s="85"/>
      <c r="HY312" s="85"/>
      <c r="HZ312" s="85"/>
      <c r="IA312" s="85"/>
      <c r="IB312" s="85"/>
      <c r="IC312" s="85"/>
      <c r="ID312" s="85"/>
      <c r="IE312" s="85"/>
      <c r="IF312" s="85"/>
      <c r="IG312" s="85"/>
      <c r="IH312" s="85"/>
      <c r="II312" s="85"/>
      <c r="IJ312" s="85"/>
      <c r="IK312" s="85"/>
      <c r="IL312" s="85"/>
      <c r="IM312" s="85"/>
      <c r="IN312" s="85"/>
      <c r="IO312" s="85"/>
      <c r="IP312" s="85"/>
      <c r="IQ312" s="85"/>
      <c r="IR312" s="85"/>
      <c r="IS312" s="85"/>
      <c r="IT312" s="85"/>
      <c r="IU312" s="85"/>
      <c r="IV312" s="85"/>
    </row>
    <row r="313" spans="1:256" x14ac:dyDescent="0.2">
      <c r="A313" s="79">
        <v>1525</v>
      </c>
      <c r="B313" s="71" t="s">
        <v>183</v>
      </c>
      <c r="C313" s="70" t="s">
        <v>2206</v>
      </c>
      <c r="D313" s="69">
        <v>39</v>
      </c>
      <c r="E313" s="69">
        <v>36</v>
      </c>
      <c r="F313" s="69">
        <v>68</v>
      </c>
      <c r="G313" s="71">
        <v>787.31000000000006</v>
      </c>
      <c r="H313" s="69">
        <v>144.09</v>
      </c>
      <c r="I313" s="69">
        <v>39</v>
      </c>
      <c r="J313" s="72">
        <v>36</v>
      </c>
      <c r="K313" s="71">
        <v>68</v>
      </c>
      <c r="L313" s="80">
        <v>787.31000000000006</v>
      </c>
      <c r="M313" s="74">
        <v>144.09</v>
      </c>
      <c r="N313" s="80">
        <v>11.578100000000001</v>
      </c>
      <c r="O313" s="70">
        <v>1</v>
      </c>
      <c r="P313" s="76" t="e">
        <f>VLOOKUP(A313,#REF!,3,FALSE)</f>
        <v>#REF!</v>
      </c>
      <c r="Q313" s="80">
        <v>1.6</v>
      </c>
      <c r="R313" s="80">
        <f t="shared" si="4"/>
        <v>678.51080000000013</v>
      </c>
    </row>
    <row r="314" spans="1:256" x14ac:dyDescent="0.2">
      <c r="A314" s="79">
        <v>1526</v>
      </c>
      <c r="B314" s="71" t="s">
        <v>184</v>
      </c>
      <c r="C314" s="70" t="s">
        <v>2206</v>
      </c>
      <c r="D314" s="69">
        <v>52</v>
      </c>
      <c r="E314" s="69">
        <v>50</v>
      </c>
      <c r="F314" s="69">
        <v>77</v>
      </c>
      <c r="G314" s="71">
        <v>936.2700000000001</v>
      </c>
      <c r="H314" s="69">
        <v>183.87</v>
      </c>
      <c r="I314" s="69">
        <v>52</v>
      </c>
      <c r="J314" s="72">
        <v>50</v>
      </c>
      <c r="K314" s="71">
        <v>77</v>
      </c>
      <c r="L314" s="80">
        <v>936.2700000000001</v>
      </c>
      <c r="M314" s="74">
        <v>183.87</v>
      </c>
      <c r="N314" s="80">
        <v>12.1594</v>
      </c>
      <c r="O314" s="70">
        <v>1</v>
      </c>
      <c r="P314" s="76" t="e">
        <f>VLOOKUP(A314,#REF!,3,FALSE)</f>
        <v>#REF!</v>
      </c>
      <c r="Q314" s="80">
        <v>1.6</v>
      </c>
      <c r="R314" s="80">
        <f t="shared" si="4"/>
        <v>813.07380000000001</v>
      </c>
    </row>
    <row r="315" spans="1:256" x14ac:dyDescent="0.2">
      <c r="A315" s="79">
        <v>1527</v>
      </c>
      <c r="B315" s="71" t="s">
        <v>185</v>
      </c>
      <c r="C315" s="70" t="s">
        <v>2206</v>
      </c>
      <c r="D315" s="69">
        <v>22</v>
      </c>
      <c r="E315" s="69">
        <v>10</v>
      </c>
      <c r="F315" s="69">
        <v>136</v>
      </c>
      <c r="G315" s="71">
        <v>2667.05</v>
      </c>
      <c r="H315" s="69">
        <v>381.51</v>
      </c>
      <c r="I315" s="69">
        <v>22</v>
      </c>
      <c r="J315" s="72">
        <v>10</v>
      </c>
      <c r="K315" s="71">
        <v>136</v>
      </c>
      <c r="L315" s="80">
        <v>2667.05</v>
      </c>
      <c r="M315" s="74">
        <v>381.51</v>
      </c>
      <c r="N315" s="80">
        <v>19.610700000000001</v>
      </c>
      <c r="O315" s="70">
        <v>24</v>
      </c>
      <c r="P315" s="76" t="e">
        <f>VLOOKUP(A315,#REF!,3,FALSE)</f>
        <v>#REF!</v>
      </c>
      <c r="Q315" s="80">
        <v>3.92</v>
      </c>
      <c r="R315" s="80">
        <f t="shared" si="4"/>
        <v>2133.9352000000003</v>
      </c>
    </row>
    <row r="316" spans="1:256" x14ac:dyDescent="0.2">
      <c r="A316" s="105">
        <v>1528</v>
      </c>
      <c r="B316" s="106" t="s">
        <v>186</v>
      </c>
      <c r="C316" s="107" t="s">
        <v>2206</v>
      </c>
      <c r="D316" s="106">
        <v>98</v>
      </c>
      <c r="E316" s="106">
        <v>71</v>
      </c>
      <c r="F316" s="106">
        <v>1010</v>
      </c>
      <c r="G316" s="106">
        <v>14600.390000000001</v>
      </c>
      <c r="H316" s="106">
        <v>2553.59</v>
      </c>
      <c r="I316" s="106">
        <v>98</v>
      </c>
      <c r="J316" s="108">
        <v>71</v>
      </c>
      <c r="K316" s="106">
        <v>1010</v>
      </c>
      <c r="L316" s="109">
        <v>14600.390000000001</v>
      </c>
      <c r="M316" s="110">
        <v>2553.59</v>
      </c>
      <c r="N316" s="109">
        <v>14.4558</v>
      </c>
      <c r="O316" s="107">
        <v>142</v>
      </c>
      <c r="P316" s="111" t="e">
        <f>VLOOKUP(A316,#REF!,3,FALSE)</f>
        <v>#REF!</v>
      </c>
      <c r="Q316" s="109">
        <v>1.65</v>
      </c>
      <c r="R316" s="109">
        <f t="shared" si="4"/>
        <v>12933.858</v>
      </c>
    </row>
    <row r="317" spans="1:256" s="69" customFormat="1" x14ac:dyDescent="0.2">
      <c r="A317" s="81">
        <v>1529</v>
      </c>
      <c r="B317" s="82" t="s">
        <v>187</v>
      </c>
      <c r="C317" s="69" t="s">
        <v>2206</v>
      </c>
      <c r="D317" s="69">
        <v>87</v>
      </c>
      <c r="E317" s="69">
        <v>70</v>
      </c>
      <c r="F317" s="69">
        <v>395</v>
      </c>
      <c r="G317" s="71">
        <v>5980.84</v>
      </c>
      <c r="H317" s="69">
        <v>1031.73</v>
      </c>
      <c r="I317" s="69">
        <v>86</v>
      </c>
      <c r="J317" s="69">
        <v>69</v>
      </c>
      <c r="K317" s="82">
        <v>394</v>
      </c>
      <c r="L317" s="83">
        <v>5955.76</v>
      </c>
      <c r="M317" s="69">
        <v>1026.71</v>
      </c>
      <c r="N317" s="83">
        <v>15.116100000000001</v>
      </c>
      <c r="O317" s="69">
        <v>78</v>
      </c>
      <c r="P317" s="76" t="e">
        <f>VLOOKUP(A317,#REF!,3,FALSE)</f>
        <v>#REF!</v>
      </c>
      <c r="Q317" s="84">
        <v>1.65</v>
      </c>
      <c r="R317" s="84">
        <f t="shared" si="4"/>
        <v>5305.6433999999999</v>
      </c>
      <c r="S317" s="78"/>
      <c r="T317" s="78"/>
      <c r="U317" s="78"/>
      <c r="V317" s="78"/>
      <c r="W317" s="78"/>
      <c r="X317" s="78"/>
      <c r="Y317" s="78"/>
      <c r="Z317" s="78"/>
      <c r="AA317" s="78"/>
      <c r="AB317" s="78"/>
      <c r="AC317" s="85"/>
      <c r="AD317" s="85"/>
      <c r="AE317" s="85"/>
      <c r="AF317" s="85"/>
      <c r="AG317" s="85"/>
      <c r="AH317" s="85"/>
      <c r="AI317" s="85"/>
      <c r="AJ317" s="85"/>
      <c r="AK317" s="85"/>
      <c r="AL317" s="85"/>
      <c r="AM317" s="85"/>
      <c r="AN317" s="85"/>
      <c r="AO317" s="85"/>
      <c r="AP317" s="85"/>
      <c r="AQ317" s="85"/>
      <c r="AR317" s="85"/>
      <c r="AS317" s="85"/>
      <c r="AT317" s="85"/>
      <c r="AU317" s="85"/>
      <c r="AV317" s="85"/>
      <c r="AW317" s="85"/>
      <c r="AX317" s="85"/>
      <c r="AY317" s="85"/>
      <c r="AZ317" s="85"/>
      <c r="BA317" s="85"/>
      <c r="BB317" s="85"/>
      <c r="BC317" s="85"/>
      <c r="BD317" s="85"/>
      <c r="BE317" s="85"/>
      <c r="BF317" s="85"/>
      <c r="BG317" s="85"/>
      <c r="BH317" s="85"/>
      <c r="BI317" s="85"/>
      <c r="BJ317" s="85"/>
      <c r="BK317" s="85"/>
      <c r="BL317" s="85"/>
      <c r="BM317" s="85"/>
      <c r="BN317" s="85"/>
      <c r="BO317" s="85"/>
      <c r="BP317" s="85"/>
      <c r="BQ317" s="85"/>
      <c r="BR317" s="85"/>
      <c r="BS317" s="85"/>
      <c r="BT317" s="85"/>
      <c r="BU317" s="85"/>
      <c r="BV317" s="85"/>
      <c r="BW317" s="85"/>
      <c r="BX317" s="85"/>
      <c r="BY317" s="85"/>
      <c r="BZ317" s="85"/>
      <c r="CA317" s="85"/>
      <c r="CB317" s="85"/>
      <c r="CC317" s="85"/>
      <c r="CD317" s="85"/>
      <c r="CE317" s="85"/>
      <c r="CF317" s="85"/>
      <c r="CG317" s="85"/>
      <c r="CH317" s="85"/>
      <c r="CI317" s="85"/>
      <c r="CJ317" s="85"/>
      <c r="CK317" s="85"/>
      <c r="CL317" s="85"/>
      <c r="CM317" s="85"/>
      <c r="CN317" s="85"/>
      <c r="CO317" s="85"/>
      <c r="CP317" s="85"/>
      <c r="CQ317" s="85"/>
      <c r="CR317" s="85"/>
      <c r="CS317" s="85"/>
      <c r="CT317" s="85"/>
      <c r="CU317" s="85"/>
      <c r="CV317" s="85"/>
      <c r="CW317" s="85"/>
      <c r="CX317" s="85"/>
      <c r="CY317" s="85"/>
      <c r="CZ317" s="85"/>
      <c r="DA317" s="85"/>
      <c r="DB317" s="85"/>
      <c r="DC317" s="85"/>
      <c r="DD317" s="85"/>
      <c r="DE317" s="85"/>
      <c r="DF317" s="85"/>
      <c r="DG317" s="85"/>
      <c r="DH317" s="85"/>
      <c r="DI317" s="85"/>
      <c r="DJ317" s="85"/>
      <c r="DK317" s="85"/>
      <c r="DL317" s="85"/>
      <c r="DM317" s="85"/>
      <c r="DN317" s="85"/>
      <c r="DO317" s="85"/>
      <c r="DP317" s="85"/>
      <c r="DQ317" s="85"/>
      <c r="DR317" s="85"/>
      <c r="DS317" s="85"/>
      <c r="DT317" s="85"/>
      <c r="DU317" s="85"/>
      <c r="DV317" s="85"/>
      <c r="DW317" s="85"/>
      <c r="DX317" s="85"/>
      <c r="DY317" s="85"/>
      <c r="DZ317" s="85"/>
      <c r="EA317" s="85"/>
      <c r="EB317" s="85"/>
      <c r="EC317" s="85"/>
      <c r="ED317" s="85"/>
      <c r="EE317" s="85"/>
      <c r="EF317" s="85"/>
      <c r="EG317" s="85"/>
      <c r="EH317" s="85"/>
      <c r="EI317" s="85"/>
      <c r="EJ317" s="85"/>
      <c r="EK317" s="85"/>
      <c r="EL317" s="85"/>
      <c r="EM317" s="85"/>
      <c r="EN317" s="85"/>
      <c r="EO317" s="85"/>
      <c r="EP317" s="85"/>
      <c r="EQ317" s="85"/>
      <c r="ER317" s="85"/>
      <c r="ES317" s="85"/>
      <c r="ET317" s="85"/>
      <c r="EU317" s="85"/>
      <c r="EV317" s="85"/>
      <c r="EW317" s="85"/>
      <c r="EX317" s="85"/>
      <c r="EY317" s="85"/>
      <c r="EZ317" s="85"/>
      <c r="FA317" s="85"/>
      <c r="FB317" s="85"/>
      <c r="FC317" s="85"/>
      <c r="FD317" s="85"/>
      <c r="FE317" s="85"/>
      <c r="FF317" s="85"/>
      <c r="FG317" s="85"/>
      <c r="FH317" s="85"/>
      <c r="FI317" s="85"/>
      <c r="FJ317" s="85"/>
      <c r="FK317" s="85"/>
      <c r="FL317" s="85"/>
      <c r="FM317" s="85"/>
      <c r="FN317" s="85"/>
      <c r="FO317" s="85"/>
      <c r="FP317" s="85"/>
      <c r="FQ317" s="85"/>
      <c r="FR317" s="85"/>
      <c r="FS317" s="85"/>
      <c r="FT317" s="85"/>
      <c r="FU317" s="85"/>
      <c r="FV317" s="85"/>
      <c r="FW317" s="85"/>
      <c r="FX317" s="85"/>
      <c r="FY317" s="85"/>
      <c r="FZ317" s="85"/>
      <c r="GA317" s="85"/>
      <c r="GB317" s="85"/>
      <c r="GC317" s="85"/>
      <c r="GD317" s="85"/>
      <c r="GE317" s="85"/>
      <c r="GF317" s="85"/>
      <c r="GG317" s="85"/>
      <c r="GH317" s="85"/>
      <c r="GI317" s="85"/>
      <c r="GJ317" s="85"/>
      <c r="GK317" s="85"/>
      <c r="GL317" s="85"/>
      <c r="GM317" s="85"/>
      <c r="GN317" s="85"/>
      <c r="GO317" s="85"/>
      <c r="GP317" s="85"/>
      <c r="GQ317" s="85"/>
      <c r="GR317" s="85"/>
      <c r="GS317" s="85"/>
      <c r="GT317" s="85"/>
      <c r="GU317" s="85"/>
      <c r="GV317" s="85"/>
      <c r="GW317" s="85"/>
      <c r="GX317" s="85"/>
      <c r="GY317" s="85"/>
      <c r="GZ317" s="85"/>
      <c r="HA317" s="85"/>
      <c r="HB317" s="85"/>
      <c r="HC317" s="85"/>
      <c r="HD317" s="85"/>
      <c r="HE317" s="85"/>
      <c r="HF317" s="85"/>
      <c r="HG317" s="85"/>
      <c r="HH317" s="85"/>
      <c r="HI317" s="85"/>
      <c r="HJ317" s="85"/>
      <c r="HK317" s="85"/>
      <c r="HL317" s="85"/>
      <c r="HM317" s="85"/>
      <c r="HN317" s="85"/>
      <c r="HO317" s="85"/>
      <c r="HP317" s="85"/>
      <c r="HQ317" s="85"/>
      <c r="HR317" s="85"/>
      <c r="HS317" s="85"/>
      <c r="HT317" s="85"/>
      <c r="HU317" s="85"/>
      <c r="HV317" s="85"/>
      <c r="HW317" s="85"/>
      <c r="HX317" s="85"/>
      <c r="HY317" s="85"/>
      <c r="HZ317" s="85"/>
      <c r="IA317" s="85"/>
      <c r="IB317" s="85"/>
      <c r="IC317" s="85"/>
      <c r="ID317" s="85"/>
      <c r="IE317" s="85"/>
      <c r="IF317" s="85"/>
      <c r="IG317" s="85"/>
      <c r="IH317" s="85"/>
      <c r="II317" s="85"/>
      <c r="IJ317" s="85"/>
      <c r="IK317" s="85"/>
      <c r="IL317" s="85"/>
      <c r="IM317" s="85"/>
      <c r="IN317" s="85"/>
      <c r="IO317" s="85"/>
      <c r="IP317" s="85"/>
      <c r="IQ317" s="85"/>
      <c r="IR317" s="85"/>
      <c r="IS317" s="85"/>
      <c r="IT317" s="85"/>
      <c r="IU317" s="85"/>
      <c r="IV317" s="85"/>
    </row>
    <row r="318" spans="1:256" x14ac:dyDescent="0.2">
      <c r="A318" s="79">
        <v>1530</v>
      </c>
      <c r="B318" s="71" t="s">
        <v>188</v>
      </c>
      <c r="C318" s="70" t="s">
        <v>2206</v>
      </c>
      <c r="D318" s="69">
        <v>53</v>
      </c>
      <c r="E318" s="69">
        <v>40</v>
      </c>
      <c r="F318" s="69">
        <v>135</v>
      </c>
      <c r="G318" s="71">
        <v>2111.35</v>
      </c>
      <c r="H318" s="69">
        <v>358.29</v>
      </c>
      <c r="I318" s="69">
        <v>52</v>
      </c>
      <c r="J318" s="72">
        <v>39</v>
      </c>
      <c r="K318" s="71">
        <v>134</v>
      </c>
      <c r="L318" s="80">
        <v>2098.81</v>
      </c>
      <c r="M318" s="74">
        <v>355.78000000000003</v>
      </c>
      <c r="N318" s="80">
        <v>15.662800000000001</v>
      </c>
      <c r="O318" s="70">
        <v>10</v>
      </c>
      <c r="P318" s="76" t="e">
        <f>VLOOKUP(A318,#REF!,3,FALSE)</f>
        <v>#REF!</v>
      </c>
      <c r="Q318" s="80">
        <v>1.66</v>
      </c>
      <c r="R318" s="80">
        <f t="shared" si="4"/>
        <v>1876.3752000000002</v>
      </c>
    </row>
    <row r="319" spans="1:256" x14ac:dyDescent="0.2">
      <c r="A319" s="79">
        <v>1531</v>
      </c>
      <c r="B319" s="71" t="s">
        <v>189</v>
      </c>
      <c r="C319" s="70" t="s">
        <v>2206</v>
      </c>
      <c r="D319" s="69">
        <v>107</v>
      </c>
      <c r="E319" s="69">
        <v>89</v>
      </c>
      <c r="F319" s="69">
        <v>280</v>
      </c>
      <c r="G319" s="71">
        <v>6046.7000000000007</v>
      </c>
      <c r="H319" s="69">
        <v>1145.6100000000001</v>
      </c>
      <c r="I319" s="69">
        <v>107</v>
      </c>
      <c r="J319" s="72">
        <v>89</v>
      </c>
      <c r="K319" s="71">
        <v>280</v>
      </c>
      <c r="L319" s="80">
        <v>6046.7000000000007</v>
      </c>
      <c r="M319" s="74">
        <v>1145.6100000000001</v>
      </c>
      <c r="N319" s="80">
        <v>21.595400000000001</v>
      </c>
      <c r="O319" s="70">
        <v>18</v>
      </c>
      <c r="P319" s="76" t="e">
        <f>VLOOKUP(A319,#REF!,3,FALSE)</f>
        <v>#REF!</v>
      </c>
      <c r="Q319" s="80">
        <v>1.66</v>
      </c>
      <c r="R319" s="80">
        <f t="shared" si="4"/>
        <v>5581.9120000000003</v>
      </c>
    </row>
    <row r="320" spans="1:256" s="69" customFormat="1" x14ac:dyDescent="0.2">
      <c r="A320" s="81">
        <v>1532</v>
      </c>
      <c r="B320" s="82" t="s">
        <v>190</v>
      </c>
      <c r="C320" s="69" t="s">
        <v>2206</v>
      </c>
      <c r="D320" s="69">
        <v>13</v>
      </c>
      <c r="E320" s="69">
        <v>10</v>
      </c>
      <c r="F320" s="69">
        <v>31</v>
      </c>
      <c r="G320" s="71">
        <v>614.29000000000008</v>
      </c>
      <c r="H320" s="69">
        <v>115.54</v>
      </c>
      <c r="I320" s="69">
        <v>13</v>
      </c>
      <c r="J320" s="69">
        <v>10</v>
      </c>
      <c r="K320" s="82">
        <v>31</v>
      </c>
      <c r="L320" s="83">
        <v>614.29000000000008</v>
      </c>
      <c r="M320" s="69">
        <v>115.54</v>
      </c>
      <c r="N320" s="83">
        <v>19.815799999999999</v>
      </c>
      <c r="O320" s="69">
        <v>2</v>
      </c>
      <c r="P320" s="76" t="e">
        <f>VLOOKUP(A320,#REF!,3,FALSE)</f>
        <v>#REF!</v>
      </c>
      <c r="Q320" s="84">
        <v>2.93</v>
      </c>
      <c r="R320" s="84">
        <f t="shared" si="4"/>
        <v>523.45979999999997</v>
      </c>
      <c r="S320" s="78"/>
      <c r="T320" s="78"/>
      <c r="U320" s="78"/>
      <c r="V320" s="78"/>
      <c r="W320" s="78"/>
      <c r="X320" s="78"/>
      <c r="Y320" s="78"/>
      <c r="Z320" s="78"/>
      <c r="AA320" s="78"/>
      <c r="AB320" s="78"/>
      <c r="AC320" s="85"/>
      <c r="AD320" s="85"/>
      <c r="AE320" s="85"/>
      <c r="AF320" s="85"/>
      <c r="AG320" s="85"/>
      <c r="AH320" s="85"/>
      <c r="AI320" s="85"/>
      <c r="AJ320" s="85"/>
      <c r="AK320" s="85"/>
      <c r="AL320" s="85"/>
      <c r="AM320" s="85"/>
      <c r="AN320" s="85"/>
      <c r="AO320" s="85"/>
      <c r="AP320" s="85"/>
      <c r="AQ320" s="85"/>
      <c r="AR320" s="85"/>
      <c r="AS320" s="85"/>
      <c r="AT320" s="85"/>
      <c r="AU320" s="85"/>
      <c r="AV320" s="85"/>
      <c r="AW320" s="85"/>
      <c r="AX320" s="85"/>
      <c r="AY320" s="85"/>
      <c r="AZ320" s="85"/>
      <c r="BA320" s="85"/>
      <c r="BB320" s="85"/>
      <c r="BC320" s="85"/>
      <c r="BD320" s="85"/>
      <c r="BE320" s="85"/>
      <c r="BF320" s="85"/>
      <c r="BG320" s="85"/>
      <c r="BH320" s="85"/>
      <c r="BI320" s="85"/>
      <c r="BJ320" s="85"/>
      <c r="BK320" s="85"/>
      <c r="BL320" s="85"/>
      <c r="BM320" s="85"/>
      <c r="BN320" s="85"/>
      <c r="BO320" s="85"/>
      <c r="BP320" s="85"/>
      <c r="BQ320" s="85"/>
      <c r="BR320" s="85"/>
      <c r="BS320" s="85"/>
      <c r="BT320" s="85"/>
      <c r="BU320" s="85"/>
      <c r="BV320" s="85"/>
      <c r="BW320" s="85"/>
      <c r="BX320" s="85"/>
      <c r="BY320" s="85"/>
      <c r="BZ320" s="85"/>
      <c r="CA320" s="85"/>
      <c r="CB320" s="85"/>
      <c r="CC320" s="85"/>
      <c r="CD320" s="85"/>
      <c r="CE320" s="85"/>
      <c r="CF320" s="85"/>
      <c r="CG320" s="85"/>
      <c r="CH320" s="85"/>
      <c r="CI320" s="85"/>
      <c r="CJ320" s="85"/>
      <c r="CK320" s="85"/>
      <c r="CL320" s="85"/>
      <c r="CM320" s="85"/>
      <c r="CN320" s="85"/>
      <c r="CO320" s="85"/>
      <c r="CP320" s="85"/>
      <c r="CQ320" s="85"/>
      <c r="CR320" s="85"/>
      <c r="CS320" s="85"/>
      <c r="CT320" s="85"/>
      <c r="CU320" s="85"/>
      <c r="CV320" s="85"/>
      <c r="CW320" s="85"/>
      <c r="CX320" s="85"/>
      <c r="CY320" s="85"/>
      <c r="CZ320" s="85"/>
      <c r="DA320" s="85"/>
      <c r="DB320" s="85"/>
      <c r="DC320" s="85"/>
      <c r="DD320" s="85"/>
      <c r="DE320" s="85"/>
      <c r="DF320" s="85"/>
      <c r="DG320" s="85"/>
      <c r="DH320" s="85"/>
      <c r="DI320" s="85"/>
      <c r="DJ320" s="85"/>
      <c r="DK320" s="85"/>
      <c r="DL320" s="85"/>
      <c r="DM320" s="85"/>
      <c r="DN320" s="85"/>
      <c r="DO320" s="85"/>
      <c r="DP320" s="85"/>
      <c r="DQ320" s="85"/>
      <c r="DR320" s="85"/>
      <c r="DS320" s="85"/>
      <c r="DT320" s="85"/>
      <c r="DU320" s="85"/>
      <c r="DV320" s="85"/>
      <c r="DW320" s="85"/>
      <c r="DX320" s="85"/>
      <c r="DY320" s="85"/>
      <c r="DZ320" s="85"/>
      <c r="EA320" s="85"/>
      <c r="EB320" s="85"/>
      <c r="EC320" s="85"/>
      <c r="ED320" s="85"/>
      <c r="EE320" s="85"/>
      <c r="EF320" s="85"/>
      <c r="EG320" s="85"/>
      <c r="EH320" s="85"/>
      <c r="EI320" s="85"/>
      <c r="EJ320" s="85"/>
      <c r="EK320" s="85"/>
      <c r="EL320" s="85"/>
      <c r="EM320" s="85"/>
      <c r="EN320" s="85"/>
      <c r="EO320" s="85"/>
      <c r="EP320" s="85"/>
      <c r="EQ320" s="85"/>
      <c r="ER320" s="85"/>
      <c r="ES320" s="85"/>
      <c r="ET320" s="85"/>
      <c r="EU320" s="85"/>
      <c r="EV320" s="85"/>
      <c r="EW320" s="85"/>
      <c r="EX320" s="85"/>
      <c r="EY320" s="85"/>
      <c r="EZ320" s="85"/>
      <c r="FA320" s="85"/>
      <c r="FB320" s="85"/>
      <c r="FC320" s="85"/>
      <c r="FD320" s="85"/>
      <c r="FE320" s="85"/>
      <c r="FF320" s="85"/>
      <c r="FG320" s="85"/>
      <c r="FH320" s="85"/>
      <c r="FI320" s="85"/>
      <c r="FJ320" s="85"/>
      <c r="FK320" s="85"/>
      <c r="FL320" s="85"/>
      <c r="FM320" s="85"/>
      <c r="FN320" s="85"/>
      <c r="FO320" s="85"/>
      <c r="FP320" s="85"/>
      <c r="FQ320" s="85"/>
      <c r="FR320" s="85"/>
      <c r="FS320" s="85"/>
      <c r="FT320" s="85"/>
      <c r="FU320" s="85"/>
      <c r="FV320" s="85"/>
      <c r="FW320" s="85"/>
      <c r="FX320" s="85"/>
      <c r="FY320" s="85"/>
      <c r="FZ320" s="85"/>
      <c r="GA320" s="85"/>
      <c r="GB320" s="85"/>
      <c r="GC320" s="85"/>
      <c r="GD320" s="85"/>
      <c r="GE320" s="85"/>
      <c r="GF320" s="85"/>
      <c r="GG320" s="85"/>
      <c r="GH320" s="85"/>
      <c r="GI320" s="85"/>
      <c r="GJ320" s="85"/>
      <c r="GK320" s="85"/>
      <c r="GL320" s="85"/>
      <c r="GM320" s="85"/>
      <c r="GN320" s="85"/>
      <c r="GO320" s="85"/>
      <c r="GP320" s="85"/>
      <c r="GQ320" s="85"/>
      <c r="GR320" s="85"/>
      <c r="GS320" s="85"/>
      <c r="GT320" s="85"/>
      <c r="GU320" s="85"/>
      <c r="GV320" s="85"/>
      <c r="GW320" s="85"/>
      <c r="GX320" s="85"/>
      <c r="GY320" s="85"/>
      <c r="GZ320" s="85"/>
      <c r="HA320" s="85"/>
      <c r="HB320" s="85"/>
      <c r="HC320" s="85"/>
      <c r="HD320" s="85"/>
      <c r="HE320" s="85"/>
      <c r="HF320" s="85"/>
      <c r="HG320" s="85"/>
      <c r="HH320" s="85"/>
      <c r="HI320" s="85"/>
      <c r="HJ320" s="85"/>
      <c r="HK320" s="85"/>
      <c r="HL320" s="85"/>
      <c r="HM320" s="85"/>
      <c r="HN320" s="85"/>
      <c r="HO320" s="85"/>
      <c r="HP320" s="85"/>
      <c r="HQ320" s="85"/>
      <c r="HR320" s="85"/>
      <c r="HS320" s="85"/>
      <c r="HT320" s="85"/>
      <c r="HU320" s="85"/>
      <c r="HV320" s="85"/>
      <c r="HW320" s="85"/>
      <c r="HX320" s="85"/>
      <c r="HY320" s="85"/>
      <c r="HZ320" s="85"/>
      <c r="IA320" s="85"/>
      <c r="IB320" s="85"/>
      <c r="IC320" s="85"/>
      <c r="ID320" s="85"/>
      <c r="IE320" s="85"/>
      <c r="IF320" s="85"/>
      <c r="IG320" s="85"/>
      <c r="IH320" s="85"/>
      <c r="II320" s="85"/>
      <c r="IJ320" s="85"/>
      <c r="IK320" s="85"/>
      <c r="IL320" s="85"/>
      <c r="IM320" s="85"/>
      <c r="IN320" s="85"/>
      <c r="IO320" s="85"/>
      <c r="IP320" s="85"/>
      <c r="IQ320" s="85"/>
      <c r="IR320" s="85"/>
      <c r="IS320" s="85"/>
      <c r="IT320" s="85"/>
      <c r="IU320" s="85"/>
      <c r="IV320" s="85"/>
    </row>
    <row r="321" spans="1:256" x14ac:dyDescent="0.2">
      <c r="A321" s="79">
        <v>1533</v>
      </c>
      <c r="B321" s="71" t="s">
        <v>191</v>
      </c>
      <c r="C321" s="70" t="s">
        <v>2206</v>
      </c>
      <c r="D321" s="69">
        <v>9</v>
      </c>
      <c r="E321" s="69">
        <v>7</v>
      </c>
      <c r="F321" s="69">
        <v>19</v>
      </c>
      <c r="G321" s="71">
        <v>356.8</v>
      </c>
      <c r="H321" s="69">
        <v>63.84</v>
      </c>
      <c r="I321" s="69">
        <v>9</v>
      </c>
      <c r="J321" s="72">
        <v>7</v>
      </c>
      <c r="K321" s="71">
        <v>19</v>
      </c>
      <c r="L321" s="80">
        <v>356.8</v>
      </c>
      <c r="M321" s="74">
        <v>63.84</v>
      </c>
      <c r="N321" s="80">
        <v>18.7789</v>
      </c>
      <c r="O321" s="70">
        <v>2</v>
      </c>
      <c r="P321" s="76" t="e">
        <f>VLOOKUP(A321,#REF!,3,FALSE)</f>
        <v>#REF!</v>
      </c>
      <c r="Q321" s="80">
        <v>3.93</v>
      </c>
      <c r="R321" s="80">
        <f t="shared" si="4"/>
        <v>282.12909999999999</v>
      </c>
    </row>
    <row r="322" spans="1:256" x14ac:dyDescent="0.2">
      <c r="A322" s="79">
        <v>3213</v>
      </c>
      <c r="B322" s="71" t="s">
        <v>1826</v>
      </c>
      <c r="C322" s="70" t="s">
        <v>2206</v>
      </c>
      <c r="D322" s="69">
        <v>0</v>
      </c>
      <c r="E322" s="69">
        <v>0</v>
      </c>
      <c r="F322" s="69">
        <v>0</v>
      </c>
      <c r="G322" s="71">
        <v>0</v>
      </c>
      <c r="H322" s="69">
        <v>0</v>
      </c>
      <c r="I322" s="69">
        <v>0</v>
      </c>
      <c r="J322" s="72">
        <v>0</v>
      </c>
      <c r="K322" s="71">
        <v>0</v>
      </c>
      <c r="L322" s="80">
        <v>0</v>
      </c>
      <c r="M322" s="74">
        <v>0</v>
      </c>
      <c r="N322" s="80">
        <v>0</v>
      </c>
      <c r="O322" s="70">
        <v>0</v>
      </c>
      <c r="P322" s="76" t="e">
        <f>VLOOKUP(A322,#REF!,3,FALSE)</f>
        <v>#REF!</v>
      </c>
      <c r="Q322" s="80">
        <v>16.420000000000002</v>
      </c>
      <c r="R322" s="80">
        <f t="shared" ref="R322:R385" si="5">K322*(N322-Q322)</f>
        <v>0</v>
      </c>
    </row>
    <row r="323" spans="1:256" x14ac:dyDescent="0.2">
      <c r="A323" s="79">
        <v>3218</v>
      </c>
      <c r="B323" s="71" t="s">
        <v>1889</v>
      </c>
      <c r="C323" s="70" t="s">
        <v>2206</v>
      </c>
      <c r="D323" s="69">
        <v>0</v>
      </c>
      <c r="E323" s="69">
        <v>0</v>
      </c>
      <c r="F323" s="69">
        <v>0</v>
      </c>
      <c r="G323" s="71">
        <v>0</v>
      </c>
      <c r="H323" s="69">
        <v>0</v>
      </c>
      <c r="I323" s="69">
        <v>0</v>
      </c>
      <c r="J323" s="72">
        <v>0</v>
      </c>
      <c r="K323" s="71">
        <v>0</v>
      </c>
      <c r="L323" s="80">
        <v>0</v>
      </c>
      <c r="M323" s="74">
        <v>0</v>
      </c>
      <c r="N323" s="80">
        <v>0</v>
      </c>
      <c r="O323" s="70">
        <v>0</v>
      </c>
      <c r="P323" s="76" t="e">
        <f>VLOOKUP(A323,#REF!,3,FALSE)</f>
        <v>#REF!</v>
      </c>
      <c r="Q323" s="80">
        <v>18.062000000000005</v>
      </c>
      <c r="R323" s="80">
        <f t="shared" si="5"/>
        <v>0</v>
      </c>
    </row>
    <row r="324" spans="1:256" x14ac:dyDescent="0.2">
      <c r="A324" s="79">
        <v>3217</v>
      </c>
      <c r="B324" s="71" t="s">
        <v>1827</v>
      </c>
      <c r="C324" s="70" t="s">
        <v>2206</v>
      </c>
      <c r="D324" s="69">
        <v>0</v>
      </c>
      <c r="E324" s="69">
        <v>0</v>
      </c>
      <c r="F324" s="69">
        <v>0</v>
      </c>
      <c r="G324" s="71">
        <v>0</v>
      </c>
      <c r="H324" s="69">
        <v>0</v>
      </c>
      <c r="I324" s="69">
        <v>0</v>
      </c>
      <c r="J324" s="72">
        <v>0</v>
      </c>
      <c r="K324" s="71">
        <v>0</v>
      </c>
      <c r="L324" s="80">
        <v>0</v>
      </c>
      <c r="M324" s="74">
        <v>0</v>
      </c>
      <c r="N324" s="80">
        <v>0</v>
      </c>
      <c r="O324" s="70">
        <v>0</v>
      </c>
      <c r="P324" s="76" t="e">
        <f>VLOOKUP(A324,#REF!,3,FALSE)</f>
        <v>#REF!</v>
      </c>
      <c r="Q324" s="80">
        <v>16.420000000000002</v>
      </c>
      <c r="R324" s="80">
        <f t="shared" si="5"/>
        <v>0</v>
      </c>
    </row>
    <row r="325" spans="1:256" x14ac:dyDescent="0.2">
      <c r="A325" s="79">
        <v>1534</v>
      </c>
      <c r="B325" s="71" t="s">
        <v>1828</v>
      </c>
      <c r="C325" s="70" t="s">
        <v>2206</v>
      </c>
      <c r="D325" s="69">
        <v>1</v>
      </c>
      <c r="E325" s="69">
        <v>1</v>
      </c>
      <c r="F325" s="69">
        <v>1</v>
      </c>
      <c r="G325" s="71">
        <v>25</v>
      </c>
      <c r="H325" s="69">
        <v>5</v>
      </c>
      <c r="I325" s="69">
        <v>1</v>
      </c>
      <c r="J325" s="72">
        <v>1</v>
      </c>
      <c r="K325" s="71">
        <v>1</v>
      </c>
      <c r="L325" s="80">
        <v>25</v>
      </c>
      <c r="M325" s="74">
        <v>5</v>
      </c>
      <c r="N325" s="80">
        <v>25</v>
      </c>
      <c r="O325" s="70">
        <v>0</v>
      </c>
      <c r="P325" s="76" t="e">
        <f>VLOOKUP(A325,#REF!,3,FALSE)</f>
        <v>#REF!</v>
      </c>
      <c r="Q325" s="80">
        <v>20.09</v>
      </c>
      <c r="R325" s="80">
        <f t="shared" si="5"/>
        <v>4.91</v>
      </c>
    </row>
    <row r="326" spans="1:256" x14ac:dyDescent="0.2">
      <c r="A326" s="79">
        <v>1535</v>
      </c>
      <c r="B326" s="71" t="s">
        <v>1829</v>
      </c>
      <c r="C326" s="70" t="s">
        <v>2206</v>
      </c>
      <c r="D326" s="69">
        <v>1</v>
      </c>
      <c r="E326" s="69">
        <v>1</v>
      </c>
      <c r="F326" s="69">
        <v>1</v>
      </c>
      <c r="G326" s="71">
        <v>33.33</v>
      </c>
      <c r="H326" s="69">
        <v>6.67</v>
      </c>
      <c r="I326" s="69">
        <v>1</v>
      </c>
      <c r="J326" s="72">
        <v>1</v>
      </c>
      <c r="K326" s="71">
        <v>1</v>
      </c>
      <c r="L326" s="80">
        <v>33.33</v>
      </c>
      <c r="M326" s="74">
        <v>6.67</v>
      </c>
      <c r="N326" s="80">
        <v>33.33</v>
      </c>
      <c r="O326" s="70">
        <v>0</v>
      </c>
      <c r="P326" s="76" t="e">
        <f>VLOOKUP(A326,#REF!,3,FALSE)</f>
        <v>#REF!</v>
      </c>
      <c r="Q326" s="80">
        <v>17.34</v>
      </c>
      <c r="R326" s="80">
        <f t="shared" si="5"/>
        <v>15.989999999999998</v>
      </c>
    </row>
    <row r="327" spans="1:256" s="69" customFormat="1" x14ac:dyDescent="0.2">
      <c r="A327" s="81">
        <v>3215</v>
      </c>
      <c r="B327" s="82" t="s">
        <v>1830</v>
      </c>
      <c r="C327" s="69" t="s">
        <v>2206</v>
      </c>
      <c r="D327" s="69">
        <v>0</v>
      </c>
      <c r="E327" s="69">
        <v>0</v>
      </c>
      <c r="F327" s="69">
        <v>0</v>
      </c>
      <c r="G327" s="71">
        <v>0</v>
      </c>
      <c r="H327" s="69">
        <v>0</v>
      </c>
      <c r="I327" s="69">
        <v>0</v>
      </c>
      <c r="J327" s="69">
        <v>0</v>
      </c>
      <c r="K327" s="82">
        <v>0</v>
      </c>
      <c r="L327" s="83">
        <v>0</v>
      </c>
      <c r="M327" s="69">
        <v>0</v>
      </c>
      <c r="N327" s="83">
        <v>0</v>
      </c>
      <c r="O327" s="69">
        <v>0</v>
      </c>
      <c r="P327" s="76" t="e">
        <f>VLOOKUP(A327,#REF!,3,FALSE)</f>
        <v>#REF!</v>
      </c>
      <c r="Q327" s="84">
        <v>16.420000000000002</v>
      </c>
      <c r="R327" s="84">
        <f t="shared" si="5"/>
        <v>0</v>
      </c>
      <c r="S327" s="78"/>
      <c r="T327" s="78"/>
      <c r="U327" s="78"/>
      <c r="V327" s="78"/>
      <c r="W327" s="78"/>
      <c r="X327" s="78"/>
      <c r="Y327" s="78"/>
      <c r="Z327" s="78"/>
      <c r="AA327" s="78"/>
      <c r="AB327" s="78"/>
      <c r="AC327" s="85"/>
      <c r="AD327" s="85"/>
      <c r="AE327" s="85"/>
      <c r="AF327" s="85"/>
      <c r="AG327" s="85"/>
      <c r="AH327" s="85"/>
      <c r="AI327" s="85"/>
      <c r="AJ327" s="85"/>
      <c r="AK327" s="85"/>
      <c r="AL327" s="85"/>
      <c r="AM327" s="85"/>
      <c r="AN327" s="85"/>
      <c r="AO327" s="85"/>
      <c r="AP327" s="85"/>
      <c r="AQ327" s="85"/>
      <c r="AR327" s="85"/>
      <c r="AS327" s="85"/>
      <c r="AT327" s="85"/>
      <c r="AU327" s="85"/>
      <c r="AV327" s="85"/>
      <c r="AW327" s="85"/>
      <c r="AX327" s="85"/>
      <c r="AY327" s="85"/>
      <c r="AZ327" s="85"/>
      <c r="BA327" s="85"/>
      <c r="BB327" s="85"/>
      <c r="BC327" s="85"/>
      <c r="BD327" s="85"/>
      <c r="BE327" s="85"/>
      <c r="BF327" s="85"/>
      <c r="BG327" s="85"/>
      <c r="BH327" s="85"/>
      <c r="BI327" s="85"/>
      <c r="BJ327" s="85"/>
      <c r="BK327" s="85"/>
      <c r="BL327" s="85"/>
      <c r="BM327" s="85"/>
      <c r="BN327" s="85"/>
      <c r="BO327" s="85"/>
      <c r="BP327" s="85"/>
      <c r="BQ327" s="85"/>
      <c r="BR327" s="85"/>
      <c r="BS327" s="85"/>
      <c r="BT327" s="85"/>
      <c r="BU327" s="85"/>
      <c r="BV327" s="85"/>
      <c r="BW327" s="85"/>
      <c r="BX327" s="85"/>
      <c r="BY327" s="85"/>
      <c r="BZ327" s="85"/>
      <c r="CA327" s="85"/>
      <c r="CB327" s="85"/>
      <c r="CC327" s="85"/>
      <c r="CD327" s="85"/>
      <c r="CE327" s="85"/>
      <c r="CF327" s="85"/>
      <c r="CG327" s="85"/>
      <c r="CH327" s="85"/>
      <c r="CI327" s="85"/>
      <c r="CJ327" s="85"/>
      <c r="CK327" s="85"/>
      <c r="CL327" s="85"/>
      <c r="CM327" s="85"/>
      <c r="CN327" s="85"/>
      <c r="CO327" s="85"/>
      <c r="CP327" s="85"/>
      <c r="CQ327" s="85"/>
      <c r="CR327" s="85"/>
      <c r="CS327" s="85"/>
      <c r="CT327" s="85"/>
      <c r="CU327" s="85"/>
      <c r="CV327" s="85"/>
      <c r="CW327" s="85"/>
      <c r="CX327" s="85"/>
      <c r="CY327" s="85"/>
      <c r="CZ327" s="85"/>
      <c r="DA327" s="85"/>
      <c r="DB327" s="85"/>
      <c r="DC327" s="85"/>
      <c r="DD327" s="85"/>
      <c r="DE327" s="85"/>
      <c r="DF327" s="85"/>
      <c r="DG327" s="85"/>
      <c r="DH327" s="85"/>
      <c r="DI327" s="85"/>
      <c r="DJ327" s="85"/>
      <c r="DK327" s="85"/>
      <c r="DL327" s="85"/>
      <c r="DM327" s="85"/>
      <c r="DN327" s="85"/>
      <c r="DO327" s="85"/>
      <c r="DP327" s="85"/>
      <c r="DQ327" s="85"/>
      <c r="DR327" s="85"/>
      <c r="DS327" s="85"/>
      <c r="DT327" s="85"/>
      <c r="DU327" s="85"/>
      <c r="DV327" s="85"/>
      <c r="DW327" s="85"/>
      <c r="DX327" s="85"/>
      <c r="DY327" s="85"/>
      <c r="DZ327" s="85"/>
      <c r="EA327" s="85"/>
      <c r="EB327" s="85"/>
      <c r="EC327" s="85"/>
      <c r="ED327" s="85"/>
      <c r="EE327" s="85"/>
      <c r="EF327" s="85"/>
      <c r="EG327" s="85"/>
      <c r="EH327" s="85"/>
      <c r="EI327" s="85"/>
      <c r="EJ327" s="85"/>
      <c r="EK327" s="85"/>
      <c r="EL327" s="85"/>
      <c r="EM327" s="85"/>
      <c r="EN327" s="85"/>
      <c r="EO327" s="85"/>
      <c r="EP327" s="85"/>
      <c r="EQ327" s="85"/>
      <c r="ER327" s="85"/>
      <c r="ES327" s="85"/>
      <c r="ET327" s="85"/>
      <c r="EU327" s="85"/>
      <c r="EV327" s="85"/>
      <c r="EW327" s="85"/>
      <c r="EX327" s="85"/>
      <c r="EY327" s="85"/>
      <c r="EZ327" s="85"/>
      <c r="FA327" s="85"/>
      <c r="FB327" s="85"/>
      <c r="FC327" s="85"/>
      <c r="FD327" s="85"/>
      <c r="FE327" s="85"/>
      <c r="FF327" s="85"/>
      <c r="FG327" s="85"/>
      <c r="FH327" s="85"/>
      <c r="FI327" s="85"/>
      <c r="FJ327" s="85"/>
      <c r="FK327" s="85"/>
      <c r="FL327" s="85"/>
      <c r="FM327" s="85"/>
      <c r="FN327" s="85"/>
      <c r="FO327" s="85"/>
      <c r="FP327" s="85"/>
      <c r="FQ327" s="85"/>
      <c r="FR327" s="85"/>
      <c r="FS327" s="85"/>
      <c r="FT327" s="85"/>
      <c r="FU327" s="85"/>
      <c r="FV327" s="85"/>
      <c r="FW327" s="85"/>
      <c r="FX327" s="85"/>
      <c r="FY327" s="85"/>
      <c r="FZ327" s="85"/>
      <c r="GA327" s="85"/>
      <c r="GB327" s="85"/>
      <c r="GC327" s="85"/>
      <c r="GD327" s="85"/>
      <c r="GE327" s="85"/>
      <c r="GF327" s="85"/>
      <c r="GG327" s="85"/>
      <c r="GH327" s="85"/>
      <c r="GI327" s="85"/>
      <c r="GJ327" s="85"/>
      <c r="GK327" s="85"/>
      <c r="GL327" s="85"/>
      <c r="GM327" s="85"/>
      <c r="GN327" s="85"/>
      <c r="GO327" s="85"/>
      <c r="GP327" s="85"/>
      <c r="GQ327" s="85"/>
      <c r="GR327" s="85"/>
      <c r="GS327" s="85"/>
      <c r="GT327" s="85"/>
      <c r="GU327" s="85"/>
      <c r="GV327" s="85"/>
      <c r="GW327" s="85"/>
      <c r="GX327" s="85"/>
      <c r="GY327" s="85"/>
      <c r="GZ327" s="85"/>
      <c r="HA327" s="85"/>
      <c r="HB327" s="85"/>
      <c r="HC327" s="85"/>
      <c r="HD327" s="85"/>
      <c r="HE327" s="85"/>
      <c r="HF327" s="85"/>
      <c r="HG327" s="85"/>
      <c r="HH327" s="85"/>
      <c r="HI327" s="85"/>
      <c r="HJ327" s="85"/>
      <c r="HK327" s="85"/>
      <c r="HL327" s="85"/>
      <c r="HM327" s="85"/>
      <c r="HN327" s="85"/>
      <c r="HO327" s="85"/>
      <c r="HP327" s="85"/>
      <c r="HQ327" s="85"/>
      <c r="HR327" s="85"/>
      <c r="HS327" s="85"/>
      <c r="HT327" s="85"/>
      <c r="HU327" s="85"/>
      <c r="HV327" s="85"/>
      <c r="HW327" s="85"/>
      <c r="HX327" s="85"/>
      <c r="HY327" s="85"/>
      <c r="HZ327" s="85"/>
      <c r="IA327" s="85"/>
      <c r="IB327" s="85"/>
      <c r="IC327" s="85"/>
      <c r="ID327" s="85"/>
      <c r="IE327" s="85"/>
      <c r="IF327" s="85"/>
      <c r="IG327" s="85"/>
      <c r="IH327" s="85"/>
      <c r="II327" s="85"/>
      <c r="IJ327" s="85"/>
      <c r="IK327" s="85"/>
      <c r="IL327" s="85"/>
      <c r="IM327" s="85"/>
      <c r="IN327" s="85"/>
      <c r="IO327" s="85"/>
      <c r="IP327" s="85"/>
      <c r="IQ327" s="85"/>
      <c r="IR327" s="85"/>
      <c r="IS327" s="85"/>
      <c r="IT327" s="85"/>
      <c r="IU327" s="85"/>
      <c r="IV327" s="85"/>
    </row>
    <row r="328" spans="1:256" x14ac:dyDescent="0.2">
      <c r="A328" s="79">
        <v>3214</v>
      </c>
      <c r="B328" s="71" t="s">
        <v>1831</v>
      </c>
      <c r="C328" s="70" t="s">
        <v>2206</v>
      </c>
      <c r="D328" s="69">
        <v>0</v>
      </c>
      <c r="E328" s="69">
        <v>0</v>
      </c>
      <c r="F328" s="69">
        <v>0</v>
      </c>
      <c r="G328" s="71">
        <v>0</v>
      </c>
      <c r="H328" s="69">
        <v>0</v>
      </c>
      <c r="I328" s="69">
        <v>0</v>
      </c>
      <c r="J328" s="72">
        <v>0</v>
      </c>
      <c r="K328" s="71">
        <v>0</v>
      </c>
      <c r="L328" s="80">
        <v>0</v>
      </c>
      <c r="M328" s="74">
        <v>0</v>
      </c>
      <c r="N328" s="80">
        <v>0</v>
      </c>
      <c r="O328" s="70">
        <v>0</v>
      </c>
      <c r="P328" s="76" t="e">
        <f>VLOOKUP(A328,#REF!,3,FALSE)</f>
        <v>#REF!</v>
      </c>
      <c r="Q328" s="80">
        <v>16.420000000000002</v>
      </c>
      <c r="R328" s="80">
        <f t="shared" si="5"/>
        <v>0</v>
      </c>
    </row>
    <row r="329" spans="1:256" x14ac:dyDescent="0.2">
      <c r="A329" s="79">
        <v>3216</v>
      </c>
      <c r="B329" s="71" t="s">
        <v>1832</v>
      </c>
      <c r="C329" s="70" t="s">
        <v>2206</v>
      </c>
      <c r="D329" s="69">
        <v>0</v>
      </c>
      <c r="E329" s="69">
        <v>0</v>
      </c>
      <c r="F329" s="69">
        <v>0</v>
      </c>
      <c r="G329" s="71">
        <v>0</v>
      </c>
      <c r="H329" s="69">
        <v>0</v>
      </c>
      <c r="I329" s="69">
        <v>0</v>
      </c>
      <c r="J329" s="72">
        <v>0</v>
      </c>
      <c r="K329" s="71">
        <v>0</v>
      </c>
      <c r="L329" s="80">
        <v>0</v>
      </c>
      <c r="M329" s="74">
        <v>0</v>
      </c>
      <c r="N329" s="80">
        <v>0</v>
      </c>
      <c r="O329" s="70">
        <v>0</v>
      </c>
      <c r="P329" s="76" t="e">
        <f>VLOOKUP(A329,#REF!,3,FALSE)</f>
        <v>#REF!</v>
      </c>
      <c r="Q329" s="80">
        <v>16.420000000000002</v>
      </c>
      <c r="R329" s="80">
        <f t="shared" si="5"/>
        <v>0</v>
      </c>
    </row>
    <row r="330" spans="1:256" x14ac:dyDescent="0.2">
      <c r="A330" s="79">
        <v>2295</v>
      </c>
      <c r="B330" s="71" t="s">
        <v>1833</v>
      </c>
      <c r="C330" s="70" t="s">
        <v>2206</v>
      </c>
      <c r="D330" s="69">
        <v>0</v>
      </c>
      <c r="E330" s="69">
        <v>0</v>
      </c>
      <c r="F330" s="69">
        <v>0</v>
      </c>
      <c r="G330" s="71">
        <v>0</v>
      </c>
      <c r="H330" s="69">
        <v>0</v>
      </c>
      <c r="I330" s="69">
        <v>0</v>
      </c>
      <c r="J330" s="72">
        <v>0</v>
      </c>
      <c r="K330" s="71">
        <v>0</v>
      </c>
      <c r="L330" s="80">
        <v>0</v>
      </c>
      <c r="M330" s="74">
        <v>0</v>
      </c>
      <c r="N330" s="80">
        <v>0</v>
      </c>
      <c r="O330" s="70">
        <v>0</v>
      </c>
      <c r="P330" s="76" t="e">
        <f>VLOOKUP(A330,#REF!,3,FALSE)</f>
        <v>#REF!</v>
      </c>
      <c r="Q330" s="80">
        <v>16.420000000000002</v>
      </c>
      <c r="R330" s="80">
        <f t="shared" si="5"/>
        <v>0</v>
      </c>
    </row>
    <row r="331" spans="1:256" x14ac:dyDescent="0.2">
      <c r="A331" s="79">
        <v>3219</v>
      </c>
      <c r="B331" s="71" t="s">
        <v>1834</v>
      </c>
      <c r="C331" s="70" t="s">
        <v>2206</v>
      </c>
      <c r="D331" s="69">
        <v>0</v>
      </c>
      <c r="E331" s="69">
        <v>0</v>
      </c>
      <c r="F331" s="69">
        <v>0</v>
      </c>
      <c r="G331" s="71">
        <v>0</v>
      </c>
      <c r="H331" s="69">
        <v>0</v>
      </c>
      <c r="I331" s="69">
        <v>0</v>
      </c>
      <c r="J331" s="72">
        <v>0</v>
      </c>
      <c r="K331" s="71">
        <v>0</v>
      </c>
      <c r="L331" s="80">
        <v>0</v>
      </c>
      <c r="M331" s="74">
        <v>0</v>
      </c>
      <c r="N331" s="80">
        <v>0</v>
      </c>
      <c r="O331" s="70">
        <v>0</v>
      </c>
      <c r="P331" s="76" t="e">
        <f>VLOOKUP(A331,#REF!,3,FALSE)</f>
        <v>#REF!</v>
      </c>
      <c r="Q331" s="80">
        <v>16.420000000000002</v>
      </c>
      <c r="R331" s="80">
        <f t="shared" si="5"/>
        <v>0</v>
      </c>
    </row>
    <row r="332" spans="1:256" x14ac:dyDescent="0.2">
      <c r="A332" s="79">
        <v>1538</v>
      </c>
      <c r="B332" s="71" t="s">
        <v>1835</v>
      </c>
      <c r="C332" s="70" t="s">
        <v>2206</v>
      </c>
      <c r="D332" s="69">
        <v>0</v>
      </c>
      <c r="E332" s="69">
        <v>0</v>
      </c>
      <c r="F332" s="69">
        <v>0</v>
      </c>
      <c r="G332" s="71">
        <v>0</v>
      </c>
      <c r="H332" s="69">
        <v>0</v>
      </c>
      <c r="I332" s="69">
        <v>0</v>
      </c>
      <c r="J332" s="72">
        <v>0</v>
      </c>
      <c r="K332" s="71">
        <v>0</v>
      </c>
      <c r="L332" s="80">
        <v>0</v>
      </c>
      <c r="M332" s="74">
        <v>0</v>
      </c>
      <c r="N332" s="80">
        <v>0</v>
      </c>
      <c r="O332" s="70">
        <v>0</v>
      </c>
      <c r="P332" s="76" t="e">
        <f>VLOOKUP(A332,#REF!,3,FALSE)</f>
        <v>#REF!</v>
      </c>
      <c r="Q332" s="80">
        <v>16.420000000000002</v>
      </c>
      <c r="R332" s="80">
        <f t="shared" si="5"/>
        <v>0</v>
      </c>
    </row>
    <row r="333" spans="1:256" x14ac:dyDescent="0.2">
      <c r="A333" s="79">
        <v>1539</v>
      </c>
      <c r="B333" s="71" t="s">
        <v>1836</v>
      </c>
      <c r="C333" s="70" t="s">
        <v>2206</v>
      </c>
      <c r="D333" s="69">
        <v>2</v>
      </c>
      <c r="E333" s="69">
        <v>2</v>
      </c>
      <c r="F333" s="69">
        <v>2</v>
      </c>
      <c r="G333" s="71">
        <v>66.63000000000001</v>
      </c>
      <c r="H333" s="69">
        <v>13.33</v>
      </c>
      <c r="I333" s="69">
        <v>1</v>
      </c>
      <c r="J333" s="72">
        <v>1</v>
      </c>
      <c r="K333" s="71">
        <v>1</v>
      </c>
      <c r="L333" s="80">
        <v>33.300000000000004</v>
      </c>
      <c r="M333" s="74">
        <v>6.66</v>
      </c>
      <c r="N333" s="80">
        <v>33.300000000000004</v>
      </c>
      <c r="O333" s="70">
        <v>0</v>
      </c>
      <c r="P333" s="76" t="e">
        <f>VLOOKUP(A333,#REF!,3,FALSE)</f>
        <v>#REF!</v>
      </c>
      <c r="Q333" s="80">
        <v>16.420000000000002</v>
      </c>
      <c r="R333" s="80">
        <f t="shared" si="5"/>
        <v>16.880000000000003</v>
      </c>
    </row>
    <row r="334" spans="1:256" x14ac:dyDescent="0.2">
      <c r="A334" s="79">
        <v>3211</v>
      </c>
      <c r="B334" s="71" t="s">
        <v>1837</v>
      </c>
      <c r="C334" s="70" t="s">
        <v>2206</v>
      </c>
      <c r="D334" s="69">
        <v>0</v>
      </c>
      <c r="E334" s="69">
        <v>0</v>
      </c>
      <c r="F334" s="69">
        <v>0</v>
      </c>
      <c r="G334" s="71">
        <v>0</v>
      </c>
      <c r="H334" s="69">
        <v>0</v>
      </c>
      <c r="I334" s="69">
        <v>0</v>
      </c>
      <c r="J334" s="72">
        <v>0</v>
      </c>
      <c r="K334" s="71">
        <v>0</v>
      </c>
      <c r="L334" s="80">
        <v>0</v>
      </c>
      <c r="M334" s="74">
        <v>0</v>
      </c>
      <c r="N334" s="80">
        <v>0</v>
      </c>
      <c r="O334" s="70">
        <v>0</v>
      </c>
      <c r="P334" s="76" t="e">
        <f>VLOOKUP(A334,#REF!,3,FALSE)</f>
        <v>#REF!</v>
      </c>
      <c r="Q334" s="80">
        <v>16.420000000000002</v>
      </c>
      <c r="R334" s="80">
        <f t="shared" si="5"/>
        <v>0</v>
      </c>
    </row>
    <row r="335" spans="1:256" x14ac:dyDescent="0.2">
      <c r="A335" s="79">
        <v>1543</v>
      </c>
      <c r="B335" s="71" t="s">
        <v>192</v>
      </c>
      <c r="C335" s="70" t="s">
        <v>1473</v>
      </c>
      <c r="D335" s="69">
        <v>42</v>
      </c>
      <c r="E335" s="69">
        <v>38</v>
      </c>
      <c r="F335" s="69">
        <v>58</v>
      </c>
      <c r="G335" s="71">
        <v>1217.78</v>
      </c>
      <c r="H335" s="69">
        <v>224.01000000000002</v>
      </c>
      <c r="I335" s="69">
        <v>40</v>
      </c>
      <c r="J335" s="72">
        <v>36</v>
      </c>
      <c r="K335" s="71">
        <v>56</v>
      </c>
      <c r="L335" s="80">
        <v>1183.98</v>
      </c>
      <c r="M335" s="74">
        <v>217.26000000000002</v>
      </c>
      <c r="N335" s="80">
        <v>21.142500000000002</v>
      </c>
      <c r="O335" s="70">
        <v>1</v>
      </c>
      <c r="P335" s="76" t="e">
        <f>VLOOKUP(A335,#REF!,3,FALSE)</f>
        <v>#REF!</v>
      </c>
      <c r="Q335" s="80">
        <v>6.2222222222222214</v>
      </c>
      <c r="R335" s="80">
        <f t="shared" si="5"/>
        <v>835.53555555555567</v>
      </c>
    </row>
    <row r="336" spans="1:256" s="69" customFormat="1" x14ac:dyDescent="0.2">
      <c r="A336" s="101">
        <v>4001</v>
      </c>
      <c r="B336" s="102" t="s">
        <v>2226</v>
      </c>
      <c r="C336" s="69" t="s">
        <v>1473</v>
      </c>
      <c r="D336" s="69">
        <v>0</v>
      </c>
      <c r="E336" s="69">
        <v>0</v>
      </c>
      <c r="F336" s="69">
        <v>0</v>
      </c>
      <c r="G336" s="71">
        <v>0</v>
      </c>
      <c r="H336" s="69">
        <v>0</v>
      </c>
      <c r="I336" s="69">
        <v>0</v>
      </c>
      <c r="J336" s="69">
        <v>0</v>
      </c>
      <c r="K336" s="103">
        <v>0</v>
      </c>
      <c r="L336" s="103">
        <v>0</v>
      </c>
      <c r="M336" s="69">
        <v>0</v>
      </c>
      <c r="N336" s="104">
        <v>0</v>
      </c>
      <c r="O336" s="69">
        <v>0</v>
      </c>
      <c r="P336" s="76" t="e">
        <f>VLOOKUP(A336,#REF!,3,FALSE)</f>
        <v>#REF!</v>
      </c>
      <c r="Q336" s="92"/>
      <c r="R336" s="92">
        <f t="shared" si="5"/>
        <v>0</v>
      </c>
      <c r="S336" s="76"/>
      <c r="T336" s="76"/>
      <c r="U336" s="76"/>
      <c r="V336" s="76"/>
      <c r="W336" s="76"/>
      <c r="X336" s="76"/>
      <c r="Y336" s="76"/>
      <c r="Z336" s="76"/>
      <c r="AA336" s="76"/>
      <c r="AB336" s="76"/>
      <c r="AC336" s="98"/>
      <c r="AD336" s="98"/>
      <c r="AE336" s="98"/>
      <c r="AF336" s="98"/>
      <c r="AG336" s="98"/>
      <c r="AH336" s="98"/>
      <c r="AI336" s="98"/>
      <c r="AJ336" s="98"/>
      <c r="AK336" s="98"/>
      <c r="AL336" s="98"/>
      <c r="AM336" s="98"/>
      <c r="AN336" s="98"/>
      <c r="AO336" s="98"/>
      <c r="AP336" s="98"/>
      <c r="AQ336" s="98"/>
      <c r="AR336" s="98"/>
      <c r="AS336" s="98"/>
      <c r="AT336" s="98"/>
      <c r="AU336" s="98"/>
      <c r="AV336" s="98"/>
      <c r="AW336" s="98"/>
      <c r="AX336" s="98"/>
      <c r="AY336" s="98"/>
      <c r="AZ336" s="98"/>
      <c r="BA336" s="98"/>
      <c r="BB336" s="98"/>
      <c r="BC336" s="98"/>
      <c r="BD336" s="98"/>
      <c r="BE336" s="98"/>
      <c r="BF336" s="98"/>
      <c r="BG336" s="98"/>
      <c r="BH336" s="98"/>
      <c r="BI336" s="98"/>
      <c r="BJ336" s="98"/>
      <c r="BK336" s="98"/>
      <c r="BL336" s="98"/>
      <c r="BM336" s="98"/>
      <c r="BN336" s="98"/>
      <c r="BO336" s="98"/>
      <c r="BP336" s="98"/>
      <c r="BQ336" s="98"/>
      <c r="BR336" s="98"/>
      <c r="BS336" s="98"/>
      <c r="BT336" s="98"/>
      <c r="BU336" s="98"/>
      <c r="BV336" s="98"/>
      <c r="BW336" s="98"/>
      <c r="BX336" s="98"/>
      <c r="BY336" s="98"/>
      <c r="BZ336" s="98"/>
      <c r="CA336" s="98"/>
      <c r="CB336" s="98"/>
      <c r="CC336" s="98"/>
      <c r="CD336" s="98"/>
      <c r="CE336" s="98"/>
      <c r="CF336" s="98"/>
      <c r="CG336" s="98"/>
      <c r="CH336" s="98"/>
      <c r="CI336" s="98"/>
      <c r="CJ336" s="98"/>
      <c r="CK336" s="98"/>
      <c r="CL336" s="98"/>
      <c r="CM336" s="98"/>
      <c r="CN336" s="98"/>
      <c r="CO336" s="98"/>
      <c r="CP336" s="98"/>
      <c r="CQ336" s="98"/>
      <c r="CR336" s="98"/>
      <c r="CS336" s="98"/>
      <c r="CT336" s="98"/>
      <c r="CU336" s="98"/>
      <c r="CV336" s="98"/>
      <c r="CW336" s="98"/>
      <c r="CX336" s="98"/>
      <c r="CY336" s="98"/>
      <c r="CZ336" s="98"/>
      <c r="DA336" s="98"/>
      <c r="DB336" s="98"/>
      <c r="DC336" s="98"/>
      <c r="DD336" s="98"/>
      <c r="DE336" s="98"/>
      <c r="DF336" s="98"/>
      <c r="DG336" s="98"/>
      <c r="DH336" s="98"/>
      <c r="DI336" s="98"/>
      <c r="DJ336" s="98"/>
      <c r="DK336" s="98"/>
      <c r="DL336" s="98"/>
      <c r="DM336" s="98"/>
      <c r="DN336" s="98"/>
      <c r="DO336" s="98"/>
      <c r="DP336" s="98"/>
      <c r="DQ336" s="98"/>
      <c r="DR336" s="98"/>
      <c r="DS336" s="98"/>
      <c r="DT336" s="98"/>
      <c r="DU336" s="98"/>
      <c r="DV336" s="98"/>
      <c r="DW336" s="98"/>
      <c r="DX336" s="98"/>
      <c r="DY336" s="98"/>
      <c r="DZ336" s="98"/>
      <c r="EA336" s="98"/>
      <c r="EB336" s="98"/>
      <c r="EC336" s="98"/>
      <c r="ED336" s="98"/>
      <c r="EE336" s="98"/>
      <c r="EF336" s="98"/>
      <c r="EG336" s="98"/>
      <c r="EH336" s="98"/>
      <c r="EI336" s="98"/>
      <c r="EJ336" s="98"/>
      <c r="EK336" s="98"/>
      <c r="EL336" s="98"/>
      <c r="EM336" s="98"/>
      <c r="EN336" s="98"/>
      <c r="EO336" s="98"/>
      <c r="EP336" s="98"/>
      <c r="EQ336" s="98"/>
      <c r="ER336" s="98"/>
      <c r="ES336" s="98"/>
      <c r="ET336" s="98"/>
      <c r="EU336" s="98"/>
      <c r="EV336" s="98"/>
      <c r="EW336" s="98"/>
      <c r="EX336" s="98"/>
      <c r="EY336" s="98"/>
      <c r="EZ336" s="98"/>
      <c r="FA336" s="98"/>
      <c r="FB336" s="98"/>
      <c r="FC336" s="98"/>
      <c r="FD336" s="98"/>
      <c r="FE336" s="98"/>
      <c r="FF336" s="98"/>
      <c r="FG336" s="98"/>
      <c r="FH336" s="98"/>
      <c r="FI336" s="98"/>
      <c r="FJ336" s="98"/>
      <c r="FK336" s="98"/>
      <c r="FL336" s="98"/>
      <c r="FM336" s="98"/>
      <c r="FN336" s="98"/>
      <c r="FO336" s="98"/>
      <c r="FP336" s="98"/>
      <c r="FQ336" s="98"/>
      <c r="FR336" s="98"/>
      <c r="FS336" s="98"/>
      <c r="FT336" s="98"/>
      <c r="FU336" s="98"/>
      <c r="FV336" s="98"/>
      <c r="FW336" s="98"/>
      <c r="FX336" s="98"/>
      <c r="FY336" s="98"/>
      <c r="FZ336" s="98"/>
      <c r="GA336" s="98"/>
      <c r="GB336" s="98"/>
      <c r="GC336" s="98"/>
      <c r="GD336" s="98"/>
      <c r="GE336" s="98"/>
      <c r="GF336" s="98"/>
      <c r="GG336" s="98"/>
      <c r="GH336" s="98"/>
      <c r="GI336" s="98"/>
      <c r="GJ336" s="98"/>
      <c r="GK336" s="98"/>
      <c r="GL336" s="98"/>
      <c r="GM336" s="98"/>
      <c r="GN336" s="98"/>
      <c r="GO336" s="98"/>
      <c r="GP336" s="98"/>
      <c r="GQ336" s="98"/>
      <c r="GR336" s="98"/>
      <c r="GS336" s="98"/>
      <c r="GT336" s="98"/>
      <c r="GU336" s="98"/>
      <c r="GV336" s="98"/>
      <c r="GW336" s="98"/>
      <c r="GX336" s="98"/>
      <c r="GY336" s="98"/>
      <c r="GZ336" s="98"/>
      <c r="HA336" s="98"/>
      <c r="HB336" s="98"/>
      <c r="HC336" s="98"/>
      <c r="HD336" s="98"/>
      <c r="HE336" s="98"/>
      <c r="HF336" s="98"/>
      <c r="HG336" s="98"/>
      <c r="HH336" s="98"/>
      <c r="HI336" s="98"/>
      <c r="HJ336" s="98"/>
      <c r="HK336" s="98"/>
      <c r="HL336" s="98"/>
      <c r="HM336" s="98"/>
      <c r="HN336" s="98"/>
      <c r="HO336" s="98"/>
      <c r="HP336" s="98"/>
      <c r="HQ336" s="98"/>
      <c r="HR336" s="98"/>
      <c r="HS336" s="98"/>
      <c r="HT336" s="98"/>
      <c r="HU336" s="98"/>
      <c r="HV336" s="98"/>
      <c r="HW336" s="98"/>
      <c r="HX336" s="98"/>
      <c r="HY336" s="98"/>
      <c r="HZ336" s="98"/>
      <c r="IA336" s="98"/>
      <c r="IB336" s="98"/>
      <c r="IC336" s="98"/>
      <c r="ID336" s="98"/>
      <c r="IE336" s="98"/>
      <c r="IF336" s="98"/>
      <c r="IG336" s="98"/>
      <c r="IH336" s="98"/>
      <c r="II336" s="98"/>
      <c r="IJ336" s="98"/>
      <c r="IK336" s="98"/>
      <c r="IL336" s="98"/>
      <c r="IM336" s="98"/>
      <c r="IN336" s="98"/>
      <c r="IO336" s="98"/>
      <c r="IP336" s="98"/>
      <c r="IQ336" s="98"/>
      <c r="IR336" s="98"/>
      <c r="IS336" s="98"/>
      <c r="IT336" s="98"/>
      <c r="IU336" s="98"/>
      <c r="IV336" s="98"/>
    </row>
    <row r="337" spans="1:256" x14ac:dyDescent="0.2">
      <c r="A337" s="79">
        <v>3633</v>
      </c>
      <c r="B337" s="71" t="s">
        <v>2227</v>
      </c>
      <c r="C337" s="70" t="s">
        <v>2107</v>
      </c>
      <c r="D337" s="69">
        <v>0</v>
      </c>
      <c r="E337" s="69">
        <v>0</v>
      </c>
      <c r="F337" s="69">
        <v>0</v>
      </c>
      <c r="G337" s="71">
        <v>0</v>
      </c>
      <c r="H337" s="69">
        <v>0</v>
      </c>
      <c r="I337" s="69">
        <v>0</v>
      </c>
      <c r="J337" s="72">
        <v>0</v>
      </c>
      <c r="K337" s="71">
        <v>0</v>
      </c>
      <c r="L337" s="80">
        <v>0</v>
      </c>
      <c r="M337" s="74">
        <v>0</v>
      </c>
      <c r="N337" s="80">
        <v>0</v>
      </c>
      <c r="O337" s="70">
        <v>0</v>
      </c>
      <c r="P337" s="76" t="e">
        <f>VLOOKUP(A337,#REF!,3,FALSE)</f>
        <v>#REF!</v>
      </c>
      <c r="Q337" s="80">
        <v>9091.4601769911515</v>
      </c>
      <c r="R337" s="80">
        <f t="shared" si="5"/>
        <v>0</v>
      </c>
    </row>
    <row r="338" spans="1:256" x14ac:dyDescent="0.2">
      <c r="A338" s="79">
        <v>1544</v>
      </c>
      <c r="B338" s="71" t="s">
        <v>193</v>
      </c>
      <c r="C338" s="70" t="s">
        <v>62</v>
      </c>
      <c r="D338" s="69">
        <v>35</v>
      </c>
      <c r="E338" s="69">
        <v>32</v>
      </c>
      <c r="F338" s="69">
        <v>339</v>
      </c>
      <c r="G338" s="71">
        <v>1925.99</v>
      </c>
      <c r="H338" s="69">
        <v>385.20000000000005</v>
      </c>
      <c r="I338" s="69">
        <v>34</v>
      </c>
      <c r="J338" s="72">
        <v>31</v>
      </c>
      <c r="K338" s="71">
        <v>337</v>
      </c>
      <c r="L338" s="80">
        <v>1915.7900000000002</v>
      </c>
      <c r="M338" s="74">
        <v>383.16</v>
      </c>
      <c r="N338" s="80">
        <v>5.6848000000000001</v>
      </c>
      <c r="O338" s="70">
        <v>0</v>
      </c>
      <c r="P338" s="76" t="e">
        <f>VLOOKUP(A338,#REF!,3,FALSE)</f>
        <v>#REF!</v>
      </c>
      <c r="Q338" s="80">
        <v>2.0999999999999996</v>
      </c>
      <c r="R338" s="80">
        <f t="shared" si="5"/>
        <v>1208.0776000000001</v>
      </c>
    </row>
    <row r="339" spans="1:256" x14ac:dyDescent="0.2">
      <c r="A339" s="68">
        <v>3634</v>
      </c>
      <c r="B339" s="69" t="s">
        <v>2228</v>
      </c>
      <c r="C339" s="70" t="s">
        <v>2229</v>
      </c>
      <c r="D339" s="69">
        <v>0</v>
      </c>
      <c r="E339" s="69">
        <v>0</v>
      </c>
      <c r="F339" s="69">
        <v>0</v>
      </c>
      <c r="G339" s="71">
        <v>0</v>
      </c>
      <c r="H339" s="69">
        <v>0</v>
      </c>
      <c r="I339" s="69">
        <v>0</v>
      </c>
      <c r="J339" s="72">
        <v>0</v>
      </c>
      <c r="K339" s="73">
        <v>0</v>
      </c>
      <c r="L339" s="73">
        <v>0</v>
      </c>
      <c r="M339" s="74">
        <v>0</v>
      </c>
      <c r="N339" s="75">
        <v>0</v>
      </c>
      <c r="O339" s="70">
        <v>0</v>
      </c>
      <c r="P339" s="76" t="e">
        <f>VLOOKUP(A339,#REF!,3,FALSE)</f>
        <v>#REF!</v>
      </c>
      <c r="Q339" s="77"/>
      <c r="R339" s="77">
        <f t="shared" si="5"/>
        <v>0</v>
      </c>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c r="CW339" s="76"/>
      <c r="CX339" s="76"/>
      <c r="CY339" s="76"/>
      <c r="CZ339" s="76"/>
      <c r="DA339" s="76"/>
      <c r="DB339" s="76"/>
      <c r="DC339" s="76"/>
      <c r="DD339" s="76"/>
      <c r="DE339" s="76"/>
      <c r="DF339" s="76"/>
      <c r="DG339" s="76"/>
      <c r="DH339" s="76"/>
      <c r="DI339" s="76"/>
      <c r="DJ339" s="76"/>
      <c r="DK339" s="76"/>
      <c r="DL339" s="76"/>
      <c r="DM339" s="76"/>
      <c r="DN339" s="76"/>
      <c r="DO339" s="76"/>
      <c r="DP339" s="76"/>
      <c r="DQ339" s="76"/>
      <c r="DR339" s="76"/>
      <c r="DS339" s="76"/>
      <c r="DT339" s="76"/>
      <c r="DU339" s="76"/>
      <c r="DV339" s="76"/>
      <c r="DW339" s="76"/>
      <c r="DX339" s="76"/>
      <c r="DY339" s="76"/>
      <c r="DZ339" s="76"/>
      <c r="EA339" s="76"/>
      <c r="EB339" s="76"/>
      <c r="EC339" s="76"/>
      <c r="ED339" s="76"/>
      <c r="EE339" s="76"/>
      <c r="EF339" s="76"/>
      <c r="EG339" s="76"/>
      <c r="EH339" s="76"/>
      <c r="EI339" s="76"/>
      <c r="EJ339" s="76"/>
      <c r="EK339" s="76"/>
      <c r="EL339" s="76"/>
      <c r="EM339" s="76"/>
      <c r="EN339" s="76"/>
      <c r="EO339" s="76"/>
      <c r="EP339" s="76"/>
      <c r="EQ339" s="76"/>
      <c r="ER339" s="76"/>
      <c r="ES339" s="76"/>
      <c r="ET339" s="76"/>
      <c r="EU339" s="76"/>
      <c r="EV339" s="76"/>
      <c r="EW339" s="76"/>
      <c r="EX339" s="76"/>
      <c r="EY339" s="76"/>
      <c r="EZ339" s="76"/>
      <c r="FA339" s="76"/>
      <c r="FB339" s="76"/>
      <c r="FC339" s="76"/>
      <c r="FD339" s="76"/>
      <c r="FE339" s="76"/>
      <c r="FF339" s="76"/>
      <c r="FG339" s="76"/>
      <c r="FH339" s="76"/>
      <c r="FI339" s="76"/>
      <c r="FJ339" s="76"/>
      <c r="FK339" s="76"/>
      <c r="FL339" s="76"/>
      <c r="FM339" s="76"/>
      <c r="FN339" s="76"/>
      <c r="FO339" s="76"/>
      <c r="FP339" s="76"/>
      <c r="FQ339" s="76"/>
      <c r="FR339" s="76"/>
      <c r="FS339" s="76"/>
      <c r="FT339" s="76"/>
      <c r="FU339" s="76"/>
      <c r="FV339" s="76"/>
      <c r="FW339" s="76"/>
      <c r="FX339" s="76"/>
      <c r="FY339" s="76"/>
      <c r="FZ339" s="76"/>
      <c r="GA339" s="76"/>
      <c r="GB339" s="76"/>
      <c r="GC339" s="76"/>
      <c r="GD339" s="76"/>
      <c r="GE339" s="76"/>
      <c r="GF339" s="76"/>
      <c r="GG339" s="76"/>
      <c r="GH339" s="76"/>
      <c r="GI339" s="76"/>
      <c r="GJ339" s="76"/>
      <c r="GK339" s="76"/>
      <c r="GL339" s="76"/>
      <c r="GM339" s="76"/>
      <c r="GN339" s="76"/>
      <c r="GO339" s="76"/>
      <c r="GP339" s="76"/>
      <c r="GQ339" s="76"/>
      <c r="GR339" s="76"/>
      <c r="GS339" s="76"/>
      <c r="GT339" s="76"/>
      <c r="GU339" s="76"/>
      <c r="GV339" s="76"/>
      <c r="GW339" s="76"/>
      <c r="GX339" s="76"/>
      <c r="GY339" s="76"/>
      <c r="GZ339" s="76"/>
      <c r="HA339" s="76"/>
      <c r="HB339" s="76"/>
      <c r="HC339" s="76"/>
      <c r="HD339" s="76"/>
      <c r="HE339" s="76"/>
      <c r="HF339" s="76"/>
      <c r="HG339" s="76"/>
      <c r="HH339" s="76"/>
      <c r="HI339" s="76"/>
      <c r="HJ339" s="76"/>
      <c r="HK339" s="76"/>
      <c r="HL339" s="76"/>
      <c r="HM339" s="76"/>
      <c r="HN339" s="76"/>
      <c r="HO339" s="76"/>
      <c r="HP339" s="76"/>
      <c r="HQ339" s="76"/>
      <c r="HR339" s="76"/>
      <c r="HS339" s="76"/>
      <c r="HT339" s="76"/>
      <c r="HU339" s="76"/>
      <c r="HV339" s="76"/>
      <c r="HW339" s="76"/>
      <c r="HX339" s="76"/>
      <c r="HY339" s="76"/>
      <c r="HZ339" s="76"/>
      <c r="IA339" s="76"/>
      <c r="IB339" s="76"/>
      <c r="IC339" s="76"/>
      <c r="ID339" s="76"/>
      <c r="IE339" s="76"/>
      <c r="IF339" s="76"/>
      <c r="IG339" s="76"/>
      <c r="IH339" s="76"/>
      <c r="II339" s="76"/>
      <c r="IJ339" s="76"/>
      <c r="IK339" s="76"/>
      <c r="IL339" s="76"/>
      <c r="IM339" s="76"/>
      <c r="IN339" s="76"/>
      <c r="IO339" s="76"/>
      <c r="IP339" s="76"/>
      <c r="IQ339" s="76"/>
      <c r="IR339" s="76"/>
      <c r="IS339" s="76"/>
      <c r="IT339" s="76"/>
      <c r="IU339" s="76"/>
      <c r="IV339" s="76"/>
    </row>
    <row r="340" spans="1:256" x14ac:dyDescent="0.2">
      <c r="A340" s="68">
        <v>3635</v>
      </c>
      <c r="B340" s="69" t="s">
        <v>2230</v>
      </c>
      <c r="C340" s="70" t="s">
        <v>2229</v>
      </c>
      <c r="D340" s="69">
        <v>0</v>
      </c>
      <c r="E340" s="69">
        <v>0</v>
      </c>
      <c r="F340" s="69">
        <v>0</v>
      </c>
      <c r="G340" s="71">
        <v>0</v>
      </c>
      <c r="H340" s="69">
        <v>0</v>
      </c>
      <c r="I340" s="69">
        <v>0</v>
      </c>
      <c r="J340" s="72">
        <v>0</v>
      </c>
      <c r="K340" s="73">
        <v>0</v>
      </c>
      <c r="L340" s="73">
        <v>0</v>
      </c>
      <c r="M340" s="74">
        <v>0</v>
      </c>
      <c r="N340" s="75">
        <v>0</v>
      </c>
      <c r="O340" s="70">
        <v>0</v>
      </c>
      <c r="P340" s="76" t="e">
        <f>VLOOKUP(A340,#REF!,3,FALSE)</f>
        <v>#REF!</v>
      </c>
      <c r="Q340" s="77"/>
      <c r="R340" s="77">
        <f t="shared" si="5"/>
        <v>0</v>
      </c>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c r="CW340" s="76"/>
      <c r="CX340" s="76"/>
      <c r="CY340" s="76"/>
      <c r="CZ340" s="76"/>
      <c r="DA340" s="76"/>
      <c r="DB340" s="76"/>
      <c r="DC340" s="76"/>
      <c r="DD340" s="76"/>
      <c r="DE340" s="76"/>
      <c r="DF340" s="76"/>
      <c r="DG340" s="76"/>
      <c r="DH340" s="76"/>
      <c r="DI340" s="76"/>
      <c r="DJ340" s="76"/>
      <c r="DK340" s="76"/>
      <c r="DL340" s="76"/>
      <c r="DM340" s="76"/>
      <c r="DN340" s="76"/>
      <c r="DO340" s="76"/>
      <c r="DP340" s="76"/>
      <c r="DQ340" s="76"/>
      <c r="DR340" s="76"/>
      <c r="DS340" s="76"/>
      <c r="DT340" s="76"/>
      <c r="DU340" s="76"/>
      <c r="DV340" s="76"/>
      <c r="DW340" s="76"/>
      <c r="DX340" s="76"/>
      <c r="DY340" s="76"/>
      <c r="DZ340" s="76"/>
      <c r="EA340" s="76"/>
      <c r="EB340" s="76"/>
      <c r="EC340" s="76"/>
      <c r="ED340" s="76"/>
      <c r="EE340" s="76"/>
      <c r="EF340" s="76"/>
      <c r="EG340" s="76"/>
      <c r="EH340" s="76"/>
      <c r="EI340" s="76"/>
      <c r="EJ340" s="76"/>
      <c r="EK340" s="76"/>
      <c r="EL340" s="76"/>
      <c r="EM340" s="76"/>
      <c r="EN340" s="76"/>
      <c r="EO340" s="76"/>
      <c r="EP340" s="76"/>
      <c r="EQ340" s="76"/>
      <c r="ER340" s="76"/>
      <c r="ES340" s="76"/>
      <c r="ET340" s="76"/>
      <c r="EU340" s="76"/>
      <c r="EV340" s="76"/>
      <c r="EW340" s="76"/>
      <c r="EX340" s="76"/>
      <c r="EY340" s="76"/>
      <c r="EZ340" s="76"/>
      <c r="FA340" s="76"/>
      <c r="FB340" s="76"/>
      <c r="FC340" s="76"/>
      <c r="FD340" s="76"/>
      <c r="FE340" s="76"/>
      <c r="FF340" s="76"/>
      <c r="FG340" s="76"/>
      <c r="FH340" s="76"/>
      <c r="FI340" s="76"/>
      <c r="FJ340" s="76"/>
      <c r="FK340" s="76"/>
      <c r="FL340" s="76"/>
      <c r="FM340" s="76"/>
      <c r="FN340" s="76"/>
      <c r="FO340" s="76"/>
      <c r="FP340" s="76"/>
      <c r="FQ340" s="76"/>
      <c r="FR340" s="76"/>
      <c r="FS340" s="76"/>
      <c r="FT340" s="76"/>
      <c r="FU340" s="76"/>
      <c r="FV340" s="76"/>
      <c r="FW340" s="76"/>
      <c r="FX340" s="76"/>
      <c r="FY340" s="76"/>
      <c r="FZ340" s="76"/>
      <c r="GA340" s="76"/>
      <c r="GB340" s="76"/>
      <c r="GC340" s="76"/>
      <c r="GD340" s="76"/>
      <c r="GE340" s="76"/>
      <c r="GF340" s="76"/>
      <c r="GG340" s="76"/>
      <c r="GH340" s="76"/>
      <c r="GI340" s="76"/>
      <c r="GJ340" s="76"/>
      <c r="GK340" s="76"/>
      <c r="GL340" s="76"/>
      <c r="GM340" s="76"/>
      <c r="GN340" s="76"/>
      <c r="GO340" s="76"/>
      <c r="GP340" s="76"/>
      <c r="GQ340" s="76"/>
      <c r="GR340" s="76"/>
      <c r="GS340" s="76"/>
      <c r="GT340" s="76"/>
      <c r="GU340" s="76"/>
      <c r="GV340" s="76"/>
      <c r="GW340" s="76"/>
      <c r="GX340" s="76"/>
      <c r="GY340" s="76"/>
      <c r="GZ340" s="76"/>
      <c r="HA340" s="76"/>
      <c r="HB340" s="76"/>
      <c r="HC340" s="76"/>
      <c r="HD340" s="76"/>
      <c r="HE340" s="76"/>
      <c r="HF340" s="76"/>
      <c r="HG340" s="76"/>
      <c r="HH340" s="76"/>
      <c r="HI340" s="76"/>
      <c r="HJ340" s="76"/>
      <c r="HK340" s="76"/>
      <c r="HL340" s="76"/>
      <c r="HM340" s="76"/>
      <c r="HN340" s="76"/>
      <c r="HO340" s="76"/>
      <c r="HP340" s="76"/>
      <c r="HQ340" s="76"/>
      <c r="HR340" s="76"/>
      <c r="HS340" s="76"/>
      <c r="HT340" s="76"/>
      <c r="HU340" s="76"/>
      <c r="HV340" s="76"/>
      <c r="HW340" s="76"/>
      <c r="HX340" s="76"/>
      <c r="HY340" s="76"/>
      <c r="HZ340" s="76"/>
      <c r="IA340" s="76"/>
      <c r="IB340" s="76"/>
      <c r="IC340" s="76"/>
      <c r="ID340" s="76"/>
      <c r="IE340" s="76"/>
      <c r="IF340" s="76"/>
      <c r="IG340" s="76"/>
      <c r="IH340" s="76"/>
      <c r="II340" s="76"/>
      <c r="IJ340" s="76"/>
      <c r="IK340" s="76"/>
      <c r="IL340" s="76"/>
      <c r="IM340" s="76"/>
      <c r="IN340" s="76"/>
      <c r="IO340" s="76"/>
      <c r="IP340" s="76"/>
      <c r="IQ340" s="76"/>
      <c r="IR340" s="76"/>
      <c r="IS340" s="76"/>
      <c r="IT340" s="76"/>
      <c r="IU340" s="76"/>
      <c r="IV340" s="76"/>
    </row>
    <row r="341" spans="1:256" x14ac:dyDescent="0.2">
      <c r="A341" s="68">
        <v>3636</v>
      </c>
      <c r="B341" s="69" t="s">
        <v>2231</v>
      </c>
      <c r="C341" s="70" t="s">
        <v>2229</v>
      </c>
      <c r="D341" s="69">
        <v>0</v>
      </c>
      <c r="E341" s="69">
        <v>0</v>
      </c>
      <c r="F341" s="69">
        <v>0</v>
      </c>
      <c r="G341" s="71">
        <v>0</v>
      </c>
      <c r="H341" s="69">
        <v>0</v>
      </c>
      <c r="I341" s="69">
        <v>0</v>
      </c>
      <c r="J341" s="72">
        <v>0</v>
      </c>
      <c r="K341" s="73">
        <v>0</v>
      </c>
      <c r="L341" s="73">
        <v>0</v>
      </c>
      <c r="M341" s="74">
        <v>0</v>
      </c>
      <c r="N341" s="75">
        <v>0</v>
      </c>
      <c r="O341" s="70">
        <v>0</v>
      </c>
      <c r="P341" s="76" t="e">
        <f>VLOOKUP(A341,#REF!,3,FALSE)</f>
        <v>#REF!</v>
      </c>
      <c r="Q341" s="77"/>
      <c r="R341" s="77">
        <f t="shared" si="5"/>
        <v>0</v>
      </c>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c r="DM341" s="76"/>
      <c r="DN341" s="76"/>
      <c r="DO341" s="76"/>
      <c r="DP341" s="76"/>
      <c r="DQ341" s="76"/>
      <c r="DR341" s="76"/>
      <c r="DS341" s="76"/>
      <c r="DT341" s="76"/>
      <c r="DU341" s="76"/>
      <c r="DV341" s="76"/>
      <c r="DW341" s="76"/>
      <c r="DX341" s="76"/>
      <c r="DY341" s="76"/>
      <c r="DZ341" s="76"/>
      <c r="EA341" s="76"/>
      <c r="EB341" s="76"/>
      <c r="EC341" s="76"/>
      <c r="ED341" s="76"/>
      <c r="EE341" s="76"/>
      <c r="EF341" s="76"/>
      <c r="EG341" s="76"/>
      <c r="EH341" s="76"/>
      <c r="EI341" s="76"/>
      <c r="EJ341" s="76"/>
      <c r="EK341" s="76"/>
      <c r="EL341" s="76"/>
      <c r="EM341" s="76"/>
      <c r="EN341" s="76"/>
      <c r="EO341" s="76"/>
      <c r="EP341" s="76"/>
      <c r="EQ341" s="76"/>
      <c r="ER341" s="76"/>
      <c r="ES341" s="76"/>
      <c r="ET341" s="76"/>
      <c r="EU341" s="76"/>
      <c r="EV341" s="76"/>
      <c r="EW341" s="76"/>
      <c r="EX341" s="76"/>
      <c r="EY341" s="76"/>
      <c r="EZ341" s="76"/>
      <c r="FA341" s="76"/>
      <c r="FB341" s="76"/>
      <c r="FC341" s="76"/>
      <c r="FD341" s="76"/>
      <c r="FE341" s="76"/>
      <c r="FF341" s="76"/>
      <c r="FG341" s="76"/>
      <c r="FH341" s="76"/>
      <c r="FI341" s="76"/>
      <c r="FJ341" s="76"/>
      <c r="FK341" s="76"/>
      <c r="FL341" s="76"/>
      <c r="FM341" s="76"/>
      <c r="FN341" s="76"/>
      <c r="FO341" s="76"/>
      <c r="FP341" s="76"/>
      <c r="FQ341" s="76"/>
      <c r="FR341" s="76"/>
      <c r="FS341" s="76"/>
      <c r="FT341" s="76"/>
      <c r="FU341" s="76"/>
      <c r="FV341" s="76"/>
      <c r="FW341" s="76"/>
      <c r="FX341" s="76"/>
      <c r="FY341" s="76"/>
      <c r="FZ341" s="76"/>
      <c r="GA341" s="76"/>
      <c r="GB341" s="76"/>
      <c r="GC341" s="76"/>
      <c r="GD341" s="76"/>
      <c r="GE341" s="76"/>
      <c r="GF341" s="76"/>
      <c r="GG341" s="76"/>
      <c r="GH341" s="76"/>
      <c r="GI341" s="76"/>
      <c r="GJ341" s="76"/>
      <c r="GK341" s="76"/>
      <c r="GL341" s="76"/>
      <c r="GM341" s="76"/>
      <c r="GN341" s="76"/>
      <c r="GO341" s="76"/>
      <c r="GP341" s="76"/>
      <c r="GQ341" s="76"/>
      <c r="GR341" s="76"/>
      <c r="GS341" s="76"/>
      <c r="GT341" s="76"/>
      <c r="GU341" s="76"/>
      <c r="GV341" s="76"/>
      <c r="GW341" s="76"/>
      <c r="GX341" s="76"/>
      <c r="GY341" s="76"/>
      <c r="GZ341" s="76"/>
      <c r="HA341" s="76"/>
      <c r="HB341" s="76"/>
      <c r="HC341" s="76"/>
      <c r="HD341" s="76"/>
      <c r="HE341" s="76"/>
      <c r="HF341" s="76"/>
      <c r="HG341" s="76"/>
      <c r="HH341" s="76"/>
      <c r="HI341" s="76"/>
      <c r="HJ341" s="76"/>
      <c r="HK341" s="76"/>
      <c r="HL341" s="76"/>
      <c r="HM341" s="76"/>
      <c r="HN341" s="76"/>
      <c r="HO341" s="76"/>
      <c r="HP341" s="76"/>
      <c r="HQ341" s="76"/>
      <c r="HR341" s="76"/>
      <c r="HS341" s="76"/>
      <c r="HT341" s="76"/>
      <c r="HU341" s="76"/>
      <c r="HV341" s="76"/>
      <c r="HW341" s="76"/>
      <c r="HX341" s="76"/>
      <c r="HY341" s="76"/>
      <c r="HZ341" s="76"/>
      <c r="IA341" s="76"/>
      <c r="IB341" s="76"/>
      <c r="IC341" s="76"/>
      <c r="ID341" s="76"/>
      <c r="IE341" s="76"/>
      <c r="IF341" s="76"/>
      <c r="IG341" s="76"/>
      <c r="IH341" s="76"/>
      <c r="II341" s="76"/>
      <c r="IJ341" s="76"/>
      <c r="IK341" s="76"/>
      <c r="IL341" s="76"/>
      <c r="IM341" s="76"/>
      <c r="IN341" s="76"/>
      <c r="IO341" s="76"/>
      <c r="IP341" s="76"/>
      <c r="IQ341" s="76"/>
      <c r="IR341" s="76"/>
      <c r="IS341" s="76"/>
      <c r="IT341" s="76"/>
      <c r="IU341" s="76"/>
      <c r="IV341" s="76"/>
    </row>
    <row r="342" spans="1:256" x14ac:dyDescent="0.2">
      <c r="A342" s="79">
        <v>1545</v>
      </c>
      <c r="B342" s="71" t="s">
        <v>2232</v>
      </c>
      <c r="C342" s="70" t="s">
        <v>62</v>
      </c>
      <c r="D342" s="69">
        <v>57</v>
      </c>
      <c r="E342" s="69">
        <v>55</v>
      </c>
      <c r="F342" s="69">
        <v>523</v>
      </c>
      <c r="G342" s="71">
        <v>4309.7800000000007</v>
      </c>
      <c r="H342" s="69">
        <v>860.63</v>
      </c>
      <c r="I342" s="69">
        <v>66</v>
      </c>
      <c r="J342" s="72">
        <v>55</v>
      </c>
      <c r="K342" s="71">
        <v>523</v>
      </c>
      <c r="L342" s="80">
        <v>4309.7800000000007</v>
      </c>
      <c r="M342" s="74">
        <v>860.63</v>
      </c>
      <c r="N342" s="80">
        <v>8.2405000000000008</v>
      </c>
      <c r="O342" s="70">
        <v>1</v>
      </c>
      <c r="P342" s="76" t="e">
        <f>VLOOKUP(A342,#REF!,3,FALSE)</f>
        <v>#REF!</v>
      </c>
      <c r="Q342" s="80">
        <v>3.3000000000000003</v>
      </c>
      <c r="R342" s="80">
        <f t="shared" si="5"/>
        <v>2583.8815</v>
      </c>
    </row>
    <row r="343" spans="1:256" x14ac:dyDescent="0.2">
      <c r="A343" s="79">
        <v>1546</v>
      </c>
      <c r="B343" s="71" t="s">
        <v>194</v>
      </c>
      <c r="C343" s="70" t="s">
        <v>62</v>
      </c>
      <c r="D343" s="69">
        <v>44</v>
      </c>
      <c r="E343" s="69">
        <v>43</v>
      </c>
      <c r="F343" s="69">
        <v>172</v>
      </c>
      <c r="G343" s="71">
        <v>1725.0900000000001</v>
      </c>
      <c r="H343" s="69">
        <v>327.48</v>
      </c>
      <c r="I343" s="69">
        <v>44</v>
      </c>
      <c r="J343" s="72">
        <v>43</v>
      </c>
      <c r="K343" s="71">
        <v>172</v>
      </c>
      <c r="L343" s="80">
        <v>1725.0900000000001</v>
      </c>
      <c r="M343" s="74">
        <v>327.48</v>
      </c>
      <c r="N343" s="80">
        <v>10.0296</v>
      </c>
      <c r="O343" s="70">
        <v>0</v>
      </c>
      <c r="P343" s="76" t="e">
        <f>VLOOKUP(A343,#REF!,3,FALSE)</f>
        <v>#REF!</v>
      </c>
      <c r="Q343" s="80">
        <v>3.75</v>
      </c>
      <c r="R343" s="80">
        <f t="shared" si="5"/>
        <v>1080.0912000000001</v>
      </c>
    </row>
    <row r="344" spans="1:256" x14ac:dyDescent="0.2">
      <c r="A344" s="68">
        <v>3637</v>
      </c>
      <c r="B344" s="69" t="s">
        <v>2233</v>
      </c>
      <c r="C344" s="70" t="s">
        <v>2229</v>
      </c>
      <c r="D344" s="69">
        <v>0</v>
      </c>
      <c r="E344" s="69">
        <v>0</v>
      </c>
      <c r="F344" s="69">
        <v>0</v>
      </c>
      <c r="G344" s="71">
        <v>0</v>
      </c>
      <c r="H344" s="69">
        <v>0</v>
      </c>
      <c r="I344" s="69">
        <v>0</v>
      </c>
      <c r="J344" s="72">
        <v>0</v>
      </c>
      <c r="K344" s="73">
        <v>0</v>
      </c>
      <c r="L344" s="73">
        <v>0</v>
      </c>
      <c r="M344" s="74">
        <v>0</v>
      </c>
      <c r="N344" s="75">
        <v>0</v>
      </c>
      <c r="O344" s="70">
        <v>0</v>
      </c>
      <c r="P344" s="76" t="e">
        <f>VLOOKUP(A344,#REF!,3,FALSE)</f>
        <v>#REF!</v>
      </c>
      <c r="Q344" s="77"/>
      <c r="R344" s="77">
        <f t="shared" si="5"/>
        <v>0</v>
      </c>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c r="CW344" s="76"/>
      <c r="CX344" s="76"/>
      <c r="CY344" s="76"/>
      <c r="CZ344" s="76"/>
      <c r="DA344" s="76"/>
      <c r="DB344" s="76"/>
      <c r="DC344" s="76"/>
      <c r="DD344" s="76"/>
      <c r="DE344" s="76"/>
      <c r="DF344" s="76"/>
      <c r="DG344" s="76"/>
      <c r="DH344" s="76"/>
      <c r="DI344" s="76"/>
      <c r="DJ344" s="76"/>
      <c r="DK344" s="76"/>
      <c r="DL344" s="76"/>
      <c r="DM344" s="76"/>
      <c r="DN344" s="76"/>
      <c r="DO344" s="76"/>
      <c r="DP344" s="76"/>
      <c r="DQ344" s="76"/>
      <c r="DR344" s="76"/>
      <c r="DS344" s="76"/>
      <c r="DT344" s="76"/>
      <c r="DU344" s="76"/>
      <c r="DV344" s="76"/>
      <c r="DW344" s="76"/>
      <c r="DX344" s="76"/>
      <c r="DY344" s="76"/>
      <c r="DZ344" s="76"/>
      <c r="EA344" s="76"/>
      <c r="EB344" s="76"/>
      <c r="EC344" s="76"/>
      <c r="ED344" s="76"/>
      <c r="EE344" s="76"/>
      <c r="EF344" s="76"/>
      <c r="EG344" s="76"/>
      <c r="EH344" s="76"/>
      <c r="EI344" s="76"/>
      <c r="EJ344" s="76"/>
      <c r="EK344" s="76"/>
      <c r="EL344" s="76"/>
      <c r="EM344" s="76"/>
      <c r="EN344" s="76"/>
      <c r="EO344" s="76"/>
      <c r="EP344" s="76"/>
      <c r="EQ344" s="76"/>
      <c r="ER344" s="76"/>
      <c r="ES344" s="76"/>
      <c r="ET344" s="76"/>
      <c r="EU344" s="76"/>
      <c r="EV344" s="76"/>
      <c r="EW344" s="76"/>
      <c r="EX344" s="76"/>
      <c r="EY344" s="76"/>
      <c r="EZ344" s="76"/>
      <c r="FA344" s="76"/>
      <c r="FB344" s="76"/>
      <c r="FC344" s="76"/>
      <c r="FD344" s="76"/>
      <c r="FE344" s="76"/>
      <c r="FF344" s="76"/>
      <c r="FG344" s="76"/>
      <c r="FH344" s="76"/>
      <c r="FI344" s="76"/>
      <c r="FJ344" s="76"/>
      <c r="FK344" s="76"/>
      <c r="FL344" s="76"/>
      <c r="FM344" s="76"/>
      <c r="FN344" s="76"/>
      <c r="FO344" s="76"/>
      <c r="FP344" s="76"/>
      <c r="FQ344" s="76"/>
      <c r="FR344" s="76"/>
      <c r="FS344" s="76"/>
      <c r="FT344" s="76"/>
      <c r="FU344" s="76"/>
      <c r="FV344" s="76"/>
      <c r="FW344" s="76"/>
      <c r="FX344" s="76"/>
      <c r="FY344" s="76"/>
      <c r="FZ344" s="76"/>
      <c r="GA344" s="76"/>
      <c r="GB344" s="76"/>
      <c r="GC344" s="76"/>
      <c r="GD344" s="76"/>
      <c r="GE344" s="76"/>
      <c r="GF344" s="76"/>
      <c r="GG344" s="76"/>
      <c r="GH344" s="76"/>
      <c r="GI344" s="76"/>
      <c r="GJ344" s="76"/>
      <c r="GK344" s="76"/>
      <c r="GL344" s="76"/>
      <c r="GM344" s="76"/>
      <c r="GN344" s="76"/>
      <c r="GO344" s="76"/>
      <c r="GP344" s="76"/>
      <c r="GQ344" s="76"/>
      <c r="GR344" s="76"/>
      <c r="GS344" s="76"/>
      <c r="GT344" s="76"/>
      <c r="GU344" s="76"/>
      <c r="GV344" s="76"/>
      <c r="GW344" s="76"/>
      <c r="GX344" s="76"/>
      <c r="GY344" s="76"/>
      <c r="GZ344" s="76"/>
      <c r="HA344" s="76"/>
      <c r="HB344" s="76"/>
      <c r="HC344" s="76"/>
      <c r="HD344" s="76"/>
      <c r="HE344" s="76"/>
      <c r="HF344" s="76"/>
      <c r="HG344" s="76"/>
      <c r="HH344" s="76"/>
      <c r="HI344" s="76"/>
      <c r="HJ344" s="76"/>
      <c r="HK344" s="76"/>
      <c r="HL344" s="76"/>
      <c r="HM344" s="76"/>
      <c r="HN344" s="76"/>
      <c r="HO344" s="76"/>
      <c r="HP344" s="76"/>
      <c r="HQ344" s="76"/>
      <c r="HR344" s="76"/>
      <c r="HS344" s="76"/>
      <c r="HT344" s="76"/>
      <c r="HU344" s="76"/>
      <c r="HV344" s="76"/>
      <c r="HW344" s="76"/>
      <c r="HX344" s="76"/>
      <c r="HY344" s="76"/>
      <c r="HZ344" s="76"/>
      <c r="IA344" s="76"/>
      <c r="IB344" s="76"/>
      <c r="IC344" s="76"/>
      <c r="ID344" s="76"/>
      <c r="IE344" s="76"/>
      <c r="IF344" s="76"/>
      <c r="IG344" s="76"/>
      <c r="IH344" s="76"/>
      <c r="II344" s="76"/>
      <c r="IJ344" s="76"/>
      <c r="IK344" s="76"/>
      <c r="IL344" s="76"/>
      <c r="IM344" s="76"/>
      <c r="IN344" s="76"/>
      <c r="IO344" s="76"/>
      <c r="IP344" s="76"/>
      <c r="IQ344" s="76"/>
      <c r="IR344" s="76"/>
      <c r="IS344" s="76"/>
      <c r="IT344" s="76"/>
      <c r="IU344" s="76"/>
      <c r="IV344" s="76"/>
    </row>
    <row r="345" spans="1:256" x14ac:dyDescent="0.2">
      <c r="A345" s="79">
        <v>3889</v>
      </c>
      <c r="B345" s="71" t="s">
        <v>1890</v>
      </c>
      <c r="C345" s="70" t="s">
        <v>62</v>
      </c>
      <c r="D345" s="69">
        <v>0</v>
      </c>
      <c r="E345" s="69">
        <v>0</v>
      </c>
      <c r="F345" s="69">
        <v>0</v>
      </c>
      <c r="G345" s="71">
        <v>0</v>
      </c>
      <c r="H345" s="69">
        <v>0</v>
      </c>
      <c r="I345" s="69">
        <v>0</v>
      </c>
      <c r="J345" s="72">
        <v>0</v>
      </c>
      <c r="K345" s="71">
        <v>0</v>
      </c>
      <c r="L345" s="80">
        <v>0</v>
      </c>
      <c r="M345" s="74">
        <v>0</v>
      </c>
      <c r="N345" s="80">
        <v>0</v>
      </c>
      <c r="O345" s="70">
        <v>0</v>
      </c>
      <c r="P345" s="76" t="e">
        <f>VLOOKUP(A345,#REF!,3,FALSE)</f>
        <v>#REF!</v>
      </c>
      <c r="Q345" s="80">
        <v>7.0950000000000006</v>
      </c>
      <c r="R345" s="80">
        <f t="shared" si="5"/>
        <v>0</v>
      </c>
    </row>
    <row r="346" spans="1:256" x14ac:dyDescent="0.2">
      <c r="A346" s="79">
        <v>3099</v>
      </c>
      <c r="B346" s="71" t="s">
        <v>1891</v>
      </c>
      <c r="C346" s="70" t="s">
        <v>62</v>
      </c>
      <c r="D346" s="69">
        <v>6</v>
      </c>
      <c r="E346" s="69">
        <v>6</v>
      </c>
      <c r="F346" s="69">
        <v>9</v>
      </c>
      <c r="G346" s="71">
        <v>297</v>
      </c>
      <c r="H346" s="69">
        <v>59.400000000000006</v>
      </c>
      <c r="I346" s="69">
        <v>4</v>
      </c>
      <c r="J346" s="72">
        <v>4</v>
      </c>
      <c r="K346" s="71">
        <v>4</v>
      </c>
      <c r="L346" s="80">
        <v>139.5</v>
      </c>
      <c r="M346" s="74">
        <v>27.900000000000002</v>
      </c>
      <c r="N346" s="80">
        <v>34.875</v>
      </c>
      <c r="O346" s="70">
        <v>0</v>
      </c>
      <c r="P346" s="76" t="e">
        <f>VLOOKUP(A346,#REF!,3,FALSE)</f>
        <v>#REF!</v>
      </c>
      <c r="Q346" s="80">
        <v>14.3953326</v>
      </c>
      <c r="R346" s="80">
        <f t="shared" si="5"/>
        <v>81.918669600000001</v>
      </c>
    </row>
    <row r="347" spans="1:256" x14ac:dyDescent="0.2">
      <c r="A347" s="79">
        <v>3100</v>
      </c>
      <c r="B347" s="71" t="s">
        <v>1892</v>
      </c>
      <c r="C347" s="70" t="s">
        <v>62</v>
      </c>
      <c r="D347" s="69">
        <v>2</v>
      </c>
      <c r="E347" s="69">
        <v>2</v>
      </c>
      <c r="F347" s="69">
        <v>2</v>
      </c>
      <c r="G347" s="71">
        <v>99</v>
      </c>
      <c r="H347" s="69">
        <v>19.8</v>
      </c>
      <c r="I347" s="69">
        <v>2</v>
      </c>
      <c r="J347" s="72">
        <v>2</v>
      </c>
      <c r="K347" s="71">
        <v>2</v>
      </c>
      <c r="L347" s="80">
        <v>99</v>
      </c>
      <c r="M347" s="74">
        <v>19.8</v>
      </c>
      <c r="N347" s="80">
        <v>49.5</v>
      </c>
      <c r="O347" s="70">
        <v>0</v>
      </c>
      <c r="P347" s="76" t="e">
        <f>VLOOKUP(A347,#REF!,3,FALSE)</f>
        <v>#REF!</v>
      </c>
      <c r="Q347" s="80">
        <v>33.649000000000001</v>
      </c>
      <c r="R347" s="80">
        <f t="shared" si="5"/>
        <v>31.701999999999998</v>
      </c>
    </row>
    <row r="348" spans="1:256" x14ac:dyDescent="0.2">
      <c r="A348" s="79">
        <v>4034</v>
      </c>
      <c r="B348" s="71" t="s">
        <v>2234</v>
      </c>
      <c r="C348" s="70" t="s">
        <v>1473</v>
      </c>
      <c r="D348" s="69">
        <v>1</v>
      </c>
      <c r="E348" s="69">
        <v>1</v>
      </c>
      <c r="F348" s="69">
        <v>1</v>
      </c>
      <c r="G348" s="71">
        <v>47</v>
      </c>
      <c r="H348" s="69">
        <v>0</v>
      </c>
      <c r="I348" s="69">
        <v>2</v>
      </c>
      <c r="J348" s="72">
        <v>1</v>
      </c>
      <c r="K348" s="71">
        <v>1</v>
      </c>
      <c r="L348" s="80">
        <v>47</v>
      </c>
      <c r="M348" s="74">
        <v>0</v>
      </c>
      <c r="N348" s="80">
        <v>47</v>
      </c>
      <c r="O348" s="70">
        <v>0</v>
      </c>
      <c r="P348" s="76" t="e">
        <f>VLOOKUP(A348,#REF!,3,FALSE)</f>
        <v>#REF!</v>
      </c>
      <c r="Q348" s="80">
        <v>26.771999999999998</v>
      </c>
      <c r="R348" s="80">
        <f t="shared" si="5"/>
        <v>20.228000000000002</v>
      </c>
    </row>
    <row r="349" spans="1:256" x14ac:dyDescent="0.2">
      <c r="A349" s="79">
        <v>4035</v>
      </c>
      <c r="B349" s="71" t="s">
        <v>2235</v>
      </c>
      <c r="C349" s="70" t="s">
        <v>1473</v>
      </c>
      <c r="D349" s="69">
        <v>0</v>
      </c>
      <c r="E349" s="69">
        <v>0</v>
      </c>
      <c r="F349" s="69">
        <v>0</v>
      </c>
      <c r="G349" s="71">
        <v>0</v>
      </c>
      <c r="H349" s="69">
        <v>0</v>
      </c>
      <c r="I349" s="69">
        <v>0</v>
      </c>
      <c r="J349" s="72">
        <v>0</v>
      </c>
      <c r="K349" s="71">
        <v>0</v>
      </c>
      <c r="L349" s="80">
        <v>0</v>
      </c>
      <c r="M349" s="74">
        <v>0</v>
      </c>
      <c r="N349" s="80">
        <v>0</v>
      </c>
      <c r="O349" s="70">
        <v>0</v>
      </c>
      <c r="P349" s="76" t="e">
        <f>VLOOKUP(A349,#REF!,3,FALSE)</f>
        <v>#REF!</v>
      </c>
      <c r="Q349" s="80">
        <v>28.987499999999997</v>
      </c>
      <c r="R349" s="80">
        <f t="shared" si="5"/>
        <v>0</v>
      </c>
    </row>
    <row r="350" spans="1:256" s="69" customFormat="1" x14ac:dyDescent="0.2">
      <c r="A350" s="86">
        <v>1547</v>
      </c>
      <c r="B350" s="85" t="s">
        <v>197</v>
      </c>
      <c r="C350" s="69" t="s">
        <v>1473</v>
      </c>
      <c r="D350" s="69">
        <v>2</v>
      </c>
      <c r="E350" s="69">
        <v>2</v>
      </c>
      <c r="F350" s="69">
        <v>3</v>
      </c>
      <c r="G350" s="71">
        <v>50.120000000000005</v>
      </c>
      <c r="H350" s="69">
        <v>3</v>
      </c>
      <c r="I350" s="69">
        <v>2</v>
      </c>
      <c r="J350" s="69">
        <v>2</v>
      </c>
      <c r="K350" s="85">
        <v>3</v>
      </c>
      <c r="L350" s="87">
        <v>50.120000000000005</v>
      </c>
      <c r="M350" s="69">
        <v>3</v>
      </c>
      <c r="N350" s="87">
        <v>16.706700000000001</v>
      </c>
      <c r="O350" s="69">
        <v>0</v>
      </c>
      <c r="P350" s="76" t="e">
        <f>VLOOKUP(A350,#REF!,3,FALSE)</f>
        <v>#REF!</v>
      </c>
      <c r="Q350" s="84">
        <v>8.25</v>
      </c>
      <c r="R350" s="84">
        <f t="shared" si="5"/>
        <v>25.370100000000004</v>
      </c>
      <c r="S350" s="78"/>
      <c r="T350" s="78"/>
      <c r="U350" s="78"/>
      <c r="V350" s="78"/>
      <c r="W350" s="78"/>
      <c r="X350" s="78"/>
      <c r="Y350" s="78"/>
      <c r="Z350" s="78"/>
      <c r="AA350" s="78"/>
      <c r="AB350" s="78"/>
      <c r="AC350" s="85"/>
      <c r="AD350" s="85"/>
      <c r="AE350" s="85"/>
      <c r="AF350" s="85"/>
      <c r="AG350" s="85"/>
      <c r="AH350" s="85"/>
      <c r="AI350" s="85"/>
      <c r="AJ350" s="85"/>
      <c r="AK350" s="85"/>
      <c r="AL350" s="85"/>
      <c r="AM350" s="85"/>
      <c r="AN350" s="85"/>
      <c r="AO350" s="85"/>
      <c r="AP350" s="85"/>
      <c r="AQ350" s="85"/>
      <c r="AR350" s="85"/>
      <c r="AS350" s="85"/>
      <c r="AT350" s="85"/>
      <c r="AU350" s="85"/>
      <c r="AV350" s="85"/>
      <c r="AW350" s="85"/>
      <c r="AX350" s="85"/>
      <c r="AY350" s="85"/>
      <c r="AZ350" s="85"/>
      <c r="BA350" s="85"/>
      <c r="BB350" s="85"/>
      <c r="BC350" s="85"/>
      <c r="BD350" s="85"/>
      <c r="BE350" s="85"/>
      <c r="BF350" s="85"/>
      <c r="BG350" s="85"/>
      <c r="BH350" s="85"/>
      <c r="BI350" s="85"/>
      <c r="BJ350" s="85"/>
      <c r="BK350" s="85"/>
      <c r="BL350" s="85"/>
      <c r="BM350" s="85"/>
      <c r="BN350" s="85"/>
      <c r="BO350" s="85"/>
      <c r="BP350" s="85"/>
      <c r="BQ350" s="85"/>
      <c r="BR350" s="85"/>
      <c r="BS350" s="85"/>
      <c r="BT350" s="85"/>
      <c r="BU350" s="85"/>
      <c r="BV350" s="85"/>
      <c r="BW350" s="85"/>
      <c r="BX350" s="85"/>
      <c r="BY350" s="85"/>
      <c r="BZ350" s="85"/>
      <c r="CA350" s="85"/>
      <c r="CB350" s="85"/>
      <c r="CC350" s="85"/>
      <c r="CD350" s="85"/>
      <c r="CE350" s="85"/>
      <c r="CF350" s="85"/>
      <c r="CG350" s="85"/>
      <c r="CH350" s="85"/>
      <c r="CI350" s="85"/>
      <c r="CJ350" s="85"/>
      <c r="CK350" s="85"/>
      <c r="CL350" s="85"/>
      <c r="CM350" s="85"/>
      <c r="CN350" s="85"/>
      <c r="CO350" s="85"/>
      <c r="CP350" s="85"/>
      <c r="CQ350" s="85"/>
      <c r="CR350" s="85"/>
      <c r="CS350" s="85"/>
      <c r="CT350" s="85"/>
      <c r="CU350" s="85"/>
      <c r="CV350" s="85"/>
      <c r="CW350" s="85"/>
      <c r="CX350" s="85"/>
      <c r="CY350" s="85"/>
      <c r="CZ350" s="85"/>
      <c r="DA350" s="85"/>
      <c r="DB350" s="85"/>
      <c r="DC350" s="85"/>
      <c r="DD350" s="85"/>
      <c r="DE350" s="85"/>
      <c r="DF350" s="85"/>
      <c r="DG350" s="85"/>
      <c r="DH350" s="85"/>
      <c r="DI350" s="85"/>
      <c r="DJ350" s="85"/>
      <c r="DK350" s="85"/>
      <c r="DL350" s="85"/>
      <c r="DM350" s="85"/>
      <c r="DN350" s="85"/>
      <c r="DO350" s="85"/>
      <c r="DP350" s="85"/>
      <c r="DQ350" s="85"/>
      <c r="DR350" s="85"/>
      <c r="DS350" s="85"/>
      <c r="DT350" s="85"/>
      <c r="DU350" s="85"/>
      <c r="DV350" s="85"/>
      <c r="DW350" s="85"/>
      <c r="DX350" s="85"/>
      <c r="DY350" s="85"/>
      <c r="DZ350" s="85"/>
      <c r="EA350" s="85"/>
      <c r="EB350" s="85"/>
      <c r="EC350" s="85"/>
      <c r="ED350" s="85"/>
      <c r="EE350" s="85"/>
      <c r="EF350" s="85"/>
      <c r="EG350" s="85"/>
      <c r="EH350" s="85"/>
      <c r="EI350" s="85"/>
      <c r="EJ350" s="85"/>
      <c r="EK350" s="85"/>
      <c r="EL350" s="85"/>
      <c r="EM350" s="85"/>
      <c r="EN350" s="85"/>
      <c r="EO350" s="85"/>
      <c r="EP350" s="85"/>
      <c r="EQ350" s="85"/>
      <c r="ER350" s="85"/>
      <c r="ES350" s="85"/>
      <c r="ET350" s="85"/>
      <c r="EU350" s="85"/>
      <c r="EV350" s="85"/>
      <c r="EW350" s="85"/>
      <c r="EX350" s="85"/>
      <c r="EY350" s="85"/>
      <c r="EZ350" s="85"/>
      <c r="FA350" s="85"/>
      <c r="FB350" s="85"/>
      <c r="FC350" s="85"/>
      <c r="FD350" s="85"/>
      <c r="FE350" s="85"/>
      <c r="FF350" s="85"/>
      <c r="FG350" s="85"/>
      <c r="FH350" s="85"/>
      <c r="FI350" s="85"/>
      <c r="FJ350" s="85"/>
      <c r="FK350" s="85"/>
      <c r="FL350" s="85"/>
      <c r="FM350" s="85"/>
      <c r="FN350" s="85"/>
      <c r="FO350" s="85"/>
      <c r="FP350" s="85"/>
      <c r="FQ350" s="85"/>
      <c r="FR350" s="85"/>
      <c r="FS350" s="85"/>
      <c r="FT350" s="85"/>
      <c r="FU350" s="85"/>
      <c r="FV350" s="85"/>
      <c r="FW350" s="85"/>
      <c r="FX350" s="85"/>
      <c r="FY350" s="85"/>
      <c r="FZ350" s="85"/>
      <c r="GA350" s="85"/>
      <c r="GB350" s="85"/>
      <c r="GC350" s="85"/>
      <c r="GD350" s="85"/>
      <c r="GE350" s="85"/>
      <c r="GF350" s="85"/>
      <c r="GG350" s="85"/>
      <c r="GH350" s="85"/>
      <c r="GI350" s="85"/>
      <c r="GJ350" s="85"/>
      <c r="GK350" s="85"/>
      <c r="GL350" s="85"/>
      <c r="GM350" s="85"/>
      <c r="GN350" s="85"/>
      <c r="GO350" s="85"/>
      <c r="GP350" s="85"/>
      <c r="GQ350" s="85"/>
      <c r="GR350" s="85"/>
      <c r="GS350" s="85"/>
      <c r="GT350" s="85"/>
      <c r="GU350" s="85"/>
      <c r="GV350" s="85"/>
      <c r="GW350" s="85"/>
      <c r="GX350" s="85"/>
      <c r="GY350" s="85"/>
      <c r="GZ350" s="85"/>
      <c r="HA350" s="85"/>
      <c r="HB350" s="85"/>
      <c r="HC350" s="85"/>
      <c r="HD350" s="85"/>
      <c r="HE350" s="85"/>
      <c r="HF350" s="85"/>
      <c r="HG350" s="85"/>
      <c r="HH350" s="85"/>
      <c r="HI350" s="85"/>
      <c r="HJ350" s="85"/>
      <c r="HK350" s="85"/>
      <c r="HL350" s="85"/>
      <c r="HM350" s="85"/>
      <c r="HN350" s="85"/>
      <c r="HO350" s="85"/>
      <c r="HP350" s="85"/>
      <c r="HQ350" s="85"/>
      <c r="HR350" s="85"/>
      <c r="HS350" s="85"/>
      <c r="HT350" s="85"/>
      <c r="HU350" s="85"/>
      <c r="HV350" s="85"/>
      <c r="HW350" s="85"/>
      <c r="HX350" s="85"/>
      <c r="HY350" s="85"/>
      <c r="HZ350" s="85"/>
      <c r="IA350" s="85"/>
      <c r="IB350" s="85"/>
      <c r="IC350" s="85"/>
      <c r="ID350" s="85"/>
      <c r="IE350" s="85"/>
      <c r="IF350" s="85"/>
      <c r="IG350" s="85"/>
      <c r="IH350" s="85"/>
      <c r="II350" s="85"/>
      <c r="IJ350" s="85"/>
      <c r="IK350" s="85"/>
      <c r="IL350" s="85"/>
      <c r="IM350" s="85"/>
      <c r="IN350" s="85"/>
      <c r="IO350" s="85"/>
      <c r="IP350" s="85"/>
      <c r="IQ350" s="85"/>
      <c r="IR350" s="85"/>
      <c r="IS350" s="85"/>
      <c r="IT350" s="85"/>
      <c r="IU350" s="85"/>
      <c r="IV350" s="85"/>
    </row>
    <row r="351" spans="1:256" s="69" customFormat="1" x14ac:dyDescent="0.2">
      <c r="A351" s="79">
        <v>1549</v>
      </c>
      <c r="B351" s="71" t="s">
        <v>198</v>
      </c>
      <c r="C351" s="69" t="s">
        <v>1473</v>
      </c>
      <c r="D351" s="69">
        <v>8</v>
      </c>
      <c r="E351" s="69">
        <v>8</v>
      </c>
      <c r="F351" s="69">
        <v>9</v>
      </c>
      <c r="G351" s="71">
        <v>448.84000000000003</v>
      </c>
      <c r="H351" s="69">
        <v>79.87</v>
      </c>
      <c r="I351" s="69">
        <v>7</v>
      </c>
      <c r="J351" s="69">
        <v>7</v>
      </c>
      <c r="K351" s="71">
        <v>8</v>
      </c>
      <c r="L351" s="80">
        <v>397</v>
      </c>
      <c r="M351" s="69">
        <v>69.5</v>
      </c>
      <c r="N351" s="80">
        <v>49.625</v>
      </c>
      <c r="O351" s="69">
        <v>0</v>
      </c>
      <c r="P351" s="76" t="e">
        <f>VLOOKUP(A351,#REF!,3,FALSE)</f>
        <v>#REF!</v>
      </c>
      <c r="Q351" s="84">
        <v>29.700000000000003</v>
      </c>
      <c r="R351" s="84">
        <f t="shared" si="5"/>
        <v>159.39999999999998</v>
      </c>
      <c r="S351" s="78"/>
      <c r="T351" s="78"/>
      <c r="U351" s="78"/>
      <c r="V351" s="78"/>
      <c r="W351" s="78"/>
      <c r="X351" s="78"/>
      <c r="Y351" s="78"/>
      <c r="Z351" s="78"/>
      <c r="AA351" s="78"/>
      <c r="AB351" s="78"/>
      <c r="AC351" s="71"/>
      <c r="AD351" s="71"/>
      <c r="AE351" s="71"/>
      <c r="AF351" s="71"/>
      <c r="AG351" s="71"/>
      <c r="AH351" s="71"/>
      <c r="AI351" s="71"/>
      <c r="AJ351" s="71"/>
      <c r="AK351" s="71"/>
      <c r="AL351" s="71"/>
      <c r="AM351" s="71"/>
      <c r="AN351" s="71"/>
      <c r="AO351" s="71"/>
      <c r="AP351" s="71"/>
      <c r="AQ351" s="71"/>
      <c r="AR351" s="71"/>
      <c r="AS351" s="71"/>
      <c r="AT351" s="71"/>
      <c r="AU351" s="71"/>
      <c r="AV351" s="71"/>
      <c r="AW351" s="71"/>
      <c r="AX351" s="71"/>
      <c r="AY351" s="71"/>
      <c r="AZ351" s="71"/>
      <c r="BA351" s="71"/>
      <c r="BB351" s="71"/>
      <c r="BC351" s="71"/>
      <c r="BD351" s="71"/>
      <c r="BE351" s="71"/>
      <c r="BF351" s="71"/>
      <c r="BG351" s="71"/>
      <c r="BH351" s="71"/>
      <c r="BI351" s="71"/>
      <c r="BJ351" s="71"/>
      <c r="BK351" s="71"/>
      <c r="BL351" s="71"/>
      <c r="BM351" s="71"/>
      <c r="BN351" s="71"/>
      <c r="BO351" s="71"/>
      <c r="BP351" s="71"/>
      <c r="BQ351" s="71"/>
      <c r="BR351" s="71"/>
      <c r="BS351" s="71"/>
      <c r="BT351" s="71"/>
      <c r="BU351" s="71"/>
      <c r="BV351" s="71"/>
      <c r="BW351" s="71"/>
      <c r="BX351" s="71"/>
      <c r="BY351" s="71"/>
      <c r="BZ351" s="71"/>
      <c r="CA351" s="71"/>
      <c r="CB351" s="71"/>
      <c r="CC351" s="71"/>
      <c r="CD351" s="71"/>
      <c r="CE351" s="71"/>
      <c r="CF351" s="71"/>
      <c r="CG351" s="71"/>
      <c r="CH351" s="71"/>
      <c r="CI351" s="71"/>
      <c r="CJ351" s="71"/>
      <c r="CK351" s="71"/>
      <c r="CL351" s="71"/>
      <c r="CM351" s="71"/>
      <c r="CN351" s="71"/>
      <c r="CO351" s="71"/>
      <c r="CP351" s="71"/>
      <c r="CQ351" s="71"/>
      <c r="CR351" s="71"/>
      <c r="CS351" s="71"/>
      <c r="CT351" s="71"/>
      <c r="CU351" s="71"/>
      <c r="CV351" s="71"/>
      <c r="CW351" s="71"/>
      <c r="CX351" s="71"/>
      <c r="CY351" s="71"/>
      <c r="CZ351" s="71"/>
      <c r="DA351" s="71"/>
      <c r="DB351" s="71"/>
      <c r="DC351" s="71"/>
      <c r="DD351" s="71"/>
      <c r="DE351" s="71"/>
      <c r="DF351" s="71"/>
      <c r="DG351" s="71"/>
      <c r="DH351" s="71"/>
      <c r="DI351" s="71"/>
      <c r="DJ351" s="71"/>
      <c r="DK351" s="71"/>
      <c r="DL351" s="71"/>
      <c r="DM351" s="71"/>
      <c r="DN351" s="71"/>
      <c r="DO351" s="71"/>
      <c r="DP351" s="71"/>
      <c r="DQ351" s="71"/>
      <c r="DR351" s="71"/>
      <c r="DS351" s="71"/>
      <c r="DT351" s="71"/>
      <c r="DU351" s="71"/>
      <c r="DV351" s="71"/>
      <c r="DW351" s="71"/>
      <c r="DX351" s="71"/>
      <c r="DY351" s="71"/>
      <c r="DZ351" s="71"/>
      <c r="EA351" s="71"/>
      <c r="EB351" s="71"/>
      <c r="EC351" s="71"/>
      <c r="ED351" s="71"/>
      <c r="EE351" s="71"/>
      <c r="EF351" s="71"/>
      <c r="EG351" s="71"/>
      <c r="EH351" s="71"/>
      <c r="EI351" s="71"/>
      <c r="EJ351" s="71"/>
      <c r="EK351" s="71"/>
      <c r="EL351" s="71"/>
      <c r="EM351" s="71"/>
      <c r="EN351" s="71"/>
      <c r="EO351" s="71"/>
      <c r="EP351" s="71"/>
      <c r="EQ351" s="71"/>
      <c r="ER351" s="71"/>
      <c r="ES351" s="71"/>
      <c r="ET351" s="71"/>
      <c r="EU351" s="71"/>
      <c r="EV351" s="71"/>
      <c r="EW351" s="71"/>
      <c r="EX351" s="71"/>
      <c r="EY351" s="71"/>
      <c r="EZ351" s="71"/>
      <c r="FA351" s="71"/>
      <c r="FB351" s="71"/>
      <c r="FC351" s="71"/>
      <c r="FD351" s="71"/>
      <c r="FE351" s="71"/>
      <c r="FF351" s="71"/>
      <c r="FG351" s="71"/>
      <c r="FH351" s="71"/>
      <c r="FI351" s="71"/>
      <c r="FJ351" s="71"/>
      <c r="FK351" s="71"/>
      <c r="FL351" s="71"/>
      <c r="FM351" s="71"/>
      <c r="FN351" s="71"/>
      <c r="FO351" s="71"/>
      <c r="FP351" s="71"/>
      <c r="FQ351" s="71"/>
      <c r="FR351" s="71"/>
      <c r="FS351" s="71"/>
      <c r="FT351" s="71"/>
      <c r="FU351" s="71"/>
      <c r="FV351" s="71"/>
      <c r="FW351" s="71"/>
      <c r="FX351" s="71"/>
      <c r="FY351" s="71"/>
      <c r="FZ351" s="71"/>
      <c r="GA351" s="71"/>
      <c r="GB351" s="71"/>
      <c r="GC351" s="71"/>
      <c r="GD351" s="71"/>
      <c r="GE351" s="71"/>
      <c r="GF351" s="71"/>
      <c r="GG351" s="71"/>
      <c r="GH351" s="71"/>
      <c r="GI351" s="71"/>
      <c r="GJ351" s="71"/>
      <c r="GK351" s="71"/>
      <c r="GL351" s="71"/>
      <c r="GM351" s="71"/>
      <c r="GN351" s="71"/>
      <c r="GO351" s="71"/>
      <c r="GP351" s="71"/>
      <c r="GQ351" s="71"/>
      <c r="GR351" s="71"/>
      <c r="GS351" s="71"/>
      <c r="GT351" s="71"/>
      <c r="GU351" s="71"/>
      <c r="GV351" s="71"/>
      <c r="GW351" s="71"/>
      <c r="GX351" s="71"/>
      <c r="GY351" s="71"/>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1"/>
      <c r="HZ351" s="71"/>
      <c r="IA351" s="71"/>
      <c r="IB351" s="71"/>
      <c r="IC351" s="71"/>
      <c r="ID351" s="71"/>
      <c r="IE351" s="71"/>
      <c r="IF351" s="71"/>
      <c r="IG351" s="71"/>
      <c r="IH351" s="71"/>
      <c r="II351" s="71"/>
      <c r="IJ351" s="71"/>
      <c r="IK351" s="71"/>
      <c r="IL351" s="71"/>
      <c r="IM351" s="71"/>
      <c r="IN351" s="71"/>
      <c r="IO351" s="71"/>
      <c r="IP351" s="71"/>
      <c r="IQ351" s="71"/>
      <c r="IR351" s="71"/>
      <c r="IS351" s="71"/>
      <c r="IT351" s="71"/>
      <c r="IU351" s="71"/>
      <c r="IV351" s="71"/>
    </row>
    <row r="352" spans="1:256" s="69" customFormat="1" x14ac:dyDescent="0.2">
      <c r="A352" s="94">
        <v>2317</v>
      </c>
      <c r="B352" s="95" t="s">
        <v>199</v>
      </c>
      <c r="C352" s="69" t="s">
        <v>1473</v>
      </c>
      <c r="D352" s="69">
        <v>3</v>
      </c>
      <c r="E352" s="69">
        <v>3</v>
      </c>
      <c r="F352" s="69">
        <v>4</v>
      </c>
      <c r="G352" s="71">
        <v>59.11</v>
      </c>
      <c r="H352" s="69">
        <v>9.2800000000000011</v>
      </c>
      <c r="I352" s="69">
        <v>3</v>
      </c>
      <c r="J352" s="69">
        <v>3</v>
      </c>
      <c r="K352" s="95">
        <v>4</v>
      </c>
      <c r="L352" s="96">
        <v>59.11</v>
      </c>
      <c r="M352" s="69">
        <v>9.2800000000000011</v>
      </c>
      <c r="N352" s="96">
        <v>14.7775</v>
      </c>
      <c r="O352" s="69">
        <v>0</v>
      </c>
      <c r="P352" s="76" t="e">
        <f>VLOOKUP(A352,#REF!,3,FALSE)</f>
        <v>#REF!</v>
      </c>
      <c r="Q352" s="84">
        <v>7.4250000000000007</v>
      </c>
      <c r="R352" s="84">
        <f t="shared" si="5"/>
        <v>29.409999999999997</v>
      </c>
      <c r="S352" s="78"/>
      <c r="T352" s="78"/>
      <c r="U352" s="78"/>
      <c r="V352" s="78"/>
      <c r="W352" s="78"/>
      <c r="X352" s="78"/>
      <c r="Y352" s="78"/>
      <c r="Z352" s="78"/>
      <c r="AA352" s="78"/>
      <c r="AB352" s="78"/>
      <c r="AC352" s="71"/>
      <c r="AD352" s="71"/>
      <c r="AE352" s="71"/>
      <c r="AF352" s="71"/>
      <c r="AG352" s="71"/>
      <c r="AH352" s="71"/>
      <c r="AI352" s="71"/>
      <c r="AJ352" s="71"/>
      <c r="AK352" s="71"/>
      <c r="AL352" s="71"/>
      <c r="AM352" s="71"/>
      <c r="AN352" s="71"/>
      <c r="AO352" s="71"/>
      <c r="AP352" s="71"/>
      <c r="AQ352" s="71"/>
      <c r="AR352" s="71"/>
      <c r="AS352" s="71"/>
      <c r="AT352" s="71"/>
      <c r="AU352" s="71"/>
      <c r="AV352" s="71"/>
      <c r="AW352" s="71"/>
      <c r="AX352" s="71"/>
      <c r="AY352" s="71"/>
      <c r="AZ352" s="71"/>
      <c r="BA352" s="71"/>
      <c r="BB352" s="71"/>
      <c r="BC352" s="71"/>
      <c r="BD352" s="71"/>
      <c r="BE352" s="71"/>
      <c r="BF352" s="71"/>
      <c r="BG352" s="71"/>
      <c r="BH352" s="71"/>
      <c r="BI352" s="71"/>
      <c r="BJ352" s="71"/>
      <c r="BK352" s="71"/>
      <c r="BL352" s="71"/>
      <c r="BM352" s="71"/>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1"/>
      <c r="CV352" s="71"/>
      <c r="CW352" s="71"/>
      <c r="CX352" s="71"/>
      <c r="CY352" s="71"/>
      <c r="CZ352" s="71"/>
      <c r="DA352" s="71"/>
      <c r="DB352" s="71"/>
      <c r="DC352" s="71"/>
      <c r="DD352" s="71"/>
      <c r="DE352" s="71"/>
      <c r="DF352" s="71"/>
      <c r="DG352" s="71"/>
      <c r="DH352" s="71"/>
      <c r="DI352" s="71"/>
      <c r="DJ352" s="71"/>
      <c r="DK352" s="71"/>
      <c r="DL352" s="71"/>
      <c r="DM352" s="71"/>
      <c r="DN352" s="71"/>
      <c r="DO352" s="71"/>
      <c r="DP352" s="71"/>
      <c r="DQ352" s="71"/>
      <c r="DR352" s="71"/>
      <c r="DS352" s="71"/>
      <c r="DT352" s="71"/>
      <c r="DU352" s="71"/>
      <c r="DV352" s="71"/>
      <c r="DW352" s="71"/>
      <c r="DX352" s="71"/>
      <c r="DY352" s="71"/>
      <c r="DZ352" s="71"/>
      <c r="EA352" s="71"/>
      <c r="EB352" s="71"/>
      <c r="EC352" s="71"/>
      <c r="ED352" s="71"/>
      <c r="EE352" s="71"/>
      <c r="EF352" s="71"/>
      <c r="EG352" s="71"/>
      <c r="EH352" s="71"/>
      <c r="EI352" s="71"/>
      <c r="EJ352" s="71"/>
      <c r="EK352" s="71"/>
      <c r="EL352" s="71"/>
      <c r="EM352" s="71"/>
      <c r="EN352" s="71"/>
      <c r="EO352" s="71"/>
      <c r="EP352" s="71"/>
      <c r="EQ352" s="71"/>
      <c r="ER352" s="71"/>
      <c r="ES352" s="71"/>
      <c r="ET352" s="71"/>
      <c r="EU352" s="71"/>
      <c r="EV352" s="71"/>
      <c r="EW352" s="71"/>
      <c r="EX352" s="71"/>
      <c r="EY352" s="71"/>
      <c r="EZ352" s="71"/>
      <c r="FA352" s="71"/>
      <c r="FB352" s="71"/>
      <c r="FC352" s="71"/>
      <c r="FD352" s="71"/>
      <c r="FE352" s="71"/>
      <c r="FF352" s="71"/>
      <c r="FG352" s="71"/>
      <c r="FH352" s="71"/>
      <c r="FI352" s="71"/>
      <c r="FJ352" s="71"/>
      <c r="FK352" s="71"/>
      <c r="FL352" s="71"/>
      <c r="FM352" s="71"/>
      <c r="FN352" s="71"/>
      <c r="FO352" s="71"/>
      <c r="FP352" s="71"/>
      <c r="FQ352" s="71"/>
      <c r="FR352" s="71"/>
      <c r="FS352" s="71"/>
      <c r="FT352" s="71"/>
      <c r="FU352" s="71"/>
      <c r="FV352" s="71"/>
      <c r="FW352" s="71"/>
      <c r="FX352" s="71"/>
      <c r="FY352" s="71"/>
      <c r="FZ352" s="71"/>
      <c r="GA352" s="71"/>
      <c r="GB352" s="71"/>
      <c r="GC352" s="71"/>
      <c r="GD352" s="71"/>
      <c r="GE352" s="71"/>
      <c r="GF352" s="71"/>
      <c r="GG352" s="71"/>
      <c r="GH352" s="71"/>
      <c r="GI352" s="71"/>
      <c r="GJ352" s="71"/>
      <c r="GK352" s="71"/>
      <c r="GL352" s="71"/>
      <c r="GM352" s="71"/>
      <c r="GN352" s="71"/>
      <c r="GO352" s="71"/>
      <c r="GP352" s="71"/>
      <c r="GQ352" s="71"/>
      <c r="GR352" s="71"/>
      <c r="GS352" s="71"/>
      <c r="GT352" s="71"/>
      <c r="GU352" s="71"/>
      <c r="GV352" s="71"/>
      <c r="GW352" s="71"/>
      <c r="GX352" s="71"/>
      <c r="GY352" s="71"/>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1"/>
      <c r="HZ352" s="71"/>
      <c r="IA352" s="71"/>
      <c r="IB352" s="71"/>
      <c r="IC352" s="71"/>
      <c r="ID352" s="71"/>
      <c r="IE352" s="71"/>
      <c r="IF352" s="71"/>
      <c r="IG352" s="71"/>
      <c r="IH352" s="71"/>
      <c r="II352" s="71"/>
      <c r="IJ352" s="71"/>
      <c r="IK352" s="71"/>
      <c r="IL352" s="71"/>
      <c r="IM352" s="71"/>
      <c r="IN352" s="71"/>
      <c r="IO352" s="71"/>
      <c r="IP352" s="71"/>
      <c r="IQ352" s="71"/>
      <c r="IR352" s="71"/>
      <c r="IS352" s="71"/>
      <c r="IT352" s="71"/>
      <c r="IU352" s="71"/>
      <c r="IV352" s="71"/>
    </row>
    <row r="353" spans="1:256" x14ac:dyDescent="0.2">
      <c r="A353" s="68">
        <v>3821</v>
      </c>
      <c r="B353" s="69" t="s">
        <v>2236</v>
      </c>
      <c r="C353" s="70" t="s">
        <v>8</v>
      </c>
      <c r="D353" s="69">
        <v>0</v>
      </c>
      <c r="E353" s="69">
        <v>0</v>
      </c>
      <c r="F353" s="69">
        <v>0</v>
      </c>
      <c r="G353" s="71">
        <v>0</v>
      </c>
      <c r="H353" s="69">
        <v>0</v>
      </c>
      <c r="I353" s="69">
        <v>0</v>
      </c>
      <c r="J353" s="72">
        <v>0</v>
      </c>
      <c r="K353" s="73">
        <v>0</v>
      </c>
      <c r="L353" s="73">
        <v>0</v>
      </c>
      <c r="M353" s="74">
        <v>0</v>
      </c>
      <c r="N353" s="75">
        <v>0</v>
      </c>
      <c r="O353" s="70">
        <v>0</v>
      </c>
      <c r="P353" s="76" t="e">
        <f>VLOOKUP(A353,#REF!,3,FALSE)</f>
        <v>#REF!</v>
      </c>
      <c r="Q353" s="77"/>
      <c r="R353" s="77">
        <f t="shared" si="5"/>
        <v>0</v>
      </c>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c r="DM353" s="76"/>
      <c r="DN353" s="76"/>
      <c r="DO353" s="76"/>
      <c r="DP353" s="76"/>
      <c r="DQ353" s="76"/>
      <c r="DR353" s="76"/>
      <c r="DS353" s="76"/>
      <c r="DT353" s="76"/>
      <c r="DU353" s="76"/>
      <c r="DV353" s="76"/>
      <c r="DW353" s="76"/>
      <c r="DX353" s="76"/>
      <c r="DY353" s="76"/>
      <c r="DZ353" s="76"/>
      <c r="EA353" s="76"/>
      <c r="EB353" s="76"/>
      <c r="EC353" s="76"/>
      <c r="ED353" s="76"/>
      <c r="EE353" s="76"/>
      <c r="EF353" s="76"/>
      <c r="EG353" s="76"/>
      <c r="EH353" s="76"/>
      <c r="EI353" s="76"/>
      <c r="EJ353" s="76"/>
      <c r="EK353" s="76"/>
      <c r="EL353" s="76"/>
      <c r="EM353" s="76"/>
      <c r="EN353" s="76"/>
      <c r="EO353" s="76"/>
      <c r="EP353" s="76"/>
      <c r="EQ353" s="76"/>
      <c r="ER353" s="76"/>
      <c r="ES353" s="76"/>
      <c r="ET353" s="76"/>
      <c r="EU353" s="76"/>
      <c r="EV353" s="76"/>
      <c r="EW353" s="76"/>
      <c r="EX353" s="76"/>
      <c r="EY353" s="76"/>
      <c r="EZ353" s="76"/>
      <c r="FA353" s="76"/>
      <c r="FB353" s="76"/>
      <c r="FC353" s="76"/>
      <c r="FD353" s="76"/>
      <c r="FE353" s="76"/>
      <c r="FF353" s="76"/>
      <c r="FG353" s="76"/>
      <c r="FH353" s="76"/>
      <c r="FI353" s="76"/>
      <c r="FJ353" s="76"/>
      <c r="FK353" s="76"/>
      <c r="FL353" s="76"/>
      <c r="FM353" s="76"/>
      <c r="FN353" s="76"/>
      <c r="FO353" s="76"/>
      <c r="FP353" s="76"/>
      <c r="FQ353" s="76"/>
      <c r="FR353" s="76"/>
      <c r="FS353" s="76"/>
      <c r="FT353" s="76"/>
      <c r="FU353" s="76"/>
      <c r="FV353" s="76"/>
      <c r="FW353" s="76"/>
      <c r="FX353" s="76"/>
      <c r="FY353" s="76"/>
      <c r="FZ353" s="76"/>
      <c r="GA353" s="76"/>
      <c r="GB353" s="76"/>
      <c r="GC353" s="76"/>
      <c r="GD353" s="76"/>
      <c r="GE353" s="76"/>
      <c r="GF353" s="76"/>
      <c r="GG353" s="76"/>
      <c r="GH353" s="76"/>
      <c r="GI353" s="76"/>
      <c r="GJ353" s="76"/>
      <c r="GK353" s="76"/>
      <c r="GL353" s="76"/>
      <c r="GM353" s="76"/>
      <c r="GN353" s="76"/>
      <c r="GO353" s="76"/>
      <c r="GP353" s="76"/>
      <c r="GQ353" s="76"/>
      <c r="GR353" s="76"/>
      <c r="GS353" s="76"/>
      <c r="GT353" s="76"/>
      <c r="GU353" s="76"/>
      <c r="GV353" s="76"/>
      <c r="GW353" s="76"/>
      <c r="GX353" s="76"/>
      <c r="GY353" s="76"/>
      <c r="GZ353" s="76"/>
      <c r="HA353" s="76"/>
      <c r="HB353" s="76"/>
      <c r="HC353" s="76"/>
      <c r="HD353" s="76"/>
      <c r="HE353" s="76"/>
      <c r="HF353" s="76"/>
      <c r="HG353" s="76"/>
      <c r="HH353" s="76"/>
      <c r="HI353" s="76"/>
      <c r="HJ353" s="76"/>
      <c r="HK353" s="76"/>
      <c r="HL353" s="76"/>
      <c r="HM353" s="76"/>
      <c r="HN353" s="76"/>
      <c r="HO353" s="76"/>
      <c r="HP353" s="76"/>
      <c r="HQ353" s="76"/>
      <c r="HR353" s="76"/>
      <c r="HS353" s="76"/>
      <c r="HT353" s="76"/>
      <c r="HU353" s="76"/>
      <c r="HV353" s="76"/>
      <c r="HW353" s="76"/>
      <c r="HX353" s="76"/>
      <c r="HY353" s="76"/>
      <c r="HZ353" s="76"/>
      <c r="IA353" s="76"/>
      <c r="IB353" s="76"/>
      <c r="IC353" s="76"/>
      <c r="ID353" s="76"/>
      <c r="IE353" s="76"/>
      <c r="IF353" s="76"/>
      <c r="IG353" s="76"/>
      <c r="IH353" s="76"/>
      <c r="II353" s="76"/>
      <c r="IJ353" s="76"/>
      <c r="IK353" s="76"/>
      <c r="IL353" s="76"/>
      <c r="IM353" s="76"/>
      <c r="IN353" s="76"/>
      <c r="IO353" s="76"/>
      <c r="IP353" s="76"/>
      <c r="IQ353" s="76"/>
      <c r="IR353" s="76"/>
      <c r="IS353" s="76"/>
      <c r="IT353" s="76"/>
      <c r="IU353" s="76"/>
      <c r="IV353" s="76"/>
    </row>
    <row r="354" spans="1:256" s="69" customFormat="1" x14ac:dyDescent="0.2">
      <c r="A354" s="81">
        <v>3412</v>
      </c>
      <c r="B354" s="82" t="s">
        <v>902</v>
      </c>
      <c r="C354" s="69" t="s">
        <v>8</v>
      </c>
      <c r="D354" s="69">
        <v>1</v>
      </c>
      <c r="E354" s="69">
        <v>1</v>
      </c>
      <c r="F354" s="69">
        <v>2</v>
      </c>
      <c r="G354" s="71">
        <v>120</v>
      </c>
      <c r="H354" s="69">
        <v>0</v>
      </c>
      <c r="I354" s="69">
        <v>1</v>
      </c>
      <c r="J354" s="69">
        <v>1</v>
      </c>
      <c r="K354" s="82">
        <v>2</v>
      </c>
      <c r="L354" s="83">
        <v>120</v>
      </c>
      <c r="M354" s="69">
        <v>0</v>
      </c>
      <c r="N354" s="83">
        <v>60</v>
      </c>
      <c r="O354" s="69">
        <v>0</v>
      </c>
      <c r="P354" s="76" t="e">
        <f>VLOOKUP(A354,#REF!,3,FALSE)</f>
        <v>#REF!</v>
      </c>
      <c r="Q354" s="84">
        <v>66.666666666666657</v>
      </c>
      <c r="R354" s="84">
        <f t="shared" si="5"/>
        <v>-13.333333333333314</v>
      </c>
      <c r="S354" s="78"/>
      <c r="T354" s="78"/>
      <c r="U354" s="78"/>
      <c r="V354" s="78"/>
      <c r="W354" s="78"/>
      <c r="X354" s="78"/>
      <c r="Y354" s="78"/>
      <c r="Z354" s="78"/>
      <c r="AA354" s="78"/>
      <c r="AB354" s="78"/>
      <c r="AC354" s="85"/>
      <c r="AD354" s="85"/>
      <c r="AE354" s="85"/>
      <c r="AF354" s="85"/>
      <c r="AG354" s="85"/>
      <c r="AH354" s="85"/>
      <c r="AI354" s="85"/>
      <c r="AJ354" s="85"/>
      <c r="AK354" s="85"/>
      <c r="AL354" s="85"/>
      <c r="AM354" s="85"/>
      <c r="AN354" s="85"/>
      <c r="AO354" s="85"/>
      <c r="AP354" s="85"/>
      <c r="AQ354" s="85"/>
      <c r="AR354" s="85"/>
      <c r="AS354" s="85"/>
      <c r="AT354" s="85"/>
      <c r="AU354" s="85"/>
      <c r="AV354" s="85"/>
      <c r="AW354" s="85"/>
      <c r="AX354" s="85"/>
      <c r="AY354" s="85"/>
      <c r="AZ354" s="85"/>
      <c r="BA354" s="85"/>
      <c r="BB354" s="85"/>
      <c r="BC354" s="85"/>
      <c r="BD354" s="85"/>
      <c r="BE354" s="85"/>
      <c r="BF354" s="85"/>
      <c r="BG354" s="85"/>
      <c r="BH354" s="85"/>
      <c r="BI354" s="85"/>
      <c r="BJ354" s="85"/>
      <c r="BK354" s="85"/>
      <c r="BL354" s="85"/>
      <c r="BM354" s="85"/>
      <c r="BN354" s="85"/>
      <c r="BO354" s="85"/>
      <c r="BP354" s="85"/>
      <c r="BQ354" s="85"/>
      <c r="BR354" s="85"/>
      <c r="BS354" s="85"/>
      <c r="BT354" s="85"/>
      <c r="BU354" s="85"/>
      <c r="BV354" s="85"/>
      <c r="BW354" s="85"/>
      <c r="BX354" s="85"/>
      <c r="BY354" s="85"/>
      <c r="BZ354" s="85"/>
      <c r="CA354" s="85"/>
      <c r="CB354" s="85"/>
      <c r="CC354" s="85"/>
      <c r="CD354" s="85"/>
      <c r="CE354" s="85"/>
      <c r="CF354" s="85"/>
      <c r="CG354" s="85"/>
      <c r="CH354" s="85"/>
      <c r="CI354" s="85"/>
      <c r="CJ354" s="85"/>
      <c r="CK354" s="85"/>
      <c r="CL354" s="85"/>
      <c r="CM354" s="85"/>
      <c r="CN354" s="85"/>
      <c r="CO354" s="85"/>
      <c r="CP354" s="85"/>
      <c r="CQ354" s="85"/>
      <c r="CR354" s="85"/>
      <c r="CS354" s="85"/>
      <c r="CT354" s="85"/>
      <c r="CU354" s="85"/>
      <c r="CV354" s="85"/>
      <c r="CW354" s="85"/>
      <c r="CX354" s="85"/>
      <c r="CY354" s="85"/>
      <c r="CZ354" s="85"/>
      <c r="DA354" s="85"/>
      <c r="DB354" s="85"/>
      <c r="DC354" s="85"/>
      <c r="DD354" s="85"/>
      <c r="DE354" s="85"/>
      <c r="DF354" s="85"/>
      <c r="DG354" s="85"/>
      <c r="DH354" s="85"/>
      <c r="DI354" s="85"/>
      <c r="DJ354" s="85"/>
      <c r="DK354" s="85"/>
      <c r="DL354" s="85"/>
      <c r="DM354" s="85"/>
      <c r="DN354" s="85"/>
      <c r="DO354" s="85"/>
      <c r="DP354" s="85"/>
      <c r="DQ354" s="85"/>
      <c r="DR354" s="85"/>
      <c r="DS354" s="85"/>
      <c r="DT354" s="85"/>
      <c r="DU354" s="85"/>
      <c r="DV354" s="85"/>
      <c r="DW354" s="85"/>
      <c r="DX354" s="85"/>
      <c r="DY354" s="85"/>
      <c r="DZ354" s="85"/>
      <c r="EA354" s="85"/>
      <c r="EB354" s="85"/>
      <c r="EC354" s="85"/>
      <c r="ED354" s="85"/>
      <c r="EE354" s="85"/>
      <c r="EF354" s="85"/>
      <c r="EG354" s="85"/>
      <c r="EH354" s="85"/>
      <c r="EI354" s="85"/>
      <c r="EJ354" s="85"/>
      <c r="EK354" s="85"/>
      <c r="EL354" s="85"/>
      <c r="EM354" s="85"/>
      <c r="EN354" s="85"/>
      <c r="EO354" s="85"/>
      <c r="EP354" s="85"/>
      <c r="EQ354" s="85"/>
      <c r="ER354" s="85"/>
      <c r="ES354" s="85"/>
      <c r="ET354" s="85"/>
      <c r="EU354" s="85"/>
      <c r="EV354" s="85"/>
      <c r="EW354" s="85"/>
      <c r="EX354" s="85"/>
      <c r="EY354" s="85"/>
      <c r="EZ354" s="85"/>
      <c r="FA354" s="85"/>
      <c r="FB354" s="85"/>
      <c r="FC354" s="85"/>
      <c r="FD354" s="85"/>
      <c r="FE354" s="85"/>
      <c r="FF354" s="85"/>
      <c r="FG354" s="85"/>
      <c r="FH354" s="85"/>
      <c r="FI354" s="85"/>
      <c r="FJ354" s="85"/>
      <c r="FK354" s="85"/>
      <c r="FL354" s="85"/>
      <c r="FM354" s="85"/>
      <c r="FN354" s="85"/>
      <c r="FO354" s="85"/>
      <c r="FP354" s="85"/>
      <c r="FQ354" s="85"/>
      <c r="FR354" s="85"/>
      <c r="FS354" s="85"/>
      <c r="FT354" s="85"/>
      <c r="FU354" s="85"/>
      <c r="FV354" s="85"/>
      <c r="FW354" s="85"/>
      <c r="FX354" s="85"/>
      <c r="FY354" s="85"/>
      <c r="FZ354" s="85"/>
      <c r="GA354" s="85"/>
      <c r="GB354" s="85"/>
      <c r="GC354" s="85"/>
      <c r="GD354" s="85"/>
      <c r="GE354" s="85"/>
      <c r="GF354" s="85"/>
      <c r="GG354" s="85"/>
      <c r="GH354" s="85"/>
      <c r="GI354" s="85"/>
      <c r="GJ354" s="85"/>
      <c r="GK354" s="85"/>
      <c r="GL354" s="85"/>
      <c r="GM354" s="85"/>
      <c r="GN354" s="85"/>
      <c r="GO354" s="85"/>
      <c r="GP354" s="85"/>
      <c r="GQ354" s="85"/>
      <c r="GR354" s="85"/>
      <c r="GS354" s="85"/>
      <c r="GT354" s="85"/>
      <c r="GU354" s="85"/>
      <c r="GV354" s="85"/>
      <c r="GW354" s="85"/>
      <c r="GX354" s="85"/>
      <c r="GY354" s="85"/>
      <c r="GZ354" s="85"/>
      <c r="HA354" s="85"/>
      <c r="HB354" s="85"/>
      <c r="HC354" s="85"/>
      <c r="HD354" s="85"/>
      <c r="HE354" s="85"/>
      <c r="HF354" s="85"/>
      <c r="HG354" s="85"/>
      <c r="HH354" s="85"/>
      <c r="HI354" s="85"/>
      <c r="HJ354" s="85"/>
      <c r="HK354" s="85"/>
      <c r="HL354" s="85"/>
      <c r="HM354" s="85"/>
      <c r="HN354" s="85"/>
      <c r="HO354" s="85"/>
      <c r="HP354" s="85"/>
      <c r="HQ354" s="85"/>
      <c r="HR354" s="85"/>
      <c r="HS354" s="85"/>
      <c r="HT354" s="85"/>
      <c r="HU354" s="85"/>
      <c r="HV354" s="85"/>
      <c r="HW354" s="85"/>
      <c r="HX354" s="85"/>
      <c r="HY354" s="85"/>
      <c r="HZ354" s="85"/>
      <c r="IA354" s="85"/>
      <c r="IB354" s="85"/>
      <c r="IC354" s="85"/>
      <c r="ID354" s="85"/>
      <c r="IE354" s="85"/>
      <c r="IF354" s="85"/>
      <c r="IG354" s="85"/>
      <c r="IH354" s="85"/>
      <c r="II354" s="85"/>
      <c r="IJ354" s="85"/>
      <c r="IK354" s="85"/>
      <c r="IL354" s="85"/>
      <c r="IM354" s="85"/>
      <c r="IN354" s="85"/>
      <c r="IO354" s="85"/>
      <c r="IP354" s="85"/>
      <c r="IQ354" s="85"/>
      <c r="IR354" s="85"/>
      <c r="IS354" s="85"/>
      <c r="IT354" s="85"/>
      <c r="IU354" s="85"/>
      <c r="IV354" s="85"/>
    </row>
    <row r="355" spans="1:256" x14ac:dyDescent="0.2">
      <c r="A355" s="79">
        <v>3413</v>
      </c>
      <c r="B355" s="71" t="s">
        <v>906</v>
      </c>
      <c r="C355" s="70" t="s">
        <v>8</v>
      </c>
      <c r="D355" s="69">
        <v>1</v>
      </c>
      <c r="E355" s="69">
        <v>1</v>
      </c>
      <c r="F355" s="69">
        <v>2</v>
      </c>
      <c r="G355" s="71">
        <v>148</v>
      </c>
      <c r="H355" s="69">
        <v>0</v>
      </c>
      <c r="I355" s="69">
        <v>1</v>
      </c>
      <c r="J355" s="72">
        <v>1</v>
      </c>
      <c r="K355" s="71">
        <v>2</v>
      </c>
      <c r="L355" s="80">
        <v>148</v>
      </c>
      <c r="M355" s="74">
        <v>0</v>
      </c>
      <c r="N355" s="80">
        <v>74</v>
      </c>
      <c r="O355" s="70">
        <v>0</v>
      </c>
      <c r="P355" s="76" t="e">
        <f>VLOOKUP(A355,#REF!,3,FALSE)</f>
        <v>#REF!</v>
      </c>
      <c r="Q355" s="80">
        <v>83.333333333333329</v>
      </c>
      <c r="R355" s="80">
        <f t="shared" si="5"/>
        <v>-18.666666666666657</v>
      </c>
    </row>
    <row r="356" spans="1:256" s="69" customFormat="1" x14ac:dyDescent="0.2">
      <c r="A356" s="81">
        <v>3813</v>
      </c>
      <c r="B356" s="82" t="s">
        <v>202</v>
      </c>
      <c r="C356" s="69" t="s">
        <v>8</v>
      </c>
      <c r="D356" s="69">
        <v>0</v>
      </c>
      <c r="E356" s="69">
        <v>0</v>
      </c>
      <c r="F356" s="69">
        <v>0</v>
      </c>
      <c r="G356" s="71">
        <v>0</v>
      </c>
      <c r="H356" s="69">
        <v>0</v>
      </c>
      <c r="I356" s="69">
        <v>0</v>
      </c>
      <c r="J356" s="69">
        <v>0</v>
      </c>
      <c r="K356" s="82">
        <v>0</v>
      </c>
      <c r="L356" s="83">
        <v>0</v>
      </c>
      <c r="M356" s="69">
        <v>0</v>
      </c>
      <c r="N356" s="83">
        <v>0</v>
      </c>
      <c r="O356" s="69">
        <v>0</v>
      </c>
      <c r="P356" s="76" t="e">
        <f>VLOOKUP(A356,#REF!,3,FALSE)</f>
        <v>#REF!</v>
      </c>
      <c r="Q356" s="84">
        <v>41.203703703703702</v>
      </c>
      <c r="R356" s="84">
        <f t="shared" si="5"/>
        <v>0</v>
      </c>
      <c r="S356" s="78"/>
      <c r="T356" s="78"/>
      <c r="U356" s="78"/>
      <c r="V356" s="78"/>
      <c r="W356" s="78"/>
      <c r="X356" s="78"/>
      <c r="Y356" s="78"/>
      <c r="Z356" s="78"/>
      <c r="AA356" s="78"/>
      <c r="AB356" s="78"/>
      <c r="AC356" s="85"/>
      <c r="AD356" s="85"/>
      <c r="AE356" s="85"/>
      <c r="AF356" s="85"/>
      <c r="AG356" s="85"/>
      <c r="AH356" s="85"/>
      <c r="AI356" s="85"/>
      <c r="AJ356" s="85"/>
      <c r="AK356" s="85"/>
      <c r="AL356" s="85"/>
      <c r="AM356" s="85"/>
      <c r="AN356" s="85"/>
      <c r="AO356" s="85"/>
      <c r="AP356" s="85"/>
      <c r="AQ356" s="85"/>
      <c r="AR356" s="85"/>
      <c r="AS356" s="85"/>
      <c r="AT356" s="85"/>
      <c r="AU356" s="85"/>
      <c r="AV356" s="85"/>
      <c r="AW356" s="85"/>
      <c r="AX356" s="85"/>
      <c r="AY356" s="85"/>
      <c r="AZ356" s="85"/>
      <c r="BA356" s="85"/>
      <c r="BB356" s="85"/>
      <c r="BC356" s="85"/>
      <c r="BD356" s="85"/>
      <c r="BE356" s="85"/>
      <c r="BF356" s="85"/>
      <c r="BG356" s="85"/>
      <c r="BH356" s="85"/>
      <c r="BI356" s="85"/>
      <c r="BJ356" s="85"/>
      <c r="BK356" s="85"/>
      <c r="BL356" s="85"/>
      <c r="BM356" s="85"/>
      <c r="BN356" s="85"/>
      <c r="BO356" s="85"/>
      <c r="BP356" s="85"/>
      <c r="BQ356" s="85"/>
      <c r="BR356" s="85"/>
      <c r="BS356" s="85"/>
      <c r="BT356" s="85"/>
      <c r="BU356" s="85"/>
      <c r="BV356" s="85"/>
      <c r="BW356" s="85"/>
      <c r="BX356" s="85"/>
      <c r="BY356" s="85"/>
      <c r="BZ356" s="85"/>
      <c r="CA356" s="85"/>
      <c r="CB356" s="85"/>
      <c r="CC356" s="85"/>
      <c r="CD356" s="85"/>
      <c r="CE356" s="85"/>
      <c r="CF356" s="85"/>
      <c r="CG356" s="85"/>
      <c r="CH356" s="85"/>
      <c r="CI356" s="85"/>
      <c r="CJ356" s="85"/>
      <c r="CK356" s="85"/>
      <c r="CL356" s="85"/>
      <c r="CM356" s="85"/>
      <c r="CN356" s="85"/>
      <c r="CO356" s="85"/>
      <c r="CP356" s="85"/>
      <c r="CQ356" s="85"/>
      <c r="CR356" s="85"/>
      <c r="CS356" s="85"/>
      <c r="CT356" s="85"/>
      <c r="CU356" s="85"/>
      <c r="CV356" s="85"/>
      <c r="CW356" s="85"/>
      <c r="CX356" s="85"/>
      <c r="CY356" s="85"/>
      <c r="CZ356" s="85"/>
      <c r="DA356" s="85"/>
      <c r="DB356" s="85"/>
      <c r="DC356" s="85"/>
      <c r="DD356" s="85"/>
      <c r="DE356" s="85"/>
      <c r="DF356" s="85"/>
      <c r="DG356" s="85"/>
      <c r="DH356" s="85"/>
      <c r="DI356" s="85"/>
      <c r="DJ356" s="85"/>
      <c r="DK356" s="85"/>
      <c r="DL356" s="85"/>
      <c r="DM356" s="85"/>
      <c r="DN356" s="85"/>
      <c r="DO356" s="85"/>
      <c r="DP356" s="85"/>
      <c r="DQ356" s="85"/>
      <c r="DR356" s="85"/>
      <c r="DS356" s="85"/>
      <c r="DT356" s="85"/>
      <c r="DU356" s="85"/>
      <c r="DV356" s="85"/>
      <c r="DW356" s="85"/>
      <c r="DX356" s="85"/>
      <c r="DY356" s="85"/>
      <c r="DZ356" s="85"/>
      <c r="EA356" s="85"/>
      <c r="EB356" s="85"/>
      <c r="EC356" s="85"/>
      <c r="ED356" s="85"/>
      <c r="EE356" s="85"/>
      <c r="EF356" s="85"/>
      <c r="EG356" s="85"/>
      <c r="EH356" s="85"/>
      <c r="EI356" s="85"/>
      <c r="EJ356" s="85"/>
      <c r="EK356" s="85"/>
      <c r="EL356" s="85"/>
      <c r="EM356" s="85"/>
      <c r="EN356" s="85"/>
      <c r="EO356" s="85"/>
      <c r="EP356" s="85"/>
      <c r="EQ356" s="85"/>
      <c r="ER356" s="85"/>
      <c r="ES356" s="85"/>
      <c r="ET356" s="85"/>
      <c r="EU356" s="85"/>
      <c r="EV356" s="85"/>
      <c r="EW356" s="85"/>
      <c r="EX356" s="85"/>
      <c r="EY356" s="85"/>
      <c r="EZ356" s="85"/>
      <c r="FA356" s="85"/>
      <c r="FB356" s="85"/>
      <c r="FC356" s="85"/>
      <c r="FD356" s="85"/>
      <c r="FE356" s="85"/>
      <c r="FF356" s="85"/>
      <c r="FG356" s="85"/>
      <c r="FH356" s="85"/>
      <c r="FI356" s="85"/>
      <c r="FJ356" s="85"/>
      <c r="FK356" s="85"/>
      <c r="FL356" s="85"/>
      <c r="FM356" s="85"/>
      <c r="FN356" s="85"/>
      <c r="FO356" s="85"/>
      <c r="FP356" s="85"/>
      <c r="FQ356" s="85"/>
      <c r="FR356" s="85"/>
      <c r="FS356" s="85"/>
      <c r="FT356" s="85"/>
      <c r="FU356" s="85"/>
      <c r="FV356" s="85"/>
      <c r="FW356" s="85"/>
      <c r="FX356" s="85"/>
      <c r="FY356" s="85"/>
      <c r="FZ356" s="85"/>
      <c r="GA356" s="85"/>
      <c r="GB356" s="85"/>
      <c r="GC356" s="85"/>
      <c r="GD356" s="85"/>
      <c r="GE356" s="85"/>
      <c r="GF356" s="85"/>
      <c r="GG356" s="85"/>
      <c r="GH356" s="85"/>
      <c r="GI356" s="85"/>
      <c r="GJ356" s="85"/>
      <c r="GK356" s="85"/>
      <c r="GL356" s="85"/>
      <c r="GM356" s="85"/>
      <c r="GN356" s="85"/>
      <c r="GO356" s="85"/>
      <c r="GP356" s="85"/>
      <c r="GQ356" s="85"/>
      <c r="GR356" s="85"/>
      <c r="GS356" s="85"/>
      <c r="GT356" s="85"/>
      <c r="GU356" s="85"/>
      <c r="GV356" s="85"/>
      <c r="GW356" s="85"/>
      <c r="GX356" s="85"/>
      <c r="GY356" s="85"/>
      <c r="GZ356" s="85"/>
      <c r="HA356" s="85"/>
      <c r="HB356" s="85"/>
      <c r="HC356" s="85"/>
      <c r="HD356" s="85"/>
      <c r="HE356" s="85"/>
      <c r="HF356" s="85"/>
      <c r="HG356" s="85"/>
      <c r="HH356" s="85"/>
      <c r="HI356" s="85"/>
      <c r="HJ356" s="85"/>
      <c r="HK356" s="85"/>
      <c r="HL356" s="85"/>
      <c r="HM356" s="85"/>
      <c r="HN356" s="85"/>
      <c r="HO356" s="85"/>
      <c r="HP356" s="85"/>
      <c r="HQ356" s="85"/>
      <c r="HR356" s="85"/>
      <c r="HS356" s="85"/>
      <c r="HT356" s="85"/>
      <c r="HU356" s="85"/>
      <c r="HV356" s="85"/>
      <c r="HW356" s="85"/>
      <c r="HX356" s="85"/>
      <c r="HY356" s="85"/>
      <c r="HZ356" s="85"/>
      <c r="IA356" s="85"/>
      <c r="IB356" s="85"/>
      <c r="IC356" s="85"/>
      <c r="ID356" s="85"/>
      <c r="IE356" s="85"/>
      <c r="IF356" s="85"/>
      <c r="IG356" s="85"/>
      <c r="IH356" s="85"/>
      <c r="II356" s="85"/>
      <c r="IJ356" s="85"/>
      <c r="IK356" s="85"/>
      <c r="IL356" s="85"/>
      <c r="IM356" s="85"/>
      <c r="IN356" s="85"/>
      <c r="IO356" s="85"/>
      <c r="IP356" s="85"/>
      <c r="IQ356" s="85"/>
      <c r="IR356" s="85"/>
      <c r="IS356" s="85"/>
      <c r="IT356" s="85"/>
      <c r="IU356" s="85"/>
      <c r="IV356" s="85"/>
    </row>
    <row r="357" spans="1:256" x14ac:dyDescent="0.2">
      <c r="A357" s="79">
        <v>2627</v>
      </c>
      <c r="B357" s="71" t="s">
        <v>205</v>
      </c>
      <c r="C357" s="70" t="s">
        <v>2119</v>
      </c>
      <c r="D357" s="69">
        <v>0</v>
      </c>
      <c r="E357" s="69">
        <v>0</v>
      </c>
      <c r="F357" s="69">
        <v>0</v>
      </c>
      <c r="G357" s="71">
        <v>0</v>
      </c>
      <c r="H357" s="69">
        <v>0</v>
      </c>
      <c r="I357" s="69">
        <v>0</v>
      </c>
      <c r="J357" s="72">
        <v>0</v>
      </c>
      <c r="K357" s="71">
        <v>0</v>
      </c>
      <c r="L357" s="80">
        <v>0</v>
      </c>
      <c r="M357" s="74">
        <v>0</v>
      </c>
      <c r="N357" s="80">
        <v>0</v>
      </c>
      <c r="O357" s="70">
        <v>0</v>
      </c>
      <c r="P357" s="76" t="e">
        <f>VLOOKUP(A357,#REF!,3,FALSE)</f>
        <v>#REF!</v>
      </c>
      <c r="Q357" s="80">
        <v>749.25</v>
      </c>
      <c r="R357" s="80">
        <f t="shared" si="5"/>
        <v>0</v>
      </c>
    </row>
    <row r="358" spans="1:256" x14ac:dyDescent="0.2">
      <c r="A358" s="79">
        <v>3499</v>
      </c>
      <c r="B358" s="71" t="s">
        <v>2237</v>
      </c>
      <c r="C358" s="70" t="s">
        <v>2119</v>
      </c>
      <c r="D358" s="69">
        <v>0</v>
      </c>
      <c r="E358" s="69">
        <v>0</v>
      </c>
      <c r="F358" s="69">
        <v>0</v>
      </c>
      <c r="G358" s="71">
        <v>0</v>
      </c>
      <c r="H358" s="69">
        <v>0</v>
      </c>
      <c r="I358" s="69">
        <v>0</v>
      </c>
      <c r="J358" s="72">
        <v>0</v>
      </c>
      <c r="K358" s="71">
        <v>0</v>
      </c>
      <c r="L358" s="80">
        <v>0</v>
      </c>
      <c r="M358" s="74">
        <v>0</v>
      </c>
      <c r="N358" s="80">
        <v>0</v>
      </c>
      <c r="O358" s="70">
        <v>0</v>
      </c>
      <c r="P358" s="76" t="e">
        <f>VLOOKUP(A358,#REF!,3,FALSE)</f>
        <v>#REF!</v>
      </c>
      <c r="Q358" s="80">
        <v>568.79999999999995</v>
      </c>
      <c r="R358" s="80">
        <f t="shared" si="5"/>
        <v>0</v>
      </c>
    </row>
    <row r="359" spans="1:256" x14ac:dyDescent="0.2">
      <c r="A359" s="79">
        <v>3498</v>
      </c>
      <c r="B359" s="71" t="s">
        <v>2238</v>
      </c>
      <c r="C359" s="70" t="s">
        <v>2119</v>
      </c>
      <c r="D359" s="69">
        <v>0</v>
      </c>
      <c r="E359" s="69">
        <v>0</v>
      </c>
      <c r="F359" s="69">
        <v>0</v>
      </c>
      <c r="G359" s="71">
        <v>0</v>
      </c>
      <c r="H359" s="69">
        <v>0</v>
      </c>
      <c r="I359" s="69">
        <v>0</v>
      </c>
      <c r="J359" s="72">
        <v>0</v>
      </c>
      <c r="K359" s="71">
        <v>0</v>
      </c>
      <c r="L359" s="80">
        <v>0</v>
      </c>
      <c r="M359" s="74">
        <v>0</v>
      </c>
      <c r="N359" s="80">
        <v>0</v>
      </c>
      <c r="O359" s="70">
        <v>0</v>
      </c>
      <c r="P359" s="76" t="e">
        <f>VLOOKUP(A359,#REF!,3,FALSE)</f>
        <v>#REF!</v>
      </c>
      <c r="Q359" s="80">
        <v>636.29999999999995</v>
      </c>
      <c r="R359" s="80">
        <f t="shared" si="5"/>
        <v>0</v>
      </c>
    </row>
    <row r="360" spans="1:256" x14ac:dyDescent="0.2">
      <c r="A360" s="79">
        <v>3497</v>
      </c>
      <c r="B360" s="71" t="s">
        <v>2239</v>
      </c>
      <c r="C360" s="70" t="s">
        <v>2119</v>
      </c>
      <c r="D360" s="69">
        <v>0</v>
      </c>
      <c r="E360" s="69">
        <v>0</v>
      </c>
      <c r="F360" s="69">
        <v>0</v>
      </c>
      <c r="G360" s="71">
        <v>0</v>
      </c>
      <c r="H360" s="69">
        <v>0</v>
      </c>
      <c r="I360" s="69">
        <v>0</v>
      </c>
      <c r="J360" s="72">
        <v>0</v>
      </c>
      <c r="K360" s="71">
        <v>0</v>
      </c>
      <c r="L360" s="80">
        <v>0</v>
      </c>
      <c r="M360" s="74">
        <v>0</v>
      </c>
      <c r="N360" s="80">
        <v>0</v>
      </c>
      <c r="O360" s="70">
        <v>0</v>
      </c>
      <c r="P360" s="76" t="e">
        <f>VLOOKUP(A360,#REF!,3,FALSE)</f>
        <v>#REF!</v>
      </c>
      <c r="Q360" s="80">
        <v>894.6</v>
      </c>
      <c r="R360" s="80">
        <f t="shared" si="5"/>
        <v>0</v>
      </c>
    </row>
    <row r="361" spans="1:256" x14ac:dyDescent="0.2">
      <c r="A361" s="79">
        <v>3500</v>
      </c>
      <c r="B361" s="71" t="s">
        <v>2240</v>
      </c>
      <c r="C361" s="70" t="s">
        <v>2119</v>
      </c>
      <c r="D361" s="69">
        <v>0</v>
      </c>
      <c r="E361" s="69">
        <v>0</v>
      </c>
      <c r="F361" s="69">
        <v>0</v>
      </c>
      <c r="G361" s="71">
        <v>0</v>
      </c>
      <c r="H361" s="69">
        <v>0</v>
      </c>
      <c r="I361" s="69">
        <v>0</v>
      </c>
      <c r="J361" s="72">
        <v>0</v>
      </c>
      <c r="K361" s="71">
        <v>0</v>
      </c>
      <c r="L361" s="80">
        <v>0</v>
      </c>
      <c r="M361" s="74">
        <v>0</v>
      </c>
      <c r="N361" s="80">
        <v>0</v>
      </c>
      <c r="O361" s="70">
        <v>0</v>
      </c>
      <c r="P361" s="76" t="e">
        <f>VLOOKUP(A361,#REF!,3,FALSE)</f>
        <v>#REF!</v>
      </c>
      <c r="Q361" s="80">
        <v>111.74</v>
      </c>
      <c r="R361" s="80">
        <f t="shared" si="5"/>
        <v>0</v>
      </c>
    </row>
    <row r="362" spans="1:256" x14ac:dyDescent="0.2">
      <c r="A362" s="79">
        <v>4047</v>
      </c>
      <c r="B362" s="71" t="s">
        <v>210</v>
      </c>
      <c r="C362" s="70" t="s">
        <v>8</v>
      </c>
      <c r="D362" s="69">
        <v>1</v>
      </c>
      <c r="E362" s="69">
        <v>1</v>
      </c>
      <c r="F362" s="69">
        <v>1</v>
      </c>
      <c r="G362" s="71">
        <v>322</v>
      </c>
      <c r="H362" s="69">
        <v>64.400000000000006</v>
      </c>
      <c r="I362" s="69">
        <v>2</v>
      </c>
      <c r="J362" s="72">
        <v>1</v>
      </c>
      <c r="K362" s="71">
        <v>1</v>
      </c>
      <c r="L362" s="80">
        <v>322</v>
      </c>
      <c r="M362" s="74">
        <v>64.400000000000006</v>
      </c>
      <c r="N362" s="80">
        <v>322</v>
      </c>
      <c r="O362" s="70">
        <v>0</v>
      </c>
      <c r="P362" s="76" t="e">
        <f>VLOOKUP(A362,#REF!,3,FALSE)</f>
        <v>#REF!</v>
      </c>
      <c r="Q362" s="80">
        <v>199.99</v>
      </c>
      <c r="R362" s="80">
        <f t="shared" si="5"/>
        <v>122.00999999999999</v>
      </c>
    </row>
    <row r="363" spans="1:256" x14ac:dyDescent="0.2">
      <c r="A363" s="79">
        <v>4046</v>
      </c>
      <c r="B363" s="71" t="s">
        <v>211</v>
      </c>
      <c r="C363" s="70" t="s">
        <v>8</v>
      </c>
      <c r="D363" s="69">
        <v>0</v>
      </c>
      <c r="E363" s="69">
        <v>0</v>
      </c>
      <c r="F363" s="69">
        <v>0</v>
      </c>
      <c r="G363" s="71">
        <v>0</v>
      </c>
      <c r="H363" s="69">
        <v>0</v>
      </c>
      <c r="I363" s="69">
        <v>0</v>
      </c>
      <c r="J363" s="72">
        <v>0</v>
      </c>
      <c r="K363" s="71">
        <v>0</v>
      </c>
      <c r="L363" s="80">
        <v>0</v>
      </c>
      <c r="M363" s="74">
        <v>0</v>
      </c>
      <c r="N363" s="80">
        <v>0</v>
      </c>
      <c r="O363" s="70">
        <v>0</v>
      </c>
      <c r="P363" s="76" t="e">
        <f>VLOOKUP(A363,#REF!,3,FALSE)</f>
        <v>#REF!</v>
      </c>
      <c r="Q363" s="80">
        <v>131.25</v>
      </c>
      <c r="R363" s="80">
        <f t="shared" si="5"/>
        <v>0</v>
      </c>
    </row>
    <row r="364" spans="1:256" x14ac:dyDescent="0.2">
      <c r="A364" s="79">
        <v>2349</v>
      </c>
      <c r="B364" s="71" t="s">
        <v>2241</v>
      </c>
      <c r="C364" s="70" t="s">
        <v>8</v>
      </c>
      <c r="D364" s="69">
        <v>11</v>
      </c>
      <c r="E364" s="69">
        <v>8</v>
      </c>
      <c r="F364" s="69">
        <v>12</v>
      </c>
      <c r="G364" s="71">
        <v>3052.05</v>
      </c>
      <c r="H364" s="69">
        <v>521.16</v>
      </c>
      <c r="I364" s="69">
        <v>13</v>
      </c>
      <c r="J364" s="72">
        <v>8</v>
      </c>
      <c r="K364" s="71">
        <v>12</v>
      </c>
      <c r="L364" s="80">
        <v>3052.05</v>
      </c>
      <c r="M364" s="74">
        <v>521.17000000000007</v>
      </c>
      <c r="N364" s="80">
        <v>254.33750000000001</v>
      </c>
      <c r="O364" s="70">
        <v>2</v>
      </c>
      <c r="P364" s="76" t="e">
        <f>VLOOKUP(A364,#REF!,3,FALSE)</f>
        <v>#REF!</v>
      </c>
      <c r="Q364" s="80">
        <v>137.8125</v>
      </c>
      <c r="R364" s="80">
        <f t="shared" si="5"/>
        <v>1398.3000000000002</v>
      </c>
    </row>
    <row r="365" spans="1:256" x14ac:dyDescent="0.2">
      <c r="A365" s="79">
        <v>1554</v>
      </c>
      <c r="B365" s="71" t="s">
        <v>2242</v>
      </c>
      <c r="C365" s="70" t="s">
        <v>2110</v>
      </c>
      <c r="D365" s="69">
        <v>50</v>
      </c>
      <c r="E365" s="69">
        <v>47</v>
      </c>
      <c r="F365" s="69">
        <v>61</v>
      </c>
      <c r="G365" s="71">
        <v>408.41</v>
      </c>
      <c r="H365" s="69">
        <v>78.02000000000001</v>
      </c>
      <c r="I365" s="69">
        <v>49</v>
      </c>
      <c r="J365" s="72">
        <v>46</v>
      </c>
      <c r="K365" s="71">
        <v>58</v>
      </c>
      <c r="L365" s="80">
        <v>385.91</v>
      </c>
      <c r="M365" s="74">
        <v>73.52000000000001</v>
      </c>
      <c r="N365" s="80">
        <v>6.6536</v>
      </c>
      <c r="O365" s="70">
        <v>0</v>
      </c>
      <c r="P365" s="76" t="e">
        <f>VLOOKUP(A365,#REF!,3,FALSE)</f>
        <v>#REF!</v>
      </c>
      <c r="Q365" s="80">
        <v>4.4000000000000004</v>
      </c>
      <c r="R365" s="80">
        <f t="shared" si="5"/>
        <v>130.70879999999997</v>
      </c>
    </row>
    <row r="366" spans="1:256" s="69" customFormat="1" x14ac:dyDescent="0.2">
      <c r="A366" s="81">
        <v>3501</v>
      </c>
      <c r="B366" s="82" t="s">
        <v>1508</v>
      </c>
      <c r="C366" s="69" t="s">
        <v>2110</v>
      </c>
      <c r="D366" s="69">
        <v>0</v>
      </c>
      <c r="E366" s="69">
        <v>0</v>
      </c>
      <c r="F366" s="69">
        <v>0</v>
      </c>
      <c r="G366" s="71">
        <v>0</v>
      </c>
      <c r="H366" s="69">
        <v>0</v>
      </c>
      <c r="I366" s="69">
        <v>0</v>
      </c>
      <c r="J366" s="69">
        <v>0</v>
      </c>
      <c r="K366" s="82">
        <v>0</v>
      </c>
      <c r="L366" s="83">
        <v>0</v>
      </c>
      <c r="M366" s="69">
        <v>0</v>
      </c>
      <c r="N366" s="83">
        <v>0</v>
      </c>
      <c r="O366" s="69">
        <v>0</v>
      </c>
      <c r="P366" s="76" t="e">
        <f>VLOOKUP(A366,#REF!,3,FALSE)</f>
        <v>#REF!</v>
      </c>
      <c r="Q366" s="84">
        <v>26.16</v>
      </c>
      <c r="R366" s="84">
        <f t="shared" si="5"/>
        <v>0</v>
      </c>
      <c r="S366" s="78"/>
      <c r="T366" s="78"/>
      <c r="U366" s="78"/>
      <c r="V366" s="78"/>
      <c r="W366" s="78"/>
      <c r="X366" s="78"/>
      <c r="Y366" s="78"/>
      <c r="Z366" s="78"/>
      <c r="AA366" s="78"/>
      <c r="AB366" s="78"/>
      <c r="AC366" s="85"/>
      <c r="AD366" s="85"/>
      <c r="AE366" s="85"/>
      <c r="AF366" s="85"/>
      <c r="AG366" s="85"/>
      <c r="AH366" s="85"/>
      <c r="AI366" s="85"/>
      <c r="AJ366" s="85"/>
      <c r="AK366" s="85"/>
      <c r="AL366" s="85"/>
      <c r="AM366" s="85"/>
      <c r="AN366" s="85"/>
      <c r="AO366" s="85"/>
      <c r="AP366" s="85"/>
      <c r="AQ366" s="85"/>
      <c r="AR366" s="85"/>
      <c r="AS366" s="85"/>
      <c r="AT366" s="85"/>
      <c r="AU366" s="85"/>
      <c r="AV366" s="85"/>
      <c r="AW366" s="85"/>
      <c r="AX366" s="85"/>
      <c r="AY366" s="85"/>
      <c r="AZ366" s="85"/>
      <c r="BA366" s="85"/>
      <c r="BB366" s="85"/>
      <c r="BC366" s="85"/>
      <c r="BD366" s="85"/>
      <c r="BE366" s="85"/>
      <c r="BF366" s="85"/>
      <c r="BG366" s="85"/>
      <c r="BH366" s="85"/>
      <c r="BI366" s="85"/>
      <c r="BJ366" s="85"/>
      <c r="BK366" s="85"/>
      <c r="BL366" s="85"/>
      <c r="BM366" s="85"/>
      <c r="BN366" s="85"/>
      <c r="BO366" s="85"/>
      <c r="BP366" s="85"/>
      <c r="BQ366" s="85"/>
      <c r="BR366" s="85"/>
      <c r="BS366" s="85"/>
      <c r="BT366" s="85"/>
      <c r="BU366" s="85"/>
      <c r="BV366" s="85"/>
      <c r="BW366" s="85"/>
      <c r="BX366" s="85"/>
      <c r="BY366" s="85"/>
      <c r="BZ366" s="85"/>
      <c r="CA366" s="85"/>
      <c r="CB366" s="85"/>
      <c r="CC366" s="85"/>
      <c r="CD366" s="85"/>
      <c r="CE366" s="85"/>
      <c r="CF366" s="85"/>
      <c r="CG366" s="85"/>
      <c r="CH366" s="85"/>
      <c r="CI366" s="85"/>
      <c r="CJ366" s="85"/>
      <c r="CK366" s="85"/>
      <c r="CL366" s="85"/>
      <c r="CM366" s="85"/>
      <c r="CN366" s="85"/>
      <c r="CO366" s="85"/>
      <c r="CP366" s="85"/>
      <c r="CQ366" s="85"/>
      <c r="CR366" s="85"/>
      <c r="CS366" s="85"/>
      <c r="CT366" s="85"/>
      <c r="CU366" s="85"/>
      <c r="CV366" s="85"/>
      <c r="CW366" s="85"/>
      <c r="CX366" s="85"/>
      <c r="CY366" s="85"/>
      <c r="CZ366" s="85"/>
      <c r="DA366" s="85"/>
      <c r="DB366" s="85"/>
      <c r="DC366" s="85"/>
      <c r="DD366" s="85"/>
      <c r="DE366" s="85"/>
      <c r="DF366" s="85"/>
      <c r="DG366" s="85"/>
      <c r="DH366" s="85"/>
      <c r="DI366" s="85"/>
      <c r="DJ366" s="85"/>
      <c r="DK366" s="85"/>
      <c r="DL366" s="85"/>
      <c r="DM366" s="85"/>
      <c r="DN366" s="85"/>
      <c r="DO366" s="85"/>
      <c r="DP366" s="85"/>
      <c r="DQ366" s="85"/>
      <c r="DR366" s="85"/>
      <c r="DS366" s="85"/>
      <c r="DT366" s="85"/>
      <c r="DU366" s="85"/>
      <c r="DV366" s="85"/>
      <c r="DW366" s="85"/>
      <c r="DX366" s="85"/>
      <c r="DY366" s="85"/>
      <c r="DZ366" s="85"/>
      <c r="EA366" s="85"/>
      <c r="EB366" s="85"/>
      <c r="EC366" s="85"/>
      <c r="ED366" s="85"/>
      <c r="EE366" s="85"/>
      <c r="EF366" s="85"/>
      <c r="EG366" s="85"/>
      <c r="EH366" s="85"/>
      <c r="EI366" s="85"/>
      <c r="EJ366" s="85"/>
      <c r="EK366" s="85"/>
      <c r="EL366" s="85"/>
      <c r="EM366" s="85"/>
      <c r="EN366" s="85"/>
      <c r="EO366" s="85"/>
      <c r="EP366" s="85"/>
      <c r="EQ366" s="85"/>
      <c r="ER366" s="85"/>
      <c r="ES366" s="85"/>
      <c r="ET366" s="85"/>
      <c r="EU366" s="85"/>
      <c r="EV366" s="85"/>
      <c r="EW366" s="85"/>
      <c r="EX366" s="85"/>
      <c r="EY366" s="85"/>
      <c r="EZ366" s="85"/>
      <c r="FA366" s="85"/>
      <c r="FB366" s="85"/>
      <c r="FC366" s="85"/>
      <c r="FD366" s="85"/>
      <c r="FE366" s="85"/>
      <c r="FF366" s="85"/>
      <c r="FG366" s="85"/>
      <c r="FH366" s="85"/>
      <c r="FI366" s="85"/>
      <c r="FJ366" s="85"/>
      <c r="FK366" s="85"/>
      <c r="FL366" s="85"/>
      <c r="FM366" s="85"/>
      <c r="FN366" s="85"/>
      <c r="FO366" s="85"/>
      <c r="FP366" s="85"/>
      <c r="FQ366" s="85"/>
      <c r="FR366" s="85"/>
      <c r="FS366" s="85"/>
      <c r="FT366" s="85"/>
      <c r="FU366" s="85"/>
      <c r="FV366" s="85"/>
      <c r="FW366" s="85"/>
      <c r="FX366" s="85"/>
      <c r="FY366" s="85"/>
      <c r="FZ366" s="85"/>
      <c r="GA366" s="85"/>
      <c r="GB366" s="85"/>
      <c r="GC366" s="85"/>
      <c r="GD366" s="85"/>
      <c r="GE366" s="85"/>
      <c r="GF366" s="85"/>
      <c r="GG366" s="85"/>
      <c r="GH366" s="85"/>
      <c r="GI366" s="85"/>
      <c r="GJ366" s="85"/>
      <c r="GK366" s="85"/>
      <c r="GL366" s="85"/>
      <c r="GM366" s="85"/>
      <c r="GN366" s="85"/>
      <c r="GO366" s="85"/>
      <c r="GP366" s="85"/>
      <c r="GQ366" s="85"/>
      <c r="GR366" s="85"/>
      <c r="GS366" s="85"/>
      <c r="GT366" s="85"/>
      <c r="GU366" s="85"/>
      <c r="GV366" s="85"/>
      <c r="GW366" s="85"/>
      <c r="GX366" s="85"/>
      <c r="GY366" s="85"/>
      <c r="GZ366" s="85"/>
      <c r="HA366" s="85"/>
      <c r="HB366" s="85"/>
      <c r="HC366" s="85"/>
      <c r="HD366" s="85"/>
      <c r="HE366" s="85"/>
      <c r="HF366" s="85"/>
      <c r="HG366" s="85"/>
      <c r="HH366" s="85"/>
      <c r="HI366" s="85"/>
      <c r="HJ366" s="85"/>
      <c r="HK366" s="85"/>
      <c r="HL366" s="85"/>
      <c r="HM366" s="85"/>
      <c r="HN366" s="85"/>
      <c r="HO366" s="85"/>
      <c r="HP366" s="85"/>
      <c r="HQ366" s="85"/>
      <c r="HR366" s="85"/>
      <c r="HS366" s="85"/>
      <c r="HT366" s="85"/>
      <c r="HU366" s="85"/>
      <c r="HV366" s="85"/>
      <c r="HW366" s="85"/>
      <c r="HX366" s="85"/>
      <c r="HY366" s="85"/>
      <c r="HZ366" s="85"/>
      <c r="IA366" s="85"/>
      <c r="IB366" s="85"/>
      <c r="IC366" s="85"/>
      <c r="ID366" s="85"/>
      <c r="IE366" s="85"/>
      <c r="IF366" s="85"/>
      <c r="IG366" s="85"/>
      <c r="IH366" s="85"/>
      <c r="II366" s="85"/>
      <c r="IJ366" s="85"/>
      <c r="IK366" s="85"/>
      <c r="IL366" s="85"/>
      <c r="IM366" s="85"/>
      <c r="IN366" s="85"/>
      <c r="IO366" s="85"/>
      <c r="IP366" s="85"/>
      <c r="IQ366" s="85"/>
      <c r="IR366" s="85"/>
      <c r="IS366" s="85"/>
      <c r="IT366" s="85"/>
      <c r="IU366" s="85"/>
      <c r="IV366" s="85"/>
    </row>
    <row r="367" spans="1:256" x14ac:dyDescent="0.2">
      <c r="A367" s="79">
        <v>3502</v>
      </c>
      <c r="B367" s="71" t="s">
        <v>1509</v>
      </c>
      <c r="C367" s="70" t="s">
        <v>2110</v>
      </c>
      <c r="D367" s="69">
        <v>3</v>
      </c>
      <c r="E367" s="69">
        <v>3</v>
      </c>
      <c r="F367" s="69">
        <v>5</v>
      </c>
      <c r="G367" s="71">
        <v>205.14000000000001</v>
      </c>
      <c r="H367" s="69">
        <v>34.32</v>
      </c>
      <c r="I367" s="69">
        <v>4</v>
      </c>
      <c r="J367" s="72">
        <v>3</v>
      </c>
      <c r="K367" s="71">
        <v>5</v>
      </c>
      <c r="L367" s="80">
        <v>205.14000000000001</v>
      </c>
      <c r="M367" s="74">
        <v>34.32</v>
      </c>
      <c r="N367" s="80">
        <v>41.027999999999999</v>
      </c>
      <c r="O367" s="70">
        <v>0</v>
      </c>
      <c r="P367" s="76" t="e">
        <f>VLOOKUP(A367,#REF!,3,FALSE)</f>
        <v>#REF!</v>
      </c>
      <c r="Q367" s="80">
        <v>23.4</v>
      </c>
      <c r="R367" s="80">
        <f t="shared" si="5"/>
        <v>88.14</v>
      </c>
    </row>
    <row r="368" spans="1:256" x14ac:dyDescent="0.2">
      <c r="A368" s="79">
        <v>3503</v>
      </c>
      <c r="B368" s="71" t="s">
        <v>1510</v>
      </c>
      <c r="C368" s="70" t="s">
        <v>2110</v>
      </c>
      <c r="D368" s="69">
        <v>0</v>
      </c>
      <c r="E368" s="69">
        <v>0</v>
      </c>
      <c r="F368" s="69">
        <v>0</v>
      </c>
      <c r="G368" s="71">
        <v>0</v>
      </c>
      <c r="H368" s="69">
        <v>0</v>
      </c>
      <c r="I368" s="69">
        <v>0</v>
      </c>
      <c r="J368" s="72">
        <v>0</v>
      </c>
      <c r="K368" s="71">
        <v>0</v>
      </c>
      <c r="L368" s="80">
        <v>0</v>
      </c>
      <c r="M368" s="74">
        <v>0</v>
      </c>
      <c r="N368" s="80">
        <v>0</v>
      </c>
      <c r="O368" s="70">
        <v>0</v>
      </c>
      <c r="P368" s="76" t="e">
        <f>VLOOKUP(A368,#REF!,3,FALSE)</f>
        <v>#REF!</v>
      </c>
      <c r="Q368" s="80">
        <v>46.559999999999995</v>
      </c>
      <c r="R368" s="80">
        <f t="shared" si="5"/>
        <v>0</v>
      </c>
    </row>
    <row r="369" spans="1:256" x14ac:dyDescent="0.2">
      <c r="A369" s="79">
        <v>3504</v>
      </c>
      <c r="B369" s="71" t="s">
        <v>1511</v>
      </c>
      <c r="C369" s="70" t="s">
        <v>2110</v>
      </c>
      <c r="D369" s="69">
        <v>0</v>
      </c>
      <c r="E369" s="69">
        <v>0</v>
      </c>
      <c r="F369" s="69">
        <v>0</v>
      </c>
      <c r="G369" s="71">
        <v>0</v>
      </c>
      <c r="H369" s="69">
        <v>0</v>
      </c>
      <c r="I369" s="69">
        <v>0</v>
      </c>
      <c r="J369" s="72">
        <v>0</v>
      </c>
      <c r="K369" s="71">
        <v>0</v>
      </c>
      <c r="L369" s="80">
        <v>0</v>
      </c>
      <c r="M369" s="74">
        <v>0</v>
      </c>
      <c r="N369" s="80">
        <v>0</v>
      </c>
      <c r="O369" s="70">
        <v>0</v>
      </c>
      <c r="P369" s="76" t="e">
        <f>VLOOKUP(A369,#REF!,3,FALSE)</f>
        <v>#REF!</v>
      </c>
      <c r="Q369" s="80">
        <v>68.88</v>
      </c>
      <c r="R369" s="80">
        <f t="shared" si="5"/>
        <v>0</v>
      </c>
    </row>
    <row r="370" spans="1:256" x14ac:dyDescent="0.2">
      <c r="A370" s="79">
        <v>1835</v>
      </c>
      <c r="B370" s="71" t="s">
        <v>214</v>
      </c>
      <c r="C370" s="70" t="s">
        <v>1473</v>
      </c>
      <c r="D370" s="69">
        <v>4</v>
      </c>
      <c r="E370" s="69">
        <v>2</v>
      </c>
      <c r="F370" s="69">
        <v>4</v>
      </c>
      <c r="G370" s="71">
        <v>297.8</v>
      </c>
      <c r="H370" s="69">
        <v>11.98</v>
      </c>
      <c r="I370" s="69">
        <v>3</v>
      </c>
      <c r="J370" s="72">
        <v>1</v>
      </c>
      <c r="K370" s="71">
        <v>3</v>
      </c>
      <c r="L370" s="80">
        <v>237.9</v>
      </c>
      <c r="M370" s="74">
        <v>11.98</v>
      </c>
      <c r="N370" s="80">
        <v>79.3</v>
      </c>
      <c r="O370" s="70">
        <v>0</v>
      </c>
      <c r="P370" s="76" t="e">
        <f>VLOOKUP(A370,#REF!,3,FALSE)</f>
        <v>#REF!</v>
      </c>
      <c r="Q370" s="80">
        <v>31.4</v>
      </c>
      <c r="R370" s="80">
        <f t="shared" si="5"/>
        <v>143.69999999999999</v>
      </c>
    </row>
    <row r="371" spans="1:256" x14ac:dyDescent="0.2">
      <c r="A371" s="79">
        <v>4027</v>
      </c>
      <c r="B371" s="71" t="s">
        <v>2243</v>
      </c>
      <c r="C371" s="70" t="s">
        <v>62</v>
      </c>
      <c r="D371" s="69">
        <v>3</v>
      </c>
      <c r="E371" s="69">
        <v>3</v>
      </c>
      <c r="F371" s="69">
        <v>30</v>
      </c>
      <c r="G371" s="71">
        <v>157.5</v>
      </c>
      <c r="H371" s="69">
        <v>31.5</v>
      </c>
      <c r="I371" s="69">
        <v>3</v>
      </c>
      <c r="J371" s="72">
        <v>3</v>
      </c>
      <c r="K371" s="71">
        <v>30</v>
      </c>
      <c r="L371" s="80">
        <v>157.5</v>
      </c>
      <c r="M371" s="74">
        <v>31.5</v>
      </c>
      <c r="N371" s="80">
        <v>5.25</v>
      </c>
      <c r="O371" s="70">
        <v>0</v>
      </c>
      <c r="P371" s="76" t="e">
        <f>VLOOKUP(A371,#REF!,3,FALSE)</f>
        <v>#REF!</v>
      </c>
      <c r="Q371" s="80">
        <v>2.5499999999999998</v>
      </c>
      <c r="R371" s="80">
        <f t="shared" si="5"/>
        <v>81</v>
      </c>
    </row>
    <row r="372" spans="1:256" x14ac:dyDescent="0.2">
      <c r="A372" s="79">
        <v>4028</v>
      </c>
      <c r="B372" s="71" t="s">
        <v>2244</v>
      </c>
      <c r="C372" s="70" t="s">
        <v>62</v>
      </c>
      <c r="D372" s="69">
        <v>5</v>
      </c>
      <c r="E372" s="69">
        <v>5</v>
      </c>
      <c r="F372" s="69">
        <v>76</v>
      </c>
      <c r="G372" s="71">
        <v>432.75</v>
      </c>
      <c r="H372" s="69">
        <v>86.55</v>
      </c>
      <c r="I372" s="69">
        <v>6</v>
      </c>
      <c r="J372" s="72">
        <v>4</v>
      </c>
      <c r="K372" s="71">
        <v>36</v>
      </c>
      <c r="L372" s="80">
        <v>222.75</v>
      </c>
      <c r="M372" s="74">
        <v>44.550000000000004</v>
      </c>
      <c r="N372" s="80">
        <v>6.1875</v>
      </c>
      <c r="O372" s="70">
        <v>0</v>
      </c>
      <c r="P372" s="76" t="e">
        <f>VLOOKUP(A372,#REF!,3,FALSE)</f>
        <v>#REF!</v>
      </c>
      <c r="Q372" s="80">
        <v>2.6624999999999996</v>
      </c>
      <c r="R372" s="80">
        <f t="shared" si="5"/>
        <v>126.9</v>
      </c>
    </row>
    <row r="373" spans="1:256" x14ac:dyDescent="0.2">
      <c r="A373" s="79">
        <v>4029</v>
      </c>
      <c r="B373" s="71" t="s">
        <v>2245</v>
      </c>
      <c r="C373" s="70" t="s">
        <v>62</v>
      </c>
      <c r="D373" s="69">
        <v>3</v>
      </c>
      <c r="E373" s="69">
        <v>3</v>
      </c>
      <c r="F373" s="69">
        <v>21</v>
      </c>
      <c r="G373" s="71">
        <v>141.6</v>
      </c>
      <c r="H373" s="69">
        <v>28.32</v>
      </c>
      <c r="I373" s="69">
        <v>4</v>
      </c>
      <c r="J373" s="72">
        <v>3</v>
      </c>
      <c r="K373" s="71">
        <v>21</v>
      </c>
      <c r="L373" s="80">
        <v>141.6</v>
      </c>
      <c r="M373" s="74">
        <v>28.32</v>
      </c>
      <c r="N373" s="80">
        <v>6.7429000000000006</v>
      </c>
      <c r="O373" s="70">
        <v>0</v>
      </c>
      <c r="P373" s="76" t="e">
        <f>VLOOKUP(A373,#REF!,3,FALSE)</f>
        <v>#REF!</v>
      </c>
      <c r="Q373" s="80">
        <v>2.8499999999999996</v>
      </c>
      <c r="R373" s="80">
        <f t="shared" si="5"/>
        <v>81.750900000000016</v>
      </c>
    </row>
    <row r="374" spans="1:256" x14ac:dyDescent="0.2">
      <c r="A374" s="79">
        <v>2351</v>
      </c>
      <c r="B374" s="71" t="s">
        <v>2246</v>
      </c>
      <c r="C374" s="70" t="s">
        <v>62</v>
      </c>
      <c r="D374" s="69">
        <v>49</v>
      </c>
      <c r="E374" s="69">
        <v>40</v>
      </c>
      <c r="F374" s="69">
        <v>546</v>
      </c>
      <c r="G374" s="71">
        <v>2298.84</v>
      </c>
      <c r="H374" s="69">
        <v>409.84000000000003</v>
      </c>
      <c r="I374" s="69">
        <v>48</v>
      </c>
      <c r="J374" s="72">
        <v>39</v>
      </c>
      <c r="K374" s="71">
        <v>545</v>
      </c>
      <c r="L374" s="80">
        <v>2292.34</v>
      </c>
      <c r="M374" s="74">
        <v>408.54</v>
      </c>
      <c r="N374" s="80">
        <v>4.2061000000000002</v>
      </c>
      <c r="O374" s="70">
        <v>14</v>
      </c>
      <c r="P374" s="76" t="e">
        <f>VLOOKUP(A374,#REF!,3,FALSE)</f>
        <v>#REF!</v>
      </c>
      <c r="Q374" s="80">
        <v>1.6481481481481481</v>
      </c>
      <c r="R374" s="80">
        <f t="shared" si="5"/>
        <v>1394.0837592592595</v>
      </c>
    </row>
    <row r="375" spans="1:256" x14ac:dyDescent="0.2">
      <c r="A375" s="79">
        <v>2353</v>
      </c>
      <c r="B375" s="71" t="s">
        <v>2247</v>
      </c>
      <c r="C375" s="70" t="s">
        <v>62</v>
      </c>
      <c r="D375" s="69">
        <v>71</v>
      </c>
      <c r="E375" s="69">
        <v>64</v>
      </c>
      <c r="F375" s="69">
        <v>1106</v>
      </c>
      <c r="G375" s="71">
        <v>5090.0600000000004</v>
      </c>
      <c r="H375" s="69">
        <v>940.96</v>
      </c>
      <c r="I375" s="69">
        <v>71</v>
      </c>
      <c r="J375" s="72">
        <v>63</v>
      </c>
      <c r="K375" s="71">
        <v>1076</v>
      </c>
      <c r="L375" s="80">
        <v>4967.0600000000004</v>
      </c>
      <c r="M375" s="74">
        <v>916.36</v>
      </c>
      <c r="N375" s="80">
        <v>4.6162000000000001</v>
      </c>
      <c r="O375" s="70">
        <v>0</v>
      </c>
      <c r="P375" s="76" t="e">
        <f>VLOOKUP(A375,#REF!,3,FALSE)</f>
        <v>#REF!</v>
      </c>
      <c r="Q375" s="80">
        <v>1.7777777777777777</v>
      </c>
      <c r="R375" s="80">
        <f t="shared" si="5"/>
        <v>3054.1423111111112</v>
      </c>
    </row>
    <row r="376" spans="1:256" x14ac:dyDescent="0.2">
      <c r="A376" s="79">
        <v>2632</v>
      </c>
      <c r="B376" s="71" t="s">
        <v>2248</v>
      </c>
      <c r="C376" s="70" t="s">
        <v>62</v>
      </c>
      <c r="D376" s="69">
        <v>8</v>
      </c>
      <c r="E376" s="69">
        <v>8</v>
      </c>
      <c r="F376" s="69">
        <v>20</v>
      </c>
      <c r="G376" s="71">
        <v>271.25</v>
      </c>
      <c r="H376" s="69">
        <v>54.260000000000005</v>
      </c>
      <c r="I376" s="69">
        <v>8</v>
      </c>
      <c r="J376" s="72">
        <v>8</v>
      </c>
      <c r="K376" s="71">
        <v>20</v>
      </c>
      <c r="L376" s="80">
        <v>271.25</v>
      </c>
      <c r="M376" s="74">
        <v>54.260000000000005</v>
      </c>
      <c r="N376" s="80">
        <v>13.5625</v>
      </c>
      <c r="O376" s="70">
        <v>0</v>
      </c>
      <c r="P376" s="76" t="e">
        <f>VLOOKUP(A376,#REF!,3,FALSE)</f>
        <v>#REF!</v>
      </c>
      <c r="Q376" s="80">
        <v>4.7249999999999996</v>
      </c>
      <c r="R376" s="80">
        <f t="shared" si="5"/>
        <v>176.75</v>
      </c>
    </row>
    <row r="377" spans="1:256" x14ac:dyDescent="0.2">
      <c r="A377" s="79">
        <v>2633</v>
      </c>
      <c r="B377" s="71" t="s">
        <v>2249</v>
      </c>
      <c r="C377" s="70" t="s">
        <v>62</v>
      </c>
      <c r="D377" s="69">
        <v>14</v>
      </c>
      <c r="E377" s="69">
        <v>12</v>
      </c>
      <c r="F377" s="69">
        <v>78</v>
      </c>
      <c r="G377" s="71">
        <v>907.79000000000008</v>
      </c>
      <c r="H377" s="69">
        <v>94.54</v>
      </c>
      <c r="I377" s="69">
        <v>14</v>
      </c>
      <c r="J377" s="72">
        <v>12</v>
      </c>
      <c r="K377" s="71">
        <v>78</v>
      </c>
      <c r="L377" s="80">
        <v>907.79000000000008</v>
      </c>
      <c r="M377" s="74">
        <v>94.54</v>
      </c>
      <c r="N377" s="80">
        <v>11.638300000000001</v>
      </c>
      <c r="O377" s="70">
        <v>40</v>
      </c>
      <c r="P377" s="76" t="e">
        <f>VLOOKUP(A377,#REF!,3,FALSE)</f>
        <v>#REF!</v>
      </c>
      <c r="Q377" s="80">
        <v>5.0250000000000004</v>
      </c>
      <c r="R377" s="80">
        <f t="shared" si="5"/>
        <v>515.8374</v>
      </c>
    </row>
    <row r="378" spans="1:256" s="69" customFormat="1" x14ac:dyDescent="0.2">
      <c r="A378" s="81">
        <v>2634</v>
      </c>
      <c r="B378" s="82" t="s">
        <v>2250</v>
      </c>
      <c r="C378" s="69" t="s">
        <v>62</v>
      </c>
      <c r="D378" s="69">
        <v>19</v>
      </c>
      <c r="E378" s="69">
        <v>19</v>
      </c>
      <c r="F378" s="69">
        <v>23</v>
      </c>
      <c r="G378" s="71">
        <v>339.53000000000003</v>
      </c>
      <c r="H378" s="69">
        <v>57.02</v>
      </c>
      <c r="I378" s="69">
        <v>20</v>
      </c>
      <c r="J378" s="69">
        <v>19</v>
      </c>
      <c r="K378" s="82">
        <v>23</v>
      </c>
      <c r="L378" s="83">
        <v>339.53000000000003</v>
      </c>
      <c r="M378" s="69">
        <v>57.02</v>
      </c>
      <c r="N378" s="83">
        <v>14.7622</v>
      </c>
      <c r="O378" s="69">
        <v>0</v>
      </c>
      <c r="P378" s="76" t="e">
        <f>VLOOKUP(A378,#REF!,3,FALSE)</f>
        <v>#REF!</v>
      </c>
      <c r="Q378" s="84">
        <v>5.3249999999999993</v>
      </c>
      <c r="R378" s="84">
        <f t="shared" si="5"/>
        <v>217.05560000000003</v>
      </c>
      <c r="S378" s="78"/>
      <c r="T378" s="78"/>
      <c r="U378" s="78"/>
      <c r="V378" s="78"/>
      <c r="W378" s="78"/>
      <c r="X378" s="78"/>
      <c r="Y378" s="78"/>
      <c r="Z378" s="78"/>
      <c r="AA378" s="78"/>
      <c r="AB378" s="78"/>
      <c r="AC378" s="85"/>
      <c r="AD378" s="85"/>
      <c r="AE378" s="85"/>
      <c r="AF378" s="85"/>
      <c r="AG378" s="85"/>
      <c r="AH378" s="85"/>
      <c r="AI378" s="85"/>
      <c r="AJ378" s="85"/>
      <c r="AK378" s="85"/>
      <c r="AL378" s="85"/>
      <c r="AM378" s="85"/>
      <c r="AN378" s="85"/>
      <c r="AO378" s="85"/>
      <c r="AP378" s="85"/>
      <c r="AQ378" s="85"/>
      <c r="AR378" s="85"/>
      <c r="AS378" s="85"/>
      <c r="AT378" s="85"/>
      <c r="AU378" s="85"/>
      <c r="AV378" s="85"/>
      <c r="AW378" s="85"/>
      <c r="AX378" s="85"/>
      <c r="AY378" s="85"/>
      <c r="AZ378" s="85"/>
      <c r="BA378" s="85"/>
      <c r="BB378" s="85"/>
      <c r="BC378" s="85"/>
      <c r="BD378" s="85"/>
      <c r="BE378" s="85"/>
      <c r="BF378" s="85"/>
      <c r="BG378" s="85"/>
      <c r="BH378" s="85"/>
      <c r="BI378" s="85"/>
      <c r="BJ378" s="85"/>
      <c r="BK378" s="85"/>
      <c r="BL378" s="85"/>
      <c r="BM378" s="85"/>
      <c r="BN378" s="85"/>
      <c r="BO378" s="85"/>
      <c r="BP378" s="85"/>
      <c r="BQ378" s="85"/>
      <c r="BR378" s="85"/>
      <c r="BS378" s="85"/>
      <c r="BT378" s="85"/>
      <c r="BU378" s="85"/>
      <c r="BV378" s="85"/>
      <c r="BW378" s="85"/>
      <c r="BX378" s="85"/>
      <c r="BY378" s="85"/>
      <c r="BZ378" s="85"/>
      <c r="CA378" s="85"/>
      <c r="CB378" s="85"/>
      <c r="CC378" s="85"/>
      <c r="CD378" s="85"/>
      <c r="CE378" s="85"/>
      <c r="CF378" s="85"/>
      <c r="CG378" s="85"/>
      <c r="CH378" s="85"/>
      <c r="CI378" s="85"/>
      <c r="CJ378" s="85"/>
      <c r="CK378" s="85"/>
      <c r="CL378" s="85"/>
      <c r="CM378" s="85"/>
      <c r="CN378" s="85"/>
      <c r="CO378" s="85"/>
      <c r="CP378" s="85"/>
      <c r="CQ378" s="85"/>
      <c r="CR378" s="85"/>
      <c r="CS378" s="85"/>
      <c r="CT378" s="85"/>
      <c r="CU378" s="85"/>
      <c r="CV378" s="85"/>
      <c r="CW378" s="85"/>
      <c r="CX378" s="85"/>
      <c r="CY378" s="85"/>
      <c r="CZ378" s="85"/>
      <c r="DA378" s="85"/>
      <c r="DB378" s="85"/>
      <c r="DC378" s="85"/>
      <c r="DD378" s="85"/>
      <c r="DE378" s="85"/>
      <c r="DF378" s="85"/>
      <c r="DG378" s="85"/>
      <c r="DH378" s="85"/>
      <c r="DI378" s="85"/>
      <c r="DJ378" s="85"/>
      <c r="DK378" s="85"/>
      <c r="DL378" s="85"/>
      <c r="DM378" s="85"/>
      <c r="DN378" s="85"/>
      <c r="DO378" s="85"/>
      <c r="DP378" s="85"/>
      <c r="DQ378" s="85"/>
      <c r="DR378" s="85"/>
      <c r="DS378" s="85"/>
      <c r="DT378" s="85"/>
      <c r="DU378" s="85"/>
      <c r="DV378" s="85"/>
      <c r="DW378" s="85"/>
      <c r="DX378" s="85"/>
      <c r="DY378" s="85"/>
      <c r="DZ378" s="85"/>
      <c r="EA378" s="85"/>
      <c r="EB378" s="85"/>
      <c r="EC378" s="85"/>
      <c r="ED378" s="85"/>
      <c r="EE378" s="85"/>
      <c r="EF378" s="85"/>
      <c r="EG378" s="85"/>
      <c r="EH378" s="85"/>
      <c r="EI378" s="85"/>
      <c r="EJ378" s="85"/>
      <c r="EK378" s="85"/>
      <c r="EL378" s="85"/>
      <c r="EM378" s="85"/>
      <c r="EN378" s="85"/>
      <c r="EO378" s="85"/>
      <c r="EP378" s="85"/>
      <c r="EQ378" s="85"/>
      <c r="ER378" s="85"/>
      <c r="ES378" s="85"/>
      <c r="ET378" s="85"/>
      <c r="EU378" s="85"/>
      <c r="EV378" s="85"/>
      <c r="EW378" s="85"/>
      <c r="EX378" s="85"/>
      <c r="EY378" s="85"/>
      <c r="EZ378" s="85"/>
      <c r="FA378" s="85"/>
      <c r="FB378" s="85"/>
      <c r="FC378" s="85"/>
      <c r="FD378" s="85"/>
      <c r="FE378" s="85"/>
      <c r="FF378" s="85"/>
      <c r="FG378" s="85"/>
      <c r="FH378" s="85"/>
      <c r="FI378" s="85"/>
      <c r="FJ378" s="85"/>
      <c r="FK378" s="85"/>
      <c r="FL378" s="85"/>
      <c r="FM378" s="85"/>
      <c r="FN378" s="85"/>
      <c r="FO378" s="85"/>
      <c r="FP378" s="85"/>
      <c r="FQ378" s="85"/>
      <c r="FR378" s="85"/>
      <c r="FS378" s="85"/>
      <c r="FT378" s="85"/>
      <c r="FU378" s="85"/>
      <c r="FV378" s="85"/>
      <c r="FW378" s="85"/>
      <c r="FX378" s="85"/>
      <c r="FY378" s="85"/>
      <c r="FZ378" s="85"/>
      <c r="GA378" s="85"/>
      <c r="GB378" s="85"/>
      <c r="GC378" s="85"/>
      <c r="GD378" s="85"/>
      <c r="GE378" s="85"/>
      <c r="GF378" s="85"/>
      <c r="GG378" s="85"/>
      <c r="GH378" s="85"/>
      <c r="GI378" s="85"/>
      <c r="GJ378" s="85"/>
      <c r="GK378" s="85"/>
      <c r="GL378" s="85"/>
      <c r="GM378" s="85"/>
      <c r="GN378" s="85"/>
      <c r="GO378" s="85"/>
      <c r="GP378" s="85"/>
      <c r="GQ378" s="85"/>
      <c r="GR378" s="85"/>
      <c r="GS378" s="85"/>
      <c r="GT378" s="85"/>
      <c r="GU378" s="85"/>
      <c r="GV378" s="85"/>
      <c r="GW378" s="85"/>
      <c r="GX378" s="85"/>
      <c r="GY378" s="85"/>
      <c r="GZ378" s="85"/>
      <c r="HA378" s="85"/>
      <c r="HB378" s="85"/>
      <c r="HC378" s="85"/>
      <c r="HD378" s="85"/>
      <c r="HE378" s="85"/>
      <c r="HF378" s="85"/>
      <c r="HG378" s="85"/>
      <c r="HH378" s="85"/>
      <c r="HI378" s="85"/>
      <c r="HJ378" s="85"/>
      <c r="HK378" s="85"/>
      <c r="HL378" s="85"/>
      <c r="HM378" s="85"/>
      <c r="HN378" s="85"/>
      <c r="HO378" s="85"/>
      <c r="HP378" s="85"/>
      <c r="HQ378" s="85"/>
      <c r="HR378" s="85"/>
      <c r="HS378" s="85"/>
      <c r="HT378" s="85"/>
      <c r="HU378" s="85"/>
      <c r="HV378" s="85"/>
      <c r="HW378" s="85"/>
      <c r="HX378" s="85"/>
      <c r="HY378" s="85"/>
      <c r="HZ378" s="85"/>
      <c r="IA378" s="85"/>
      <c r="IB378" s="85"/>
      <c r="IC378" s="85"/>
      <c r="ID378" s="85"/>
      <c r="IE378" s="85"/>
      <c r="IF378" s="85"/>
      <c r="IG378" s="85"/>
      <c r="IH378" s="85"/>
      <c r="II378" s="85"/>
      <c r="IJ378" s="85"/>
      <c r="IK378" s="85"/>
      <c r="IL378" s="85"/>
      <c r="IM378" s="85"/>
      <c r="IN378" s="85"/>
      <c r="IO378" s="85"/>
      <c r="IP378" s="85"/>
      <c r="IQ378" s="85"/>
      <c r="IR378" s="85"/>
      <c r="IS378" s="85"/>
      <c r="IT378" s="85"/>
      <c r="IU378" s="85"/>
      <c r="IV378" s="85"/>
    </row>
    <row r="379" spans="1:256" x14ac:dyDescent="0.2">
      <c r="A379" s="79">
        <v>1556</v>
      </c>
      <c r="B379" s="71" t="s">
        <v>2251</v>
      </c>
      <c r="C379" s="70" t="s">
        <v>62</v>
      </c>
      <c r="D379" s="69">
        <v>36</v>
      </c>
      <c r="E379" s="69">
        <v>34</v>
      </c>
      <c r="F379" s="69">
        <v>234</v>
      </c>
      <c r="G379" s="71">
        <v>1264.4100000000001</v>
      </c>
      <c r="H379" s="69">
        <v>208.09</v>
      </c>
      <c r="I379" s="69">
        <v>36</v>
      </c>
      <c r="J379" s="72">
        <v>34</v>
      </c>
      <c r="K379" s="71">
        <v>234</v>
      </c>
      <c r="L379" s="80">
        <v>1264.4100000000001</v>
      </c>
      <c r="M379" s="74">
        <v>208.09</v>
      </c>
      <c r="N379" s="80">
        <v>5.4035000000000002</v>
      </c>
      <c r="O379" s="70">
        <v>0</v>
      </c>
      <c r="P379" s="76" t="e">
        <f>VLOOKUP(A379,#REF!,3,FALSE)</f>
        <v>#REF!</v>
      </c>
      <c r="Q379" s="80">
        <v>1.8796296296296293</v>
      </c>
      <c r="R379" s="80">
        <f t="shared" si="5"/>
        <v>824.58566666666684</v>
      </c>
    </row>
    <row r="380" spans="1:256" x14ac:dyDescent="0.2">
      <c r="A380" s="79">
        <v>4024</v>
      </c>
      <c r="B380" s="71" t="s">
        <v>2252</v>
      </c>
      <c r="C380" s="70" t="s">
        <v>8</v>
      </c>
      <c r="D380" s="69">
        <v>0</v>
      </c>
      <c r="E380" s="69">
        <v>0</v>
      </c>
      <c r="F380" s="69">
        <v>0</v>
      </c>
      <c r="G380" s="71">
        <v>0</v>
      </c>
      <c r="H380" s="69">
        <v>0</v>
      </c>
      <c r="I380" s="69">
        <v>0</v>
      </c>
      <c r="J380" s="72">
        <v>0</v>
      </c>
      <c r="K380" s="71">
        <v>0</v>
      </c>
      <c r="L380" s="80">
        <v>0</v>
      </c>
      <c r="M380" s="74">
        <v>0</v>
      </c>
      <c r="N380" s="80">
        <v>0</v>
      </c>
      <c r="O380" s="70">
        <v>0</v>
      </c>
      <c r="P380" s="76" t="e">
        <f>VLOOKUP(A380,#REF!,3,FALSE)</f>
        <v>#REF!</v>
      </c>
      <c r="Q380" s="80">
        <v>1.8518518518518516</v>
      </c>
      <c r="R380" s="80">
        <f t="shared" si="5"/>
        <v>0</v>
      </c>
    </row>
    <row r="381" spans="1:256" x14ac:dyDescent="0.2">
      <c r="A381" s="79">
        <v>5012</v>
      </c>
      <c r="B381" s="71" t="s">
        <v>2253</v>
      </c>
      <c r="C381" s="70" t="s">
        <v>2107</v>
      </c>
      <c r="D381" s="69">
        <v>0</v>
      </c>
      <c r="E381" s="69">
        <v>0</v>
      </c>
      <c r="F381" s="69">
        <v>0</v>
      </c>
      <c r="G381" s="71">
        <v>0</v>
      </c>
      <c r="H381" s="69">
        <v>0</v>
      </c>
      <c r="I381" s="69">
        <v>0</v>
      </c>
      <c r="J381" s="72">
        <v>0</v>
      </c>
      <c r="K381" s="71">
        <v>0</v>
      </c>
      <c r="L381" s="80">
        <v>0</v>
      </c>
      <c r="M381" s="74">
        <v>0</v>
      </c>
      <c r="N381" s="80">
        <v>0</v>
      </c>
      <c r="O381" s="70">
        <v>0</v>
      </c>
      <c r="P381" s="76" t="e">
        <f>VLOOKUP(A381,#REF!,3,FALSE)</f>
        <v>#REF!</v>
      </c>
      <c r="Q381" s="80">
        <v>162.03703703703704</v>
      </c>
      <c r="R381" s="80">
        <f t="shared" si="5"/>
        <v>0</v>
      </c>
    </row>
    <row r="382" spans="1:256" x14ac:dyDescent="0.2">
      <c r="A382" s="79">
        <v>2296</v>
      </c>
      <c r="B382" s="71" t="s">
        <v>241</v>
      </c>
      <c r="C382" s="70" t="s">
        <v>2110</v>
      </c>
      <c r="D382" s="69">
        <v>16</v>
      </c>
      <c r="E382" s="69">
        <v>11</v>
      </c>
      <c r="F382" s="69">
        <v>195</v>
      </c>
      <c r="G382" s="71">
        <v>2387.67</v>
      </c>
      <c r="H382" s="69">
        <v>477.54</v>
      </c>
      <c r="I382" s="69">
        <v>16</v>
      </c>
      <c r="J382" s="72">
        <v>11</v>
      </c>
      <c r="K382" s="71">
        <v>195</v>
      </c>
      <c r="L382" s="80">
        <v>2387.67</v>
      </c>
      <c r="M382" s="74">
        <v>477.54</v>
      </c>
      <c r="N382" s="80">
        <v>12.2445</v>
      </c>
      <c r="O382" s="70">
        <v>20</v>
      </c>
      <c r="P382" s="76" t="e">
        <f>VLOOKUP(A382,#REF!,3,FALSE)</f>
        <v>#REF!</v>
      </c>
      <c r="Q382" s="80">
        <v>4.833333333333333</v>
      </c>
      <c r="R382" s="80">
        <f t="shared" si="5"/>
        <v>1445.1775000000002</v>
      </c>
    </row>
    <row r="383" spans="1:256" x14ac:dyDescent="0.2">
      <c r="A383" s="79">
        <v>1559</v>
      </c>
      <c r="B383" s="71" t="s">
        <v>2254</v>
      </c>
      <c r="C383" s="70" t="s">
        <v>2110</v>
      </c>
      <c r="D383" s="69">
        <v>45</v>
      </c>
      <c r="E383" s="69">
        <v>42</v>
      </c>
      <c r="F383" s="69">
        <v>222</v>
      </c>
      <c r="G383" s="71">
        <v>2587.46</v>
      </c>
      <c r="H383" s="69">
        <v>501.52000000000004</v>
      </c>
      <c r="I383" s="69">
        <v>45</v>
      </c>
      <c r="J383" s="72">
        <v>42</v>
      </c>
      <c r="K383" s="71">
        <v>222</v>
      </c>
      <c r="L383" s="80">
        <v>2587.46</v>
      </c>
      <c r="M383" s="74">
        <v>501.52000000000004</v>
      </c>
      <c r="N383" s="80">
        <v>11.655200000000001</v>
      </c>
      <c r="O383" s="70">
        <v>12</v>
      </c>
      <c r="P383" s="76" t="e">
        <f>VLOOKUP(A383,#REF!,3,FALSE)</f>
        <v>#REF!</v>
      </c>
      <c r="Q383" s="80">
        <v>5.2314814814814818</v>
      </c>
      <c r="R383" s="80">
        <f t="shared" si="5"/>
        <v>1426.0655111111112</v>
      </c>
    </row>
    <row r="384" spans="1:256" x14ac:dyDescent="0.2">
      <c r="A384" s="105">
        <v>1560</v>
      </c>
      <c r="B384" s="106" t="s">
        <v>243</v>
      </c>
      <c r="C384" s="107" t="s">
        <v>2110</v>
      </c>
      <c r="D384" s="106">
        <v>228</v>
      </c>
      <c r="E384" s="106">
        <v>199</v>
      </c>
      <c r="F384" s="106">
        <v>1260</v>
      </c>
      <c r="G384" s="106">
        <v>25392.960000000003</v>
      </c>
      <c r="H384" s="106">
        <v>4682.5700000000006</v>
      </c>
      <c r="I384" s="106">
        <v>242</v>
      </c>
      <c r="J384" s="108">
        <v>198</v>
      </c>
      <c r="K384" s="106">
        <v>1259</v>
      </c>
      <c r="L384" s="109">
        <v>25371.710000000003</v>
      </c>
      <c r="M384" s="110">
        <v>4678.34</v>
      </c>
      <c r="N384" s="109">
        <v>20.1523</v>
      </c>
      <c r="O384" s="107">
        <v>20</v>
      </c>
      <c r="P384" s="111" t="e">
        <f>VLOOKUP(A384,#REF!,3,FALSE)</f>
        <v>#REF!</v>
      </c>
      <c r="Q384" s="109">
        <v>11.296296296296294</v>
      </c>
      <c r="R384" s="109">
        <f t="shared" si="5"/>
        <v>11149.708662962967</v>
      </c>
    </row>
    <row r="385" spans="1:256" x14ac:dyDescent="0.2">
      <c r="A385" s="68">
        <v>1561</v>
      </c>
      <c r="B385" s="69" t="s">
        <v>2255</v>
      </c>
      <c r="C385" s="70" t="s">
        <v>2110</v>
      </c>
      <c r="D385" s="69">
        <v>1</v>
      </c>
      <c r="E385" s="69">
        <v>1</v>
      </c>
      <c r="F385" s="69">
        <v>31</v>
      </c>
      <c r="G385" s="71">
        <v>322.71000000000004</v>
      </c>
      <c r="H385" s="69">
        <v>64.540000000000006</v>
      </c>
      <c r="I385" s="69">
        <v>1</v>
      </c>
      <c r="J385" s="72">
        <v>1</v>
      </c>
      <c r="K385" s="73">
        <v>31</v>
      </c>
      <c r="L385" s="73">
        <v>322.71000000000004</v>
      </c>
      <c r="M385" s="74">
        <v>64.540000000000006</v>
      </c>
      <c r="N385" s="75">
        <v>10.41</v>
      </c>
      <c r="O385" s="70">
        <v>0</v>
      </c>
      <c r="P385" s="76" t="e">
        <f>VLOOKUP(A385,#REF!,3,FALSE)</f>
        <v>#REF!</v>
      </c>
      <c r="Q385" s="77"/>
      <c r="R385" s="77">
        <f t="shared" si="5"/>
        <v>322.70999999999998</v>
      </c>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c r="CW385" s="76"/>
      <c r="CX385" s="76"/>
      <c r="CY385" s="76"/>
      <c r="CZ385" s="76"/>
      <c r="DA385" s="76"/>
      <c r="DB385" s="76"/>
      <c r="DC385" s="76"/>
      <c r="DD385" s="76"/>
      <c r="DE385" s="76"/>
      <c r="DF385" s="76"/>
      <c r="DG385" s="76"/>
      <c r="DH385" s="76"/>
      <c r="DI385" s="76"/>
      <c r="DJ385" s="76"/>
      <c r="DK385" s="76"/>
      <c r="DL385" s="76"/>
      <c r="DM385" s="76"/>
      <c r="DN385" s="76"/>
      <c r="DO385" s="76"/>
      <c r="DP385" s="76"/>
      <c r="DQ385" s="76"/>
      <c r="DR385" s="76"/>
      <c r="DS385" s="76"/>
      <c r="DT385" s="76"/>
      <c r="DU385" s="76"/>
      <c r="DV385" s="76"/>
      <c r="DW385" s="76"/>
      <c r="DX385" s="76"/>
      <c r="DY385" s="76"/>
      <c r="DZ385" s="76"/>
      <c r="EA385" s="76"/>
      <c r="EB385" s="76"/>
      <c r="EC385" s="76"/>
      <c r="ED385" s="76"/>
      <c r="EE385" s="76"/>
      <c r="EF385" s="76"/>
      <c r="EG385" s="76"/>
      <c r="EH385" s="76"/>
      <c r="EI385" s="76"/>
      <c r="EJ385" s="76"/>
      <c r="EK385" s="76"/>
      <c r="EL385" s="76"/>
      <c r="EM385" s="76"/>
      <c r="EN385" s="76"/>
      <c r="EO385" s="76"/>
      <c r="EP385" s="76"/>
      <c r="EQ385" s="76"/>
      <c r="ER385" s="76"/>
      <c r="ES385" s="76"/>
      <c r="ET385" s="76"/>
      <c r="EU385" s="76"/>
      <c r="EV385" s="76"/>
      <c r="EW385" s="76"/>
      <c r="EX385" s="76"/>
      <c r="EY385" s="76"/>
      <c r="EZ385" s="76"/>
      <c r="FA385" s="76"/>
      <c r="FB385" s="76"/>
      <c r="FC385" s="76"/>
      <c r="FD385" s="76"/>
      <c r="FE385" s="76"/>
      <c r="FF385" s="76"/>
      <c r="FG385" s="76"/>
      <c r="FH385" s="76"/>
      <c r="FI385" s="76"/>
      <c r="FJ385" s="76"/>
      <c r="FK385" s="76"/>
      <c r="FL385" s="76"/>
      <c r="FM385" s="76"/>
      <c r="FN385" s="76"/>
      <c r="FO385" s="76"/>
      <c r="FP385" s="76"/>
      <c r="FQ385" s="76"/>
      <c r="FR385" s="76"/>
      <c r="FS385" s="76"/>
      <c r="FT385" s="76"/>
      <c r="FU385" s="76"/>
      <c r="FV385" s="76"/>
      <c r="FW385" s="76"/>
      <c r="FX385" s="76"/>
      <c r="FY385" s="76"/>
      <c r="FZ385" s="76"/>
      <c r="GA385" s="76"/>
      <c r="GB385" s="76"/>
      <c r="GC385" s="76"/>
      <c r="GD385" s="76"/>
      <c r="GE385" s="76"/>
      <c r="GF385" s="76"/>
      <c r="GG385" s="76"/>
      <c r="GH385" s="76"/>
      <c r="GI385" s="76"/>
      <c r="GJ385" s="76"/>
      <c r="GK385" s="76"/>
      <c r="GL385" s="76"/>
      <c r="GM385" s="76"/>
      <c r="GN385" s="76"/>
      <c r="GO385" s="76"/>
      <c r="GP385" s="76"/>
      <c r="GQ385" s="76"/>
      <c r="GR385" s="76"/>
      <c r="GS385" s="76"/>
      <c r="GT385" s="76"/>
      <c r="GU385" s="76"/>
      <c r="GV385" s="76"/>
      <c r="GW385" s="76"/>
      <c r="GX385" s="76"/>
      <c r="GY385" s="76"/>
      <c r="GZ385" s="76"/>
      <c r="HA385" s="76"/>
      <c r="HB385" s="76"/>
      <c r="HC385" s="76"/>
      <c r="HD385" s="76"/>
      <c r="HE385" s="76"/>
      <c r="HF385" s="76"/>
      <c r="HG385" s="76"/>
      <c r="HH385" s="76"/>
      <c r="HI385" s="76"/>
      <c r="HJ385" s="76"/>
      <c r="HK385" s="76"/>
      <c r="HL385" s="76"/>
      <c r="HM385" s="76"/>
      <c r="HN385" s="76"/>
      <c r="HO385" s="76"/>
      <c r="HP385" s="76"/>
      <c r="HQ385" s="76"/>
      <c r="HR385" s="76"/>
      <c r="HS385" s="76"/>
      <c r="HT385" s="76"/>
      <c r="HU385" s="76"/>
      <c r="HV385" s="76"/>
      <c r="HW385" s="76"/>
      <c r="HX385" s="76"/>
      <c r="HY385" s="76"/>
      <c r="HZ385" s="76"/>
      <c r="IA385" s="76"/>
      <c r="IB385" s="76"/>
      <c r="IC385" s="76"/>
      <c r="ID385" s="76"/>
      <c r="IE385" s="76"/>
      <c r="IF385" s="76"/>
      <c r="IG385" s="76"/>
      <c r="IH385" s="76"/>
      <c r="II385" s="76"/>
      <c r="IJ385" s="76"/>
      <c r="IK385" s="76"/>
      <c r="IL385" s="76"/>
      <c r="IM385" s="76"/>
      <c r="IN385" s="76"/>
      <c r="IO385" s="76"/>
      <c r="IP385" s="76"/>
      <c r="IQ385" s="76"/>
      <c r="IR385" s="76"/>
      <c r="IS385" s="76"/>
      <c r="IT385" s="76"/>
      <c r="IU385" s="76"/>
      <c r="IV385" s="76"/>
    </row>
    <row r="386" spans="1:256" x14ac:dyDescent="0.2">
      <c r="A386" s="79">
        <v>3638</v>
      </c>
      <c r="B386" s="71" t="s">
        <v>2256</v>
      </c>
      <c r="C386" s="70" t="s">
        <v>2107</v>
      </c>
      <c r="D386" s="69">
        <v>0</v>
      </c>
      <c r="E386" s="69">
        <v>0</v>
      </c>
      <c r="F386" s="69">
        <v>0</v>
      </c>
      <c r="G386" s="71">
        <v>0</v>
      </c>
      <c r="H386" s="69">
        <v>0</v>
      </c>
      <c r="I386" s="69">
        <v>0</v>
      </c>
      <c r="J386" s="72">
        <v>0</v>
      </c>
      <c r="K386" s="71">
        <v>0</v>
      </c>
      <c r="L386" s="80">
        <v>0</v>
      </c>
      <c r="M386" s="74">
        <v>0</v>
      </c>
      <c r="N386" s="80">
        <v>0</v>
      </c>
      <c r="O386" s="70">
        <v>0</v>
      </c>
      <c r="P386" s="76" t="e">
        <f>VLOOKUP(A386,#REF!,3,FALSE)</f>
        <v>#REF!</v>
      </c>
      <c r="Q386" s="80">
        <v>4517.7876106194699</v>
      </c>
      <c r="R386" s="80">
        <f t="shared" ref="R386:R449" si="6">K386*(N386-Q386)</f>
        <v>0</v>
      </c>
    </row>
    <row r="387" spans="1:256" s="69" customFormat="1" x14ac:dyDescent="0.2">
      <c r="A387" s="81">
        <v>2366</v>
      </c>
      <c r="B387" s="82" t="s">
        <v>2257</v>
      </c>
      <c r="C387" s="69" t="s">
        <v>111</v>
      </c>
      <c r="D387" s="69">
        <v>4</v>
      </c>
      <c r="E387" s="69">
        <v>4</v>
      </c>
      <c r="F387" s="69">
        <v>65</v>
      </c>
      <c r="G387" s="71">
        <v>152.25</v>
      </c>
      <c r="H387" s="69">
        <v>13.73</v>
      </c>
      <c r="I387" s="69">
        <v>3</v>
      </c>
      <c r="J387" s="69">
        <v>3</v>
      </c>
      <c r="K387" s="82">
        <v>60</v>
      </c>
      <c r="L387" s="83">
        <v>139.70000000000002</v>
      </c>
      <c r="M387" s="69">
        <v>11.22</v>
      </c>
      <c r="N387" s="83">
        <v>2.3283</v>
      </c>
      <c r="O387" s="69">
        <v>0</v>
      </c>
      <c r="P387" s="76" t="e">
        <f>VLOOKUP(A387,#REF!,3,FALSE)</f>
        <v>#REF!</v>
      </c>
      <c r="Q387" s="84">
        <v>14.6</v>
      </c>
      <c r="R387" s="84">
        <f t="shared" si="6"/>
        <v>-736.30199999999991</v>
      </c>
      <c r="S387" s="78"/>
      <c r="T387" s="78"/>
      <c r="U387" s="78"/>
      <c r="V387" s="78"/>
      <c r="W387" s="78"/>
      <c r="X387" s="78"/>
      <c r="Y387" s="78"/>
      <c r="Z387" s="78"/>
      <c r="AA387" s="78"/>
      <c r="AB387" s="78"/>
      <c r="AC387" s="85"/>
      <c r="AD387" s="85"/>
      <c r="AE387" s="85"/>
      <c r="AF387" s="85"/>
      <c r="AG387" s="85"/>
      <c r="AH387" s="85"/>
      <c r="AI387" s="85"/>
      <c r="AJ387" s="85"/>
      <c r="AK387" s="85"/>
      <c r="AL387" s="85"/>
      <c r="AM387" s="85"/>
      <c r="AN387" s="85"/>
      <c r="AO387" s="85"/>
      <c r="AP387" s="85"/>
      <c r="AQ387" s="85"/>
      <c r="AR387" s="85"/>
      <c r="AS387" s="85"/>
      <c r="AT387" s="85"/>
      <c r="AU387" s="85"/>
      <c r="AV387" s="85"/>
      <c r="AW387" s="85"/>
      <c r="AX387" s="85"/>
      <c r="AY387" s="85"/>
      <c r="AZ387" s="85"/>
      <c r="BA387" s="85"/>
      <c r="BB387" s="85"/>
      <c r="BC387" s="85"/>
      <c r="BD387" s="85"/>
      <c r="BE387" s="85"/>
      <c r="BF387" s="85"/>
      <c r="BG387" s="85"/>
      <c r="BH387" s="85"/>
      <c r="BI387" s="85"/>
      <c r="BJ387" s="85"/>
      <c r="BK387" s="85"/>
      <c r="BL387" s="85"/>
      <c r="BM387" s="85"/>
      <c r="BN387" s="85"/>
      <c r="BO387" s="85"/>
      <c r="BP387" s="85"/>
      <c r="BQ387" s="85"/>
      <c r="BR387" s="85"/>
      <c r="BS387" s="85"/>
      <c r="BT387" s="85"/>
      <c r="BU387" s="85"/>
      <c r="BV387" s="85"/>
      <c r="BW387" s="85"/>
      <c r="BX387" s="85"/>
      <c r="BY387" s="85"/>
      <c r="BZ387" s="85"/>
      <c r="CA387" s="85"/>
      <c r="CB387" s="85"/>
      <c r="CC387" s="85"/>
      <c r="CD387" s="85"/>
      <c r="CE387" s="85"/>
      <c r="CF387" s="85"/>
      <c r="CG387" s="85"/>
      <c r="CH387" s="85"/>
      <c r="CI387" s="85"/>
      <c r="CJ387" s="85"/>
      <c r="CK387" s="85"/>
      <c r="CL387" s="85"/>
      <c r="CM387" s="85"/>
      <c r="CN387" s="85"/>
      <c r="CO387" s="85"/>
      <c r="CP387" s="85"/>
      <c r="CQ387" s="85"/>
      <c r="CR387" s="85"/>
      <c r="CS387" s="85"/>
      <c r="CT387" s="85"/>
      <c r="CU387" s="85"/>
      <c r="CV387" s="85"/>
      <c r="CW387" s="85"/>
      <c r="CX387" s="85"/>
      <c r="CY387" s="85"/>
      <c r="CZ387" s="85"/>
      <c r="DA387" s="85"/>
      <c r="DB387" s="85"/>
      <c r="DC387" s="85"/>
      <c r="DD387" s="85"/>
      <c r="DE387" s="85"/>
      <c r="DF387" s="85"/>
      <c r="DG387" s="85"/>
      <c r="DH387" s="85"/>
      <c r="DI387" s="85"/>
      <c r="DJ387" s="85"/>
      <c r="DK387" s="85"/>
      <c r="DL387" s="85"/>
      <c r="DM387" s="85"/>
      <c r="DN387" s="85"/>
      <c r="DO387" s="85"/>
      <c r="DP387" s="85"/>
      <c r="DQ387" s="85"/>
      <c r="DR387" s="85"/>
      <c r="DS387" s="85"/>
      <c r="DT387" s="85"/>
      <c r="DU387" s="85"/>
      <c r="DV387" s="85"/>
      <c r="DW387" s="85"/>
      <c r="DX387" s="85"/>
      <c r="DY387" s="85"/>
      <c r="DZ387" s="85"/>
      <c r="EA387" s="85"/>
      <c r="EB387" s="85"/>
      <c r="EC387" s="85"/>
      <c r="ED387" s="85"/>
      <c r="EE387" s="85"/>
      <c r="EF387" s="85"/>
      <c r="EG387" s="85"/>
      <c r="EH387" s="85"/>
      <c r="EI387" s="85"/>
      <c r="EJ387" s="85"/>
      <c r="EK387" s="85"/>
      <c r="EL387" s="85"/>
      <c r="EM387" s="85"/>
      <c r="EN387" s="85"/>
      <c r="EO387" s="85"/>
      <c r="EP387" s="85"/>
      <c r="EQ387" s="85"/>
      <c r="ER387" s="85"/>
      <c r="ES387" s="85"/>
      <c r="ET387" s="85"/>
      <c r="EU387" s="85"/>
      <c r="EV387" s="85"/>
      <c r="EW387" s="85"/>
      <c r="EX387" s="85"/>
      <c r="EY387" s="85"/>
      <c r="EZ387" s="85"/>
      <c r="FA387" s="85"/>
      <c r="FB387" s="85"/>
      <c r="FC387" s="85"/>
      <c r="FD387" s="85"/>
      <c r="FE387" s="85"/>
      <c r="FF387" s="85"/>
      <c r="FG387" s="85"/>
      <c r="FH387" s="85"/>
      <c r="FI387" s="85"/>
      <c r="FJ387" s="85"/>
      <c r="FK387" s="85"/>
      <c r="FL387" s="85"/>
      <c r="FM387" s="85"/>
      <c r="FN387" s="85"/>
      <c r="FO387" s="85"/>
      <c r="FP387" s="85"/>
      <c r="FQ387" s="85"/>
      <c r="FR387" s="85"/>
      <c r="FS387" s="85"/>
      <c r="FT387" s="85"/>
      <c r="FU387" s="85"/>
      <c r="FV387" s="85"/>
      <c r="FW387" s="85"/>
      <c r="FX387" s="85"/>
      <c r="FY387" s="85"/>
      <c r="FZ387" s="85"/>
      <c r="GA387" s="85"/>
      <c r="GB387" s="85"/>
      <c r="GC387" s="85"/>
      <c r="GD387" s="85"/>
      <c r="GE387" s="85"/>
      <c r="GF387" s="85"/>
      <c r="GG387" s="85"/>
      <c r="GH387" s="85"/>
      <c r="GI387" s="85"/>
      <c r="GJ387" s="85"/>
      <c r="GK387" s="85"/>
      <c r="GL387" s="85"/>
      <c r="GM387" s="85"/>
      <c r="GN387" s="85"/>
      <c r="GO387" s="85"/>
      <c r="GP387" s="85"/>
      <c r="GQ387" s="85"/>
      <c r="GR387" s="85"/>
      <c r="GS387" s="85"/>
      <c r="GT387" s="85"/>
      <c r="GU387" s="85"/>
      <c r="GV387" s="85"/>
      <c r="GW387" s="85"/>
      <c r="GX387" s="85"/>
      <c r="GY387" s="85"/>
      <c r="GZ387" s="85"/>
      <c r="HA387" s="85"/>
      <c r="HB387" s="85"/>
      <c r="HC387" s="85"/>
      <c r="HD387" s="85"/>
      <c r="HE387" s="85"/>
      <c r="HF387" s="85"/>
      <c r="HG387" s="85"/>
      <c r="HH387" s="85"/>
      <c r="HI387" s="85"/>
      <c r="HJ387" s="85"/>
      <c r="HK387" s="85"/>
      <c r="HL387" s="85"/>
      <c r="HM387" s="85"/>
      <c r="HN387" s="85"/>
      <c r="HO387" s="85"/>
      <c r="HP387" s="85"/>
      <c r="HQ387" s="85"/>
      <c r="HR387" s="85"/>
      <c r="HS387" s="85"/>
      <c r="HT387" s="85"/>
      <c r="HU387" s="85"/>
      <c r="HV387" s="85"/>
      <c r="HW387" s="85"/>
      <c r="HX387" s="85"/>
      <c r="HY387" s="85"/>
      <c r="HZ387" s="85"/>
      <c r="IA387" s="85"/>
      <c r="IB387" s="85"/>
      <c r="IC387" s="85"/>
      <c r="ID387" s="85"/>
      <c r="IE387" s="85"/>
      <c r="IF387" s="85"/>
      <c r="IG387" s="85"/>
      <c r="IH387" s="85"/>
      <c r="II387" s="85"/>
      <c r="IJ387" s="85"/>
      <c r="IK387" s="85"/>
      <c r="IL387" s="85"/>
      <c r="IM387" s="85"/>
      <c r="IN387" s="85"/>
      <c r="IO387" s="85"/>
      <c r="IP387" s="85"/>
      <c r="IQ387" s="85"/>
      <c r="IR387" s="85"/>
      <c r="IS387" s="85"/>
      <c r="IT387" s="85"/>
      <c r="IU387" s="85"/>
      <c r="IV387" s="85"/>
    </row>
    <row r="388" spans="1:256" x14ac:dyDescent="0.2">
      <c r="A388" s="79">
        <v>3517</v>
      </c>
      <c r="B388" s="71" t="s">
        <v>245</v>
      </c>
      <c r="C388" s="70" t="s">
        <v>62</v>
      </c>
      <c r="D388" s="69">
        <v>2</v>
      </c>
      <c r="E388" s="69">
        <v>2</v>
      </c>
      <c r="F388" s="69">
        <v>4</v>
      </c>
      <c r="G388" s="71">
        <v>75.070000000000007</v>
      </c>
      <c r="H388" s="69">
        <v>15.020000000000001</v>
      </c>
      <c r="I388" s="69">
        <v>3</v>
      </c>
      <c r="J388" s="72">
        <v>2</v>
      </c>
      <c r="K388" s="71">
        <v>4</v>
      </c>
      <c r="L388" s="80">
        <v>75.070000000000007</v>
      </c>
      <c r="M388" s="74">
        <v>15.020000000000001</v>
      </c>
      <c r="N388" s="80">
        <v>18.767500000000002</v>
      </c>
      <c r="O388" s="70">
        <v>0</v>
      </c>
      <c r="P388" s="76" t="e">
        <f>VLOOKUP(A388,#REF!,3,FALSE)</f>
        <v>#REF!</v>
      </c>
      <c r="Q388" s="80">
        <v>14.56</v>
      </c>
      <c r="R388" s="80">
        <f t="shared" si="6"/>
        <v>16.830000000000005</v>
      </c>
    </row>
    <row r="389" spans="1:256" x14ac:dyDescent="0.2">
      <c r="A389" s="79">
        <v>3518</v>
      </c>
      <c r="B389" s="71" t="s">
        <v>246</v>
      </c>
      <c r="C389" s="70" t="s">
        <v>62</v>
      </c>
      <c r="D389" s="69">
        <v>4</v>
      </c>
      <c r="E389" s="69">
        <v>4</v>
      </c>
      <c r="F389" s="69">
        <v>10</v>
      </c>
      <c r="G389" s="71">
        <v>209.41</v>
      </c>
      <c r="H389" s="69">
        <v>41.88</v>
      </c>
      <c r="I389" s="69">
        <v>7</v>
      </c>
      <c r="J389" s="72">
        <v>4</v>
      </c>
      <c r="K389" s="71">
        <v>10</v>
      </c>
      <c r="L389" s="80">
        <v>209.41</v>
      </c>
      <c r="M389" s="74">
        <v>41.88</v>
      </c>
      <c r="N389" s="80">
        <v>20.941000000000003</v>
      </c>
      <c r="O389" s="70">
        <v>0</v>
      </c>
      <c r="P389" s="76" t="e">
        <f>VLOOKUP(A389,#REF!,3,FALSE)</f>
        <v>#REF!</v>
      </c>
      <c r="Q389" s="80">
        <v>15.12</v>
      </c>
      <c r="R389" s="80">
        <f t="shared" si="6"/>
        <v>58.210000000000036</v>
      </c>
    </row>
    <row r="390" spans="1:256" x14ac:dyDescent="0.2">
      <c r="A390" s="79">
        <v>3519</v>
      </c>
      <c r="B390" s="71" t="s">
        <v>247</v>
      </c>
      <c r="C390" s="70" t="s">
        <v>62</v>
      </c>
      <c r="D390" s="69">
        <v>3</v>
      </c>
      <c r="E390" s="69">
        <v>3</v>
      </c>
      <c r="F390" s="69">
        <v>8</v>
      </c>
      <c r="G390" s="71">
        <v>180.48000000000002</v>
      </c>
      <c r="H390" s="69">
        <v>36.1</v>
      </c>
      <c r="I390" s="69">
        <v>5</v>
      </c>
      <c r="J390" s="72">
        <v>3</v>
      </c>
      <c r="K390" s="71">
        <v>8</v>
      </c>
      <c r="L390" s="80">
        <v>180.48000000000002</v>
      </c>
      <c r="M390" s="74">
        <v>36.1</v>
      </c>
      <c r="N390" s="80">
        <v>22.560000000000002</v>
      </c>
      <c r="O390" s="70">
        <v>0</v>
      </c>
      <c r="P390" s="76" t="e">
        <f>VLOOKUP(A390,#REF!,3,FALSE)</f>
        <v>#REF!</v>
      </c>
      <c r="Q390" s="80">
        <v>15.68</v>
      </c>
      <c r="R390" s="80">
        <f t="shared" si="6"/>
        <v>55.04000000000002</v>
      </c>
    </row>
    <row r="391" spans="1:256" x14ac:dyDescent="0.2">
      <c r="A391" s="79">
        <v>3520</v>
      </c>
      <c r="B391" s="71" t="s">
        <v>248</v>
      </c>
      <c r="C391" s="70" t="s">
        <v>62</v>
      </c>
      <c r="D391" s="69">
        <v>2</v>
      </c>
      <c r="E391" s="69">
        <v>2</v>
      </c>
      <c r="F391" s="69">
        <v>3</v>
      </c>
      <c r="G391" s="71">
        <v>54.720000000000006</v>
      </c>
      <c r="H391" s="69">
        <v>10.940000000000001</v>
      </c>
      <c r="I391" s="69">
        <v>3</v>
      </c>
      <c r="J391" s="72">
        <v>2</v>
      </c>
      <c r="K391" s="71">
        <v>3</v>
      </c>
      <c r="L391" s="80">
        <v>54.720000000000006</v>
      </c>
      <c r="M391" s="74">
        <v>10.940000000000001</v>
      </c>
      <c r="N391" s="80">
        <v>18.240000000000002</v>
      </c>
      <c r="O391" s="70">
        <v>0</v>
      </c>
      <c r="P391" s="76" t="e">
        <f>VLOOKUP(A391,#REF!,3,FALSE)</f>
        <v>#REF!</v>
      </c>
      <c r="Q391" s="80">
        <v>14</v>
      </c>
      <c r="R391" s="80">
        <f t="shared" si="6"/>
        <v>12.720000000000006</v>
      </c>
    </row>
    <row r="392" spans="1:256" x14ac:dyDescent="0.2">
      <c r="A392" s="79">
        <v>3521</v>
      </c>
      <c r="B392" s="71" t="s">
        <v>249</v>
      </c>
      <c r="C392" s="70" t="s">
        <v>62</v>
      </c>
      <c r="D392" s="69">
        <v>1</v>
      </c>
      <c r="E392" s="69">
        <v>1</v>
      </c>
      <c r="F392" s="69">
        <v>1</v>
      </c>
      <c r="G392" s="71">
        <v>20.830000000000002</v>
      </c>
      <c r="H392" s="69">
        <v>0</v>
      </c>
      <c r="I392" s="69">
        <v>1</v>
      </c>
      <c r="J392" s="72">
        <v>1</v>
      </c>
      <c r="K392" s="71">
        <v>1</v>
      </c>
      <c r="L392" s="80">
        <v>20.830000000000002</v>
      </c>
      <c r="M392" s="74">
        <v>0</v>
      </c>
      <c r="N392" s="80">
        <v>20.830000000000002</v>
      </c>
      <c r="O392" s="70">
        <v>0</v>
      </c>
      <c r="P392" s="76" t="e">
        <f>VLOOKUP(A392,#REF!,3,FALSE)</f>
        <v>#REF!</v>
      </c>
      <c r="Q392" s="80">
        <v>14.56</v>
      </c>
      <c r="R392" s="80">
        <f t="shared" si="6"/>
        <v>6.2700000000000014</v>
      </c>
    </row>
    <row r="393" spans="1:256" x14ac:dyDescent="0.2">
      <c r="A393" s="79">
        <v>3522</v>
      </c>
      <c r="B393" s="71" t="s">
        <v>250</v>
      </c>
      <c r="C393" s="70" t="s">
        <v>62</v>
      </c>
      <c r="D393" s="69">
        <v>3</v>
      </c>
      <c r="E393" s="69">
        <v>3</v>
      </c>
      <c r="F393" s="69">
        <v>10</v>
      </c>
      <c r="G393" s="71">
        <v>212.27</v>
      </c>
      <c r="H393" s="69">
        <v>42.46</v>
      </c>
      <c r="I393" s="69">
        <v>6</v>
      </c>
      <c r="J393" s="72">
        <v>3</v>
      </c>
      <c r="K393" s="71">
        <v>10</v>
      </c>
      <c r="L393" s="80">
        <v>212.27</v>
      </c>
      <c r="M393" s="74">
        <v>42.46</v>
      </c>
      <c r="N393" s="80">
        <v>21.227</v>
      </c>
      <c r="O393" s="70">
        <v>0</v>
      </c>
      <c r="P393" s="76" t="e">
        <f>VLOOKUP(A393,#REF!,3,FALSE)</f>
        <v>#REF!</v>
      </c>
      <c r="Q393" s="80">
        <v>15.12</v>
      </c>
      <c r="R393" s="80">
        <f t="shared" si="6"/>
        <v>61.070000000000007</v>
      </c>
    </row>
    <row r="394" spans="1:256" s="69" customFormat="1" x14ac:dyDescent="0.2">
      <c r="A394" s="81">
        <v>3523</v>
      </c>
      <c r="B394" s="82" t="s">
        <v>251</v>
      </c>
      <c r="C394" s="69" t="s">
        <v>62</v>
      </c>
      <c r="D394" s="69">
        <v>1</v>
      </c>
      <c r="E394" s="69">
        <v>1</v>
      </c>
      <c r="F394" s="69">
        <v>5</v>
      </c>
      <c r="G394" s="71">
        <v>116.65</v>
      </c>
      <c r="H394" s="69">
        <v>23.330000000000002</v>
      </c>
      <c r="I394" s="69">
        <v>2</v>
      </c>
      <c r="J394" s="69">
        <v>1</v>
      </c>
      <c r="K394" s="82">
        <v>5</v>
      </c>
      <c r="L394" s="83">
        <v>116.65</v>
      </c>
      <c r="M394" s="69">
        <v>23.330000000000002</v>
      </c>
      <c r="N394" s="83">
        <v>23.330000000000002</v>
      </c>
      <c r="O394" s="69">
        <v>0</v>
      </c>
      <c r="P394" s="76" t="e">
        <f>VLOOKUP(A394,#REF!,3,FALSE)</f>
        <v>#REF!</v>
      </c>
      <c r="Q394" s="84">
        <v>15.68</v>
      </c>
      <c r="R394" s="84">
        <f t="shared" si="6"/>
        <v>38.250000000000014</v>
      </c>
      <c r="S394" s="78"/>
      <c r="T394" s="78"/>
      <c r="U394" s="78"/>
      <c r="V394" s="78"/>
      <c r="W394" s="78"/>
      <c r="X394" s="78"/>
      <c r="Y394" s="78"/>
      <c r="Z394" s="78"/>
      <c r="AA394" s="78"/>
      <c r="AB394" s="78"/>
      <c r="AC394" s="85"/>
      <c r="AD394" s="85"/>
      <c r="AE394" s="85"/>
      <c r="AF394" s="85"/>
      <c r="AG394" s="85"/>
      <c r="AH394" s="85"/>
      <c r="AI394" s="85"/>
      <c r="AJ394" s="85"/>
      <c r="AK394" s="85"/>
      <c r="AL394" s="85"/>
      <c r="AM394" s="85"/>
      <c r="AN394" s="85"/>
      <c r="AO394" s="85"/>
      <c r="AP394" s="85"/>
      <c r="AQ394" s="85"/>
      <c r="AR394" s="85"/>
      <c r="AS394" s="85"/>
      <c r="AT394" s="85"/>
      <c r="AU394" s="85"/>
      <c r="AV394" s="85"/>
      <c r="AW394" s="85"/>
      <c r="AX394" s="85"/>
      <c r="AY394" s="85"/>
      <c r="AZ394" s="85"/>
      <c r="BA394" s="85"/>
      <c r="BB394" s="85"/>
      <c r="BC394" s="85"/>
      <c r="BD394" s="85"/>
      <c r="BE394" s="85"/>
      <c r="BF394" s="85"/>
      <c r="BG394" s="85"/>
      <c r="BH394" s="85"/>
      <c r="BI394" s="85"/>
      <c r="BJ394" s="85"/>
      <c r="BK394" s="85"/>
      <c r="BL394" s="85"/>
      <c r="BM394" s="85"/>
      <c r="BN394" s="85"/>
      <c r="BO394" s="85"/>
      <c r="BP394" s="85"/>
      <c r="BQ394" s="85"/>
      <c r="BR394" s="85"/>
      <c r="BS394" s="85"/>
      <c r="BT394" s="85"/>
      <c r="BU394" s="85"/>
      <c r="BV394" s="85"/>
      <c r="BW394" s="85"/>
      <c r="BX394" s="85"/>
      <c r="BY394" s="85"/>
      <c r="BZ394" s="85"/>
      <c r="CA394" s="85"/>
      <c r="CB394" s="85"/>
      <c r="CC394" s="85"/>
      <c r="CD394" s="85"/>
      <c r="CE394" s="85"/>
      <c r="CF394" s="85"/>
      <c r="CG394" s="85"/>
      <c r="CH394" s="85"/>
      <c r="CI394" s="85"/>
      <c r="CJ394" s="85"/>
      <c r="CK394" s="85"/>
      <c r="CL394" s="85"/>
      <c r="CM394" s="85"/>
      <c r="CN394" s="85"/>
      <c r="CO394" s="85"/>
      <c r="CP394" s="85"/>
      <c r="CQ394" s="85"/>
      <c r="CR394" s="85"/>
      <c r="CS394" s="85"/>
      <c r="CT394" s="85"/>
      <c r="CU394" s="85"/>
      <c r="CV394" s="85"/>
      <c r="CW394" s="85"/>
      <c r="CX394" s="85"/>
      <c r="CY394" s="85"/>
      <c r="CZ394" s="85"/>
      <c r="DA394" s="85"/>
      <c r="DB394" s="85"/>
      <c r="DC394" s="85"/>
      <c r="DD394" s="85"/>
      <c r="DE394" s="85"/>
      <c r="DF394" s="85"/>
      <c r="DG394" s="85"/>
      <c r="DH394" s="85"/>
      <c r="DI394" s="85"/>
      <c r="DJ394" s="85"/>
      <c r="DK394" s="85"/>
      <c r="DL394" s="85"/>
      <c r="DM394" s="85"/>
      <c r="DN394" s="85"/>
      <c r="DO394" s="85"/>
      <c r="DP394" s="85"/>
      <c r="DQ394" s="85"/>
      <c r="DR394" s="85"/>
      <c r="DS394" s="85"/>
      <c r="DT394" s="85"/>
      <c r="DU394" s="85"/>
      <c r="DV394" s="85"/>
      <c r="DW394" s="85"/>
      <c r="DX394" s="85"/>
      <c r="DY394" s="85"/>
      <c r="DZ394" s="85"/>
      <c r="EA394" s="85"/>
      <c r="EB394" s="85"/>
      <c r="EC394" s="85"/>
      <c r="ED394" s="85"/>
      <c r="EE394" s="85"/>
      <c r="EF394" s="85"/>
      <c r="EG394" s="85"/>
      <c r="EH394" s="85"/>
      <c r="EI394" s="85"/>
      <c r="EJ394" s="85"/>
      <c r="EK394" s="85"/>
      <c r="EL394" s="85"/>
      <c r="EM394" s="85"/>
      <c r="EN394" s="85"/>
      <c r="EO394" s="85"/>
      <c r="EP394" s="85"/>
      <c r="EQ394" s="85"/>
      <c r="ER394" s="85"/>
      <c r="ES394" s="85"/>
      <c r="ET394" s="85"/>
      <c r="EU394" s="85"/>
      <c r="EV394" s="85"/>
      <c r="EW394" s="85"/>
      <c r="EX394" s="85"/>
      <c r="EY394" s="85"/>
      <c r="EZ394" s="85"/>
      <c r="FA394" s="85"/>
      <c r="FB394" s="85"/>
      <c r="FC394" s="85"/>
      <c r="FD394" s="85"/>
      <c r="FE394" s="85"/>
      <c r="FF394" s="85"/>
      <c r="FG394" s="85"/>
      <c r="FH394" s="85"/>
      <c r="FI394" s="85"/>
      <c r="FJ394" s="85"/>
      <c r="FK394" s="85"/>
      <c r="FL394" s="85"/>
      <c r="FM394" s="85"/>
      <c r="FN394" s="85"/>
      <c r="FO394" s="85"/>
      <c r="FP394" s="85"/>
      <c r="FQ394" s="85"/>
      <c r="FR394" s="85"/>
      <c r="FS394" s="85"/>
      <c r="FT394" s="85"/>
      <c r="FU394" s="85"/>
      <c r="FV394" s="85"/>
      <c r="FW394" s="85"/>
      <c r="FX394" s="85"/>
      <c r="FY394" s="85"/>
      <c r="FZ394" s="85"/>
      <c r="GA394" s="85"/>
      <c r="GB394" s="85"/>
      <c r="GC394" s="85"/>
      <c r="GD394" s="85"/>
      <c r="GE394" s="85"/>
      <c r="GF394" s="85"/>
      <c r="GG394" s="85"/>
      <c r="GH394" s="85"/>
      <c r="GI394" s="85"/>
      <c r="GJ394" s="85"/>
      <c r="GK394" s="85"/>
      <c r="GL394" s="85"/>
      <c r="GM394" s="85"/>
      <c r="GN394" s="85"/>
      <c r="GO394" s="85"/>
      <c r="GP394" s="85"/>
      <c r="GQ394" s="85"/>
      <c r="GR394" s="85"/>
      <c r="GS394" s="85"/>
      <c r="GT394" s="85"/>
      <c r="GU394" s="85"/>
      <c r="GV394" s="85"/>
      <c r="GW394" s="85"/>
      <c r="GX394" s="85"/>
      <c r="GY394" s="85"/>
      <c r="GZ394" s="85"/>
      <c r="HA394" s="85"/>
      <c r="HB394" s="85"/>
      <c r="HC394" s="85"/>
      <c r="HD394" s="85"/>
      <c r="HE394" s="85"/>
      <c r="HF394" s="85"/>
      <c r="HG394" s="85"/>
      <c r="HH394" s="85"/>
      <c r="HI394" s="85"/>
      <c r="HJ394" s="85"/>
      <c r="HK394" s="85"/>
      <c r="HL394" s="85"/>
      <c r="HM394" s="85"/>
      <c r="HN394" s="85"/>
      <c r="HO394" s="85"/>
      <c r="HP394" s="85"/>
      <c r="HQ394" s="85"/>
      <c r="HR394" s="85"/>
      <c r="HS394" s="85"/>
      <c r="HT394" s="85"/>
      <c r="HU394" s="85"/>
      <c r="HV394" s="85"/>
      <c r="HW394" s="85"/>
      <c r="HX394" s="85"/>
      <c r="HY394" s="85"/>
      <c r="HZ394" s="85"/>
      <c r="IA394" s="85"/>
      <c r="IB394" s="85"/>
      <c r="IC394" s="85"/>
      <c r="ID394" s="85"/>
      <c r="IE394" s="85"/>
      <c r="IF394" s="85"/>
      <c r="IG394" s="85"/>
      <c r="IH394" s="85"/>
      <c r="II394" s="85"/>
      <c r="IJ394" s="85"/>
      <c r="IK394" s="85"/>
      <c r="IL394" s="85"/>
      <c r="IM394" s="85"/>
      <c r="IN394" s="85"/>
      <c r="IO394" s="85"/>
      <c r="IP394" s="85"/>
      <c r="IQ394" s="85"/>
      <c r="IR394" s="85"/>
      <c r="IS394" s="85"/>
      <c r="IT394" s="85"/>
      <c r="IU394" s="85"/>
      <c r="IV394" s="85"/>
    </row>
    <row r="395" spans="1:256" x14ac:dyDescent="0.2">
      <c r="A395" s="79">
        <v>3524</v>
      </c>
      <c r="B395" s="71" t="s">
        <v>252</v>
      </c>
      <c r="C395" s="70" t="s">
        <v>62</v>
      </c>
      <c r="D395" s="69">
        <v>1</v>
      </c>
      <c r="E395" s="69">
        <v>1</v>
      </c>
      <c r="F395" s="69">
        <v>25</v>
      </c>
      <c r="G395" s="71">
        <v>520.75</v>
      </c>
      <c r="H395" s="69">
        <v>104.15</v>
      </c>
      <c r="I395" s="69">
        <v>1</v>
      </c>
      <c r="J395" s="72">
        <v>1</v>
      </c>
      <c r="K395" s="71">
        <v>25</v>
      </c>
      <c r="L395" s="80">
        <v>520.75</v>
      </c>
      <c r="M395" s="74">
        <v>104.15</v>
      </c>
      <c r="N395" s="80">
        <v>20.830000000000002</v>
      </c>
      <c r="O395" s="70">
        <v>0</v>
      </c>
      <c r="P395" s="76" t="e">
        <f>VLOOKUP(A395,#REF!,3,FALSE)</f>
        <v>#REF!</v>
      </c>
      <c r="Q395" s="80">
        <v>14</v>
      </c>
      <c r="R395" s="80">
        <f t="shared" si="6"/>
        <v>170.75000000000006</v>
      </c>
    </row>
    <row r="396" spans="1:256" x14ac:dyDescent="0.2">
      <c r="A396" s="79">
        <v>2582</v>
      </c>
      <c r="B396" s="71" t="s">
        <v>253</v>
      </c>
      <c r="C396" s="70" t="s">
        <v>62</v>
      </c>
      <c r="D396" s="69">
        <v>8</v>
      </c>
      <c r="E396" s="69">
        <v>8</v>
      </c>
      <c r="F396" s="69">
        <v>38</v>
      </c>
      <c r="G396" s="71">
        <v>719.69</v>
      </c>
      <c r="H396" s="69">
        <v>140.92000000000002</v>
      </c>
      <c r="I396" s="69">
        <v>8</v>
      </c>
      <c r="J396" s="72">
        <v>8</v>
      </c>
      <c r="K396" s="71">
        <v>38</v>
      </c>
      <c r="L396" s="80">
        <v>719.69</v>
      </c>
      <c r="M396" s="74">
        <v>140.92000000000002</v>
      </c>
      <c r="N396" s="80">
        <v>18.9392</v>
      </c>
      <c r="O396" s="70">
        <v>0</v>
      </c>
      <c r="P396" s="76" t="e">
        <f>VLOOKUP(A396,#REF!,3,FALSE)</f>
        <v>#REF!</v>
      </c>
      <c r="Q396" s="80">
        <v>13.16</v>
      </c>
      <c r="R396" s="80">
        <f t="shared" si="6"/>
        <v>219.60959999999997</v>
      </c>
    </row>
    <row r="397" spans="1:256" x14ac:dyDescent="0.2">
      <c r="A397" s="79">
        <v>2581</v>
      </c>
      <c r="B397" s="71" t="s">
        <v>254</v>
      </c>
      <c r="C397" s="70" t="s">
        <v>62</v>
      </c>
      <c r="D397" s="69">
        <v>4</v>
      </c>
      <c r="E397" s="69">
        <v>4</v>
      </c>
      <c r="F397" s="69">
        <v>32</v>
      </c>
      <c r="G397" s="71">
        <v>618.86</v>
      </c>
      <c r="H397" s="69">
        <v>123.77000000000001</v>
      </c>
      <c r="I397" s="69">
        <v>4</v>
      </c>
      <c r="J397" s="72">
        <v>4</v>
      </c>
      <c r="K397" s="71">
        <v>32</v>
      </c>
      <c r="L397" s="80">
        <v>618.86</v>
      </c>
      <c r="M397" s="74">
        <v>123.77000000000001</v>
      </c>
      <c r="N397" s="80">
        <v>19.339400000000001</v>
      </c>
      <c r="O397" s="70">
        <v>0</v>
      </c>
      <c r="P397" s="76" t="e">
        <f>VLOOKUP(A397,#REF!,3,FALSE)</f>
        <v>#REF!</v>
      </c>
      <c r="Q397" s="80">
        <v>13.16</v>
      </c>
      <c r="R397" s="80">
        <f t="shared" si="6"/>
        <v>197.74080000000004</v>
      </c>
    </row>
    <row r="398" spans="1:256" x14ac:dyDescent="0.2">
      <c r="A398" s="68">
        <v>2599</v>
      </c>
      <c r="B398" s="69" t="s">
        <v>2258</v>
      </c>
      <c r="C398" s="70" t="s">
        <v>62</v>
      </c>
      <c r="D398" s="69">
        <v>1</v>
      </c>
      <c r="E398" s="69">
        <v>1</v>
      </c>
      <c r="F398" s="69">
        <v>1</v>
      </c>
      <c r="G398" s="71">
        <v>22.86</v>
      </c>
      <c r="H398" s="69">
        <v>4.57</v>
      </c>
      <c r="I398" s="69">
        <v>1</v>
      </c>
      <c r="J398" s="72">
        <v>1</v>
      </c>
      <c r="K398" s="73">
        <v>1</v>
      </c>
      <c r="L398" s="73">
        <v>22.86</v>
      </c>
      <c r="M398" s="74">
        <v>4.57</v>
      </c>
      <c r="N398" s="75">
        <v>22.86</v>
      </c>
      <c r="O398" s="70">
        <v>0</v>
      </c>
      <c r="P398" s="76" t="e">
        <f>VLOOKUP(A398,#REF!,3,FALSE)</f>
        <v>#REF!</v>
      </c>
      <c r="Q398" s="77"/>
      <c r="R398" s="77">
        <f t="shared" si="6"/>
        <v>22.86</v>
      </c>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c r="DM398" s="76"/>
      <c r="DN398" s="76"/>
      <c r="DO398" s="76"/>
      <c r="DP398" s="76"/>
      <c r="DQ398" s="76"/>
      <c r="DR398" s="76"/>
      <c r="DS398" s="76"/>
      <c r="DT398" s="76"/>
      <c r="DU398" s="76"/>
      <c r="DV398" s="76"/>
      <c r="DW398" s="76"/>
      <c r="DX398" s="76"/>
      <c r="DY398" s="76"/>
      <c r="DZ398" s="76"/>
      <c r="EA398" s="76"/>
      <c r="EB398" s="76"/>
      <c r="EC398" s="76"/>
      <c r="ED398" s="76"/>
      <c r="EE398" s="76"/>
      <c r="EF398" s="76"/>
      <c r="EG398" s="76"/>
      <c r="EH398" s="76"/>
      <c r="EI398" s="76"/>
      <c r="EJ398" s="76"/>
      <c r="EK398" s="76"/>
      <c r="EL398" s="76"/>
      <c r="EM398" s="76"/>
      <c r="EN398" s="76"/>
      <c r="EO398" s="76"/>
      <c r="EP398" s="76"/>
      <c r="EQ398" s="76"/>
      <c r="ER398" s="76"/>
      <c r="ES398" s="76"/>
      <c r="ET398" s="76"/>
      <c r="EU398" s="76"/>
      <c r="EV398" s="76"/>
      <c r="EW398" s="76"/>
      <c r="EX398" s="76"/>
      <c r="EY398" s="76"/>
      <c r="EZ398" s="76"/>
      <c r="FA398" s="76"/>
      <c r="FB398" s="76"/>
      <c r="FC398" s="76"/>
      <c r="FD398" s="76"/>
      <c r="FE398" s="76"/>
      <c r="FF398" s="76"/>
      <c r="FG398" s="76"/>
      <c r="FH398" s="76"/>
      <c r="FI398" s="76"/>
      <c r="FJ398" s="76"/>
      <c r="FK398" s="76"/>
      <c r="FL398" s="76"/>
      <c r="FM398" s="76"/>
      <c r="FN398" s="76"/>
      <c r="FO398" s="76"/>
      <c r="FP398" s="76"/>
      <c r="FQ398" s="76"/>
      <c r="FR398" s="76"/>
      <c r="FS398" s="76"/>
      <c r="FT398" s="76"/>
      <c r="FU398" s="76"/>
      <c r="FV398" s="76"/>
      <c r="FW398" s="76"/>
      <c r="FX398" s="76"/>
      <c r="FY398" s="76"/>
      <c r="FZ398" s="76"/>
      <c r="GA398" s="76"/>
      <c r="GB398" s="76"/>
      <c r="GC398" s="76"/>
      <c r="GD398" s="76"/>
      <c r="GE398" s="76"/>
      <c r="GF398" s="76"/>
      <c r="GG398" s="76"/>
      <c r="GH398" s="76"/>
      <c r="GI398" s="76"/>
      <c r="GJ398" s="76"/>
      <c r="GK398" s="76"/>
      <c r="GL398" s="76"/>
      <c r="GM398" s="76"/>
      <c r="GN398" s="76"/>
      <c r="GO398" s="76"/>
      <c r="GP398" s="76"/>
      <c r="GQ398" s="76"/>
      <c r="GR398" s="76"/>
      <c r="GS398" s="76"/>
      <c r="GT398" s="76"/>
      <c r="GU398" s="76"/>
      <c r="GV398" s="76"/>
      <c r="GW398" s="76"/>
      <c r="GX398" s="76"/>
      <c r="GY398" s="76"/>
      <c r="GZ398" s="76"/>
      <c r="HA398" s="76"/>
      <c r="HB398" s="76"/>
      <c r="HC398" s="76"/>
      <c r="HD398" s="76"/>
      <c r="HE398" s="76"/>
      <c r="HF398" s="76"/>
      <c r="HG398" s="76"/>
      <c r="HH398" s="76"/>
      <c r="HI398" s="76"/>
      <c r="HJ398" s="76"/>
      <c r="HK398" s="76"/>
      <c r="HL398" s="76"/>
      <c r="HM398" s="76"/>
      <c r="HN398" s="76"/>
      <c r="HO398" s="76"/>
      <c r="HP398" s="76"/>
      <c r="HQ398" s="76"/>
      <c r="HR398" s="76"/>
      <c r="HS398" s="76"/>
      <c r="HT398" s="76"/>
      <c r="HU398" s="76"/>
      <c r="HV398" s="76"/>
      <c r="HW398" s="76"/>
      <c r="HX398" s="76"/>
      <c r="HY398" s="76"/>
      <c r="HZ398" s="76"/>
      <c r="IA398" s="76"/>
      <c r="IB398" s="76"/>
      <c r="IC398" s="76"/>
      <c r="ID398" s="76"/>
      <c r="IE398" s="76"/>
      <c r="IF398" s="76"/>
      <c r="IG398" s="76"/>
      <c r="IH398" s="76"/>
      <c r="II398" s="76"/>
      <c r="IJ398" s="76"/>
      <c r="IK398" s="76"/>
      <c r="IL398" s="76"/>
      <c r="IM398" s="76"/>
      <c r="IN398" s="76"/>
      <c r="IO398" s="76"/>
      <c r="IP398" s="76"/>
      <c r="IQ398" s="76"/>
      <c r="IR398" s="76"/>
      <c r="IS398" s="76"/>
      <c r="IT398" s="76"/>
      <c r="IU398" s="76"/>
      <c r="IV398" s="76"/>
    </row>
    <row r="399" spans="1:256" x14ac:dyDescent="0.2">
      <c r="A399" s="79">
        <v>2597</v>
      </c>
      <c r="B399" s="71" t="s">
        <v>255</v>
      </c>
      <c r="C399" s="70" t="s">
        <v>62</v>
      </c>
      <c r="D399" s="69">
        <v>4</v>
      </c>
      <c r="E399" s="69">
        <v>4</v>
      </c>
      <c r="F399" s="69">
        <v>7</v>
      </c>
      <c r="G399" s="71">
        <v>166</v>
      </c>
      <c r="H399" s="69">
        <v>33.200000000000003</v>
      </c>
      <c r="I399" s="69">
        <v>5</v>
      </c>
      <c r="J399" s="72">
        <v>4</v>
      </c>
      <c r="K399" s="71">
        <v>7</v>
      </c>
      <c r="L399" s="80">
        <v>166</v>
      </c>
      <c r="M399" s="74">
        <v>33.200000000000003</v>
      </c>
      <c r="N399" s="80">
        <v>23.714300000000001</v>
      </c>
      <c r="O399" s="70">
        <v>0</v>
      </c>
      <c r="P399" s="76" t="e">
        <f>VLOOKUP(A399,#REF!,3,FALSE)</f>
        <v>#REF!</v>
      </c>
      <c r="Q399" s="80">
        <v>16.8</v>
      </c>
      <c r="R399" s="80">
        <f t="shared" si="6"/>
        <v>48.400100000000009</v>
      </c>
    </row>
    <row r="400" spans="1:256" x14ac:dyDescent="0.2">
      <c r="A400" s="68">
        <v>3781</v>
      </c>
      <c r="B400" s="69" t="s">
        <v>2259</v>
      </c>
      <c r="C400" s="70" t="s">
        <v>62</v>
      </c>
      <c r="D400" s="69">
        <v>1</v>
      </c>
      <c r="E400" s="69">
        <v>1</v>
      </c>
      <c r="F400" s="69">
        <v>370</v>
      </c>
      <c r="G400" s="71">
        <v>2142.3000000000002</v>
      </c>
      <c r="H400" s="69">
        <v>428.46000000000004</v>
      </c>
      <c r="I400" s="69">
        <v>1</v>
      </c>
      <c r="J400" s="72">
        <v>1</v>
      </c>
      <c r="K400" s="73">
        <v>370</v>
      </c>
      <c r="L400" s="73">
        <v>2142.3000000000002</v>
      </c>
      <c r="M400" s="74">
        <v>428.46000000000004</v>
      </c>
      <c r="N400" s="75">
        <v>5.79</v>
      </c>
      <c r="O400" s="70">
        <v>0</v>
      </c>
      <c r="P400" s="76" t="e">
        <f>VLOOKUP(A400,#REF!,3,FALSE)</f>
        <v>#REF!</v>
      </c>
      <c r="Q400" s="77"/>
      <c r="R400" s="77">
        <f t="shared" si="6"/>
        <v>2142.3000000000002</v>
      </c>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c r="DM400" s="76"/>
      <c r="DN400" s="76"/>
      <c r="DO400" s="76"/>
      <c r="DP400" s="76"/>
      <c r="DQ400" s="76"/>
      <c r="DR400" s="76"/>
      <c r="DS400" s="76"/>
      <c r="DT400" s="76"/>
      <c r="DU400" s="76"/>
      <c r="DV400" s="76"/>
      <c r="DW400" s="76"/>
      <c r="DX400" s="76"/>
      <c r="DY400" s="76"/>
      <c r="DZ400" s="76"/>
      <c r="EA400" s="76"/>
      <c r="EB400" s="76"/>
      <c r="EC400" s="76"/>
      <c r="ED400" s="76"/>
      <c r="EE400" s="76"/>
      <c r="EF400" s="76"/>
      <c r="EG400" s="76"/>
      <c r="EH400" s="76"/>
      <c r="EI400" s="76"/>
      <c r="EJ400" s="76"/>
      <c r="EK400" s="76"/>
      <c r="EL400" s="76"/>
      <c r="EM400" s="76"/>
      <c r="EN400" s="76"/>
      <c r="EO400" s="76"/>
      <c r="EP400" s="76"/>
      <c r="EQ400" s="76"/>
      <c r="ER400" s="76"/>
      <c r="ES400" s="76"/>
      <c r="ET400" s="76"/>
      <c r="EU400" s="76"/>
      <c r="EV400" s="76"/>
      <c r="EW400" s="76"/>
      <c r="EX400" s="76"/>
      <c r="EY400" s="76"/>
      <c r="EZ400" s="76"/>
      <c r="FA400" s="76"/>
      <c r="FB400" s="76"/>
      <c r="FC400" s="76"/>
      <c r="FD400" s="76"/>
      <c r="FE400" s="76"/>
      <c r="FF400" s="76"/>
      <c r="FG400" s="76"/>
      <c r="FH400" s="76"/>
      <c r="FI400" s="76"/>
      <c r="FJ400" s="76"/>
      <c r="FK400" s="76"/>
      <c r="FL400" s="76"/>
      <c r="FM400" s="76"/>
      <c r="FN400" s="76"/>
      <c r="FO400" s="76"/>
      <c r="FP400" s="76"/>
      <c r="FQ400" s="76"/>
      <c r="FR400" s="76"/>
      <c r="FS400" s="76"/>
      <c r="FT400" s="76"/>
      <c r="FU400" s="76"/>
      <c r="FV400" s="76"/>
      <c r="FW400" s="76"/>
      <c r="FX400" s="76"/>
      <c r="FY400" s="76"/>
      <c r="FZ400" s="76"/>
      <c r="GA400" s="76"/>
      <c r="GB400" s="76"/>
      <c r="GC400" s="76"/>
      <c r="GD400" s="76"/>
      <c r="GE400" s="76"/>
      <c r="GF400" s="76"/>
      <c r="GG400" s="76"/>
      <c r="GH400" s="76"/>
      <c r="GI400" s="76"/>
      <c r="GJ400" s="76"/>
      <c r="GK400" s="76"/>
      <c r="GL400" s="76"/>
      <c r="GM400" s="76"/>
      <c r="GN400" s="76"/>
      <c r="GO400" s="76"/>
      <c r="GP400" s="76"/>
      <c r="GQ400" s="76"/>
      <c r="GR400" s="76"/>
      <c r="GS400" s="76"/>
      <c r="GT400" s="76"/>
      <c r="GU400" s="76"/>
      <c r="GV400" s="76"/>
      <c r="GW400" s="76"/>
      <c r="GX400" s="76"/>
      <c r="GY400" s="76"/>
      <c r="GZ400" s="76"/>
      <c r="HA400" s="76"/>
      <c r="HB400" s="76"/>
      <c r="HC400" s="76"/>
      <c r="HD400" s="76"/>
      <c r="HE400" s="76"/>
      <c r="HF400" s="76"/>
      <c r="HG400" s="76"/>
      <c r="HH400" s="76"/>
      <c r="HI400" s="76"/>
      <c r="HJ400" s="76"/>
      <c r="HK400" s="76"/>
      <c r="HL400" s="76"/>
      <c r="HM400" s="76"/>
      <c r="HN400" s="76"/>
      <c r="HO400" s="76"/>
      <c r="HP400" s="76"/>
      <c r="HQ400" s="76"/>
      <c r="HR400" s="76"/>
      <c r="HS400" s="76"/>
      <c r="HT400" s="76"/>
      <c r="HU400" s="76"/>
      <c r="HV400" s="76"/>
      <c r="HW400" s="76"/>
      <c r="HX400" s="76"/>
      <c r="HY400" s="76"/>
      <c r="HZ400" s="76"/>
      <c r="IA400" s="76"/>
      <c r="IB400" s="76"/>
      <c r="IC400" s="76"/>
      <c r="ID400" s="76"/>
      <c r="IE400" s="76"/>
      <c r="IF400" s="76"/>
      <c r="IG400" s="76"/>
      <c r="IH400" s="76"/>
      <c r="II400" s="76"/>
      <c r="IJ400" s="76"/>
      <c r="IK400" s="76"/>
      <c r="IL400" s="76"/>
      <c r="IM400" s="76"/>
      <c r="IN400" s="76"/>
      <c r="IO400" s="76"/>
      <c r="IP400" s="76"/>
      <c r="IQ400" s="76"/>
      <c r="IR400" s="76"/>
      <c r="IS400" s="76"/>
      <c r="IT400" s="76"/>
      <c r="IU400" s="76"/>
      <c r="IV400" s="76"/>
    </row>
    <row r="401" spans="1:256" x14ac:dyDescent="0.2">
      <c r="A401" s="68">
        <v>3780</v>
      </c>
      <c r="B401" s="69" t="s">
        <v>2260</v>
      </c>
      <c r="C401" s="70" t="s">
        <v>62</v>
      </c>
      <c r="D401" s="69">
        <v>1</v>
      </c>
      <c r="E401" s="69">
        <v>1</v>
      </c>
      <c r="F401" s="69">
        <v>630</v>
      </c>
      <c r="G401" s="71">
        <v>3647.7000000000003</v>
      </c>
      <c r="H401" s="69">
        <v>729.54000000000008</v>
      </c>
      <c r="I401" s="69">
        <v>1</v>
      </c>
      <c r="J401" s="72">
        <v>1</v>
      </c>
      <c r="K401" s="73">
        <v>630</v>
      </c>
      <c r="L401" s="73">
        <v>3647.7000000000003</v>
      </c>
      <c r="M401" s="74">
        <v>729.54000000000008</v>
      </c>
      <c r="N401" s="75">
        <v>5.79</v>
      </c>
      <c r="O401" s="70">
        <v>0</v>
      </c>
      <c r="P401" s="76" t="e">
        <f>VLOOKUP(A401,#REF!,3,FALSE)</f>
        <v>#REF!</v>
      </c>
      <c r="Q401" s="77"/>
      <c r="R401" s="77">
        <f t="shared" si="6"/>
        <v>3647.7</v>
      </c>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c r="DM401" s="76"/>
      <c r="DN401" s="76"/>
      <c r="DO401" s="76"/>
      <c r="DP401" s="76"/>
      <c r="DQ401" s="76"/>
      <c r="DR401" s="76"/>
      <c r="DS401" s="76"/>
      <c r="DT401" s="76"/>
      <c r="DU401" s="76"/>
      <c r="DV401" s="76"/>
      <c r="DW401" s="76"/>
      <c r="DX401" s="76"/>
      <c r="DY401" s="76"/>
      <c r="DZ401" s="76"/>
      <c r="EA401" s="76"/>
      <c r="EB401" s="76"/>
      <c r="EC401" s="76"/>
      <c r="ED401" s="76"/>
      <c r="EE401" s="76"/>
      <c r="EF401" s="76"/>
      <c r="EG401" s="76"/>
      <c r="EH401" s="76"/>
      <c r="EI401" s="76"/>
      <c r="EJ401" s="76"/>
      <c r="EK401" s="76"/>
      <c r="EL401" s="76"/>
      <c r="EM401" s="76"/>
      <c r="EN401" s="76"/>
      <c r="EO401" s="76"/>
      <c r="EP401" s="76"/>
      <c r="EQ401" s="76"/>
      <c r="ER401" s="76"/>
      <c r="ES401" s="76"/>
      <c r="ET401" s="76"/>
      <c r="EU401" s="76"/>
      <c r="EV401" s="76"/>
      <c r="EW401" s="76"/>
      <c r="EX401" s="76"/>
      <c r="EY401" s="76"/>
      <c r="EZ401" s="76"/>
      <c r="FA401" s="76"/>
      <c r="FB401" s="76"/>
      <c r="FC401" s="76"/>
      <c r="FD401" s="76"/>
      <c r="FE401" s="76"/>
      <c r="FF401" s="76"/>
      <c r="FG401" s="76"/>
      <c r="FH401" s="76"/>
      <c r="FI401" s="76"/>
      <c r="FJ401" s="76"/>
      <c r="FK401" s="76"/>
      <c r="FL401" s="76"/>
      <c r="FM401" s="76"/>
      <c r="FN401" s="76"/>
      <c r="FO401" s="76"/>
      <c r="FP401" s="76"/>
      <c r="FQ401" s="76"/>
      <c r="FR401" s="76"/>
      <c r="FS401" s="76"/>
      <c r="FT401" s="76"/>
      <c r="FU401" s="76"/>
      <c r="FV401" s="76"/>
      <c r="FW401" s="76"/>
      <c r="FX401" s="76"/>
      <c r="FY401" s="76"/>
      <c r="FZ401" s="76"/>
      <c r="GA401" s="76"/>
      <c r="GB401" s="76"/>
      <c r="GC401" s="76"/>
      <c r="GD401" s="76"/>
      <c r="GE401" s="76"/>
      <c r="GF401" s="76"/>
      <c r="GG401" s="76"/>
      <c r="GH401" s="76"/>
      <c r="GI401" s="76"/>
      <c r="GJ401" s="76"/>
      <c r="GK401" s="76"/>
      <c r="GL401" s="76"/>
      <c r="GM401" s="76"/>
      <c r="GN401" s="76"/>
      <c r="GO401" s="76"/>
      <c r="GP401" s="76"/>
      <c r="GQ401" s="76"/>
      <c r="GR401" s="76"/>
      <c r="GS401" s="76"/>
      <c r="GT401" s="76"/>
      <c r="GU401" s="76"/>
      <c r="GV401" s="76"/>
      <c r="GW401" s="76"/>
      <c r="GX401" s="76"/>
      <c r="GY401" s="76"/>
      <c r="GZ401" s="76"/>
      <c r="HA401" s="76"/>
      <c r="HB401" s="76"/>
      <c r="HC401" s="76"/>
      <c r="HD401" s="76"/>
      <c r="HE401" s="76"/>
      <c r="HF401" s="76"/>
      <c r="HG401" s="76"/>
      <c r="HH401" s="76"/>
      <c r="HI401" s="76"/>
      <c r="HJ401" s="76"/>
      <c r="HK401" s="76"/>
      <c r="HL401" s="76"/>
      <c r="HM401" s="76"/>
      <c r="HN401" s="76"/>
      <c r="HO401" s="76"/>
      <c r="HP401" s="76"/>
      <c r="HQ401" s="76"/>
      <c r="HR401" s="76"/>
      <c r="HS401" s="76"/>
      <c r="HT401" s="76"/>
      <c r="HU401" s="76"/>
      <c r="HV401" s="76"/>
      <c r="HW401" s="76"/>
      <c r="HX401" s="76"/>
      <c r="HY401" s="76"/>
      <c r="HZ401" s="76"/>
      <c r="IA401" s="76"/>
      <c r="IB401" s="76"/>
      <c r="IC401" s="76"/>
      <c r="ID401" s="76"/>
      <c r="IE401" s="76"/>
      <c r="IF401" s="76"/>
      <c r="IG401" s="76"/>
      <c r="IH401" s="76"/>
      <c r="II401" s="76"/>
      <c r="IJ401" s="76"/>
      <c r="IK401" s="76"/>
      <c r="IL401" s="76"/>
      <c r="IM401" s="76"/>
      <c r="IN401" s="76"/>
      <c r="IO401" s="76"/>
      <c r="IP401" s="76"/>
      <c r="IQ401" s="76"/>
      <c r="IR401" s="76"/>
      <c r="IS401" s="76"/>
      <c r="IT401" s="76"/>
      <c r="IU401" s="76"/>
      <c r="IV401" s="76"/>
    </row>
    <row r="402" spans="1:256" x14ac:dyDescent="0.2">
      <c r="A402" s="68">
        <v>3969</v>
      </c>
      <c r="B402" s="69" t="s">
        <v>2261</v>
      </c>
      <c r="C402" s="70" t="s">
        <v>111</v>
      </c>
      <c r="D402" s="69">
        <v>0</v>
      </c>
      <c r="E402" s="69">
        <v>0</v>
      </c>
      <c r="F402" s="69">
        <v>0</v>
      </c>
      <c r="G402" s="71">
        <v>0</v>
      </c>
      <c r="H402" s="69">
        <v>0</v>
      </c>
      <c r="I402" s="69">
        <v>0</v>
      </c>
      <c r="J402" s="72">
        <v>0</v>
      </c>
      <c r="K402" s="73">
        <v>0</v>
      </c>
      <c r="L402" s="73">
        <v>0</v>
      </c>
      <c r="M402" s="74">
        <v>0</v>
      </c>
      <c r="N402" s="75">
        <v>0</v>
      </c>
      <c r="O402" s="70">
        <v>0</v>
      </c>
      <c r="P402" s="76" t="e">
        <f>VLOOKUP(A402,#REF!,3,FALSE)</f>
        <v>#REF!</v>
      </c>
      <c r="Q402" s="77"/>
      <c r="R402" s="77">
        <f t="shared" si="6"/>
        <v>0</v>
      </c>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c r="CW402" s="76"/>
      <c r="CX402" s="76"/>
      <c r="CY402" s="76"/>
      <c r="CZ402" s="76"/>
      <c r="DA402" s="76"/>
      <c r="DB402" s="76"/>
      <c r="DC402" s="76"/>
      <c r="DD402" s="76"/>
      <c r="DE402" s="76"/>
      <c r="DF402" s="76"/>
      <c r="DG402" s="76"/>
      <c r="DH402" s="76"/>
      <c r="DI402" s="76"/>
      <c r="DJ402" s="76"/>
      <c r="DK402" s="76"/>
      <c r="DL402" s="76"/>
      <c r="DM402" s="76"/>
      <c r="DN402" s="76"/>
      <c r="DO402" s="76"/>
      <c r="DP402" s="76"/>
      <c r="DQ402" s="76"/>
      <c r="DR402" s="76"/>
      <c r="DS402" s="76"/>
      <c r="DT402" s="76"/>
      <c r="DU402" s="76"/>
      <c r="DV402" s="76"/>
      <c r="DW402" s="76"/>
      <c r="DX402" s="76"/>
      <c r="DY402" s="76"/>
      <c r="DZ402" s="76"/>
      <c r="EA402" s="76"/>
      <c r="EB402" s="76"/>
      <c r="EC402" s="76"/>
      <c r="ED402" s="76"/>
      <c r="EE402" s="76"/>
      <c r="EF402" s="76"/>
      <c r="EG402" s="76"/>
      <c r="EH402" s="76"/>
      <c r="EI402" s="76"/>
      <c r="EJ402" s="76"/>
      <c r="EK402" s="76"/>
      <c r="EL402" s="76"/>
      <c r="EM402" s="76"/>
      <c r="EN402" s="76"/>
      <c r="EO402" s="76"/>
      <c r="EP402" s="76"/>
      <c r="EQ402" s="76"/>
      <c r="ER402" s="76"/>
      <c r="ES402" s="76"/>
      <c r="ET402" s="76"/>
      <c r="EU402" s="76"/>
      <c r="EV402" s="76"/>
      <c r="EW402" s="76"/>
      <c r="EX402" s="76"/>
      <c r="EY402" s="76"/>
      <c r="EZ402" s="76"/>
      <c r="FA402" s="76"/>
      <c r="FB402" s="76"/>
      <c r="FC402" s="76"/>
      <c r="FD402" s="76"/>
      <c r="FE402" s="76"/>
      <c r="FF402" s="76"/>
      <c r="FG402" s="76"/>
      <c r="FH402" s="76"/>
      <c r="FI402" s="76"/>
      <c r="FJ402" s="76"/>
      <c r="FK402" s="76"/>
      <c r="FL402" s="76"/>
      <c r="FM402" s="76"/>
      <c r="FN402" s="76"/>
      <c r="FO402" s="76"/>
      <c r="FP402" s="76"/>
      <c r="FQ402" s="76"/>
      <c r="FR402" s="76"/>
      <c r="FS402" s="76"/>
      <c r="FT402" s="76"/>
      <c r="FU402" s="76"/>
      <c r="FV402" s="76"/>
      <c r="FW402" s="76"/>
      <c r="FX402" s="76"/>
      <c r="FY402" s="76"/>
      <c r="FZ402" s="76"/>
      <c r="GA402" s="76"/>
      <c r="GB402" s="76"/>
      <c r="GC402" s="76"/>
      <c r="GD402" s="76"/>
      <c r="GE402" s="76"/>
      <c r="GF402" s="76"/>
      <c r="GG402" s="76"/>
      <c r="GH402" s="76"/>
      <c r="GI402" s="76"/>
      <c r="GJ402" s="76"/>
      <c r="GK402" s="76"/>
      <c r="GL402" s="76"/>
      <c r="GM402" s="76"/>
      <c r="GN402" s="76"/>
      <c r="GO402" s="76"/>
      <c r="GP402" s="76"/>
      <c r="GQ402" s="76"/>
      <c r="GR402" s="76"/>
      <c r="GS402" s="76"/>
      <c r="GT402" s="76"/>
      <c r="GU402" s="76"/>
      <c r="GV402" s="76"/>
      <c r="GW402" s="76"/>
      <c r="GX402" s="76"/>
      <c r="GY402" s="76"/>
      <c r="GZ402" s="76"/>
      <c r="HA402" s="76"/>
      <c r="HB402" s="76"/>
      <c r="HC402" s="76"/>
      <c r="HD402" s="76"/>
      <c r="HE402" s="76"/>
      <c r="HF402" s="76"/>
      <c r="HG402" s="76"/>
      <c r="HH402" s="76"/>
      <c r="HI402" s="76"/>
      <c r="HJ402" s="76"/>
      <c r="HK402" s="76"/>
      <c r="HL402" s="76"/>
      <c r="HM402" s="76"/>
      <c r="HN402" s="76"/>
      <c r="HO402" s="76"/>
      <c r="HP402" s="76"/>
      <c r="HQ402" s="76"/>
      <c r="HR402" s="76"/>
      <c r="HS402" s="76"/>
      <c r="HT402" s="76"/>
      <c r="HU402" s="76"/>
      <c r="HV402" s="76"/>
      <c r="HW402" s="76"/>
      <c r="HX402" s="76"/>
      <c r="HY402" s="76"/>
      <c r="HZ402" s="76"/>
      <c r="IA402" s="76"/>
      <c r="IB402" s="76"/>
      <c r="IC402" s="76"/>
      <c r="ID402" s="76"/>
      <c r="IE402" s="76"/>
      <c r="IF402" s="76"/>
      <c r="IG402" s="76"/>
      <c r="IH402" s="76"/>
      <c r="II402" s="76"/>
      <c r="IJ402" s="76"/>
      <c r="IK402" s="76"/>
      <c r="IL402" s="76"/>
      <c r="IM402" s="76"/>
      <c r="IN402" s="76"/>
      <c r="IO402" s="76"/>
      <c r="IP402" s="76"/>
      <c r="IQ402" s="76"/>
      <c r="IR402" s="76"/>
      <c r="IS402" s="76"/>
      <c r="IT402" s="76"/>
      <c r="IU402" s="76"/>
      <c r="IV402" s="76"/>
    </row>
    <row r="403" spans="1:256" x14ac:dyDescent="0.2">
      <c r="A403" s="68">
        <v>3913</v>
      </c>
      <c r="B403" s="69" t="s">
        <v>2262</v>
      </c>
      <c r="C403" s="70" t="s">
        <v>62</v>
      </c>
      <c r="D403" s="69">
        <v>0</v>
      </c>
      <c r="E403" s="69">
        <v>0</v>
      </c>
      <c r="F403" s="69">
        <v>0</v>
      </c>
      <c r="G403" s="71">
        <v>0</v>
      </c>
      <c r="H403" s="69">
        <v>0</v>
      </c>
      <c r="I403" s="69">
        <v>0</v>
      </c>
      <c r="J403" s="72">
        <v>0</v>
      </c>
      <c r="K403" s="73">
        <v>0</v>
      </c>
      <c r="L403" s="73">
        <v>0</v>
      </c>
      <c r="M403" s="74">
        <v>0</v>
      </c>
      <c r="N403" s="75">
        <v>0</v>
      </c>
      <c r="O403" s="70">
        <v>0</v>
      </c>
      <c r="P403" s="76" t="e">
        <f>VLOOKUP(A403,#REF!,3,FALSE)</f>
        <v>#REF!</v>
      </c>
      <c r="Q403" s="77"/>
      <c r="R403" s="77">
        <f t="shared" si="6"/>
        <v>0</v>
      </c>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c r="CW403" s="76"/>
      <c r="CX403" s="76"/>
      <c r="CY403" s="76"/>
      <c r="CZ403" s="76"/>
      <c r="DA403" s="76"/>
      <c r="DB403" s="76"/>
      <c r="DC403" s="76"/>
      <c r="DD403" s="76"/>
      <c r="DE403" s="76"/>
      <c r="DF403" s="76"/>
      <c r="DG403" s="76"/>
      <c r="DH403" s="76"/>
      <c r="DI403" s="76"/>
      <c r="DJ403" s="76"/>
      <c r="DK403" s="76"/>
      <c r="DL403" s="76"/>
      <c r="DM403" s="76"/>
      <c r="DN403" s="76"/>
      <c r="DO403" s="76"/>
      <c r="DP403" s="76"/>
      <c r="DQ403" s="76"/>
      <c r="DR403" s="76"/>
      <c r="DS403" s="76"/>
      <c r="DT403" s="76"/>
      <c r="DU403" s="76"/>
      <c r="DV403" s="76"/>
      <c r="DW403" s="76"/>
      <c r="DX403" s="76"/>
      <c r="DY403" s="76"/>
      <c r="DZ403" s="76"/>
      <c r="EA403" s="76"/>
      <c r="EB403" s="76"/>
      <c r="EC403" s="76"/>
      <c r="ED403" s="76"/>
      <c r="EE403" s="76"/>
      <c r="EF403" s="76"/>
      <c r="EG403" s="76"/>
      <c r="EH403" s="76"/>
      <c r="EI403" s="76"/>
      <c r="EJ403" s="76"/>
      <c r="EK403" s="76"/>
      <c r="EL403" s="76"/>
      <c r="EM403" s="76"/>
      <c r="EN403" s="76"/>
      <c r="EO403" s="76"/>
      <c r="EP403" s="76"/>
      <c r="EQ403" s="76"/>
      <c r="ER403" s="76"/>
      <c r="ES403" s="76"/>
      <c r="ET403" s="76"/>
      <c r="EU403" s="76"/>
      <c r="EV403" s="76"/>
      <c r="EW403" s="76"/>
      <c r="EX403" s="76"/>
      <c r="EY403" s="76"/>
      <c r="EZ403" s="76"/>
      <c r="FA403" s="76"/>
      <c r="FB403" s="76"/>
      <c r="FC403" s="76"/>
      <c r="FD403" s="76"/>
      <c r="FE403" s="76"/>
      <c r="FF403" s="76"/>
      <c r="FG403" s="76"/>
      <c r="FH403" s="76"/>
      <c r="FI403" s="76"/>
      <c r="FJ403" s="76"/>
      <c r="FK403" s="76"/>
      <c r="FL403" s="76"/>
      <c r="FM403" s="76"/>
      <c r="FN403" s="76"/>
      <c r="FO403" s="76"/>
      <c r="FP403" s="76"/>
      <c r="FQ403" s="76"/>
      <c r="FR403" s="76"/>
      <c r="FS403" s="76"/>
      <c r="FT403" s="76"/>
      <c r="FU403" s="76"/>
      <c r="FV403" s="76"/>
      <c r="FW403" s="76"/>
      <c r="FX403" s="76"/>
      <c r="FY403" s="76"/>
      <c r="FZ403" s="76"/>
      <c r="GA403" s="76"/>
      <c r="GB403" s="76"/>
      <c r="GC403" s="76"/>
      <c r="GD403" s="76"/>
      <c r="GE403" s="76"/>
      <c r="GF403" s="76"/>
      <c r="GG403" s="76"/>
      <c r="GH403" s="76"/>
      <c r="GI403" s="76"/>
      <c r="GJ403" s="76"/>
      <c r="GK403" s="76"/>
      <c r="GL403" s="76"/>
      <c r="GM403" s="76"/>
      <c r="GN403" s="76"/>
      <c r="GO403" s="76"/>
      <c r="GP403" s="76"/>
      <c r="GQ403" s="76"/>
      <c r="GR403" s="76"/>
      <c r="GS403" s="76"/>
      <c r="GT403" s="76"/>
      <c r="GU403" s="76"/>
      <c r="GV403" s="76"/>
      <c r="GW403" s="76"/>
      <c r="GX403" s="76"/>
      <c r="GY403" s="76"/>
      <c r="GZ403" s="76"/>
      <c r="HA403" s="76"/>
      <c r="HB403" s="76"/>
      <c r="HC403" s="76"/>
      <c r="HD403" s="76"/>
      <c r="HE403" s="76"/>
      <c r="HF403" s="76"/>
      <c r="HG403" s="76"/>
      <c r="HH403" s="76"/>
      <c r="HI403" s="76"/>
      <c r="HJ403" s="76"/>
      <c r="HK403" s="76"/>
      <c r="HL403" s="76"/>
      <c r="HM403" s="76"/>
      <c r="HN403" s="76"/>
      <c r="HO403" s="76"/>
      <c r="HP403" s="76"/>
      <c r="HQ403" s="76"/>
      <c r="HR403" s="76"/>
      <c r="HS403" s="76"/>
      <c r="HT403" s="76"/>
      <c r="HU403" s="76"/>
      <c r="HV403" s="76"/>
      <c r="HW403" s="76"/>
      <c r="HX403" s="76"/>
      <c r="HY403" s="76"/>
      <c r="HZ403" s="76"/>
      <c r="IA403" s="76"/>
      <c r="IB403" s="76"/>
      <c r="IC403" s="76"/>
      <c r="ID403" s="76"/>
      <c r="IE403" s="76"/>
      <c r="IF403" s="76"/>
      <c r="IG403" s="76"/>
      <c r="IH403" s="76"/>
      <c r="II403" s="76"/>
      <c r="IJ403" s="76"/>
      <c r="IK403" s="76"/>
      <c r="IL403" s="76"/>
      <c r="IM403" s="76"/>
      <c r="IN403" s="76"/>
      <c r="IO403" s="76"/>
      <c r="IP403" s="76"/>
      <c r="IQ403" s="76"/>
      <c r="IR403" s="76"/>
      <c r="IS403" s="76"/>
      <c r="IT403" s="76"/>
      <c r="IU403" s="76"/>
      <c r="IV403" s="76"/>
    </row>
    <row r="404" spans="1:256" x14ac:dyDescent="0.2">
      <c r="A404" s="68">
        <v>3914</v>
      </c>
      <c r="B404" s="69" t="s">
        <v>2263</v>
      </c>
      <c r="C404" s="70" t="s">
        <v>62</v>
      </c>
      <c r="D404" s="69">
        <v>0</v>
      </c>
      <c r="E404" s="69">
        <v>0</v>
      </c>
      <c r="F404" s="69">
        <v>0</v>
      </c>
      <c r="G404" s="71">
        <v>0</v>
      </c>
      <c r="H404" s="69">
        <v>0</v>
      </c>
      <c r="I404" s="69">
        <v>0</v>
      </c>
      <c r="J404" s="72">
        <v>0</v>
      </c>
      <c r="K404" s="73">
        <v>0</v>
      </c>
      <c r="L404" s="73">
        <v>0</v>
      </c>
      <c r="M404" s="74">
        <v>0</v>
      </c>
      <c r="N404" s="75">
        <v>0</v>
      </c>
      <c r="O404" s="70">
        <v>0</v>
      </c>
      <c r="P404" s="76" t="e">
        <f>VLOOKUP(A404,#REF!,3,FALSE)</f>
        <v>#REF!</v>
      </c>
      <c r="Q404" s="77"/>
      <c r="R404" s="77">
        <f t="shared" si="6"/>
        <v>0</v>
      </c>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c r="CW404" s="76"/>
      <c r="CX404" s="76"/>
      <c r="CY404" s="76"/>
      <c r="CZ404" s="76"/>
      <c r="DA404" s="76"/>
      <c r="DB404" s="76"/>
      <c r="DC404" s="76"/>
      <c r="DD404" s="76"/>
      <c r="DE404" s="76"/>
      <c r="DF404" s="76"/>
      <c r="DG404" s="76"/>
      <c r="DH404" s="76"/>
      <c r="DI404" s="76"/>
      <c r="DJ404" s="76"/>
      <c r="DK404" s="76"/>
      <c r="DL404" s="76"/>
      <c r="DM404" s="76"/>
      <c r="DN404" s="76"/>
      <c r="DO404" s="76"/>
      <c r="DP404" s="76"/>
      <c r="DQ404" s="76"/>
      <c r="DR404" s="76"/>
      <c r="DS404" s="76"/>
      <c r="DT404" s="76"/>
      <c r="DU404" s="76"/>
      <c r="DV404" s="76"/>
      <c r="DW404" s="76"/>
      <c r="DX404" s="76"/>
      <c r="DY404" s="76"/>
      <c r="DZ404" s="76"/>
      <c r="EA404" s="76"/>
      <c r="EB404" s="76"/>
      <c r="EC404" s="76"/>
      <c r="ED404" s="76"/>
      <c r="EE404" s="76"/>
      <c r="EF404" s="76"/>
      <c r="EG404" s="76"/>
      <c r="EH404" s="76"/>
      <c r="EI404" s="76"/>
      <c r="EJ404" s="76"/>
      <c r="EK404" s="76"/>
      <c r="EL404" s="76"/>
      <c r="EM404" s="76"/>
      <c r="EN404" s="76"/>
      <c r="EO404" s="76"/>
      <c r="EP404" s="76"/>
      <c r="EQ404" s="76"/>
      <c r="ER404" s="76"/>
      <c r="ES404" s="76"/>
      <c r="ET404" s="76"/>
      <c r="EU404" s="76"/>
      <c r="EV404" s="76"/>
      <c r="EW404" s="76"/>
      <c r="EX404" s="76"/>
      <c r="EY404" s="76"/>
      <c r="EZ404" s="76"/>
      <c r="FA404" s="76"/>
      <c r="FB404" s="76"/>
      <c r="FC404" s="76"/>
      <c r="FD404" s="76"/>
      <c r="FE404" s="76"/>
      <c r="FF404" s="76"/>
      <c r="FG404" s="76"/>
      <c r="FH404" s="76"/>
      <c r="FI404" s="76"/>
      <c r="FJ404" s="76"/>
      <c r="FK404" s="76"/>
      <c r="FL404" s="76"/>
      <c r="FM404" s="76"/>
      <c r="FN404" s="76"/>
      <c r="FO404" s="76"/>
      <c r="FP404" s="76"/>
      <c r="FQ404" s="76"/>
      <c r="FR404" s="76"/>
      <c r="FS404" s="76"/>
      <c r="FT404" s="76"/>
      <c r="FU404" s="76"/>
      <c r="FV404" s="76"/>
      <c r="FW404" s="76"/>
      <c r="FX404" s="76"/>
      <c r="FY404" s="76"/>
      <c r="FZ404" s="76"/>
      <c r="GA404" s="76"/>
      <c r="GB404" s="76"/>
      <c r="GC404" s="76"/>
      <c r="GD404" s="76"/>
      <c r="GE404" s="76"/>
      <c r="GF404" s="76"/>
      <c r="GG404" s="76"/>
      <c r="GH404" s="76"/>
      <c r="GI404" s="76"/>
      <c r="GJ404" s="76"/>
      <c r="GK404" s="76"/>
      <c r="GL404" s="76"/>
      <c r="GM404" s="76"/>
      <c r="GN404" s="76"/>
      <c r="GO404" s="76"/>
      <c r="GP404" s="76"/>
      <c r="GQ404" s="76"/>
      <c r="GR404" s="76"/>
      <c r="GS404" s="76"/>
      <c r="GT404" s="76"/>
      <c r="GU404" s="76"/>
      <c r="GV404" s="76"/>
      <c r="GW404" s="76"/>
      <c r="GX404" s="76"/>
      <c r="GY404" s="76"/>
      <c r="GZ404" s="76"/>
      <c r="HA404" s="76"/>
      <c r="HB404" s="76"/>
      <c r="HC404" s="76"/>
      <c r="HD404" s="76"/>
      <c r="HE404" s="76"/>
      <c r="HF404" s="76"/>
      <c r="HG404" s="76"/>
      <c r="HH404" s="76"/>
      <c r="HI404" s="76"/>
      <c r="HJ404" s="76"/>
      <c r="HK404" s="76"/>
      <c r="HL404" s="76"/>
      <c r="HM404" s="76"/>
      <c r="HN404" s="76"/>
      <c r="HO404" s="76"/>
      <c r="HP404" s="76"/>
      <c r="HQ404" s="76"/>
      <c r="HR404" s="76"/>
      <c r="HS404" s="76"/>
      <c r="HT404" s="76"/>
      <c r="HU404" s="76"/>
      <c r="HV404" s="76"/>
      <c r="HW404" s="76"/>
      <c r="HX404" s="76"/>
      <c r="HY404" s="76"/>
      <c r="HZ404" s="76"/>
      <c r="IA404" s="76"/>
      <c r="IB404" s="76"/>
      <c r="IC404" s="76"/>
      <c r="ID404" s="76"/>
      <c r="IE404" s="76"/>
      <c r="IF404" s="76"/>
      <c r="IG404" s="76"/>
      <c r="IH404" s="76"/>
      <c r="II404" s="76"/>
      <c r="IJ404" s="76"/>
      <c r="IK404" s="76"/>
      <c r="IL404" s="76"/>
      <c r="IM404" s="76"/>
      <c r="IN404" s="76"/>
      <c r="IO404" s="76"/>
      <c r="IP404" s="76"/>
      <c r="IQ404" s="76"/>
      <c r="IR404" s="76"/>
      <c r="IS404" s="76"/>
      <c r="IT404" s="76"/>
      <c r="IU404" s="76"/>
      <c r="IV404" s="76"/>
    </row>
    <row r="405" spans="1:256" x14ac:dyDescent="0.2">
      <c r="A405" s="79">
        <v>1954</v>
      </c>
      <c r="B405" s="71" t="s">
        <v>1893</v>
      </c>
      <c r="C405" s="70" t="s">
        <v>62</v>
      </c>
      <c r="D405" s="69">
        <v>0</v>
      </c>
      <c r="E405" s="69">
        <v>0</v>
      </c>
      <c r="F405" s="69">
        <v>0</v>
      </c>
      <c r="G405" s="71">
        <v>0</v>
      </c>
      <c r="H405" s="69">
        <v>0</v>
      </c>
      <c r="I405" s="69">
        <v>0</v>
      </c>
      <c r="J405" s="72">
        <v>0</v>
      </c>
      <c r="K405" s="71">
        <v>0</v>
      </c>
      <c r="L405" s="80">
        <v>0</v>
      </c>
      <c r="M405" s="74">
        <v>0</v>
      </c>
      <c r="N405" s="80">
        <v>0</v>
      </c>
      <c r="O405" s="70">
        <v>0</v>
      </c>
      <c r="P405" s="76" t="e">
        <f>VLOOKUP(A405,#REF!,3,FALSE)</f>
        <v>#REF!</v>
      </c>
      <c r="Q405" s="80">
        <v>6.4460000000000006</v>
      </c>
      <c r="R405" s="80">
        <f t="shared" si="6"/>
        <v>0</v>
      </c>
    </row>
    <row r="406" spans="1:256" x14ac:dyDescent="0.2">
      <c r="A406" s="79">
        <v>1955</v>
      </c>
      <c r="B406" s="71" t="s">
        <v>1894</v>
      </c>
      <c r="C406" s="70" t="s">
        <v>62</v>
      </c>
      <c r="D406" s="69">
        <v>0</v>
      </c>
      <c r="E406" s="69">
        <v>0</v>
      </c>
      <c r="F406" s="69">
        <v>0</v>
      </c>
      <c r="G406" s="71">
        <v>0</v>
      </c>
      <c r="H406" s="69">
        <v>0</v>
      </c>
      <c r="I406" s="69">
        <v>0</v>
      </c>
      <c r="J406" s="72">
        <v>0</v>
      </c>
      <c r="K406" s="71">
        <v>0</v>
      </c>
      <c r="L406" s="80">
        <v>0</v>
      </c>
      <c r="M406" s="74">
        <v>0</v>
      </c>
      <c r="N406" s="80">
        <v>0</v>
      </c>
      <c r="O406" s="70">
        <v>0</v>
      </c>
      <c r="P406" s="76" t="e">
        <f>VLOOKUP(A406,#REF!,3,FALSE)</f>
        <v>#REF!</v>
      </c>
      <c r="Q406" s="80">
        <v>6.8090000000000011</v>
      </c>
      <c r="R406" s="80">
        <f t="shared" si="6"/>
        <v>0</v>
      </c>
    </row>
    <row r="407" spans="1:256" x14ac:dyDescent="0.2">
      <c r="A407" s="79">
        <v>1953</v>
      </c>
      <c r="B407" s="71" t="s">
        <v>1895</v>
      </c>
      <c r="C407" s="70" t="s">
        <v>62</v>
      </c>
      <c r="D407" s="69">
        <v>0</v>
      </c>
      <c r="E407" s="69">
        <v>0</v>
      </c>
      <c r="F407" s="69">
        <v>0</v>
      </c>
      <c r="G407" s="71">
        <v>0</v>
      </c>
      <c r="H407" s="69">
        <v>0</v>
      </c>
      <c r="I407" s="69">
        <v>0</v>
      </c>
      <c r="J407" s="72">
        <v>0</v>
      </c>
      <c r="K407" s="71">
        <v>0</v>
      </c>
      <c r="L407" s="80">
        <v>0</v>
      </c>
      <c r="M407" s="74">
        <v>0</v>
      </c>
      <c r="N407" s="80">
        <v>0</v>
      </c>
      <c r="O407" s="70">
        <v>0</v>
      </c>
      <c r="P407" s="76" t="e">
        <f>VLOOKUP(A407,#REF!,3,FALSE)</f>
        <v>#REF!</v>
      </c>
      <c r="Q407" s="80">
        <v>3.718</v>
      </c>
      <c r="R407" s="80">
        <f t="shared" si="6"/>
        <v>0</v>
      </c>
    </row>
    <row r="408" spans="1:256" x14ac:dyDescent="0.2">
      <c r="A408" s="79">
        <v>1956</v>
      </c>
      <c r="B408" s="71" t="s">
        <v>1896</v>
      </c>
      <c r="C408" s="70" t="s">
        <v>62</v>
      </c>
      <c r="D408" s="69">
        <v>0</v>
      </c>
      <c r="E408" s="69">
        <v>0</v>
      </c>
      <c r="F408" s="69">
        <v>0</v>
      </c>
      <c r="G408" s="71">
        <v>0</v>
      </c>
      <c r="H408" s="69">
        <v>0</v>
      </c>
      <c r="I408" s="69">
        <v>0</v>
      </c>
      <c r="J408" s="72">
        <v>0</v>
      </c>
      <c r="K408" s="71">
        <v>0</v>
      </c>
      <c r="L408" s="80">
        <v>0</v>
      </c>
      <c r="M408" s="74">
        <v>0</v>
      </c>
      <c r="N408" s="80">
        <v>0</v>
      </c>
      <c r="O408" s="70">
        <v>0</v>
      </c>
      <c r="P408" s="76" t="e">
        <f>VLOOKUP(A408,#REF!,3,FALSE)</f>
        <v>#REF!</v>
      </c>
      <c r="Q408" s="80">
        <v>6.4460000000000006</v>
      </c>
      <c r="R408" s="80">
        <f t="shared" si="6"/>
        <v>0</v>
      </c>
    </row>
    <row r="409" spans="1:256" x14ac:dyDescent="0.2">
      <c r="A409" s="79">
        <v>1957</v>
      </c>
      <c r="B409" s="71" t="s">
        <v>1897</v>
      </c>
      <c r="C409" s="70" t="s">
        <v>62</v>
      </c>
      <c r="D409" s="69">
        <v>3</v>
      </c>
      <c r="E409" s="69">
        <v>3</v>
      </c>
      <c r="F409" s="69">
        <v>3</v>
      </c>
      <c r="G409" s="71">
        <v>34.760000000000005</v>
      </c>
      <c r="H409" s="69">
        <v>6.9300000000000006</v>
      </c>
      <c r="I409" s="69">
        <v>3</v>
      </c>
      <c r="J409" s="72">
        <v>3</v>
      </c>
      <c r="K409" s="71">
        <v>3</v>
      </c>
      <c r="L409" s="80">
        <v>34.760000000000005</v>
      </c>
      <c r="M409" s="74">
        <v>6.9300000000000006</v>
      </c>
      <c r="N409" s="80">
        <v>11.5867</v>
      </c>
      <c r="O409" s="70">
        <v>0</v>
      </c>
      <c r="P409" s="76" t="e">
        <f>VLOOKUP(A409,#REF!,3,FALSE)</f>
        <v>#REF!</v>
      </c>
      <c r="Q409" s="80">
        <v>6.6219999999999999</v>
      </c>
      <c r="R409" s="80">
        <f t="shared" si="6"/>
        <v>14.894100000000002</v>
      </c>
    </row>
    <row r="410" spans="1:256" x14ac:dyDescent="0.2">
      <c r="A410" s="79">
        <v>1958</v>
      </c>
      <c r="B410" s="71" t="s">
        <v>1898</v>
      </c>
      <c r="C410" s="70" t="s">
        <v>62</v>
      </c>
      <c r="D410" s="69">
        <v>0</v>
      </c>
      <c r="E410" s="69">
        <v>0</v>
      </c>
      <c r="F410" s="69">
        <v>0</v>
      </c>
      <c r="G410" s="71">
        <v>0</v>
      </c>
      <c r="H410" s="69">
        <v>0</v>
      </c>
      <c r="I410" s="69">
        <v>0</v>
      </c>
      <c r="J410" s="72">
        <v>0</v>
      </c>
      <c r="K410" s="71">
        <v>0</v>
      </c>
      <c r="L410" s="80">
        <v>0</v>
      </c>
      <c r="M410" s="74">
        <v>0</v>
      </c>
      <c r="N410" s="80">
        <v>0</v>
      </c>
      <c r="O410" s="70">
        <v>0</v>
      </c>
      <c r="P410" s="76" t="e">
        <f>VLOOKUP(A410,#REF!,3,FALSE)</f>
        <v>#REF!</v>
      </c>
      <c r="Q410" s="80">
        <v>6.6219999999999999</v>
      </c>
      <c r="R410" s="80">
        <f t="shared" si="6"/>
        <v>0</v>
      </c>
    </row>
    <row r="411" spans="1:256" s="69" customFormat="1" x14ac:dyDescent="0.2">
      <c r="A411" s="86">
        <v>1959</v>
      </c>
      <c r="B411" s="85" t="s">
        <v>1899</v>
      </c>
      <c r="C411" s="69" t="s">
        <v>62</v>
      </c>
      <c r="D411" s="69">
        <v>2</v>
      </c>
      <c r="E411" s="69">
        <v>2</v>
      </c>
      <c r="F411" s="69">
        <v>6</v>
      </c>
      <c r="G411" s="71">
        <v>68.03</v>
      </c>
      <c r="H411" s="69">
        <v>13.610000000000001</v>
      </c>
      <c r="I411" s="69">
        <v>2</v>
      </c>
      <c r="J411" s="69">
        <v>2</v>
      </c>
      <c r="K411" s="85">
        <v>6</v>
      </c>
      <c r="L411" s="87">
        <v>68.03</v>
      </c>
      <c r="M411" s="69">
        <v>13.610000000000001</v>
      </c>
      <c r="N411" s="87">
        <v>11.3383</v>
      </c>
      <c r="O411" s="69">
        <v>0</v>
      </c>
      <c r="P411" s="76" t="e">
        <f>VLOOKUP(A411,#REF!,3,FALSE)</f>
        <v>#REF!</v>
      </c>
      <c r="Q411" s="84">
        <v>6.4460000000000006</v>
      </c>
      <c r="R411" s="84">
        <f t="shared" si="6"/>
        <v>29.3538</v>
      </c>
      <c r="S411" s="78"/>
      <c r="T411" s="78"/>
      <c r="U411" s="78"/>
      <c r="V411" s="78"/>
      <c r="W411" s="78"/>
      <c r="X411" s="78"/>
      <c r="Y411" s="78"/>
      <c r="Z411" s="78"/>
      <c r="AA411" s="78"/>
      <c r="AB411" s="78"/>
      <c r="AC411" s="85"/>
      <c r="AD411" s="85"/>
      <c r="AE411" s="85"/>
      <c r="AF411" s="85"/>
      <c r="AG411" s="85"/>
      <c r="AH411" s="85"/>
      <c r="AI411" s="85"/>
      <c r="AJ411" s="85"/>
      <c r="AK411" s="85"/>
      <c r="AL411" s="85"/>
      <c r="AM411" s="85"/>
      <c r="AN411" s="85"/>
      <c r="AO411" s="85"/>
      <c r="AP411" s="85"/>
      <c r="AQ411" s="85"/>
      <c r="AR411" s="85"/>
      <c r="AS411" s="85"/>
      <c r="AT411" s="85"/>
      <c r="AU411" s="85"/>
      <c r="AV411" s="85"/>
      <c r="AW411" s="85"/>
      <c r="AX411" s="85"/>
      <c r="AY411" s="85"/>
      <c r="AZ411" s="85"/>
      <c r="BA411" s="85"/>
      <c r="BB411" s="85"/>
      <c r="BC411" s="85"/>
      <c r="BD411" s="85"/>
      <c r="BE411" s="85"/>
      <c r="BF411" s="85"/>
      <c r="BG411" s="85"/>
      <c r="BH411" s="85"/>
      <c r="BI411" s="85"/>
      <c r="BJ411" s="85"/>
      <c r="BK411" s="85"/>
      <c r="BL411" s="85"/>
      <c r="BM411" s="85"/>
      <c r="BN411" s="85"/>
      <c r="BO411" s="85"/>
      <c r="BP411" s="85"/>
      <c r="BQ411" s="85"/>
      <c r="BR411" s="85"/>
      <c r="BS411" s="85"/>
      <c r="BT411" s="85"/>
      <c r="BU411" s="85"/>
      <c r="BV411" s="85"/>
      <c r="BW411" s="85"/>
      <c r="BX411" s="85"/>
      <c r="BY411" s="85"/>
      <c r="BZ411" s="85"/>
      <c r="CA411" s="85"/>
      <c r="CB411" s="85"/>
      <c r="CC411" s="85"/>
      <c r="CD411" s="85"/>
      <c r="CE411" s="85"/>
      <c r="CF411" s="85"/>
      <c r="CG411" s="85"/>
      <c r="CH411" s="85"/>
      <c r="CI411" s="85"/>
      <c r="CJ411" s="85"/>
      <c r="CK411" s="85"/>
      <c r="CL411" s="85"/>
      <c r="CM411" s="85"/>
      <c r="CN411" s="85"/>
      <c r="CO411" s="85"/>
      <c r="CP411" s="85"/>
      <c r="CQ411" s="85"/>
      <c r="CR411" s="85"/>
      <c r="CS411" s="85"/>
      <c r="CT411" s="85"/>
      <c r="CU411" s="85"/>
      <c r="CV411" s="85"/>
      <c r="CW411" s="85"/>
      <c r="CX411" s="85"/>
      <c r="CY411" s="85"/>
      <c r="CZ411" s="85"/>
      <c r="DA411" s="85"/>
      <c r="DB411" s="85"/>
      <c r="DC411" s="85"/>
      <c r="DD411" s="85"/>
      <c r="DE411" s="85"/>
      <c r="DF411" s="85"/>
      <c r="DG411" s="85"/>
      <c r="DH411" s="85"/>
      <c r="DI411" s="85"/>
      <c r="DJ411" s="85"/>
      <c r="DK411" s="85"/>
      <c r="DL411" s="85"/>
      <c r="DM411" s="85"/>
      <c r="DN411" s="85"/>
      <c r="DO411" s="85"/>
      <c r="DP411" s="85"/>
      <c r="DQ411" s="85"/>
      <c r="DR411" s="85"/>
      <c r="DS411" s="85"/>
      <c r="DT411" s="85"/>
      <c r="DU411" s="85"/>
      <c r="DV411" s="85"/>
      <c r="DW411" s="85"/>
      <c r="DX411" s="85"/>
      <c r="DY411" s="85"/>
      <c r="DZ411" s="85"/>
      <c r="EA411" s="85"/>
      <c r="EB411" s="85"/>
      <c r="EC411" s="85"/>
      <c r="ED411" s="85"/>
      <c r="EE411" s="85"/>
      <c r="EF411" s="85"/>
      <c r="EG411" s="85"/>
      <c r="EH411" s="85"/>
      <c r="EI411" s="85"/>
      <c r="EJ411" s="85"/>
      <c r="EK411" s="85"/>
      <c r="EL411" s="85"/>
      <c r="EM411" s="85"/>
      <c r="EN411" s="85"/>
      <c r="EO411" s="85"/>
      <c r="EP411" s="85"/>
      <c r="EQ411" s="85"/>
      <c r="ER411" s="85"/>
      <c r="ES411" s="85"/>
      <c r="ET411" s="85"/>
      <c r="EU411" s="85"/>
      <c r="EV411" s="85"/>
      <c r="EW411" s="85"/>
      <c r="EX411" s="85"/>
      <c r="EY411" s="85"/>
      <c r="EZ411" s="85"/>
      <c r="FA411" s="85"/>
      <c r="FB411" s="85"/>
      <c r="FC411" s="85"/>
      <c r="FD411" s="85"/>
      <c r="FE411" s="85"/>
      <c r="FF411" s="85"/>
      <c r="FG411" s="85"/>
      <c r="FH411" s="85"/>
      <c r="FI411" s="85"/>
      <c r="FJ411" s="85"/>
      <c r="FK411" s="85"/>
      <c r="FL411" s="85"/>
      <c r="FM411" s="85"/>
      <c r="FN411" s="85"/>
      <c r="FO411" s="85"/>
      <c r="FP411" s="85"/>
      <c r="FQ411" s="85"/>
      <c r="FR411" s="85"/>
      <c r="FS411" s="85"/>
      <c r="FT411" s="85"/>
      <c r="FU411" s="85"/>
      <c r="FV411" s="85"/>
      <c r="FW411" s="85"/>
      <c r="FX411" s="85"/>
      <c r="FY411" s="85"/>
      <c r="FZ411" s="85"/>
      <c r="GA411" s="85"/>
      <c r="GB411" s="85"/>
      <c r="GC411" s="85"/>
      <c r="GD411" s="85"/>
      <c r="GE411" s="85"/>
      <c r="GF411" s="85"/>
      <c r="GG411" s="85"/>
      <c r="GH411" s="85"/>
      <c r="GI411" s="85"/>
      <c r="GJ411" s="85"/>
      <c r="GK411" s="85"/>
      <c r="GL411" s="85"/>
      <c r="GM411" s="85"/>
      <c r="GN411" s="85"/>
      <c r="GO411" s="85"/>
      <c r="GP411" s="85"/>
      <c r="GQ411" s="85"/>
      <c r="GR411" s="85"/>
      <c r="GS411" s="85"/>
      <c r="GT411" s="85"/>
      <c r="GU411" s="85"/>
      <c r="GV411" s="85"/>
      <c r="GW411" s="85"/>
      <c r="GX411" s="85"/>
      <c r="GY411" s="85"/>
      <c r="GZ411" s="85"/>
      <c r="HA411" s="85"/>
      <c r="HB411" s="85"/>
      <c r="HC411" s="85"/>
      <c r="HD411" s="85"/>
      <c r="HE411" s="85"/>
      <c r="HF411" s="85"/>
      <c r="HG411" s="85"/>
      <c r="HH411" s="85"/>
      <c r="HI411" s="85"/>
      <c r="HJ411" s="85"/>
      <c r="HK411" s="85"/>
      <c r="HL411" s="85"/>
      <c r="HM411" s="85"/>
      <c r="HN411" s="85"/>
      <c r="HO411" s="85"/>
      <c r="HP411" s="85"/>
      <c r="HQ411" s="85"/>
      <c r="HR411" s="85"/>
      <c r="HS411" s="85"/>
      <c r="HT411" s="85"/>
      <c r="HU411" s="85"/>
      <c r="HV411" s="85"/>
      <c r="HW411" s="85"/>
      <c r="HX411" s="85"/>
      <c r="HY411" s="85"/>
      <c r="HZ411" s="85"/>
      <c r="IA411" s="85"/>
      <c r="IB411" s="85"/>
      <c r="IC411" s="85"/>
      <c r="ID411" s="85"/>
      <c r="IE411" s="85"/>
      <c r="IF411" s="85"/>
      <c r="IG411" s="85"/>
      <c r="IH411" s="85"/>
      <c r="II411" s="85"/>
      <c r="IJ411" s="85"/>
      <c r="IK411" s="85"/>
      <c r="IL411" s="85"/>
      <c r="IM411" s="85"/>
      <c r="IN411" s="85"/>
      <c r="IO411" s="85"/>
      <c r="IP411" s="85"/>
      <c r="IQ411" s="85"/>
      <c r="IR411" s="85"/>
      <c r="IS411" s="85"/>
      <c r="IT411" s="85"/>
      <c r="IU411" s="85"/>
      <c r="IV411" s="85"/>
    </row>
    <row r="412" spans="1:256" s="69" customFormat="1" x14ac:dyDescent="0.2">
      <c r="A412" s="94">
        <v>2447</v>
      </c>
      <c r="B412" s="95" t="s">
        <v>256</v>
      </c>
      <c r="C412" s="69" t="s">
        <v>1473</v>
      </c>
      <c r="D412" s="69">
        <v>1</v>
      </c>
      <c r="E412" s="69">
        <v>1</v>
      </c>
      <c r="F412" s="69">
        <v>2</v>
      </c>
      <c r="G412" s="71">
        <v>117.26</v>
      </c>
      <c r="H412" s="69">
        <v>0</v>
      </c>
      <c r="I412" s="69">
        <v>1</v>
      </c>
      <c r="J412" s="69">
        <v>1</v>
      </c>
      <c r="K412" s="95">
        <v>2</v>
      </c>
      <c r="L412" s="96">
        <v>117.26</v>
      </c>
      <c r="M412" s="69">
        <v>0</v>
      </c>
      <c r="N412" s="96">
        <v>58.63</v>
      </c>
      <c r="O412" s="69">
        <v>0</v>
      </c>
      <c r="P412" s="76" t="e">
        <f>VLOOKUP(A412,#REF!,3,FALSE)</f>
        <v>#REF!</v>
      </c>
      <c r="Q412" s="84">
        <v>41.25</v>
      </c>
      <c r="R412" s="84">
        <f t="shared" si="6"/>
        <v>34.760000000000005</v>
      </c>
      <c r="S412" s="78"/>
      <c r="T412" s="78"/>
      <c r="U412" s="78"/>
      <c r="V412" s="78"/>
      <c r="W412" s="78"/>
      <c r="X412" s="78"/>
      <c r="Y412" s="78"/>
      <c r="Z412" s="78"/>
      <c r="AA412" s="78"/>
      <c r="AB412" s="78"/>
      <c r="AC412" s="71"/>
      <c r="AD412" s="71"/>
      <c r="AE412" s="71"/>
      <c r="AF412" s="71"/>
      <c r="AG412" s="71"/>
      <c r="AH412" s="71"/>
      <c r="AI412" s="71"/>
      <c r="AJ412" s="71"/>
      <c r="AK412" s="71"/>
      <c r="AL412" s="71"/>
      <c r="AM412" s="71"/>
      <c r="AN412" s="71"/>
      <c r="AO412" s="71"/>
      <c r="AP412" s="71"/>
      <c r="AQ412" s="71"/>
      <c r="AR412" s="71"/>
      <c r="AS412" s="71"/>
      <c r="AT412" s="71"/>
      <c r="AU412" s="71"/>
      <c r="AV412" s="71"/>
      <c r="AW412" s="71"/>
      <c r="AX412" s="71"/>
      <c r="AY412" s="71"/>
      <c r="AZ412" s="71"/>
      <c r="BA412" s="71"/>
      <c r="BB412" s="71"/>
      <c r="BC412" s="71"/>
      <c r="BD412" s="71"/>
      <c r="BE412" s="71"/>
      <c r="BF412" s="71"/>
      <c r="BG412" s="71"/>
      <c r="BH412" s="71"/>
      <c r="BI412" s="71"/>
      <c r="BJ412" s="71"/>
      <c r="BK412" s="71"/>
      <c r="BL412" s="71"/>
      <c r="BM412" s="71"/>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1"/>
      <c r="CQ412" s="71"/>
      <c r="CR412" s="71"/>
      <c r="CS412" s="71"/>
      <c r="CT412" s="71"/>
      <c r="CU412" s="71"/>
      <c r="CV412" s="71"/>
      <c r="CW412" s="71"/>
      <c r="CX412" s="71"/>
      <c r="CY412" s="71"/>
      <c r="CZ412" s="71"/>
      <c r="DA412" s="71"/>
      <c r="DB412" s="71"/>
      <c r="DC412" s="71"/>
      <c r="DD412" s="71"/>
      <c r="DE412" s="71"/>
      <c r="DF412" s="71"/>
      <c r="DG412" s="71"/>
      <c r="DH412" s="71"/>
      <c r="DI412" s="71"/>
      <c r="DJ412" s="71"/>
      <c r="DK412" s="71"/>
      <c r="DL412" s="71"/>
      <c r="DM412" s="71"/>
      <c r="DN412" s="71"/>
      <c r="DO412" s="71"/>
      <c r="DP412" s="71"/>
      <c r="DQ412" s="71"/>
      <c r="DR412" s="71"/>
      <c r="DS412" s="71"/>
      <c r="DT412" s="71"/>
      <c r="DU412" s="71"/>
      <c r="DV412" s="71"/>
      <c r="DW412" s="71"/>
      <c r="DX412" s="71"/>
      <c r="DY412" s="71"/>
      <c r="DZ412" s="71"/>
      <c r="EA412" s="71"/>
      <c r="EB412" s="71"/>
      <c r="EC412" s="71"/>
      <c r="ED412" s="71"/>
      <c r="EE412" s="71"/>
      <c r="EF412" s="71"/>
      <c r="EG412" s="71"/>
      <c r="EH412" s="71"/>
      <c r="EI412" s="71"/>
      <c r="EJ412" s="71"/>
      <c r="EK412" s="71"/>
      <c r="EL412" s="71"/>
      <c r="EM412" s="71"/>
      <c r="EN412" s="71"/>
      <c r="EO412" s="71"/>
      <c r="EP412" s="71"/>
      <c r="EQ412" s="71"/>
      <c r="ER412" s="71"/>
      <c r="ES412" s="71"/>
      <c r="ET412" s="71"/>
      <c r="EU412" s="71"/>
      <c r="EV412" s="71"/>
      <c r="EW412" s="71"/>
      <c r="EX412" s="71"/>
      <c r="EY412" s="71"/>
      <c r="EZ412" s="71"/>
      <c r="FA412" s="71"/>
      <c r="FB412" s="71"/>
      <c r="FC412" s="71"/>
      <c r="FD412" s="71"/>
      <c r="FE412" s="71"/>
      <c r="FF412" s="71"/>
      <c r="FG412" s="71"/>
      <c r="FH412" s="71"/>
      <c r="FI412" s="71"/>
      <c r="FJ412" s="71"/>
      <c r="FK412" s="71"/>
      <c r="FL412" s="71"/>
      <c r="FM412" s="71"/>
      <c r="FN412" s="71"/>
      <c r="FO412" s="71"/>
      <c r="FP412" s="71"/>
      <c r="FQ412" s="71"/>
      <c r="FR412" s="71"/>
      <c r="FS412" s="71"/>
      <c r="FT412" s="71"/>
      <c r="FU412" s="71"/>
      <c r="FV412" s="71"/>
      <c r="FW412" s="71"/>
      <c r="FX412" s="71"/>
      <c r="FY412" s="71"/>
      <c r="FZ412" s="71"/>
      <c r="GA412" s="71"/>
      <c r="GB412" s="71"/>
      <c r="GC412" s="71"/>
      <c r="GD412" s="71"/>
      <c r="GE412" s="71"/>
      <c r="GF412" s="71"/>
      <c r="GG412" s="71"/>
      <c r="GH412" s="71"/>
      <c r="GI412" s="71"/>
      <c r="GJ412" s="71"/>
      <c r="GK412" s="71"/>
      <c r="GL412" s="71"/>
      <c r="GM412" s="71"/>
      <c r="GN412" s="71"/>
      <c r="GO412" s="71"/>
      <c r="GP412" s="71"/>
      <c r="GQ412" s="71"/>
      <c r="GR412" s="71"/>
      <c r="GS412" s="71"/>
      <c r="GT412" s="71"/>
      <c r="GU412" s="71"/>
      <c r="GV412" s="71"/>
      <c r="GW412" s="71"/>
      <c r="GX412" s="71"/>
      <c r="GY412" s="71"/>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1"/>
      <c r="HZ412" s="71"/>
      <c r="IA412" s="71"/>
      <c r="IB412" s="71"/>
      <c r="IC412" s="71"/>
      <c r="ID412" s="71"/>
      <c r="IE412" s="71"/>
      <c r="IF412" s="71"/>
      <c r="IG412" s="71"/>
      <c r="IH412" s="71"/>
      <c r="II412" s="71"/>
      <c r="IJ412" s="71"/>
      <c r="IK412" s="71"/>
      <c r="IL412" s="71"/>
      <c r="IM412" s="71"/>
      <c r="IN412" s="71"/>
      <c r="IO412" s="71"/>
      <c r="IP412" s="71"/>
      <c r="IQ412" s="71"/>
      <c r="IR412" s="71"/>
      <c r="IS412" s="71"/>
      <c r="IT412" s="71"/>
      <c r="IU412" s="71"/>
      <c r="IV412" s="71"/>
    </row>
    <row r="413" spans="1:256" x14ac:dyDescent="0.2">
      <c r="A413" s="79">
        <v>2448</v>
      </c>
      <c r="B413" s="71" t="s">
        <v>257</v>
      </c>
      <c r="C413" s="70" t="s">
        <v>1473</v>
      </c>
      <c r="D413" s="69">
        <v>7</v>
      </c>
      <c r="E413" s="69">
        <v>5</v>
      </c>
      <c r="F413" s="69">
        <v>8</v>
      </c>
      <c r="G413" s="71">
        <v>684.77</v>
      </c>
      <c r="H413" s="69">
        <v>87.100000000000009</v>
      </c>
      <c r="I413" s="69">
        <v>7</v>
      </c>
      <c r="J413" s="72">
        <v>4</v>
      </c>
      <c r="K413" s="71">
        <v>6</v>
      </c>
      <c r="L413" s="80">
        <v>510.77000000000004</v>
      </c>
      <c r="M413" s="74">
        <v>69.7</v>
      </c>
      <c r="N413" s="80">
        <v>85.12830000000001</v>
      </c>
      <c r="O413" s="70">
        <v>0</v>
      </c>
      <c r="P413" s="76" t="e">
        <f>VLOOKUP(A413,#REF!,3,FALSE)</f>
        <v>#REF!</v>
      </c>
      <c r="Q413" s="80">
        <v>55.087500000000006</v>
      </c>
      <c r="R413" s="80">
        <f t="shared" si="6"/>
        <v>180.24480000000003</v>
      </c>
    </row>
    <row r="414" spans="1:256" x14ac:dyDescent="0.2">
      <c r="A414" s="79">
        <v>2321</v>
      </c>
      <c r="B414" s="71" t="s">
        <v>258</v>
      </c>
      <c r="C414" s="70" t="s">
        <v>1473</v>
      </c>
      <c r="D414" s="69">
        <v>1</v>
      </c>
      <c r="E414" s="69">
        <v>1</v>
      </c>
      <c r="F414" s="69">
        <v>1</v>
      </c>
      <c r="G414" s="71">
        <v>107.86</v>
      </c>
      <c r="H414" s="69">
        <v>21.57</v>
      </c>
      <c r="I414" s="69">
        <v>2</v>
      </c>
      <c r="J414" s="72">
        <v>1</v>
      </c>
      <c r="K414" s="71">
        <v>1</v>
      </c>
      <c r="L414" s="80">
        <v>107.86</v>
      </c>
      <c r="M414" s="74">
        <v>21.57</v>
      </c>
      <c r="N414" s="80">
        <v>107.86</v>
      </c>
      <c r="O414" s="70">
        <v>0</v>
      </c>
      <c r="P414" s="76" t="e">
        <f>VLOOKUP(A414,#REF!,3,FALSE)</f>
        <v>#REF!</v>
      </c>
      <c r="Q414" s="80">
        <v>66.074999999999989</v>
      </c>
      <c r="R414" s="80">
        <f t="shared" si="6"/>
        <v>41.785000000000011</v>
      </c>
    </row>
    <row r="415" spans="1:256" s="69" customFormat="1" x14ac:dyDescent="0.2">
      <c r="A415" s="86">
        <v>2331</v>
      </c>
      <c r="B415" s="85" t="s">
        <v>2264</v>
      </c>
      <c r="C415" s="69" t="s">
        <v>1473</v>
      </c>
      <c r="D415" s="69">
        <v>9</v>
      </c>
      <c r="E415" s="69">
        <v>9</v>
      </c>
      <c r="F415" s="69">
        <v>9</v>
      </c>
      <c r="G415" s="71">
        <v>629.51</v>
      </c>
      <c r="H415" s="69">
        <v>125.9</v>
      </c>
      <c r="I415" s="69">
        <v>10</v>
      </c>
      <c r="J415" s="69">
        <v>9</v>
      </c>
      <c r="K415" s="85">
        <v>9</v>
      </c>
      <c r="L415" s="87">
        <v>629.51</v>
      </c>
      <c r="M415" s="69">
        <v>125.9</v>
      </c>
      <c r="N415" s="87">
        <v>69.945599999999999</v>
      </c>
      <c r="O415" s="69">
        <v>0</v>
      </c>
      <c r="P415" s="76" t="e">
        <f>VLOOKUP(A415,#REF!,3,FALSE)</f>
        <v>#REF!</v>
      </c>
      <c r="Q415" s="84">
        <v>41.65</v>
      </c>
      <c r="R415" s="84">
        <f t="shared" si="6"/>
        <v>254.66040000000001</v>
      </c>
      <c r="S415" s="78"/>
      <c r="T415" s="78"/>
      <c r="U415" s="78"/>
      <c r="V415" s="78"/>
      <c r="W415" s="78"/>
      <c r="X415" s="78"/>
      <c r="Y415" s="78"/>
      <c r="Z415" s="78"/>
      <c r="AA415" s="78"/>
      <c r="AB415" s="78"/>
      <c r="AC415" s="85"/>
      <c r="AD415" s="85"/>
      <c r="AE415" s="85"/>
      <c r="AF415" s="85"/>
      <c r="AG415" s="85"/>
      <c r="AH415" s="85"/>
      <c r="AI415" s="85"/>
      <c r="AJ415" s="85"/>
      <c r="AK415" s="85"/>
      <c r="AL415" s="85"/>
      <c r="AM415" s="85"/>
      <c r="AN415" s="85"/>
      <c r="AO415" s="85"/>
      <c r="AP415" s="85"/>
      <c r="AQ415" s="85"/>
      <c r="AR415" s="85"/>
      <c r="AS415" s="85"/>
      <c r="AT415" s="85"/>
      <c r="AU415" s="85"/>
      <c r="AV415" s="85"/>
      <c r="AW415" s="85"/>
      <c r="AX415" s="85"/>
      <c r="AY415" s="85"/>
      <c r="AZ415" s="85"/>
      <c r="BA415" s="85"/>
      <c r="BB415" s="85"/>
      <c r="BC415" s="85"/>
      <c r="BD415" s="85"/>
      <c r="BE415" s="85"/>
      <c r="BF415" s="85"/>
      <c r="BG415" s="85"/>
      <c r="BH415" s="85"/>
      <c r="BI415" s="85"/>
      <c r="BJ415" s="85"/>
      <c r="BK415" s="85"/>
      <c r="BL415" s="85"/>
      <c r="BM415" s="85"/>
      <c r="BN415" s="85"/>
      <c r="BO415" s="85"/>
      <c r="BP415" s="85"/>
      <c r="BQ415" s="85"/>
      <c r="BR415" s="85"/>
      <c r="BS415" s="85"/>
      <c r="BT415" s="85"/>
      <c r="BU415" s="85"/>
      <c r="BV415" s="85"/>
      <c r="BW415" s="85"/>
      <c r="BX415" s="85"/>
      <c r="BY415" s="85"/>
      <c r="BZ415" s="85"/>
      <c r="CA415" s="85"/>
      <c r="CB415" s="85"/>
      <c r="CC415" s="85"/>
      <c r="CD415" s="85"/>
      <c r="CE415" s="85"/>
      <c r="CF415" s="85"/>
      <c r="CG415" s="85"/>
      <c r="CH415" s="85"/>
      <c r="CI415" s="85"/>
      <c r="CJ415" s="85"/>
      <c r="CK415" s="85"/>
      <c r="CL415" s="85"/>
      <c r="CM415" s="85"/>
      <c r="CN415" s="85"/>
      <c r="CO415" s="85"/>
      <c r="CP415" s="85"/>
      <c r="CQ415" s="85"/>
      <c r="CR415" s="85"/>
      <c r="CS415" s="85"/>
      <c r="CT415" s="85"/>
      <c r="CU415" s="85"/>
      <c r="CV415" s="85"/>
      <c r="CW415" s="85"/>
      <c r="CX415" s="85"/>
      <c r="CY415" s="85"/>
      <c r="CZ415" s="85"/>
      <c r="DA415" s="85"/>
      <c r="DB415" s="85"/>
      <c r="DC415" s="85"/>
      <c r="DD415" s="85"/>
      <c r="DE415" s="85"/>
      <c r="DF415" s="85"/>
      <c r="DG415" s="85"/>
      <c r="DH415" s="85"/>
      <c r="DI415" s="85"/>
      <c r="DJ415" s="85"/>
      <c r="DK415" s="85"/>
      <c r="DL415" s="85"/>
      <c r="DM415" s="85"/>
      <c r="DN415" s="85"/>
      <c r="DO415" s="85"/>
      <c r="DP415" s="85"/>
      <c r="DQ415" s="85"/>
      <c r="DR415" s="85"/>
      <c r="DS415" s="85"/>
      <c r="DT415" s="85"/>
      <c r="DU415" s="85"/>
      <c r="DV415" s="85"/>
      <c r="DW415" s="85"/>
      <c r="DX415" s="85"/>
      <c r="DY415" s="85"/>
      <c r="DZ415" s="85"/>
      <c r="EA415" s="85"/>
      <c r="EB415" s="85"/>
      <c r="EC415" s="85"/>
      <c r="ED415" s="85"/>
      <c r="EE415" s="85"/>
      <c r="EF415" s="85"/>
      <c r="EG415" s="85"/>
      <c r="EH415" s="85"/>
      <c r="EI415" s="85"/>
      <c r="EJ415" s="85"/>
      <c r="EK415" s="85"/>
      <c r="EL415" s="85"/>
      <c r="EM415" s="85"/>
      <c r="EN415" s="85"/>
      <c r="EO415" s="85"/>
      <c r="EP415" s="85"/>
      <c r="EQ415" s="85"/>
      <c r="ER415" s="85"/>
      <c r="ES415" s="85"/>
      <c r="ET415" s="85"/>
      <c r="EU415" s="85"/>
      <c r="EV415" s="85"/>
      <c r="EW415" s="85"/>
      <c r="EX415" s="85"/>
      <c r="EY415" s="85"/>
      <c r="EZ415" s="85"/>
      <c r="FA415" s="85"/>
      <c r="FB415" s="85"/>
      <c r="FC415" s="85"/>
      <c r="FD415" s="85"/>
      <c r="FE415" s="85"/>
      <c r="FF415" s="85"/>
      <c r="FG415" s="85"/>
      <c r="FH415" s="85"/>
      <c r="FI415" s="85"/>
      <c r="FJ415" s="85"/>
      <c r="FK415" s="85"/>
      <c r="FL415" s="85"/>
      <c r="FM415" s="85"/>
      <c r="FN415" s="85"/>
      <c r="FO415" s="85"/>
      <c r="FP415" s="85"/>
      <c r="FQ415" s="85"/>
      <c r="FR415" s="85"/>
      <c r="FS415" s="85"/>
      <c r="FT415" s="85"/>
      <c r="FU415" s="85"/>
      <c r="FV415" s="85"/>
      <c r="FW415" s="85"/>
      <c r="FX415" s="85"/>
      <c r="FY415" s="85"/>
      <c r="FZ415" s="85"/>
      <c r="GA415" s="85"/>
      <c r="GB415" s="85"/>
      <c r="GC415" s="85"/>
      <c r="GD415" s="85"/>
      <c r="GE415" s="85"/>
      <c r="GF415" s="85"/>
      <c r="GG415" s="85"/>
      <c r="GH415" s="85"/>
      <c r="GI415" s="85"/>
      <c r="GJ415" s="85"/>
      <c r="GK415" s="85"/>
      <c r="GL415" s="85"/>
      <c r="GM415" s="85"/>
      <c r="GN415" s="85"/>
      <c r="GO415" s="85"/>
      <c r="GP415" s="85"/>
      <c r="GQ415" s="85"/>
      <c r="GR415" s="85"/>
      <c r="GS415" s="85"/>
      <c r="GT415" s="85"/>
      <c r="GU415" s="85"/>
      <c r="GV415" s="85"/>
      <c r="GW415" s="85"/>
      <c r="GX415" s="85"/>
      <c r="GY415" s="85"/>
      <c r="GZ415" s="85"/>
      <c r="HA415" s="85"/>
      <c r="HB415" s="85"/>
      <c r="HC415" s="85"/>
      <c r="HD415" s="85"/>
      <c r="HE415" s="85"/>
      <c r="HF415" s="85"/>
      <c r="HG415" s="85"/>
      <c r="HH415" s="85"/>
      <c r="HI415" s="85"/>
      <c r="HJ415" s="85"/>
      <c r="HK415" s="85"/>
      <c r="HL415" s="85"/>
      <c r="HM415" s="85"/>
      <c r="HN415" s="85"/>
      <c r="HO415" s="85"/>
      <c r="HP415" s="85"/>
      <c r="HQ415" s="85"/>
      <c r="HR415" s="85"/>
      <c r="HS415" s="85"/>
      <c r="HT415" s="85"/>
      <c r="HU415" s="85"/>
      <c r="HV415" s="85"/>
      <c r="HW415" s="85"/>
      <c r="HX415" s="85"/>
      <c r="HY415" s="85"/>
      <c r="HZ415" s="85"/>
      <c r="IA415" s="85"/>
      <c r="IB415" s="85"/>
      <c r="IC415" s="85"/>
      <c r="ID415" s="85"/>
      <c r="IE415" s="85"/>
      <c r="IF415" s="85"/>
      <c r="IG415" s="85"/>
      <c r="IH415" s="85"/>
      <c r="II415" s="85"/>
      <c r="IJ415" s="85"/>
      <c r="IK415" s="85"/>
      <c r="IL415" s="85"/>
      <c r="IM415" s="85"/>
      <c r="IN415" s="85"/>
      <c r="IO415" s="85"/>
      <c r="IP415" s="85"/>
      <c r="IQ415" s="85"/>
      <c r="IR415" s="85"/>
      <c r="IS415" s="85"/>
      <c r="IT415" s="85"/>
      <c r="IU415" s="85"/>
      <c r="IV415" s="85"/>
    </row>
    <row r="416" spans="1:256" s="69" customFormat="1" x14ac:dyDescent="0.2">
      <c r="A416" s="94">
        <v>4044</v>
      </c>
      <c r="B416" s="95" t="s">
        <v>2265</v>
      </c>
      <c r="C416" s="69" t="s">
        <v>1473</v>
      </c>
      <c r="D416" s="69">
        <v>1</v>
      </c>
      <c r="E416" s="69">
        <v>1</v>
      </c>
      <c r="F416" s="69">
        <v>1</v>
      </c>
      <c r="G416" s="71">
        <v>85</v>
      </c>
      <c r="H416" s="69">
        <v>17</v>
      </c>
      <c r="I416" s="69">
        <v>1</v>
      </c>
      <c r="J416" s="69">
        <v>1</v>
      </c>
      <c r="K416" s="95">
        <v>1</v>
      </c>
      <c r="L416" s="96">
        <v>85</v>
      </c>
      <c r="M416" s="69">
        <v>17</v>
      </c>
      <c r="N416" s="96">
        <v>85</v>
      </c>
      <c r="O416" s="69">
        <v>0</v>
      </c>
      <c r="P416" s="76" t="e">
        <f>VLOOKUP(A416,#REF!,3,FALSE)</f>
        <v>#REF!</v>
      </c>
      <c r="Q416" s="84">
        <v>45.05</v>
      </c>
      <c r="R416" s="84">
        <f t="shared" si="6"/>
        <v>39.950000000000003</v>
      </c>
      <c r="S416" s="78"/>
      <c r="T416" s="78"/>
      <c r="U416" s="78"/>
      <c r="V416" s="78"/>
      <c r="W416" s="78"/>
      <c r="X416" s="78"/>
      <c r="Y416" s="78"/>
      <c r="Z416" s="78"/>
      <c r="AA416" s="78"/>
      <c r="AB416" s="78"/>
      <c r="AC416" s="71"/>
      <c r="AD416" s="71"/>
      <c r="AE416" s="71"/>
      <c r="AF416" s="71"/>
      <c r="AG416" s="71"/>
      <c r="AH416" s="71"/>
      <c r="AI416" s="71"/>
      <c r="AJ416" s="71"/>
      <c r="AK416" s="71"/>
      <c r="AL416" s="71"/>
      <c r="AM416" s="71"/>
      <c r="AN416" s="71"/>
      <c r="AO416" s="71"/>
      <c r="AP416" s="71"/>
      <c r="AQ416" s="71"/>
      <c r="AR416" s="71"/>
      <c r="AS416" s="71"/>
      <c r="AT416" s="71"/>
      <c r="AU416" s="71"/>
      <c r="AV416" s="71"/>
      <c r="AW416" s="71"/>
      <c r="AX416" s="71"/>
      <c r="AY416" s="71"/>
      <c r="AZ416" s="71"/>
      <c r="BA416" s="71"/>
      <c r="BB416" s="71"/>
      <c r="BC416" s="71"/>
      <c r="BD416" s="71"/>
      <c r="BE416" s="71"/>
      <c r="BF416" s="71"/>
      <c r="BG416" s="71"/>
      <c r="BH416" s="71"/>
      <c r="BI416" s="71"/>
      <c r="BJ416" s="71"/>
      <c r="BK416" s="71"/>
      <c r="BL416" s="71"/>
      <c r="BM416" s="71"/>
      <c r="BN416" s="71"/>
      <c r="BO416" s="71"/>
      <c r="BP416" s="71"/>
      <c r="BQ416" s="71"/>
      <c r="BR416" s="71"/>
      <c r="BS416" s="71"/>
      <c r="BT416" s="71"/>
      <c r="BU416" s="71"/>
      <c r="BV416" s="71"/>
      <c r="BW416" s="71"/>
      <c r="BX416" s="71"/>
      <c r="BY416" s="71"/>
      <c r="BZ416" s="71"/>
      <c r="CA416" s="71"/>
      <c r="CB416" s="71"/>
      <c r="CC416" s="71"/>
      <c r="CD416" s="71"/>
      <c r="CE416" s="71"/>
      <c r="CF416" s="71"/>
      <c r="CG416" s="71"/>
      <c r="CH416" s="71"/>
      <c r="CI416" s="71"/>
      <c r="CJ416" s="71"/>
      <c r="CK416" s="71"/>
      <c r="CL416" s="71"/>
      <c r="CM416" s="71"/>
      <c r="CN416" s="71"/>
      <c r="CO416" s="71"/>
      <c r="CP416" s="71"/>
      <c r="CQ416" s="71"/>
      <c r="CR416" s="71"/>
      <c r="CS416" s="71"/>
      <c r="CT416" s="71"/>
      <c r="CU416" s="71"/>
      <c r="CV416" s="71"/>
      <c r="CW416" s="71"/>
      <c r="CX416" s="71"/>
      <c r="CY416" s="71"/>
      <c r="CZ416" s="71"/>
      <c r="DA416" s="71"/>
      <c r="DB416" s="71"/>
      <c r="DC416" s="71"/>
      <c r="DD416" s="71"/>
      <c r="DE416" s="71"/>
      <c r="DF416" s="71"/>
      <c r="DG416" s="71"/>
      <c r="DH416" s="71"/>
      <c r="DI416" s="71"/>
      <c r="DJ416" s="71"/>
      <c r="DK416" s="71"/>
      <c r="DL416" s="71"/>
      <c r="DM416" s="71"/>
      <c r="DN416" s="71"/>
      <c r="DO416" s="71"/>
      <c r="DP416" s="71"/>
      <c r="DQ416" s="71"/>
      <c r="DR416" s="71"/>
      <c r="DS416" s="71"/>
      <c r="DT416" s="71"/>
      <c r="DU416" s="71"/>
      <c r="DV416" s="71"/>
      <c r="DW416" s="71"/>
      <c r="DX416" s="71"/>
      <c r="DY416" s="71"/>
      <c r="DZ416" s="71"/>
      <c r="EA416" s="71"/>
      <c r="EB416" s="71"/>
      <c r="EC416" s="71"/>
      <c r="ED416" s="71"/>
      <c r="EE416" s="71"/>
      <c r="EF416" s="71"/>
      <c r="EG416" s="71"/>
      <c r="EH416" s="71"/>
      <c r="EI416" s="71"/>
      <c r="EJ416" s="71"/>
      <c r="EK416" s="71"/>
      <c r="EL416" s="71"/>
      <c r="EM416" s="71"/>
      <c r="EN416" s="71"/>
      <c r="EO416" s="71"/>
      <c r="EP416" s="71"/>
      <c r="EQ416" s="71"/>
      <c r="ER416" s="71"/>
      <c r="ES416" s="71"/>
      <c r="ET416" s="71"/>
      <c r="EU416" s="71"/>
      <c r="EV416" s="71"/>
      <c r="EW416" s="71"/>
      <c r="EX416" s="71"/>
      <c r="EY416" s="71"/>
      <c r="EZ416" s="71"/>
      <c r="FA416" s="71"/>
      <c r="FB416" s="71"/>
      <c r="FC416" s="71"/>
      <c r="FD416" s="71"/>
      <c r="FE416" s="71"/>
      <c r="FF416" s="71"/>
      <c r="FG416" s="71"/>
      <c r="FH416" s="71"/>
      <c r="FI416" s="71"/>
      <c r="FJ416" s="71"/>
      <c r="FK416" s="71"/>
      <c r="FL416" s="71"/>
      <c r="FM416" s="71"/>
      <c r="FN416" s="71"/>
      <c r="FO416" s="71"/>
      <c r="FP416" s="71"/>
      <c r="FQ416" s="71"/>
      <c r="FR416" s="71"/>
      <c r="FS416" s="71"/>
      <c r="FT416" s="71"/>
      <c r="FU416" s="71"/>
      <c r="FV416" s="71"/>
      <c r="FW416" s="71"/>
      <c r="FX416" s="71"/>
      <c r="FY416" s="71"/>
      <c r="FZ416" s="71"/>
      <c r="GA416" s="71"/>
      <c r="GB416" s="71"/>
      <c r="GC416" s="71"/>
      <c r="GD416" s="71"/>
      <c r="GE416" s="71"/>
      <c r="GF416" s="71"/>
      <c r="GG416" s="71"/>
      <c r="GH416" s="71"/>
      <c r="GI416" s="71"/>
      <c r="GJ416" s="71"/>
      <c r="GK416" s="71"/>
      <c r="GL416" s="71"/>
      <c r="GM416" s="71"/>
      <c r="GN416" s="71"/>
      <c r="GO416" s="71"/>
      <c r="GP416" s="71"/>
      <c r="GQ416" s="71"/>
      <c r="GR416" s="71"/>
      <c r="GS416" s="71"/>
      <c r="GT416" s="71"/>
      <c r="GU416" s="71"/>
      <c r="GV416" s="71"/>
      <c r="GW416" s="71"/>
      <c r="GX416" s="71"/>
      <c r="GY416" s="71"/>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1"/>
      <c r="HZ416" s="71"/>
      <c r="IA416" s="71"/>
      <c r="IB416" s="71"/>
      <c r="IC416" s="71"/>
      <c r="ID416" s="71"/>
      <c r="IE416" s="71"/>
      <c r="IF416" s="71"/>
      <c r="IG416" s="71"/>
      <c r="IH416" s="71"/>
      <c r="II416" s="71"/>
      <c r="IJ416" s="71"/>
      <c r="IK416" s="71"/>
      <c r="IL416" s="71"/>
      <c r="IM416" s="71"/>
      <c r="IN416" s="71"/>
      <c r="IO416" s="71"/>
      <c r="IP416" s="71"/>
      <c r="IQ416" s="71"/>
      <c r="IR416" s="71"/>
      <c r="IS416" s="71"/>
      <c r="IT416" s="71"/>
      <c r="IU416" s="71"/>
      <c r="IV416" s="71"/>
    </row>
    <row r="417" spans="1:256" x14ac:dyDescent="0.2">
      <c r="A417" s="79">
        <v>4043</v>
      </c>
      <c r="B417" s="71" t="s">
        <v>259</v>
      </c>
      <c r="C417" s="70" t="s">
        <v>1473</v>
      </c>
      <c r="D417" s="69">
        <v>2</v>
      </c>
      <c r="E417" s="69">
        <v>2</v>
      </c>
      <c r="F417" s="69">
        <v>3</v>
      </c>
      <c r="G417" s="71">
        <v>151.07</v>
      </c>
      <c r="H417" s="69">
        <v>30.21</v>
      </c>
      <c r="I417" s="69">
        <v>3</v>
      </c>
      <c r="J417" s="72">
        <v>2</v>
      </c>
      <c r="K417" s="71">
        <v>1</v>
      </c>
      <c r="L417" s="80">
        <v>33.07</v>
      </c>
      <c r="M417" s="74">
        <v>6.61</v>
      </c>
      <c r="N417" s="80">
        <v>33.07</v>
      </c>
      <c r="O417" s="70">
        <v>0</v>
      </c>
      <c r="P417" s="76" t="e">
        <f>VLOOKUP(A417,#REF!,3,FALSE)</f>
        <v>#REF!</v>
      </c>
      <c r="Q417" s="80">
        <v>33.07</v>
      </c>
      <c r="R417" s="80">
        <f t="shared" si="6"/>
        <v>0</v>
      </c>
    </row>
    <row r="418" spans="1:256" x14ac:dyDescent="0.2">
      <c r="A418" s="79">
        <v>4041</v>
      </c>
      <c r="B418" s="71" t="s">
        <v>260</v>
      </c>
      <c r="C418" s="70" t="s">
        <v>1473</v>
      </c>
      <c r="D418" s="69">
        <v>1</v>
      </c>
      <c r="E418" s="69">
        <v>1</v>
      </c>
      <c r="F418" s="69">
        <v>2</v>
      </c>
      <c r="G418" s="71">
        <v>72</v>
      </c>
      <c r="H418" s="69">
        <v>14.4</v>
      </c>
      <c r="I418" s="69">
        <v>1</v>
      </c>
      <c r="J418" s="72">
        <v>1</v>
      </c>
      <c r="K418" s="71">
        <v>2</v>
      </c>
      <c r="L418" s="80">
        <v>72</v>
      </c>
      <c r="M418" s="74">
        <v>14.4</v>
      </c>
      <c r="N418" s="80">
        <v>36</v>
      </c>
      <c r="O418" s="70">
        <v>0</v>
      </c>
      <c r="P418" s="76" t="e">
        <f>VLOOKUP(A418,#REF!,3,FALSE)</f>
        <v>#REF!</v>
      </c>
      <c r="Q418" s="80">
        <v>22.86</v>
      </c>
      <c r="R418" s="80">
        <f t="shared" si="6"/>
        <v>26.28</v>
      </c>
    </row>
    <row r="419" spans="1:256" x14ac:dyDescent="0.2">
      <c r="A419" s="79">
        <v>4042</v>
      </c>
      <c r="B419" s="71" t="s">
        <v>261</v>
      </c>
      <c r="C419" s="70" t="s">
        <v>1473</v>
      </c>
      <c r="D419" s="69">
        <v>0</v>
      </c>
      <c r="E419" s="69">
        <v>0</v>
      </c>
      <c r="F419" s="69">
        <v>0</v>
      </c>
      <c r="G419" s="71">
        <v>0</v>
      </c>
      <c r="H419" s="69">
        <v>0</v>
      </c>
      <c r="I419" s="69">
        <v>0</v>
      </c>
      <c r="J419" s="72">
        <v>0</v>
      </c>
      <c r="K419" s="71">
        <v>0</v>
      </c>
      <c r="L419" s="80">
        <v>0</v>
      </c>
      <c r="M419" s="74">
        <v>0</v>
      </c>
      <c r="N419" s="80">
        <v>0</v>
      </c>
      <c r="O419" s="70">
        <v>0</v>
      </c>
      <c r="P419" s="76" t="e">
        <f>VLOOKUP(A419,#REF!,3,FALSE)</f>
        <v>#REF!</v>
      </c>
      <c r="Q419" s="80">
        <v>27.97</v>
      </c>
      <c r="R419" s="80">
        <f t="shared" si="6"/>
        <v>0</v>
      </c>
    </row>
    <row r="420" spans="1:256" x14ac:dyDescent="0.2">
      <c r="A420" s="79">
        <v>5029</v>
      </c>
      <c r="B420" s="71" t="s">
        <v>1658</v>
      </c>
      <c r="C420" s="70" t="s">
        <v>2107</v>
      </c>
      <c r="D420" s="69">
        <v>0</v>
      </c>
      <c r="E420" s="69">
        <v>0</v>
      </c>
      <c r="F420" s="69">
        <v>0</v>
      </c>
      <c r="G420" s="71">
        <v>0</v>
      </c>
      <c r="H420" s="69">
        <v>0</v>
      </c>
      <c r="I420" s="69">
        <v>0</v>
      </c>
      <c r="J420" s="72">
        <v>0</v>
      </c>
      <c r="K420" s="71">
        <v>0</v>
      </c>
      <c r="L420" s="80">
        <v>0</v>
      </c>
      <c r="M420" s="74">
        <v>0</v>
      </c>
      <c r="N420" s="80">
        <v>0</v>
      </c>
      <c r="O420" s="70">
        <v>0</v>
      </c>
      <c r="P420" s="76" t="e">
        <f>VLOOKUP(A420,#REF!,3,FALSE)</f>
        <v>#REF!</v>
      </c>
      <c r="Q420" s="80">
        <v>986.11111111111109</v>
      </c>
      <c r="R420" s="80">
        <f t="shared" si="6"/>
        <v>0</v>
      </c>
    </row>
    <row r="421" spans="1:256" x14ac:dyDescent="0.2">
      <c r="A421" s="79">
        <v>3640</v>
      </c>
      <c r="B421" s="71" t="s">
        <v>1512</v>
      </c>
      <c r="C421" s="70" t="s">
        <v>2107</v>
      </c>
      <c r="D421" s="69">
        <v>0</v>
      </c>
      <c r="E421" s="69">
        <v>0</v>
      </c>
      <c r="F421" s="69">
        <v>0</v>
      </c>
      <c r="G421" s="71">
        <v>0</v>
      </c>
      <c r="H421" s="69">
        <v>0</v>
      </c>
      <c r="I421" s="69">
        <v>0</v>
      </c>
      <c r="J421" s="72">
        <v>0</v>
      </c>
      <c r="K421" s="71">
        <v>0</v>
      </c>
      <c r="L421" s="80">
        <v>0</v>
      </c>
      <c r="M421" s="74">
        <v>0</v>
      </c>
      <c r="N421" s="80">
        <v>0</v>
      </c>
      <c r="O421" s="70">
        <v>0</v>
      </c>
      <c r="P421" s="76" t="e">
        <f>VLOOKUP(A421,#REF!,3,FALSE)</f>
        <v>#REF!</v>
      </c>
      <c r="Q421" s="80">
        <v>1810.0884955752215</v>
      </c>
      <c r="R421" s="80">
        <f t="shared" si="6"/>
        <v>0</v>
      </c>
    </row>
    <row r="422" spans="1:256" x14ac:dyDescent="0.2">
      <c r="A422" s="79">
        <v>3525</v>
      </c>
      <c r="B422" s="71" t="s">
        <v>944</v>
      </c>
      <c r="C422" s="70" t="s">
        <v>8</v>
      </c>
      <c r="D422" s="69">
        <v>1</v>
      </c>
      <c r="E422" s="69">
        <v>1</v>
      </c>
      <c r="F422" s="69">
        <v>1</v>
      </c>
      <c r="G422" s="71">
        <v>263.58000000000004</v>
      </c>
      <c r="H422" s="69">
        <v>52.720000000000006</v>
      </c>
      <c r="I422" s="69">
        <v>1</v>
      </c>
      <c r="J422" s="72">
        <v>1</v>
      </c>
      <c r="K422" s="71">
        <v>1</v>
      </c>
      <c r="L422" s="80">
        <v>263.58000000000004</v>
      </c>
      <c r="M422" s="74">
        <v>52.720000000000006</v>
      </c>
      <c r="N422" s="80">
        <v>263.58000000000004</v>
      </c>
      <c r="O422" s="70">
        <v>0</v>
      </c>
      <c r="P422" s="76" t="e">
        <f>VLOOKUP(A422,#REF!,3,FALSE)</f>
        <v>#REF!</v>
      </c>
      <c r="Q422" s="80">
        <v>135.18518518518519</v>
      </c>
      <c r="R422" s="80">
        <f t="shared" si="6"/>
        <v>128.39481481481485</v>
      </c>
    </row>
    <row r="423" spans="1:256" x14ac:dyDescent="0.2">
      <c r="A423" s="105">
        <v>1564</v>
      </c>
      <c r="B423" s="106" t="s">
        <v>263</v>
      </c>
      <c r="C423" s="107" t="s">
        <v>2110</v>
      </c>
      <c r="D423" s="106">
        <v>20</v>
      </c>
      <c r="E423" s="106">
        <v>18</v>
      </c>
      <c r="F423" s="106">
        <v>32</v>
      </c>
      <c r="G423" s="106">
        <v>97103.930000000008</v>
      </c>
      <c r="H423" s="106">
        <v>18622.780000000002</v>
      </c>
      <c r="I423" s="106">
        <v>20</v>
      </c>
      <c r="J423" s="108">
        <v>16</v>
      </c>
      <c r="K423" s="106">
        <v>26</v>
      </c>
      <c r="L423" s="109">
        <v>79505.33</v>
      </c>
      <c r="M423" s="110">
        <v>15103.060000000001</v>
      </c>
      <c r="N423" s="109">
        <v>3057.8973000000001</v>
      </c>
      <c r="O423" s="107">
        <v>3</v>
      </c>
      <c r="P423" s="111" t="e">
        <f>VLOOKUP(A423,#REF!,3,FALSE)</f>
        <v>#REF!</v>
      </c>
      <c r="Q423" s="109">
        <v>1884.2592592592591</v>
      </c>
      <c r="R423" s="109">
        <f t="shared" si="6"/>
        <v>30514.589059259266</v>
      </c>
    </row>
    <row r="424" spans="1:256" x14ac:dyDescent="0.2">
      <c r="A424" s="79">
        <v>3890</v>
      </c>
      <c r="B424" s="71" t="s">
        <v>1900</v>
      </c>
      <c r="C424" s="70" t="s">
        <v>2110</v>
      </c>
      <c r="D424" s="69">
        <v>0</v>
      </c>
      <c r="E424" s="69">
        <v>0</v>
      </c>
      <c r="F424" s="69">
        <v>0</v>
      </c>
      <c r="G424" s="71">
        <v>0</v>
      </c>
      <c r="H424" s="69">
        <v>0</v>
      </c>
      <c r="I424" s="69">
        <v>0</v>
      </c>
      <c r="J424" s="72">
        <v>0</v>
      </c>
      <c r="K424" s="71">
        <v>0</v>
      </c>
      <c r="L424" s="80">
        <v>0</v>
      </c>
      <c r="M424" s="74">
        <v>0</v>
      </c>
      <c r="N424" s="80">
        <v>0</v>
      </c>
      <c r="O424" s="70">
        <v>0</v>
      </c>
      <c r="P424" s="76" t="e">
        <f>VLOOKUP(A424,#REF!,3,FALSE)</f>
        <v>#REF!</v>
      </c>
      <c r="Q424" s="80">
        <v>538.63700000000006</v>
      </c>
      <c r="R424" s="80">
        <f t="shared" si="6"/>
        <v>0</v>
      </c>
    </row>
    <row r="425" spans="1:256" x14ac:dyDescent="0.2">
      <c r="A425" s="79">
        <v>3641</v>
      </c>
      <c r="B425" s="71" t="s">
        <v>949</v>
      </c>
      <c r="C425" s="70" t="s">
        <v>8</v>
      </c>
      <c r="D425" s="69">
        <v>8</v>
      </c>
      <c r="E425" s="69">
        <v>7</v>
      </c>
      <c r="F425" s="69">
        <v>13</v>
      </c>
      <c r="G425" s="71">
        <v>105.7</v>
      </c>
      <c r="H425" s="69">
        <v>14.47</v>
      </c>
      <c r="I425" s="69">
        <v>8</v>
      </c>
      <c r="J425" s="72">
        <v>7</v>
      </c>
      <c r="K425" s="71">
        <v>13</v>
      </c>
      <c r="L425" s="80">
        <v>105.7</v>
      </c>
      <c r="M425" s="74">
        <v>14.47</v>
      </c>
      <c r="N425" s="80">
        <v>8.1308000000000007</v>
      </c>
      <c r="O425" s="70">
        <v>0</v>
      </c>
      <c r="P425" s="76" t="e">
        <f>VLOOKUP(A425,#REF!,3,FALSE)</f>
        <v>#REF!</v>
      </c>
      <c r="Q425" s="80">
        <v>4.1666666666666661</v>
      </c>
      <c r="R425" s="80">
        <f t="shared" si="6"/>
        <v>51.533733333333352</v>
      </c>
    </row>
    <row r="426" spans="1:256" x14ac:dyDescent="0.2">
      <c r="A426" s="79">
        <v>3891</v>
      </c>
      <c r="B426" s="71" t="s">
        <v>2266</v>
      </c>
      <c r="C426" s="70" t="s">
        <v>62</v>
      </c>
      <c r="D426" s="69">
        <v>4</v>
      </c>
      <c r="E426" s="69">
        <v>4</v>
      </c>
      <c r="F426" s="69">
        <v>13</v>
      </c>
      <c r="G426" s="71">
        <v>132.81</v>
      </c>
      <c r="H426" s="69">
        <v>26.57</v>
      </c>
      <c r="I426" s="69">
        <v>4</v>
      </c>
      <c r="J426" s="72">
        <v>4</v>
      </c>
      <c r="K426" s="71">
        <v>13</v>
      </c>
      <c r="L426" s="80">
        <v>132.81</v>
      </c>
      <c r="M426" s="74">
        <v>26.57</v>
      </c>
      <c r="N426" s="80">
        <v>10.216200000000001</v>
      </c>
      <c r="O426" s="70">
        <v>0</v>
      </c>
      <c r="P426" s="76" t="e">
        <f>VLOOKUP(A426,#REF!,3,FALSE)</f>
        <v>#REF!</v>
      </c>
      <c r="Q426" s="80">
        <v>7.7550000000000008</v>
      </c>
      <c r="R426" s="80">
        <f t="shared" si="6"/>
        <v>31.995599999999996</v>
      </c>
    </row>
    <row r="427" spans="1:256" x14ac:dyDescent="0.2">
      <c r="A427" s="79">
        <v>3295</v>
      </c>
      <c r="B427" s="71" t="s">
        <v>1901</v>
      </c>
      <c r="C427" s="70" t="s">
        <v>62</v>
      </c>
      <c r="D427" s="69">
        <v>12</v>
      </c>
      <c r="E427" s="69">
        <v>12</v>
      </c>
      <c r="F427" s="69">
        <v>65</v>
      </c>
      <c r="G427" s="71">
        <v>568.68000000000006</v>
      </c>
      <c r="H427" s="69">
        <v>112.26</v>
      </c>
      <c r="I427" s="69">
        <v>12</v>
      </c>
      <c r="J427" s="72">
        <v>12</v>
      </c>
      <c r="K427" s="71">
        <v>65</v>
      </c>
      <c r="L427" s="80">
        <v>568.68000000000006</v>
      </c>
      <c r="M427" s="74">
        <v>112.26</v>
      </c>
      <c r="N427" s="80">
        <v>8.7489000000000008</v>
      </c>
      <c r="O427" s="70">
        <v>0</v>
      </c>
      <c r="P427" s="76" t="e">
        <f>VLOOKUP(A427,#REF!,3,FALSE)</f>
        <v>#REF!</v>
      </c>
      <c r="Q427" s="80">
        <v>7.7550000000000008</v>
      </c>
      <c r="R427" s="80">
        <f t="shared" si="6"/>
        <v>64.603499999999997</v>
      </c>
    </row>
    <row r="428" spans="1:256" x14ac:dyDescent="0.2">
      <c r="A428" s="79">
        <v>1576</v>
      </c>
      <c r="B428" s="71" t="s">
        <v>265</v>
      </c>
      <c r="C428" s="70" t="s">
        <v>1473</v>
      </c>
      <c r="D428" s="69">
        <v>7</v>
      </c>
      <c r="E428" s="69">
        <v>7</v>
      </c>
      <c r="F428" s="69">
        <v>18</v>
      </c>
      <c r="G428" s="71">
        <v>112.01</v>
      </c>
      <c r="H428" s="69">
        <v>21.2</v>
      </c>
      <c r="I428" s="69">
        <v>7</v>
      </c>
      <c r="J428" s="72">
        <v>7</v>
      </c>
      <c r="K428" s="71">
        <v>18</v>
      </c>
      <c r="L428" s="80">
        <v>112.01</v>
      </c>
      <c r="M428" s="74">
        <v>21.2</v>
      </c>
      <c r="N428" s="80">
        <v>6.2228000000000003</v>
      </c>
      <c r="O428" s="70">
        <v>0</v>
      </c>
      <c r="P428" s="76" t="e">
        <f>VLOOKUP(A428,#REF!,3,FALSE)</f>
        <v>#REF!</v>
      </c>
      <c r="Q428" s="80">
        <v>3.0749999999999997</v>
      </c>
      <c r="R428" s="80">
        <f t="shared" si="6"/>
        <v>56.66040000000001</v>
      </c>
    </row>
    <row r="429" spans="1:256" s="69" customFormat="1" x14ac:dyDescent="0.2">
      <c r="A429" s="81">
        <v>1577</v>
      </c>
      <c r="B429" s="82" t="s">
        <v>266</v>
      </c>
      <c r="C429" s="69" t="s">
        <v>1473</v>
      </c>
      <c r="D429" s="69">
        <v>12</v>
      </c>
      <c r="E429" s="69">
        <v>10</v>
      </c>
      <c r="F429" s="69">
        <v>47</v>
      </c>
      <c r="G429" s="71">
        <v>315.53000000000003</v>
      </c>
      <c r="H429" s="69">
        <v>39.36</v>
      </c>
      <c r="I429" s="69">
        <v>11</v>
      </c>
      <c r="J429" s="69">
        <v>9</v>
      </c>
      <c r="K429" s="82">
        <v>35</v>
      </c>
      <c r="L429" s="83">
        <v>235.13000000000002</v>
      </c>
      <c r="M429" s="69">
        <v>31.32</v>
      </c>
      <c r="N429" s="83">
        <v>6.718</v>
      </c>
      <c r="O429" s="69">
        <v>0</v>
      </c>
      <c r="P429" s="76" t="e">
        <f>VLOOKUP(A429,#REF!,3,FALSE)</f>
        <v>#REF!</v>
      </c>
      <c r="Q429" s="84">
        <v>3.6367346938775515</v>
      </c>
      <c r="R429" s="84">
        <f t="shared" si="6"/>
        <v>107.84428571428569</v>
      </c>
      <c r="S429" s="78"/>
      <c r="T429" s="78"/>
      <c r="U429" s="78"/>
      <c r="V429" s="78"/>
      <c r="W429" s="78"/>
      <c r="X429" s="78"/>
      <c r="Y429" s="78"/>
      <c r="Z429" s="78"/>
      <c r="AA429" s="78"/>
      <c r="AB429" s="78"/>
      <c r="AC429" s="85"/>
      <c r="AD429" s="85"/>
      <c r="AE429" s="85"/>
      <c r="AF429" s="85"/>
      <c r="AG429" s="85"/>
      <c r="AH429" s="85"/>
      <c r="AI429" s="85"/>
      <c r="AJ429" s="85"/>
      <c r="AK429" s="85"/>
      <c r="AL429" s="85"/>
      <c r="AM429" s="85"/>
      <c r="AN429" s="85"/>
      <c r="AO429" s="85"/>
      <c r="AP429" s="85"/>
      <c r="AQ429" s="85"/>
      <c r="AR429" s="85"/>
      <c r="AS429" s="85"/>
      <c r="AT429" s="85"/>
      <c r="AU429" s="85"/>
      <c r="AV429" s="85"/>
      <c r="AW429" s="85"/>
      <c r="AX429" s="85"/>
      <c r="AY429" s="85"/>
      <c r="AZ429" s="85"/>
      <c r="BA429" s="85"/>
      <c r="BB429" s="85"/>
      <c r="BC429" s="85"/>
      <c r="BD429" s="85"/>
      <c r="BE429" s="85"/>
      <c r="BF429" s="85"/>
      <c r="BG429" s="85"/>
      <c r="BH429" s="85"/>
      <c r="BI429" s="85"/>
      <c r="BJ429" s="85"/>
      <c r="BK429" s="85"/>
      <c r="BL429" s="85"/>
      <c r="BM429" s="85"/>
      <c r="BN429" s="85"/>
      <c r="BO429" s="85"/>
      <c r="BP429" s="85"/>
      <c r="BQ429" s="85"/>
      <c r="BR429" s="85"/>
      <c r="BS429" s="85"/>
      <c r="BT429" s="85"/>
      <c r="BU429" s="85"/>
      <c r="BV429" s="85"/>
      <c r="BW429" s="85"/>
      <c r="BX429" s="85"/>
      <c r="BY429" s="85"/>
      <c r="BZ429" s="85"/>
      <c r="CA429" s="85"/>
      <c r="CB429" s="85"/>
      <c r="CC429" s="85"/>
      <c r="CD429" s="85"/>
      <c r="CE429" s="85"/>
      <c r="CF429" s="85"/>
      <c r="CG429" s="85"/>
      <c r="CH429" s="85"/>
      <c r="CI429" s="85"/>
      <c r="CJ429" s="85"/>
      <c r="CK429" s="85"/>
      <c r="CL429" s="85"/>
      <c r="CM429" s="85"/>
      <c r="CN429" s="85"/>
      <c r="CO429" s="85"/>
      <c r="CP429" s="85"/>
      <c r="CQ429" s="85"/>
      <c r="CR429" s="85"/>
      <c r="CS429" s="85"/>
      <c r="CT429" s="85"/>
      <c r="CU429" s="85"/>
      <c r="CV429" s="85"/>
      <c r="CW429" s="85"/>
      <c r="CX429" s="85"/>
      <c r="CY429" s="85"/>
      <c r="CZ429" s="85"/>
      <c r="DA429" s="85"/>
      <c r="DB429" s="85"/>
      <c r="DC429" s="85"/>
      <c r="DD429" s="85"/>
      <c r="DE429" s="85"/>
      <c r="DF429" s="85"/>
      <c r="DG429" s="85"/>
      <c r="DH429" s="85"/>
      <c r="DI429" s="85"/>
      <c r="DJ429" s="85"/>
      <c r="DK429" s="85"/>
      <c r="DL429" s="85"/>
      <c r="DM429" s="85"/>
      <c r="DN429" s="85"/>
      <c r="DO429" s="85"/>
      <c r="DP429" s="85"/>
      <c r="DQ429" s="85"/>
      <c r="DR429" s="85"/>
      <c r="DS429" s="85"/>
      <c r="DT429" s="85"/>
      <c r="DU429" s="85"/>
      <c r="DV429" s="85"/>
      <c r="DW429" s="85"/>
      <c r="DX429" s="85"/>
      <c r="DY429" s="85"/>
      <c r="DZ429" s="85"/>
      <c r="EA429" s="85"/>
      <c r="EB429" s="85"/>
      <c r="EC429" s="85"/>
      <c r="ED429" s="85"/>
      <c r="EE429" s="85"/>
      <c r="EF429" s="85"/>
      <c r="EG429" s="85"/>
      <c r="EH429" s="85"/>
      <c r="EI429" s="85"/>
      <c r="EJ429" s="85"/>
      <c r="EK429" s="85"/>
      <c r="EL429" s="85"/>
      <c r="EM429" s="85"/>
      <c r="EN429" s="85"/>
      <c r="EO429" s="85"/>
      <c r="EP429" s="85"/>
      <c r="EQ429" s="85"/>
      <c r="ER429" s="85"/>
      <c r="ES429" s="85"/>
      <c r="ET429" s="85"/>
      <c r="EU429" s="85"/>
      <c r="EV429" s="85"/>
      <c r="EW429" s="85"/>
      <c r="EX429" s="85"/>
      <c r="EY429" s="85"/>
      <c r="EZ429" s="85"/>
      <c r="FA429" s="85"/>
      <c r="FB429" s="85"/>
      <c r="FC429" s="85"/>
      <c r="FD429" s="85"/>
      <c r="FE429" s="85"/>
      <c r="FF429" s="85"/>
      <c r="FG429" s="85"/>
      <c r="FH429" s="85"/>
      <c r="FI429" s="85"/>
      <c r="FJ429" s="85"/>
      <c r="FK429" s="85"/>
      <c r="FL429" s="85"/>
      <c r="FM429" s="85"/>
      <c r="FN429" s="85"/>
      <c r="FO429" s="85"/>
      <c r="FP429" s="85"/>
      <c r="FQ429" s="85"/>
      <c r="FR429" s="85"/>
      <c r="FS429" s="85"/>
      <c r="FT429" s="85"/>
      <c r="FU429" s="85"/>
      <c r="FV429" s="85"/>
      <c r="FW429" s="85"/>
      <c r="FX429" s="85"/>
      <c r="FY429" s="85"/>
      <c r="FZ429" s="85"/>
      <c r="GA429" s="85"/>
      <c r="GB429" s="85"/>
      <c r="GC429" s="85"/>
      <c r="GD429" s="85"/>
      <c r="GE429" s="85"/>
      <c r="GF429" s="85"/>
      <c r="GG429" s="85"/>
      <c r="GH429" s="85"/>
      <c r="GI429" s="85"/>
      <c r="GJ429" s="85"/>
      <c r="GK429" s="85"/>
      <c r="GL429" s="85"/>
      <c r="GM429" s="85"/>
      <c r="GN429" s="85"/>
      <c r="GO429" s="85"/>
      <c r="GP429" s="85"/>
      <c r="GQ429" s="85"/>
      <c r="GR429" s="85"/>
      <c r="GS429" s="85"/>
      <c r="GT429" s="85"/>
      <c r="GU429" s="85"/>
      <c r="GV429" s="85"/>
      <c r="GW429" s="85"/>
      <c r="GX429" s="85"/>
      <c r="GY429" s="85"/>
      <c r="GZ429" s="85"/>
      <c r="HA429" s="85"/>
      <c r="HB429" s="85"/>
      <c r="HC429" s="85"/>
      <c r="HD429" s="85"/>
      <c r="HE429" s="85"/>
      <c r="HF429" s="85"/>
      <c r="HG429" s="85"/>
      <c r="HH429" s="85"/>
      <c r="HI429" s="85"/>
      <c r="HJ429" s="85"/>
      <c r="HK429" s="85"/>
      <c r="HL429" s="85"/>
      <c r="HM429" s="85"/>
      <c r="HN429" s="85"/>
      <c r="HO429" s="85"/>
      <c r="HP429" s="85"/>
      <c r="HQ429" s="85"/>
      <c r="HR429" s="85"/>
      <c r="HS429" s="85"/>
      <c r="HT429" s="85"/>
      <c r="HU429" s="85"/>
      <c r="HV429" s="85"/>
      <c r="HW429" s="85"/>
      <c r="HX429" s="85"/>
      <c r="HY429" s="85"/>
      <c r="HZ429" s="85"/>
      <c r="IA429" s="85"/>
      <c r="IB429" s="85"/>
      <c r="IC429" s="85"/>
      <c r="ID429" s="85"/>
      <c r="IE429" s="85"/>
      <c r="IF429" s="85"/>
      <c r="IG429" s="85"/>
      <c r="IH429" s="85"/>
      <c r="II429" s="85"/>
      <c r="IJ429" s="85"/>
      <c r="IK429" s="85"/>
      <c r="IL429" s="85"/>
      <c r="IM429" s="85"/>
      <c r="IN429" s="85"/>
      <c r="IO429" s="85"/>
      <c r="IP429" s="85"/>
      <c r="IQ429" s="85"/>
      <c r="IR429" s="85"/>
      <c r="IS429" s="85"/>
      <c r="IT429" s="85"/>
      <c r="IU429" s="85"/>
      <c r="IV429" s="85"/>
    </row>
    <row r="430" spans="1:256" x14ac:dyDescent="0.2">
      <c r="A430" s="79">
        <v>1578</v>
      </c>
      <c r="B430" s="71" t="s">
        <v>267</v>
      </c>
      <c r="C430" s="70" t="s">
        <v>1473</v>
      </c>
      <c r="D430" s="69">
        <v>6</v>
      </c>
      <c r="E430" s="69">
        <v>6</v>
      </c>
      <c r="F430" s="69">
        <v>18</v>
      </c>
      <c r="G430" s="71">
        <v>184.15</v>
      </c>
      <c r="H430" s="69">
        <v>34.870000000000005</v>
      </c>
      <c r="I430" s="69">
        <v>6</v>
      </c>
      <c r="J430" s="72">
        <v>6</v>
      </c>
      <c r="K430" s="71">
        <v>18</v>
      </c>
      <c r="L430" s="80">
        <v>184.15</v>
      </c>
      <c r="M430" s="74">
        <v>34.870000000000005</v>
      </c>
      <c r="N430" s="80">
        <v>10.230600000000001</v>
      </c>
      <c r="O430" s="70">
        <v>0</v>
      </c>
      <c r="P430" s="76" t="e">
        <f>VLOOKUP(A430,#REF!,3,FALSE)</f>
        <v>#REF!</v>
      </c>
      <c r="Q430" s="80">
        <v>4.4632653061224499</v>
      </c>
      <c r="R430" s="80">
        <f t="shared" si="6"/>
        <v>103.81202448979592</v>
      </c>
    </row>
    <row r="431" spans="1:256" x14ac:dyDescent="0.2">
      <c r="A431" s="79">
        <v>2066</v>
      </c>
      <c r="B431" s="71" t="s">
        <v>2267</v>
      </c>
      <c r="C431" s="70" t="s">
        <v>2107</v>
      </c>
      <c r="D431" s="69">
        <v>25</v>
      </c>
      <c r="E431" s="69">
        <v>23</v>
      </c>
      <c r="F431" s="69">
        <v>66</v>
      </c>
      <c r="G431" s="71">
        <v>1303.3400000000001</v>
      </c>
      <c r="H431" s="69">
        <v>260.67</v>
      </c>
      <c r="I431" s="69">
        <v>24</v>
      </c>
      <c r="J431" s="72">
        <v>22</v>
      </c>
      <c r="K431" s="71">
        <v>62</v>
      </c>
      <c r="L431" s="80">
        <v>1212.4000000000001</v>
      </c>
      <c r="M431" s="74">
        <v>242.48000000000002</v>
      </c>
      <c r="N431" s="80">
        <v>19.5548</v>
      </c>
      <c r="O431" s="70">
        <v>0</v>
      </c>
      <c r="P431" s="76" t="e">
        <f>VLOOKUP(A431,#REF!,3,FALSE)</f>
        <v>#REF!</v>
      </c>
      <c r="Q431" s="80">
        <v>10.555555555555554</v>
      </c>
      <c r="R431" s="80">
        <f t="shared" si="6"/>
        <v>557.95315555555567</v>
      </c>
    </row>
    <row r="432" spans="1:256" s="69" customFormat="1" x14ac:dyDescent="0.2">
      <c r="A432" s="81">
        <v>1589</v>
      </c>
      <c r="B432" s="82" t="s">
        <v>2268</v>
      </c>
      <c r="C432" s="69" t="s">
        <v>2107</v>
      </c>
      <c r="D432" s="69">
        <v>24</v>
      </c>
      <c r="E432" s="69">
        <v>21</v>
      </c>
      <c r="F432" s="69">
        <v>68</v>
      </c>
      <c r="G432" s="71">
        <v>1740.93</v>
      </c>
      <c r="H432" s="69">
        <v>348.21000000000004</v>
      </c>
      <c r="I432" s="69">
        <v>23</v>
      </c>
      <c r="J432" s="69">
        <v>20</v>
      </c>
      <c r="K432" s="82">
        <v>64</v>
      </c>
      <c r="L432" s="83">
        <v>1624.25</v>
      </c>
      <c r="M432" s="69">
        <v>324.86</v>
      </c>
      <c r="N432" s="83">
        <v>25.378900000000002</v>
      </c>
      <c r="O432" s="69">
        <v>0</v>
      </c>
      <c r="P432" s="76" t="e">
        <f>VLOOKUP(A432,#REF!,3,FALSE)</f>
        <v>#REF!</v>
      </c>
      <c r="Q432" s="84">
        <v>13.194444444444441</v>
      </c>
      <c r="R432" s="84">
        <f t="shared" si="6"/>
        <v>779.80515555555587</v>
      </c>
      <c r="S432" s="78"/>
      <c r="T432" s="78"/>
      <c r="U432" s="78"/>
      <c r="V432" s="78"/>
      <c r="W432" s="78"/>
      <c r="X432" s="78"/>
      <c r="Y432" s="78"/>
      <c r="Z432" s="78"/>
      <c r="AA432" s="78"/>
      <c r="AB432" s="78"/>
      <c r="AC432" s="85"/>
      <c r="AD432" s="85"/>
      <c r="AE432" s="85"/>
      <c r="AF432" s="85"/>
      <c r="AG432" s="85"/>
      <c r="AH432" s="85"/>
      <c r="AI432" s="85"/>
      <c r="AJ432" s="85"/>
      <c r="AK432" s="85"/>
      <c r="AL432" s="85"/>
      <c r="AM432" s="85"/>
      <c r="AN432" s="85"/>
      <c r="AO432" s="85"/>
      <c r="AP432" s="85"/>
      <c r="AQ432" s="85"/>
      <c r="AR432" s="85"/>
      <c r="AS432" s="85"/>
      <c r="AT432" s="85"/>
      <c r="AU432" s="85"/>
      <c r="AV432" s="85"/>
      <c r="AW432" s="85"/>
      <c r="AX432" s="85"/>
      <c r="AY432" s="85"/>
      <c r="AZ432" s="85"/>
      <c r="BA432" s="85"/>
      <c r="BB432" s="85"/>
      <c r="BC432" s="85"/>
      <c r="BD432" s="85"/>
      <c r="BE432" s="85"/>
      <c r="BF432" s="85"/>
      <c r="BG432" s="85"/>
      <c r="BH432" s="85"/>
      <c r="BI432" s="85"/>
      <c r="BJ432" s="85"/>
      <c r="BK432" s="85"/>
      <c r="BL432" s="85"/>
      <c r="BM432" s="85"/>
      <c r="BN432" s="85"/>
      <c r="BO432" s="85"/>
      <c r="BP432" s="85"/>
      <c r="BQ432" s="85"/>
      <c r="BR432" s="85"/>
      <c r="BS432" s="85"/>
      <c r="BT432" s="85"/>
      <c r="BU432" s="85"/>
      <c r="BV432" s="85"/>
      <c r="BW432" s="85"/>
      <c r="BX432" s="85"/>
      <c r="BY432" s="85"/>
      <c r="BZ432" s="85"/>
      <c r="CA432" s="85"/>
      <c r="CB432" s="85"/>
      <c r="CC432" s="85"/>
      <c r="CD432" s="85"/>
      <c r="CE432" s="85"/>
      <c r="CF432" s="85"/>
      <c r="CG432" s="85"/>
      <c r="CH432" s="85"/>
      <c r="CI432" s="85"/>
      <c r="CJ432" s="85"/>
      <c r="CK432" s="85"/>
      <c r="CL432" s="85"/>
      <c r="CM432" s="85"/>
      <c r="CN432" s="85"/>
      <c r="CO432" s="85"/>
      <c r="CP432" s="85"/>
      <c r="CQ432" s="85"/>
      <c r="CR432" s="85"/>
      <c r="CS432" s="85"/>
      <c r="CT432" s="85"/>
      <c r="CU432" s="85"/>
      <c r="CV432" s="85"/>
      <c r="CW432" s="85"/>
      <c r="CX432" s="85"/>
      <c r="CY432" s="85"/>
      <c r="CZ432" s="85"/>
      <c r="DA432" s="85"/>
      <c r="DB432" s="85"/>
      <c r="DC432" s="85"/>
      <c r="DD432" s="85"/>
      <c r="DE432" s="85"/>
      <c r="DF432" s="85"/>
      <c r="DG432" s="85"/>
      <c r="DH432" s="85"/>
      <c r="DI432" s="85"/>
      <c r="DJ432" s="85"/>
      <c r="DK432" s="85"/>
      <c r="DL432" s="85"/>
      <c r="DM432" s="85"/>
      <c r="DN432" s="85"/>
      <c r="DO432" s="85"/>
      <c r="DP432" s="85"/>
      <c r="DQ432" s="85"/>
      <c r="DR432" s="85"/>
      <c r="DS432" s="85"/>
      <c r="DT432" s="85"/>
      <c r="DU432" s="85"/>
      <c r="DV432" s="85"/>
      <c r="DW432" s="85"/>
      <c r="DX432" s="85"/>
      <c r="DY432" s="85"/>
      <c r="DZ432" s="85"/>
      <c r="EA432" s="85"/>
      <c r="EB432" s="85"/>
      <c r="EC432" s="85"/>
      <c r="ED432" s="85"/>
      <c r="EE432" s="85"/>
      <c r="EF432" s="85"/>
      <c r="EG432" s="85"/>
      <c r="EH432" s="85"/>
      <c r="EI432" s="85"/>
      <c r="EJ432" s="85"/>
      <c r="EK432" s="85"/>
      <c r="EL432" s="85"/>
      <c r="EM432" s="85"/>
      <c r="EN432" s="85"/>
      <c r="EO432" s="85"/>
      <c r="EP432" s="85"/>
      <c r="EQ432" s="85"/>
      <c r="ER432" s="85"/>
      <c r="ES432" s="85"/>
      <c r="ET432" s="85"/>
      <c r="EU432" s="85"/>
      <c r="EV432" s="85"/>
      <c r="EW432" s="85"/>
      <c r="EX432" s="85"/>
      <c r="EY432" s="85"/>
      <c r="EZ432" s="85"/>
      <c r="FA432" s="85"/>
      <c r="FB432" s="85"/>
      <c r="FC432" s="85"/>
      <c r="FD432" s="85"/>
      <c r="FE432" s="85"/>
      <c r="FF432" s="85"/>
      <c r="FG432" s="85"/>
      <c r="FH432" s="85"/>
      <c r="FI432" s="85"/>
      <c r="FJ432" s="85"/>
      <c r="FK432" s="85"/>
      <c r="FL432" s="85"/>
      <c r="FM432" s="85"/>
      <c r="FN432" s="85"/>
      <c r="FO432" s="85"/>
      <c r="FP432" s="85"/>
      <c r="FQ432" s="85"/>
      <c r="FR432" s="85"/>
      <c r="FS432" s="85"/>
      <c r="FT432" s="85"/>
      <c r="FU432" s="85"/>
      <c r="FV432" s="85"/>
      <c r="FW432" s="85"/>
      <c r="FX432" s="85"/>
      <c r="FY432" s="85"/>
      <c r="FZ432" s="85"/>
      <c r="GA432" s="85"/>
      <c r="GB432" s="85"/>
      <c r="GC432" s="85"/>
      <c r="GD432" s="85"/>
      <c r="GE432" s="85"/>
      <c r="GF432" s="85"/>
      <c r="GG432" s="85"/>
      <c r="GH432" s="85"/>
      <c r="GI432" s="85"/>
      <c r="GJ432" s="85"/>
      <c r="GK432" s="85"/>
      <c r="GL432" s="85"/>
      <c r="GM432" s="85"/>
      <c r="GN432" s="85"/>
      <c r="GO432" s="85"/>
      <c r="GP432" s="85"/>
      <c r="GQ432" s="85"/>
      <c r="GR432" s="85"/>
      <c r="GS432" s="85"/>
      <c r="GT432" s="85"/>
      <c r="GU432" s="85"/>
      <c r="GV432" s="85"/>
      <c r="GW432" s="85"/>
      <c r="GX432" s="85"/>
      <c r="GY432" s="85"/>
      <c r="GZ432" s="85"/>
      <c r="HA432" s="85"/>
      <c r="HB432" s="85"/>
      <c r="HC432" s="85"/>
      <c r="HD432" s="85"/>
      <c r="HE432" s="85"/>
      <c r="HF432" s="85"/>
      <c r="HG432" s="85"/>
      <c r="HH432" s="85"/>
      <c r="HI432" s="85"/>
      <c r="HJ432" s="85"/>
      <c r="HK432" s="85"/>
      <c r="HL432" s="85"/>
      <c r="HM432" s="85"/>
      <c r="HN432" s="85"/>
      <c r="HO432" s="85"/>
      <c r="HP432" s="85"/>
      <c r="HQ432" s="85"/>
      <c r="HR432" s="85"/>
      <c r="HS432" s="85"/>
      <c r="HT432" s="85"/>
      <c r="HU432" s="85"/>
      <c r="HV432" s="85"/>
      <c r="HW432" s="85"/>
      <c r="HX432" s="85"/>
      <c r="HY432" s="85"/>
      <c r="HZ432" s="85"/>
      <c r="IA432" s="85"/>
      <c r="IB432" s="85"/>
      <c r="IC432" s="85"/>
      <c r="ID432" s="85"/>
      <c r="IE432" s="85"/>
      <c r="IF432" s="85"/>
      <c r="IG432" s="85"/>
      <c r="IH432" s="85"/>
      <c r="II432" s="85"/>
      <c r="IJ432" s="85"/>
      <c r="IK432" s="85"/>
      <c r="IL432" s="85"/>
      <c r="IM432" s="85"/>
      <c r="IN432" s="85"/>
      <c r="IO432" s="85"/>
      <c r="IP432" s="85"/>
      <c r="IQ432" s="85"/>
      <c r="IR432" s="85"/>
      <c r="IS432" s="85"/>
      <c r="IT432" s="85"/>
      <c r="IU432" s="85"/>
      <c r="IV432" s="85"/>
    </row>
    <row r="433" spans="1:256" x14ac:dyDescent="0.2">
      <c r="A433" s="79">
        <v>1590</v>
      </c>
      <c r="B433" s="71" t="s">
        <v>2269</v>
      </c>
      <c r="C433" s="70" t="s">
        <v>2107</v>
      </c>
      <c r="D433" s="69">
        <v>25</v>
      </c>
      <c r="E433" s="69">
        <v>24</v>
      </c>
      <c r="F433" s="69">
        <v>54</v>
      </c>
      <c r="G433" s="71">
        <v>1601.92</v>
      </c>
      <c r="H433" s="69">
        <v>320.42</v>
      </c>
      <c r="I433" s="69">
        <v>24</v>
      </c>
      <c r="J433" s="72">
        <v>23</v>
      </c>
      <c r="K433" s="71">
        <v>52</v>
      </c>
      <c r="L433" s="80">
        <v>1524.3400000000001</v>
      </c>
      <c r="M433" s="74">
        <v>304.90000000000003</v>
      </c>
      <c r="N433" s="80">
        <v>29.314200000000003</v>
      </c>
      <c r="O433" s="70">
        <v>0</v>
      </c>
      <c r="P433" s="76" t="e">
        <f>VLOOKUP(A433,#REF!,3,FALSE)</f>
        <v>#REF!</v>
      </c>
      <c r="Q433" s="80">
        <v>15.83333333333333</v>
      </c>
      <c r="R433" s="80">
        <f t="shared" si="6"/>
        <v>701.00506666666695</v>
      </c>
    </row>
    <row r="434" spans="1:256" s="69" customFormat="1" x14ac:dyDescent="0.2">
      <c r="A434" s="81">
        <v>1591</v>
      </c>
      <c r="B434" s="82" t="s">
        <v>2270</v>
      </c>
      <c r="C434" s="69" t="s">
        <v>2107</v>
      </c>
      <c r="D434" s="69">
        <v>22</v>
      </c>
      <c r="E434" s="69">
        <v>21</v>
      </c>
      <c r="F434" s="69">
        <v>49</v>
      </c>
      <c r="G434" s="71">
        <v>1758.17</v>
      </c>
      <c r="H434" s="69">
        <v>351.63</v>
      </c>
      <c r="I434" s="69">
        <v>22</v>
      </c>
      <c r="J434" s="69">
        <v>21</v>
      </c>
      <c r="K434" s="82">
        <v>49</v>
      </c>
      <c r="L434" s="83">
        <v>1758.17</v>
      </c>
      <c r="M434" s="69">
        <v>351.63</v>
      </c>
      <c r="N434" s="83">
        <v>35.881</v>
      </c>
      <c r="O434" s="69">
        <v>0</v>
      </c>
      <c r="P434" s="76" t="e">
        <f>VLOOKUP(A434,#REF!,3,FALSE)</f>
        <v>#REF!</v>
      </c>
      <c r="Q434" s="84">
        <v>18.472222222222221</v>
      </c>
      <c r="R434" s="84">
        <f t="shared" si="6"/>
        <v>853.03011111111118</v>
      </c>
      <c r="S434" s="78"/>
      <c r="T434" s="78"/>
      <c r="U434" s="78"/>
      <c r="V434" s="78"/>
      <c r="W434" s="78"/>
      <c r="X434" s="78"/>
      <c r="Y434" s="78"/>
      <c r="Z434" s="78"/>
      <c r="AA434" s="78"/>
      <c r="AB434" s="78"/>
      <c r="AC434" s="85"/>
      <c r="AD434" s="85"/>
      <c r="AE434" s="85"/>
      <c r="AF434" s="85"/>
      <c r="AG434" s="85"/>
      <c r="AH434" s="85"/>
      <c r="AI434" s="85"/>
      <c r="AJ434" s="85"/>
      <c r="AK434" s="85"/>
      <c r="AL434" s="85"/>
      <c r="AM434" s="85"/>
      <c r="AN434" s="85"/>
      <c r="AO434" s="85"/>
      <c r="AP434" s="85"/>
      <c r="AQ434" s="85"/>
      <c r="AR434" s="85"/>
      <c r="AS434" s="85"/>
      <c r="AT434" s="85"/>
      <c r="AU434" s="85"/>
      <c r="AV434" s="85"/>
      <c r="AW434" s="85"/>
      <c r="AX434" s="85"/>
      <c r="AY434" s="85"/>
      <c r="AZ434" s="85"/>
      <c r="BA434" s="85"/>
      <c r="BB434" s="85"/>
      <c r="BC434" s="85"/>
      <c r="BD434" s="85"/>
      <c r="BE434" s="85"/>
      <c r="BF434" s="85"/>
      <c r="BG434" s="85"/>
      <c r="BH434" s="85"/>
      <c r="BI434" s="85"/>
      <c r="BJ434" s="85"/>
      <c r="BK434" s="85"/>
      <c r="BL434" s="85"/>
      <c r="BM434" s="85"/>
      <c r="BN434" s="85"/>
      <c r="BO434" s="85"/>
      <c r="BP434" s="85"/>
      <c r="BQ434" s="85"/>
      <c r="BR434" s="85"/>
      <c r="BS434" s="85"/>
      <c r="BT434" s="85"/>
      <c r="BU434" s="85"/>
      <c r="BV434" s="85"/>
      <c r="BW434" s="85"/>
      <c r="BX434" s="85"/>
      <c r="BY434" s="85"/>
      <c r="BZ434" s="85"/>
      <c r="CA434" s="85"/>
      <c r="CB434" s="85"/>
      <c r="CC434" s="85"/>
      <c r="CD434" s="85"/>
      <c r="CE434" s="85"/>
      <c r="CF434" s="85"/>
      <c r="CG434" s="85"/>
      <c r="CH434" s="85"/>
      <c r="CI434" s="85"/>
      <c r="CJ434" s="85"/>
      <c r="CK434" s="85"/>
      <c r="CL434" s="85"/>
      <c r="CM434" s="85"/>
      <c r="CN434" s="85"/>
      <c r="CO434" s="85"/>
      <c r="CP434" s="85"/>
      <c r="CQ434" s="85"/>
      <c r="CR434" s="85"/>
      <c r="CS434" s="85"/>
      <c r="CT434" s="85"/>
      <c r="CU434" s="85"/>
      <c r="CV434" s="85"/>
      <c r="CW434" s="85"/>
      <c r="CX434" s="85"/>
      <c r="CY434" s="85"/>
      <c r="CZ434" s="85"/>
      <c r="DA434" s="85"/>
      <c r="DB434" s="85"/>
      <c r="DC434" s="85"/>
      <c r="DD434" s="85"/>
      <c r="DE434" s="85"/>
      <c r="DF434" s="85"/>
      <c r="DG434" s="85"/>
      <c r="DH434" s="85"/>
      <c r="DI434" s="85"/>
      <c r="DJ434" s="85"/>
      <c r="DK434" s="85"/>
      <c r="DL434" s="85"/>
      <c r="DM434" s="85"/>
      <c r="DN434" s="85"/>
      <c r="DO434" s="85"/>
      <c r="DP434" s="85"/>
      <c r="DQ434" s="85"/>
      <c r="DR434" s="85"/>
      <c r="DS434" s="85"/>
      <c r="DT434" s="85"/>
      <c r="DU434" s="85"/>
      <c r="DV434" s="85"/>
      <c r="DW434" s="85"/>
      <c r="DX434" s="85"/>
      <c r="DY434" s="85"/>
      <c r="DZ434" s="85"/>
      <c r="EA434" s="85"/>
      <c r="EB434" s="85"/>
      <c r="EC434" s="85"/>
      <c r="ED434" s="85"/>
      <c r="EE434" s="85"/>
      <c r="EF434" s="85"/>
      <c r="EG434" s="85"/>
      <c r="EH434" s="85"/>
      <c r="EI434" s="85"/>
      <c r="EJ434" s="85"/>
      <c r="EK434" s="85"/>
      <c r="EL434" s="85"/>
      <c r="EM434" s="85"/>
      <c r="EN434" s="85"/>
      <c r="EO434" s="85"/>
      <c r="EP434" s="85"/>
      <c r="EQ434" s="85"/>
      <c r="ER434" s="85"/>
      <c r="ES434" s="85"/>
      <c r="ET434" s="85"/>
      <c r="EU434" s="85"/>
      <c r="EV434" s="85"/>
      <c r="EW434" s="85"/>
      <c r="EX434" s="85"/>
      <c r="EY434" s="85"/>
      <c r="EZ434" s="85"/>
      <c r="FA434" s="85"/>
      <c r="FB434" s="85"/>
      <c r="FC434" s="85"/>
      <c r="FD434" s="85"/>
      <c r="FE434" s="85"/>
      <c r="FF434" s="85"/>
      <c r="FG434" s="85"/>
      <c r="FH434" s="85"/>
      <c r="FI434" s="85"/>
      <c r="FJ434" s="85"/>
      <c r="FK434" s="85"/>
      <c r="FL434" s="85"/>
      <c r="FM434" s="85"/>
      <c r="FN434" s="85"/>
      <c r="FO434" s="85"/>
      <c r="FP434" s="85"/>
      <c r="FQ434" s="85"/>
      <c r="FR434" s="85"/>
      <c r="FS434" s="85"/>
      <c r="FT434" s="85"/>
      <c r="FU434" s="85"/>
      <c r="FV434" s="85"/>
      <c r="FW434" s="85"/>
      <c r="FX434" s="85"/>
      <c r="FY434" s="85"/>
      <c r="FZ434" s="85"/>
      <c r="GA434" s="85"/>
      <c r="GB434" s="85"/>
      <c r="GC434" s="85"/>
      <c r="GD434" s="85"/>
      <c r="GE434" s="85"/>
      <c r="GF434" s="85"/>
      <c r="GG434" s="85"/>
      <c r="GH434" s="85"/>
      <c r="GI434" s="85"/>
      <c r="GJ434" s="85"/>
      <c r="GK434" s="85"/>
      <c r="GL434" s="85"/>
      <c r="GM434" s="85"/>
      <c r="GN434" s="85"/>
      <c r="GO434" s="85"/>
      <c r="GP434" s="85"/>
      <c r="GQ434" s="85"/>
      <c r="GR434" s="85"/>
      <c r="GS434" s="85"/>
      <c r="GT434" s="85"/>
      <c r="GU434" s="85"/>
      <c r="GV434" s="85"/>
      <c r="GW434" s="85"/>
      <c r="GX434" s="85"/>
      <c r="GY434" s="85"/>
      <c r="GZ434" s="85"/>
      <c r="HA434" s="85"/>
      <c r="HB434" s="85"/>
      <c r="HC434" s="85"/>
      <c r="HD434" s="85"/>
      <c r="HE434" s="85"/>
      <c r="HF434" s="85"/>
      <c r="HG434" s="85"/>
      <c r="HH434" s="85"/>
      <c r="HI434" s="85"/>
      <c r="HJ434" s="85"/>
      <c r="HK434" s="85"/>
      <c r="HL434" s="85"/>
      <c r="HM434" s="85"/>
      <c r="HN434" s="85"/>
      <c r="HO434" s="85"/>
      <c r="HP434" s="85"/>
      <c r="HQ434" s="85"/>
      <c r="HR434" s="85"/>
      <c r="HS434" s="85"/>
      <c r="HT434" s="85"/>
      <c r="HU434" s="85"/>
      <c r="HV434" s="85"/>
      <c r="HW434" s="85"/>
      <c r="HX434" s="85"/>
      <c r="HY434" s="85"/>
      <c r="HZ434" s="85"/>
      <c r="IA434" s="85"/>
      <c r="IB434" s="85"/>
      <c r="IC434" s="85"/>
      <c r="ID434" s="85"/>
      <c r="IE434" s="85"/>
      <c r="IF434" s="85"/>
      <c r="IG434" s="85"/>
      <c r="IH434" s="85"/>
      <c r="II434" s="85"/>
      <c r="IJ434" s="85"/>
      <c r="IK434" s="85"/>
      <c r="IL434" s="85"/>
      <c r="IM434" s="85"/>
      <c r="IN434" s="85"/>
      <c r="IO434" s="85"/>
      <c r="IP434" s="85"/>
      <c r="IQ434" s="85"/>
      <c r="IR434" s="85"/>
      <c r="IS434" s="85"/>
      <c r="IT434" s="85"/>
      <c r="IU434" s="85"/>
      <c r="IV434" s="85"/>
    </row>
    <row r="435" spans="1:256" x14ac:dyDescent="0.2">
      <c r="A435" s="79">
        <v>2057</v>
      </c>
      <c r="B435" s="71" t="s">
        <v>2271</v>
      </c>
      <c r="C435" s="70" t="s">
        <v>2107</v>
      </c>
      <c r="D435" s="69">
        <v>8</v>
      </c>
      <c r="E435" s="69">
        <v>7</v>
      </c>
      <c r="F435" s="69">
        <v>18</v>
      </c>
      <c r="G435" s="71">
        <v>34.18</v>
      </c>
      <c r="H435" s="69">
        <v>6.86</v>
      </c>
      <c r="I435" s="69">
        <v>7</v>
      </c>
      <c r="J435" s="72">
        <v>6</v>
      </c>
      <c r="K435" s="71">
        <v>16</v>
      </c>
      <c r="L435" s="80">
        <v>29.26</v>
      </c>
      <c r="M435" s="74">
        <v>5.88</v>
      </c>
      <c r="N435" s="80">
        <v>1.8288</v>
      </c>
      <c r="O435" s="70">
        <v>0</v>
      </c>
      <c r="P435" s="76" t="e">
        <f>VLOOKUP(A435,#REF!,3,FALSE)</f>
        <v>#REF!</v>
      </c>
      <c r="Q435" s="80">
        <v>1.0555555555555554</v>
      </c>
      <c r="R435" s="80">
        <f t="shared" si="6"/>
        <v>12.371911111111114</v>
      </c>
    </row>
    <row r="436" spans="1:256" x14ac:dyDescent="0.2">
      <c r="A436" s="79">
        <v>1592</v>
      </c>
      <c r="B436" s="71" t="s">
        <v>2272</v>
      </c>
      <c r="C436" s="70" t="s">
        <v>2107</v>
      </c>
      <c r="D436" s="69">
        <v>23</v>
      </c>
      <c r="E436" s="69">
        <v>22</v>
      </c>
      <c r="F436" s="69">
        <v>49</v>
      </c>
      <c r="G436" s="71">
        <v>2004.44</v>
      </c>
      <c r="H436" s="69">
        <v>400.84000000000003</v>
      </c>
      <c r="I436" s="69">
        <v>21</v>
      </c>
      <c r="J436" s="72">
        <v>20</v>
      </c>
      <c r="K436" s="71">
        <v>45</v>
      </c>
      <c r="L436" s="80">
        <v>1817.4</v>
      </c>
      <c r="M436" s="74">
        <v>363.43</v>
      </c>
      <c r="N436" s="80">
        <v>40.386700000000005</v>
      </c>
      <c r="O436" s="70">
        <v>0</v>
      </c>
      <c r="P436" s="76" t="e">
        <f>VLOOKUP(A436,#REF!,3,FALSE)</f>
        <v>#REF!</v>
      </c>
      <c r="Q436" s="80">
        <v>21.111111111111107</v>
      </c>
      <c r="R436" s="80">
        <f t="shared" si="6"/>
        <v>867.4015000000004</v>
      </c>
    </row>
    <row r="437" spans="1:256" x14ac:dyDescent="0.2">
      <c r="A437" s="79">
        <v>1593</v>
      </c>
      <c r="B437" s="71" t="s">
        <v>2273</v>
      </c>
      <c r="C437" s="70" t="s">
        <v>2107</v>
      </c>
      <c r="D437" s="69">
        <v>22</v>
      </c>
      <c r="E437" s="69">
        <v>20</v>
      </c>
      <c r="F437" s="69">
        <v>47</v>
      </c>
      <c r="G437" s="71">
        <v>2153.23</v>
      </c>
      <c r="H437" s="69">
        <v>430.66</v>
      </c>
      <c r="I437" s="69">
        <v>22</v>
      </c>
      <c r="J437" s="72">
        <v>20</v>
      </c>
      <c r="K437" s="71">
        <v>47</v>
      </c>
      <c r="L437" s="80">
        <v>2153.23</v>
      </c>
      <c r="M437" s="74">
        <v>430.66</v>
      </c>
      <c r="N437" s="80">
        <v>45.813400000000001</v>
      </c>
      <c r="O437" s="70">
        <v>0</v>
      </c>
      <c r="P437" s="76" t="e">
        <f>VLOOKUP(A437,#REF!,3,FALSE)</f>
        <v>#REF!</v>
      </c>
      <c r="Q437" s="80">
        <v>23.749999999999996</v>
      </c>
      <c r="R437" s="80">
        <f t="shared" si="6"/>
        <v>1036.9798000000003</v>
      </c>
    </row>
    <row r="438" spans="1:256" x14ac:dyDescent="0.2">
      <c r="A438" s="79">
        <v>1594</v>
      </c>
      <c r="B438" s="71" t="s">
        <v>2274</v>
      </c>
      <c r="C438" s="70" t="s">
        <v>2107</v>
      </c>
      <c r="D438" s="69">
        <v>26</v>
      </c>
      <c r="E438" s="69">
        <v>25</v>
      </c>
      <c r="F438" s="69">
        <v>51</v>
      </c>
      <c r="G438" s="71">
        <v>2716.44</v>
      </c>
      <c r="H438" s="69">
        <v>543.24</v>
      </c>
      <c r="I438" s="69">
        <v>26</v>
      </c>
      <c r="J438" s="72">
        <v>25</v>
      </c>
      <c r="K438" s="71">
        <v>51</v>
      </c>
      <c r="L438" s="80">
        <v>2716.44</v>
      </c>
      <c r="M438" s="74">
        <v>543.24</v>
      </c>
      <c r="N438" s="80">
        <v>53.263500000000001</v>
      </c>
      <c r="O438" s="70">
        <v>0</v>
      </c>
      <c r="P438" s="76" t="e">
        <f>VLOOKUP(A438,#REF!,3,FALSE)</f>
        <v>#REF!</v>
      </c>
      <c r="Q438" s="80">
        <v>26.388888888888882</v>
      </c>
      <c r="R438" s="80">
        <f t="shared" si="6"/>
        <v>1370.6051666666669</v>
      </c>
    </row>
    <row r="439" spans="1:256" x14ac:dyDescent="0.2">
      <c r="A439" s="79">
        <v>1595</v>
      </c>
      <c r="B439" s="71" t="s">
        <v>2275</v>
      </c>
      <c r="C439" s="70" t="s">
        <v>2107</v>
      </c>
      <c r="D439" s="69">
        <v>19</v>
      </c>
      <c r="E439" s="69">
        <v>19</v>
      </c>
      <c r="F439" s="69">
        <v>38</v>
      </c>
      <c r="G439" s="71">
        <v>2098.69</v>
      </c>
      <c r="H439" s="69">
        <v>419.73</v>
      </c>
      <c r="I439" s="69">
        <v>19</v>
      </c>
      <c r="J439" s="72">
        <v>19</v>
      </c>
      <c r="K439" s="71">
        <v>38</v>
      </c>
      <c r="L439" s="80">
        <v>2098.69</v>
      </c>
      <c r="M439" s="74">
        <v>419.73</v>
      </c>
      <c r="N439" s="80">
        <v>55.228700000000003</v>
      </c>
      <c r="O439" s="70">
        <v>0</v>
      </c>
      <c r="P439" s="76" t="e">
        <f>VLOOKUP(A439,#REF!,3,FALSE)</f>
        <v>#REF!</v>
      </c>
      <c r="Q439" s="80">
        <v>29.027777777777775</v>
      </c>
      <c r="R439" s="80">
        <f t="shared" si="6"/>
        <v>995.6350444444447</v>
      </c>
    </row>
    <row r="440" spans="1:256" x14ac:dyDescent="0.2">
      <c r="A440" s="79">
        <v>2058</v>
      </c>
      <c r="B440" s="71" t="s">
        <v>2276</v>
      </c>
      <c r="C440" s="70" t="s">
        <v>2107</v>
      </c>
      <c r="D440" s="69">
        <v>12</v>
      </c>
      <c r="E440" s="69">
        <v>11</v>
      </c>
      <c r="F440" s="69">
        <v>23</v>
      </c>
      <c r="G440" s="71">
        <v>92.460000000000008</v>
      </c>
      <c r="H440" s="69">
        <v>18.490000000000002</v>
      </c>
      <c r="I440" s="69">
        <v>11</v>
      </c>
      <c r="J440" s="72">
        <v>10</v>
      </c>
      <c r="K440" s="71">
        <v>21</v>
      </c>
      <c r="L440" s="80">
        <v>82.62</v>
      </c>
      <c r="M440" s="74">
        <v>16.53</v>
      </c>
      <c r="N440" s="80">
        <v>3.9343000000000004</v>
      </c>
      <c r="O440" s="70">
        <v>0</v>
      </c>
      <c r="P440" s="76" t="e">
        <f>VLOOKUP(A440,#REF!,3,FALSE)</f>
        <v>#REF!</v>
      </c>
      <c r="Q440" s="80">
        <v>2.1111111111111107</v>
      </c>
      <c r="R440" s="80">
        <f t="shared" si="6"/>
        <v>38.286966666666686</v>
      </c>
    </row>
    <row r="441" spans="1:256" x14ac:dyDescent="0.2">
      <c r="A441" s="79">
        <v>1596</v>
      </c>
      <c r="B441" s="71" t="s">
        <v>2277</v>
      </c>
      <c r="C441" s="70" t="s">
        <v>2107</v>
      </c>
      <c r="D441" s="69">
        <v>21</v>
      </c>
      <c r="E441" s="69">
        <v>20</v>
      </c>
      <c r="F441" s="69">
        <v>41</v>
      </c>
      <c r="G441" s="71">
        <v>2533.1600000000003</v>
      </c>
      <c r="H441" s="69">
        <v>506.62</v>
      </c>
      <c r="I441" s="69">
        <v>20</v>
      </c>
      <c r="J441" s="72">
        <v>19</v>
      </c>
      <c r="K441" s="71">
        <v>40</v>
      </c>
      <c r="L441" s="80">
        <v>2455.56</v>
      </c>
      <c r="M441" s="74">
        <v>491.1</v>
      </c>
      <c r="N441" s="80">
        <v>61.389000000000003</v>
      </c>
      <c r="O441" s="70">
        <v>0</v>
      </c>
      <c r="P441" s="76" t="e">
        <f>VLOOKUP(A441,#REF!,3,FALSE)</f>
        <v>#REF!</v>
      </c>
      <c r="Q441" s="80">
        <v>31.666666666666661</v>
      </c>
      <c r="R441" s="80">
        <f t="shared" si="6"/>
        <v>1188.8933333333337</v>
      </c>
    </row>
    <row r="442" spans="1:256" s="69" customFormat="1" x14ac:dyDescent="0.2">
      <c r="A442" s="86">
        <v>1597</v>
      </c>
      <c r="B442" s="85" t="s">
        <v>2278</v>
      </c>
      <c r="C442" s="69" t="s">
        <v>2107</v>
      </c>
      <c r="D442" s="69">
        <v>14</v>
      </c>
      <c r="E442" s="69">
        <v>13</v>
      </c>
      <c r="F442" s="69">
        <v>28</v>
      </c>
      <c r="G442" s="71">
        <v>1974</v>
      </c>
      <c r="H442" s="69">
        <v>394.8</v>
      </c>
      <c r="I442" s="69">
        <v>14</v>
      </c>
      <c r="J442" s="69">
        <v>13</v>
      </c>
      <c r="K442" s="85">
        <v>28</v>
      </c>
      <c r="L442" s="87">
        <v>1974</v>
      </c>
      <c r="M442" s="69">
        <v>394.8</v>
      </c>
      <c r="N442" s="87">
        <v>70.5</v>
      </c>
      <c r="O442" s="69">
        <v>0</v>
      </c>
      <c r="P442" s="76" t="e">
        <f>VLOOKUP(A442,#REF!,3,FALSE)</f>
        <v>#REF!</v>
      </c>
      <c r="Q442" s="84">
        <v>34.30555555555555</v>
      </c>
      <c r="R442" s="84">
        <f t="shared" si="6"/>
        <v>1013.4444444444446</v>
      </c>
      <c r="S442" s="78"/>
      <c r="T442" s="78"/>
      <c r="U442" s="78"/>
      <c r="V442" s="78"/>
      <c r="W442" s="78"/>
      <c r="X442" s="78"/>
      <c r="Y442" s="78"/>
      <c r="Z442" s="78"/>
      <c r="AA442" s="78"/>
      <c r="AB442" s="78"/>
      <c r="AC442" s="85"/>
      <c r="AD442" s="85"/>
      <c r="AE442" s="85"/>
      <c r="AF442" s="85"/>
      <c r="AG442" s="85"/>
      <c r="AH442" s="85"/>
      <c r="AI442" s="85"/>
      <c r="AJ442" s="85"/>
      <c r="AK442" s="85"/>
      <c r="AL442" s="85"/>
      <c r="AM442" s="85"/>
      <c r="AN442" s="85"/>
      <c r="AO442" s="85"/>
      <c r="AP442" s="85"/>
      <c r="AQ442" s="85"/>
      <c r="AR442" s="85"/>
      <c r="AS442" s="85"/>
      <c r="AT442" s="85"/>
      <c r="AU442" s="85"/>
      <c r="AV442" s="85"/>
      <c r="AW442" s="85"/>
      <c r="AX442" s="85"/>
      <c r="AY442" s="85"/>
      <c r="AZ442" s="85"/>
      <c r="BA442" s="85"/>
      <c r="BB442" s="85"/>
      <c r="BC442" s="85"/>
      <c r="BD442" s="85"/>
      <c r="BE442" s="85"/>
      <c r="BF442" s="85"/>
      <c r="BG442" s="85"/>
      <c r="BH442" s="85"/>
      <c r="BI442" s="85"/>
      <c r="BJ442" s="85"/>
      <c r="BK442" s="85"/>
      <c r="BL442" s="85"/>
      <c r="BM442" s="85"/>
      <c r="BN442" s="85"/>
      <c r="BO442" s="85"/>
      <c r="BP442" s="85"/>
      <c r="BQ442" s="85"/>
      <c r="BR442" s="85"/>
      <c r="BS442" s="85"/>
      <c r="BT442" s="85"/>
      <c r="BU442" s="85"/>
      <c r="BV442" s="85"/>
      <c r="BW442" s="85"/>
      <c r="BX442" s="85"/>
      <c r="BY442" s="85"/>
      <c r="BZ442" s="85"/>
      <c r="CA442" s="85"/>
      <c r="CB442" s="85"/>
      <c r="CC442" s="85"/>
      <c r="CD442" s="85"/>
      <c r="CE442" s="85"/>
      <c r="CF442" s="85"/>
      <c r="CG442" s="85"/>
      <c r="CH442" s="85"/>
      <c r="CI442" s="85"/>
      <c r="CJ442" s="85"/>
      <c r="CK442" s="85"/>
      <c r="CL442" s="85"/>
      <c r="CM442" s="85"/>
      <c r="CN442" s="85"/>
      <c r="CO442" s="85"/>
      <c r="CP442" s="85"/>
      <c r="CQ442" s="85"/>
      <c r="CR442" s="85"/>
      <c r="CS442" s="85"/>
      <c r="CT442" s="85"/>
      <c r="CU442" s="85"/>
      <c r="CV442" s="85"/>
      <c r="CW442" s="85"/>
      <c r="CX442" s="85"/>
      <c r="CY442" s="85"/>
      <c r="CZ442" s="85"/>
      <c r="DA442" s="85"/>
      <c r="DB442" s="85"/>
      <c r="DC442" s="85"/>
      <c r="DD442" s="85"/>
      <c r="DE442" s="85"/>
      <c r="DF442" s="85"/>
      <c r="DG442" s="85"/>
      <c r="DH442" s="85"/>
      <c r="DI442" s="85"/>
      <c r="DJ442" s="85"/>
      <c r="DK442" s="85"/>
      <c r="DL442" s="85"/>
      <c r="DM442" s="85"/>
      <c r="DN442" s="85"/>
      <c r="DO442" s="85"/>
      <c r="DP442" s="85"/>
      <c r="DQ442" s="85"/>
      <c r="DR442" s="85"/>
      <c r="DS442" s="85"/>
      <c r="DT442" s="85"/>
      <c r="DU442" s="85"/>
      <c r="DV442" s="85"/>
      <c r="DW442" s="85"/>
      <c r="DX442" s="85"/>
      <c r="DY442" s="85"/>
      <c r="DZ442" s="85"/>
      <c r="EA442" s="85"/>
      <c r="EB442" s="85"/>
      <c r="EC442" s="85"/>
      <c r="ED442" s="85"/>
      <c r="EE442" s="85"/>
      <c r="EF442" s="85"/>
      <c r="EG442" s="85"/>
      <c r="EH442" s="85"/>
      <c r="EI442" s="85"/>
      <c r="EJ442" s="85"/>
      <c r="EK442" s="85"/>
      <c r="EL442" s="85"/>
      <c r="EM442" s="85"/>
      <c r="EN442" s="85"/>
      <c r="EO442" s="85"/>
      <c r="EP442" s="85"/>
      <c r="EQ442" s="85"/>
      <c r="ER442" s="85"/>
      <c r="ES442" s="85"/>
      <c r="ET442" s="85"/>
      <c r="EU442" s="85"/>
      <c r="EV442" s="85"/>
      <c r="EW442" s="85"/>
      <c r="EX442" s="85"/>
      <c r="EY442" s="85"/>
      <c r="EZ442" s="85"/>
      <c r="FA442" s="85"/>
      <c r="FB442" s="85"/>
      <c r="FC442" s="85"/>
      <c r="FD442" s="85"/>
      <c r="FE442" s="85"/>
      <c r="FF442" s="85"/>
      <c r="FG442" s="85"/>
      <c r="FH442" s="85"/>
      <c r="FI442" s="85"/>
      <c r="FJ442" s="85"/>
      <c r="FK442" s="85"/>
      <c r="FL442" s="85"/>
      <c r="FM442" s="85"/>
      <c r="FN442" s="85"/>
      <c r="FO442" s="85"/>
      <c r="FP442" s="85"/>
      <c r="FQ442" s="85"/>
      <c r="FR442" s="85"/>
      <c r="FS442" s="85"/>
      <c r="FT442" s="85"/>
      <c r="FU442" s="85"/>
      <c r="FV442" s="85"/>
      <c r="FW442" s="85"/>
      <c r="FX442" s="85"/>
      <c r="FY442" s="85"/>
      <c r="FZ442" s="85"/>
      <c r="GA442" s="85"/>
      <c r="GB442" s="85"/>
      <c r="GC442" s="85"/>
      <c r="GD442" s="85"/>
      <c r="GE442" s="85"/>
      <c r="GF442" s="85"/>
      <c r="GG442" s="85"/>
      <c r="GH442" s="85"/>
      <c r="GI442" s="85"/>
      <c r="GJ442" s="85"/>
      <c r="GK442" s="85"/>
      <c r="GL442" s="85"/>
      <c r="GM442" s="85"/>
      <c r="GN442" s="85"/>
      <c r="GO442" s="85"/>
      <c r="GP442" s="85"/>
      <c r="GQ442" s="85"/>
      <c r="GR442" s="85"/>
      <c r="GS442" s="85"/>
      <c r="GT442" s="85"/>
      <c r="GU442" s="85"/>
      <c r="GV442" s="85"/>
      <c r="GW442" s="85"/>
      <c r="GX442" s="85"/>
      <c r="GY442" s="85"/>
      <c r="GZ442" s="85"/>
      <c r="HA442" s="85"/>
      <c r="HB442" s="85"/>
      <c r="HC442" s="85"/>
      <c r="HD442" s="85"/>
      <c r="HE442" s="85"/>
      <c r="HF442" s="85"/>
      <c r="HG442" s="85"/>
      <c r="HH442" s="85"/>
      <c r="HI442" s="85"/>
      <c r="HJ442" s="85"/>
      <c r="HK442" s="85"/>
      <c r="HL442" s="85"/>
      <c r="HM442" s="85"/>
      <c r="HN442" s="85"/>
      <c r="HO442" s="85"/>
      <c r="HP442" s="85"/>
      <c r="HQ442" s="85"/>
      <c r="HR442" s="85"/>
      <c r="HS442" s="85"/>
      <c r="HT442" s="85"/>
      <c r="HU442" s="85"/>
      <c r="HV442" s="85"/>
      <c r="HW442" s="85"/>
      <c r="HX442" s="85"/>
      <c r="HY442" s="85"/>
      <c r="HZ442" s="85"/>
      <c r="IA442" s="85"/>
      <c r="IB442" s="85"/>
      <c r="IC442" s="85"/>
      <c r="ID442" s="85"/>
      <c r="IE442" s="85"/>
      <c r="IF442" s="85"/>
      <c r="IG442" s="85"/>
      <c r="IH442" s="85"/>
      <c r="II442" s="85"/>
      <c r="IJ442" s="85"/>
      <c r="IK442" s="85"/>
      <c r="IL442" s="85"/>
      <c r="IM442" s="85"/>
      <c r="IN442" s="85"/>
      <c r="IO442" s="85"/>
      <c r="IP442" s="85"/>
      <c r="IQ442" s="85"/>
      <c r="IR442" s="85"/>
      <c r="IS442" s="85"/>
      <c r="IT442" s="85"/>
      <c r="IU442" s="85"/>
      <c r="IV442" s="85"/>
    </row>
    <row r="443" spans="1:256" s="69" customFormat="1" x14ac:dyDescent="0.2">
      <c r="A443" s="94">
        <v>1598</v>
      </c>
      <c r="B443" s="95" t="s">
        <v>2279</v>
      </c>
      <c r="C443" s="69" t="s">
        <v>2107</v>
      </c>
      <c r="D443" s="69">
        <v>22</v>
      </c>
      <c r="E443" s="69">
        <v>15</v>
      </c>
      <c r="F443" s="69">
        <v>50</v>
      </c>
      <c r="G443" s="71">
        <v>3595.6800000000003</v>
      </c>
      <c r="H443" s="69">
        <v>719.13</v>
      </c>
      <c r="I443" s="69">
        <v>25</v>
      </c>
      <c r="J443" s="69">
        <v>15</v>
      </c>
      <c r="K443" s="95">
        <v>50</v>
      </c>
      <c r="L443" s="96">
        <v>3595.6800000000003</v>
      </c>
      <c r="M443" s="69">
        <v>719.13</v>
      </c>
      <c r="N443" s="96">
        <v>71.913600000000002</v>
      </c>
      <c r="O443" s="69">
        <v>0</v>
      </c>
      <c r="P443" s="76" t="e">
        <f>VLOOKUP(A443,#REF!,3,FALSE)</f>
        <v>#REF!</v>
      </c>
      <c r="Q443" s="84">
        <v>36.944444444444443</v>
      </c>
      <c r="R443" s="84">
        <f t="shared" si="6"/>
        <v>1748.4577777777779</v>
      </c>
      <c r="S443" s="78"/>
      <c r="T443" s="78"/>
      <c r="U443" s="78"/>
      <c r="V443" s="78"/>
      <c r="W443" s="78"/>
      <c r="X443" s="78"/>
      <c r="Y443" s="78"/>
      <c r="Z443" s="78"/>
      <c r="AA443" s="78"/>
      <c r="AB443" s="78"/>
      <c r="AC443" s="71"/>
      <c r="AD443" s="71"/>
      <c r="AE443" s="71"/>
      <c r="AF443" s="71"/>
      <c r="AG443" s="71"/>
      <c r="AH443" s="71"/>
      <c r="AI443" s="71"/>
      <c r="AJ443" s="71"/>
      <c r="AK443" s="71"/>
      <c r="AL443" s="71"/>
      <c r="AM443" s="71"/>
      <c r="AN443" s="71"/>
      <c r="AO443" s="71"/>
      <c r="AP443" s="71"/>
      <c r="AQ443" s="71"/>
      <c r="AR443" s="71"/>
      <c r="AS443" s="71"/>
      <c r="AT443" s="71"/>
      <c r="AU443" s="71"/>
      <c r="AV443" s="71"/>
      <c r="AW443" s="71"/>
      <c r="AX443" s="71"/>
      <c r="AY443" s="71"/>
      <c r="AZ443" s="71"/>
      <c r="BA443" s="71"/>
      <c r="BB443" s="71"/>
      <c r="BC443" s="71"/>
      <c r="BD443" s="71"/>
      <c r="BE443" s="71"/>
      <c r="BF443" s="71"/>
      <c r="BG443" s="71"/>
      <c r="BH443" s="71"/>
      <c r="BI443" s="71"/>
      <c r="BJ443" s="71"/>
      <c r="BK443" s="71"/>
      <c r="BL443" s="71"/>
      <c r="BM443" s="71"/>
      <c r="BN443" s="71"/>
      <c r="BO443" s="71"/>
      <c r="BP443" s="71"/>
      <c r="BQ443" s="71"/>
      <c r="BR443" s="71"/>
      <c r="BS443" s="71"/>
      <c r="BT443" s="71"/>
      <c r="BU443" s="71"/>
      <c r="BV443" s="71"/>
      <c r="BW443" s="71"/>
      <c r="BX443" s="71"/>
      <c r="BY443" s="71"/>
      <c r="BZ443" s="71"/>
      <c r="CA443" s="71"/>
      <c r="CB443" s="71"/>
      <c r="CC443" s="71"/>
      <c r="CD443" s="71"/>
      <c r="CE443" s="71"/>
      <c r="CF443" s="71"/>
      <c r="CG443" s="71"/>
      <c r="CH443" s="71"/>
      <c r="CI443" s="71"/>
      <c r="CJ443" s="71"/>
      <c r="CK443" s="71"/>
      <c r="CL443" s="71"/>
      <c r="CM443" s="71"/>
      <c r="CN443" s="71"/>
      <c r="CO443" s="71"/>
      <c r="CP443" s="71"/>
      <c r="CQ443" s="71"/>
      <c r="CR443" s="71"/>
      <c r="CS443" s="71"/>
      <c r="CT443" s="71"/>
      <c r="CU443" s="71"/>
      <c r="CV443" s="71"/>
      <c r="CW443" s="71"/>
      <c r="CX443" s="71"/>
      <c r="CY443" s="71"/>
      <c r="CZ443" s="71"/>
      <c r="DA443" s="71"/>
      <c r="DB443" s="71"/>
      <c r="DC443" s="71"/>
      <c r="DD443" s="71"/>
      <c r="DE443" s="71"/>
      <c r="DF443" s="71"/>
      <c r="DG443" s="71"/>
      <c r="DH443" s="71"/>
      <c r="DI443" s="71"/>
      <c r="DJ443" s="71"/>
      <c r="DK443" s="71"/>
      <c r="DL443" s="71"/>
      <c r="DM443" s="71"/>
      <c r="DN443" s="71"/>
      <c r="DO443" s="71"/>
      <c r="DP443" s="71"/>
      <c r="DQ443" s="71"/>
      <c r="DR443" s="71"/>
      <c r="DS443" s="71"/>
      <c r="DT443" s="71"/>
      <c r="DU443" s="71"/>
      <c r="DV443" s="71"/>
      <c r="DW443" s="71"/>
      <c r="DX443" s="71"/>
      <c r="DY443" s="71"/>
      <c r="DZ443" s="71"/>
      <c r="EA443" s="71"/>
      <c r="EB443" s="71"/>
      <c r="EC443" s="71"/>
      <c r="ED443" s="71"/>
      <c r="EE443" s="71"/>
      <c r="EF443" s="71"/>
      <c r="EG443" s="71"/>
      <c r="EH443" s="71"/>
      <c r="EI443" s="71"/>
      <c r="EJ443" s="71"/>
      <c r="EK443" s="71"/>
      <c r="EL443" s="71"/>
      <c r="EM443" s="71"/>
      <c r="EN443" s="71"/>
      <c r="EO443" s="71"/>
      <c r="EP443" s="71"/>
      <c r="EQ443" s="71"/>
      <c r="ER443" s="71"/>
      <c r="ES443" s="71"/>
      <c r="ET443" s="71"/>
      <c r="EU443" s="71"/>
      <c r="EV443" s="71"/>
      <c r="EW443" s="71"/>
      <c r="EX443" s="71"/>
      <c r="EY443" s="71"/>
      <c r="EZ443" s="71"/>
      <c r="FA443" s="71"/>
      <c r="FB443" s="71"/>
      <c r="FC443" s="71"/>
      <c r="FD443" s="71"/>
      <c r="FE443" s="71"/>
      <c r="FF443" s="71"/>
      <c r="FG443" s="71"/>
      <c r="FH443" s="71"/>
      <c r="FI443" s="71"/>
      <c r="FJ443" s="71"/>
      <c r="FK443" s="71"/>
      <c r="FL443" s="71"/>
      <c r="FM443" s="71"/>
      <c r="FN443" s="71"/>
      <c r="FO443" s="71"/>
      <c r="FP443" s="71"/>
      <c r="FQ443" s="71"/>
      <c r="FR443" s="71"/>
      <c r="FS443" s="71"/>
      <c r="FT443" s="71"/>
      <c r="FU443" s="71"/>
      <c r="FV443" s="71"/>
      <c r="FW443" s="71"/>
      <c r="FX443" s="71"/>
      <c r="FY443" s="71"/>
      <c r="FZ443" s="71"/>
      <c r="GA443" s="71"/>
      <c r="GB443" s="71"/>
      <c r="GC443" s="71"/>
      <c r="GD443" s="71"/>
      <c r="GE443" s="71"/>
      <c r="GF443" s="71"/>
      <c r="GG443" s="71"/>
      <c r="GH443" s="71"/>
      <c r="GI443" s="71"/>
      <c r="GJ443" s="71"/>
      <c r="GK443" s="71"/>
      <c r="GL443" s="71"/>
      <c r="GM443" s="71"/>
      <c r="GN443" s="71"/>
      <c r="GO443" s="71"/>
      <c r="GP443" s="71"/>
      <c r="GQ443" s="71"/>
      <c r="GR443" s="71"/>
      <c r="GS443" s="71"/>
      <c r="GT443" s="71"/>
      <c r="GU443" s="71"/>
      <c r="GV443" s="71"/>
      <c r="GW443" s="71"/>
      <c r="GX443" s="71"/>
      <c r="GY443" s="71"/>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1"/>
      <c r="HZ443" s="71"/>
      <c r="IA443" s="71"/>
      <c r="IB443" s="71"/>
      <c r="IC443" s="71"/>
      <c r="ID443" s="71"/>
      <c r="IE443" s="71"/>
      <c r="IF443" s="71"/>
      <c r="IG443" s="71"/>
      <c r="IH443" s="71"/>
      <c r="II443" s="71"/>
      <c r="IJ443" s="71"/>
      <c r="IK443" s="71"/>
      <c r="IL443" s="71"/>
      <c r="IM443" s="71"/>
      <c r="IN443" s="71"/>
      <c r="IO443" s="71"/>
      <c r="IP443" s="71"/>
      <c r="IQ443" s="71"/>
      <c r="IR443" s="71"/>
      <c r="IS443" s="71"/>
      <c r="IT443" s="71"/>
      <c r="IU443" s="71"/>
      <c r="IV443" s="71"/>
    </row>
    <row r="444" spans="1:256" x14ac:dyDescent="0.2">
      <c r="A444" s="79">
        <v>2484</v>
      </c>
      <c r="B444" s="71" t="s">
        <v>2280</v>
      </c>
      <c r="C444" s="70" t="s">
        <v>2107</v>
      </c>
      <c r="D444" s="69">
        <v>9</v>
      </c>
      <c r="E444" s="69">
        <v>6</v>
      </c>
      <c r="F444" s="69">
        <v>20</v>
      </c>
      <c r="G444" s="71">
        <v>1512.2</v>
      </c>
      <c r="H444" s="69">
        <v>302.45</v>
      </c>
      <c r="I444" s="69">
        <v>9</v>
      </c>
      <c r="J444" s="72">
        <v>6</v>
      </c>
      <c r="K444" s="71">
        <v>20</v>
      </c>
      <c r="L444" s="80">
        <v>1512.2</v>
      </c>
      <c r="M444" s="74">
        <v>302.45</v>
      </c>
      <c r="N444" s="80">
        <v>75.61</v>
      </c>
      <c r="O444" s="70">
        <v>0</v>
      </c>
      <c r="P444" s="76" t="e">
        <f>VLOOKUP(A444,#REF!,3,FALSE)</f>
        <v>#REF!</v>
      </c>
      <c r="Q444" s="80">
        <v>39.583333333333321</v>
      </c>
      <c r="R444" s="80">
        <f t="shared" si="6"/>
        <v>720.53333333333353</v>
      </c>
    </row>
    <row r="445" spans="1:256" x14ac:dyDescent="0.2">
      <c r="A445" s="79">
        <v>2068</v>
      </c>
      <c r="B445" s="71" t="s">
        <v>2281</v>
      </c>
      <c r="C445" s="70" t="s">
        <v>2107</v>
      </c>
      <c r="D445" s="69">
        <v>8</v>
      </c>
      <c r="E445" s="69">
        <v>7</v>
      </c>
      <c r="F445" s="69">
        <v>18</v>
      </c>
      <c r="G445" s="71">
        <v>1425.98</v>
      </c>
      <c r="H445" s="69">
        <v>285.19</v>
      </c>
      <c r="I445" s="69">
        <v>8</v>
      </c>
      <c r="J445" s="72">
        <v>7</v>
      </c>
      <c r="K445" s="71">
        <v>18</v>
      </c>
      <c r="L445" s="80">
        <v>1425.98</v>
      </c>
      <c r="M445" s="74">
        <v>285.19</v>
      </c>
      <c r="N445" s="80">
        <v>79.221100000000007</v>
      </c>
      <c r="O445" s="70">
        <v>0</v>
      </c>
      <c r="P445" s="76" t="e">
        <f>VLOOKUP(A445,#REF!,3,FALSE)</f>
        <v>#REF!</v>
      </c>
      <c r="Q445" s="80">
        <v>42.222222222222214</v>
      </c>
      <c r="R445" s="80">
        <f t="shared" si="6"/>
        <v>665.9798000000003</v>
      </c>
    </row>
    <row r="446" spans="1:256" x14ac:dyDescent="0.2">
      <c r="A446" s="79">
        <v>2485</v>
      </c>
      <c r="B446" s="71" t="s">
        <v>2282</v>
      </c>
      <c r="C446" s="70" t="s">
        <v>2107</v>
      </c>
      <c r="D446" s="69">
        <v>0</v>
      </c>
      <c r="E446" s="69">
        <v>0</v>
      </c>
      <c r="F446" s="69">
        <v>0</v>
      </c>
      <c r="G446" s="71">
        <v>0</v>
      </c>
      <c r="H446" s="69">
        <v>0</v>
      </c>
      <c r="I446" s="69">
        <v>0</v>
      </c>
      <c r="J446" s="72">
        <v>0</v>
      </c>
      <c r="K446" s="71">
        <v>0</v>
      </c>
      <c r="L446" s="80">
        <v>0</v>
      </c>
      <c r="M446" s="74">
        <v>0</v>
      </c>
      <c r="N446" s="80">
        <v>0</v>
      </c>
      <c r="O446" s="70">
        <v>0</v>
      </c>
      <c r="P446" s="76" t="e">
        <f>VLOOKUP(A446,#REF!,3,FALSE)</f>
        <v>#REF!</v>
      </c>
      <c r="Q446" s="80">
        <v>44.861111111111107</v>
      </c>
      <c r="R446" s="80">
        <f t="shared" si="6"/>
        <v>0</v>
      </c>
    </row>
    <row r="447" spans="1:256" x14ac:dyDescent="0.2">
      <c r="A447" s="79">
        <v>2071</v>
      </c>
      <c r="B447" s="71" t="s">
        <v>2283</v>
      </c>
      <c r="C447" s="70" t="s">
        <v>2107</v>
      </c>
      <c r="D447" s="69">
        <v>3</v>
      </c>
      <c r="E447" s="69">
        <v>3</v>
      </c>
      <c r="F447" s="69">
        <v>5</v>
      </c>
      <c r="G447" s="71">
        <v>436.57</v>
      </c>
      <c r="H447" s="69">
        <v>87.320000000000007</v>
      </c>
      <c r="I447" s="69">
        <v>3</v>
      </c>
      <c r="J447" s="72">
        <v>3</v>
      </c>
      <c r="K447" s="71">
        <v>5</v>
      </c>
      <c r="L447" s="80">
        <v>436.57</v>
      </c>
      <c r="M447" s="74">
        <v>87.320000000000007</v>
      </c>
      <c r="N447" s="80">
        <v>87.314000000000007</v>
      </c>
      <c r="O447" s="70">
        <v>0</v>
      </c>
      <c r="P447" s="76" t="e">
        <f>VLOOKUP(A447,#REF!,3,FALSE)</f>
        <v>#REF!</v>
      </c>
      <c r="Q447" s="80">
        <v>47.499999999999993</v>
      </c>
      <c r="R447" s="80">
        <f t="shared" si="6"/>
        <v>199.07000000000008</v>
      </c>
    </row>
    <row r="448" spans="1:256" x14ac:dyDescent="0.2">
      <c r="A448" s="79">
        <v>2486</v>
      </c>
      <c r="B448" s="71" t="s">
        <v>2284</v>
      </c>
      <c r="C448" s="70" t="s">
        <v>2107</v>
      </c>
      <c r="D448" s="69">
        <v>0</v>
      </c>
      <c r="E448" s="69">
        <v>0</v>
      </c>
      <c r="F448" s="69">
        <v>0</v>
      </c>
      <c r="G448" s="71">
        <v>0</v>
      </c>
      <c r="H448" s="69">
        <v>0</v>
      </c>
      <c r="I448" s="69">
        <v>0</v>
      </c>
      <c r="J448" s="72">
        <v>0</v>
      </c>
      <c r="K448" s="71">
        <v>0</v>
      </c>
      <c r="L448" s="80">
        <v>0</v>
      </c>
      <c r="M448" s="74">
        <v>0</v>
      </c>
      <c r="N448" s="80">
        <v>0</v>
      </c>
      <c r="O448" s="70">
        <v>0</v>
      </c>
      <c r="P448" s="76" t="e">
        <f>VLOOKUP(A448,#REF!,3,FALSE)</f>
        <v>#REF!</v>
      </c>
      <c r="Q448" s="80">
        <v>50.138888888888886</v>
      </c>
      <c r="R448" s="80">
        <f t="shared" si="6"/>
        <v>0</v>
      </c>
    </row>
    <row r="449" spans="1:256" s="69" customFormat="1" x14ac:dyDescent="0.2">
      <c r="A449" s="81">
        <v>2059</v>
      </c>
      <c r="B449" s="82" t="s">
        <v>2285</v>
      </c>
      <c r="C449" s="69" t="s">
        <v>2107</v>
      </c>
      <c r="D449" s="69">
        <v>17</v>
      </c>
      <c r="E449" s="69">
        <v>16</v>
      </c>
      <c r="F449" s="69">
        <v>34</v>
      </c>
      <c r="G449" s="71">
        <v>282.26</v>
      </c>
      <c r="H449" s="69">
        <v>56.46</v>
      </c>
      <c r="I449" s="69">
        <v>16</v>
      </c>
      <c r="J449" s="69">
        <v>15</v>
      </c>
      <c r="K449" s="82">
        <v>32</v>
      </c>
      <c r="L449" s="83">
        <v>262.58000000000004</v>
      </c>
      <c r="M449" s="69">
        <v>52.52</v>
      </c>
      <c r="N449" s="83">
        <v>8.2056000000000004</v>
      </c>
      <c r="O449" s="69">
        <v>0</v>
      </c>
      <c r="P449" s="76" t="e">
        <f>VLOOKUP(A449,#REF!,3,FALSE)</f>
        <v>#REF!</v>
      </c>
      <c r="Q449" s="84">
        <v>4.2222222222222214</v>
      </c>
      <c r="R449" s="84">
        <f t="shared" si="6"/>
        <v>127.46808888888893</v>
      </c>
      <c r="S449" s="78"/>
      <c r="T449" s="78"/>
      <c r="U449" s="78"/>
      <c r="V449" s="78"/>
      <c r="W449" s="78"/>
      <c r="X449" s="78"/>
      <c r="Y449" s="78"/>
      <c r="Z449" s="78"/>
      <c r="AA449" s="78"/>
      <c r="AB449" s="78"/>
      <c r="AC449" s="85"/>
      <c r="AD449" s="85"/>
      <c r="AE449" s="85"/>
      <c r="AF449" s="85"/>
      <c r="AG449" s="85"/>
      <c r="AH449" s="85"/>
      <c r="AI449" s="85"/>
      <c r="AJ449" s="85"/>
      <c r="AK449" s="85"/>
      <c r="AL449" s="85"/>
      <c r="AM449" s="85"/>
      <c r="AN449" s="85"/>
      <c r="AO449" s="85"/>
      <c r="AP449" s="85"/>
      <c r="AQ449" s="85"/>
      <c r="AR449" s="85"/>
      <c r="AS449" s="85"/>
      <c r="AT449" s="85"/>
      <c r="AU449" s="85"/>
      <c r="AV449" s="85"/>
      <c r="AW449" s="85"/>
      <c r="AX449" s="85"/>
      <c r="AY449" s="85"/>
      <c r="AZ449" s="85"/>
      <c r="BA449" s="85"/>
      <c r="BB449" s="85"/>
      <c r="BC449" s="85"/>
      <c r="BD449" s="85"/>
      <c r="BE449" s="85"/>
      <c r="BF449" s="85"/>
      <c r="BG449" s="85"/>
      <c r="BH449" s="85"/>
      <c r="BI449" s="85"/>
      <c r="BJ449" s="85"/>
      <c r="BK449" s="85"/>
      <c r="BL449" s="85"/>
      <c r="BM449" s="85"/>
      <c r="BN449" s="85"/>
      <c r="BO449" s="85"/>
      <c r="BP449" s="85"/>
      <c r="BQ449" s="85"/>
      <c r="BR449" s="85"/>
      <c r="BS449" s="85"/>
      <c r="BT449" s="85"/>
      <c r="BU449" s="85"/>
      <c r="BV449" s="85"/>
      <c r="BW449" s="85"/>
      <c r="BX449" s="85"/>
      <c r="BY449" s="85"/>
      <c r="BZ449" s="85"/>
      <c r="CA449" s="85"/>
      <c r="CB449" s="85"/>
      <c r="CC449" s="85"/>
      <c r="CD449" s="85"/>
      <c r="CE449" s="85"/>
      <c r="CF449" s="85"/>
      <c r="CG449" s="85"/>
      <c r="CH449" s="85"/>
      <c r="CI449" s="85"/>
      <c r="CJ449" s="85"/>
      <c r="CK449" s="85"/>
      <c r="CL449" s="85"/>
      <c r="CM449" s="85"/>
      <c r="CN449" s="85"/>
      <c r="CO449" s="85"/>
      <c r="CP449" s="85"/>
      <c r="CQ449" s="85"/>
      <c r="CR449" s="85"/>
      <c r="CS449" s="85"/>
      <c r="CT449" s="85"/>
      <c r="CU449" s="85"/>
      <c r="CV449" s="85"/>
      <c r="CW449" s="85"/>
      <c r="CX449" s="85"/>
      <c r="CY449" s="85"/>
      <c r="CZ449" s="85"/>
      <c r="DA449" s="85"/>
      <c r="DB449" s="85"/>
      <c r="DC449" s="85"/>
      <c r="DD449" s="85"/>
      <c r="DE449" s="85"/>
      <c r="DF449" s="85"/>
      <c r="DG449" s="85"/>
      <c r="DH449" s="85"/>
      <c r="DI449" s="85"/>
      <c r="DJ449" s="85"/>
      <c r="DK449" s="85"/>
      <c r="DL449" s="85"/>
      <c r="DM449" s="85"/>
      <c r="DN449" s="85"/>
      <c r="DO449" s="85"/>
      <c r="DP449" s="85"/>
      <c r="DQ449" s="85"/>
      <c r="DR449" s="85"/>
      <c r="DS449" s="85"/>
      <c r="DT449" s="85"/>
      <c r="DU449" s="85"/>
      <c r="DV449" s="85"/>
      <c r="DW449" s="85"/>
      <c r="DX449" s="85"/>
      <c r="DY449" s="85"/>
      <c r="DZ449" s="85"/>
      <c r="EA449" s="85"/>
      <c r="EB449" s="85"/>
      <c r="EC449" s="85"/>
      <c r="ED449" s="85"/>
      <c r="EE449" s="85"/>
      <c r="EF449" s="85"/>
      <c r="EG449" s="85"/>
      <c r="EH449" s="85"/>
      <c r="EI449" s="85"/>
      <c r="EJ449" s="85"/>
      <c r="EK449" s="85"/>
      <c r="EL449" s="85"/>
      <c r="EM449" s="85"/>
      <c r="EN449" s="85"/>
      <c r="EO449" s="85"/>
      <c r="EP449" s="85"/>
      <c r="EQ449" s="85"/>
      <c r="ER449" s="85"/>
      <c r="ES449" s="85"/>
      <c r="ET449" s="85"/>
      <c r="EU449" s="85"/>
      <c r="EV449" s="85"/>
      <c r="EW449" s="85"/>
      <c r="EX449" s="85"/>
      <c r="EY449" s="85"/>
      <c r="EZ449" s="85"/>
      <c r="FA449" s="85"/>
      <c r="FB449" s="85"/>
      <c r="FC449" s="85"/>
      <c r="FD449" s="85"/>
      <c r="FE449" s="85"/>
      <c r="FF449" s="85"/>
      <c r="FG449" s="85"/>
      <c r="FH449" s="85"/>
      <c r="FI449" s="85"/>
      <c r="FJ449" s="85"/>
      <c r="FK449" s="85"/>
      <c r="FL449" s="85"/>
      <c r="FM449" s="85"/>
      <c r="FN449" s="85"/>
      <c r="FO449" s="85"/>
      <c r="FP449" s="85"/>
      <c r="FQ449" s="85"/>
      <c r="FR449" s="85"/>
      <c r="FS449" s="85"/>
      <c r="FT449" s="85"/>
      <c r="FU449" s="85"/>
      <c r="FV449" s="85"/>
      <c r="FW449" s="85"/>
      <c r="FX449" s="85"/>
      <c r="FY449" s="85"/>
      <c r="FZ449" s="85"/>
      <c r="GA449" s="85"/>
      <c r="GB449" s="85"/>
      <c r="GC449" s="85"/>
      <c r="GD449" s="85"/>
      <c r="GE449" s="85"/>
      <c r="GF449" s="85"/>
      <c r="GG449" s="85"/>
      <c r="GH449" s="85"/>
      <c r="GI449" s="85"/>
      <c r="GJ449" s="85"/>
      <c r="GK449" s="85"/>
      <c r="GL449" s="85"/>
      <c r="GM449" s="85"/>
      <c r="GN449" s="85"/>
      <c r="GO449" s="85"/>
      <c r="GP449" s="85"/>
      <c r="GQ449" s="85"/>
      <c r="GR449" s="85"/>
      <c r="GS449" s="85"/>
      <c r="GT449" s="85"/>
      <c r="GU449" s="85"/>
      <c r="GV449" s="85"/>
      <c r="GW449" s="85"/>
      <c r="GX449" s="85"/>
      <c r="GY449" s="85"/>
      <c r="GZ449" s="85"/>
      <c r="HA449" s="85"/>
      <c r="HB449" s="85"/>
      <c r="HC449" s="85"/>
      <c r="HD449" s="85"/>
      <c r="HE449" s="85"/>
      <c r="HF449" s="85"/>
      <c r="HG449" s="85"/>
      <c r="HH449" s="85"/>
      <c r="HI449" s="85"/>
      <c r="HJ449" s="85"/>
      <c r="HK449" s="85"/>
      <c r="HL449" s="85"/>
      <c r="HM449" s="85"/>
      <c r="HN449" s="85"/>
      <c r="HO449" s="85"/>
      <c r="HP449" s="85"/>
      <c r="HQ449" s="85"/>
      <c r="HR449" s="85"/>
      <c r="HS449" s="85"/>
      <c r="HT449" s="85"/>
      <c r="HU449" s="85"/>
      <c r="HV449" s="85"/>
      <c r="HW449" s="85"/>
      <c r="HX449" s="85"/>
      <c r="HY449" s="85"/>
      <c r="HZ449" s="85"/>
      <c r="IA449" s="85"/>
      <c r="IB449" s="85"/>
      <c r="IC449" s="85"/>
      <c r="ID449" s="85"/>
      <c r="IE449" s="85"/>
      <c r="IF449" s="85"/>
      <c r="IG449" s="85"/>
      <c r="IH449" s="85"/>
      <c r="II449" s="85"/>
      <c r="IJ449" s="85"/>
      <c r="IK449" s="85"/>
      <c r="IL449" s="85"/>
      <c r="IM449" s="85"/>
      <c r="IN449" s="85"/>
      <c r="IO449" s="85"/>
      <c r="IP449" s="85"/>
      <c r="IQ449" s="85"/>
      <c r="IR449" s="85"/>
      <c r="IS449" s="85"/>
      <c r="IT449" s="85"/>
      <c r="IU449" s="85"/>
      <c r="IV449" s="85"/>
    </row>
    <row r="450" spans="1:256" x14ac:dyDescent="0.2">
      <c r="A450" s="79">
        <v>2074</v>
      </c>
      <c r="B450" s="71" t="s">
        <v>2286</v>
      </c>
      <c r="C450" s="70" t="s">
        <v>2107</v>
      </c>
      <c r="D450" s="69">
        <v>3</v>
      </c>
      <c r="E450" s="69">
        <v>3</v>
      </c>
      <c r="F450" s="69">
        <v>6</v>
      </c>
      <c r="G450" s="71">
        <v>613.36</v>
      </c>
      <c r="H450" s="69">
        <v>122.68</v>
      </c>
      <c r="I450" s="69">
        <v>3</v>
      </c>
      <c r="J450" s="72">
        <v>3</v>
      </c>
      <c r="K450" s="71">
        <v>6</v>
      </c>
      <c r="L450" s="80">
        <v>613.36</v>
      </c>
      <c r="M450" s="74">
        <v>122.68</v>
      </c>
      <c r="N450" s="80">
        <v>102.22670000000001</v>
      </c>
      <c r="O450" s="70">
        <v>0</v>
      </c>
      <c r="P450" s="76" t="e">
        <f>VLOOKUP(A450,#REF!,3,FALSE)</f>
        <v>#REF!</v>
      </c>
      <c r="Q450" s="80">
        <v>52.777777777777764</v>
      </c>
      <c r="R450" s="80">
        <f t="shared" ref="R450:R513" si="7">K450*(N450-Q450)</f>
        <v>296.69353333333345</v>
      </c>
    </row>
    <row r="451" spans="1:256" s="69" customFormat="1" x14ac:dyDescent="0.2">
      <c r="A451" s="81">
        <v>2062</v>
      </c>
      <c r="B451" s="82" t="s">
        <v>2287</v>
      </c>
      <c r="C451" s="69" t="s">
        <v>2107</v>
      </c>
      <c r="D451" s="69">
        <v>21</v>
      </c>
      <c r="E451" s="69">
        <v>20</v>
      </c>
      <c r="F451" s="69">
        <v>43</v>
      </c>
      <c r="G451" s="71">
        <v>523.17000000000007</v>
      </c>
      <c r="H451" s="69">
        <v>99.350000000000009</v>
      </c>
      <c r="I451" s="69">
        <v>19</v>
      </c>
      <c r="J451" s="69">
        <v>18</v>
      </c>
      <c r="K451" s="82">
        <v>39</v>
      </c>
      <c r="L451" s="83">
        <v>467.25</v>
      </c>
      <c r="M451" s="69">
        <v>93.460000000000008</v>
      </c>
      <c r="N451" s="83">
        <v>11.9808</v>
      </c>
      <c r="O451" s="69">
        <v>0</v>
      </c>
      <c r="P451" s="76" t="e">
        <f>VLOOKUP(A451,#REF!,3,FALSE)</f>
        <v>#REF!</v>
      </c>
      <c r="Q451" s="84">
        <v>6.333333333333333</v>
      </c>
      <c r="R451" s="84">
        <f t="shared" si="7"/>
        <v>220.25120000000001</v>
      </c>
      <c r="S451" s="78"/>
      <c r="T451" s="78"/>
      <c r="U451" s="78"/>
      <c r="V451" s="78"/>
      <c r="W451" s="78"/>
      <c r="X451" s="78"/>
      <c r="Y451" s="78"/>
      <c r="Z451" s="78"/>
      <c r="AA451" s="78"/>
      <c r="AB451" s="78"/>
      <c r="AC451" s="85"/>
      <c r="AD451" s="85"/>
      <c r="AE451" s="85"/>
      <c r="AF451" s="85"/>
      <c r="AG451" s="85"/>
      <c r="AH451" s="85"/>
      <c r="AI451" s="85"/>
      <c r="AJ451" s="85"/>
      <c r="AK451" s="85"/>
      <c r="AL451" s="85"/>
      <c r="AM451" s="85"/>
      <c r="AN451" s="85"/>
      <c r="AO451" s="85"/>
      <c r="AP451" s="85"/>
      <c r="AQ451" s="85"/>
      <c r="AR451" s="85"/>
      <c r="AS451" s="85"/>
      <c r="AT451" s="85"/>
      <c r="AU451" s="85"/>
      <c r="AV451" s="85"/>
      <c r="AW451" s="85"/>
      <c r="AX451" s="85"/>
      <c r="AY451" s="85"/>
      <c r="AZ451" s="85"/>
      <c r="BA451" s="85"/>
      <c r="BB451" s="85"/>
      <c r="BC451" s="85"/>
      <c r="BD451" s="85"/>
      <c r="BE451" s="85"/>
      <c r="BF451" s="85"/>
      <c r="BG451" s="85"/>
      <c r="BH451" s="85"/>
      <c r="BI451" s="85"/>
      <c r="BJ451" s="85"/>
      <c r="BK451" s="85"/>
      <c r="BL451" s="85"/>
      <c r="BM451" s="85"/>
      <c r="BN451" s="85"/>
      <c r="BO451" s="85"/>
      <c r="BP451" s="85"/>
      <c r="BQ451" s="85"/>
      <c r="BR451" s="85"/>
      <c r="BS451" s="85"/>
      <c r="BT451" s="85"/>
      <c r="BU451" s="85"/>
      <c r="BV451" s="85"/>
      <c r="BW451" s="85"/>
      <c r="BX451" s="85"/>
      <c r="BY451" s="85"/>
      <c r="BZ451" s="85"/>
      <c r="CA451" s="85"/>
      <c r="CB451" s="85"/>
      <c r="CC451" s="85"/>
      <c r="CD451" s="85"/>
      <c r="CE451" s="85"/>
      <c r="CF451" s="85"/>
      <c r="CG451" s="85"/>
      <c r="CH451" s="85"/>
      <c r="CI451" s="85"/>
      <c r="CJ451" s="85"/>
      <c r="CK451" s="85"/>
      <c r="CL451" s="85"/>
      <c r="CM451" s="85"/>
      <c r="CN451" s="85"/>
      <c r="CO451" s="85"/>
      <c r="CP451" s="85"/>
      <c r="CQ451" s="85"/>
      <c r="CR451" s="85"/>
      <c r="CS451" s="85"/>
      <c r="CT451" s="85"/>
      <c r="CU451" s="85"/>
      <c r="CV451" s="85"/>
      <c r="CW451" s="85"/>
      <c r="CX451" s="85"/>
      <c r="CY451" s="85"/>
      <c r="CZ451" s="85"/>
      <c r="DA451" s="85"/>
      <c r="DB451" s="85"/>
      <c r="DC451" s="85"/>
      <c r="DD451" s="85"/>
      <c r="DE451" s="85"/>
      <c r="DF451" s="85"/>
      <c r="DG451" s="85"/>
      <c r="DH451" s="85"/>
      <c r="DI451" s="85"/>
      <c r="DJ451" s="85"/>
      <c r="DK451" s="85"/>
      <c r="DL451" s="85"/>
      <c r="DM451" s="85"/>
      <c r="DN451" s="85"/>
      <c r="DO451" s="85"/>
      <c r="DP451" s="85"/>
      <c r="DQ451" s="85"/>
      <c r="DR451" s="85"/>
      <c r="DS451" s="85"/>
      <c r="DT451" s="85"/>
      <c r="DU451" s="85"/>
      <c r="DV451" s="85"/>
      <c r="DW451" s="85"/>
      <c r="DX451" s="85"/>
      <c r="DY451" s="85"/>
      <c r="DZ451" s="85"/>
      <c r="EA451" s="85"/>
      <c r="EB451" s="85"/>
      <c r="EC451" s="85"/>
      <c r="ED451" s="85"/>
      <c r="EE451" s="85"/>
      <c r="EF451" s="85"/>
      <c r="EG451" s="85"/>
      <c r="EH451" s="85"/>
      <c r="EI451" s="85"/>
      <c r="EJ451" s="85"/>
      <c r="EK451" s="85"/>
      <c r="EL451" s="85"/>
      <c r="EM451" s="85"/>
      <c r="EN451" s="85"/>
      <c r="EO451" s="85"/>
      <c r="EP451" s="85"/>
      <c r="EQ451" s="85"/>
      <c r="ER451" s="85"/>
      <c r="ES451" s="85"/>
      <c r="ET451" s="85"/>
      <c r="EU451" s="85"/>
      <c r="EV451" s="85"/>
      <c r="EW451" s="85"/>
      <c r="EX451" s="85"/>
      <c r="EY451" s="85"/>
      <c r="EZ451" s="85"/>
      <c r="FA451" s="85"/>
      <c r="FB451" s="85"/>
      <c r="FC451" s="85"/>
      <c r="FD451" s="85"/>
      <c r="FE451" s="85"/>
      <c r="FF451" s="85"/>
      <c r="FG451" s="85"/>
      <c r="FH451" s="85"/>
      <c r="FI451" s="85"/>
      <c r="FJ451" s="85"/>
      <c r="FK451" s="85"/>
      <c r="FL451" s="85"/>
      <c r="FM451" s="85"/>
      <c r="FN451" s="85"/>
      <c r="FO451" s="85"/>
      <c r="FP451" s="85"/>
      <c r="FQ451" s="85"/>
      <c r="FR451" s="85"/>
      <c r="FS451" s="85"/>
      <c r="FT451" s="85"/>
      <c r="FU451" s="85"/>
      <c r="FV451" s="85"/>
      <c r="FW451" s="85"/>
      <c r="FX451" s="85"/>
      <c r="FY451" s="85"/>
      <c r="FZ451" s="85"/>
      <c r="GA451" s="85"/>
      <c r="GB451" s="85"/>
      <c r="GC451" s="85"/>
      <c r="GD451" s="85"/>
      <c r="GE451" s="85"/>
      <c r="GF451" s="85"/>
      <c r="GG451" s="85"/>
      <c r="GH451" s="85"/>
      <c r="GI451" s="85"/>
      <c r="GJ451" s="85"/>
      <c r="GK451" s="85"/>
      <c r="GL451" s="85"/>
      <c r="GM451" s="85"/>
      <c r="GN451" s="85"/>
      <c r="GO451" s="85"/>
      <c r="GP451" s="85"/>
      <c r="GQ451" s="85"/>
      <c r="GR451" s="85"/>
      <c r="GS451" s="85"/>
      <c r="GT451" s="85"/>
      <c r="GU451" s="85"/>
      <c r="GV451" s="85"/>
      <c r="GW451" s="85"/>
      <c r="GX451" s="85"/>
      <c r="GY451" s="85"/>
      <c r="GZ451" s="85"/>
      <c r="HA451" s="85"/>
      <c r="HB451" s="85"/>
      <c r="HC451" s="85"/>
      <c r="HD451" s="85"/>
      <c r="HE451" s="85"/>
      <c r="HF451" s="85"/>
      <c r="HG451" s="85"/>
      <c r="HH451" s="85"/>
      <c r="HI451" s="85"/>
      <c r="HJ451" s="85"/>
      <c r="HK451" s="85"/>
      <c r="HL451" s="85"/>
      <c r="HM451" s="85"/>
      <c r="HN451" s="85"/>
      <c r="HO451" s="85"/>
      <c r="HP451" s="85"/>
      <c r="HQ451" s="85"/>
      <c r="HR451" s="85"/>
      <c r="HS451" s="85"/>
      <c r="HT451" s="85"/>
      <c r="HU451" s="85"/>
      <c r="HV451" s="85"/>
      <c r="HW451" s="85"/>
      <c r="HX451" s="85"/>
      <c r="HY451" s="85"/>
      <c r="HZ451" s="85"/>
      <c r="IA451" s="85"/>
      <c r="IB451" s="85"/>
      <c r="IC451" s="85"/>
      <c r="ID451" s="85"/>
      <c r="IE451" s="85"/>
      <c r="IF451" s="85"/>
      <c r="IG451" s="85"/>
      <c r="IH451" s="85"/>
      <c r="II451" s="85"/>
      <c r="IJ451" s="85"/>
      <c r="IK451" s="85"/>
      <c r="IL451" s="85"/>
      <c r="IM451" s="85"/>
      <c r="IN451" s="85"/>
      <c r="IO451" s="85"/>
      <c r="IP451" s="85"/>
      <c r="IQ451" s="85"/>
      <c r="IR451" s="85"/>
      <c r="IS451" s="85"/>
      <c r="IT451" s="85"/>
      <c r="IU451" s="85"/>
      <c r="IV451" s="85"/>
    </row>
    <row r="452" spans="1:256" x14ac:dyDescent="0.2">
      <c r="A452" s="79">
        <v>2064</v>
      </c>
      <c r="B452" s="71" t="s">
        <v>2288</v>
      </c>
      <c r="C452" s="70" t="s">
        <v>2107</v>
      </c>
      <c r="D452" s="69">
        <v>25</v>
      </c>
      <c r="E452" s="69">
        <v>22</v>
      </c>
      <c r="F452" s="69">
        <v>58</v>
      </c>
      <c r="G452" s="71">
        <v>929.85</v>
      </c>
      <c r="H452" s="69">
        <v>186</v>
      </c>
      <c r="I452" s="69">
        <v>24</v>
      </c>
      <c r="J452" s="72">
        <v>21</v>
      </c>
      <c r="K452" s="71">
        <v>56</v>
      </c>
      <c r="L452" s="80">
        <v>890.07</v>
      </c>
      <c r="M452" s="74">
        <v>178.04000000000002</v>
      </c>
      <c r="N452" s="80">
        <v>15.8941</v>
      </c>
      <c r="O452" s="70">
        <v>0</v>
      </c>
      <c r="P452" s="76" t="e">
        <f>VLOOKUP(A452,#REF!,3,FALSE)</f>
        <v>#REF!</v>
      </c>
      <c r="Q452" s="80">
        <v>8.4444444444444429</v>
      </c>
      <c r="R452" s="80">
        <f t="shared" si="7"/>
        <v>417.18071111111118</v>
      </c>
    </row>
    <row r="453" spans="1:256" x14ac:dyDescent="0.2">
      <c r="A453" s="79">
        <v>1579</v>
      </c>
      <c r="B453" s="71" t="s">
        <v>1902</v>
      </c>
      <c r="C453" s="70" t="s">
        <v>2107</v>
      </c>
      <c r="D453" s="69">
        <v>0</v>
      </c>
      <c r="E453" s="69">
        <v>0</v>
      </c>
      <c r="F453" s="69">
        <v>0</v>
      </c>
      <c r="G453" s="71">
        <v>0</v>
      </c>
      <c r="H453" s="69">
        <v>0</v>
      </c>
      <c r="I453" s="69">
        <v>0</v>
      </c>
      <c r="J453" s="72">
        <v>0</v>
      </c>
      <c r="K453" s="71">
        <v>0</v>
      </c>
      <c r="L453" s="80">
        <v>0</v>
      </c>
      <c r="M453" s="74">
        <v>0</v>
      </c>
      <c r="N453" s="80">
        <v>0</v>
      </c>
      <c r="O453" s="70">
        <v>0</v>
      </c>
      <c r="P453" s="76" t="e">
        <f>VLOOKUP(A453,#REF!,3,FALSE)</f>
        <v>#REF!</v>
      </c>
      <c r="Q453" s="80">
        <v>21.516000000000002</v>
      </c>
      <c r="R453" s="80">
        <f t="shared" si="7"/>
        <v>0</v>
      </c>
    </row>
    <row r="454" spans="1:256" x14ac:dyDescent="0.2">
      <c r="A454" s="79">
        <v>1580</v>
      </c>
      <c r="B454" s="71" t="s">
        <v>1903</v>
      </c>
      <c r="C454" s="70" t="s">
        <v>2107</v>
      </c>
      <c r="D454" s="69">
        <v>0</v>
      </c>
      <c r="E454" s="69">
        <v>0</v>
      </c>
      <c r="F454" s="69">
        <v>0</v>
      </c>
      <c r="G454" s="71">
        <v>0</v>
      </c>
      <c r="H454" s="69">
        <v>0</v>
      </c>
      <c r="I454" s="69">
        <v>0</v>
      </c>
      <c r="J454" s="72">
        <v>0</v>
      </c>
      <c r="K454" s="71">
        <v>0</v>
      </c>
      <c r="L454" s="80">
        <v>0</v>
      </c>
      <c r="M454" s="74">
        <v>0</v>
      </c>
      <c r="N454" s="80">
        <v>0</v>
      </c>
      <c r="O454" s="70">
        <v>0</v>
      </c>
      <c r="P454" s="76" t="e">
        <f>VLOOKUP(A454,#REF!,3,FALSE)</f>
        <v>#REF!</v>
      </c>
      <c r="Q454" s="80">
        <v>25.817</v>
      </c>
      <c r="R454" s="80">
        <f t="shared" si="7"/>
        <v>0</v>
      </c>
    </row>
    <row r="455" spans="1:256" s="69" customFormat="1" x14ac:dyDescent="0.2">
      <c r="A455" s="81">
        <v>1581</v>
      </c>
      <c r="B455" s="82" t="s">
        <v>1904</v>
      </c>
      <c r="C455" s="69" t="s">
        <v>2107</v>
      </c>
      <c r="D455" s="69">
        <v>0</v>
      </c>
      <c r="E455" s="69">
        <v>0</v>
      </c>
      <c r="F455" s="69">
        <v>0</v>
      </c>
      <c r="G455" s="71">
        <v>0</v>
      </c>
      <c r="H455" s="69">
        <v>0</v>
      </c>
      <c r="I455" s="69">
        <v>0</v>
      </c>
      <c r="J455" s="69">
        <v>0</v>
      </c>
      <c r="K455" s="82">
        <v>0</v>
      </c>
      <c r="L455" s="83">
        <v>0</v>
      </c>
      <c r="M455" s="69">
        <v>0</v>
      </c>
      <c r="N455" s="83">
        <v>0</v>
      </c>
      <c r="O455" s="69">
        <v>0</v>
      </c>
      <c r="P455" s="76" t="e">
        <f>VLOOKUP(A455,#REF!,3,FALSE)</f>
        <v>#REF!</v>
      </c>
      <c r="Q455" s="84">
        <v>30.118000000000002</v>
      </c>
      <c r="R455" s="84">
        <f t="shared" si="7"/>
        <v>0</v>
      </c>
      <c r="S455" s="78"/>
      <c r="T455" s="78"/>
      <c r="U455" s="78"/>
      <c r="V455" s="78"/>
      <c r="W455" s="78"/>
      <c r="X455" s="78"/>
      <c r="Y455" s="78"/>
      <c r="Z455" s="78"/>
      <c r="AA455" s="78"/>
      <c r="AB455" s="78"/>
      <c r="AC455" s="85"/>
      <c r="AD455" s="85"/>
      <c r="AE455" s="85"/>
      <c r="AF455" s="85"/>
      <c r="AG455" s="85"/>
      <c r="AH455" s="85"/>
      <c r="AI455" s="85"/>
      <c r="AJ455" s="85"/>
      <c r="AK455" s="85"/>
      <c r="AL455" s="85"/>
      <c r="AM455" s="85"/>
      <c r="AN455" s="85"/>
      <c r="AO455" s="85"/>
      <c r="AP455" s="85"/>
      <c r="AQ455" s="85"/>
      <c r="AR455" s="85"/>
      <c r="AS455" s="85"/>
      <c r="AT455" s="85"/>
      <c r="AU455" s="85"/>
      <c r="AV455" s="85"/>
      <c r="AW455" s="85"/>
      <c r="AX455" s="85"/>
      <c r="AY455" s="85"/>
      <c r="AZ455" s="85"/>
      <c r="BA455" s="85"/>
      <c r="BB455" s="85"/>
      <c r="BC455" s="85"/>
      <c r="BD455" s="85"/>
      <c r="BE455" s="85"/>
      <c r="BF455" s="85"/>
      <c r="BG455" s="85"/>
      <c r="BH455" s="85"/>
      <c r="BI455" s="85"/>
      <c r="BJ455" s="85"/>
      <c r="BK455" s="85"/>
      <c r="BL455" s="85"/>
      <c r="BM455" s="85"/>
      <c r="BN455" s="85"/>
      <c r="BO455" s="85"/>
      <c r="BP455" s="85"/>
      <c r="BQ455" s="85"/>
      <c r="BR455" s="85"/>
      <c r="BS455" s="85"/>
      <c r="BT455" s="85"/>
      <c r="BU455" s="85"/>
      <c r="BV455" s="85"/>
      <c r="BW455" s="85"/>
      <c r="BX455" s="85"/>
      <c r="BY455" s="85"/>
      <c r="BZ455" s="85"/>
      <c r="CA455" s="85"/>
      <c r="CB455" s="85"/>
      <c r="CC455" s="85"/>
      <c r="CD455" s="85"/>
      <c r="CE455" s="85"/>
      <c r="CF455" s="85"/>
      <c r="CG455" s="85"/>
      <c r="CH455" s="85"/>
      <c r="CI455" s="85"/>
      <c r="CJ455" s="85"/>
      <c r="CK455" s="85"/>
      <c r="CL455" s="85"/>
      <c r="CM455" s="85"/>
      <c r="CN455" s="85"/>
      <c r="CO455" s="85"/>
      <c r="CP455" s="85"/>
      <c r="CQ455" s="85"/>
      <c r="CR455" s="85"/>
      <c r="CS455" s="85"/>
      <c r="CT455" s="85"/>
      <c r="CU455" s="85"/>
      <c r="CV455" s="85"/>
      <c r="CW455" s="85"/>
      <c r="CX455" s="85"/>
      <c r="CY455" s="85"/>
      <c r="CZ455" s="85"/>
      <c r="DA455" s="85"/>
      <c r="DB455" s="85"/>
      <c r="DC455" s="85"/>
      <c r="DD455" s="85"/>
      <c r="DE455" s="85"/>
      <c r="DF455" s="85"/>
      <c r="DG455" s="85"/>
      <c r="DH455" s="85"/>
      <c r="DI455" s="85"/>
      <c r="DJ455" s="85"/>
      <c r="DK455" s="85"/>
      <c r="DL455" s="85"/>
      <c r="DM455" s="85"/>
      <c r="DN455" s="85"/>
      <c r="DO455" s="85"/>
      <c r="DP455" s="85"/>
      <c r="DQ455" s="85"/>
      <c r="DR455" s="85"/>
      <c r="DS455" s="85"/>
      <c r="DT455" s="85"/>
      <c r="DU455" s="85"/>
      <c r="DV455" s="85"/>
      <c r="DW455" s="85"/>
      <c r="DX455" s="85"/>
      <c r="DY455" s="85"/>
      <c r="DZ455" s="85"/>
      <c r="EA455" s="85"/>
      <c r="EB455" s="85"/>
      <c r="EC455" s="85"/>
      <c r="ED455" s="85"/>
      <c r="EE455" s="85"/>
      <c r="EF455" s="85"/>
      <c r="EG455" s="85"/>
      <c r="EH455" s="85"/>
      <c r="EI455" s="85"/>
      <c r="EJ455" s="85"/>
      <c r="EK455" s="85"/>
      <c r="EL455" s="85"/>
      <c r="EM455" s="85"/>
      <c r="EN455" s="85"/>
      <c r="EO455" s="85"/>
      <c r="EP455" s="85"/>
      <c r="EQ455" s="85"/>
      <c r="ER455" s="85"/>
      <c r="ES455" s="85"/>
      <c r="ET455" s="85"/>
      <c r="EU455" s="85"/>
      <c r="EV455" s="85"/>
      <c r="EW455" s="85"/>
      <c r="EX455" s="85"/>
      <c r="EY455" s="85"/>
      <c r="EZ455" s="85"/>
      <c r="FA455" s="85"/>
      <c r="FB455" s="85"/>
      <c r="FC455" s="85"/>
      <c r="FD455" s="85"/>
      <c r="FE455" s="85"/>
      <c r="FF455" s="85"/>
      <c r="FG455" s="85"/>
      <c r="FH455" s="85"/>
      <c r="FI455" s="85"/>
      <c r="FJ455" s="85"/>
      <c r="FK455" s="85"/>
      <c r="FL455" s="85"/>
      <c r="FM455" s="85"/>
      <c r="FN455" s="85"/>
      <c r="FO455" s="85"/>
      <c r="FP455" s="85"/>
      <c r="FQ455" s="85"/>
      <c r="FR455" s="85"/>
      <c r="FS455" s="85"/>
      <c r="FT455" s="85"/>
      <c r="FU455" s="85"/>
      <c r="FV455" s="85"/>
      <c r="FW455" s="85"/>
      <c r="FX455" s="85"/>
      <c r="FY455" s="85"/>
      <c r="FZ455" s="85"/>
      <c r="GA455" s="85"/>
      <c r="GB455" s="85"/>
      <c r="GC455" s="85"/>
      <c r="GD455" s="85"/>
      <c r="GE455" s="85"/>
      <c r="GF455" s="85"/>
      <c r="GG455" s="85"/>
      <c r="GH455" s="85"/>
      <c r="GI455" s="85"/>
      <c r="GJ455" s="85"/>
      <c r="GK455" s="85"/>
      <c r="GL455" s="85"/>
      <c r="GM455" s="85"/>
      <c r="GN455" s="85"/>
      <c r="GO455" s="85"/>
      <c r="GP455" s="85"/>
      <c r="GQ455" s="85"/>
      <c r="GR455" s="85"/>
      <c r="GS455" s="85"/>
      <c r="GT455" s="85"/>
      <c r="GU455" s="85"/>
      <c r="GV455" s="85"/>
      <c r="GW455" s="85"/>
      <c r="GX455" s="85"/>
      <c r="GY455" s="85"/>
      <c r="GZ455" s="85"/>
      <c r="HA455" s="85"/>
      <c r="HB455" s="85"/>
      <c r="HC455" s="85"/>
      <c r="HD455" s="85"/>
      <c r="HE455" s="85"/>
      <c r="HF455" s="85"/>
      <c r="HG455" s="85"/>
      <c r="HH455" s="85"/>
      <c r="HI455" s="85"/>
      <c r="HJ455" s="85"/>
      <c r="HK455" s="85"/>
      <c r="HL455" s="85"/>
      <c r="HM455" s="85"/>
      <c r="HN455" s="85"/>
      <c r="HO455" s="85"/>
      <c r="HP455" s="85"/>
      <c r="HQ455" s="85"/>
      <c r="HR455" s="85"/>
      <c r="HS455" s="85"/>
      <c r="HT455" s="85"/>
      <c r="HU455" s="85"/>
      <c r="HV455" s="85"/>
      <c r="HW455" s="85"/>
      <c r="HX455" s="85"/>
      <c r="HY455" s="85"/>
      <c r="HZ455" s="85"/>
      <c r="IA455" s="85"/>
      <c r="IB455" s="85"/>
      <c r="IC455" s="85"/>
      <c r="ID455" s="85"/>
      <c r="IE455" s="85"/>
      <c r="IF455" s="85"/>
      <c r="IG455" s="85"/>
      <c r="IH455" s="85"/>
      <c r="II455" s="85"/>
      <c r="IJ455" s="85"/>
      <c r="IK455" s="85"/>
      <c r="IL455" s="85"/>
      <c r="IM455" s="85"/>
      <c r="IN455" s="85"/>
      <c r="IO455" s="85"/>
      <c r="IP455" s="85"/>
      <c r="IQ455" s="85"/>
      <c r="IR455" s="85"/>
      <c r="IS455" s="85"/>
      <c r="IT455" s="85"/>
      <c r="IU455" s="85"/>
      <c r="IV455" s="85"/>
    </row>
    <row r="456" spans="1:256" x14ac:dyDescent="0.2">
      <c r="A456" s="79">
        <v>1582</v>
      </c>
      <c r="B456" s="71" t="s">
        <v>1905</v>
      </c>
      <c r="C456" s="70" t="s">
        <v>2107</v>
      </c>
      <c r="D456" s="69">
        <v>0</v>
      </c>
      <c r="E456" s="69">
        <v>0</v>
      </c>
      <c r="F456" s="69">
        <v>0</v>
      </c>
      <c r="G456" s="71">
        <v>0</v>
      </c>
      <c r="H456" s="69">
        <v>0</v>
      </c>
      <c r="I456" s="69">
        <v>0</v>
      </c>
      <c r="J456" s="72">
        <v>0</v>
      </c>
      <c r="K456" s="71">
        <v>0</v>
      </c>
      <c r="L456" s="80">
        <v>0</v>
      </c>
      <c r="M456" s="74">
        <v>0</v>
      </c>
      <c r="N456" s="80">
        <v>0</v>
      </c>
      <c r="O456" s="70">
        <v>0</v>
      </c>
      <c r="P456" s="76" t="e">
        <f>VLOOKUP(A456,#REF!,3,FALSE)</f>
        <v>#REF!</v>
      </c>
      <c r="Q456" s="80">
        <v>34.419000000000004</v>
      </c>
      <c r="R456" s="80">
        <f t="shared" si="7"/>
        <v>0</v>
      </c>
    </row>
    <row r="457" spans="1:256" s="69" customFormat="1" x14ac:dyDescent="0.2">
      <c r="A457" s="81">
        <v>1583</v>
      </c>
      <c r="B457" s="82" t="s">
        <v>1906</v>
      </c>
      <c r="C457" s="69" t="s">
        <v>2107</v>
      </c>
      <c r="D457" s="69">
        <v>0</v>
      </c>
      <c r="E457" s="69">
        <v>0</v>
      </c>
      <c r="F457" s="69">
        <v>0</v>
      </c>
      <c r="G457" s="71">
        <v>0</v>
      </c>
      <c r="H457" s="69">
        <v>0</v>
      </c>
      <c r="I457" s="69">
        <v>0</v>
      </c>
      <c r="J457" s="69">
        <v>0</v>
      </c>
      <c r="K457" s="82">
        <v>0</v>
      </c>
      <c r="L457" s="83">
        <v>0</v>
      </c>
      <c r="M457" s="69">
        <v>0</v>
      </c>
      <c r="N457" s="83">
        <v>0</v>
      </c>
      <c r="O457" s="69">
        <v>0</v>
      </c>
      <c r="P457" s="76" t="e">
        <f>VLOOKUP(A457,#REF!,3,FALSE)</f>
        <v>#REF!</v>
      </c>
      <c r="Q457" s="84">
        <v>38.720000000000006</v>
      </c>
      <c r="R457" s="84">
        <f t="shared" si="7"/>
        <v>0</v>
      </c>
      <c r="S457" s="78"/>
      <c r="T457" s="78"/>
      <c r="U457" s="78"/>
      <c r="V457" s="78"/>
      <c r="W457" s="78"/>
      <c r="X457" s="78"/>
      <c r="Y457" s="78"/>
      <c r="Z457" s="78"/>
      <c r="AA457" s="78"/>
      <c r="AB457" s="78"/>
      <c r="AC457" s="85"/>
      <c r="AD457" s="85"/>
      <c r="AE457" s="85"/>
      <c r="AF457" s="85"/>
      <c r="AG457" s="85"/>
      <c r="AH457" s="85"/>
      <c r="AI457" s="85"/>
      <c r="AJ457" s="85"/>
      <c r="AK457" s="85"/>
      <c r="AL457" s="85"/>
      <c r="AM457" s="85"/>
      <c r="AN457" s="85"/>
      <c r="AO457" s="85"/>
      <c r="AP457" s="85"/>
      <c r="AQ457" s="85"/>
      <c r="AR457" s="85"/>
      <c r="AS457" s="85"/>
      <c r="AT457" s="85"/>
      <c r="AU457" s="85"/>
      <c r="AV457" s="85"/>
      <c r="AW457" s="85"/>
      <c r="AX457" s="85"/>
      <c r="AY457" s="85"/>
      <c r="AZ457" s="85"/>
      <c r="BA457" s="85"/>
      <c r="BB457" s="85"/>
      <c r="BC457" s="85"/>
      <c r="BD457" s="85"/>
      <c r="BE457" s="85"/>
      <c r="BF457" s="85"/>
      <c r="BG457" s="85"/>
      <c r="BH457" s="85"/>
      <c r="BI457" s="85"/>
      <c r="BJ457" s="85"/>
      <c r="BK457" s="85"/>
      <c r="BL457" s="85"/>
      <c r="BM457" s="85"/>
      <c r="BN457" s="85"/>
      <c r="BO457" s="85"/>
      <c r="BP457" s="85"/>
      <c r="BQ457" s="85"/>
      <c r="BR457" s="85"/>
      <c r="BS457" s="85"/>
      <c r="BT457" s="85"/>
      <c r="BU457" s="85"/>
      <c r="BV457" s="85"/>
      <c r="BW457" s="85"/>
      <c r="BX457" s="85"/>
      <c r="BY457" s="85"/>
      <c r="BZ457" s="85"/>
      <c r="CA457" s="85"/>
      <c r="CB457" s="85"/>
      <c r="CC457" s="85"/>
      <c r="CD457" s="85"/>
      <c r="CE457" s="85"/>
      <c r="CF457" s="85"/>
      <c r="CG457" s="85"/>
      <c r="CH457" s="85"/>
      <c r="CI457" s="85"/>
      <c r="CJ457" s="85"/>
      <c r="CK457" s="85"/>
      <c r="CL457" s="85"/>
      <c r="CM457" s="85"/>
      <c r="CN457" s="85"/>
      <c r="CO457" s="85"/>
      <c r="CP457" s="85"/>
      <c r="CQ457" s="85"/>
      <c r="CR457" s="85"/>
      <c r="CS457" s="85"/>
      <c r="CT457" s="85"/>
      <c r="CU457" s="85"/>
      <c r="CV457" s="85"/>
      <c r="CW457" s="85"/>
      <c r="CX457" s="85"/>
      <c r="CY457" s="85"/>
      <c r="CZ457" s="85"/>
      <c r="DA457" s="85"/>
      <c r="DB457" s="85"/>
      <c r="DC457" s="85"/>
      <c r="DD457" s="85"/>
      <c r="DE457" s="85"/>
      <c r="DF457" s="85"/>
      <c r="DG457" s="85"/>
      <c r="DH457" s="85"/>
      <c r="DI457" s="85"/>
      <c r="DJ457" s="85"/>
      <c r="DK457" s="85"/>
      <c r="DL457" s="85"/>
      <c r="DM457" s="85"/>
      <c r="DN457" s="85"/>
      <c r="DO457" s="85"/>
      <c r="DP457" s="85"/>
      <c r="DQ457" s="85"/>
      <c r="DR457" s="85"/>
      <c r="DS457" s="85"/>
      <c r="DT457" s="85"/>
      <c r="DU457" s="85"/>
      <c r="DV457" s="85"/>
      <c r="DW457" s="85"/>
      <c r="DX457" s="85"/>
      <c r="DY457" s="85"/>
      <c r="DZ457" s="85"/>
      <c r="EA457" s="85"/>
      <c r="EB457" s="85"/>
      <c r="EC457" s="85"/>
      <c r="ED457" s="85"/>
      <c r="EE457" s="85"/>
      <c r="EF457" s="85"/>
      <c r="EG457" s="85"/>
      <c r="EH457" s="85"/>
      <c r="EI457" s="85"/>
      <c r="EJ457" s="85"/>
      <c r="EK457" s="85"/>
      <c r="EL457" s="85"/>
      <c r="EM457" s="85"/>
      <c r="EN457" s="85"/>
      <c r="EO457" s="85"/>
      <c r="EP457" s="85"/>
      <c r="EQ457" s="85"/>
      <c r="ER457" s="85"/>
      <c r="ES457" s="85"/>
      <c r="ET457" s="85"/>
      <c r="EU457" s="85"/>
      <c r="EV457" s="85"/>
      <c r="EW457" s="85"/>
      <c r="EX457" s="85"/>
      <c r="EY457" s="85"/>
      <c r="EZ457" s="85"/>
      <c r="FA457" s="85"/>
      <c r="FB457" s="85"/>
      <c r="FC457" s="85"/>
      <c r="FD457" s="85"/>
      <c r="FE457" s="85"/>
      <c r="FF457" s="85"/>
      <c r="FG457" s="85"/>
      <c r="FH457" s="85"/>
      <c r="FI457" s="85"/>
      <c r="FJ457" s="85"/>
      <c r="FK457" s="85"/>
      <c r="FL457" s="85"/>
      <c r="FM457" s="85"/>
      <c r="FN457" s="85"/>
      <c r="FO457" s="85"/>
      <c r="FP457" s="85"/>
      <c r="FQ457" s="85"/>
      <c r="FR457" s="85"/>
      <c r="FS457" s="85"/>
      <c r="FT457" s="85"/>
      <c r="FU457" s="85"/>
      <c r="FV457" s="85"/>
      <c r="FW457" s="85"/>
      <c r="FX457" s="85"/>
      <c r="FY457" s="85"/>
      <c r="FZ457" s="85"/>
      <c r="GA457" s="85"/>
      <c r="GB457" s="85"/>
      <c r="GC457" s="85"/>
      <c r="GD457" s="85"/>
      <c r="GE457" s="85"/>
      <c r="GF457" s="85"/>
      <c r="GG457" s="85"/>
      <c r="GH457" s="85"/>
      <c r="GI457" s="85"/>
      <c r="GJ457" s="85"/>
      <c r="GK457" s="85"/>
      <c r="GL457" s="85"/>
      <c r="GM457" s="85"/>
      <c r="GN457" s="85"/>
      <c r="GO457" s="85"/>
      <c r="GP457" s="85"/>
      <c r="GQ457" s="85"/>
      <c r="GR457" s="85"/>
      <c r="GS457" s="85"/>
      <c r="GT457" s="85"/>
      <c r="GU457" s="85"/>
      <c r="GV457" s="85"/>
      <c r="GW457" s="85"/>
      <c r="GX457" s="85"/>
      <c r="GY457" s="85"/>
      <c r="GZ457" s="85"/>
      <c r="HA457" s="85"/>
      <c r="HB457" s="85"/>
      <c r="HC457" s="85"/>
      <c r="HD457" s="85"/>
      <c r="HE457" s="85"/>
      <c r="HF457" s="85"/>
      <c r="HG457" s="85"/>
      <c r="HH457" s="85"/>
      <c r="HI457" s="85"/>
      <c r="HJ457" s="85"/>
      <c r="HK457" s="85"/>
      <c r="HL457" s="85"/>
      <c r="HM457" s="85"/>
      <c r="HN457" s="85"/>
      <c r="HO457" s="85"/>
      <c r="HP457" s="85"/>
      <c r="HQ457" s="85"/>
      <c r="HR457" s="85"/>
      <c r="HS457" s="85"/>
      <c r="HT457" s="85"/>
      <c r="HU457" s="85"/>
      <c r="HV457" s="85"/>
      <c r="HW457" s="85"/>
      <c r="HX457" s="85"/>
      <c r="HY457" s="85"/>
      <c r="HZ457" s="85"/>
      <c r="IA457" s="85"/>
      <c r="IB457" s="85"/>
      <c r="IC457" s="85"/>
      <c r="ID457" s="85"/>
      <c r="IE457" s="85"/>
      <c r="IF457" s="85"/>
      <c r="IG457" s="85"/>
      <c r="IH457" s="85"/>
      <c r="II457" s="85"/>
      <c r="IJ457" s="85"/>
      <c r="IK457" s="85"/>
      <c r="IL457" s="85"/>
      <c r="IM457" s="85"/>
      <c r="IN457" s="85"/>
      <c r="IO457" s="85"/>
      <c r="IP457" s="85"/>
      <c r="IQ457" s="85"/>
      <c r="IR457" s="85"/>
      <c r="IS457" s="85"/>
      <c r="IT457" s="85"/>
      <c r="IU457" s="85"/>
      <c r="IV457" s="85"/>
    </row>
    <row r="458" spans="1:256" x14ac:dyDescent="0.2">
      <c r="A458" s="79">
        <v>1584</v>
      </c>
      <c r="B458" s="71" t="s">
        <v>2289</v>
      </c>
      <c r="C458" s="70" t="s">
        <v>2107</v>
      </c>
      <c r="D458" s="69">
        <v>0</v>
      </c>
      <c r="E458" s="69">
        <v>0</v>
      </c>
      <c r="F458" s="69">
        <v>0</v>
      </c>
      <c r="G458" s="71">
        <v>0</v>
      </c>
      <c r="H458" s="69">
        <v>0</v>
      </c>
      <c r="I458" s="69">
        <v>0</v>
      </c>
      <c r="J458" s="72">
        <v>0</v>
      </c>
      <c r="K458" s="71">
        <v>0</v>
      </c>
      <c r="L458" s="80">
        <v>0</v>
      </c>
      <c r="M458" s="74">
        <v>0</v>
      </c>
      <c r="N458" s="80">
        <v>0</v>
      </c>
      <c r="O458" s="70">
        <v>0</v>
      </c>
      <c r="P458" s="76" t="e">
        <f>VLOOKUP(A458,#REF!,3,FALSE)</f>
        <v>#REF!</v>
      </c>
      <c r="Q458" s="80">
        <v>43.021000000000001</v>
      </c>
      <c r="R458" s="80">
        <f t="shared" si="7"/>
        <v>0</v>
      </c>
    </row>
    <row r="459" spans="1:256" x14ac:dyDescent="0.2">
      <c r="A459" s="79">
        <v>1585</v>
      </c>
      <c r="B459" s="71" t="s">
        <v>1907</v>
      </c>
      <c r="C459" s="70" t="s">
        <v>2107</v>
      </c>
      <c r="D459" s="69">
        <v>0</v>
      </c>
      <c r="E459" s="69">
        <v>0</v>
      </c>
      <c r="F459" s="69">
        <v>0</v>
      </c>
      <c r="G459" s="71">
        <v>0</v>
      </c>
      <c r="H459" s="69">
        <v>0</v>
      </c>
      <c r="I459" s="69">
        <v>0</v>
      </c>
      <c r="J459" s="72">
        <v>0</v>
      </c>
      <c r="K459" s="71">
        <v>0</v>
      </c>
      <c r="L459" s="80">
        <v>0</v>
      </c>
      <c r="M459" s="74">
        <v>0</v>
      </c>
      <c r="N459" s="80">
        <v>0</v>
      </c>
      <c r="O459" s="70">
        <v>0</v>
      </c>
      <c r="P459" s="76" t="e">
        <f>VLOOKUP(A459,#REF!,3,FALSE)</f>
        <v>#REF!</v>
      </c>
      <c r="Q459" s="80">
        <v>47.32200000000001</v>
      </c>
      <c r="R459" s="80">
        <f t="shared" si="7"/>
        <v>0</v>
      </c>
    </row>
    <row r="460" spans="1:256" x14ac:dyDescent="0.2">
      <c r="A460" s="79">
        <v>1586</v>
      </c>
      <c r="B460" s="71" t="s">
        <v>1908</v>
      </c>
      <c r="C460" s="70" t="s">
        <v>2107</v>
      </c>
      <c r="D460" s="69">
        <v>0</v>
      </c>
      <c r="E460" s="69">
        <v>0</v>
      </c>
      <c r="F460" s="69">
        <v>0</v>
      </c>
      <c r="G460" s="71">
        <v>0</v>
      </c>
      <c r="H460" s="69">
        <v>0</v>
      </c>
      <c r="I460" s="69">
        <v>0</v>
      </c>
      <c r="J460" s="72">
        <v>0</v>
      </c>
      <c r="K460" s="71">
        <v>0</v>
      </c>
      <c r="L460" s="80">
        <v>0</v>
      </c>
      <c r="M460" s="74">
        <v>0</v>
      </c>
      <c r="N460" s="80">
        <v>0</v>
      </c>
      <c r="O460" s="70">
        <v>0</v>
      </c>
      <c r="P460" s="76" t="e">
        <f>VLOOKUP(A460,#REF!,3,FALSE)</f>
        <v>#REF!</v>
      </c>
      <c r="Q460" s="80">
        <v>51.634</v>
      </c>
      <c r="R460" s="80">
        <f t="shared" si="7"/>
        <v>0</v>
      </c>
    </row>
    <row r="461" spans="1:256" x14ac:dyDescent="0.2">
      <c r="A461" s="79">
        <v>1587</v>
      </c>
      <c r="B461" s="71" t="s">
        <v>1909</v>
      </c>
      <c r="C461" s="70" t="s">
        <v>2107</v>
      </c>
      <c r="D461" s="69">
        <v>0</v>
      </c>
      <c r="E461" s="69">
        <v>0</v>
      </c>
      <c r="F461" s="69">
        <v>0</v>
      </c>
      <c r="G461" s="71">
        <v>0</v>
      </c>
      <c r="H461" s="69">
        <v>0</v>
      </c>
      <c r="I461" s="69">
        <v>0</v>
      </c>
      <c r="J461" s="72">
        <v>0</v>
      </c>
      <c r="K461" s="71">
        <v>0</v>
      </c>
      <c r="L461" s="80">
        <v>0</v>
      </c>
      <c r="M461" s="74">
        <v>0</v>
      </c>
      <c r="N461" s="80">
        <v>0</v>
      </c>
      <c r="O461" s="70">
        <v>0</v>
      </c>
      <c r="P461" s="76" t="e">
        <f>VLOOKUP(A461,#REF!,3,FALSE)</f>
        <v>#REF!</v>
      </c>
      <c r="Q461" s="80">
        <v>55.935000000000009</v>
      </c>
      <c r="R461" s="80">
        <f t="shared" si="7"/>
        <v>0</v>
      </c>
    </row>
    <row r="462" spans="1:256" x14ac:dyDescent="0.2">
      <c r="A462" s="79">
        <v>1588</v>
      </c>
      <c r="B462" s="71" t="s">
        <v>1910</v>
      </c>
      <c r="C462" s="70" t="s">
        <v>2107</v>
      </c>
      <c r="D462" s="69">
        <v>0</v>
      </c>
      <c r="E462" s="69">
        <v>0</v>
      </c>
      <c r="F462" s="69">
        <v>0</v>
      </c>
      <c r="G462" s="71">
        <v>0</v>
      </c>
      <c r="H462" s="69">
        <v>0</v>
      </c>
      <c r="I462" s="69">
        <v>0</v>
      </c>
      <c r="J462" s="72">
        <v>0</v>
      </c>
      <c r="K462" s="71">
        <v>0</v>
      </c>
      <c r="L462" s="80">
        <v>0</v>
      </c>
      <c r="M462" s="74">
        <v>0</v>
      </c>
      <c r="N462" s="80">
        <v>0</v>
      </c>
      <c r="O462" s="70">
        <v>0</v>
      </c>
      <c r="P462" s="76" t="e">
        <f>VLOOKUP(A462,#REF!,3,FALSE)</f>
        <v>#REF!</v>
      </c>
      <c r="Q462" s="80">
        <v>60.236000000000004</v>
      </c>
      <c r="R462" s="80">
        <f t="shared" si="7"/>
        <v>0</v>
      </c>
    </row>
    <row r="463" spans="1:256" x14ac:dyDescent="0.2">
      <c r="A463" s="79">
        <v>1599</v>
      </c>
      <c r="B463" s="71" t="s">
        <v>1911</v>
      </c>
      <c r="C463" s="70" t="s">
        <v>2107</v>
      </c>
      <c r="D463" s="69">
        <v>4</v>
      </c>
      <c r="E463" s="69">
        <v>4</v>
      </c>
      <c r="F463" s="69">
        <v>10</v>
      </c>
      <c r="G463" s="71">
        <v>27.130000000000003</v>
      </c>
      <c r="H463" s="69">
        <v>5.41</v>
      </c>
      <c r="I463" s="69">
        <v>4</v>
      </c>
      <c r="J463" s="72">
        <v>4</v>
      </c>
      <c r="K463" s="71">
        <v>10</v>
      </c>
      <c r="L463" s="80">
        <v>27.130000000000003</v>
      </c>
      <c r="M463" s="74">
        <v>5.41</v>
      </c>
      <c r="N463" s="80">
        <v>2.7130000000000001</v>
      </c>
      <c r="O463" s="70">
        <v>0</v>
      </c>
      <c r="P463" s="76" t="e">
        <f>VLOOKUP(A463,#REF!,3,FALSE)</f>
        <v>#REF!</v>
      </c>
      <c r="Q463" s="80">
        <v>1.5070000000000003</v>
      </c>
      <c r="R463" s="80">
        <f t="shared" si="7"/>
        <v>12.059999999999997</v>
      </c>
    </row>
    <row r="464" spans="1:256" x14ac:dyDescent="0.2">
      <c r="A464" s="79">
        <v>1600</v>
      </c>
      <c r="B464" s="71" t="s">
        <v>1912</v>
      </c>
      <c r="C464" s="70" t="s">
        <v>2107</v>
      </c>
      <c r="D464" s="69">
        <v>9</v>
      </c>
      <c r="E464" s="69">
        <v>9</v>
      </c>
      <c r="F464" s="69">
        <v>17</v>
      </c>
      <c r="G464" s="71">
        <v>357.99</v>
      </c>
      <c r="H464" s="69">
        <v>57.300000000000004</v>
      </c>
      <c r="I464" s="69">
        <v>9</v>
      </c>
      <c r="J464" s="72">
        <v>9</v>
      </c>
      <c r="K464" s="71">
        <v>17</v>
      </c>
      <c r="L464" s="80">
        <v>357.99</v>
      </c>
      <c r="M464" s="74">
        <v>57.300000000000004</v>
      </c>
      <c r="N464" s="80">
        <v>21.058199999999999</v>
      </c>
      <c r="O464" s="70">
        <v>0</v>
      </c>
      <c r="P464" s="76" t="e">
        <f>VLOOKUP(A464,#REF!,3,FALSE)</f>
        <v>#REF!</v>
      </c>
      <c r="Q464" s="80">
        <v>15.081000000000001</v>
      </c>
      <c r="R464" s="80">
        <f t="shared" si="7"/>
        <v>101.61239999999997</v>
      </c>
    </row>
    <row r="465" spans="1:256" x14ac:dyDescent="0.2">
      <c r="A465" s="79">
        <v>1601</v>
      </c>
      <c r="B465" s="71" t="s">
        <v>1913</v>
      </c>
      <c r="C465" s="70" t="s">
        <v>2107</v>
      </c>
      <c r="D465" s="69">
        <v>5</v>
      </c>
      <c r="E465" s="69">
        <v>4</v>
      </c>
      <c r="F465" s="69">
        <v>30</v>
      </c>
      <c r="G465" s="71">
        <v>173.24</v>
      </c>
      <c r="H465" s="69">
        <v>34.64</v>
      </c>
      <c r="I465" s="69">
        <v>5</v>
      </c>
      <c r="J465" s="72">
        <v>4</v>
      </c>
      <c r="K465" s="71">
        <v>30</v>
      </c>
      <c r="L465" s="80">
        <v>173.24</v>
      </c>
      <c r="M465" s="74">
        <v>34.64</v>
      </c>
      <c r="N465" s="80">
        <v>5.7747000000000002</v>
      </c>
      <c r="O465" s="70">
        <v>0</v>
      </c>
      <c r="P465" s="76" t="e">
        <f>VLOOKUP(A465,#REF!,3,FALSE)</f>
        <v>#REF!</v>
      </c>
      <c r="Q465" s="80">
        <v>3.036</v>
      </c>
      <c r="R465" s="80">
        <f t="shared" si="7"/>
        <v>82.161000000000001</v>
      </c>
    </row>
    <row r="466" spans="1:256" s="69" customFormat="1" x14ac:dyDescent="0.2">
      <c r="A466" s="81">
        <v>1602</v>
      </c>
      <c r="B466" s="82" t="s">
        <v>1914</v>
      </c>
      <c r="C466" s="69" t="s">
        <v>2107</v>
      </c>
      <c r="D466" s="69">
        <v>38</v>
      </c>
      <c r="E466" s="69">
        <v>36</v>
      </c>
      <c r="F466" s="69">
        <v>54</v>
      </c>
      <c r="G466" s="71">
        <v>314.21000000000004</v>
      </c>
      <c r="H466" s="69">
        <v>56.31</v>
      </c>
      <c r="I466" s="69">
        <v>38</v>
      </c>
      <c r="J466" s="69">
        <v>36</v>
      </c>
      <c r="K466" s="82">
        <v>54</v>
      </c>
      <c r="L466" s="83">
        <v>314.21000000000004</v>
      </c>
      <c r="M466" s="69">
        <v>56.31</v>
      </c>
      <c r="N466" s="83">
        <v>5.8187000000000006</v>
      </c>
      <c r="O466" s="69">
        <v>0</v>
      </c>
      <c r="P466" s="76" t="e">
        <f>VLOOKUP(A466,#REF!,3,FALSE)</f>
        <v>#REF!</v>
      </c>
      <c r="Q466" s="84">
        <v>4.5430000000000001</v>
      </c>
      <c r="R466" s="84">
        <f t="shared" si="7"/>
        <v>68.887800000000027</v>
      </c>
      <c r="S466" s="78"/>
      <c r="T466" s="78"/>
      <c r="U466" s="78"/>
      <c r="V466" s="78"/>
      <c r="W466" s="78"/>
      <c r="X466" s="78"/>
      <c r="Y466" s="78"/>
      <c r="Z466" s="78"/>
      <c r="AA466" s="78"/>
      <c r="AB466" s="78"/>
      <c r="AC466" s="85"/>
      <c r="AD466" s="85"/>
      <c r="AE466" s="85"/>
      <c r="AF466" s="85"/>
      <c r="AG466" s="85"/>
      <c r="AH466" s="85"/>
      <c r="AI466" s="85"/>
      <c r="AJ466" s="85"/>
      <c r="AK466" s="85"/>
      <c r="AL466" s="85"/>
      <c r="AM466" s="85"/>
      <c r="AN466" s="85"/>
      <c r="AO466" s="85"/>
      <c r="AP466" s="85"/>
      <c r="AQ466" s="85"/>
      <c r="AR466" s="85"/>
      <c r="AS466" s="85"/>
      <c r="AT466" s="85"/>
      <c r="AU466" s="85"/>
      <c r="AV466" s="85"/>
      <c r="AW466" s="85"/>
      <c r="AX466" s="85"/>
      <c r="AY466" s="85"/>
      <c r="AZ466" s="85"/>
      <c r="BA466" s="85"/>
      <c r="BB466" s="85"/>
      <c r="BC466" s="85"/>
      <c r="BD466" s="85"/>
      <c r="BE466" s="85"/>
      <c r="BF466" s="85"/>
      <c r="BG466" s="85"/>
      <c r="BH466" s="85"/>
      <c r="BI466" s="85"/>
      <c r="BJ466" s="85"/>
      <c r="BK466" s="85"/>
      <c r="BL466" s="85"/>
      <c r="BM466" s="85"/>
      <c r="BN466" s="85"/>
      <c r="BO466" s="85"/>
      <c r="BP466" s="85"/>
      <c r="BQ466" s="85"/>
      <c r="BR466" s="85"/>
      <c r="BS466" s="85"/>
      <c r="BT466" s="85"/>
      <c r="BU466" s="85"/>
      <c r="BV466" s="85"/>
      <c r="BW466" s="85"/>
      <c r="BX466" s="85"/>
      <c r="BY466" s="85"/>
      <c r="BZ466" s="85"/>
      <c r="CA466" s="85"/>
      <c r="CB466" s="85"/>
      <c r="CC466" s="85"/>
      <c r="CD466" s="85"/>
      <c r="CE466" s="85"/>
      <c r="CF466" s="85"/>
      <c r="CG466" s="85"/>
      <c r="CH466" s="85"/>
      <c r="CI466" s="85"/>
      <c r="CJ466" s="85"/>
      <c r="CK466" s="85"/>
      <c r="CL466" s="85"/>
      <c r="CM466" s="85"/>
      <c r="CN466" s="85"/>
      <c r="CO466" s="85"/>
      <c r="CP466" s="85"/>
      <c r="CQ466" s="85"/>
      <c r="CR466" s="85"/>
      <c r="CS466" s="85"/>
      <c r="CT466" s="85"/>
      <c r="CU466" s="85"/>
      <c r="CV466" s="85"/>
      <c r="CW466" s="85"/>
      <c r="CX466" s="85"/>
      <c r="CY466" s="85"/>
      <c r="CZ466" s="85"/>
      <c r="DA466" s="85"/>
      <c r="DB466" s="85"/>
      <c r="DC466" s="85"/>
      <c r="DD466" s="85"/>
      <c r="DE466" s="85"/>
      <c r="DF466" s="85"/>
      <c r="DG466" s="85"/>
      <c r="DH466" s="85"/>
      <c r="DI466" s="85"/>
      <c r="DJ466" s="85"/>
      <c r="DK466" s="85"/>
      <c r="DL466" s="85"/>
      <c r="DM466" s="85"/>
      <c r="DN466" s="85"/>
      <c r="DO466" s="85"/>
      <c r="DP466" s="85"/>
      <c r="DQ466" s="85"/>
      <c r="DR466" s="85"/>
      <c r="DS466" s="85"/>
      <c r="DT466" s="85"/>
      <c r="DU466" s="85"/>
      <c r="DV466" s="85"/>
      <c r="DW466" s="85"/>
      <c r="DX466" s="85"/>
      <c r="DY466" s="85"/>
      <c r="DZ466" s="85"/>
      <c r="EA466" s="85"/>
      <c r="EB466" s="85"/>
      <c r="EC466" s="85"/>
      <c r="ED466" s="85"/>
      <c r="EE466" s="85"/>
      <c r="EF466" s="85"/>
      <c r="EG466" s="85"/>
      <c r="EH466" s="85"/>
      <c r="EI466" s="85"/>
      <c r="EJ466" s="85"/>
      <c r="EK466" s="85"/>
      <c r="EL466" s="85"/>
      <c r="EM466" s="85"/>
      <c r="EN466" s="85"/>
      <c r="EO466" s="85"/>
      <c r="EP466" s="85"/>
      <c r="EQ466" s="85"/>
      <c r="ER466" s="85"/>
      <c r="ES466" s="85"/>
      <c r="ET466" s="85"/>
      <c r="EU466" s="85"/>
      <c r="EV466" s="85"/>
      <c r="EW466" s="85"/>
      <c r="EX466" s="85"/>
      <c r="EY466" s="85"/>
      <c r="EZ466" s="85"/>
      <c r="FA466" s="85"/>
      <c r="FB466" s="85"/>
      <c r="FC466" s="85"/>
      <c r="FD466" s="85"/>
      <c r="FE466" s="85"/>
      <c r="FF466" s="85"/>
      <c r="FG466" s="85"/>
      <c r="FH466" s="85"/>
      <c r="FI466" s="85"/>
      <c r="FJ466" s="85"/>
      <c r="FK466" s="85"/>
      <c r="FL466" s="85"/>
      <c r="FM466" s="85"/>
      <c r="FN466" s="85"/>
      <c r="FO466" s="85"/>
      <c r="FP466" s="85"/>
      <c r="FQ466" s="85"/>
      <c r="FR466" s="85"/>
      <c r="FS466" s="85"/>
      <c r="FT466" s="85"/>
      <c r="FU466" s="85"/>
      <c r="FV466" s="85"/>
      <c r="FW466" s="85"/>
      <c r="FX466" s="85"/>
      <c r="FY466" s="85"/>
      <c r="FZ466" s="85"/>
      <c r="GA466" s="85"/>
      <c r="GB466" s="85"/>
      <c r="GC466" s="85"/>
      <c r="GD466" s="85"/>
      <c r="GE466" s="85"/>
      <c r="GF466" s="85"/>
      <c r="GG466" s="85"/>
      <c r="GH466" s="85"/>
      <c r="GI466" s="85"/>
      <c r="GJ466" s="85"/>
      <c r="GK466" s="85"/>
      <c r="GL466" s="85"/>
      <c r="GM466" s="85"/>
      <c r="GN466" s="85"/>
      <c r="GO466" s="85"/>
      <c r="GP466" s="85"/>
      <c r="GQ466" s="85"/>
      <c r="GR466" s="85"/>
      <c r="GS466" s="85"/>
      <c r="GT466" s="85"/>
      <c r="GU466" s="85"/>
      <c r="GV466" s="85"/>
      <c r="GW466" s="85"/>
      <c r="GX466" s="85"/>
      <c r="GY466" s="85"/>
      <c r="GZ466" s="85"/>
      <c r="HA466" s="85"/>
      <c r="HB466" s="85"/>
      <c r="HC466" s="85"/>
      <c r="HD466" s="85"/>
      <c r="HE466" s="85"/>
      <c r="HF466" s="85"/>
      <c r="HG466" s="85"/>
      <c r="HH466" s="85"/>
      <c r="HI466" s="85"/>
      <c r="HJ466" s="85"/>
      <c r="HK466" s="85"/>
      <c r="HL466" s="85"/>
      <c r="HM466" s="85"/>
      <c r="HN466" s="85"/>
      <c r="HO466" s="85"/>
      <c r="HP466" s="85"/>
      <c r="HQ466" s="85"/>
      <c r="HR466" s="85"/>
      <c r="HS466" s="85"/>
      <c r="HT466" s="85"/>
      <c r="HU466" s="85"/>
      <c r="HV466" s="85"/>
      <c r="HW466" s="85"/>
      <c r="HX466" s="85"/>
      <c r="HY466" s="85"/>
      <c r="HZ466" s="85"/>
      <c r="IA466" s="85"/>
      <c r="IB466" s="85"/>
      <c r="IC466" s="85"/>
      <c r="ID466" s="85"/>
      <c r="IE466" s="85"/>
      <c r="IF466" s="85"/>
      <c r="IG466" s="85"/>
      <c r="IH466" s="85"/>
      <c r="II466" s="85"/>
      <c r="IJ466" s="85"/>
      <c r="IK466" s="85"/>
      <c r="IL466" s="85"/>
      <c r="IM466" s="85"/>
      <c r="IN466" s="85"/>
      <c r="IO466" s="85"/>
      <c r="IP466" s="85"/>
      <c r="IQ466" s="85"/>
      <c r="IR466" s="85"/>
      <c r="IS466" s="85"/>
      <c r="IT466" s="85"/>
      <c r="IU466" s="85"/>
      <c r="IV466" s="85"/>
    </row>
    <row r="467" spans="1:256" x14ac:dyDescent="0.2">
      <c r="A467" s="79">
        <v>1603</v>
      </c>
      <c r="B467" s="71" t="s">
        <v>1915</v>
      </c>
      <c r="C467" s="70" t="s">
        <v>2107</v>
      </c>
      <c r="D467" s="69">
        <v>17</v>
      </c>
      <c r="E467" s="69">
        <v>17</v>
      </c>
      <c r="F467" s="69">
        <v>22</v>
      </c>
      <c r="G467" s="71">
        <v>155.02000000000001</v>
      </c>
      <c r="H467" s="69">
        <v>22.37</v>
      </c>
      <c r="I467" s="69">
        <v>17</v>
      </c>
      <c r="J467" s="72">
        <v>17</v>
      </c>
      <c r="K467" s="71">
        <v>22</v>
      </c>
      <c r="L467" s="80">
        <v>155.02000000000001</v>
      </c>
      <c r="M467" s="74">
        <v>22.37</v>
      </c>
      <c r="N467" s="80">
        <v>7.0464000000000002</v>
      </c>
      <c r="O467" s="70">
        <v>0</v>
      </c>
      <c r="P467" s="76" t="e">
        <f>VLOOKUP(A467,#REF!,3,FALSE)</f>
        <v>#REF!</v>
      </c>
      <c r="Q467" s="80">
        <v>6.0280000000000014</v>
      </c>
      <c r="R467" s="80">
        <f t="shared" si="7"/>
        <v>22.404799999999973</v>
      </c>
    </row>
    <row r="468" spans="1:256" x14ac:dyDescent="0.2">
      <c r="A468" s="79">
        <v>1604</v>
      </c>
      <c r="B468" s="71" t="s">
        <v>1916</v>
      </c>
      <c r="C468" s="70" t="s">
        <v>2107</v>
      </c>
      <c r="D468" s="69">
        <v>25</v>
      </c>
      <c r="E468" s="69">
        <v>24</v>
      </c>
      <c r="F468" s="69">
        <v>30</v>
      </c>
      <c r="G468" s="71">
        <v>300.59000000000003</v>
      </c>
      <c r="H468" s="69">
        <v>52.980000000000004</v>
      </c>
      <c r="I468" s="69">
        <v>25</v>
      </c>
      <c r="J468" s="72">
        <v>24</v>
      </c>
      <c r="K468" s="71">
        <v>30</v>
      </c>
      <c r="L468" s="80">
        <v>300.59000000000003</v>
      </c>
      <c r="M468" s="74">
        <v>52.980000000000004</v>
      </c>
      <c r="N468" s="80">
        <v>10.0197</v>
      </c>
      <c r="O468" s="70">
        <v>0</v>
      </c>
      <c r="P468" s="76" t="e">
        <f>VLOOKUP(A468,#REF!,3,FALSE)</f>
        <v>#REF!</v>
      </c>
      <c r="Q468" s="80">
        <v>7.5350000000000001</v>
      </c>
      <c r="R468" s="80">
        <f t="shared" si="7"/>
        <v>74.540999999999997</v>
      </c>
    </row>
    <row r="469" spans="1:256" x14ac:dyDescent="0.2">
      <c r="A469" s="79">
        <v>1605</v>
      </c>
      <c r="B469" s="71" t="s">
        <v>1917</v>
      </c>
      <c r="C469" s="70" t="s">
        <v>2107</v>
      </c>
      <c r="D469" s="69">
        <v>10</v>
      </c>
      <c r="E469" s="69">
        <v>10</v>
      </c>
      <c r="F469" s="69">
        <v>16</v>
      </c>
      <c r="G469" s="71">
        <v>209.29000000000002</v>
      </c>
      <c r="H469" s="69">
        <v>33.29</v>
      </c>
      <c r="I469" s="69">
        <v>10</v>
      </c>
      <c r="J469" s="72">
        <v>10</v>
      </c>
      <c r="K469" s="71">
        <v>16</v>
      </c>
      <c r="L469" s="80">
        <v>209.29000000000002</v>
      </c>
      <c r="M469" s="74">
        <v>33.29</v>
      </c>
      <c r="N469" s="80">
        <v>13.0806</v>
      </c>
      <c r="O469" s="70">
        <v>0</v>
      </c>
      <c r="P469" s="76" t="e">
        <f>VLOOKUP(A469,#REF!,3,FALSE)</f>
        <v>#REF!</v>
      </c>
      <c r="Q469" s="80">
        <v>9.0530000000000008</v>
      </c>
      <c r="R469" s="80">
        <f t="shared" si="7"/>
        <v>64.441599999999994</v>
      </c>
    </row>
    <row r="470" spans="1:256" s="69" customFormat="1" x14ac:dyDescent="0.2">
      <c r="A470" s="81">
        <v>1606</v>
      </c>
      <c r="B470" s="82" t="s">
        <v>1918</v>
      </c>
      <c r="C470" s="69" t="s">
        <v>2107</v>
      </c>
      <c r="D470" s="69">
        <v>4</v>
      </c>
      <c r="E470" s="69">
        <v>4</v>
      </c>
      <c r="F470" s="69">
        <v>6</v>
      </c>
      <c r="G470" s="71">
        <v>75</v>
      </c>
      <c r="H470" s="69">
        <v>5</v>
      </c>
      <c r="I470" s="69">
        <v>4</v>
      </c>
      <c r="J470" s="69">
        <v>4</v>
      </c>
      <c r="K470" s="82">
        <v>6</v>
      </c>
      <c r="L470" s="83">
        <v>75</v>
      </c>
      <c r="M470" s="69">
        <v>5</v>
      </c>
      <c r="N470" s="83">
        <v>12.5</v>
      </c>
      <c r="O470" s="69">
        <v>0</v>
      </c>
      <c r="P470" s="76" t="e">
        <f>VLOOKUP(A470,#REF!,3,FALSE)</f>
        <v>#REF!</v>
      </c>
      <c r="Q470" s="84">
        <v>10.56</v>
      </c>
      <c r="R470" s="84">
        <f t="shared" si="7"/>
        <v>11.639999999999997</v>
      </c>
      <c r="S470" s="78"/>
      <c r="T470" s="78"/>
      <c r="U470" s="78"/>
      <c r="V470" s="78"/>
      <c r="W470" s="78"/>
      <c r="X470" s="78"/>
      <c r="Y470" s="78"/>
      <c r="Z470" s="78"/>
      <c r="AA470" s="78"/>
      <c r="AB470" s="78"/>
      <c r="AC470" s="85"/>
      <c r="AD470" s="85"/>
      <c r="AE470" s="85"/>
      <c r="AF470" s="85"/>
      <c r="AG470" s="85"/>
      <c r="AH470" s="85"/>
      <c r="AI470" s="85"/>
      <c r="AJ470" s="85"/>
      <c r="AK470" s="85"/>
      <c r="AL470" s="85"/>
      <c r="AM470" s="85"/>
      <c r="AN470" s="85"/>
      <c r="AO470" s="85"/>
      <c r="AP470" s="85"/>
      <c r="AQ470" s="85"/>
      <c r="AR470" s="85"/>
      <c r="AS470" s="85"/>
      <c r="AT470" s="85"/>
      <c r="AU470" s="85"/>
      <c r="AV470" s="85"/>
      <c r="AW470" s="85"/>
      <c r="AX470" s="85"/>
      <c r="AY470" s="85"/>
      <c r="AZ470" s="85"/>
      <c r="BA470" s="85"/>
      <c r="BB470" s="85"/>
      <c r="BC470" s="85"/>
      <c r="BD470" s="85"/>
      <c r="BE470" s="85"/>
      <c r="BF470" s="85"/>
      <c r="BG470" s="85"/>
      <c r="BH470" s="85"/>
      <c r="BI470" s="85"/>
      <c r="BJ470" s="85"/>
      <c r="BK470" s="85"/>
      <c r="BL470" s="85"/>
      <c r="BM470" s="85"/>
      <c r="BN470" s="85"/>
      <c r="BO470" s="85"/>
      <c r="BP470" s="85"/>
      <c r="BQ470" s="85"/>
      <c r="BR470" s="85"/>
      <c r="BS470" s="85"/>
      <c r="BT470" s="85"/>
      <c r="BU470" s="85"/>
      <c r="BV470" s="85"/>
      <c r="BW470" s="85"/>
      <c r="BX470" s="85"/>
      <c r="BY470" s="85"/>
      <c r="BZ470" s="85"/>
      <c r="CA470" s="85"/>
      <c r="CB470" s="85"/>
      <c r="CC470" s="85"/>
      <c r="CD470" s="85"/>
      <c r="CE470" s="85"/>
      <c r="CF470" s="85"/>
      <c r="CG470" s="85"/>
      <c r="CH470" s="85"/>
      <c r="CI470" s="85"/>
      <c r="CJ470" s="85"/>
      <c r="CK470" s="85"/>
      <c r="CL470" s="85"/>
      <c r="CM470" s="85"/>
      <c r="CN470" s="85"/>
      <c r="CO470" s="85"/>
      <c r="CP470" s="85"/>
      <c r="CQ470" s="85"/>
      <c r="CR470" s="85"/>
      <c r="CS470" s="85"/>
      <c r="CT470" s="85"/>
      <c r="CU470" s="85"/>
      <c r="CV470" s="85"/>
      <c r="CW470" s="85"/>
      <c r="CX470" s="85"/>
      <c r="CY470" s="85"/>
      <c r="CZ470" s="85"/>
      <c r="DA470" s="85"/>
      <c r="DB470" s="85"/>
      <c r="DC470" s="85"/>
      <c r="DD470" s="85"/>
      <c r="DE470" s="85"/>
      <c r="DF470" s="85"/>
      <c r="DG470" s="85"/>
      <c r="DH470" s="85"/>
      <c r="DI470" s="85"/>
      <c r="DJ470" s="85"/>
      <c r="DK470" s="85"/>
      <c r="DL470" s="85"/>
      <c r="DM470" s="85"/>
      <c r="DN470" s="85"/>
      <c r="DO470" s="85"/>
      <c r="DP470" s="85"/>
      <c r="DQ470" s="85"/>
      <c r="DR470" s="85"/>
      <c r="DS470" s="85"/>
      <c r="DT470" s="85"/>
      <c r="DU470" s="85"/>
      <c r="DV470" s="85"/>
      <c r="DW470" s="85"/>
      <c r="DX470" s="85"/>
      <c r="DY470" s="85"/>
      <c r="DZ470" s="85"/>
      <c r="EA470" s="85"/>
      <c r="EB470" s="85"/>
      <c r="EC470" s="85"/>
      <c r="ED470" s="85"/>
      <c r="EE470" s="85"/>
      <c r="EF470" s="85"/>
      <c r="EG470" s="85"/>
      <c r="EH470" s="85"/>
      <c r="EI470" s="85"/>
      <c r="EJ470" s="85"/>
      <c r="EK470" s="85"/>
      <c r="EL470" s="85"/>
      <c r="EM470" s="85"/>
      <c r="EN470" s="85"/>
      <c r="EO470" s="85"/>
      <c r="EP470" s="85"/>
      <c r="EQ470" s="85"/>
      <c r="ER470" s="85"/>
      <c r="ES470" s="85"/>
      <c r="ET470" s="85"/>
      <c r="EU470" s="85"/>
      <c r="EV470" s="85"/>
      <c r="EW470" s="85"/>
      <c r="EX470" s="85"/>
      <c r="EY470" s="85"/>
      <c r="EZ470" s="85"/>
      <c r="FA470" s="85"/>
      <c r="FB470" s="85"/>
      <c r="FC470" s="85"/>
      <c r="FD470" s="85"/>
      <c r="FE470" s="85"/>
      <c r="FF470" s="85"/>
      <c r="FG470" s="85"/>
      <c r="FH470" s="85"/>
      <c r="FI470" s="85"/>
      <c r="FJ470" s="85"/>
      <c r="FK470" s="85"/>
      <c r="FL470" s="85"/>
      <c r="FM470" s="85"/>
      <c r="FN470" s="85"/>
      <c r="FO470" s="85"/>
      <c r="FP470" s="85"/>
      <c r="FQ470" s="85"/>
      <c r="FR470" s="85"/>
      <c r="FS470" s="85"/>
      <c r="FT470" s="85"/>
      <c r="FU470" s="85"/>
      <c r="FV470" s="85"/>
      <c r="FW470" s="85"/>
      <c r="FX470" s="85"/>
      <c r="FY470" s="85"/>
      <c r="FZ470" s="85"/>
      <c r="GA470" s="85"/>
      <c r="GB470" s="85"/>
      <c r="GC470" s="85"/>
      <c r="GD470" s="85"/>
      <c r="GE470" s="85"/>
      <c r="GF470" s="85"/>
      <c r="GG470" s="85"/>
      <c r="GH470" s="85"/>
      <c r="GI470" s="85"/>
      <c r="GJ470" s="85"/>
      <c r="GK470" s="85"/>
      <c r="GL470" s="85"/>
      <c r="GM470" s="85"/>
      <c r="GN470" s="85"/>
      <c r="GO470" s="85"/>
      <c r="GP470" s="85"/>
      <c r="GQ470" s="85"/>
      <c r="GR470" s="85"/>
      <c r="GS470" s="85"/>
      <c r="GT470" s="85"/>
      <c r="GU470" s="85"/>
      <c r="GV470" s="85"/>
      <c r="GW470" s="85"/>
      <c r="GX470" s="85"/>
      <c r="GY470" s="85"/>
      <c r="GZ470" s="85"/>
      <c r="HA470" s="85"/>
      <c r="HB470" s="85"/>
      <c r="HC470" s="85"/>
      <c r="HD470" s="85"/>
      <c r="HE470" s="85"/>
      <c r="HF470" s="85"/>
      <c r="HG470" s="85"/>
      <c r="HH470" s="85"/>
      <c r="HI470" s="85"/>
      <c r="HJ470" s="85"/>
      <c r="HK470" s="85"/>
      <c r="HL470" s="85"/>
      <c r="HM470" s="85"/>
      <c r="HN470" s="85"/>
      <c r="HO470" s="85"/>
      <c r="HP470" s="85"/>
      <c r="HQ470" s="85"/>
      <c r="HR470" s="85"/>
      <c r="HS470" s="85"/>
      <c r="HT470" s="85"/>
      <c r="HU470" s="85"/>
      <c r="HV470" s="85"/>
      <c r="HW470" s="85"/>
      <c r="HX470" s="85"/>
      <c r="HY470" s="85"/>
      <c r="HZ470" s="85"/>
      <c r="IA470" s="85"/>
      <c r="IB470" s="85"/>
      <c r="IC470" s="85"/>
      <c r="ID470" s="85"/>
      <c r="IE470" s="85"/>
      <c r="IF470" s="85"/>
      <c r="IG470" s="85"/>
      <c r="IH470" s="85"/>
      <c r="II470" s="85"/>
      <c r="IJ470" s="85"/>
      <c r="IK470" s="85"/>
      <c r="IL470" s="85"/>
      <c r="IM470" s="85"/>
      <c r="IN470" s="85"/>
      <c r="IO470" s="85"/>
      <c r="IP470" s="85"/>
      <c r="IQ470" s="85"/>
      <c r="IR470" s="85"/>
      <c r="IS470" s="85"/>
      <c r="IT470" s="85"/>
      <c r="IU470" s="85"/>
      <c r="IV470" s="85"/>
    </row>
    <row r="471" spans="1:256" x14ac:dyDescent="0.2">
      <c r="A471" s="79">
        <v>1607</v>
      </c>
      <c r="B471" s="71" t="s">
        <v>1919</v>
      </c>
      <c r="C471" s="70" t="s">
        <v>2107</v>
      </c>
      <c r="D471" s="69">
        <v>11</v>
      </c>
      <c r="E471" s="69">
        <v>10</v>
      </c>
      <c r="F471" s="69">
        <v>16</v>
      </c>
      <c r="G471" s="71">
        <v>199.70000000000002</v>
      </c>
      <c r="H471" s="69">
        <v>28.5</v>
      </c>
      <c r="I471" s="69">
        <v>11</v>
      </c>
      <c r="J471" s="72">
        <v>10</v>
      </c>
      <c r="K471" s="71">
        <v>16</v>
      </c>
      <c r="L471" s="80">
        <v>199.70000000000002</v>
      </c>
      <c r="M471" s="74">
        <v>28.5</v>
      </c>
      <c r="N471" s="80">
        <v>12.481200000000001</v>
      </c>
      <c r="O471" s="70">
        <v>0</v>
      </c>
      <c r="P471" s="76" t="e">
        <f>VLOOKUP(A471,#REF!,3,FALSE)</f>
        <v>#REF!</v>
      </c>
      <c r="Q471" s="80">
        <v>12.067000000000002</v>
      </c>
      <c r="R471" s="80">
        <f t="shared" si="7"/>
        <v>6.6271999999999878</v>
      </c>
    </row>
    <row r="472" spans="1:256" x14ac:dyDescent="0.2">
      <c r="A472" s="79">
        <v>1608</v>
      </c>
      <c r="B472" s="71" t="s">
        <v>1920</v>
      </c>
      <c r="C472" s="70" t="s">
        <v>2107</v>
      </c>
      <c r="D472" s="69">
        <v>2</v>
      </c>
      <c r="E472" s="69">
        <v>2</v>
      </c>
      <c r="F472" s="69">
        <v>4</v>
      </c>
      <c r="G472" s="71">
        <v>64</v>
      </c>
      <c r="H472" s="69">
        <v>0</v>
      </c>
      <c r="I472" s="69">
        <v>2</v>
      </c>
      <c r="J472" s="72">
        <v>2</v>
      </c>
      <c r="K472" s="71">
        <v>4</v>
      </c>
      <c r="L472" s="80">
        <v>64</v>
      </c>
      <c r="M472" s="74">
        <v>0</v>
      </c>
      <c r="N472" s="80">
        <v>16</v>
      </c>
      <c r="O472" s="70">
        <v>0</v>
      </c>
      <c r="P472" s="76" t="e">
        <f>VLOOKUP(A472,#REF!,3,FALSE)</f>
        <v>#REF!</v>
      </c>
      <c r="Q472" s="80">
        <v>13.574000000000002</v>
      </c>
      <c r="R472" s="80">
        <f t="shared" si="7"/>
        <v>9.7039999999999935</v>
      </c>
    </row>
    <row r="473" spans="1:256" x14ac:dyDescent="0.2">
      <c r="A473" s="79">
        <v>1832</v>
      </c>
      <c r="B473" s="71" t="s">
        <v>1921</v>
      </c>
      <c r="C473" s="70" t="s">
        <v>62</v>
      </c>
      <c r="D473" s="69">
        <v>0</v>
      </c>
      <c r="E473" s="69">
        <v>0</v>
      </c>
      <c r="F473" s="69">
        <v>0</v>
      </c>
      <c r="G473" s="71">
        <v>0</v>
      </c>
      <c r="H473" s="69">
        <v>0</v>
      </c>
      <c r="I473" s="69">
        <v>0</v>
      </c>
      <c r="J473" s="72">
        <v>0</v>
      </c>
      <c r="K473" s="71">
        <v>0</v>
      </c>
      <c r="L473" s="80">
        <v>0</v>
      </c>
      <c r="M473" s="74">
        <v>0</v>
      </c>
      <c r="N473" s="80">
        <v>0</v>
      </c>
      <c r="O473" s="70">
        <v>0</v>
      </c>
      <c r="P473" s="76" t="e">
        <f>VLOOKUP(A473,#REF!,3,FALSE)</f>
        <v>#REF!</v>
      </c>
      <c r="Q473" s="80">
        <v>10.945</v>
      </c>
      <c r="R473" s="80">
        <f t="shared" si="7"/>
        <v>0</v>
      </c>
    </row>
    <row r="474" spans="1:256" x14ac:dyDescent="0.2">
      <c r="A474" s="79">
        <v>1833</v>
      </c>
      <c r="B474" s="71" t="s">
        <v>1922</v>
      </c>
      <c r="C474" s="70" t="s">
        <v>62</v>
      </c>
      <c r="D474" s="69">
        <v>0</v>
      </c>
      <c r="E474" s="69">
        <v>0</v>
      </c>
      <c r="F474" s="69">
        <v>0</v>
      </c>
      <c r="G474" s="71">
        <v>0</v>
      </c>
      <c r="H474" s="69">
        <v>0</v>
      </c>
      <c r="I474" s="69">
        <v>0</v>
      </c>
      <c r="J474" s="72">
        <v>0</v>
      </c>
      <c r="K474" s="71">
        <v>0</v>
      </c>
      <c r="L474" s="80">
        <v>0</v>
      </c>
      <c r="M474" s="74">
        <v>0</v>
      </c>
      <c r="N474" s="80">
        <v>0</v>
      </c>
      <c r="O474" s="70">
        <v>0</v>
      </c>
      <c r="P474" s="76" t="e">
        <f>VLOOKUP(A474,#REF!,3,FALSE)</f>
        <v>#REF!</v>
      </c>
      <c r="Q474" s="80">
        <v>16.445</v>
      </c>
      <c r="R474" s="80">
        <f t="shared" si="7"/>
        <v>0</v>
      </c>
    </row>
    <row r="475" spans="1:256" x14ac:dyDescent="0.2">
      <c r="A475" s="68">
        <v>3975</v>
      </c>
      <c r="B475" s="69" t="s">
        <v>2290</v>
      </c>
      <c r="C475" s="70" t="s">
        <v>111</v>
      </c>
      <c r="D475" s="69">
        <v>0</v>
      </c>
      <c r="E475" s="69">
        <v>0</v>
      </c>
      <c r="F475" s="69">
        <v>0</v>
      </c>
      <c r="G475" s="71">
        <v>0</v>
      </c>
      <c r="H475" s="69">
        <v>0</v>
      </c>
      <c r="I475" s="69">
        <v>0</v>
      </c>
      <c r="J475" s="72">
        <v>0</v>
      </c>
      <c r="K475" s="73">
        <v>0</v>
      </c>
      <c r="L475" s="73">
        <v>0</v>
      </c>
      <c r="M475" s="74">
        <v>0</v>
      </c>
      <c r="N475" s="75">
        <v>0</v>
      </c>
      <c r="O475" s="70">
        <v>0</v>
      </c>
      <c r="P475" s="76" t="e">
        <f>VLOOKUP(A475,#REF!,3,FALSE)</f>
        <v>#REF!</v>
      </c>
      <c r="Q475" s="77"/>
      <c r="R475" s="77">
        <f t="shared" si="7"/>
        <v>0</v>
      </c>
      <c r="S475" s="76"/>
      <c r="T475" s="76"/>
      <c r="U475" s="76"/>
      <c r="V475" s="76"/>
      <c r="W475" s="76"/>
      <c r="X475" s="76"/>
      <c r="Y475" s="76"/>
      <c r="Z475" s="76"/>
      <c r="AA475" s="76"/>
      <c r="AB475" s="76"/>
      <c r="AC475" s="76"/>
      <c r="AD475" s="76"/>
      <c r="AE475" s="76"/>
      <c r="AF475" s="76"/>
      <c r="AG475" s="76"/>
      <c r="AH475" s="76"/>
      <c r="AI475" s="76"/>
      <c r="AJ475" s="76"/>
      <c r="AK475" s="76"/>
      <c r="AL475" s="76"/>
      <c r="AM475" s="76"/>
      <c r="AN475" s="76"/>
      <c r="AO475" s="76"/>
      <c r="AP475" s="76"/>
      <c r="AQ475" s="76"/>
      <c r="AR475" s="76"/>
      <c r="AS475" s="76"/>
      <c r="AT475" s="76"/>
      <c r="AU475" s="76"/>
      <c r="AV475" s="76"/>
      <c r="AW475" s="76"/>
      <c r="AX475" s="76"/>
      <c r="AY475" s="76"/>
      <c r="AZ475" s="76"/>
      <c r="BA475" s="76"/>
      <c r="BB475" s="76"/>
      <c r="BC475" s="76"/>
      <c r="BD475" s="76"/>
      <c r="BE475" s="76"/>
      <c r="BF475" s="76"/>
      <c r="BG475" s="76"/>
      <c r="BH475" s="76"/>
      <c r="BI475" s="76"/>
      <c r="BJ475" s="76"/>
      <c r="BK475" s="76"/>
      <c r="BL475" s="76"/>
      <c r="BM475" s="76"/>
      <c r="BN475" s="76"/>
      <c r="BO475" s="76"/>
      <c r="BP475" s="76"/>
      <c r="BQ475" s="76"/>
      <c r="BR475" s="76"/>
      <c r="BS475" s="76"/>
      <c r="BT475" s="76"/>
      <c r="BU475" s="76"/>
      <c r="BV475" s="76"/>
      <c r="BW475" s="76"/>
      <c r="BX475" s="76"/>
      <c r="BY475" s="76"/>
      <c r="BZ475" s="76"/>
      <c r="CA475" s="76"/>
      <c r="CB475" s="76"/>
      <c r="CC475" s="76"/>
      <c r="CD475" s="76"/>
      <c r="CE475" s="76"/>
      <c r="CF475" s="76"/>
      <c r="CG475" s="76"/>
      <c r="CH475" s="76"/>
      <c r="CI475" s="76"/>
      <c r="CJ475" s="76"/>
      <c r="CK475" s="76"/>
      <c r="CL475" s="76"/>
      <c r="CM475" s="76"/>
      <c r="CN475" s="76"/>
      <c r="CO475" s="76"/>
      <c r="CP475" s="76"/>
      <c r="CQ475" s="76"/>
      <c r="CR475" s="76"/>
      <c r="CS475" s="76"/>
      <c r="CT475" s="76"/>
      <c r="CU475" s="76"/>
      <c r="CV475" s="76"/>
      <c r="CW475" s="76"/>
      <c r="CX475" s="76"/>
      <c r="CY475" s="76"/>
      <c r="CZ475" s="76"/>
      <c r="DA475" s="76"/>
      <c r="DB475" s="76"/>
      <c r="DC475" s="76"/>
      <c r="DD475" s="76"/>
      <c r="DE475" s="76"/>
      <c r="DF475" s="76"/>
      <c r="DG475" s="76"/>
      <c r="DH475" s="76"/>
      <c r="DI475" s="76"/>
      <c r="DJ475" s="76"/>
      <c r="DK475" s="76"/>
      <c r="DL475" s="76"/>
      <c r="DM475" s="76"/>
      <c r="DN475" s="76"/>
      <c r="DO475" s="76"/>
      <c r="DP475" s="76"/>
      <c r="DQ475" s="76"/>
      <c r="DR475" s="76"/>
      <c r="DS475" s="76"/>
      <c r="DT475" s="76"/>
      <c r="DU475" s="76"/>
      <c r="DV475" s="76"/>
      <c r="DW475" s="76"/>
      <c r="DX475" s="76"/>
      <c r="DY475" s="76"/>
      <c r="DZ475" s="76"/>
      <c r="EA475" s="76"/>
      <c r="EB475" s="76"/>
      <c r="EC475" s="76"/>
      <c r="ED475" s="76"/>
      <c r="EE475" s="76"/>
      <c r="EF475" s="76"/>
      <c r="EG475" s="76"/>
      <c r="EH475" s="76"/>
      <c r="EI475" s="76"/>
      <c r="EJ475" s="76"/>
      <c r="EK475" s="76"/>
      <c r="EL475" s="76"/>
      <c r="EM475" s="76"/>
      <c r="EN475" s="76"/>
      <c r="EO475" s="76"/>
      <c r="EP475" s="76"/>
      <c r="EQ475" s="76"/>
      <c r="ER475" s="76"/>
      <c r="ES475" s="76"/>
      <c r="ET475" s="76"/>
      <c r="EU475" s="76"/>
      <c r="EV475" s="76"/>
      <c r="EW475" s="76"/>
      <c r="EX475" s="76"/>
      <c r="EY475" s="76"/>
      <c r="EZ475" s="76"/>
      <c r="FA475" s="76"/>
      <c r="FB475" s="76"/>
      <c r="FC475" s="76"/>
      <c r="FD475" s="76"/>
      <c r="FE475" s="76"/>
      <c r="FF475" s="76"/>
      <c r="FG475" s="76"/>
      <c r="FH475" s="76"/>
      <c r="FI475" s="76"/>
      <c r="FJ475" s="76"/>
      <c r="FK475" s="76"/>
      <c r="FL475" s="76"/>
      <c r="FM475" s="76"/>
      <c r="FN475" s="76"/>
      <c r="FO475" s="76"/>
      <c r="FP475" s="76"/>
      <c r="FQ475" s="76"/>
      <c r="FR475" s="76"/>
      <c r="FS475" s="76"/>
      <c r="FT475" s="76"/>
      <c r="FU475" s="76"/>
      <c r="FV475" s="76"/>
      <c r="FW475" s="76"/>
      <c r="FX475" s="76"/>
      <c r="FY475" s="76"/>
      <c r="FZ475" s="76"/>
      <c r="GA475" s="76"/>
      <c r="GB475" s="76"/>
      <c r="GC475" s="76"/>
      <c r="GD475" s="76"/>
      <c r="GE475" s="76"/>
      <c r="GF475" s="76"/>
      <c r="GG475" s="76"/>
      <c r="GH475" s="76"/>
      <c r="GI475" s="76"/>
      <c r="GJ475" s="76"/>
      <c r="GK475" s="76"/>
      <c r="GL475" s="76"/>
      <c r="GM475" s="76"/>
      <c r="GN475" s="76"/>
      <c r="GO475" s="76"/>
      <c r="GP475" s="76"/>
      <c r="GQ475" s="76"/>
      <c r="GR475" s="76"/>
      <c r="GS475" s="76"/>
      <c r="GT475" s="76"/>
      <c r="GU475" s="76"/>
      <c r="GV475" s="76"/>
      <c r="GW475" s="76"/>
      <c r="GX475" s="76"/>
      <c r="GY475" s="76"/>
      <c r="GZ475" s="76"/>
      <c r="HA475" s="76"/>
      <c r="HB475" s="76"/>
      <c r="HC475" s="76"/>
      <c r="HD475" s="76"/>
      <c r="HE475" s="76"/>
      <c r="HF475" s="76"/>
      <c r="HG475" s="76"/>
      <c r="HH475" s="76"/>
      <c r="HI475" s="76"/>
      <c r="HJ475" s="76"/>
      <c r="HK475" s="76"/>
      <c r="HL475" s="76"/>
      <c r="HM475" s="76"/>
      <c r="HN475" s="76"/>
      <c r="HO475" s="76"/>
      <c r="HP475" s="76"/>
      <c r="HQ475" s="76"/>
      <c r="HR475" s="76"/>
      <c r="HS475" s="76"/>
      <c r="HT475" s="76"/>
      <c r="HU475" s="76"/>
      <c r="HV475" s="76"/>
      <c r="HW475" s="76"/>
      <c r="HX475" s="76"/>
      <c r="HY475" s="76"/>
      <c r="HZ475" s="76"/>
      <c r="IA475" s="76"/>
      <c r="IB475" s="76"/>
      <c r="IC475" s="76"/>
      <c r="ID475" s="76"/>
      <c r="IE475" s="76"/>
      <c r="IF475" s="76"/>
      <c r="IG475" s="76"/>
      <c r="IH475" s="76"/>
      <c r="II475" s="76"/>
      <c r="IJ475" s="76"/>
      <c r="IK475" s="76"/>
      <c r="IL475" s="76"/>
      <c r="IM475" s="76"/>
      <c r="IN475" s="76"/>
      <c r="IO475" s="76"/>
      <c r="IP475" s="76"/>
      <c r="IQ475" s="76"/>
      <c r="IR475" s="76"/>
      <c r="IS475" s="76"/>
      <c r="IT475" s="76"/>
      <c r="IU475" s="76"/>
      <c r="IV475" s="76"/>
    </row>
    <row r="476" spans="1:256" x14ac:dyDescent="0.2">
      <c r="A476" s="79">
        <v>1609</v>
      </c>
      <c r="B476" s="71" t="s">
        <v>2291</v>
      </c>
      <c r="C476" s="70" t="s">
        <v>62</v>
      </c>
      <c r="D476" s="69">
        <v>0</v>
      </c>
      <c r="E476" s="69">
        <v>0</v>
      </c>
      <c r="F476" s="69">
        <v>0</v>
      </c>
      <c r="G476" s="71">
        <v>0</v>
      </c>
      <c r="H476" s="69">
        <v>0</v>
      </c>
      <c r="I476" s="69">
        <v>0</v>
      </c>
      <c r="J476" s="72">
        <v>0</v>
      </c>
      <c r="K476" s="71">
        <v>0</v>
      </c>
      <c r="L476" s="80">
        <v>0</v>
      </c>
      <c r="M476" s="74">
        <v>0</v>
      </c>
      <c r="N476" s="80">
        <v>0</v>
      </c>
      <c r="O476" s="70">
        <v>0</v>
      </c>
      <c r="P476" s="76" t="e">
        <f>VLOOKUP(A476,#REF!,3,FALSE)</f>
        <v>#REF!</v>
      </c>
      <c r="Q476" s="80">
        <v>1.7270000000000003</v>
      </c>
      <c r="R476" s="80">
        <f t="shared" si="7"/>
        <v>0</v>
      </c>
    </row>
    <row r="477" spans="1:256" s="69" customFormat="1" x14ac:dyDescent="0.2">
      <c r="A477" s="81">
        <v>1610</v>
      </c>
      <c r="B477" s="82" t="s">
        <v>2292</v>
      </c>
      <c r="C477" s="69" t="s">
        <v>62</v>
      </c>
      <c r="D477" s="69">
        <v>1</v>
      </c>
      <c r="E477" s="69">
        <v>1</v>
      </c>
      <c r="F477" s="69">
        <v>1</v>
      </c>
      <c r="G477" s="71">
        <v>5.05</v>
      </c>
      <c r="H477" s="69">
        <v>1.01</v>
      </c>
      <c r="I477" s="69">
        <v>1</v>
      </c>
      <c r="J477" s="69">
        <v>1</v>
      </c>
      <c r="K477" s="82">
        <v>1</v>
      </c>
      <c r="L477" s="83">
        <v>5.05</v>
      </c>
      <c r="M477" s="69">
        <v>1.01</v>
      </c>
      <c r="N477" s="83">
        <v>5.05</v>
      </c>
      <c r="O477" s="69">
        <v>0</v>
      </c>
      <c r="P477" s="76" t="e">
        <f>VLOOKUP(A477,#REF!,3,FALSE)</f>
        <v>#REF!</v>
      </c>
      <c r="Q477" s="84">
        <v>3.2715825999999999</v>
      </c>
      <c r="R477" s="84">
        <f t="shared" si="7"/>
        <v>1.7784173999999999</v>
      </c>
      <c r="S477" s="78"/>
      <c r="T477" s="78"/>
      <c r="U477" s="78"/>
      <c r="V477" s="78"/>
      <c r="W477" s="78"/>
      <c r="X477" s="78"/>
      <c r="Y477" s="78"/>
      <c r="Z477" s="78"/>
      <c r="AA477" s="78"/>
      <c r="AB477" s="78"/>
      <c r="AC477" s="85"/>
      <c r="AD477" s="85"/>
      <c r="AE477" s="85"/>
      <c r="AF477" s="85"/>
      <c r="AG477" s="85"/>
      <c r="AH477" s="85"/>
      <c r="AI477" s="85"/>
      <c r="AJ477" s="85"/>
      <c r="AK477" s="85"/>
      <c r="AL477" s="85"/>
      <c r="AM477" s="85"/>
      <c r="AN477" s="85"/>
      <c r="AO477" s="85"/>
      <c r="AP477" s="85"/>
      <c r="AQ477" s="85"/>
      <c r="AR477" s="85"/>
      <c r="AS477" s="85"/>
      <c r="AT477" s="85"/>
      <c r="AU477" s="85"/>
      <c r="AV477" s="85"/>
      <c r="AW477" s="85"/>
      <c r="AX477" s="85"/>
      <c r="AY477" s="85"/>
      <c r="AZ477" s="85"/>
      <c r="BA477" s="85"/>
      <c r="BB477" s="85"/>
      <c r="BC477" s="85"/>
      <c r="BD477" s="85"/>
      <c r="BE477" s="85"/>
      <c r="BF477" s="85"/>
      <c r="BG477" s="85"/>
      <c r="BH477" s="85"/>
      <c r="BI477" s="85"/>
      <c r="BJ477" s="85"/>
      <c r="BK477" s="85"/>
      <c r="BL477" s="85"/>
      <c r="BM477" s="85"/>
      <c r="BN477" s="85"/>
      <c r="BO477" s="85"/>
      <c r="BP477" s="85"/>
      <c r="BQ477" s="85"/>
      <c r="BR477" s="85"/>
      <c r="BS477" s="85"/>
      <c r="BT477" s="85"/>
      <c r="BU477" s="85"/>
      <c r="BV477" s="85"/>
      <c r="BW477" s="85"/>
      <c r="BX477" s="85"/>
      <c r="BY477" s="85"/>
      <c r="BZ477" s="85"/>
      <c r="CA477" s="85"/>
      <c r="CB477" s="85"/>
      <c r="CC477" s="85"/>
      <c r="CD477" s="85"/>
      <c r="CE477" s="85"/>
      <c r="CF477" s="85"/>
      <c r="CG477" s="85"/>
      <c r="CH477" s="85"/>
      <c r="CI477" s="85"/>
      <c r="CJ477" s="85"/>
      <c r="CK477" s="85"/>
      <c r="CL477" s="85"/>
      <c r="CM477" s="85"/>
      <c r="CN477" s="85"/>
      <c r="CO477" s="85"/>
      <c r="CP477" s="85"/>
      <c r="CQ477" s="85"/>
      <c r="CR477" s="85"/>
      <c r="CS477" s="85"/>
      <c r="CT477" s="85"/>
      <c r="CU477" s="85"/>
      <c r="CV477" s="85"/>
      <c r="CW477" s="85"/>
      <c r="CX477" s="85"/>
      <c r="CY477" s="85"/>
      <c r="CZ477" s="85"/>
      <c r="DA477" s="85"/>
      <c r="DB477" s="85"/>
      <c r="DC477" s="85"/>
      <c r="DD477" s="85"/>
      <c r="DE477" s="85"/>
      <c r="DF477" s="85"/>
      <c r="DG477" s="85"/>
      <c r="DH477" s="85"/>
      <c r="DI477" s="85"/>
      <c r="DJ477" s="85"/>
      <c r="DK477" s="85"/>
      <c r="DL477" s="85"/>
      <c r="DM477" s="85"/>
      <c r="DN477" s="85"/>
      <c r="DO477" s="85"/>
      <c r="DP477" s="85"/>
      <c r="DQ477" s="85"/>
      <c r="DR477" s="85"/>
      <c r="DS477" s="85"/>
      <c r="DT477" s="85"/>
      <c r="DU477" s="85"/>
      <c r="DV477" s="85"/>
      <c r="DW477" s="85"/>
      <c r="DX477" s="85"/>
      <c r="DY477" s="85"/>
      <c r="DZ477" s="85"/>
      <c r="EA477" s="85"/>
      <c r="EB477" s="85"/>
      <c r="EC477" s="85"/>
      <c r="ED477" s="85"/>
      <c r="EE477" s="85"/>
      <c r="EF477" s="85"/>
      <c r="EG477" s="85"/>
      <c r="EH477" s="85"/>
      <c r="EI477" s="85"/>
      <c r="EJ477" s="85"/>
      <c r="EK477" s="85"/>
      <c r="EL477" s="85"/>
      <c r="EM477" s="85"/>
      <c r="EN477" s="85"/>
      <c r="EO477" s="85"/>
      <c r="EP477" s="85"/>
      <c r="EQ477" s="85"/>
      <c r="ER477" s="85"/>
      <c r="ES477" s="85"/>
      <c r="ET477" s="85"/>
      <c r="EU477" s="85"/>
      <c r="EV477" s="85"/>
      <c r="EW477" s="85"/>
      <c r="EX477" s="85"/>
      <c r="EY477" s="85"/>
      <c r="EZ477" s="85"/>
      <c r="FA477" s="85"/>
      <c r="FB477" s="85"/>
      <c r="FC477" s="85"/>
      <c r="FD477" s="85"/>
      <c r="FE477" s="85"/>
      <c r="FF477" s="85"/>
      <c r="FG477" s="85"/>
      <c r="FH477" s="85"/>
      <c r="FI477" s="85"/>
      <c r="FJ477" s="85"/>
      <c r="FK477" s="85"/>
      <c r="FL477" s="85"/>
      <c r="FM477" s="85"/>
      <c r="FN477" s="85"/>
      <c r="FO477" s="85"/>
      <c r="FP477" s="85"/>
      <c r="FQ477" s="85"/>
      <c r="FR477" s="85"/>
      <c r="FS477" s="85"/>
      <c r="FT477" s="85"/>
      <c r="FU477" s="85"/>
      <c r="FV477" s="85"/>
      <c r="FW477" s="85"/>
      <c r="FX477" s="85"/>
      <c r="FY477" s="85"/>
      <c r="FZ477" s="85"/>
      <c r="GA477" s="85"/>
      <c r="GB477" s="85"/>
      <c r="GC477" s="85"/>
      <c r="GD477" s="85"/>
      <c r="GE477" s="85"/>
      <c r="GF477" s="85"/>
      <c r="GG477" s="85"/>
      <c r="GH477" s="85"/>
      <c r="GI477" s="85"/>
      <c r="GJ477" s="85"/>
      <c r="GK477" s="85"/>
      <c r="GL477" s="85"/>
      <c r="GM477" s="85"/>
      <c r="GN477" s="85"/>
      <c r="GO477" s="85"/>
      <c r="GP477" s="85"/>
      <c r="GQ477" s="85"/>
      <c r="GR477" s="85"/>
      <c r="GS477" s="85"/>
      <c r="GT477" s="85"/>
      <c r="GU477" s="85"/>
      <c r="GV477" s="85"/>
      <c r="GW477" s="85"/>
      <c r="GX477" s="85"/>
      <c r="GY477" s="85"/>
      <c r="GZ477" s="85"/>
      <c r="HA477" s="85"/>
      <c r="HB477" s="85"/>
      <c r="HC477" s="85"/>
      <c r="HD477" s="85"/>
      <c r="HE477" s="85"/>
      <c r="HF477" s="85"/>
      <c r="HG477" s="85"/>
      <c r="HH477" s="85"/>
      <c r="HI477" s="85"/>
      <c r="HJ477" s="85"/>
      <c r="HK477" s="85"/>
      <c r="HL477" s="85"/>
      <c r="HM477" s="85"/>
      <c r="HN477" s="85"/>
      <c r="HO477" s="85"/>
      <c r="HP477" s="85"/>
      <c r="HQ477" s="85"/>
      <c r="HR477" s="85"/>
      <c r="HS477" s="85"/>
      <c r="HT477" s="85"/>
      <c r="HU477" s="85"/>
      <c r="HV477" s="85"/>
      <c r="HW477" s="85"/>
      <c r="HX477" s="85"/>
      <c r="HY477" s="85"/>
      <c r="HZ477" s="85"/>
      <c r="IA477" s="85"/>
      <c r="IB477" s="85"/>
      <c r="IC477" s="85"/>
      <c r="ID477" s="85"/>
      <c r="IE477" s="85"/>
      <c r="IF477" s="85"/>
      <c r="IG477" s="85"/>
      <c r="IH477" s="85"/>
      <c r="II477" s="85"/>
      <c r="IJ477" s="85"/>
      <c r="IK477" s="85"/>
      <c r="IL477" s="85"/>
      <c r="IM477" s="85"/>
      <c r="IN477" s="85"/>
      <c r="IO477" s="85"/>
      <c r="IP477" s="85"/>
      <c r="IQ477" s="85"/>
      <c r="IR477" s="85"/>
      <c r="IS477" s="85"/>
      <c r="IT477" s="85"/>
      <c r="IU477" s="85"/>
      <c r="IV477" s="85"/>
    </row>
    <row r="478" spans="1:256" x14ac:dyDescent="0.2">
      <c r="A478" s="79">
        <v>1611</v>
      </c>
      <c r="B478" s="71" t="s">
        <v>2293</v>
      </c>
      <c r="C478" s="70" t="s">
        <v>62</v>
      </c>
      <c r="D478" s="69">
        <v>0</v>
      </c>
      <c r="E478" s="69">
        <v>0</v>
      </c>
      <c r="F478" s="69">
        <v>0</v>
      </c>
      <c r="G478" s="71">
        <v>0</v>
      </c>
      <c r="H478" s="69">
        <v>0</v>
      </c>
      <c r="I478" s="69">
        <v>0</v>
      </c>
      <c r="J478" s="72">
        <v>0</v>
      </c>
      <c r="K478" s="71">
        <v>0</v>
      </c>
      <c r="L478" s="80">
        <v>0</v>
      </c>
      <c r="M478" s="74">
        <v>0</v>
      </c>
      <c r="N478" s="80">
        <v>0</v>
      </c>
      <c r="O478" s="70">
        <v>0</v>
      </c>
      <c r="P478" s="76" t="e">
        <f>VLOOKUP(A478,#REF!,3,FALSE)</f>
        <v>#REF!</v>
      </c>
      <c r="Q478" s="80">
        <v>7.8147135000000008</v>
      </c>
      <c r="R478" s="80">
        <f t="shared" si="7"/>
        <v>0</v>
      </c>
    </row>
    <row r="479" spans="1:256" x14ac:dyDescent="0.2">
      <c r="A479" s="79">
        <v>1612</v>
      </c>
      <c r="B479" s="71" t="s">
        <v>2294</v>
      </c>
      <c r="C479" s="70" t="s">
        <v>62</v>
      </c>
      <c r="D479" s="69">
        <v>2</v>
      </c>
      <c r="E479" s="69">
        <v>2</v>
      </c>
      <c r="F479" s="69">
        <v>2</v>
      </c>
      <c r="G479" s="71">
        <v>31.67</v>
      </c>
      <c r="H479" s="69">
        <v>6.3400000000000007</v>
      </c>
      <c r="I479" s="69">
        <v>2</v>
      </c>
      <c r="J479" s="72">
        <v>2</v>
      </c>
      <c r="K479" s="71">
        <v>2</v>
      </c>
      <c r="L479" s="80">
        <v>31.67</v>
      </c>
      <c r="M479" s="74">
        <v>6.3400000000000007</v>
      </c>
      <c r="N479" s="80">
        <v>15.835000000000001</v>
      </c>
      <c r="O479" s="70">
        <v>1</v>
      </c>
      <c r="P479" s="76" t="e">
        <f>VLOOKUP(A479,#REF!,3,FALSE)</f>
        <v>#REF!</v>
      </c>
      <c r="Q479" s="80">
        <v>10.591428100000002</v>
      </c>
      <c r="R479" s="80">
        <f t="shared" si="7"/>
        <v>10.487143799999998</v>
      </c>
    </row>
    <row r="480" spans="1:256" x14ac:dyDescent="0.2">
      <c r="A480" s="79">
        <v>1613</v>
      </c>
      <c r="B480" s="71" t="s">
        <v>2295</v>
      </c>
      <c r="C480" s="70" t="s">
        <v>62</v>
      </c>
      <c r="D480" s="69">
        <v>0</v>
      </c>
      <c r="E480" s="69">
        <v>0</v>
      </c>
      <c r="F480" s="69">
        <v>0</v>
      </c>
      <c r="G480" s="71">
        <v>0</v>
      </c>
      <c r="H480" s="69">
        <v>0</v>
      </c>
      <c r="I480" s="69">
        <v>0</v>
      </c>
      <c r="J480" s="72">
        <v>0</v>
      </c>
      <c r="K480" s="71">
        <v>0</v>
      </c>
      <c r="L480" s="80">
        <v>0</v>
      </c>
      <c r="M480" s="74">
        <v>0</v>
      </c>
      <c r="N480" s="80">
        <v>0</v>
      </c>
      <c r="O480" s="70">
        <v>0</v>
      </c>
      <c r="P480" s="76" t="e">
        <f>VLOOKUP(A480,#REF!,3,FALSE)</f>
        <v>#REF!</v>
      </c>
      <c r="Q480" s="80">
        <v>12.617000000000001</v>
      </c>
      <c r="R480" s="80">
        <f t="shared" si="7"/>
        <v>0</v>
      </c>
    </row>
    <row r="481" spans="1:256" s="69" customFormat="1" x14ac:dyDescent="0.2">
      <c r="A481" s="81">
        <v>1614</v>
      </c>
      <c r="B481" s="82" t="s">
        <v>2296</v>
      </c>
      <c r="C481" s="69" t="s">
        <v>62</v>
      </c>
      <c r="D481" s="69">
        <v>0</v>
      </c>
      <c r="E481" s="69">
        <v>0</v>
      </c>
      <c r="F481" s="69">
        <v>0</v>
      </c>
      <c r="G481" s="71">
        <v>0</v>
      </c>
      <c r="H481" s="69">
        <v>0</v>
      </c>
      <c r="I481" s="69">
        <v>0</v>
      </c>
      <c r="J481" s="69">
        <v>0</v>
      </c>
      <c r="K481" s="82">
        <v>0</v>
      </c>
      <c r="L481" s="83">
        <v>0</v>
      </c>
      <c r="M481" s="69">
        <v>0</v>
      </c>
      <c r="N481" s="83">
        <v>0</v>
      </c>
      <c r="O481" s="69">
        <v>0</v>
      </c>
      <c r="P481" s="76" t="e">
        <f>VLOOKUP(A481,#REF!,3,FALSE)</f>
        <v>#REF!</v>
      </c>
      <c r="Q481" s="84">
        <v>15.774000000000001</v>
      </c>
      <c r="R481" s="84">
        <f t="shared" si="7"/>
        <v>0</v>
      </c>
      <c r="S481" s="78"/>
      <c r="T481" s="78"/>
      <c r="U481" s="78"/>
      <c r="V481" s="78"/>
      <c r="W481" s="78"/>
      <c r="X481" s="78"/>
      <c r="Y481" s="78"/>
      <c r="Z481" s="78"/>
      <c r="AA481" s="78"/>
      <c r="AB481" s="78"/>
      <c r="AC481" s="85"/>
      <c r="AD481" s="85"/>
      <c r="AE481" s="85"/>
      <c r="AF481" s="85"/>
      <c r="AG481" s="85"/>
      <c r="AH481" s="85"/>
      <c r="AI481" s="85"/>
      <c r="AJ481" s="85"/>
      <c r="AK481" s="85"/>
      <c r="AL481" s="85"/>
      <c r="AM481" s="85"/>
      <c r="AN481" s="85"/>
      <c r="AO481" s="85"/>
      <c r="AP481" s="85"/>
      <c r="AQ481" s="85"/>
      <c r="AR481" s="85"/>
      <c r="AS481" s="85"/>
      <c r="AT481" s="85"/>
      <c r="AU481" s="85"/>
      <c r="AV481" s="85"/>
      <c r="AW481" s="85"/>
      <c r="AX481" s="85"/>
      <c r="AY481" s="85"/>
      <c r="AZ481" s="85"/>
      <c r="BA481" s="85"/>
      <c r="BB481" s="85"/>
      <c r="BC481" s="85"/>
      <c r="BD481" s="85"/>
      <c r="BE481" s="85"/>
      <c r="BF481" s="85"/>
      <c r="BG481" s="85"/>
      <c r="BH481" s="85"/>
      <c r="BI481" s="85"/>
      <c r="BJ481" s="85"/>
      <c r="BK481" s="85"/>
      <c r="BL481" s="85"/>
      <c r="BM481" s="85"/>
      <c r="BN481" s="85"/>
      <c r="BO481" s="85"/>
      <c r="BP481" s="85"/>
      <c r="BQ481" s="85"/>
      <c r="BR481" s="85"/>
      <c r="BS481" s="85"/>
      <c r="BT481" s="85"/>
      <c r="BU481" s="85"/>
      <c r="BV481" s="85"/>
      <c r="BW481" s="85"/>
      <c r="BX481" s="85"/>
      <c r="BY481" s="85"/>
      <c r="BZ481" s="85"/>
      <c r="CA481" s="85"/>
      <c r="CB481" s="85"/>
      <c r="CC481" s="85"/>
      <c r="CD481" s="85"/>
      <c r="CE481" s="85"/>
      <c r="CF481" s="85"/>
      <c r="CG481" s="85"/>
      <c r="CH481" s="85"/>
      <c r="CI481" s="85"/>
      <c r="CJ481" s="85"/>
      <c r="CK481" s="85"/>
      <c r="CL481" s="85"/>
      <c r="CM481" s="85"/>
      <c r="CN481" s="85"/>
      <c r="CO481" s="85"/>
      <c r="CP481" s="85"/>
      <c r="CQ481" s="85"/>
      <c r="CR481" s="85"/>
      <c r="CS481" s="85"/>
      <c r="CT481" s="85"/>
      <c r="CU481" s="85"/>
      <c r="CV481" s="85"/>
      <c r="CW481" s="85"/>
      <c r="CX481" s="85"/>
      <c r="CY481" s="85"/>
      <c r="CZ481" s="85"/>
      <c r="DA481" s="85"/>
      <c r="DB481" s="85"/>
      <c r="DC481" s="85"/>
      <c r="DD481" s="85"/>
      <c r="DE481" s="85"/>
      <c r="DF481" s="85"/>
      <c r="DG481" s="85"/>
      <c r="DH481" s="85"/>
      <c r="DI481" s="85"/>
      <c r="DJ481" s="85"/>
      <c r="DK481" s="85"/>
      <c r="DL481" s="85"/>
      <c r="DM481" s="85"/>
      <c r="DN481" s="85"/>
      <c r="DO481" s="85"/>
      <c r="DP481" s="85"/>
      <c r="DQ481" s="85"/>
      <c r="DR481" s="85"/>
      <c r="DS481" s="85"/>
      <c r="DT481" s="85"/>
      <c r="DU481" s="85"/>
      <c r="DV481" s="85"/>
      <c r="DW481" s="85"/>
      <c r="DX481" s="85"/>
      <c r="DY481" s="85"/>
      <c r="DZ481" s="85"/>
      <c r="EA481" s="85"/>
      <c r="EB481" s="85"/>
      <c r="EC481" s="85"/>
      <c r="ED481" s="85"/>
      <c r="EE481" s="85"/>
      <c r="EF481" s="85"/>
      <c r="EG481" s="85"/>
      <c r="EH481" s="85"/>
      <c r="EI481" s="85"/>
      <c r="EJ481" s="85"/>
      <c r="EK481" s="85"/>
      <c r="EL481" s="85"/>
      <c r="EM481" s="85"/>
      <c r="EN481" s="85"/>
      <c r="EO481" s="85"/>
      <c r="EP481" s="85"/>
      <c r="EQ481" s="85"/>
      <c r="ER481" s="85"/>
      <c r="ES481" s="85"/>
      <c r="ET481" s="85"/>
      <c r="EU481" s="85"/>
      <c r="EV481" s="85"/>
      <c r="EW481" s="85"/>
      <c r="EX481" s="85"/>
      <c r="EY481" s="85"/>
      <c r="EZ481" s="85"/>
      <c r="FA481" s="85"/>
      <c r="FB481" s="85"/>
      <c r="FC481" s="85"/>
      <c r="FD481" s="85"/>
      <c r="FE481" s="85"/>
      <c r="FF481" s="85"/>
      <c r="FG481" s="85"/>
      <c r="FH481" s="85"/>
      <c r="FI481" s="85"/>
      <c r="FJ481" s="85"/>
      <c r="FK481" s="85"/>
      <c r="FL481" s="85"/>
      <c r="FM481" s="85"/>
      <c r="FN481" s="85"/>
      <c r="FO481" s="85"/>
      <c r="FP481" s="85"/>
      <c r="FQ481" s="85"/>
      <c r="FR481" s="85"/>
      <c r="FS481" s="85"/>
      <c r="FT481" s="85"/>
      <c r="FU481" s="85"/>
      <c r="FV481" s="85"/>
      <c r="FW481" s="85"/>
      <c r="FX481" s="85"/>
      <c r="FY481" s="85"/>
      <c r="FZ481" s="85"/>
      <c r="GA481" s="85"/>
      <c r="GB481" s="85"/>
      <c r="GC481" s="85"/>
      <c r="GD481" s="85"/>
      <c r="GE481" s="85"/>
      <c r="GF481" s="85"/>
      <c r="GG481" s="85"/>
      <c r="GH481" s="85"/>
      <c r="GI481" s="85"/>
      <c r="GJ481" s="85"/>
      <c r="GK481" s="85"/>
      <c r="GL481" s="85"/>
      <c r="GM481" s="85"/>
      <c r="GN481" s="85"/>
      <c r="GO481" s="85"/>
      <c r="GP481" s="85"/>
      <c r="GQ481" s="85"/>
      <c r="GR481" s="85"/>
      <c r="GS481" s="85"/>
      <c r="GT481" s="85"/>
      <c r="GU481" s="85"/>
      <c r="GV481" s="85"/>
      <c r="GW481" s="85"/>
      <c r="GX481" s="85"/>
      <c r="GY481" s="85"/>
      <c r="GZ481" s="85"/>
      <c r="HA481" s="85"/>
      <c r="HB481" s="85"/>
      <c r="HC481" s="85"/>
      <c r="HD481" s="85"/>
      <c r="HE481" s="85"/>
      <c r="HF481" s="85"/>
      <c r="HG481" s="85"/>
      <c r="HH481" s="85"/>
      <c r="HI481" s="85"/>
      <c r="HJ481" s="85"/>
      <c r="HK481" s="85"/>
      <c r="HL481" s="85"/>
      <c r="HM481" s="85"/>
      <c r="HN481" s="85"/>
      <c r="HO481" s="85"/>
      <c r="HP481" s="85"/>
      <c r="HQ481" s="85"/>
      <c r="HR481" s="85"/>
      <c r="HS481" s="85"/>
      <c r="HT481" s="85"/>
      <c r="HU481" s="85"/>
      <c r="HV481" s="85"/>
      <c r="HW481" s="85"/>
      <c r="HX481" s="85"/>
      <c r="HY481" s="85"/>
      <c r="HZ481" s="85"/>
      <c r="IA481" s="85"/>
      <c r="IB481" s="85"/>
      <c r="IC481" s="85"/>
      <c r="ID481" s="85"/>
      <c r="IE481" s="85"/>
      <c r="IF481" s="85"/>
      <c r="IG481" s="85"/>
      <c r="IH481" s="85"/>
      <c r="II481" s="85"/>
      <c r="IJ481" s="85"/>
      <c r="IK481" s="85"/>
      <c r="IL481" s="85"/>
      <c r="IM481" s="85"/>
      <c r="IN481" s="85"/>
      <c r="IO481" s="85"/>
      <c r="IP481" s="85"/>
      <c r="IQ481" s="85"/>
      <c r="IR481" s="85"/>
      <c r="IS481" s="85"/>
      <c r="IT481" s="85"/>
      <c r="IU481" s="85"/>
      <c r="IV481" s="85"/>
    </row>
    <row r="482" spans="1:256" x14ac:dyDescent="0.2">
      <c r="A482" s="79">
        <v>4066</v>
      </c>
      <c r="B482" s="71" t="s">
        <v>2297</v>
      </c>
      <c r="C482" s="70" t="s">
        <v>2107</v>
      </c>
      <c r="D482" s="69">
        <v>0</v>
      </c>
      <c r="E482" s="69">
        <v>0</v>
      </c>
      <c r="F482" s="69">
        <v>0</v>
      </c>
      <c r="G482" s="71">
        <v>0</v>
      </c>
      <c r="H482" s="69">
        <v>0</v>
      </c>
      <c r="I482" s="69">
        <v>0</v>
      </c>
      <c r="J482" s="72">
        <v>0</v>
      </c>
      <c r="K482" s="71">
        <v>0</v>
      </c>
      <c r="L482" s="80">
        <v>0</v>
      </c>
      <c r="M482" s="74">
        <v>0</v>
      </c>
      <c r="N482" s="80">
        <v>0</v>
      </c>
      <c r="O482" s="70">
        <v>0</v>
      </c>
      <c r="P482" s="76" t="e">
        <f>VLOOKUP(A482,#REF!,3,FALSE)</f>
        <v>#REF!</v>
      </c>
      <c r="Q482" s="80">
        <v>37.037037037037038</v>
      </c>
      <c r="R482" s="80">
        <f t="shared" si="7"/>
        <v>0</v>
      </c>
    </row>
    <row r="483" spans="1:256" x14ac:dyDescent="0.2">
      <c r="A483" s="79">
        <v>4067</v>
      </c>
      <c r="B483" s="71" t="s">
        <v>2298</v>
      </c>
      <c r="C483" s="70" t="s">
        <v>2107</v>
      </c>
      <c r="D483" s="69">
        <v>0</v>
      </c>
      <c r="E483" s="69">
        <v>0</v>
      </c>
      <c r="F483" s="69">
        <v>0</v>
      </c>
      <c r="G483" s="71">
        <v>0</v>
      </c>
      <c r="H483" s="69">
        <v>0</v>
      </c>
      <c r="I483" s="69">
        <v>0</v>
      </c>
      <c r="J483" s="72">
        <v>0</v>
      </c>
      <c r="K483" s="71">
        <v>0</v>
      </c>
      <c r="L483" s="80">
        <v>0</v>
      </c>
      <c r="M483" s="74">
        <v>0</v>
      </c>
      <c r="N483" s="80">
        <v>0</v>
      </c>
      <c r="O483" s="70">
        <v>0</v>
      </c>
      <c r="P483" s="76" t="e">
        <f>VLOOKUP(A483,#REF!,3,FALSE)</f>
        <v>#REF!</v>
      </c>
      <c r="Q483" s="80">
        <v>46.296296296296291</v>
      </c>
      <c r="R483" s="80">
        <f t="shared" si="7"/>
        <v>0</v>
      </c>
    </row>
    <row r="484" spans="1:256" s="69" customFormat="1" x14ac:dyDescent="0.2">
      <c r="A484" s="81">
        <v>4068</v>
      </c>
      <c r="B484" s="82" t="s">
        <v>2299</v>
      </c>
      <c r="C484" s="69" t="s">
        <v>2107</v>
      </c>
      <c r="D484" s="69">
        <v>0</v>
      </c>
      <c r="E484" s="69">
        <v>0</v>
      </c>
      <c r="F484" s="69">
        <v>0</v>
      </c>
      <c r="G484" s="71">
        <v>0</v>
      </c>
      <c r="H484" s="69">
        <v>0</v>
      </c>
      <c r="I484" s="69">
        <v>0</v>
      </c>
      <c r="J484" s="69">
        <v>0</v>
      </c>
      <c r="K484" s="82">
        <v>0</v>
      </c>
      <c r="L484" s="83">
        <v>0</v>
      </c>
      <c r="M484" s="69">
        <v>0</v>
      </c>
      <c r="N484" s="83">
        <v>0</v>
      </c>
      <c r="O484" s="69">
        <v>0</v>
      </c>
      <c r="P484" s="76" t="e">
        <f>VLOOKUP(A484,#REF!,3,FALSE)</f>
        <v>#REF!</v>
      </c>
      <c r="Q484" s="84">
        <v>55.55555555555555</v>
      </c>
      <c r="R484" s="84">
        <f t="shared" si="7"/>
        <v>0</v>
      </c>
      <c r="S484" s="78"/>
      <c r="T484" s="78"/>
      <c r="U484" s="78"/>
      <c r="V484" s="78"/>
      <c r="W484" s="78"/>
      <c r="X484" s="78"/>
      <c r="Y484" s="78"/>
      <c r="Z484" s="78"/>
      <c r="AA484" s="78"/>
      <c r="AB484" s="78"/>
      <c r="AC484" s="85"/>
      <c r="AD484" s="85"/>
      <c r="AE484" s="85"/>
      <c r="AF484" s="85"/>
      <c r="AG484" s="85"/>
      <c r="AH484" s="85"/>
      <c r="AI484" s="85"/>
      <c r="AJ484" s="85"/>
      <c r="AK484" s="85"/>
      <c r="AL484" s="85"/>
      <c r="AM484" s="85"/>
      <c r="AN484" s="85"/>
      <c r="AO484" s="85"/>
      <c r="AP484" s="85"/>
      <c r="AQ484" s="85"/>
      <c r="AR484" s="85"/>
      <c r="AS484" s="85"/>
      <c r="AT484" s="85"/>
      <c r="AU484" s="85"/>
      <c r="AV484" s="85"/>
      <c r="AW484" s="85"/>
      <c r="AX484" s="85"/>
      <c r="AY484" s="85"/>
      <c r="AZ484" s="85"/>
      <c r="BA484" s="85"/>
      <c r="BB484" s="85"/>
      <c r="BC484" s="85"/>
      <c r="BD484" s="85"/>
      <c r="BE484" s="85"/>
      <c r="BF484" s="85"/>
      <c r="BG484" s="85"/>
      <c r="BH484" s="85"/>
      <c r="BI484" s="85"/>
      <c r="BJ484" s="85"/>
      <c r="BK484" s="85"/>
      <c r="BL484" s="85"/>
      <c r="BM484" s="85"/>
      <c r="BN484" s="85"/>
      <c r="BO484" s="85"/>
      <c r="BP484" s="85"/>
      <c r="BQ484" s="85"/>
      <c r="BR484" s="85"/>
      <c r="BS484" s="85"/>
      <c r="BT484" s="85"/>
      <c r="BU484" s="85"/>
      <c r="BV484" s="85"/>
      <c r="BW484" s="85"/>
      <c r="BX484" s="85"/>
      <c r="BY484" s="85"/>
      <c r="BZ484" s="85"/>
      <c r="CA484" s="85"/>
      <c r="CB484" s="85"/>
      <c r="CC484" s="85"/>
      <c r="CD484" s="85"/>
      <c r="CE484" s="85"/>
      <c r="CF484" s="85"/>
      <c r="CG484" s="85"/>
      <c r="CH484" s="85"/>
      <c r="CI484" s="85"/>
      <c r="CJ484" s="85"/>
      <c r="CK484" s="85"/>
      <c r="CL484" s="85"/>
      <c r="CM484" s="85"/>
      <c r="CN484" s="85"/>
      <c r="CO484" s="85"/>
      <c r="CP484" s="85"/>
      <c r="CQ484" s="85"/>
      <c r="CR484" s="85"/>
      <c r="CS484" s="85"/>
      <c r="CT484" s="85"/>
      <c r="CU484" s="85"/>
      <c r="CV484" s="85"/>
      <c r="CW484" s="85"/>
      <c r="CX484" s="85"/>
      <c r="CY484" s="85"/>
      <c r="CZ484" s="85"/>
      <c r="DA484" s="85"/>
      <c r="DB484" s="85"/>
      <c r="DC484" s="85"/>
      <c r="DD484" s="85"/>
      <c r="DE484" s="85"/>
      <c r="DF484" s="85"/>
      <c r="DG484" s="85"/>
      <c r="DH484" s="85"/>
      <c r="DI484" s="85"/>
      <c r="DJ484" s="85"/>
      <c r="DK484" s="85"/>
      <c r="DL484" s="85"/>
      <c r="DM484" s="85"/>
      <c r="DN484" s="85"/>
      <c r="DO484" s="85"/>
      <c r="DP484" s="85"/>
      <c r="DQ484" s="85"/>
      <c r="DR484" s="85"/>
      <c r="DS484" s="85"/>
      <c r="DT484" s="85"/>
      <c r="DU484" s="85"/>
      <c r="DV484" s="85"/>
      <c r="DW484" s="85"/>
      <c r="DX484" s="85"/>
      <c r="DY484" s="85"/>
      <c r="DZ484" s="85"/>
      <c r="EA484" s="85"/>
      <c r="EB484" s="85"/>
      <c r="EC484" s="85"/>
      <c r="ED484" s="85"/>
      <c r="EE484" s="85"/>
      <c r="EF484" s="85"/>
      <c r="EG484" s="85"/>
      <c r="EH484" s="85"/>
      <c r="EI484" s="85"/>
      <c r="EJ484" s="85"/>
      <c r="EK484" s="85"/>
      <c r="EL484" s="85"/>
      <c r="EM484" s="85"/>
      <c r="EN484" s="85"/>
      <c r="EO484" s="85"/>
      <c r="EP484" s="85"/>
      <c r="EQ484" s="85"/>
      <c r="ER484" s="85"/>
      <c r="ES484" s="85"/>
      <c r="ET484" s="85"/>
      <c r="EU484" s="85"/>
      <c r="EV484" s="85"/>
      <c r="EW484" s="85"/>
      <c r="EX484" s="85"/>
      <c r="EY484" s="85"/>
      <c r="EZ484" s="85"/>
      <c r="FA484" s="85"/>
      <c r="FB484" s="85"/>
      <c r="FC484" s="85"/>
      <c r="FD484" s="85"/>
      <c r="FE484" s="85"/>
      <c r="FF484" s="85"/>
      <c r="FG484" s="85"/>
      <c r="FH484" s="85"/>
      <c r="FI484" s="85"/>
      <c r="FJ484" s="85"/>
      <c r="FK484" s="85"/>
      <c r="FL484" s="85"/>
      <c r="FM484" s="85"/>
      <c r="FN484" s="85"/>
      <c r="FO484" s="85"/>
      <c r="FP484" s="85"/>
      <c r="FQ484" s="85"/>
      <c r="FR484" s="85"/>
      <c r="FS484" s="85"/>
      <c r="FT484" s="85"/>
      <c r="FU484" s="85"/>
      <c r="FV484" s="85"/>
      <c r="FW484" s="85"/>
      <c r="FX484" s="85"/>
      <c r="FY484" s="85"/>
      <c r="FZ484" s="85"/>
      <c r="GA484" s="85"/>
      <c r="GB484" s="85"/>
      <c r="GC484" s="85"/>
      <c r="GD484" s="85"/>
      <c r="GE484" s="85"/>
      <c r="GF484" s="85"/>
      <c r="GG484" s="85"/>
      <c r="GH484" s="85"/>
      <c r="GI484" s="85"/>
      <c r="GJ484" s="85"/>
      <c r="GK484" s="85"/>
      <c r="GL484" s="85"/>
      <c r="GM484" s="85"/>
      <c r="GN484" s="85"/>
      <c r="GO484" s="85"/>
      <c r="GP484" s="85"/>
      <c r="GQ484" s="85"/>
      <c r="GR484" s="85"/>
      <c r="GS484" s="85"/>
      <c r="GT484" s="85"/>
      <c r="GU484" s="85"/>
      <c r="GV484" s="85"/>
      <c r="GW484" s="85"/>
      <c r="GX484" s="85"/>
      <c r="GY484" s="85"/>
      <c r="GZ484" s="85"/>
      <c r="HA484" s="85"/>
      <c r="HB484" s="85"/>
      <c r="HC484" s="85"/>
      <c r="HD484" s="85"/>
      <c r="HE484" s="85"/>
      <c r="HF484" s="85"/>
      <c r="HG484" s="85"/>
      <c r="HH484" s="85"/>
      <c r="HI484" s="85"/>
      <c r="HJ484" s="85"/>
      <c r="HK484" s="85"/>
      <c r="HL484" s="85"/>
      <c r="HM484" s="85"/>
      <c r="HN484" s="85"/>
      <c r="HO484" s="85"/>
      <c r="HP484" s="85"/>
      <c r="HQ484" s="85"/>
      <c r="HR484" s="85"/>
      <c r="HS484" s="85"/>
      <c r="HT484" s="85"/>
      <c r="HU484" s="85"/>
      <c r="HV484" s="85"/>
      <c r="HW484" s="85"/>
      <c r="HX484" s="85"/>
      <c r="HY484" s="85"/>
      <c r="HZ484" s="85"/>
      <c r="IA484" s="85"/>
      <c r="IB484" s="85"/>
      <c r="IC484" s="85"/>
      <c r="ID484" s="85"/>
      <c r="IE484" s="85"/>
      <c r="IF484" s="85"/>
      <c r="IG484" s="85"/>
      <c r="IH484" s="85"/>
      <c r="II484" s="85"/>
      <c r="IJ484" s="85"/>
      <c r="IK484" s="85"/>
      <c r="IL484" s="85"/>
      <c r="IM484" s="85"/>
      <c r="IN484" s="85"/>
      <c r="IO484" s="85"/>
      <c r="IP484" s="85"/>
      <c r="IQ484" s="85"/>
      <c r="IR484" s="85"/>
      <c r="IS484" s="85"/>
      <c r="IT484" s="85"/>
      <c r="IU484" s="85"/>
      <c r="IV484" s="85"/>
    </row>
    <row r="485" spans="1:256" x14ac:dyDescent="0.2">
      <c r="A485" s="79">
        <v>4069</v>
      </c>
      <c r="B485" s="71" t="s">
        <v>2300</v>
      </c>
      <c r="C485" s="70" t="s">
        <v>2107</v>
      </c>
      <c r="D485" s="69">
        <v>0</v>
      </c>
      <c r="E485" s="69">
        <v>0</v>
      </c>
      <c r="F485" s="69">
        <v>0</v>
      </c>
      <c r="G485" s="71">
        <v>0</v>
      </c>
      <c r="H485" s="69">
        <v>0</v>
      </c>
      <c r="I485" s="69">
        <v>0</v>
      </c>
      <c r="J485" s="72">
        <v>0</v>
      </c>
      <c r="K485" s="71">
        <v>0</v>
      </c>
      <c r="L485" s="80">
        <v>0</v>
      </c>
      <c r="M485" s="74">
        <v>0</v>
      </c>
      <c r="N485" s="80">
        <v>0</v>
      </c>
      <c r="O485" s="70">
        <v>0</v>
      </c>
      <c r="P485" s="76" t="e">
        <f>VLOOKUP(A485,#REF!,3,FALSE)</f>
        <v>#REF!</v>
      </c>
      <c r="Q485" s="80">
        <v>64.81481481481481</v>
      </c>
      <c r="R485" s="80">
        <f t="shared" si="7"/>
        <v>0</v>
      </c>
    </row>
    <row r="486" spans="1:256" x14ac:dyDescent="0.2">
      <c r="A486" s="79">
        <v>4063</v>
      </c>
      <c r="B486" s="71" t="s">
        <v>2301</v>
      </c>
      <c r="C486" s="70" t="s">
        <v>2107</v>
      </c>
      <c r="D486" s="69">
        <v>0</v>
      </c>
      <c r="E486" s="69">
        <v>0</v>
      </c>
      <c r="F486" s="69">
        <v>0</v>
      </c>
      <c r="G486" s="71">
        <v>0</v>
      </c>
      <c r="H486" s="69">
        <v>0</v>
      </c>
      <c r="I486" s="69">
        <v>0</v>
      </c>
      <c r="J486" s="72">
        <v>0</v>
      </c>
      <c r="K486" s="71">
        <v>0</v>
      </c>
      <c r="L486" s="80">
        <v>0</v>
      </c>
      <c r="M486" s="74">
        <v>0</v>
      </c>
      <c r="N486" s="80">
        <v>0</v>
      </c>
      <c r="O486" s="70">
        <v>0</v>
      </c>
      <c r="P486" s="76" t="e">
        <f>VLOOKUP(A486,#REF!,3,FALSE)</f>
        <v>#REF!</v>
      </c>
      <c r="Q486" s="80">
        <v>9.2592592592592595</v>
      </c>
      <c r="R486" s="80">
        <f t="shared" si="7"/>
        <v>0</v>
      </c>
    </row>
    <row r="487" spans="1:256" s="69" customFormat="1" x14ac:dyDescent="0.2">
      <c r="A487" s="81">
        <v>4070</v>
      </c>
      <c r="B487" s="82" t="s">
        <v>2302</v>
      </c>
      <c r="C487" s="69" t="s">
        <v>2107</v>
      </c>
      <c r="D487" s="69">
        <v>0</v>
      </c>
      <c r="E487" s="69">
        <v>0</v>
      </c>
      <c r="F487" s="69">
        <v>0</v>
      </c>
      <c r="G487" s="71">
        <v>0</v>
      </c>
      <c r="H487" s="69">
        <v>0</v>
      </c>
      <c r="I487" s="69">
        <v>0</v>
      </c>
      <c r="J487" s="69">
        <v>0</v>
      </c>
      <c r="K487" s="82">
        <v>0</v>
      </c>
      <c r="L487" s="83">
        <v>0</v>
      </c>
      <c r="M487" s="69">
        <v>0</v>
      </c>
      <c r="N487" s="83">
        <v>0</v>
      </c>
      <c r="O487" s="69">
        <v>0</v>
      </c>
      <c r="P487" s="76" t="e">
        <f>VLOOKUP(A487,#REF!,3,FALSE)</f>
        <v>#REF!</v>
      </c>
      <c r="Q487" s="84">
        <v>74.074074074074076</v>
      </c>
      <c r="R487" s="84">
        <f t="shared" si="7"/>
        <v>0</v>
      </c>
      <c r="S487" s="78"/>
      <c r="T487" s="78"/>
      <c r="U487" s="78"/>
      <c r="V487" s="78"/>
      <c r="W487" s="78"/>
      <c r="X487" s="78"/>
      <c r="Y487" s="78"/>
      <c r="Z487" s="78"/>
      <c r="AA487" s="78"/>
      <c r="AB487" s="78"/>
      <c r="AC487" s="85"/>
      <c r="AD487" s="85"/>
      <c r="AE487" s="85"/>
      <c r="AF487" s="85"/>
      <c r="AG487" s="85"/>
      <c r="AH487" s="85"/>
      <c r="AI487" s="85"/>
      <c r="AJ487" s="85"/>
      <c r="AK487" s="85"/>
      <c r="AL487" s="85"/>
      <c r="AM487" s="85"/>
      <c r="AN487" s="85"/>
      <c r="AO487" s="85"/>
      <c r="AP487" s="85"/>
      <c r="AQ487" s="85"/>
      <c r="AR487" s="85"/>
      <c r="AS487" s="85"/>
      <c r="AT487" s="85"/>
      <c r="AU487" s="85"/>
      <c r="AV487" s="85"/>
      <c r="AW487" s="85"/>
      <c r="AX487" s="85"/>
      <c r="AY487" s="85"/>
      <c r="AZ487" s="85"/>
      <c r="BA487" s="85"/>
      <c r="BB487" s="85"/>
      <c r="BC487" s="85"/>
      <c r="BD487" s="85"/>
      <c r="BE487" s="85"/>
      <c r="BF487" s="85"/>
      <c r="BG487" s="85"/>
      <c r="BH487" s="85"/>
      <c r="BI487" s="85"/>
      <c r="BJ487" s="85"/>
      <c r="BK487" s="85"/>
      <c r="BL487" s="85"/>
      <c r="BM487" s="85"/>
      <c r="BN487" s="85"/>
      <c r="BO487" s="85"/>
      <c r="BP487" s="85"/>
      <c r="BQ487" s="85"/>
      <c r="BR487" s="85"/>
      <c r="BS487" s="85"/>
      <c r="BT487" s="85"/>
      <c r="BU487" s="85"/>
      <c r="BV487" s="85"/>
      <c r="BW487" s="85"/>
      <c r="BX487" s="85"/>
      <c r="BY487" s="85"/>
      <c r="BZ487" s="85"/>
      <c r="CA487" s="85"/>
      <c r="CB487" s="85"/>
      <c r="CC487" s="85"/>
      <c r="CD487" s="85"/>
      <c r="CE487" s="85"/>
      <c r="CF487" s="85"/>
      <c r="CG487" s="85"/>
      <c r="CH487" s="85"/>
      <c r="CI487" s="85"/>
      <c r="CJ487" s="85"/>
      <c r="CK487" s="85"/>
      <c r="CL487" s="85"/>
      <c r="CM487" s="85"/>
      <c r="CN487" s="85"/>
      <c r="CO487" s="85"/>
      <c r="CP487" s="85"/>
      <c r="CQ487" s="85"/>
      <c r="CR487" s="85"/>
      <c r="CS487" s="85"/>
      <c r="CT487" s="85"/>
      <c r="CU487" s="85"/>
      <c r="CV487" s="85"/>
      <c r="CW487" s="85"/>
      <c r="CX487" s="85"/>
      <c r="CY487" s="85"/>
      <c r="CZ487" s="85"/>
      <c r="DA487" s="85"/>
      <c r="DB487" s="85"/>
      <c r="DC487" s="85"/>
      <c r="DD487" s="85"/>
      <c r="DE487" s="85"/>
      <c r="DF487" s="85"/>
      <c r="DG487" s="85"/>
      <c r="DH487" s="85"/>
      <c r="DI487" s="85"/>
      <c r="DJ487" s="85"/>
      <c r="DK487" s="85"/>
      <c r="DL487" s="85"/>
      <c r="DM487" s="85"/>
      <c r="DN487" s="85"/>
      <c r="DO487" s="85"/>
      <c r="DP487" s="85"/>
      <c r="DQ487" s="85"/>
      <c r="DR487" s="85"/>
      <c r="DS487" s="85"/>
      <c r="DT487" s="85"/>
      <c r="DU487" s="85"/>
      <c r="DV487" s="85"/>
      <c r="DW487" s="85"/>
      <c r="DX487" s="85"/>
      <c r="DY487" s="85"/>
      <c r="DZ487" s="85"/>
      <c r="EA487" s="85"/>
      <c r="EB487" s="85"/>
      <c r="EC487" s="85"/>
      <c r="ED487" s="85"/>
      <c r="EE487" s="85"/>
      <c r="EF487" s="85"/>
      <c r="EG487" s="85"/>
      <c r="EH487" s="85"/>
      <c r="EI487" s="85"/>
      <c r="EJ487" s="85"/>
      <c r="EK487" s="85"/>
      <c r="EL487" s="85"/>
      <c r="EM487" s="85"/>
      <c r="EN487" s="85"/>
      <c r="EO487" s="85"/>
      <c r="EP487" s="85"/>
      <c r="EQ487" s="85"/>
      <c r="ER487" s="85"/>
      <c r="ES487" s="85"/>
      <c r="ET487" s="85"/>
      <c r="EU487" s="85"/>
      <c r="EV487" s="85"/>
      <c r="EW487" s="85"/>
      <c r="EX487" s="85"/>
      <c r="EY487" s="85"/>
      <c r="EZ487" s="85"/>
      <c r="FA487" s="85"/>
      <c r="FB487" s="85"/>
      <c r="FC487" s="85"/>
      <c r="FD487" s="85"/>
      <c r="FE487" s="85"/>
      <c r="FF487" s="85"/>
      <c r="FG487" s="85"/>
      <c r="FH487" s="85"/>
      <c r="FI487" s="85"/>
      <c r="FJ487" s="85"/>
      <c r="FK487" s="85"/>
      <c r="FL487" s="85"/>
      <c r="FM487" s="85"/>
      <c r="FN487" s="85"/>
      <c r="FO487" s="85"/>
      <c r="FP487" s="85"/>
      <c r="FQ487" s="85"/>
      <c r="FR487" s="85"/>
      <c r="FS487" s="85"/>
      <c r="FT487" s="85"/>
      <c r="FU487" s="85"/>
      <c r="FV487" s="85"/>
      <c r="FW487" s="85"/>
      <c r="FX487" s="85"/>
      <c r="FY487" s="85"/>
      <c r="FZ487" s="85"/>
      <c r="GA487" s="85"/>
      <c r="GB487" s="85"/>
      <c r="GC487" s="85"/>
      <c r="GD487" s="85"/>
      <c r="GE487" s="85"/>
      <c r="GF487" s="85"/>
      <c r="GG487" s="85"/>
      <c r="GH487" s="85"/>
      <c r="GI487" s="85"/>
      <c r="GJ487" s="85"/>
      <c r="GK487" s="85"/>
      <c r="GL487" s="85"/>
      <c r="GM487" s="85"/>
      <c r="GN487" s="85"/>
      <c r="GO487" s="85"/>
      <c r="GP487" s="85"/>
      <c r="GQ487" s="85"/>
      <c r="GR487" s="85"/>
      <c r="GS487" s="85"/>
      <c r="GT487" s="85"/>
      <c r="GU487" s="85"/>
      <c r="GV487" s="85"/>
      <c r="GW487" s="85"/>
      <c r="GX487" s="85"/>
      <c r="GY487" s="85"/>
      <c r="GZ487" s="85"/>
      <c r="HA487" s="85"/>
      <c r="HB487" s="85"/>
      <c r="HC487" s="85"/>
      <c r="HD487" s="85"/>
      <c r="HE487" s="85"/>
      <c r="HF487" s="85"/>
      <c r="HG487" s="85"/>
      <c r="HH487" s="85"/>
      <c r="HI487" s="85"/>
      <c r="HJ487" s="85"/>
      <c r="HK487" s="85"/>
      <c r="HL487" s="85"/>
      <c r="HM487" s="85"/>
      <c r="HN487" s="85"/>
      <c r="HO487" s="85"/>
      <c r="HP487" s="85"/>
      <c r="HQ487" s="85"/>
      <c r="HR487" s="85"/>
      <c r="HS487" s="85"/>
      <c r="HT487" s="85"/>
      <c r="HU487" s="85"/>
      <c r="HV487" s="85"/>
      <c r="HW487" s="85"/>
      <c r="HX487" s="85"/>
      <c r="HY487" s="85"/>
      <c r="HZ487" s="85"/>
      <c r="IA487" s="85"/>
      <c r="IB487" s="85"/>
      <c r="IC487" s="85"/>
      <c r="ID487" s="85"/>
      <c r="IE487" s="85"/>
      <c r="IF487" s="85"/>
      <c r="IG487" s="85"/>
      <c r="IH487" s="85"/>
      <c r="II487" s="85"/>
      <c r="IJ487" s="85"/>
      <c r="IK487" s="85"/>
      <c r="IL487" s="85"/>
      <c r="IM487" s="85"/>
      <c r="IN487" s="85"/>
      <c r="IO487" s="85"/>
      <c r="IP487" s="85"/>
      <c r="IQ487" s="85"/>
      <c r="IR487" s="85"/>
      <c r="IS487" s="85"/>
      <c r="IT487" s="85"/>
      <c r="IU487" s="85"/>
      <c r="IV487" s="85"/>
    </row>
    <row r="488" spans="1:256" x14ac:dyDescent="0.2">
      <c r="A488" s="79">
        <v>4071</v>
      </c>
      <c r="B488" s="71" t="s">
        <v>2303</v>
      </c>
      <c r="C488" s="70" t="s">
        <v>2107</v>
      </c>
      <c r="D488" s="69">
        <v>0</v>
      </c>
      <c r="E488" s="69">
        <v>0</v>
      </c>
      <c r="F488" s="69">
        <v>0</v>
      </c>
      <c r="G488" s="71">
        <v>0</v>
      </c>
      <c r="H488" s="69">
        <v>0</v>
      </c>
      <c r="I488" s="69">
        <v>0</v>
      </c>
      <c r="J488" s="72">
        <v>0</v>
      </c>
      <c r="K488" s="71">
        <v>0</v>
      </c>
      <c r="L488" s="80">
        <v>0</v>
      </c>
      <c r="M488" s="74">
        <v>0</v>
      </c>
      <c r="N488" s="80">
        <v>0</v>
      </c>
      <c r="O488" s="70">
        <v>0</v>
      </c>
      <c r="P488" s="76" t="e">
        <f>VLOOKUP(A488,#REF!,3,FALSE)</f>
        <v>#REF!</v>
      </c>
      <c r="Q488" s="80">
        <v>83.333333333333329</v>
      </c>
      <c r="R488" s="80">
        <f t="shared" si="7"/>
        <v>0</v>
      </c>
    </row>
    <row r="489" spans="1:256" x14ac:dyDescent="0.2">
      <c r="A489" s="79">
        <v>4072</v>
      </c>
      <c r="B489" s="71" t="s">
        <v>2304</v>
      </c>
      <c r="C489" s="70" t="s">
        <v>2107</v>
      </c>
      <c r="D489" s="69">
        <v>0</v>
      </c>
      <c r="E489" s="69">
        <v>0</v>
      </c>
      <c r="F489" s="69">
        <v>0</v>
      </c>
      <c r="G489" s="71">
        <v>0</v>
      </c>
      <c r="H489" s="69">
        <v>0</v>
      </c>
      <c r="I489" s="69">
        <v>0</v>
      </c>
      <c r="J489" s="72">
        <v>0</v>
      </c>
      <c r="K489" s="71">
        <v>0</v>
      </c>
      <c r="L489" s="80">
        <v>0</v>
      </c>
      <c r="M489" s="74">
        <v>0</v>
      </c>
      <c r="N489" s="80">
        <v>0</v>
      </c>
      <c r="O489" s="70">
        <v>0</v>
      </c>
      <c r="P489" s="76" t="e">
        <f>VLOOKUP(A489,#REF!,3,FALSE)</f>
        <v>#REF!</v>
      </c>
      <c r="Q489" s="80">
        <v>92.592592592592581</v>
      </c>
      <c r="R489" s="80">
        <f t="shared" si="7"/>
        <v>0</v>
      </c>
    </row>
    <row r="490" spans="1:256" s="69" customFormat="1" x14ac:dyDescent="0.2">
      <c r="A490" s="81">
        <v>4073</v>
      </c>
      <c r="B490" s="82" t="s">
        <v>2305</v>
      </c>
      <c r="C490" s="69" t="s">
        <v>2107</v>
      </c>
      <c r="D490" s="69">
        <v>0</v>
      </c>
      <c r="E490" s="69">
        <v>0</v>
      </c>
      <c r="F490" s="69">
        <v>0</v>
      </c>
      <c r="G490" s="71">
        <v>0</v>
      </c>
      <c r="H490" s="69">
        <v>0</v>
      </c>
      <c r="I490" s="69">
        <v>0</v>
      </c>
      <c r="J490" s="69">
        <v>0</v>
      </c>
      <c r="K490" s="82">
        <v>0</v>
      </c>
      <c r="L490" s="83">
        <v>0</v>
      </c>
      <c r="M490" s="69">
        <v>0</v>
      </c>
      <c r="N490" s="83">
        <v>0</v>
      </c>
      <c r="O490" s="69">
        <v>0</v>
      </c>
      <c r="P490" s="76" t="e">
        <f>VLOOKUP(A490,#REF!,3,FALSE)</f>
        <v>#REF!</v>
      </c>
      <c r="Q490" s="84">
        <v>101.85185185185185</v>
      </c>
      <c r="R490" s="84">
        <f t="shared" si="7"/>
        <v>0</v>
      </c>
      <c r="S490" s="78"/>
      <c r="T490" s="78"/>
      <c r="U490" s="78"/>
      <c r="V490" s="78"/>
      <c r="W490" s="78"/>
      <c r="X490" s="78"/>
      <c r="Y490" s="78"/>
      <c r="Z490" s="78"/>
      <c r="AA490" s="78"/>
      <c r="AB490" s="78"/>
      <c r="AC490" s="85"/>
      <c r="AD490" s="85"/>
      <c r="AE490" s="85"/>
      <c r="AF490" s="85"/>
      <c r="AG490" s="85"/>
      <c r="AH490" s="85"/>
      <c r="AI490" s="85"/>
      <c r="AJ490" s="85"/>
      <c r="AK490" s="85"/>
      <c r="AL490" s="85"/>
      <c r="AM490" s="85"/>
      <c r="AN490" s="85"/>
      <c r="AO490" s="85"/>
      <c r="AP490" s="85"/>
      <c r="AQ490" s="85"/>
      <c r="AR490" s="85"/>
      <c r="AS490" s="85"/>
      <c r="AT490" s="85"/>
      <c r="AU490" s="85"/>
      <c r="AV490" s="85"/>
      <c r="AW490" s="85"/>
      <c r="AX490" s="85"/>
      <c r="AY490" s="85"/>
      <c r="AZ490" s="85"/>
      <c r="BA490" s="85"/>
      <c r="BB490" s="85"/>
      <c r="BC490" s="85"/>
      <c r="BD490" s="85"/>
      <c r="BE490" s="85"/>
      <c r="BF490" s="85"/>
      <c r="BG490" s="85"/>
      <c r="BH490" s="85"/>
      <c r="BI490" s="85"/>
      <c r="BJ490" s="85"/>
      <c r="BK490" s="85"/>
      <c r="BL490" s="85"/>
      <c r="BM490" s="85"/>
      <c r="BN490" s="85"/>
      <c r="BO490" s="85"/>
      <c r="BP490" s="85"/>
      <c r="BQ490" s="85"/>
      <c r="BR490" s="85"/>
      <c r="BS490" s="85"/>
      <c r="BT490" s="85"/>
      <c r="BU490" s="85"/>
      <c r="BV490" s="85"/>
      <c r="BW490" s="85"/>
      <c r="BX490" s="85"/>
      <c r="BY490" s="85"/>
      <c r="BZ490" s="85"/>
      <c r="CA490" s="85"/>
      <c r="CB490" s="85"/>
      <c r="CC490" s="85"/>
      <c r="CD490" s="85"/>
      <c r="CE490" s="85"/>
      <c r="CF490" s="85"/>
      <c r="CG490" s="85"/>
      <c r="CH490" s="85"/>
      <c r="CI490" s="85"/>
      <c r="CJ490" s="85"/>
      <c r="CK490" s="85"/>
      <c r="CL490" s="85"/>
      <c r="CM490" s="85"/>
      <c r="CN490" s="85"/>
      <c r="CO490" s="85"/>
      <c r="CP490" s="85"/>
      <c r="CQ490" s="85"/>
      <c r="CR490" s="85"/>
      <c r="CS490" s="85"/>
      <c r="CT490" s="85"/>
      <c r="CU490" s="85"/>
      <c r="CV490" s="85"/>
      <c r="CW490" s="85"/>
      <c r="CX490" s="85"/>
      <c r="CY490" s="85"/>
      <c r="CZ490" s="85"/>
      <c r="DA490" s="85"/>
      <c r="DB490" s="85"/>
      <c r="DC490" s="85"/>
      <c r="DD490" s="85"/>
      <c r="DE490" s="85"/>
      <c r="DF490" s="85"/>
      <c r="DG490" s="85"/>
      <c r="DH490" s="85"/>
      <c r="DI490" s="85"/>
      <c r="DJ490" s="85"/>
      <c r="DK490" s="85"/>
      <c r="DL490" s="85"/>
      <c r="DM490" s="85"/>
      <c r="DN490" s="85"/>
      <c r="DO490" s="85"/>
      <c r="DP490" s="85"/>
      <c r="DQ490" s="85"/>
      <c r="DR490" s="85"/>
      <c r="DS490" s="85"/>
      <c r="DT490" s="85"/>
      <c r="DU490" s="85"/>
      <c r="DV490" s="85"/>
      <c r="DW490" s="85"/>
      <c r="DX490" s="85"/>
      <c r="DY490" s="85"/>
      <c r="DZ490" s="85"/>
      <c r="EA490" s="85"/>
      <c r="EB490" s="85"/>
      <c r="EC490" s="85"/>
      <c r="ED490" s="85"/>
      <c r="EE490" s="85"/>
      <c r="EF490" s="85"/>
      <c r="EG490" s="85"/>
      <c r="EH490" s="85"/>
      <c r="EI490" s="85"/>
      <c r="EJ490" s="85"/>
      <c r="EK490" s="85"/>
      <c r="EL490" s="85"/>
      <c r="EM490" s="85"/>
      <c r="EN490" s="85"/>
      <c r="EO490" s="85"/>
      <c r="EP490" s="85"/>
      <c r="EQ490" s="85"/>
      <c r="ER490" s="85"/>
      <c r="ES490" s="85"/>
      <c r="ET490" s="85"/>
      <c r="EU490" s="85"/>
      <c r="EV490" s="85"/>
      <c r="EW490" s="85"/>
      <c r="EX490" s="85"/>
      <c r="EY490" s="85"/>
      <c r="EZ490" s="85"/>
      <c r="FA490" s="85"/>
      <c r="FB490" s="85"/>
      <c r="FC490" s="85"/>
      <c r="FD490" s="85"/>
      <c r="FE490" s="85"/>
      <c r="FF490" s="85"/>
      <c r="FG490" s="85"/>
      <c r="FH490" s="85"/>
      <c r="FI490" s="85"/>
      <c r="FJ490" s="85"/>
      <c r="FK490" s="85"/>
      <c r="FL490" s="85"/>
      <c r="FM490" s="85"/>
      <c r="FN490" s="85"/>
      <c r="FO490" s="85"/>
      <c r="FP490" s="85"/>
      <c r="FQ490" s="85"/>
      <c r="FR490" s="85"/>
      <c r="FS490" s="85"/>
      <c r="FT490" s="85"/>
      <c r="FU490" s="85"/>
      <c r="FV490" s="85"/>
      <c r="FW490" s="85"/>
      <c r="FX490" s="85"/>
      <c r="FY490" s="85"/>
      <c r="FZ490" s="85"/>
      <c r="GA490" s="85"/>
      <c r="GB490" s="85"/>
      <c r="GC490" s="85"/>
      <c r="GD490" s="85"/>
      <c r="GE490" s="85"/>
      <c r="GF490" s="85"/>
      <c r="GG490" s="85"/>
      <c r="GH490" s="85"/>
      <c r="GI490" s="85"/>
      <c r="GJ490" s="85"/>
      <c r="GK490" s="85"/>
      <c r="GL490" s="85"/>
      <c r="GM490" s="85"/>
      <c r="GN490" s="85"/>
      <c r="GO490" s="85"/>
      <c r="GP490" s="85"/>
      <c r="GQ490" s="85"/>
      <c r="GR490" s="85"/>
      <c r="GS490" s="85"/>
      <c r="GT490" s="85"/>
      <c r="GU490" s="85"/>
      <c r="GV490" s="85"/>
      <c r="GW490" s="85"/>
      <c r="GX490" s="85"/>
      <c r="GY490" s="85"/>
      <c r="GZ490" s="85"/>
      <c r="HA490" s="85"/>
      <c r="HB490" s="85"/>
      <c r="HC490" s="85"/>
      <c r="HD490" s="85"/>
      <c r="HE490" s="85"/>
      <c r="HF490" s="85"/>
      <c r="HG490" s="85"/>
      <c r="HH490" s="85"/>
      <c r="HI490" s="85"/>
      <c r="HJ490" s="85"/>
      <c r="HK490" s="85"/>
      <c r="HL490" s="85"/>
      <c r="HM490" s="85"/>
      <c r="HN490" s="85"/>
      <c r="HO490" s="85"/>
      <c r="HP490" s="85"/>
      <c r="HQ490" s="85"/>
      <c r="HR490" s="85"/>
      <c r="HS490" s="85"/>
      <c r="HT490" s="85"/>
      <c r="HU490" s="85"/>
      <c r="HV490" s="85"/>
      <c r="HW490" s="85"/>
      <c r="HX490" s="85"/>
      <c r="HY490" s="85"/>
      <c r="HZ490" s="85"/>
      <c r="IA490" s="85"/>
      <c r="IB490" s="85"/>
      <c r="IC490" s="85"/>
      <c r="ID490" s="85"/>
      <c r="IE490" s="85"/>
      <c r="IF490" s="85"/>
      <c r="IG490" s="85"/>
      <c r="IH490" s="85"/>
      <c r="II490" s="85"/>
      <c r="IJ490" s="85"/>
      <c r="IK490" s="85"/>
      <c r="IL490" s="85"/>
      <c r="IM490" s="85"/>
      <c r="IN490" s="85"/>
      <c r="IO490" s="85"/>
      <c r="IP490" s="85"/>
      <c r="IQ490" s="85"/>
      <c r="IR490" s="85"/>
      <c r="IS490" s="85"/>
      <c r="IT490" s="85"/>
      <c r="IU490" s="85"/>
      <c r="IV490" s="85"/>
    </row>
    <row r="491" spans="1:256" x14ac:dyDescent="0.2">
      <c r="A491" s="79">
        <v>4074</v>
      </c>
      <c r="B491" s="71" t="s">
        <v>2306</v>
      </c>
      <c r="C491" s="70" t="s">
        <v>2107</v>
      </c>
      <c r="D491" s="69">
        <v>0</v>
      </c>
      <c r="E491" s="69">
        <v>0</v>
      </c>
      <c r="F491" s="69">
        <v>0</v>
      </c>
      <c r="G491" s="71">
        <v>0</v>
      </c>
      <c r="H491" s="69">
        <v>0</v>
      </c>
      <c r="I491" s="69">
        <v>0</v>
      </c>
      <c r="J491" s="72">
        <v>0</v>
      </c>
      <c r="K491" s="71">
        <v>0</v>
      </c>
      <c r="L491" s="80">
        <v>0</v>
      </c>
      <c r="M491" s="74">
        <v>0</v>
      </c>
      <c r="N491" s="80">
        <v>0</v>
      </c>
      <c r="O491" s="70">
        <v>0</v>
      </c>
      <c r="P491" s="76" t="e">
        <f>VLOOKUP(A491,#REF!,3,FALSE)</f>
        <v>#REF!</v>
      </c>
      <c r="Q491" s="80">
        <v>111.1111111111111</v>
      </c>
      <c r="R491" s="80">
        <f t="shared" si="7"/>
        <v>0</v>
      </c>
    </row>
    <row r="492" spans="1:256" s="69" customFormat="1" x14ac:dyDescent="0.2">
      <c r="A492" s="86">
        <v>4075</v>
      </c>
      <c r="B492" s="85" t="s">
        <v>2307</v>
      </c>
      <c r="C492" s="69" t="s">
        <v>2107</v>
      </c>
      <c r="D492" s="69">
        <v>0</v>
      </c>
      <c r="E492" s="69">
        <v>0</v>
      </c>
      <c r="F492" s="69">
        <v>0</v>
      </c>
      <c r="G492" s="71">
        <v>0</v>
      </c>
      <c r="H492" s="69">
        <v>0</v>
      </c>
      <c r="I492" s="69">
        <v>0</v>
      </c>
      <c r="J492" s="69">
        <v>0</v>
      </c>
      <c r="K492" s="85">
        <v>0</v>
      </c>
      <c r="L492" s="87">
        <v>0</v>
      </c>
      <c r="M492" s="69">
        <v>0</v>
      </c>
      <c r="N492" s="87">
        <v>0</v>
      </c>
      <c r="O492" s="69">
        <v>0</v>
      </c>
      <c r="P492" s="76" t="e">
        <f>VLOOKUP(A492,#REF!,3,FALSE)</f>
        <v>#REF!</v>
      </c>
      <c r="Q492" s="84">
        <v>120.37037037037037</v>
      </c>
      <c r="R492" s="84">
        <f t="shared" si="7"/>
        <v>0</v>
      </c>
      <c r="S492" s="78"/>
      <c r="T492" s="78"/>
      <c r="U492" s="78"/>
      <c r="V492" s="78"/>
      <c r="W492" s="78"/>
      <c r="X492" s="78"/>
      <c r="Y492" s="78"/>
      <c r="Z492" s="78"/>
      <c r="AA492" s="78"/>
      <c r="AB492" s="78"/>
      <c r="AC492" s="85"/>
      <c r="AD492" s="85"/>
      <c r="AE492" s="85"/>
      <c r="AF492" s="85"/>
      <c r="AG492" s="85"/>
      <c r="AH492" s="85"/>
      <c r="AI492" s="85"/>
      <c r="AJ492" s="85"/>
      <c r="AK492" s="85"/>
      <c r="AL492" s="85"/>
      <c r="AM492" s="85"/>
      <c r="AN492" s="85"/>
      <c r="AO492" s="85"/>
      <c r="AP492" s="85"/>
      <c r="AQ492" s="85"/>
      <c r="AR492" s="85"/>
      <c r="AS492" s="85"/>
      <c r="AT492" s="85"/>
      <c r="AU492" s="85"/>
      <c r="AV492" s="85"/>
      <c r="AW492" s="85"/>
      <c r="AX492" s="85"/>
      <c r="AY492" s="85"/>
      <c r="AZ492" s="85"/>
      <c r="BA492" s="85"/>
      <c r="BB492" s="85"/>
      <c r="BC492" s="85"/>
      <c r="BD492" s="85"/>
      <c r="BE492" s="85"/>
      <c r="BF492" s="85"/>
      <c r="BG492" s="85"/>
      <c r="BH492" s="85"/>
      <c r="BI492" s="85"/>
      <c r="BJ492" s="85"/>
      <c r="BK492" s="85"/>
      <c r="BL492" s="85"/>
      <c r="BM492" s="85"/>
      <c r="BN492" s="85"/>
      <c r="BO492" s="85"/>
      <c r="BP492" s="85"/>
      <c r="BQ492" s="85"/>
      <c r="BR492" s="85"/>
      <c r="BS492" s="85"/>
      <c r="BT492" s="85"/>
      <c r="BU492" s="85"/>
      <c r="BV492" s="85"/>
      <c r="BW492" s="85"/>
      <c r="BX492" s="85"/>
      <c r="BY492" s="85"/>
      <c r="BZ492" s="85"/>
      <c r="CA492" s="85"/>
      <c r="CB492" s="85"/>
      <c r="CC492" s="85"/>
      <c r="CD492" s="85"/>
      <c r="CE492" s="85"/>
      <c r="CF492" s="85"/>
      <c r="CG492" s="85"/>
      <c r="CH492" s="85"/>
      <c r="CI492" s="85"/>
      <c r="CJ492" s="85"/>
      <c r="CK492" s="85"/>
      <c r="CL492" s="85"/>
      <c r="CM492" s="85"/>
      <c r="CN492" s="85"/>
      <c r="CO492" s="85"/>
      <c r="CP492" s="85"/>
      <c r="CQ492" s="85"/>
      <c r="CR492" s="85"/>
      <c r="CS492" s="85"/>
      <c r="CT492" s="85"/>
      <c r="CU492" s="85"/>
      <c r="CV492" s="85"/>
      <c r="CW492" s="85"/>
      <c r="CX492" s="85"/>
      <c r="CY492" s="85"/>
      <c r="CZ492" s="85"/>
      <c r="DA492" s="85"/>
      <c r="DB492" s="85"/>
      <c r="DC492" s="85"/>
      <c r="DD492" s="85"/>
      <c r="DE492" s="85"/>
      <c r="DF492" s="85"/>
      <c r="DG492" s="85"/>
      <c r="DH492" s="85"/>
      <c r="DI492" s="85"/>
      <c r="DJ492" s="85"/>
      <c r="DK492" s="85"/>
      <c r="DL492" s="85"/>
      <c r="DM492" s="85"/>
      <c r="DN492" s="85"/>
      <c r="DO492" s="85"/>
      <c r="DP492" s="85"/>
      <c r="DQ492" s="85"/>
      <c r="DR492" s="85"/>
      <c r="DS492" s="85"/>
      <c r="DT492" s="85"/>
      <c r="DU492" s="85"/>
      <c r="DV492" s="85"/>
      <c r="DW492" s="85"/>
      <c r="DX492" s="85"/>
      <c r="DY492" s="85"/>
      <c r="DZ492" s="85"/>
      <c r="EA492" s="85"/>
      <c r="EB492" s="85"/>
      <c r="EC492" s="85"/>
      <c r="ED492" s="85"/>
      <c r="EE492" s="85"/>
      <c r="EF492" s="85"/>
      <c r="EG492" s="85"/>
      <c r="EH492" s="85"/>
      <c r="EI492" s="85"/>
      <c r="EJ492" s="85"/>
      <c r="EK492" s="85"/>
      <c r="EL492" s="85"/>
      <c r="EM492" s="85"/>
      <c r="EN492" s="85"/>
      <c r="EO492" s="85"/>
      <c r="EP492" s="85"/>
      <c r="EQ492" s="85"/>
      <c r="ER492" s="85"/>
      <c r="ES492" s="85"/>
      <c r="ET492" s="85"/>
      <c r="EU492" s="85"/>
      <c r="EV492" s="85"/>
      <c r="EW492" s="85"/>
      <c r="EX492" s="85"/>
      <c r="EY492" s="85"/>
      <c r="EZ492" s="85"/>
      <c r="FA492" s="85"/>
      <c r="FB492" s="85"/>
      <c r="FC492" s="85"/>
      <c r="FD492" s="85"/>
      <c r="FE492" s="85"/>
      <c r="FF492" s="85"/>
      <c r="FG492" s="85"/>
      <c r="FH492" s="85"/>
      <c r="FI492" s="85"/>
      <c r="FJ492" s="85"/>
      <c r="FK492" s="85"/>
      <c r="FL492" s="85"/>
      <c r="FM492" s="85"/>
      <c r="FN492" s="85"/>
      <c r="FO492" s="85"/>
      <c r="FP492" s="85"/>
      <c r="FQ492" s="85"/>
      <c r="FR492" s="85"/>
      <c r="FS492" s="85"/>
      <c r="FT492" s="85"/>
      <c r="FU492" s="85"/>
      <c r="FV492" s="85"/>
      <c r="FW492" s="85"/>
      <c r="FX492" s="85"/>
      <c r="FY492" s="85"/>
      <c r="FZ492" s="85"/>
      <c r="GA492" s="85"/>
      <c r="GB492" s="85"/>
      <c r="GC492" s="85"/>
      <c r="GD492" s="85"/>
      <c r="GE492" s="85"/>
      <c r="GF492" s="85"/>
      <c r="GG492" s="85"/>
      <c r="GH492" s="85"/>
      <c r="GI492" s="85"/>
      <c r="GJ492" s="85"/>
      <c r="GK492" s="85"/>
      <c r="GL492" s="85"/>
      <c r="GM492" s="85"/>
      <c r="GN492" s="85"/>
      <c r="GO492" s="85"/>
      <c r="GP492" s="85"/>
      <c r="GQ492" s="85"/>
      <c r="GR492" s="85"/>
      <c r="GS492" s="85"/>
      <c r="GT492" s="85"/>
      <c r="GU492" s="85"/>
      <c r="GV492" s="85"/>
      <c r="GW492" s="85"/>
      <c r="GX492" s="85"/>
      <c r="GY492" s="85"/>
      <c r="GZ492" s="85"/>
      <c r="HA492" s="85"/>
      <c r="HB492" s="85"/>
      <c r="HC492" s="85"/>
      <c r="HD492" s="85"/>
      <c r="HE492" s="85"/>
      <c r="HF492" s="85"/>
      <c r="HG492" s="85"/>
      <c r="HH492" s="85"/>
      <c r="HI492" s="85"/>
      <c r="HJ492" s="85"/>
      <c r="HK492" s="85"/>
      <c r="HL492" s="85"/>
      <c r="HM492" s="85"/>
      <c r="HN492" s="85"/>
      <c r="HO492" s="85"/>
      <c r="HP492" s="85"/>
      <c r="HQ492" s="85"/>
      <c r="HR492" s="85"/>
      <c r="HS492" s="85"/>
      <c r="HT492" s="85"/>
      <c r="HU492" s="85"/>
      <c r="HV492" s="85"/>
      <c r="HW492" s="85"/>
      <c r="HX492" s="85"/>
      <c r="HY492" s="85"/>
      <c r="HZ492" s="85"/>
      <c r="IA492" s="85"/>
      <c r="IB492" s="85"/>
      <c r="IC492" s="85"/>
      <c r="ID492" s="85"/>
      <c r="IE492" s="85"/>
      <c r="IF492" s="85"/>
      <c r="IG492" s="85"/>
      <c r="IH492" s="85"/>
      <c r="II492" s="85"/>
      <c r="IJ492" s="85"/>
      <c r="IK492" s="85"/>
      <c r="IL492" s="85"/>
      <c r="IM492" s="85"/>
      <c r="IN492" s="85"/>
      <c r="IO492" s="85"/>
      <c r="IP492" s="85"/>
      <c r="IQ492" s="85"/>
      <c r="IR492" s="85"/>
      <c r="IS492" s="85"/>
      <c r="IT492" s="85"/>
      <c r="IU492" s="85"/>
      <c r="IV492" s="85"/>
    </row>
    <row r="493" spans="1:256" s="69" customFormat="1" x14ac:dyDescent="0.2">
      <c r="A493" s="79">
        <v>4076</v>
      </c>
      <c r="B493" s="71" t="s">
        <v>2308</v>
      </c>
      <c r="C493" s="69" t="s">
        <v>2107</v>
      </c>
      <c r="D493" s="69">
        <v>0</v>
      </c>
      <c r="E493" s="69">
        <v>0</v>
      </c>
      <c r="F493" s="69">
        <v>0</v>
      </c>
      <c r="G493" s="71">
        <v>0</v>
      </c>
      <c r="H493" s="69">
        <v>0</v>
      </c>
      <c r="I493" s="69">
        <v>0</v>
      </c>
      <c r="J493" s="69">
        <v>0</v>
      </c>
      <c r="K493" s="71">
        <v>0</v>
      </c>
      <c r="L493" s="80">
        <v>0</v>
      </c>
      <c r="M493" s="69">
        <v>0</v>
      </c>
      <c r="N493" s="80">
        <v>0</v>
      </c>
      <c r="O493" s="69">
        <v>0</v>
      </c>
      <c r="P493" s="76" t="e">
        <f>VLOOKUP(A493,#REF!,3,FALSE)</f>
        <v>#REF!</v>
      </c>
      <c r="Q493" s="84">
        <v>129.62962962962962</v>
      </c>
      <c r="R493" s="84">
        <f t="shared" si="7"/>
        <v>0</v>
      </c>
      <c r="S493" s="78"/>
      <c r="T493" s="78"/>
      <c r="U493" s="78"/>
      <c r="V493" s="78"/>
      <c r="W493" s="78"/>
      <c r="X493" s="78"/>
      <c r="Y493" s="78"/>
      <c r="Z493" s="78"/>
      <c r="AA493" s="78"/>
      <c r="AB493" s="78"/>
      <c r="AC493" s="71"/>
      <c r="AD493" s="71"/>
      <c r="AE493" s="71"/>
      <c r="AF493" s="71"/>
      <c r="AG493" s="71"/>
      <c r="AH493" s="71"/>
      <c r="AI493" s="71"/>
      <c r="AJ493" s="71"/>
      <c r="AK493" s="71"/>
      <c r="AL493" s="71"/>
      <c r="AM493" s="71"/>
      <c r="AN493" s="71"/>
      <c r="AO493" s="71"/>
      <c r="AP493" s="71"/>
      <c r="AQ493" s="71"/>
      <c r="AR493" s="71"/>
      <c r="AS493" s="71"/>
      <c r="AT493" s="71"/>
      <c r="AU493" s="71"/>
      <c r="AV493" s="71"/>
      <c r="AW493" s="71"/>
      <c r="AX493" s="71"/>
      <c r="AY493" s="71"/>
      <c r="AZ493" s="71"/>
      <c r="BA493" s="71"/>
      <c r="BB493" s="71"/>
      <c r="BC493" s="71"/>
      <c r="BD493" s="71"/>
      <c r="BE493" s="71"/>
      <c r="BF493" s="71"/>
      <c r="BG493" s="71"/>
      <c r="BH493" s="71"/>
      <c r="BI493" s="71"/>
      <c r="BJ493" s="71"/>
      <c r="BK493" s="71"/>
      <c r="BL493" s="71"/>
      <c r="BM493" s="71"/>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1"/>
      <c r="CQ493" s="71"/>
      <c r="CR493" s="71"/>
      <c r="CS493" s="71"/>
      <c r="CT493" s="71"/>
      <c r="CU493" s="71"/>
      <c r="CV493" s="71"/>
      <c r="CW493" s="71"/>
      <c r="CX493" s="71"/>
      <c r="CY493" s="71"/>
      <c r="CZ493" s="71"/>
      <c r="DA493" s="71"/>
      <c r="DB493" s="71"/>
      <c r="DC493" s="71"/>
      <c r="DD493" s="71"/>
      <c r="DE493" s="71"/>
      <c r="DF493" s="71"/>
      <c r="DG493" s="71"/>
      <c r="DH493" s="71"/>
      <c r="DI493" s="71"/>
      <c r="DJ493" s="71"/>
      <c r="DK493" s="71"/>
      <c r="DL493" s="71"/>
      <c r="DM493" s="71"/>
      <c r="DN493" s="71"/>
      <c r="DO493" s="71"/>
      <c r="DP493" s="71"/>
      <c r="DQ493" s="71"/>
      <c r="DR493" s="71"/>
      <c r="DS493" s="71"/>
      <c r="DT493" s="71"/>
      <c r="DU493" s="71"/>
      <c r="DV493" s="71"/>
      <c r="DW493" s="71"/>
      <c r="DX493" s="71"/>
      <c r="DY493" s="71"/>
      <c r="DZ493" s="71"/>
      <c r="EA493" s="71"/>
      <c r="EB493" s="71"/>
      <c r="EC493" s="71"/>
      <c r="ED493" s="71"/>
      <c r="EE493" s="71"/>
      <c r="EF493" s="71"/>
      <c r="EG493" s="71"/>
      <c r="EH493" s="71"/>
      <c r="EI493" s="71"/>
      <c r="EJ493" s="71"/>
      <c r="EK493" s="71"/>
      <c r="EL493" s="71"/>
      <c r="EM493" s="71"/>
      <c r="EN493" s="71"/>
      <c r="EO493" s="71"/>
      <c r="EP493" s="71"/>
      <c r="EQ493" s="71"/>
      <c r="ER493" s="71"/>
      <c r="ES493" s="71"/>
      <c r="ET493" s="71"/>
      <c r="EU493" s="71"/>
      <c r="EV493" s="71"/>
      <c r="EW493" s="71"/>
      <c r="EX493" s="71"/>
      <c r="EY493" s="71"/>
      <c r="EZ493" s="71"/>
      <c r="FA493" s="71"/>
      <c r="FB493" s="71"/>
      <c r="FC493" s="71"/>
      <c r="FD493" s="71"/>
      <c r="FE493" s="71"/>
      <c r="FF493" s="71"/>
      <c r="FG493" s="71"/>
      <c r="FH493" s="71"/>
      <c r="FI493" s="71"/>
      <c r="FJ493" s="71"/>
      <c r="FK493" s="71"/>
      <c r="FL493" s="71"/>
      <c r="FM493" s="71"/>
      <c r="FN493" s="71"/>
      <c r="FO493" s="71"/>
      <c r="FP493" s="71"/>
      <c r="FQ493" s="71"/>
      <c r="FR493" s="71"/>
      <c r="FS493" s="71"/>
      <c r="FT493" s="71"/>
      <c r="FU493" s="71"/>
      <c r="FV493" s="71"/>
      <c r="FW493" s="71"/>
      <c r="FX493" s="71"/>
      <c r="FY493" s="71"/>
      <c r="FZ493" s="71"/>
      <c r="GA493" s="71"/>
      <c r="GB493" s="71"/>
      <c r="GC493" s="71"/>
      <c r="GD493" s="71"/>
      <c r="GE493" s="71"/>
      <c r="GF493" s="71"/>
      <c r="GG493" s="71"/>
      <c r="GH493" s="71"/>
      <c r="GI493" s="71"/>
      <c r="GJ493" s="71"/>
      <c r="GK493" s="71"/>
      <c r="GL493" s="71"/>
      <c r="GM493" s="71"/>
      <c r="GN493" s="71"/>
      <c r="GO493" s="71"/>
      <c r="GP493" s="71"/>
      <c r="GQ493" s="71"/>
      <c r="GR493" s="71"/>
      <c r="GS493" s="71"/>
      <c r="GT493" s="71"/>
      <c r="GU493" s="71"/>
      <c r="GV493" s="71"/>
      <c r="GW493" s="71"/>
      <c r="GX493" s="71"/>
      <c r="GY493" s="71"/>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1"/>
      <c r="HZ493" s="71"/>
      <c r="IA493" s="71"/>
      <c r="IB493" s="71"/>
      <c r="IC493" s="71"/>
      <c r="ID493" s="71"/>
      <c r="IE493" s="71"/>
      <c r="IF493" s="71"/>
      <c r="IG493" s="71"/>
      <c r="IH493" s="71"/>
      <c r="II493" s="71"/>
      <c r="IJ493" s="71"/>
      <c r="IK493" s="71"/>
      <c r="IL493" s="71"/>
      <c r="IM493" s="71"/>
      <c r="IN493" s="71"/>
      <c r="IO493" s="71"/>
      <c r="IP493" s="71"/>
      <c r="IQ493" s="71"/>
      <c r="IR493" s="71"/>
      <c r="IS493" s="71"/>
      <c r="IT493" s="71"/>
      <c r="IU493" s="71"/>
      <c r="IV493" s="71"/>
    </row>
    <row r="494" spans="1:256" s="69" customFormat="1" x14ac:dyDescent="0.2">
      <c r="A494" s="94">
        <v>4077</v>
      </c>
      <c r="B494" s="95" t="s">
        <v>2309</v>
      </c>
      <c r="C494" s="69" t="s">
        <v>2107</v>
      </c>
      <c r="D494" s="69">
        <v>0</v>
      </c>
      <c r="E494" s="69">
        <v>0</v>
      </c>
      <c r="F494" s="69">
        <v>0</v>
      </c>
      <c r="G494" s="71">
        <v>0</v>
      </c>
      <c r="H494" s="69">
        <v>0</v>
      </c>
      <c r="I494" s="69">
        <v>0</v>
      </c>
      <c r="J494" s="69">
        <v>0</v>
      </c>
      <c r="K494" s="95">
        <v>0</v>
      </c>
      <c r="L494" s="96">
        <v>0</v>
      </c>
      <c r="M494" s="69">
        <v>0</v>
      </c>
      <c r="N494" s="96">
        <v>0</v>
      </c>
      <c r="O494" s="69">
        <v>0</v>
      </c>
      <c r="P494" s="76" t="e">
        <f>VLOOKUP(A494,#REF!,3,FALSE)</f>
        <v>#REF!</v>
      </c>
      <c r="Q494" s="84">
        <v>138.88888888888889</v>
      </c>
      <c r="R494" s="84">
        <f t="shared" si="7"/>
        <v>0</v>
      </c>
      <c r="S494" s="78"/>
      <c r="T494" s="78"/>
      <c r="U494" s="78"/>
      <c r="V494" s="78"/>
      <c r="W494" s="78"/>
      <c r="X494" s="78"/>
      <c r="Y494" s="78"/>
      <c r="Z494" s="78"/>
      <c r="AA494" s="78"/>
      <c r="AB494" s="78"/>
      <c r="AC494" s="71"/>
      <c r="AD494" s="71"/>
      <c r="AE494" s="71"/>
      <c r="AF494" s="71"/>
      <c r="AG494" s="71"/>
      <c r="AH494" s="71"/>
      <c r="AI494" s="71"/>
      <c r="AJ494" s="71"/>
      <c r="AK494" s="71"/>
      <c r="AL494" s="71"/>
      <c r="AM494" s="71"/>
      <c r="AN494" s="71"/>
      <c r="AO494" s="71"/>
      <c r="AP494" s="71"/>
      <c r="AQ494" s="71"/>
      <c r="AR494" s="71"/>
      <c r="AS494" s="71"/>
      <c r="AT494" s="71"/>
      <c r="AU494" s="71"/>
      <c r="AV494" s="71"/>
      <c r="AW494" s="71"/>
      <c r="AX494" s="71"/>
      <c r="AY494" s="71"/>
      <c r="AZ494" s="71"/>
      <c r="BA494" s="71"/>
      <c r="BB494" s="71"/>
      <c r="BC494" s="71"/>
      <c r="BD494" s="71"/>
      <c r="BE494" s="71"/>
      <c r="BF494" s="71"/>
      <c r="BG494" s="71"/>
      <c r="BH494" s="71"/>
      <c r="BI494" s="71"/>
      <c r="BJ494" s="71"/>
      <c r="BK494" s="71"/>
      <c r="BL494" s="71"/>
      <c r="BM494" s="71"/>
      <c r="BN494" s="71"/>
      <c r="BO494" s="71"/>
      <c r="BP494" s="71"/>
      <c r="BQ494" s="71"/>
      <c r="BR494" s="71"/>
      <c r="BS494" s="71"/>
      <c r="BT494" s="71"/>
      <c r="BU494" s="71"/>
      <c r="BV494" s="71"/>
      <c r="BW494" s="71"/>
      <c r="BX494" s="71"/>
      <c r="BY494" s="71"/>
      <c r="BZ494" s="71"/>
      <c r="CA494" s="71"/>
      <c r="CB494" s="71"/>
      <c r="CC494" s="71"/>
      <c r="CD494" s="71"/>
      <c r="CE494" s="71"/>
      <c r="CF494" s="71"/>
      <c r="CG494" s="71"/>
      <c r="CH494" s="71"/>
      <c r="CI494" s="71"/>
      <c r="CJ494" s="71"/>
      <c r="CK494" s="71"/>
      <c r="CL494" s="71"/>
      <c r="CM494" s="71"/>
      <c r="CN494" s="71"/>
      <c r="CO494" s="71"/>
      <c r="CP494" s="71"/>
      <c r="CQ494" s="71"/>
      <c r="CR494" s="71"/>
      <c r="CS494" s="71"/>
      <c r="CT494" s="71"/>
      <c r="CU494" s="71"/>
      <c r="CV494" s="71"/>
      <c r="CW494" s="71"/>
      <c r="CX494" s="71"/>
      <c r="CY494" s="71"/>
      <c r="CZ494" s="71"/>
      <c r="DA494" s="71"/>
      <c r="DB494" s="71"/>
      <c r="DC494" s="71"/>
      <c r="DD494" s="71"/>
      <c r="DE494" s="71"/>
      <c r="DF494" s="71"/>
      <c r="DG494" s="71"/>
      <c r="DH494" s="71"/>
      <c r="DI494" s="71"/>
      <c r="DJ494" s="71"/>
      <c r="DK494" s="71"/>
      <c r="DL494" s="71"/>
      <c r="DM494" s="71"/>
      <c r="DN494" s="71"/>
      <c r="DO494" s="71"/>
      <c r="DP494" s="71"/>
      <c r="DQ494" s="71"/>
      <c r="DR494" s="71"/>
      <c r="DS494" s="71"/>
      <c r="DT494" s="71"/>
      <c r="DU494" s="71"/>
      <c r="DV494" s="71"/>
      <c r="DW494" s="71"/>
      <c r="DX494" s="71"/>
      <c r="DY494" s="71"/>
      <c r="DZ494" s="71"/>
      <c r="EA494" s="71"/>
      <c r="EB494" s="71"/>
      <c r="EC494" s="71"/>
      <c r="ED494" s="71"/>
      <c r="EE494" s="71"/>
      <c r="EF494" s="71"/>
      <c r="EG494" s="71"/>
      <c r="EH494" s="71"/>
      <c r="EI494" s="71"/>
      <c r="EJ494" s="71"/>
      <c r="EK494" s="71"/>
      <c r="EL494" s="71"/>
      <c r="EM494" s="71"/>
      <c r="EN494" s="71"/>
      <c r="EO494" s="71"/>
      <c r="EP494" s="71"/>
      <c r="EQ494" s="71"/>
      <c r="ER494" s="71"/>
      <c r="ES494" s="71"/>
      <c r="ET494" s="71"/>
      <c r="EU494" s="71"/>
      <c r="EV494" s="71"/>
      <c r="EW494" s="71"/>
      <c r="EX494" s="71"/>
      <c r="EY494" s="71"/>
      <c r="EZ494" s="71"/>
      <c r="FA494" s="71"/>
      <c r="FB494" s="71"/>
      <c r="FC494" s="71"/>
      <c r="FD494" s="71"/>
      <c r="FE494" s="71"/>
      <c r="FF494" s="71"/>
      <c r="FG494" s="71"/>
      <c r="FH494" s="71"/>
      <c r="FI494" s="71"/>
      <c r="FJ494" s="71"/>
      <c r="FK494" s="71"/>
      <c r="FL494" s="71"/>
      <c r="FM494" s="71"/>
      <c r="FN494" s="71"/>
      <c r="FO494" s="71"/>
      <c r="FP494" s="71"/>
      <c r="FQ494" s="71"/>
      <c r="FR494" s="71"/>
      <c r="FS494" s="71"/>
      <c r="FT494" s="71"/>
      <c r="FU494" s="71"/>
      <c r="FV494" s="71"/>
      <c r="FW494" s="71"/>
      <c r="FX494" s="71"/>
      <c r="FY494" s="71"/>
      <c r="FZ494" s="71"/>
      <c r="GA494" s="71"/>
      <c r="GB494" s="71"/>
      <c r="GC494" s="71"/>
      <c r="GD494" s="71"/>
      <c r="GE494" s="71"/>
      <c r="GF494" s="71"/>
      <c r="GG494" s="71"/>
      <c r="GH494" s="71"/>
      <c r="GI494" s="71"/>
      <c r="GJ494" s="71"/>
      <c r="GK494" s="71"/>
      <c r="GL494" s="71"/>
      <c r="GM494" s="71"/>
      <c r="GN494" s="71"/>
      <c r="GO494" s="71"/>
      <c r="GP494" s="71"/>
      <c r="GQ494" s="71"/>
      <c r="GR494" s="71"/>
      <c r="GS494" s="71"/>
      <c r="GT494" s="71"/>
      <c r="GU494" s="71"/>
      <c r="GV494" s="71"/>
      <c r="GW494" s="71"/>
      <c r="GX494" s="71"/>
      <c r="GY494" s="71"/>
      <c r="GZ494" s="71"/>
      <c r="HA494" s="71"/>
      <c r="HB494" s="71"/>
      <c r="HC494" s="71"/>
      <c r="HD494" s="71"/>
      <c r="HE494" s="71"/>
      <c r="HF494" s="71"/>
      <c r="HG494" s="71"/>
      <c r="HH494" s="71"/>
      <c r="HI494" s="71"/>
      <c r="HJ494" s="71"/>
      <c r="HK494" s="71"/>
      <c r="HL494" s="71"/>
      <c r="HM494" s="71"/>
      <c r="HN494" s="71"/>
      <c r="HO494" s="71"/>
      <c r="HP494" s="71"/>
      <c r="HQ494" s="71"/>
      <c r="HR494" s="71"/>
      <c r="HS494" s="71"/>
      <c r="HT494" s="71"/>
      <c r="HU494" s="71"/>
      <c r="HV494" s="71"/>
      <c r="HW494" s="71"/>
      <c r="HX494" s="71"/>
      <c r="HY494" s="71"/>
      <c r="HZ494" s="71"/>
      <c r="IA494" s="71"/>
      <c r="IB494" s="71"/>
      <c r="IC494" s="71"/>
      <c r="ID494" s="71"/>
      <c r="IE494" s="71"/>
      <c r="IF494" s="71"/>
      <c r="IG494" s="71"/>
      <c r="IH494" s="71"/>
      <c r="II494" s="71"/>
      <c r="IJ494" s="71"/>
      <c r="IK494" s="71"/>
      <c r="IL494" s="71"/>
      <c r="IM494" s="71"/>
      <c r="IN494" s="71"/>
      <c r="IO494" s="71"/>
      <c r="IP494" s="71"/>
      <c r="IQ494" s="71"/>
      <c r="IR494" s="71"/>
      <c r="IS494" s="71"/>
      <c r="IT494" s="71"/>
      <c r="IU494" s="71"/>
      <c r="IV494" s="71"/>
    </row>
    <row r="495" spans="1:256" x14ac:dyDescent="0.2">
      <c r="A495" s="79">
        <v>4078</v>
      </c>
      <c r="B495" s="71" t="s">
        <v>2310</v>
      </c>
      <c r="C495" s="70" t="s">
        <v>2107</v>
      </c>
      <c r="D495" s="69">
        <v>0</v>
      </c>
      <c r="E495" s="69">
        <v>0</v>
      </c>
      <c r="F495" s="69">
        <v>0</v>
      </c>
      <c r="G495" s="71">
        <v>0</v>
      </c>
      <c r="H495" s="69">
        <v>0</v>
      </c>
      <c r="I495" s="69">
        <v>0</v>
      </c>
      <c r="J495" s="72">
        <v>0</v>
      </c>
      <c r="K495" s="71">
        <v>0</v>
      </c>
      <c r="L495" s="80">
        <v>0</v>
      </c>
      <c r="M495" s="74">
        <v>0</v>
      </c>
      <c r="N495" s="80">
        <v>0</v>
      </c>
      <c r="O495" s="70">
        <v>0</v>
      </c>
      <c r="P495" s="76" t="e">
        <f>VLOOKUP(A495,#REF!,3,FALSE)</f>
        <v>#REF!</v>
      </c>
      <c r="Q495" s="80">
        <v>148.14814814814815</v>
      </c>
      <c r="R495" s="80">
        <f t="shared" si="7"/>
        <v>0</v>
      </c>
    </row>
    <row r="496" spans="1:256" x14ac:dyDescent="0.2">
      <c r="A496" s="79">
        <v>4079</v>
      </c>
      <c r="B496" s="71" t="s">
        <v>2311</v>
      </c>
      <c r="C496" s="70" t="s">
        <v>2107</v>
      </c>
      <c r="D496" s="69">
        <v>1</v>
      </c>
      <c r="E496" s="69">
        <v>1</v>
      </c>
      <c r="F496" s="69">
        <v>1</v>
      </c>
      <c r="G496" s="71">
        <v>360</v>
      </c>
      <c r="H496" s="69">
        <v>71.990000000000009</v>
      </c>
      <c r="I496" s="69">
        <v>1</v>
      </c>
      <c r="J496" s="72">
        <v>1</v>
      </c>
      <c r="K496" s="71">
        <v>1</v>
      </c>
      <c r="L496" s="80">
        <v>360</v>
      </c>
      <c r="M496" s="74">
        <v>71.990000000000009</v>
      </c>
      <c r="N496" s="80">
        <v>360</v>
      </c>
      <c r="O496" s="70">
        <v>0</v>
      </c>
      <c r="P496" s="76" t="e">
        <f>VLOOKUP(A496,#REF!,3,FALSE)</f>
        <v>#REF!</v>
      </c>
      <c r="Q496" s="80">
        <v>166.66666666666666</v>
      </c>
      <c r="R496" s="80">
        <f t="shared" si="7"/>
        <v>193.33333333333334</v>
      </c>
    </row>
    <row r="497" spans="1:256" x14ac:dyDescent="0.2">
      <c r="A497" s="79">
        <v>4080</v>
      </c>
      <c r="B497" s="71" t="s">
        <v>2312</v>
      </c>
      <c r="C497" s="70" t="s">
        <v>2107</v>
      </c>
      <c r="D497" s="69">
        <v>0</v>
      </c>
      <c r="E497" s="69">
        <v>0</v>
      </c>
      <c r="F497" s="69">
        <v>0</v>
      </c>
      <c r="G497" s="71">
        <v>0</v>
      </c>
      <c r="H497" s="69">
        <v>0</v>
      </c>
      <c r="I497" s="69">
        <v>0</v>
      </c>
      <c r="J497" s="72">
        <v>0</v>
      </c>
      <c r="K497" s="71">
        <v>0</v>
      </c>
      <c r="L497" s="80">
        <v>0</v>
      </c>
      <c r="M497" s="74">
        <v>0</v>
      </c>
      <c r="N497" s="80">
        <v>0</v>
      </c>
      <c r="O497" s="70">
        <v>0</v>
      </c>
      <c r="P497" s="76" t="e">
        <f>VLOOKUP(A497,#REF!,3,FALSE)</f>
        <v>#REF!</v>
      </c>
      <c r="Q497" s="80">
        <v>185.18518518518516</v>
      </c>
      <c r="R497" s="80">
        <f t="shared" si="7"/>
        <v>0</v>
      </c>
    </row>
    <row r="498" spans="1:256" s="69" customFormat="1" x14ac:dyDescent="0.2">
      <c r="A498" s="81">
        <v>4064</v>
      </c>
      <c r="B498" s="82" t="s">
        <v>2313</v>
      </c>
      <c r="C498" s="69" t="s">
        <v>2107</v>
      </c>
      <c r="D498" s="69">
        <v>0</v>
      </c>
      <c r="E498" s="69">
        <v>0</v>
      </c>
      <c r="F498" s="69">
        <v>0</v>
      </c>
      <c r="G498" s="71">
        <v>0</v>
      </c>
      <c r="H498" s="69">
        <v>0</v>
      </c>
      <c r="I498" s="69">
        <v>0</v>
      </c>
      <c r="J498" s="69">
        <v>0</v>
      </c>
      <c r="K498" s="82">
        <v>0</v>
      </c>
      <c r="L498" s="83">
        <v>0</v>
      </c>
      <c r="M498" s="69">
        <v>0</v>
      </c>
      <c r="N498" s="83">
        <v>0</v>
      </c>
      <c r="O498" s="69">
        <v>0</v>
      </c>
      <c r="P498" s="76" t="e">
        <f>VLOOKUP(A498,#REF!,3,FALSE)</f>
        <v>#REF!</v>
      </c>
      <c r="Q498" s="84">
        <v>18.518518518518519</v>
      </c>
      <c r="R498" s="84">
        <f t="shared" si="7"/>
        <v>0</v>
      </c>
      <c r="S498" s="78"/>
      <c r="T498" s="78"/>
      <c r="U498" s="78"/>
      <c r="V498" s="78"/>
      <c r="W498" s="78"/>
      <c r="X498" s="78"/>
      <c r="Y498" s="78"/>
      <c r="Z498" s="78"/>
      <c r="AA498" s="78"/>
      <c r="AB498" s="78"/>
      <c r="AC498" s="85"/>
      <c r="AD498" s="85"/>
      <c r="AE498" s="85"/>
      <c r="AF498" s="85"/>
      <c r="AG498" s="85"/>
      <c r="AH498" s="85"/>
      <c r="AI498" s="85"/>
      <c r="AJ498" s="85"/>
      <c r="AK498" s="85"/>
      <c r="AL498" s="85"/>
      <c r="AM498" s="85"/>
      <c r="AN498" s="85"/>
      <c r="AO498" s="85"/>
      <c r="AP498" s="85"/>
      <c r="AQ498" s="85"/>
      <c r="AR498" s="85"/>
      <c r="AS498" s="85"/>
      <c r="AT498" s="85"/>
      <c r="AU498" s="85"/>
      <c r="AV498" s="85"/>
      <c r="AW498" s="85"/>
      <c r="AX498" s="85"/>
      <c r="AY498" s="85"/>
      <c r="AZ498" s="85"/>
      <c r="BA498" s="85"/>
      <c r="BB498" s="85"/>
      <c r="BC498" s="85"/>
      <c r="BD498" s="85"/>
      <c r="BE498" s="85"/>
      <c r="BF498" s="85"/>
      <c r="BG498" s="85"/>
      <c r="BH498" s="85"/>
      <c r="BI498" s="85"/>
      <c r="BJ498" s="85"/>
      <c r="BK498" s="85"/>
      <c r="BL498" s="85"/>
      <c r="BM498" s="85"/>
      <c r="BN498" s="85"/>
      <c r="BO498" s="85"/>
      <c r="BP498" s="85"/>
      <c r="BQ498" s="85"/>
      <c r="BR498" s="85"/>
      <c r="BS498" s="85"/>
      <c r="BT498" s="85"/>
      <c r="BU498" s="85"/>
      <c r="BV498" s="85"/>
      <c r="BW498" s="85"/>
      <c r="BX498" s="85"/>
      <c r="BY498" s="85"/>
      <c r="BZ498" s="85"/>
      <c r="CA498" s="85"/>
      <c r="CB498" s="85"/>
      <c r="CC498" s="85"/>
      <c r="CD498" s="85"/>
      <c r="CE498" s="85"/>
      <c r="CF498" s="85"/>
      <c r="CG498" s="85"/>
      <c r="CH498" s="85"/>
      <c r="CI498" s="85"/>
      <c r="CJ498" s="85"/>
      <c r="CK498" s="85"/>
      <c r="CL498" s="85"/>
      <c r="CM498" s="85"/>
      <c r="CN498" s="85"/>
      <c r="CO498" s="85"/>
      <c r="CP498" s="85"/>
      <c r="CQ498" s="85"/>
      <c r="CR498" s="85"/>
      <c r="CS498" s="85"/>
      <c r="CT498" s="85"/>
      <c r="CU498" s="85"/>
      <c r="CV498" s="85"/>
      <c r="CW498" s="85"/>
      <c r="CX498" s="85"/>
      <c r="CY498" s="85"/>
      <c r="CZ498" s="85"/>
      <c r="DA498" s="85"/>
      <c r="DB498" s="85"/>
      <c r="DC498" s="85"/>
      <c r="DD498" s="85"/>
      <c r="DE498" s="85"/>
      <c r="DF498" s="85"/>
      <c r="DG498" s="85"/>
      <c r="DH498" s="85"/>
      <c r="DI498" s="85"/>
      <c r="DJ498" s="85"/>
      <c r="DK498" s="85"/>
      <c r="DL498" s="85"/>
      <c r="DM498" s="85"/>
      <c r="DN498" s="85"/>
      <c r="DO498" s="85"/>
      <c r="DP498" s="85"/>
      <c r="DQ498" s="85"/>
      <c r="DR498" s="85"/>
      <c r="DS498" s="85"/>
      <c r="DT498" s="85"/>
      <c r="DU498" s="85"/>
      <c r="DV498" s="85"/>
      <c r="DW498" s="85"/>
      <c r="DX498" s="85"/>
      <c r="DY498" s="85"/>
      <c r="DZ498" s="85"/>
      <c r="EA498" s="85"/>
      <c r="EB498" s="85"/>
      <c r="EC498" s="85"/>
      <c r="ED498" s="85"/>
      <c r="EE498" s="85"/>
      <c r="EF498" s="85"/>
      <c r="EG498" s="85"/>
      <c r="EH498" s="85"/>
      <c r="EI498" s="85"/>
      <c r="EJ498" s="85"/>
      <c r="EK498" s="85"/>
      <c r="EL498" s="85"/>
      <c r="EM498" s="85"/>
      <c r="EN498" s="85"/>
      <c r="EO498" s="85"/>
      <c r="EP498" s="85"/>
      <c r="EQ498" s="85"/>
      <c r="ER498" s="85"/>
      <c r="ES498" s="85"/>
      <c r="ET498" s="85"/>
      <c r="EU498" s="85"/>
      <c r="EV498" s="85"/>
      <c r="EW498" s="85"/>
      <c r="EX498" s="85"/>
      <c r="EY498" s="85"/>
      <c r="EZ498" s="85"/>
      <c r="FA498" s="85"/>
      <c r="FB498" s="85"/>
      <c r="FC498" s="85"/>
      <c r="FD498" s="85"/>
      <c r="FE498" s="85"/>
      <c r="FF498" s="85"/>
      <c r="FG498" s="85"/>
      <c r="FH498" s="85"/>
      <c r="FI498" s="85"/>
      <c r="FJ498" s="85"/>
      <c r="FK498" s="85"/>
      <c r="FL498" s="85"/>
      <c r="FM498" s="85"/>
      <c r="FN498" s="85"/>
      <c r="FO498" s="85"/>
      <c r="FP498" s="85"/>
      <c r="FQ498" s="85"/>
      <c r="FR498" s="85"/>
      <c r="FS498" s="85"/>
      <c r="FT498" s="85"/>
      <c r="FU498" s="85"/>
      <c r="FV498" s="85"/>
      <c r="FW498" s="85"/>
      <c r="FX498" s="85"/>
      <c r="FY498" s="85"/>
      <c r="FZ498" s="85"/>
      <c r="GA498" s="85"/>
      <c r="GB498" s="85"/>
      <c r="GC498" s="85"/>
      <c r="GD498" s="85"/>
      <c r="GE498" s="85"/>
      <c r="GF498" s="85"/>
      <c r="GG498" s="85"/>
      <c r="GH498" s="85"/>
      <c r="GI498" s="85"/>
      <c r="GJ498" s="85"/>
      <c r="GK498" s="85"/>
      <c r="GL498" s="85"/>
      <c r="GM498" s="85"/>
      <c r="GN498" s="85"/>
      <c r="GO498" s="85"/>
      <c r="GP498" s="85"/>
      <c r="GQ498" s="85"/>
      <c r="GR498" s="85"/>
      <c r="GS498" s="85"/>
      <c r="GT498" s="85"/>
      <c r="GU498" s="85"/>
      <c r="GV498" s="85"/>
      <c r="GW498" s="85"/>
      <c r="GX498" s="85"/>
      <c r="GY498" s="85"/>
      <c r="GZ498" s="85"/>
      <c r="HA498" s="85"/>
      <c r="HB498" s="85"/>
      <c r="HC498" s="85"/>
      <c r="HD498" s="85"/>
      <c r="HE498" s="85"/>
      <c r="HF498" s="85"/>
      <c r="HG498" s="85"/>
      <c r="HH498" s="85"/>
      <c r="HI498" s="85"/>
      <c r="HJ498" s="85"/>
      <c r="HK498" s="85"/>
      <c r="HL498" s="85"/>
      <c r="HM498" s="85"/>
      <c r="HN498" s="85"/>
      <c r="HO498" s="85"/>
      <c r="HP498" s="85"/>
      <c r="HQ498" s="85"/>
      <c r="HR498" s="85"/>
      <c r="HS498" s="85"/>
      <c r="HT498" s="85"/>
      <c r="HU498" s="85"/>
      <c r="HV498" s="85"/>
      <c r="HW498" s="85"/>
      <c r="HX498" s="85"/>
      <c r="HY498" s="85"/>
      <c r="HZ498" s="85"/>
      <c r="IA498" s="85"/>
      <c r="IB498" s="85"/>
      <c r="IC498" s="85"/>
      <c r="ID498" s="85"/>
      <c r="IE498" s="85"/>
      <c r="IF498" s="85"/>
      <c r="IG498" s="85"/>
      <c r="IH498" s="85"/>
      <c r="II498" s="85"/>
      <c r="IJ498" s="85"/>
      <c r="IK498" s="85"/>
      <c r="IL498" s="85"/>
      <c r="IM498" s="85"/>
      <c r="IN498" s="85"/>
      <c r="IO498" s="85"/>
      <c r="IP498" s="85"/>
      <c r="IQ498" s="85"/>
      <c r="IR498" s="85"/>
      <c r="IS498" s="85"/>
      <c r="IT498" s="85"/>
      <c r="IU498" s="85"/>
      <c r="IV498" s="85"/>
    </row>
    <row r="499" spans="1:256" x14ac:dyDescent="0.2">
      <c r="A499" s="79">
        <v>4065</v>
      </c>
      <c r="B499" s="71" t="s">
        <v>2314</v>
      </c>
      <c r="C499" s="70" t="s">
        <v>2107</v>
      </c>
      <c r="D499" s="69">
        <v>0</v>
      </c>
      <c r="E499" s="69">
        <v>0</v>
      </c>
      <c r="F499" s="69">
        <v>0</v>
      </c>
      <c r="G499" s="71">
        <v>0</v>
      </c>
      <c r="H499" s="69">
        <v>0</v>
      </c>
      <c r="I499" s="69">
        <v>0</v>
      </c>
      <c r="J499" s="72">
        <v>0</v>
      </c>
      <c r="K499" s="71">
        <v>0</v>
      </c>
      <c r="L499" s="80">
        <v>0</v>
      </c>
      <c r="M499" s="74">
        <v>0</v>
      </c>
      <c r="N499" s="80">
        <v>0</v>
      </c>
      <c r="O499" s="70">
        <v>0</v>
      </c>
      <c r="P499" s="76" t="e">
        <f>VLOOKUP(A499,#REF!,3,FALSE)</f>
        <v>#REF!</v>
      </c>
      <c r="Q499" s="80">
        <v>27.777777777777775</v>
      </c>
      <c r="R499" s="80">
        <f t="shared" si="7"/>
        <v>0</v>
      </c>
    </row>
    <row r="500" spans="1:256" x14ac:dyDescent="0.2">
      <c r="A500" s="79">
        <v>2993</v>
      </c>
      <c r="B500" s="71" t="s">
        <v>2315</v>
      </c>
      <c r="C500" s="70" t="s">
        <v>62</v>
      </c>
      <c r="D500" s="69">
        <v>25</v>
      </c>
      <c r="E500" s="69">
        <v>22</v>
      </c>
      <c r="F500" s="69">
        <v>223</v>
      </c>
      <c r="G500" s="71">
        <v>547.61</v>
      </c>
      <c r="H500" s="69">
        <v>104.41000000000001</v>
      </c>
      <c r="I500" s="69">
        <v>25</v>
      </c>
      <c r="J500" s="72">
        <v>22</v>
      </c>
      <c r="K500" s="71">
        <v>223</v>
      </c>
      <c r="L500" s="80">
        <v>547.61</v>
      </c>
      <c r="M500" s="74">
        <v>104.41000000000001</v>
      </c>
      <c r="N500" s="80">
        <v>2.4557000000000002</v>
      </c>
      <c r="O500" s="70">
        <v>2</v>
      </c>
      <c r="P500" s="76" t="e">
        <f>VLOOKUP(A500,#REF!,3,FALSE)</f>
        <v>#REF!</v>
      </c>
      <c r="Q500" s="80">
        <v>1</v>
      </c>
      <c r="R500" s="80">
        <f t="shared" si="7"/>
        <v>324.62110000000007</v>
      </c>
    </row>
    <row r="501" spans="1:256" x14ac:dyDescent="0.2">
      <c r="A501" s="79">
        <v>3892</v>
      </c>
      <c r="B501" s="71" t="s">
        <v>1923</v>
      </c>
      <c r="C501" s="70" t="s">
        <v>62</v>
      </c>
      <c r="D501" s="69">
        <v>1</v>
      </c>
      <c r="E501" s="69">
        <v>1</v>
      </c>
      <c r="F501" s="69">
        <v>1</v>
      </c>
      <c r="G501" s="71">
        <v>3.5</v>
      </c>
      <c r="H501" s="69">
        <v>0.70000000000000007</v>
      </c>
      <c r="I501" s="69">
        <v>1</v>
      </c>
      <c r="J501" s="72">
        <v>1</v>
      </c>
      <c r="K501" s="71">
        <v>1</v>
      </c>
      <c r="L501" s="80">
        <v>3.5</v>
      </c>
      <c r="M501" s="74">
        <v>0.70000000000000007</v>
      </c>
      <c r="N501" s="80">
        <v>3.5</v>
      </c>
      <c r="O501" s="70">
        <v>0</v>
      </c>
      <c r="P501" s="76" t="e">
        <f>VLOOKUP(A501,#REF!,3,FALSE)</f>
        <v>#REF!</v>
      </c>
      <c r="Q501" s="80">
        <v>1.7820000000000003</v>
      </c>
      <c r="R501" s="80">
        <f t="shared" si="7"/>
        <v>1.7179999999999997</v>
      </c>
    </row>
    <row r="502" spans="1:256" x14ac:dyDescent="0.2">
      <c r="A502" s="79">
        <v>1615</v>
      </c>
      <c r="B502" s="71" t="s">
        <v>1924</v>
      </c>
      <c r="C502" s="70" t="s">
        <v>62</v>
      </c>
      <c r="D502" s="69">
        <v>3</v>
      </c>
      <c r="E502" s="69">
        <v>3</v>
      </c>
      <c r="F502" s="69">
        <v>7</v>
      </c>
      <c r="G502" s="71">
        <v>16.21</v>
      </c>
      <c r="H502" s="69">
        <v>3.24</v>
      </c>
      <c r="I502" s="69">
        <v>3</v>
      </c>
      <c r="J502" s="72">
        <v>3</v>
      </c>
      <c r="K502" s="71">
        <v>7</v>
      </c>
      <c r="L502" s="80">
        <v>16.21</v>
      </c>
      <c r="M502" s="74">
        <v>3.24</v>
      </c>
      <c r="N502" s="80">
        <v>2.3157000000000001</v>
      </c>
      <c r="O502" s="70">
        <v>0</v>
      </c>
      <c r="P502" s="76" t="e">
        <f>VLOOKUP(A502,#REF!,3,FALSE)</f>
        <v>#REF!</v>
      </c>
      <c r="Q502" s="80">
        <v>0.93500000000000005</v>
      </c>
      <c r="R502" s="80">
        <f t="shared" si="7"/>
        <v>9.6648999999999994</v>
      </c>
    </row>
    <row r="503" spans="1:256" x14ac:dyDescent="0.2">
      <c r="A503" s="79">
        <v>1616</v>
      </c>
      <c r="B503" s="71" t="s">
        <v>2316</v>
      </c>
      <c r="C503" s="70" t="s">
        <v>62</v>
      </c>
      <c r="D503" s="69">
        <v>58</v>
      </c>
      <c r="E503" s="69">
        <v>38</v>
      </c>
      <c r="F503" s="69">
        <v>781</v>
      </c>
      <c r="G503" s="71">
        <v>3046.25</v>
      </c>
      <c r="H503" s="69">
        <v>586.86</v>
      </c>
      <c r="I503" s="69">
        <v>58</v>
      </c>
      <c r="J503" s="72">
        <v>38</v>
      </c>
      <c r="K503" s="71">
        <v>781</v>
      </c>
      <c r="L503" s="80">
        <v>3046.25</v>
      </c>
      <c r="M503" s="74">
        <v>586.86</v>
      </c>
      <c r="N503" s="80">
        <v>3.9004000000000003</v>
      </c>
      <c r="O503" s="70">
        <v>27</v>
      </c>
      <c r="P503" s="76" t="e">
        <f>VLOOKUP(A503,#REF!,3,FALSE)</f>
        <v>#REF!</v>
      </c>
      <c r="Q503" s="80">
        <v>2</v>
      </c>
      <c r="R503" s="80">
        <f t="shared" si="7"/>
        <v>1484.2124000000003</v>
      </c>
    </row>
    <row r="504" spans="1:256" x14ac:dyDescent="0.2">
      <c r="A504" s="79">
        <v>3893</v>
      </c>
      <c r="B504" s="71" t="s">
        <v>1925</v>
      </c>
      <c r="C504" s="70" t="s">
        <v>62</v>
      </c>
      <c r="D504" s="69">
        <v>5</v>
      </c>
      <c r="E504" s="69">
        <v>5</v>
      </c>
      <c r="F504" s="69">
        <v>14</v>
      </c>
      <c r="G504" s="71">
        <v>50.080000000000005</v>
      </c>
      <c r="H504" s="69">
        <v>10.01</v>
      </c>
      <c r="I504" s="69">
        <v>5</v>
      </c>
      <c r="J504" s="72">
        <v>5</v>
      </c>
      <c r="K504" s="71">
        <v>14</v>
      </c>
      <c r="L504" s="80">
        <v>50.080000000000005</v>
      </c>
      <c r="M504" s="74">
        <v>10.01</v>
      </c>
      <c r="N504" s="80">
        <v>3.5771000000000002</v>
      </c>
      <c r="O504" s="70">
        <v>0</v>
      </c>
      <c r="P504" s="76" t="e">
        <f>VLOOKUP(A504,#REF!,3,FALSE)</f>
        <v>#REF!</v>
      </c>
      <c r="Q504" s="80">
        <v>3.4320000000000004</v>
      </c>
      <c r="R504" s="80">
        <f t="shared" si="7"/>
        <v>2.031399999999997</v>
      </c>
    </row>
    <row r="505" spans="1:256" x14ac:dyDescent="0.2">
      <c r="A505" s="79">
        <v>3645</v>
      </c>
      <c r="B505" s="71" t="s">
        <v>1926</v>
      </c>
      <c r="C505" s="70" t="s">
        <v>62</v>
      </c>
      <c r="D505" s="69">
        <v>2</v>
      </c>
      <c r="E505" s="69">
        <v>2</v>
      </c>
      <c r="F505" s="69">
        <v>31</v>
      </c>
      <c r="G505" s="71">
        <v>107.80000000000001</v>
      </c>
      <c r="H505" s="69">
        <v>21.560000000000002</v>
      </c>
      <c r="I505" s="69">
        <v>2</v>
      </c>
      <c r="J505" s="72">
        <v>2</v>
      </c>
      <c r="K505" s="71">
        <v>31</v>
      </c>
      <c r="L505" s="80">
        <v>107.80000000000001</v>
      </c>
      <c r="M505" s="74">
        <v>21.560000000000002</v>
      </c>
      <c r="N505" s="80">
        <v>3.4774000000000003</v>
      </c>
      <c r="O505" s="70">
        <v>30</v>
      </c>
      <c r="P505" s="76" t="e">
        <f>VLOOKUP(A505,#REF!,3,FALSE)</f>
        <v>#REF!</v>
      </c>
      <c r="Q505" s="80">
        <v>1.859</v>
      </c>
      <c r="R505" s="80">
        <f t="shared" si="7"/>
        <v>50.170400000000008</v>
      </c>
    </row>
    <row r="506" spans="1:256" x14ac:dyDescent="0.2">
      <c r="A506" s="79">
        <v>2994</v>
      </c>
      <c r="B506" s="71" t="s">
        <v>2317</v>
      </c>
      <c r="C506" s="70" t="s">
        <v>62</v>
      </c>
      <c r="D506" s="69">
        <v>39</v>
      </c>
      <c r="E506" s="69">
        <v>32</v>
      </c>
      <c r="F506" s="69">
        <v>376</v>
      </c>
      <c r="G506" s="71">
        <v>3003.7000000000003</v>
      </c>
      <c r="H506" s="69">
        <v>480.44</v>
      </c>
      <c r="I506" s="69">
        <v>43</v>
      </c>
      <c r="J506" s="72">
        <v>32</v>
      </c>
      <c r="K506" s="71">
        <v>376</v>
      </c>
      <c r="L506" s="80">
        <v>3003.7000000000003</v>
      </c>
      <c r="M506" s="74">
        <v>480.43</v>
      </c>
      <c r="N506" s="80">
        <v>7.9886000000000008</v>
      </c>
      <c r="O506" s="70">
        <v>53</v>
      </c>
      <c r="P506" s="76" t="e">
        <f>VLOOKUP(A506,#REF!,3,FALSE)</f>
        <v>#REF!</v>
      </c>
      <c r="Q506" s="80">
        <v>4</v>
      </c>
      <c r="R506" s="80">
        <f t="shared" si="7"/>
        <v>1499.7136000000003</v>
      </c>
    </row>
    <row r="507" spans="1:256" x14ac:dyDescent="0.2">
      <c r="A507" s="79">
        <v>3894</v>
      </c>
      <c r="B507" s="71" t="s">
        <v>1927</v>
      </c>
      <c r="C507" s="70" t="s">
        <v>62</v>
      </c>
      <c r="D507" s="69">
        <v>10</v>
      </c>
      <c r="E507" s="69">
        <v>10</v>
      </c>
      <c r="F507" s="69">
        <v>19</v>
      </c>
      <c r="G507" s="71">
        <v>176.58</v>
      </c>
      <c r="H507" s="69">
        <v>35.340000000000003</v>
      </c>
      <c r="I507" s="69">
        <v>10</v>
      </c>
      <c r="J507" s="72">
        <v>10</v>
      </c>
      <c r="K507" s="71">
        <v>19</v>
      </c>
      <c r="L507" s="80">
        <v>176.58</v>
      </c>
      <c r="M507" s="74">
        <v>35.340000000000003</v>
      </c>
      <c r="N507" s="80">
        <v>9.2937000000000012</v>
      </c>
      <c r="O507" s="70">
        <v>0</v>
      </c>
      <c r="P507" s="76" t="e">
        <f>VLOOKUP(A507,#REF!,3,FALSE)</f>
        <v>#REF!</v>
      </c>
      <c r="Q507" s="80">
        <v>8.3930000000000007</v>
      </c>
      <c r="R507" s="80">
        <f t="shared" si="7"/>
        <v>17.11330000000001</v>
      </c>
    </row>
    <row r="508" spans="1:256" x14ac:dyDescent="0.2">
      <c r="A508" s="79">
        <v>1617</v>
      </c>
      <c r="B508" s="71" t="s">
        <v>1928</v>
      </c>
      <c r="C508" s="70" t="s">
        <v>62</v>
      </c>
      <c r="D508" s="69">
        <v>3</v>
      </c>
      <c r="E508" s="69">
        <v>3</v>
      </c>
      <c r="F508" s="69">
        <v>12</v>
      </c>
      <c r="G508" s="71">
        <v>87.54</v>
      </c>
      <c r="H508" s="69">
        <v>17.510000000000002</v>
      </c>
      <c r="I508" s="69">
        <v>3</v>
      </c>
      <c r="J508" s="72">
        <v>3</v>
      </c>
      <c r="K508" s="71">
        <v>12</v>
      </c>
      <c r="L508" s="80">
        <v>87.54</v>
      </c>
      <c r="M508" s="74">
        <v>17.510000000000002</v>
      </c>
      <c r="N508" s="80">
        <v>7.2949999999999999</v>
      </c>
      <c r="O508" s="70">
        <v>0</v>
      </c>
      <c r="P508" s="76" t="e">
        <f>VLOOKUP(A508,#REF!,3,FALSE)</f>
        <v>#REF!</v>
      </c>
      <c r="Q508" s="80">
        <v>3.7290000000000005</v>
      </c>
      <c r="R508" s="80">
        <f t="shared" si="7"/>
        <v>42.791999999999994</v>
      </c>
    </row>
    <row r="509" spans="1:256" x14ac:dyDescent="0.2">
      <c r="A509" s="79">
        <v>2995</v>
      </c>
      <c r="B509" s="71" t="s">
        <v>2318</v>
      </c>
      <c r="C509" s="70" t="s">
        <v>62</v>
      </c>
      <c r="D509" s="69">
        <v>29</v>
      </c>
      <c r="E509" s="69">
        <v>20</v>
      </c>
      <c r="F509" s="69">
        <v>152</v>
      </c>
      <c r="G509" s="71">
        <v>1787.53</v>
      </c>
      <c r="H509" s="69">
        <v>303.69</v>
      </c>
      <c r="I509" s="69">
        <v>29</v>
      </c>
      <c r="J509" s="72">
        <v>20</v>
      </c>
      <c r="K509" s="71">
        <v>152</v>
      </c>
      <c r="L509" s="80">
        <v>1787.53</v>
      </c>
      <c r="M509" s="74">
        <v>303.69</v>
      </c>
      <c r="N509" s="80">
        <v>11.760100000000001</v>
      </c>
      <c r="O509" s="70">
        <v>3</v>
      </c>
      <c r="P509" s="76" t="e">
        <f>VLOOKUP(A509,#REF!,3,FALSE)</f>
        <v>#REF!</v>
      </c>
      <c r="Q509" s="80">
        <v>6</v>
      </c>
      <c r="R509" s="80">
        <f t="shared" si="7"/>
        <v>875.53520000000026</v>
      </c>
    </row>
    <row r="510" spans="1:256" x14ac:dyDescent="0.2">
      <c r="A510" s="79">
        <v>3895</v>
      </c>
      <c r="B510" s="71" t="s">
        <v>1929</v>
      </c>
      <c r="C510" s="70" t="s">
        <v>62</v>
      </c>
      <c r="D510" s="69">
        <v>4</v>
      </c>
      <c r="E510" s="69">
        <v>4</v>
      </c>
      <c r="F510" s="69">
        <v>12</v>
      </c>
      <c r="G510" s="71">
        <v>152.55000000000001</v>
      </c>
      <c r="H510" s="69">
        <v>30.53</v>
      </c>
      <c r="I510" s="69">
        <v>4</v>
      </c>
      <c r="J510" s="72">
        <v>4</v>
      </c>
      <c r="K510" s="71">
        <v>12</v>
      </c>
      <c r="L510" s="80">
        <v>152.55000000000001</v>
      </c>
      <c r="M510" s="74">
        <v>30.53</v>
      </c>
      <c r="N510" s="80">
        <v>12.7125</v>
      </c>
      <c r="O510" s="70">
        <v>0</v>
      </c>
      <c r="P510" s="76" t="e">
        <f>VLOOKUP(A510,#REF!,3,FALSE)</f>
        <v>#REF!</v>
      </c>
      <c r="Q510" s="80">
        <v>11.440000000000001</v>
      </c>
      <c r="R510" s="80">
        <f t="shared" si="7"/>
        <v>15.269999999999989</v>
      </c>
    </row>
    <row r="511" spans="1:256" x14ac:dyDescent="0.2">
      <c r="A511" s="79">
        <v>1618</v>
      </c>
      <c r="B511" s="71" t="s">
        <v>1930</v>
      </c>
      <c r="C511" s="70" t="s">
        <v>62</v>
      </c>
      <c r="D511" s="69">
        <v>0</v>
      </c>
      <c r="E511" s="69">
        <v>0</v>
      </c>
      <c r="F511" s="69">
        <v>0</v>
      </c>
      <c r="G511" s="71">
        <v>0</v>
      </c>
      <c r="H511" s="69">
        <v>0</v>
      </c>
      <c r="I511" s="69">
        <v>0</v>
      </c>
      <c r="J511" s="72">
        <v>0</v>
      </c>
      <c r="K511" s="71">
        <v>0</v>
      </c>
      <c r="L511" s="80">
        <v>0</v>
      </c>
      <c r="M511" s="74">
        <v>0</v>
      </c>
      <c r="N511" s="80">
        <v>0</v>
      </c>
      <c r="O511" s="70">
        <v>0</v>
      </c>
      <c r="P511" s="76" t="e">
        <f>VLOOKUP(A511,#REF!,3,FALSE)</f>
        <v>#REF!</v>
      </c>
      <c r="Q511" s="80">
        <v>5.588000000000001</v>
      </c>
      <c r="R511" s="80">
        <f t="shared" si="7"/>
        <v>0</v>
      </c>
    </row>
    <row r="512" spans="1:256" x14ac:dyDescent="0.2">
      <c r="A512" s="79">
        <v>2996</v>
      </c>
      <c r="B512" s="71" t="s">
        <v>2319</v>
      </c>
      <c r="C512" s="70" t="s">
        <v>62</v>
      </c>
      <c r="D512" s="69">
        <v>24</v>
      </c>
      <c r="E512" s="69">
        <v>21</v>
      </c>
      <c r="F512" s="69">
        <v>113</v>
      </c>
      <c r="G512" s="71">
        <v>1905.15</v>
      </c>
      <c r="H512" s="69">
        <v>357.29</v>
      </c>
      <c r="I512" s="69">
        <v>24</v>
      </c>
      <c r="J512" s="72">
        <v>21</v>
      </c>
      <c r="K512" s="71">
        <v>113</v>
      </c>
      <c r="L512" s="80">
        <v>1905.15</v>
      </c>
      <c r="M512" s="74">
        <v>357.29</v>
      </c>
      <c r="N512" s="80">
        <v>16.8597</v>
      </c>
      <c r="O512" s="70">
        <v>2</v>
      </c>
      <c r="P512" s="76" t="e">
        <f>VLOOKUP(A512,#REF!,3,FALSE)</f>
        <v>#REF!</v>
      </c>
      <c r="Q512" s="80">
        <v>8</v>
      </c>
      <c r="R512" s="80">
        <f t="shared" si="7"/>
        <v>1001.1461</v>
      </c>
    </row>
    <row r="513" spans="1:256" s="69" customFormat="1" x14ac:dyDescent="0.2">
      <c r="A513" s="81">
        <v>3896</v>
      </c>
      <c r="B513" s="82" t="s">
        <v>1931</v>
      </c>
      <c r="C513" s="69" t="s">
        <v>62</v>
      </c>
      <c r="D513" s="69">
        <v>9</v>
      </c>
      <c r="E513" s="69">
        <v>9</v>
      </c>
      <c r="F513" s="69">
        <v>16</v>
      </c>
      <c r="G513" s="71">
        <v>248.18</v>
      </c>
      <c r="H513" s="69">
        <v>49.67</v>
      </c>
      <c r="I513" s="69">
        <v>9</v>
      </c>
      <c r="J513" s="69">
        <v>9</v>
      </c>
      <c r="K513" s="82">
        <v>16</v>
      </c>
      <c r="L513" s="83">
        <v>248.18</v>
      </c>
      <c r="M513" s="69">
        <v>49.67</v>
      </c>
      <c r="N513" s="83">
        <v>15.511200000000001</v>
      </c>
      <c r="O513" s="69">
        <v>0</v>
      </c>
      <c r="P513" s="76" t="e">
        <f>VLOOKUP(A513,#REF!,3,FALSE)</f>
        <v>#REF!</v>
      </c>
      <c r="Q513" s="84">
        <v>14.476000000000001</v>
      </c>
      <c r="R513" s="84">
        <f t="shared" si="7"/>
        <v>16.563199999999995</v>
      </c>
      <c r="S513" s="78"/>
      <c r="T513" s="78"/>
      <c r="U513" s="78"/>
      <c r="V513" s="78"/>
      <c r="W513" s="78"/>
      <c r="X513" s="78"/>
      <c r="Y513" s="78"/>
      <c r="Z513" s="78"/>
      <c r="AA513" s="78"/>
      <c r="AB513" s="78"/>
      <c r="AC513" s="85"/>
      <c r="AD513" s="85"/>
      <c r="AE513" s="85"/>
      <c r="AF513" s="85"/>
      <c r="AG513" s="85"/>
      <c r="AH513" s="85"/>
      <c r="AI513" s="85"/>
      <c r="AJ513" s="85"/>
      <c r="AK513" s="85"/>
      <c r="AL513" s="85"/>
      <c r="AM513" s="85"/>
      <c r="AN513" s="85"/>
      <c r="AO513" s="85"/>
      <c r="AP513" s="85"/>
      <c r="AQ513" s="85"/>
      <c r="AR513" s="85"/>
      <c r="AS513" s="85"/>
      <c r="AT513" s="85"/>
      <c r="AU513" s="85"/>
      <c r="AV513" s="85"/>
      <c r="AW513" s="85"/>
      <c r="AX513" s="85"/>
      <c r="AY513" s="85"/>
      <c r="AZ513" s="85"/>
      <c r="BA513" s="85"/>
      <c r="BB513" s="85"/>
      <c r="BC513" s="85"/>
      <c r="BD513" s="85"/>
      <c r="BE513" s="85"/>
      <c r="BF513" s="85"/>
      <c r="BG513" s="85"/>
      <c r="BH513" s="85"/>
      <c r="BI513" s="85"/>
      <c r="BJ513" s="85"/>
      <c r="BK513" s="85"/>
      <c r="BL513" s="85"/>
      <c r="BM513" s="85"/>
      <c r="BN513" s="85"/>
      <c r="BO513" s="85"/>
      <c r="BP513" s="85"/>
      <c r="BQ513" s="85"/>
      <c r="BR513" s="85"/>
      <c r="BS513" s="85"/>
      <c r="BT513" s="85"/>
      <c r="BU513" s="85"/>
      <c r="BV513" s="85"/>
      <c r="BW513" s="85"/>
      <c r="BX513" s="85"/>
      <c r="BY513" s="85"/>
      <c r="BZ513" s="85"/>
      <c r="CA513" s="85"/>
      <c r="CB513" s="85"/>
      <c r="CC513" s="85"/>
      <c r="CD513" s="85"/>
      <c r="CE513" s="85"/>
      <c r="CF513" s="85"/>
      <c r="CG513" s="85"/>
      <c r="CH513" s="85"/>
      <c r="CI513" s="85"/>
      <c r="CJ513" s="85"/>
      <c r="CK513" s="85"/>
      <c r="CL513" s="85"/>
      <c r="CM513" s="85"/>
      <c r="CN513" s="85"/>
      <c r="CO513" s="85"/>
      <c r="CP513" s="85"/>
      <c r="CQ513" s="85"/>
      <c r="CR513" s="85"/>
      <c r="CS513" s="85"/>
      <c r="CT513" s="85"/>
      <c r="CU513" s="85"/>
      <c r="CV513" s="85"/>
      <c r="CW513" s="85"/>
      <c r="CX513" s="85"/>
      <c r="CY513" s="85"/>
      <c r="CZ513" s="85"/>
      <c r="DA513" s="85"/>
      <c r="DB513" s="85"/>
      <c r="DC513" s="85"/>
      <c r="DD513" s="85"/>
      <c r="DE513" s="85"/>
      <c r="DF513" s="85"/>
      <c r="DG513" s="85"/>
      <c r="DH513" s="85"/>
      <c r="DI513" s="85"/>
      <c r="DJ513" s="85"/>
      <c r="DK513" s="85"/>
      <c r="DL513" s="85"/>
      <c r="DM513" s="85"/>
      <c r="DN513" s="85"/>
      <c r="DO513" s="85"/>
      <c r="DP513" s="85"/>
      <c r="DQ513" s="85"/>
      <c r="DR513" s="85"/>
      <c r="DS513" s="85"/>
      <c r="DT513" s="85"/>
      <c r="DU513" s="85"/>
      <c r="DV513" s="85"/>
      <c r="DW513" s="85"/>
      <c r="DX513" s="85"/>
      <c r="DY513" s="85"/>
      <c r="DZ513" s="85"/>
      <c r="EA513" s="85"/>
      <c r="EB513" s="85"/>
      <c r="EC513" s="85"/>
      <c r="ED513" s="85"/>
      <c r="EE513" s="85"/>
      <c r="EF513" s="85"/>
      <c r="EG513" s="85"/>
      <c r="EH513" s="85"/>
      <c r="EI513" s="85"/>
      <c r="EJ513" s="85"/>
      <c r="EK513" s="85"/>
      <c r="EL513" s="85"/>
      <c r="EM513" s="85"/>
      <c r="EN513" s="85"/>
      <c r="EO513" s="85"/>
      <c r="EP513" s="85"/>
      <c r="EQ513" s="85"/>
      <c r="ER513" s="85"/>
      <c r="ES513" s="85"/>
      <c r="ET513" s="85"/>
      <c r="EU513" s="85"/>
      <c r="EV513" s="85"/>
      <c r="EW513" s="85"/>
      <c r="EX513" s="85"/>
      <c r="EY513" s="85"/>
      <c r="EZ513" s="85"/>
      <c r="FA513" s="85"/>
      <c r="FB513" s="85"/>
      <c r="FC513" s="85"/>
      <c r="FD513" s="85"/>
      <c r="FE513" s="85"/>
      <c r="FF513" s="85"/>
      <c r="FG513" s="85"/>
      <c r="FH513" s="85"/>
      <c r="FI513" s="85"/>
      <c r="FJ513" s="85"/>
      <c r="FK513" s="85"/>
      <c r="FL513" s="85"/>
      <c r="FM513" s="85"/>
      <c r="FN513" s="85"/>
      <c r="FO513" s="85"/>
      <c r="FP513" s="85"/>
      <c r="FQ513" s="85"/>
      <c r="FR513" s="85"/>
      <c r="FS513" s="85"/>
      <c r="FT513" s="85"/>
      <c r="FU513" s="85"/>
      <c r="FV513" s="85"/>
      <c r="FW513" s="85"/>
      <c r="FX513" s="85"/>
      <c r="FY513" s="85"/>
      <c r="FZ513" s="85"/>
      <c r="GA513" s="85"/>
      <c r="GB513" s="85"/>
      <c r="GC513" s="85"/>
      <c r="GD513" s="85"/>
      <c r="GE513" s="85"/>
      <c r="GF513" s="85"/>
      <c r="GG513" s="85"/>
      <c r="GH513" s="85"/>
      <c r="GI513" s="85"/>
      <c r="GJ513" s="85"/>
      <c r="GK513" s="85"/>
      <c r="GL513" s="85"/>
      <c r="GM513" s="85"/>
      <c r="GN513" s="85"/>
      <c r="GO513" s="85"/>
      <c r="GP513" s="85"/>
      <c r="GQ513" s="85"/>
      <c r="GR513" s="85"/>
      <c r="GS513" s="85"/>
      <c r="GT513" s="85"/>
      <c r="GU513" s="85"/>
      <c r="GV513" s="85"/>
      <c r="GW513" s="85"/>
      <c r="GX513" s="85"/>
      <c r="GY513" s="85"/>
      <c r="GZ513" s="85"/>
      <c r="HA513" s="85"/>
      <c r="HB513" s="85"/>
      <c r="HC513" s="85"/>
      <c r="HD513" s="85"/>
      <c r="HE513" s="85"/>
      <c r="HF513" s="85"/>
      <c r="HG513" s="85"/>
      <c r="HH513" s="85"/>
      <c r="HI513" s="85"/>
      <c r="HJ513" s="85"/>
      <c r="HK513" s="85"/>
      <c r="HL513" s="85"/>
      <c r="HM513" s="85"/>
      <c r="HN513" s="85"/>
      <c r="HO513" s="85"/>
      <c r="HP513" s="85"/>
      <c r="HQ513" s="85"/>
      <c r="HR513" s="85"/>
      <c r="HS513" s="85"/>
      <c r="HT513" s="85"/>
      <c r="HU513" s="85"/>
      <c r="HV513" s="85"/>
      <c r="HW513" s="85"/>
      <c r="HX513" s="85"/>
      <c r="HY513" s="85"/>
      <c r="HZ513" s="85"/>
      <c r="IA513" s="85"/>
      <c r="IB513" s="85"/>
      <c r="IC513" s="85"/>
      <c r="ID513" s="85"/>
      <c r="IE513" s="85"/>
      <c r="IF513" s="85"/>
      <c r="IG513" s="85"/>
      <c r="IH513" s="85"/>
      <c r="II513" s="85"/>
      <c r="IJ513" s="85"/>
      <c r="IK513" s="85"/>
      <c r="IL513" s="85"/>
      <c r="IM513" s="85"/>
      <c r="IN513" s="85"/>
      <c r="IO513" s="85"/>
      <c r="IP513" s="85"/>
      <c r="IQ513" s="85"/>
      <c r="IR513" s="85"/>
      <c r="IS513" s="85"/>
      <c r="IT513" s="85"/>
      <c r="IU513" s="85"/>
      <c r="IV513" s="85"/>
    </row>
    <row r="514" spans="1:256" x14ac:dyDescent="0.2">
      <c r="A514" s="79">
        <v>1619</v>
      </c>
      <c r="B514" s="71" t="s">
        <v>1932</v>
      </c>
      <c r="C514" s="70" t="s">
        <v>62</v>
      </c>
      <c r="D514" s="69">
        <v>1</v>
      </c>
      <c r="E514" s="69">
        <v>1</v>
      </c>
      <c r="F514" s="69">
        <v>1</v>
      </c>
      <c r="G514" s="71">
        <v>21.5</v>
      </c>
      <c r="H514" s="69">
        <v>4.3</v>
      </c>
      <c r="I514" s="69">
        <v>1</v>
      </c>
      <c r="J514" s="72">
        <v>1</v>
      </c>
      <c r="K514" s="71">
        <v>1</v>
      </c>
      <c r="L514" s="80">
        <v>21.5</v>
      </c>
      <c r="M514" s="74">
        <v>4.3</v>
      </c>
      <c r="N514" s="80">
        <v>21.5</v>
      </c>
      <c r="O514" s="70">
        <v>0</v>
      </c>
      <c r="P514" s="76" t="e">
        <f>VLOOKUP(A514,#REF!,3,FALSE)</f>
        <v>#REF!</v>
      </c>
      <c r="Q514" s="80">
        <v>7.4580000000000011</v>
      </c>
      <c r="R514" s="80">
        <f t="shared" ref="R514:R577" si="8">K514*(N514-Q514)</f>
        <v>14.041999999999998</v>
      </c>
    </row>
    <row r="515" spans="1:256" x14ac:dyDescent="0.2">
      <c r="A515" s="79">
        <v>2997</v>
      </c>
      <c r="B515" s="71" t="s">
        <v>2320</v>
      </c>
      <c r="C515" s="70" t="s">
        <v>62</v>
      </c>
      <c r="D515" s="69">
        <v>18</v>
      </c>
      <c r="E515" s="69">
        <v>15</v>
      </c>
      <c r="F515" s="69">
        <v>80</v>
      </c>
      <c r="G515" s="71">
        <v>1672.78</v>
      </c>
      <c r="H515" s="69">
        <v>262.02000000000004</v>
      </c>
      <c r="I515" s="69">
        <v>18</v>
      </c>
      <c r="J515" s="72">
        <v>15</v>
      </c>
      <c r="K515" s="71">
        <v>80</v>
      </c>
      <c r="L515" s="80">
        <v>1672.78</v>
      </c>
      <c r="M515" s="74">
        <v>262.02000000000004</v>
      </c>
      <c r="N515" s="80">
        <v>20.909800000000001</v>
      </c>
      <c r="O515" s="70">
        <v>2</v>
      </c>
      <c r="P515" s="76" t="e">
        <f>VLOOKUP(A515,#REF!,3,FALSE)</f>
        <v>#REF!</v>
      </c>
      <c r="Q515" s="80">
        <v>10</v>
      </c>
      <c r="R515" s="80">
        <f t="shared" si="8"/>
        <v>872.78400000000011</v>
      </c>
    </row>
    <row r="516" spans="1:256" x14ac:dyDescent="0.2">
      <c r="A516" s="79">
        <v>3897</v>
      </c>
      <c r="B516" s="71" t="s">
        <v>1933</v>
      </c>
      <c r="C516" s="70" t="s">
        <v>62</v>
      </c>
      <c r="D516" s="69">
        <v>4</v>
      </c>
      <c r="E516" s="69">
        <v>4</v>
      </c>
      <c r="F516" s="69">
        <v>12</v>
      </c>
      <c r="G516" s="71">
        <v>266.18</v>
      </c>
      <c r="H516" s="69">
        <v>53.230000000000004</v>
      </c>
      <c r="I516" s="69">
        <v>4</v>
      </c>
      <c r="J516" s="72">
        <v>4</v>
      </c>
      <c r="K516" s="71">
        <v>12</v>
      </c>
      <c r="L516" s="80">
        <v>266.18</v>
      </c>
      <c r="M516" s="74">
        <v>53.230000000000004</v>
      </c>
      <c r="N516" s="80">
        <v>22.181699999999999</v>
      </c>
      <c r="O516" s="70">
        <v>0</v>
      </c>
      <c r="P516" s="76" t="e">
        <f>VLOOKUP(A516,#REF!,3,FALSE)</f>
        <v>#REF!</v>
      </c>
      <c r="Q516" s="80">
        <v>16.368000000000002</v>
      </c>
      <c r="R516" s="80">
        <f t="shared" si="8"/>
        <v>69.764399999999966</v>
      </c>
    </row>
    <row r="517" spans="1:256" s="69" customFormat="1" x14ac:dyDescent="0.2">
      <c r="A517" s="81">
        <v>1620</v>
      </c>
      <c r="B517" s="82" t="s">
        <v>1934</v>
      </c>
      <c r="C517" s="69" t="s">
        <v>62</v>
      </c>
      <c r="D517" s="69">
        <v>0</v>
      </c>
      <c r="E517" s="69">
        <v>0</v>
      </c>
      <c r="F517" s="69">
        <v>0</v>
      </c>
      <c r="G517" s="71">
        <v>0</v>
      </c>
      <c r="H517" s="69">
        <v>0</v>
      </c>
      <c r="I517" s="69">
        <v>0</v>
      </c>
      <c r="J517" s="69">
        <v>0</v>
      </c>
      <c r="K517" s="82">
        <v>0</v>
      </c>
      <c r="L517" s="83">
        <v>0</v>
      </c>
      <c r="M517" s="69">
        <v>0</v>
      </c>
      <c r="N517" s="83">
        <v>0</v>
      </c>
      <c r="O517" s="69">
        <v>0</v>
      </c>
      <c r="P517" s="76" t="e">
        <f>VLOOKUP(A517,#REF!,3,FALSE)</f>
        <v>#REF!</v>
      </c>
      <c r="Q517" s="84">
        <v>9.3170000000000019</v>
      </c>
      <c r="R517" s="84">
        <f t="shared" si="8"/>
        <v>0</v>
      </c>
      <c r="S517" s="78"/>
      <c r="T517" s="78"/>
      <c r="U517" s="78"/>
      <c r="V517" s="78"/>
      <c r="W517" s="78"/>
      <c r="X517" s="78"/>
      <c r="Y517" s="78"/>
      <c r="Z517" s="78"/>
      <c r="AA517" s="78"/>
      <c r="AB517" s="78"/>
      <c r="AC517" s="85"/>
      <c r="AD517" s="85"/>
      <c r="AE517" s="85"/>
      <c r="AF517" s="85"/>
      <c r="AG517" s="85"/>
      <c r="AH517" s="85"/>
      <c r="AI517" s="85"/>
      <c r="AJ517" s="85"/>
      <c r="AK517" s="85"/>
      <c r="AL517" s="85"/>
      <c r="AM517" s="85"/>
      <c r="AN517" s="85"/>
      <c r="AO517" s="85"/>
      <c r="AP517" s="85"/>
      <c r="AQ517" s="85"/>
      <c r="AR517" s="85"/>
      <c r="AS517" s="85"/>
      <c r="AT517" s="85"/>
      <c r="AU517" s="85"/>
      <c r="AV517" s="85"/>
      <c r="AW517" s="85"/>
      <c r="AX517" s="85"/>
      <c r="AY517" s="85"/>
      <c r="AZ517" s="85"/>
      <c r="BA517" s="85"/>
      <c r="BB517" s="85"/>
      <c r="BC517" s="85"/>
      <c r="BD517" s="85"/>
      <c r="BE517" s="85"/>
      <c r="BF517" s="85"/>
      <c r="BG517" s="85"/>
      <c r="BH517" s="85"/>
      <c r="BI517" s="85"/>
      <c r="BJ517" s="85"/>
      <c r="BK517" s="85"/>
      <c r="BL517" s="85"/>
      <c r="BM517" s="85"/>
      <c r="BN517" s="85"/>
      <c r="BO517" s="85"/>
      <c r="BP517" s="85"/>
      <c r="BQ517" s="85"/>
      <c r="BR517" s="85"/>
      <c r="BS517" s="85"/>
      <c r="BT517" s="85"/>
      <c r="BU517" s="85"/>
      <c r="BV517" s="85"/>
      <c r="BW517" s="85"/>
      <c r="BX517" s="85"/>
      <c r="BY517" s="85"/>
      <c r="BZ517" s="85"/>
      <c r="CA517" s="85"/>
      <c r="CB517" s="85"/>
      <c r="CC517" s="85"/>
      <c r="CD517" s="85"/>
      <c r="CE517" s="85"/>
      <c r="CF517" s="85"/>
      <c r="CG517" s="85"/>
      <c r="CH517" s="85"/>
      <c r="CI517" s="85"/>
      <c r="CJ517" s="85"/>
      <c r="CK517" s="85"/>
      <c r="CL517" s="85"/>
      <c r="CM517" s="85"/>
      <c r="CN517" s="85"/>
      <c r="CO517" s="85"/>
      <c r="CP517" s="85"/>
      <c r="CQ517" s="85"/>
      <c r="CR517" s="85"/>
      <c r="CS517" s="85"/>
      <c r="CT517" s="85"/>
      <c r="CU517" s="85"/>
      <c r="CV517" s="85"/>
      <c r="CW517" s="85"/>
      <c r="CX517" s="85"/>
      <c r="CY517" s="85"/>
      <c r="CZ517" s="85"/>
      <c r="DA517" s="85"/>
      <c r="DB517" s="85"/>
      <c r="DC517" s="85"/>
      <c r="DD517" s="85"/>
      <c r="DE517" s="85"/>
      <c r="DF517" s="85"/>
      <c r="DG517" s="85"/>
      <c r="DH517" s="85"/>
      <c r="DI517" s="85"/>
      <c r="DJ517" s="85"/>
      <c r="DK517" s="85"/>
      <c r="DL517" s="85"/>
      <c r="DM517" s="85"/>
      <c r="DN517" s="85"/>
      <c r="DO517" s="85"/>
      <c r="DP517" s="85"/>
      <c r="DQ517" s="85"/>
      <c r="DR517" s="85"/>
      <c r="DS517" s="85"/>
      <c r="DT517" s="85"/>
      <c r="DU517" s="85"/>
      <c r="DV517" s="85"/>
      <c r="DW517" s="85"/>
      <c r="DX517" s="85"/>
      <c r="DY517" s="85"/>
      <c r="DZ517" s="85"/>
      <c r="EA517" s="85"/>
      <c r="EB517" s="85"/>
      <c r="EC517" s="85"/>
      <c r="ED517" s="85"/>
      <c r="EE517" s="85"/>
      <c r="EF517" s="85"/>
      <c r="EG517" s="85"/>
      <c r="EH517" s="85"/>
      <c r="EI517" s="85"/>
      <c r="EJ517" s="85"/>
      <c r="EK517" s="85"/>
      <c r="EL517" s="85"/>
      <c r="EM517" s="85"/>
      <c r="EN517" s="85"/>
      <c r="EO517" s="85"/>
      <c r="EP517" s="85"/>
      <c r="EQ517" s="85"/>
      <c r="ER517" s="85"/>
      <c r="ES517" s="85"/>
      <c r="ET517" s="85"/>
      <c r="EU517" s="85"/>
      <c r="EV517" s="85"/>
      <c r="EW517" s="85"/>
      <c r="EX517" s="85"/>
      <c r="EY517" s="85"/>
      <c r="EZ517" s="85"/>
      <c r="FA517" s="85"/>
      <c r="FB517" s="85"/>
      <c r="FC517" s="85"/>
      <c r="FD517" s="85"/>
      <c r="FE517" s="85"/>
      <c r="FF517" s="85"/>
      <c r="FG517" s="85"/>
      <c r="FH517" s="85"/>
      <c r="FI517" s="85"/>
      <c r="FJ517" s="85"/>
      <c r="FK517" s="85"/>
      <c r="FL517" s="85"/>
      <c r="FM517" s="85"/>
      <c r="FN517" s="85"/>
      <c r="FO517" s="85"/>
      <c r="FP517" s="85"/>
      <c r="FQ517" s="85"/>
      <c r="FR517" s="85"/>
      <c r="FS517" s="85"/>
      <c r="FT517" s="85"/>
      <c r="FU517" s="85"/>
      <c r="FV517" s="85"/>
      <c r="FW517" s="85"/>
      <c r="FX517" s="85"/>
      <c r="FY517" s="85"/>
      <c r="FZ517" s="85"/>
      <c r="GA517" s="85"/>
      <c r="GB517" s="85"/>
      <c r="GC517" s="85"/>
      <c r="GD517" s="85"/>
      <c r="GE517" s="85"/>
      <c r="GF517" s="85"/>
      <c r="GG517" s="85"/>
      <c r="GH517" s="85"/>
      <c r="GI517" s="85"/>
      <c r="GJ517" s="85"/>
      <c r="GK517" s="85"/>
      <c r="GL517" s="85"/>
      <c r="GM517" s="85"/>
      <c r="GN517" s="85"/>
      <c r="GO517" s="85"/>
      <c r="GP517" s="85"/>
      <c r="GQ517" s="85"/>
      <c r="GR517" s="85"/>
      <c r="GS517" s="85"/>
      <c r="GT517" s="85"/>
      <c r="GU517" s="85"/>
      <c r="GV517" s="85"/>
      <c r="GW517" s="85"/>
      <c r="GX517" s="85"/>
      <c r="GY517" s="85"/>
      <c r="GZ517" s="85"/>
      <c r="HA517" s="85"/>
      <c r="HB517" s="85"/>
      <c r="HC517" s="85"/>
      <c r="HD517" s="85"/>
      <c r="HE517" s="85"/>
      <c r="HF517" s="85"/>
      <c r="HG517" s="85"/>
      <c r="HH517" s="85"/>
      <c r="HI517" s="85"/>
      <c r="HJ517" s="85"/>
      <c r="HK517" s="85"/>
      <c r="HL517" s="85"/>
      <c r="HM517" s="85"/>
      <c r="HN517" s="85"/>
      <c r="HO517" s="85"/>
      <c r="HP517" s="85"/>
      <c r="HQ517" s="85"/>
      <c r="HR517" s="85"/>
      <c r="HS517" s="85"/>
      <c r="HT517" s="85"/>
      <c r="HU517" s="85"/>
      <c r="HV517" s="85"/>
      <c r="HW517" s="85"/>
      <c r="HX517" s="85"/>
      <c r="HY517" s="85"/>
      <c r="HZ517" s="85"/>
      <c r="IA517" s="85"/>
      <c r="IB517" s="85"/>
      <c r="IC517" s="85"/>
      <c r="ID517" s="85"/>
      <c r="IE517" s="85"/>
      <c r="IF517" s="85"/>
      <c r="IG517" s="85"/>
      <c r="IH517" s="85"/>
      <c r="II517" s="85"/>
      <c r="IJ517" s="85"/>
      <c r="IK517" s="85"/>
      <c r="IL517" s="85"/>
      <c r="IM517" s="85"/>
      <c r="IN517" s="85"/>
      <c r="IO517" s="85"/>
      <c r="IP517" s="85"/>
      <c r="IQ517" s="85"/>
      <c r="IR517" s="85"/>
      <c r="IS517" s="85"/>
      <c r="IT517" s="85"/>
      <c r="IU517" s="85"/>
      <c r="IV517" s="85"/>
    </row>
    <row r="518" spans="1:256" x14ac:dyDescent="0.2">
      <c r="A518" s="79">
        <v>2923</v>
      </c>
      <c r="B518" s="71" t="s">
        <v>1935</v>
      </c>
      <c r="C518" s="70" t="s">
        <v>2110</v>
      </c>
      <c r="D518" s="69">
        <v>0</v>
      </c>
      <c r="E518" s="69">
        <v>0</v>
      </c>
      <c r="F518" s="69">
        <v>0</v>
      </c>
      <c r="G518" s="71">
        <v>0</v>
      </c>
      <c r="H518" s="69">
        <v>0</v>
      </c>
      <c r="I518" s="69">
        <v>0</v>
      </c>
      <c r="J518" s="72">
        <v>0</v>
      </c>
      <c r="K518" s="71">
        <v>0</v>
      </c>
      <c r="L518" s="80">
        <v>0</v>
      </c>
      <c r="M518" s="74">
        <v>0</v>
      </c>
      <c r="N518" s="80">
        <v>0</v>
      </c>
      <c r="O518" s="70">
        <v>0</v>
      </c>
      <c r="P518" s="76" t="e">
        <f>VLOOKUP(A518,#REF!,3,FALSE)</f>
        <v>#REF!</v>
      </c>
      <c r="Q518" s="80">
        <v>153.29600000000002</v>
      </c>
      <c r="R518" s="80">
        <f t="shared" si="8"/>
        <v>0</v>
      </c>
    </row>
    <row r="519" spans="1:256" x14ac:dyDescent="0.2">
      <c r="A519" s="79">
        <v>1879</v>
      </c>
      <c r="B519" s="71" t="s">
        <v>1936</v>
      </c>
      <c r="C519" s="70" t="s">
        <v>2110</v>
      </c>
      <c r="D519" s="69">
        <v>1</v>
      </c>
      <c r="E519" s="69">
        <v>1</v>
      </c>
      <c r="F519" s="69">
        <v>1</v>
      </c>
      <c r="G519" s="71">
        <v>190.4</v>
      </c>
      <c r="H519" s="69">
        <v>38.08</v>
      </c>
      <c r="I519" s="69">
        <v>1</v>
      </c>
      <c r="J519" s="72">
        <v>1</v>
      </c>
      <c r="K519" s="71">
        <v>1</v>
      </c>
      <c r="L519" s="80">
        <v>190.4</v>
      </c>
      <c r="M519" s="74">
        <v>38.08</v>
      </c>
      <c r="N519" s="80">
        <v>190.4</v>
      </c>
      <c r="O519" s="70">
        <v>0</v>
      </c>
      <c r="P519" s="76" t="e">
        <f>VLOOKUP(A519,#REF!,3,FALSE)</f>
        <v>#REF!</v>
      </c>
      <c r="Q519" s="80">
        <v>153.29600000000002</v>
      </c>
      <c r="R519" s="80">
        <f t="shared" si="8"/>
        <v>37.103999999999985</v>
      </c>
    </row>
    <row r="520" spans="1:256" x14ac:dyDescent="0.2">
      <c r="A520" s="68">
        <v>1562</v>
      </c>
      <c r="B520" s="69" t="s">
        <v>2321</v>
      </c>
      <c r="C520" s="70" t="s">
        <v>2110</v>
      </c>
      <c r="D520" s="69">
        <v>0</v>
      </c>
      <c r="E520" s="69">
        <v>0</v>
      </c>
      <c r="F520" s="69">
        <v>0</v>
      </c>
      <c r="G520" s="71">
        <v>0</v>
      </c>
      <c r="H520" s="69">
        <v>0</v>
      </c>
      <c r="I520" s="69">
        <v>0</v>
      </c>
      <c r="J520" s="72">
        <v>0</v>
      </c>
      <c r="K520" s="73">
        <v>0</v>
      </c>
      <c r="L520" s="73">
        <v>0</v>
      </c>
      <c r="M520" s="74">
        <v>0</v>
      </c>
      <c r="N520" s="75">
        <v>0</v>
      </c>
      <c r="O520" s="70">
        <v>0</v>
      </c>
      <c r="P520" s="76" t="e">
        <f>VLOOKUP(A520,#REF!,3,FALSE)</f>
        <v>#REF!</v>
      </c>
      <c r="Q520" s="77"/>
      <c r="R520" s="77">
        <f t="shared" si="8"/>
        <v>0</v>
      </c>
      <c r="S520" s="76"/>
      <c r="T520" s="76"/>
      <c r="U520" s="76"/>
      <c r="V520" s="76"/>
      <c r="W520" s="76"/>
      <c r="X520" s="76"/>
      <c r="Y520" s="76"/>
      <c r="Z520" s="76"/>
      <c r="AA520" s="76"/>
      <c r="AB520" s="76"/>
      <c r="AC520" s="76"/>
      <c r="AD520" s="76"/>
      <c r="AE520" s="76"/>
      <c r="AF520" s="76"/>
      <c r="AG520" s="76"/>
      <c r="AH520" s="76"/>
      <c r="AI520" s="76"/>
      <c r="AJ520" s="76"/>
      <c r="AK520" s="76"/>
      <c r="AL520" s="76"/>
      <c r="AM520" s="76"/>
      <c r="AN520" s="76"/>
      <c r="AO520" s="76"/>
      <c r="AP520" s="76"/>
      <c r="AQ520" s="76"/>
      <c r="AR520" s="76"/>
      <c r="AS520" s="76"/>
      <c r="AT520" s="76"/>
      <c r="AU520" s="76"/>
      <c r="AV520" s="76"/>
      <c r="AW520" s="76"/>
      <c r="AX520" s="76"/>
      <c r="AY520" s="76"/>
      <c r="AZ520" s="76"/>
      <c r="BA520" s="76"/>
      <c r="BB520" s="76"/>
      <c r="BC520" s="76"/>
      <c r="BD520" s="76"/>
      <c r="BE520" s="76"/>
      <c r="BF520" s="76"/>
      <c r="BG520" s="76"/>
      <c r="BH520" s="76"/>
      <c r="BI520" s="76"/>
      <c r="BJ520" s="76"/>
      <c r="BK520" s="76"/>
      <c r="BL520" s="76"/>
      <c r="BM520" s="76"/>
      <c r="BN520" s="76"/>
      <c r="BO520" s="76"/>
      <c r="BP520" s="76"/>
      <c r="BQ520" s="76"/>
      <c r="BR520" s="76"/>
      <c r="BS520" s="76"/>
      <c r="BT520" s="76"/>
      <c r="BU520" s="76"/>
      <c r="BV520" s="76"/>
      <c r="BW520" s="76"/>
      <c r="BX520" s="76"/>
      <c r="BY520" s="76"/>
      <c r="BZ520" s="76"/>
      <c r="CA520" s="76"/>
      <c r="CB520" s="76"/>
      <c r="CC520" s="76"/>
      <c r="CD520" s="76"/>
      <c r="CE520" s="76"/>
      <c r="CF520" s="76"/>
      <c r="CG520" s="76"/>
      <c r="CH520" s="76"/>
      <c r="CI520" s="76"/>
      <c r="CJ520" s="76"/>
      <c r="CK520" s="76"/>
      <c r="CL520" s="76"/>
      <c r="CM520" s="76"/>
      <c r="CN520" s="76"/>
      <c r="CO520" s="76"/>
      <c r="CP520" s="76"/>
      <c r="CQ520" s="76"/>
      <c r="CR520" s="76"/>
      <c r="CS520" s="76"/>
      <c r="CT520" s="76"/>
      <c r="CU520" s="76"/>
      <c r="CV520" s="76"/>
      <c r="CW520" s="76"/>
      <c r="CX520" s="76"/>
      <c r="CY520" s="76"/>
      <c r="CZ520" s="76"/>
      <c r="DA520" s="76"/>
      <c r="DB520" s="76"/>
      <c r="DC520" s="76"/>
      <c r="DD520" s="76"/>
      <c r="DE520" s="76"/>
      <c r="DF520" s="76"/>
      <c r="DG520" s="76"/>
      <c r="DH520" s="76"/>
      <c r="DI520" s="76"/>
      <c r="DJ520" s="76"/>
      <c r="DK520" s="76"/>
      <c r="DL520" s="76"/>
      <c r="DM520" s="76"/>
      <c r="DN520" s="76"/>
      <c r="DO520" s="76"/>
      <c r="DP520" s="76"/>
      <c r="DQ520" s="76"/>
      <c r="DR520" s="76"/>
      <c r="DS520" s="76"/>
      <c r="DT520" s="76"/>
      <c r="DU520" s="76"/>
      <c r="DV520" s="76"/>
      <c r="DW520" s="76"/>
      <c r="DX520" s="76"/>
      <c r="DY520" s="76"/>
      <c r="DZ520" s="76"/>
      <c r="EA520" s="76"/>
      <c r="EB520" s="76"/>
      <c r="EC520" s="76"/>
      <c r="ED520" s="76"/>
      <c r="EE520" s="76"/>
      <c r="EF520" s="76"/>
      <c r="EG520" s="76"/>
      <c r="EH520" s="76"/>
      <c r="EI520" s="76"/>
      <c r="EJ520" s="76"/>
      <c r="EK520" s="76"/>
      <c r="EL520" s="76"/>
      <c r="EM520" s="76"/>
      <c r="EN520" s="76"/>
      <c r="EO520" s="76"/>
      <c r="EP520" s="76"/>
      <c r="EQ520" s="76"/>
      <c r="ER520" s="76"/>
      <c r="ES520" s="76"/>
      <c r="ET520" s="76"/>
      <c r="EU520" s="76"/>
      <c r="EV520" s="76"/>
      <c r="EW520" s="76"/>
      <c r="EX520" s="76"/>
      <c r="EY520" s="76"/>
      <c r="EZ520" s="76"/>
      <c r="FA520" s="76"/>
      <c r="FB520" s="76"/>
      <c r="FC520" s="76"/>
      <c r="FD520" s="76"/>
      <c r="FE520" s="76"/>
      <c r="FF520" s="76"/>
      <c r="FG520" s="76"/>
      <c r="FH520" s="76"/>
      <c r="FI520" s="76"/>
      <c r="FJ520" s="76"/>
      <c r="FK520" s="76"/>
      <c r="FL520" s="76"/>
      <c r="FM520" s="76"/>
      <c r="FN520" s="76"/>
      <c r="FO520" s="76"/>
      <c r="FP520" s="76"/>
      <c r="FQ520" s="76"/>
      <c r="FR520" s="76"/>
      <c r="FS520" s="76"/>
      <c r="FT520" s="76"/>
      <c r="FU520" s="76"/>
      <c r="FV520" s="76"/>
      <c r="FW520" s="76"/>
      <c r="FX520" s="76"/>
      <c r="FY520" s="76"/>
      <c r="FZ520" s="76"/>
      <c r="GA520" s="76"/>
      <c r="GB520" s="76"/>
      <c r="GC520" s="76"/>
      <c r="GD520" s="76"/>
      <c r="GE520" s="76"/>
      <c r="GF520" s="76"/>
      <c r="GG520" s="76"/>
      <c r="GH520" s="76"/>
      <c r="GI520" s="76"/>
      <c r="GJ520" s="76"/>
      <c r="GK520" s="76"/>
      <c r="GL520" s="76"/>
      <c r="GM520" s="76"/>
      <c r="GN520" s="76"/>
      <c r="GO520" s="76"/>
      <c r="GP520" s="76"/>
      <c r="GQ520" s="76"/>
      <c r="GR520" s="76"/>
      <c r="GS520" s="76"/>
      <c r="GT520" s="76"/>
      <c r="GU520" s="76"/>
      <c r="GV520" s="76"/>
      <c r="GW520" s="76"/>
      <c r="GX520" s="76"/>
      <c r="GY520" s="76"/>
      <c r="GZ520" s="76"/>
      <c r="HA520" s="76"/>
      <c r="HB520" s="76"/>
      <c r="HC520" s="76"/>
      <c r="HD520" s="76"/>
      <c r="HE520" s="76"/>
      <c r="HF520" s="76"/>
      <c r="HG520" s="76"/>
      <c r="HH520" s="76"/>
      <c r="HI520" s="76"/>
      <c r="HJ520" s="76"/>
      <c r="HK520" s="76"/>
      <c r="HL520" s="76"/>
      <c r="HM520" s="76"/>
      <c r="HN520" s="76"/>
      <c r="HO520" s="76"/>
      <c r="HP520" s="76"/>
      <c r="HQ520" s="76"/>
      <c r="HR520" s="76"/>
      <c r="HS520" s="76"/>
      <c r="HT520" s="76"/>
      <c r="HU520" s="76"/>
      <c r="HV520" s="76"/>
      <c r="HW520" s="76"/>
      <c r="HX520" s="76"/>
      <c r="HY520" s="76"/>
      <c r="HZ520" s="76"/>
      <c r="IA520" s="76"/>
      <c r="IB520" s="76"/>
      <c r="IC520" s="76"/>
      <c r="ID520" s="76"/>
      <c r="IE520" s="76"/>
      <c r="IF520" s="76"/>
      <c r="IG520" s="76"/>
      <c r="IH520" s="76"/>
      <c r="II520" s="76"/>
      <c r="IJ520" s="76"/>
      <c r="IK520" s="76"/>
      <c r="IL520" s="76"/>
      <c r="IM520" s="76"/>
      <c r="IN520" s="76"/>
      <c r="IO520" s="76"/>
      <c r="IP520" s="76"/>
      <c r="IQ520" s="76"/>
      <c r="IR520" s="76"/>
      <c r="IS520" s="76"/>
      <c r="IT520" s="76"/>
      <c r="IU520" s="76"/>
      <c r="IV520" s="76"/>
    </row>
    <row r="521" spans="1:256" x14ac:dyDescent="0.2">
      <c r="A521" s="79">
        <v>1622</v>
      </c>
      <c r="B521" s="71" t="s">
        <v>1937</v>
      </c>
      <c r="C521" s="70" t="s">
        <v>8</v>
      </c>
      <c r="D521" s="69">
        <v>8</v>
      </c>
      <c r="E521" s="69">
        <v>6</v>
      </c>
      <c r="F521" s="69">
        <v>9</v>
      </c>
      <c r="G521" s="71">
        <v>378.88</v>
      </c>
      <c r="H521" s="69">
        <v>46</v>
      </c>
      <c r="I521" s="69">
        <v>8</v>
      </c>
      <c r="J521" s="72">
        <v>6</v>
      </c>
      <c r="K521" s="71">
        <v>9</v>
      </c>
      <c r="L521" s="80">
        <v>378.88</v>
      </c>
      <c r="M521" s="74">
        <v>46</v>
      </c>
      <c r="N521" s="80">
        <v>42.097799999999999</v>
      </c>
      <c r="O521" s="70">
        <v>1</v>
      </c>
      <c r="P521" s="76" t="e">
        <f>VLOOKUP(A521,#REF!,3,FALSE)</f>
        <v>#REF!</v>
      </c>
      <c r="Q521" s="80">
        <v>28.974000000000004</v>
      </c>
      <c r="R521" s="80">
        <f t="shared" si="8"/>
        <v>118.11419999999995</v>
      </c>
    </row>
    <row r="522" spans="1:256" x14ac:dyDescent="0.2">
      <c r="A522" s="79">
        <v>2982</v>
      </c>
      <c r="B522" s="71" t="s">
        <v>1938</v>
      </c>
      <c r="C522" s="70" t="s">
        <v>8</v>
      </c>
      <c r="D522" s="69">
        <v>3</v>
      </c>
      <c r="E522" s="69">
        <v>2</v>
      </c>
      <c r="F522" s="69">
        <v>3</v>
      </c>
      <c r="G522" s="71">
        <v>126.32000000000001</v>
      </c>
      <c r="H522" s="69">
        <v>16.86</v>
      </c>
      <c r="I522" s="69">
        <v>4</v>
      </c>
      <c r="J522" s="72">
        <v>2</v>
      </c>
      <c r="K522" s="71">
        <v>3</v>
      </c>
      <c r="L522" s="80">
        <v>126.32000000000001</v>
      </c>
      <c r="M522" s="74">
        <v>16.86</v>
      </c>
      <c r="N522" s="80">
        <v>42.106700000000004</v>
      </c>
      <c r="O522" s="70">
        <v>1</v>
      </c>
      <c r="P522" s="76" t="e">
        <f>VLOOKUP(A522,#REF!,3,FALSE)</f>
        <v>#REF!</v>
      </c>
      <c r="Q522" s="80">
        <v>27.379000000000001</v>
      </c>
      <c r="R522" s="80">
        <f t="shared" si="8"/>
        <v>44.18310000000001</v>
      </c>
    </row>
    <row r="523" spans="1:256" x14ac:dyDescent="0.2">
      <c r="A523" s="79">
        <v>2983</v>
      </c>
      <c r="B523" s="71" t="s">
        <v>1939</v>
      </c>
      <c r="C523" s="70" t="s">
        <v>8</v>
      </c>
      <c r="D523" s="69">
        <v>3</v>
      </c>
      <c r="E523" s="69">
        <v>2</v>
      </c>
      <c r="F523" s="69">
        <v>3</v>
      </c>
      <c r="G523" s="71">
        <v>132.5</v>
      </c>
      <c r="H523" s="69">
        <v>17.650000000000002</v>
      </c>
      <c r="I523" s="69">
        <v>4</v>
      </c>
      <c r="J523" s="72">
        <v>2</v>
      </c>
      <c r="K523" s="71">
        <v>3</v>
      </c>
      <c r="L523" s="80">
        <v>132.5</v>
      </c>
      <c r="M523" s="74">
        <v>17.650000000000002</v>
      </c>
      <c r="N523" s="80">
        <v>44.166699999999999</v>
      </c>
      <c r="O523" s="70">
        <v>1</v>
      </c>
      <c r="P523" s="76" t="e">
        <f>VLOOKUP(A523,#REF!,3,FALSE)</f>
        <v>#REF!</v>
      </c>
      <c r="Q523" s="80">
        <v>28.479000000000003</v>
      </c>
      <c r="R523" s="80">
        <f t="shared" si="8"/>
        <v>47.063099999999991</v>
      </c>
    </row>
    <row r="524" spans="1:256" x14ac:dyDescent="0.2">
      <c r="A524" s="79">
        <v>1623</v>
      </c>
      <c r="B524" s="71" t="s">
        <v>1940</v>
      </c>
      <c r="C524" s="70" t="s">
        <v>8</v>
      </c>
      <c r="D524" s="69">
        <v>6</v>
      </c>
      <c r="E524" s="69">
        <v>5</v>
      </c>
      <c r="F524" s="69">
        <v>9</v>
      </c>
      <c r="G524" s="71">
        <v>332.59000000000003</v>
      </c>
      <c r="H524" s="69">
        <v>40.36</v>
      </c>
      <c r="I524" s="69">
        <v>6</v>
      </c>
      <c r="J524" s="72">
        <v>5</v>
      </c>
      <c r="K524" s="71">
        <v>8</v>
      </c>
      <c r="L524" s="80">
        <v>259.12</v>
      </c>
      <c r="M524" s="74">
        <v>25.67</v>
      </c>
      <c r="N524" s="80">
        <v>32.39</v>
      </c>
      <c r="O524" s="70">
        <v>1</v>
      </c>
      <c r="P524" s="76" t="e">
        <f>VLOOKUP(A524,#REF!,3,FALSE)</f>
        <v>#REF!</v>
      </c>
      <c r="Q524" s="80">
        <v>25.641000000000002</v>
      </c>
      <c r="R524" s="80">
        <f t="shared" si="8"/>
        <v>53.99199999999999</v>
      </c>
    </row>
    <row r="525" spans="1:256" x14ac:dyDescent="0.2">
      <c r="A525" s="79">
        <v>1624</v>
      </c>
      <c r="B525" s="71" t="s">
        <v>1941</v>
      </c>
      <c r="C525" s="70" t="s">
        <v>8</v>
      </c>
      <c r="D525" s="69">
        <v>1</v>
      </c>
      <c r="E525" s="69">
        <v>1</v>
      </c>
      <c r="F525" s="69">
        <v>2</v>
      </c>
      <c r="G525" s="71">
        <v>0</v>
      </c>
      <c r="H525" s="69">
        <v>0</v>
      </c>
      <c r="I525" s="69">
        <v>1</v>
      </c>
      <c r="J525" s="72">
        <v>1</v>
      </c>
      <c r="K525" s="71">
        <v>2</v>
      </c>
      <c r="L525" s="80">
        <v>0</v>
      </c>
      <c r="M525" s="74">
        <v>0</v>
      </c>
      <c r="N525" s="80">
        <v>0</v>
      </c>
      <c r="O525" s="70">
        <v>0</v>
      </c>
      <c r="P525" s="76" t="e">
        <f>VLOOKUP(A525,#REF!,3,FALSE)</f>
        <v>#REF!</v>
      </c>
      <c r="Q525" s="80">
        <v>23.716000000000001</v>
      </c>
      <c r="R525" s="80">
        <f t="shared" si="8"/>
        <v>-47.432000000000002</v>
      </c>
    </row>
    <row r="526" spans="1:256" x14ac:dyDescent="0.2">
      <c r="A526" s="79">
        <v>2362</v>
      </c>
      <c r="B526" s="71" t="s">
        <v>314</v>
      </c>
      <c r="C526" s="70" t="s">
        <v>2107</v>
      </c>
      <c r="D526" s="69">
        <v>11</v>
      </c>
      <c r="E526" s="69">
        <v>9</v>
      </c>
      <c r="F526" s="69">
        <v>11</v>
      </c>
      <c r="G526" s="71">
        <v>1246.71</v>
      </c>
      <c r="H526" s="69">
        <v>249.36</v>
      </c>
      <c r="I526" s="69">
        <v>11</v>
      </c>
      <c r="J526" s="72">
        <v>9</v>
      </c>
      <c r="K526" s="71">
        <v>11</v>
      </c>
      <c r="L526" s="80">
        <v>1246.71</v>
      </c>
      <c r="M526" s="74">
        <v>249.35000000000002</v>
      </c>
      <c r="N526" s="80">
        <v>113.3373</v>
      </c>
      <c r="O526" s="70">
        <v>0</v>
      </c>
      <c r="P526" s="76" t="e">
        <f>VLOOKUP(A526,#REF!,3,FALSE)</f>
        <v>#REF!</v>
      </c>
      <c r="Q526" s="80">
        <v>50.703703703703695</v>
      </c>
      <c r="R526" s="80">
        <f t="shared" si="8"/>
        <v>688.96955925925931</v>
      </c>
    </row>
    <row r="527" spans="1:256" x14ac:dyDescent="0.2">
      <c r="A527" s="79">
        <v>5004</v>
      </c>
      <c r="B527" s="71" t="s">
        <v>2322</v>
      </c>
      <c r="C527" s="70" t="s">
        <v>2107</v>
      </c>
      <c r="D527" s="69">
        <v>0</v>
      </c>
      <c r="E527" s="69">
        <v>0</v>
      </c>
      <c r="F527" s="69">
        <v>0</v>
      </c>
      <c r="G527" s="71">
        <v>0</v>
      </c>
      <c r="H527" s="69">
        <v>0</v>
      </c>
      <c r="I527" s="69">
        <v>0</v>
      </c>
      <c r="J527" s="72">
        <v>0</v>
      </c>
      <c r="K527" s="71">
        <v>0</v>
      </c>
      <c r="L527" s="80">
        <v>0</v>
      </c>
      <c r="M527" s="74">
        <v>0</v>
      </c>
      <c r="N527" s="80">
        <v>0</v>
      </c>
      <c r="O527" s="70">
        <v>0</v>
      </c>
      <c r="P527" s="76" t="e">
        <f>VLOOKUP(A527,#REF!,3,FALSE)</f>
        <v>#REF!</v>
      </c>
      <c r="Q527" s="80">
        <v>1157.4074074074074</v>
      </c>
      <c r="R527" s="80">
        <f t="shared" si="8"/>
        <v>0</v>
      </c>
    </row>
    <row r="528" spans="1:256" x14ac:dyDescent="0.2">
      <c r="A528" s="79">
        <v>3789</v>
      </c>
      <c r="B528" s="71" t="s">
        <v>2323</v>
      </c>
      <c r="C528" s="70" t="s">
        <v>2110</v>
      </c>
      <c r="D528" s="69">
        <v>0</v>
      </c>
      <c r="E528" s="69">
        <v>0</v>
      </c>
      <c r="F528" s="69">
        <v>0</v>
      </c>
      <c r="G528" s="71">
        <v>0</v>
      </c>
      <c r="H528" s="69">
        <v>0</v>
      </c>
      <c r="I528" s="69">
        <v>0</v>
      </c>
      <c r="J528" s="72">
        <v>0</v>
      </c>
      <c r="K528" s="71">
        <v>0</v>
      </c>
      <c r="L528" s="80">
        <v>0</v>
      </c>
      <c r="M528" s="74">
        <v>0</v>
      </c>
      <c r="N528" s="80">
        <v>0</v>
      </c>
      <c r="O528" s="70">
        <v>0</v>
      </c>
      <c r="P528" s="76" t="e">
        <f>VLOOKUP(A528,#REF!,3,FALSE)</f>
        <v>#REF!</v>
      </c>
      <c r="Q528" s="80">
        <v>675</v>
      </c>
      <c r="R528" s="80">
        <f t="shared" si="8"/>
        <v>0</v>
      </c>
    </row>
    <row r="529" spans="1:256" s="69" customFormat="1" x14ac:dyDescent="0.2">
      <c r="A529" s="81">
        <v>3928</v>
      </c>
      <c r="B529" s="82" t="s">
        <v>2324</v>
      </c>
      <c r="C529" s="69" t="s">
        <v>2110</v>
      </c>
      <c r="D529" s="69">
        <v>0</v>
      </c>
      <c r="E529" s="69">
        <v>0</v>
      </c>
      <c r="F529" s="69">
        <v>0</v>
      </c>
      <c r="G529" s="71">
        <v>0</v>
      </c>
      <c r="H529" s="69">
        <v>0</v>
      </c>
      <c r="I529" s="69">
        <v>0</v>
      </c>
      <c r="J529" s="69">
        <v>0</v>
      </c>
      <c r="K529" s="82">
        <v>0</v>
      </c>
      <c r="L529" s="83">
        <v>0</v>
      </c>
      <c r="M529" s="69">
        <v>0</v>
      </c>
      <c r="N529" s="83">
        <v>0</v>
      </c>
      <c r="O529" s="69">
        <v>0</v>
      </c>
      <c r="P529" s="76" t="e">
        <f>VLOOKUP(A529,#REF!,3,FALSE)</f>
        <v>#REF!</v>
      </c>
      <c r="Q529" s="84">
        <v>1150</v>
      </c>
      <c r="R529" s="84">
        <f t="shared" si="8"/>
        <v>0</v>
      </c>
      <c r="S529" s="78"/>
      <c r="T529" s="78"/>
      <c r="U529" s="78"/>
      <c r="V529" s="78"/>
      <c r="W529" s="78"/>
      <c r="X529" s="78"/>
      <c r="Y529" s="78"/>
      <c r="Z529" s="78"/>
      <c r="AA529" s="78"/>
      <c r="AB529" s="78"/>
      <c r="AC529" s="85"/>
      <c r="AD529" s="85"/>
      <c r="AE529" s="85"/>
      <c r="AF529" s="85"/>
      <c r="AG529" s="85"/>
      <c r="AH529" s="85"/>
      <c r="AI529" s="85"/>
      <c r="AJ529" s="85"/>
      <c r="AK529" s="85"/>
      <c r="AL529" s="85"/>
      <c r="AM529" s="85"/>
      <c r="AN529" s="85"/>
      <c r="AO529" s="85"/>
      <c r="AP529" s="85"/>
      <c r="AQ529" s="85"/>
      <c r="AR529" s="85"/>
      <c r="AS529" s="85"/>
      <c r="AT529" s="85"/>
      <c r="AU529" s="85"/>
      <c r="AV529" s="85"/>
      <c r="AW529" s="85"/>
      <c r="AX529" s="85"/>
      <c r="AY529" s="85"/>
      <c r="AZ529" s="85"/>
      <c r="BA529" s="85"/>
      <c r="BB529" s="85"/>
      <c r="BC529" s="85"/>
      <c r="BD529" s="85"/>
      <c r="BE529" s="85"/>
      <c r="BF529" s="85"/>
      <c r="BG529" s="85"/>
      <c r="BH529" s="85"/>
      <c r="BI529" s="85"/>
      <c r="BJ529" s="85"/>
      <c r="BK529" s="85"/>
      <c r="BL529" s="85"/>
      <c r="BM529" s="85"/>
      <c r="BN529" s="85"/>
      <c r="BO529" s="85"/>
      <c r="BP529" s="85"/>
      <c r="BQ529" s="85"/>
      <c r="BR529" s="85"/>
      <c r="BS529" s="85"/>
      <c r="BT529" s="85"/>
      <c r="BU529" s="85"/>
      <c r="BV529" s="85"/>
      <c r="BW529" s="85"/>
      <c r="BX529" s="85"/>
      <c r="BY529" s="85"/>
      <c r="BZ529" s="85"/>
      <c r="CA529" s="85"/>
      <c r="CB529" s="85"/>
      <c r="CC529" s="85"/>
      <c r="CD529" s="85"/>
      <c r="CE529" s="85"/>
      <c r="CF529" s="85"/>
      <c r="CG529" s="85"/>
      <c r="CH529" s="85"/>
      <c r="CI529" s="85"/>
      <c r="CJ529" s="85"/>
      <c r="CK529" s="85"/>
      <c r="CL529" s="85"/>
      <c r="CM529" s="85"/>
      <c r="CN529" s="85"/>
      <c r="CO529" s="85"/>
      <c r="CP529" s="85"/>
      <c r="CQ529" s="85"/>
      <c r="CR529" s="85"/>
      <c r="CS529" s="85"/>
      <c r="CT529" s="85"/>
      <c r="CU529" s="85"/>
      <c r="CV529" s="85"/>
      <c r="CW529" s="85"/>
      <c r="CX529" s="85"/>
      <c r="CY529" s="85"/>
      <c r="CZ529" s="85"/>
      <c r="DA529" s="85"/>
      <c r="DB529" s="85"/>
      <c r="DC529" s="85"/>
      <c r="DD529" s="85"/>
      <c r="DE529" s="85"/>
      <c r="DF529" s="85"/>
      <c r="DG529" s="85"/>
      <c r="DH529" s="85"/>
      <c r="DI529" s="85"/>
      <c r="DJ529" s="85"/>
      <c r="DK529" s="85"/>
      <c r="DL529" s="85"/>
      <c r="DM529" s="85"/>
      <c r="DN529" s="85"/>
      <c r="DO529" s="85"/>
      <c r="DP529" s="85"/>
      <c r="DQ529" s="85"/>
      <c r="DR529" s="85"/>
      <c r="DS529" s="85"/>
      <c r="DT529" s="85"/>
      <c r="DU529" s="85"/>
      <c r="DV529" s="85"/>
      <c r="DW529" s="85"/>
      <c r="DX529" s="85"/>
      <c r="DY529" s="85"/>
      <c r="DZ529" s="85"/>
      <c r="EA529" s="85"/>
      <c r="EB529" s="85"/>
      <c r="EC529" s="85"/>
      <c r="ED529" s="85"/>
      <c r="EE529" s="85"/>
      <c r="EF529" s="85"/>
      <c r="EG529" s="85"/>
      <c r="EH529" s="85"/>
      <c r="EI529" s="85"/>
      <c r="EJ529" s="85"/>
      <c r="EK529" s="85"/>
      <c r="EL529" s="85"/>
      <c r="EM529" s="85"/>
      <c r="EN529" s="85"/>
      <c r="EO529" s="85"/>
      <c r="EP529" s="85"/>
      <c r="EQ529" s="85"/>
      <c r="ER529" s="85"/>
      <c r="ES529" s="85"/>
      <c r="ET529" s="85"/>
      <c r="EU529" s="85"/>
      <c r="EV529" s="85"/>
      <c r="EW529" s="85"/>
      <c r="EX529" s="85"/>
      <c r="EY529" s="85"/>
      <c r="EZ529" s="85"/>
      <c r="FA529" s="85"/>
      <c r="FB529" s="85"/>
      <c r="FC529" s="85"/>
      <c r="FD529" s="85"/>
      <c r="FE529" s="85"/>
      <c r="FF529" s="85"/>
      <c r="FG529" s="85"/>
      <c r="FH529" s="85"/>
      <c r="FI529" s="85"/>
      <c r="FJ529" s="85"/>
      <c r="FK529" s="85"/>
      <c r="FL529" s="85"/>
      <c r="FM529" s="85"/>
      <c r="FN529" s="85"/>
      <c r="FO529" s="85"/>
      <c r="FP529" s="85"/>
      <c r="FQ529" s="85"/>
      <c r="FR529" s="85"/>
      <c r="FS529" s="85"/>
      <c r="FT529" s="85"/>
      <c r="FU529" s="85"/>
      <c r="FV529" s="85"/>
      <c r="FW529" s="85"/>
      <c r="FX529" s="85"/>
      <c r="FY529" s="85"/>
      <c r="FZ529" s="85"/>
      <c r="GA529" s="85"/>
      <c r="GB529" s="85"/>
      <c r="GC529" s="85"/>
      <c r="GD529" s="85"/>
      <c r="GE529" s="85"/>
      <c r="GF529" s="85"/>
      <c r="GG529" s="85"/>
      <c r="GH529" s="85"/>
      <c r="GI529" s="85"/>
      <c r="GJ529" s="85"/>
      <c r="GK529" s="85"/>
      <c r="GL529" s="85"/>
      <c r="GM529" s="85"/>
      <c r="GN529" s="85"/>
      <c r="GO529" s="85"/>
      <c r="GP529" s="85"/>
      <c r="GQ529" s="85"/>
      <c r="GR529" s="85"/>
      <c r="GS529" s="85"/>
      <c r="GT529" s="85"/>
      <c r="GU529" s="85"/>
      <c r="GV529" s="85"/>
      <c r="GW529" s="85"/>
      <c r="GX529" s="85"/>
      <c r="GY529" s="85"/>
      <c r="GZ529" s="85"/>
      <c r="HA529" s="85"/>
      <c r="HB529" s="85"/>
      <c r="HC529" s="85"/>
      <c r="HD529" s="85"/>
      <c r="HE529" s="85"/>
      <c r="HF529" s="85"/>
      <c r="HG529" s="85"/>
      <c r="HH529" s="85"/>
      <c r="HI529" s="85"/>
      <c r="HJ529" s="85"/>
      <c r="HK529" s="85"/>
      <c r="HL529" s="85"/>
      <c r="HM529" s="85"/>
      <c r="HN529" s="85"/>
      <c r="HO529" s="85"/>
      <c r="HP529" s="85"/>
      <c r="HQ529" s="85"/>
      <c r="HR529" s="85"/>
      <c r="HS529" s="85"/>
      <c r="HT529" s="85"/>
      <c r="HU529" s="85"/>
      <c r="HV529" s="85"/>
      <c r="HW529" s="85"/>
      <c r="HX529" s="85"/>
      <c r="HY529" s="85"/>
      <c r="HZ529" s="85"/>
      <c r="IA529" s="85"/>
      <c r="IB529" s="85"/>
      <c r="IC529" s="85"/>
      <c r="ID529" s="85"/>
      <c r="IE529" s="85"/>
      <c r="IF529" s="85"/>
      <c r="IG529" s="85"/>
      <c r="IH529" s="85"/>
      <c r="II529" s="85"/>
      <c r="IJ529" s="85"/>
      <c r="IK529" s="85"/>
      <c r="IL529" s="85"/>
      <c r="IM529" s="85"/>
      <c r="IN529" s="85"/>
      <c r="IO529" s="85"/>
      <c r="IP529" s="85"/>
      <c r="IQ529" s="85"/>
      <c r="IR529" s="85"/>
      <c r="IS529" s="85"/>
      <c r="IT529" s="85"/>
      <c r="IU529" s="85"/>
      <c r="IV529" s="85"/>
    </row>
    <row r="530" spans="1:256" x14ac:dyDescent="0.2">
      <c r="A530" s="79">
        <v>1625</v>
      </c>
      <c r="B530" s="71" t="s">
        <v>316</v>
      </c>
      <c r="C530" s="70" t="s">
        <v>1473</v>
      </c>
      <c r="D530" s="69">
        <v>41</v>
      </c>
      <c r="E530" s="69">
        <v>12</v>
      </c>
      <c r="F530" s="69">
        <v>196</v>
      </c>
      <c r="G530" s="71">
        <v>3897.6400000000003</v>
      </c>
      <c r="H530" s="69">
        <v>779.52</v>
      </c>
      <c r="I530" s="69">
        <v>40</v>
      </c>
      <c r="J530" s="72">
        <v>12</v>
      </c>
      <c r="K530" s="71">
        <v>192</v>
      </c>
      <c r="L530" s="80">
        <v>3810.44</v>
      </c>
      <c r="M530" s="74">
        <v>762.08</v>
      </c>
      <c r="N530" s="80">
        <v>19.846</v>
      </c>
      <c r="O530" s="70">
        <v>9</v>
      </c>
      <c r="P530" s="76" t="e">
        <f>VLOOKUP(A530,#REF!,3,FALSE)</f>
        <v>#REF!</v>
      </c>
      <c r="Q530" s="80">
        <v>8.2222222222222232</v>
      </c>
      <c r="R530" s="80">
        <f t="shared" si="8"/>
        <v>2231.7653333333333</v>
      </c>
    </row>
    <row r="531" spans="1:256" x14ac:dyDescent="0.2">
      <c r="A531" s="79">
        <v>3647</v>
      </c>
      <c r="B531" s="71" t="s">
        <v>990</v>
      </c>
      <c r="C531" s="70" t="s">
        <v>2107</v>
      </c>
      <c r="D531" s="69">
        <v>0</v>
      </c>
      <c r="E531" s="69">
        <v>0</v>
      </c>
      <c r="F531" s="69">
        <v>0</v>
      </c>
      <c r="G531" s="71">
        <v>0</v>
      </c>
      <c r="H531" s="69">
        <v>0</v>
      </c>
      <c r="I531" s="69">
        <v>0</v>
      </c>
      <c r="J531" s="72">
        <v>0</v>
      </c>
      <c r="K531" s="71">
        <v>0</v>
      </c>
      <c r="L531" s="80">
        <v>0</v>
      </c>
      <c r="M531" s="74">
        <v>0</v>
      </c>
      <c r="N531" s="80">
        <v>0</v>
      </c>
      <c r="O531" s="70">
        <v>0</v>
      </c>
      <c r="P531" s="76" t="e">
        <f>VLOOKUP(A531,#REF!,3,FALSE)</f>
        <v>#REF!</v>
      </c>
      <c r="Q531" s="80">
        <v>268.16814159292034</v>
      </c>
      <c r="R531" s="80">
        <f t="shared" si="8"/>
        <v>0</v>
      </c>
    </row>
    <row r="532" spans="1:256" x14ac:dyDescent="0.2">
      <c r="A532" s="79">
        <v>1960</v>
      </c>
      <c r="B532" s="71" t="s">
        <v>1942</v>
      </c>
      <c r="C532" s="70" t="s">
        <v>2110</v>
      </c>
      <c r="D532" s="69">
        <v>0</v>
      </c>
      <c r="E532" s="69">
        <v>0</v>
      </c>
      <c r="F532" s="69">
        <v>0</v>
      </c>
      <c r="G532" s="71">
        <v>0</v>
      </c>
      <c r="H532" s="69">
        <v>0</v>
      </c>
      <c r="I532" s="69">
        <v>0</v>
      </c>
      <c r="J532" s="72">
        <v>0</v>
      </c>
      <c r="K532" s="71">
        <v>0</v>
      </c>
      <c r="L532" s="80">
        <v>0</v>
      </c>
      <c r="M532" s="74">
        <v>0</v>
      </c>
      <c r="N532" s="80">
        <v>0</v>
      </c>
      <c r="O532" s="70">
        <v>0</v>
      </c>
      <c r="P532" s="76" t="e">
        <f>VLOOKUP(A532,#REF!,3,FALSE)</f>
        <v>#REF!</v>
      </c>
      <c r="Q532" s="80">
        <v>7.1060000000000008</v>
      </c>
      <c r="R532" s="80">
        <f t="shared" si="8"/>
        <v>0</v>
      </c>
    </row>
    <row r="533" spans="1:256" x14ac:dyDescent="0.2">
      <c r="A533" s="79">
        <v>1962</v>
      </c>
      <c r="B533" s="71" t="s">
        <v>1943</v>
      </c>
      <c r="C533" s="70" t="s">
        <v>2110</v>
      </c>
      <c r="D533" s="69">
        <v>0</v>
      </c>
      <c r="E533" s="69">
        <v>0</v>
      </c>
      <c r="F533" s="69">
        <v>0</v>
      </c>
      <c r="G533" s="71">
        <v>0</v>
      </c>
      <c r="H533" s="69">
        <v>0</v>
      </c>
      <c r="I533" s="69">
        <v>0</v>
      </c>
      <c r="J533" s="72">
        <v>0</v>
      </c>
      <c r="K533" s="71">
        <v>0</v>
      </c>
      <c r="L533" s="80">
        <v>0</v>
      </c>
      <c r="M533" s="74">
        <v>0</v>
      </c>
      <c r="N533" s="80">
        <v>0</v>
      </c>
      <c r="O533" s="70">
        <v>0</v>
      </c>
      <c r="P533" s="76" t="e">
        <f>VLOOKUP(A533,#REF!,3,FALSE)</f>
        <v>#REF!</v>
      </c>
      <c r="Q533" s="80">
        <v>7.1060000000000008</v>
      </c>
      <c r="R533" s="80">
        <f t="shared" si="8"/>
        <v>0</v>
      </c>
    </row>
    <row r="534" spans="1:256" x14ac:dyDescent="0.2">
      <c r="A534" s="79">
        <v>1961</v>
      </c>
      <c r="B534" s="71" t="s">
        <v>1944</v>
      </c>
      <c r="C534" s="70" t="s">
        <v>2110</v>
      </c>
      <c r="D534" s="69">
        <v>0</v>
      </c>
      <c r="E534" s="69">
        <v>0</v>
      </c>
      <c r="F534" s="69">
        <v>0</v>
      </c>
      <c r="G534" s="71">
        <v>0</v>
      </c>
      <c r="H534" s="69">
        <v>0</v>
      </c>
      <c r="I534" s="69">
        <v>0</v>
      </c>
      <c r="J534" s="72">
        <v>0</v>
      </c>
      <c r="K534" s="71">
        <v>0</v>
      </c>
      <c r="L534" s="80">
        <v>0</v>
      </c>
      <c r="M534" s="74">
        <v>0</v>
      </c>
      <c r="N534" s="80">
        <v>0</v>
      </c>
      <c r="O534" s="70">
        <v>0</v>
      </c>
      <c r="P534" s="76" t="e">
        <f>VLOOKUP(A534,#REF!,3,FALSE)</f>
        <v>#REF!</v>
      </c>
      <c r="Q534" s="80">
        <v>7.1060000000000008</v>
      </c>
      <c r="R534" s="80">
        <f t="shared" si="8"/>
        <v>0</v>
      </c>
    </row>
    <row r="535" spans="1:256" x14ac:dyDescent="0.2">
      <c r="A535" s="79">
        <v>5014</v>
      </c>
      <c r="B535" s="71" t="s">
        <v>2325</v>
      </c>
      <c r="C535" s="70" t="s">
        <v>2107</v>
      </c>
      <c r="D535" s="69">
        <v>0</v>
      </c>
      <c r="E535" s="69">
        <v>0</v>
      </c>
      <c r="F535" s="69">
        <v>0</v>
      </c>
      <c r="G535" s="71">
        <v>0</v>
      </c>
      <c r="H535" s="69">
        <v>0</v>
      </c>
      <c r="I535" s="69">
        <v>0</v>
      </c>
      <c r="J535" s="72">
        <v>0</v>
      </c>
      <c r="K535" s="71">
        <v>0</v>
      </c>
      <c r="L535" s="80">
        <v>0</v>
      </c>
      <c r="M535" s="74">
        <v>0</v>
      </c>
      <c r="N535" s="80">
        <v>0</v>
      </c>
      <c r="O535" s="70">
        <v>0</v>
      </c>
      <c r="P535" s="76" t="e">
        <f>VLOOKUP(A535,#REF!,3,FALSE)</f>
        <v>#REF!</v>
      </c>
      <c r="Q535" s="80">
        <v>291.66666666666663</v>
      </c>
      <c r="R535" s="80">
        <f t="shared" si="8"/>
        <v>0</v>
      </c>
    </row>
    <row r="536" spans="1:256" x14ac:dyDescent="0.2">
      <c r="A536" s="79">
        <v>5055</v>
      </c>
      <c r="B536" s="71" t="s">
        <v>1634</v>
      </c>
      <c r="C536" s="70" t="s">
        <v>2177</v>
      </c>
      <c r="D536" s="69">
        <v>0</v>
      </c>
      <c r="E536" s="69">
        <v>0</v>
      </c>
      <c r="F536" s="69">
        <v>0</v>
      </c>
      <c r="G536" s="71">
        <v>0</v>
      </c>
      <c r="H536" s="69">
        <v>0</v>
      </c>
      <c r="I536" s="69">
        <v>0</v>
      </c>
      <c r="J536" s="72">
        <v>0</v>
      </c>
      <c r="K536" s="71">
        <v>0</v>
      </c>
      <c r="L536" s="80">
        <v>0</v>
      </c>
      <c r="M536" s="74">
        <v>0</v>
      </c>
      <c r="N536" s="80">
        <v>0</v>
      </c>
      <c r="O536" s="70">
        <v>0</v>
      </c>
      <c r="P536" s="76" t="e">
        <f>VLOOKUP(A536,#REF!,3,FALSE)</f>
        <v>#REF!</v>
      </c>
      <c r="Q536" s="80">
        <v>1384.2592592592591</v>
      </c>
      <c r="R536" s="80">
        <f t="shared" si="8"/>
        <v>0</v>
      </c>
    </row>
    <row r="537" spans="1:256" x14ac:dyDescent="0.2">
      <c r="A537" s="79">
        <v>5022</v>
      </c>
      <c r="B537" s="71" t="s">
        <v>2326</v>
      </c>
      <c r="C537" s="70" t="s">
        <v>2107</v>
      </c>
      <c r="D537" s="69">
        <v>0</v>
      </c>
      <c r="E537" s="69">
        <v>0</v>
      </c>
      <c r="F537" s="69">
        <v>0</v>
      </c>
      <c r="G537" s="71">
        <v>0</v>
      </c>
      <c r="H537" s="69">
        <v>0</v>
      </c>
      <c r="I537" s="69">
        <v>0</v>
      </c>
      <c r="J537" s="72">
        <v>0</v>
      </c>
      <c r="K537" s="71">
        <v>0</v>
      </c>
      <c r="L537" s="80">
        <v>0</v>
      </c>
      <c r="M537" s="74">
        <v>0</v>
      </c>
      <c r="N537" s="80">
        <v>0</v>
      </c>
      <c r="O537" s="70">
        <v>0</v>
      </c>
      <c r="P537" s="76" t="e">
        <f>VLOOKUP(A537,#REF!,3,FALSE)</f>
        <v>#REF!</v>
      </c>
      <c r="Q537" s="80">
        <v>1202.7777777777776</v>
      </c>
      <c r="R537" s="80">
        <f t="shared" si="8"/>
        <v>0</v>
      </c>
    </row>
    <row r="538" spans="1:256" x14ac:dyDescent="0.2">
      <c r="A538" s="79">
        <v>5051</v>
      </c>
      <c r="B538" s="71" t="s">
        <v>2327</v>
      </c>
      <c r="C538" s="70" t="s">
        <v>2107</v>
      </c>
      <c r="D538" s="69">
        <v>0</v>
      </c>
      <c r="E538" s="69">
        <v>0</v>
      </c>
      <c r="F538" s="69">
        <v>0</v>
      </c>
      <c r="G538" s="71">
        <v>0</v>
      </c>
      <c r="H538" s="69">
        <v>0</v>
      </c>
      <c r="I538" s="69">
        <v>0</v>
      </c>
      <c r="J538" s="72">
        <v>0</v>
      </c>
      <c r="K538" s="71">
        <v>0</v>
      </c>
      <c r="L538" s="80">
        <v>0</v>
      </c>
      <c r="M538" s="74">
        <v>0</v>
      </c>
      <c r="N538" s="80">
        <v>0</v>
      </c>
      <c r="O538" s="70">
        <v>0</v>
      </c>
      <c r="P538" s="76" t="e">
        <f>VLOOKUP(A538,#REF!,3,FALSE)</f>
        <v>#REF!</v>
      </c>
      <c r="Q538" s="80">
        <v>763.8888888888888</v>
      </c>
      <c r="R538" s="80">
        <f t="shared" si="8"/>
        <v>0</v>
      </c>
    </row>
    <row r="539" spans="1:256" x14ac:dyDescent="0.2">
      <c r="A539" s="79">
        <v>2884</v>
      </c>
      <c r="B539" s="71" t="s">
        <v>319</v>
      </c>
      <c r="C539" s="70" t="s">
        <v>8</v>
      </c>
      <c r="D539" s="69">
        <v>5</v>
      </c>
      <c r="E539" s="69">
        <v>5</v>
      </c>
      <c r="F539" s="69">
        <v>7</v>
      </c>
      <c r="G539" s="71">
        <v>299.88</v>
      </c>
      <c r="H539" s="69">
        <v>44.760000000000005</v>
      </c>
      <c r="I539" s="69">
        <v>5</v>
      </c>
      <c r="J539" s="72">
        <v>5</v>
      </c>
      <c r="K539" s="71">
        <v>7</v>
      </c>
      <c r="L539" s="80">
        <v>299.88</v>
      </c>
      <c r="M539" s="74">
        <v>44.760000000000005</v>
      </c>
      <c r="N539" s="80">
        <v>42.84</v>
      </c>
      <c r="O539" s="70">
        <v>0</v>
      </c>
      <c r="P539" s="76" t="e">
        <f>VLOOKUP(A539,#REF!,3,FALSE)</f>
        <v>#REF!</v>
      </c>
      <c r="Q539" s="80">
        <v>23.148148148148145</v>
      </c>
      <c r="R539" s="80">
        <f t="shared" si="8"/>
        <v>137.84296296296301</v>
      </c>
    </row>
    <row r="540" spans="1:256" x14ac:dyDescent="0.2">
      <c r="A540" s="68">
        <v>3978</v>
      </c>
      <c r="B540" s="69" t="s">
        <v>2328</v>
      </c>
      <c r="C540" s="70" t="s">
        <v>111</v>
      </c>
      <c r="D540" s="69">
        <v>0</v>
      </c>
      <c r="E540" s="69">
        <v>0</v>
      </c>
      <c r="F540" s="69">
        <v>0</v>
      </c>
      <c r="G540" s="71">
        <v>0</v>
      </c>
      <c r="H540" s="69">
        <v>0</v>
      </c>
      <c r="I540" s="69">
        <v>0</v>
      </c>
      <c r="J540" s="72">
        <v>0</v>
      </c>
      <c r="K540" s="73">
        <v>0</v>
      </c>
      <c r="L540" s="73">
        <v>0</v>
      </c>
      <c r="M540" s="74">
        <v>0</v>
      </c>
      <c r="N540" s="75">
        <v>0</v>
      </c>
      <c r="O540" s="70">
        <v>0</v>
      </c>
      <c r="P540" s="76" t="e">
        <f>VLOOKUP(A540,#REF!,3,FALSE)</f>
        <v>#REF!</v>
      </c>
      <c r="Q540" s="77"/>
      <c r="R540" s="77">
        <f t="shared" si="8"/>
        <v>0</v>
      </c>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M540" s="76"/>
      <c r="CN540" s="76"/>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c r="DM540" s="76"/>
      <c r="DN540" s="76"/>
      <c r="DO540" s="76"/>
      <c r="DP540" s="76"/>
      <c r="DQ540" s="76"/>
      <c r="DR540" s="76"/>
      <c r="DS540" s="76"/>
      <c r="DT540" s="76"/>
      <c r="DU540" s="76"/>
      <c r="DV540" s="76"/>
      <c r="DW540" s="76"/>
      <c r="DX540" s="76"/>
      <c r="DY540" s="76"/>
      <c r="DZ540" s="76"/>
      <c r="EA540" s="76"/>
      <c r="EB540" s="76"/>
      <c r="EC540" s="76"/>
      <c r="ED540" s="76"/>
      <c r="EE540" s="76"/>
      <c r="EF540" s="76"/>
      <c r="EG540" s="76"/>
      <c r="EH540" s="76"/>
      <c r="EI540" s="76"/>
      <c r="EJ540" s="76"/>
      <c r="EK540" s="76"/>
      <c r="EL540" s="76"/>
      <c r="EM540" s="76"/>
      <c r="EN540" s="76"/>
      <c r="EO540" s="76"/>
      <c r="EP540" s="76"/>
      <c r="EQ540" s="76"/>
      <c r="ER540" s="76"/>
      <c r="ES540" s="76"/>
      <c r="ET540" s="76"/>
      <c r="EU540" s="76"/>
      <c r="EV540" s="76"/>
      <c r="EW540" s="76"/>
      <c r="EX540" s="76"/>
      <c r="EY540" s="76"/>
      <c r="EZ540" s="76"/>
      <c r="FA540" s="76"/>
      <c r="FB540" s="76"/>
      <c r="FC540" s="76"/>
      <c r="FD540" s="76"/>
      <c r="FE540" s="76"/>
      <c r="FF540" s="76"/>
      <c r="FG540" s="76"/>
      <c r="FH540" s="76"/>
      <c r="FI540" s="76"/>
      <c r="FJ540" s="76"/>
      <c r="FK540" s="76"/>
      <c r="FL540" s="76"/>
      <c r="FM540" s="76"/>
      <c r="FN540" s="76"/>
      <c r="FO540" s="76"/>
      <c r="FP540" s="76"/>
      <c r="FQ540" s="76"/>
      <c r="FR540" s="76"/>
      <c r="FS540" s="76"/>
      <c r="FT540" s="76"/>
      <c r="FU540" s="76"/>
      <c r="FV540" s="76"/>
      <c r="FW540" s="76"/>
      <c r="FX540" s="76"/>
      <c r="FY540" s="76"/>
      <c r="FZ540" s="76"/>
      <c r="GA540" s="76"/>
      <c r="GB540" s="76"/>
      <c r="GC540" s="76"/>
      <c r="GD540" s="76"/>
      <c r="GE540" s="76"/>
      <c r="GF540" s="76"/>
      <c r="GG540" s="76"/>
      <c r="GH540" s="76"/>
      <c r="GI540" s="76"/>
      <c r="GJ540" s="76"/>
      <c r="GK540" s="76"/>
      <c r="GL540" s="76"/>
      <c r="GM540" s="76"/>
      <c r="GN540" s="76"/>
      <c r="GO540" s="76"/>
      <c r="GP540" s="76"/>
      <c r="GQ540" s="76"/>
      <c r="GR540" s="76"/>
      <c r="GS540" s="76"/>
      <c r="GT540" s="76"/>
      <c r="GU540" s="76"/>
      <c r="GV540" s="76"/>
      <c r="GW540" s="76"/>
      <c r="GX540" s="76"/>
      <c r="GY540" s="76"/>
      <c r="GZ540" s="76"/>
      <c r="HA540" s="76"/>
      <c r="HB540" s="76"/>
      <c r="HC540" s="76"/>
      <c r="HD540" s="76"/>
      <c r="HE540" s="76"/>
      <c r="HF540" s="76"/>
      <c r="HG540" s="76"/>
      <c r="HH540" s="76"/>
      <c r="HI540" s="76"/>
      <c r="HJ540" s="76"/>
      <c r="HK540" s="76"/>
      <c r="HL540" s="76"/>
      <c r="HM540" s="76"/>
      <c r="HN540" s="76"/>
      <c r="HO540" s="76"/>
      <c r="HP540" s="76"/>
      <c r="HQ540" s="76"/>
      <c r="HR540" s="76"/>
      <c r="HS540" s="76"/>
      <c r="HT540" s="76"/>
      <c r="HU540" s="76"/>
      <c r="HV540" s="76"/>
      <c r="HW540" s="76"/>
      <c r="HX540" s="76"/>
      <c r="HY540" s="76"/>
      <c r="HZ540" s="76"/>
      <c r="IA540" s="76"/>
      <c r="IB540" s="76"/>
      <c r="IC540" s="76"/>
      <c r="ID540" s="76"/>
      <c r="IE540" s="76"/>
      <c r="IF540" s="76"/>
      <c r="IG540" s="76"/>
      <c r="IH540" s="76"/>
      <c r="II540" s="76"/>
      <c r="IJ540" s="76"/>
      <c r="IK540" s="76"/>
      <c r="IL540" s="76"/>
      <c r="IM540" s="76"/>
      <c r="IN540" s="76"/>
      <c r="IO540" s="76"/>
      <c r="IP540" s="76"/>
      <c r="IQ540" s="76"/>
      <c r="IR540" s="76"/>
      <c r="IS540" s="76"/>
      <c r="IT540" s="76"/>
      <c r="IU540" s="76"/>
      <c r="IV540" s="76"/>
    </row>
    <row r="541" spans="1:256" x14ac:dyDescent="0.2">
      <c r="A541" s="68">
        <v>4056</v>
      </c>
      <c r="B541" s="69" t="s">
        <v>2329</v>
      </c>
      <c r="C541" s="70" t="s">
        <v>2180</v>
      </c>
      <c r="D541" s="69">
        <v>0</v>
      </c>
      <c r="E541" s="69">
        <v>0</v>
      </c>
      <c r="F541" s="69">
        <v>0</v>
      </c>
      <c r="G541" s="71">
        <v>0</v>
      </c>
      <c r="H541" s="69">
        <v>0</v>
      </c>
      <c r="I541" s="69">
        <v>0</v>
      </c>
      <c r="J541" s="72">
        <v>0</v>
      </c>
      <c r="K541" s="73">
        <v>0</v>
      </c>
      <c r="L541" s="73">
        <v>0</v>
      </c>
      <c r="M541" s="74">
        <v>0</v>
      </c>
      <c r="N541" s="75">
        <v>0</v>
      </c>
      <c r="O541" s="70">
        <v>0</v>
      </c>
      <c r="P541" s="76" t="e">
        <f>VLOOKUP(A541,#REF!,3,FALSE)</f>
        <v>#REF!</v>
      </c>
      <c r="Q541" s="77"/>
      <c r="R541" s="77">
        <f t="shared" si="8"/>
        <v>0</v>
      </c>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M541" s="76"/>
      <c r="CN541" s="76"/>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c r="DM541" s="76"/>
      <c r="DN541" s="76"/>
      <c r="DO541" s="76"/>
      <c r="DP541" s="76"/>
      <c r="DQ541" s="76"/>
      <c r="DR541" s="76"/>
      <c r="DS541" s="76"/>
      <c r="DT541" s="76"/>
      <c r="DU541" s="76"/>
      <c r="DV541" s="76"/>
      <c r="DW541" s="76"/>
      <c r="DX541" s="76"/>
      <c r="DY541" s="76"/>
      <c r="DZ541" s="76"/>
      <c r="EA541" s="76"/>
      <c r="EB541" s="76"/>
      <c r="EC541" s="76"/>
      <c r="ED541" s="76"/>
      <c r="EE541" s="76"/>
      <c r="EF541" s="76"/>
      <c r="EG541" s="76"/>
      <c r="EH541" s="76"/>
      <c r="EI541" s="76"/>
      <c r="EJ541" s="76"/>
      <c r="EK541" s="76"/>
      <c r="EL541" s="76"/>
      <c r="EM541" s="76"/>
      <c r="EN541" s="76"/>
      <c r="EO541" s="76"/>
      <c r="EP541" s="76"/>
      <c r="EQ541" s="76"/>
      <c r="ER541" s="76"/>
      <c r="ES541" s="76"/>
      <c r="ET541" s="76"/>
      <c r="EU541" s="76"/>
      <c r="EV541" s="76"/>
      <c r="EW541" s="76"/>
      <c r="EX541" s="76"/>
      <c r="EY541" s="76"/>
      <c r="EZ541" s="76"/>
      <c r="FA541" s="76"/>
      <c r="FB541" s="76"/>
      <c r="FC541" s="76"/>
      <c r="FD541" s="76"/>
      <c r="FE541" s="76"/>
      <c r="FF541" s="76"/>
      <c r="FG541" s="76"/>
      <c r="FH541" s="76"/>
      <c r="FI541" s="76"/>
      <c r="FJ541" s="76"/>
      <c r="FK541" s="76"/>
      <c r="FL541" s="76"/>
      <c r="FM541" s="76"/>
      <c r="FN541" s="76"/>
      <c r="FO541" s="76"/>
      <c r="FP541" s="76"/>
      <c r="FQ541" s="76"/>
      <c r="FR541" s="76"/>
      <c r="FS541" s="76"/>
      <c r="FT541" s="76"/>
      <c r="FU541" s="76"/>
      <c r="FV541" s="76"/>
      <c r="FW541" s="76"/>
      <c r="FX541" s="76"/>
      <c r="FY541" s="76"/>
      <c r="FZ541" s="76"/>
      <c r="GA541" s="76"/>
      <c r="GB541" s="76"/>
      <c r="GC541" s="76"/>
      <c r="GD541" s="76"/>
      <c r="GE541" s="76"/>
      <c r="GF541" s="76"/>
      <c r="GG541" s="76"/>
      <c r="GH541" s="76"/>
      <c r="GI541" s="76"/>
      <c r="GJ541" s="76"/>
      <c r="GK541" s="76"/>
      <c r="GL541" s="76"/>
      <c r="GM541" s="76"/>
      <c r="GN541" s="76"/>
      <c r="GO541" s="76"/>
      <c r="GP541" s="76"/>
      <c r="GQ541" s="76"/>
      <c r="GR541" s="76"/>
      <c r="GS541" s="76"/>
      <c r="GT541" s="76"/>
      <c r="GU541" s="76"/>
      <c r="GV541" s="76"/>
      <c r="GW541" s="76"/>
      <c r="GX541" s="76"/>
      <c r="GY541" s="76"/>
      <c r="GZ541" s="76"/>
      <c r="HA541" s="76"/>
      <c r="HB541" s="76"/>
      <c r="HC541" s="76"/>
      <c r="HD541" s="76"/>
      <c r="HE541" s="76"/>
      <c r="HF541" s="76"/>
      <c r="HG541" s="76"/>
      <c r="HH541" s="76"/>
      <c r="HI541" s="76"/>
      <c r="HJ541" s="76"/>
      <c r="HK541" s="76"/>
      <c r="HL541" s="76"/>
      <c r="HM541" s="76"/>
      <c r="HN541" s="76"/>
      <c r="HO541" s="76"/>
      <c r="HP541" s="76"/>
      <c r="HQ541" s="76"/>
      <c r="HR541" s="76"/>
      <c r="HS541" s="76"/>
      <c r="HT541" s="76"/>
      <c r="HU541" s="76"/>
      <c r="HV541" s="76"/>
      <c r="HW541" s="76"/>
      <c r="HX541" s="76"/>
      <c r="HY541" s="76"/>
      <c r="HZ541" s="76"/>
      <c r="IA541" s="76"/>
      <c r="IB541" s="76"/>
      <c r="IC541" s="76"/>
      <c r="ID541" s="76"/>
      <c r="IE541" s="76"/>
      <c r="IF541" s="76"/>
      <c r="IG541" s="76"/>
      <c r="IH541" s="76"/>
      <c r="II541" s="76"/>
      <c r="IJ541" s="76"/>
      <c r="IK541" s="76"/>
      <c r="IL541" s="76"/>
      <c r="IM541" s="76"/>
      <c r="IN541" s="76"/>
      <c r="IO541" s="76"/>
      <c r="IP541" s="76"/>
      <c r="IQ541" s="76"/>
      <c r="IR541" s="76"/>
      <c r="IS541" s="76"/>
      <c r="IT541" s="76"/>
      <c r="IU541" s="76"/>
      <c r="IV541" s="76"/>
    </row>
    <row r="542" spans="1:256" x14ac:dyDescent="0.2">
      <c r="A542" s="79">
        <v>3226</v>
      </c>
      <c r="B542" s="71" t="s">
        <v>320</v>
      </c>
      <c r="C542" s="70" t="s">
        <v>2177</v>
      </c>
      <c r="D542" s="69">
        <v>0</v>
      </c>
      <c r="E542" s="69">
        <v>0</v>
      </c>
      <c r="F542" s="69">
        <v>0</v>
      </c>
      <c r="G542" s="71">
        <v>0</v>
      </c>
      <c r="H542" s="69">
        <v>0</v>
      </c>
      <c r="I542" s="69">
        <v>0</v>
      </c>
      <c r="J542" s="72">
        <v>0</v>
      </c>
      <c r="K542" s="71">
        <v>0</v>
      </c>
      <c r="L542" s="80">
        <v>0</v>
      </c>
      <c r="M542" s="74">
        <v>0</v>
      </c>
      <c r="N542" s="80">
        <v>0</v>
      </c>
      <c r="O542" s="70">
        <v>0</v>
      </c>
      <c r="P542" s="76" t="e">
        <f>VLOOKUP(A542,#REF!,3,FALSE)</f>
        <v>#REF!</v>
      </c>
      <c r="Q542" s="80">
        <v>1627.0833333333333</v>
      </c>
      <c r="R542" s="80">
        <f t="shared" si="8"/>
        <v>0</v>
      </c>
    </row>
    <row r="543" spans="1:256" x14ac:dyDescent="0.2">
      <c r="A543" s="79">
        <v>3527</v>
      </c>
      <c r="B543" s="71" t="s">
        <v>1513</v>
      </c>
      <c r="C543" s="70" t="s">
        <v>2110</v>
      </c>
      <c r="D543" s="69">
        <v>6</v>
      </c>
      <c r="E543" s="69">
        <v>6</v>
      </c>
      <c r="F543" s="69">
        <v>13</v>
      </c>
      <c r="G543" s="71">
        <v>1084.6000000000001</v>
      </c>
      <c r="H543" s="69">
        <v>216.92000000000002</v>
      </c>
      <c r="I543" s="69">
        <v>6</v>
      </c>
      <c r="J543" s="72">
        <v>6</v>
      </c>
      <c r="K543" s="71">
        <v>13</v>
      </c>
      <c r="L543" s="80">
        <v>1084.6000000000001</v>
      </c>
      <c r="M543" s="74">
        <v>216.92000000000002</v>
      </c>
      <c r="N543" s="80">
        <v>83.430800000000005</v>
      </c>
      <c r="O543" s="70">
        <v>0</v>
      </c>
      <c r="P543" s="76" t="e">
        <f>VLOOKUP(A543,#REF!,3,FALSE)</f>
        <v>#REF!</v>
      </c>
      <c r="Q543" s="80">
        <v>51.12</v>
      </c>
      <c r="R543" s="80">
        <f t="shared" si="8"/>
        <v>420.04040000000009</v>
      </c>
    </row>
    <row r="544" spans="1:256" x14ac:dyDescent="0.2">
      <c r="A544" s="79">
        <v>3528</v>
      </c>
      <c r="B544" s="71" t="s">
        <v>1514</v>
      </c>
      <c r="C544" s="70" t="s">
        <v>2110</v>
      </c>
      <c r="D544" s="69">
        <v>1</v>
      </c>
      <c r="E544" s="69">
        <v>1</v>
      </c>
      <c r="F544" s="69">
        <v>6</v>
      </c>
      <c r="G544" s="71">
        <v>834</v>
      </c>
      <c r="H544" s="69">
        <v>166.8</v>
      </c>
      <c r="I544" s="69">
        <v>2</v>
      </c>
      <c r="J544" s="72">
        <v>1</v>
      </c>
      <c r="K544" s="71">
        <v>6</v>
      </c>
      <c r="L544" s="80">
        <v>834</v>
      </c>
      <c r="M544" s="74">
        <v>166.8</v>
      </c>
      <c r="N544" s="80">
        <v>139</v>
      </c>
      <c r="O544" s="70">
        <v>0</v>
      </c>
      <c r="P544" s="76" t="e">
        <f>VLOOKUP(A544,#REF!,3,FALSE)</f>
        <v>#REF!</v>
      </c>
      <c r="Q544" s="80">
        <v>80.399999999999991</v>
      </c>
      <c r="R544" s="80">
        <f t="shared" si="8"/>
        <v>351.6</v>
      </c>
    </row>
    <row r="545" spans="1:256" x14ac:dyDescent="0.2">
      <c r="A545" s="79">
        <v>3535</v>
      </c>
      <c r="B545" s="71" t="s">
        <v>321</v>
      </c>
      <c r="C545" s="70" t="s">
        <v>2110</v>
      </c>
      <c r="D545" s="69">
        <v>24</v>
      </c>
      <c r="E545" s="69">
        <v>23</v>
      </c>
      <c r="F545" s="69">
        <v>103</v>
      </c>
      <c r="G545" s="71">
        <v>1775.6200000000001</v>
      </c>
      <c r="H545" s="69">
        <v>352.37</v>
      </c>
      <c r="I545" s="69">
        <v>25</v>
      </c>
      <c r="J545" s="72">
        <v>23</v>
      </c>
      <c r="K545" s="71">
        <v>103</v>
      </c>
      <c r="L545" s="80">
        <v>1775.6200000000001</v>
      </c>
      <c r="M545" s="74">
        <v>352.37</v>
      </c>
      <c r="N545" s="80">
        <v>17.239000000000001</v>
      </c>
      <c r="O545" s="70">
        <v>0</v>
      </c>
      <c r="P545" s="76" t="e">
        <f>VLOOKUP(A545,#REF!,3,FALSE)</f>
        <v>#REF!</v>
      </c>
      <c r="Q545" s="80">
        <v>8</v>
      </c>
      <c r="R545" s="80">
        <f t="shared" si="8"/>
        <v>951.61700000000008</v>
      </c>
    </row>
    <row r="546" spans="1:256" s="69" customFormat="1" x14ac:dyDescent="0.2">
      <c r="A546" s="81">
        <v>3538</v>
      </c>
      <c r="B546" s="82" t="s">
        <v>1515</v>
      </c>
      <c r="C546" s="69" t="s">
        <v>2110</v>
      </c>
      <c r="D546" s="69">
        <v>3</v>
      </c>
      <c r="E546" s="69">
        <v>3</v>
      </c>
      <c r="F546" s="69">
        <v>4</v>
      </c>
      <c r="G546" s="71">
        <v>475.8</v>
      </c>
      <c r="H546" s="69">
        <v>95.160000000000011</v>
      </c>
      <c r="I546" s="69">
        <v>5</v>
      </c>
      <c r="J546" s="69">
        <v>3</v>
      </c>
      <c r="K546" s="82">
        <v>4</v>
      </c>
      <c r="L546" s="83">
        <v>475.8</v>
      </c>
      <c r="M546" s="69">
        <v>95.160000000000011</v>
      </c>
      <c r="N546" s="83">
        <v>118.95</v>
      </c>
      <c r="O546" s="69">
        <v>0</v>
      </c>
      <c r="P546" s="76" t="e">
        <f>VLOOKUP(A546,#REF!,3,FALSE)</f>
        <v>#REF!</v>
      </c>
      <c r="Q546" s="84">
        <v>70.679999999999993</v>
      </c>
      <c r="R546" s="84">
        <f t="shared" si="8"/>
        <v>193.08000000000004</v>
      </c>
      <c r="S546" s="78"/>
      <c r="T546" s="78"/>
      <c r="U546" s="78"/>
      <c r="V546" s="78"/>
      <c r="W546" s="78"/>
      <c r="X546" s="78"/>
      <c r="Y546" s="78"/>
      <c r="Z546" s="78"/>
      <c r="AA546" s="78"/>
      <c r="AB546" s="78"/>
      <c r="AC546" s="85"/>
      <c r="AD546" s="85"/>
      <c r="AE546" s="85"/>
      <c r="AF546" s="85"/>
      <c r="AG546" s="85"/>
      <c r="AH546" s="85"/>
      <c r="AI546" s="85"/>
      <c r="AJ546" s="85"/>
      <c r="AK546" s="85"/>
      <c r="AL546" s="85"/>
      <c r="AM546" s="85"/>
      <c r="AN546" s="85"/>
      <c r="AO546" s="85"/>
      <c r="AP546" s="85"/>
      <c r="AQ546" s="85"/>
      <c r="AR546" s="85"/>
      <c r="AS546" s="85"/>
      <c r="AT546" s="85"/>
      <c r="AU546" s="85"/>
      <c r="AV546" s="85"/>
      <c r="AW546" s="85"/>
      <c r="AX546" s="85"/>
      <c r="AY546" s="85"/>
      <c r="AZ546" s="85"/>
      <c r="BA546" s="85"/>
      <c r="BB546" s="85"/>
      <c r="BC546" s="85"/>
      <c r="BD546" s="85"/>
      <c r="BE546" s="85"/>
      <c r="BF546" s="85"/>
      <c r="BG546" s="85"/>
      <c r="BH546" s="85"/>
      <c r="BI546" s="85"/>
      <c r="BJ546" s="85"/>
      <c r="BK546" s="85"/>
      <c r="BL546" s="85"/>
      <c r="BM546" s="85"/>
      <c r="BN546" s="85"/>
      <c r="BO546" s="85"/>
      <c r="BP546" s="85"/>
      <c r="BQ546" s="85"/>
      <c r="BR546" s="85"/>
      <c r="BS546" s="85"/>
      <c r="BT546" s="85"/>
      <c r="BU546" s="85"/>
      <c r="BV546" s="85"/>
      <c r="BW546" s="85"/>
      <c r="BX546" s="85"/>
      <c r="BY546" s="85"/>
      <c r="BZ546" s="85"/>
      <c r="CA546" s="85"/>
      <c r="CB546" s="85"/>
      <c r="CC546" s="85"/>
      <c r="CD546" s="85"/>
      <c r="CE546" s="85"/>
      <c r="CF546" s="85"/>
      <c r="CG546" s="85"/>
      <c r="CH546" s="85"/>
      <c r="CI546" s="85"/>
      <c r="CJ546" s="85"/>
      <c r="CK546" s="85"/>
      <c r="CL546" s="85"/>
      <c r="CM546" s="85"/>
      <c r="CN546" s="85"/>
      <c r="CO546" s="85"/>
      <c r="CP546" s="85"/>
      <c r="CQ546" s="85"/>
      <c r="CR546" s="85"/>
      <c r="CS546" s="85"/>
      <c r="CT546" s="85"/>
      <c r="CU546" s="85"/>
      <c r="CV546" s="85"/>
      <c r="CW546" s="85"/>
      <c r="CX546" s="85"/>
      <c r="CY546" s="85"/>
      <c r="CZ546" s="85"/>
      <c r="DA546" s="85"/>
      <c r="DB546" s="85"/>
      <c r="DC546" s="85"/>
      <c r="DD546" s="85"/>
      <c r="DE546" s="85"/>
      <c r="DF546" s="85"/>
      <c r="DG546" s="85"/>
      <c r="DH546" s="85"/>
      <c r="DI546" s="85"/>
      <c r="DJ546" s="85"/>
      <c r="DK546" s="85"/>
      <c r="DL546" s="85"/>
      <c r="DM546" s="85"/>
      <c r="DN546" s="85"/>
      <c r="DO546" s="85"/>
      <c r="DP546" s="85"/>
      <c r="DQ546" s="85"/>
      <c r="DR546" s="85"/>
      <c r="DS546" s="85"/>
      <c r="DT546" s="85"/>
      <c r="DU546" s="85"/>
      <c r="DV546" s="85"/>
      <c r="DW546" s="85"/>
      <c r="DX546" s="85"/>
      <c r="DY546" s="85"/>
      <c r="DZ546" s="85"/>
      <c r="EA546" s="85"/>
      <c r="EB546" s="85"/>
      <c r="EC546" s="85"/>
      <c r="ED546" s="85"/>
      <c r="EE546" s="85"/>
      <c r="EF546" s="85"/>
      <c r="EG546" s="85"/>
      <c r="EH546" s="85"/>
      <c r="EI546" s="85"/>
      <c r="EJ546" s="85"/>
      <c r="EK546" s="85"/>
      <c r="EL546" s="85"/>
      <c r="EM546" s="85"/>
      <c r="EN546" s="85"/>
      <c r="EO546" s="85"/>
      <c r="EP546" s="85"/>
      <c r="EQ546" s="85"/>
      <c r="ER546" s="85"/>
      <c r="ES546" s="85"/>
      <c r="ET546" s="85"/>
      <c r="EU546" s="85"/>
      <c r="EV546" s="85"/>
      <c r="EW546" s="85"/>
      <c r="EX546" s="85"/>
      <c r="EY546" s="85"/>
      <c r="EZ546" s="85"/>
      <c r="FA546" s="85"/>
      <c r="FB546" s="85"/>
      <c r="FC546" s="85"/>
      <c r="FD546" s="85"/>
      <c r="FE546" s="85"/>
      <c r="FF546" s="85"/>
      <c r="FG546" s="85"/>
      <c r="FH546" s="85"/>
      <c r="FI546" s="85"/>
      <c r="FJ546" s="85"/>
      <c r="FK546" s="85"/>
      <c r="FL546" s="85"/>
      <c r="FM546" s="85"/>
      <c r="FN546" s="85"/>
      <c r="FO546" s="85"/>
      <c r="FP546" s="85"/>
      <c r="FQ546" s="85"/>
      <c r="FR546" s="85"/>
      <c r="FS546" s="85"/>
      <c r="FT546" s="85"/>
      <c r="FU546" s="85"/>
      <c r="FV546" s="85"/>
      <c r="FW546" s="85"/>
      <c r="FX546" s="85"/>
      <c r="FY546" s="85"/>
      <c r="FZ546" s="85"/>
      <c r="GA546" s="85"/>
      <c r="GB546" s="85"/>
      <c r="GC546" s="85"/>
      <c r="GD546" s="85"/>
      <c r="GE546" s="85"/>
      <c r="GF546" s="85"/>
      <c r="GG546" s="85"/>
      <c r="GH546" s="85"/>
      <c r="GI546" s="85"/>
      <c r="GJ546" s="85"/>
      <c r="GK546" s="85"/>
      <c r="GL546" s="85"/>
      <c r="GM546" s="85"/>
      <c r="GN546" s="85"/>
      <c r="GO546" s="85"/>
      <c r="GP546" s="85"/>
      <c r="GQ546" s="85"/>
      <c r="GR546" s="85"/>
      <c r="GS546" s="85"/>
      <c r="GT546" s="85"/>
      <c r="GU546" s="85"/>
      <c r="GV546" s="85"/>
      <c r="GW546" s="85"/>
      <c r="GX546" s="85"/>
      <c r="GY546" s="85"/>
      <c r="GZ546" s="85"/>
      <c r="HA546" s="85"/>
      <c r="HB546" s="85"/>
      <c r="HC546" s="85"/>
      <c r="HD546" s="85"/>
      <c r="HE546" s="85"/>
      <c r="HF546" s="85"/>
      <c r="HG546" s="85"/>
      <c r="HH546" s="85"/>
      <c r="HI546" s="85"/>
      <c r="HJ546" s="85"/>
      <c r="HK546" s="85"/>
      <c r="HL546" s="85"/>
      <c r="HM546" s="85"/>
      <c r="HN546" s="85"/>
      <c r="HO546" s="85"/>
      <c r="HP546" s="85"/>
      <c r="HQ546" s="85"/>
      <c r="HR546" s="85"/>
      <c r="HS546" s="85"/>
      <c r="HT546" s="85"/>
      <c r="HU546" s="85"/>
      <c r="HV546" s="85"/>
      <c r="HW546" s="85"/>
      <c r="HX546" s="85"/>
      <c r="HY546" s="85"/>
      <c r="HZ546" s="85"/>
      <c r="IA546" s="85"/>
      <c r="IB546" s="85"/>
      <c r="IC546" s="85"/>
      <c r="ID546" s="85"/>
      <c r="IE546" s="85"/>
      <c r="IF546" s="85"/>
      <c r="IG546" s="85"/>
      <c r="IH546" s="85"/>
      <c r="II546" s="85"/>
      <c r="IJ546" s="85"/>
      <c r="IK546" s="85"/>
      <c r="IL546" s="85"/>
      <c r="IM546" s="85"/>
      <c r="IN546" s="85"/>
      <c r="IO546" s="85"/>
      <c r="IP546" s="85"/>
      <c r="IQ546" s="85"/>
      <c r="IR546" s="85"/>
      <c r="IS546" s="85"/>
      <c r="IT546" s="85"/>
      <c r="IU546" s="85"/>
      <c r="IV546" s="85"/>
    </row>
    <row r="547" spans="1:256" x14ac:dyDescent="0.2">
      <c r="A547" s="79">
        <v>2972</v>
      </c>
      <c r="B547" s="71" t="s">
        <v>1516</v>
      </c>
      <c r="C547" s="70" t="s">
        <v>8</v>
      </c>
      <c r="D547" s="69">
        <v>31</v>
      </c>
      <c r="E547" s="69">
        <v>24</v>
      </c>
      <c r="F547" s="69">
        <v>52</v>
      </c>
      <c r="G547" s="71">
        <v>1512.73</v>
      </c>
      <c r="H547" s="69">
        <v>257.32</v>
      </c>
      <c r="I547" s="69">
        <v>30</v>
      </c>
      <c r="J547" s="72">
        <v>23</v>
      </c>
      <c r="K547" s="71">
        <v>51</v>
      </c>
      <c r="L547" s="80">
        <v>1486.73</v>
      </c>
      <c r="M547" s="74">
        <v>257.32</v>
      </c>
      <c r="N547" s="80">
        <v>29.151600000000002</v>
      </c>
      <c r="O547" s="70">
        <v>2</v>
      </c>
      <c r="P547" s="76" t="e">
        <f>VLOOKUP(A547,#REF!,3,FALSE)</f>
        <v>#REF!</v>
      </c>
      <c r="Q547" s="80">
        <v>12.962962962962962</v>
      </c>
      <c r="R547" s="80">
        <f t="shared" si="8"/>
        <v>825.62048888888899</v>
      </c>
    </row>
    <row r="548" spans="1:256" x14ac:dyDescent="0.2">
      <c r="A548" s="79">
        <v>1627</v>
      </c>
      <c r="B548" s="71" t="s">
        <v>1945</v>
      </c>
      <c r="C548" s="70" t="s">
        <v>8</v>
      </c>
      <c r="D548" s="69">
        <v>7</v>
      </c>
      <c r="E548" s="69">
        <v>6</v>
      </c>
      <c r="F548" s="69">
        <v>13</v>
      </c>
      <c r="G548" s="71">
        <v>410.81</v>
      </c>
      <c r="H548" s="69">
        <v>77.12</v>
      </c>
      <c r="I548" s="69">
        <v>7</v>
      </c>
      <c r="J548" s="72">
        <v>6</v>
      </c>
      <c r="K548" s="71">
        <v>13</v>
      </c>
      <c r="L548" s="80">
        <v>410.81</v>
      </c>
      <c r="M548" s="74">
        <v>77.12</v>
      </c>
      <c r="N548" s="80">
        <v>31.600800000000003</v>
      </c>
      <c r="O548" s="70">
        <v>1</v>
      </c>
      <c r="P548" s="76" t="e">
        <f>VLOOKUP(A548,#REF!,3,FALSE)</f>
        <v>#REF!</v>
      </c>
      <c r="Q548" s="80">
        <v>21.450000000000003</v>
      </c>
      <c r="R548" s="80">
        <f t="shared" si="8"/>
        <v>131.96039999999999</v>
      </c>
    </row>
    <row r="549" spans="1:256" x14ac:dyDescent="0.2">
      <c r="A549" s="79">
        <v>2973</v>
      </c>
      <c r="B549" s="71" t="s">
        <v>1517</v>
      </c>
      <c r="C549" s="70" t="s">
        <v>8</v>
      </c>
      <c r="D549" s="69">
        <v>32</v>
      </c>
      <c r="E549" s="69">
        <v>24</v>
      </c>
      <c r="F549" s="69">
        <v>52</v>
      </c>
      <c r="G549" s="71">
        <v>1696.5</v>
      </c>
      <c r="H549" s="69">
        <v>247.12</v>
      </c>
      <c r="I549" s="69">
        <v>31</v>
      </c>
      <c r="J549" s="72">
        <v>23</v>
      </c>
      <c r="K549" s="71">
        <v>51</v>
      </c>
      <c r="L549" s="80">
        <v>1665.5</v>
      </c>
      <c r="M549" s="74">
        <v>247.12</v>
      </c>
      <c r="N549" s="80">
        <v>32.6569</v>
      </c>
      <c r="O549" s="70">
        <v>2</v>
      </c>
      <c r="P549" s="76" t="e">
        <f>VLOOKUP(A549,#REF!,3,FALSE)</f>
        <v>#REF!</v>
      </c>
      <c r="Q549" s="80">
        <v>15.555555555555555</v>
      </c>
      <c r="R549" s="80">
        <f t="shared" si="8"/>
        <v>872.16856666666661</v>
      </c>
    </row>
    <row r="550" spans="1:256" x14ac:dyDescent="0.2">
      <c r="A550" s="79">
        <v>1628</v>
      </c>
      <c r="B550" s="71" t="s">
        <v>1946</v>
      </c>
      <c r="C550" s="70" t="s">
        <v>8</v>
      </c>
      <c r="D550" s="69">
        <v>5</v>
      </c>
      <c r="E550" s="69">
        <v>4</v>
      </c>
      <c r="F550" s="69">
        <v>7</v>
      </c>
      <c r="G550" s="71">
        <v>254.97</v>
      </c>
      <c r="H550" s="69">
        <v>44.95</v>
      </c>
      <c r="I550" s="69">
        <v>5</v>
      </c>
      <c r="J550" s="72">
        <v>4</v>
      </c>
      <c r="K550" s="71">
        <v>7</v>
      </c>
      <c r="L550" s="80">
        <v>254.97</v>
      </c>
      <c r="M550" s="74">
        <v>44.95</v>
      </c>
      <c r="N550" s="80">
        <v>36.424300000000002</v>
      </c>
      <c r="O550" s="70">
        <v>1</v>
      </c>
      <c r="P550" s="76" t="e">
        <f>VLOOKUP(A550,#REF!,3,FALSE)</f>
        <v>#REF!</v>
      </c>
      <c r="Q550" s="80">
        <v>25.575000000000003</v>
      </c>
      <c r="R550" s="80">
        <f t="shared" si="8"/>
        <v>75.945099999999996</v>
      </c>
    </row>
    <row r="551" spans="1:256" x14ac:dyDescent="0.2">
      <c r="A551" s="79">
        <v>2974</v>
      </c>
      <c r="B551" s="71" t="s">
        <v>1518</v>
      </c>
      <c r="C551" s="70" t="s">
        <v>8</v>
      </c>
      <c r="D551" s="69">
        <v>39</v>
      </c>
      <c r="E551" s="69">
        <v>30</v>
      </c>
      <c r="F551" s="69">
        <v>64</v>
      </c>
      <c r="G551" s="71">
        <v>2846.84</v>
      </c>
      <c r="H551" s="69">
        <v>421.91</v>
      </c>
      <c r="I551" s="69">
        <v>38</v>
      </c>
      <c r="J551" s="72">
        <v>29</v>
      </c>
      <c r="K551" s="71">
        <v>63</v>
      </c>
      <c r="L551" s="80">
        <v>2804.84</v>
      </c>
      <c r="M551" s="74">
        <v>421.91</v>
      </c>
      <c r="N551" s="80">
        <v>44.521300000000004</v>
      </c>
      <c r="O551" s="70">
        <v>2</v>
      </c>
      <c r="P551" s="76" t="e">
        <f>VLOOKUP(A551,#REF!,3,FALSE)</f>
        <v>#REF!</v>
      </c>
      <c r="Q551" s="80">
        <v>20.740740740740737</v>
      </c>
      <c r="R551" s="80">
        <f t="shared" si="8"/>
        <v>1498.1752333333338</v>
      </c>
    </row>
    <row r="552" spans="1:256" x14ac:dyDescent="0.2">
      <c r="A552" s="79">
        <v>1629</v>
      </c>
      <c r="B552" s="71" t="s">
        <v>1947</v>
      </c>
      <c r="C552" s="70" t="s">
        <v>8</v>
      </c>
      <c r="D552" s="69">
        <v>5</v>
      </c>
      <c r="E552" s="69">
        <v>4</v>
      </c>
      <c r="F552" s="69">
        <v>5</v>
      </c>
      <c r="G552" s="71">
        <v>243.44</v>
      </c>
      <c r="H552" s="69">
        <v>40.6</v>
      </c>
      <c r="I552" s="69">
        <v>5</v>
      </c>
      <c r="J552" s="72">
        <v>4</v>
      </c>
      <c r="K552" s="71">
        <v>5</v>
      </c>
      <c r="L552" s="80">
        <v>243.44</v>
      </c>
      <c r="M552" s="74">
        <v>40.6</v>
      </c>
      <c r="N552" s="80">
        <v>48.688000000000002</v>
      </c>
      <c r="O552" s="70">
        <v>1</v>
      </c>
      <c r="P552" s="76" t="e">
        <f>VLOOKUP(A552,#REF!,3,FALSE)</f>
        <v>#REF!</v>
      </c>
      <c r="Q552" s="80">
        <v>34.243000000000002</v>
      </c>
      <c r="R552" s="80">
        <f t="shared" si="8"/>
        <v>72.224999999999994</v>
      </c>
    </row>
    <row r="553" spans="1:256" x14ac:dyDescent="0.2">
      <c r="A553" s="79">
        <v>2975</v>
      </c>
      <c r="B553" s="71" t="s">
        <v>1519</v>
      </c>
      <c r="C553" s="70" t="s">
        <v>8</v>
      </c>
      <c r="D553" s="69">
        <v>31</v>
      </c>
      <c r="E553" s="69">
        <v>24</v>
      </c>
      <c r="F553" s="69">
        <v>47</v>
      </c>
      <c r="G553" s="71">
        <v>2499.52</v>
      </c>
      <c r="H553" s="69">
        <v>342.01</v>
      </c>
      <c r="I553" s="69">
        <v>30</v>
      </c>
      <c r="J553" s="72">
        <v>23</v>
      </c>
      <c r="K553" s="71">
        <v>46</v>
      </c>
      <c r="L553" s="80">
        <v>2451.52</v>
      </c>
      <c r="M553" s="74">
        <v>342.01</v>
      </c>
      <c r="N553" s="80">
        <v>53.293900000000001</v>
      </c>
      <c r="O553" s="70">
        <v>2</v>
      </c>
      <c r="P553" s="76" t="e">
        <f>VLOOKUP(A553,#REF!,3,FALSE)</f>
        <v>#REF!</v>
      </c>
      <c r="Q553" s="80">
        <v>25.925925925925924</v>
      </c>
      <c r="R553" s="80">
        <f t="shared" si="8"/>
        <v>1258.9268074074075</v>
      </c>
    </row>
    <row r="554" spans="1:256" x14ac:dyDescent="0.2">
      <c r="A554" s="68">
        <v>2462</v>
      </c>
      <c r="B554" s="69" t="s">
        <v>1949</v>
      </c>
      <c r="C554" s="70" t="s">
        <v>8</v>
      </c>
      <c r="D554" s="69">
        <v>0</v>
      </c>
      <c r="E554" s="69">
        <v>0</v>
      </c>
      <c r="F554" s="69">
        <v>0</v>
      </c>
      <c r="G554" s="71">
        <v>0</v>
      </c>
      <c r="H554" s="69">
        <v>0</v>
      </c>
      <c r="I554" s="69">
        <v>0</v>
      </c>
      <c r="J554" s="72">
        <v>0</v>
      </c>
      <c r="K554" s="73">
        <v>0</v>
      </c>
      <c r="L554" s="73">
        <v>0</v>
      </c>
      <c r="M554" s="74">
        <v>0</v>
      </c>
      <c r="N554" s="75">
        <v>0</v>
      </c>
      <c r="O554" s="70">
        <v>0</v>
      </c>
      <c r="P554" s="76" t="e">
        <f>VLOOKUP(A554,#REF!,3,FALSE)</f>
        <v>#REF!</v>
      </c>
      <c r="Q554" s="77"/>
      <c r="R554" s="77">
        <f t="shared" si="8"/>
        <v>0</v>
      </c>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M554" s="76"/>
      <c r="CN554" s="76"/>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c r="DM554" s="76"/>
      <c r="DN554" s="76"/>
      <c r="DO554" s="76"/>
      <c r="DP554" s="76"/>
      <c r="DQ554" s="76"/>
      <c r="DR554" s="76"/>
      <c r="DS554" s="76"/>
      <c r="DT554" s="76"/>
      <c r="DU554" s="76"/>
      <c r="DV554" s="76"/>
      <c r="DW554" s="76"/>
      <c r="DX554" s="76"/>
      <c r="DY554" s="76"/>
      <c r="DZ554" s="76"/>
      <c r="EA554" s="76"/>
      <c r="EB554" s="76"/>
      <c r="EC554" s="76"/>
      <c r="ED554" s="76"/>
      <c r="EE554" s="76"/>
      <c r="EF554" s="76"/>
      <c r="EG554" s="76"/>
      <c r="EH554" s="76"/>
      <c r="EI554" s="76"/>
      <c r="EJ554" s="76"/>
      <c r="EK554" s="76"/>
      <c r="EL554" s="76"/>
      <c r="EM554" s="76"/>
      <c r="EN554" s="76"/>
      <c r="EO554" s="76"/>
      <c r="EP554" s="76"/>
      <c r="EQ554" s="76"/>
      <c r="ER554" s="76"/>
      <c r="ES554" s="76"/>
      <c r="ET554" s="76"/>
      <c r="EU554" s="76"/>
      <c r="EV554" s="76"/>
      <c r="EW554" s="76"/>
      <c r="EX554" s="76"/>
      <c r="EY554" s="76"/>
      <c r="EZ554" s="76"/>
      <c r="FA554" s="76"/>
      <c r="FB554" s="76"/>
      <c r="FC554" s="76"/>
      <c r="FD554" s="76"/>
      <c r="FE554" s="76"/>
      <c r="FF554" s="76"/>
      <c r="FG554" s="76"/>
      <c r="FH554" s="76"/>
      <c r="FI554" s="76"/>
      <c r="FJ554" s="76"/>
      <c r="FK554" s="76"/>
      <c r="FL554" s="76"/>
      <c r="FM554" s="76"/>
      <c r="FN554" s="76"/>
      <c r="FO554" s="76"/>
      <c r="FP554" s="76"/>
      <c r="FQ554" s="76"/>
      <c r="FR554" s="76"/>
      <c r="FS554" s="76"/>
      <c r="FT554" s="76"/>
      <c r="FU554" s="76"/>
      <c r="FV554" s="76"/>
      <c r="FW554" s="76"/>
      <c r="FX554" s="76"/>
      <c r="FY554" s="76"/>
      <c r="FZ554" s="76"/>
      <c r="GA554" s="76"/>
      <c r="GB554" s="76"/>
      <c r="GC554" s="76"/>
      <c r="GD554" s="76"/>
      <c r="GE554" s="76"/>
      <c r="GF554" s="76"/>
      <c r="GG554" s="76"/>
      <c r="GH554" s="76"/>
      <c r="GI554" s="76"/>
      <c r="GJ554" s="76"/>
      <c r="GK554" s="76"/>
      <c r="GL554" s="76"/>
      <c r="GM554" s="76"/>
      <c r="GN554" s="76"/>
      <c r="GO554" s="76"/>
      <c r="GP554" s="76"/>
      <c r="GQ554" s="76"/>
      <c r="GR554" s="76"/>
      <c r="GS554" s="76"/>
      <c r="GT554" s="76"/>
      <c r="GU554" s="76"/>
      <c r="GV554" s="76"/>
      <c r="GW554" s="76"/>
      <c r="GX554" s="76"/>
      <c r="GY554" s="76"/>
      <c r="GZ554" s="76"/>
      <c r="HA554" s="76"/>
      <c r="HB554" s="76"/>
      <c r="HC554" s="76"/>
      <c r="HD554" s="76"/>
      <c r="HE554" s="76"/>
      <c r="HF554" s="76"/>
      <c r="HG554" s="76"/>
      <c r="HH554" s="76"/>
      <c r="HI554" s="76"/>
      <c r="HJ554" s="76"/>
      <c r="HK554" s="76"/>
      <c r="HL554" s="76"/>
      <c r="HM554" s="76"/>
      <c r="HN554" s="76"/>
      <c r="HO554" s="76"/>
      <c r="HP554" s="76"/>
      <c r="HQ554" s="76"/>
      <c r="HR554" s="76"/>
      <c r="HS554" s="76"/>
      <c r="HT554" s="76"/>
      <c r="HU554" s="76"/>
      <c r="HV554" s="76"/>
      <c r="HW554" s="76"/>
      <c r="HX554" s="76"/>
      <c r="HY554" s="76"/>
      <c r="HZ554" s="76"/>
      <c r="IA554" s="76"/>
      <c r="IB554" s="76"/>
      <c r="IC554" s="76"/>
      <c r="ID554" s="76"/>
      <c r="IE554" s="76"/>
      <c r="IF554" s="76"/>
      <c r="IG554" s="76"/>
      <c r="IH554" s="76"/>
      <c r="II554" s="76"/>
      <c r="IJ554" s="76"/>
      <c r="IK554" s="76"/>
      <c r="IL554" s="76"/>
      <c r="IM554" s="76"/>
      <c r="IN554" s="76"/>
      <c r="IO554" s="76"/>
      <c r="IP554" s="76"/>
      <c r="IQ554" s="76"/>
      <c r="IR554" s="76"/>
      <c r="IS554" s="76"/>
      <c r="IT554" s="76"/>
      <c r="IU554" s="76"/>
      <c r="IV554" s="76"/>
    </row>
    <row r="555" spans="1:256" x14ac:dyDescent="0.2">
      <c r="A555" s="79">
        <v>2976</v>
      </c>
      <c r="B555" s="71" t="s">
        <v>1520</v>
      </c>
      <c r="C555" s="70" t="s">
        <v>8</v>
      </c>
      <c r="D555" s="69">
        <v>21</v>
      </c>
      <c r="E555" s="69">
        <v>16</v>
      </c>
      <c r="F555" s="69">
        <v>25</v>
      </c>
      <c r="G555" s="71">
        <v>1550.42</v>
      </c>
      <c r="H555" s="69">
        <v>251.73000000000002</v>
      </c>
      <c r="I555" s="69">
        <v>20</v>
      </c>
      <c r="J555" s="72">
        <v>15</v>
      </c>
      <c r="K555" s="71">
        <v>24</v>
      </c>
      <c r="L555" s="80">
        <v>1493.42</v>
      </c>
      <c r="M555" s="74">
        <v>251.73000000000002</v>
      </c>
      <c r="N555" s="80">
        <v>62.2258</v>
      </c>
      <c r="O555" s="70">
        <v>2</v>
      </c>
      <c r="P555" s="76" t="e">
        <f>VLOOKUP(A555,#REF!,3,FALSE)</f>
        <v>#REF!</v>
      </c>
      <c r="Q555" s="80">
        <v>31.111111111111111</v>
      </c>
      <c r="R555" s="80">
        <f t="shared" si="8"/>
        <v>746.7525333333333</v>
      </c>
    </row>
    <row r="556" spans="1:256" x14ac:dyDescent="0.2">
      <c r="A556" s="79">
        <v>2463</v>
      </c>
      <c r="B556" s="71" t="s">
        <v>1950</v>
      </c>
      <c r="C556" s="70" t="s">
        <v>8</v>
      </c>
      <c r="D556" s="69">
        <v>0</v>
      </c>
      <c r="E556" s="69">
        <v>0</v>
      </c>
      <c r="F556" s="69">
        <v>0</v>
      </c>
      <c r="G556" s="71">
        <v>0</v>
      </c>
      <c r="H556" s="69">
        <v>0</v>
      </c>
      <c r="I556" s="69">
        <v>0</v>
      </c>
      <c r="J556" s="72">
        <v>0</v>
      </c>
      <c r="K556" s="71">
        <v>0</v>
      </c>
      <c r="L556" s="80">
        <v>0</v>
      </c>
      <c r="M556" s="74">
        <v>0</v>
      </c>
      <c r="N556" s="80">
        <v>0</v>
      </c>
      <c r="O556" s="70">
        <v>0</v>
      </c>
      <c r="P556" s="76" t="e">
        <f>VLOOKUP(A556,#REF!,3,FALSE)</f>
        <v>#REF!</v>
      </c>
      <c r="Q556" s="80">
        <v>50.204000000000008</v>
      </c>
      <c r="R556" s="80">
        <f t="shared" si="8"/>
        <v>0</v>
      </c>
    </row>
    <row r="557" spans="1:256" x14ac:dyDescent="0.2">
      <c r="A557" s="79">
        <v>3529</v>
      </c>
      <c r="B557" s="71" t="s">
        <v>1521</v>
      </c>
      <c r="C557" s="70" t="s">
        <v>8</v>
      </c>
      <c r="D557" s="69">
        <v>7</v>
      </c>
      <c r="E557" s="69">
        <v>4</v>
      </c>
      <c r="F557" s="69">
        <v>8</v>
      </c>
      <c r="G557" s="71">
        <v>569.94000000000005</v>
      </c>
      <c r="H557" s="69">
        <v>85.8</v>
      </c>
      <c r="I557" s="69">
        <v>7</v>
      </c>
      <c r="J557" s="72">
        <v>4</v>
      </c>
      <c r="K557" s="71">
        <v>8</v>
      </c>
      <c r="L557" s="80">
        <v>569.94000000000005</v>
      </c>
      <c r="M557" s="74">
        <v>85.8</v>
      </c>
      <c r="N557" s="80">
        <v>71.242500000000007</v>
      </c>
      <c r="O557" s="70">
        <v>2</v>
      </c>
      <c r="P557" s="76" t="e">
        <f>VLOOKUP(A557,#REF!,3,FALSE)</f>
        <v>#REF!</v>
      </c>
      <c r="Q557" s="80">
        <v>36.296296296296298</v>
      </c>
      <c r="R557" s="80">
        <f t="shared" si="8"/>
        <v>279.56962962962967</v>
      </c>
    </row>
    <row r="558" spans="1:256" x14ac:dyDescent="0.2">
      <c r="A558" s="79">
        <v>3530</v>
      </c>
      <c r="B558" s="71" t="s">
        <v>1522</v>
      </c>
      <c r="C558" s="70" t="s">
        <v>8</v>
      </c>
      <c r="D558" s="69">
        <v>6</v>
      </c>
      <c r="E558" s="69">
        <v>4</v>
      </c>
      <c r="F558" s="69">
        <v>7</v>
      </c>
      <c r="G558" s="71">
        <v>562.59</v>
      </c>
      <c r="H558" s="69">
        <v>80.28</v>
      </c>
      <c r="I558" s="69">
        <v>6</v>
      </c>
      <c r="J558" s="72">
        <v>4</v>
      </c>
      <c r="K558" s="71">
        <v>7</v>
      </c>
      <c r="L558" s="80">
        <v>562.59</v>
      </c>
      <c r="M558" s="74">
        <v>80.290000000000006</v>
      </c>
      <c r="N558" s="80">
        <v>80.37</v>
      </c>
      <c r="O558" s="70">
        <v>2</v>
      </c>
      <c r="P558" s="76" t="e">
        <f>VLOOKUP(A558,#REF!,3,FALSE)</f>
        <v>#REF!</v>
      </c>
      <c r="Q558" s="80">
        <v>41.481481481481474</v>
      </c>
      <c r="R558" s="80">
        <f t="shared" si="8"/>
        <v>272.21962962962971</v>
      </c>
    </row>
    <row r="559" spans="1:256" x14ac:dyDescent="0.2">
      <c r="A559" s="79">
        <v>3531</v>
      </c>
      <c r="B559" s="71" t="s">
        <v>1523</v>
      </c>
      <c r="C559" s="70" t="s">
        <v>8</v>
      </c>
      <c r="D559" s="69">
        <v>5</v>
      </c>
      <c r="E559" s="69">
        <v>3</v>
      </c>
      <c r="F559" s="69">
        <v>5</v>
      </c>
      <c r="G559" s="71">
        <v>443.29</v>
      </c>
      <c r="H559" s="69">
        <v>52.410000000000004</v>
      </c>
      <c r="I559" s="69">
        <v>5</v>
      </c>
      <c r="J559" s="72">
        <v>3</v>
      </c>
      <c r="K559" s="71">
        <v>5</v>
      </c>
      <c r="L559" s="80">
        <v>443.29</v>
      </c>
      <c r="M559" s="74">
        <v>52.410000000000004</v>
      </c>
      <c r="N559" s="80">
        <v>88.658000000000001</v>
      </c>
      <c r="O559" s="70">
        <v>2</v>
      </c>
      <c r="P559" s="76" t="e">
        <f>VLOOKUP(A559,#REF!,3,FALSE)</f>
        <v>#REF!</v>
      </c>
      <c r="Q559" s="80">
        <v>46.666666666666664</v>
      </c>
      <c r="R559" s="80">
        <f t="shared" si="8"/>
        <v>209.95666666666668</v>
      </c>
    </row>
    <row r="560" spans="1:256" x14ac:dyDescent="0.2">
      <c r="A560" s="79">
        <v>2969</v>
      </c>
      <c r="B560" s="71" t="s">
        <v>1524</v>
      </c>
      <c r="C560" s="70" t="s">
        <v>8</v>
      </c>
      <c r="D560" s="69">
        <v>19</v>
      </c>
      <c r="E560" s="69">
        <v>16</v>
      </c>
      <c r="F560" s="69">
        <v>54</v>
      </c>
      <c r="G560" s="71">
        <v>548.78</v>
      </c>
      <c r="H560" s="69">
        <v>105.72</v>
      </c>
      <c r="I560" s="69">
        <v>26</v>
      </c>
      <c r="J560" s="72">
        <v>16</v>
      </c>
      <c r="K560" s="71">
        <v>54</v>
      </c>
      <c r="L560" s="80">
        <v>548.78</v>
      </c>
      <c r="M560" s="74">
        <v>105.71000000000001</v>
      </c>
      <c r="N560" s="80">
        <v>10.162600000000001</v>
      </c>
      <c r="O560" s="70">
        <v>2</v>
      </c>
      <c r="P560" s="76" t="e">
        <f>VLOOKUP(A560,#REF!,3,FALSE)</f>
        <v>#REF!</v>
      </c>
      <c r="Q560" s="80">
        <v>5.1851851851851842</v>
      </c>
      <c r="R560" s="80">
        <f t="shared" si="8"/>
        <v>268.7804000000001</v>
      </c>
    </row>
    <row r="561" spans="1:256" x14ac:dyDescent="0.2">
      <c r="A561" s="79">
        <v>1630</v>
      </c>
      <c r="B561" s="71" t="s">
        <v>1951</v>
      </c>
      <c r="C561" s="70" t="s">
        <v>8</v>
      </c>
      <c r="D561" s="69">
        <v>2</v>
      </c>
      <c r="E561" s="69">
        <v>2</v>
      </c>
      <c r="F561" s="69">
        <v>3</v>
      </c>
      <c r="G561" s="71">
        <v>36.61</v>
      </c>
      <c r="H561" s="69">
        <v>5.42</v>
      </c>
      <c r="I561" s="69">
        <v>2</v>
      </c>
      <c r="J561" s="72">
        <v>2</v>
      </c>
      <c r="K561" s="71">
        <v>3</v>
      </c>
      <c r="L561" s="80">
        <v>36.61</v>
      </c>
      <c r="M561" s="74">
        <v>5.42</v>
      </c>
      <c r="N561" s="80">
        <v>12.2033</v>
      </c>
      <c r="O561" s="70">
        <v>0</v>
      </c>
      <c r="P561" s="76" t="e">
        <f>VLOOKUP(A561,#REF!,3,FALSE)</f>
        <v>#REF!</v>
      </c>
      <c r="Q561" s="80">
        <v>8.668000000000001</v>
      </c>
      <c r="R561" s="80">
        <f t="shared" si="8"/>
        <v>10.605899999999998</v>
      </c>
    </row>
    <row r="562" spans="1:256" x14ac:dyDescent="0.2">
      <c r="A562" s="79">
        <v>3532</v>
      </c>
      <c r="B562" s="71" t="s">
        <v>1525</v>
      </c>
      <c r="C562" s="70" t="s">
        <v>8</v>
      </c>
      <c r="D562" s="69">
        <v>5</v>
      </c>
      <c r="E562" s="69">
        <v>3</v>
      </c>
      <c r="F562" s="69">
        <v>5</v>
      </c>
      <c r="G562" s="71">
        <v>484.99</v>
      </c>
      <c r="H562" s="69">
        <v>56.720000000000006</v>
      </c>
      <c r="I562" s="69">
        <v>5</v>
      </c>
      <c r="J562" s="72">
        <v>3</v>
      </c>
      <c r="K562" s="71">
        <v>5</v>
      </c>
      <c r="L562" s="80">
        <v>484.99</v>
      </c>
      <c r="M562" s="74">
        <v>56.720000000000006</v>
      </c>
      <c r="N562" s="80">
        <v>96.998000000000005</v>
      </c>
      <c r="O562" s="70">
        <v>2</v>
      </c>
      <c r="P562" s="76" t="e">
        <f>VLOOKUP(A562,#REF!,3,FALSE)</f>
        <v>#REF!</v>
      </c>
      <c r="Q562" s="80">
        <v>51.851851851851848</v>
      </c>
      <c r="R562" s="80">
        <f t="shared" si="8"/>
        <v>225.73074074074077</v>
      </c>
    </row>
    <row r="563" spans="1:256" x14ac:dyDescent="0.2">
      <c r="A563" s="79">
        <v>3533</v>
      </c>
      <c r="B563" s="71" t="s">
        <v>1526</v>
      </c>
      <c r="C563" s="70" t="s">
        <v>8</v>
      </c>
      <c r="D563" s="69">
        <v>3</v>
      </c>
      <c r="E563" s="69">
        <v>1</v>
      </c>
      <c r="F563" s="69">
        <v>3</v>
      </c>
      <c r="G563" s="71">
        <v>332.31</v>
      </c>
      <c r="H563" s="69">
        <v>22.150000000000002</v>
      </c>
      <c r="I563" s="69">
        <v>3</v>
      </c>
      <c r="J563" s="72">
        <v>1</v>
      </c>
      <c r="K563" s="71">
        <v>3</v>
      </c>
      <c r="L563" s="80">
        <v>332.31</v>
      </c>
      <c r="M563" s="74">
        <v>22.150000000000002</v>
      </c>
      <c r="N563" s="80">
        <v>110.77000000000001</v>
      </c>
      <c r="O563" s="70">
        <v>2</v>
      </c>
      <c r="P563" s="76" t="e">
        <f>VLOOKUP(A563,#REF!,3,FALSE)</f>
        <v>#REF!</v>
      </c>
      <c r="Q563" s="80">
        <v>56.481481481481481</v>
      </c>
      <c r="R563" s="80">
        <f t="shared" si="8"/>
        <v>162.8655555555556</v>
      </c>
    </row>
    <row r="564" spans="1:256" x14ac:dyDescent="0.2">
      <c r="A564" s="79">
        <v>3534</v>
      </c>
      <c r="B564" s="71" t="s">
        <v>1527</v>
      </c>
      <c r="C564" s="70" t="s">
        <v>8</v>
      </c>
      <c r="D564" s="69">
        <v>3</v>
      </c>
      <c r="E564" s="69">
        <v>1</v>
      </c>
      <c r="F564" s="69">
        <v>3</v>
      </c>
      <c r="G564" s="71">
        <v>362.52000000000004</v>
      </c>
      <c r="H564" s="69">
        <v>24.17</v>
      </c>
      <c r="I564" s="69">
        <v>3</v>
      </c>
      <c r="J564" s="72">
        <v>1</v>
      </c>
      <c r="K564" s="71">
        <v>3</v>
      </c>
      <c r="L564" s="80">
        <v>362.52000000000004</v>
      </c>
      <c r="M564" s="74">
        <v>24.17</v>
      </c>
      <c r="N564" s="80">
        <v>120.84</v>
      </c>
      <c r="O564" s="70">
        <v>2</v>
      </c>
      <c r="P564" s="76" t="e">
        <f>VLOOKUP(A564,#REF!,3,FALSE)</f>
        <v>#REF!</v>
      </c>
      <c r="Q564" s="80">
        <v>62.222222222222221</v>
      </c>
      <c r="R564" s="80">
        <f t="shared" si="8"/>
        <v>175.85333333333335</v>
      </c>
    </row>
    <row r="565" spans="1:256" x14ac:dyDescent="0.2">
      <c r="A565" s="79">
        <v>1631</v>
      </c>
      <c r="B565" s="71" t="s">
        <v>1952</v>
      </c>
      <c r="C565" s="70" t="s">
        <v>8</v>
      </c>
      <c r="D565" s="69">
        <v>1</v>
      </c>
      <c r="E565" s="69">
        <v>1</v>
      </c>
      <c r="F565" s="69">
        <v>2</v>
      </c>
      <c r="G565" s="71">
        <v>40.64</v>
      </c>
      <c r="H565" s="69">
        <v>8.1300000000000008</v>
      </c>
      <c r="I565" s="69">
        <v>1</v>
      </c>
      <c r="J565" s="72">
        <v>1</v>
      </c>
      <c r="K565" s="71">
        <v>2</v>
      </c>
      <c r="L565" s="80">
        <v>40.64</v>
      </c>
      <c r="M565" s="74">
        <v>8.1300000000000008</v>
      </c>
      <c r="N565" s="80">
        <v>20.32</v>
      </c>
      <c r="O565" s="70">
        <v>0</v>
      </c>
      <c r="P565" s="76" t="e">
        <f>VLOOKUP(A565,#REF!,3,FALSE)</f>
        <v>#REF!</v>
      </c>
      <c r="Q565" s="80">
        <v>12.793000000000001</v>
      </c>
      <c r="R565" s="80">
        <f t="shared" si="8"/>
        <v>15.053999999999998</v>
      </c>
    </row>
    <row r="566" spans="1:256" x14ac:dyDescent="0.2">
      <c r="A566" s="79">
        <v>2970</v>
      </c>
      <c r="B566" s="71" t="s">
        <v>1528</v>
      </c>
      <c r="C566" s="70" t="s">
        <v>8</v>
      </c>
      <c r="D566" s="69">
        <v>34</v>
      </c>
      <c r="E566" s="69">
        <v>26</v>
      </c>
      <c r="F566" s="69">
        <v>66</v>
      </c>
      <c r="G566" s="71">
        <v>1138.3800000000001</v>
      </c>
      <c r="H566" s="69">
        <v>197.32000000000002</v>
      </c>
      <c r="I566" s="69">
        <v>33</v>
      </c>
      <c r="J566" s="72">
        <v>25</v>
      </c>
      <c r="K566" s="71">
        <v>63</v>
      </c>
      <c r="L566" s="80">
        <v>1091.8800000000001</v>
      </c>
      <c r="M566" s="74">
        <v>191.12</v>
      </c>
      <c r="N566" s="80">
        <v>17.331400000000002</v>
      </c>
      <c r="O566" s="70">
        <v>2</v>
      </c>
      <c r="P566" s="76" t="e">
        <f>VLOOKUP(A566,#REF!,3,FALSE)</f>
        <v>#REF!</v>
      </c>
      <c r="Q566" s="80">
        <v>7.7777777777777777</v>
      </c>
      <c r="R566" s="80">
        <f t="shared" si="8"/>
        <v>601.87820000000011</v>
      </c>
    </row>
    <row r="567" spans="1:256" s="69" customFormat="1" x14ac:dyDescent="0.2">
      <c r="A567" s="81">
        <v>2971</v>
      </c>
      <c r="B567" s="82" t="s">
        <v>1529</v>
      </c>
      <c r="C567" s="69" t="s">
        <v>8</v>
      </c>
      <c r="D567" s="69">
        <v>38</v>
      </c>
      <c r="E567" s="69">
        <v>30</v>
      </c>
      <c r="F567" s="69">
        <v>83</v>
      </c>
      <c r="G567" s="71">
        <v>1837.5600000000002</v>
      </c>
      <c r="H567" s="69">
        <v>305.68</v>
      </c>
      <c r="I567" s="69">
        <v>38</v>
      </c>
      <c r="J567" s="69">
        <v>29</v>
      </c>
      <c r="K567" s="82">
        <v>82</v>
      </c>
      <c r="L567" s="83">
        <v>1816.5600000000002</v>
      </c>
      <c r="M567" s="69">
        <v>305.69</v>
      </c>
      <c r="N567" s="83">
        <v>22.153200000000002</v>
      </c>
      <c r="O567" s="69">
        <v>2</v>
      </c>
      <c r="P567" s="76" t="e">
        <f>VLOOKUP(A567,#REF!,3,FALSE)</f>
        <v>#REF!</v>
      </c>
      <c r="Q567" s="84">
        <v>10.370370370370368</v>
      </c>
      <c r="R567" s="84">
        <f t="shared" si="8"/>
        <v>966.19202962962993</v>
      </c>
      <c r="S567" s="78"/>
      <c r="T567" s="78"/>
      <c r="U567" s="78"/>
      <c r="V567" s="78"/>
      <c r="W567" s="78"/>
      <c r="X567" s="78"/>
      <c r="Y567" s="78"/>
      <c r="Z567" s="78"/>
      <c r="AA567" s="78"/>
      <c r="AB567" s="78"/>
      <c r="AC567" s="85"/>
      <c r="AD567" s="85"/>
      <c r="AE567" s="85"/>
      <c r="AF567" s="85"/>
      <c r="AG567" s="85"/>
      <c r="AH567" s="85"/>
      <c r="AI567" s="85"/>
      <c r="AJ567" s="85"/>
      <c r="AK567" s="85"/>
      <c r="AL567" s="85"/>
      <c r="AM567" s="85"/>
      <c r="AN567" s="85"/>
      <c r="AO567" s="85"/>
      <c r="AP567" s="85"/>
      <c r="AQ567" s="85"/>
      <c r="AR567" s="85"/>
      <c r="AS567" s="85"/>
      <c r="AT567" s="85"/>
      <c r="AU567" s="85"/>
      <c r="AV567" s="85"/>
      <c r="AW567" s="85"/>
      <c r="AX567" s="85"/>
      <c r="AY567" s="85"/>
      <c r="AZ567" s="85"/>
      <c r="BA567" s="85"/>
      <c r="BB567" s="85"/>
      <c r="BC567" s="85"/>
      <c r="BD567" s="85"/>
      <c r="BE567" s="85"/>
      <c r="BF567" s="85"/>
      <c r="BG567" s="85"/>
      <c r="BH567" s="85"/>
      <c r="BI567" s="85"/>
      <c r="BJ567" s="85"/>
      <c r="BK567" s="85"/>
      <c r="BL567" s="85"/>
      <c r="BM567" s="85"/>
      <c r="BN567" s="85"/>
      <c r="BO567" s="85"/>
      <c r="BP567" s="85"/>
      <c r="BQ567" s="85"/>
      <c r="BR567" s="85"/>
      <c r="BS567" s="85"/>
      <c r="BT567" s="85"/>
      <c r="BU567" s="85"/>
      <c r="BV567" s="85"/>
      <c r="BW567" s="85"/>
      <c r="BX567" s="85"/>
      <c r="BY567" s="85"/>
      <c r="BZ567" s="85"/>
      <c r="CA567" s="85"/>
      <c r="CB567" s="85"/>
      <c r="CC567" s="85"/>
      <c r="CD567" s="85"/>
      <c r="CE567" s="85"/>
      <c r="CF567" s="85"/>
      <c r="CG567" s="85"/>
      <c r="CH567" s="85"/>
      <c r="CI567" s="85"/>
      <c r="CJ567" s="85"/>
      <c r="CK567" s="85"/>
      <c r="CL567" s="85"/>
      <c r="CM567" s="85"/>
      <c r="CN567" s="85"/>
      <c r="CO567" s="85"/>
      <c r="CP567" s="85"/>
      <c r="CQ567" s="85"/>
      <c r="CR567" s="85"/>
      <c r="CS567" s="85"/>
      <c r="CT567" s="85"/>
      <c r="CU567" s="85"/>
      <c r="CV567" s="85"/>
      <c r="CW567" s="85"/>
      <c r="CX567" s="85"/>
      <c r="CY567" s="85"/>
      <c r="CZ567" s="85"/>
      <c r="DA567" s="85"/>
      <c r="DB567" s="85"/>
      <c r="DC567" s="85"/>
      <c r="DD567" s="85"/>
      <c r="DE567" s="85"/>
      <c r="DF567" s="85"/>
      <c r="DG567" s="85"/>
      <c r="DH567" s="85"/>
      <c r="DI567" s="85"/>
      <c r="DJ567" s="85"/>
      <c r="DK567" s="85"/>
      <c r="DL567" s="85"/>
      <c r="DM567" s="85"/>
      <c r="DN567" s="85"/>
      <c r="DO567" s="85"/>
      <c r="DP567" s="85"/>
      <c r="DQ567" s="85"/>
      <c r="DR567" s="85"/>
      <c r="DS567" s="85"/>
      <c r="DT567" s="85"/>
      <c r="DU567" s="85"/>
      <c r="DV567" s="85"/>
      <c r="DW567" s="85"/>
      <c r="DX567" s="85"/>
      <c r="DY567" s="85"/>
      <c r="DZ567" s="85"/>
      <c r="EA567" s="85"/>
      <c r="EB567" s="85"/>
      <c r="EC567" s="85"/>
      <c r="ED567" s="85"/>
      <c r="EE567" s="85"/>
      <c r="EF567" s="85"/>
      <c r="EG567" s="85"/>
      <c r="EH567" s="85"/>
      <c r="EI567" s="85"/>
      <c r="EJ567" s="85"/>
      <c r="EK567" s="85"/>
      <c r="EL567" s="85"/>
      <c r="EM567" s="85"/>
      <c r="EN567" s="85"/>
      <c r="EO567" s="85"/>
      <c r="EP567" s="85"/>
      <c r="EQ567" s="85"/>
      <c r="ER567" s="85"/>
      <c r="ES567" s="85"/>
      <c r="ET567" s="85"/>
      <c r="EU567" s="85"/>
      <c r="EV567" s="85"/>
      <c r="EW567" s="85"/>
      <c r="EX567" s="85"/>
      <c r="EY567" s="85"/>
      <c r="EZ567" s="85"/>
      <c r="FA567" s="85"/>
      <c r="FB567" s="85"/>
      <c r="FC567" s="85"/>
      <c r="FD567" s="85"/>
      <c r="FE567" s="85"/>
      <c r="FF567" s="85"/>
      <c r="FG567" s="85"/>
      <c r="FH567" s="85"/>
      <c r="FI567" s="85"/>
      <c r="FJ567" s="85"/>
      <c r="FK567" s="85"/>
      <c r="FL567" s="85"/>
      <c r="FM567" s="85"/>
      <c r="FN567" s="85"/>
      <c r="FO567" s="85"/>
      <c r="FP567" s="85"/>
      <c r="FQ567" s="85"/>
      <c r="FR567" s="85"/>
      <c r="FS567" s="85"/>
      <c r="FT567" s="85"/>
      <c r="FU567" s="85"/>
      <c r="FV567" s="85"/>
      <c r="FW567" s="85"/>
      <c r="FX567" s="85"/>
      <c r="FY567" s="85"/>
      <c r="FZ567" s="85"/>
      <c r="GA567" s="85"/>
      <c r="GB567" s="85"/>
      <c r="GC567" s="85"/>
      <c r="GD567" s="85"/>
      <c r="GE567" s="85"/>
      <c r="GF567" s="85"/>
      <c r="GG567" s="85"/>
      <c r="GH567" s="85"/>
      <c r="GI567" s="85"/>
      <c r="GJ567" s="85"/>
      <c r="GK567" s="85"/>
      <c r="GL567" s="85"/>
      <c r="GM567" s="85"/>
      <c r="GN567" s="85"/>
      <c r="GO567" s="85"/>
      <c r="GP567" s="85"/>
      <c r="GQ567" s="85"/>
      <c r="GR567" s="85"/>
      <c r="GS567" s="85"/>
      <c r="GT567" s="85"/>
      <c r="GU567" s="85"/>
      <c r="GV567" s="85"/>
      <c r="GW567" s="85"/>
      <c r="GX567" s="85"/>
      <c r="GY567" s="85"/>
      <c r="GZ567" s="85"/>
      <c r="HA567" s="85"/>
      <c r="HB567" s="85"/>
      <c r="HC567" s="85"/>
      <c r="HD567" s="85"/>
      <c r="HE567" s="85"/>
      <c r="HF567" s="85"/>
      <c r="HG567" s="85"/>
      <c r="HH567" s="85"/>
      <c r="HI567" s="85"/>
      <c r="HJ567" s="85"/>
      <c r="HK567" s="85"/>
      <c r="HL567" s="85"/>
      <c r="HM567" s="85"/>
      <c r="HN567" s="85"/>
      <c r="HO567" s="85"/>
      <c r="HP567" s="85"/>
      <c r="HQ567" s="85"/>
      <c r="HR567" s="85"/>
      <c r="HS567" s="85"/>
      <c r="HT567" s="85"/>
      <c r="HU567" s="85"/>
      <c r="HV567" s="85"/>
      <c r="HW567" s="85"/>
      <c r="HX567" s="85"/>
      <c r="HY567" s="85"/>
      <c r="HZ567" s="85"/>
      <c r="IA567" s="85"/>
      <c r="IB567" s="85"/>
      <c r="IC567" s="85"/>
      <c r="ID567" s="85"/>
      <c r="IE567" s="85"/>
      <c r="IF567" s="85"/>
      <c r="IG567" s="85"/>
      <c r="IH567" s="85"/>
      <c r="II567" s="85"/>
      <c r="IJ567" s="85"/>
      <c r="IK567" s="85"/>
      <c r="IL567" s="85"/>
      <c r="IM567" s="85"/>
      <c r="IN567" s="85"/>
      <c r="IO567" s="85"/>
      <c r="IP567" s="85"/>
      <c r="IQ567" s="85"/>
      <c r="IR567" s="85"/>
      <c r="IS567" s="85"/>
      <c r="IT567" s="85"/>
      <c r="IU567" s="85"/>
      <c r="IV567" s="85"/>
    </row>
    <row r="568" spans="1:256" x14ac:dyDescent="0.2">
      <c r="A568" s="79">
        <v>1632</v>
      </c>
      <c r="B568" s="71" t="s">
        <v>1953</v>
      </c>
      <c r="C568" s="70" t="s">
        <v>8</v>
      </c>
      <c r="D568" s="69">
        <v>8</v>
      </c>
      <c r="E568" s="69">
        <v>7</v>
      </c>
      <c r="F568" s="69">
        <v>13</v>
      </c>
      <c r="G568" s="71">
        <v>299.65000000000003</v>
      </c>
      <c r="H568" s="69">
        <v>44.54</v>
      </c>
      <c r="I568" s="69">
        <v>8</v>
      </c>
      <c r="J568" s="72">
        <v>7</v>
      </c>
      <c r="K568" s="71">
        <v>13</v>
      </c>
      <c r="L568" s="80">
        <v>299.65000000000003</v>
      </c>
      <c r="M568" s="74">
        <v>44.54</v>
      </c>
      <c r="N568" s="80">
        <v>23.05</v>
      </c>
      <c r="O568" s="70">
        <v>1</v>
      </c>
      <c r="P568" s="76" t="e">
        <f>VLOOKUP(A568,#REF!,3,FALSE)</f>
        <v>#REF!</v>
      </c>
      <c r="Q568" s="80">
        <v>16.918000000000003</v>
      </c>
      <c r="R568" s="80">
        <f t="shared" si="8"/>
        <v>79.71599999999998</v>
      </c>
    </row>
    <row r="569" spans="1:256" x14ac:dyDescent="0.2">
      <c r="A569" s="79">
        <v>3881</v>
      </c>
      <c r="B569" s="71" t="s">
        <v>1954</v>
      </c>
      <c r="C569" s="70" t="s">
        <v>8</v>
      </c>
      <c r="D569" s="69">
        <v>0</v>
      </c>
      <c r="E569" s="69">
        <v>0</v>
      </c>
      <c r="F569" s="69">
        <v>0</v>
      </c>
      <c r="G569" s="71">
        <v>0</v>
      </c>
      <c r="H569" s="69">
        <v>0</v>
      </c>
      <c r="I569" s="69">
        <v>0</v>
      </c>
      <c r="J569" s="72">
        <v>0</v>
      </c>
      <c r="K569" s="71">
        <v>0</v>
      </c>
      <c r="L569" s="80">
        <v>0</v>
      </c>
      <c r="M569" s="74">
        <v>0</v>
      </c>
      <c r="N569" s="80">
        <v>0</v>
      </c>
      <c r="O569" s="70">
        <v>0</v>
      </c>
      <c r="P569" s="76" t="e">
        <f>VLOOKUP(A569,#REF!,3,FALSE)</f>
        <v>#REF!</v>
      </c>
      <c r="Q569" s="80">
        <v>80.058000000000007</v>
      </c>
      <c r="R569" s="80">
        <f t="shared" si="8"/>
        <v>0</v>
      </c>
    </row>
    <row r="570" spans="1:256" x14ac:dyDescent="0.2">
      <c r="A570" s="79">
        <v>3586</v>
      </c>
      <c r="B570" s="71" t="s">
        <v>2330</v>
      </c>
      <c r="C570" s="70" t="s">
        <v>8</v>
      </c>
      <c r="D570" s="69">
        <v>2</v>
      </c>
      <c r="E570" s="69">
        <v>2</v>
      </c>
      <c r="F570" s="69">
        <v>4</v>
      </c>
      <c r="G570" s="71">
        <v>79.2</v>
      </c>
      <c r="H570" s="69">
        <v>15.840000000000002</v>
      </c>
      <c r="I570" s="69">
        <v>3</v>
      </c>
      <c r="J570" s="72">
        <v>2</v>
      </c>
      <c r="K570" s="71">
        <v>4</v>
      </c>
      <c r="L570" s="80">
        <v>79.2</v>
      </c>
      <c r="M570" s="74">
        <v>15.840000000000002</v>
      </c>
      <c r="N570" s="80">
        <v>19.8</v>
      </c>
      <c r="O570" s="70">
        <v>0</v>
      </c>
      <c r="P570" s="76" t="e">
        <f>VLOOKUP(A570,#REF!,3,FALSE)</f>
        <v>#REF!</v>
      </c>
      <c r="Q570" s="80">
        <v>12</v>
      </c>
      <c r="R570" s="80">
        <f t="shared" si="8"/>
        <v>31.200000000000003</v>
      </c>
    </row>
    <row r="571" spans="1:256" x14ac:dyDescent="0.2">
      <c r="A571" s="79">
        <v>3587</v>
      </c>
      <c r="B571" s="71" t="s">
        <v>2331</v>
      </c>
      <c r="C571" s="70" t="s">
        <v>8</v>
      </c>
      <c r="D571" s="69">
        <v>4</v>
      </c>
      <c r="E571" s="69">
        <v>4</v>
      </c>
      <c r="F571" s="69">
        <v>10</v>
      </c>
      <c r="G571" s="71">
        <v>238.5</v>
      </c>
      <c r="H571" s="69">
        <v>42.93</v>
      </c>
      <c r="I571" s="69">
        <v>3</v>
      </c>
      <c r="J571" s="72">
        <v>2</v>
      </c>
      <c r="K571" s="71">
        <v>3</v>
      </c>
      <c r="L571" s="80">
        <v>71.55</v>
      </c>
      <c r="M571" s="74">
        <v>14.31</v>
      </c>
      <c r="N571" s="80">
        <v>23.85</v>
      </c>
      <c r="O571" s="70">
        <v>0</v>
      </c>
      <c r="P571" s="76" t="e">
        <f>VLOOKUP(A571,#REF!,3,FALSE)</f>
        <v>#REF!</v>
      </c>
      <c r="Q571" s="80">
        <v>14.399999999999999</v>
      </c>
      <c r="R571" s="80">
        <f t="shared" si="8"/>
        <v>28.350000000000009</v>
      </c>
    </row>
    <row r="572" spans="1:256" x14ac:dyDescent="0.2">
      <c r="A572" s="79">
        <v>3588</v>
      </c>
      <c r="B572" s="71" t="s">
        <v>2332</v>
      </c>
      <c r="C572" s="70" t="s">
        <v>8</v>
      </c>
      <c r="D572" s="69">
        <v>3</v>
      </c>
      <c r="E572" s="69">
        <v>3</v>
      </c>
      <c r="F572" s="69">
        <v>6</v>
      </c>
      <c r="G572" s="71">
        <v>189</v>
      </c>
      <c r="H572" s="69">
        <v>31.5</v>
      </c>
      <c r="I572" s="69">
        <v>2</v>
      </c>
      <c r="J572" s="72">
        <v>1</v>
      </c>
      <c r="K572" s="71">
        <v>1</v>
      </c>
      <c r="L572" s="80">
        <v>31.5</v>
      </c>
      <c r="M572" s="74">
        <v>6.3000000000000007</v>
      </c>
      <c r="N572" s="80">
        <v>31.5</v>
      </c>
      <c r="O572" s="70">
        <v>0</v>
      </c>
      <c r="P572" s="76" t="e">
        <f>VLOOKUP(A572,#REF!,3,FALSE)</f>
        <v>#REF!</v>
      </c>
      <c r="Q572" s="80">
        <v>19.200000000000003</v>
      </c>
      <c r="R572" s="80">
        <f t="shared" si="8"/>
        <v>12.299999999999997</v>
      </c>
    </row>
    <row r="573" spans="1:256" x14ac:dyDescent="0.2">
      <c r="A573" s="79">
        <v>3589</v>
      </c>
      <c r="B573" s="71" t="s">
        <v>2333</v>
      </c>
      <c r="C573" s="70" t="s">
        <v>8</v>
      </c>
      <c r="D573" s="69">
        <v>3</v>
      </c>
      <c r="E573" s="69">
        <v>3</v>
      </c>
      <c r="F573" s="69">
        <v>6</v>
      </c>
      <c r="G573" s="71">
        <v>237.60000000000002</v>
      </c>
      <c r="H573" s="69">
        <v>47.52</v>
      </c>
      <c r="I573" s="69">
        <v>4</v>
      </c>
      <c r="J573" s="72">
        <v>2</v>
      </c>
      <c r="K573" s="71">
        <v>2</v>
      </c>
      <c r="L573" s="80">
        <v>79.2</v>
      </c>
      <c r="M573" s="74">
        <v>15.840000000000002</v>
      </c>
      <c r="N573" s="80">
        <v>39.6</v>
      </c>
      <c r="O573" s="70">
        <v>0</v>
      </c>
      <c r="P573" s="76" t="e">
        <f>VLOOKUP(A573,#REF!,3,FALSE)</f>
        <v>#REF!</v>
      </c>
      <c r="Q573" s="80">
        <v>24</v>
      </c>
      <c r="R573" s="80">
        <f t="shared" si="8"/>
        <v>31.200000000000003</v>
      </c>
    </row>
    <row r="574" spans="1:256" x14ac:dyDescent="0.2">
      <c r="A574" s="79">
        <v>3585</v>
      </c>
      <c r="B574" s="71" t="s">
        <v>2334</v>
      </c>
      <c r="C574" s="70" t="s">
        <v>8</v>
      </c>
      <c r="D574" s="69">
        <v>2</v>
      </c>
      <c r="E574" s="69">
        <v>2</v>
      </c>
      <c r="F574" s="69">
        <v>6</v>
      </c>
      <c r="G574" s="71">
        <v>96</v>
      </c>
      <c r="H574" s="69">
        <v>19.2</v>
      </c>
      <c r="I574" s="69">
        <v>1</v>
      </c>
      <c r="J574" s="72">
        <v>1</v>
      </c>
      <c r="K574" s="71">
        <v>2</v>
      </c>
      <c r="L574" s="80">
        <v>32</v>
      </c>
      <c r="M574" s="74">
        <v>6.4</v>
      </c>
      <c r="N574" s="80">
        <v>16</v>
      </c>
      <c r="O574" s="70">
        <v>0</v>
      </c>
      <c r="P574" s="76" t="e">
        <f>VLOOKUP(A574,#REF!,3,FALSE)</f>
        <v>#REF!</v>
      </c>
      <c r="Q574" s="80">
        <v>9.6000000000000014</v>
      </c>
      <c r="R574" s="80">
        <f t="shared" si="8"/>
        <v>12.799999999999997</v>
      </c>
    </row>
    <row r="575" spans="1:256" s="69" customFormat="1" x14ac:dyDescent="0.2">
      <c r="A575" s="81">
        <v>3394</v>
      </c>
      <c r="B575" s="82" t="s">
        <v>1530</v>
      </c>
      <c r="C575" s="69" t="s">
        <v>8</v>
      </c>
      <c r="D575" s="69">
        <v>1</v>
      </c>
      <c r="E575" s="69">
        <v>1</v>
      </c>
      <c r="F575" s="69">
        <v>1</v>
      </c>
      <c r="G575" s="71">
        <v>38.08</v>
      </c>
      <c r="H575" s="69">
        <v>7.62</v>
      </c>
      <c r="I575" s="69">
        <v>1</v>
      </c>
      <c r="J575" s="69">
        <v>1</v>
      </c>
      <c r="K575" s="82">
        <v>1</v>
      </c>
      <c r="L575" s="83">
        <v>38.08</v>
      </c>
      <c r="M575" s="69">
        <v>7.62</v>
      </c>
      <c r="N575" s="83">
        <v>38.08</v>
      </c>
      <c r="O575" s="69">
        <v>0</v>
      </c>
      <c r="P575" s="76" t="e">
        <f>VLOOKUP(A575,#REF!,3,FALSE)</f>
        <v>#REF!</v>
      </c>
      <c r="Q575" s="84">
        <v>24.09</v>
      </c>
      <c r="R575" s="84">
        <f t="shared" si="8"/>
        <v>13.989999999999998</v>
      </c>
      <c r="S575" s="78"/>
      <c r="T575" s="78"/>
      <c r="U575" s="78"/>
      <c r="V575" s="78"/>
      <c r="W575" s="78"/>
      <c r="X575" s="78"/>
      <c r="Y575" s="78"/>
      <c r="Z575" s="78"/>
      <c r="AA575" s="78"/>
      <c r="AB575" s="78"/>
      <c r="AC575" s="85"/>
      <c r="AD575" s="85"/>
      <c r="AE575" s="85"/>
      <c r="AF575" s="85"/>
      <c r="AG575" s="85"/>
      <c r="AH575" s="85"/>
      <c r="AI575" s="85"/>
      <c r="AJ575" s="85"/>
      <c r="AK575" s="85"/>
      <c r="AL575" s="85"/>
      <c r="AM575" s="85"/>
      <c r="AN575" s="85"/>
      <c r="AO575" s="85"/>
      <c r="AP575" s="85"/>
      <c r="AQ575" s="85"/>
      <c r="AR575" s="85"/>
      <c r="AS575" s="85"/>
      <c r="AT575" s="85"/>
      <c r="AU575" s="85"/>
      <c r="AV575" s="85"/>
      <c r="AW575" s="85"/>
      <c r="AX575" s="85"/>
      <c r="AY575" s="85"/>
      <c r="AZ575" s="85"/>
      <c r="BA575" s="85"/>
      <c r="BB575" s="85"/>
      <c r="BC575" s="85"/>
      <c r="BD575" s="85"/>
      <c r="BE575" s="85"/>
      <c r="BF575" s="85"/>
      <c r="BG575" s="85"/>
      <c r="BH575" s="85"/>
      <c r="BI575" s="85"/>
      <c r="BJ575" s="85"/>
      <c r="BK575" s="85"/>
      <c r="BL575" s="85"/>
      <c r="BM575" s="85"/>
      <c r="BN575" s="85"/>
      <c r="BO575" s="85"/>
      <c r="BP575" s="85"/>
      <c r="BQ575" s="85"/>
      <c r="BR575" s="85"/>
      <c r="BS575" s="85"/>
      <c r="BT575" s="85"/>
      <c r="BU575" s="85"/>
      <c r="BV575" s="85"/>
      <c r="BW575" s="85"/>
      <c r="BX575" s="85"/>
      <c r="BY575" s="85"/>
      <c r="BZ575" s="85"/>
      <c r="CA575" s="85"/>
      <c r="CB575" s="85"/>
      <c r="CC575" s="85"/>
      <c r="CD575" s="85"/>
      <c r="CE575" s="85"/>
      <c r="CF575" s="85"/>
      <c r="CG575" s="85"/>
      <c r="CH575" s="85"/>
      <c r="CI575" s="85"/>
      <c r="CJ575" s="85"/>
      <c r="CK575" s="85"/>
      <c r="CL575" s="85"/>
      <c r="CM575" s="85"/>
      <c r="CN575" s="85"/>
      <c r="CO575" s="85"/>
      <c r="CP575" s="85"/>
      <c r="CQ575" s="85"/>
      <c r="CR575" s="85"/>
      <c r="CS575" s="85"/>
      <c r="CT575" s="85"/>
      <c r="CU575" s="85"/>
      <c r="CV575" s="85"/>
      <c r="CW575" s="85"/>
      <c r="CX575" s="85"/>
      <c r="CY575" s="85"/>
      <c r="CZ575" s="85"/>
      <c r="DA575" s="85"/>
      <c r="DB575" s="85"/>
      <c r="DC575" s="85"/>
      <c r="DD575" s="85"/>
      <c r="DE575" s="85"/>
      <c r="DF575" s="85"/>
      <c r="DG575" s="85"/>
      <c r="DH575" s="85"/>
      <c r="DI575" s="85"/>
      <c r="DJ575" s="85"/>
      <c r="DK575" s="85"/>
      <c r="DL575" s="85"/>
      <c r="DM575" s="85"/>
      <c r="DN575" s="85"/>
      <c r="DO575" s="85"/>
      <c r="DP575" s="85"/>
      <c r="DQ575" s="85"/>
      <c r="DR575" s="85"/>
      <c r="DS575" s="85"/>
      <c r="DT575" s="85"/>
      <c r="DU575" s="85"/>
      <c r="DV575" s="85"/>
      <c r="DW575" s="85"/>
      <c r="DX575" s="85"/>
      <c r="DY575" s="85"/>
      <c r="DZ575" s="85"/>
      <c r="EA575" s="85"/>
      <c r="EB575" s="85"/>
      <c r="EC575" s="85"/>
      <c r="ED575" s="85"/>
      <c r="EE575" s="85"/>
      <c r="EF575" s="85"/>
      <c r="EG575" s="85"/>
      <c r="EH575" s="85"/>
      <c r="EI575" s="85"/>
      <c r="EJ575" s="85"/>
      <c r="EK575" s="85"/>
      <c r="EL575" s="85"/>
      <c r="EM575" s="85"/>
      <c r="EN575" s="85"/>
      <c r="EO575" s="85"/>
      <c r="EP575" s="85"/>
      <c r="EQ575" s="85"/>
      <c r="ER575" s="85"/>
      <c r="ES575" s="85"/>
      <c r="ET575" s="85"/>
      <c r="EU575" s="85"/>
      <c r="EV575" s="85"/>
      <c r="EW575" s="85"/>
      <c r="EX575" s="85"/>
      <c r="EY575" s="85"/>
      <c r="EZ575" s="85"/>
      <c r="FA575" s="85"/>
      <c r="FB575" s="85"/>
      <c r="FC575" s="85"/>
      <c r="FD575" s="85"/>
      <c r="FE575" s="85"/>
      <c r="FF575" s="85"/>
      <c r="FG575" s="85"/>
      <c r="FH575" s="85"/>
      <c r="FI575" s="85"/>
      <c r="FJ575" s="85"/>
      <c r="FK575" s="85"/>
      <c r="FL575" s="85"/>
      <c r="FM575" s="85"/>
      <c r="FN575" s="85"/>
      <c r="FO575" s="85"/>
      <c r="FP575" s="85"/>
      <c r="FQ575" s="85"/>
      <c r="FR575" s="85"/>
      <c r="FS575" s="85"/>
      <c r="FT575" s="85"/>
      <c r="FU575" s="85"/>
      <c r="FV575" s="85"/>
      <c r="FW575" s="85"/>
      <c r="FX575" s="85"/>
      <c r="FY575" s="85"/>
      <c r="FZ575" s="85"/>
      <c r="GA575" s="85"/>
      <c r="GB575" s="85"/>
      <c r="GC575" s="85"/>
      <c r="GD575" s="85"/>
      <c r="GE575" s="85"/>
      <c r="GF575" s="85"/>
      <c r="GG575" s="85"/>
      <c r="GH575" s="85"/>
      <c r="GI575" s="85"/>
      <c r="GJ575" s="85"/>
      <c r="GK575" s="85"/>
      <c r="GL575" s="85"/>
      <c r="GM575" s="85"/>
      <c r="GN575" s="85"/>
      <c r="GO575" s="85"/>
      <c r="GP575" s="85"/>
      <c r="GQ575" s="85"/>
      <c r="GR575" s="85"/>
      <c r="GS575" s="85"/>
      <c r="GT575" s="85"/>
      <c r="GU575" s="85"/>
      <c r="GV575" s="85"/>
      <c r="GW575" s="85"/>
      <c r="GX575" s="85"/>
      <c r="GY575" s="85"/>
      <c r="GZ575" s="85"/>
      <c r="HA575" s="85"/>
      <c r="HB575" s="85"/>
      <c r="HC575" s="85"/>
      <c r="HD575" s="85"/>
      <c r="HE575" s="85"/>
      <c r="HF575" s="85"/>
      <c r="HG575" s="85"/>
      <c r="HH575" s="85"/>
      <c r="HI575" s="85"/>
      <c r="HJ575" s="85"/>
      <c r="HK575" s="85"/>
      <c r="HL575" s="85"/>
      <c r="HM575" s="85"/>
      <c r="HN575" s="85"/>
      <c r="HO575" s="85"/>
      <c r="HP575" s="85"/>
      <c r="HQ575" s="85"/>
      <c r="HR575" s="85"/>
      <c r="HS575" s="85"/>
      <c r="HT575" s="85"/>
      <c r="HU575" s="85"/>
      <c r="HV575" s="85"/>
      <c r="HW575" s="85"/>
      <c r="HX575" s="85"/>
      <c r="HY575" s="85"/>
      <c r="HZ575" s="85"/>
      <c r="IA575" s="85"/>
      <c r="IB575" s="85"/>
      <c r="IC575" s="85"/>
      <c r="ID575" s="85"/>
      <c r="IE575" s="85"/>
      <c r="IF575" s="85"/>
      <c r="IG575" s="85"/>
      <c r="IH575" s="85"/>
      <c r="II575" s="85"/>
      <c r="IJ575" s="85"/>
      <c r="IK575" s="85"/>
      <c r="IL575" s="85"/>
      <c r="IM575" s="85"/>
      <c r="IN575" s="85"/>
      <c r="IO575" s="85"/>
      <c r="IP575" s="85"/>
      <c r="IQ575" s="85"/>
      <c r="IR575" s="85"/>
      <c r="IS575" s="85"/>
      <c r="IT575" s="85"/>
      <c r="IU575" s="85"/>
      <c r="IV575" s="85"/>
    </row>
    <row r="576" spans="1:256" x14ac:dyDescent="0.2">
      <c r="A576" s="79">
        <v>3395</v>
      </c>
      <c r="B576" s="71" t="s">
        <v>1531</v>
      </c>
      <c r="C576" s="70" t="s">
        <v>8</v>
      </c>
      <c r="D576" s="69">
        <v>3</v>
      </c>
      <c r="E576" s="69">
        <v>3</v>
      </c>
      <c r="F576" s="69">
        <v>3</v>
      </c>
      <c r="G576" s="71">
        <v>160.37</v>
      </c>
      <c r="H576" s="69">
        <v>32.07</v>
      </c>
      <c r="I576" s="69">
        <v>4</v>
      </c>
      <c r="J576" s="72">
        <v>3</v>
      </c>
      <c r="K576" s="71">
        <v>3</v>
      </c>
      <c r="L576" s="80">
        <v>160.37</v>
      </c>
      <c r="M576" s="74">
        <v>32.08</v>
      </c>
      <c r="N576" s="80">
        <v>53.456700000000005</v>
      </c>
      <c r="O576" s="70">
        <v>0</v>
      </c>
      <c r="P576" s="76" t="e">
        <f>VLOOKUP(A576,#REF!,3,FALSE)</f>
        <v>#REF!</v>
      </c>
      <c r="Q576" s="80">
        <v>29.16</v>
      </c>
      <c r="R576" s="80">
        <f t="shared" si="8"/>
        <v>72.890100000000018</v>
      </c>
    </row>
    <row r="577" spans="1:256" x14ac:dyDescent="0.2">
      <c r="A577" s="79">
        <v>3648</v>
      </c>
      <c r="B577" s="71" t="s">
        <v>1532</v>
      </c>
      <c r="C577" s="70" t="s">
        <v>8</v>
      </c>
      <c r="D577" s="69">
        <v>1</v>
      </c>
      <c r="E577" s="69">
        <v>1</v>
      </c>
      <c r="F577" s="69">
        <v>1</v>
      </c>
      <c r="G577" s="71">
        <v>59.14</v>
      </c>
      <c r="H577" s="69">
        <v>11.83</v>
      </c>
      <c r="I577" s="69">
        <v>1</v>
      </c>
      <c r="J577" s="72">
        <v>1</v>
      </c>
      <c r="K577" s="71">
        <v>1</v>
      </c>
      <c r="L577" s="80">
        <v>59.14</v>
      </c>
      <c r="M577" s="74">
        <v>11.83</v>
      </c>
      <c r="N577" s="80">
        <v>59.14</v>
      </c>
      <c r="O577" s="70">
        <v>0</v>
      </c>
      <c r="P577" s="76" t="e">
        <f>VLOOKUP(A577,#REF!,3,FALSE)</f>
        <v>#REF!</v>
      </c>
      <c r="Q577" s="80">
        <v>33.409999999999997</v>
      </c>
      <c r="R577" s="80">
        <f t="shared" si="8"/>
        <v>25.730000000000004</v>
      </c>
    </row>
    <row r="578" spans="1:256" x14ac:dyDescent="0.2">
      <c r="A578" s="79">
        <v>3649</v>
      </c>
      <c r="B578" s="71" t="s">
        <v>1533</v>
      </c>
      <c r="C578" s="70" t="s">
        <v>8</v>
      </c>
      <c r="D578" s="69">
        <v>2</v>
      </c>
      <c r="E578" s="69">
        <v>2</v>
      </c>
      <c r="F578" s="69">
        <v>2</v>
      </c>
      <c r="G578" s="71">
        <v>125.4</v>
      </c>
      <c r="H578" s="69">
        <v>25.080000000000002</v>
      </c>
      <c r="I578" s="69">
        <v>4</v>
      </c>
      <c r="J578" s="72">
        <v>2</v>
      </c>
      <c r="K578" s="71">
        <v>2</v>
      </c>
      <c r="L578" s="80">
        <v>125.4</v>
      </c>
      <c r="M578" s="74">
        <v>25.080000000000002</v>
      </c>
      <c r="N578" s="80">
        <v>62.7</v>
      </c>
      <c r="O578" s="70">
        <v>0</v>
      </c>
      <c r="P578" s="76" t="e">
        <f>VLOOKUP(A578,#REF!,3,FALSE)</f>
        <v>#REF!</v>
      </c>
      <c r="Q578" s="80">
        <v>37.83</v>
      </c>
      <c r="R578" s="80">
        <f t="shared" ref="R578:R641" si="9">K578*(N578-Q578)</f>
        <v>49.740000000000009</v>
      </c>
    </row>
    <row r="579" spans="1:256" x14ac:dyDescent="0.2">
      <c r="A579" s="79">
        <v>3650</v>
      </c>
      <c r="B579" s="71" t="s">
        <v>1534</v>
      </c>
      <c r="C579" s="70" t="s">
        <v>8</v>
      </c>
      <c r="D579" s="69">
        <v>0</v>
      </c>
      <c r="E579" s="69">
        <v>0</v>
      </c>
      <c r="F579" s="69">
        <v>0</v>
      </c>
      <c r="G579" s="71">
        <v>0</v>
      </c>
      <c r="H579" s="69">
        <v>0</v>
      </c>
      <c r="I579" s="69">
        <v>0</v>
      </c>
      <c r="J579" s="72">
        <v>0</v>
      </c>
      <c r="K579" s="71">
        <v>0</v>
      </c>
      <c r="L579" s="80">
        <v>0</v>
      </c>
      <c r="M579" s="74">
        <v>0</v>
      </c>
      <c r="N579" s="80">
        <v>0</v>
      </c>
      <c r="O579" s="70">
        <v>0</v>
      </c>
      <c r="P579" s="76" t="e">
        <f>VLOOKUP(A579,#REF!,3,FALSE)</f>
        <v>#REF!</v>
      </c>
      <c r="Q579" s="80">
        <v>42.16</v>
      </c>
      <c r="R579" s="80">
        <f t="shared" si="9"/>
        <v>0</v>
      </c>
    </row>
    <row r="580" spans="1:256" x14ac:dyDescent="0.2">
      <c r="A580" s="79">
        <v>3651</v>
      </c>
      <c r="B580" s="71" t="s">
        <v>1535</v>
      </c>
      <c r="C580" s="70" t="s">
        <v>8</v>
      </c>
      <c r="D580" s="69">
        <v>1</v>
      </c>
      <c r="E580" s="69">
        <v>1</v>
      </c>
      <c r="F580" s="69">
        <v>1</v>
      </c>
      <c r="G580" s="71">
        <v>77.650000000000006</v>
      </c>
      <c r="H580" s="69">
        <v>15.530000000000001</v>
      </c>
      <c r="I580" s="69">
        <v>2</v>
      </c>
      <c r="J580" s="72">
        <v>1</v>
      </c>
      <c r="K580" s="71">
        <v>1</v>
      </c>
      <c r="L580" s="80">
        <v>77.650000000000006</v>
      </c>
      <c r="M580" s="74">
        <v>15.530000000000001</v>
      </c>
      <c r="N580" s="80">
        <v>77.650000000000006</v>
      </c>
      <c r="O580" s="70">
        <v>0</v>
      </c>
      <c r="P580" s="76" t="e">
        <f>VLOOKUP(A580,#REF!,3,FALSE)</f>
        <v>#REF!</v>
      </c>
      <c r="Q580" s="80">
        <v>46.5</v>
      </c>
      <c r="R580" s="80">
        <f t="shared" si="9"/>
        <v>31.150000000000006</v>
      </c>
    </row>
    <row r="581" spans="1:256" s="69" customFormat="1" x14ac:dyDescent="0.2">
      <c r="A581" s="81">
        <v>3652</v>
      </c>
      <c r="B581" s="82" t="s">
        <v>1536</v>
      </c>
      <c r="C581" s="69" t="s">
        <v>8</v>
      </c>
      <c r="D581" s="69">
        <v>0</v>
      </c>
      <c r="E581" s="69">
        <v>0</v>
      </c>
      <c r="F581" s="69">
        <v>0</v>
      </c>
      <c r="G581" s="71">
        <v>0</v>
      </c>
      <c r="H581" s="69">
        <v>0</v>
      </c>
      <c r="I581" s="69">
        <v>0</v>
      </c>
      <c r="J581" s="69">
        <v>0</v>
      </c>
      <c r="K581" s="82">
        <v>0</v>
      </c>
      <c r="L581" s="83">
        <v>0</v>
      </c>
      <c r="M581" s="69">
        <v>0</v>
      </c>
      <c r="N581" s="83">
        <v>0</v>
      </c>
      <c r="O581" s="69">
        <v>0</v>
      </c>
      <c r="P581" s="76" t="e">
        <f>VLOOKUP(A581,#REF!,3,FALSE)</f>
        <v>#REF!</v>
      </c>
      <c r="Q581" s="84">
        <v>50.83</v>
      </c>
      <c r="R581" s="84">
        <f t="shared" si="9"/>
        <v>0</v>
      </c>
      <c r="S581" s="78"/>
      <c r="T581" s="78"/>
      <c r="U581" s="78"/>
      <c r="V581" s="78"/>
      <c r="W581" s="78"/>
      <c r="X581" s="78"/>
      <c r="Y581" s="78"/>
      <c r="Z581" s="78"/>
      <c r="AA581" s="78"/>
      <c r="AB581" s="78"/>
      <c r="AC581" s="85"/>
      <c r="AD581" s="85"/>
      <c r="AE581" s="85"/>
      <c r="AF581" s="85"/>
      <c r="AG581" s="85"/>
      <c r="AH581" s="85"/>
      <c r="AI581" s="85"/>
      <c r="AJ581" s="85"/>
      <c r="AK581" s="85"/>
      <c r="AL581" s="85"/>
      <c r="AM581" s="85"/>
      <c r="AN581" s="85"/>
      <c r="AO581" s="85"/>
      <c r="AP581" s="85"/>
      <c r="AQ581" s="85"/>
      <c r="AR581" s="85"/>
      <c r="AS581" s="85"/>
      <c r="AT581" s="85"/>
      <c r="AU581" s="85"/>
      <c r="AV581" s="85"/>
      <c r="AW581" s="85"/>
      <c r="AX581" s="85"/>
      <c r="AY581" s="85"/>
      <c r="AZ581" s="85"/>
      <c r="BA581" s="85"/>
      <c r="BB581" s="85"/>
      <c r="BC581" s="85"/>
      <c r="BD581" s="85"/>
      <c r="BE581" s="85"/>
      <c r="BF581" s="85"/>
      <c r="BG581" s="85"/>
      <c r="BH581" s="85"/>
      <c r="BI581" s="85"/>
      <c r="BJ581" s="85"/>
      <c r="BK581" s="85"/>
      <c r="BL581" s="85"/>
      <c r="BM581" s="85"/>
      <c r="BN581" s="85"/>
      <c r="BO581" s="85"/>
      <c r="BP581" s="85"/>
      <c r="BQ581" s="85"/>
      <c r="BR581" s="85"/>
      <c r="BS581" s="85"/>
      <c r="BT581" s="85"/>
      <c r="BU581" s="85"/>
      <c r="BV581" s="85"/>
      <c r="BW581" s="85"/>
      <c r="BX581" s="85"/>
      <c r="BY581" s="85"/>
      <c r="BZ581" s="85"/>
      <c r="CA581" s="85"/>
      <c r="CB581" s="85"/>
      <c r="CC581" s="85"/>
      <c r="CD581" s="85"/>
      <c r="CE581" s="85"/>
      <c r="CF581" s="85"/>
      <c r="CG581" s="85"/>
      <c r="CH581" s="85"/>
      <c r="CI581" s="85"/>
      <c r="CJ581" s="85"/>
      <c r="CK581" s="85"/>
      <c r="CL581" s="85"/>
      <c r="CM581" s="85"/>
      <c r="CN581" s="85"/>
      <c r="CO581" s="85"/>
      <c r="CP581" s="85"/>
      <c r="CQ581" s="85"/>
      <c r="CR581" s="85"/>
      <c r="CS581" s="85"/>
      <c r="CT581" s="85"/>
      <c r="CU581" s="85"/>
      <c r="CV581" s="85"/>
      <c r="CW581" s="85"/>
      <c r="CX581" s="85"/>
      <c r="CY581" s="85"/>
      <c r="CZ581" s="85"/>
      <c r="DA581" s="85"/>
      <c r="DB581" s="85"/>
      <c r="DC581" s="85"/>
      <c r="DD581" s="85"/>
      <c r="DE581" s="85"/>
      <c r="DF581" s="85"/>
      <c r="DG581" s="85"/>
      <c r="DH581" s="85"/>
      <c r="DI581" s="85"/>
      <c r="DJ581" s="85"/>
      <c r="DK581" s="85"/>
      <c r="DL581" s="85"/>
      <c r="DM581" s="85"/>
      <c r="DN581" s="85"/>
      <c r="DO581" s="85"/>
      <c r="DP581" s="85"/>
      <c r="DQ581" s="85"/>
      <c r="DR581" s="85"/>
      <c r="DS581" s="85"/>
      <c r="DT581" s="85"/>
      <c r="DU581" s="85"/>
      <c r="DV581" s="85"/>
      <c r="DW581" s="85"/>
      <c r="DX581" s="85"/>
      <c r="DY581" s="85"/>
      <c r="DZ581" s="85"/>
      <c r="EA581" s="85"/>
      <c r="EB581" s="85"/>
      <c r="EC581" s="85"/>
      <c r="ED581" s="85"/>
      <c r="EE581" s="85"/>
      <c r="EF581" s="85"/>
      <c r="EG581" s="85"/>
      <c r="EH581" s="85"/>
      <c r="EI581" s="85"/>
      <c r="EJ581" s="85"/>
      <c r="EK581" s="85"/>
      <c r="EL581" s="85"/>
      <c r="EM581" s="85"/>
      <c r="EN581" s="85"/>
      <c r="EO581" s="85"/>
      <c r="EP581" s="85"/>
      <c r="EQ581" s="85"/>
      <c r="ER581" s="85"/>
      <c r="ES581" s="85"/>
      <c r="ET581" s="85"/>
      <c r="EU581" s="85"/>
      <c r="EV581" s="85"/>
      <c r="EW581" s="85"/>
      <c r="EX581" s="85"/>
      <c r="EY581" s="85"/>
      <c r="EZ581" s="85"/>
      <c r="FA581" s="85"/>
      <c r="FB581" s="85"/>
      <c r="FC581" s="85"/>
      <c r="FD581" s="85"/>
      <c r="FE581" s="85"/>
      <c r="FF581" s="85"/>
      <c r="FG581" s="85"/>
      <c r="FH581" s="85"/>
      <c r="FI581" s="85"/>
      <c r="FJ581" s="85"/>
      <c r="FK581" s="85"/>
      <c r="FL581" s="85"/>
      <c r="FM581" s="85"/>
      <c r="FN581" s="85"/>
      <c r="FO581" s="85"/>
      <c r="FP581" s="85"/>
      <c r="FQ581" s="85"/>
      <c r="FR581" s="85"/>
      <c r="FS581" s="85"/>
      <c r="FT581" s="85"/>
      <c r="FU581" s="85"/>
      <c r="FV581" s="85"/>
      <c r="FW581" s="85"/>
      <c r="FX581" s="85"/>
      <c r="FY581" s="85"/>
      <c r="FZ581" s="85"/>
      <c r="GA581" s="85"/>
      <c r="GB581" s="85"/>
      <c r="GC581" s="85"/>
      <c r="GD581" s="85"/>
      <c r="GE581" s="85"/>
      <c r="GF581" s="85"/>
      <c r="GG581" s="85"/>
      <c r="GH581" s="85"/>
      <c r="GI581" s="85"/>
      <c r="GJ581" s="85"/>
      <c r="GK581" s="85"/>
      <c r="GL581" s="85"/>
      <c r="GM581" s="85"/>
      <c r="GN581" s="85"/>
      <c r="GO581" s="85"/>
      <c r="GP581" s="85"/>
      <c r="GQ581" s="85"/>
      <c r="GR581" s="85"/>
      <c r="GS581" s="85"/>
      <c r="GT581" s="85"/>
      <c r="GU581" s="85"/>
      <c r="GV581" s="85"/>
      <c r="GW581" s="85"/>
      <c r="GX581" s="85"/>
      <c r="GY581" s="85"/>
      <c r="GZ581" s="85"/>
      <c r="HA581" s="85"/>
      <c r="HB581" s="85"/>
      <c r="HC581" s="85"/>
      <c r="HD581" s="85"/>
      <c r="HE581" s="85"/>
      <c r="HF581" s="85"/>
      <c r="HG581" s="85"/>
      <c r="HH581" s="85"/>
      <c r="HI581" s="85"/>
      <c r="HJ581" s="85"/>
      <c r="HK581" s="85"/>
      <c r="HL581" s="85"/>
      <c r="HM581" s="85"/>
      <c r="HN581" s="85"/>
      <c r="HO581" s="85"/>
      <c r="HP581" s="85"/>
      <c r="HQ581" s="85"/>
      <c r="HR581" s="85"/>
      <c r="HS581" s="85"/>
      <c r="HT581" s="85"/>
      <c r="HU581" s="85"/>
      <c r="HV581" s="85"/>
      <c r="HW581" s="85"/>
      <c r="HX581" s="85"/>
      <c r="HY581" s="85"/>
      <c r="HZ581" s="85"/>
      <c r="IA581" s="85"/>
      <c r="IB581" s="85"/>
      <c r="IC581" s="85"/>
      <c r="ID581" s="85"/>
      <c r="IE581" s="85"/>
      <c r="IF581" s="85"/>
      <c r="IG581" s="85"/>
      <c r="IH581" s="85"/>
      <c r="II581" s="85"/>
      <c r="IJ581" s="85"/>
      <c r="IK581" s="85"/>
      <c r="IL581" s="85"/>
      <c r="IM581" s="85"/>
      <c r="IN581" s="85"/>
      <c r="IO581" s="85"/>
      <c r="IP581" s="85"/>
      <c r="IQ581" s="85"/>
      <c r="IR581" s="85"/>
      <c r="IS581" s="85"/>
      <c r="IT581" s="85"/>
      <c r="IU581" s="85"/>
      <c r="IV581" s="85"/>
    </row>
    <row r="582" spans="1:256" x14ac:dyDescent="0.2">
      <c r="A582" s="79">
        <v>3653</v>
      </c>
      <c r="B582" s="71" t="s">
        <v>1537</v>
      </c>
      <c r="C582" s="70" t="s">
        <v>8</v>
      </c>
      <c r="D582" s="69">
        <v>0</v>
      </c>
      <c r="E582" s="69">
        <v>0</v>
      </c>
      <c r="F582" s="69">
        <v>0</v>
      </c>
      <c r="G582" s="71">
        <v>0</v>
      </c>
      <c r="H582" s="69">
        <v>0</v>
      </c>
      <c r="I582" s="69">
        <v>0</v>
      </c>
      <c r="J582" s="72">
        <v>0</v>
      </c>
      <c r="K582" s="71">
        <v>0</v>
      </c>
      <c r="L582" s="80">
        <v>0</v>
      </c>
      <c r="M582" s="74">
        <v>0</v>
      </c>
      <c r="N582" s="80">
        <v>0</v>
      </c>
      <c r="O582" s="70">
        <v>0</v>
      </c>
      <c r="P582" s="76" t="e">
        <f>VLOOKUP(A582,#REF!,3,FALSE)</f>
        <v>#REF!</v>
      </c>
      <c r="Q582" s="80">
        <v>55.04</v>
      </c>
      <c r="R582" s="80">
        <f t="shared" si="9"/>
        <v>0</v>
      </c>
    </row>
    <row r="583" spans="1:256" x14ac:dyDescent="0.2">
      <c r="A583" s="79">
        <v>3654</v>
      </c>
      <c r="B583" s="71" t="s">
        <v>1538</v>
      </c>
      <c r="C583" s="70" t="s">
        <v>8</v>
      </c>
      <c r="D583" s="69">
        <v>0</v>
      </c>
      <c r="E583" s="69">
        <v>0</v>
      </c>
      <c r="F583" s="69">
        <v>0</v>
      </c>
      <c r="G583" s="71">
        <v>0</v>
      </c>
      <c r="H583" s="69">
        <v>0</v>
      </c>
      <c r="I583" s="69">
        <v>0</v>
      </c>
      <c r="J583" s="72">
        <v>0</v>
      </c>
      <c r="K583" s="71">
        <v>0</v>
      </c>
      <c r="L583" s="80">
        <v>0</v>
      </c>
      <c r="M583" s="74">
        <v>0</v>
      </c>
      <c r="N583" s="80">
        <v>0</v>
      </c>
      <c r="O583" s="70">
        <v>0</v>
      </c>
      <c r="P583" s="76" t="e">
        <f>VLOOKUP(A583,#REF!,3,FALSE)</f>
        <v>#REF!</v>
      </c>
      <c r="Q583" s="80">
        <v>59.46</v>
      </c>
      <c r="R583" s="80">
        <f t="shared" si="9"/>
        <v>0</v>
      </c>
    </row>
    <row r="584" spans="1:256" x14ac:dyDescent="0.2">
      <c r="A584" s="79">
        <v>3655</v>
      </c>
      <c r="B584" s="71" t="s">
        <v>1539</v>
      </c>
      <c r="C584" s="70" t="s">
        <v>8</v>
      </c>
      <c r="D584" s="69">
        <v>0</v>
      </c>
      <c r="E584" s="69">
        <v>0</v>
      </c>
      <c r="F584" s="69">
        <v>0</v>
      </c>
      <c r="G584" s="71">
        <v>0</v>
      </c>
      <c r="H584" s="69">
        <v>0</v>
      </c>
      <c r="I584" s="69">
        <v>0</v>
      </c>
      <c r="J584" s="72">
        <v>0</v>
      </c>
      <c r="K584" s="71">
        <v>0</v>
      </c>
      <c r="L584" s="80">
        <v>0</v>
      </c>
      <c r="M584" s="74">
        <v>0</v>
      </c>
      <c r="N584" s="80">
        <v>0</v>
      </c>
      <c r="O584" s="70">
        <v>0</v>
      </c>
      <c r="P584" s="76" t="e">
        <f>VLOOKUP(A584,#REF!,3,FALSE)</f>
        <v>#REF!</v>
      </c>
      <c r="Q584" s="80">
        <v>63.88</v>
      </c>
      <c r="R584" s="80">
        <f t="shared" si="9"/>
        <v>0</v>
      </c>
    </row>
    <row r="585" spans="1:256" x14ac:dyDescent="0.2">
      <c r="A585" s="79">
        <v>3656</v>
      </c>
      <c r="B585" s="71" t="s">
        <v>1540</v>
      </c>
      <c r="C585" s="70" t="s">
        <v>8</v>
      </c>
      <c r="D585" s="69">
        <v>0</v>
      </c>
      <c r="E585" s="69">
        <v>0</v>
      </c>
      <c r="F585" s="69">
        <v>0</v>
      </c>
      <c r="G585" s="71">
        <v>0</v>
      </c>
      <c r="H585" s="69">
        <v>0</v>
      </c>
      <c r="I585" s="69">
        <v>0</v>
      </c>
      <c r="J585" s="72">
        <v>0</v>
      </c>
      <c r="K585" s="71">
        <v>0</v>
      </c>
      <c r="L585" s="80">
        <v>0</v>
      </c>
      <c r="M585" s="74">
        <v>0</v>
      </c>
      <c r="N585" s="80">
        <v>0</v>
      </c>
      <c r="O585" s="70">
        <v>0</v>
      </c>
      <c r="P585" s="76" t="e">
        <f>VLOOKUP(A585,#REF!,3,FALSE)</f>
        <v>#REF!</v>
      </c>
      <c r="Q585" s="80">
        <v>72.59</v>
      </c>
      <c r="R585" s="80">
        <f t="shared" si="9"/>
        <v>0</v>
      </c>
    </row>
    <row r="586" spans="1:256" x14ac:dyDescent="0.2">
      <c r="A586" s="79">
        <v>3657</v>
      </c>
      <c r="B586" s="71" t="s">
        <v>1541</v>
      </c>
      <c r="C586" s="70" t="s">
        <v>8</v>
      </c>
      <c r="D586" s="69">
        <v>0</v>
      </c>
      <c r="E586" s="69">
        <v>0</v>
      </c>
      <c r="F586" s="69">
        <v>0</v>
      </c>
      <c r="G586" s="71">
        <v>0</v>
      </c>
      <c r="H586" s="69">
        <v>0</v>
      </c>
      <c r="I586" s="69">
        <v>0</v>
      </c>
      <c r="J586" s="72">
        <v>0</v>
      </c>
      <c r="K586" s="71">
        <v>0</v>
      </c>
      <c r="L586" s="80">
        <v>0</v>
      </c>
      <c r="M586" s="74">
        <v>0</v>
      </c>
      <c r="N586" s="80">
        <v>0</v>
      </c>
      <c r="O586" s="70">
        <v>0</v>
      </c>
      <c r="P586" s="76" t="e">
        <f>VLOOKUP(A586,#REF!,3,FALSE)</f>
        <v>#REF!</v>
      </c>
      <c r="Q586" s="80">
        <v>82.88</v>
      </c>
      <c r="R586" s="80">
        <f t="shared" si="9"/>
        <v>0</v>
      </c>
    </row>
    <row r="587" spans="1:256" x14ac:dyDescent="0.2">
      <c r="A587" s="79">
        <v>3658</v>
      </c>
      <c r="B587" s="71" t="s">
        <v>1542</v>
      </c>
      <c r="C587" s="70" t="s">
        <v>8</v>
      </c>
      <c r="D587" s="69">
        <v>0</v>
      </c>
      <c r="E587" s="69">
        <v>0</v>
      </c>
      <c r="F587" s="69">
        <v>0</v>
      </c>
      <c r="G587" s="71">
        <v>0</v>
      </c>
      <c r="H587" s="69">
        <v>0</v>
      </c>
      <c r="I587" s="69">
        <v>0</v>
      </c>
      <c r="J587" s="72">
        <v>0</v>
      </c>
      <c r="K587" s="71">
        <v>0</v>
      </c>
      <c r="L587" s="80">
        <v>0</v>
      </c>
      <c r="M587" s="74">
        <v>0</v>
      </c>
      <c r="N587" s="80">
        <v>0</v>
      </c>
      <c r="O587" s="70">
        <v>0</v>
      </c>
      <c r="P587" s="76" t="e">
        <f>VLOOKUP(A587,#REF!,3,FALSE)</f>
        <v>#REF!</v>
      </c>
      <c r="Q587" s="80">
        <v>112.2</v>
      </c>
      <c r="R587" s="80">
        <f t="shared" si="9"/>
        <v>0</v>
      </c>
    </row>
    <row r="588" spans="1:256" x14ac:dyDescent="0.2">
      <c r="A588" s="79">
        <v>3659</v>
      </c>
      <c r="B588" s="71" t="s">
        <v>1543</v>
      </c>
      <c r="C588" s="70" t="s">
        <v>8</v>
      </c>
      <c r="D588" s="69">
        <v>0</v>
      </c>
      <c r="E588" s="69">
        <v>0</v>
      </c>
      <c r="F588" s="69">
        <v>0</v>
      </c>
      <c r="G588" s="71">
        <v>0</v>
      </c>
      <c r="H588" s="69">
        <v>0</v>
      </c>
      <c r="I588" s="69">
        <v>0</v>
      </c>
      <c r="J588" s="72">
        <v>0</v>
      </c>
      <c r="K588" s="71">
        <v>0</v>
      </c>
      <c r="L588" s="80">
        <v>0</v>
      </c>
      <c r="M588" s="74">
        <v>0</v>
      </c>
      <c r="N588" s="80">
        <v>0</v>
      </c>
      <c r="O588" s="70">
        <v>0</v>
      </c>
      <c r="P588" s="76" t="e">
        <f>VLOOKUP(A588,#REF!,3,FALSE)</f>
        <v>#REF!</v>
      </c>
      <c r="Q588" s="80">
        <v>176.89</v>
      </c>
      <c r="R588" s="80">
        <f t="shared" si="9"/>
        <v>0</v>
      </c>
    </row>
    <row r="589" spans="1:256" s="69" customFormat="1" x14ac:dyDescent="0.2">
      <c r="A589" s="81">
        <v>3660</v>
      </c>
      <c r="B589" s="82" t="s">
        <v>1544</v>
      </c>
      <c r="C589" s="69" t="s">
        <v>8</v>
      </c>
      <c r="D589" s="69">
        <v>0</v>
      </c>
      <c r="E589" s="69">
        <v>0</v>
      </c>
      <c r="F589" s="69">
        <v>0</v>
      </c>
      <c r="G589" s="71">
        <v>0</v>
      </c>
      <c r="H589" s="69">
        <v>0</v>
      </c>
      <c r="I589" s="69">
        <v>0</v>
      </c>
      <c r="J589" s="69">
        <v>0</v>
      </c>
      <c r="K589" s="82">
        <v>0</v>
      </c>
      <c r="L589" s="83">
        <v>0</v>
      </c>
      <c r="M589" s="69">
        <v>0</v>
      </c>
      <c r="N589" s="83">
        <v>0</v>
      </c>
      <c r="O589" s="69">
        <v>0</v>
      </c>
      <c r="P589" s="76" t="e">
        <f>VLOOKUP(A589,#REF!,3,FALSE)</f>
        <v>#REF!</v>
      </c>
      <c r="Q589" s="84">
        <v>205.19</v>
      </c>
      <c r="R589" s="84">
        <f t="shared" si="9"/>
        <v>0</v>
      </c>
      <c r="S589" s="78"/>
      <c r="T589" s="78"/>
      <c r="U589" s="78"/>
      <c r="V589" s="78"/>
      <c r="W589" s="78"/>
      <c r="X589" s="78"/>
      <c r="Y589" s="78"/>
      <c r="Z589" s="78"/>
      <c r="AA589" s="78"/>
      <c r="AB589" s="78"/>
      <c r="AC589" s="85"/>
      <c r="AD589" s="85"/>
      <c r="AE589" s="85"/>
      <c r="AF589" s="85"/>
      <c r="AG589" s="85"/>
      <c r="AH589" s="85"/>
      <c r="AI589" s="85"/>
      <c r="AJ589" s="85"/>
      <c r="AK589" s="85"/>
      <c r="AL589" s="85"/>
      <c r="AM589" s="85"/>
      <c r="AN589" s="85"/>
      <c r="AO589" s="85"/>
      <c r="AP589" s="85"/>
      <c r="AQ589" s="85"/>
      <c r="AR589" s="85"/>
      <c r="AS589" s="85"/>
      <c r="AT589" s="85"/>
      <c r="AU589" s="85"/>
      <c r="AV589" s="85"/>
      <c r="AW589" s="85"/>
      <c r="AX589" s="85"/>
      <c r="AY589" s="85"/>
      <c r="AZ589" s="85"/>
      <c r="BA589" s="85"/>
      <c r="BB589" s="85"/>
      <c r="BC589" s="85"/>
      <c r="BD589" s="85"/>
      <c r="BE589" s="85"/>
      <c r="BF589" s="85"/>
      <c r="BG589" s="85"/>
      <c r="BH589" s="85"/>
      <c r="BI589" s="85"/>
      <c r="BJ589" s="85"/>
      <c r="BK589" s="85"/>
      <c r="BL589" s="85"/>
      <c r="BM589" s="85"/>
      <c r="BN589" s="85"/>
      <c r="BO589" s="85"/>
      <c r="BP589" s="85"/>
      <c r="BQ589" s="85"/>
      <c r="BR589" s="85"/>
      <c r="BS589" s="85"/>
      <c r="BT589" s="85"/>
      <c r="BU589" s="85"/>
      <c r="BV589" s="85"/>
      <c r="BW589" s="85"/>
      <c r="BX589" s="85"/>
      <c r="BY589" s="85"/>
      <c r="BZ589" s="85"/>
      <c r="CA589" s="85"/>
      <c r="CB589" s="85"/>
      <c r="CC589" s="85"/>
      <c r="CD589" s="85"/>
      <c r="CE589" s="85"/>
      <c r="CF589" s="85"/>
      <c r="CG589" s="85"/>
      <c r="CH589" s="85"/>
      <c r="CI589" s="85"/>
      <c r="CJ589" s="85"/>
      <c r="CK589" s="85"/>
      <c r="CL589" s="85"/>
      <c r="CM589" s="85"/>
      <c r="CN589" s="85"/>
      <c r="CO589" s="85"/>
      <c r="CP589" s="85"/>
      <c r="CQ589" s="85"/>
      <c r="CR589" s="85"/>
      <c r="CS589" s="85"/>
      <c r="CT589" s="85"/>
      <c r="CU589" s="85"/>
      <c r="CV589" s="85"/>
      <c r="CW589" s="85"/>
      <c r="CX589" s="85"/>
      <c r="CY589" s="85"/>
      <c r="CZ589" s="85"/>
      <c r="DA589" s="85"/>
      <c r="DB589" s="85"/>
      <c r="DC589" s="85"/>
      <c r="DD589" s="85"/>
      <c r="DE589" s="85"/>
      <c r="DF589" s="85"/>
      <c r="DG589" s="85"/>
      <c r="DH589" s="85"/>
      <c r="DI589" s="85"/>
      <c r="DJ589" s="85"/>
      <c r="DK589" s="85"/>
      <c r="DL589" s="85"/>
      <c r="DM589" s="85"/>
      <c r="DN589" s="85"/>
      <c r="DO589" s="85"/>
      <c r="DP589" s="85"/>
      <c r="DQ589" s="85"/>
      <c r="DR589" s="85"/>
      <c r="DS589" s="85"/>
      <c r="DT589" s="85"/>
      <c r="DU589" s="85"/>
      <c r="DV589" s="85"/>
      <c r="DW589" s="85"/>
      <c r="DX589" s="85"/>
      <c r="DY589" s="85"/>
      <c r="DZ589" s="85"/>
      <c r="EA589" s="85"/>
      <c r="EB589" s="85"/>
      <c r="EC589" s="85"/>
      <c r="ED589" s="85"/>
      <c r="EE589" s="85"/>
      <c r="EF589" s="85"/>
      <c r="EG589" s="85"/>
      <c r="EH589" s="85"/>
      <c r="EI589" s="85"/>
      <c r="EJ589" s="85"/>
      <c r="EK589" s="85"/>
      <c r="EL589" s="85"/>
      <c r="EM589" s="85"/>
      <c r="EN589" s="85"/>
      <c r="EO589" s="85"/>
      <c r="EP589" s="85"/>
      <c r="EQ589" s="85"/>
      <c r="ER589" s="85"/>
      <c r="ES589" s="85"/>
      <c r="ET589" s="85"/>
      <c r="EU589" s="85"/>
      <c r="EV589" s="85"/>
      <c r="EW589" s="85"/>
      <c r="EX589" s="85"/>
      <c r="EY589" s="85"/>
      <c r="EZ589" s="85"/>
      <c r="FA589" s="85"/>
      <c r="FB589" s="85"/>
      <c r="FC589" s="85"/>
      <c r="FD589" s="85"/>
      <c r="FE589" s="85"/>
      <c r="FF589" s="85"/>
      <c r="FG589" s="85"/>
      <c r="FH589" s="85"/>
      <c r="FI589" s="85"/>
      <c r="FJ589" s="85"/>
      <c r="FK589" s="85"/>
      <c r="FL589" s="85"/>
      <c r="FM589" s="85"/>
      <c r="FN589" s="85"/>
      <c r="FO589" s="85"/>
      <c r="FP589" s="85"/>
      <c r="FQ589" s="85"/>
      <c r="FR589" s="85"/>
      <c r="FS589" s="85"/>
      <c r="FT589" s="85"/>
      <c r="FU589" s="85"/>
      <c r="FV589" s="85"/>
      <c r="FW589" s="85"/>
      <c r="FX589" s="85"/>
      <c r="FY589" s="85"/>
      <c r="FZ589" s="85"/>
      <c r="GA589" s="85"/>
      <c r="GB589" s="85"/>
      <c r="GC589" s="85"/>
      <c r="GD589" s="85"/>
      <c r="GE589" s="85"/>
      <c r="GF589" s="85"/>
      <c r="GG589" s="85"/>
      <c r="GH589" s="85"/>
      <c r="GI589" s="85"/>
      <c r="GJ589" s="85"/>
      <c r="GK589" s="85"/>
      <c r="GL589" s="85"/>
      <c r="GM589" s="85"/>
      <c r="GN589" s="85"/>
      <c r="GO589" s="85"/>
      <c r="GP589" s="85"/>
      <c r="GQ589" s="85"/>
      <c r="GR589" s="85"/>
      <c r="GS589" s="85"/>
      <c r="GT589" s="85"/>
      <c r="GU589" s="85"/>
      <c r="GV589" s="85"/>
      <c r="GW589" s="85"/>
      <c r="GX589" s="85"/>
      <c r="GY589" s="85"/>
      <c r="GZ589" s="85"/>
      <c r="HA589" s="85"/>
      <c r="HB589" s="85"/>
      <c r="HC589" s="85"/>
      <c r="HD589" s="85"/>
      <c r="HE589" s="85"/>
      <c r="HF589" s="85"/>
      <c r="HG589" s="85"/>
      <c r="HH589" s="85"/>
      <c r="HI589" s="85"/>
      <c r="HJ589" s="85"/>
      <c r="HK589" s="85"/>
      <c r="HL589" s="85"/>
      <c r="HM589" s="85"/>
      <c r="HN589" s="85"/>
      <c r="HO589" s="85"/>
      <c r="HP589" s="85"/>
      <c r="HQ589" s="85"/>
      <c r="HR589" s="85"/>
      <c r="HS589" s="85"/>
      <c r="HT589" s="85"/>
      <c r="HU589" s="85"/>
      <c r="HV589" s="85"/>
      <c r="HW589" s="85"/>
      <c r="HX589" s="85"/>
      <c r="HY589" s="85"/>
      <c r="HZ589" s="85"/>
      <c r="IA589" s="85"/>
      <c r="IB589" s="85"/>
      <c r="IC589" s="85"/>
      <c r="ID589" s="85"/>
      <c r="IE589" s="85"/>
      <c r="IF589" s="85"/>
      <c r="IG589" s="85"/>
      <c r="IH589" s="85"/>
      <c r="II589" s="85"/>
      <c r="IJ589" s="85"/>
      <c r="IK589" s="85"/>
      <c r="IL589" s="85"/>
      <c r="IM589" s="85"/>
      <c r="IN589" s="85"/>
      <c r="IO589" s="85"/>
      <c r="IP589" s="85"/>
      <c r="IQ589" s="85"/>
      <c r="IR589" s="85"/>
      <c r="IS589" s="85"/>
      <c r="IT589" s="85"/>
      <c r="IU589" s="85"/>
      <c r="IV589" s="85"/>
    </row>
    <row r="590" spans="1:256" x14ac:dyDescent="0.2">
      <c r="A590" s="79">
        <v>3393</v>
      </c>
      <c r="B590" s="71" t="s">
        <v>1545</v>
      </c>
      <c r="C590" s="70" t="s">
        <v>8</v>
      </c>
      <c r="D590" s="69">
        <v>4</v>
      </c>
      <c r="E590" s="69">
        <v>4</v>
      </c>
      <c r="F590" s="69">
        <v>5</v>
      </c>
      <c r="G590" s="71">
        <v>172.23000000000002</v>
      </c>
      <c r="H590" s="69">
        <v>20.32</v>
      </c>
      <c r="I590" s="69">
        <v>5</v>
      </c>
      <c r="J590" s="72">
        <v>4</v>
      </c>
      <c r="K590" s="71">
        <v>5</v>
      </c>
      <c r="L590" s="80">
        <v>172.23000000000002</v>
      </c>
      <c r="M590" s="74">
        <v>20.310000000000002</v>
      </c>
      <c r="N590" s="80">
        <v>34.446000000000005</v>
      </c>
      <c r="O590" s="70">
        <v>0</v>
      </c>
      <c r="P590" s="76" t="e">
        <f>VLOOKUP(A590,#REF!,3,FALSE)</f>
        <v>#REF!</v>
      </c>
      <c r="Q590" s="80">
        <v>19.510000000000002</v>
      </c>
      <c r="R590" s="80">
        <f t="shared" si="9"/>
        <v>74.680000000000021</v>
      </c>
    </row>
    <row r="591" spans="1:256" x14ac:dyDescent="0.2">
      <c r="A591" s="79">
        <v>3705</v>
      </c>
      <c r="B591" s="71" t="s">
        <v>361</v>
      </c>
      <c r="C591" s="70" t="s">
        <v>8</v>
      </c>
      <c r="D591" s="69">
        <v>0</v>
      </c>
      <c r="E591" s="69">
        <v>0</v>
      </c>
      <c r="F591" s="69">
        <v>0</v>
      </c>
      <c r="G591" s="71">
        <v>0</v>
      </c>
      <c r="H591" s="69">
        <v>0</v>
      </c>
      <c r="I591" s="69">
        <v>0</v>
      </c>
      <c r="J591" s="72">
        <v>0</v>
      </c>
      <c r="K591" s="71">
        <v>0</v>
      </c>
      <c r="L591" s="80">
        <v>0</v>
      </c>
      <c r="M591" s="74">
        <v>0</v>
      </c>
      <c r="N591" s="80">
        <v>0</v>
      </c>
      <c r="O591" s="70">
        <v>0</v>
      </c>
      <c r="P591" s="76" t="e">
        <f>VLOOKUP(A591,#REF!,3,FALSE)</f>
        <v>#REF!</v>
      </c>
      <c r="Q591" s="80">
        <v>41.666666666666664</v>
      </c>
      <c r="R591" s="80">
        <f t="shared" si="9"/>
        <v>0</v>
      </c>
    </row>
    <row r="592" spans="1:256" s="69" customFormat="1" x14ac:dyDescent="0.2">
      <c r="A592" s="81">
        <v>1836</v>
      </c>
      <c r="B592" s="82" t="s">
        <v>1955</v>
      </c>
      <c r="C592" s="69" t="s">
        <v>2110</v>
      </c>
      <c r="D592" s="69">
        <v>0</v>
      </c>
      <c r="E592" s="69">
        <v>0</v>
      </c>
      <c r="F592" s="69">
        <v>0</v>
      </c>
      <c r="G592" s="71">
        <v>0</v>
      </c>
      <c r="H592" s="69">
        <v>0</v>
      </c>
      <c r="I592" s="69">
        <v>0</v>
      </c>
      <c r="J592" s="69">
        <v>0</v>
      </c>
      <c r="K592" s="82">
        <v>0</v>
      </c>
      <c r="L592" s="83">
        <v>0</v>
      </c>
      <c r="M592" s="69">
        <v>0</v>
      </c>
      <c r="N592" s="83">
        <v>0</v>
      </c>
      <c r="O592" s="69">
        <v>0</v>
      </c>
      <c r="P592" s="76" t="e">
        <f>VLOOKUP(A592,#REF!,3,FALSE)</f>
        <v>#REF!</v>
      </c>
      <c r="Q592" s="84">
        <v>48.345000000000006</v>
      </c>
      <c r="R592" s="84">
        <f t="shared" si="9"/>
        <v>0</v>
      </c>
      <c r="S592" s="78"/>
      <c r="T592" s="78"/>
      <c r="U592" s="78"/>
      <c r="V592" s="78"/>
      <c r="W592" s="78"/>
      <c r="X592" s="78"/>
      <c r="Y592" s="78"/>
      <c r="Z592" s="78"/>
      <c r="AA592" s="78"/>
      <c r="AB592" s="78"/>
      <c r="AC592" s="85"/>
      <c r="AD592" s="85"/>
      <c r="AE592" s="85"/>
      <c r="AF592" s="85"/>
      <c r="AG592" s="85"/>
      <c r="AH592" s="85"/>
      <c r="AI592" s="85"/>
      <c r="AJ592" s="85"/>
      <c r="AK592" s="85"/>
      <c r="AL592" s="85"/>
      <c r="AM592" s="85"/>
      <c r="AN592" s="85"/>
      <c r="AO592" s="85"/>
      <c r="AP592" s="85"/>
      <c r="AQ592" s="85"/>
      <c r="AR592" s="85"/>
      <c r="AS592" s="85"/>
      <c r="AT592" s="85"/>
      <c r="AU592" s="85"/>
      <c r="AV592" s="85"/>
      <c r="AW592" s="85"/>
      <c r="AX592" s="85"/>
      <c r="AY592" s="85"/>
      <c r="AZ592" s="85"/>
      <c r="BA592" s="85"/>
      <c r="BB592" s="85"/>
      <c r="BC592" s="85"/>
      <c r="BD592" s="85"/>
      <c r="BE592" s="85"/>
      <c r="BF592" s="85"/>
      <c r="BG592" s="85"/>
      <c r="BH592" s="85"/>
      <c r="BI592" s="85"/>
      <c r="BJ592" s="85"/>
      <c r="BK592" s="85"/>
      <c r="BL592" s="85"/>
      <c r="BM592" s="85"/>
      <c r="BN592" s="85"/>
      <c r="BO592" s="85"/>
      <c r="BP592" s="85"/>
      <c r="BQ592" s="85"/>
      <c r="BR592" s="85"/>
      <c r="BS592" s="85"/>
      <c r="BT592" s="85"/>
      <c r="BU592" s="85"/>
      <c r="BV592" s="85"/>
      <c r="BW592" s="85"/>
      <c r="BX592" s="85"/>
      <c r="BY592" s="85"/>
      <c r="BZ592" s="85"/>
      <c r="CA592" s="85"/>
      <c r="CB592" s="85"/>
      <c r="CC592" s="85"/>
      <c r="CD592" s="85"/>
      <c r="CE592" s="85"/>
      <c r="CF592" s="85"/>
      <c r="CG592" s="85"/>
      <c r="CH592" s="85"/>
      <c r="CI592" s="85"/>
      <c r="CJ592" s="85"/>
      <c r="CK592" s="85"/>
      <c r="CL592" s="85"/>
      <c r="CM592" s="85"/>
      <c r="CN592" s="85"/>
      <c r="CO592" s="85"/>
      <c r="CP592" s="85"/>
      <c r="CQ592" s="85"/>
      <c r="CR592" s="85"/>
      <c r="CS592" s="85"/>
      <c r="CT592" s="85"/>
      <c r="CU592" s="85"/>
      <c r="CV592" s="85"/>
      <c r="CW592" s="85"/>
      <c r="CX592" s="85"/>
      <c r="CY592" s="85"/>
      <c r="CZ592" s="85"/>
      <c r="DA592" s="85"/>
      <c r="DB592" s="85"/>
      <c r="DC592" s="85"/>
      <c r="DD592" s="85"/>
      <c r="DE592" s="85"/>
      <c r="DF592" s="85"/>
      <c r="DG592" s="85"/>
      <c r="DH592" s="85"/>
      <c r="DI592" s="85"/>
      <c r="DJ592" s="85"/>
      <c r="DK592" s="85"/>
      <c r="DL592" s="85"/>
      <c r="DM592" s="85"/>
      <c r="DN592" s="85"/>
      <c r="DO592" s="85"/>
      <c r="DP592" s="85"/>
      <c r="DQ592" s="85"/>
      <c r="DR592" s="85"/>
      <c r="DS592" s="85"/>
      <c r="DT592" s="85"/>
      <c r="DU592" s="85"/>
      <c r="DV592" s="85"/>
      <c r="DW592" s="85"/>
      <c r="DX592" s="85"/>
      <c r="DY592" s="85"/>
      <c r="DZ592" s="85"/>
      <c r="EA592" s="85"/>
      <c r="EB592" s="85"/>
      <c r="EC592" s="85"/>
      <c r="ED592" s="85"/>
      <c r="EE592" s="85"/>
      <c r="EF592" s="85"/>
      <c r="EG592" s="85"/>
      <c r="EH592" s="85"/>
      <c r="EI592" s="85"/>
      <c r="EJ592" s="85"/>
      <c r="EK592" s="85"/>
      <c r="EL592" s="85"/>
      <c r="EM592" s="85"/>
      <c r="EN592" s="85"/>
      <c r="EO592" s="85"/>
      <c r="EP592" s="85"/>
      <c r="EQ592" s="85"/>
      <c r="ER592" s="85"/>
      <c r="ES592" s="85"/>
      <c r="ET592" s="85"/>
      <c r="EU592" s="85"/>
      <c r="EV592" s="85"/>
      <c r="EW592" s="85"/>
      <c r="EX592" s="85"/>
      <c r="EY592" s="85"/>
      <c r="EZ592" s="85"/>
      <c r="FA592" s="85"/>
      <c r="FB592" s="85"/>
      <c r="FC592" s="85"/>
      <c r="FD592" s="85"/>
      <c r="FE592" s="85"/>
      <c r="FF592" s="85"/>
      <c r="FG592" s="85"/>
      <c r="FH592" s="85"/>
      <c r="FI592" s="85"/>
      <c r="FJ592" s="85"/>
      <c r="FK592" s="85"/>
      <c r="FL592" s="85"/>
      <c r="FM592" s="85"/>
      <c r="FN592" s="85"/>
      <c r="FO592" s="85"/>
      <c r="FP592" s="85"/>
      <c r="FQ592" s="85"/>
      <c r="FR592" s="85"/>
      <c r="FS592" s="85"/>
      <c r="FT592" s="85"/>
      <c r="FU592" s="85"/>
      <c r="FV592" s="85"/>
      <c r="FW592" s="85"/>
      <c r="FX592" s="85"/>
      <c r="FY592" s="85"/>
      <c r="FZ592" s="85"/>
      <c r="GA592" s="85"/>
      <c r="GB592" s="85"/>
      <c r="GC592" s="85"/>
      <c r="GD592" s="85"/>
      <c r="GE592" s="85"/>
      <c r="GF592" s="85"/>
      <c r="GG592" s="85"/>
      <c r="GH592" s="85"/>
      <c r="GI592" s="85"/>
      <c r="GJ592" s="85"/>
      <c r="GK592" s="85"/>
      <c r="GL592" s="85"/>
      <c r="GM592" s="85"/>
      <c r="GN592" s="85"/>
      <c r="GO592" s="85"/>
      <c r="GP592" s="85"/>
      <c r="GQ592" s="85"/>
      <c r="GR592" s="85"/>
      <c r="GS592" s="85"/>
      <c r="GT592" s="85"/>
      <c r="GU592" s="85"/>
      <c r="GV592" s="85"/>
      <c r="GW592" s="85"/>
      <c r="GX592" s="85"/>
      <c r="GY592" s="85"/>
      <c r="GZ592" s="85"/>
      <c r="HA592" s="85"/>
      <c r="HB592" s="85"/>
      <c r="HC592" s="85"/>
      <c r="HD592" s="85"/>
      <c r="HE592" s="85"/>
      <c r="HF592" s="85"/>
      <c r="HG592" s="85"/>
      <c r="HH592" s="85"/>
      <c r="HI592" s="85"/>
      <c r="HJ592" s="85"/>
      <c r="HK592" s="85"/>
      <c r="HL592" s="85"/>
      <c r="HM592" s="85"/>
      <c r="HN592" s="85"/>
      <c r="HO592" s="85"/>
      <c r="HP592" s="85"/>
      <c r="HQ592" s="85"/>
      <c r="HR592" s="85"/>
      <c r="HS592" s="85"/>
      <c r="HT592" s="85"/>
      <c r="HU592" s="85"/>
      <c r="HV592" s="85"/>
      <c r="HW592" s="85"/>
      <c r="HX592" s="85"/>
      <c r="HY592" s="85"/>
      <c r="HZ592" s="85"/>
      <c r="IA592" s="85"/>
      <c r="IB592" s="85"/>
      <c r="IC592" s="85"/>
      <c r="ID592" s="85"/>
      <c r="IE592" s="85"/>
      <c r="IF592" s="85"/>
      <c r="IG592" s="85"/>
      <c r="IH592" s="85"/>
      <c r="II592" s="85"/>
      <c r="IJ592" s="85"/>
      <c r="IK592" s="85"/>
      <c r="IL592" s="85"/>
      <c r="IM592" s="85"/>
      <c r="IN592" s="85"/>
      <c r="IO592" s="85"/>
      <c r="IP592" s="85"/>
      <c r="IQ592" s="85"/>
      <c r="IR592" s="85"/>
      <c r="IS592" s="85"/>
      <c r="IT592" s="85"/>
      <c r="IU592" s="85"/>
      <c r="IV592" s="85"/>
    </row>
    <row r="593" spans="1:256" x14ac:dyDescent="0.2">
      <c r="A593" s="79">
        <v>3536</v>
      </c>
      <c r="B593" s="71" t="s">
        <v>1014</v>
      </c>
      <c r="C593" s="70" t="s">
        <v>2119</v>
      </c>
      <c r="D593" s="69">
        <v>0</v>
      </c>
      <c r="E593" s="69">
        <v>0</v>
      </c>
      <c r="F593" s="69">
        <v>0</v>
      </c>
      <c r="G593" s="71">
        <v>0</v>
      </c>
      <c r="H593" s="69">
        <v>0</v>
      </c>
      <c r="I593" s="69">
        <v>0</v>
      </c>
      <c r="J593" s="72">
        <v>0</v>
      </c>
      <c r="K593" s="71">
        <v>0</v>
      </c>
      <c r="L593" s="80">
        <v>0</v>
      </c>
      <c r="M593" s="74">
        <v>0</v>
      </c>
      <c r="N593" s="80">
        <v>0</v>
      </c>
      <c r="O593" s="70">
        <v>0</v>
      </c>
      <c r="P593" s="76" t="e">
        <f>VLOOKUP(A593,#REF!,3,FALSE)</f>
        <v>#REF!</v>
      </c>
      <c r="Q593" s="80">
        <v>37.799999999999997</v>
      </c>
      <c r="R593" s="80">
        <f t="shared" si="9"/>
        <v>0</v>
      </c>
    </row>
    <row r="594" spans="1:256" x14ac:dyDescent="0.2">
      <c r="A594" s="79">
        <v>2452</v>
      </c>
      <c r="B594" s="71" t="s">
        <v>1956</v>
      </c>
      <c r="C594" s="70" t="s">
        <v>2176</v>
      </c>
      <c r="D594" s="69">
        <v>0</v>
      </c>
      <c r="E594" s="69">
        <v>0</v>
      </c>
      <c r="F594" s="69">
        <v>0</v>
      </c>
      <c r="G594" s="71">
        <v>0</v>
      </c>
      <c r="H594" s="69">
        <v>0</v>
      </c>
      <c r="I594" s="69">
        <v>0</v>
      </c>
      <c r="J594" s="72">
        <v>0</v>
      </c>
      <c r="K594" s="71">
        <v>0</v>
      </c>
      <c r="L594" s="80">
        <v>0</v>
      </c>
      <c r="M594" s="74">
        <v>0</v>
      </c>
      <c r="N594" s="80">
        <v>0</v>
      </c>
      <c r="O594" s="70">
        <v>0</v>
      </c>
      <c r="P594" s="76" t="e">
        <f>VLOOKUP(A594,#REF!,3,FALSE)</f>
        <v>#REF!</v>
      </c>
      <c r="Q594" s="80">
        <v>15.290000000000001</v>
      </c>
      <c r="R594" s="80">
        <f t="shared" si="9"/>
        <v>0</v>
      </c>
    </row>
    <row r="595" spans="1:256" x14ac:dyDescent="0.2">
      <c r="A595" s="79">
        <v>2322</v>
      </c>
      <c r="B595" s="71" t="s">
        <v>363</v>
      </c>
      <c r="C595" s="70" t="s">
        <v>1473</v>
      </c>
      <c r="D595" s="69">
        <v>11</v>
      </c>
      <c r="E595" s="69">
        <v>11</v>
      </c>
      <c r="F595" s="69">
        <v>44</v>
      </c>
      <c r="G595" s="71">
        <v>859.49</v>
      </c>
      <c r="H595" s="69">
        <v>171.88</v>
      </c>
      <c r="I595" s="69">
        <v>11</v>
      </c>
      <c r="J595" s="72">
        <v>11</v>
      </c>
      <c r="K595" s="71">
        <v>32</v>
      </c>
      <c r="L595" s="80">
        <v>629.09</v>
      </c>
      <c r="M595" s="74">
        <v>125.80000000000001</v>
      </c>
      <c r="N595" s="80">
        <v>19.659100000000002</v>
      </c>
      <c r="O595" s="70">
        <v>0</v>
      </c>
      <c r="P595" s="76" t="e">
        <f>VLOOKUP(A595,#REF!,3,FALSE)</f>
        <v>#REF!</v>
      </c>
      <c r="Q595" s="80">
        <v>10.6875</v>
      </c>
      <c r="R595" s="80">
        <f t="shared" si="9"/>
        <v>287.09120000000007</v>
      </c>
    </row>
    <row r="596" spans="1:256" x14ac:dyDescent="0.2">
      <c r="A596" s="79">
        <v>2312</v>
      </c>
      <c r="B596" s="71" t="s">
        <v>365</v>
      </c>
      <c r="C596" s="70" t="s">
        <v>62</v>
      </c>
      <c r="D596" s="69">
        <v>64</v>
      </c>
      <c r="E596" s="69">
        <v>55</v>
      </c>
      <c r="F596" s="69">
        <v>322</v>
      </c>
      <c r="G596" s="71">
        <v>15692.35</v>
      </c>
      <c r="H596" s="69">
        <v>2888.8</v>
      </c>
      <c r="I596" s="69">
        <v>61</v>
      </c>
      <c r="J596" s="72">
        <v>52</v>
      </c>
      <c r="K596" s="71">
        <v>315</v>
      </c>
      <c r="L596" s="80">
        <v>15545.35</v>
      </c>
      <c r="M596" s="74">
        <v>2869.2000000000003</v>
      </c>
      <c r="N596" s="80">
        <v>49.350300000000004</v>
      </c>
      <c r="O596" s="70">
        <v>2</v>
      </c>
      <c r="P596" s="76" t="e">
        <f>VLOOKUP(A596,#REF!,3,FALSE)</f>
        <v>#REF!</v>
      </c>
      <c r="Q596" s="80">
        <v>25.185185185185183</v>
      </c>
      <c r="R596" s="80">
        <f t="shared" si="9"/>
        <v>7612.0111666666689</v>
      </c>
    </row>
    <row r="597" spans="1:256" x14ac:dyDescent="0.2">
      <c r="A597" s="68">
        <v>1634</v>
      </c>
      <c r="B597" s="69" t="s">
        <v>2335</v>
      </c>
      <c r="C597" s="70" t="s">
        <v>62</v>
      </c>
      <c r="D597" s="69">
        <v>3</v>
      </c>
      <c r="E597" s="69">
        <v>3</v>
      </c>
      <c r="F597" s="69">
        <v>3</v>
      </c>
      <c r="G597" s="71">
        <v>141.06</v>
      </c>
      <c r="H597" s="69">
        <v>17.630000000000003</v>
      </c>
      <c r="I597" s="69">
        <v>3</v>
      </c>
      <c r="J597" s="72">
        <v>3</v>
      </c>
      <c r="K597" s="73">
        <v>3</v>
      </c>
      <c r="L597" s="73">
        <v>141.06</v>
      </c>
      <c r="M597" s="74">
        <v>17.630000000000003</v>
      </c>
      <c r="N597" s="75">
        <v>47.02</v>
      </c>
      <c r="O597" s="70">
        <v>0</v>
      </c>
      <c r="P597" s="76" t="e">
        <f>VLOOKUP(A597,#REF!,3,FALSE)</f>
        <v>#REF!</v>
      </c>
      <c r="Q597" s="77"/>
      <c r="R597" s="77">
        <f t="shared" si="9"/>
        <v>141.06</v>
      </c>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c r="CM597" s="76"/>
      <c r="CN597" s="76"/>
      <c r="CO597" s="76"/>
      <c r="CP597" s="76"/>
      <c r="CQ597" s="76"/>
      <c r="CR597" s="76"/>
      <c r="CS597" s="76"/>
      <c r="CT597" s="76"/>
      <c r="CU597" s="76"/>
      <c r="CV597" s="76"/>
      <c r="CW597" s="76"/>
      <c r="CX597" s="76"/>
      <c r="CY597" s="76"/>
      <c r="CZ597" s="76"/>
      <c r="DA597" s="76"/>
      <c r="DB597" s="76"/>
      <c r="DC597" s="76"/>
      <c r="DD597" s="76"/>
      <c r="DE597" s="76"/>
      <c r="DF597" s="76"/>
      <c r="DG597" s="76"/>
      <c r="DH597" s="76"/>
      <c r="DI597" s="76"/>
      <c r="DJ597" s="76"/>
      <c r="DK597" s="76"/>
      <c r="DL597" s="76"/>
      <c r="DM597" s="76"/>
      <c r="DN597" s="76"/>
      <c r="DO597" s="76"/>
      <c r="DP597" s="76"/>
      <c r="DQ597" s="76"/>
      <c r="DR597" s="76"/>
      <c r="DS597" s="76"/>
      <c r="DT597" s="76"/>
      <c r="DU597" s="76"/>
      <c r="DV597" s="76"/>
      <c r="DW597" s="76"/>
      <c r="DX597" s="76"/>
      <c r="DY597" s="76"/>
      <c r="DZ597" s="76"/>
      <c r="EA597" s="76"/>
      <c r="EB597" s="76"/>
      <c r="EC597" s="76"/>
      <c r="ED597" s="76"/>
      <c r="EE597" s="76"/>
      <c r="EF597" s="76"/>
      <c r="EG597" s="76"/>
      <c r="EH597" s="76"/>
      <c r="EI597" s="76"/>
      <c r="EJ597" s="76"/>
      <c r="EK597" s="76"/>
      <c r="EL597" s="76"/>
      <c r="EM597" s="76"/>
      <c r="EN597" s="76"/>
      <c r="EO597" s="76"/>
      <c r="EP597" s="76"/>
      <c r="EQ597" s="76"/>
      <c r="ER597" s="76"/>
      <c r="ES597" s="76"/>
      <c r="ET597" s="76"/>
      <c r="EU597" s="76"/>
      <c r="EV597" s="76"/>
      <c r="EW597" s="76"/>
      <c r="EX597" s="76"/>
      <c r="EY597" s="76"/>
      <c r="EZ597" s="76"/>
      <c r="FA597" s="76"/>
      <c r="FB597" s="76"/>
      <c r="FC597" s="76"/>
      <c r="FD597" s="76"/>
      <c r="FE597" s="76"/>
      <c r="FF597" s="76"/>
      <c r="FG597" s="76"/>
      <c r="FH597" s="76"/>
      <c r="FI597" s="76"/>
      <c r="FJ597" s="76"/>
      <c r="FK597" s="76"/>
      <c r="FL597" s="76"/>
      <c r="FM597" s="76"/>
      <c r="FN597" s="76"/>
      <c r="FO597" s="76"/>
      <c r="FP597" s="76"/>
      <c r="FQ597" s="76"/>
      <c r="FR597" s="76"/>
      <c r="FS597" s="76"/>
      <c r="FT597" s="76"/>
      <c r="FU597" s="76"/>
      <c r="FV597" s="76"/>
      <c r="FW597" s="76"/>
      <c r="FX597" s="76"/>
      <c r="FY597" s="76"/>
      <c r="FZ597" s="76"/>
      <c r="GA597" s="76"/>
      <c r="GB597" s="76"/>
      <c r="GC597" s="76"/>
      <c r="GD597" s="76"/>
      <c r="GE597" s="76"/>
      <c r="GF597" s="76"/>
      <c r="GG597" s="76"/>
      <c r="GH597" s="76"/>
      <c r="GI597" s="76"/>
      <c r="GJ597" s="76"/>
      <c r="GK597" s="76"/>
      <c r="GL597" s="76"/>
      <c r="GM597" s="76"/>
      <c r="GN597" s="76"/>
      <c r="GO597" s="76"/>
      <c r="GP597" s="76"/>
      <c r="GQ597" s="76"/>
      <c r="GR597" s="76"/>
      <c r="GS597" s="76"/>
      <c r="GT597" s="76"/>
      <c r="GU597" s="76"/>
      <c r="GV597" s="76"/>
      <c r="GW597" s="76"/>
      <c r="GX597" s="76"/>
      <c r="GY597" s="76"/>
      <c r="GZ597" s="76"/>
      <c r="HA597" s="76"/>
      <c r="HB597" s="76"/>
      <c r="HC597" s="76"/>
      <c r="HD597" s="76"/>
      <c r="HE597" s="76"/>
      <c r="HF597" s="76"/>
      <c r="HG597" s="76"/>
      <c r="HH597" s="76"/>
      <c r="HI597" s="76"/>
      <c r="HJ597" s="76"/>
      <c r="HK597" s="76"/>
      <c r="HL597" s="76"/>
      <c r="HM597" s="76"/>
      <c r="HN597" s="76"/>
      <c r="HO597" s="76"/>
      <c r="HP597" s="76"/>
      <c r="HQ597" s="76"/>
      <c r="HR597" s="76"/>
      <c r="HS597" s="76"/>
      <c r="HT597" s="76"/>
      <c r="HU597" s="76"/>
      <c r="HV597" s="76"/>
      <c r="HW597" s="76"/>
      <c r="HX597" s="76"/>
      <c r="HY597" s="76"/>
      <c r="HZ597" s="76"/>
      <c r="IA597" s="76"/>
      <c r="IB597" s="76"/>
      <c r="IC597" s="76"/>
      <c r="ID597" s="76"/>
      <c r="IE597" s="76"/>
      <c r="IF597" s="76"/>
      <c r="IG597" s="76"/>
      <c r="IH597" s="76"/>
      <c r="II597" s="76"/>
      <c r="IJ597" s="76"/>
      <c r="IK597" s="76"/>
      <c r="IL597" s="76"/>
      <c r="IM597" s="76"/>
      <c r="IN597" s="76"/>
      <c r="IO597" s="76"/>
      <c r="IP597" s="76"/>
      <c r="IQ597" s="76"/>
      <c r="IR597" s="76"/>
      <c r="IS597" s="76"/>
      <c r="IT597" s="76"/>
      <c r="IU597" s="76"/>
      <c r="IV597" s="76"/>
    </row>
    <row r="598" spans="1:256" x14ac:dyDescent="0.2">
      <c r="A598" s="105">
        <v>3537</v>
      </c>
      <c r="B598" s="106" t="s">
        <v>366</v>
      </c>
      <c r="C598" s="107" t="s">
        <v>62</v>
      </c>
      <c r="D598" s="106">
        <v>27</v>
      </c>
      <c r="E598" s="106">
        <v>24</v>
      </c>
      <c r="F598" s="106">
        <v>571</v>
      </c>
      <c r="G598" s="106">
        <v>28938.420000000002</v>
      </c>
      <c r="H598" s="106">
        <v>5770.97</v>
      </c>
      <c r="I598" s="106">
        <v>27</v>
      </c>
      <c r="J598" s="108">
        <v>24</v>
      </c>
      <c r="K598" s="106">
        <v>571</v>
      </c>
      <c r="L598" s="109">
        <v>28938.420000000002</v>
      </c>
      <c r="M598" s="110">
        <v>5770.97</v>
      </c>
      <c r="N598" s="109">
        <v>50.680199999999999</v>
      </c>
      <c r="O598" s="107">
        <v>40</v>
      </c>
      <c r="P598" s="111" t="e">
        <f>VLOOKUP(A598,#REF!,3,FALSE)</f>
        <v>#REF!</v>
      </c>
      <c r="Q598" s="109">
        <v>24.074074074074073</v>
      </c>
      <c r="R598" s="109">
        <f t="shared" si="9"/>
        <v>15192.097903703703</v>
      </c>
    </row>
    <row r="599" spans="1:256" x14ac:dyDescent="0.2">
      <c r="A599" s="79">
        <v>2903</v>
      </c>
      <c r="B599" s="71" t="s">
        <v>367</v>
      </c>
      <c r="C599" s="70" t="s">
        <v>62</v>
      </c>
      <c r="D599" s="69">
        <v>30</v>
      </c>
      <c r="E599" s="69">
        <v>12</v>
      </c>
      <c r="F599" s="69">
        <v>620</v>
      </c>
      <c r="G599" s="71">
        <v>13443.85</v>
      </c>
      <c r="H599" s="69">
        <v>2683.79</v>
      </c>
      <c r="I599" s="69">
        <v>30</v>
      </c>
      <c r="J599" s="72">
        <v>12</v>
      </c>
      <c r="K599" s="71">
        <v>620</v>
      </c>
      <c r="L599" s="80">
        <v>13443.85</v>
      </c>
      <c r="M599" s="74">
        <v>2683.79</v>
      </c>
      <c r="N599" s="80">
        <v>21.683600000000002</v>
      </c>
      <c r="O599" s="70">
        <v>55</v>
      </c>
      <c r="P599" s="76" t="e">
        <f>VLOOKUP(A599,#REF!,3,FALSE)</f>
        <v>#REF!</v>
      </c>
      <c r="Q599" s="80">
        <v>13.518518518518517</v>
      </c>
      <c r="R599" s="80">
        <f t="shared" si="9"/>
        <v>5062.3505185185204</v>
      </c>
    </row>
    <row r="600" spans="1:256" x14ac:dyDescent="0.2">
      <c r="A600" s="79">
        <v>1635</v>
      </c>
      <c r="B600" s="71" t="s">
        <v>1957</v>
      </c>
      <c r="C600" s="70" t="s">
        <v>62</v>
      </c>
      <c r="D600" s="69">
        <v>3</v>
      </c>
      <c r="E600" s="69">
        <v>2</v>
      </c>
      <c r="F600" s="69">
        <v>3</v>
      </c>
      <c r="G600" s="71">
        <v>710</v>
      </c>
      <c r="H600" s="69">
        <v>142</v>
      </c>
      <c r="I600" s="69">
        <v>3</v>
      </c>
      <c r="J600" s="72">
        <v>2</v>
      </c>
      <c r="K600" s="71">
        <v>3</v>
      </c>
      <c r="L600" s="80">
        <v>710</v>
      </c>
      <c r="M600" s="74">
        <v>142</v>
      </c>
      <c r="N600" s="80">
        <v>236.66670000000002</v>
      </c>
      <c r="O600" s="70">
        <v>0</v>
      </c>
      <c r="P600" s="76" t="e">
        <f>VLOOKUP(A600,#REF!,3,FALSE)</f>
        <v>#REF!</v>
      </c>
      <c r="Q600" s="80">
        <v>153.91200000000001</v>
      </c>
      <c r="R600" s="80">
        <f t="shared" si="9"/>
        <v>248.26410000000004</v>
      </c>
    </row>
    <row r="601" spans="1:256" x14ac:dyDescent="0.2">
      <c r="A601" s="79">
        <v>3668</v>
      </c>
      <c r="B601" s="71" t="s">
        <v>1546</v>
      </c>
      <c r="C601" s="70" t="s">
        <v>2177</v>
      </c>
      <c r="D601" s="69">
        <v>0</v>
      </c>
      <c r="E601" s="69">
        <v>0</v>
      </c>
      <c r="F601" s="69">
        <v>0</v>
      </c>
      <c r="G601" s="71">
        <v>0</v>
      </c>
      <c r="H601" s="69">
        <v>0</v>
      </c>
      <c r="I601" s="69">
        <v>0</v>
      </c>
      <c r="J601" s="72">
        <v>0</v>
      </c>
      <c r="K601" s="71">
        <v>0</v>
      </c>
      <c r="L601" s="80">
        <v>0</v>
      </c>
      <c r="M601" s="74">
        <v>0</v>
      </c>
      <c r="N601" s="80">
        <v>0</v>
      </c>
      <c r="O601" s="70">
        <v>0</v>
      </c>
      <c r="P601" s="76" t="e">
        <f>VLOOKUP(A601,#REF!,3,FALSE)</f>
        <v>#REF!</v>
      </c>
      <c r="Q601" s="80">
        <v>2664.7345132743367</v>
      </c>
      <c r="R601" s="80">
        <f t="shared" si="9"/>
        <v>0</v>
      </c>
    </row>
    <row r="602" spans="1:256" x14ac:dyDescent="0.2">
      <c r="A602" s="79">
        <v>3669</v>
      </c>
      <c r="B602" s="71" t="s">
        <v>1547</v>
      </c>
      <c r="C602" s="70" t="s">
        <v>2177</v>
      </c>
      <c r="D602" s="69">
        <v>0</v>
      </c>
      <c r="E602" s="69">
        <v>0</v>
      </c>
      <c r="F602" s="69">
        <v>0</v>
      </c>
      <c r="G602" s="71">
        <v>0</v>
      </c>
      <c r="H602" s="69">
        <v>0</v>
      </c>
      <c r="I602" s="69">
        <v>0</v>
      </c>
      <c r="J602" s="72">
        <v>0</v>
      </c>
      <c r="K602" s="71">
        <v>0</v>
      </c>
      <c r="L602" s="80">
        <v>0</v>
      </c>
      <c r="M602" s="74">
        <v>0</v>
      </c>
      <c r="N602" s="80">
        <v>0</v>
      </c>
      <c r="O602" s="70">
        <v>0</v>
      </c>
      <c r="P602" s="76" t="e">
        <f>VLOOKUP(A602,#REF!,3,FALSE)</f>
        <v>#REF!</v>
      </c>
      <c r="Q602" s="80">
        <v>2919.3362831858408</v>
      </c>
      <c r="R602" s="80">
        <f t="shared" si="9"/>
        <v>0</v>
      </c>
    </row>
    <row r="603" spans="1:256" x14ac:dyDescent="0.2">
      <c r="A603" s="79">
        <v>3670</v>
      </c>
      <c r="B603" s="71" t="s">
        <v>1548</v>
      </c>
      <c r="C603" s="70" t="s">
        <v>2177</v>
      </c>
      <c r="D603" s="69">
        <v>0</v>
      </c>
      <c r="E603" s="69">
        <v>0</v>
      </c>
      <c r="F603" s="69">
        <v>0</v>
      </c>
      <c r="G603" s="71">
        <v>0</v>
      </c>
      <c r="H603" s="69">
        <v>0</v>
      </c>
      <c r="I603" s="69">
        <v>0</v>
      </c>
      <c r="J603" s="72">
        <v>0</v>
      </c>
      <c r="K603" s="71">
        <v>0</v>
      </c>
      <c r="L603" s="80">
        <v>0</v>
      </c>
      <c r="M603" s="74">
        <v>0</v>
      </c>
      <c r="N603" s="80">
        <v>0</v>
      </c>
      <c r="O603" s="70">
        <v>0</v>
      </c>
      <c r="P603" s="76" t="e">
        <f>VLOOKUP(A603,#REF!,3,FALSE)</f>
        <v>#REF!</v>
      </c>
      <c r="Q603" s="80">
        <v>3970.3716814159297</v>
      </c>
      <c r="R603" s="80">
        <f t="shared" si="9"/>
        <v>0</v>
      </c>
    </row>
    <row r="604" spans="1:256" x14ac:dyDescent="0.2">
      <c r="A604" s="79">
        <v>1636</v>
      </c>
      <c r="B604" s="71" t="s">
        <v>368</v>
      </c>
      <c r="C604" s="70" t="s">
        <v>2110</v>
      </c>
      <c r="D604" s="69">
        <v>4</v>
      </c>
      <c r="E604" s="69">
        <v>4</v>
      </c>
      <c r="F604" s="69">
        <v>10</v>
      </c>
      <c r="G604" s="71">
        <v>7108.17</v>
      </c>
      <c r="H604" s="69">
        <v>1421.63</v>
      </c>
      <c r="I604" s="69">
        <v>4</v>
      </c>
      <c r="J604" s="72">
        <v>4</v>
      </c>
      <c r="K604" s="71">
        <v>10</v>
      </c>
      <c r="L604" s="80">
        <v>7108.17</v>
      </c>
      <c r="M604" s="74">
        <v>1421.63</v>
      </c>
      <c r="N604" s="80">
        <v>710.81700000000001</v>
      </c>
      <c r="O604" s="70">
        <v>0</v>
      </c>
      <c r="P604" s="76" t="e">
        <f>VLOOKUP(A604,#REF!,3,FALSE)</f>
        <v>#REF!</v>
      </c>
      <c r="Q604" s="80">
        <v>671.5</v>
      </c>
      <c r="R604" s="80">
        <f t="shared" si="9"/>
        <v>393.17000000000007</v>
      </c>
    </row>
    <row r="605" spans="1:256" x14ac:dyDescent="0.2">
      <c r="A605" s="79">
        <v>3662</v>
      </c>
      <c r="B605" s="71" t="s">
        <v>1549</v>
      </c>
      <c r="C605" s="70" t="s">
        <v>2107</v>
      </c>
      <c r="D605" s="69">
        <v>0</v>
      </c>
      <c r="E605" s="69">
        <v>0</v>
      </c>
      <c r="F605" s="69">
        <v>0</v>
      </c>
      <c r="G605" s="71">
        <v>0</v>
      </c>
      <c r="H605" s="69">
        <v>0</v>
      </c>
      <c r="I605" s="69">
        <v>0</v>
      </c>
      <c r="J605" s="72">
        <v>0</v>
      </c>
      <c r="K605" s="71">
        <v>0</v>
      </c>
      <c r="L605" s="80">
        <v>0</v>
      </c>
      <c r="M605" s="74">
        <v>0</v>
      </c>
      <c r="N605" s="80">
        <v>0</v>
      </c>
      <c r="O605" s="70">
        <v>0</v>
      </c>
      <c r="P605" s="76" t="e">
        <f>VLOOKUP(A605,#REF!,3,FALSE)</f>
        <v>#REF!</v>
      </c>
      <c r="Q605" s="80">
        <v>1237.6991150442477</v>
      </c>
      <c r="R605" s="80">
        <f t="shared" si="9"/>
        <v>0</v>
      </c>
    </row>
    <row r="606" spans="1:256" x14ac:dyDescent="0.2">
      <c r="A606" s="79">
        <v>3663</v>
      </c>
      <c r="B606" s="71" t="s">
        <v>1550</v>
      </c>
      <c r="C606" s="70" t="s">
        <v>2107</v>
      </c>
      <c r="D606" s="69">
        <v>0</v>
      </c>
      <c r="E606" s="69">
        <v>0</v>
      </c>
      <c r="F606" s="69">
        <v>0</v>
      </c>
      <c r="G606" s="71">
        <v>0</v>
      </c>
      <c r="H606" s="69">
        <v>0</v>
      </c>
      <c r="I606" s="69">
        <v>0</v>
      </c>
      <c r="J606" s="72">
        <v>0</v>
      </c>
      <c r="K606" s="71">
        <v>0</v>
      </c>
      <c r="L606" s="80">
        <v>0</v>
      </c>
      <c r="M606" s="74">
        <v>0</v>
      </c>
      <c r="N606" s="80">
        <v>0</v>
      </c>
      <c r="O606" s="70">
        <v>0</v>
      </c>
      <c r="P606" s="76" t="e">
        <f>VLOOKUP(A606,#REF!,3,FALSE)</f>
        <v>#REF!</v>
      </c>
      <c r="Q606" s="80">
        <v>1710.6637168141594</v>
      </c>
      <c r="R606" s="80">
        <f t="shared" si="9"/>
        <v>0</v>
      </c>
    </row>
    <row r="607" spans="1:256" s="69" customFormat="1" x14ac:dyDescent="0.2">
      <c r="A607" s="81">
        <v>5023</v>
      </c>
      <c r="B607" s="82" t="s">
        <v>2336</v>
      </c>
      <c r="C607" s="69" t="s">
        <v>2107</v>
      </c>
      <c r="D607" s="69">
        <v>0</v>
      </c>
      <c r="E607" s="69">
        <v>0</v>
      </c>
      <c r="F607" s="69">
        <v>0</v>
      </c>
      <c r="G607" s="71">
        <v>0</v>
      </c>
      <c r="H607" s="69">
        <v>0</v>
      </c>
      <c r="I607" s="69">
        <v>0</v>
      </c>
      <c r="J607" s="69">
        <v>0</v>
      </c>
      <c r="K607" s="82">
        <v>0</v>
      </c>
      <c r="L607" s="83">
        <v>0</v>
      </c>
      <c r="M607" s="69">
        <v>0</v>
      </c>
      <c r="N607" s="83">
        <v>0</v>
      </c>
      <c r="O607" s="69">
        <v>0</v>
      </c>
      <c r="P607" s="76" t="e">
        <f>VLOOKUP(A607,#REF!,3,FALSE)</f>
        <v>#REF!</v>
      </c>
      <c r="Q607" s="84">
        <v>1199.0740740740739</v>
      </c>
      <c r="R607" s="84">
        <f t="shared" si="9"/>
        <v>0</v>
      </c>
      <c r="S607" s="78"/>
      <c r="T607" s="78"/>
      <c r="U607" s="78"/>
      <c r="V607" s="78"/>
      <c r="W607" s="78"/>
      <c r="X607" s="78"/>
      <c r="Y607" s="78"/>
      <c r="Z607" s="78"/>
      <c r="AA607" s="78"/>
      <c r="AB607" s="78"/>
      <c r="AC607" s="85"/>
      <c r="AD607" s="85"/>
      <c r="AE607" s="85"/>
      <c r="AF607" s="85"/>
      <c r="AG607" s="85"/>
      <c r="AH607" s="85"/>
      <c r="AI607" s="85"/>
      <c r="AJ607" s="85"/>
      <c r="AK607" s="85"/>
      <c r="AL607" s="85"/>
      <c r="AM607" s="85"/>
      <c r="AN607" s="85"/>
      <c r="AO607" s="85"/>
      <c r="AP607" s="85"/>
      <c r="AQ607" s="85"/>
      <c r="AR607" s="85"/>
      <c r="AS607" s="85"/>
      <c r="AT607" s="85"/>
      <c r="AU607" s="85"/>
      <c r="AV607" s="85"/>
      <c r="AW607" s="85"/>
      <c r="AX607" s="85"/>
      <c r="AY607" s="85"/>
      <c r="AZ607" s="85"/>
      <c r="BA607" s="85"/>
      <c r="BB607" s="85"/>
      <c r="BC607" s="85"/>
      <c r="BD607" s="85"/>
      <c r="BE607" s="85"/>
      <c r="BF607" s="85"/>
      <c r="BG607" s="85"/>
      <c r="BH607" s="85"/>
      <c r="BI607" s="85"/>
      <c r="BJ607" s="85"/>
      <c r="BK607" s="85"/>
      <c r="BL607" s="85"/>
      <c r="BM607" s="85"/>
      <c r="BN607" s="85"/>
      <c r="BO607" s="85"/>
      <c r="BP607" s="85"/>
      <c r="BQ607" s="85"/>
      <c r="BR607" s="85"/>
      <c r="BS607" s="85"/>
      <c r="BT607" s="85"/>
      <c r="BU607" s="85"/>
      <c r="BV607" s="85"/>
      <c r="BW607" s="85"/>
      <c r="BX607" s="85"/>
      <c r="BY607" s="85"/>
      <c r="BZ607" s="85"/>
      <c r="CA607" s="85"/>
      <c r="CB607" s="85"/>
      <c r="CC607" s="85"/>
      <c r="CD607" s="85"/>
      <c r="CE607" s="85"/>
      <c r="CF607" s="85"/>
      <c r="CG607" s="85"/>
      <c r="CH607" s="85"/>
      <c r="CI607" s="85"/>
      <c r="CJ607" s="85"/>
      <c r="CK607" s="85"/>
      <c r="CL607" s="85"/>
      <c r="CM607" s="85"/>
      <c r="CN607" s="85"/>
      <c r="CO607" s="85"/>
      <c r="CP607" s="85"/>
      <c r="CQ607" s="85"/>
      <c r="CR607" s="85"/>
      <c r="CS607" s="85"/>
      <c r="CT607" s="85"/>
      <c r="CU607" s="85"/>
      <c r="CV607" s="85"/>
      <c r="CW607" s="85"/>
      <c r="CX607" s="85"/>
      <c r="CY607" s="85"/>
      <c r="CZ607" s="85"/>
      <c r="DA607" s="85"/>
      <c r="DB607" s="85"/>
      <c r="DC607" s="85"/>
      <c r="DD607" s="85"/>
      <c r="DE607" s="85"/>
      <c r="DF607" s="85"/>
      <c r="DG607" s="85"/>
      <c r="DH607" s="85"/>
      <c r="DI607" s="85"/>
      <c r="DJ607" s="85"/>
      <c r="DK607" s="85"/>
      <c r="DL607" s="85"/>
      <c r="DM607" s="85"/>
      <c r="DN607" s="85"/>
      <c r="DO607" s="85"/>
      <c r="DP607" s="85"/>
      <c r="DQ607" s="85"/>
      <c r="DR607" s="85"/>
      <c r="DS607" s="85"/>
      <c r="DT607" s="85"/>
      <c r="DU607" s="85"/>
      <c r="DV607" s="85"/>
      <c r="DW607" s="85"/>
      <c r="DX607" s="85"/>
      <c r="DY607" s="85"/>
      <c r="DZ607" s="85"/>
      <c r="EA607" s="85"/>
      <c r="EB607" s="85"/>
      <c r="EC607" s="85"/>
      <c r="ED607" s="85"/>
      <c r="EE607" s="85"/>
      <c r="EF607" s="85"/>
      <c r="EG607" s="85"/>
      <c r="EH607" s="85"/>
      <c r="EI607" s="85"/>
      <c r="EJ607" s="85"/>
      <c r="EK607" s="85"/>
      <c r="EL607" s="85"/>
      <c r="EM607" s="85"/>
      <c r="EN607" s="85"/>
      <c r="EO607" s="85"/>
      <c r="EP607" s="85"/>
      <c r="EQ607" s="85"/>
      <c r="ER607" s="85"/>
      <c r="ES607" s="85"/>
      <c r="ET607" s="85"/>
      <c r="EU607" s="85"/>
      <c r="EV607" s="85"/>
      <c r="EW607" s="85"/>
      <c r="EX607" s="85"/>
      <c r="EY607" s="85"/>
      <c r="EZ607" s="85"/>
      <c r="FA607" s="85"/>
      <c r="FB607" s="85"/>
      <c r="FC607" s="85"/>
      <c r="FD607" s="85"/>
      <c r="FE607" s="85"/>
      <c r="FF607" s="85"/>
      <c r="FG607" s="85"/>
      <c r="FH607" s="85"/>
      <c r="FI607" s="85"/>
      <c r="FJ607" s="85"/>
      <c r="FK607" s="85"/>
      <c r="FL607" s="85"/>
      <c r="FM607" s="85"/>
      <c r="FN607" s="85"/>
      <c r="FO607" s="85"/>
      <c r="FP607" s="85"/>
      <c r="FQ607" s="85"/>
      <c r="FR607" s="85"/>
      <c r="FS607" s="85"/>
      <c r="FT607" s="85"/>
      <c r="FU607" s="85"/>
      <c r="FV607" s="85"/>
      <c r="FW607" s="85"/>
      <c r="FX607" s="85"/>
      <c r="FY607" s="85"/>
      <c r="FZ607" s="85"/>
      <c r="GA607" s="85"/>
      <c r="GB607" s="85"/>
      <c r="GC607" s="85"/>
      <c r="GD607" s="85"/>
      <c r="GE607" s="85"/>
      <c r="GF607" s="85"/>
      <c r="GG607" s="85"/>
      <c r="GH607" s="85"/>
      <c r="GI607" s="85"/>
      <c r="GJ607" s="85"/>
      <c r="GK607" s="85"/>
      <c r="GL607" s="85"/>
      <c r="GM607" s="85"/>
      <c r="GN607" s="85"/>
      <c r="GO607" s="85"/>
      <c r="GP607" s="85"/>
      <c r="GQ607" s="85"/>
      <c r="GR607" s="85"/>
      <c r="GS607" s="85"/>
      <c r="GT607" s="85"/>
      <c r="GU607" s="85"/>
      <c r="GV607" s="85"/>
      <c r="GW607" s="85"/>
      <c r="GX607" s="85"/>
      <c r="GY607" s="85"/>
      <c r="GZ607" s="85"/>
      <c r="HA607" s="85"/>
      <c r="HB607" s="85"/>
      <c r="HC607" s="85"/>
      <c r="HD607" s="85"/>
      <c r="HE607" s="85"/>
      <c r="HF607" s="85"/>
      <c r="HG607" s="85"/>
      <c r="HH607" s="85"/>
      <c r="HI607" s="85"/>
      <c r="HJ607" s="85"/>
      <c r="HK607" s="85"/>
      <c r="HL607" s="85"/>
      <c r="HM607" s="85"/>
      <c r="HN607" s="85"/>
      <c r="HO607" s="85"/>
      <c r="HP607" s="85"/>
      <c r="HQ607" s="85"/>
      <c r="HR607" s="85"/>
      <c r="HS607" s="85"/>
      <c r="HT607" s="85"/>
      <c r="HU607" s="85"/>
      <c r="HV607" s="85"/>
      <c r="HW607" s="85"/>
      <c r="HX607" s="85"/>
      <c r="HY607" s="85"/>
      <c r="HZ607" s="85"/>
      <c r="IA607" s="85"/>
      <c r="IB607" s="85"/>
      <c r="IC607" s="85"/>
      <c r="ID607" s="85"/>
      <c r="IE607" s="85"/>
      <c r="IF607" s="85"/>
      <c r="IG607" s="85"/>
      <c r="IH607" s="85"/>
      <c r="II607" s="85"/>
      <c r="IJ607" s="85"/>
      <c r="IK607" s="85"/>
      <c r="IL607" s="85"/>
      <c r="IM607" s="85"/>
      <c r="IN607" s="85"/>
      <c r="IO607" s="85"/>
      <c r="IP607" s="85"/>
      <c r="IQ607" s="85"/>
      <c r="IR607" s="85"/>
      <c r="IS607" s="85"/>
      <c r="IT607" s="85"/>
      <c r="IU607" s="85"/>
      <c r="IV607" s="85"/>
    </row>
    <row r="608" spans="1:256" x14ac:dyDescent="0.2">
      <c r="A608" s="79">
        <v>5045</v>
      </c>
      <c r="B608" s="71" t="s">
        <v>2337</v>
      </c>
      <c r="C608" s="70" t="s">
        <v>2107</v>
      </c>
      <c r="D608" s="69">
        <v>0</v>
      </c>
      <c r="E608" s="69">
        <v>0</v>
      </c>
      <c r="F608" s="69">
        <v>0</v>
      </c>
      <c r="G608" s="71">
        <v>0</v>
      </c>
      <c r="H608" s="69">
        <v>0</v>
      </c>
      <c r="I608" s="69">
        <v>0</v>
      </c>
      <c r="J608" s="72">
        <v>0</v>
      </c>
      <c r="K608" s="71">
        <v>0</v>
      </c>
      <c r="L608" s="80">
        <v>0</v>
      </c>
      <c r="M608" s="74">
        <v>0</v>
      </c>
      <c r="N608" s="80">
        <v>0</v>
      </c>
      <c r="O608" s="70">
        <v>0</v>
      </c>
      <c r="P608" s="76" t="e">
        <f>VLOOKUP(A608,#REF!,3,FALSE)</f>
        <v>#REF!</v>
      </c>
      <c r="Q608" s="80">
        <v>763.8888888888888</v>
      </c>
      <c r="R608" s="80">
        <f t="shared" si="9"/>
        <v>0</v>
      </c>
    </row>
    <row r="609" spans="1:256" x14ac:dyDescent="0.2">
      <c r="A609" s="79">
        <v>3664</v>
      </c>
      <c r="B609" s="71" t="s">
        <v>1551</v>
      </c>
      <c r="C609" s="70" t="s">
        <v>2107</v>
      </c>
      <c r="D609" s="69">
        <v>0</v>
      </c>
      <c r="E609" s="69">
        <v>0</v>
      </c>
      <c r="F609" s="69">
        <v>0</v>
      </c>
      <c r="G609" s="71">
        <v>0</v>
      </c>
      <c r="H609" s="69">
        <v>0</v>
      </c>
      <c r="I609" s="69">
        <v>0</v>
      </c>
      <c r="J609" s="72">
        <v>0</v>
      </c>
      <c r="K609" s="71">
        <v>0</v>
      </c>
      <c r="L609" s="80">
        <v>0</v>
      </c>
      <c r="M609" s="74">
        <v>0</v>
      </c>
      <c r="N609" s="80">
        <v>0</v>
      </c>
      <c r="O609" s="70">
        <v>0</v>
      </c>
      <c r="P609" s="76" t="e">
        <f>VLOOKUP(A609,#REF!,3,FALSE)</f>
        <v>#REF!</v>
      </c>
      <c r="Q609" s="80">
        <v>1954.1150442477879</v>
      </c>
      <c r="R609" s="80">
        <f t="shared" si="9"/>
        <v>0</v>
      </c>
    </row>
    <row r="610" spans="1:256" x14ac:dyDescent="0.2">
      <c r="A610" s="79">
        <v>5026</v>
      </c>
      <c r="B610" s="71" t="s">
        <v>1649</v>
      </c>
      <c r="C610" s="70" t="s">
        <v>2107</v>
      </c>
      <c r="D610" s="69">
        <v>0</v>
      </c>
      <c r="E610" s="69">
        <v>0</v>
      </c>
      <c r="F610" s="69">
        <v>0</v>
      </c>
      <c r="G610" s="71">
        <v>0</v>
      </c>
      <c r="H610" s="69">
        <v>0</v>
      </c>
      <c r="I610" s="69">
        <v>0</v>
      </c>
      <c r="J610" s="72">
        <v>0</v>
      </c>
      <c r="K610" s="71">
        <v>0</v>
      </c>
      <c r="L610" s="80">
        <v>0</v>
      </c>
      <c r="M610" s="74">
        <v>0</v>
      </c>
      <c r="N610" s="80">
        <v>0</v>
      </c>
      <c r="O610" s="70">
        <v>0</v>
      </c>
      <c r="P610" s="76" t="e">
        <f>VLOOKUP(A610,#REF!,3,FALSE)</f>
        <v>#REF!</v>
      </c>
      <c r="Q610" s="80">
        <v>1064.8148148148148</v>
      </c>
      <c r="R610" s="80">
        <f t="shared" si="9"/>
        <v>0</v>
      </c>
    </row>
    <row r="611" spans="1:256" x14ac:dyDescent="0.2">
      <c r="A611" s="79">
        <v>3841</v>
      </c>
      <c r="B611" s="71" t="s">
        <v>1552</v>
      </c>
      <c r="C611" s="70" t="s">
        <v>2119</v>
      </c>
      <c r="D611" s="69">
        <v>0</v>
      </c>
      <c r="E611" s="69">
        <v>0</v>
      </c>
      <c r="F611" s="69">
        <v>0</v>
      </c>
      <c r="G611" s="71">
        <v>0</v>
      </c>
      <c r="H611" s="69">
        <v>0</v>
      </c>
      <c r="I611" s="69">
        <v>0</v>
      </c>
      <c r="J611" s="72">
        <v>0</v>
      </c>
      <c r="K611" s="71">
        <v>0</v>
      </c>
      <c r="L611" s="80">
        <v>0</v>
      </c>
      <c r="M611" s="74">
        <v>0</v>
      </c>
      <c r="N611" s="80">
        <v>0</v>
      </c>
      <c r="O611" s="70">
        <v>0</v>
      </c>
      <c r="P611" s="76" t="e">
        <f>VLOOKUP(A611,#REF!,3,FALSE)</f>
        <v>#REF!</v>
      </c>
      <c r="Q611" s="80">
        <v>212.12</v>
      </c>
      <c r="R611" s="80">
        <f t="shared" si="9"/>
        <v>0</v>
      </c>
    </row>
    <row r="612" spans="1:256" x14ac:dyDescent="0.2">
      <c r="A612" s="79">
        <v>2621</v>
      </c>
      <c r="B612" s="71" t="s">
        <v>2338</v>
      </c>
      <c r="C612" s="70" t="s">
        <v>2119</v>
      </c>
      <c r="D612" s="69">
        <v>1</v>
      </c>
      <c r="E612" s="69">
        <v>1</v>
      </c>
      <c r="F612" s="69">
        <v>1</v>
      </c>
      <c r="G612" s="71">
        <v>211.67000000000002</v>
      </c>
      <c r="H612" s="69">
        <v>42.330000000000005</v>
      </c>
      <c r="I612" s="69">
        <v>1</v>
      </c>
      <c r="J612" s="72">
        <v>1</v>
      </c>
      <c r="K612" s="71">
        <v>1</v>
      </c>
      <c r="L612" s="80">
        <v>211.67000000000002</v>
      </c>
      <c r="M612" s="74">
        <v>42.330000000000005</v>
      </c>
      <c r="N612" s="80">
        <v>211.67000000000002</v>
      </c>
      <c r="O612" s="70">
        <v>0</v>
      </c>
      <c r="P612" s="76" t="e">
        <f>VLOOKUP(A612,#REF!,3,FALSE)</f>
        <v>#REF!</v>
      </c>
      <c r="Q612" s="80">
        <v>190.5</v>
      </c>
      <c r="R612" s="80">
        <f t="shared" si="9"/>
        <v>21.170000000000016</v>
      </c>
    </row>
    <row r="613" spans="1:256" x14ac:dyDescent="0.2">
      <c r="A613" s="79">
        <v>3788</v>
      </c>
      <c r="B613" s="71" t="s">
        <v>2339</v>
      </c>
      <c r="C613" s="70" t="s">
        <v>2110</v>
      </c>
      <c r="D613" s="69">
        <v>0</v>
      </c>
      <c r="E613" s="69">
        <v>0</v>
      </c>
      <c r="F613" s="69">
        <v>0</v>
      </c>
      <c r="G613" s="71">
        <v>0</v>
      </c>
      <c r="H613" s="69">
        <v>0</v>
      </c>
      <c r="I613" s="69">
        <v>0</v>
      </c>
      <c r="J613" s="72">
        <v>0</v>
      </c>
      <c r="K613" s="71">
        <v>0</v>
      </c>
      <c r="L613" s="80">
        <v>0</v>
      </c>
      <c r="M613" s="74">
        <v>0</v>
      </c>
      <c r="N613" s="80">
        <v>0</v>
      </c>
      <c r="O613" s="70">
        <v>0</v>
      </c>
      <c r="P613" s="76" t="e">
        <f>VLOOKUP(A613,#REF!,3,FALSE)</f>
        <v>#REF!</v>
      </c>
      <c r="Q613" s="80">
        <v>1100</v>
      </c>
      <c r="R613" s="80">
        <f t="shared" si="9"/>
        <v>0</v>
      </c>
    </row>
    <row r="614" spans="1:256" x14ac:dyDescent="0.2">
      <c r="A614" s="79">
        <v>3927</v>
      </c>
      <c r="B614" s="71" t="s">
        <v>2340</v>
      </c>
      <c r="C614" s="70" t="s">
        <v>2110</v>
      </c>
      <c r="D614" s="69">
        <v>1</v>
      </c>
      <c r="E614" s="69">
        <v>1</v>
      </c>
      <c r="F614" s="69">
        <v>1</v>
      </c>
      <c r="G614" s="71">
        <v>3159</v>
      </c>
      <c r="H614" s="69">
        <v>631.80000000000007</v>
      </c>
      <c r="I614" s="69">
        <v>1</v>
      </c>
      <c r="J614" s="72">
        <v>1</v>
      </c>
      <c r="K614" s="71">
        <v>1</v>
      </c>
      <c r="L614" s="80">
        <v>3159</v>
      </c>
      <c r="M614" s="74">
        <v>631.80000000000007</v>
      </c>
      <c r="N614" s="80">
        <v>3159</v>
      </c>
      <c r="O614" s="70">
        <v>0</v>
      </c>
      <c r="P614" s="76" t="e">
        <f>VLOOKUP(A614,#REF!,3,FALSE)</f>
        <v>#REF!</v>
      </c>
      <c r="Q614" s="80">
        <v>1475</v>
      </c>
      <c r="R614" s="80">
        <f t="shared" si="9"/>
        <v>1684</v>
      </c>
    </row>
    <row r="615" spans="1:256" x14ac:dyDescent="0.2">
      <c r="A615" s="79">
        <v>3665</v>
      </c>
      <c r="B615" s="71" t="s">
        <v>1553</v>
      </c>
      <c r="C615" s="70" t="s">
        <v>2107</v>
      </c>
      <c r="D615" s="69">
        <v>0</v>
      </c>
      <c r="E615" s="69">
        <v>0</v>
      </c>
      <c r="F615" s="69">
        <v>0</v>
      </c>
      <c r="G615" s="71">
        <v>0</v>
      </c>
      <c r="H615" s="69">
        <v>0</v>
      </c>
      <c r="I615" s="69">
        <v>0</v>
      </c>
      <c r="J615" s="72">
        <v>0</v>
      </c>
      <c r="K615" s="71">
        <v>0</v>
      </c>
      <c r="L615" s="80">
        <v>0</v>
      </c>
      <c r="M615" s="74">
        <v>0</v>
      </c>
      <c r="N615" s="80">
        <v>0</v>
      </c>
      <c r="O615" s="70">
        <v>0</v>
      </c>
      <c r="P615" s="76" t="e">
        <f>VLOOKUP(A615,#REF!,3,FALSE)</f>
        <v>#REF!</v>
      </c>
      <c r="Q615" s="80">
        <v>2062.8318584070798</v>
      </c>
      <c r="R615" s="80">
        <f t="shared" si="9"/>
        <v>0</v>
      </c>
    </row>
    <row r="616" spans="1:256" s="69" customFormat="1" x14ac:dyDescent="0.2">
      <c r="A616" s="81">
        <v>3790</v>
      </c>
      <c r="B616" s="82" t="s">
        <v>2341</v>
      </c>
      <c r="C616" s="69" t="s">
        <v>2110</v>
      </c>
      <c r="D616" s="69">
        <v>0</v>
      </c>
      <c r="E616" s="69">
        <v>0</v>
      </c>
      <c r="F616" s="69">
        <v>0</v>
      </c>
      <c r="G616" s="71">
        <v>0</v>
      </c>
      <c r="H616" s="69">
        <v>0</v>
      </c>
      <c r="I616" s="69">
        <v>0</v>
      </c>
      <c r="J616" s="69">
        <v>0</v>
      </c>
      <c r="K616" s="82">
        <v>0</v>
      </c>
      <c r="L616" s="83">
        <v>0</v>
      </c>
      <c r="M616" s="69">
        <v>0</v>
      </c>
      <c r="N616" s="83">
        <v>0</v>
      </c>
      <c r="O616" s="69">
        <v>0</v>
      </c>
      <c r="P616" s="76" t="e">
        <f>VLOOKUP(A616,#REF!,3,FALSE)</f>
        <v>#REF!</v>
      </c>
      <c r="Q616" s="84">
        <v>1050</v>
      </c>
      <c r="R616" s="84">
        <f t="shared" si="9"/>
        <v>0</v>
      </c>
      <c r="S616" s="78"/>
      <c r="T616" s="78"/>
      <c r="U616" s="78"/>
      <c r="V616" s="78"/>
      <c r="W616" s="78"/>
      <c r="X616" s="78"/>
      <c r="Y616" s="78"/>
      <c r="Z616" s="78"/>
      <c r="AA616" s="78"/>
      <c r="AB616" s="78"/>
      <c r="AC616" s="85"/>
      <c r="AD616" s="85"/>
      <c r="AE616" s="85"/>
      <c r="AF616" s="85"/>
      <c r="AG616" s="85"/>
      <c r="AH616" s="85"/>
      <c r="AI616" s="85"/>
      <c r="AJ616" s="85"/>
      <c r="AK616" s="85"/>
      <c r="AL616" s="85"/>
      <c r="AM616" s="85"/>
      <c r="AN616" s="85"/>
      <c r="AO616" s="85"/>
      <c r="AP616" s="85"/>
      <c r="AQ616" s="85"/>
      <c r="AR616" s="85"/>
      <c r="AS616" s="85"/>
      <c r="AT616" s="85"/>
      <c r="AU616" s="85"/>
      <c r="AV616" s="85"/>
      <c r="AW616" s="85"/>
      <c r="AX616" s="85"/>
      <c r="AY616" s="85"/>
      <c r="AZ616" s="85"/>
      <c r="BA616" s="85"/>
      <c r="BB616" s="85"/>
      <c r="BC616" s="85"/>
      <c r="BD616" s="85"/>
      <c r="BE616" s="85"/>
      <c r="BF616" s="85"/>
      <c r="BG616" s="85"/>
      <c r="BH616" s="85"/>
      <c r="BI616" s="85"/>
      <c r="BJ616" s="85"/>
      <c r="BK616" s="85"/>
      <c r="BL616" s="85"/>
      <c r="BM616" s="85"/>
      <c r="BN616" s="85"/>
      <c r="BO616" s="85"/>
      <c r="BP616" s="85"/>
      <c r="BQ616" s="85"/>
      <c r="BR616" s="85"/>
      <c r="BS616" s="85"/>
      <c r="BT616" s="85"/>
      <c r="BU616" s="85"/>
      <c r="BV616" s="85"/>
      <c r="BW616" s="85"/>
      <c r="BX616" s="85"/>
      <c r="BY616" s="85"/>
      <c r="BZ616" s="85"/>
      <c r="CA616" s="85"/>
      <c r="CB616" s="85"/>
      <c r="CC616" s="85"/>
      <c r="CD616" s="85"/>
      <c r="CE616" s="85"/>
      <c r="CF616" s="85"/>
      <c r="CG616" s="85"/>
      <c r="CH616" s="85"/>
      <c r="CI616" s="85"/>
      <c r="CJ616" s="85"/>
      <c r="CK616" s="85"/>
      <c r="CL616" s="85"/>
      <c r="CM616" s="85"/>
      <c r="CN616" s="85"/>
      <c r="CO616" s="85"/>
      <c r="CP616" s="85"/>
      <c r="CQ616" s="85"/>
      <c r="CR616" s="85"/>
      <c r="CS616" s="85"/>
      <c r="CT616" s="85"/>
      <c r="CU616" s="85"/>
      <c r="CV616" s="85"/>
      <c r="CW616" s="85"/>
      <c r="CX616" s="85"/>
      <c r="CY616" s="85"/>
      <c r="CZ616" s="85"/>
      <c r="DA616" s="85"/>
      <c r="DB616" s="85"/>
      <c r="DC616" s="85"/>
      <c r="DD616" s="85"/>
      <c r="DE616" s="85"/>
      <c r="DF616" s="85"/>
      <c r="DG616" s="85"/>
      <c r="DH616" s="85"/>
      <c r="DI616" s="85"/>
      <c r="DJ616" s="85"/>
      <c r="DK616" s="85"/>
      <c r="DL616" s="85"/>
      <c r="DM616" s="85"/>
      <c r="DN616" s="85"/>
      <c r="DO616" s="85"/>
      <c r="DP616" s="85"/>
      <c r="DQ616" s="85"/>
      <c r="DR616" s="85"/>
      <c r="DS616" s="85"/>
      <c r="DT616" s="85"/>
      <c r="DU616" s="85"/>
      <c r="DV616" s="85"/>
      <c r="DW616" s="85"/>
      <c r="DX616" s="85"/>
      <c r="DY616" s="85"/>
      <c r="DZ616" s="85"/>
      <c r="EA616" s="85"/>
      <c r="EB616" s="85"/>
      <c r="EC616" s="85"/>
      <c r="ED616" s="85"/>
      <c r="EE616" s="85"/>
      <c r="EF616" s="85"/>
      <c r="EG616" s="85"/>
      <c r="EH616" s="85"/>
      <c r="EI616" s="85"/>
      <c r="EJ616" s="85"/>
      <c r="EK616" s="85"/>
      <c r="EL616" s="85"/>
      <c r="EM616" s="85"/>
      <c r="EN616" s="85"/>
      <c r="EO616" s="85"/>
      <c r="EP616" s="85"/>
      <c r="EQ616" s="85"/>
      <c r="ER616" s="85"/>
      <c r="ES616" s="85"/>
      <c r="ET616" s="85"/>
      <c r="EU616" s="85"/>
      <c r="EV616" s="85"/>
      <c r="EW616" s="85"/>
      <c r="EX616" s="85"/>
      <c r="EY616" s="85"/>
      <c r="EZ616" s="85"/>
      <c r="FA616" s="85"/>
      <c r="FB616" s="85"/>
      <c r="FC616" s="85"/>
      <c r="FD616" s="85"/>
      <c r="FE616" s="85"/>
      <c r="FF616" s="85"/>
      <c r="FG616" s="85"/>
      <c r="FH616" s="85"/>
      <c r="FI616" s="85"/>
      <c r="FJ616" s="85"/>
      <c r="FK616" s="85"/>
      <c r="FL616" s="85"/>
      <c r="FM616" s="85"/>
      <c r="FN616" s="85"/>
      <c r="FO616" s="85"/>
      <c r="FP616" s="85"/>
      <c r="FQ616" s="85"/>
      <c r="FR616" s="85"/>
      <c r="FS616" s="85"/>
      <c r="FT616" s="85"/>
      <c r="FU616" s="85"/>
      <c r="FV616" s="85"/>
      <c r="FW616" s="85"/>
      <c r="FX616" s="85"/>
      <c r="FY616" s="85"/>
      <c r="FZ616" s="85"/>
      <c r="GA616" s="85"/>
      <c r="GB616" s="85"/>
      <c r="GC616" s="85"/>
      <c r="GD616" s="85"/>
      <c r="GE616" s="85"/>
      <c r="GF616" s="85"/>
      <c r="GG616" s="85"/>
      <c r="GH616" s="85"/>
      <c r="GI616" s="85"/>
      <c r="GJ616" s="85"/>
      <c r="GK616" s="85"/>
      <c r="GL616" s="85"/>
      <c r="GM616" s="85"/>
      <c r="GN616" s="85"/>
      <c r="GO616" s="85"/>
      <c r="GP616" s="85"/>
      <c r="GQ616" s="85"/>
      <c r="GR616" s="85"/>
      <c r="GS616" s="85"/>
      <c r="GT616" s="85"/>
      <c r="GU616" s="85"/>
      <c r="GV616" s="85"/>
      <c r="GW616" s="85"/>
      <c r="GX616" s="85"/>
      <c r="GY616" s="85"/>
      <c r="GZ616" s="85"/>
      <c r="HA616" s="85"/>
      <c r="HB616" s="85"/>
      <c r="HC616" s="85"/>
      <c r="HD616" s="85"/>
      <c r="HE616" s="85"/>
      <c r="HF616" s="85"/>
      <c r="HG616" s="85"/>
      <c r="HH616" s="85"/>
      <c r="HI616" s="85"/>
      <c r="HJ616" s="85"/>
      <c r="HK616" s="85"/>
      <c r="HL616" s="85"/>
      <c r="HM616" s="85"/>
      <c r="HN616" s="85"/>
      <c r="HO616" s="85"/>
      <c r="HP616" s="85"/>
      <c r="HQ616" s="85"/>
      <c r="HR616" s="85"/>
      <c r="HS616" s="85"/>
      <c r="HT616" s="85"/>
      <c r="HU616" s="85"/>
      <c r="HV616" s="85"/>
      <c r="HW616" s="85"/>
      <c r="HX616" s="85"/>
      <c r="HY616" s="85"/>
      <c r="HZ616" s="85"/>
      <c r="IA616" s="85"/>
      <c r="IB616" s="85"/>
      <c r="IC616" s="85"/>
      <c r="ID616" s="85"/>
      <c r="IE616" s="85"/>
      <c r="IF616" s="85"/>
      <c r="IG616" s="85"/>
      <c r="IH616" s="85"/>
      <c r="II616" s="85"/>
      <c r="IJ616" s="85"/>
      <c r="IK616" s="85"/>
      <c r="IL616" s="85"/>
      <c r="IM616" s="85"/>
      <c r="IN616" s="85"/>
      <c r="IO616" s="85"/>
      <c r="IP616" s="85"/>
      <c r="IQ616" s="85"/>
      <c r="IR616" s="85"/>
      <c r="IS616" s="85"/>
      <c r="IT616" s="85"/>
      <c r="IU616" s="85"/>
      <c r="IV616" s="85"/>
    </row>
    <row r="617" spans="1:256" x14ac:dyDescent="0.2">
      <c r="A617" s="79">
        <v>3929</v>
      </c>
      <c r="B617" s="71" t="s">
        <v>2342</v>
      </c>
      <c r="C617" s="70" t="s">
        <v>2110</v>
      </c>
      <c r="D617" s="69">
        <v>0</v>
      </c>
      <c r="E617" s="69">
        <v>0</v>
      </c>
      <c r="F617" s="69">
        <v>0</v>
      </c>
      <c r="G617" s="71">
        <v>0</v>
      </c>
      <c r="H617" s="69">
        <v>0</v>
      </c>
      <c r="I617" s="69">
        <v>0</v>
      </c>
      <c r="J617" s="72">
        <v>0</v>
      </c>
      <c r="K617" s="71">
        <v>0</v>
      </c>
      <c r="L617" s="80">
        <v>0</v>
      </c>
      <c r="M617" s="74">
        <v>0</v>
      </c>
      <c r="N617" s="80">
        <v>0</v>
      </c>
      <c r="O617" s="70">
        <v>0</v>
      </c>
      <c r="P617" s="76" t="e">
        <f>VLOOKUP(A617,#REF!,3,FALSE)</f>
        <v>#REF!</v>
      </c>
      <c r="Q617" s="80">
        <v>1475</v>
      </c>
      <c r="R617" s="80">
        <f t="shared" si="9"/>
        <v>0</v>
      </c>
    </row>
    <row r="618" spans="1:256" x14ac:dyDescent="0.2">
      <c r="A618" s="79">
        <v>5005</v>
      </c>
      <c r="B618" s="71" t="s">
        <v>1660</v>
      </c>
      <c r="C618" s="70" t="s">
        <v>2107</v>
      </c>
      <c r="D618" s="69">
        <v>0</v>
      </c>
      <c r="E618" s="69">
        <v>0</v>
      </c>
      <c r="F618" s="69">
        <v>0</v>
      </c>
      <c r="G618" s="71">
        <v>0</v>
      </c>
      <c r="H618" s="69">
        <v>0</v>
      </c>
      <c r="I618" s="69">
        <v>0</v>
      </c>
      <c r="J618" s="72">
        <v>0</v>
      </c>
      <c r="K618" s="71">
        <v>0</v>
      </c>
      <c r="L618" s="80">
        <v>0</v>
      </c>
      <c r="M618" s="74">
        <v>0</v>
      </c>
      <c r="N618" s="80">
        <v>0</v>
      </c>
      <c r="O618" s="70">
        <v>0</v>
      </c>
      <c r="P618" s="76" t="e">
        <f>VLOOKUP(A618,#REF!,3,FALSE)</f>
        <v>#REF!</v>
      </c>
      <c r="Q618" s="80">
        <v>1180.5555555555554</v>
      </c>
      <c r="R618" s="80">
        <f t="shared" si="9"/>
        <v>0</v>
      </c>
    </row>
    <row r="619" spans="1:256" x14ac:dyDescent="0.2">
      <c r="A619" s="79">
        <v>5049</v>
      </c>
      <c r="B619" s="71" t="s">
        <v>2343</v>
      </c>
      <c r="C619" s="70" t="s">
        <v>2107</v>
      </c>
      <c r="D619" s="69">
        <v>0</v>
      </c>
      <c r="E619" s="69">
        <v>0</v>
      </c>
      <c r="F619" s="69">
        <v>0</v>
      </c>
      <c r="G619" s="71">
        <v>0</v>
      </c>
      <c r="H619" s="69">
        <v>0</v>
      </c>
      <c r="I619" s="69">
        <v>0</v>
      </c>
      <c r="J619" s="72">
        <v>0</v>
      </c>
      <c r="K619" s="71">
        <v>0</v>
      </c>
      <c r="L619" s="80">
        <v>0</v>
      </c>
      <c r="M619" s="74">
        <v>0</v>
      </c>
      <c r="N619" s="80">
        <v>0</v>
      </c>
      <c r="O619" s="70">
        <v>0</v>
      </c>
      <c r="P619" s="76" t="e">
        <f>VLOOKUP(A619,#REF!,3,FALSE)</f>
        <v>#REF!</v>
      </c>
      <c r="Q619" s="80">
        <v>763.8888888888888</v>
      </c>
      <c r="R619" s="80">
        <f t="shared" si="9"/>
        <v>0</v>
      </c>
    </row>
    <row r="620" spans="1:256" x14ac:dyDescent="0.2">
      <c r="A620" s="79">
        <v>5009</v>
      </c>
      <c r="B620" s="71" t="s">
        <v>1669</v>
      </c>
      <c r="C620" s="70" t="s">
        <v>2107</v>
      </c>
      <c r="D620" s="69">
        <v>0</v>
      </c>
      <c r="E620" s="69">
        <v>0</v>
      </c>
      <c r="F620" s="69">
        <v>0</v>
      </c>
      <c r="G620" s="71">
        <v>0</v>
      </c>
      <c r="H620" s="69">
        <v>0</v>
      </c>
      <c r="I620" s="69">
        <v>0</v>
      </c>
      <c r="J620" s="72">
        <v>0</v>
      </c>
      <c r="K620" s="71">
        <v>0</v>
      </c>
      <c r="L620" s="80">
        <v>0</v>
      </c>
      <c r="M620" s="74">
        <v>0</v>
      </c>
      <c r="N620" s="80">
        <v>0</v>
      </c>
      <c r="O620" s="70">
        <v>0</v>
      </c>
      <c r="P620" s="76" t="e">
        <f>VLOOKUP(A620,#REF!,3,FALSE)</f>
        <v>#REF!</v>
      </c>
      <c r="Q620" s="80">
        <v>1384.2592592592591</v>
      </c>
      <c r="R620" s="80">
        <f t="shared" si="9"/>
        <v>0</v>
      </c>
    </row>
    <row r="621" spans="1:256" x14ac:dyDescent="0.2">
      <c r="A621" s="79">
        <v>5053</v>
      </c>
      <c r="B621" s="71" t="s">
        <v>1707</v>
      </c>
      <c r="C621" s="70" t="s">
        <v>2107</v>
      </c>
      <c r="D621" s="69">
        <v>0</v>
      </c>
      <c r="E621" s="69">
        <v>0</v>
      </c>
      <c r="F621" s="69">
        <v>0</v>
      </c>
      <c r="G621" s="71">
        <v>0</v>
      </c>
      <c r="H621" s="69">
        <v>0</v>
      </c>
      <c r="I621" s="69">
        <v>0</v>
      </c>
      <c r="J621" s="72">
        <v>0</v>
      </c>
      <c r="K621" s="71">
        <v>0</v>
      </c>
      <c r="L621" s="80">
        <v>0</v>
      </c>
      <c r="M621" s="74">
        <v>0</v>
      </c>
      <c r="N621" s="80">
        <v>0</v>
      </c>
      <c r="O621" s="70">
        <v>0</v>
      </c>
      <c r="P621" s="76" t="e">
        <f>VLOOKUP(A621,#REF!,3,FALSE)</f>
        <v>#REF!</v>
      </c>
      <c r="Q621" s="80">
        <v>832.40740740740739</v>
      </c>
      <c r="R621" s="80">
        <f t="shared" si="9"/>
        <v>0</v>
      </c>
    </row>
    <row r="622" spans="1:256" x14ac:dyDescent="0.2">
      <c r="A622" s="79">
        <v>5043</v>
      </c>
      <c r="B622" s="71" t="s">
        <v>2344</v>
      </c>
      <c r="C622" s="70" t="s">
        <v>2107</v>
      </c>
      <c r="D622" s="69">
        <v>0</v>
      </c>
      <c r="E622" s="69">
        <v>0</v>
      </c>
      <c r="F622" s="69">
        <v>0</v>
      </c>
      <c r="G622" s="71">
        <v>0</v>
      </c>
      <c r="H622" s="69">
        <v>0</v>
      </c>
      <c r="I622" s="69">
        <v>0</v>
      </c>
      <c r="J622" s="72">
        <v>0</v>
      </c>
      <c r="K622" s="71">
        <v>0</v>
      </c>
      <c r="L622" s="80">
        <v>0</v>
      </c>
      <c r="M622" s="74">
        <v>0</v>
      </c>
      <c r="N622" s="80">
        <v>0</v>
      </c>
      <c r="O622" s="70">
        <v>0</v>
      </c>
      <c r="P622" s="76" t="e">
        <f>VLOOKUP(A622,#REF!,3,FALSE)</f>
        <v>#REF!</v>
      </c>
      <c r="Q622" s="80">
        <v>1041.6666666666665</v>
      </c>
      <c r="R622" s="80">
        <f t="shared" si="9"/>
        <v>0</v>
      </c>
    </row>
    <row r="623" spans="1:256" x14ac:dyDescent="0.2">
      <c r="A623" s="79">
        <v>3222</v>
      </c>
      <c r="B623" s="71" t="s">
        <v>2345</v>
      </c>
      <c r="C623" s="70" t="s">
        <v>2110</v>
      </c>
      <c r="D623" s="69">
        <v>1</v>
      </c>
      <c r="E623" s="69">
        <v>1</v>
      </c>
      <c r="F623" s="69">
        <v>10</v>
      </c>
      <c r="G623" s="71">
        <v>1700</v>
      </c>
      <c r="H623" s="69">
        <v>340</v>
      </c>
      <c r="I623" s="69">
        <v>1</v>
      </c>
      <c r="J623" s="72">
        <v>1</v>
      </c>
      <c r="K623" s="71">
        <v>10</v>
      </c>
      <c r="L623" s="80">
        <v>1700</v>
      </c>
      <c r="M623" s="74">
        <v>340</v>
      </c>
      <c r="N623" s="80">
        <v>170</v>
      </c>
      <c r="O623" s="70">
        <v>0</v>
      </c>
      <c r="P623" s="76" t="e">
        <f>VLOOKUP(A623,#REF!,3,FALSE)</f>
        <v>#REF!</v>
      </c>
      <c r="Q623" s="80">
        <v>68.629000000000005</v>
      </c>
      <c r="R623" s="80">
        <f t="shared" si="9"/>
        <v>1013.7099999999999</v>
      </c>
    </row>
    <row r="624" spans="1:256" x14ac:dyDescent="0.2">
      <c r="A624" s="79">
        <v>3223</v>
      </c>
      <c r="B624" s="71" t="s">
        <v>372</v>
      </c>
      <c r="C624" s="70" t="s">
        <v>2177</v>
      </c>
      <c r="D624" s="69">
        <v>0</v>
      </c>
      <c r="E624" s="69">
        <v>0</v>
      </c>
      <c r="F624" s="69">
        <v>0</v>
      </c>
      <c r="G624" s="71">
        <v>0</v>
      </c>
      <c r="H624" s="69">
        <v>0</v>
      </c>
      <c r="I624" s="69">
        <v>0</v>
      </c>
      <c r="J624" s="72">
        <v>0</v>
      </c>
      <c r="K624" s="71">
        <v>0</v>
      </c>
      <c r="L624" s="80">
        <v>0</v>
      </c>
      <c r="M624" s="74">
        <v>0</v>
      </c>
      <c r="N624" s="80">
        <v>0</v>
      </c>
      <c r="O624" s="70">
        <v>0</v>
      </c>
      <c r="P624" s="76" t="e">
        <f>VLOOKUP(A624,#REF!,3,FALSE)</f>
        <v>#REF!</v>
      </c>
      <c r="Q624" s="80">
        <v>659.49074074074065</v>
      </c>
      <c r="R624" s="80">
        <f t="shared" si="9"/>
        <v>0</v>
      </c>
    </row>
    <row r="625" spans="1:256" x14ac:dyDescent="0.2">
      <c r="A625" s="68">
        <v>3121</v>
      </c>
      <c r="B625" s="69" t="s">
        <v>2346</v>
      </c>
      <c r="C625" s="70" t="s">
        <v>2208</v>
      </c>
      <c r="D625" s="69">
        <v>0</v>
      </c>
      <c r="E625" s="69">
        <v>0</v>
      </c>
      <c r="F625" s="69">
        <v>0</v>
      </c>
      <c r="G625" s="71">
        <v>0</v>
      </c>
      <c r="H625" s="69">
        <v>0</v>
      </c>
      <c r="I625" s="69">
        <v>0</v>
      </c>
      <c r="J625" s="72">
        <v>0</v>
      </c>
      <c r="K625" s="73">
        <v>0</v>
      </c>
      <c r="L625" s="73">
        <v>0</v>
      </c>
      <c r="M625" s="74">
        <v>0</v>
      </c>
      <c r="N625" s="75">
        <v>0</v>
      </c>
      <c r="O625" s="70">
        <v>0</v>
      </c>
      <c r="P625" s="76" t="e">
        <f>VLOOKUP(A625,#REF!,3,FALSE)</f>
        <v>#REF!</v>
      </c>
      <c r="Q625" s="77"/>
      <c r="R625" s="77">
        <f t="shared" si="9"/>
        <v>0</v>
      </c>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M625" s="76"/>
      <c r="CN625" s="76"/>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c r="DM625" s="76"/>
      <c r="DN625" s="76"/>
      <c r="DO625" s="76"/>
      <c r="DP625" s="76"/>
      <c r="DQ625" s="76"/>
      <c r="DR625" s="76"/>
      <c r="DS625" s="76"/>
      <c r="DT625" s="76"/>
      <c r="DU625" s="76"/>
      <c r="DV625" s="76"/>
      <c r="DW625" s="76"/>
      <c r="DX625" s="76"/>
      <c r="DY625" s="76"/>
      <c r="DZ625" s="76"/>
      <c r="EA625" s="76"/>
      <c r="EB625" s="76"/>
      <c r="EC625" s="76"/>
      <c r="ED625" s="76"/>
      <c r="EE625" s="76"/>
      <c r="EF625" s="76"/>
      <c r="EG625" s="76"/>
      <c r="EH625" s="76"/>
      <c r="EI625" s="76"/>
      <c r="EJ625" s="76"/>
      <c r="EK625" s="76"/>
      <c r="EL625" s="76"/>
      <c r="EM625" s="76"/>
      <c r="EN625" s="76"/>
      <c r="EO625" s="76"/>
      <c r="EP625" s="76"/>
      <c r="EQ625" s="76"/>
      <c r="ER625" s="76"/>
      <c r="ES625" s="76"/>
      <c r="ET625" s="76"/>
      <c r="EU625" s="76"/>
      <c r="EV625" s="76"/>
      <c r="EW625" s="76"/>
      <c r="EX625" s="76"/>
      <c r="EY625" s="76"/>
      <c r="EZ625" s="76"/>
      <c r="FA625" s="76"/>
      <c r="FB625" s="76"/>
      <c r="FC625" s="76"/>
      <c r="FD625" s="76"/>
      <c r="FE625" s="76"/>
      <c r="FF625" s="76"/>
      <c r="FG625" s="76"/>
      <c r="FH625" s="76"/>
      <c r="FI625" s="76"/>
      <c r="FJ625" s="76"/>
      <c r="FK625" s="76"/>
      <c r="FL625" s="76"/>
      <c r="FM625" s="76"/>
      <c r="FN625" s="76"/>
      <c r="FO625" s="76"/>
      <c r="FP625" s="76"/>
      <c r="FQ625" s="76"/>
      <c r="FR625" s="76"/>
      <c r="FS625" s="76"/>
      <c r="FT625" s="76"/>
      <c r="FU625" s="76"/>
      <c r="FV625" s="76"/>
      <c r="FW625" s="76"/>
      <c r="FX625" s="76"/>
      <c r="FY625" s="76"/>
      <c r="FZ625" s="76"/>
      <c r="GA625" s="76"/>
      <c r="GB625" s="76"/>
      <c r="GC625" s="76"/>
      <c r="GD625" s="76"/>
      <c r="GE625" s="76"/>
      <c r="GF625" s="76"/>
      <c r="GG625" s="76"/>
      <c r="GH625" s="76"/>
      <c r="GI625" s="76"/>
      <c r="GJ625" s="76"/>
      <c r="GK625" s="76"/>
      <c r="GL625" s="76"/>
      <c r="GM625" s="76"/>
      <c r="GN625" s="76"/>
      <c r="GO625" s="76"/>
      <c r="GP625" s="76"/>
      <c r="GQ625" s="76"/>
      <c r="GR625" s="76"/>
      <c r="GS625" s="76"/>
      <c r="GT625" s="76"/>
      <c r="GU625" s="76"/>
      <c r="GV625" s="76"/>
      <c r="GW625" s="76"/>
      <c r="GX625" s="76"/>
      <c r="GY625" s="76"/>
      <c r="GZ625" s="76"/>
      <c r="HA625" s="76"/>
      <c r="HB625" s="76"/>
      <c r="HC625" s="76"/>
      <c r="HD625" s="76"/>
      <c r="HE625" s="76"/>
      <c r="HF625" s="76"/>
      <c r="HG625" s="76"/>
      <c r="HH625" s="76"/>
      <c r="HI625" s="76"/>
      <c r="HJ625" s="76"/>
      <c r="HK625" s="76"/>
      <c r="HL625" s="76"/>
      <c r="HM625" s="76"/>
      <c r="HN625" s="76"/>
      <c r="HO625" s="76"/>
      <c r="HP625" s="76"/>
      <c r="HQ625" s="76"/>
      <c r="HR625" s="76"/>
      <c r="HS625" s="76"/>
      <c r="HT625" s="76"/>
      <c r="HU625" s="76"/>
      <c r="HV625" s="76"/>
      <c r="HW625" s="76"/>
      <c r="HX625" s="76"/>
      <c r="HY625" s="76"/>
      <c r="HZ625" s="76"/>
      <c r="IA625" s="76"/>
      <c r="IB625" s="76"/>
      <c r="IC625" s="76"/>
      <c r="ID625" s="76"/>
      <c r="IE625" s="76"/>
      <c r="IF625" s="76"/>
      <c r="IG625" s="76"/>
      <c r="IH625" s="76"/>
      <c r="II625" s="76"/>
      <c r="IJ625" s="76"/>
      <c r="IK625" s="76"/>
      <c r="IL625" s="76"/>
      <c r="IM625" s="76"/>
      <c r="IN625" s="76"/>
      <c r="IO625" s="76"/>
      <c r="IP625" s="76"/>
      <c r="IQ625" s="76"/>
      <c r="IR625" s="76"/>
      <c r="IS625" s="76"/>
      <c r="IT625" s="76"/>
      <c r="IU625" s="76"/>
      <c r="IV625" s="76"/>
    </row>
    <row r="626" spans="1:256" x14ac:dyDescent="0.2">
      <c r="A626" s="112" t="s">
        <v>1773</v>
      </c>
      <c r="B626" s="71" t="s">
        <v>2347</v>
      </c>
      <c r="C626" s="70" t="s">
        <v>2208</v>
      </c>
      <c r="D626" s="69">
        <v>0</v>
      </c>
      <c r="E626" s="69">
        <v>0</v>
      </c>
      <c r="F626" s="69">
        <v>0</v>
      </c>
      <c r="G626" s="71">
        <v>0</v>
      </c>
      <c r="H626" s="69">
        <v>0</v>
      </c>
      <c r="I626" s="69">
        <v>0</v>
      </c>
      <c r="J626" s="72">
        <v>0</v>
      </c>
      <c r="K626" s="71">
        <v>0</v>
      </c>
      <c r="L626" s="80">
        <v>0</v>
      </c>
      <c r="M626" s="74">
        <v>0</v>
      </c>
      <c r="N626" s="80">
        <v>0</v>
      </c>
      <c r="O626" s="70">
        <v>0</v>
      </c>
      <c r="P626" s="76" t="e">
        <f>VLOOKUP(A626,#REF!,3,FALSE)</f>
        <v>#REF!</v>
      </c>
      <c r="Q626" s="80">
        <v>21</v>
      </c>
      <c r="R626" s="80">
        <f t="shared" si="9"/>
        <v>0</v>
      </c>
    </row>
    <row r="627" spans="1:256" s="69" customFormat="1" x14ac:dyDescent="0.2">
      <c r="A627" s="113" t="s">
        <v>1772</v>
      </c>
      <c r="B627" s="82" t="s">
        <v>2348</v>
      </c>
      <c r="C627" s="69" t="s">
        <v>2208</v>
      </c>
      <c r="D627" s="69">
        <v>1</v>
      </c>
      <c r="E627" s="69">
        <v>1</v>
      </c>
      <c r="F627" s="69">
        <v>1</v>
      </c>
      <c r="G627" s="71">
        <v>25</v>
      </c>
      <c r="H627" s="69">
        <v>5</v>
      </c>
      <c r="I627" s="69">
        <v>1</v>
      </c>
      <c r="J627" s="69">
        <v>1</v>
      </c>
      <c r="K627" s="82">
        <v>0</v>
      </c>
      <c r="L627" s="83">
        <v>0</v>
      </c>
      <c r="M627" s="69">
        <v>0</v>
      </c>
      <c r="N627" s="83">
        <v>0</v>
      </c>
      <c r="O627" s="69">
        <v>0</v>
      </c>
      <c r="P627" s="76" t="e">
        <f>VLOOKUP(A627,#REF!,3,FALSE)</f>
        <v>#REF!</v>
      </c>
      <c r="Q627" s="84">
        <v>21</v>
      </c>
      <c r="R627" s="84">
        <f t="shared" si="9"/>
        <v>0</v>
      </c>
      <c r="S627" s="78"/>
      <c r="T627" s="78"/>
      <c r="U627" s="78"/>
      <c r="V627" s="78"/>
      <c r="W627" s="78"/>
      <c r="X627" s="78"/>
      <c r="Y627" s="78"/>
      <c r="Z627" s="78"/>
      <c r="AA627" s="78"/>
      <c r="AB627" s="78"/>
      <c r="AC627" s="85"/>
      <c r="AD627" s="85"/>
      <c r="AE627" s="85"/>
      <c r="AF627" s="85"/>
      <c r="AG627" s="85"/>
      <c r="AH627" s="85"/>
      <c r="AI627" s="85"/>
      <c r="AJ627" s="85"/>
      <c r="AK627" s="85"/>
      <c r="AL627" s="85"/>
      <c r="AM627" s="85"/>
      <c r="AN627" s="85"/>
      <c r="AO627" s="85"/>
      <c r="AP627" s="85"/>
      <c r="AQ627" s="85"/>
      <c r="AR627" s="85"/>
      <c r="AS627" s="85"/>
      <c r="AT627" s="85"/>
      <c r="AU627" s="85"/>
      <c r="AV627" s="85"/>
      <c r="AW627" s="85"/>
      <c r="AX627" s="85"/>
      <c r="AY627" s="85"/>
      <c r="AZ627" s="85"/>
      <c r="BA627" s="85"/>
      <c r="BB627" s="85"/>
      <c r="BC627" s="85"/>
      <c r="BD627" s="85"/>
      <c r="BE627" s="85"/>
      <c r="BF627" s="85"/>
      <c r="BG627" s="85"/>
      <c r="BH627" s="85"/>
      <c r="BI627" s="85"/>
      <c r="BJ627" s="85"/>
      <c r="BK627" s="85"/>
      <c r="BL627" s="85"/>
      <c r="BM627" s="85"/>
      <c r="BN627" s="85"/>
      <c r="BO627" s="85"/>
      <c r="BP627" s="85"/>
      <c r="BQ627" s="85"/>
      <c r="BR627" s="85"/>
      <c r="BS627" s="85"/>
      <c r="BT627" s="85"/>
      <c r="BU627" s="85"/>
      <c r="BV627" s="85"/>
      <c r="BW627" s="85"/>
      <c r="BX627" s="85"/>
      <c r="BY627" s="85"/>
      <c r="BZ627" s="85"/>
      <c r="CA627" s="85"/>
      <c r="CB627" s="85"/>
      <c r="CC627" s="85"/>
      <c r="CD627" s="85"/>
      <c r="CE627" s="85"/>
      <c r="CF627" s="85"/>
      <c r="CG627" s="85"/>
      <c r="CH627" s="85"/>
      <c r="CI627" s="85"/>
      <c r="CJ627" s="85"/>
      <c r="CK627" s="85"/>
      <c r="CL627" s="85"/>
      <c r="CM627" s="85"/>
      <c r="CN627" s="85"/>
      <c r="CO627" s="85"/>
      <c r="CP627" s="85"/>
      <c r="CQ627" s="85"/>
      <c r="CR627" s="85"/>
      <c r="CS627" s="85"/>
      <c r="CT627" s="85"/>
      <c r="CU627" s="85"/>
      <c r="CV627" s="85"/>
      <c r="CW627" s="85"/>
      <c r="CX627" s="85"/>
      <c r="CY627" s="85"/>
      <c r="CZ627" s="85"/>
      <c r="DA627" s="85"/>
      <c r="DB627" s="85"/>
      <c r="DC627" s="85"/>
      <c r="DD627" s="85"/>
      <c r="DE627" s="85"/>
      <c r="DF627" s="85"/>
      <c r="DG627" s="85"/>
      <c r="DH627" s="85"/>
      <c r="DI627" s="85"/>
      <c r="DJ627" s="85"/>
      <c r="DK627" s="85"/>
      <c r="DL627" s="85"/>
      <c r="DM627" s="85"/>
      <c r="DN627" s="85"/>
      <c r="DO627" s="85"/>
      <c r="DP627" s="85"/>
      <c r="DQ627" s="85"/>
      <c r="DR627" s="85"/>
      <c r="DS627" s="85"/>
      <c r="DT627" s="85"/>
      <c r="DU627" s="85"/>
      <c r="DV627" s="85"/>
      <c r="DW627" s="85"/>
      <c r="DX627" s="85"/>
      <c r="DY627" s="85"/>
      <c r="DZ627" s="85"/>
      <c r="EA627" s="85"/>
      <c r="EB627" s="85"/>
      <c r="EC627" s="85"/>
      <c r="ED627" s="85"/>
      <c r="EE627" s="85"/>
      <c r="EF627" s="85"/>
      <c r="EG627" s="85"/>
      <c r="EH627" s="85"/>
      <c r="EI627" s="85"/>
      <c r="EJ627" s="85"/>
      <c r="EK627" s="85"/>
      <c r="EL627" s="85"/>
      <c r="EM627" s="85"/>
      <c r="EN627" s="85"/>
      <c r="EO627" s="85"/>
      <c r="EP627" s="85"/>
      <c r="EQ627" s="85"/>
      <c r="ER627" s="85"/>
      <c r="ES627" s="85"/>
      <c r="ET627" s="85"/>
      <c r="EU627" s="85"/>
      <c r="EV627" s="85"/>
      <c r="EW627" s="85"/>
      <c r="EX627" s="85"/>
      <c r="EY627" s="85"/>
      <c r="EZ627" s="85"/>
      <c r="FA627" s="85"/>
      <c r="FB627" s="85"/>
      <c r="FC627" s="85"/>
      <c r="FD627" s="85"/>
      <c r="FE627" s="85"/>
      <c r="FF627" s="85"/>
      <c r="FG627" s="85"/>
      <c r="FH627" s="85"/>
      <c r="FI627" s="85"/>
      <c r="FJ627" s="85"/>
      <c r="FK627" s="85"/>
      <c r="FL627" s="85"/>
      <c r="FM627" s="85"/>
      <c r="FN627" s="85"/>
      <c r="FO627" s="85"/>
      <c r="FP627" s="85"/>
      <c r="FQ627" s="85"/>
      <c r="FR627" s="85"/>
      <c r="FS627" s="85"/>
      <c r="FT627" s="85"/>
      <c r="FU627" s="85"/>
      <c r="FV627" s="85"/>
      <c r="FW627" s="85"/>
      <c r="FX627" s="85"/>
      <c r="FY627" s="85"/>
      <c r="FZ627" s="85"/>
      <c r="GA627" s="85"/>
      <c r="GB627" s="85"/>
      <c r="GC627" s="85"/>
      <c r="GD627" s="85"/>
      <c r="GE627" s="85"/>
      <c r="GF627" s="85"/>
      <c r="GG627" s="85"/>
      <c r="GH627" s="85"/>
      <c r="GI627" s="85"/>
      <c r="GJ627" s="85"/>
      <c r="GK627" s="85"/>
      <c r="GL627" s="85"/>
      <c r="GM627" s="85"/>
      <c r="GN627" s="85"/>
      <c r="GO627" s="85"/>
      <c r="GP627" s="85"/>
      <c r="GQ627" s="85"/>
      <c r="GR627" s="85"/>
      <c r="GS627" s="85"/>
      <c r="GT627" s="85"/>
      <c r="GU627" s="85"/>
      <c r="GV627" s="85"/>
      <c r="GW627" s="85"/>
      <c r="GX627" s="85"/>
      <c r="GY627" s="85"/>
      <c r="GZ627" s="85"/>
      <c r="HA627" s="85"/>
      <c r="HB627" s="85"/>
      <c r="HC627" s="85"/>
      <c r="HD627" s="85"/>
      <c r="HE627" s="85"/>
      <c r="HF627" s="85"/>
      <c r="HG627" s="85"/>
      <c r="HH627" s="85"/>
      <c r="HI627" s="85"/>
      <c r="HJ627" s="85"/>
      <c r="HK627" s="85"/>
      <c r="HL627" s="85"/>
      <c r="HM627" s="85"/>
      <c r="HN627" s="85"/>
      <c r="HO627" s="85"/>
      <c r="HP627" s="85"/>
      <c r="HQ627" s="85"/>
      <c r="HR627" s="85"/>
      <c r="HS627" s="85"/>
      <c r="HT627" s="85"/>
      <c r="HU627" s="85"/>
      <c r="HV627" s="85"/>
      <c r="HW627" s="85"/>
      <c r="HX627" s="85"/>
      <c r="HY627" s="85"/>
      <c r="HZ627" s="85"/>
      <c r="IA627" s="85"/>
      <c r="IB627" s="85"/>
      <c r="IC627" s="85"/>
      <c r="ID627" s="85"/>
      <c r="IE627" s="85"/>
      <c r="IF627" s="85"/>
      <c r="IG627" s="85"/>
      <c r="IH627" s="85"/>
      <c r="II627" s="85"/>
      <c r="IJ627" s="85"/>
      <c r="IK627" s="85"/>
      <c r="IL627" s="85"/>
      <c r="IM627" s="85"/>
      <c r="IN627" s="85"/>
      <c r="IO627" s="85"/>
      <c r="IP627" s="85"/>
      <c r="IQ627" s="85"/>
      <c r="IR627" s="85"/>
      <c r="IS627" s="85"/>
      <c r="IT627" s="85"/>
      <c r="IU627" s="85"/>
      <c r="IV627" s="85"/>
    </row>
    <row r="628" spans="1:256" x14ac:dyDescent="0.2">
      <c r="A628" s="112" t="s">
        <v>1771</v>
      </c>
      <c r="B628" s="71" t="s">
        <v>2349</v>
      </c>
      <c r="C628" s="70" t="s">
        <v>2208</v>
      </c>
      <c r="D628" s="69">
        <v>0</v>
      </c>
      <c r="E628" s="69">
        <v>0</v>
      </c>
      <c r="F628" s="69">
        <v>0</v>
      </c>
      <c r="G628" s="71">
        <v>0</v>
      </c>
      <c r="H628" s="69">
        <v>0</v>
      </c>
      <c r="I628" s="69">
        <v>0</v>
      </c>
      <c r="J628" s="72">
        <v>0</v>
      </c>
      <c r="K628" s="71">
        <v>0</v>
      </c>
      <c r="L628" s="80">
        <v>0</v>
      </c>
      <c r="M628" s="74">
        <v>0</v>
      </c>
      <c r="N628" s="80">
        <v>0</v>
      </c>
      <c r="O628" s="70">
        <v>0</v>
      </c>
      <c r="P628" s="76" t="e">
        <f>VLOOKUP(A628,#REF!,3,FALSE)</f>
        <v>#REF!</v>
      </c>
      <c r="Q628" s="80">
        <v>21</v>
      </c>
      <c r="R628" s="80">
        <f t="shared" si="9"/>
        <v>0</v>
      </c>
    </row>
    <row r="629" spans="1:256" x14ac:dyDescent="0.2">
      <c r="A629" s="79">
        <v>3115</v>
      </c>
      <c r="B629" s="71" t="s">
        <v>2350</v>
      </c>
      <c r="C629" s="70" t="s">
        <v>2208</v>
      </c>
      <c r="D629" s="69">
        <v>0</v>
      </c>
      <c r="E629" s="69">
        <v>0</v>
      </c>
      <c r="F629" s="69">
        <v>0</v>
      </c>
      <c r="G629" s="71">
        <v>0</v>
      </c>
      <c r="H629" s="69">
        <v>0</v>
      </c>
      <c r="I629" s="69">
        <v>0</v>
      </c>
      <c r="J629" s="72">
        <v>0</v>
      </c>
      <c r="K629" s="71">
        <v>0</v>
      </c>
      <c r="L629" s="80">
        <v>0</v>
      </c>
      <c r="M629" s="74">
        <v>0</v>
      </c>
      <c r="N629" s="80">
        <v>0</v>
      </c>
      <c r="O629" s="70">
        <v>0</v>
      </c>
      <c r="P629" s="76" t="e">
        <f>VLOOKUP(A629,#REF!,3,FALSE)</f>
        <v>#REF!</v>
      </c>
      <c r="Q629" s="80">
        <v>21</v>
      </c>
      <c r="R629" s="80">
        <f t="shared" si="9"/>
        <v>0</v>
      </c>
    </row>
    <row r="630" spans="1:256" s="69" customFormat="1" x14ac:dyDescent="0.2">
      <c r="A630" s="114" t="s">
        <v>2351</v>
      </c>
      <c r="B630" s="102" t="s">
        <v>2352</v>
      </c>
      <c r="C630" s="69" t="s">
        <v>2208</v>
      </c>
      <c r="D630" s="69">
        <v>1</v>
      </c>
      <c r="E630" s="69">
        <v>1</v>
      </c>
      <c r="F630" s="69">
        <v>1</v>
      </c>
      <c r="G630" s="71">
        <v>30</v>
      </c>
      <c r="H630" s="69">
        <v>6</v>
      </c>
      <c r="I630" s="69">
        <v>0</v>
      </c>
      <c r="J630" s="69">
        <v>0</v>
      </c>
      <c r="K630" s="103">
        <v>0</v>
      </c>
      <c r="L630" s="103">
        <v>0</v>
      </c>
      <c r="M630" s="69">
        <v>0</v>
      </c>
      <c r="N630" s="104">
        <v>0</v>
      </c>
      <c r="O630" s="69">
        <v>0</v>
      </c>
      <c r="P630" s="76" t="e">
        <f>VLOOKUP(A630,#REF!,3,FALSE)</f>
        <v>#REF!</v>
      </c>
      <c r="Q630" s="92"/>
      <c r="R630" s="92">
        <f t="shared" si="9"/>
        <v>0</v>
      </c>
      <c r="S630" s="76"/>
      <c r="T630" s="76"/>
      <c r="U630" s="76"/>
      <c r="V630" s="76"/>
      <c r="W630" s="76"/>
      <c r="X630" s="76"/>
      <c r="Y630" s="76"/>
      <c r="Z630" s="76"/>
      <c r="AA630" s="76"/>
      <c r="AB630" s="76"/>
      <c r="AC630" s="98"/>
      <c r="AD630" s="98"/>
      <c r="AE630" s="98"/>
      <c r="AF630" s="98"/>
      <c r="AG630" s="98"/>
      <c r="AH630" s="98"/>
      <c r="AI630" s="98"/>
      <c r="AJ630" s="98"/>
      <c r="AK630" s="98"/>
      <c r="AL630" s="98"/>
      <c r="AM630" s="98"/>
      <c r="AN630" s="98"/>
      <c r="AO630" s="98"/>
      <c r="AP630" s="98"/>
      <c r="AQ630" s="98"/>
      <c r="AR630" s="98"/>
      <c r="AS630" s="98"/>
      <c r="AT630" s="98"/>
      <c r="AU630" s="98"/>
      <c r="AV630" s="98"/>
      <c r="AW630" s="98"/>
      <c r="AX630" s="98"/>
      <c r="AY630" s="98"/>
      <c r="AZ630" s="98"/>
      <c r="BA630" s="98"/>
      <c r="BB630" s="98"/>
      <c r="BC630" s="98"/>
      <c r="BD630" s="98"/>
      <c r="BE630" s="98"/>
      <c r="BF630" s="98"/>
      <c r="BG630" s="98"/>
      <c r="BH630" s="98"/>
      <c r="BI630" s="98"/>
      <c r="BJ630" s="98"/>
      <c r="BK630" s="98"/>
      <c r="BL630" s="98"/>
      <c r="BM630" s="98"/>
      <c r="BN630" s="98"/>
      <c r="BO630" s="98"/>
      <c r="BP630" s="98"/>
      <c r="BQ630" s="98"/>
      <c r="BR630" s="98"/>
      <c r="BS630" s="98"/>
      <c r="BT630" s="98"/>
      <c r="BU630" s="98"/>
      <c r="BV630" s="98"/>
      <c r="BW630" s="98"/>
      <c r="BX630" s="98"/>
      <c r="BY630" s="98"/>
      <c r="BZ630" s="98"/>
      <c r="CA630" s="98"/>
      <c r="CB630" s="98"/>
      <c r="CC630" s="98"/>
      <c r="CD630" s="98"/>
      <c r="CE630" s="98"/>
      <c r="CF630" s="98"/>
      <c r="CG630" s="98"/>
      <c r="CH630" s="98"/>
      <c r="CI630" s="98"/>
      <c r="CJ630" s="98"/>
      <c r="CK630" s="98"/>
      <c r="CL630" s="98"/>
      <c r="CM630" s="98"/>
      <c r="CN630" s="98"/>
      <c r="CO630" s="98"/>
      <c r="CP630" s="98"/>
      <c r="CQ630" s="98"/>
      <c r="CR630" s="98"/>
      <c r="CS630" s="98"/>
      <c r="CT630" s="98"/>
      <c r="CU630" s="98"/>
      <c r="CV630" s="98"/>
      <c r="CW630" s="98"/>
      <c r="CX630" s="98"/>
      <c r="CY630" s="98"/>
      <c r="CZ630" s="98"/>
      <c r="DA630" s="98"/>
      <c r="DB630" s="98"/>
      <c r="DC630" s="98"/>
      <c r="DD630" s="98"/>
      <c r="DE630" s="98"/>
      <c r="DF630" s="98"/>
      <c r="DG630" s="98"/>
      <c r="DH630" s="98"/>
      <c r="DI630" s="98"/>
      <c r="DJ630" s="98"/>
      <c r="DK630" s="98"/>
      <c r="DL630" s="98"/>
      <c r="DM630" s="98"/>
      <c r="DN630" s="98"/>
      <c r="DO630" s="98"/>
      <c r="DP630" s="98"/>
      <c r="DQ630" s="98"/>
      <c r="DR630" s="98"/>
      <c r="DS630" s="98"/>
      <c r="DT630" s="98"/>
      <c r="DU630" s="98"/>
      <c r="DV630" s="98"/>
      <c r="DW630" s="98"/>
      <c r="DX630" s="98"/>
      <c r="DY630" s="98"/>
      <c r="DZ630" s="98"/>
      <c r="EA630" s="98"/>
      <c r="EB630" s="98"/>
      <c r="EC630" s="98"/>
      <c r="ED630" s="98"/>
      <c r="EE630" s="98"/>
      <c r="EF630" s="98"/>
      <c r="EG630" s="98"/>
      <c r="EH630" s="98"/>
      <c r="EI630" s="98"/>
      <c r="EJ630" s="98"/>
      <c r="EK630" s="98"/>
      <c r="EL630" s="98"/>
      <c r="EM630" s="98"/>
      <c r="EN630" s="98"/>
      <c r="EO630" s="98"/>
      <c r="EP630" s="98"/>
      <c r="EQ630" s="98"/>
      <c r="ER630" s="98"/>
      <c r="ES630" s="98"/>
      <c r="ET630" s="98"/>
      <c r="EU630" s="98"/>
      <c r="EV630" s="98"/>
      <c r="EW630" s="98"/>
      <c r="EX630" s="98"/>
      <c r="EY630" s="98"/>
      <c r="EZ630" s="98"/>
      <c r="FA630" s="98"/>
      <c r="FB630" s="98"/>
      <c r="FC630" s="98"/>
      <c r="FD630" s="98"/>
      <c r="FE630" s="98"/>
      <c r="FF630" s="98"/>
      <c r="FG630" s="98"/>
      <c r="FH630" s="98"/>
      <c r="FI630" s="98"/>
      <c r="FJ630" s="98"/>
      <c r="FK630" s="98"/>
      <c r="FL630" s="98"/>
      <c r="FM630" s="98"/>
      <c r="FN630" s="98"/>
      <c r="FO630" s="98"/>
      <c r="FP630" s="98"/>
      <c r="FQ630" s="98"/>
      <c r="FR630" s="98"/>
      <c r="FS630" s="98"/>
      <c r="FT630" s="98"/>
      <c r="FU630" s="98"/>
      <c r="FV630" s="98"/>
      <c r="FW630" s="98"/>
      <c r="FX630" s="98"/>
      <c r="FY630" s="98"/>
      <c r="FZ630" s="98"/>
      <c r="GA630" s="98"/>
      <c r="GB630" s="98"/>
      <c r="GC630" s="98"/>
      <c r="GD630" s="98"/>
      <c r="GE630" s="98"/>
      <c r="GF630" s="98"/>
      <c r="GG630" s="98"/>
      <c r="GH630" s="98"/>
      <c r="GI630" s="98"/>
      <c r="GJ630" s="98"/>
      <c r="GK630" s="98"/>
      <c r="GL630" s="98"/>
      <c r="GM630" s="98"/>
      <c r="GN630" s="98"/>
      <c r="GO630" s="98"/>
      <c r="GP630" s="98"/>
      <c r="GQ630" s="98"/>
      <c r="GR630" s="98"/>
      <c r="GS630" s="98"/>
      <c r="GT630" s="98"/>
      <c r="GU630" s="98"/>
      <c r="GV630" s="98"/>
      <c r="GW630" s="98"/>
      <c r="GX630" s="98"/>
      <c r="GY630" s="98"/>
      <c r="GZ630" s="98"/>
      <c r="HA630" s="98"/>
      <c r="HB630" s="98"/>
      <c r="HC630" s="98"/>
      <c r="HD630" s="98"/>
      <c r="HE630" s="98"/>
      <c r="HF630" s="98"/>
      <c r="HG630" s="98"/>
      <c r="HH630" s="98"/>
      <c r="HI630" s="98"/>
      <c r="HJ630" s="98"/>
      <c r="HK630" s="98"/>
      <c r="HL630" s="98"/>
      <c r="HM630" s="98"/>
      <c r="HN630" s="98"/>
      <c r="HO630" s="98"/>
      <c r="HP630" s="98"/>
      <c r="HQ630" s="98"/>
      <c r="HR630" s="98"/>
      <c r="HS630" s="98"/>
      <c r="HT630" s="98"/>
      <c r="HU630" s="98"/>
      <c r="HV630" s="98"/>
      <c r="HW630" s="98"/>
      <c r="HX630" s="98"/>
      <c r="HY630" s="98"/>
      <c r="HZ630" s="98"/>
      <c r="IA630" s="98"/>
      <c r="IB630" s="98"/>
      <c r="IC630" s="98"/>
      <c r="ID630" s="98"/>
      <c r="IE630" s="98"/>
      <c r="IF630" s="98"/>
      <c r="IG630" s="98"/>
      <c r="IH630" s="98"/>
      <c r="II630" s="98"/>
      <c r="IJ630" s="98"/>
      <c r="IK630" s="98"/>
      <c r="IL630" s="98"/>
      <c r="IM630" s="98"/>
      <c r="IN630" s="98"/>
      <c r="IO630" s="98"/>
      <c r="IP630" s="98"/>
      <c r="IQ630" s="98"/>
      <c r="IR630" s="98"/>
      <c r="IS630" s="98"/>
      <c r="IT630" s="98"/>
      <c r="IU630" s="98"/>
      <c r="IV630" s="98"/>
    </row>
    <row r="631" spans="1:256" x14ac:dyDescent="0.2">
      <c r="A631" s="93" t="s">
        <v>2353</v>
      </c>
      <c r="B631" s="69" t="s">
        <v>2354</v>
      </c>
      <c r="C631" s="70" t="s">
        <v>2208</v>
      </c>
      <c r="D631" s="69">
        <v>1</v>
      </c>
      <c r="E631" s="69">
        <v>1</v>
      </c>
      <c r="F631" s="69">
        <v>1</v>
      </c>
      <c r="G631" s="71">
        <v>30</v>
      </c>
      <c r="H631" s="69">
        <v>6</v>
      </c>
      <c r="I631" s="69">
        <v>0</v>
      </c>
      <c r="J631" s="72">
        <v>0</v>
      </c>
      <c r="K631" s="73">
        <v>0</v>
      </c>
      <c r="L631" s="73">
        <v>0</v>
      </c>
      <c r="M631" s="74">
        <v>0</v>
      </c>
      <c r="N631" s="75">
        <v>0</v>
      </c>
      <c r="O631" s="70">
        <v>0</v>
      </c>
      <c r="P631" s="76" t="e">
        <f>VLOOKUP(A631,#REF!,3,FALSE)</f>
        <v>#REF!</v>
      </c>
      <c r="Q631" s="77"/>
      <c r="R631" s="77">
        <f t="shared" si="9"/>
        <v>0</v>
      </c>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M631" s="76"/>
      <c r="CN631" s="76"/>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c r="DM631" s="76"/>
      <c r="DN631" s="76"/>
      <c r="DO631" s="76"/>
      <c r="DP631" s="76"/>
      <c r="DQ631" s="76"/>
      <c r="DR631" s="76"/>
      <c r="DS631" s="76"/>
      <c r="DT631" s="76"/>
      <c r="DU631" s="76"/>
      <c r="DV631" s="76"/>
      <c r="DW631" s="76"/>
      <c r="DX631" s="76"/>
      <c r="DY631" s="76"/>
      <c r="DZ631" s="76"/>
      <c r="EA631" s="76"/>
      <c r="EB631" s="76"/>
      <c r="EC631" s="76"/>
      <c r="ED631" s="76"/>
      <c r="EE631" s="76"/>
      <c r="EF631" s="76"/>
      <c r="EG631" s="76"/>
      <c r="EH631" s="76"/>
      <c r="EI631" s="76"/>
      <c r="EJ631" s="76"/>
      <c r="EK631" s="76"/>
      <c r="EL631" s="76"/>
      <c r="EM631" s="76"/>
      <c r="EN631" s="76"/>
      <c r="EO631" s="76"/>
      <c r="EP631" s="76"/>
      <c r="EQ631" s="76"/>
      <c r="ER631" s="76"/>
      <c r="ES631" s="76"/>
      <c r="ET631" s="76"/>
      <c r="EU631" s="76"/>
      <c r="EV631" s="76"/>
      <c r="EW631" s="76"/>
      <c r="EX631" s="76"/>
      <c r="EY631" s="76"/>
      <c r="EZ631" s="76"/>
      <c r="FA631" s="76"/>
      <c r="FB631" s="76"/>
      <c r="FC631" s="76"/>
      <c r="FD631" s="76"/>
      <c r="FE631" s="76"/>
      <c r="FF631" s="76"/>
      <c r="FG631" s="76"/>
      <c r="FH631" s="76"/>
      <c r="FI631" s="76"/>
      <c r="FJ631" s="76"/>
      <c r="FK631" s="76"/>
      <c r="FL631" s="76"/>
      <c r="FM631" s="76"/>
      <c r="FN631" s="76"/>
      <c r="FO631" s="76"/>
      <c r="FP631" s="76"/>
      <c r="FQ631" s="76"/>
      <c r="FR631" s="76"/>
      <c r="FS631" s="76"/>
      <c r="FT631" s="76"/>
      <c r="FU631" s="76"/>
      <c r="FV631" s="76"/>
      <c r="FW631" s="76"/>
      <c r="FX631" s="76"/>
      <c r="FY631" s="76"/>
      <c r="FZ631" s="76"/>
      <c r="GA631" s="76"/>
      <c r="GB631" s="76"/>
      <c r="GC631" s="76"/>
      <c r="GD631" s="76"/>
      <c r="GE631" s="76"/>
      <c r="GF631" s="76"/>
      <c r="GG631" s="76"/>
      <c r="GH631" s="76"/>
      <c r="GI631" s="76"/>
      <c r="GJ631" s="76"/>
      <c r="GK631" s="76"/>
      <c r="GL631" s="76"/>
      <c r="GM631" s="76"/>
      <c r="GN631" s="76"/>
      <c r="GO631" s="76"/>
      <c r="GP631" s="76"/>
      <c r="GQ631" s="76"/>
      <c r="GR631" s="76"/>
      <c r="GS631" s="76"/>
      <c r="GT631" s="76"/>
      <c r="GU631" s="76"/>
      <c r="GV631" s="76"/>
      <c r="GW631" s="76"/>
      <c r="GX631" s="76"/>
      <c r="GY631" s="76"/>
      <c r="GZ631" s="76"/>
      <c r="HA631" s="76"/>
      <c r="HB631" s="76"/>
      <c r="HC631" s="76"/>
      <c r="HD631" s="76"/>
      <c r="HE631" s="76"/>
      <c r="HF631" s="76"/>
      <c r="HG631" s="76"/>
      <c r="HH631" s="76"/>
      <c r="HI631" s="76"/>
      <c r="HJ631" s="76"/>
      <c r="HK631" s="76"/>
      <c r="HL631" s="76"/>
      <c r="HM631" s="76"/>
      <c r="HN631" s="76"/>
      <c r="HO631" s="76"/>
      <c r="HP631" s="76"/>
      <c r="HQ631" s="76"/>
      <c r="HR631" s="76"/>
      <c r="HS631" s="76"/>
      <c r="HT631" s="76"/>
      <c r="HU631" s="76"/>
      <c r="HV631" s="76"/>
      <c r="HW631" s="76"/>
      <c r="HX631" s="76"/>
      <c r="HY631" s="76"/>
      <c r="HZ631" s="76"/>
      <c r="IA631" s="76"/>
      <c r="IB631" s="76"/>
      <c r="IC631" s="76"/>
      <c r="ID631" s="76"/>
      <c r="IE631" s="76"/>
      <c r="IF631" s="76"/>
      <c r="IG631" s="76"/>
      <c r="IH631" s="76"/>
      <c r="II631" s="76"/>
      <c r="IJ631" s="76"/>
      <c r="IK631" s="76"/>
      <c r="IL631" s="76"/>
      <c r="IM631" s="76"/>
      <c r="IN631" s="76"/>
      <c r="IO631" s="76"/>
      <c r="IP631" s="76"/>
      <c r="IQ631" s="76"/>
      <c r="IR631" s="76"/>
      <c r="IS631" s="76"/>
      <c r="IT631" s="76"/>
      <c r="IU631" s="76"/>
      <c r="IV631" s="76"/>
    </row>
    <row r="632" spans="1:256" x14ac:dyDescent="0.2">
      <c r="A632" s="79">
        <v>3119</v>
      </c>
      <c r="B632" s="71" t="s">
        <v>2355</v>
      </c>
      <c r="C632" s="70" t="s">
        <v>2208</v>
      </c>
      <c r="D632" s="69">
        <v>1</v>
      </c>
      <c r="E632" s="69">
        <v>1</v>
      </c>
      <c r="F632" s="69">
        <v>1</v>
      </c>
      <c r="G632" s="71">
        <v>20</v>
      </c>
      <c r="H632" s="69">
        <v>4</v>
      </c>
      <c r="I632" s="69">
        <v>0</v>
      </c>
      <c r="J632" s="72">
        <v>0</v>
      </c>
      <c r="K632" s="71">
        <v>0</v>
      </c>
      <c r="L632" s="80">
        <v>0</v>
      </c>
      <c r="M632" s="74">
        <v>0</v>
      </c>
      <c r="N632" s="80">
        <v>0</v>
      </c>
      <c r="O632" s="70">
        <v>0</v>
      </c>
      <c r="P632" s="76" t="e">
        <f>VLOOKUP(A632,#REF!,3,FALSE)</f>
        <v>#REF!</v>
      </c>
      <c r="Q632" s="80">
        <v>14</v>
      </c>
      <c r="R632" s="80">
        <f t="shared" si="9"/>
        <v>0</v>
      </c>
    </row>
    <row r="633" spans="1:256" x14ac:dyDescent="0.2">
      <c r="A633" s="79">
        <v>3559</v>
      </c>
      <c r="B633" s="71" t="s">
        <v>373</v>
      </c>
      <c r="C633" s="70" t="s">
        <v>8</v>
      </c>
      <c r="D633" s="69">
        <v>79</v>
      </c>
      <c r="E633" s="69">
        <v>65</v>
      </c>
      <c r="F633" s="69">
        <v>235</v>
      </c>
      <c r="G633" s="71">
        <v>9185.98</v>
      </c>
      <c r="H633" s="69">
        <v>1481.78</v>
      </c>
      <c r="I633" s="69">
        <v>76</v>
      </c>
      <c r="J633" s="72">
        <v>60</v>
      </c>
      <c r="K633" s="71">
        <v>214</v>
      </c>
      <c r="L633" s="80">
        <v>8344.2800000000007</v>
      </c>
      <c r="M633" s="74">
        <v>1329.03</v>
      </c>
      <c r="N633" s="80">
        <v>38.992000000000004</v>
      </c>
      <c r="O633" s="70">
        <v>13</v>
      </c>
      <c r="P633" s="76" t="e">
        <f>VLOOKUP(A633,#REF!,3,FALSE)</f>
        <v>#REF!</v>
      </c>
      <c r="Q633" s="80">
        <v>17.12962962962963</v>
      </c>
      <c r="R633" s="80">
        <f t="shared" si="9"/>
        <v>4678.5472592592605</v>
      </c>
    </row>
    <row r="634" spans="1:256" x14ac:dyDescent="0.2">
      <c r="A634" s="79">
        <v>2435</v>
      </c>
      <c r="B634" s="71" t="s">
        <v>2356</v>
      </c>
      <c r="C634" s="70" t="s">
        <v>2206</v>
      </c>
      <c r="D634" s="69">
        <v>2</v>
      </c>
      <c r="E634" s="69">
        <v>2</v>
      </c>
      <c r="F634" s="69">
        <v>2</v>
      </c>
      <c r="G634" s="71">
        <v>5.94</v>
      </c>
      <c r="H634" s="69">
        <v>0.33</v>
      </c>
      <c r="I634" s="69">
        <v>2</v>
      </c>
      <c r="J634" s="72">
        <v>2</v>
      </c>
      <c r="K634" s="71">
        <v>2</v>
      </c>
      <c r="L634" s="80">
        <v>5.94</v>
      </c>
      <c r="M634" s="74">
        <v>0.33</v>
      </c>
      <c r="N634" s="80">
        <v>2.97</v>
      </c>
      <c r="O634" s="70">
        <v>0</v>
      </c>
      <c r="P634" s="76" t="e">
        <f>VLOOKUP(A634,#REF!,3,FALSE)</f>
        <v>#REF!</v>
      </c>
      <c r="Q634" s="80">
        <v>5.2030000000000012</v>
      </c>
      <c r="R634" s="80">
        <f t="shared" si="9"/>
        <v>-4.466000000000002</v>
      </c>
    </row>
    <row r="635" spans="1:256" x14ac:dyDescent="0.2">
      <c r="A635" s="79">
        <v>1638</v>
      </c>
      <c r="B635" s="71" t="s">
        <v>1958</v>
      </c>
      <c r="C635" s="70" t="s">
        <v>2206</v>
      </c>
      <c r="D635" s="69">
        <v>0</v>
      </c>
      <c r="E635" s="69">
        <v>0</v>
      </c>
      <c r="F635" s="69">
        <v>0</v>
      </c>
      <c r="G635" s="71">
        <v>0</v>
      </c>
      <c r="H635" s="69">
        <v>0</v>
      </c>
      <c r="I635" s="69">
        <v>0</v>
      </c>
      <c r="J635" s="72">
        <v>0</v>
      </c>
      <c r="K635" s="71">
        <v>0</v>
      </c>
      <c r="L635" s="80">
        <v>0</v>
      </c>
      <c r="M635" s="74">
        <v>0</v>
      </c>
      <c r="N635" s="80">
        <v>0</v>
      </c>
      <c r="O635" s="70">
        <v>0</v>
      </c>
      <c r="P635" s="76" t="e">
        <f>VLOOKUP(A635,#REF!,3,FALSE)</f>
        <v>#REF!</v>
      </c>
      <c r="Q635" s="80">
        <v>13.816000000000003</v>
      </c>
      <c r="R635" s="80">
        <f t="shared" si="9"/>
        <v>0</v>
      </c>
    </row>
    <row r="636" spans="1:256" x14ac:dyDescent="0.2">
      <c r="A636" s="79">
        <v>2470</v>
      </c>
      <c r="B636" s="71" t="s">
        <v>374</v>
      </c>
      <c r="C636" s="70" t="s">
        <v>2206</v>
      </c>
      <c r="D636" s="69">
        <v>5</v>
      </c>
      <c r="E636" s="69">
        <v>5</v>
      </c>
      <c r="F636" s="69">
        <v>5</v>
      </c>
      <c r="G636" s="71">
        <v>111.35000000000001</v>
      </c>
      <c r="H636" s="69">
        <v>8.1100000000000012</v>
      </c>
      <c r="I636" s="69">
        <v>6</v>
      </c>
      <c r="J636" s="72">
        <v>5</v>
      </c>
      <c r="K636" s="71">
        <v>5</v>
      </c>
      <c r="L636" s="80">
        <v>111.35000000000001</v>
      </c>
      <c r="M636" s="74">
        <v>8.1100000000000012</v>
      </c>
      <c r="N636" s="80">
        <v>22.27</v>
      </c>
      <c r="O636" s="70">
        <v>11</v>
      </c>
      <c r="P636" s="76" t="e">
        <f>VLOOKUP(A636,#REF!,3,FALSE)</f>
        <v>#REF!</v>
      </c>
      <c r="Q636" s="80">
        <v>14.48</v>
      </c>
      <c r="R636" s="80">
        <f t="shared" si="9"/>
        <v>38.949999999999996</v>
      </c>
    </row>
    <row r="637" spans="1:256" x14ac:dyDescent="0.2">
      <c r="A637" s="79">
        <v>1428</v>
      </c>
      <c r="B637" s="71" t="s">
        <v>375</v>
      </c>
      <c r="C637" s="70" t="s">
        <v>2206</v>
      </c>
      <c r="D637" s="69">
        <v>6</v>
      </c>
      <c r="E637" s="69">
        <v>6</v>
      </c>
      <c r="F637" s="69">
        <v>6</v>
      </c>
      <c r="G637" s="71">
        <v>75.240000000000009</v>
      </c>
      <c r="H637" s="69">
        <v>4.1400000000000006</v>
      </c>
      <c r="I637" s="69">
        <v>6</v>
      </c>
      <c r="J637" s="72">
        <v>6</v>
      </c>
      <c r="K637" s="71">
        <v>5</v>
      </c>
      <c r="L637" s="80">
        <v>62.7</v>
      </c>
      <c r="M637" s="74">
        <v>3.45</v>
      </c>
      <c r="N637" s="80">
        <v>12.540000000000001</v>
      </c>
      <c r="O637" s="70">
        <v>0</v>
      </c>
      <c r="P637" s="76" t="e">
        <f>VLOOKUP(A637,#REF!,3,FALSE)</f>
        <v>#REF!</v>
      </c>
      <c r="Q637" s="80">
        <v>8.69</v>
      </c>
      <c r="R637" s="80">
        <f t="shared" si="9"/>
        <v>19.250000000000007</v>
      </c>
    </row>
    <row r="638" spans="1:256" x14ac:dyDescent="0.2">
      <c r="A638" s="79">
        <v>1429</v>
      </c>
      <c r="B638" s="71" t="s">
        <v>1959</v>
      </c>
      <c r="C638" s="70" t="s">
        <v>2206</v>
      </c>
      <c r="D638" s="69">
        <v>1</v>
      </c>
      <c r="E638" s="69">
        <v>1</v>
      </c>
      <c r="F638" s="69">
        <v>1</v>
      </c>
      <c r="G638" s="71">
        <v>24.66</v>
      </c>
      <c r="H638" s="69">
        <v>1.36</v>
      </c>
      <c r="I638" s="69">
        <v>1</v>
      </c>
      <c r="J638" s="72">
        <v>1</v>
      </c>
      <c r="K638" s="71">
        <v>1</v>
      </c>
      <c r="L638" s="80">
        <v>24.66</v>
      </c>
      <c r="M638" s="74">
        <v>1.36</v>
      </c>
      <c r="N638" s="80">
        <v>24.66</v>
      </c>
      <c r="O638" s="70">
        <v>0</v>
      </c>
      <c r="P638" s="76" t="e">
        <f>VLOOKUP(A638,#REF!,3,FALSE)</f>
        <v>#REF!</v>
      </c>
      <c r="Q638" s="80">
        <v>18.799000000000003</v>
      </c>
      <c r="R638" s="80">
        <f t="shared" si="9"/>
        <v>5.8609999999999971</v>
      </c>
    </row>
    <row r="639" spans="1:256" x14ac:dyDescent="0.2">
      <c r="A639" s="79">
        <v>2427</v>
      </c>
      <c r="B639" s="71" t="s">
        <v>2357</v>
      </c>
      <c r="C639" s="70" t="s">
        <v>2206</v>
      </c>
      <c r="D639" s="69">
        <v>4</v>
      </c>
      <c r="E639" s="69">
        <v>4</v>
      </c>
      <c r="F639" s="69">
        <v>4</v>
      </c>
      <c r="G639" s="71">
        <v>60.290000000000006</v>
      </c>
      <c r="H639" s="69">
        <v>3.3200000000000003</v>
      </c>
      <c r="I639" s="69">
        <v>4</v>
      </c>
      <c r="J639" s="72">
        <v>4</v>
      </c>
      <c r="K639" s="71">
        <v>4</v>
      </c>
      <c r="L639" s="80">
        <v>60.290000000000006</v>
      </c>
      <c r="M639" s="74">
        <v>3.3200000000000003</v>
      </c>
      <c r="N639" s="80">
        <v>15.072500000000002</v>
      </c>
      <c r="O639" s="70">
        <v>0</v>
      </c>
      <c r="P639" s="76" t="e">
        <f>VLOOKUP(A639,#REF!,3,FALSE)</f>
        <v>#REF!</v>
      </c>
      <c r="Q639" s="80">
        <v>9.9499999999999993</v>
      </c>
      <c r="R639" s="80">
        <f t="shared" si="9"/>
        <v>20.490000000000009</v>
      </c>
    </row>
    <row r="640" spans="1:256" x14ac:dyDescent="0.2">
      <c r="A640" s="79">
        <v>2498</v>
      </c>
      <c r="B640" s="71" t="s">
        <v>1960</v>
      </c>
      <c r="C640" s="70" t="s">
        <v>2206</v>
      </c>
      <c r="D640" s="69">
        <v>0</v>
      </c>
      <c r="E640" s="69">
        <v>0</v>
      </c>
      <c r="F640" s="69">
        <v>0</v>
      </c>
      <c r="G640" s="71">
        <v>0</v>
      </c>
      <c r="H640" s="69">
        <v>0</v>
      </c>
      <c r="I640" s="69">
        <v>0</v>
      </c>
      <c r="J640" s="72">
        <v>0</v>
      </c>
      <c r="K640" s="71">
        <v>0</v>
      </c>
      <c r="L640" s="80">
        <v>0</v>
      </c>
      <c r="M640" s="74">
        <v>0</v>
      </c>
      <c r="N640" s="80">
        <v>0</v>
      </c>
      <c r="O640" s="70">
        <v>0</v>
      </c>
      <c r="P640" s="76" t="e">
        <f>VLOOKUP(A640,#REF!,3,FALSE)</f>
        <v>#REF!</v>
      </c>
      <c r="Q640" s="80">
        <v>10.340000000000002</v>
      </c>
      <c r="R640" s="80">
        <f t="shared" si="9"/>
        <v>0</v>
      </c>
    </row>
    <row r="641" spans="1:256" x14ac:dyDescent="0.2">
      <c r="A641" s="79">
        <v>1550</v>
      </c>
      <c r="B641" s="71" t="s">
        <v>1961</v>
      </c>
      <c r="C641" s="70" t="s">
        <v>2206</v>
      </c>
      <c r="D641" s="69">
        <v>0</v>
      </c>
      <c r="E641" s="69">
        <v>0</v>
      </c>
      <c r="F641" s="69">
        <v>0</v>
      </c>
      <c r="G641" s="71">
        <v>0</v>
      </c>
      <c r="H641" s="69">
        <v>0</v>
      </c>
      <c r="I641" s="69">
        <v>0</v>
      </c>
      <c r="J641" s="72">
        <v>0</v>
      </c>
      <c r="K641" s="71">
        <v>0</v>
      </c>
      <c r="L641" s="80">
        <v>0</v>
      </c>
      <c r="M641" s="74">
        <v>0</v>
      </c>
      <c r="N641" s="80">
        <v>0</v>
      </c>
      <c r="O641" s="70">
        <v>0</v>
      </c>
      <c r="P641" s="76" t="e">
        <f>VLOOKUP(A641,#REF!,3,FALSE)</f>
        <v>#REF!</v>
      </c>
      <c r="Q641" s="80">
        <v>13.816000000000003</v>
      </c>
      <c r="R641" s="80">
        <f t="shared" si="9"/>
        <v>0</v>
      </c>
    </row>
    <row r="642" spans="1:256" x14ac:dyDescent="0.2">
      <c r="A642" s="79">
        <v>1551</v>
      </c>
      <c r="B642" s="71" t="s">
        <v>377</v>
      </c>
      <c r="C642" s="70" t="s">
        <v>2206</v>
      </c>
      <c r="D642" s="69">
        <v>6</v>
      </c>
      <c r="E642" s="69">
        <v>6</v>
      </c>
      <c r="F642" s="69">
        <v>6</v>
      </c>
      <c r="G642" s="71">
        <v>116.47</v>
      </c>
      <c r="H642" s="69">
        <v>8.370000000000001</v>
      </c>
      <c r="I642" s="69">
        <v>5</v>
      </c>
      <c r="J642" s="72">
        <v>5</v>
      </c>
      <c r="K642" s="71">
        <v>5</v>
      </c>
      <c r="L642" s="80">
        <v>96.56</v>
      </c>
      <c r="M642" s="74">
        <v>7.2700000000000005</v>
      </c>
      <c r="N642" s="80">
        <v>19.312000000000001</v>
      </c>
      <c r="O642" s="70">
        <v>0</v>
      </c>
      <c r="P642" s="76" t="e">
        <f>VLOOKUP(A642,#REF!,3,FALSE)</f>
        <v>#REF!</v>
      </c>
      <c r="Q642" s="80">
        <v>12.94</v>
      </c>
      <c r="R642" s="80">
        <f t="shared" ref="R642:R705" si="10">K642*(N642-Q642)</f>
        <v>31.860000000000007</v>
      </c>
    </row>
    <row r="643" spans="1:256" s="69" customFormat="1" x14ac:dyDescent="0.2">
      <c r="A643" s="81">
        <v>3540</v>
      </c>
      <c r="B643" s="82" t="s">
        <v>1042</v>
      </c>
      <c r="C643" s="69" t="s">
        <v>2206</v>
      </c>
      <c r="D643" s="69">
        <v>7</v>
      </c>
      <c r="E643" s="69">
        <v>7</v>
      </c>
      <c r="F643" s="69">
        <v>7</v>
      </c>
      <c r="G643" s="71">
        <v>148.71</v>
      </c>
      <c r="H643" s="69">
        <v>13.440000000000001</v>
      </c>
      <c r="I643" s="69">
        <v>7</v>
      </c>
      <c r="J643" s="69">
        <v>7</v>
      </c>
      <c r="K643" s="82">
        <v>5</v>
      </c>
      <c r="L643" s="83">
        <v>105.29</v>
      </c>
      <c r="M643" s="69">
        <v>11.06</v>
      </c>
      <c r="N643" s="83">
        <v>21.058</v>
      </c>
      <c r="O643" s="69">
        <v>0</v>
      </c>
      <c r="P643" s="76" t="e">
        <f>VLOOKUP(A643,#REF!,3,FALSE)</f>
        <v>#REF!</v>
      </c>
      <c r="Q643" s="84">
        <v>14.11</v>
      </c>
      <c r="R643" s="84">
        <f t="shared" si="10"/>
        <v>34.74</v>
      </c>
      <c r="S643" s="78"/>
      <c r="T643" s="78"/>
      <c r="U643" s="78"/>
      <c r="V643" s="78"/>
      <c r="W643" s="78"/>
      <c r="X643" s="78"/>
      <c r="Y643" s="78"/>
      <c r="Z643" s="78"/>
      <c r="AA643" s="78"/>
      <c r="AB643" s="78"/>
      <c r="AC643" s="85"/>
      <c r="AD643" s="85"/>
      <c r="AE643" s="85"/>
      <c r="AF643" s="85"/>
      <c r="AG643" s="85"/>
      <c r="AH643" s="85"/>
      <c r="AI643" s="85"/>
      <c r="AJ643" s="85"/>
      <c r="AK643" s="85"/>
      <c r="AL643" s="85"/>
      <c r="AM643" s="85"/>
      <c r="AN643" s="85"/>
      <c r="AO643" s="85"/>
      <c r="AP643" s="85"/>
      <c r="AQ643" s="85"/>
      <c r="AR643" s="85"/>
      <c r="AS643" s="85"/>
      <c r="AT643" s="85"/>
      <c r="AU643" s="85"/>
      <c r="AV643" s="85"/>
      <c r="AW643" s="85"/>
      <c r="AX643" s="85"/>
      <c r="AY643" s="85"/>
      <c r="AZ643" s="85"/>
      <c r="BA643" s="85"/>
      <c r="BB643" s="85"/>
      <c r="BC643" s="85"/>
      <c r="BD643" s="85"/>
      <c r="BE643" s="85"/>
      <c r="BF643" s="85"/>
      <c r="BG643" s="85"/>
      <c r="BH643" s="85"/>
      <c r="BI643" s="85"/>
      <c r="BJ643" s="85"/>
      <c r="BK643" s="85"/>
      <c r="BL643" s="85"/>
      <c r="BM643" s="85"/>
      <c r="BN643" s="85"/>
      <c r="BO643" s="85"/>
      <c r="BP643" s="85"/>
      <c r="BQ643" s="85"/>
      <c r="BR643" s="85"/>
      <c r="BS643" s="85"/>
      <c r="BT643" s="85"/>
      <c r="BU643" s="85"/>
      <c r="BV643" s="85"/>
      <c r="BW643" s="85"/>
      <c r="BX643" s="85"/>
      <c r="BY643" s="85"/>
      <c r="BZ643" s="85"/>
      <c r="CA643" s="85"/>
      <c r="CB643" s="85"/>
      <c r="CC643" s="85"/>
      <c r="CD643" s="85"/>
      <c r="CE643" s="85"/>
      <c r="CF643" s="85"/>
      <c r="CG643" s="85"/>
      <c r="CH643" s="85"/>
      <c r="CI643" s="85"/>
      <c r="CJ643" s="85"/>
      <c r="CK643" s="85"/>
      <c r="CL643" s="85"/>
      <c r="CM643" s="85"/>
      <c r="CN643" s="85"/>
      <c r="CO643" s="85"/>
      <c r="CP643" s="85"/>
      <c r="CQ643" s="85"/>
      <c r="CR643" s="85"/>
      <c r="CS643" s="85"/>
      <c r="CT643" s="85"/>
      <c r="CU643" s="85"/>
      <c r="CV643" s="85"/>
      <c r="CW643" s="85"/>
      <c r="CX643" s="85"/>
      <c r="CY643" s="85"/>
      <c r="CZ643" s="85"/>
      <c r="DA643" s="85"/>
      <c r="DB643" s="85"/>
      <c r="DC643" s="85"/>
      <c r="DD643" s="85"/>
      <c r="DE643" s="85"/>
      <c r="DF643" s="85"/>
      <c r="DG643" s="85"/>
      <c r="DH643" s="85"/>
      <c r="DI643" s="85"/>
      <c r="DJ643" s="85"/>
      <c r="DK643" s="85"/>
      <c r="DL643" s="85"/>
      <c r="DM643" s="85"/>
      <c r="DN643" s="85"/>
      <c r="DO643" s="85"/>
      <c r="DP643" s="85"/>
      <c r="DQ643" s="85"/>
      <c r="DR643" s="85"/>
      <c r="DS643" s="85"/>
      <c r="DT643" s="85"/>
      <c r="DU643" s="85"/>
      <c r="DV643" s="85"/>
      <c r="DW643" s="85"/>
      <c r="DX643" s="85"/>
      <c r="DY643" s="85"/>
      <c r="DZ643" s="85"/>
      <c r="EA643" s="85"/>
      <c r="EB643" s="85"/>
      <c r="EC643" s="85"/>
      <c r="ED643" s="85"/>
      <c r="EE643" s="85"/>
      <c r="EF643" s="85"/>
      <c r="EG643" s="85"/>
      <c r="EH643" s="85"/>
      <c r="EI643" s="85"/>
      <c r="EJ643" s="85"/>
      <c r="EK643" s="85"/>
      <c r="EL643" s="85"/>
      <c r="EM643" s="85"/>
      <c r="EN643" s="85"/>
      <c r="EO643" s="85"/>
      <c r="EP643" s="85"/>
      <c r="EQ643" s="85"/>
      <c r="ER643" s="85"/>
      <c r="ES643" s="85"/>
      <c r="ET643" s="85"/>
      <c r="EU643" s="85"/>
      <c r="EV643" s="85"/>
      <c r="EW643" s="85"/>
      <c r="EX643" s="85"/>
      <c r="EY643" s="85"/>
      <c r="EZ643" s="85"/>
      <c r="FA643" s="85"/>
      <c r="FB643" s="85"/>
      <c r="FC643" s="85"/>
      <c r="FD643" s="85"/>
      <c r="FE643" s="85"/>
      <c r="FF643" s="85"/>
      <c r="FG643" s="85"/>
      <c r="FH643" s="85"/>
      <c r="FI643" s="85"/>
      <c r="FJ643" s="85"/>
      <c r="FK643" s="85"/>
      <c r="FL643" s="85"/>
      <c r="FM643" s="85"/>
      <c r="FN643" s="85"/>
      <c r="FO643" s="85"/>
      <c r="FP643" s="85"/>
      <c r="FQ643" s="85"/>
      <c r="FR643" s="85"/>
      <c r="FS643" s="85"/>
      <c r="FT643" s="85"/>
      <c r="FU643" s="85"/>
      <c r="FV643" s="85"/>
      <c r="FW643" s="85"/>
      <c r="FX643" s="85"/>
      <c r="FY643" s="85"/>
      <c r="FZ643" s="85"/>
      <c r="GA643" s="85"/>
      <c r="GB643" s="85"/>
      <c r="GC643" s="85"/>
      <c r="GD643" s="85"/>
      <c r="GE643" s="85"/>
      <c r="GF643" s="85"/>
      <c r="GG643" s="85"/>
      <c r="GH643" s="85"/>
      <c r="GI643" s="85"/>
      <c r="GJ643" s="85"/>
      <c r="GK643" s="85"/>
      <c r="GL643" s="85"/>
      <c r="GM643" s="85"/>
      <c r="GN643" s="85"/>
      <c r="GO643" s="85"/>
      <c r="GP643" s="85"/>
      <c r="GQ643" s="85"/>
      <c r="GR643" s="85"/>
      <c r="GS643" s="85"/>
      <c r="GT643" s="85"/>
      <c r="GU643" s="85"/>
      <c r="GV643" s="85"/>
      <c r="GW643" s="85"/>
      <c r="GX643" s="85"/>
      <c r="GY643" s="85"/>
      <c r="GZ643" s="85"/>
      <c r="HA643" s="85"/>
      <c r="HB643" s="85"/>
      <c r="HC643" s="85"/>
      <c r="HD643" s="85"/>
      <c r="HE643" s="85"/>
      <c r="HF643" s="85"/>
      <c r="HG643" s="85"/>
      <c r="HH643" s="85"/>
      <c r="HI643" s="85"/>
      <c r="HJ643" s="85"/>
      <c r="HK643" s="85"/>
      <c r="HL643" s="85"/>
      <c r="HM643" s="85"/>
      <c r="HN643" s="85"/>
      <c r="HO643" s="85"/>
      <c r="HP643" s="85"/>
      <c r="HQ643" s="85"/>
      <c r="HR643" s="85"/>
      <c r="HS643" s="85"/>
      <c r="HT643" s="85"/>
      <c r="HU643" s="85"/>
      <c r="HV643" s="85"/>
      <c r="HW643" s="85"/>
      <c r="HX643" s="85"/>
      <c r="HY643" s="85"/>
      <c r="HZ643" s="85"/>
      <c r="IA643" s="85"/>
      <c r="IB643" s="85"/>
      <c r="IC643" s="85"/>
      <c r="ID643" s="85"/>
      <c r="IE643" s="85"/>
      <c r="IF643" s="85"/>
      <c r="IG643" s="85"/>
      <c r="IH643" s="85"/>
      <c r="II643" s="85"/>
      <c r="IJ643" s="85"/>
      <c r="IK643" s="85"/>
      <c r="IL643" s="85"/>
      <c r="IM643" s="85"/>
      <c r="IN643" s="85"/>
      <c r="IO643" s="85"/>
      <c r="IP643" s="85"/>
      <c r="IQ643" s="85"/>
      <c r="IR643" s="85"/>
      <c r="IS643" s="85"/>
      <c r="IT643" s="85"/>
      <c r="IU643" s="85"/>
      <c r="IV643" s="85"/>
    </row>
    <row r="644" spans="1:256" x14ac:dyDescent="0.2">
      <c r="A644" s="79">
        <v>1552</v>
      </c>
      <c r="B644" s="71" t="s">
        <v>1962</v>
      </c>
      <c r="C644" s="70" t="s">
        <v>2206</v>
      </c>
      <c r="D644" s="69">
        <v>0</v>
      </c>
      <c r="E644" s="69">
        <v>0</v>
      </c>
      <c r="F644" s="69">
        <v>0</v>
      </c>
      <c r="G644" s="71">
        <v>0</v>
      </c>
      <c r="H644" s="69">
        <v>0</v>
      </c>
      <c r="I644" s="69">
        <v>0</v>
      </c>
      <c r="J644" s="72">
        <v>0</v>
      </c>
      <c r="K644" s="71">
        <v>0</v>
      </c>
      <c r="L644" s="80">
        <v>0</v>
      </c>
      <c r="M644" s="74">
        <v>0</v>
      </c>
      <c r="N644" s="80">
        <v>0</v>
      </c>
      <c r="O644" s="70">
        <v>0</v>
      </c>
      <c r="P644" s="76" t="e">
        <f>VLOOKUP(A644,#REF!,3,FALSE)</f>
        <v>#REF!</v>
      </c>
      <c r="Q644" s="80">
        <v>11.902000000000001</v>
      </c>
      <c r="R644" s="80">
        <f t="shared" si="10"/>
        <v>0</v>
      </c>
    </row>
    <row r="645" spans="1:256" x14ac:dyDescent="0.2">
      <c r="A645" s="79">
        <v>1553</v>
      </c>
      <c r="B645" s="71" t="s">
        <v>379</v>
      </c>
      <c r="C645" s="70" t="s">
        <v>2206</v>
      </c>
      <c r="D645" s="69">
        <v>2</v>
      </c>
      <c r="E645" s="69">
        <v>2</v>
      </c>
      <c r="F645" s="69">
        <v>2</v>
      </c>
      <c r="G645" s="71">
        <v>41.2</v>
      </c>
      <c r="H645" s="69">
        <v>1.23</v>
      </c>
      <c r="I645" s="69">
        <v>2</v>
      </c>
      <c r="J645" s="72">
        <v>2</v>
      </c>
      <c r="K645" s="71">
        <v>2</v>
      </c>
      <c r="L645" s="80">
        <v>41.2</v>
      </c>
      <c r="M645" s="74">
        <v>1.23</v>
      </c>
      <c r="N645" s="80">
        <v>20.6</v>
      </c>
      <c r="O645" s="70">
        <v>0</v>
      </c>
      <c r="P645" s="76" t="e">
        <f>VLOOKUP(A645,#REF!,3,FALSE)</f>
        <v>#REF!</v>
      </c>
      <c r="Q645" s="80">
        <v>14.48</v>
      </c>
      <c r="R645" s="80">
        <f t="shared" si="10"/>
        <v>12.240000000000002</v>
      </c>
    </row>
    <row r="646" spans="1:256" x14ac:dyDescent="0.2">
      <c r="A646" s="79">
        <v>1555</v>
      </c>
      <c r="B646" s="71" t="s">
        <v>380</v>
      </c>
      <c r="C646" s="70" t="s">
        <v>2206</v>
      </c>
      <c r="D646" s="69">
        <v>3</v>
      </c>
      <c r="E646" s="69">
        <v>3</v>
      </c>
      <c r="F646" s="69">
        <v>3</v>
      </c>
      <c r="G646" s="71">
        <v>62.28</v>
      </c>
      <c r="H646" s="69">
        <v>3.4200000000000004</v>
      </c>
      <c r="I646" s="69">
        <v>2</v>
      </c>
      <c r="J646" s="72">
        <v>2</v>
      </c>
      <c r="K646" s="71">
        <v>2</v>
      </c>
      <c r="L646" s="80">
        <v>41.52</v>
      </c>
      <c r="M646" s="74">
        <v>2.2800000000000002</v>
      </c>
      <c r="N646" s="80">
        <v>20.76</v>
      </c>
      <c r="O646" s="70">
        <v>0</v>
      </c>
      <c r="P646" s="76" t="e">
        <f>VLOOKUP(A646,#REF!,3,FALSE)</f>
        <v>#REF!</v>
      </c>
      <c r="Q646" s="80">
        <v>13.7</v>
      </c>
      <c r="R646" s="80">
        <f t="shared" si="10"/>
        <v>14.120000000000005</v>
      </c>
    </row>
    <row r="647" spans="1:256" x14ac:dyDescent="0.2">
      <c r="A647" s="79">
        <v>3541</v>
      </c>
      <c r="B647" s="71" t="s">
        <v>1046</v>
      </c>
      <c r="C647" s="70" t="s">
        <v>2206</v>
      </c>
      <c r="D647" s="69">
        <v>3</v>
      </c>
      <c r="E647" s="69">
        <v>3</v>
      </c>
      <c r="F647" s="69">
        <v>3</v>
      </c>
      <c r="G647" s="71">
        <v>70.8</v>
      </c>
      <c r="H647" s="69">
        <v>7.32</v>
      </c>
      <c r="I647" s="69">
        <v>3</v>
      </c>
      <c r="J647" s="72">
        <v>3</v>
      </c>
      <c r="K647" s="71">
        <v>3</v>
      </c>
      <c r="L647" s="80">
        <v>70.8</v>
      </c>
      <c r="M647" s="74">
        <v>7.32</v>
      </c>
      <c r="N647" s="80">
        <v>23.6</v>
      </c>
      <c r="O647" s="70">
        <v>0</v>
      </c>
      <c r="P647" s="76" t="e">
        <f>VLOOKUP(A647,#REF!,3,FALSE)</f>
        <v>#REF!</v>
      </c>
      <c r="Q647" s="80">
        <v>15.34</v>
      </c>
      <c r="R647" s="80">
        <f t="shared" si="10"/>
        <v>24.780000000000005</v>
      </c>
    </row>
    <row r="648" spans="1:256" x14ac:dyDescent="0.2">
      <c r="A648" s="79">
        <v>1567</v>
      </c>
      <c r="B648" s="71" t="s">
        <v>382</v>
      </c>
      <c r="C648" s="70" t="s">
        <v>2206</v>
      </c>
      <c r="D648" s="69">
        <v>0</v>
      </c>
      <c r="E648" s="69">
        <v>0</v>
      </c>
      <c r="F648" s="69">
        <v>0</v>
      </c>
      <c r="G648" s="71">
        <v>0</v>
      </c>
      <c r="H648" s="69">
        <v>0</v>
      </c>
      <c r="I648" s="69">
        <v>0</v>
      </c>
      <c r="J648" s="72">
        <v>0</v>
      </c>
      <c r="K648" s="71">
        <v>0</v>
      </c>
      <c r="L648" s="80">
        <v>0</v>
      </c>
      <c r="M648" s="74">
        <v>0</v>
      </c>
      <c r="N648" s="80">
        <v>0</v>
      </c>
      <c r="O648" s="70">
        <v>0</v>
      </c>
      <c r="P648" s="76" t="e">
        <f>VLOOKUP(A648,#REF!,3,FALSE)</f>
        <v>#REF!</v>
      </c>
      <c r="Q648" s="80">
        <v>13.7</v>
      </c>
      <c r="R648" s="80">
        <f t="shared" si="10"/>
        <v>0</v>
      </c>
    </row>
    <row r="649" spans="1:256" x14ac:dyDescent="0.2">
      <c r="A649" s="79">
        <v>3545</v>
      </c>
      <c r="B649" s="71" t="s">
        <v>1049</v>
      </c>
      <c r="C649" s="70" t="s">
        <v>2206</v>
      </c>
      <c r="D649" s="69">
        <v>0</v>
      </c>
      <c r="E649" s="69">
        <v>0</v>
      </c>
      <c r="F649" s="69">
        <v>0</v>
      </c>
      <c r="G649" s="71">
        <v>0</v>
      </c>
      <c r="H649" s="69">
        <v>0</v>
      </c>
      <c r="I649" s="69">
        <v>0</v>
      </c>
      <c r="J649" s="72">
        <v>0</v>
      </c>
      <c r="K649" s="71">
        <v>0</v>
      </c>
      <c r="L649" s="80">
        <v>0</v>
      </c>
      <c r="M649" s="74">
        <v>0</v>
      </c>
      <c r="N649" s="80">
        <v>0</v>
      </c>
      <c r="O649" s="70">
        <v>0</v>
      </c>
      <c r="P649" s="76" t="e">
        <f>VLOOKUP(A649,#REF!,3,FALSE)</f>
        <v>#REF!</v>
      </c>
      <c r="Q649" s="80">
        <v>11.89</v>
      </c>
      <c r="R649" s="80">
        <f t="shared" si="10"/>
        <v>0</v>
      </c>
    </row>
    <row r="650" spans="1:256" x14ac:dyDescent="0.2">
      <c r="A650" s="79">
        <v>1679</v>
      </c>
      <c r="B650" s="71" t="s">
        <v>1963</v>
      </c>
      <c r="C650" s="70" t="s">
        <v>2206</v>
      </c>
      <c r="D650" s="69">
        <v>1</v>
      </c>
      <c r="E650" s="69">
        <v>1</v>
      </c>
      <c r="F650" s="69">
        <v>1</v>
      </c>
      <c r="G650" s="71">
        <v>16.720000000000002</v>
      </c>
      <c r="H650" s="69">
        <v>0.92</v>
      </c>
      <c r="I650" s="69">
        <v>1</v>
      </c>
      <c r="J650" s="72">
        <v>1</v>
      </c>
      <c r="K650" s="71">
        <v>1</v>
      </c>
      <c r="L650" s="80">
        <v>16.720000000000002</v>
      </c>
      <c r="M650" s="74">
        <v>0.92</v>
      </c>
      <c r="N650" s="80">
        <v>16.720000000000002</v>
      </c>
      <c r="O650" s="70">
        <v>0</v>
      </c>
      <c r="P650" s="76" t="e">
        <f>VLOOKUP(A650,#REF!,3,FALSE)</f>
        <v>#REF!</v>
      </c>
      <c r="Q650" s="80">
        <v>4.5210000000000008</v>
      </c>
      <c r="R650" s="80">
        <f t="shared" si="10"/>
        <v>12.199000000000002</v>
      </c>
    </row>
    <row r="651" spans="1:256" x14ac:dyDescent="0.2">
      <c r="A651" s="79">
        <v>1575</v>
      </c>
      <c r="B651" s="71" t="s">
        <v>1964</v>
      </c>
      <c r="C651" s="70" t="s">
        <v>2206</v>
      </c>
      <c r="D651" s="69">
        <v>0</v>
      </c>
      <c r="E651" s="69">
        <v>0</v>
      </c>
      <c r="F651" s="69">
        <v>0</v>
      </c>
      <c r="G651" s="71">
        <v>0</v>
      </c>
      <c r="H651" s="69">
        <v>0</v>
      </c>
      <c r="I651" s="69">
        <v>0</v>
      </c>
      <c r="J651" s="72">
        <v>0</v>
      </c>
      <c r="K651" s="71">
        <v>0</v>
      </c>
      <c r="L651" s="80">
        <v>0</v>
      </c>
      <c r="M651" s="74">
        <v>0</v>
      </c>
      <c r="N651" s="80">
        <v>0</v>
      </c>
      <c r="O651" s="70">
        <v>0</v>
      </c>
      <c r="P651" s="76" t="e">
        <f>VLOOKUP(A651,#REF!,3,FALSE)</f>
        <v>#REF!</v>
      </c>
      <c r="Q651" s="80">
        <v>13.519</v>
      </c>
      <c r="R651" s="80">
        <f t="shared" si="10"/>
        <v>0</v>
      </c>
    </row>
    <row r="652" spans="1:256" x14ac:dyDescent="0.2">
      <c r="A652" s="79">
        <v>1568</v>
      </c>
      <c r="B652" s="71" t="s">
        <v>1965</v>
      </c>
      <c r="C652" s="70" t="s">
        <v>2206</v>
      </c>
      <c r="D652" s="69">
        <v>0</v>
      </c>
      <c r="E652" s="69">
        <v>0</v>
      </c>
      <c r="F652" s="69">
        <v>0</v>
      </c>
      <c r="G652" s="71">
        <v>0</v>
      </c>
      <c r="H652" s="69">
        <v>0</v>
      </c>
      <c r="I652" s="69">
        <v>0</v>
      </c>
      <c r="J652" s="72">
        <v>0</v>
      </c>
      <c r="K652" s="71">
        <v>0</v>
      </c>
      <c r="L652" s="80">
        <v>0</v>
      </c>
      <c r="M652" s="74">
        <v>0</v>
      </c>
      <c r="N652" s="80">
        <v>0</v>
      </c>
      <c r="O652" s="70">
        <v>0</v>
      </c>
      <c r="P652" s="76" t="e">
        <f>VLOOKUP(A652,#REF!,3,FALSE)</f>
        <v>#REF!</v>
      </c>
      <c r="Q652" s="80">
        <v>11.902000000000001</v>
      </c>
      <c r="R652" s="80">
        <f t="shared" si="10"/>
        <v>0</v>
      </c>
    </row>
    <row r="653" spans="1:256" x14ac:dyDescent="0.2">
      <c r="A653" s="79">
        <v>1626</v>
      </c>
      <c r="B653" s="71" t="s">
        <v>384</v>
      </c>
      <c r="C653" s="70" t="s">
        <v>2206</v>
      </c>
      <c r="D653" s="69">
        <v>0</v>
      </c>
      <c r="E653" s="69">
        <v>0</v>
      </c>
      <c r="F653" s="69">
        <v>0</v>
      </c>
      <c r="G653" s="71">
        <v>0</v>
      </c>
      <c r="H653" s="69">
        <v>0</v>
      </c>
      <c r="I653" s="69">
        <v>0</v>
      </c>
      <c r="J653" s="72">
        <v>0</v>
      </c>
      <c r="K653" s="71">
        <v>0</v>
      </c>
      <c r="L653" s="80">
        <v>0</v>
      </c>
      <c r="M653" s="74">
        <v>0</v>
      </c>
      <c r="N653" s="80">
        <v>0</v>
      </c>
      <c r="O653" s="70">
        <v>0</v>
      </c>
      <c r="P653" s="76" t="e">
        <f>VLOOKUP(A653,#REF!,3,FALSE)</f>
        <v>#REF!</v>
      </c>
      <c r="Q653" s="80">
        <v>13.55</v>
      </c>
      <c r="R653" s="80">
        <f t="shared" si="10"/>
        <v>0</v>
      </c>
    </row>
    <row r="654" spans="1:256" x14ac:dyDescent="0.2">
      <c r="A654" s="79">
        <v>2433</v>
      </c>
      <c r="B654" s="71" t="s">
        <v>1966</v>
      </c>
      <c r="C654" s="70" t="s">
        <v>2206</v>
      </c>
      <c r="D654" s="69">
        <v>1</v>
      </c>
      <c r="E654" s="69">
        <v>1</v>
      </c>
      <c r="F654" s="69">
        <v>1</v>
      </c>
      <c r="G654" s="71">
        <v>18.400000000000002</v>
      </c>
      <c r="H654" s="69">
        <v>3.68</v>
      </c>
      <c r="I654" s="69">
        <v>1</v>
      </c>
      <c r="J654" s="72">
        <v>1</v>
      </c>
      <c r="K654" s="71">
        <v>1</v>
      </c>
      <c r="L654" s="80">
        <v>18.400000000000002</v>
      </c>
      <c r="M654" s="74">
        <v>3.68</v>
      </c>
      <c r="N654" s="80">
        <v>18.400000000000002</v>
      </c>
      <c r="O654" s="70">
        <v>0</v>
      </c>
      <c r="P654" s="76" t="e">
        <f>VLOOKUP(A654,#REF!,3,FALSE)</f>
        <v>#REF!</v>
      </c>
      <c r="Q654" s="80">
        <v>15.004000000000001</v>
      </c>
      <c r="R654" s="80">
        <f t="shared" si="10"/>
        <v>3.3960000000000008</v>
      </c>
    </row>
    <row r="655" spans="1:256" x14ac:dyDescent="0.2">
      <c r="A655" s="79">
        <v>3542</v>
      </c>
      <c r="B655" s="71" t="s">
        <v>2358</v>
      </c>
      <c r="C655" s="70" t="s">
        <v>2206</v>
      </c>
      <c r="D655" s="69">
        <v>1</v>
      </c>
      <c r="E655" s="69">
        <v>1</v>
      </c>
      <c r="F655" s="69">
        <v>1</v>
      </c>
      <c r="G655" s="71">
        <v>28.39</v>
      </c>
      <c r="H655" s="69">
        <v>1.56</v>
      </c>
      <c r="I655" s="69">
        <v>1</v>
      </c>
      <c r="J655" s="72">
        <v>1</v>
      </c>
      <c r="K655" s="71">
        <v>1</v>
      </c>
      <c r="L655" s="80">
        <v>28.39</v>
      </c>
      <c r="M655" s="74">
        <v>1.56</v>
      </c>
      <c r="N655" s="80">
        <v>28.39</v>
      </c>
      <c r="O655" s="70">
        <v>0</v>
      </c>
      <c r="P655" s="76" t="e">
        <f>VLOOKUP(A655,#REF!,3,FALSE)</f>
        <v>#REF!</v>
      </c>
      <c r="Q655" s="80">
        <v>18.45</v>
      </c>
      <c r="R655" s="80">
        <f t="shared" si="10"/>
        <v>9.9400000000000013</v>
      </c>
    </row>
    <row r="656" spans="1:256" x14ac:dyDescent="0.2">
      <c r="A656" s="79">
        <v>2444</v>
      </c>
      <c r="B656" s="71" t="s">
        <v>386</v>
      </c>
      <c r="C656" s="70" t="s">
        <v>2206</v>
      </c>
      <c r="D656" s="69">
        <v>2</v>
      </c>
      <c r="E656" s="69">
        <v>2</v>
      </c>
      <c r="F656" s="69">
        <v>2</v>
      </c>
      <c r="G656" s="71">
        <v>71.100000000000009</v>
      </c>
      <c r="H656" s="69">
        <v>3.91</v>
      </c>
      <c r="I656" s="69">
        <v>2</v>
      </c>
      <c r="J656" s="72">
        <v>2</v>
      </c>
      <c r="K656" s="71">
        <v>2</v>
      </c>
      <c r="L656" s="80">
        <v>71.100000000000009</v>
      </c>
      <c r="M656" s="74">
        <v>3.91</v>
      </c>
      <c r="N656" s="80">
        <v>35.550000000000004</v>
      </c>
      <c r="O656" s="70">
        <v>0</v>
      </c>
      <c r="P656" s="76" t="e">
        <f>VLOOKUP(A656,#REF!,3,FALSE)</f>
        <v>#REF!</v>
      </c>
      <c r="Q656" s="80">
        <v>23.1</v>
      </c>
      <c r="R656" s="80">
        <f t="shared" si="10"/>
        <v>24.900000000000006</v>
      </c>
    </row>
    <row r="657" spans="1:256" x14ac:dyDescent="0.2">
      <c r="A657" s="79">
        <v>2446</v>
      </c>
      <c r="B657" s="71" t="s">
        <v>387</v>
      </c>
      <c r="C657" s="70" t="s">
        <v>2206</v>
      </c>
      <c r="D657" s="69">
        <v>1</v>
      </c>
      <c r="E657" s="69">
        <v>1</v>
      </c>
      <c r="F657" s="69">
        <v>1</v>
      </c>
      <c r="G657" s="71">
        <v>26.540000000000003</v>
      </c>
      <c r="H657" s="69">
        <v>1.46</v>
      </c>
      <c r="I657" s="69">
        <v>1</v>
      </c>
      <c r="J657" s="72">
        <v>1</v>
      </c>
      <c r="K657" s="71">
        <v>1</v>
      </c>
      <c r="L657" s="80">
        <v>26.540000000000003</v>
      </c>
      <c r="M657" s="74">
        <v>1.46</v>
      </c>
      <c r="N657" s="80">
        <v>26.540000000000003</v>
      </c>
      <c r="O657" s="70">
        <v>0</v>
      </c>
      <c r="P657" s="76" t="e">
        <f>VLOOKUP(A657,#REF!,3,FALSE)</f>
        <v>#REF!</v>
      </c>
      <c r="Q657" s="80">
        <v>17.25</v>
      </c>
      <c r="R657" s="80">
        <f t="shared" si="10"/>
        <v>9.2900000000000027</v>
      </c>
    </row>
    <row r="658" spans="1:256" x14ac:dyDescent="0.2">
      <c r="A658" s="79">
        <v>2468</v>
      </c>
      <c r="B658" s="71" t="s">
        <v>388</v>
      </c>
      <c r="C658" s="70" t="s">
        <v>2206</v>
      </c>
      <c r="D658" s="69">
        <v>2</v>
      </c>
      <c r="E658" s="69">
        <v>2</v>
      </c>
      <c r="F658" s="69">
        <v>2</v>
      </c>
      <c r="G658" s="71">
        <v>53.080000000000005</v>
      </c>
      <c r="H658" s="69">
        <v>2.92</v>
      </c>
      <c r="I658" s="69">
        <v>3</v>
      </c>
      <c r="J658" s="72">
        <v>2</v>
      </c>
      <c r="K658" s="71">
        <v>1</v>
      </c>
      <c r="L658" s="80">
        <v>26.540000000000003</v>
      </c>
      <c r="M658" s="74">
        <v>1.46</v>
      </c>
      <c r="N658" s="80">
        <v>26.540000000000003</v>
      </c>
      <c r="O658" s="70">
        <v>0</v>
      </c>
      <c r="P658" s="76" t="e">
        <f>VLOOKUP(A658,#REF!,3,FALSE)</f>
        <v>#REF!</v>
      </c>
      <c r="Q658" s="80">
        <v>17.25</v>
      </c>
      <c r="R658" s="80">
        <f t="shared" si="10"/>
        <v>9.2900000000000027</v>
      </c>
    </row>
    <row r="659" spans="1:256" x14ac:dyDescent="0.2">
      <c r="A659" s="79">
        <v>2469</v>
      </c>
      <c r="B659" s="71" t="s">
        <v>389</v>
      </c>
      <c r="C659" s="70" t="s">
        <v>2206</v>
      </c>
      <c r="D659" s="69">
        <v>1</v>
      </c>
      <c r="E659" s="69">
        <v>1</v>
      </c>
      <c r="F659" s="69">
        <v>1</v>
      </c>
      <c r="G659" s="71">
        <v>21.400000000000002</v>
      </c>
      <c r="H659" s="69">
        <v>0</v>
      </c>
      <c r="I659" s="69">
        <v>1</v>
      </c>
      <c r="J659" s="72">
        <v>1</v>
      </c>
      <c r="K659" s="71">
        <v>1</v>
      </c>
      <c r="L659" s="80">
        <v>21.400000000000002</v>
      </c>
      <c r="M659" s="74">
        <v>0</v>
      </c>
      <c r="N659" s="80">
        <v>21.400000000000002</v>
      </c>
      <c r="O659" s="70">
        <v>0</v>
      </c>
      <c r="P659" s="76" t="e">
        <f>VLOOKUP(A659,#REF!,3,FALSE)</f>
        <v>#REF!</v>
      </c>
      <c r="Q659" s="80">
        <v>15.37</v>
      </c>
      <c r="R659" s="80">
        <f t="shared" si="10"/>
        <v>6.0300000000000029</v>
      </c>
    </row>
    <row r="660" spans="1:256" x14ac:dyDescent="0.2">
      <c r="A660" s="79">
        <v>2432</v>
      </c>
      <c r="B660" s="71" t="s">
        <v>1967</v>
      </c>
      <c r="C660" s="70" t="s">
        <v>2206</v>
      </c>
      <c r="D660" s="69">
        <v>0</v>
      </c>
      <c r="E660" s="69">
        <v>0</v>
      </c>
      <c r="F660" s="69">
        <v>0</v>
      </c>
      <c r="G660" s="71">
        <v>0</v>
      </c>
      <c r="H660" s="69">
        <v>0</v>
      </c>
      <c r="I660" s="69">
        <v>0</v>
      </c>
      <c r="J660" s="72">
        <v>0</v>
      </c>
      <c r="K660" s="71">
        <v>0</v>
      </c>
      <c r="L660" s="80">
        <v>0</v>
      </c>
      <c r="M660" s="74">
        <v>0</v>
      </c>
      <c r="N660" s="80">
        <v>0</v>
      </c>
      <c r="O660" s="70">
        <v>0</v>
      </c>
      <c r="P660" s="76" t="e">
        <f>VLOOKUP(A660,#REF!,3,FALSE)</f>
        <v>#REF!</v>
      </c>
      <c r="Q660" s="80">
        <v>15.345000000000001</v>
      </c>
      <c r="R660" s="80">
        <f t="shared" si="10"/>
        <v>0</v>
      </c>
    </row>
    <row r="661" spans="1:256" x14ac:dyDescent="0.2">
      <c r="A661" s="79">
        <v>3539</v>
      </c>
      <c r="B661" s="71" t="s">
        <v>1059</v>
      </c>
      <c r="C661" s="70" t="s">
        <v>2206</v>
      </c>
      <c r="D661" s="69">
        <v>0</v>
      </c>
      <c r="E661" s="69">
        <v>0</v>
      </c>
      <c r="F661" s="69">
        <v>0</v>
      </c>
      <c r="G661" s="71">
        <v>0</v>
      </c>
      <c r="H661" s="69">
        <v>0</v>
      </c>
      <c r="I661" s="69">
        <v>0</v>
      </c>
      <c r="J661" s="72">
        <v>0</v>
      </c>
      <c r="K661" s="71">
        <v>0</v>
      </c>
      <c r="L661" s="80">
        <v>0</v>
      </c>
      <c r="M661" s="74">
        <v>0</v>
      </c>
      <c r="N661" s="80">
        <v>0</v>
      </c>
      <c r="O661" s="70">
        <v>0</v>
      </c>
      <c r="P661" s="76" t="e">
        <f>VLOOKUP(A661,#REF!,3,FALSE)</f>
        <v>#REF!</v>
      </c>
      <c r="Q661" s="80">
        <v>11.340000000000002</v>
      </c>
      <c r="R661" s="80">
        <f t="shared" si="10"/>
        <v>0</v>
      </c>
    </row>
    <row r="662" spans="1:256" s="69" customFormat="1" x14ac:dyDescent="0.2">
      <c r="A662" s="86">
        <v>3543</v>
      </c>
      <c r="B662" s="85" t="s">
        <v>1061</v>
      </c>
      <c r="C662" s="69" t="s">
        <v>2206</v>
      </c>
      <c r="D662" s="69">
        <v>0</v>
      </c>
      <c r="E662" s="69">
        <v>0</v>
      </c>
      <c r="F662" s="69">
        <v>0</v>
      </c>
      <c r="G662" s="71">
        <v>0</v>
      </c>
      <c r="H662" s="69">
        <v>0</v>
      </c>
      <c r="I662" s="69">
        <v>0</v>
      </c>
      <c r="J662" s="69">
        <v>0</v>
      </c>
      <c r="K662" s="85">
        <v>0</v>
      </c>
      <c r="L662" s="87">
        <v>0</v>
      </c>
      <c r="M662" s="69">
        <v>0</v>
      </c>
      <c r="N662" s="87">
        <v>0</v>
      </c>
      <c r="O662" s="69">
        <v>0</v>
      </c>
      <c r="P662" s="76" t="e">
        <f>VLOOKUP(A662,#REF!,3,FALSE)</f>
        <v>#REF!</v>
      </c>
      <c r="Q662" s="84">
        <v>14.48</v>
      </c>
      <c r="R662" s="84">
        <f t="shared" si="10"/>
        <v>0</v>
      </c>
      <c r="S662" s="78"/>
      <c r="T662" s="78"/>
      <c r="U662" s="78"/>
      <c r="V662" s="78"/>
      <c r="W662" s="78"/>
      <c r="X662" s="78"/>
      <c r="Y662" s="78"/>
      <c r="Z662" s="78"/>
      <c r="AA662" s="78"/>
      <c r="AB662" s="78"/>
      <c r="AC662" s="85"/>
      <c r="AD662" s="85"/>
      <c r="AE662" s="85"/>
      <c r="AF662" s="85"/>
      <c r="AG662" s="85"/>
      <c r="AH662" s="85"/>
      <c r="AI662" s="85"/>
      <c r="AJ662" s="85"/>
      <c r="AK662" s="85"/>
      <c r="AL662" s="85"/>
      <c r="AM662" s="85"/>
      <c r="AN662" s="85"/>
      <c r="AO662" s="85"/>
      <c r="AP662" s="85"/>
      <c r="AQ662" s="85"/>
      <c r="AR662" s="85"/>
      <c r="AS662" s="85"/>
      <c r="AT662" s="85"/>
      <c r="AU662" s="85"/>
      <c r="AV662" s="85"/>
      <c r="AW662" s="85"/>
      <c r="AX662" s="85"/>
      <c r="AY662" s="85"/>
      <c r="AZ662" s="85"/>
      <c r="BA662" s="85"/>
      <c r="BB662" s="85"/>
      <c r="BC662" s="85"/>
      <c r="BD662" s="85"/>
      <c r="BE662" s="85"/>
      <c r="BF662" s="85"/>
      <c r="BG662" s="85"/>
      <c r="BH662" s="85"/>
      <c r="BI662" s="85"/>
      <c r="BJ662" s="85"/>
      <c r="BK662" s="85"/>
      <c r="BL662" s="85"/>
      <c r="BM662" s="85"/>
      <c r="BN662" s="85"/>
      <c r="BO662" s="85"/>
      <c r="BP662" s="85"/>
      <c r="BQ662" s="85"/>
      <c r="BR662" s="85"/>
      <c r="BS662" s="85"/>
      <c r="BT662" s="85"/>
      <c r="BU662" s="85"/>
      <c r="BV662" s="85"/>
      <c r="BW662" s="85"/>
      <c r="BX662" s="85"/>
      <c r="BY662" s="85"/>
      <c r="BZ662" s="85"/>
      <c r="CA662" s="85"/>
      <c r="CB662" s="85"/>
      <c r="CC662" s="85"/>
      <c r="CD662" s="85"/>
      <c r="CE662" s="85"/>
      <c r="CF662" s="85"/>
      <c r="CG662" s="85"/>
      <c r="CH662" s="85"/>
      <c r="CI662" s="85"/>
      <c r="CJ662" s="85"/>
      <c r="CK662" s="85"/>
      <c r="CL662" s="85"/>
      <c r="CM662" s="85"/>
      <c r="CN662" s="85"/>
      <c r="CO662" s="85"/>
      <c r="CP662" s="85"/>
      <c r="CQ662" s="85"/>
      <c r="CR662" s="85"/>
      <c r="CS662" s="85"/>
      <c r="CT662" s="85"/>
      <c r="CU662" s="85"/>
      <c r="CV662" s="85"/>
      <c r="CW662" s="85"/>
      <c r="CX662" s="85"/>
      <c r="CY662" s="85"/>
      <c r="CZ662" s="85"/>
      <c r="DA662" s="85"/>
      <c r="DB662" s="85"/>
      <c r="DC662" s="85"/>
      <c r="DD662" s="85"/>
      <c r="DE662" s="85"/>
      <c r="DF662" s="85"/>
      <c r="DG662" s="85"/>
      <c r="DH662" s="85"/>
      <c r="DI662" s="85"/>
      <c r="DJ662" s="85"/>
      <c r="DK662" s="85"/>
      <c r="DL662" s="85"/>
      <c r="DM662" s="85"/>
      <c r="DN662" s="85"/>
      <c r="DO662" s="85"/>
      <c r="DP662" s="85"/>
      <c r="DQ662" s="85"/>
      <c r="DR662" s="85"/>
      <c r="DS662" s="85"/>
      <c r="DT662" s="85"/>
      <c r="DU662" s="85"/>
      <c r="DV662" s="85"/>
      <c r="DW662" s="85"/>
      <c r="DX662" s="85"/>
      <c r="DY662" s="85"/>
      <c r="DZ662" s="85"/>
      <c r="EA662" s="85"/>
      <c r="EB662" s="85"/>
      <c r="EC662" s="85"/>
      <c r="ED662" s="85"/>
      <c r="EE662" s="85"/>
      <c r="EF662" s="85"/>
      <c r="EG662" s="85"/>
      <c r="EH662" s="85"/>
      <c r="EI662" s="85"/>
      <c r="EJ662" s="85"/>
      <c r="EK662" s="85"/>
      <c r="EL662" s="85"/>
      <c r="EM662" s="85"/>
      <c r="EN662" s="85"/>
      <c r="EO662" s="85"/>
      <c r="EP662" s="85"/>
      <c r="EQ662" s="85"/>
      <c r="ER662" s="85"/>
      <c r="ES662" s="85"/>
      <c r="ET662" s="85"/>
      <c r="EU662" s="85"/>
      <c r="EV662" s="85"/>
      <c r="EW662" s="85"/>
      <c r="EX662" s="85"/>
      <c r="EY662" s="85"/>
      <c r="EZ662" s="85"/>
      <c r="FA662" s="85"/>
      <c r="FB662" s="85"/>
      <c r="FC662" s="85"/>
      <c r="FD662" s="85"/>
      <c r="FE662" s="85"/>
      <c r="FF662" s="85"/>
      <c r="FG662" s="85"/>
      <c r="FH662" s="85"/>
      <c r="FI662" s="85"/>
      <c r="FJ662" s="85"/>
      <c r="FK662" s="85"/>
      <c r="FL662" s="85"/>
      <c r="FM662" s="85"/>
      <c r="FN662" s="85"/>
      <c r="FO662" s="85"/>
      <c r="FP662" s="85"/>
      <c r="FQ662" s="85"/>
      <c r="FR662" s="85"/>
      <c r="FS662" s="85"/>
      <c r="FT662" s="85"/>
      <c r="FU662" s="85"/>
      <c r="FV662" s="85"/>
      <c r="FW662" s="85"/>
      <c r="FX662" s="85"/>
      <c r="FY662" s="85"/>
      <c r="FZ662" s="85"/>
      <c r="GA662" s="85"/>
      <c r="GB662" s="85"/>
      <c r="GC662" s="85"/>
      <c r="GD662" s="85"/>
      <c r="GE662" s="85"/>
      <c r="GF662" s="85"/>
      <c r="GG662" s="85"/>
      <c r="GH662" s="85"/>
      <c r="GI662" s="85"/>
      <c r="GJ662" s="85"/>
      <c r="GK662" s="85"/>
      <c r="GL662" s="85"/>
      <c r="GM662" s="85"/>
      <c r="GN662" s="85"/>
      <c r="GO662" s="85"/>
      <c r="GP662" s="85"/>
      <c r="GQ662" s="85"/>
      <c r="GR662" s="85"/>
      <c r="GS662" s="85"/>
      <c r="GT662" s="85"/>
      <c r="GU662" s="85"/>
      <c r="GV662" s="85"/>
      <c r="GW662" s="85"/>
      <c r="GX662" s="85"/>
      <c r="GY662" s="85"/>
      <c r="GZ662" s="85"/>
      <c r="HA662" s="85"/>
      <c r="HB662" s="85"/>
      <c r="HC662" s="85"/>
      <c r="HD662" s="85"/>
      <c r="HE662" s="85"/>
      <c r="HF662" s="85"/>
      <c r="HG662" s="85"/>
      <c r="HH662" s="85"/>
      <c r="HI662" s="85"/>
      <c r="HJ662" s="85"/>
      <c r="HK662" s="85"/>
      <c r="HL662" s="85"/>
      <c r="HM662" s="85"/>
      <c r="HN662" s="85"/>
      <c r="HO662" s="85"/>
      <c r="HP662" s="85"/>
      <c r="HQ662" s="85"/>
      <c r="HR662" s="85"/>
      <c r="HS662" s="85"/>
      <c r="HT662" s="85"/>
      <c r="HU662" s="85"/>
      <c r="HV662" s="85"/>
      <c r="HW662" s="85"/>
      <c r="HX662" s="85"/>
      <c r="HY662" s="85"/>
      <c r="HZ662" s="85"/>
      <c r="IA662" s="85"/>
      <c r="IB662" s="85"/>
      <c r="IC662" s="85"/>
      <c r="ID662" s="85"/>
      <c r="IE662" s="85"/>
      <c r="IF662" s="85"/>
      <c r="IG662" s="85"/>
      <c r="IH662" s="85"/>
      <c r="II662" s="85"/>
      <c r="IJ662" s="85"/>
      <c r="IK662" s="85"/>
      <c r="IL662" s="85"/>
      <c r="IM662" s="85"/>
      <c r="IN662" s="85"/>
      <c r="IO662" s="85"/>
      <c r="IP662" s="85"/>
      <c r="IQ662" s="85"/>
      <c r="IR662" s="85"/>
      <c r="IS662" s="85"/>
      <c r="IT662" s="85"/>
      <c r="IU662" s="85"/>
      <c r="IV662" s="85"/>
    </row>
    <row r="663" spans="1:256" s="69" customFormat="1" x14ac:dyDescent="0.2">
      <c r="A663" s="79">
        <v>3546</v>
      </c>
      <c r="B663" s="71" t="s">
        <v>1063</v>
      </c>
      <c r="C663" s="69" t="s">
        <v>2206</v>
      </c>
      <c r="D663" s="69">
        <v>0</v>
      </c>
      <c r="E663" s="69">
        <v>0</v>
      </c>
      <c r="F663" s="69">
        <v>0</v>
      </c>
      <c r="G663" s="71">
        <v>0</v>
      </c>
      <c r="H663" s="69">
        <v>0</v>
      </c>
      <c r="I663" s="69">
        <v>0</v>
      </c>
      <c r="J663" s="69">
        <v>0</v>
      </c>
      <c r="K663" s="71">
        <v>0</v>
      </c>
      <c r="L663" s="80">
        <v>0</v>
      </c>
      <c r="M663" s="69">
        <v>0</v>
      </c>
      <c r="N663" s="80">
        <v>0</v>
      </c>
      <c r="O663" s="69">
        <v>0</v>
      </c>
      <c r="P663" s="76" t="e">
        <f>VLOOKUP(A663,#REF!,3,FALSE)</f>
        <v>#REF!</v>
      </c>
      <c r="Q663" s="84">
        <v>17.010000000000002</v>
      </c>
      <c r="R663" s="84">
        <f t="shared" si="10"/>
        <v>0</v>
      </c>
      <c r="S663" s="78"/>
      <c r="T663" s="78"/>
      <c r="U663" s="78"/>
      <c r="V663" s="78"/>
      <c r="W663" s="78"/>
      <c r="X663" s="78"/>
      <c r="Y663" s="78"/>
      <c r="Z663" s="78"/>
      <c r="AA663" s="78"/>
      <c r="AB663" s="78"/>
      <c r="AC663" s="71"/>
      <c r="AD663" s="71"/>
      <c r="AE663" s="71"/>
      <c r="AF663" s="71"/>
      <c r="AG663" s="71"/>
      <c r="AH663" s="71"/>
      <c r="AI663" s="71"/>
      <c r="AJ663" s="71"/>
      <c r="AK663" s="71"/>
      <c r="AL663" s="71"/>
      <c r="AM663" s="71"/>
      <c r="AN663" s="71"/>
      <c r="AO663" s="71"/>
      <c r="AP663" s="71"/>
      <c r="AQ663" s="71"/>
      <c r="AR663" s="71"/>
      <c r="AS663" s="71"/>
      <c r="AT663" s="71"/>
      <c r="AU663" s="71"/>
      <c r="AV663" s="71"/>
      <c r="AW663" s="71"/>
      <c r="AX663" s="71"/>
      <c r="AY663" s="71"/>
      <c r="AZ663" s="71"/>
      <c r="BA663" s="71"/>
      <c r="BB663" s="71"/>
      <c r="BC663" s="71"/>
      <c r="BD663" s="71"/>
      <c r="BE663" s="71"/>
      <c r="BF663" s="71"/>
      <c r="BG663" s="71"/>
      <c r="BH663" s="71"/>
      <c r="BI663" s="71"/>
      <c r="BJ663" s="71"/>
      <c r="BK663" s="71"/>
      <c r="BL663" s="71"/>
      <c r="BM663" s="71"/>
      <c r="BN663" s="71"/>
      <c r="BO663" s="71"/>
      <c r="BP663" s="71"/>
      <c r="BQ663" s="71"/>
      <c r="BR663" s="71"/>
      <c r="BS663" s="71"/>
      <c r="BT663" s="71"/>
      <c r="BU663" s="71"/>
      <c r="BV663" s="71"/>
      <c r="BW663" s="71"/>
      <c r="BX663" s="71"/>
      <c r="BY663" s="71"/>
      <c r="BZ663" s="71"/>
      <c r="CA663" s="71"/>
      <c r="CB663" s="71"/>
      <c r="CC663" s="71"/>
      <c r="CD663" s="71"/>
      <c r="CE663" s="71"/>
      <c r="CF663" s="71"/>
      <c r="CG663" s="71"/>
      <c r="CH663" s="71"/>
      <c r="CI663" s="71"/>
      <c r="CJ663" s="71"/>
      <c r="CK663" s="71"/>
      <c r="CL663" s="71"/>
      <c r="CM663" s="71"/>
      <c r="CN663" s="71"/>
      <c r="CO663" s="71"/>
      <c r="CP663" s="71"/>
      <c r="CQ663" s="71"/>
      <c r="CR663" s="71"/>
      <c r="CS663" s="71"/>
      <c r="CT663" s="71"/>
      <c r="CU663" s="71"/>
      <c r="CV663" s="71"/>
      <c r="CW663" s="71"/>
      <c r="CX663" s="71"/>
      <c r="CY663" s="71"/>
      <c r="CZ663" s="71"/>
      <c r="DA663" s="71"/>
      <c r="DB663" s="71"/>
      <c r="DC663" s="71"/>
      <c r="DD663" s="71"/>
      <c r="DE663" s="71"/>
      <c r="DF663" s="71"/>
      <c r="DG663" s="71"/>
      <c r="DH663" s="71"/>
      <c r="DI663" s="71"/>
      <c r="DJ663" s="71"/>
      <c r="DK663" s="71"/>
      <c r="DL663" s="71"/>
      <c r="DM663" s="71"/>
      <c r="DN663" s="71"/>
      <c r="DO663" s="71"/>
      <c r="DP663" s="71"/>
      <c r="DQ663" s="71"/>
      <c r="DR663" s="71"/>
      <c r="DS663" s="71"/>
      <c r="DT663" s="71"/>
      <c r="DU663" s="71"/>
      <c r="DV663" s="71"/>
      <c r="DW663" s="71"/>
      <c r="DX663" s="71"/>
      <c r="DY663" s="71"/>
      <c r="DZ663" s="71"/>
      <c r="EA663" s="71"/>
      <c r="EB663" s="71"/>
      <c r="EC663" s="71"/>
      <c r="ED663" s="71"/>
      <c r="EE663" s="71"/>
      <c r="EF663" s="71"/>
      <c r="EG663" s="71"/>
      <c r="EH663" s="71"/>
      <c r="EI663" s="71"/>
      <c r="EJ663" s="71"/>
      <c r="EK663" s="71"/>
      <c r="EL663" s="71"/>
      <c r="EM663" s="71"/>
      <c r="EN663" s="71"/>
      <c r="EO663" s="71"/>
      <c r="EP663" s="71"/>
      <c r="EQ663" s="71"/>
      <c r="ER663" s="71"/>
      <c r="ES663" s="71"/>
      <c r="ET663" s="71"/>
      <c r="EU663" s="71"/>
      <c r="EV663" s="71"/>
      <c r="EW663" s="71"/>
      <c r="EX663" s="71"/>
      <c r="EY663" s="71"/>
      <c r="EZ663" s="71"/>
      <c r="FA663" s="71"/>
      <c r="FB663" s="71"/>
      <c r="FC663" s="71"/>
      <c r="FD663" s="71"/>
      <c r="FE663" s="71"/>
      <c r="FF663" s="71"/>
      <c r="FG663" s="71"/>
      <c r="FH663" s="71"/>
      <c r="FI663" s="71"/>
      <c r="FJ663" s="71"/>
      <c r="FK663" s="71"/>
      <c r="FL663" s="71"/>
      <c r="FM663" s="71"/>
      <c r="FN663" s="71"/>
      <c r="FO663" s="71"/>
      <c r="FP663" s="71"/>
      <c r="FQ663" s="71"/>
      <c r="FR663" s="71"/>
      <c r="FS663" s="71"/>
      <c r="FT663" s="71"/>
      <c r="FU663" s="71"/>
      <c r="FV663" s="71"/>
      <c r="FW663" s="71"/>
      <c r="FX663" s="71"/>
      <c r="FY663" s="71"/>
      <c r="FZ663" s="71"/>
      <c r="GA663" s="71"/>
      <c r="GB663" s="71"/>
      <c r="GC663" s="71"/>
      <c r="GD663" s="71"/>
      <c r="GE663" s="71"/>
      <c r="GF663" s="71"/>
      <c r="GG663" s="71"/>
      <c r="GH663" s="71"/>
      <c r="GI663" s="71"/>
      <c r="GJ663" s="71"/>
      <c r="GK663" s="71"/>
      <c r="GL663" s="71"/>
      <c r="GM663" s="71"/>
      <c r="GN663" s="71"/>
      <c r="GO663" s="71"/>
      <c r="GP663" s="71"/>
      <c r="GQ663" s="71"/>
      <c r="GR663" s="71"/>
      <c r="GS663" s="71"/>
      <c r="GT663" s="71"/>
      <c r="GU663" s="71"/>
      <c r="GV663" s="71"/>
      <c r="GW663" s="71"/>
      <c r="GX663" s="71"/>
      <c r="GY663" s="71"/>
      <c r="GZ663" s="71"/>
      <c r="HA663" s="71"/>
      <c r="HB663" s="71"/>
      <c r="HC663" s="71"/>
      <c r="HD663" s="71"/>
      <c r="HE663" s="71"/>
      <c r="HF663" s="71"/>
      <c r="HG663" s="71"/>
      <c r="HH663" s="71"/>
      <c r="HI663" s="71"/>
      <c r="HJ663" s="71"/>
      <c r="HK663" s="71"/>
      <c r="HL663" s="71"/>
      <c r="HM663" s="71"/>
      <c r="HN663" s="71"/>
      <c r="HO663" s="71"/>
      <c r="HP663" s="71"/>
      <c r="HQ663" s="71"/>
      <c r="HR663" s="71"/>
      <c r="HS663" s="71"/>
      <c r="HT663" s="71"/>
      <c r="HU663" s="71"/>
      <c r="HV663" s="71"/>
      <c r="HW663" s="71"/>
      <c r="HX663" s="71"/>
      <c r="HY663" s="71"/>
      <c r="HZ663" s="71"/>
      <c r="IA663" s="71"/>
      <c r="IB663" s="71"/>
      <c r="IC663" s="71"/>
      <c r="ID663" s="71"/>
      <c r="IE663" s="71"/>
      <c r="IF663" s="71"/>
      <c r="IG663" s="71"/>
      <c r="IH663" s="71"/>
      <c r="II663" s="71"/>
      <c r="IJ663" s="71"/>
      <c r="IK663" s="71"/>
      <c r="IL663" s="71"/>
      <c r="IM663" s="71"/>
      <c r="IN663" s="71"/>
      <c r="IO663" s="71"/>
      <c r="IP663" s="71"/>
      <c r="IQ663" s="71"/>
      <c r="IR663" s="71"/>
      <c r="IS663" s="71"/>
      <c r="IT663" s="71"/>
      <c r="IU663" s="71"/>
      <c r="IV663" s="71"/>
    </row>
    <row r="664" spans="1:256" s="69" customFormat="1" x14ac:dyDescent="0.2">
      <c r="A664" s="94">
        <v>2491</v>
      </c>
      <c r="B664" s="95" t="s">
        <v>391</v>
      </c>
      <c r="C664" s="69" t="s">
        <v>2206</v>
      </c>
      <c r="D664" s="69">
        <v>1</v>
      </c>
      <c r="E664" s="69">
        <v>1</v>
      </c>
      <c r="F664" s="69">
        <v>1</v>
      </c>
      <c r="G664" s="71">
        <v>22.560000000000002</v>
      </c>
      <c r="H664" s="69">
        <v>0</v>
      </c>
      <c r="I664" s="69">
        <v>1</v>
      </c>
      <c r="J664" s="69">
        <v>1</v>
      </c>
      <c r="K664" s="95">
        <v>1</v>
      </c>
      <c r="L664" s="96">
        <v>22.560000000000002</v>
      </c>
      <c r="M664" s="69">
        <v>0</v>
      </c>
      <c r="N664" s="96">
        <v>22.560000000000002</v>
      </c>
      <c r="O664" s="69">
        <v>0</v>
      </c>
      <c r="P664" s="76" t="e">
        <f>VLOOKUP(A664,#REF!,3,FALSE)</f>
        <v>#REF!</v>
      </c>
      <c r="Q664" s="84">
        <v>15.393000000000001</v>
      </c>
      <c r="R664" s="84">
        <f t="shared" si="10"/>
        <v>7.1670000000000016</v>
      </c>
      <c r="S664" s="78"/>
      <c r="T664" s="78"/>
      <c r="U664" s="78"/>
      <c r="V664" s="78"/>
      <c r="W664" s="78"/>
      <c r="X664" s="78"/>
      <c r="Y664" s="78"/>
      <c r="Z664" s="78"/>
      <c r="AA664" s="78"/>
      <c r="AB664" s="78"/>
      <c r="AC664" s="71"/>
      <c r="AD664" s="71"/>
      <c r="AE664" s="71"/>
      <c r="AF664" s="71"/>
      <c r="AG664" s="71"/>
      <c r="AH664" s="71"/>
      <c r="AI664" s="71"/>
      <c r="AJ664" s="71"/>
      <c r="AK664" s="71"/>
      <c r="AL664" s="71"/>
      <c r="AM664" s="71"/>
      <c r="AN664" s="71"/>
      <c r="AO664" s="71"/>
      <c r="AP664" s="71"/>
      <c r="AQ664" s="71"/>
      <c r="AR664" s="71"/>
      <c r="AS664" s="71"/>
      <c r="AT664" s="71"/>
      <c r="AU664" s="71"/>
      <c r="AV664" s="71"/>
      <c r="AW664" s="71"/>
      <c r="AX664" s="71"/>
      <c r="AY664" s="71"/>
      <c r="AZ664" s="71"/>
      <c r="BA664" s="71"/>
      <c r="BB664" s="71"/>
      <c r="BC664" s="71"/>
      <c r="BD664" s="71"/>
      <c r="BE664" s="71"/>
      <c r="BF664" s="71"/>
      <c r="BG664" s="71"/>
      <c r="BH664" s="71"/>
      <c r="BI664" s="71"/>
      <c r="BJ664" s="71"/>
      <c r="BK664" s="71"/>
      <c r="BL664" s="71"/>
      <c r="BM664" s="71"/>
      <c r="BN664" s="71"/>
      <c r="BO664" s="71"/>
      <c r="BP664" s="71"/>
      <c r="BQ664" s="71"/>
      <c r="BR664" s="71"/>
      <c r="BS664" s="71"/>
      <c r="BT664" s="71"/>
      <c r="BU664" s="71"/>
      <c r="BV664" s="71"/>
      <c r="BW664" s="71"/>
      <c r="BX664" s="71"/>
      <c r="BY664" s="71"/>
      <c r="BZ664" s="71"/>
      <c r="CA664" s="71"/>
      <c r="CB664" s="71"/>
      <c r="CC664" s="71"/>
      <c r="CD664" s="71"/>
      <c r="CE664" s="71"/>
      <c r="CF664" s="71"/>
      <c r="CG664" s="71"/>
      <c r="CH664" s="71"/>
      <c r="CI664" s="71"/>
      <c r="CJ664" s="71"/>
      <c r="CK664" s="71"/>
      <c r="CL664" s="71"/>
      <c r="CM664" s="71"/>
      <c r="CN664" s="71"/>
      <c r="CO664" s="71"/>
      <c r="CP664" s="71"/>
      <c r="CQ664" s="71"/>
      <c r="CR664" s="71"/>
      <c r="CS664" s="71"/>
      <c r="CT664" s="71"/>
      <c r="CU664" s="71"/>
      <c r="CV664" s="71"/>
      <c r="CW664" s="71"/>
      <c r="CX664" s="71"/>
      <c r="CY664" s="71"/>
      <c r="CZ664" s="71"/>
      <c r="DA664" s="71"/>
      <c r="DB664" s="71"/>
      <c r="DC664" s="71"/>
      <c r="DD664" s="71"/>
      <c r="DE664" s="71"/>
      <c r="DF664" s="71"/>
      <c r="DG664" s="71"/>
      <c r="DH664" s="71"/>
      <c r="DI664" s="71"/>
      <c r="DJ664" s="71"/>
      <c r="DK664" s="71"/>
      <c r="DL664" s="71"/>
      <c r="DM664" s="71"/>
      <c r="DN664" s="71"/>
      <c r="DO664" s="71"/>
      <c r="DP664" s="71"/>
      <c r="DQ664" s="71"/>
      <c r="DR664" s="71"/>
      <c r="DS664" s="71"/>
      <c r="DT664" s="71"/>
      <c r="DU664" s="71"/>
      <c r="DV664" s="71"/>
      <c r="DW664" s="71"/>
      <c r="DX664" s="71"/>
      <c r="DY664" s="71"/>
      <c r="DZ664" s="71"/>
      <c r="EA664" s="71"/>
      <c r="EB664" s="71"/>
      <c r="EC664" s="71"/>
      <c r="ED664" s="71"/>
      <c r="EE664" s="71"/>
      <c r="EF664" s="71"/>
      <c r="EG664" s="71"/>
      <c r="EH664" s="71"/>
      <c r="EI664" s="71"/>
      <c r="EJ664" s="71"/>
      <c r="EK664" s="71"/>
      <c r="EL664" s="71"/>
      <c r="EM664" s="71"/>
      <c r="EN664" s="71"/>
      <c r="EO664" s="71"/>
      <c r="EP664" s="71"/>
      <c r="EQ664" s="71"/>
      <c r="ER664" s="71"/>
      <c r="ES664" s="71"/>
      <c r="ET664" s="71"/>
      <c r="EU664" s="71"/>
      <c r="EV664" s="71"/>
      <c r="EW664" s="71"/>
      <c r="EX664" s="71"/>
      <c r="EY664" s="71"/>
      <c r="EZ664" s="71"/>
      <c r="FA664" s="71"/>
      <c r="FB664" s="71"/>
      <c r="FC664" s="71"/>
      <c r="FD664" s="71"/>
      <c r="FE664" s="71"/>
      <c r="FF664" s="71"/>
      <c r="FG664" s="71"/>
      <c r="FH664" s="71"/>
      <c r="FI664" s="71"/>
      <c r="FJ664" s="71"/>
      <c r="FK664" s="71"/>
      <c r="FL664" s="71"/>
      <c r="FM664" s="71"/>
      <c r="FN664" s="71"/>
      <c r="FO664" s="71"/>
      <c r="FP664" s="71"/>
      <c r="FQ664" s="71"/>
      <c r="FR664" s="71"/>
      <c r="FS664" s="71"/>
      <c r="FT664" s="71"/>
      <c r="FU664" s="71"/>
      <c r="FV664" s="71"/>
      <c r="FW664" s="71"/>
      <c r="FX664" s="71"/>
      <c r="FY664" s="71"/>
      <c r="FZ664" s="71"/>
      <c r="GA664" s="71"/>
      <c r="GB664" s="71"/>
      <c r="GC664" s="71"/>
      <c r="GD664" s="71"/>
      <c r="GE664" s="71"/>
      <c r="GF664" s="71"/>
      <c r="GG664" s="71"/>
      <c r="GH664" s="71"/>
      <c r="GI664" s="71"/>
      <c r="GJ664" s="71"/>
      <c r="GK664" s="71"/>
      <c r="GL664" s="71"/>
      <c r="GM664" s="71"/>
      <c r="GN664" s="71"/>
      <c r="GO664" s="71"/>
      <c r="GP664" s="71"/>
      <c r="GQ664" s="71"/>
      <c r="GR664" s="71"/>
      <c r="GS664" s="71"/>
      <c r="GT664" s="71"/>
      <c r="GU664" s="71"/>
      <c r="GV664" s="71"/>
      <c r="GW664" s="71"/>
      <c r="GX664" s="71"/>
      <c r="GY664" s="71"/>
      <c r="GZ664" s="71"/>
      <c r="HA664" s="71"/>
      <c r="HB664" s="71"/>
      <c r="HC664" s="71"/>
      <c r="HD664" s="71"/>
      <c r="HE664" s="71"/>
      <c r="HF664" s="71"/>
      <c r="HG664" s="71"/>
      <c r="HH664" s="71"/>
      <c r="HI664" s="71"/>
      <c r="HJ664" s="71"/>
      <c r="HK664" s="71"/>
      <c r="HL664" s="71"/>
      <c r="HM664" s="71"/>
      <c r="HN664" s="71"/>
      <c r="HO664" s="71"/>
      <c r="HP664" s="71"/>
      <c r="HQ664" s="71"/>
      <c r="HR664" s="71"/>
      <c r="HS664" s="71"/>
      <c r="HT664" s="71"/>
      <c r="HU664" s="71"/>
      <c r="HV664" s="71"/>
      <c r="HW664" s="71"/>
      <c r="HX664" s="71"/>
      <c r="HY664" s="71"/>
      <c r="HZ664" s="71"/>
      <c r="IA664" s="71"/>
      <c r="IB664" s="71"/>
      <c r="IC664" s="71"/>
      <c r="ID664" s="71"/>
      <c r="IE664" s="71"/>
      <c r="IF664" s="71"/>
      <c r="IG664" s="71"/>
      <c r="IH664" s="71"/>
      <c r="II664" s="71"/>
      <c r="IJ664" s="71"/>
      <c r="IK664" s="71"/>
      <c r="IL664" s="71"/>
      <c r="IM664" s="71"/>
      <c r="IN664" s="71"/>
      <c r="IO664" s="71"/>
      <c r="IP664" s="71"/>
      <c r="IQ664" s="71"/>
      <c r="IR664" s="71"/>
      <c r="IS664" s="71"/>
      <c r="IT664" s="71"/>
      <c r="IU664" s="71"/>
      <c r="IV664" s="71"/>
    </row>
    <row r="665" spans="1:256" x14ac:dyDescent="0.2">
      <c r="A665" s="79">
        <v>1502</v>
      </c>
      <c r="B665" s="71" t="s">
        <v>2359</v>
      </c>
      <c r="C665" s="70" t="s">
        <v>2206</v>
      </c>
      <c r="D665" s="69">
        <v>2</v>
      </c>
      <c r="E665" s="69">
        <v>2</v>
      </c>
      <c r="F665" s="69">
        <v>2</v>
      </c>
      <c r="G665" s="71">
        <v>61.620000000000005</v>
      </c>
      <c r="H665" s="69">
        <v>7.8500000000000005</v>
      </c>
      <c r="I665" s="69">
        <v>2</v>
      </c>
      <c r="J665" s="72">
        <v>2</v>
      </c>
      <c r="K665" s="71">
        <v>2</v>
      </c>
      <c r="L665" s="80">
        <v>61.620000000000005</v>
      </c>
      <c r="M665" s="74">
        <v>7.8500000000000005</v>
      </c>
      <c r="N665" s="80">
        <v>30.810000000000002</v>
      </c>
      <c r="O665" s="70">
        <v>0</v>
      </c>
      <c r="P665" s="76" t="e">
        <f>VLOOKUP(A665,#REF!,3,FALSE)</f>
        <v>#REF!</v>
      </c>
      <c r="Q665" s="80">
        <v>20.02</v>
      </c>
      <c r="R665" s="80">
        <f t="shared" si="10"/>
        <v>21.580000000000005</v>
      </c>
    </row>
    <row r="666" spans="1:256" s="69" customFormat="1" x14ac:dyDescent="0.2">
      <c r="A666" s="81">
        <v>1678</v>
      </c>
      <c r="B666" s="82" t="s">
        <v>1968</v>
      </c>
      <c r="C666" s="69" t="s">
        <v>2206</v>
      </c>
      <c r="D666" s="69">
        <v>0</v>
      </c>
      <c r="E666" s="69">
        <v>0</v>
      </c>
      <c r="F666" s="69">
        <v>0</v>
      </c>
      <c r="G666" s="71">
        <v>0</v>
      </c>
      <c r="H666" s="69">
        <v>0</v>
      </c>
      <c r="I666" s="69">
        <v>0</v>
      </c>
      <c r="J666" s="69">
        <v>0</v>
      </c>
      <c r="K666" s="82">
        <v>0</v>
      </c>
      <c r="L666" s="83">
        <v>0</v>
      </c>
      <c r="M666" s="69">
        <v>0</v>
      </c>
      <c r="N666" s="83">
        <v>0</v>
      </c>
      <c r="O666" s="69">
        <v>0</v>
      </c>
      <c r="P666" s="76" t="e">
        <f>VLOOKUP(A666,#REF!,3,FALSE)</f>
        <v>#REF!</v>
      </c>
      <c r="Q666" s="84">
        <v>14.905000000000001</v>
      </c>
      <c r="R666" s="84">
        <f t="shared" si="10"/>
        <v>0</v>
      </c>
      <c r="S666" s="78"/>
      <c r="T666" s="78"/>
      <c r="U666" s="78"/>
      <c r="V666" s="78"/>
      <c r="W666" s="78"/>
      <c r="X666" s="78"/>
      <c r="Y666" s="78"/>
      <c r="Z666" s="78"/>
      <c r="AA666" s="78"/>
      <c r="AB666" s="78"/>
      <c r="AC666" s="85"/>
      <c r="AD666" s="85"/>
      <c r="AE666" s="85"/>
      <c r="AF666" s="85"/>
      <c r="AG666" s="85"/>
      <c r="AH666" s="85"/>
      <c r="AI666" s="85"/>
      <c r="AJ666" s="85"/>
      <c r="AK666" s="85"/>
      <c r="AL666" s="85"/>
      <c r="AM666" s="85"/>
      <c r="AN666" s="85"/>
      <c r="AO666" s="85"/>
      <c r="AP666" s="85"/>
      <c r="AQ666" s="85"/>
      <c r="AR666" s="85"/>
      <c r="AS666" s="85"/>
      <c r="AT666" s="85"/>
      <c r="AU666" s="85"/>
      <c r="AV666" s="85"/>
      <c r="AW666" s="85"/>
      <c r="AX666" s="85"/>
      <c r="AY666" s="85"/>
      <c r="AZ666" s="85"/>
      <c r="BA666" s="85"/>
      <c r="BB666" s="85"/>
      <c r="BC666" s="85"/>
      <c r="BD666" s="85"/>
      <c r="BE666" s="85"/>
      <c r="BF666" s="85"/>
      <c r="BG666" s="85"/>
      <c r="BH666" s="85"/>
      <c r="BI666" s="85"/>
      <c r="BJ666" s="85"/>
      <c r="BK666" s="85"/>
      <c r="BL666" s="85"/>
      <c r="BM666" s="85"/>
      <c r="BN666" s="85"/>
      <c r="BO666" s="85"/>
      <c r="BP666" s="85"/>
      <c r="BQ666" s="85"/>
      <c r="BR666" s="85"/>
      <c r="BS666" s="85"/>
      <c r="BT666" s="85"/>
      <c r="BU666" s="85"/>
      <c r="BV666" s="85"/>
      <c r="BW666" s="85"/>
      <c r="BX666" s="85"/>
      <c r="BY666" s="85"/>
      <c r="BZ666" s="85"/>
      <c r="CA666" s="85"/>
      <c r="CB666" s="85"/>
      <c r="CC666" s="85"/>
      <c r="CD666" s="85"/>
      <c r="CE666" s="85"/>
      <c r="CF666" s="85"/>
      <c r="CG666" s="85"/>
      <c r="CH666" s="85"/>
      <c r="CI666" s="85"/>
      <c r="CJ666" s="85"/>
      <c r="CK666" s="85"/>
      <c r="CL666" s="85"/>
      <c r="CM666" s="85"/>
      <c r="CN666" s="85"/>
      <c r="CO666" s="85"/>
      <c r="CP666" s="85"/>
      <c r="CQ666" s="85"/>
      <c r="CR666" s="85"/>
      <c r="CS666" s="85"/>
      <c r="CT666" s="85"/>
      <c r="CU666" s="85"/>
      <c r="CV666" s="85"/>
      <c r="CW666" s="85"/>
      <c r="CX666" s="85"/>
      <c r="CY666" s="85"/>
      <c r="CZ666" s="85"/>
      <c r="DA666" s="85"/>
      <c r="DB666" s="85"/>
      <c r="DC666" s="85"/>
      <c r="DD666" s="85"/>
      <c r="DE666" s="85"/>
      <c r="DF666" s="85"/>
      <c r="DG666" s="85"/>
      <c r="DH666" s="85"/>
      <c r="DI666" s="85"/>
      <c r="DJ666" s="85"/>
      <c r="DK666" s="85"/>
      <c r="DL666" s="85"/>
      <c r="DM666" s="85"/>
      <c r="DN666" s="85"/>
      <c r="DO666" s="85"/>
      <c r="DP666" s="85"/>
      <c r="DQ666" s="85"/>
      <c r="DR666" s="85"/>
      <c r="DS666" s="85"/>
      <c r="DT666" s="85"/>
      <c r="DU666" s="85"/>
      <c r="DV666" s="85"/>
      <c r="DW666" s="85"/>
      <c r="DX666" s="85"/>
      <c r="DY666" s="85"/>
      <c r="DZ666" s="85"/>
      <c r="EA666" s="85"/>
      <c r="EB666" s="85"/>
      <c r="EC666" s="85"/>
      <c r="ED666" s="85"/>
      <c r="EE666" s="85"/>
      <c r="EF666" s="85"/>
      <c r="EG666" s="85"/>
      <c r="EH666" s="85"/>
      <c r="EI666" s="85"/>
      <c r="EJ666" s="85"/>
      <c r="EK666" s="85"/>
      <c r="EL666" s="85"/>
      <c r="EM666" s="85"/>
      <c r="EN666" s="85"/>
      <c r="EO666" s="85"/>
      <c r="EP666" s="85"/>
      <c r="EQ666" s="85"/>
      <c r="ER666" s="85"/>
      <c r="ES666" s="85"/>
      <c r="ET666" s="85"/>
      <c r="EU666" s="85"/>
      <c r="EV666" s="85"/>
      <c r="EW666" s="85"/>
      <c r="EX666" s="85"/>
      <c r="EY666" s="85"/>
      <c r="EZ666" s="85"/>
      <c r="FA666" s="85"/>
      <c r="FB666" s="85"/>
      <c r="FC666" s="85"/>
      <c r="FD666" s="85"/>
      <c r="FE666" s="85"/>
      <c r="FF666" s="85"/>
      <c r="FG666" s="85"/>
      <c r="FH666" s="85"/>
      <c r="FI666" s="85"/>
      <c r="FJ666" s="85"/>
      <c r="FK666" s="85"/>
      <c r="FL666" s="85"/>
      <c r="FM666" s="85"/>
      <c r="FN666" s="85"/>
      <c r="FO666" s="85"/>
      <c r="FP666" s="85"/>
      <c r="FQ666" s="85"/>
      <c r="FR666" s="85"/>
      <c r="FS666" s="85"/>
      <c r="FT666" s="85"/>
      <c r="FU666" s="85"/>
      <c r="FV666" s="85"/>
      <c r="FW666" s="85"/>
      <c r="FX666" s="85"/>
      <c r="FY666" s="85"/>
      <c r="FZ666" s="85"/>
      <c r="GA666" s="85"/>
      <c r="GB666" s="85"/>
      <c r="GC666" s="85"/>
      <c r="GD666" s="85"/>
      <c r="GE666" s="85"/>
      <c r="GF666" s="85"/>
      <c r="GG666" s="85"/>
      <c r="GH666" s="85"/>
      <c r="GI666" s="85"/>
      <c r="GJ666" s="85"/>
      <c r="GK666" s="85"/>
      <c r="GL666" s="85"/>
      <c r="GM666" s="85"/>
      <c r="GN666" s="85"/>
      <c r="GO666" s="85"/>
      <c r="GP666" s="85"/>
      <c r="GQ666" s="85"/>
      <c r="GR666" s="85"/>
      <c r="GS666" s="85"/>
      <c r="GT666" s="85"/>
      <c r="GU666" s="85"/>
      <c r="GV666" s="85"/>
      <c r="GW666" s="85"/>
      <c r="GX666" s="85"/>
      <c r="GY666" s="85"/>
      <c r="GZ666" s="85"/>
      <c r="HA666" s="85"/>
      <c r="HB666" s="85"/>
      <c r="HC666" s="85"/>
      <c r="HD666" s="85"/>
      <c r="HE666" s="85"/>
      <c r="HF666" s="85"/>
      <c r="HG666" s="85"/>
      <c r="HH666" s="85"/>
      <c r="HI666" s="85"/>
      <c r="HJ666" s="85"/>
      <c r="HK666" s="85"/>
      <c r="HL666" s="85"/>
      <c r="HM666" s="85"/>
      <c r="HN666" s="85"/>
      <c r="HO666" s="85"/>
      <c r="HP666" s="85"/>
      <c r="HQ666" s="85"/>
      <c r="HR666" s="85"/>
      <c r="HS666" s="85"/>
      <c r="HT666" s="85"/>
      <c r="HU666" s="85"/>
      <c r="HV666" s="85"/>
      <c r="HW666" s="85"/>
      <c r="HX666" s="85"/>
      <c r="HY666" s="85"/>
      <c r="HZ666" s="85"/>
      <c r="IA666" s="85"/>
      <c r="IB666" s="85"/>
      <c r="IC666" s="85"/>
      <c r="ID666" s="85"/>
      <c r="IE666" s="85"/>
      <c r="IF666" s="85"/>
      <c r="IG666" s="85"/>
      <c r="IH666" s="85"/>
      <c r="II666" s="85"/>
      <c r="IJ666" s="85"/>
      <c r="IK666" s="85"/>
      <c r="IL666" s="85"/>
      <c r="IM666" s="85"/>
      <c r="IN666" s="85"/>
      <c r="IO666" s="85"/>
      <c r="IP666" s="85"/>
      <c r="IQ666" s="85"/>
      <c r="IR666" s="85"/>
      <c r="IS666" s="85"/>
      <c r="IT666" s="85"/>
      <c r="IU666" s="85"/>
      <c r="IV666" s="85"/>
    </row>
    <row r="667" spans="1:256" x14ac:dyDescent="0.2">
      <c r="A667" s="79">
        <v>1569</v>
      </c>
      <c r="B667" s="71" t="s">
        <v>393</v>
      </c>
      <c r="C667" s="70" t="s">
        <v>2206</v>
      </c>
      <c r="D667" s="69">
        <v>7</v>
      </c>
      <c r="E667" s="69">
        <v>7</v>
      </c>
      <c r="F667" s="69">
        <v>7</v>
      </c>
      <c r="G667" s="71">
        <v>87.78</v>
      </c>
      <c r="H667" s="69">
        <v>6.6400000000000006</v>
      </c>
      <c r="I667" s="69">
        <v>8</v>
      </c>
      <c r="J667" s="72">
        <v>7</v>
      </c>
      <c r="K667" s="71">
        <v>5</v>
      </c>
      <c r="L667" s="80">
        <v>62.7</v>
      </c>
      <c r="M667" s="74">
        <v>5.2600000000000007</v>
      </c>
      <c r="N667" s="80">
        <v>12.540000000000001</v>
      </c>
      <c r="O667" s="70">
        <v>0</v>
      </c>
      <c r="P667" s="76" t="e">
        <f>VLOOKUP(A667,#REF!,3,FALSE)</f>
        <v>#REF!</v>
      </c>
      <c r="Q667" s="80">
        <v>11.21</v>
      </c>
      <c r="R667" s="80">
        <f t="shared" si="10"/>
        <v>6.65</v>
      </c>
    </row>
    <row r="668" spans="1:256" x14ac:dyDescent="0.2">
      <c r="A668" s="79">
        <v>1681</v>
      </c>
      <c r="B668" s="71" t="s">
        <v>394</v>
      </c>
      <c r="C668" s="70" t="s">
        <v>2206</v>
      </c>
      <c r="D668" s="69">
        <v>12</v>
      </c>
      <c r="E668" s="69">
        <v>12</v>
      </c>
      <c r="F668" s="69">
        <v>12</v>
      </c>
      <c r="G668" s="71">
        <v>273</v>
      </c>
      <c r="H668" s="69">
        <v>21.6</v>
      </c>
      <c r="I668" s="69">
        <v>13</v>
      </c>
      <c r="J668" s="72">
        <v>11</v>
      </c>
      <c r="K668" s="71">
        <v>10</v>
      </c>
      <c r="L668" s="80">
        <v>227.5</v>
      </c>
      <c r="M668" s="74">
        <v>19.100000000000001</v>
      </c>
      <c r="N668" s="80">
        <v>22.75</v>
      </c>
      <c r="O668" s="70">
        <v>0</v>
      </c>
      <c r="P668" s="76" t="e">
        <f>VLOOKUP(A668,#REF!,3,FALSE)</f>
        <v>#REF!</v>
      </c>
      <c r="Q668" s="80">
        <v>15.02</v>
      </c>
      <c r="R668" s="80">
        <f t="shared" si="10"/>
        <v>77.300000000000011</v>
      </c>
    </row>
    <row r="669" spans="1:256" x14ac:dyDescent="0.2">
      <c r="A669" s="79">
        <v>1683</v>
      </c>
      <c r="B669" s="71" t="s">
        <v>395</v>
      </c>
      <c r="C669" s="70" t="s">
        <v>2206</v>
      </c>
      <c r="D669" s="69">
        <v>6</v>
      </c>
      <c r="E669" s="69">
        <v>6</v>
      </c>
      <c r="F669" s="69">
        <v>6</v>
      </c>
      <c r="G669" s="71">
        <v>105.24000000000001</v>
      </c>
      <c r="H669" s="69">
        <v>4.83</v>
      </c>
      <c r="I669" s="69">
        <v>6</v>
      </c>
      <c r="J669" s="72">
        <v>6</v>
      </c>
      <c r="K669" s="71">
        <v>5</v>
      </c>
      <c r="L669" s="80">
        <v>87.7</v>
      </c>
      <c r="M669" s="74">
        <v>4.83</v>
      </c>
      <c r="N669" s="80">
        <v>17.54</v>
      </c>
      <c r="O669" s="70">
        <v>0</v>
      </c>
      <c r="P669" s="76" t="e">
        <f>VLOOKUP(A669,#REF!,3,FALSE)</f>
        <v>#REF!</v>
      </c>
      <c r="Q669" s="80">
        <v>10.87</v>
      </c>
      <c r="R669" s="80">
        <f t="shared" si="10"/>
        <v>33.35</v>
      </c>
    </row>
    <row r="670" spans="1:256" x14ac:dyDescent="0.2">
      <c r="A670" s="79">
        <v>2431</v>
      </c>
      <c r="B670" s="71" t="s">
        <v>1969</v>
      </c>
      <c r="C670" s="70" t="s">
        <v>2206</v>
      </c>
      <c r="D670" s="69">
        <v>2</v>
      </c>
      <c r="E670" s="69">
        <v>2</v>
      </c>
      <c r="F670" s="69">
        <v>2</v>
      </c>
      <c r="G670" s="71">
        <v>41.800000000000004</v>
      </c>
      <c r="H670" s="69">
        <v>8.3600000000000012</v>
      </c>
      <c r="I670" s="69">
        <v>2</v>
      </c>
      <c r="J670" s="72">
        <v>2</v>
      </c>
      <c r="K670" s="71">
        <v>2</v>
      </c>
      <c r="L670" s="80">
        <v>41.800000000000004</v>
      </c>
      <c r="M670" s="74">
        <v>8.3600000000000012</v>
      </c>
      <c r="N670" s="80">
        <v>20.900000000000002</v>
      </c>
      <c r="O670" s="70">
        <v>0</v>
      </c>
      <c r="P670" s="76" t="e">
        <f>VLOOKUP(A670,#REF!,3,FALSE)</f>
        <v>#REF!</v>
      </c>
      <c r="Q670" s="80">
        <v>16.159000000000002</v>
      </c>
      <c r="R670" s="80">
        <f t="shared" si="10"/>
        <v>9.4819999999999993</v>
      </c>
    </row>
    <row r="671" spans="1:256" x14ac:dyDescent="0.2">
      <c r="A671" s="79">
        <v>1637</v>
      </c>
      <c r="B671" s="71" t="s">
        <v>396</v>
      </c>
      <c r="C671" s="70" t="s">
        <v>2206</v>
      </c>
      <c r="D671" s="69">
        <v>7</v>
      </c>
      <c r="E671" s="69">
        <v>7</v>
      </c>
      <c r="F671" s="69">
        <v>7</v>
      </c>
      <c r="G671" s="71">
        <v>143.41</v>
      </c>
      <c r="H671" s="69">
        <v>9.85</v>
      </c>
      <c r="I671" s="69">
        <v>7</v>
      </c>
      <c r="J671" s="72">
        <v>7</v>
      </c>
      <c r="K671" s="71">
        <v>7</v>
      </c>
      <c r="L671" s="80">
        <v>143.41</v>
      </c>
      <c r="M671" s="74">
        <v>9.85</v>
      </c>
      <c r="N671" s="80">
        <v>20.487100000000002</v>
      </c>
      <c r="O671" s="70">
        <v>0</v>
      </c>
      <c r="P671" s="76" t="e">
        <f>VLOOKUP(A671,#REF!,3,FALSE)</f>
        <v>#REF!</v>
      </c>
      <c r="Q671" s="80">
        <v>13.7</v>
      </c>
      <c r="R671" s="80">
        <f t="shared" si="10"/>
        <v>47.509700000000016</v>
      </c>
    </row>
    <row r="672" spans="1:256" x14ac:dyDescent="0.2">
      <c r="A672" s="79">
        <v>1724</v>
      </c>
      <c r="B672" s="71" t="s">
        <v>1970</v>
      </c>
      <c r="C672" s="70" t="s">
        <v>2206</v>
      </c>
      <c r="D672" s="69">
        <v>2</v>
      </c>
      <c r="E672" s="69">
        <v>2</v>
      </c>
      <c r="F672" s="69">
        <v>2</v>
      </c>
      <c r="G672" s="71">
        <v>22.91</v>
      </c>
      <c r="H672" s="69">
        <v>1.26</v>
      </c>
      <c r="I672" s="69">
        <v>2</v>
      </c>
      <c r="J672" s="72">
        <v>2</v>
      </c>
      <c r="K672" s="71">
        <v>2</v>
      </c>
      <c r="L672" s="80">
        <v>22.91</v>
      </c>
      <c r="M672" s="74">
        <v>1.26</v>
      </c>
      <c r="N672" s="80">
        <v>11.455</v>
      </c>
      <c r="O672" s="70">
        <v>0</v>
      </c>
      <c r="P672" s="76" t="e">
        <f>VLOOKUP(A672,#REF!,3,FALSE)</f>
        <v>#REF!</v>
      </c>
      <c r="Q672" s="80">
        <v>18.656000000000002</v>
      </c>
      <c r="R672" s="80">
        <f t="shared" si="10"/>
        <v>-14.402000000000005</v>
      </c>
    </row>
    <row r="673" spans="1:256" x14ac:dyDescent="0.2">
      <c r="A673" s="79">
        <v>3544</v>
      </c>
      <c r="B673" s="71" t="s">
        <v>1069</v>
      </c>
      <c r="C673" s="70" t="s">
        <v>2206</v>
      </c>
      <c r="D673" s="69">
        <v>4</v>
      </c>
      <c r="E673" s="69">
        <v>3</v>
      </c>
      <c r="F673" s="69">
        <v>4</v>
      </c>
      <c r="G673" s="71">
        <v>99.320000000000007</v>
      </c>
      <c r="H673" s="69">
        <v>2.74</v>
      </c>
      <c r="I673" s="69">
        <v>4</v>
      </c>
      <c r="J673" s="72">
        <v>3</v>
      </c>
      <c r="K673" s="71">
        <v>4</v>
      </c>
      <c r="L673" s="80">
        <v>99.320000000000007</v>
      </c>
      <c r="M673" s="74">
        <v>2.74</v>
      </c>
      <c r="N673" s="80">
        <v>24.830000000000002</v>
      </c>
      <c r="O673" s="70">
        <v>1</v>
      </c>
      <c r="P673" s="76" t="e">
        <f>VLOOKUP(A673,#REF!,3,FALSE)</f>
        <v>#REF!</v>
      </c>
      <c r="Q673" s="80">
        <v>16.940000000000001</v>
      </c>
      <c r="R673" s="80">
        <f t="shared" si="10"/>
        <v>31.560000000000002</v>
      </c>
    </row>
    <row r="674" spans="1:256" x14ac:dyDescent="0.2">
      <c r="A674" s="79">
        <v>2430</v>
      </c>
      <c r="B674" s="71" t="s">
        <v>2360</v>
      </c>
      <c r="C674" s="70" t="s">
        <v>2206</v>
      </c>
      <c r="D674" s="69">
        <v>2</v>
      </c>
      <c r="E674" s="69">
        <v>2</v>
      </c>
      <c r="F674" s="69">
        <v>2</v>
      </c>
      <c r="G674" s="71">
        <v>31.78</v>
      </c>
      <c r="H674" s="69">
        <v>6.36</v>
      </c>
      <c r="I674" s="69">
        <v>2</v>
      </c>
      <c r="J674" s="72">
        <v>2</v>
      </c>
      <c r="K674" s="71">
        <v>2</v>
      </c>
      <c r="L674" s="80">
        <v>31.78</v>
      </c>
      <c r="M674" s="74">
        <v>6.36</v>
      </c>
      <c r="N674" s="80">
        <v>15.89</v>
      </c>
      <c r="O674" s="70">
        <v>0</v>
      </c>
      <c r="P674" s="76" t="e">
        <f>VLOOKUP(A674,#REF!,3,FALSE)</f>
        <v>#REF!</v>
      </c>
      <c r="Q674" s="80">
        <v>12.881000000000002</v>
      </c>
      <c r="R674" s="80">
        <f t="shared" si="10"/>
        <v>6.0179999999999971</v>
      </c>
    </row>
    <row r="675" spans="1:256" x14ac:dyDescent="0.2">
      <c r="A675" s="79">
        <v>1742</v>
      </c>
      <c r="B675" s="71" t="s">
        <v>398</v>
      </c>
      <c r="C675" s="70" t="s">
        <v>2206</v>
      </c>
      <c r="D675" s="69">
        <v>12</v>
      </c>
      <c r="E675" s="69">
        <v>12</v>
      </c>
      <c r="F675" s="69">
        <v>12</v>
      </c>
      <c r="G675" s="71">
        <v>163.44</v>
      </c>
      <c r="H675" s="69">
        <v>12.32</v>
      </c>
      <c r="I675" s="69">
        <v>12</v>
      </c>
      <c r="J675" s="72">
        <v>12</v>
      </c>
      <c r="K675" s="71">
        <v>11</v>
      </c>
      <c r="L675" s="80">
        <v>149.70000000000002</v>
      </c>
      <c r="M675" s="74">
        <v>11.56</v>
      </c>
      <c r="N675" s="80">
        <v>13.609100000000002</v>
      </c>
      <c r="O675" s="70">
        <v>0</v>
      </c>
      <c r="P675" s="76" t="e">
        <f>VLOOKUP(A675,#REF!,3,FALSE)</f>
        <v>#REF!</v>
      </c>
      <c r="Q675" s="80">
        <v>8.52</v>
      </c>
      <c r="R675" s="80">
        <f t="shared" si="10"/>
        <v>55.980100000000022</v>
      </c>
    </row>
    <row r="676" spans="1:256" x14ac:dyDescent="0.2">
      <c r="A676" s="79">
        <v>1743</v>
      </c>
      <c r="B676" s="71" t="s">
        <v>399</v>
      </c>
      <c r="C676" s="70" t="s">
        <v>2206</v>
      </c>
      <c r="D676" s="69">
        <v>6</v>
      </c>
      <c r="E676" s="69">
        <v>6</v>
      </c>
      <c r="F676" s="69">
        <v>6</v>
      </c>
      <c r="G676" s="71">
        <v>96.72</v>
      </c>
      <c r="H676" s="69">
        <v>7.66</v>
      </c>
      <c r="I676" s="69">
        <v>6</v>
      </c>
      <c r="J676" s="72">
        <v>6</v>
      </c>
      <c r="K676" s="71">
        <v>6</v>
      </c>
      <c r="L676" s="80">
        <v>96.72</v>
      </c>
      <c r="M676" s="74">
        <v>7.66</v>
      </c>
      <c r="N676" s="80">
        <v>16.12</v>
      </c>
      <c r="O676" s="70">
        <v>0</v>
      </c>
      <c r="P676" s="76" t="e">
        <f>VLOOKUP(A676,#REF!,3,FALSE)</f>
        <v>#REF!</v>
      </c>
      <c r="Q676" s="80">
        <v>9.99</v>
      </c>
      <c r="R676" s="80">
        <f t="shared" si="10"/>
        <v>36.78</v>
      </c>
    </row>
    <row r="677" spans="1:256" x14ac:dyDescent="0.2">
      <c r="A677" s="79">
        <v>2445</v>
      </c>
      <c r="B677" s="71" t="s">
        <v>1971</v>
      </c>
      <c r="C677" s="70" t="s">
        <v>2206</v>
      </c>
      <c r="D677" s="69">
        <v>1</v>
      </c>
      <c r="E677" s="69">
        <v>1</v>
      </c>
      <c r="F677" s="69">
        <v>1</v>
      </c>
      <c r="G677" s="71">
        <v>17.560000000000002</v>
      </c>
      <c r="H677" s="69">
        <v>0.97000000000000008</v>
      </c>
      <c r="I677" s="69">
        <v>1</v>
      </c>
      <c r="J677" s="72">
        <v>1</v>
      </c>
      <c r="K677" s="71">
        <v>1</v>
      </c>
      <c r="L677" s="80">
        <v>17.560000000000002</v>
      </c>
      <c r="M677" s="74">
        <v>0.97000000000000008</v>
      </c>
      <c r="N677" s="80">
        <v>17.560000000000002</v>
      </c>
      <c r="O677" s="70">
        <v>0</v>
      </c>
      <c r="P677" s="76" t="e">
        <f>VLOOKUP(A677,#REF!,3,FALSE)</f>
        <v>#REF!</v>
      </c>
      <c r="Q677" s="80">
        <v>14.014000000000001</v>
      </c>
      <c r="R677" s="80">
        <f t="shared" si="10"/>
        <v>3.5460000000000012</v>
      </c>
    </row>
    <row r="678" spans="1:256" x14ac:dyDescent="0.2">
      <c r="A678" s="79">
        <v>1765</v>
      </c>
      <c r="B678" s="71" t="s">
        <v>400</v>
      </c>
      <c r="C678" s="70" t="s">
        <v>2206</v>
      </c>
      <c r="D678" s="69">
        <v>2</v>
      </c>
      <c r="E678" s="69">
        <v>2</v>
      </c>
      <c r="F678" s="69">
        <v>2</v>
      </c>
      <c r="G678" s="71">
        <v>43.6</v>
      </c>
      <c r="H678" s="69">
        <v>2.4</v>
      </c>
      <c r="I678" s="69">
        <v>2</v>
      </c>
      <c r="J678" s="72">
        <v>2</v>
      </c>
      <c r="K678" s="71">
        <v>2</v>
      </c>
      <c r="L678" s="80">
        <v>43.6</v>
      </c>
      <c r="M678" s="74">
        <v>2.4</v>
      </c>
      <c r="N678" s="80">
        <v>21.8</v>
      </c>
      <c r="O678" s="70">
        <v>0</v>
      </c>
      <c r="P678" s="76" t="e">
        <f>VLOOKUP(A678,#REF!,3,FALSE)</f>
        <v>#REF!</v>
      </c>
      <c r="Q678" s="80">
        <v>14.39</v>
      </c>
      <c r="R678" s="80">
        <f t="shared" si="10"/>
        <v>14.82</v>
      </c>
    </row>
    <row r="679" spans="1:256" x14ac:dyDescent="0.2">
      <c r="A679" s="79">
        <v>2867</v>
      </c>
      <c r="B679" s="71" t="s">
        <v>401</v>
      </c>
      <c r="C679" s="70" t="s">
        <v>2206</v>
      </c>
      <c r="D679" s="69">
        <v>4</v>
      </c>
      <c r="E679" s="69">
        <v>4</v>
      </c>
      <c r="F679" s="69">
        <v>4</v>
      </c>
      <c r="G679" s="71">
        <v>85.320000000000007</v>
      </c>
      <c r="H679" s="69">
        <v>4.6900000000000004</v>
      </c>
      <c r="I679" s="69">
        <v>4</v>
      </c>
      <c r="J679" s="72">
        <v>4</v>
      </c>
      <c r="K679" s="71">
        <v>4</v>
      </c>
      <c r="L679" s="80">
        <v>85.320000000000007</v>
      </c>
      <c r="M679" s="74">
        <v>4.6900000000000004</v>
      </c>
      <c r="N679" s="80">
        <v>21.330000000000002</v>
      </c>
      <c r="O679" s="70">
        <v>0</v>
      </c>
      <c r="P679" s="76" t="e">
        <f>VLOOKUP(A679,#REF!,3,FALSE)</f>
        <v>#REF!</v>
      </c>
      <c r="Q679" s="80">
        <v>14.08</v>
      </c>
      <c r="R679" s="80">
        <f t="shared" si="10"/>
        <v>29.000000000000007</v>
      </c>
    </row>
    <row r="680" spans="1:256" s="69" customFormat="1" x14ac:dyDescent="0.2">
      <c r="A680" s="114" t="s">
        <v>2361</v>
      </c>
      <c r="B680" s="102" t="s">
        <v>2362</v>
      </c>
      <c r="C680" s="69" t="s">
        <v>2363</v>
      </c>
      <c r="D680" s="69">
        <v>5</v>
      </c>
      <c r="E680" s="69">
        <v>2</v>
      </c>
      <c r="F680" s="69">
        <v>10</v>
      </c>
      <c r="G680" s="71">
        <v>1400</v>
      </c>
      <c r="H680" s="69">
        <v>280</v>
      </c>
      <c r="I680" s="69">
        <v>5</v>
      </c>
      <c r="J680" s="69">
        <v>2</v>
      </c>
      <c r="K680" s="103">
        <v>10</v>
      </c>
      <c r="L680" s="103">
        <v>1400</v>
      </c>
      <c r="M680" s="69">
        <v>280</v>
      </c>
      <c r="N680" s="104">
        <v>140</v>
      </c>
      <c r="O680" s="69">
        <v>0</v>
      </c>
      <c r="P680" s="76" t="e">
        <f>VLOOKUP(A680,#REF!,3,FALSE)</f>
        <v>#REF!</v>
      </c>
      <c r="Q680" s="92"/>
      <c r="R680" s="92">
        <f t="shared" si="10"/>
        <v>1400</v>
      </c>
      <c r="S680" s="76"/>
      <c r="T680" s="76"/>
      <c r="U680" s="76"/>
      <c r="V680" s="76"/>
      <c r="W680" s="76"/>
      <c r="X680" s="76"/>
      <c r="Y680" s="76"/>
      <c r="Z680" s="76"/>
      <c r="AA680" s="76"/>
      <c r="AB680" s="76"/>
      <c r="AC680" s="98"/>
      <c r="AD680" s="98"/>
      <c r="AE680" s="98"/>
      <c r="AF680" s="98"/>
      <c r="AG680" s="98"/>
      <c r="AH680" s="98"/>
      <c r="AI680" s="98"/>
      <c r="AJ680" s="98"/>
      <c r="AK680" s="98"/>
      <c r="AL680" s="98"/>
      <c r="AM680" s="98"/>
      <c r="AN680" s="98"/>
      <c r="AO680" s="98"/>
      <c r="AP680" s="98"/>
      <c r="AQ680" s="98"/>
      <c r="AR680" s="98"/>
      <c r="AS680" s="98"/>
      <c r="AT680" s="98"/>
      <c r="AU680" s="98"/>
      <c r="AV680" s="98"/>
      <c r="AW680" s="98"/>
      <c r="AX680" s="98"/>
      <c r="AY680" s="98"/>
      <c r="AZ680" s="98"/>
      <c r="BA680" s="98"/>
      <c r="BB680" s="98"/>
      <c r="BC680" s="98"/>
      <c r="BD680" s="98"/>
      <c r="BE680" s="98"/>
      <c r="BF680" s="98"/>
      <c r="BG680" s="98"/>
      <c r="BH680" s="98"/>
      <c r="BI680" s="98"/>
      <c r="BJ680" s="98"/>
      <c r="BK680" s="98"/>
      <c r="BL680" s="98"/>
      <c r="BM680" s="98"/>
      <c r="BN680" s="98"/>
      <c r="BO680" s="98"/>
      <c r="BP680" s="98"/>
      <c r="BQ680" s="98"/>
      <c r="BR680" s="98"/>
      <c r="BS680" s="98"/>
      <c r="BT680" s="98"/>
      <c r="BU680" s="98"/>
      <c r="BV680" s="98"/>
      <c r="BW680" s="98"/>
      <c r="BX680" s="98"/>
      <c r="BY680" s="98"/>
      <c r="BZ680" s="98"/>
      <c r="CA680" s="98"/>
      <c r="CB680" s="98"/>
      <c r="CC680" s="98"/>
      <c r="CD680" s="98"/>
      <c r="CE680" s="98"/>
      <c r="CF680" s="98"/>
      <c r="CG680" s="98"/>
      <c r="CH680" s="98"/>
      <c r="CI680" s="98"/>
      <c r="CJ680" s="98"/>
      <c r="CK680" s="98"/>
      <c r="CL680" s="98"/>
      <c r="CM680" s="98"/>
      <c r="CN680" s="98"/>
      <c r="CO680" s="98"/>
      <c r="CP680" s="98"/>
      <c r="CQ680" s="98"/>
      <c r="CR680" s="98"/>
      <c r="CS680" s="98"/>
      <c r="CT680" s="98"/>
      <c r="CU680" s="98"/>
      <c r="CV680" s="98"/>
      <c r="CW680" s="98"/>
      <c r="CX680" s="98"/>
      <c r="CY680" s="98"/>
      <c r="CZ680" s="98"/>
      <c r="DA680" s="98"/>
      <c r="DB680" s="98"/>
      <c r="DC680" s="98"/>
      <c r="DD680" s="98"/>
      <c r="DE680" s="98"/>
      <c r="DF680" s="98"/>
      <c r="DG680" s="98"/>
      <c r="DH680" s="98"/>
      <c r="DI680" s="98"/>
      <c r="DJ680" s="98"/>
      <c r="DK680" s="98"/>
      <c r="DL680" s="98"/>
      <c r="DM680" s="98"/>
      <c r="DN680" s="98"/>
      <c r="DO680" s="98"/>
      <c r="DP680" s="98"/>
      <c r="DQ680" s="98"/>
      <c r="DR680" s="98"/>
      <c r="DS680" s="98"/>
      <c r="DT680" s="98"/>
      <c r="DU680" s="98"/>
      <c r="DV680" s="98"/>
      <c r="DW680" s="98"/>
      <c r="DX680" s="98"/>
      <c r="DY680" s="98"/>
      <c r="DZ680" s="98"/>
      <c r="EA680" s="98"/>
      <c r="EB680" s="98"/>
      <c r="EC680" s="98"/>
      <c r="ED680" s="98"/>
      <c r="EE680" s="98"/>
      <c r="EF680" s="98"/>
      <c r="EG680" s="98"/>
      <c r="EH680" s="98"/>
      <c r="EI680" s="98"/>
      <c r="EJ680" s="98"/>
      <c r="EK680" s="98"/>
      <c r="EL680" s="98"/>
      <c r="EM680" s="98"/>
      <c r="EN680" s="98"/>
      <c r="EO680" s="98"/>
      <c r="EP680" s="98"/>
      <c r="EQ680" s="98"/>
      <c r="ER680" s="98"/>
      <c r="ES680" s="98"/>
      <c r="ET680" s="98"/>
      <c r="EU680" s="98"/>
      <c r="EV680" s="98"/>
      <c r="EW680" s="98"/>
      <c r="EX680" s="98"/>
      <c r="EY680" s="98"/>
      <c r="EZ680" s="98"/>
      <c r="FA680" s="98"/>
      <c r="FB680" s="98"/>
      <c r="FC680" s="98"/>
      <c r="FD680" s="98"/>
      <c r="FE680" s="98"/>
      <c r="FF680" s="98"/>
      <c r="FG680" s="98"/>
      <c r="FH680" s="98"/>
      <c r="FI680" s="98"/>
      <c r="FJ680" s="98"/>
      <c r="FK680" s="98"/>
      <c r="FL680" s="98"/>
      <c r="FM680" s="98"/>
      <c r="FN680" s="98"/>
      <c r="FO680" s="98"/>
      <c r="FP680" s="98"/>
      <c r="FQ680" s="98"/>
      <c r="FR680" s="98"/>
      <c r="FS680" s="98"/>
      <c r="FT680" s="98"/>
      <c r="FU680" s="98"/>
      <c r="FV680" s="98"/>
      <c r="FW680" s="98"/>
      <c r="FX680" s="98"/>
      <c r="FY680" s="98"/>
      <c r="FZ680" s="98"/>
      <c r="GA680" s="98"/>
      <c r="GB680" s="98"/>
      <c r="GC680" s="98"/>
      <c r="GD680" s="98"/>
      <c r="GE680" s="98"/>
      <c r="GF680" s="98"/>
      <c r="GG680" s="98"/>
      <c r="GH680" s="98"/>
      <c r="GI680" s="98"/>
      <c r="GJ680" s="98"/>
      <c r="GK680" s="98"/>
      <c r="GL680" s="98"/>
      <c r="GM680" s="98"/>
      <c r="GN680" s="98"/>
      <c r="GO680" s="98"/>
      <c r="GP680" s="98"/>
      <c r="GQ680" s="98"/>
      <c r="GR680" s="98"/>
      <c r="GS680" s="98"/>
      <c r="GT680" s="98"/>
      <c r="GU680" s="98"/>
      <c r="GV680" s="98"/>
      <c r="GW680" s="98"/>
      <c r="GX680" s="98"/>
      <c r="GY680" s="98"/>
      <c r="GZ680" s="98"/>
      <c r="HA680" s="98"/>
      <c r="HB680" s="98"/>
      <c r="HC680" s="98"/>
      <c r="HD680" s="98"/>
      <c r="HE680" s="98"/>
      <c r="HF680" s="98"/>
      <c r="HG680" s="98"/>
      <c r="HH680" s="98"/>
      <c r="HI680" s="98"/>
      <c r="HJ680" s="98"/>
      <c r="HK680" s="98"/>
      <c r="HL680" s="98"/>
      <c r="HM680" s="98"/>
      <c r="HN680" s="98"/>
      <c r="HO680" s="98"/>
      <c r="HP680" s="98"/>
      <c r="HQ680" s="98"/>
      <c r="HR680" s="98"/>
      <c r="HS680" s="98"/>
      <c r="HT680" s="98"/>
      <c r="HU680" s="98"/>
      <c r="HV680" s="98"/>
      <c r="HW680" s="98"/>
      <c r="HX680" s="98"/>
      <c r="HY680" s="98"/>
      <c r="HZ680" s="98"/>
      <c r="IA680" s="98"/>
      <c r="IB680" s="98"/>
      <c r="IC680" s="98"/>
      <c r="ID680" s="98"/>
      <c r="IE680" s="98"/>
      <c r="IF680" s="98"/>
      <c r="IG680" s="98"/>
      <c r="IH680" s="98"/>
      <c r="II680" s="98"/>
      <c r="IJ680" s="98"/>
      <c r="IK680" s="98"/>
      <c r="IL680" s="98"/>
      <c r="IM680" s="98"/>
      <c r="IN680" s="98"/>
      <c r="IO680" s="98"/>
      <c r="IP680" s="98"/>
      <c r="IQ680" s="98"/>
      <c r="IR680" s="98"/>
      <c r="IS680" s="98"/>
      <c r="IT680" s="98"/>
      <c r="IU680" s="98"/>
      <c r="IV680" s="98"/>
    </row>
    <row r="681" spans="1:256" x14ac:dyDescent="0.2">
      <c r="A681" s="93" t="s">
        <v>2364</v>
      </c>
      <c r="B681" s="69" t="s">
        <v>2365</v>
      </c>
      <c r="C681" s="70" t="s">
        <v>2363</v>
      </c>
      <c r="D681" s="69">
        <v>10</v>
      </c>
      <c r="E681" s="69">
        <v>2</v>
      </c>
      <c r="F681" s="69">
        <v>13</v>
      </c>
      <c r="G681" s="71">
        <v>4342.7700000000004</v>
      </c>
      <c r="H681" s="69">
        <v>868.55000000000007</v>
      </c>
      <c r="I681" s="69">
        <v>10</v>
      </c>
      <c r="J681" s="72">
        <v>2</v>
      </c>
      <c r="K681" s="73">
        <v>13</v>
      </c>
      <c r="L681" s="73">
        <v>4342.7700000000004</v>
      </c>
      <c r="M681" s="74">
        <v>868.55000000000007</v>
      </c>
      <c r="N681" s="75">
        <v>334.05920000000003</v>
      </c>
      <c r="O681" s="70">
        <v>0</v>
      </c>
      <c r="P681" s="76" t="e">
        <f>VLOOKUP(A681,#REF!,3,FALSE)</f>
        <v>#REF!</v>
      </c>
      <c r="Q681" s="77"/>
      <c r="R681" s="77">
        <f t="shared" si="10"/>
        <v>4342.7696000000005</v>
      </c>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c r="CM681" s="76"/>
      <c r="CN681" s="76"/>
      <c r="CO681" s="76"/>
      <c r="CP681" s="76"/>
      <c r="CQ681" s="76"/>
      <c r="CR681" s="76"/>
      <c r="CS681" s="76"/>
      <c r="CT681" s="76"/>
      <c r="CU681" s="76"/>
      <c r="CV681" s="76"/>
      <c r="CW681" s="76"/>
      <c r="CX681" s="76"/>
      <c r="CY681" s="76"/>
      <c r="CZ681" s="76"/>
      <c r="DA681" s="76"/>
      <c r="DB681" s="76"/>
      <c r="DC681" s="76"/>
      <c r="DD681" s="76"/>
      <c r="DE681" s="76"/>
      <c r="DF681" s="76"/>
      <c r="DG681" s="76"/>
      <c r="DH681" s="76"/>
      <c r="DI681" s="76"/>
      <c r="DJ681" s="76"/>
      <c r="DK681" s="76"/>
      <c r="DL681" s="76"/>
      <c r="DM681" s="76"/>
      <c r="DN681" s="76"/>
      <c r="DO681" s="76"/>
      <c r="DP681" s="76"/>
      <c r="DQ681" s="76"/>
      <c r="DR681" s="76"/>
      <c r="DS681" s="76"/>
      <c r="DT681" s="76"/>
      <c r="DU681" s="76"/>
      <c r="DV681" s="76"/>
      <c r="DW681" s="76"/>
      <c r="DX681" s="76"/>
      <c r="DY681" s="76"/>
      <c r="DZ681" s="76"/>
      <c r="EA681" s="76"/>
      <c r="EB681" s="76"/>
      <c r="EC681" s="76"/>
      <c r="ED681" s="76"/>
      <c r="EE681" s="76"/>
      <c r="EF681" s="76"/>
      <c r="EG681" s="76"/>
      <c r="EH681" s="76"/>
      <c r="EI681" s="76"/>
      <c r="EJ681" s="76"/>
      <c r="EK681" s="76"/>
      <c r="EL681" s="76"/>
      <c r="EM681" s="76"/>
      <c r="EN681" s="76"/>
      <c r="EO681" s="76"/>
      <c r="EP681" s="76"/>
      <c r="EQ681" s="76"/>
      <c r="ER681" s="76"/>
      <c r="ES681" s="76"/>
      <c r="ET681" s="76"/>
      <c r="EU681" s="76"/>
      <c r="EV681" s="76"/>
      <c r="EW681" s="76"/>
      <c r="EX681" s="76"/>
      <c r="EY681" s="76"/>
      <c r="EZ681" s="76"/>
      <c r="FA681" s="76"/>
      <c r="FB681" s="76"/>
      <c r="FC681" s="76"/>
      <c r="FD681" s="76"/>
      <c r="FE681" s="76"/>
      <c r="FF681" s="76"/>
      <c r="FG681" s="76"/>
      <c r="FH681" s="76"/>
      <c r="FI681" s="76"/>
      <c r="FJ681" s="76"/>
      <c r="FK681" s="76"/>
      <c r="FL681" s="76"/>
      <c r="FM681" s="76"/>
      <c r="FN681" s="76"/>
      <c r="FO681" s="76"/>
      <c r="FP681" s="76"/>
      <c r="FQ681" s="76"/>
      <c r="FR681" s="76"/>
      <c r="FS681" s="76"/>
      <c r="FT681" s="76"/>
      <c r="FU681" s="76"/>
      <c r="FV681" s="76"/>
      <c r="FW681" s="76"/>
      <c r="FX681" s="76"/>
      <c r="FY681" s="76"/>
      <c r="FZ681" s="76"/>
      <c r="GA681" s="76"/>
      <c r="GB681" s="76"/>
      <c r="GC681" s="76"/>
      <c r="GD681" s="76"/>
      <c r="GE681" s="76"/>
      <c r="GF681" s="76"/>
      <c r="GG681" s="76"/>
      <c r="GH681" s="76"/>
      <c r="GI681" s="76"/>
      <c r="GJ681" s="76"/>
      <c r="GK681" s="76"/>
      <c r="GL681" s="76"/>
      <c r="GM681" s="76"/>
      <c r="GN681" s="76"/>
      <c r="GO681" s="76"/>
      <c r="GP681" s="76"/>
      <c r="GQ681" s="76"/>
      <c r="GR681" s="76"/>
      <c r="GS681" s="76"/>
      <c r="GT681" s="76"/>
      <c r="GU681" s="76"/>
      <c r="GV681" s="76"/>
      <c r="GW681" s="76"/>
      <c r="GX681" s="76"/>
      <c r="GY681" s="76"/>
      <c r="GZ681" s="76"/>
      <c r="HA681" s="76"/>
      <c r="HB681" s="76"/>
      <c r="HC681" s="76"/>
      <c r="HD681" s="76"/>
      <c r="HE681" s="76"/>
      <c r="HF681" s="76"/>
      <c r="HG681" s="76"/>
      <c r="HH681" s="76"/>
      <c r="HI681" s="76"/>
      <c r="HJ681" s="76"/>
      <c r="HK681" s="76"/>
      <c r="HL681" s="76"/>
      <c r="HM681" s="76"/>
      <c r="HN681" s="76"/>
      <c r="HO681" s="76"/>
      <c r="HP681" s="76"/>
      <c r="HQ681" s="76"/>
      <c r="HR681" s="76"/>
      <c r="HS681" s="76"/>
      <c r="HT681" s="76"/>
      <c r="HU681" s="76"/>
      <c r="HV681" s="76"/>
      <c r="HW681" s="76"/>
      <c r="HX681" s="76"/>
      <c r="HY681" s="76"/>
      <c r="HZ681" s="76"/>
      <c r="IA681" s="76"/>
      <c r="IB681" s="76"/>
      <c r="IC681" s="76"/>
      <c r="ID681" s="76"/>
      <c r="IE681" s="76"/>
      <c r="IF681" s="76"/>
      <c r="IG681" s="76"/>
      <c r="IH681" s="76"/>
      <c r="II681" s="76"/>
      <c r="IJ681" s="76"/>
      <c r="IK681" s="76"/>
      <c r="IL681" s="76"/>
      <c r="IM681" s="76"/>
      <c r="IN681" s="76"/>
      <c r="IO681" s="76"/>
      <c r="IP681" s="76"/>
      <c r="IQ681" s="76"/>
      <c r="IR681" s="76"/>
      <c r="IS681" s="76"/>
      <c r="IT681" s="76"/>
      <c r="IU681" s="76"/>
      <c r="IV681" s="76"/>
    </row>
    <row r="682" spans="1:256" x14ac:dyDescent="0.2">
      <c r="A682" s="79">
        <v>4002</v>
      </c>
      <c r="B682" s="71" t="s">
        <v>402</v>
      </c>
      <c r="C682" s="70" t="s">
        <v>2107</v>
      </c>
      <c r="D682" s="69">
        <v>0</v>
      </c>
      <c r="E682" s="69">
        <v>0</v>
      </c>
      <c r="F682" s="69">
        <v>0</v>
      </c>
      <c r="G682" s="71">
        <v>0</v>
      </c>
      <c r="H682" s="69">
        <v>0</v>
      </c>
      <c r="I682" s="69">
        <v>0</v>
      </c>
      <c r="J682" s="72">
        <v>0</v>
      </c>
      <c r="K682" s="71">
        <v>0</v>
      </c>
      <c r="L682" s="80">
        <v>0</v>
      </c>
      <c r="M682" s="74">
        <v>0</v>
      </c>
      <c r="N682" s="80">
        <v>0</v>
      </c>
      <c r="O682" s="70">
        <v>0</v>
      </c>
      <c r="P682" s="76" t="e">
        <f>VLOOKUP(A682,#REF!,3,FALSE)</f>
        <v>#REF!</v>
      </c>
      <c r="Q682" s="80">
        <v>94.912499999999994</v>
      </c>
      <c r="R682" s="80">
        <f t="shared" si="10"/>
        <v>0</v>
      </c>
    </row>
    <row r="683" spans="1:256" x14ac:dyDescent="0.2">
      <c r="A683" s="79">
        <v>3666</v>
      </c>
      <c r="B683" s="71" t="s">
        <v>1554</v>
      </c>
      <c r="C683" s="70" t="s">
        <v>2107</v>
      </c>
      <c r="D683" s="69">
        <v>0</v>
      </c>
      <c r="E683" s="69">
        <v>0</v>
      </c>
      <c r="F683" s="69">
        <v>0</v>
      </c>
      <c r="G683" s="71">
        <v>0</v>
      </c>
      <c r="H683" s="69">
        <v>0</v>
      </c>
      <c r="I683" s="69">
        <v>0</v>
      </c>
      <c r="J683" s="72">
        <v>0</v>
      </c>
      <c r="K683" s="71">
        <v>0</v>
      </c>
      <c r="L683" s="80">
        <v>0</v>
      </c>
      <c r="M683" s="74">
        <v>0</v>
      </c>
      <c r="N683" s="80">
        <v>0</v>
      </c>
      <c r="O683" s="70">
        <v>0</v>
      </c>
      <c r="P683" s="76" t="e">
        <f>VLOOKUP(A683,#REF!,3,FALSE)</f>
        <v>#REF!</v>
      </c>
      <c r="Q683" s="80">
        <v>1587.0796460176994</v>
      </c>
      <c r="R683" s="80">
        <f t="shared" si="10"/>
        <v>0</v>
      </c>
    </row>
    <row r="684" spans="1:256" s="69" customFormat="1" x14ac:dyDescent="0.2">
      <c r="A684" s="101">
        <v>4062</v>
      </c>
      <c r="B684" s="102" t="s">
        <v>2366</v>
      </c>
      <c r="C684" s="69" t="s">
        <v>2180</v>
      </c>
      <c r="D684" s="69">
        <v>0</v>
      </c>
      <c r="E684" s="69">
        <v>0</v>
      </c>
      <c r="F684" s="69">
        <v>0</v>
      </c>
      <c r="G684" s="71">
        <v>0</v>
      </c>
      <c r="H684" s="69">
        <v>0</v>
      </c>
      <c r="I684" s="69">
        <v>0</v>
      </c>
      <c r="J684" s="69">
        <v>0</v>
      </c>
      <c r="K684" s="103">
        <v>0</v>
      </c>
      <c r="L684" s="103">
        <v>0</v>
      </c>
      <c r="M684" s="69">
        <v>0</v>
      </c>
      <c r="N684" s="104">
        <v>0</v>
      </c>
      <c r="O684" s="69">
        <v>0</v>
      </c>
      <c r="P684" s="76" t="e">
        <f>VLOOKUP(A684,#REF!,3,FALSE)</f>
        <v>#REF!</v>
      </c>
      <c r="Q684" s="92"/>
      <c r="R684" s="92">
        <f t="shared" si="10"/>
        <v>0</v>
      </c>
      <c r="S684" s="76"/>
      <c r="T684" s="76"/>
      <c r="U684" s="76"/>
      <c r="V684" s="76"/>
      <c r="W684" s="76"/>
      <c r="X684" s="76"/>
      <c r="Y684" s="76"/>
      <c r="Z684" s="76"/>
      <c r="AA684" s="76"/>
      <c r="AB684" s="76"/>
      <c r="AC684" s="98"/>
      <c r="AD684" s="98"/>
      <c r="AE684" s="98"/>
      <c r="AF684" s="98"/>
      <c r="AG684" s="98"/>
      <c r="AH684" s="98"/>
      <c r="AI684" s="98"/>
      <c r="AJ684" s="98"/>
      <c r="AK684" s="98"/>
      <c r="AL684" s="98"/>
      <c r="AM684" s="98"/>
      <c r="AN684" s="98"/>
      <c r="AO684" s="98"/>
      <c r="AP684" s="98"/>
      <c r="AQ684" s="98"/>
      <c r="AR684" s="98"/>
      <c r="AS684" s="98"/>
      <c r="AT684" s="98"/>
      <c r="AU684" s="98"/>
      <c r="AV684" s="98"/>
      <c r="AW684" s="98"/>
      <c r="AX684" s="98"/>
      <c r="AY684" s="98"/>
      <c r="AZ684" s="98"/>
      <c r="BA684" s="98"/>
      <c r="BB684" s="98"/>
      <c r="BC684" s="98"/>
      <c r="BD684" s="98"/>
      <c r="BE684" s="98"/>
      <c r="BF684" s="98"/>
      <c r="BG684" s="98"/>
      <c r="BH684" s="98"/>
      <c r="BI684" s="98"/>
      <c r="BJ684" s="98"/>
      <c r="BK684" s="98"/>
      <c r="BL684" s="98"/>
      <c r="BM684" s="98"/>
      <c r="BN684" s="98"/>
      <c r="BO684" s="98"/>
      <c r="BP684" s="98"/>
      <c r="BQ684" s="98"/>
      <c r="BR684" s="98"/>
      <c r="BS684" s="98"/>
      <c r="BT684" s="98"/>
      <c r="BU684" s="98"/>
      <c r="BV684" s="98"/>
      <c r="BW684" s="98"/>
      <c r="BX684" s="98"/>
      <c r="BY684" s="98"/>
      <c r="BZ684" s="98"/>
      <c r="CA684" s="98"/>
      <c r="CB684" s="98"/>
      <c r="CC684" s="98"/>
      <c r="CD684" s="98"/>
      <c r="CE684" s="98"/>
      <c r="CF684" s="98"/>
      <c r="CG684" s="98"/>
      <c r="CH684" s="98"/>
      <c r="CI684" s="98"/>
      <c r="CJ684" s="98"/>
      <c r="CK684" s="98"/>
      <c r="CL684" s="98"/>
      <c r="CM684" s="98"/>
      <c r="CN684" s="98"/>
      <c r="CO684" s="98"/>
      <c r="CP684" s="98"/>
      <c r="CQ684" s="98"/>
      <c r="CR684" s="98"/>
      <c r="CS684" s="98"/>
      <c r="CT684" s="98"/>
      <c r="CU684" s="98"/>
      <c r="CV684" s="98"/>
      <c r="CW684" s="98"/>
      <c r="CX684" s="98"/>
      <c r="CY684" s="98"/>
      <c r="CZ684" s="98"/>
      <c r="DA684" s="98"/>
      <c r="DB684" s="98"/>
      <c r="DC684" s="98"/>
      <c r="DD684" s="98"/>
      <c r="DE684" s="98"/>
      <c r="DF684" s="98"/>
      <c r="DG684" s="98"/>
      <c r="DH684" s="98"/>
      <c r="DI684" s="98"/>
      <c r="DJ684" s="98"/>
      <c r="DK684" s="98"/>
      <c r="DL684" s="98"/>
      <c r="DM684" s="98"/>
      <c r="DN684" s="98"/>
      <c r="DO684" s="98"/>
      <c r="DP684" s="98"/>
      <c r="DQ684" s="98"/>
      <c r="DR684" s="98"/>
      <c r="DS684" s="98"/>
      <c r="DT684" s="98"/>
      <c r="DU684" s="98"/>
      <c r="DV684" s="98"/>
      <c r="DW684" s="98"/>
      <c r="DX684" s="98"/>
      <c r="DY684" s="98"/>
      <c r="DZ684" s="98"/>
      <c r="EA684" s="98"/>
      <c r="EB684" s="98"/>
      <c r="EC684" s="98"/>
      <c r="ED684" s="98"/>
      <c r="EE684" s="98"/>
      <c r="EF684" s="98"/>
      <c r="EG684" s="98"/>
      <c r="EH684" s="98"/>
      <c r="EI684" s="98"/>
      <c r="EJ684" s="98"/>
      <c r="EK684" s="98"/>
      <c r="EL684" s="98"/>
      <c r="EM684" s="98"/>
      <c r="EN684" s="98"/>
      <c r="EO684" s="98"/>
      <c r="EP684" s="98"/>
      <c r="EQ684" s="98"/>
      <c r="ER684" s="98"/>
      <c r="ES684" s="98"/>
      <c r="ET684" s="98"/>
      <c r="EU684" s="98"/>
      <c r="EV684" s="98"/>
      <c r="EW684" s="98"/>
      <c r="EX684" s="98"/>
      <c r="EY684" s="98"/>
      <c r="EZ684" s="98"/>
      <c r="FA684" s="98"/>
      <c r="FB684" s="98"/>
      <c r="FC684" s="98"/>
      <c r="FD684" s="98"/>
      <c r="FE684" s="98"/>
      <c r="FF684" s="98"/>
      <c r="FG684" s="98"/>
      <c r="FH684" s="98"/>
      <c r="FI684" s="98"/>
      <c r="FJ684" s="98"/>
      <c r="FK684" s="98"/>
      <c r="FL684" s="98"/>
      <c r="FM684" s="98"/>
      <c r="FN684" s="98"/>
      <c r="FO684" s="98"/>
      <c r="FP684" s="98"/>
      <c r="FQ684" s="98"/>
      <c r="FR684" s="98"/>
      <c r="FS684" s="98"/>
      <c r="FT684" s="98"/>
      <c r="FU684" s="98"/>
      <c r="FV684" s="98"/>
      <c r="FW684" s="98"/>
      <c r="FX684" s="98"/>
      <c r="FY684" s="98"/>
      <c r="FZ684" s="98"/>
      <c r="GA684" s="98"/>
      <c r="GB684" s="98"/>
      <c r="GC684" s="98"/>
      <c r="GD684" s="98"/>
      <c r="GE684" s="98"/>
      <c r="GF684" s="98"/>
      <c r="GG684" s="98"/>
      <c r="GH684" s="98"/>
      <c r="GI684" s="98"/>
      <c r="GJ684" s="98"/>
      <c r="GK684" s="98"/>
      <c r="GL684" s="98"/>
      <c r="GM684" s="98"/>
      <c r="GN684" s="98"/>
      <c r="GO684" s="98"/>
      <c r="GP684" s="98"/>
      <c r="GQ684" s="98"/>
      <c r="GR684" s="98"/>
      <c r="GS684" s="98"/>
      <c r="GT684" s="98"/>
      <c r="GU684" s="98"/>
      <c r="GV684" s="98"/>
      <c r="GW684" s="98"/>
      <c r="GX684" s="98"/>
      <c r="GY684" s="98"/>
      <c r="GZ684" s="98"/>
      <c r="HA684" s="98"/>
      <c r="HB684" s="98"/>
      <c r="HC684" s="98"/>
      <c r="HD684" s="98"/>
      <c r="HE684" s="98"/>
      <c r="HF684" s="98"/>
      <c r="HG684" s="98"/>
      <c r="HH684" s="98"/>
      <c r="HI684" s="98"/>
      <c r="HJ684" s="98"/>
      <c r="HK684" s="98"/>
      <c r="HL684" s="98"/>
      <c r="HM684" s="98"/>
      <c r="HN684" s="98"/>
      <c r="HO684" s="98"/>
      <c r="HP684" s="98"/>
      <c r="HQ684" s="98"/>
      <c r="HR684" s="98"/>
      <c r="HS684" s="98"/>
      <c r="HT684" s="98"/>
      <c r="HU684" s="98"/>
      <c r="HV684" s="98"/>
      <c r="HW684" s="98"/>
      <c r="HX684" s="98"/>
      <c r="HY684" s="98"/>
      <c r="HZ684" s="98"/>
      <c r="IA684" s="98"/>
      <c r="IB684" s="98"/>
      <c r="IC684" s="98"/>
      <c r="ID684" s="98"/>
      <c r="IE684" s="98"/>
      <c r="IF684" s="98"/>
      <c r="IG684" s="98"/>
      <c r="IH684" s="98"/>
      <c r="II684" s="98"/>
      <c r="IJ684" s="98"/>
      <c r="IK684" s="98"/>
      <c r="IL684" s="98"/>
      <c r="IM684" s="98"/>
      <c r="IN684" s="98"/>
      <c r="IO684" s="98"/>
      <c r="IP684" s="98"/>
      <c r="IQ684" s="98"/>
      <c r="IR684" s="98"/>
      <c r="IS684" s="98"/>
      <c r="IT684" s="98"/>
      <c r="IU684" s="98"/>
      <c r="IV684" s="98"/>
    </row>
    <row r="685" spans="1:256" x14ac:dyDescent="0.2">
      <c r="A685" s="68">
        <v>4061</v>
      </c>
      <c r="B685" s="69" t="s">
        <v>2367</v>
      </c>
      <c r="C685" s="70" t="s">
        <v>2180</v>
      </c>
      <c r="D685" s="69">
        <v>0</v>
      </c>
      <c r="E685" s="69">
        <v>0</v>
      </c>
      <c r="F685" s="69">
        <v>0</v>
      </c>
      <c r="G685" s="71">
        <v>0</v>
      </c>
      <c r="H685" s="69">
        <v>0</v>
      </c>
      <c r="I685" s="69">
        <v>0</v>
      </c>
      <c r="J685" s="72">
        <v>0</v>
      </c>
      <c r="K685" s="73">
        <v>0</v>
      </c>
      <c r="L685" s="73">
        <v>0</v>
      </c>
      <c r="M685" s="74">
        <v>0</v>
      </c>
      <c r="N685" s="75">
        <v>0</v>
      </c>
      <c r="O685" s="70">
        <v>0</v>
      </c>
      <c r="P685" s="76" t="e">
        <f>VLOOKUP(A685,#REF!,3,FALSE)</f>
        <v>#REF!</v>
      </c>
      <c r="Q685" s="77"/>
      <c r="R685" s="77">
        <f t="shared" si="10"/>
        <v>0</v>
      </c>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c r="CM685" s="76"/>
      <c r="CN685" s="76"/>
      <c r="CO685" s="76"/>
      <c r="CP685" s="76"/>
      <c r="CQ685" s="76"/>
      <c r="CR685" s="76"/>
      <c r="CS685" s="76"/>
      <c r="CT685" s="76"/>
      <c r="CU685" s="76"/>
      <c r="CV685" s="76"/>
      <c r="CW685" s="76"/>
      <c r="CX685" s="76"/>
      <c r="CY685" s="76"/>
      <c r="CZ685" s="76"/>
      <c r="DA685" s="76"/>
      <c r="DB685" s="76"/>
      <c r="DC685" s="76"/>
      <c r="DD685" s="76"/>
      <c r="DE685" s="76"/>
      <c r="DF685" s="76"/>
      <c r="DG685" s="76"/>
      <c r="DH685" s="76"/>
      <c r="DI685" s="76"/>
      <c r="DJ685" s="76"/>
      <c r="DK685" s="76"/>
      <c r="DL685" s="76"/>
      <c r="DM685" s="76"/>
      <c r="DN685" s="76"/>
      <c r="DO685" s="76"/>
      <c r="DP685" s="76"/>
      <c r="DQ685" s="76"/>
      <c r="DR685" s="76"/>
      <c r="DS685" s="76"/>
      <c r="DT685" s="76"/>
      <c r="DU685" s="76"/>
      <c r="DV685" s="76"/>
      <c r="DW685" s="76"/>
      <c r="DX685" s="76"/>
      <c r="DY685" s="76"/>
      <c r="DZ685" s="76"/>
      <c r="EA685" s="76"/>
      <c r="EB685" s="76"/>
      <c r="EC685" s="76"/>
      <c r="ED685" s="76"/>
      <c r="EE685" s="76"/>
      <c r="EF685" s="76"/>
      <c r="EG685" s="76"/>
      <c r="EH685" s="76"/>
      <c r="EI685" s="76"/>
      <c r="EJ685" s="76"/>
      <c r="EK685" s="76"/>
      <c r="EL685" s="76"/>
      <c r="EM685" s="76"/>
      <c r="EN685" s="76"/>
      <c r="EO685" s="76"/>
      <c r="EP685" s="76"/>
      <c r="EQ685" s="76"/>
      <c r="ER685" s="76"/>
      <c r="ES685" s="76"/>
      <c r="ET685" s="76"/>
      <c r="EU685" s="76"/>
      <c r="EV685" s="76"/>
      <c r="EW685" s="76"/>
      <c r="EX685" s="76"/>
      <c r="EY685" s="76"/>
      <c r="EZ685" s="76"/>
      <c r="FA685" s="76"/>
      <c r="FB685" s="76"/>
      <c r="FC685" s="76"/>
      <c r="FD685" s="76"/>
      <c r="FE685" s="76"/>
      <c r="FF685" s="76"/>
      <c r="FG685" s="76"/>
      <c r="FH685" s="76"/>
      <c r="FI685" s="76"/>
      <c r="FJ685" s="76"/>
      <c r="FK685" s="76"/>
      <c r="FL685" s="76"/>
      <c r="FM685" s="76"/>
      <c r="FN685" s="76"/>
      <c r="FO685" s="76"/>
      <c r="FP685" s="76"/>
      <c r="FQ685" s="76"/>
      <c r="FR685" s="76"/>
      <c r="FS685" s="76"/>
      <c r="FT685" s="76"/>
      <c r="FU685" s="76"/>
      <c r="FV685" s="76"/>
      <c r="FW685" s="76"/>
      <c r="FX685" s="76"/>
      <c r="FY685" s="76"/>
      <c r="FZ685" s="76"/>
      <c r="GA685" s="76"/>
      <c r="GB685" s="76"/>
      <c r="GC685" s="76"/>
      <c r="GD685" s="76"/>
      <c r="GE685" s="76"/>
      <c r="GF685" s="76"/>
      <c r="GG685" s="76"/>
      <c r="GH685" s="76"/>
      <c r="GI685" s="76"/>
      <c r="GJ685" s="76"/>
      <c r="GK685" s="76"/>
      <c r="GL685" s="76"/>
      <c r="GM685" s="76"/>
      <c r="GN685" s="76"/>
      <c r="GO685" s="76"/>
      <c r="GP685" s="76"/>
      <c r="GQ685" s="76"/>
      <c r="GR685" s="76"/>
      <c r="GS685" s="76"/>
      <c r="GT685" s="76"/>
      <c r="GU685" s="76"/>
      <c r="GV685" s="76"/>
      <c r="GW685" s="76"/>
      <c r="GX685" s="76"/>
      <c r="GY685" s="76"/>
      <c r="GZ685" s="76"/>
      <c r="HA685" s="76"/>
      <c r="HB685" s="76"/>
      <c r="HC685" s="76"/>
      <c r="HD685" s="76"/>
      <c r="HE685" s="76"/>
      <c r="HF685" s="76"/>
      <c r="HG685" s="76"/>
      <c r="HH685" s="76"/>
      <c r="HI685" s="76"/>
      <c r="HJ685" s="76"/>
      <c r="HK685" s="76"/>
      <c r="HL685" s="76"/>
      <c r="HM685" s="76"/>
      <c r="HN685" s="76"/>
      <c r="HO685" s="76"/>
      <c r="HP685" s="76"/>
      <c r="HQ685" s="76"/>
      <c r="HR685" s="76"/>
      <c r="HS685" s="76"/>
      <c r="HT685" s="76"/>
      <c r="HU685" s="76"/>
      <c r="HV685" s="76"/>
      <c r="HW685" s="76"/>
      <c r="HX685" s="76"/>
      <c r="HY685" s="76"/>
      <c r="HZ685" s="76"/>
      <c r="IA685" s="76"/>
      <c r="IB685" s="76"/>
      <c r="IC685" s="76"/>
      <c r="ID685" s="76"/>
      <c r="IE685" s="76"/>
      <c r="IF685" s="76"/>
      <c r="IG685" s="76"/>
      <c r="IH685" s="76"/>
      <c r="II685" s="76"/>
      <c r="IJ685" s="76"/>
      <c r="IK685" s="76"/>
      <c r="IL685" s="76"/>
      <c r="IM685" s="76"/>
      <c r="IN685" s="76"/>
      <c r="IO685" s="76"/>
      <c r="IP685" s="76"/>
      <c r="IQ685" s="76"/>
      <c r="IR685" s="76"/>
      <c r="IS685" s="76"/>
      <c r="IT685" s="76"/>
      <c r="IU685" s="76"/>
      <c r="IV685" s="76"/>
    </row>
    <row r="686" spans="1:256" x14ac:dyDescent="0.2">
      <c r="A686" s="79">
        <v>5006</v>
      </c>
      <c r="B686" s="71" t="s">
        <v>2368</v>
      </c>
      <c r="C686" s="70" t="s">
        <v>2107</v>
      </c>
      <c r="D686" s="69">
        <v>0</v>
      </c>
      <c r="E686" s="69">
        <v>0</v>
      </c>
      <c r="F686" s="69">
        <v>0</v>
      </c>
      <c r="G686" s="71">
        <v>0</v>
      </c>
      <c r="H686" s="69">
        <v>0</v>
      </c>
      <c r="I686" s="69">
        <v>0</v>
      </c>
      <c r="J686" s="72">
        <v>0</v>
      </c>
      <c r="K686" s="71">
        <v>0</v>
      </c>
      <c r="L686" s="80">
        <v>0</v>
      </c>
      <c r="M686" s="74">
        <v>0</v>
      </c>
      <c r="N686" s="80">
        <v>0</v>
      </c>
      <c r="O686" s="70">
        <v>0</v>
      </c>
      <c r="P686" s="76" t="e">
        <f>VLOOKUP(A686,#REF!,3,FALSE)</f>
        <v>#REF!</v>
      </c>
      <c r="Q686" s="80">
        <v>1111.1111111111111</v>
      </c>
      <c r="R686" s="80">
        <f t="shared" si="10"/>
        <v>0</v>
      </c>
    </row>
    <row r="687" spans="1:256" x14ac:dyDescent="0.2">
      <c r="A687" s="79">
        <v>3667</v>
      </c>
      <c r="B687" s="71" t="s">
        <v>1555</v>
      </c>
      <c r="C687" s="70" t="s">
        <v>2107</v>
      </c>
      <c r="D687" s="69">
        <v>0</v>
      </c>
      <c r="E687" s="69">
        <v>0</v>
      </c>
      <c r="F687" s="69">
        <v>0</v>
      </c>
      <c r="G687" s="71">
        <v>0</v>
      </c>
      <c r="H687" s="69">
        <v>0</v>
      </c>
      <c r="I687" s="69">
        <v>0</v>
      </c>
      <c r="J687" s="72">
        <v>0</v>
      </c>
      <c r="K687" s="71">
        <v>0</v>
      </c>
      <c r="L687" s="80">
        <v>0</v>
      </c>
      <c r="M687" s="74">
        <v>0</v>
      </c>
      <c r="N687" s="80">
        <v>0</v>
      </c>
      <c r="O687" s="70">
        <v>0</v>
      </c>
      <c r="P687" s="76" t="e">
        <f>VLOOKUP(A687,#REF!,3,FALSE)</f>
        <v>#REF!</v>
      </c>
      <c r="Q687" s="80">
        <v>1805.4424778761065</v>
      </c>
      <c r="R687" s="80">
        <f t="shared" si="10"/>
        <v>0</v>
      </c>
    </row>
    <row r="688" spans="1:256" s="69" customFormat="1" x14ac:dyDescent="0.2">
      <c r="A688" s="81">
        <v>4045</v>
      </c>
      <c r="B688" s="82" t="s">
        <v>2369</v>
      </c>
      <c r="C688" s="69" t="s">
        <v>8</v>
      </c>
      <c r="D688" s="69">
        <v>0</v>
      </c>
      <c r="E688" s="69">
        <v>0</v>
      </c>
      <c r="F688" s="69">
        <v>0</v>
      </c>
      <c r="G688" s="71">
        <v>0</v>
      </c>
      <c r="H688" s="69">
        <v>0</v>
      </c>
      <c r="I688" s="69">
        <v>0</v>
      </c>
      <c r="J688" s="69">
        <v>0</v>
      </c>
      <c r="K688" s="82">
        <v>0</v>
      </c>
      <c r="L688" s="83">
        <v>0</v>
      </c>
      <c r="M688" s="69">
        <v>0</v>
      </c>
      <c r="N688" s="83">
        <v>0</v>
      </c>
      <c r="O688" s="69">
        <v>0</v>
      </c>
      <c r="P688" s="76" t="e">
        <f>VLOOKUP(A688,#REF!,3,FALSE)</f>
        <v>#REF!</v>
      </c>
      <c r="Q688" s="84">
        <v>8.3625000000000007</v>
      </c>
      <c r="R688" s="84">
        <f t="shared" si="10"/>
        <v>0</v>
      </c>
      <c r="S688" s="78"/>
      <c r="T688" s="78"/>
      <c r="U688" s="78"/>
      <c r="V688" s="78"/>
      <c r="W688" s="78"/>
      <c r="X688" s="78"/>
      <c r="Y688" s="78"/>
      <c r="Z688" s="78"/>
      <c r="AA688" s="78"/>
      <c r="AB688" s="78"/>
      <c r="AC688" s="85"/>
      <c r="AD688" s="85"/>
      <c r="AE688" s="85"/>
      <c r="AF688" s="85"/>
      <c r="AG688" s="85"/>
      <c r="AH688" s="85"/>
      <c r="AI688" s="85"/>
      <c r="AJ688" s="85"/>
      <c r="AK688" s="85"/>
      <c r="AL688" s="85"/>
      <c r="AM688" s="85"/>
      <c r="AN688" s="85"/>
      <c r="AO688" s="85"/>
      <c r="AP688" s="85"/>
      <c r="AQ688" s="85"/>
      <c r="AR688" s="85"/>
      <c r="AS688" s="85"/>
      <c r="AT688" s="85"/>
      <c r="AU688" s="85"/>
      <c r="AV688" s="85"/>
      <c r="AW688" s="85"/>
      <c r="AX688" s="85"/>
      <c r="AY688" s="85"/>
      <c r="AZ688" s="85"/>
      <c r="BA688" s="85"/>
      <c r="BB688" s="85"/>
      <c r="BC688" s="85"/>
      <c r="BD688" s="85"/>
      <c r="BE688" s="85"/>
      <c r="BF688" s="85"/>
      <c r="BG688" s="85"/>
      <c r="BH688" s="85"/>
      <c r="BI688" s="85"/>
      <c r="BJ688" s="85"/>
      <c r="BK688" s="85"/>
      <c r="BL688" s="85"/>
      <c r="BM688" s="85"/>
      <c r="BN688" s="85"/>
      <c r="BO688" s="85"/>
      <c r="BP688" s="85"/>
      <c r="BQ688" s="85"/>
      <c r="BR688" s="85"/>
      <c r="BS688" s="85"/>
      <c r="BT688" s="85"/>
      <c r="BU688" s="85"/>
      <c r="BV688" s="85"/>
      <c r="BW688" s="85"/>
      <c r="BX688" s="85"/>
      <c r="BY688" s="85"/>
      <c r="BZ688" s="85"/>
      <c r="CA688" s="85"/>
      <c r="CB688" s="85"/>
      <c r="CC688" s="85"/>
      <c r="CD688" s="85"/>
      <c r="CE688" s="85"/>
      <c r="CF688" s="85"/>
      <c r="CG688" s="85"/>
      <c r="CH688" s="85"/>
      <c r="CI688" s="85"/>
      <c r="CJ688" s="85"/>
      <c r="CK688" s="85"/>
      <c r="CL688" s="85"/>
      <c r="CM688" s="85"/>
      <c r="CN688" s="85"/>
      <c r="CO688" s="85"/>
      <c r="CP688" s="85"/>
      <c r="CQ688" s="85"/>
      <c r="CR688" s="85"/>
      <c r="CS688" s="85"/>
      <c r="CT688" s="85"/>
      <c r="CU688" s="85"/>
      <c r="CV688" s="85"/>
      <c r="CW688" s="85"/>
      <c r="CX688" s="85"/>
      <c r="CY688" s="85"/>
      <c r="CZ688" s="85"/>
      <c r="DA688" s="85"/>
      <c r="DB688" s="85"/>
      <c r="DC688" s="85"/>
      <c r="DD688" s="85"/>
      <c r="DE688" s="85"/>
      <c r="DF688" s="85"/>
      <c r="DG688" s="85"/>
      <c r="DH688" s="85"/>
      <c r="DI688" s="85"/>
      <c r="DJ688" s="85"/>
      <c r="DK688" s="85"/>
      <c r="DL688" s="85"/>
      <c r="DM688" s="85"/>
      <c r="DN688" s="85"/>
      <c r="DO688" s="85"/>
      <c r="DP688" s="85"/>
      <c r="DQ688" s="85"/>
      <c r="DR688" s="85"/>
      <c r="DS688" s="85"/>
      <c r="DT688" s="85"/>
      <c r="DU688" s="85"/>
      <c r="DV688" s="85"/>
      <c r="DW688" s="85"/>
      <c r="DX688" s="85"/>
      <c r="DY688" s="85"/>
      <c r="DZ688" s="85"/>
      <c r="EA688" s="85"/>
      <c r="EB688" s="85"/>
      <c r="EC688" s="85"/>
      <c r="ED688" s="85"/>
      <c r="EE688" s="85"/>
      <c r="EF688" s="85"/>
      <c r="EG688" s="85"/>
      <c r="EH688" s="85"/>
      <c r="EI688" s="85"/>
      <c r="EJ688" s="85"/>
      <c r="EK688" s="85"/>
      <c r="EL688" s="85"/>
      <c r="EM688" s="85"/>
      <c r="EN688" s="85"/>
      <c r="EO688" s="85"/>
      <c r="EP688" s="85"/>
      <c r="EQ688" s="85"/>
      <c r="ER688" s="85"/>
      <c r="ES688" s="85"/>
      <c r="ET688" s="85"/>
      <c r="EU688" s="85"/>
      <c r="EV688" s="85"/>
      <c r="EW688" s="85"/>
      <c r="EX688" s="85"/>
      <c r="EY688" s="85"/>
      <c r="EZ688" s="85"/>
      <c r="FA688" s="85"/>
      <c r="FB688" s="85"/>
      <c r="FC688" s="85"/>
      <c r="FD688" s="85"/>
      <c r="FE688" s="85"/>
      <c r="FF688" s="85"/>
      <c r="FG688" s="85"/>
      <c r="FH688" s="85"/>
      <c r="FI688" s="85"/>
      <c r="FJ688" s="85"/>
      <c r="FK688" s="85"/>
      <c r="FL688" s="85"/>
      <c r="FM688" s="85"/>
      <c r="FN688" s="85"/>
      <c r="FO688" s="85"/>
      <c r="FP688" s="85"/>
      <c r="FQ688" s="85"/>
      <c r="FR688" s="85"/>
      <c r="FS688" s="85"/>
      <c r="FT688" s="85"/>
      <c r="FU688" s="85"/>
      <c r="FV688" s="85"/>
      <c r="FW688" s="85"/>
      <c r="FX688" s="85"/>
      <c r="FY688" s="85"/>
      <c r="FZ688" s="85"/>
      <c r="GA688" s="85"/>
      <c r="GB688" s="85"/>
      <c r="GC688" s="85"/>
      <c r="GD688" s="85"/>
      <c r="GE688" s="85"/>
      <c r="GF688" s="85"/>
      <c r="GG688" s="85"/>
      <c r="GH688" s="85"/>
      <c r="GI688" s="85"/>
      <c r="GJ688" s="85"/>
      <c r="GK688" s="85"/>
      <c r="GL688" s="85"/>
      <c r="GM688" s="85"/>
      <c r="GN688" s="85"/>
      <c r="GO688" s="85"/>
      <c r="GP688" s="85"/>
      <c r="GQ688" s="85"/>
      <c r="GR688" s="85"/>
      <c r="GS688" s="85"/>
      <c r="GT688" s="85"/>
      <c r="GU688" s="85"/>
      <c r="GV688" s="85"/>
      <c r="GW688" s="85"/>
      <c r="GX688" s="85"/>
      <c r="GY688" s="85"/>
      <c r="GZ688" s="85"/>
      <c r="HA688" s="85"/>
      <c r="HB688" s="85"/>
      <c r="HC688" s="85"/>
      <c r="HD688" s="85"/>
      <c r="HE688" s="85"/>
      <c r="HF688" s="85"/>
      <c r="HG688" s="85"/>
      <c r="HH688" s="85"/>
      <c r="HI688" s="85"/>
      <c r="HJ688" s="85"/>
      <c r="HK688" s="85"/>
      <c r="HL688" s="85"/>
      <c r="HM688" s="85"/>
      <c r="HN688" s="85"/>
      <c r="HO688" s="85"/>
      <c r="HP688" s="85"/>
      <c r="HQ688" s="85"/>
      <c r="HR688" s="85"/>
      <c r="HS688" s="85"/>
      <c r="HT688" s="85"/>
      <c r="HU688" s="85"/>
      <c r="HV688" s="85"/>
      <c r="HW688" s="85"/>
      <c r="HX688" s="85"/>
      <c r="HY688" s="85"/>
      <c r="HZ688" s="85"/>
      <c r="IA688" s="85"/>
      <c r="IB688" s="85"/>
      <c r="IC688" s="85"/>
      <c r="ID688" s="85"/>
      <c r="IE688" s="85"/>
      <c r="IF688" s="85"/>
      <c r="IG688" s="85"/>
      <c r="IH688" s="85"/>
      <c r="II688" s="85"/>
      <c r="IJ688" s="85"/>
      <c r="IK688" s="85"/>
      <c r="IL688" s="85"/>
      <c r="IM688" s="85"/>
      <c r="IN688" s="85"/>
      <c r="IO688" s="85"/>
      <c r="IP688" s="85"/>
      <c r="IQ688" s="85"/>
      <c r="IR688" s="85"/>
      <c r="IS688" s="85"/>
      <c r="IT688" s="85"/>
      <c r="IU688" s="85"/>
      <c r="IV688" s="85"/>
    </row>
    <row r="689" spans="1:256" x14ac:dyDescent="0.2">
      <c r="A689" s="79">
        <v>2358</v>
      </c>
      <c r="B689" s="71" t="s">
        <v>2370</v>
      </c>
      <c r="C689" s="70" t="s">
        <v>2107</v>
      </c>
      <c r="D689" s="69">
        <v>43</v>
      </c>
      <c r="E689" s="69">
        <v>39</v>
      </c>
      <c r="F689" s="69">
        <v>78</v>
      </c>
      <c r="G689" s="71">
        <v>1033.57</v>
      </c>
      <c r="H689" s="69">
        <v>198.69</v>
      </c>
      <c r="I689" s="69">
        <v>43</v>
      </c>
      <c r="J689" s="72">
        <v>37</v>
      </c>
      <c r="K689" s="71">
        <v>75</v>
      </c>
      <c r="L689" s="80">
        <v>1004.33</v>
      </c>
      <c r="M689" s="74">
        <v>192.84</v>
      </c>
      <c r="N689" s="80">
        <v>13.3911</v>
      </c>
      <c r="O689" s="70">
        <v>0</v>
      </c>
      <c r="P689" s="76" t="e">
        <f>VLOOKUP(A689,#REF!,3,FALSE)</f>
        <v>#REF!</v>
      </c>
      <c r="Q689" s="80">
        <v>2.8703703703703702</v>
      </c>
      <c r="R689" s="80">
        <f t="shared" si="10"/>
        <v>789.05472222222227</v>
      </c>
    </row>
    <row r="690" spans="1:256" x14ac:dyDescent="0.2">
      <c r="A690" s="79">
        <v>3012</v>
      </c>
      <c r="B690" s="71" t="s">
        <v>2371</v>
      </c>
      <c r="C690" s="70" t="s">
        <v>62</v>
      </c>
      <c r="D690" s="69">
        <v>4</v>
      </c>
      <c r="E690" s="69">
        <v>4</v>
      </c>
      <c r="F690" s="69">
        <v>14</v>
      </c>
      <c r="G690" s="71">
        <v>3729</v>
      </c>
      <c r="H690" s="69">
        <v>745.80000000000007</v>
      </c>
      <c r="I690" s="69">
        <v>5</v>
      </c>
      <c r="J690" s="72">
        <v>4</v>
      </c>
      <c r="K690" s="71">
        <v>14</v>
      </c>
      <c r="L690" s="80">
        <v>3729</v>
      </c>
      <c r="M690" s="74">
        <v>745.81000000000006</v>
      </c>
      <c r="N690" s="80">
        <v>266.3571</v>
      </c>
      <c r="O690" s="70">
        <v>0</v>
      </c>
      <c r="P690" s="76" t="e">
        <f>VLOOKUP(A690,#REF!,3,FALSE)</f>
        <v>#REF!</v>
      </c>
      <c r="Q690" s="80">
        <v>153.75</v>
      </c>
      <c r="R690" s="80">
        <f t="shared" si="10"/>
        <v>1576.4994000000002</v>
      </c>
    </row>
    <row r="691" spans="1:256" x14ac:dyDescent="0.2">
      <c r="A691" s="68">
        <v>1824</v>
      </c>
      <c r="B691" s="69" t="s">
        <v>1972</v>
      </c>
      <c r="C691" s="70" t="s">
        <v>2110</v>
      </c>
      <c r="D691" s="69">
        <v>11</v>
      </c>
      <c r="E691" s="69">
        <v>2</v>
      </c>
      <c r="F691" s="69">
        <v>125</v>
      </c>
      <c r="G691" s="71">
        <v>2003.44</v>
      </c>
      <c r="H691" s="69">
        <v>279.61</v>
      </c>
      <c r="I691" s="69">
        <v>11</v>
      </c>
      <c r="J691" s="72">
        <v>2</v>
      </c>
      <c r="K691" s="73">
        <v>125</v>
      </c>
      <c r="L691" s="73">
        <v>2003.44</v>
      </c>
      <c r="M691" s="74">
        <v>279.61</v>
      </c>
      <c r="N691" s="75">
        <v>16.0275</v>
      </c>
      <c r="O691" s="70">
        <v>22</v>
      </c>
      <c r="P691" s="76" t="e">
        <f>VLOOKUP(A691,#REF!,3,FALSE)</f>
        <v>#REF!</v>
      </c>
      <c r="Q691" s="77">
        <v>0</v>
      </c>
      <c r="R691" s="77">
        <f t="shared" si="10"/>
        <v>2003.4375</v>
      </c>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c r="CM691" s="76"/>
      <c r="CN691" s="76"/>
      <c r="CO691" s="76"/>
      <c r="CP691" s="76"/>
      <c r="CQ691" s="76"/>
      <c r="CR691" s="76"/>
      <c r="CS691" s="76"/>
      <c r="CT691" s="76"/>
      <c r="CU691" s="76"/>
      <c r="CV691" s="76"/>
      <c r="CW691" s="76"/>
      <c r="CX691" s="76"/>
      <c r="CY691" s="76"/>
      <c r="CZ691" s="76"/>
      <c r="DA691" s="76"/>
      <c r="DB691" s="76"/>
      <c r="DC691" s="76"/>
      <c r="DD691" s="76"/>
      <c r="DE691" s="76"/>
      <c r="DF691" s="76"/>
      <c r="DG691" s="76"/>
      <c r="DH691" s="76"/>
      <c r="DI691" s="76"/>
      <c r="DJ691" s="76"/>
      <c r="DK691" s="76"/>
      <c r="DL691" s="76"/>
      <c r="DM691" s="76"/>
      <c r="DN691" s="76"/>
      <c r="DO691" s="76"/>
      <c r="DP691" s="76"/>
      <c r="DQ691" s="76"/>
      <c r="DR691" s="76"/>
      <c r="DS691" s="76"/>
      <c r="DT691" s="76"/>
      <c r="DU691" s="76"/>
      <c r="DV691" s="76"/>
      <c r="DW691" s="76"/>
      <c r="DX691" s="76"/>
      <c r="DY691" s="76"/>
      <c r="DZ691" s="76"/>
      <c r="EA691" s="76"/>
      <c r="EB691" s="76"/>
      <c r="EC691" s="76"/>
      <c r="ED691" s="76"/>
      <c r="EE691" s="76"/>
      <c r="EF691" s="76"/>
      <c r="EG691" s="76"/>
      <c r="EH691" s="76"/>
      <c r="EI691" s="76"/>
      <c r="EJ691" s="76"/>
      <c r="EK691" s="76"/>
      <c r="EL691" s="76"/>
      <c r="EM691" s="76"/>
      <c r="EN691" s="76"/>
      <c r="EO691" s="76"/>
      <c r="EP691" s="76"/>
      <c r="EQ691" s="76"/>
      <c r="ER691" s="76"/>
      <c r="ES691" s="76"/>
      <c r="ET691" s="76"/>
      <c r="EU691" s="76"/>
      <c r="EV691" s="76"/>
      <c r="EW691" s="76"/>
      <c r="EX691" s="76"/>
      <c r="EY691" s="76"/>
      <c r="EZ691" s="76"/>
      <c r="FA691" s="76"/>
      <c r="FB691" s="76"/>
      <c r="FC691" s="76"/>
      <c r="FD691" s="76"/>
      <c r="FE691" s="76"/>
      <c r="FF691" s="76"/>
      <c r="FG691" s="76"/>
      <c r="FH691" s="76"/>
      <c r="FI691" s="76"/>
      <c r="FJ691" s="76"/>
      <c r="FK691" s="76"/>
      <c r="FL691" s="76"/>
      <c r="FM691" s="76"/>
      <c r="FN691" s="76"/>
      <c r="FO691" s="76"/>
      <c r="FP691" s="76"/>
      <c r="FQ691" s="76"/>
      <c r="FR691" s="76"/>
      <c r="FS691" s="76"/>
      <c r="FT691" s="76"/>
      <c r="FU691" s="76"/>
      <c r="FV691" s="76"/>
      <c r="FW691" s="76"/>
      <c r="FX691" s="76"/>
      <c r="FY691" s="76"/>
      <c r="FZ691" s="76"/>
      <c r="GA691" s="76"/>
      <c r="GB691" s="76"/>
      <c r="GC691" s="76"/>
      <c r="GD691" s="76"/>
      <c r="GE691" s="76"/>
      <c r="GF691" s="76"/>
      <c r="GG691" s="76"/>
      <c r="GH691" s="76"/>
      <c r="GI691" s="76"/>
      <c r="GJ691" s="76"/>
      <c r="GK691" s="76"/>
      <c r="GL691" s="76"/>
      <c r="GM691" s="76"/>
      <c r="GN691" s="76"/>
      <c r="GO691" s="76"/>
      <c r="GP691" s="76"/>
      <c r="GQ691" s="76"/>
      <c r="GR691" s="76"/>
      <c r="GS691" s="76"/>
      <c r="GT691" s="76"/>
      <c r="GU691" s="76"/>
      <c r="GV691" s="76"/>
      <c r="GW691" s="76"/>
      <c r="GX691" s="76"/>
      <c r="GY691" s="76"/>
      <c r="GZ691" s="76"/>
      <c r="HA691" s="76"/>
      <c r="HB691" s="76"/>
      <c r="HC691" s="76"/>
      <c r="HD691" s="76"/>
      <c r="HE691" s="76"/>
      <c r="HF691" s="76"/>
      <c r="HG691" s="76"/>
      <c r="HH691" s="76"/>
      <c r="HI691" s="76"/>
      <c r="HJ691" s="76"/>
      <c r="HK691" s="76"/>
      <c r="HL691" s="76"/>
      <c r="HM691" s="76"/>
      <c r="HN691" s="76"/>
      <c r="HO691" s="76"/>
      <c r="HP691" s="76"/>
      <c r="HQ691" s="76"/>
      <c r="HR691" s="76"/>
      <c r="HS691" s="76"/>
      <c r="HT691" s="76"/>
      <c r="HU691" s="76"/>
      <c r="HV691" s="76"/>
      <c r="HW691" s="76"/>
      <c r="HX691" s="76"/>
      <c r="HY691" s="76"/>
      <c r="HZ691" s="76"/>
      <c r="IA691" s="76"/>
      <c r="IB691" s="76"/>
      <c r="IC691" s="76"/>
      <c r="ID691" s="76"/>
      <c r="IE691" s="76"/>
      <c r="IF691" s="76"/>
      <c r="IG691" s="76"/>
      <c r="IH691" s="76"/>
      <c r="II691" s="76"/>
      <c r="IJ691" s="76"/>
      <c r="IK691" s="76"/>
      <c r="IL691" s="76"/>
      <c r="IM691" s="76"/>
      <c r="IN691" s="76"/>
      <c r="IO691" s="76"/>
      <c r="IP691" s="76"/>
      <c r="IQ691" s="76"/>
      <c r="IR691" s="76"/>
      <c r="IS691" s="76"/>
      <c r="IT691" s="76"/>
      <c r="IU691" s="76"/>
      <c r="IV691" s="76"/>
    </row>
    <row r="692" spans="1:256" x14ac:dyDescent="0.2">
      <c r="A692" s="68">
        <v>1829</v>
      </c>
      <c r="B692" s="69" t="s">
        <v>1973</v>
      </c>
      <c r="C692" s="70" t="s">
        <v>2110</v>
      </c>
      <c r="D692" s="69">
        <v>4</v>
      </c>
      <c r="E692" s="69">
        <v>2</v>
      </c>
      <c r="F692" s="69">
        <v>37</v>
      </c>
      <c r="G692" s="71">
        <v>410.11</v>
      </c>
      <c r="H692" s="69">
        <v>15.47</v>
      </c>
      <c r="I692" s="69">
        <v>4</v>
      </c>
      <c r="J692" s="72">
        <v>2</v>
      </c>
      <c r="K692" s="73">
        <v>37</v>
      </c>
      <c r="L692" s="73">
        <v>410.11</v>
      </c>
      <c r="M692" s="74">
        <v>15.47</v>
      </c>
      <c r="N692" s="75">
        <v>11.084100000000001</v>
      </c>
      <c r="O692" s="70">
        <v>0</v>
      </c>
      <c r="P692" s="76" t="e">
        <f>VLOOKUP(A692,#REF!,3,FALSE)</f>
        <v>#REF!</v>
      </c>
      <c r="Q692" s="77">
        <v>0</v>
      </c>
      <c r="R692" s="77">
        <f t="shared" si="10"/>
        <v>410.11170000000004</v>
      </c>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M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c r="DM692" s="76"/>
      <c r="DN692" s="76"/>
      <c r="DO692" s="76"/>
      <c r="DP692" s="76"/>
      <c r="DQ692" s="76"/>
      <c r="DR692" s="76"/>
      <c r="DS692" s="76"/>
      <c r="DT692" s="76"/>
      <c r="DU692" s="76"/>
      <c r="DV692" s="76"/>
      <c r="DW692" s="76"/>
      <c r="DX692" s="76"/>
      <c r="DY692" s="76"/>
      <c r="DZ692" s="76"/>
      <c r="EA692" s="76"/>
      <c r="EB692" s="76"/>
      <c r="EC692" s="76"/>
      <c r="ED692" s="76"/>
      <c r="EE692" s="76"/>
      <c r="EF692" s="76"/>
      <c r="EG692" s="76"/>
      <c r="EH692" s="76"/>
      <c r="EI692" s="76"/>
      <c r="EJ692" s="76"/>
      <c r="EK692" s="76"/>
      <c r="EL692" s="76"/>
      <c r="EM692" s="76"/>
      <c r="EN692" s="76"/>
      <c r="EO692" s="76"/>
      <c r="EP692" s="76"/>
      <c r="EQ692" s="76"/>
      <c r="ER692" s="76"/>
      <c r="ES692" s="76"/>
      <c r="ET692" s="76"/>
      <c r="EU692" s="76"/>
      <c r="EV692" s="76"/>
      <c r="EW692" s="76"/>
      <c r="EX692" s="76"/>
      <c r="EY692" s="76"/>
      <c r="EZ692" s="76"/>
      <c r="FA692" s="76"/>
      <c r="FB692" s="76"/>
      <c r="FC692" s="76"/>
      <c r="FD692" s="76"/>
      <c r="FE692" s="76"/>
      <c r="FF692" s="76"/>
      <c r="FG692" s="76"/>
      <c r="FH692" s="76"/>
      <c r="FI692" s="76"/>
      <c r="FJ692" s="76"/>
      <c r="FK692" s="76"/>
      <c r="FL692" s="76"/>
      <c r="FM692" s="76"/>
      <c r="FN692" s="76"/>
      <c r="FO692" s="76"/>
      <c r="FP692" s="76"/>
      <c r="FQ692" s="76"/>
      <c r="FR692" s="76"/>
      <c r="FS692" s="76"/>
      <c r="FT692" s="76"/>
      <c r="FU692" s="76"/>
      <c r="FV692" s="76"/>
      <c r="FW692" s="76"/>
      <c r="FX692" s="76"/>
      <c r="FY692" s="76"/>
      <c r="FZ692" s="76"/>
      <c r="GA692" s="76"/>
      <c r="GB692" s="76"/>
      <c r="GC692" s="76"/>
      <c r="GD692" s="76"/>
      <c r="GE692" s="76"/>
      <c r="GF692" s="76"/>
      <c r="GG692" s="76"/>
      <c r="GH692" s="76"/>
      <c r="GI692" s="76"/>
      <c r="GJ692" s="76"/>
      <c r="GK692" s="76"/>
      <c r="GL692" s="76"/>
      <c r="GM692" s="76"/>
      <c r="GN692" s="76"/>
      <c r="GO692" s="76"/>
      <c r="GP692" s="76"/>
      <c r="GQ692" s="76"/>
      <c r="GR692" s="76"/>
      <c r="GS692" s="76"/>
      <c r="GT692" s="76"/>
      <c r="GU692" s="76"/>
      <c r="GV692" s="76"/>
      <c r="GW692" s="76"/>
      <c r="GX692" s="76"/>
      <c r="GY692" s="76"/>
      <c r="GZ692" s="76"/>
      <c r="HA692" s="76"/>
      <c r="HB692" s="76"/>
      <c r="HC692" s="76"/>
      <c r="HD692" s="76"/>
      <c r="HE692" s="76"/>
      <c r="HF692" s="76"/>
      <c r="HG692" s="76"/>
      <c r="HH692" s="76"/>
      <c r="HI692" s="76"/>
      <c r="HJ692" s="76"/>
      <c r="HK692" s="76"/>
      <c r="HL692" s="76"/>
      <c r="HM692" s="76"/>
      <c r="HN692" s="76"/>
      <c r="HO692" s="76"/>
      <c r="HP692" s="76"/>
      <c r="HQ692" s="76"/>
      <c r="HR692" s="76"/>
      <c r="HS692" s="76"/>
      <c r="HT692" s="76"/>
      <c r="HU692" s="76"/>
      <c r="HV692" s="76"/>
      <c r="HW692" s="76"/>
      <c r="HX692" s="76"/>
      <c r="HY692" s="76"/>
      <c r="HZ692" s="76"/>
      <c r="IA692" s="76"/>
      <c r="IB692" s="76"/>
      <c r="IC692" s="76"/>
      <c r="ID692" s="76"/>
      <c r="IE692" s="76"/>
      <c r="IF692" s="76"/>
      <c r="IG692" s="76"/>
      <c r="IH692" s="76"/>
      <c r="II692" s="76"/>
      <c r="IJ692" s="76"/>
      <c r="IK692" s="76"/>
      <c r="IL692" s="76"/>
      <c r="IM692" s="76"/>
      <c r="IN692" s="76"/>
      <c r="IO692" s="76"/>
      <c r="IP692" s="76"/>
      <c r="IQ692" s="76"/>
      <c r="IR692" s="76"/>
      <c r="IS692" s="76"/>
      <c r="IT692" s="76"/>
      <c r="IU692" s="76"/>
      <c r="IV692" s="76"/>
    </row>
    <row r="693" spans="1:256" x14ac:dyDescent="0.2">
      <c r="A693" s="68">
        <v>1830</v>
      </c>
      <c r="B693" s="69" t="s">
        <v>2372</v>
      </c>
      <c r="C693" s="70" t="s">
        <v>2110</v>
      </c>
      <c r="D693" s="69">
        <v>8</v>
      </c>
      <c r="E693" s="69">
        <v>2</v>
      </c>
      <c r="F693" s="69">
        <v>73</v>
      </c>
      <c r="G693" s="71">
        <v>1739.3600000000001</v>
      </c>
      <c r="H693" s="69">
        <v>77.180000000000007</v>
      </c>
      <c r="I693" s="69">
        <v>8</v>
      </c>
      <c r="J693" s="72">
        <v>2</v>
      </c>
      <c r="K693" s="73">
        <v>73</v>
      </c>
      <c r="L693" s="73">
        <v>1739.3600000000001</v>
      </c>
      <c r="M693" s="74">
        <v>77.180000000000007</v>
      </c>
      <c r="N693" s="75">
        <v>23.826800000000002</v>
      </c>
      <c r="O693" s="70">
        <v>0</v>
      </c>
      <c r="P693" s="76" t="e">
        <f>VLOOKUP(A693,#REF!,3,FALSE)</f>
        <v>#REF!</v>
      </c>
      <c r="Q693" s="77">
        <v>0</v>
      </c>
      <c r="R693" s="77">
        <f t="shared" si="10"/>
        <v>1739.3564000000001</v>
      </c>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c r="CM693" s="76"/>
      <c r="CN693" s="76"/>
      <c r="CO693" s="76"/>
      <c r="CP693" s="76"/>
      <c r="CQ693" s="76"/>
      <c r="CR693" s="76"/>
      <c r="CS693" s="76"/>
      <c r="CT693" s="76"/>
      <c r="CU693" s="76"/>
      <c r="CV693" s="76"/>
      <c r="CW693" s="76"/>
      <c r="CX693" s="76"/>
      <c r="CY693" s="76"/>
      <c r="CZ693" s="76"/>
      <c r="DA693" s="76"/>
      <c r="DB693" s="76"/>
      <c r="DC693" s="76"/>
      <c r="DD693" s="76"/>
      <c r="DE693" s="76"/>
      <c r="DF693" s="76"/>
      <c r="DG693" s="76"/>
      <c r="DH693" s="76"/>
      <c r="DI693" s="76"/>
      <c r="DJ693" s="76"/>
      <c r="DK693" s="76"/>
      <c r="DL693" s="76"/>
      <c r="DM693" s="76"/>
      <c r="DN693" s="76"/>
      <c r="DO693" s="76"/>
      <c r="DP693" s="76"/>
      <c r="DQ693" s="76"/>
      <c r="DR693" s="76"/>
      <c r="DS693" s="76"/>
      <c r="DT693" s="76"/>
      <c r="DU693" s="76"/>
      <c r="DV693" s="76"/>
      <c r="DW693" s="76"/>
      <c r="DX693" s="76"/>
      <c r="DY693" s="76"/>
      <c r="DZ693" s="76"/>
      <c r="EA693" s="76"/>
      <c r="EB693" s="76"/>
      <c r="EC693" s="76"/>
      <c r="ED693" s="76"/>
      <c r="EE693" s="76"/>
      <c r="EF693" s="76"/>
      <c r="EG693" s="76"/>
      <c r="EH693" s="76"/>
      <c r="EI693" s="76"/>
      <c r="EJ693" s="76"/>
      <c r="EK693" s="76"/>
      <c r="EL693" s="76"/>
      <c r="EM693" s="76"/>
      <c r="EN693" s="76"/>
      <c r="EO693" s="76"/>
      <c r="EP693" s="76"/>
      <c r="EQ693" s="76"/>
      <c r="ER693" s="76"/>
      <c r="ES693" s="76"/>
      <c r="ET693" s="76"/>
      <c r="EU693" s="76"/>
      <c r="EV693" s="76"/>
      <c r="EW693" s="76"/>
      <c r="EX693" s="76"/>
      <c r="EY693" s="76"/>
      <c r="EZ693" s="76"/>
      <c r="FA693" s="76"/>
      <c r="FB693" s="76"/>
      <c r="FC693" s="76"/>
      <c r="FD693" s="76"/>
      <c r="FE693" s="76"/>
      <c r="FF693" s="76"/>
      <c r="FG693" s="76"/>
      <c r="FH693" s="76"/>
      <c r="FI693" s="76"/>
      <c r="FJ693" s="76"/>
      <c r="FK693" s="76"/>
      <c r="FL693" s="76"/>
      <c r="FM693" s="76"/>
      <c r="FN693" s="76"/>
      <c r="FO693" s="76"/>
      <c r="FP693" s="76"/>
      <c r="FQ693" s="76"/>
      <c r="FR693" s="76"/>
      <c r="FS693" s="76"/>
      <c r="FT693" s="76"/>
      <c r="FU693" s="76"/>
      <c r="FV693" s="76"/>
      <c r="FW693" s="76"/>
      <c r="FX693" s="76"/>
      <c r="FY693" s="76"/>
      <c r="FZ693" s="76"/>
      <c r="GA693" s="76"/>
      <c r="GB693" s="76"/>
      <c r="GC693" s="76"/>
      <c r="GD693" s="76"/>
      <c r="GE693" s="76"/>
      <c r="GF693" s="76"/>
      <c r="GG693" s="76"/>
      <c r="GH693" s="76"/>
      <c r="GI693" s="76"/>
      <c r="GJ693" s="76"/>
      <c r="GK693" s="76"/>
      <c r="GL693" s="76"/>
      <c r="GM693" s="76"/>
      <c r="GN693" s="76"/>
      <c r="GO693" s="76"/>
      <c r="GP693" s="76"/>
      <c r="GQ693" s="76"/>
      <c r="GR693" s="76"/>
      <c r="GS693" s="76"/>
      <c r="GT693" s="76"/>
      <c r="GU693" s="76"/>
      <c r="GV693" s="76"/>
      <c r="GW693" s="76"/>
      <c r="GX693" s="76"/>
      <c r="GY693" s="76"/>
      <c r="GZ693" s="76"/>
      <c r="HA693" s="76"/>
      <c r="HB693" s="76"/>
      <c r="HC693" s="76"/>
      <c r="HD693" s="76"/>
      <c r="HE693" s="76"/>
      <c r="HF693" s="76"/>
      <c r="HG693" s="76"/>
      <c r="HH693" s="76"/>
      <c r="HI693" s="76"/>
      <c r="HJ693" s="76"/>
      <c r="HK693" s="76"/>
      <c r="HL693" s="76"/>
      <c r="HM693" s="76"/>
      <c r="HN693" s="76"/>
      <c r="HO693" s="76"/>
      <c r="HP693" s="76"/>
      <c r="HQ693" s="76"/>
      <c r="HR693" s="76"/>
      <c r="HS693" s="76"/>
      <c r="HT693" s="76"/>
      <c r="HU693" s="76"/>
      <c r="HV693" s="76"/>
      <c r="HW693" s="76"/>
      <c r="HX693" s="76"/>
      <c r="HY693" s="76"/>
      <c r="HZ693" s="76"/>
      <c r="IA693" s="76"/>
      <c r="IB693" s="76"/>
      <c r="IC693" s="76"/>
      <c r="ID693" s="76"/>
      <c r="IE693" s="76"/>
      <c r="IF693" s="76"/>
      <c r="IG693" s="76"/>
      <c r="IH693" s="76"/>
      <c r="II693" s="76"/>
      <c r="IJ693" s="76"/>
      <c r="IK693" s="76"/>
      <c r="IL693" s="76"/>
      <c r="IM693" s="76"/>
      <c r="IN693" s="76"/>
      <c r="IO693" s="76"/>
      <c r="IP693" s="76"/>
      <c r="IQ693" s="76"/>
      <c r="IR693" s="76"/>
      <c r="IS693" s="76"/>
      <c r="IT693" s="76"/>
      <c r="IU693" s="76"/>
      <c r="IV693" s="76"/>
    </row>
    <row r="694" spans="1:256" x14ac:dyDescent="0.2">
      <c r="A694" s="68">
        <v>2754</v>
      </c>
      <c r="B694" s="69" t="s">
        <v>2373</v>
      </c>
      <c r="C694" s="70" t="s">
        <v>2110</v>
      </c>
      <c r="D694" s="69">
        <v>1</v>
      </c>
      <c r="E694" s="69">
        <v>1</v>
      </c>
      <c r="F694" s="69">
        <v>5</v>
      </c>
      <c r="G694" s="71">
        <v>84.05</v>
      </c>
      <c r="H694" s="69">
        <v>16.810000000000002</v>
      </c>
      <c r="I694" s="69">
        <v>1</v>
      </c>
      <c r="J694" s="72">
        <v>1</v>
      </c>
      <c r="K694" s="73">
        <v>5</v>
      </c>
      <c r="L694" s="73">
        <v>84.05</v>
      </c>
      <c r="M694" s="74">
        <v>16.810000000000002</v>
      </c>
      <c r="N694" s="75">
        <v>16.810000000000002</v>
      </c>
      <c r="O694" s="70">
        <v>0</v>
      </c>
      <c r="P694" s="76" t="e">
        <f>VLOOKUP(A694,#REF!,3,FALSE)</f>
        <v>#REF!</v>
      </c>
      <c r="Q694" s="77">
        <v>0</v>
      </c>
      <c r="R694" s="77">
        <f t="shared" si="10"/>
        <v>84.050000000000011</v>
      </c>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c r="CM694" s="76"/>
      <c r="CN694" s="76"/>
      <c r="CO694" s="76"/>
      <c r="CP694" s="76"/>
      <c r="CQ694" s="76"/>
      <c r="CR694" s="76"/>
      <c r="CS694" s="76"/>
      <c r="CT694" s="76"/>
      <c r="CU694" s="76"/>
      <c r="CV694" s="76"/>
      <c r="CW694" s="76"/>
      <c r="CX694" s="76"/>
      <c r="CY694" s="76"/>
      <c r="CZ694" s="76"/>
      <c r="DA694" s="76"/>
      <c r="DB694" s="76"/>
      <c r="DC694" s="76"/>
      <c r="DD694" s="76"/>
      <c r="DE694" s="76"/>
      <c r="DF694" s="76"/>
      <c r="DG694" s="76"/>
      <c r="DH694" s="76"/>
      <c r="DI694" s="76"/>
      <c r="DJ694" s="76"/>
      <c r="DK694" s="76"/>
      <c r="DL694" s="76"/>
      <c r="DM694" s="76"/>
      <c r="DN694" s="76"/>
      <c r="DO694" s="76"/>
      <c r="DP694" s="76"/>
      <c r="DQ694" s="76"/>
      <c r="DR694" s="76"/>
      <c r="DS694" s="76"/>
      <c r="DT694" s="76"/>
      <c r="DU694" s="76"/>
      <c r="DV694" s="76"/>
      <c r="DW694" s="76"/>
      <c r="DX694" s="76"/>
      <c r="DY694" s="76"/>
      <c r="DZ694" s="76"/>
      <c r="EA694" s="76"/>
      <c r="EB694" s="76"/>
      <c r="EC694" s="76"/>
      <c r="ED694" s="76"/>
      <c r="EE694" s="76"/>
      <c r="EF694" s="76"/>
      <c r="EG694" s="76"/>
      <c r="EH694" s="76"/>
      <c r="EI694" s="76"/>
      <c r="EJ694" s="76"/>
      <c r="EK694" s="76"/>
      <c r="EL694" s="76"/>
      <c r="EM694" s="76"/>
      <c r="EN694" s="76"/>
      <c r="EO694" s="76"/>
      <c r="EP694" s="76"/>
      <c r="EQ694" s="76"/>
      <c r="ER694" s="76"/>
      <c r="ES694" s="76"/>
      <c r="ET694" s="76"/>
      <c r="EU694" s="76"/>
      <c r="EV694" s="76"/>
      <c r="EW694" s="76"/>
      <c r="EX694" s="76"/>
      <c r="EY694" s="76"/>
      <c r="EZ694" s="76"/>
      <c r="FA694" s="76"/>
      <c r="FB694" s="76"/>
      <c r="FC694" s="76"/>
      <c r="FD694" s="76"/>
      <c r="FE694" s="76"/>
      <c r="FF694" s="76"/>
      <c r="FG694" s="76"/>
      <c r="FH694" s="76"/>
      <c r="FI694" s="76"/>
      <c r="FJ694" s="76"/>
      <c r="FK694" s="76"/>
      <c r="FL694" s="76"/>
      <c r="FM694" s="76"/>
      <c r="FN694" s="76"/>
      <c r="FO694" s="76"/>
      <c r="FP694" s="76"/>
      <c r="FQ694" s="76"/>
      <c r="FR694" s="76"/>
      <c r="FS694" s="76"/>
      <c r="FT694" s="76"/>
      <c r="FU694" s="76"/>
      <c r="FV694" s="76"/>
      <c r="FW694" s="76"/>
      <c r="FX694" s="76"/>
      <c r="FY694" s="76"/>
      <c r="FZ694" s="76"/>
      <c r="GA694" s="76"/>
      <c r="GB694" s="76"/>
      <c r="GC694" s="76"/>
      <c r="GD694" s="76"/>
      <c r="GE694" s="76"/>
      <c r="GF694" s="76"/>
      <c r="GG694" s="76"/>
      <c r="GH694" s="76"/>
      <c r="GI694" s="76"/>
      <c r="GJ694" s="76"/>
      <c r="GK694" s="76"/>
      <c r="GL694" s="76"/>
      <c r="GM694" s="76"/>
      <c r="GN694" s="76"/>
      <c r="GO694" s="76"/>
      <c r="GP694" s="76"/>
      <c r="GQ694" s="76"/>
      <c r="GR694" s="76"/>
      <c r="GS694" s="76"/>
      <c r="GT694" s="76"/>
      <c r="GU694" s="76"/>
      <c r="GV694" s="76"/>
      <c r="GW694" s="76"/>
      <c r="GX694" s="76"/>
      <c r="GY694" s="76"/>
      <c r="GZ694" s="76"/>
      <c r="HA694" s="76"/>
      <c r="HB694" s="76"/>
      <c r="HC694" s="76"/>
      <c r="HD694" s="76"/>
      <c r="HE694" s="76"/>
      <c r="HF694" s="76"/>
      <c r="HG694" s="76"/>
      <c r="HH694" s="76"/>
      <c r="HI694" s="76"/>
      <c r="HJ694" s="76"/>
      <c r="HK694" s="76"/>
      <c r="HL694" s="76"/>
      <c r="HM694" s="76"/>
      <c r="HN694" s="76"/>
      <c r="HO694" s="76"/>
      <c r="HP694" s="76"/>
      <c r="HQ694" s="76"/>
      <c r="HR694" s="76"/>
      <c r="HS694" s="76"/>
      <c r="HT694" s="76"/>
      <c r="HU694" s="76"/>
      <c r="HV694" s="76"/>
      <c r="HW694" s="76"/>
      <c r="HX694" s="76"/>
      <c r="HY694" s="76"/>
      <c r="HZ694" s="76"/>
      <c r="IA694" s="76"/>
      <c r="IB694" s="76"/>
      <c r="IC694" s="76"/>
      <c r="ID694" s="76"/>
      <c r="IE694" s="76"/>
      <c r="IF694" s="76"/>
      <c r="IG694" s="76"/>
      <c r="IH694" s="76"/>
      <c r="II694" s="76"/>
      <c r="IJ694" s="76"/>
      <c r="IK694" s="76"/>
      <c r="IL694" s="76"/>
      <c r="IM694" s="76"/>
      <c r="IN694" s="76"/>
      <c r="IO694" s="76"/>
      <c r="IP694" s="76"/>
      <c r="IQ694" s="76"/>
      <c r="IR694" s="76"/>
      <c r="IS694" s="76"/>
      <c r="IT694" s="76"/>
      <c r="IU694" s="76"/>
      <c r="IV694" s="76"/>
    </row>
    <row r="695" spans="1:256" x14ac:dyDescent="0.2">
      <c r="A695" s="68">
        <v>1851</v>
      </c>
      <c r="B695" s="69" t="s">
        <v>2374</v>
      </c>
      <c r="C695" s="70" t="s">
        <v>2110</v>
      </c>
      <c r="D695" s="69">
        <v>1</v>
      </c>
      <c r="E695" s="69">
        <v>1</v>
      </c>
      <c r="F695" s="69">
        <v>5</v>
      </c>
      <c r="G695" s="71">
        <v>100.2</v>
      </c>
      <c r="H695" s="69">
        <v>20.040000000000003</v>
      </c>
      <c r="I695" s="69">
        <v>1</v>
      </c>
      <c r="J695" s="72">
        <v>1</v>
      </c>
      <c r="K695" s="73">
        <v>5</v>
      </c>
      <c r="L695" s="73">
        <v>100.2</v>
      </c>
      <c r="M695" s="74">
        <v>20.040000000000003</v>
      </c>
      <c r="N695" s="75">
        <v>20.040000000000003</v>
      </c>
      <c r="O695" s="70">
        <v>0</v>
      </c>
      <c r="P695" s="76" t="e">
        <f>VLOOKUP(A695,#REF!,3,FALSE)</f>
        <v>#REF!</v>
      </c>
      <c r="Q695" s="77">
        <v>0</v>
      </c>
      <c r="R695" s="77">
        <f t="shared" si="10"/>
        <v>100.20000000000002</v>
      </c>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c r="CM695" s="76"/>
      <c r="CN695" s="76"/>
      <c r="CO695" s="76"/>
      <c r="CP695" s="76"/>
      <c r="CQ695" s="76"/>
      <c r="CR695" s="76"/>
      <c r="CS695" s="76"/>
      <c r="CT695" s="76"/>
      <c r="CU695" s="76"/>
      <c r="CV695" s="76"/>
      <c r="CW695" s="76"/>
      <c r="CX695" s="76"/>
      <c r="CY695" s="76"/>
      <c r="CZ695" s="76"/>
      <c r="DA695" s="76"/>
      <c r="DB695" s="76"/>
      <c r="DC695" s="76"/>
      <c r="DD695" s="76"/>
      <c r="DE695" s="76"/>
      <c r="DF695" s="76"/>
      <c r="DG695" s="76"/>
      <c r="DH695" s="76"/>
      <c r="DI695" s="76"/>
      <c r="DJ695" s="76"/>
      <c r="DK695" s="76"/>
      <c r="DL695" s="76"/>
      <c r="DM695" s="76"/>
      <c r="DN695" s="76"/>
      <c r="DO695" s="76"/>
      <c r="DP695" s="76"/>
      <c r="DQ695" s="76"/>
      <c r="DR695" s="76"/>
      <c r="DS695" s="76"/>
      <c r="DT695" s="76"/>
      <c r="DU695" s="76"/>
      <c r="DV695" s="76"/>
      <c r="DW695" s="76"/>
      <c r="DX695" s="76"/>
      <c r="DY695" s="76"/>
      <c r="DZ695" s="76"/>
      <c r="EA695" s="76"/>
      <c r="EB695" s="76"/>
      <c r="EC695" s="76"/>
      <c r="ED695" s="76"/>
      <c r="EE695" s="76"/>
      <c r="EF695" s="76"/>
      <c r="EG695" s="76"/>
      <c r="EH695" s="76"/>
      <c r="EI695" s="76"/>
      <c r="EJ695" s="76"/>
      <c r="EK695" s="76"/>
      <c r="EL695" s="76"/>
      <c r="EM695" s="76"/>
      <c r="EN695" s="76"/>
      <c r="EO695" s="76"/>
      <c r="EP695" s="76"/>
      <c r="EQ695" s="76"/>
      <c r="ER695" s="76"/>
      <c r="ES695" s="76"/>
      <c r="ET695" s="76"/>
      <c r="EU695" s="76"/>
      <c r="EV695" s="76"/>
      <c r="EW695" s="76"/>
      <c r="EX695" s="76"/>
      <c r="EY695" s="76"/>
      <c r="EZ695" s="76"/>
      <c r="FA695" s="76"/>
      <c r="FB695" s="76"/>
      <c r="FC695" s="76"/>
      <c r="FD695" s="76"/>
      <c r="FE695" s="76"/>
      <c r="FF695" s="76"/>
      <c r="FG695" s="76"/>
      <c r="FH695" s="76"/>
      <c r="FI695" s="76"/>
      <c r="FJ695" s="76"/>
      <c r="FK695" s="76"/>
      <c r="FL695" s="76"/>
      <c r="FM695" s="76"/>
      <c r="FN695" s="76"/>
      <c r="FO695" s="76"/>
      <c r="FP695" s="76"/>
      <c r="FQ695" s="76"/>
      <c r="FR695" s="76"/>
      <c r="FS695" s="76"/>
      <c r="FT695" s="76"/>
      <c r="FU695" s="76"/>
      <c r="FV695" s="76"/>
      <c r="FW695" s="76"/>
      <c r="FX695" s="76"/>
      <c r="FY695" s="76"/>
      <c r="FZ695" s="76"/>
      <c r="GA695" s="76"/>
      <c r="GB695" s="76"/>
      <c r="GC695" s="76"/>
      <c r="GD695" s="76"/>
      <c r="GE695" s="76"/>
      <c r="GF695" s="76"/>
      <c r="GG695" s="76"/>
      <c r="GH695" s="76"/>
      <c r="GI695" s="76"/>
      <c r="GJ695" s="76"/>
      <c r="GK695" s="76"/>
      <c r="GL695" s="76"/>
      <c r="GM695" s="76"/>
      <c r="GN695" s="76"/>
      <c r="GO695" s="76"/>
      <c r="GP695" s="76"/>
      <c r="GQ695" s="76"/>
      <c r="GR695" s="76"/>
      <c r="GS695" s="76"/>
      <c r="GT695" s="76"/>
      <c r="GU695" s="76"/>
      <c r="GV695" s="76"/>
      <c r="GW695" s="76"/>
      <c r="GX695" s="76"/>
      <c r="GY695" s="76"/>
      <c r="GZ695" s="76"/>
      <c r="HA695" s="76"/>
      <c r="HB695" s="76"/>
      <c r="HC695" s="76"/>
      <c r="HD695" s="76"/>
      <c r="HE695" s="76"/>
      <c r="HF695" s="76"/>
      <c r="HG695" s="76"/>
      <c r="HH695" s="76"/>
      <c r="HI695" s="76"/>
      <c r="HJ695" s="76"/>
      <c r="HK695" s="76"/>
      <c r="HL695" s="76"/>
      <c r="HM695" s="76"/>
      <c r="HN695" s="76"/>
      <c r="HO695" s="76"/>
      <c r="HP695" s="76"/>
      <c r="HQ695" s="76"/>
      <c r="HR695" s="76"/>
      <c r="HS695" s="76"/>
      <c r="HT695" s="76"/>
      <c r="HU695" s="76"/>
      <c r="HV695" s="76"/>
      <c r="HW695" s="76"/>
      <c r="HX695" s="76"/>
      <c r="HY695" s="76"/>
      <c r="HZ695" s="76"/>
      <c r="IA695" s="76"/>
      <c r="IB695" s="76"/>
      <c r="IC695" s="76"/>
      <c r="ID695" s="76"/>
      <c r="IE695" s="76"/>
      <c r="IF695" s="76"/>
      <c r="IG695" s="76"/>
      <c r="IH695" s="76"/>
      <c r="II695" s="76"/>
      <c r="IJ695" s="76"/>
      <c r="IK695" s="76"/>
      <c r="IL695" s="76"/>
      <c r="IM695" s="76"/>
      <c r="IN695" s="76"/>
      <c r="IO695" s="76"/>
      <c r="IP695" s="76"/>
      <c r="IQ695" s="76"/>
      <c r="IR695" s="76"/>
      <c r="IS695" s="76"/>
      <c r="IT695" s="76"/>
      <c r="IU695" s="76"/>
      <c r="IV695" s="76"/>
    </row>
    <row r="696" spans="1:256" x14ac:dyDescent="0.2">
      <c r="A696" s="68">
        <v>1467</v>
      </c>
      <c r="B696" s="69" t="s">
        <v>2375</v>
      </c>
      <c r="C696" s="70" t="s">
        <v>2110</v>
      </c>
      <c r="D696" s="69">
        <v>1</v>
      </c>
      <c r="E696" s="69">
        <v>1</v>
      </c>
      <c r="F696" s="69">
        <v>1</v>
      </c>
      <c r="G696" s="71">
        <v>12.05</v>
      </c>
      <c r="H696" s="69">
        <v>0</v>
      </c>
      <c r="I696" s="69">
        <v>1</v>
      </c>
      <c r="J696" s="72">
        <v>1</v>
      </c>
      <c r="K696" s="73">
        <v>1</v>
      </c>
      <c r="L696" s="73">
        <v>12.05</v>
      </c>
      <c r="M696" s="74">
        <v>0</v>
      </c>
      <c r="N696" s="75">
        <v>12.05</v>
      </c>
      <c r="O696" s="70">
        <v>0</v>
      </c>
      <c r="P696" s="76" t="e">
        <f>VLOOKUP(A696,#REF!,3,FALSE)</f>
        <v>#REF!</v>
      </c>
      <c r="Q696" s="77"/>
      <c r="R696" s="77">
        <f t="shared" si="10"/>
        <v>12.05</v>
      </c>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c r="CM696" s="76"/>
      <c r="CN696" s="76"/>
      <c r="CO696" s="76"/>
      <c r="CP696" s="76"/>
      <c r="CQ696" s="76"/>
      <c r="CR696" s="76"/>
      <c r="CS696" s="76"/>
      <c r="CT696" s="76"/>
      <c r="CU696" s="76"/>
      <c r="CV696" s="76"/>
      <c r="CW696" s="76"/>
      <c r="CX696" s="76"/>
      <c r="CY696" s="76"/>
      <c r="CZ696" s="76"/>
      <c r="DA696" s="76"/>
      <c r="DB696" s="76"/>
      <c r="DC696" s="76"/>
      <c r="DD696" s="76"/>
      <c r="DE696" s="76"/>
      <c r="DF696" s="76"/>
      <c r="DG696" s="76"/>
      <c r="DH696" s="76"/>
      <c r="DI696" s="76"/>
      <c r="DJ696" s="76"/>
      <c r="DK696" s="76"/>
      <c r="DL696" s="76"/>
      <c r="DM696" s="76"/>
      <c r="DN696" s="76"/>
      <c r="DO696" s="76"/>
      <c r="DP696" s="76"/>
      <c r="DQ696" s="76"/>
      <c r="DR696" s="76"/>
      <c r="DS696" s="76"/>
      <c r="DT696" s="76"/>
      <c r="DU696" s="76"/>
      <c r="DV696" s="76"/>
      <c r="DW696" s="76"/>
      <c r="DX696" s="76"/>
      <c r="DY696" s="76"/>
      <c r="DZ696" s="76"/>
      <c r="EA696" s="76"/>
      <c r="EB696" s="76"/>
      <c r="EC696" s="76"/>
      <c r="ED696" s="76"/>
      <c r="EE696" s="76"/>
      <c r="EF696" s="76"/>
      <c r="EG696" s="76"/>
      <c r="EH696" s="76"/>
      <c r="EI696" s="76"/>
      <c r="EJ696" s="76"/>
      <c r="EK696" s="76"/>
      <c r="EL696" s="76"/>
      <c r="EM696" s="76"/>
      <c r="EN696" s="76"/>
      <c r="EO696" s="76"/>
      <c r="EP696" s="76"/>
      <c r="EQ696" s="76"/>
      <c r="ER696" s="76"/>
      <c r="ES696" s="76"/>
      <c r="ET696" s="76"/>
      <c r="EU696" s="76"/>
      <c r="EV696" s="76"/>
      <c r="EW696" s="76"/>
      <c r="EX696" s="76"/>
      <c r="EY696" s="76"/>
      <c r="EZ696" s="76"/>
      <c r="FA696" s="76"/>
      <c r="FB696" s="76"/>
      <c r="FC696" s="76"/>
      <c r="FD696" s="76"/>
      <c r="FE696" s="76"/>
      <c r="FF696" s="76"/>
      <c r="FG696" s="76"/>
      <c r="FH696" s="76"/>
      <c r="FI696" s="76"/>
      <c r="FJ696" s="76"/>
      <c r="FK696" s="76"/>
      <c r="FL696" s="76"/>
      <c r="FM696" s="76"/>
      <c r="FN696" s="76"/>
      <c r="FO696" s="76"/>
      <c r="FP696" s="76"/>
      <c r="FQ696" s="76"/>
      <c r="FR696" s="76"/>
      <c r="FS696" s="76"/>
      <c r="FT696" s="76"/>
      <c r="FU696" s="76"/>
      <c r="FV696" s="76"/>
      <c r="FW696" s="76"/>
      <c r="FX696" s="76"/>
      <c r="FY696" s="76"/>
      <c r="FZ696" s="76"/>
      <c r="GA696" s="76"/>
      <c r="GB696" s="76"/>
      <c r="GC696" s="76"/>
      <c r="GD696" s="76"/>
      <c r="GE696" s="76"/>
      <c r="GF696" s="76"/>
      <c r="GG696" s="76"/>
      <c r="GH696" s="76"/>
      <c r="GI696" s="76"/>
      <c r="GJ696" s="76"/>
      <c r="GK696" s="76"/>
      <c r="GL696" s="76"/>
      <c r="GM696" s="76"/>
      <c r="GN696" s="76"/>
      <c r="GO696" s="76"/>
      <c r="GP696" s="76"/>
      <c r="GQ696" s="76"/>
      <c r="GR696" s="76"/>
      <c r="GS696" s="76"/>
      <c r="GT696" s="76"/>
      <c r="GU696" s="76"/>
      <c r="GV696" s="76"/>
      <c r="GW696" s="76"/>
      <c r="GX696" s="76"/>
      <c r="GY696" s="76"/>
      <c r="GZ696" s="76"/>
      <c r="HA696" s="76"/>
      <c r="HB696" s="76"/>
      <c r="HC696" s="76"/>
      <c r="HD696" s="76"/>
      <c r="HE696" s="76"/>
      <c r="HF696" s="76"/>
      <c r="HG696" s="76"/>
      <c r="HH696" s="76"/>
      <c r="HI696" s="76"/>
      <c r="HJ696" s="76"/>
      <c r="HK696" s="76"/>
      <c r="HL696" s="76"/>
      <c r="HM696" s="76"/>
      <c r="HN696" s="76"/>
      <c r="HO696" s="76"/>
      <c r="HP696" s="76"/>
      <c r="HQ696" s="76"/>
      <c r="HR696" s="76"/>
      <c r="HS696" s="76"/>
      <c r="HT696" s="76"/>
      <c r="HU696" s="76"/>
      <c r="HV696" s="76"/>
      <c r="HW696" s="76"/>
      <c r="HX696" s="76"/>
      <c r="HY696" s="76"/>
      <c r="HZ696" s="76"/>
      <c r="IA696" s="76"/>
      <c r="IB696" s="76"/>
      <c r="IC696" s="76"/>
      <c r="ID696" s="76"/>
      <c r="IE696" s="76"/>
      <c r="IF696" s="76"/>
      <c r="IG696" s="76"/>
      <c r="IH696" s="76"/>
      <c r="II696" s="76"/>
      <c r="IJ696" s="76"/>
      <c r="IK696" s="76"/>
      <c r="IL696" s="76"/>
      <c r="IM696" s="76"/>
      <c r="IN696" s="76"/>
      <c r="IO696" s="76"/>
      <c r="IP696" s="76"/>
      <c r="IQ696" s="76"/>
      <c r="IR696" s="76"/>
      <c r="IS696" s="76"/>
      <c r="IT696" s="76"/>
      <c r="IU696" s="76"/>
      <c r="IV696" s="76"/>
    </row>
    <row r="697" spans="1:256" x14ac:dyDescent="0.2">
      <c r="A697" s="68">
        <v>1853</v>
      </c>
      <c r="B697" s="69" t="s">
        <v>2376</v>
      </c>
      <c r="C697" s="70" t="s">
        <v>2110</v>
      </c>
      <c r="D697" s="69">
        <v>2</v>
      </c>
      <c r="E697" s="69">
        <v>1</v>
      </c>
      <c r="F697" s="69">
        <v>21</v>
      </c>
      <c r="G697" s="71">
        <v>192.15</v>
      </c>
      <c r="H697" s="69">
        <v>0</v>
      </c>
      <c r="I697" s="69">
        <v>2</v>
      </c>
      <c r="J697" s="72">
        <v>1</v>
      </c>
      <c r="K697" s="73">
        <v>21</v>
      </c>
      <c r="L697" s="73">
        <v>192.15</v>
      </c>
      <c r="M697" s="74">
        <v>0</v>
      </c>
      <c r="N697" s="75">
        <v>9.15</v>
      </c>
      <c r="O697" s="70">
        <v>0</v>
      </c>
      <c r="P697" s="76" t="e">
        <f>VLOOKUP(A697,#REF!,3,FALSE)</f>
        <v>#REF!</v>
      </c>
      <c r="Q697" s="77"/>
      <c r="R697" s="77">
        <f t="shared" si="10"/>
        <v>192.15</v>
      </c>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c r="CM697" s="76"/>
      <c r="CN697" s="76"/>
      <c r="CO697" s="76"/>
      <c r="CP697" s="76"/>
      <c r="CQ697" s="76"/>
      <c r="CR697" s="76"/>
      <c r="CS697" s="76"/>
      <c r="CT697" s="76"/>
      <c r="CU697" s="76"/>
      <c r="CV697" s="76"/>
      <c r="CW697" s="76"/>
      <c r="CX697" s="76"/>
      <c r="CY697" s="76"/>
      <c r="CZ697" s="76"/>
      <c r="DA697" s="76"/>
      <c r="DB697" s="76"/>
      <c r="DC697" s="76"/>
      <c r="DD697" s="76"/>
      <c r="DE697" s="76"/>
      <c r="DF697" s="76"/>
      <c r="DG697" s="76"/>
      <c r="DH697" s="76"/>
      <c r="DI697" s="76"/>
      <c r="DJ697" s="76"/>
      <c r="DK697" s="76"/>
      <c r="DL697" s="76"/>
      <c r="DM697" s="76"/>
      <c r="DN697" s="76"/>
      <c r="DO697" s="76"/>
      <c r="DP697" s="76"/>
      <c r="DQ697" s="76"/>
      <c r="DR697" s="76"/>
      <c r="DS697" s="76"/>
      <c r="DT697" s="76"/>
      <c r="DU697" s="76"/>
      <c r="DV697" s="76"/>
      <c r="DW697" s="76"/>
      <c r="DX697" s="76"/>
      <c r="DY697" s="76"/>
      <c r="DZ697" s="76"/>
      <c r="EA697" s="76"/>
      <c r="EB697" s="76"/>
      <c r="EC697" s="76"/>
      <c r="ED697" s="76"/>
      <c r="EE697" s="76"/>
      <c r="EF697" s="76"/>
      <c r="EG697" s="76"/>
      <c r="EH697" s="76"/>
      <c r="EI697" s="76"/>
      <c r="EJ697" s="76"/>
      <c r="EK697" s="76"/>
      <c r="EL697" s="76"/>
      <c r="EM697" s="76"/>
      <c r="EN697" s="76"/>
      <c r="EO697" s="76"/>
      <c r="EP697" s="76"/>
      <c r="EQ697" s="76"/>
      <c r="ER697" s="76"/>
      <c r="ES697" s="76"/>
      <c r="ET697" s="76"/>
      <c r="EU697" s="76"/>
      <c r="EV697" s="76"/>
      <c r="EW697" s="76"/>
      <c r="EX697" s="76"/>
      <c r="EY697" s="76"/>
      <c r="EZ697" s="76"/>
      <c r="FA697" s="76"/>
      <c r="FB697" s="76"/>
      <c r="FC697" s="76"/>
      <c r="FD697" s="76"/>
      <c r="FE697" s="76"/>
      <c r="FF697" s="76"/>
      <c r="FG697" s="76"/>
      <c r="FH697" s="76"/>
      <c r="FI697" s="76"/>
      <c r="FJ697" s="76"/>
      <c r="FK697" s="76"/>
      <c r="FL697" s="76"/>
      <c r="FM697" s="76"/>
      <c r="FN697" s="76"/>
      <c r="FO697" s="76"/>
      <c r="FP697" s="76"/>
      <c r="FQ697" s="76"/>
      <c r="FR697" s="76"/>
      <c r="FS697" s="76"/>
      <c r="FT697" s="76"/>
      <c r="FU697" s="76"/>
      <c r="FV697" s="76"/>
      <c r="FW697" s="76"/>
      <c r="FX697" s="76"/>
      <c r="FY697" s="76"/>
      <c r="FZ697" s="76"/>
      <c r="GA697" s="76"/>
      <c r="GB697" s="76"/>
      <c r="GC697" s="76"/>
      <c r="GD697" s="76"/>
      <c r="GE697" s="76"/>
      <c r="GF697" s="76"/>
      <c r="GG697" s="76"/>
      <c r="GH697" s="76"/>
      <c r="GI697" s="76"/>
      <c r="GJ697" s="76"/>
      <c r="GK697" s="76"/>
      <c r="GL697" s="76"/>
      <c r="GM697" s="76"/>
      <c r="GN697" s="76"/>
      <c r="GO697" s="76"/>
      <c r="GP697" s="76"/>
      <c r="GQ697" s="76"/>
      <c r="GR697" s="76"/>
      <c r="GS697" s="76"/>
      <c r="GT697" s="76"/>
      <c r="GU697" s="76"/>
      <c r="GV697" s="76"/>
      <c r="GW697" s="76"/>
      <c r="GX697" s="76"/>
      <c r="GY697" s="76"/>
      <c r="GZ697" s="76"/>
      <c r="HA697" s="76"/>
      <c r="HB697" s="76"/>
      <c r="HC697" s="76"/>
      <c r="HD697" s="76"/>
      <c r="HE697" s="76"/>
      <c r="HF697" s="76"/>
      <c r="HG697" s="76"/>
      <c r="HH697" s="76"/>
      <c r="HI697" s="76"/>
      <c r="HJ697" s="76"/>
      <c r="HK697" s="76"/>
      <c r="HL697" s="76"/>
      <c r="HM697" s="76"/>
      <c r="HN697" s="76"/>
      <c r="HO697" s="76"/>
      <c r="HP697" s="76"/>
      <c r="HQ697" s="76"/>
      <c r="HR697" s="76"/>
      <c r="HS697" s="76"/>
      <c r="HT697" s="76"/>
      <c r="HU697" s="76"/>
      <c r="HV697" s="76"/>
      <c r="HW697" s="76"/>
      <c r="HX697" s="76"/>
      <c r="HY697" s="76"/>
      <c r="HZ697" s="76"/>
      <c r="IA697" s="76"/>
      <c r="IB697" s="76"/>
      <c r="IC697" s="76"/>
      <c r="ID697" s="76"/>
      <c r="IE697" s="76"/>
      <c r="IF697" s="76"/>
      <c r="IG697" s="76"/>
      <c r="IH697" s="76"/>
      <c r="II697" s="76"/>
      <c r="IJ697" s="76"/>
      <c r="IK697" s="76"/>
      <c r="IL697" s="76"/>
      <c r="IM697" s="76"/>
      <c r="IN697" s="76"/>
      <c r="IO697" s="76"/>
      <c r="IP697" s="76"/>
      <c r="IQ697" s="76"/>
      <c r="IR697" s="76"/>
      <c r="IS697" s="76"/>
      <c r="IT697" s="76"/>
      <c r="IU697" s="76"/>
      <c r="IV697" s="76"/>
    </row>
    <row r="698" spans="1:256" x14ac:dyDescent="0.2">
      <c r="A698" s="79">
        <v>1818</v>
      </c>
      <c r="B698" s="71" t="s">
        <v>1974</v>
      </c>
      <c r="C698" s="70" t="s">
        <v>2110</v>
      </c>
      <c r="D698" s="69">
        <v>15</v>
      </c>
      <c r="E698" s="69">
        <v>3</v>
      </c>
      <c r="F698" s="69">
        <v>357</v>
      </c>
      <c r="G698" s="71">
        <v>7218.9000000000005</v>
      </c>
      <c r="H698" s="69">
        <v>449.13</v>
      </c>
      <c r="I698" s="69">
        <v>15</v>
      </c>
      <c r="J698" s="72">
        <v>3</v>
      </c>
      <c r="K698" s="71">
        <v>357</v>
      </c>
      <c r="L698" s="80">
        <v>7218.9000000000005</v>
      </c>
      <c r="M698" s="74">
        <v>449.13</v>
      </c>
      <c r="N698" s="80">
        <v>20.221</v>
      </c>
      <c r="O698" s="70">
        <v>88</v>
      </c>
      <c r="P698" s="76" t="e">
        <f>VLOOKUP(A698,#REF!,3,FALSE)</f>
        <v>#REF!</v>
      </c>
      <c r="Q698" s="80">
        <v>2.3760000000000003</v>
      </c>
      <c r="R698" s="80">
        <f t="shared" si="10"/>
        <v>6370.665</v>
      </c>
    </row>
    <row r="699" spans="1:256" x14ac:dyDescent="0.2">
      <c r="A699" s="68">
        <v>3918</v>
      </c>
      <c r="B699" s="69" t="s">
        <v>2377</v>
      </c>
      <c r="C699" s="70" t="s">
        <v>2110</v>
      </c>
      <c r="D699" s="69">
        <v>5</v>
      </c>
      <c r="E699" s="69">
        <v>2</v>
      </c>
      <c r="F699" s="69">
        <v>62</v>
      </c>
      <c r="G699" s="71">
        <v>606.80000000000007</v>
      </c>
      <c r="H699" s="69">
        <v>34.800000000000004</v>
      </c>
      <c r="I699" s="69">
        <v>5</v>
      </c>
      <c r="J699" s="72">
        <v>2</v>
      </c>
      <c r="K699" s="73">
        <v>62</v>
      </c>
      <c r="L699" s="73">
        <v>606.80000000000007</v>
      </c>
      <c r="M699" s="74">
        <v>34.800000000000004</v>
      </c>
      <c r="N699" s="75">
        <v>9.7871000000000006</v>
      </c>
      <c r="O699" s="70">
        <v>0</v>
      </c>
      <c r="P699" s="76" t="e">
        <f>VLOOKUP(A699,#REF!,3,FALSE)</f>
        <v>#REF!</v>
      </c>
      <c r="Q699" s="77"/>
      <c r="R699" s="77">
        <f t="shared" si="10"/>
        <v>606.80020000000002</v>
      </c>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c r="CM699" s="76"/>
      <c r="CN699" s="76"/>
      <c r="CO699" s="76"/>
      <c r="CP699" s="76"/>
      <c r="CQ699" s="76"/>
      <c r="CR699" s="76"/>
      <c r="CS699" s="76"/>
      <c r="CT699" s="76"/>
      <c r="CU699" s="76"/>
      <c r="CV699" s="76"/>
      <c r="CW699" s="76"/>
      <c r="CX699" s="76"/>
      <c r="CY699" s="76"/>
      <c r="CZ699" s="76"/>
      <c r="DA699" s="76"/>
      <c r="DB699" s="76"/>
      <c r="DC699" s="76"/>
      <c r="DD699" s="76"/>
      <c r="DE699" s="76"/>
      <c r="DF699" s="76"/>
      <c r="DG699" s="76"/>
      <c r="DH699" s="76"/>
      <c r="DI699" s="76"/>
      <c r="DJ699" s="76"/>
      <c r="DK699" s="76"/>
      <c r="DL699" s="76"/>
      <c r="DM699" s="76"/>
      <c r="DN699" s="76"/>
      <c r="DO699" s="76"/>
      <c r="DP699" s="76"/>
      <c r="DQ699" s="76"/>
      <c r="DR699" s="76"/>
      <c r="DS699" s="76"/>
      <c r="DT699" s="76"/>
      <c r="DU699" s="76"/>
      <c r="DV699" s="76"/>
      <c r="DW699" s="76"/>
      <c r="DX699" s="76"/>
      <c r="DY699" s="76"/>
      <c r="DZ699" s="76"/>
      <c r="EA699" s="76"/>
      <c r="EB699" s="76"/>
      <c r="EC699" s="76"/>
      <c r="ED699" s="76"/>
      <c r="EE699" s="76"/>
      <c r="EF699" s="76"/>
      <c r="EG699" s="76"/>
      <c r="EH699" s="76"/>
      <c r="EI699" s="76"/>
      <c r="EJ699" s="76"/>
      <c r="EK699" s="76"/>
      <c r="EL699" s="76"/>
      <c r="EM699" s="76"/>
      <c r="EN699" s="76"/>
      <c r="EO699" s="76"/>
      <c r="EP699" s="76"/>
      <c r="EQ699" s="76"/>
      <c r="ER699" s="76"/>
      <c r="ES699" s="76"/>
      <c r="ET699" s="76"/>
      <c r="EU699" s="76"/>
      <c r="EV699" s="76"/>
      <c r="EW699" s="76"/>
      <c r="EX699" s="76"/>
      <c r="EY699" s="76"/>
      <c r="EZ699" s="76"/>
      <c r="FA699" s="76"/>
      <c r="FB699" s="76"/>
      <c r="FC699" s="76"/>
      <c r="FD699" s="76"/>
      <c r="FE699" s="76"/>
      <c r="FF699" s="76"/>
      <c r="FG699" s="76"/>
      <c r="FH699" s="76"/>
      <c r="FI699" s="76"/>
      <c r="FJ699" s="76"/>
      <c r="FK699" s="76"/>
      <c r="FL699" s="76"/>
      <c r="FM699" s="76"/>
      <c r="FN699" s="76"/>
      <c r="FO699" s="76"/>
      <c r="FP699" s="76"/>
      <c r="FQ699" s="76"/>
      <c r="FR699" s="76"/>
      <c r="FS699" s="76"/>
      <c r="FT699" s="76"/>
      <c r="FU699" s="76"/>
      <c r="FV699" s="76"/>
      <c r="FW699" s="76"/>
      <c r="FX699" s="76"/>
      <c r="FY699" s="76"/>
      <c r="FZ699" s="76"/>
      <c r="GA699" s="76"/>
      <c r="GB699" s="76"/>
      <c r="GC699" s="76"/>
      <c r="GD699" s="76"/>
      <c r="GE699" s="76"/>
      <c r="GF699" s="76"/>
      <c r="GG699" s="76"/>
      <c r="GH699" s="76"/>
      <c r="GI699" s="76"/>
      <c r="GJ699" s="76"/>
      <c r="GK699" s="76"/>
      <c r="GL699" s="76"/>
      <c r="GM699" s="76"/>
      <c r="GN699" s="76"/>
      <c r="GO699" s="76"/>
      <c r="GP699" s="76"/>
      <c r="GQ699" s="76"/>
      <c r="GR699" s="76"/>
      <c r="GS699" s="76"/>
      <c r="GT699" s="76"/>
      <c r="GU699" s="76"/>
      <c r="GV699" s="76"/>
      <c r="GW699" s="76"/>
      <c r="GX699" s="76"/>
      <c r="GY699" s="76"/>
      <c r="GZ699" s="76"/>
      <c r="HA699" s="76"/>
      <c r="HB699" s="76"/>
      <c r="HC699" s="76"/>
      <c r="HD699" s="76"/>
      <c r="HE699" s="76"/>
      <c r="HF699" s="76"/>
      <c r="HG699" s="76"/>
      <c r="HH699" s="76"/>
      <c r="HI699" s="76"/>
      <c r="HJ699" s="76"/>
      <c r="HK699" s="76"/>
      <c r="HL699" s="76"/>
      <c r="HM699" s="76"/>
      <c r="HN699" s="76"/>
      <c r="HO699" s="76"/>
      <c r="HP699" s="76"/>
      <c r="HQ699" s="76"/>
      <c r="HR699" s="76"/>
      <c r="HS699" s="76"/>
      <c r="HT699" s="76"/>
      <c r="HU699" s="76"/>
      <c r="HV699" s="76"/>
      <c r="HW699" s="76"/>
      <c r="HX699" s="76"/>
      <c r="HY699" s="76"/>
      <c r="HZ699" s="76"/>
      <c r="IA699" s="76"/>
      <c r="IB699" s="76"/>
      <c r="IC699" s="76"/>
      <c r="ID699" s="76"/>
      <c r="IE699" s="76"/>
      <c r="IF699" s="76"/>
      <c r="IG699" s="76"/>
      <c r="IH699" s="76"/>
      <c r="II699" s="76"/>
      <c r="IJ699" s="76"/>
      <c r="IK699" s="76"/>
      <c r="IL699" s="76"/>
      <c r="IM699" s="76"/>
      <c r="IN699" s="76"/>
      <c r="IO699" s="76"/>
      <c r="IP699" s="76"/>
      <c r="IQ699" s="76"/>
      <c r="IR699" s="76"/>
      <c r="IS699" s="76"/>
      <c r="IT699" s="76"/>
      <c r="IU699" s="76"/>
      <c r="IV699" s="76"/>
    </row>
    <row r="700" spans="1:256" x14ac:dyDescent="0.2">
      <c r="A700" s="68">
        <v>1825</v>
      </c>
      <c r="B700" s="69" t="s">
        <v>1975</v>
      </c>
      <c r="C700" s="70" t="s">
        <v>2110</v>
      </c>
      <c r="D700" s="69">
        <v>2</v>
      </c>
      <c r="E700" s="69">
        <v>1</v>
      </c>
      <c r="F700" s="69">
        <v>14</v>
      </c>
      <c r="G700" s="71">
        <v>90.160000000000011</v>
      </c>
      <c r="H700" s="69">
        <v>18.04</v>
      </c>
      <c r="I700" s="69">
        <v>2</v>
      </c>
      <c r="J700" s="72">
        <v>1</v>
      </c>
      <c r="K700" s="73">
        <v>14</v>
      </c>
      <c r="L700" s="73">
        <v>90.160000000000011</v>
      </c>
      <c r="M700" s="74">
        <v>18.04</v>
      </c>
      <c r="N700" s="75">
        <v>6.44</v>
      </c>
      <c r="O700" s="70">
        <v>0</v>
      </c>
      <c r="P700" s="76" t="e">
        <f>VLOOKUP(A700,#REF!,3,FALSE)</f>
        <v>#REF!</v>
      </c>
      <c r="Q700" s="77">
        <v>0</v>
      </c>
      <c r="R700" s="77">
        <f t="shared" si="10"/>
        <v>90.160000000000011</v>
      </c>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c r="CM700" s="76"/>
      <c r="CN700" s="76"/>
      <c r="CO700" s="76"/>
      <c r="CP700" s="76"/>
      <c r="CQ700" s="76"/>
      <c r="CR700" s="76"/>
      <c r="CS700" s="76"/>
      <c r="CT700" s="76"/>
      <c r="CU700" s="76"/>
      <c r="CV700" s="76"/>
      <c r="CW700" s="76"/>
      <c r="CX700" s="76"/>
      <c r="CY700" s="76"/>
      <c r="CZ700" s="76"/>
      <c r="DA700" s="76"/>
      <c r="DB700" s="76"/>
      <c r="DC700" s="76"/>
      <c r="DD700" s="76"/>
      <c r="DE700" s="76"/>
      <c r="DF700" s="76"/>
      <c r="DG700" s="76"/>
      <c r="DH700" s="76"/>
      <c r="DI700" s="76"/>
      <c r="DJ700" s="76"/>
      <c r="DK700" s="76"/>
      <c r="DL700" s="76"/>
      <c r="DM700" s="76"/>
      <c r="DN700" s="76"/>
      <c r="DO700" s="76"/>
      <c r="DP700" s="76"/>
      <c r="DQ700" s="76"/>
      <c r="DR700" s="76"/>
      <c r="DS700" s="76"/>
      <c r="DT700" s="76"/>
      <c r="DU700" s="76"/>
      <c r="DV700" s="76"/>
      <c r="DW700" s="76"/>
      <c r="DX700" s="76"/>
      <c r="DY700" s="76"/>
      <c r="DZ700" s="76"/>
      <c r="EA700" s="76"/>
      <c r="EB700" s="76"/>
      <c r="EC700" s="76"/>
      <c r="ED700" s="76"/>
      <c r="EE700" s="76"/>
      <c r="EF700" s="76"/>
      <c r="EG700" s="76"/>
      <c r="EH700" s="76"/>
      <c r="EI700" s="76"/>
      <c r="EJ700" s="76"/>
      <c r="EK700" s="76"/>
      <c r="EL700" s="76"/>
      <c r="EM700" s="76"/>
      <c r="EN700" s="76"/>
      <c r="EO700" s="76"/>
      <c r="EP700" s="76"/>
      <c r="EQ700" s="76"/>
      <c r="ER700" s="76"/>
      <c r="ES700" s="76"/>
      <c r="ET700" s="76"/>
      <c r="EU700" s="76"/>
      <c r="EV700" s="76"/>
      <c r="EW700" s="76"/>
      <c r="EX700" s="76"/>
      <c r="EY700" s="76"/>
      <c r="EZ700" s="76"/>
      <c r="FA700" s="76"/>
      <c r="FB700" s="76"/>
      <c r="FC700" s="76"/>
      <c r="FD700" s="76"/>
      <c r="FE700" s="76"/>
      <c r="FF700" s="76"/>
      <c r="FG700" s="76"/>
      <c r="FH700" s="76"/>
      <c r="FI700" s="76"/>
      <c r="FJ700" s="76"/>
      <c r="FK700" s="76"/>
      <c r="FL700" s="76"/>
      <c r="FM700" s="76"/>
      <c r="FN700" s="76"/>
      <c r="FO700" s="76"/>
      <c r="FP700" s="76"/>
      <c r="FQ700" s="76"/>
      <c r="FR700" s="76"/>
      <c r="FS700" s="76"/>
      <c r="FT700" s="76"/>
      <c r="FU700" s="76"/>
      <c r="FV700" s="76"/>
      <c r="FW700" s="76"/>
      <c r="FX700" s="76"/>
      <c r="FY700" s="76"/>
      <c r="FZ700" s="76"/>
      <c r="GA700" s="76"/>
      <c r="GB700" s="76"/>
      <c r="GC700" s="76"/>
      <c r="GD700" s="76"/>
      <c r="GE700" s="76"/>
      <c r="GF700" s="76"/>
      <c r="GG700" s="76"/>
      <c r="GH700" s="76"/>
      <c r="GI700" s="76"/>
      <c r="GJ700" s="76"/>
      <c r="GK700" s="76"/>
      <c r="GL700" s="76"/>
      <c r="GM700" s="76"/>
      <c r="GN700" s="76"/>
      <c r="GO700" s="76"/>
      <c r="GP700" s="76"/>
      <c r="GQ700" s="76"/>
      <c r="GR700" s="76"/>
      <c r="GS700" s="76"/>
      <c r="GT700" s="76"/>
      <c r="GU700" s="76"/>
      <c r="GV700" s="76"/>
      <c r="GW700" s="76"/>
      <c r="GX700" s="76"/>
      <c r="GY700" s="76"/>
      <c r="GZ700" s="76"/>
      <c r="HA700" s="76"/>
      <c r="HB700" s="76"/>
      <c r="HC700" s="76"/>
      <c r="HD700" s="76"/>
      <c r="HE700" s="76"/>
      <c r="HF700" s="76"/>
      <c r="HG700" s="76"/>
      <c r="HH700" s="76"/>
      <c r="HI700" s="76"/>
      <c r="HJ700" s="76"/>
      <c r="HK700" s="76"/>
      <c r="HL700" s="76"/>
      <c r="HM700" s="76"/>
      <c r="HN700" s="76"/>
      <c r="HO700" s="76"/>
      <c r="HP700" s="76"/>
      <c r="HQ700" s="76"/>
      <c r="HR700" s="76"/>
      <c r="HS700" s="76"/>
      <c r="HT700" s="76"/>
      <c r="HU700" s="76"/>
      <c r="HV700" s="76"/>
      <c r="HW700" s="76"/>
      <c r="HX700" s="76"/>
      <c r="HY700" s="76"/>
      <c r="HZ700" s="76"/>
      <c r="IA700" s="76"/>
      <c r="IB700" s="76"/>
      <c r="IC700" s="76"/>
      <c r="ID700" s="76"/>
      <c r="IE700" s="76"/>
      <c r="IF700" s="76"/>
      <c r="IG700" s="76"/>
      <c r="IH700" s="76"/>
      <c r="II700" s="76"/>
      <c r="IJ700" s="76"/>
      <c r="IK700" s="76"/>
      <c r="IL700" s="76"/>
      <c r="IM700" s="76"/>
      <c r="IN700" s="76"/>
      <c r="IO700" s="76"/>
      <c r="IP700" s="76"/>
      <c r="IQ700" s="76"/>
      <c r="IR700" s="76"/>
      <c r="IS700" s="76"/>
      <c r="IT700" s="76"/>
      <c r="IU700" s="76"/>
      <c r="IV700" s="76"/>
    </row>
    <row r="701" spans="1:256" x14ac:dyDescent="0.2">
      <c r="A701" s="68">
        <v>1842</v>
      </c>
      <c r="B701" s="69" t="s">
        <v>1976</v>
      </c>
      <c r="C701" s="70" t="s">
        <v>2110</v>
      </c>
      <c r="D701" s="69">
        <v>2</v>
      </c>
      <c r="E701" s="69">
        <v>1</v>
      </c>
      <c r="F701" s="69">
        <v>8</v>
      </c>
      <c r="G701" s="71">
        <v>174.98000000000002</v>
      </c>
      <c r="H701" s="69">
        <v>35</v>
      </c>
      <c r="I701" s="69">
        <v>2</v>
      </c>
      <c r="J701" s="72">
        <v>1</v>
      </c>
      <c r="K701" s="73">
        <v>8</v>
      </c>
      <c r="L701" s="73">
        <v>174.98000000000002</v>
      </c>
      <c r="M701" s="74">
        <v>35</v>
      </c>
      <c r="N701" s="75">
        <v>21.872500000000002</v>
      </c>
      <c r="O701" s="70">
        <v>0</v>
      </c>
      <c r="P701" s="76" t="e">
        <f>VLOOKUP(A701,#REF!,3,FALSE)</f>
        <v>#REF!</v>
      </c>
      <c r="Q701" s="77">
        <v>0</v>
      </c>
      <c r="R701" s="77">
        <f t="shared" si="10"/>
        <v>174.98000000000002</v>
      </c>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c r="CM701" s="76"/>
      <c r="CN701" s="76"/>
      <c r="CO701" s="76"/>
      <c r="CP701" s="76"/>
      <c r="CQ701" s="76"/>
      <c r="CR701" s="76"/>
      <c r="CS701" s="76"/>
      <c r="CT701" s="76"/>
      <c r="CU701" s="76"/>
      <c r="CV701" s="76"/>
      <c r="CW701" s="76"/>
      <c r="CX701" s="76"/>
      <c r="CY701" s="76"/>
      <c r="CZ701" s="76"/>
      <c r="DA701" s="76"/>
      <c r="DB701" s="76"/>
      <c r="DC701" s="76"/>
      <c r="DD701" s="76"/>
      <c r="DE701" s="76"/>
      <c r="DF701" s="76"/>
      <c r="DG701" s="76"/>
      <c r="DH701" s="76"/>
      <c r="DI701" s="76"/>
      <c r="DJ701" s="76"/>
      <c r="DK701" s="76"/>
      <c r="DL701" s="76"/>
      <c r="DM701" s="76"/>
      <c r="DN701" s="76"/>
      <c r="DO701" s="76"/>
      <c r="DP701" s="76"/>
      <c r="DQ701" s="76"/>
      <c r="DR701" s="76"/>
      <c r="DS701" s="76"/>
      <c r="DT701" s="76"/>
      <c r="DU701" s="76"/>
      <c r="DV701" s="76"/>
      <c r="DW701" s="76"/>
      <c r="DX701" s="76"/>
      <c r="DY701" s="76"/>
      <c r="DZ701" s="76"/>
      <c r="EA701" s="76"/>
      <c r="EB701" s="76"/>
      <c r="EC701" s="76"/>
      <c r="ED701" s="76"/>
      <c r="EE701" s="76"/>
      <c r="EF701" s="76"/>
      <c r="EG701" s="76"/>
      <c r="EH701" s="76"/>
      <c r="EI701" s="76"/>
      <c r="EJ701" s="76"/>
      <c r="EK701" s="76"/>
      <c r="EL701" s="76"/>
      <c r="EM701" s="76"/>
      <c r="EN701" s="76"/>
      <c r="EO701" s="76"/>
      <c r="EP701" s="76"/>
      <c r="EQ701" s="76"/>
      <c r="ER701" s="76"/>
      <c r="ES701" s="76"/>
      <c r="ET701" s="76"/>
      <c r="EU701" s="76"/>
      <c r="EV701" s="76"/>
      <c r="EW701" s="76"/>
      <c r="EX701" s="76"/>
      <c r="EY701" s="76"/>
      <c r="EZ701" s="76"/>
      <c r="FA701" s="76"/>
      <c r="FB701" s="76"/>
      <c r="FC701" s="76"/>
      <c r="FD701" s="76"/>
      <c r="FE701" s="76"/>
      <c r="FF701" s="76"/>
      <c r="FG701" s="76"/>
      <c r="FH701" s="76"/>
      <c r="FI701" s="76"/>
      <c r="FJ701" s="76"/>
      <c r="FK701" s="76"/>
      <c r="FL701" s="76"/>
      <c r="FM701" s="76"/>
      <c r="FN701" s="76"/>
      <c r="FO701" s="76"/>
      <c r="FP701" s="76"/>
      <c r="FQ701" s="76"/>
      <c r="FR701" s="76"/>
      <c r="FS701" s="76"/>
      <c r="FT701" s="76"/>
      <c r="FU701" s="76"/>
      <c r="FV701" s="76"/>
      <c r="FW701" s="76"/>
      <c r="FX701" s="76"/>
      <c r="FY701" s="76"/>
      <c r="FZ701" s="76"/>
      <c r="GA701" s="76"/>
      <c r="GB701" s="76"/>
      <c r="GC701" s="76"/>
      <c r="GD701" s="76"/>
      <c r="GE701" s="76"/>
      <c r="GF701" s="76"/>
      <c r="GG701" s="76"/>
      <c r="GH701" s="76"/>
      <c r="GI701" s="76"/>
      <c r="GJ701" s="76"/>
      <c r="GK701" s="76"/>
      <c r="GL701" s="76"/>
      <c r="GM701" s="76"/>
      <c r="GN701" s="76"/>
      <c r="GO701" s="76"/>
      <c r="GP701" s="76"/>
      <c r="GQ701" s="76"/>
      <c r="GR701" s="76"/>
      <c r="GS701" s="76"/>
      <c r="GT701" s="76"/>
      <c r="GU701" s="76"/>
      <c r="GV701" s="76"/>
      <c r="GW701" s="76"/>
      <c r="GX701" s="76"/>
      <c r="GY701" s="76"/>
      <c r="GZ701" s="76"/>
      <c r="HA701" s="76"/>
      <c r="HB701" s="76"/>
      <c r="HC701" s="76"/>
      <c r="HD701" s="76"/>
      <c r="HE701" s="76"/>
      <c r="HF701" s="76"/>
      <c r="HG701" s="76"/>
      <c r="HH701" s="76"/>
      <c r="HI701" s="76"/>
      <c r="HJ701" s="76"/>
      <c r="HK701" s="76"/>
      <c r="HL701" s="76"/>
      <c r="HM701" s="76"/>
      <c r="HN701" s="76"/>
      <c r="HO701" s="76"/>
      <c r="HP701" s="76"/>
      <c r="HQ701" s="76"/>
      <c r="HR701" s="76"/>
      <c r="HS701" s="76"/>
      <c r="HT701" s="76"/>
      <c r="HU701" s="76"/>
      <c r="HV701" s="76"/>
      <c r="HW701" s="76"/>
      <c r="HX701" s="76"/>
      <c r="HY701" s="76"/>
      <c r="HZ701" s="76"/>
      <c r="IA701" s="76"/>
      <c r="IB701" s="76"/>
      <c r="IC701" s="76"/>
      <c r="ID701" s="76"/>
      <c r="IE701" s="76"/>
      <c r="IF701" s="76"/>
      <c r="IG701" s="76"/>
      <c r="IH701" s="76"/>
      <c r="II701" s="76"/>
      <c r="IJ701" s="76"/>
      <c r="IK701" s="76"/>
      <c r="IL701" s="76"/>
      <c r="IM701" s="76"/>
      <c r="IN701" s="76"/>
      <c r="IO701" s="76"/>
      <c r="IP701" s="76"/>
      <c r="IQ701" s="76"/>
      <c r="IR701" s="76"/>
      <c r="IS701" s="76"/>
      <c r="IT701" s="76"/>
      <c r="IU701" s="76"/>
      <c r="IV701" s="76"/>
    </row>
    <row r="702" spans="1:256" x14ac:dyDescent="0.2">
      <c r="A702" s="68">
        <v>1844</v>
      </c>
      <c r="B702" s="69" t="s">
        <v>2378</v>
      </c>
      <c r="C702" s="70" t="s">
        <v>2110</v>
      </c>
      <c r="D702" s="69">
        <v>1</v>
      </c>
      <c r="E702" s="69">
        <v>1</v>
      </c>
      <c r="F702" s="69">
        <v>5</v>
      </c>
      <c r="G702" s="71">
        <v>64.5</v>
      </c>
      <c r="H702" s="69">
        <v>12.9</v>
      </c>
      <c r="I702" s="69">
        <v>1</v>
      </c>
      <c r="J702" s="72">
        <v>1</v>
      </c>
      <c r="K702" s="73">
        <v>5</v>
      </c>
      <c r="L702" s="73">
        <v>64.5</v>
      </c>
      <c r="M702" s="74">
        <v>12.9</v>
      </c>
      <c r="N702" s="75">
        <v>12.9</v>
      </c>
      <c r="O702" s="70">
        <v>0</v>
      </c>
      <c r="P702" s="76" t="e">
        <f>VLOOKUP(A702,#REF!,3,FALSE)</f>
        <v>#REF!</v>
      </c>
      <c r="Q702" s="77"/>
      <c r="R702" s="77">
        <f t="shared" si="10"/>
        <v>64.5</v>
      </c>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c r="CM702" s="76"/>
      <c r="CN702" s="76"/>
      <c r="CO702" s="76"/>
      <c r="CP702" s="76"/>
      <c r="CQ702" s="76"/>
      <c r="CR702" s="76"/>
      <c r="CS702" s="76"/>
      <c r="CT702" s="76"/>
      <c r="CU702" s="76"/>
      <c r="CV702" s="76"/>
      <c r="CW702" s="76"/>
      <c r="CX702" s="76"/>
      <c r="CY702" s="76"/>
      <c r="CZ702" s="76"/>
      <c r="DA702" s="76"/>
      <c r="DB702" s="76"/>
      <c r="DC702" s="76"/>
      <c r="DD702" s="76"/>
      <c r="DE702" s="76"/>
      <c r="DF702" s="76"/>
      <c r="DG702" s="76"/>
      <c r="DH702" s="76"/>
      <c r="DI702" s="76"/>
      <c r="DJ702" s="76"/>
      <c r="DK702" s="76"/>
      <c r="DL702" s="76"/>
      <c r="DM702" s="76"/>
      <c r="DN702" s="76"/>
      <c r="DO702" s="76"/>
      <c r="DP702" s="76"/>
      <c r="DQ702" s="76"/>
      <c r="DR702" s="76"/>
      <c r="DS702" s="76"/>
      <c r="DT702" s="76"/>
      <c r="DU702" s="76"/>
      <c r="DV702" s="76"/>
      <c r="DW702" s="76"/>
      <c r="DX702" s="76"/>
      <c r="DY702" s="76"/>
      <c r="DZ702" s="76"/>
      <c r="EA702" s="76"/>
      <c r="EB702" s="76"/>
      <c r="EC702" s="76"/>
      <c r="ED702" s="76"/>
      <c r="EE702" s="76"/>
      <c r="EF702" s="76"/>
      <c r="EG702" s="76"/>
      <c r="EH702" s="76"/>
      <c r="EI702" s="76"/>
      <c r="EJ702" s="76"/>
      <c r="EK702" s="76"/>
      <c r="EL702" s="76"/>
      <c r="EM702" s="76"/>
      <c r="EN702" s="76"/>
      <c r="EO702" s="76"/>
      <c r="EP702" s="76"/>
      <c r="EQ702" s="76"/>
      <c r="ER702" s="76"/>
      <c r="ES702" s="76"/>
      <c r="ET702" s="76"/>
      <c r="EU702" s="76"/>
      <c r="EV702" s="76"/>
      <c r="EW702" s="76"/>
      <c r="EX702" s="76"/>
      <c r="EY702" s="76"/>
      <c r="EZ702" s="76"/>
      <c r="FA702" s="76"/>
      <c r="FB702" s="76"/>
      <c r="FC702" s="76"/>
      <c r="FD702" s="76"/>
      <c r="FE702" s="76"/>
      <c r="FF702" s="76"/>
      <c r="FG702" s="76"/>
      <c r="FH702" s="76"/>
      <c r="FI702" s="76"/>
      <c r="FJ702" s="76"/>
      <c r="FK702" s="76"/>
      <c r="FL702" s="76"/>
      <c r="FM702" s="76"/>
      <c r="FN702" s="76"/>
      <c r="FO702" s="76"/>
      <c r="FP702" s="76"/>
      <c r="FQ702" s="76"/>
      <c r="FR702" s="76"/>
      <c r="FS702" s="76"/>
      <c r="FT702" s="76"/>
      <c r="FU702" s="76"/>
      <c r="FV702" s="76"/>
      <c r="FW702" s="76"/>
      <c r="FX702" s="76"/>
      <c r="FY702" s="76"/>
      <c r="FZ702" s="76"/>
      <c r="GA702" s="76"/>
      <c r="GB702" s="76"/>
      <c r="GC702" s="76"/>
      <c r="GD702" s="76"/>
      <c r="GE702" s="76"/>
      <c r="GF702" s="76"/>
      <c r="GG702" s="76"/>
      <c r="GH702" s="76"/>
      <c r="GI702" s="76"/>
      <c r="GJ702" s="76"/>
      <c r="GK702" s="76"/>
      <c r="GL702" s="76"/>
      <c r="GM702" s="76"/>
      <c r="GN702" s="76"/>
      <c r="GO702" s="76"/>
      <c r="GP702" s="76"/>
      <c r="GQ702" s="76"/>
      <c r="GR702" s="76"/>
      <c r="GS702" s="76"/>
      <c r="GT702" s="76"/>
      <c r="GU702" s="76"/>
      <c r="GV702" s="76"/>
      <c r="GW702" s="76"/>
      <c r="GX702" s="76"/>
      <c r="GY702" s="76"/>
      <c r="GZ702" s="76"/>
      <c r="HA702" s="76"/>
      <c r="HB702" s="76"/>
      <c r="HC702" s="76"/>
      <c r="HD702" s="76"/>
      <c r="HE702" s="76"/>
      <c r="HF702" s="76"/>
      <c r="HG702" s="76"/>
      <c r="HH702" s="76"/>
      <c r="HI702" s="76"/>
      <c r="HJ702" s="76"/>
      <c r="HK702" s="76"/>
      <c r="HL702" s="76"/>
      <c r="HM702" s="76"/>
      <c r="HN702" s="76"/>
      <c r="HO702" s="76"/>
      <c r="HP702" s="76"/>
      <c r="HQ702" s="76"/>
      <c r="HR702" s="76"/>
      <c r="HS702" s="76"/>
      <c r="HT702" s="76"/>
      <c r="HU702" s="76"/>
      <c r="HV702" s="76"/>
      <c r="HW702" s="76"/>
      <c r="HX702" s="76"/>
      <c r="HY702" s="76"/>
      <c r="HZ702" s="76"/>
      <c r="IA702" s="76"/>
      <c r="IB702" s="76"/>
      <c r="IC702" s="76"/>
      <c r="ID702" s="76"/>
      <c r="IE702" s="76"/>
      <c r="IF702" s="76"/>
      <c r="IG702" s="76"/>
      <c r="IH702" s="76"/>
      <c r="II702" s="76"/>
      <c r="IJ702" s="76"/>
      <c r="IK702" s="76"/>
      <c r="IL702" s="76"/>
      <c r="IM702" s="76"/>
      <c r="IN702" s="76"/>
      <c r="IO702" s="76"/>
      <c r="IP702" s="76"/>
      <c r="IQ702" s="76"/>
      <c r="IR702" s="76"/>
      <c r="IS702" s="76"/>
      <c r="IT702" s="76"/>
      <c r="IU702" s="76"/>
      <c r="IV702" s="76"/>
    </row>
    <row r="703" spans="1:256" x14ac:dyDescent="0.2">
      <c r="A703" s="68">
        <v>3951</v>
      </c>
      <c r="B703" s="69" t="s">
        <v>2379</v>
      </c>
      <c r="C703" s="70" t="s">
        <v>2110</v>
      </c>
      <c r="D703" s="69">
        <v>6</v>
      </c>
      <c r="E703" s="69">
        <v>2</v>
      </c>
      <c r="F703" s="69">
        <v>31</v>
      </c>
      <c r="G703" s="71">
        <v>244.97</v>
      </c>
      <c r="H703" s="69">
        <v>20.440000000000001</v>
      </c>
      <c r="I703" s="69">
        <v>6</v>
      </c>
      <c r="J703" s="72">
        <v>2</v>
      </c>
      <c r="K703" s="73">
        <v>31</v>
      </c>
      <c r="L703" s="73">
        <v>244.97</v>
      </c>
      <c r="M703" s="74">
        <v>20.440000000000001</v>
      </c>
      <c r="N703" s="75">
        <v>7.9023000000000003</v>
      </c>
      <c r="O703" s="70">
        <v>0</v>
      </c>
      <c r="P703" s="76" t="e">
        <f>VLOOKUP(A703,#REF!,3,FALSE)</f>
        <v>#REF!</v>
      </c>
      <c r="Q703" s="77"/>
      <c r="R703" s="77">
        <f t="shared" si="10"/>
        <v>244.97130000000001</v>
      </c>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c r="CM703" s="76"/>
      <c r="CN703" s="76"/>
      <c r="CO703" s="76"/>
      <c r="CP703" s="76"/>
      <c r="CQ703" s="76"/>
      <c r="CR703" s="76"/>
      <c r="CS703" s="76"/>
      <c r="CT703" s="76"/>
      <c r="CU703" s="76"/>
      <c r="CV703" s="76"/>
      <c r="CW703" s="76"/>
      <c r="CX703" s="76"/>
      <c r="CY703" s="76"/>
      <c r="CZ703" s="76"/>
      <c r="DA703" s="76"/>
      <c r="DB703" s="76"/>
      <c r="DC703" s="76"/>
      <c r="DD703" s="76"/>
      <c r="DE703" s="76"/>
      <c r="DF703" s="76"/>
      <c r="DG703" s="76"/>
      <c r="DH703" s="76"/>
      <c r="DI703" s="76"/>
      <c r="DJ703" s="76"/>
      <c r="DK703" s="76"/>
      <c r="DL703" s="76"/>
      <c r="DM703" s="76"/>
      <c r="DN703" s="76"/>
      <c r="DO703" s="76"/>
      <c r="DP703" s="76"/>
      <c r="DQ703" s="76"/>
      <c r="DR703" s="76"/>
      <c r="DS703" s="76"/>
      <c r="DT703" s="76"/>
      <c r="DU703" s="76"/>
      <c r="DV703" s="76"/>
      <c r="DW703" s="76"/>
      <c r="DX703" s="76"/>
      <c r="DY703" s="76"/>
      <c r="DZ703" s="76"/>
      <c r="EA703" s="76"/>
      <c r="EB703" s="76"/>
      <c r="EC703" s="76"/>
      <c r="ED703" s="76"/>
      <c r="EE703" s="76"/>
      <c r="EF703" s="76"/>
      <c r="EG703" s="76"/>
      <c r="EH703" s="76"/>
      <c r="EI703" s="76"/>
      <c r="EJ703" s="76"/>
      <c r="EK703" s="76"/>
      <c r="EL703" s="76"/>
      <c r="EM703" s="76"/>
      <c r="EN703" s="76"/>
      <c r="EO703" s="76"/>
      <c r="EP703" s="76"/>
      <c r="EQ703" s="76"/>
      <c r="ER703" s="76"/>
      <c r="ES703" s="76"/>
      <c r="ET703" s="76"/>
      <c r="EU703" s="76"/>
      <c r="EV703" s="76"/>
      <c r="EW703" s="76"/>
      <c r="EX703" s="76"/>
      <c r="EY703" s="76"/>
      <c r="EZ703" s="76"/>
      <c r="FA703" s="76"/>
      <c r="FB703" s="76"/>
      <c r="FC703" s="76"/>
      <c r="FD703" s="76"/>
      <c r="FE703" s="76"/>
      <c r="FF703" s="76"/>
      <c r="FG703" s="76"/>
      <c r="FH703" s="76"/>
      <c r="FI703" s="76"/>
      <c r="FJ703" s="76"/>
      <c r="FK703" s="76"/>
      <c r="FL703" s="76"/>
      <c r="FM703" s="76"/>
      <c r="FN703" s="76"/>
      <c r="FO703" s="76"/>
      <c r="FP703" s="76"/>
      <c r="FQ703" s="76"/>
      <c r="FR703" s="76"/>
      <c r="FS703" s="76"/>
      <c r="FT703" s="76"/>
      <c r="FU703" s="76"/>
      <c r="FV703" s="76"/>
      <c r="FW703" s="76"/>
      <c r="FX703" s="76"/>
      <c r="FY703" s="76"/>
      <c r="FZ703" s="76"/>
      <c r="GA703" s="76"/>
      <c r="GB703" s="76"/>
      <c r="GC703" s="76"/>
      <c r="GD703" s="76"/>
      <c r="GE703" s="76"/>
      <c r="GF703" s="76"/>
      <c r="GG703" s="76"/>
      <c r="GH703" s="76"/>
      <c r="GI703" s="76"/>
      <c r="GJ703" s="76"/>
      <c r="GK703" s="76"/>
      <c r="GL703" s="76"/>
      <c r="GM703" s="76"/>
      <c r="GN703" s="76"/>
      <c r="GO703" s="76"/>
      <c r="GP703" s="76"/>
      <c r="GQ703" s="76"/>
      <c r="GR703" s="76"/>
      <c r="GS703" s="76"/>
      <c r="GT703" s="76"/>
      <c r="GU703" s="76"/>
      <c r="GV703" s="76"/>
      <c r="GW703" s="76"/>
      <c r="GX703" s="76"/>
      <c r="GY703" s="76"/>
      <c r="GZ703" s="76"/>
      <c r="HA703" s="76"/>
      <c r="HB703" s="76"/>
      <c r="HC703" s="76"/>
      <c r="HD703" s="76"/>
      <c r="HE703" s="76"/>
      <c r="HF703" s="76"/>
      <c r="HG703" s="76"/>
      <c r="HH703" s="76"/>
      <c r="HI703" s="76"/>
      <c r="HJ703" s="76"/>
      <c r="HK703" s="76"/>
      <c r="HL703" s="76"/>
      <c r="HM703" s="76"/>
      <c r="HN703" s="76"/>
      <c r="HO703" s="76"/>
      <c r="HP703" s="76"/>
      <c r="HQ703" s="76"/>
      <c r="HR703" s="76"/>
      <c r="HS703" s="76"/>
      <c r="HT703" s="76"/>
      <c r="HU703" s="76"/>
      <c r="HV703" s="76"/>
      <c r="HW703" s="76"/>
      <c r="HX703" s="76"/>
      <c r="HY703" s="76"/>
      <c r="HZ703" s="76"/>
      <c r="IA703" s="76"/>
      <c r="IB703" s="76"/>
      <c r="IC703" s="76"/>
      <c r="ID703" s="76"/>
      <c r="IE703" s="76"/>
      <c r="IF703" s="76"/>
      <c r="IG703" s="76"/>
      <c r="IH703" s="76"/>
      <c r="II703" s="76"/>
      <c r="IJ703" s="76"/>
      <c r="IK703" s="76"/>
      <c r="IL703" s="76"/>
      <c r="IM703" s="76"/>
      <c r="IN703" s="76"/>
      <c r="IO703" s="76"/>
      <c r="IP703" s="76"/>
      <c r="IQ703" s="76"/>
      <c r="IR703" s="76"/>
      <c r="IS703" s="76"/>
      <c r="IT703" s="76"/>
      <c r="IU703" s="76"/>
      <c r="IV703" s="76"/>
    </row>
    <row r="704" spans="1:256" x14ac:dyDescent="0.2">
      <c r="A704" s="68">
        <v>3644</v>
      </c>
      <c r="B704" s="69" t="s">
        <v>2380</v>
      </c>
      <c r="C704" s="70" t="s">
        <v>2110</v>
      </c>
      <c r="D704" s="69">
        <v>7</v>
      </c>
      <c r="E704" s="69">
        <v>2</v>
      </c>
      <c r="F704" s="69">
        <v>62</v>
      </c>
      <c r="G704" s="71">
        <v>418.5</v>
      </c>
      <c r="H704" s="69">
        <v>35.1</v>
      </c>
      <c r="I704" s="69">
        <v>7</v>
      </c>
      <c r="J704" s="72">
        <v>2</v>
      </c>
      <c r="K704" s="73">
        <v>62</v>
      </c>
      <c r="L704" s="73">
        <v>418.5</v>
      </c>
      <c r="M704" s="74">
        <v>35.1</v>
      </c>
      <c r="N704" s="75">
        <v>6.75</v>
      </c>
      <c r="O704" s="70">
        <v>0</v>
      </c>
      <c r="P704" s="76" t="e">
        <f>VLOOKUP(A704,#REF!,3,FALSE)</f>
        <v>#REF!</v>
      </c>
      <c r="Q704" s="77"/>
      <c r="R704" s="77">
        <f t="shared" si="10"/>
        <v>418.5</v>
      </c>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c r="CM704" s="76"/>
      <c r="CN704" s="76"/>
      <c r="CO704" s="76"/>
      <c r="CP704" s="76"/>
      <c r="CQ704" s="76"/>
      <c r="CR704" s="76"/>
      <c r="CS704" s="76"/>
      <c r="CT704" s="76"/>
      <c r="CU704" s="76"/>
      <c r="CV704" s="76"/>
      <c r="CW704" s="76"/>
      <c r="CX704" s="76"/>
      <c r="CY704" s="76"/>
      <c r="CZ704" s="76"/>
      <c r="DA704" s="76"/>
      <c r="DB704" s="76"/>
      <c r="DC704" s="76"/>
      <c r="DD704" s="76"/>
      <c r="DE704" s="76"/>
      <c r="DF704" s="76"/>
      <c r="DG704" s="76"/>
      <c r="DH704" s="76"/>
      <c r="DI704" s="76"/>
      <c r="DJ704" s="76"/>
      <c r="DK704" s="76"/>
      <c r="DL704" s="76"/>
      <c r="DM704" s="76"/>
      <c r="DN704" s="76"/>
      <c r="DO704" s="76"/>
      <c r="DP704" s="76"/>
      <c r="DQ704" s="76"/>
      <c r="DR704" s="76"/>
      <c r="DS704" s="76"/>
      <c r="DT704" s="76"/>
      <c r="DU704" s="76"/>
      <c r="DV704" s="76"/>
      <c r="DW704" s="76"/>
      <c r="DX704" s="76"/>
      <c r="DY704" s="76"/>
      <c r="DZ704" s="76"/>
      <c r="EA704" s="76"/>
      <c r="EB704" s="76"/>
      <c r="EC704" s="76"/>
      <c r="ED704" s="76"/>
      <c r="EE704" s="76"/>
      <c r="EF704" s="76"/>
      <c r="EG704" s="76"/>
      <c r="EH704" s="76"/>
      <c r="EI704" s="76"/>
      <c r="EJ704" s="76"/>
      <c r="EK704" s="76"/>
      <c r="EL704" s="76"/>
      <c r="EM704" s="76"/>
      <c r="EN704" s="76"/>
      <c r="EO704" s="76"/>
      <c r="EP704" s="76"/>
      <c r="EQ704" s="76"/>
      <c r="ER704" s="76"/>
      <c r="ES704" s="76"/>
      <c r="ET704" s="76"/>
      <c r="EU704" s="76"/>
      <c r="EV704" s="76"/>
      <c r="EW704" s="76"/>
      <c r="EX704" s="76"/>
      <c r="EY704" s="76"/>
      <c r="EZ704" s="76"/>
      <c r="FA704" s="76"/>
      <c r="FB704" s="76"/>
      <c r="FC704" s="76"/>
      <c r="FD704" s="76"/>
      <c r="FE704" s="76"/>
      <c r="FF704" s="76"/>
      <c r="FG704" s="76"/>
      <c r="FH704" s="76"/>
      <c r="FI704" s="76"/>
      <c r="FJ704" s="76"/>
      <c r="FK704" s="76"/>
      <c r="FL704" s="76"/>
      <c r="FM704" s="76"/>
      <c r="FN704" s="76"/>
      <c r="FO704" s="76"/>
      <c r="FP704" s="76"/>
      <c r="FQ704" s="76"/>
      <c r="FR704" s="76"/>
      <c r="FS704" s="76"/>
      <c r="FT704" s="76"/>
      <c r="FU704" s="76"/>
      <c r="FV704" s="76"/>
      <c r="FW704" s="76"/>
      <c r="FX704" s="76"/>
      <c r="FY704" s="76"/>
      <c r="FZ704" s="76"/>
      <c r="GA704" s="76"/>
      <c r="GB704" s="76"/>
      <c r="GC704" s="76"/>
      <c r="GD704" s="76"/>
      <c r="GE704" s="76"/>
      <c r="GF704" s="76"/>
      <c r="GG704" s="76"/>
      <c r="GH704" s="76"/>
      <c r="GI704" s="76"/>
      <c r="GJ704" s="76"/>
      <c r="GK704" s="76"/>
      <c r="GL704" s="76"/>
      <c r="GM704" s="76"/>
      <c r="GN704" s="76"/>
      <c r="GO704" s="76"/>
      <c r="GP704" s="76"/>
      <c r="GQ704" s="76"/>
      <c r="GR704" s="76"/>
      <c r="GS704" s="76"/>
      <c r="GT704" s="76"/>
      <c r="GU704" s="76"/>
      <c r="GV704" s="76"/>
      <c r="GW704" s="76"/>
      <c r="GX704" s="76"/>
      <c r="GY704" s="76"/>
      <c r="GZ704" s="76"/>
      <c r="HA704" s="76"/>
      <c r="HB704" s="76"/>
      <c r="HC704" s="76"/>
      <c r="HD704" s="76"/>
      <c r="HE704" s="76"/>
      <c r="HF704" s="76"/>
      <c r="HG704" s="76"/>
      <c r="HH704" s="76"/>
      <c r="HI704" s="76"/>
      <c r="HJ704" s="76"/>
      <c r="HK704" s="76"/>
      <c r="HL704" s="76"/>
      <c r="HM704" s="76"/>
      <c r="HN704" s="76"/>
      <c r="HO704" s="76"/>
      <c r="HP704" s="76"/>
      <c r="HQ704" s="76"/>
      <c r="HR704" s="76"/>
      <c r="HS704" s="76"/>
      <c r="HT704" s="76"/>
      <c r="HU704" s="76"/>
      <c r="HV704" s="76"/>
      <c r="HW704" s="76"/>
      <c r="HX704" s="76"/>
      <c r="HY704" s="76"/>
      <c r="HZ704" s="76"/>
      <c r="IA704" s="76"/>
      <c r="IB704" s="76"/>
      <c r="IC704" s="76"/>
      <c r="ID704" s="76"/>
      <c r="IE704" s="76"/>
      <c r="IF704" s="76"/>
      <c r="IG704" s="76"/>
      <c r="IH704" s="76"/>
      <c r="II704" s="76"/>
      <c r="IJ704" s="76"/>
      <c r="IK704" s="76"/>
      <c r="IL704" s="76"/>
      <c r="IM704" s="76"/>
      <c r="IN704" s="76"/>
      <c r="IO704" s="76"/>
      <c r="IP704" s="76"/>
      <c r="IQ704" s="76"/>
      <c r="IR704" s="76"/>
      <c r="IS704" s="76"/>
      <c r="IT704" s="76"/>
      <c r="IU704" s="76"/>
      <c r="IV704" s="76"/>
    </row>
    <row r="705" spans="1:256" x14ac:dyDescent="0.2">
      <c r="A705" s="68">
        <v>1854</v>
      </c>
      <c r="B705" s="69" t="s">
        <v>2381</v>
      </c>
      <c r="C705" s="70" t="s">
        <v>2110</v>
      </c>
      <c r="D705" s="69">
        <v>1</v>
      </c>
      <c r="E705" s="69">
        <v>1</v>
      </c>
      <c r="F705" s="69">
        <v>7</v>
      </c>
      <c r="G705" s="71">
        <v>65.8</v>
      </c>
      <c r="H705" s="69">
        <v>13.16</v>
      </c>
      <c r="I705" s="69">
        <v>1</v>
      </c>
      <c r="J705" s="72">
        <v>1</v>
      </c>
      <c r="K705" s="73">
        <v>7</v>
      </c>
      <c r="L705" s="73">
        <v>65.8</v>
      </c>
      <c r="M705" s="74">
        <v>13.16</v>
      </c>
      <c r="N705" s="75">
        <v>9.4</v>
      </c>
      <c r="O705" s="70">
        <v>0</v>
      </c>
      <c r="P705" s="76" t="e">
        <f>VLOOKUP(A705,#REF!,3,FALSE)</f>
        <v>#REF!</v>
      </c>
      <c r="Q705" s="77"/>
      <c r="R705" s="77">
        <f t="shared" si="10"/>
        <v>65.8</v>
      </c>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c r="CM705" s="76"/>
      <c r="CN705" s="76"/>
      <c r="CO705" s="76"/>
      <c r="CP705" s="76"/>
      <c r="CQ705" s="76"/>
      <c r="CR705" s="76"/>
      <c r="CS705" s="76"/>
      <c r="CT705" s="76"/>
      <c r="CU705" s="76"/>
      <c r="CV705" s="76"/>
      <c r="CW705" s="76"/>
      <c r="CX705" s="76"/>
      <c r="CY705" s="76"/>
      <c r="CZ705" s="76"/>
      <c r="DA705" s="76"/>
      <c r="DB705" s="76"/>
      <c r="DC705" s="76"/>
      <c r="DD705" s="76"/>
      <c r="DE705" s="76"/>
      <c r="DF705" s="76"/>
      <c r="DG705" s="76"/>
      <c r="DH705" s="76"/>
      <c r="DI705" s="76"/>
      <c r="DJ705" s="76"/>
      <c r="DK705" s="76"/>
      <c r="DL705" s="76"/>
      <c r="DM705" s="76"/>
      <c r="DN705" s="76"/>
      <c r="DO705" s="76"/>
      <c r="DP705" s="76"/>
      <c r="DQ705" s="76"/>
      <c r="DR705" s="76"/>
      <c r="DS705" s="76"/>
      <c r="DT705" s="76"/>
      <c r="DU705" s="76"/>
      <c r="DV705" s="76"/>
      <c r="DW705" s="76"/>
      <c r="DX705" s="76"/>
      <c r="DY705" s="76"/>
      <c r="DZ705" s="76"/>
      <c r="EA705" s="76"/>
      <c r="EB705" s="76"/>
      <c r="EC705" s="76"/>
      <c r="ED705" s="76"/>
      <c r="EE705" s="76"/>
      <c r="EF705" s="76"/>
      <c r="EG705" s="76"/>
      <c r="EH705" s="76"/>
      <c r="EI705" s="76"/>
      <c r="EJ705" s="76"/>
      <c r="EK705" s="76"/>
      <c r="EL705" s="76"/>
      <c r="EM705" s="76"/>
      <c r="EN705" s="76"/>
      <c r="EO705" s="76"/>
      <c r="EP705" s="76"/>
      <c r="EQ705" s="76"/>
      <c r="ER705" s="76"/>
      <c r="ES705" s="76"/>
      <c r="ET705" s="76"/>
      <c r="EU705" s="76"/>
      <c r="EV705" s="76"/>
      <c r="EW705" s="76"/>
      <c r="EX705" s="76"/>
      <c r="EY705" s="76"/>
      <c r="EZ705" s="76"/>
      <c r="FA705" s="76"/>
      <c r="FB705" s="76"/>
      <c r="FC705" s="76"/>
      <c r="FD705" s="76"/>
      <c r="FE705" s="76"/>
      <c r="FF705" s="76"/>
      <c r="FG705" s="76"/>
      <c r="FH705" s="76"/>
      <c r="FI705" s="76"/>
      <c r="FJ705" s="76"/>
      <c r="FK705" s="76"/>
      <c r="FL705" s="76"/>
      <c r="FM705" s="76"/>
      <c r="FN705" s="76"/>
      <c r="FO705" s="76"/>
      <c r="FP705" s="76"/>
      <c r="FQ705" s="76"/>
      <c r="FR705" s="76"/>
      <c r="FS705" s="76"/>
      <c r="FT705" s="76"/>
      <c r="FU705" s="76"/>
      <c r="FV705" s="76"/>
      <c r="FW705" s="76"/>
      <c r="FX705" s="76"/>
      <c r="FY705" s="76"/>
      <c r="FZ705" s="76"/>
      <c r="GA705" s="76"/>
      <c r="GB705" s="76"/>
      <c r="GC705" s="76"/>
      <c r="GD705" s="76"/>
      <c r="GE705" s="76"/>
      <c r="GF705" s="76"/>
      <c r="GG705" s="76"/>
      <c r="GH705" s="76"/>
      <c r="GI705" s="76"/>
      <c r="GJ705" s="76"/>
      <c r="GK705" s="76"/>
      <c r="GL705" s="76"/>
      <c r="GM705" s="76"/>
      <c r="GN705" s="76"/>
      <c r="GO705" s="76"/>
      <c r="GP705" s="76"/>
      <c r="GQ705" s="76"/>
      <c r="GR705" s="76"/>
      <c r="GS705" s="76"/>
      <c r="GT705" s="76"/>
      <c r="GU705" s="76"/>
      <c r="GV705" s="76"/>
      <c r="GW705" s="76"/>
      <c r="GX705" s="76"/>
      <c r="GY705" s="76"/>
      <c r="GZ705" s="76"/>
      <c r="HA705" s="76"/>
      <c r="HB705" s="76"/>
      <c r="HC705" s="76"/>
      <c r="HD705" s="76"/>
      <c r="HE705" s="76"/>
      <c r="HF705" s="76"/>
      <c r="HG705" s="76"/>
      <c r="HH705" s="76"/>
      <c r="HI705" s="76"/>
      <c r="HJ705" s="76"/>
      <c r="HK705" s="76"/>
      <c r="HL705" s="76"/>
      <c r="HM705" s="76"/>
      <c r="HN705" s="76"/>
      <c r="HO705" s="76"/>
      <c r="HP705" s="76"/>
      <c r="HQ705" s="76"/>
      <c r="HR705" s="76"/>
      <c r="HS705" s="76"/>
      <c r="HT705" s="76"/>
      <c r="HU705" s="76"/>
      <c r="HV705" s="76"/>
      <c r="HW705" s="76"/>
      <c r="HX705" s="76"/>
      <c r="HY705" s="76"/>
      <c r="HZ705" s="76"/>
      <c r="IA705" s="76"/>
      <c r="IB705" s="76"/>
      <c r="IC705" s="76"/>
      <c r="ID705" s="76"/>
      <c r="IE705" s="76"/>
      <c r="IF705" s="76"/>
      <c r="IG705" s="76"/>
      <c r="IH705" s="76"/>
      <c r="II705" s="76"/>
      <c r="IJ705" s="76"/>
      <c r="IK705" s="76"/>
      <c r="IL705" s="76"/>
      <c r="IM705" s="76"/>
      <c r="IN705" s="76"/>
      <c r="IO705" s="76"/>
      <c r="IP705" s="76"/>
      <c r="IQ705" s="76"/>
      <c r="IR705" s="76"/>
      <c r="IS705" s="76"/>
      <c r="IT705" s="76"/>
      <c r="IU705" s="76"/>
      <c r="IV705" s="76"/>
    </row>
    <row r="706" spans="1:256" x14ac:dyDescent="0.2">
      <c r="A706" s="68">
        <v>3643</v>
      </c>
      <c r="B706" s="69" t="s">
        <v>2382</v>
      </c>
      <c r="C706" s="70" t="s">
        <v>2110</v>
      </c>
      <c r="D706" s="69">
        <v>2</v>
      </c>
      <c r="E706" s="69">
        <v>2</v>
      </c>
      <c r="F706" s="69">
        <v>16</v>
      </c>
      <c r="G706" s="71">
        <v>136</v>
      </c>
      <c r="H706" s="69">
        <v>11.9</v>
      </c>
      <c r="I706" s="69">
        <v>2</v>
      </c>
      <c r="J706" s="72">
        <v>2</v>
      </c>
      <c r="K706" s="73">
        <v>16</v>
      </c>
      <c r="L706" s="73">
        <v>136</v>
      </c>
      <c r="M706" s="74">
        <v>11.9</v>
      </c>
      <c r="N706" s="75">
        <v>8.5</v>
      </c>
      <c r="O706" s="70">
        <v>0</v>
      </c>
      <c r="P706" s="76" t="e">
        <f>VLOOKUP(A706,#REF!,3,FALSE)</f>
        <v>#REF!</v>
      </c>
      <c r="Q706" s="77"/>
      <c r="R706" s="77">
        <f t="shared" ref="R706:R769" si="11">K706*(N706-Q706)</f>
        <v>136</v>
      </c>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c r="CM706" s="76"/>
      <c r="CN706" s="76"/>
      <c r="CO706" s="76"/>
      <c r="CP706" s="76"/>
      <c r="CQ706" s="76"/>
      <c r="CR706" s="76"/>
      <c r="CS706" s="76"/>
      <c r="CT706" s="76"/>
      <c r="CU706" s="76"/>
      <c r="CV706" s="76"/>
      <c r="CW706" s="76"/>
      <c r="CX706" s="76"/>
      <c r="CY706" s="76"/>
      <c r="CZ706" s="76"/>
      <c r="DA706" s="76"/>
      <c r="DB706" s="76"/>
      <c r="DC706" s="76"/>
      <c r="DD706" s="76"/>
      <c r="DE706" s="76"/>
      <c r="DF706" s="76"/>
      <c r="DG706" s="76"/>
      <c r="DH706" s="76"/>
      <c r="DI706" s="76"/>
      <c r="DJ706" s="76"/>
      <c r="DK706" s="76"/>
      <c r="DL706" s="76"/>
      <c r="DM706" s="76"/>
      <c r="DN706" s="76"/>
      <c r="DO706" s="76"/>
      <c r="DP706" s="76"/>
      <c r="DQ706" s="76"/>
      <c r="DR706" s="76"/>
      <c r="DS706" s="76"/>
      <c r="DT706" s="76"/>
      <c r="DU706" s="76"/>
      <c r="DV706" s="76"/>
      <c r="DW706" s="76"/>
      <c r="DX706" s="76"/>
      <c r="DY706" s="76"/>
      <c r="DZ706" s="76"/>
      <c r="EA706" s="76"/>
      <c r="EB706" s="76"/>
      <c r="EC706" s="76"/>
      <c r="ED706" s="76"/>
      <c r="EE706" s="76"/>
      <c r="EF706" s="76"/>
      <c r="EG706" s="76"/>
      <c r="EH706" s="76"/>
      <c r="EI706" s="76"/>
      <c r="EJ706" s="76"/>
      <c r="EK706" s="76"/>
      <c r="EL706" s="76"/>
      <c r="EM706" s="76"/>
      <c r="EN706" s="76"/>
      <c r="EO706" s="76"/>
      <c r="EP706" s="76"/>
      <c r="EQ706" s="76"/>
      <c r="ER706" s="76"/>
      <c r="ES706" s="76"/>
      <c r="ET706" s="76"/>
      <c r="EU706" s="76"/>
      <c r="EV706" s="76"/>
      <c r="EW706" s="76"/>
      <c r="EX706" s="76"/>
      <c r="EY706" s="76"/>
      <c r="EZ706" s="76"/>
      <c r="FA706" s="76"/>
      <c r="FB706" s="76"/>
      <c r="FC706" s="76"/>
      <c r="FD706" s="76"/>
      <c r="FE706" s="76"/>
      <c r="FF706" s="76"/>
      <c r="FG706" s="76"/>
      <c r="FH706" s="76"/>
      <c r="FI706" s="76"/>
      <c r="FJ706" s="76"/>
      <c r="FK706" s="76"/>
      <c r="FL706" s="76"/>
      <c r="FM706" s="76"/>
      <c r="FN706" s="76"/>
      <c r="FO706" s="76"/>
      <c r="FP706" s="76"/>
      <c r="FQ706" s="76"/>
      <c r="FR706" s="76"/>
      <c r="FS706" s="76"/>
      <c r="FT706" s="76"/>
      <c r="FU706" s="76"/>
      <c r="FV706" s="76"/>
      <c r="FW706" s="76"/>
      <c r="FX706" s="76"/>
      <c r="FY706" s="76"/>
      <c r="FZ706" s="76"/>
      <c r="GA706" s="76"/>
      <c r="GB706" s="76"/>
      <c r="GC706" s="76"/>
      <c r="GD706" s="76"/>
      <c r="GE706" s="76"/>
      <c r="GF706" s="76"/>
      <c r="GG706" s="76"/>
      <c r="GH706" s="76"/>
      <c r="GI706" s="76"/>
      <c r="GJ706" s="76"/>
      <c r="GK706" s="76"/>
      <c r="GL706" s="76"/>
      <c r="GM706" s="76"/>
      <c r="GN706" s="76"/>
      <c r="GO706" s="76"/>
      <c r="GP706" s="76"/>
      <c r="GQ706" s="76"/>
      <c r="GR706" s="76"/>
      <c r="GS706" s="76"/>
      <c r="GT706" s="76"/>
      <c r="GU706" s="76"/>
      <c r="GV706" s="76"/>
      <c r="GW706" s="76"/>
      <c r="GX706" s="76"/>
      <c r="GY706" s="76"/>
      <c r="GZ706" s="76"/>
      <c r="HA706" s="76"/>
      <c r="HB706" s="76"/>
      <c r="HC706" s="76"/>
      <c r="HD706" s="76"/>
      <c r="HE706" s="76"/>
      <c r="HF706" s="76"/>
      <c r="HG706" s="76"/>
      <c r="HH706" s="76"/>
      <c r="HI706" s="76"/>
      <c r="HJ706" s="76"/>
      <c r="HK706" s="76"/>
      <c r="HL706" s="76"/>
      <c r="HM706" s="76"/>
      <c r="HN706" s="76"/>
      <c r="HO706" s="76"/>
      <c r="HP706" s="76"/>
      <c r="HQ706" s="76"/>
      <c r="HR706" s="76"/>
      <c r="HS706" s="76"/>
      <c r="HT706" s="76"/>
      <c r="HU706" s="76"/>
      <c r="HV706" s="76"/>
      <c r="HW706" s="76"/>
      <c r="HX706" s="76"/>
      <c r="HY706" s="76"/>
      <c r="HZ706" s="76"/>
      <c r="IA706" s="76"/>
      <c r="IB706" s="76"/>
      <c r="IC706" s="76"/>
      <c r="ID706" s="76"/>
      <c r="IE706" s="76"/>
      <c r="IF706" s="76"/>
      <c r="IG706" s="76"/>
      <c r="IH706" s="76"/>
      <c r="II706" s="76"/>
      <c r="IJ706" s="76"/>
      <c r="IK706" s="76"/>
      <c r="IL706" s="76"/>
      <c r="IM706" s="76"/>
      <c r="IN706" s="76"/>
      <c r="IO706" s="76"/>
      <c r="IP706" s="76"/>
      <c r="IQ706" s="76"/>
      <c r="IR706" s="76"/>
      <c r="IS706" s="76"/>
      <c r="IT706" s="76"/>
      <c r="IU706" s="76"/>
      <c r="IV706" s="76"/>
    </row>
    <row r="707" spans="1:256" x14ac:dyDescent="0.2">
      <c r="A707" s="79">
        <v>1802</v>
      </c>
      <c r="B707" s="71" t="s">
        <v>1977</v>
      </c>
      <c r="C707" s="70" t="s">
        <v>2110</v>
      </c>
      <c r="D707" s="69">
        <v>20</v>
      </c>
      <c r="E707" s="69">
        <v>4</v>
      </c>
      <c r="F707" s="69">
        <v>988</v>
      </c>
      <c r="G707" s="71">
        <v>11917.5</v>
      </c>
      <c r="H707" s="69">
        <v>692.78000000000009</v>
      </c>
      <c r="I707" s="69">
        <v>20</v>
      </c>
      <c r="J707" s="72">
        <v>4</v>
      </c>
      <c r="K707" s="71">
        <v>988</v>
      </c>
      <c r="L707" s="80">
        <v>11917.5</v>
      </c>
      <c r="M707" s="74">
        <v>692.78000000000009</v>
      </c>
      <c r="N707" s="80">
        <v>12.062200000000001</v>
      </c>
      <c r="O707" s="70">
        <v>140</v>
      </c>
      <c r="P707" s="76" t="e">
        <f>VLOOKUP(A707,#REF!,3,FALSE)</f>
        <v>#REF!</v>
      </c>
      <c r="Q707" s="80">
        <v>1.9800000000000002</v>
      </c>
      <c r="R707" s="80">
        <f t="shared" si="11"/>
        <v>9961.213600000001</v>
      </c>
    </row>
    <row r="708" spans="1:256" s="69" customFormat="1" x14ac:dyDescent="0.2">
      <c r="A708" s="86">
        <v>1816</v>
      </c>
      <c r="B708" s="85" t="s">
        <v>1978</v>
      </c>
      <c r="C708" s="69" t="s">
        <v>2110</v>
      </c>
      <c r="D708" s="69">
        <v>16</v>
      </c>
      <c r="E708" s="69">
        <v>5</v>
      </c>
      <c r="F708" s="69">
        <v>361</v>
      </c>
      <c r="G708" s="71">
        <v>3876.9100000000003</v>
      </c>
      <c r="H708" s="69">
        <v>249.73000000000002</v>
      </c>
      <c r="I708" s="69">
        <v>16</v>
      </c>
      <c r="J708" s="69">
        <v>5</v>
      </c>
      <c r="K708" s="85">
        <v>361</v>
      </c>
      <c r="L708" s="87">
        <v>3876.9100000000003</v>
      </c>
      <c r="M708" s="69">
        <v>249.73000000000002</v>
      </c>
      <c r="N708" s="87">
        <v>10.7394</v>
      </c>
      <c r="O708" s="69">
        <v>98</v>
      </c>
      <c r="P708" s="76" t="e">
        <f>VLOOKUP(A708,#REF!,3,FALSE)</f>
        <v>#REF!</v>
      </c>
      <c r="Q708" s="84">
        <v>1.9800000000000002</v>
      </c>
      <c r="R708" s="84">
        <f t="shared" si="11"/>
        <v>3162.1433999999999</v>
      </c>
      <c r="S708" s="78"/>
      <c r="T708" s="78"/>
      <c r="U708" s="78"/>
      <c r="V708" s="78"/>
      <c r="W708" s="78"/>
      <c r="X708" s="78"/>
      <c r="Y708" s="78"/>
      <c r="Z708" s="78"/>
      <c r="AA708" s="78"/>
      <c r="AB708" s="78"/>
      <c r="AC708" s="85"/>
      <c r="AD708" s="85"/>
      <c r="AE708" s="85"/>
      <c r="AF708" s="85"/>
      <c r="AG708" s="85"/>
      <c r="AH708" s="85"/>
      <c r="AI708" s="85"/>
      <c r="AJ708" s="85"/>
      <c r="AK708" s="85"/>
      <c r="AL708" s="85"/>
      <c r="AM708" s="85"/>
      <c r="AN708" s="85"/>
      <c r="AO708" s="85"/>
      <c r="AP708" s="85"/>
      <c r="AQ708" s="85"/>
      <c r="AR708" s="85"/>
      <c r="AS708" s="85"/>
      <c r="AT708" s="85"/>
      <c r="AU708" s="85"/>
      <c r="AV708" s="85"/>
      <c r="AW708" s="85"/>
      <c r="AX708" s="85"/>
      <c r="AY708" s="85"/>
      <c r="AZ708" s="85"/>
      <c r="BA708" s="85"/>
      <c r="BB708" s="85"/>
      <c r="BC708" s="85"/>
      <c r="BD708" s="85"/>
      <c r="BE708" s="85"/>
      <c r="BF708" s="85"/>
      <c r="BG708" s="85"/>
      <c r="BH708" s="85"/>
      <c r="BI708" s="85"/>
      <c r="BJ708" s="85"/>
      <c r="BK708" s="85"/>
      <c r="BL708" s="85"/>
      <c r="BM708" s="85"/>
      <c r="BN708" s="85"/>
      <c r="BO708" s="85"/>
      <c r="BP708" s="85"/>
      <c r="BQ708" s="85"/>
      <c r="BR708" s="85"/>
      <c r="BS708" s="85"/>
      <c r="BT708" s="85"/>
      <c r="BU708" s="85"/>
      <c r="BV708" s="85"/>
      <c r="BW708" s="85"/>
      <c r="BX708" s="85"/>
      <c r="BY708" s="85"/>
      <c r="BZ708" s="85"/>
      <c r="CA708" s="85"/>
      <c r="CB708" s="85"/>
      <c r="CC708" s="85"/>
      <c r="CD708" s="85"/>
      <c r="CE708" s="85"/>
      <c r="CF708" s="85"/>
      <c r="CG708" s="85"/>
      <c r="CH708" s="85"/>
      <c r="CI708" s="85"/>
      <c r="CJ708" s="85"/>
      <c r="CK708" s="85"/>
      <c r="CL708" s="85"/>
      <c r="CM708" s="85"/>
      <c r="CN708" s="85"/>
      <c r="CO708" s="85"/>
      <c r="CP708" s="85"/>
      <c r="CQ708" s="85"/>
      <c r="CR708" s="85"/>
      <c r="CS708" s="85"/>
      <c r="CT708" s="85"/>
      <c r="CU708" s="85"/>
      <c r="CV708" s="85"/>
      <c r="CW708" s="85"/>
      <c r="CX708" s="85"/>
      <c r="CY708" s="85"/>
      <c r="CZ708" s="85"/>
      <c r="DA708" s="85"/>
      <c r="DB708" s="85"/>
      <c r="DC708" s="85"/>
      <c r="DD708" s="85"/>
      <c r="DE708" s="85"/>
      <c r="DF708" s="85"/>
      <c r="DG708" s="85"/>
      <c r="DH708" s="85"/>
      <c r="DI708" s="85"/>
      <c r="DJ708" s="85"/>
      <c r="DK708" s="85"/>
      <c r="DL708" s="85"/>
      <c r="DM708" s="85"/>
      <c r="DN708" s="85"/>
      <c r="DO708" s="85"/>
      <c r="DP708" s="85"/>
      <c r="DQ708" s="85"/>
      <c r="DR708" s="85"/>
      <c r="DS708" s="85"/>
      <c r="DT708" s="85"/>
      <c r="DU708" s="85"/>
      <c r="DV708" s="85"/>
      <c r="DW708" s="85"/>
      <c r="DX708" s="85"/>
      <c r="DY708" s="85"/>
      <c r="DZ708" s="85"/>
      <c r="EA708" s="85"/>
      <c r="EB708" s="85"/>
      <c r="EC708" s="85"/>
      <c r="ED708" s="85"/>
      <c r="EE708" s="85"/>
      <c r="EF708" s="85"/>
      <c r="EG708" s="85"/>
      <c r="EH708" s="85"/>
      <c r="EI708" s="85"/>
      <c r="EJ708" s="85"/>
      <c r="EK708" s="85"/>
      <c r="EL708" s="85"/>
      <c r="EM708" s="85"/>
      <c r="EN708" s="85"/>
      <c r="EO708" s="85"/>
      <c r="EP708" s="85"/>
      <c r="EQ708" s="85"/>
      <c r="ER708" s="85"/>
      <c r="ES708" s="85"/>
      <c r="ET708" s="85"/>
      <c r="EU708" s="85"/>
      <c r="EV708" s="85"/>
      <c r="EW708" s="85"/>
      <c r="EX708" s="85"/>
      <c r="EY708" s="85"/>
      <c r="EZ708" s="85"/>
      <c r="FA708" s="85"/>
      <c r="FB708" s="85"/>
      <c r="FC708" s="85"/>
      <c r="FD708" s="85"/>
      <c r="FE708" s="85"/>
      <c r="FF708" s="85"/>
      <c r="FG708" s="85"/>
      <c r="FH708" s="85"/>
      <c r="FI708" s="85"/>
      <c r="FJ708" s="85"/>
      <c r="FK708" s="85"/>
      <c r="FL708" s="85"/>
      <c r="FM708" s="85"/>
      <c r="FN708" s="85"/>
      <c r="FO708" s="85"/>
      <c r="FP708" s="85"/>
      <c r="FQ708" s="85"/>
      <c r="FR708" s="85"/>
      <c r="FS708" s="85"/>
      <c r="FT708" s="85"/>
      <c r="FU708" s="85"/>
      <c r="FV708" s="85"/>
      <c r="FW708" s="85"/>
      <c r="FX708" s="85"/>
      <c r="FY708" s="85"/>
      <c r="FZ708" s="85"/>
      <c r="GA708" s="85"/>
      <c r="GB708" s="85"/>
      <c r="GC708" s="85"/>
      <c r="GD708" s="85"/>
      <c r="GE708" s="85"/>
      <c r="GF708" s="85"/>
      <c r="GG708" s="85"/>
      <c r="GH708" s="85"/>
      <c r="GI708" s="85"/>
      <c r="GJ708" s="85"/>
      <c r="GK708" s="85"/>
      <c r="GL708" s="85"/>
      <c r="GM708" s="85"/>
      <c r="GN708" s="85"/>
      <c r="GO708" s="85"/>
      <c r="GP708" s="85"/>
      <c r="GQ708" s="85"/>
      <c r="GR708" s="85"/>
      <c r="GS708" s="85"/>
      <c r="GT708" s="85"/>
      <c r="GU708" s="85"/>
      <c r="GV708" s="85"/>
      <c r="GW708" s="85"/>
      <c r="GX708" s="85"/>
      <c r="GY708" s="85"/>
      <c r="GZ708" s="85"/>
      <c r="HA708" s="85"/>
      <c r="HB708" s="85"/>
      <c r="HC708" s="85"/>
      <c r="HD708" s="85"/>
      <c r="HE708" s="85"/>
      <c r="HF708" s="85"/>
      <c r="HG708" s="85"/>
      <c r="HH708" s="85"/>
      <c r="HI708" s="85"/>
      <c r="HJ708" s="85"/>
      <c r="HK708" s="85"/>
      <c r="HL708" s="85"/>
      <c r="HM708" s="85"/>
      <c r="HN708" s="85"/>
      <c r="HO708" s="85"/>
      <c r="HP708" s="85"/>
      <c r="HQ708" s="85"/>
      <c r="HR708" s="85"/>
      <c r="HS708" s="85"/>
      <c r="HT708" s="85"/>
      <c r="HU708" s="85"/>
      <c r="HV708" s="85"/>
      <c r="HW708" s="85"/>
      <c r="HX708" s="85"/>
      <c r="HY708" s="85"/>
      <c r="HZ708" s="85"/>
      <c r="IA708" s="85"/>
      <c r="IB708" s="85"/>
      <c r="IC708" s="85"/>
      <c r="ID708" s="85"/>
      <c r="IE708" s="85"/>
      <c r="IF708" s="85"/>
      <c r="IG708" s="85"/>
      <c r="IH708" s="85"/>
      <c r="II708" s="85"/>
      <c r="IJ708" s="85"/>
      <c r="IK708" s="85"/>
      <c r="IL708" s="85"/>
      <c r="IM708" s="85"/>
      <c r="IN708" s="85"/>
      <c r="IO708" s="85"/>
      <c r="IP708" s="85"/>
      <c r="IQ708" s="85"/>
      <c r="IR708" s="85"/>
      <c r="IS708" s="85"/>
      <c r="IT708" s="85"/>
      <c r="IU708" s="85"/>
      <c r="IV708" s="85"/>
    </row>
    <row r="709" spans="1:256" s="69" customFormat="1" x14ac:dyDescent="0.2">
      <c r="A709" s="79">
        <v>1817</v>
      </c>
      <c r="B709" s="71" t="s">
        <v>1979</v>
      </c>
      <c r="C709" s="69" t="s">
        <v>2110</v>
      </c>
      <c r="D709" s="69">
        <v>10</v>
      </c>
      <c r="E709" s="69">
        <v>2</v>
      </c>
      <c r="F709" s="69">
        <v>92</v>
      </c>
      <c r="G709" s="71">
        <v>1150</v>
      </c>
      <c r="H709" s="69">
        <v>56.75</v>
      </c>
      <c r="I709" s="69">
        <v>10</v>
      </c>
      <c r="J709" s="69">
        <v>2</v>
      </c>
      <c r="K709" s="71">
        <v>92</v>
      </c>
      <c r="L709" s="80">
        <v>1150</v>
      </c>
      <c r="M709" s="69">
        <v>56.75</v>
      </c>
      <c r="N709" s="80">
        <v>12.5</v>
      </c>
      <c r="O709" s="69">
        <v>8</v>
      </c>
      <c r="P709" s="76" t="e">
        <f>VLOOKUP(A709,#REF!,3,FALSE)</f>
        <v>#REF!</v>
      </c>
      <c r="Q709" s="84">
        <v>1.9800000000000002</v>
      </c>
      <c r="R709" s="84">
        <f t="shared" si="11"/>
        <v>967.83999999999992</v>
      </c>
      <c r="S709" s="78"/>
      <c r="T709" s="78"/>
      <c r="U709" s="78"/>
      <c r="V709" s="78"/>
      <c r="W709" s="78"/>
      <c r="X709" s="78"/>
      <c r="Y709" s="78"/>
      <c r="Z709" s="78"/>
      <c r="AA709" s="78"/>
      <c r="AB709" s="78"/>
      <c r="AC709" s="71"/>
      <c r="AD709" s="71"/>
      <c r="AE709" s="71"/>
      <c r="AF709" s="71"/>
      <c r="AG709" s="71"/>
      <c r="AH709" s="71"/>
      <c r="AI709" s="71"/>
      <c r="AJ709" s="71"/>
      <c r="AK709" s="71"/>
      <c r="AL709" s="71"/>
      <c r="AM709" s="71"/>
      <c r="AN709" s="71"/>
      <c r="AO709" s="71"/>
      <c r="AP709" s="71"/>
      <c r="AQ709" s="71"/>
      <c r="AR709" s="71"/>
      <c r="AS709" s="71"/>
      <c r="AT709" s="71"/>
      <c r="AU709" s="71"/>
      <c r="AV709" s="71"/>
      <c r="AW709" s="71"/>
      <c r="AX709" s="71"/>
      <c r="AY709" s="71"/>
      <c r="AZ709" s="71"/>
      <c r="BA709" s="71"/>
      <c r="BB709" s="71"/>
      <c r="BC709" s="71"/>
      <c r="BD709" s="71"/>
      <c r="BE709" s="71"/>
      <c r="BF709" s="71"/>
      <c r="BG709" s="71"/>
      <c r="BH709" s="71"/>
      <c r="BI709" s="71"/>
      <c r="BJ709" s="71"/>
      <c r="BK709" s="71"/>
      <c r="BL709" s="71"/>
      <c r="BM709" s="71"/>
      <c r="BN709" s="71"/>
      <c r="BO709" s="71"/>
      <c r="BP709" s="71"/>
      <c r="BQ709" s="71"/>
      <c r="BR709" s="71"/>
      <c r="BS709" s="71"/>
      <c r="BT709" s="71"/>
      <c r="BU709" s="71"/>
      <c r="BV709" s="71"/>
      <c r="BW709" s="71"/>
      <c r="BX709" s="71"/>
      <c r="BY709" s="71"/>
      <c r="BZ709" s="71"/>
      <c r="CA709" s="71"/>
      <c r="CB709" s="71"/>
      <c r="CC709" s="71"/>
      <c r="CD709" s="71"/>
      <c r="CE709" s="71"/>
      <c r="CF709" s="71"/>
      <c r="CG709" s="71"/>
      <c r="CH709" s="71"/>
      <c r="CI709" s="71"/>
      <c r="CJ709" s="71"/>
      <c r="CK709" s="71"/>
      <c r="CL709" s="71"/>
      <c r="CM709" s="71"/>
      <c r="CN709" s="71"/>
      <c r="CO709" s="71"/>
      <c r="CP709" s="71"/>
      <c r="CQ709" s="71"/>
      <c r="CR709" s="71"/>
      <c r="CS709" s="71"/>
      <c r="CT709" s="71"/>
      <c r="CU709" s="71"/>
      <c r="CV709" s="71"/>
      <c r="CW709" s="71"/>
      <c r="CX709" s="71"/>
      <c r="CY709" s="71"/>
      <c r="CZ709" s="71"/>
      <c r="DA709" s="71"/>
      <c r="DB709" s="71"/>
      <c r="DC709" s="71"/>
      <c r="DD709" s="71"/>
      <c r="DE709" s="71"/>
      <c r="DF709" s="71"/>
      <c r="DG709" s="71"/>
      <c r="DH709" s="71"/>
      <c r="DI709" s="71"/>
      <c r="DJ709" s="71"/>
      <c r="DK709" s="71"/>
      <c r="DL709" s="71"/>
      <c r="DM709" s="71"/>
      <c r="DN709" s="71"/>
      <c r="DO709" s="71"/>
      <c r="DP709" s="71"/>
      <c r="DQ709" s="71"/>
      <c r="DR709" s="71"/>
      <c r="DS709" s="71"/>
      <c r="DT709" s="71"/>
      <c r="DU709" s="71"/>
      <c r="DV709" s="71"/>
      <c r="DW709" s="71"/>
      <c r="DX709" s="71"/>
      <c r="DY709" s="71"/>
      <c r="DZ709" s="71"/>
      <c r="EA709" s="71"/>
      <c r="EB709" s="71"/>
      <c r="EC709" s="71"/>
      <c r="ED709" s="71"/>
      <c r="EE709" s="71"/>
      <c r="EF709" s="71"/>
      <c r="EG709" s="71"/>
      <c r="EH709" s="71"/>
      <c r="EI709" s="71"/>
      <c r="EJ709" s="71"/>
      <c r="EK709" s="71"/>
      <c r="EL709" s="71"/>
      <c r="EM709" s="71"/>
      <c r="EN709" s="71"/>
      <c r="EO709" s="71"/>
      <c r="EP709" s="71"/>
      <c r="EQ709" s="71"/>
      <c r="ER709" s="71"/>
      <c r="ES709" s="71"/>
      <c r="ET709" s="71"/>
      <c r="EU709" s="71"/>
      <c r="EV709" s="71"/>
      <c r="EW709" s="71"/>
      <c r="EX709" s="71"/>
      <c r="EY709" s="71"/>
      <c r="EZ709" s="71"/>
      <c r="FA709" s="71"/>
      <c r="FB709" s="71"/>
      <c r="FC709" s="71"/>
      <c r="FD709" s="71"/>
      <c r="FE709" s="71"/>
      <c r="FF709" s="71"/>
      <c r="FG709" s="71"/>
      <c r="FH709" s="71"/>
      <c r="FI709" s="71"/>
      <c r="FJ709" s="71"/>
      <c r="FK709" s="71"/>
      <c r="FL709" s="71"/>
      <c r="FM709" s="71"/>
      <c r="FN709" s="71"/>
      <c r="FO709" s="71"/>
      <c r="FP709" s="71"/>
      <c r="FQ709" s="71"/>
      <c r="FR709" s="71"/>
      <c r="FS709" s="71"/>
      <c r="FT709" s="71"/>
      <c r="FU709" s="71"/>
      <c r="FV709" s="71"/>
      <c r="FW709" s="71"/>
      <c r="FX709" s="71"/>
      <c r="FY709" s="71"/>
      <c r="FZ709" s="71"/>
      <c r="GA709" s="71"/>
      <c r="GB709" s="71"/>
      <c r="GC709" s="71"/>
      <c r="GD709" s="71"/>
      <c r="GE709" s="71"/>
      <c r="GF709" s="71"/>
      <c r="GG709" s="71"/>
      <c r="GH709" s="71"/>
      <c r="GI709" s="71"/>
      <c r="GJ709" s="71"/>
      <c r="GK709" s="71"/>
      <c r="GL709" s="71"/>
      <c r="GM709" s="71"/>
      <c r="GN709" s="71"/>
      <c r="GO709" s="71"/>
      <c r="GP709" s="71"/>
      <c r="GQ709" s="71"/>
      <c r="GR709" s="71"/>
      <c r="GS709" s="71"/>
      <c r="GT709" s="71"/>
      <c r="GU709" s="71"/>
      <c r="GV709" s="71"/>
      <c r="GW709" s="71"/>
      <c r="GX709" s="71"/>
      <c r="GY709" s="71"/>
      <c r="GZ709" s="71"/>
      <c r="HA709" s="71"/>
      <c r="HB709" s="71"/>
      <c r="HC709" s="71"/>
      <c r="HD709" s="71"/>
      <c r="HE709" s="71"/>
      <c r="HF709" s="71"/>
      <c r="HG709" s="71"/>
      <c r="HH709" s="71"/>
      <c r="HI709" s="71"/>
      <c r="HJ709" s="71"/>
      <c r="HK709" s="71"/>
      <c r="HL709" s="71"/>
      <c r="HM709" s="71"/>
      <c r="HN709" s="71"/>
      <c r="HO709" s="71"/>
      <c r="HP709" s="71"/>
      <c r="HQ709" s="71"/>
      <c r="HR709" s="71"/>
      <c r="HS709" s="71"/>
      <c r="HT709" s="71"/>
      <c r="HU709" s="71"/>
      <c r="HV709" s="71"/>
      <c r="HW709" s="71"/>
      <c r="HX709" s="71"/>
      <c r="HY709" s="71"/>
      <c r="HZ709" s="71"/>
      <c r="IA709" s="71"/>
      <c r="IB709" s="71"/>
      <c r="IC709" s="71"/>
      <c r="ID709" s="71"/>
      <c r="IE709" s="71"/>
      <c r="IF709" s="71"/>
      <c r="IG709" s="71"/>
      <c r="IH709" s="71"/>
      <c r="II709" s="71"/>
      <c r="IJ709" s="71"/>
      <c r="IK709" s="71"/>
      <c r="IL709" s="71"/>
      <c r="IM709" s="71"/>
      <c r="IN709" s="71"/>
      <c r="IO709" s="71"/>
      <c r="IP709" s="71"/>
      <c r="IQ709" s="71"/>
      <c r="IR709" s="71"/>
      <c r="IS709" s="71"/>
      <c r="IT709" s="71"/>
      <c r="IU709" s="71"/>
      <c r="IV709" s="71"/>
    </row>
    <row r="710" spans="1:256" s="69" customFormat="1" x14ac:dyDescent="0.2">
      <c r="A710" s="68">
        <v>1828</v>
      </c>
      <c r="B710" s="69" t="s">
        <v>1980</v>
      </c>
      <c r="C710" s="69" t="s">
        <v>2110</v>
      </c>
      <c r="D710" s="69">
        <v>7</v>
      </c>
      <c r="E710" s="69">
        <v>2</v>
      </c>
      <c r="F710" s="69">
        <v>126</v>
      </c>
      <c r="G710" s="71">
        <v>1514.2</v>
      </c>
      <c r="H710" s="69">
        <v>57</v>
      </c>
      <c r="I710" s="69">
        <v>7</v>
      </c>
      <c r="J710" s="69">
        <v>2</v>
      </c>
      <c r="K710" s="73">
        <v>126</v>
      </c>
      <c r="L710" s="73">
        <v>1514.2</v>
      </c>
      <c r="M710" s="69">
        <v>57</v>
      </c>
      <c r="N710" s="75">
        <v>12.0175</v>
      </c>
      <c r="O710" s="69">
        <v>0</v>
      </c>
      <c r="P710" s="76" t="e">
        <f>VLOOKUP(A710,#REF!,3,FALSE)</f>
        <v>#REF!</v>
      </c>
      <c r="Q710" s="92">
        <v>0</v>
      </c>
      <c r="R710" s="92">
        <f t="shared" si="11"/>
        <v>1514.2049999999999</v>
      </c>
      <c r="S710" s="76"/>
      <c r="T710" s="76"/>
      <c r="U710" s="76"/>
      <c r="V710" s="76"/>
      <c r="W710" s="76"/>
      <c r="X710" s="76"/>
      <c r="Y710" s="76"/>
      <c r="Z710" s="76"/>
      <c r="AA710" s="76"/>
      <c r="AB710" s="76"/>
    </row>
    <row r="711" spans="1:256" s="69" customFormat="1" x14ac:dyDescent="0.2">
      <c r="A711" s="88">
        <v>1965</v>
      </c>
      <c r="B711" s="89" t="s">
        <v>2383</v>
      </c>
      <c r="C711" s="69" t="s">
        <v>2110</v>
      </c>
      <c r="D711" s="69">
        <v>6</v>
      </c>
      <c r="E711" s="69">
        <v>2</v>
      </c>
      <c r="F711" s="69">
        <v>45</v>
      </c>
      <c r="G711" s="71">
        <v>424.15000000000003</v>
      </c>
      <c r="H711" s="69">
        <v>28.650000000000002</v>
      </c>
      <c r="I711" s="69">
        <v>6</v>
      </c>
      <c r="J711" s="69">
        <v>2</v>
      </c>
      <c r="K711" s="90">
        <v>45</v>
      </c>
      <c r="L711" s="90">
        <v>424.15000000000003</v>
      </c>
      <c r="M711" s="69">
        <v>28.650000000000002</v>
      </c>
      <c r="N711" s="91">
        <v>9.4256000000000011</v>
      </c>
      <c r="O711" s="69">
        <v>0</v>
      </c>
      <c r="P711" s="76" t="e">
        <f>VLOOKUP(A711,#REF!,3,FALSE)</f>
        <v>#REF!</v>
      </c>
      <c r="Q711" s="92">
        <v>0</v>
      </c>
      <c r="R711" s="92">
        <f t="shared" si="11"/>
        <v>424.15200000000004</v>
      </c>
      <c r="S711" s="76"/>
      <c r="T711" s="76"/>
      <c r="U711" s="76"/>
      <c r="V711" s="76"/>
      <c r="W711" s="76"/>
      <c r="X711" s="76"/>
      <c r="Y711" s="76"/>
      <c r="Z711" s="76"/>
      <c r="AA711" s="76"/>
      <c r="AB711" s="76"/>
    </row>
    <row r="712" spans="1:256" x14ac:dyDescent="0.2">
      <c r="A712" s="68">
        <v>2887</v>
      </c>
      <c r="B712" s="69" t="s">
        <v>2384</v>
      </c>
      <c r="C712" s="70" t="s">
        <v>2110</v>
      </c>
      <c r="D712" s="69">
        <v>3</v>
      </c>
      <c r="E712" s="69">
        <v>2</v>
      </c>
      <c r="F712" s="69">
        <v>23</v>
      </c>
      <c r="G712" s="71">
        <v>236.9</v>
      </c>
      <c r="H712" s="69">
        <v>35.020000000000003</v>
      </c>
      <c r="I712" s="69">
        <v>3</v>
      </c>
      <c r="J712" s="72">
        <v>2</v>
      </c>
      <c r="K712" s="73">
        <v>23</v>
      </c>
      <c r="L712" s="73">
        <v>236.9</v>
      </c>
      <c r="M712" s="74">
        <v>35.020000000000003</v>
      </c>
      <c r="N712" s="75">
        <v>10.3</v>
      </c>
      <c r="O712" s="70">
        <v>0</v>
      </c>
      <c r="P712" s="76" t="e">
        <f>VLOOKUP(A712,#REF!,3,FALSE)</f>
        <v>#REF!</v>
      </c>
      <c r="Q712" s="77"/>
      <c r="R712" s="77">
        <f t="shared" si="11"/>
        <v>236.9</v>
      </c>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M712" s="76"/>
      <c r="CN712" s="76"/>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c r="DM712" s="76"/>
      <c r="DN712" s="76"/>
      <c r="DO712" s="76"/>
      <c r="DP712" s="76"/>
      <c r="DQ712" s="76"/>
      <c r="DR712" s="76"/>
      <c r="DS712" s="76"/>
      <c r="DT712" s="76"/>
      <c r="DU712" s="76"/>
      <c r="DV712" s="76"/>
      <c r="DW712" s="76"/>
      <c r="DX712" s="76"/>
      <c r="DY712" s="76"/>
      <c r="DZ712" s="76"/>
      <c r="EA712" s="76"/>
      <c r="EB712" s="76"/>
      <c r="EC712" s="76"/>
      <c r="ED712" s="76"/>
      <c r="EE712" s="76"/>
      <c r="EF712" s="76"/>
      <c r="EG712" s="76"/>
      <c r="EH712" s="76"/>
      <c r="EI712" s="76"/>
      <c r="EJ712" s="76"/>
      <c r="EK712" s="76"/>
      <c r="EL712" s="76"/>
      <c r="EM712" s="76"/>
      <c r="EN712" s="76"/>
      <c r="EO712" s="76"/>
      <c r="EP712" s="76"/>
      <c r="EQ712" s="76"/>
      <c r="ER712" s="76"/>
      <c r="ES712" s="76"/>
      <c r="ET712" s="76"/>
      <c r="EU712" s="76"/>
      <c r="EV712" s="76"/>
      <c r="EW712" s="76"/>
      <c r="EX712" s="76"/>
      <c r="EY712" s="76"/>
      <c r="EZ712" s="76"/>
      <c r="FA712" s="76"/>
      <c r="FB712" s="76"/>
      <c r="FC712" s="76"/>
      <c r="FD712" s="76"/>
      <c r="FE712" s="76"/>
      <c r="FF712" s="76"/>
      <c r="FG712" s="76"/>
      <c r="FH712" s="76"/>
      <c r="FI712" s="76"/>
      <c r="FJ712" s="76"/>
      <c r="FK712" s="76"/>
      <c r="FL712" s="76"/>
      <c r="FM712" s="76"/>
      <c r="FN712" s="76"/>
      <c r="FO712" s="76"/>
      <c r="FP712" s="76"/>
      <c r="FQ712" s="76"/>
      <c r="FR712" s="76"/>
      <c r="FS712" s="76"/>
      <c r="FT712" s="76"/>
      <c r="FU712" s="76"/>
      <c r="FV712" s="76"/>
      <c r="FW712" s="76"/>
      <c r="FX712" s="76"/>
      <c r="FY712" s="76"/>
      <c r="FZ712" s="76"/>
      <c r="GA712" s="76"/>
      <c r="GB712" s="76"/>
      <c r="GC712" s="76"/>
      <c r="GD712" s="76"/>
      <c r="GE712" s="76"/>
      <c r="GF712" s="76"/>
      <c r="GG712" s="76"/>
      <c r="GH712" s="76"/>
      <c r="GI712" s="76"/>
      <c r="GJ712" s="76"/>
      <c r="GK712" s="76"/>
      <c r="GL712" s="76"/>
      <c r="GM712" s="76"/>
      <c r="GN712" s="76"/>
      <c r="GO712" s="76"/>
      <c r="GP712" s="76"/>
      <c r="GQ712" s="76"/>
      <c r="GR712" s="76"/>
      <c r="GS712" s="76"/>
      <c r="GT712" s="76"/>
      <c r="GU712" s="76"/>
      <c r="GV712" s="76"/>
      <c r="GW712" s="76"/>
      <c r="GX712" s="76"/>
      <c r="GY712" s="76"/>
      <c r="GZ712" s="76"/>
      <c r="HA712" s="76"/>
      <c r="HB712" s="76"/>
      <c r="HC712" s="76"/>
      <c r="HD712" s="76"/>
      <c r="HE712" s="76"/>
      <c r="HF712" s="76"/>
      <c r="HG712" s="76"/>
      <c r="HH712" s="76"/>
      <c r="HI712" s="76"/>
      <c r="HJ712" s="76"/>
      <c r="HK712" s="76"/>
      <c r="HL712" s="76"/>
      <c r="HM712" s="76"/>
      <c r="HN712" s="76"/>
      <c r="HO712" s="76"/>
      <c r="HP712" s="76"/>
      <c r="HQ712" s="76"/>
      <c r="HR712" s="76"/>
      <c r="HS712" s="76"/>
      <c r="HT712" s="76"/>
      <c r="HU712" s="76"/>
      <c r="HV712" s="76"/>
      <c r="HW712" s="76"/>
      <c r="HX712" s="76"/>
      <c r="HY712" s="76"/>
      <c r="HZ712" s="76"/>
      <c r="IA712" s="76"/>
      <c r="IB712" s="76"/>
      <c r="IC712" s="76"/>
      <c r="ID712" s="76"/>
      <c r="IE712" s="76"/>
      <c r="IF712" s="76"/>
      <c r="IG712" s="76"/>
      <c r="IH712" s="76"/>
      <c r="II712" s="76"/>
      <c r="IJ712" s="76"/>
      <c r="IK712" s="76"/>
      <c r="IL712" s="76"/>
      <c r="IM712" s="76"/>
      <c r="IN712" s="76"/>
      <c r="IO712" s="76"/>
      <c r="IP712" s="76"/>
      <c r="IQ712" s="76"/>
      <c r="IR712" s="76"/>
      <c r="IS712" s="76"/>
      <c r="IT712" s="76"/>
      <c r="IU712" s="76"/>
      <c r="IV712" s="76"/>
    </row>
    <row r="713" spans="1:256" x14ac:dyDescent="0.2">
      <c r="A713" s="68">
        <v>1846</v>
      </c>
      <c r="B713" s="69" t="s">
        <v>2385</v>
      </c>
      <c r="C713" s="70" t="s">
        <v>2110</v>
      </c>
      <c r="D713" s="69">
        <v>6</v>
      </c>
      <c r="E713" s="69">
        <v>2</v>
      </c>
      <c r="F713" s="69">
        <v>54</v>
      </c>
      <c r="G713" s="71">
        <v>617.06000000000006</v>
      </c>
      <c r="H713" s="69">
        <v>56.85</v>
      </c>
      <c r="I713" s="69">
        <v>6</v>
      </c>
      <c r="J713" s="72">
        <v>2</v>
      </c>
      <c r="K713" s="73">
        <v>54</v>
      </c>
      <c r="L713" s="73">
        <v>617.06000000000006</v>
      </c>
      <c r="M713" s="74">
        <v>56.85</v>
      </c>
      <c r="N713" s="75">
        <v>11.427000000000001</v>
      </c>
      <c r="O713" s="70">
        <v>0</v>
      </c>
      <c r="P713" s="76" t="e">
        <f>VLOOKUP(A713,#REF!,3,FALSE)</f>
        <v>#REF!</v>
      </c>
      <c r="Q713" s="77">
        <v>0</v>
      </c>
      <c r="R713" s="77">
        <f t="shared" si="11"/>
        <v>617.05800000000011</v>
      </c>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M713" s="76"/>
      <c r="CN713" s="76"/>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c r="DM713" s="76"/>
      <c r="DN713" s="76"/>
      <c r="DO713" s="76"/>
      <c r="DP713" s="76"/>
      <c r="DQ713" s="76"/>
      <c r="DR713" s="76"/>
      <c r="DS713" s="76"/>
      <c r="DT713" s="76"/>
      <c r="DU713" s="76"/>
      <c r="DV713" s="76"/>
      <c r="DW713" s="76"/>
      <c r="DX713" s="76"/>
      <c r="DY713" s="76"/>
      <c r="DZ713" s="76"/>
      <c r="EA713" s="76"/>
      <c r="EB713" s="76"/>
      <c r="EC713" s="76"/>
      <c r="ED713" s="76"/>
      <c r="EE713" s="76"/>
      <c r="EF713" s="76"/>
      <c r="EG713" s="76"/>
      <c r="EH713" s="76"/>
      <c r="EI713" s="76"/>
      <c r="EJ713" s="76"/>
      <c r="EK713" s="76"/>
      <c r="EL713" s="76"/>
      <c r="EM713" s="76"/>
      <c r="EN713" s="76"/>
      <c r="EO713" s="76"/>
      <c r="EP713" s="76"/>
      <c r="EQ713" s="76"/>
      <c r="ER713" s="76"/>
      <c r="ES713" s="76"/>
      <c r="ET713" s="76"/>
      <c r="EU713" s="76"/>
      <c r="EV713" s="76"/>
      <c r="EW713" s="76"/>
      <c r="EX713" s="76"/>
      <c r="EY713" s="76"/>
      <c r="EZ713" s="76"/>
      <c r="FA713" s="76"/>
      <c r="FB713" s="76"/>
      <c r="FC713" s="76"/>
      <c r="FD713" s="76"/>
      <c r="FE713" s="76"/>
      <c r="FF713" s="76"/>
      <c r="FG713" s="76"/>
      <c r="FH713" s="76"/>
      <c r="FI713" s="76"/>
      <c r="FJ713" s="76"/>
      <c r="FK713" s="76"/>
      <c r="FL713" s="76"/>
      <c r="FM713" s="76"/>
      <c r="FN713" s="76"/>
      <c r="FO713" s="76"/>
      <c r="FP713" s="76"/>
      <c r="FQ713" s="76"/>
      <c r="FR713" s="76"/>
      <c r="FS713" s="76"/>
      <c r="FT713" s="76"/>
      <c r="FU713" s="76"/>
      <c r="FV713" s="76"/>
      <c r="FW713" s="76"/>
      <c r="FX713" s="76"/>
      <c r="FY713" s="76"/>
      <c r="FZ713" s="76"/>
      <c r="GA713" s="76"/>
      <c r="GB713" s="76"/>
      <c r="GC713" s="76"/>
      <c r="GD713" s="76"/>
      <c r="GE713" s="76"/>
      <c r="GF713" s="76"/>
      <c r="GG713" s="76"/>
      <c r="GH713" s="76"/>
      <c r="GI713" s="76"/>
      <c r="GJ713" s="76"/>
      <c r="GK713" s="76"/>
      <c r="GL713" s="76"/>
      <c r="GM713" s="76"/>
      <c r="GN713" s="76"/>
      <c r="GO713" s="76"/>
      <c r="GP713" s="76"/>
      <c r="GQ713" s="76"/>
      <c r="GR713" s="76"/>
      <c r="GS713" s="76"/>
      <c r="GT713" s="76"/>
      <c r="GU713" s="76"/>
      <c r="GV713" s="76"/>
      <c r="GW713" s="76"/>
      <c r="GX713" s="76"/>
      <c r="GY713" s="76"/>
      <c r="GZ713" s="76"/>
      <c r="HA713" s="76"/>
      <c r="HB713" s="76"/>
      <c r="HC713" s="76"/>
      <c r="HD713" s="76"/>
      <c r="HE713" s="76"/>
      <c r="HF713" s="76"/>
      <c r="HG713" s="76"/>
      <c r="HH713" s="76"/>
      <c r="HI713" s="76"/>
      <c r="HJ713" s="76"/>
      <c r="HK713" s="76"/>
      <c r="HL713" s="76"/>
      <c r="HM713" s="76"/>
      <c r="HN713" s="76"/>
      <c r="HO713" s="76"/>
      <c r="HP713" s="76"/>
      <c r="HQ713" s="76"/>
      <c r="HR713" s="76"/>
      <c r="HS713" s="76"/>
      <c r="HT713" s="76"/>
      <c r="HU713" s="76"/>
      <c r="HV713" s="76"/>
      <c r="HW713" s="76"/>
      <c r="HX713" s="76"/>
      <c r="HY713" s="76"/>
      <c r="HZ713" s="76"/>
      <c r="IA713" s="76"/>
      <c r="IB713" s="76"/>
      <c r="IC713" s="76"/>
      <c r="ID713" s="76"/>
      <c r="IE713" s="76"/>
      <c r="IF713" s="76"/>
      <c r="IG713" s="76"/>
      <c r="IH713" s="76"/>
      <c r="II713" s="76"/>
      <c r="IJ713" s="76"/>
      <c r="IK713" s="76"/>
      <c r="IL713" s="76"/>
      <c r="IM713" s="76"/>
      <c r="IN713" s="76"/>
      <c r="IO713" s="76"/>
      <c r="IP713" s="76"/>
      <c r="IQ713" s="76"/>
      <c r="IR713" s="76"/>
      <c r="IS713" s="76"/>
      <c r="IT713" s="76"/>
      <c r="IU713" s="76"/>
      <c r="IV713" s="76"/>
    </row>
    <row r="714" spans="1:256" x14ac:dyDescent="0.2">
      <c r="A714" s="68">
        <v>1820</v>
      </c>
      <c r="B714" s="69" t="s">
        <v>2386</v>
      </c>
      <c r="C714" s="70" t="s">
        <v>2110</v>
      </c>
      <c r="D714" s="69">
        <v>1</v>
      </c>
      <c r="E714" s="69">
        <v>1</v>
      </c>
      <c r="F714" s="69">
        <v>22</v>
      </c>
      <c r="G714" s="71">
        <v>327.8</v>
      </c>
      <c r="H714" s="69">
        <v>65.56</v>
      </c>
      <c r="I714" s="69">
        <v>1</v>
      </c>
      <c r="J714" s="72">
        <v>1</v>
      </c>
      <c r="K714" s="73">
        <v>22</v>
      </c>
      <c r="L714" s="73">
        <v>327.8</v>
      </c>
      <c r="M714" s="74">
        <v>65.56</v>
      </c>
      <c r="N714" s="75">
        <v>14.9</v>
      </c>
      <c r="O714" s="70">
        <v>0</v>
      </c>
      <c r="P714" s="76" t="e">
        <f>VLOOKUP(A714,#REF!,3,FALSE)</f>
        <v>#REF!</v>
      </c>
      <c r="Q714" s="77">
        <v>0</v>
      </c>
      <c r="R714" s="77">
        <f t="shared" si="11"/>
        <v>327.8</v>
      </c>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M714" s="76"/>
      <c r="CN714" s="76"/>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c r="DM714" s="76"/>
      <c r="DN714" s="76"/>
      <c r="DO714" s="76"/>
      <c r="DP714" s="76"/>
      <c r="DQ714" s="76"/>
      <c r="DR714" s="76"/>
      <c r="DS714" s="76"/>
      <c r="DT714" s="76"/>
      <c r="DU714" s="76"/>
      <c r="DV714" s="76"/>
      <c r="DW714" s="76"/>
      <c r="DX714" s="76"/>
      <c r="DY714" s="76"/>
      <c r="DZ714" s="76"/>
      <c r="EA714" s="76"/>
      <c r="EB714" s="76"/>
      <c r="EC714" s="76"/>
      <c r="ED714" s="76"/>
      <c r="EE714" s="76"/>
      <c r="EF714" s="76"/>
      <c r="EG714" s="76"/>
      <c r="EH714" s="76"/>
      <c r="EI714" s="76"/>
      <c r="EJ714" s="76"/>
      <c r="EK714" s="76"/>
      <c r="EL714" s="76"/>
      <c r="EM714" s="76"/>
      <c r="EN714" s="76"/>
      <c r="EO714" s="76"/>
      <c r="EP714" s="76"/>
      <c r="EQ714" s="76"/>
      <c r="ER714" s="76"/>
      <c r="ES714" s="76"/>
      <c r="ET714" s="76"/>
      <c r="EU714" s="76"/>
      <c r="EV714" s="76"/>
      <c r="EW714" s="76"/>
      <c r="EX714" s="76"/>
      <c r="EY714" s="76"/>
      <c r="EZ714" s="76"/>
      <c r="FA714" s="76"/>
      <c r="FB714" s="76"/>
      <c r="FC714" s="76"/>
      <c r="FD714" s="76"/>
      <c r="FE714" s="76"/>
      <c r="FF714" s="76"/>
      <c r="FG714" s="76"/>
      <c r="FH714" s="76"/>
      <c r="FI714" s="76"/>
      <c r="FJ714" s="76"/>
      <c r="FK714" s="76"/>
      <c r="FL714" s="76"/>
      <c r="FM714" s="76"/>
      <c r="FN714" s="76"/>
      <c r="FO714" s="76"/>
      <c r="FP714" s="76"/>
      <c r="FQ714" s="76"/>
      <c r="FR714" s="76"/>
      <c r="FS714" s="76"/>
      <c r="FT714" s="76"/>
      <c r="FU714" s="76"/>
      <c r="FV714" s="76"/>
      <c r="FW714" s="76"/>
      <c r="FX714" s="76"/>
      <c r="FY714" s="76"/>
      <c r="FZ714" s="76"/>
      <c r="GA714" s="76"/>
      <c r="GB714" s="76"/>
      <c r="GC714" s="76"/>
      <c r="GD714" s="76"/>
      <c r="GE714" s="76"/>
      <c r="GF714" s="76"/>
      <c r="GG714" s="76"/>
      <c r="GH714" s="76"/>
      <c r="GI714" s="76"/>
      <c r="GJ714" s="76"/>
      <c r="GK714" s="76"/>
      <c r="GL714" s="76"/>
      <c r="GM714" s="76"/>
      <c r="GN714" s="76"/>
      <c r="GO714" s="76"/>
      <c r="GP714" s="76"/>
      <c r="GQ714" s="76"/>
      <c r="GR714" s="76"/>
      <c r="GS714" s="76"/>
      <c r="GT714" s="76"/>
      <c r="GU714" s="76"/>
      <c r="GV714" s="76"/>
      <c r="GW714" s="76"/>
      <c r="GX714" s="76"/>
      <c r="GY714" s="76"/>
      <c r="GZ714" s="76"/>
      <c r="HA714" s="76"/>
      <c r="HB714" s="76"/>
      <c r="HC714" s="76"/>
      <c r="HD714" s="76"/>
      <c r="HE714" s="76"/>
      <c r="HF714" s="76"/>
      <c r="HG714" s="76"/>
      <c r="HH714" s="76"/>
      <c r="HI714" s="76"/>
      <c r="HJ714" s="76"/>
      <c r="HK714" s="76"/>
      <c r="HL714" s="76"/>
      <c r="HM714" s="76"/>
      <c r="HN714" s="76"/>
      <c r="HO714" s="76"/>
      <c r="HP714" s="76"/>
      <c r="HQ714" s="76"/>
      <c r="HR714" s="76"/>
      <c r="HS714" s="76"/>
      <c r="HT714" s="76"/>
      <c r="HU714" s="76"/>
      <c r="HV714" s="76"/>
      <c r="HW714" s="76"/>
      <c r="HX714" s="76"/>
      <c r="HY714" s="76"/>
      <c r="HZ714" s="76"/>
      <c r="IA714" s="76"/>
      <c r="IB714" s="76"/>
      <c r="IC714" s="76"/>
      <c r="ID714" s="76"/>
      <c r="IE714" s="76"/>
      <c r="IF714" s="76"/>
      <c r="IG714" s="76"/>
      <c r="IH714" s="76"/>
      <c r="II714" s="76"/>
      <c r="IJ714" s="76"/>
      <c r="IK714" s="76"/>
      <c r="IL714" s="76"/>
      <c r="IM714" s="76"/>
      <c r="IN714" s="76"/>
      <c r="IO714" s="76"/>
      <c r="IP714" s="76"/>
      <c r="IQ714" s="76"/>
      <c r="IR714" s="76"/>
      <c r="IS714" s="76"/>
      <c r="IT714" s="76"/>
      <c r="IU714" s="76"/>
      <c r="IV714" s="76"/>
    </row>
    <row r="715" spans="1:256" x14ac:dyDescent="0.2">
      <c r="A715" s="68">
        <v>3880</v>
      </c>
      <c r="B715" s="69" t="s">
        <v>2387</v>
      </c>
      <c r="C715" s="70" t="s">
        <v>2110</v>
      </c>
      <c r="D715" s="69">
        <v>1</v>
      </c>
      <c r="E715" s="69">
        <v>1</v>
      </c>
      <c r="F715" s="69">
        <v>12</v>
      </c>
      <c r="G715" s="71">
        <v>91.2</v>
      </c>
      <c r="H715" s="69">
        <v>0</v>
      </c>
      <c r="I715" s="69">
        <v>1</v>
      </c>
      <c r="J715" s="72">
        <v>1</v>
      </c>
      <c r="K715" s="73">
        <v>12</v>
      </c>
      <c r="L715" s="73">
        <v>91.2</v>
      </c>
      <c r="M715" s="74">
        <v>0</v>
      </c>
      <c r="N715" s="75">
        <v>7.6000000000000005</v>
      </c>
      <c r="O715" s="70">
        <v>0</v>
      </c>
      <c r="P715" s="76" t="e">
        <f>VLOOKUP(A715,#REF!,3,FALSE)</f>
        <v>#REF!</v>
      </c>
      <c r="Q715" s="77"/>
      <c r="R715" s="77">
        <f t="shared" si="11"/>
        <v>91.2</v>
      </c>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M715" s="76"/>
      <c r="CN715" s="76"/>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c r="DM715" s="76"/>
      <c r="DN715" s="76"/>
      <c r="DO715" s="76"/>
      <c r="DP715" s="76"/>
      <c r="DQ715" s="76"/>
      <c r="DR715" s="76"/>
      <c r="DS715" s="76"/>
      <c r="DT715" s="76"/>
      <c r="DU715" s="76"/>
      <c r="DV715" s="76"/>
      <c r="DW715" s="76"/>
      <c r="DX715" s="76"/>
      <c r="DY715" s="76"/>
      <c r="DZ715" s="76"/>
      <c r="EA715" s="76"/>
      <c r="EB715" s="76"/>
      <c r="EC715" s="76"/>
      <c r="ED715" s="76"/>
      <c r="EE715" s="76"/>
      <c r="EF715" s="76"/>
      <c r="EG715" s="76"/>
      <c r="EH715" s="76"/>
      <c r="EI715" s="76"/>
      <c r="EJ715" s="76"/>
      <c r="EK715" s="76"/>
      <c r="EL715" s="76"/>
      <c r="EM715" s="76"/>
      <c r="EN715" s="76"/>
      <c r="EO715" s="76"/>
      <c r="EP715" s="76"/>
      <c r="EQ715" s="76"/>
      <c r="ER715" s="76"/>
      <c r="ES715" s="76"/>
      <c r="ET715" s="76"/>
      <c r="EU715" s="76"/>
      <c r="EV715" s="76"/>
      <c r="EW715" s="76"/>
      <c r="EX715" s="76"/>
      <c r="EY715" s="76"/>
      <c r="EZ715" s="76"/>
      <c r="FA715" s="76"/>
      <c r="FB715" s="76"/>
      <c r="FC715" s="76"/>
      <c r="FD715" s="76"/>
      <c r="FE715" s="76"/>
      <c r="FF715" s="76"/>
      <c r="FG715" s="76"/>
      <c r="FH715" s="76"/>
      <c r="FI715" s="76"/>
      <c r="FJ715" s="76"/>
      <c r="FK715" s="76"/>
      <c r="FL715" s="76"/>
      <c r="FM715" s="76"/>
      <c r="FN715" s="76"/>
      <c r="FO715" s="76"/>
      <c r="FP715" s="76"/>
      <c r="FQ715" s="76"/>
      <c r="FR715" s="76"/>
      <c r="FS715" s="76"/>
      <c r="FT715" s="76"/>
      <c r="FU715" s="76"/>
      <c r="FV715" s="76"/>
      <c r="FW715" s="76"/>
      <c r="FX715" s="76"/>
      <c r="FY715" s="76"/>
      <c r="FZ715" s="76"/>
      <c r="GA715" s="76"/>
      <c r="GB715" s="76"/>
      <c r="GC715" s="76"/>
      <c r="GD715" s="76"/>
      <c r="GE715" s="76"/>
      <c r="GF715" s="76"/>
      <c r="GG715" s="76"/>
      <c r="GH715" s="76"/>
      <c r="GI715" s="76"/>
      <c r="GJ715" s="76"/>
      <c r="GK715" s="76"/>
      <c r="GL715" s="76"/>
      <c r="GM715" s="76"/>
      <c r="GN715" s="76"/>
      <c r="GO715" s="76"/>
      <c r="GP715" s="76"/>
      <c r="GQ715" s="76"/>
      <c r="GR715" s="76"/>
      <c r="GS715" s="76"/>
      <c r="GT715" s="76"/>
      <c r="GU715" s="76"/>
      <c r="GV715" s="76"/>
      <c r="GW715" s="76"/>
      <c r="GX715" s="76"/>
      <c r="GY715" s="76"/>
      <c r="GZ715" s="76"/>
      <c r="HA715" s="76"/>
      <c r="HB715" s="76"/>
      <c r="HC715" s="76"/>
      <c r="HD715" s="76"/>
      <c r="HE715" s="76"/>
      <c r="HF715" s="76"/>
      <c r="HG715" s="76"/>
      <c r="HH715" s="76"/>
      <c r="HI715" s="76"/>
      <c r="HJ715" s="76"/>
      <c r="HK715" s="76"/>
      <c r="HL715" s="76"/>
      <c r="HM715" s="76"/>
      <c r="HN715" s="76"/>
      <c r="HO715" s="76"/>
      <c r="HP715" s="76"/>
      <c r="HQ715" s="76"/>
      <c r="HR715" s="76"/>
      <c r="HS715" s="76"/>
      <c r="HT715" s="76"/>
      <c r="HU715" s="76"/>
      <c r="HV715" s="76"/>
      <c r="HW715" s="76"/>
      <c r="HX715" s="76"/>
      <c r="HY715" s="76"/>
      <c r="HZ715" s="76"/>
      <c r="IA715" s="76"/>
      <c r="IB715" s="76"/>
      <c r="IC715" s="76"/>
      <c r="ID715" s="76"/>
      <c r="IE715" s="76"/>
      <c r="IF715" s="76"/>
      <c r="IG715" s="76"/>
      <c r="IH715" s="76"/>
      <c r="II715" s="76"/>
      <c r="IJ715" s="76"/>
      <c r="IK715" s="76"/>
      <c r="IL715" s="76"/>
      <c r="IM715" s="76"/>
      <c r="IN715" s="76"/>
      <c r="IO715" s="76"/>
      <c r="IP715" s="76"/>
      <c r="IQ715" s="76"/>
      <c r="IR715" s="76"/>
      <c r="IS715" s="76"/>
      <c r="IT715" s="76"/>
      <c r="IU715" s="76"/>
      <c r="IV715" s="76"/>
    </row>
    <row r="716" spans="1:256" x14ac:dyDescent="0.2">
      <c r="A716" s="68">
        <v>2807</v>
      </c>
      <c r="B716" s="69" t="s">
        <v>1981</v>
      </c>
      <c r="C716" s="70" t="s">
        <v>2110</v>
      </c>
      <c r="D716" s="69">
        <v>1</v>
      </c>
      <c r="E716" s="69">
        <v>1</v>
      </c>
      <c r="F716" s="69">
        <v>6</v>
      </c>
      <c r="G716" s="71">
        <v>51.900000000000006</v>
      </c>
      <c r="H716" s="69">
        <v>0</v>
      </c>
      <c r="I716" s="69">
        <v>1</v>
      </c>
      <c r="J716" s="72">
        <v>1</v>
      </c>
      <c r="K716" s="73">
        <v>6</v>
      </c>
      <c r="L716" s="73">
        <v>51.900000000000006</v>
      </c>
      <c r="M716" s="74">
        <v>0</v>
      </c>
      <c r="N716" s="75">
        <v>8.65</v>
      </c>
      <c r="O716" s="70">
        <v>0</v>
      </c>
      <c r="P716" s="76" t="e">
        <f>VLOOKUP(A716,#REF!,3,FALSE)</f>
        <v>#REF!</v>
      </c>
      <c r="Q716" s="77">
        <v>0</v>
      </c>
      <c r="R716" s="77">
        <f t="shared" si="11"/>
        <v>51.900000000000006</v>
      </c>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M716" s="76"/>
      <c r="CN716" s="76"/>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c r="DM716" s="76"/>
      <c r="DN716" s="76"/>
      <c r="DO716" s="76"/>
      <c r="DP716" s="76"/>
      <c r="DQ716" s="76"/>
      <c r="DR716" s="76"/>
      <c r="DS716" s="76"/>
      <c r="DT716" s="76"/>
      <c r="DU716" s="76"/>
      <c r="DV716" s="76"/>
      <c r="DW716" s="76"/>
      <c r="DX716" s="76"/>
      <c r="DY716" s="76"/>
      <c r="DZ716" s="76"/>
      <c r="EA716" s="76"/>
      <c r="EB716" s="76"/>
      <c r="EC716" s="76"/>
      <c r="ED716" s="76"/>
      <c r="EE716" s="76"/>
      <c r="EF716" s="76"/>
      <c r="EG716" s="76"/>
      <c r="EH716" s="76"/>
      <c r="EI716" s="76"/>
      <c r="EJ716" s="76"/>
      <c r="EK716" s="76"/>
      <c r="EL716" s="76"/>
      <c r="EM716" s="76"/>
      <c r="EN716" s="76"/>
      <c r="EO716" s="76"/>
      <c r="EP716" s="76"/>
      <c r="EQ716" s="76"/>
      <c r="ER716" s="76"/>
      <c r="ES716" s="76"/>
      <c r="ET716" s="76"/>
      <c r="EU716" s="76"/>
      <c r="EV716" s="76"/>
      <c r="EW716" s="76"/>
      <c r="EX716" s="76"/>
      <c r="EY716" s="76"/>
      <c r="EZ716" s="76"/>
      <c r="FA716" s="76"/>
      <c r="FB716" s="76"/>
      <c r="FC716" s="76"/>
      <c r="FD716" s="76"/>
      <c r="FE716" s="76"/>
      <c r="FF716" s="76"/>
      <c r="FG716" s="76"/>
      <c r="FH716" s="76"/>
      <c r="FI716" s="76"/>
      <c r="FJ716" s="76"/>
      <c r="FK716" s="76"/>
      <c r="FL716" s="76"/>
      <c r="FM716" s="76"/>
      <c r="FN716" s="76"/>
      <c r="FO716" s="76"/>
      <c r="FP716" s="76"/>
      <c r="FQ716" s="76"/>
      <c r="FR716" s="76"/>
      <c r="FS716" s="76"/>
      <c r="FT716" s="76"/>
      <c r="FU716" s="76"/>
      <c r="FV716" s="76"/>
      <c r="FW716" s="76"/>
      <c r="FX716" s="76"/>
      <c r="FY716" s="76"/>
      <c r="FZ716" s="76"/>
      <c r="GA716" s="76"/>
      <c r="GB716" s="76"/>
      <c r="GC716" s="76"/>
      <c r="GD716" s="76"/>
      <c r="GE716" s="76"/>
      <c r="GF716" s="76"/>
      <c r="GG716" s="76"/>
      <c r="GH716" s="76"/>
      <c r="GI716" s="76"/>
      <c r="GJ716" s="76"/>
      <c r="GK716" s="76"/>
      <c r="GL716" s="76"/>
      <c r="GM716" s="76"/>
      <c r="GN716" s="76"/>
      <c r="GO716" s="76"/>
      <c r="GP716" s="76"/>
      <c r="GQ716" s="76"/>
      <c r="GR716" s="76"/>
      <c r="GS716" s="76"/>
      <c r="GT716" s="76"/>
      <c r="GU716" s="76"/>
      <c r="GV716" s="76"/>
      <c r="GW716" s="76"/>
      <c r="GX716" s="76"/>
      <c r="GY716" s="76"/>
      <c r="GZ716" s="76"/>
      <c r="HA716" s="76"/>
      <c r="HB716" s="76"/>
      <c r="HC716" s="76"/>
      <c r="HD716" s="76"/>
      <c r="HE716" s="76"/>
      <c r="HF716" s="76"/>
      <c r="HG716" s="76"/>
      <c r="HH716" s="76"/>
      <c r="HI716" s="76"/>
      <c r="HJ716" s="76"/>
      <c r="HK716" s="76"/>
      <c r="HL716" s="76"/>
      <c r="HM716" s="76"/>
      <c r="HN716" s="76"/>
      <c r="HO716" s="76"/>
      <c r="HP716" s="76"/>
      <c r="HQ716" s="76"/>
      <c r="HR716" s="76"/>
      <c r="HS716" s="76"/>
      <c r="HT716" s="76"/>
      <c r="HU716" s="76"/>
      <c r="HV716" s="76"/>
      <c r="HW716" s="76"/>
      <c r="HX716" s="76"/>
      <c r="HY716" s="76"/>
      <c r="HZ716" s="76"/>
      <c r="IA716" s="76"/>
      <c r="IB716" s="76"/>
      <c r="IC716" s="76"/>
      <c r="ID716" s="76"/>
      <c r="IE716" s="76"/>
      <c r="IF716" s="76"/>
      <c r="IG716" s="76"/>
      <c r="IH716" s="76"/>
      <c r="II716" s="76"/>
      <c r="IJ716" s="76"/>
      <c r="IK716" s="76"/>
      <c r="IL716" s="76"/>
      <c r="IM716" s="76"/>
      <c r="IN716" s="76"/>
      <c r="IO716" s="76"/>
      <c r="IP716" s="76"/>
      <c r="IQ716" s="76"/>
      <c r="IR716" s="76"/>
      <c r="IS716" s="76"/>
      <c r="IT716" s="76"/>
      <c r="IU716" s="76"/>
      <c r="IV716" s="76"/>
    </row>
    <row r="717" spans="1:256" x14ac:dyDescent="0.2">
      <c r="A717" s="68">
        <v>1831</v>
      </c>
      <c r="B717" s="69" t="s">
        <v>2388</v>
      </c>
      <c r="C717" s="70" t="s">
        <v>2110</v>
      </c>
      <c r="D717" s="69">
        <v>9</v>
      </c>
      <c r="E717" s="69">
        <v>2</v>
      </c>
      <c r="F717" s="69">
        <v>81</v>
      </c>
      <c r="G717" s="71">
        <v>1049.6600000000001</v>
      </c>
      <c r="H717" s="69">
        <v>62.980000000000004</v>
      </c>
      <c r="I717" s="69">
        <v>9</v>
      </c>
      <c r="J717" s="72">
        <v>2</v>
      </c>
      <c r="K717" s="73">
        <v>81</v>
      </c>
      <c r="L717" s="73">
        <v>1049.6600000000001</v>
      </c>
      <c r="M717" s="74">
        <v>62.980000000000004</v>
      </c>
      <c r="N717" s="75">
        <v>12.9588</v>
      </c>
      <c r="O717" s="70">
        <v>20</v>
      </c>
      <c r="P717" s="76" t="e">
        <f>VLOOKUP(A717,#REF!,3,FALSE)</f>
        <v>#REF!</v>
      </c>
      <c r="Q717" s="77">
        <v>0</v>
      </c>
      <c r="R717" s="77">
        <f t="shared" si="11"/>
        <v>1049.6628000000001</v>
      </c>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M717" s="76"/>
      <c r="CN717" s="76"/>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c r="DM717" s="76"/>
      <c r="DN717" s="76"/>
      <c r="DO717" s="76"/>
      <c r="DP717" s="76"/>
      <c r="DQ717" s="76"/>
      <c r="DR717" s="76"/>
      <c r="DS717" s="76"/>
      <c r="DT717" s="76"/>
      <c r="DU717" s="76"/>
      <c r="DV717" s="76"/>
      <c r="DW717" s="76"/>
      <c r="DX717" s="76"/>
      <c r="DY717" s="76"/>
      <c r="DZ717" s="76"/>
      <c r="EA717" s="76"/>
      <c r="EB717" s="76"/>
      <c r="EC717" s="76"/>
      <c r="ED717" s="76"/>
      <c r="EE717" s="76"/>
      <c r="EF717" s="76"/>
      <c r="EG717" s="76"/>
      <c r="EH717" s="76"/>
      <c r="EI717" s="76"/>
      <c r="EJ717" s="76"/>
      <c r="EK717" s="76"/>
      <c r="EL717" s="76"/>
      <c r="EM717" s="76"/>
      <c r="EN717" s="76"/>
      <c r="EO717" s="76"/>
      <c r="EP717" s="76"/>
      <c r="EQ717" s="76"/>
      <c r="ER717" s="76"/>
      <c r="ES717" s="76"/>
      <c r="ET717" s="76"/>
      <c r="EU717" s="76"/>
      <c r="EV717" s="76"/>
      <c r="EW717" s="76"/>
      <c r="EX717" s="76"/>
      <c r="EY717" s="76"/>
      <c r="EZ717" s="76"/>
      <c r="FA717" s="76"/>
      <c r="FB717" s="76"/>
      <c r="FC717" s="76"/>
      <c r="FD717" s="76"/>
      <c r="FE717" s="76"/>
      <c r="FF717" s="76"/>
      <c r="FG717" s="76"/>
      <c r="FH717" s="76"/>
      <c r="FI717" s="76"/>
      <c r="FJ717" s="76"/>
      <c r="FK717" s="76"/>
      <c r="FL717" s="76"/>
      <c r="FM717" s="76"/>
      <c r="FN717" s="76"/>
      <c r="FO717" s="76"/>
      <c r="FP717" s="76"/>
      <c r="FQ717" s="76"/>
      <c r="FR717" s="76"/>
      <c r="FS717" s="76"/>
      <c r="FT717" s="76"/>
      <c r="FU717" s="76"/>
      <c r="FV717" s="76"/>
      <c r="FW717" s="76"/>
      <c r="FX717" s="76"/>
      <c r="FY717" s="76"/>
      <c r="FZ717" s="76"/>
      <c r="GA717" s="76"/>
      <c r="GB717" s="76"/>
      <c r="GC717" s="76"/>
      <c r="GD717" s="76"/>
      <c r="GE717" s="76"/>
      <c r="GF717" s="76"/>
      <c r="GG717" s="76"/>
      <c r="GH717" s="76"/>
      <c r="GI717" s="76"/>
      <c r="GJ717" s="76"/>
      <c r="GK717" s="76"/>
      <c r="GL717" s="76"/>
      <c r="GM717" s="76"/>
      <c r="GN717" s="76"/>
      <c r="GO717" s="76"/>
      <c r="GP717" s="76"/>
      <c r="GQ717" s="76"/>
      <c r="GR717" s="76"/>
      <c r="GS717" s="76"/>
      <c r="GT717" s="76"/>
      <c r="GU717" s="76"/>
      <c r="GV717" s="76"/>
      <c r="GW717" s="76"/>
      <c r="GX717" s="76"/>
      <c r="GY717" s="76"/>
      <c r="GZ717" s="76"/>
      <c r="HA717" s="76"/>
      <c r="HB717" s="76"/>
      <c r="HC717" s="76"/>
      <c r="HD717" s="76"/>
      <c r="HE717" s="76"/>
      <c r="HF717" s="76"/>
      <c r="HG717" s="76"/>
      <c r="HH717" s="76"/>
      <c r="HI717" s="76"/>
      <c r="HJ717" s="76"/>
      <c r="HK717" s="76"/>
      <c r="HL717" s="76"/>
      <c r="HM717" s="76"/>
      <c r="HN717" s="76"/>
      <c r="HO717" s="76"/>
      <c r="HP717" s="76"/>
      <c r="HQ717" s="76"/>
      <c r="HR717" s="76"/>
      <c r="HS717" s="76"/>
      <c r="HT717" s="76"/>
      <c r="HU717" s="76"/>
      <c r="HV717" s="76"/>
      <c r="HW717" s="76"/>
      <c r="HX717" s="76"/>
      <c r="HY717" s="76"/>
      <c r="HZ717" s="76"/>
      <c r="IA717" s="76"/>
      <c r="IB717" s="76"/>
      <c r="IC717" s="76"/>
      <c r="ID717" s="76"/>
      <c r="IE717" s="76"/>
      <c r="IF717" s="76"/>
      <c r="IG717" s="76"/>
      <c r="IH717" s="76"/>
      <c r="II717" s="76"/>
      <c r="IJ717" s="76"/>
      <c r="IK717" s="76"/>
      <c r="IL717" s="76"/>
      <c r="IM717" s="76"/>
      <c r="IN717" s="76"/>
      <c r="IO717" s="76"/>
      <c r="IP717" s="76"/>
      <c r="IQ717" s="76"/>
      <c r="IR717" s="76"/>
      <c r="IS717" s="76"/>
      <c r="IT717" s="76"/>
      <c r="IU717" s="76"/>
      <c r="IV717" s="76"/>
    </row>
    <row r="718" spans="1:256" x14ac:dyDescent="0.2">
      <c r="A718" s="79">
        <v>1819</v>
      </c>
      <c r="B718" s="71" t="s">
        <v>1982</v>
      </c>
      <c r="C718" s="70" t="s">
        <v>2110</v>
      </c>
      <c r="D718" s="69">
        <v>13</v>
      </c>
      <c r="E718" s="69">
        <v>3</v>
      </c>
      <c r="F718" s="69">
        <v>166</v>
      </c>
      <c r="G718" s="71">
        <v>3191.5</v>
      </c>
      <c r="H718" s="69">
        <v>188.77</v>
      </c>
      <c r="I718" s="69">
        <v>13</v>
      </c>
      <c r="J718" s="72">
        <v>3</v>
      </c>
      <c r="K718" s="71">
        <v>166</v>
      </c>
      <c r="L718" s="80">
        <v>3191.5</v>
      </c>
      <c r="M718" s="74">
        <v>188.77</v>
      </c>
      <c r="N718" s="80">
        <v>19.225899999999999</v>
      </c>
      <c r="O718" s="70">
        <v>16</v>
      </c>
      <c r="P718" s="76" t="e">
        <f>VLOOKUP(A718,#REF!,3,FALSE)</f>
        <v>#REF!</v>
      </c>
      <c r="Q718" s="80">
        <v>1.9800000000000002</v>
      </c>
      <c r="R718" s="80">
        <f t="shared" si="11"/>
        <v>2862.8193999999999</v>
      </c>
    </row>
    <row r="719" spans="1:256" s="69" customFormat="1" x14ac:dyDescent="0.2">
      <c r="A719" s="97">
        <v>3955</v>
      </c>
      <c r="B719" s="98" t="s">
        <v>2389</v>
      </c>
      <c r="C719" s="69" t="s">
        <v>2110</v>
      </c>
      <c r="D719" s="69">
        <v>5</v>
      </c>
      <c r="E719" s="69">
        <v>2</v>
      </c>
      <c r="F719" s="69">
        <v>41</v>
      </c>
      <c r="G719" s="71">
        <v>473.40000000000003</v>
      </c>
      <c r="H719" s="69">
        <v>92.320000000000007</v>
      </c>
      <c r="I719" s="69">
        <v>5</v>
      </c>
      <c r="J719" s="69">
        <v>2</v>
      </c>
      <c r="K719" s="99">
        <v>41</v>
      </c>
      <c r="L719" s="99">
        <v>473.40000000000003</v>
      </c>
      <c r="M719" s="69">
        <v>92.320000000000007</v>
      </c>
      <c r="N719" s="100">
        <v>11.5463</v>
      </c>
      <c r="O719" s="69">
        <v>0</v>
      </c>
      <c r="P719" s="76" t="e">
        <f>VLOOKUP(A719,#REF!,3,FALSE)</f>
        <v>#REF!</v>
      </c>
      <c r="Q719" s="92"/>
      <c r="R719" s="92">
        <f t="shared" si="11"/>
        <v>473.39830000000001</v>
      </c>
      <c r="S719" s="76"/>
      <c r="T719" s="76"/>
      <c r="U719" s="76"/>
      <c r="V719" s="76"/>
      <c r="W719" s="76"/>
      <c r="X719" s="76"/>
      <c r="Y719" s="76"/>
      <c r="Z719" s="76"/>
      <c r="AA719" s="76"/>
      <c r="AB719" s="76"/>
      <c r="AC719" s="98"/>
      <c r="AD719" s="98"/>
      <c r="AE719" s="98"/>
      <c r="AF719" s="98"/>
      <c r="AG719" s="98"/>
      <c r="AH719" s="98"/>
      <c r="AI719" s="98"/>
      <c r="AJ719" s="98"/>
      <c r="AK719" s="98"/>
      <c r="AL719" s="98"/>
      <c r="AM719" s="98"/>
      <c r="AN719" s="98"/>
      <c r="AO719" s="98"/>
      <c r="AP719" s="98"/>
      <c r="AQ719" s="98"/>
      <c r="AR719" s="98"/>
      <c r="AS719" s="98"/>
      <c r="AT719" s="98"/>
      <c r="AU719" s="98"/>
      <c r="AV719" s="98"/>
      <c r="AW719" s="98"/>
      <c r="AX719" s="98"/>
      <c r="AY719" s="98"/>
      <c r="AZ719" s="98"/>
      <c r="BA719" s="98"/>
      <c r="BB719" s="98"/>
      <c r="BC719" s="98"/>
      <c r="BD719" s="98"/>
      <c r="BE719" s="98"/>
      <c r="BF719" s="98"/>
      <c r="BG719" s="98"/>
      <c r="BH719" s="98"/>
      <c r="BI719" s="98"/>
      <c r="BJ719" s="98"/>
      <c r="BK719" s="98"/>
      <c r="BL719" s="98"/>
      <c r="BM719" s="98"/>
      <c r="BN719" s="98"/>
      <c r="BO719" s="98"/>
      <c r="BP719" s="98"/>
      <c r="BQ719" s="98"/>
      <c r="BR719" s="98"/>
      <c r="BS719" s="98"/>
      <c r="BT719" s="98"/>
      <c r="BU719" s="98"/>
      <c r="BV719" s="98"/>
      <c r="BW719" s="98"/>
      <c r="BX719" s="98"/>
      <c r="BY719" s="98"/>
      <c r="BZ719" s="98"/>
      <c r="CA719" s="98"/>
      <c r="CB719" s="98"/>
      <c r="CC719" s="98"/>
      <c r="CD719" s="98"/>
      <c r="CE719" s="98"/>
      <c r="CF719" s="98"/>
      <c r="CG719" s="98"/>
      <c r="CH719" s="98"/>
      <c r="CI719" s="98"/>
      <c r="CJ719" s="98"/>
      <c r="CK719" s="98"/>
      <c r="CL719" s="98"/>
      <c r="CM719" s="98"/>
      <c r="CN719" s="98"/>
      <c r="CO719" s="98"/>
      <c r="CP719" s="98"/>
      <c r="CQ719" s="98"/>
      <c r="CR719" s="98"/>
      <c r="CS719" s="98"/>
      <c r="CT719" s="98"/>
      <c r="CU719" s="98"/>
      <c r="CV719" s="98"/>
      <c r="CW719" s="98"/>
      <c r="CX719" s="98"/>
      <c r="CY719" s="98"/>
      <c r="CZ719" s="98"/>
      <c r="DA719" s="98"/>
      <c r="DB719" s="98"/>
      <c r="DC719" s="98"/>
      <c r="DD719" s="98"/>
      <c r="DE719" s="98"/>
      <c r="DF719" s="98"/>
      <c r="DG719" s="98"/>
      <c r="DH719" s="98"/>
      <c r="DI719" s="98"/>
      <c r="DJ719" s="98"/>
      <c r="DK719" s="98"/>
      <c r="DL719" s="98"/>
      <c r="DM719" s="98"/>
      <c r="DN719" s="98"/>
      <c r="DO719" s="98"/>
      <c r="DP719" s="98"/>
      <c r="DQ719" s="98"/>
      <c r="DR719" s="98"/>
      <c r="DS719" s="98"/>
      <c r="DT719" s="98"/>
      <c r="DU719" s="98"/>
      <c r="DV719" s="98"/>
      <c r="DW719" s="98"/>
      <c r="DX719" s="98"/>
      <c r="DY719" s="98"/>
      <c r="DZ719" s="98"/>
      <c r="EA719" s="98"/>
      <c r="EB719" s="98"/>
      <c r="EC719" s="98"/>
      <c r="ED719" s="98"/>
      <c r="EE719" s="98"/>
      <c r="EF719" s="98"/>
      <c r="EG719" s="98"/>
      <c r="EH719" s="98"/>
      <c r="EI719" s="98"/>
      <c r="EJ719" s="98"/>
      <c r="EK719" s="98"/>
      <c r="EL719" s="98"/>
      <c r="EM719" s="98"/>
      <c r="EN719" s="98"/>
      <c r="EO719" s="98"/>
      <c r="EP719" s="98"/>
      <c r="EQ719" s="98"/>
      <c r="ER719" s="98"/>
      <c r="ES719" s="98"/>
      <c r="ET719" s="98"/>
      <c r="EU719" s="98"/>
      <c r="EV719" s="98"/>
      <c r="EW719" s="98"/>
      <c r="EX719" s="98"/>
      <c r="EY719" s="98"/>
      <c r="EZ719" s="98"/>
      <c r="FA719" s="98"/>
      <c r="FB719" s="98"/>
      <c r="FC719" s="98"/>
      <c r="FD719" s="98"/>
      <c r="FE719" s="98"/>
      <c r="FF719" s="98"/>
      <c r="FG719" s="98"/>
      <c r="FH719" s="98"/>
      <c r="FI719" s="98"/>
      <c r="FJ719" s="98"/>
      <c r="FK719" s="98"/>
      <c r="FL719" s="98"/>
      <c r="FM719" s="98"/>
      <c r="FN719" s="98"/>
      <c r="FO719" s="98"/>
      <c r="FP719" s="98"/>
      <c r="FQ719" s="98"/>
      <c r="FR719" s="98"/>
      <c r="FS719" s="98"/>
      <c r="FT719" s="98"/>
      <c r="FU719" s="98"/>
      <c r="FV719" s="98"/>
      <c r="FW719" s="98"/>
      <c r="FX719" s="98"/>
      <c r="FY719" s="98"/>
      <c r="FZ719" s="98"/>
      <c r="GA719" s="98"/>
      <c r="GB719" s="98"/>
      <c r="GC719" s="98"/>
      <c r="GD719" s="98"/>
      <c r="GE719" s="98"/>
      <c r="GF719" s="98"/>
      <c r="GG719" s="98"/>
      <c r="GH719" s="98"/>
      <c r="GI719" s="98"/>
      <c r="GJ719" s="98"/>
      <c r="GK719" s="98"/>
      <c r="GL719" s="98"/>
      <c r="GM719" s="98"/>
      <c r="GN719" s="98"/>
      <c r="GO719" s="98"/>
      <c r="GP719" s="98"/>
      <c r="GQ719" s="98"/>
      <c r="GR719" s="98"/>
      <c r="GS719" s="98"/>
      <c r="GT719" s="98"/>
      <c r="GU719" s="98"/>
      <c r="GV719" s="98"/>
      <c r="GW719" s="98"/>
      <c r="GX719" s="98"/>
      <c r="GY719" s="98"/>
      <c r="GZ719" s="98"/>
      <c r="HA719" s="98"/>
      <c r="HB719" s="98"/>
      <c r="HC719" s="98"/>
      <c r="HD719" s="98"/>
      <c r="HE719" s="98"/>
      <c r="HF719" s="98"/>
      <c r="HG719" s="98"/>
      <c r="HH719" s="98"/>
      <c r="HI719" s="98"/>
      <c r="HJ719" s="98"/>
      <c r="HK719" s="98"/>
      <c r="HL719" s="98"/>
      <c r="HM719" s="98"/>
      <c r="HN719" s="98"/>
      <c r="HO719" s="98"/>
      <c r="HP719" s="98"/>
      <c r="HQ719" s="98"/>
      <c r="HR719" s="98"/>
      <c r="HS719" s="98"/>
      <c r="HT719" s="98"/>
      <c r="HU719" s="98"/>
      <c r="HV719" s="98"/>
      <c r="HW719" s="98"/>
      <c r="HX719" s="98"/>
      <c r="HY719" s="98"/>
      <c r="HZ719" s="98"/>
      <c r="IA719" s="98"/>
      <c r="IB719" s="98"/>
      <c r="IC719" s="98"/>
      <c r="ID719" s="98"/>
      <c r="IE719" s="98"/>
      <c r="IF719" s="98"/>
      <c r="IG719" s="98"/>
      <c r="IH719" s="98"/>
      <c r="II719" s="98"/>
      <c r="IJ719" s="98"/>
      <c r="IK719" s="98"/>
      <c r="IL719" s="98"/>
      <c r="IM719" s="98"/>
      <c r="IN719" s="98"/>
      <c r="IO719" s="98"/>
      <c r="IP719" s="98"/>
      <c r="IQ719" s="98"/>
      <c r="IR719" s="98"/>
      <c r="IS719" s="98"/>
      <c r="IT719" s="98"/>
      <c r="IU719" s="98"/>
      <c r="IV719" s="98"/>
    </row>
    <row r="720" spans="1:256" s="69" customFormat="1" x14ac:dyDescent="0.2">
      <c r="A720" s="68">
        <v>1823</v>
      </c>
      <c r="B720" s="69" t="s">
        <v>1983</v>
      </c>
      <c r="C720" s="69" t="s">
        <v>2110</v>
      </c>
      <c r="D720" s="69">
        <v>17</v>
      </c>
      <c r="E720" s="69">
        <v>2</v>
      </c>
      <c r="F720" s="69">
        <v>212</v>
      </c>
      <c r="G720" s="71">
        <v>2653.28</v>
      </c>
      <c r="H720" s="69">
        <v>397.95000000000005</v>
      </c>
      <c r="I720" s="69">
        <v>17</v>
      </c>
      <c r="J720" s="69">
        <v>2</v>
      </c>
      <c r="K720" s="73">
        <v>212</v>
      </c>
      <c r="L720" s="73">
        <v>2653.28</v>
      </c>
      <c r="M720" s="69">
        <v>397.95000000000005</v>
      </c>
      <c r="N720" s="75">
        <v>12.515500000000001</v>
      </c>
      <c r="O720" s="69">
        <v>30</v>
      </c>
      <c r="P720" s="76" t="e">
        <f>VLOOKUP(A720,#REF!,3,FALSE)</f>
        <v>#REF!</v>
      </c>
      <c r="Q720" s="92">
        <v>0</v>
      </c>
      <c r="R720" s="92">
        <f t="shared" si="11"/>
        <v>2653.2860000000001</v>
      </c>
      <c r="S720" s="76"/>
      <c r="T720" s="76"/>
      <c r="U720" s="76"/>
      <c r="V720" s="76"/>
      <c r="W720" s="76"/>
      <c r="X720" s="76"/>
      <c r="Y720" s="76"/>
      <c r="Z720" s="76"/>
      <c r="AA720" s="76"/>
      <c r="AB720" s="76"/>
    </row>
    <row r="721" spans="1:256" s="69" customFormat="1" x14ac:dyDescent="0.2">
      <c r="A721" s="68">
        <v>3639</v>
      </c>
      <c r="B721" s="69" t="s">
        <v>2390</v>
      </c>
      <c r="C721" s="69" t="s">
        <v>2110</v>
      </c>
      <c r="D721" s="69">
        <v>1</v>
      </c>
      <c r="E721" s="69">
        <v>1</v>
      </c>
      <c r="F721" s="69">
        <v>8</v>
      </c>
      <c r="G721" s="71">
        <v>71.600000000000009</v>
      </c>
      <c r="H721" s="69">
        <v>14.32</v>
      </c>
      <c r="I721" s="69">
        <v>1</v>
      </c>
      <c r="J721" s="69">
        <v>1</v>
      </c>
      <c r="K721" s="73">
        <v>8</v>
      </c>
      <c r="L721" s="73">
        <v>71.600000000000009</v>
      </c>
      <c r="M721" s="69">
        <v>14.32</v>
      </c>
      <c r="N721" s="75">
        <v>8.9500000000000011</v>
      </c>
      <c r="O721" s="69">
        <v>0</v>
      </c>
      <c r="P721" s="76" t="e">
        <f>VLOOKUP(A721,#REF!,3,FALSE)</f>
        <v>#REF!</v>
      </c>
      <c r="Q721" s="92"/>
      <c r="R721" s="92">
        <f t="shared" si="11"/>
        <v>71.600000000000009</v>
      </c>
      <c r="S721" s="76"/>
      <c r="T721" s="76"/>
      <c r="U721" s="76"/>
      <c r="V721" s="76"/>
      <c r="W721" s="76"/>
      <c r="X721" s="76"/>
      <c r="Y721" s="76"/>
      <c r="Z721" s="76"/>
      <c r="AA721" s="76"/>
      <c r="AB721" s="76"/>
    </row>
    <row r="722" spans="1:256" s="69" customFormat="1" x14ac:dyDescent="0.2">
      <c r="A722" s="88">
        <v>1821</v>
      </c>
      <c r="B722" s="89" t="s">
        <v>2391</v>
      </c>
      <c r="C722" s="69" t="s">
        <v>2110</v>
      </c>
      <c r="D722" s="69">
        <v>2</v>
      </c>
      <c r="E722" s="69">
        <v>1</v>
      </c>
      <c r="F722" s="69">
        <v>20</v>
      </c>
      <c r="G722" s="71">
        <v>356</v>
      </c>
      <c r="H722" s="69">
        <v>71.2</v>
      </c>
      <c r="I722" s="69">
        <v>2</v>
      </c>
      <c r="J722" s="69">
        <v>1</v>
      </c>
      <c r="K722" s="90">
        <v>20</v>
      </c>
      <c r="L722" s="90">
        <v>356</v>
      </c>
      <c r="M722" s="69">
        <v>71.2</v>
      </c>
      <c r="N722" s="91">
        <v>17.8</v>
      </c>
      <c r="O722" s="69">
        <v>0</v>
      </c>
      <c r="P722" s="76" t="e">
        <f>VLOOKUP(A722,#REF!,3,FALSE)</f>
        <v>#REF!</v>
      </c>
      <c r="Q722" s="92">
        <v>0</v>
      </c>
      <c r="R722" s="92">
        <f t="shared" si="11"/>
        <v>356</v>
      </c>
      <c r="S722" s="76"/>
      <c r="T722" s="76"/>
      <c r="U722" s="76"/>
      <c r="V722" s="76"/>
      <c r="W722" s="76"/>
      <c r="X722" s="76"/>
      <c r="Y722" s="76"/>
      <c r="Z722" s="76"/>
      <c r="AA722" s="76"/>
      <c r="AB722" s="76"/>
    </row>
    <row r="723" spans="1:256" x14ac:dyDescent="0.2">
      <c r="A723" s="68">
        <v>1822</v>
      </c>
      <c r="B723" s="69" t="s">
        <v>1984</v>
      </c>
      <c r="C723" s="70" t="s">
        <v>2110</v>
      </c>
      <c r="D723" s="69">
        <v>1</v>
      </c>
      <c r="E723" s="69">
        <v>1</v>
      </c>
      <c r="F723" s="69">
        <v>8</v>
      </c>
      <c r="G723" s="71">
        <v>108.4</v>
      </c>
      <c r="H723" s="69">
        <v>21.68</v>
      </c>
      <c r="I723" s="69">
        <v>1</v>
      </c>
      <c r="J723" s="72">
        <v>1</v>
      </c>
      <c r="K723" s="73">
        <v>8</v>
      </c>
      <c r="L723" s="73">
        <v>108.4</v>
      </c>
      <c r="M723" s="74">
        <v>21.68</v>
      </c>
      <c r="N723" s="75">
        <v>13.55</v>
      </c>
      <c r="O723" s="70">
        <v>0</v>
      </c>
      <c r="P723" s="76" t="e">
        <f>VLOOKUP(A723,#REF!,3,FALSE)</f>
        <v>#REF!</v>
      </c>
      <c r="Q723" s="77">
        <v>0</v>
      </c>
      <c r="R723" s="77">
        <f t="shared" si="11"/>
        <v>108.4</v>
      </c>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M723" s="76"/>
      <c r="CN723" s="76"/>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c r="DM723" s="76"/>
      <c r="DN723" s="76"/>
      <c r="DO723" s="76"/>
      <c r="DP723" s="76"/>
      <c r="DQ723" s="76"/>
      <c r="DR723" s="76"/>
      <c r="DS723" s="76"/>
      <c r="DT723" s="76"/>
      <c r="DU723" s="76"/>
      <c r="DV723" s="76"/>
      <c r="DW723" s="76"/>
      <c r="DX723" s="76"/>
      <c r="DY723" s="76"/>
      <c r="DZ723" s="76"/>
      <c r="EA723" s="76"/>
      <c r="EB723" s="76"/>
      <c r="EC723" s="76"/>
      <c r="ED723" s="76"/>
      <c r="EE723" s="76"/>
      <c r="EF723" s="76"/>
      <c r="EG723" s="76"/>
      <c r="EH723" s="76"/>
      <c r="EI723" s="76"/>
      <c r="EJ723" s="76"/>
      <c r="EK723" s="76"/>
      <c r="EL723" s="76"/>
      <c r="EM723" s="76"/>
      <c r="EN723" s="76"/>
      <c r="EO723" s="76"/>
      <c r="EP723" s="76"/>
      <c r="EQ723" s="76"/>
      <c r="ER723" s="76"/>
      <c r="ES723" s="76"/>
      <c r="ET723" s="76"/>
      <c r="EU723" s="76"/>
      <c r="EV723" s="76"/>
      <c r="EW723" s="76"/>
      <c r="EX723" s="76"/>
      <c r="EY723" s="76"/>
      <c r="EZ723" s="76"/>
      <c r="FA723" s="76"/>
      <c r="FB723" s="76"/>
      <c r="FC723" s="76"/>
      <c r="FD723" s="76"/>
      <c r="FE723" s="76"/>
      <c r="FF723" s="76"/>
      <c r="FG723" s="76"/>
      <c r="FH723" s="76"/>
      <c r="FI723" s="76"/>
      <c r="FJ723" s="76"/>
      <c r="FK723" s="76"/>
      <c r="FL723" s="76"/>
      <c r="FM723" s="76"/>
      <c r="FN723" s="76"/>
      <c r="FO723" s="76"/>
      <c r="FP723" s="76"/>
      <c r="FQ723" s="76"/>
      <c r="FR723" s="76"/>
      <c r="FS723" s="76"/>
      <c r="FT723" s="76"/>
      <c r="FU723" s="76"/>
      <c r="FV723" s="76"/>
      <c r="FW723" s="76"/>
      <c r="FX723" s="76"/>
      <c r="FY723" s="76"/>
      <c r="FZ723" s="76"/>
      <c r="GA723" s="76"/>
      <c r="GB723" s="76"/>
      <c r="GC723" s="76"/>
      <c r="GD723" s="76"/>
      <c r="GE723" s="76"/>
      <c r="GF723" s="76"/>
      <c r="GG723" s="76"/>
      <c r="GH723" s="76"/>
      <c r="GI723" s="76"/>
      <c r="GJ723" s="76"/>
      <c r="GK723" s="76"/>
      <c r="GL723" s="76"/>
      <c r="GM723" s="76"/>
      <c r="GN723" s="76"/>
      <c r="GO723" s="76"/>
      <c r="GP723" s="76"/>
      <c r="GQ723" s="76"/>
      <c r="GR723" s="76"/>
      <c r="GS723" s="76"/>
      <c r="GT723" s="76"/>
      <c r="GU723" s="76"/>
      <c r="GV723" s="76"/>
      <c r="GW723" s="76"/>
      <c r="GX723" s="76"/>
      <c r="GY723" s="76"/>
      <c r="GZ723" s="76"/>
      <c r="HA723" s="76"/>
      <c r="HB723" s="76"/>
      <c r="HC723" s="76"/>
      <c r="HD723" s="76"/>
      <c r="HE723" s="76"/>
      <c r="HF723" s="76"/>
      <c r="HG723" s="76"/>
      <c r="HH723" s="76"/>
      <c r="HI723" s="76"/>
      <c r="HJ723" s="76"/>
      <c r="HK723" s="76"/>
      <c r="HL723" s="76"/>
      <c r="HM723" s="76"/>
      <c r="HN723" s="76"/>
      <c r="HO723" s="76"/>
      <c r="HP723" s="76"/>
      <c r="HQ723" s="76"/>
      <c r="HR723" s="76"/>
      <c r="HS723" s="76"/>
      <c r="HT723" s="76"/>
      <c r="HU723" s="76"/>
      <c r="HV723" s="76"/>
      <c r="HW723" s="76"/>
      <c r="HX723" s="76"/>
      <c r="HY723" s="76"/>
      <c r="HZ723" s="76"/>
      <c r="IA723" s="76"/>
      <c r="IB723" s="76"/>
      <c r="IC723" s="76"/>
      <c r="ID723" s="76"/>
      <c r="IE723" s="76"/>
      <c r="IF723" s="76"/>
      <c r="IG723" s="76"/>
      <c r="IH723" s="76"/>
      <c r="II723" s="76"/>
      <c r="IJ723" s="76"/>
      <c r="IK723" s="76"/>
      <c r="IL723" s="76"/>
      <c r="IM723" s="76"/>
      <c r="IN723" s="76"/>
      <c r="IO723" s="76"/>
      <c r="IP723" s="76"/>
      <c r="IQ723" s="76"/>
      <c r="IR723" s="76"/>
      <c r="IS723" s="76"/>
      <c r="IT723" s="76"/>
      <c r="IU723" s="76"/>
      <c r="IV723" s="76"/>
    </row>
    <row r="724" spans="1:256" x14ac:dyDescent="0.2">
      <c r="A724" s="68">
        <v>1843</v>
      </c>
      <c r="B724" s="69" t="s">
        <v>1985</v>
      </c>
      <c r="C724" s="70" t="s">
        <v>2110</v>
      </c>
      <c r="D724" s="69">
        <v>2</v>
      </c>
      <c r="E724" s="69">
        <v>1</v>
      </c>
      <c r="F724" s="69">
        <v>32</v>
      </c>
      <c r="G724" s="71">
        <v>231.47</v>
      </c>
      <c r="H724" s="69">
        <v>46.29</v>
      </c>
      <c r="I724" s="69">
        <v>2</v>
      </c>
      <c r="J724" s="72">
        <v>1</v>
      </c>
      <c r="K724" s="73">
        <v>32</v>
      </c>
      <c r="L724" s="73">
        <v>231.47</v>
      </c>
      <c r="M724" s="74">
        <v>46.29</v>
      </c>
      <c r="N724" s="75">
        <v>7.2334000000000005</v>
      </c>
      <c r="O724" s="70">
        <v>0</v>
      </c>
      <c r="P724" s="76" t="e">
        <f>VLOOKUP(A724,#REF!,3,FALSE)</f>
        <v>#REF!</v>
      </c>
      <c r="Q724" s="77">
        <v>0</v>
      </c>
      <c r="R724" s="77">
        <f t="shared" si="11"/>
        <v>231.46880000000002</v>
      </c>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M724" s="76"/>
      <c r="CN724" s="76"/>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c r="DM724" s="76"/>
      <c r="DN724" s="76"/>
      <c r="DO724" s="76"/>
      <c r="DP724" s="76"/>
      <c r="DQ724" s="76"/>
      <c r="DR724" s="76"/>
      <c r="DS724" s="76"/>
      <c r="DT724" s="76"/>
      <c r="DU724" s="76"/>
      <c r="DV724" s="76"/>
      <c r="DW724" s="76"/>
      <c r="DX724" s="76"/>
      <c r="DY724" s="76"/>
      <c r="DZ724" s="76"/>
      <c r="EA724" s="76"/>
      <c r="EB724" s="76"/>
      <c r="EC724" s="76"/>
      <c r="ED724" s="76"/>
      <c r="EE724" s="76"/>
      <c r="EF724" s="76"/>
      <c r="EG724" s="76"/>
      <c r="EH724" s="76"/>
      <c r="EI724" s="76"/>
      <c r="EJ724" s="76"/>
      <c r="EK724" s="76"/>
      <c r="EL724" s="76"/>
      <c r="EM724" s="76"/>
      <c r="EN724" s="76"/>
      <c r="EO724" s="76"/>
      <c r="EP724" s="76"/>
      <c r="EQ724" s="76"/>
      <c r="ER724" s="76"/>
      <c r="ES724" s="76"/>
      <c r="ET724" s="76"/>
      <c r="EU724" s="76"/>
      <c r="EV724" s="76"/>
      <c r="EW724" s="76"/>
      <c r="EX724" s="76"/>
      <c r="EY724" s="76"/>
      <c r="EZ724" s="76"/>
      <c r="FA724" s="76"/>
      <c r="FB724" s="76"/>
      <c r="FC724" s="76"/>
      <c r="FD724" s="76"/>
      <c r="FE724" s="76"/>
      <c r="FF724" s="76"/>
      <c r="FG724" s="76"/>
      <c r="FH724" s="76"/>
      <c r="FI724" s="76"/>
      <c r="FJ724" s="76"/>
      <c r="FK724" s="76"/>
      <c r="FL724" s="76"/>
      <c r="FM724" s="76"/>
      <c r="FN724" s="76"/>
      <c r="FO724" s="76"/>
      <c r="FP724" s="76"/>
      <c r="FQ724" s="76"/>
      <c r="FR724" s="76"/>
      <c r="FS724" s="76"/>
      <c r="FT724" s="76"/>
      <c r="FU724" s="76"/>
      <c r="FV724" s="76"/>
      <c r="FW724" s="76"/>
      <c r="FX724" s="76"/>
      <c r="FY724" s="76"/>
      <c r="FZ724" s="76"/>
      <c r="GA724" s="76"/>
      <c r="GB724" s="76"/>
      <c r="GC724" s="76"/>
      <c r="GD724" s="76"/>
      <c r="GE724" s="76"/>
      <c r="GF724" s="76"/>
      <c r="GG724" s="76"/>
      <c r="GH724" s="76"/>
      <c r="GI724" s="76"/>
      <c r="GJ724" s="76"/>
      <c r="GK724" s="76"/>
      <c r="GL724" s="76"/>
      <c r="GM724" s="76"/>
      <c r="GN724" s="76"/>
      <c r="GO724" s="76"/>
      <c r="GP724" s="76"/>
      <c r="GQ724" s="76"/>
      <c r="GR724" s="76"/>
      <c r="GS724" s="76"/>
      <c r="GT724" s="76"/>
      <c r="GU724" s="76"/>
      <c r="GV724" s="76"/>
      <c r="GW724" s="76"/>
      <c r="GX724" s="76"/>
      <c r="GY724" s="76"/>
      <c r="GZ724" s="76"/>
      <c r="HA724" s="76"/>
      <c r="HB724" s="76"/>
      <c r="HC724" s="76"/>
      <c r="HD724" s="76"/>
      <c r="HE724" s="76"/>
      <c r="HF724" s="76"/>
      <c r="HG724" s="76"/>
      <c r="HH724" s="76"/>
      <c r="HI724" s="76"/>
      <c r="HJ724" s="76"/>
      <c r="HK724" s="76"/>
      <c r="HL724" s="76"/>
      <c r="HM724" s="76"/>
      <c r="HN724" s="76"/>
      <c r="HO724" s="76"/>
      <c r="HP724" s="76"/>
      <c r="HQ724" s="76"/>
      <c r="HR724" s="76"/>
      <c r="HS724" s="76"/>
      <c r="HT724" s="76"/>
      <c r="HU724" s="76"/>
      <c r="HV724" s="76"/>
      <c r="HW724" s="76"/>
      <c r="HX724" s="76"/>
      <c r="HY724" s="76"/>
      <c r="HZ724" s="76"/>
      <c r="IA724" s="76"/>
      <c r="IB724" s="76"/>
      <c r="IC724" s="76"/>
      <c r="ID724" s="76"/>
      <c r="IE724" s="76"/>
      <c r="IF724" s="76"/>
      <c r="IG724" s="76"/>
      <c r="IH724" s="76"/>
      <c r="II724" s="76"/>
      <c r="IJ724" s="76"/>
      <c r="IK724" s="76"/>
      <c r="IL724" s="76"/>
      <c r="IM724" s="76"/>
      <c r="IN724" s="76"/>
      <c r="IO724" s="76"/>
      <c r="IP724" s="76"/>
      <c r="IQ724" s="76"/>
      <c r="IR724" s="76"/>
      <c r="IS724" s="76"/>
      <c r="IT724" s="76"/>
      <c r="IU724" s="76"/>
      <c r="IV724" s="76"/>
    </row>
    <row r="725" spans="1:256" x14ac:dyDescent="0.2">
      <c r="A725" s="68">
        <v>2685</v>
      </c>
      <c r="B725" s="69" t="s">
        <v>1986</v>
      </c>
      <c r="C725" s="70" t="s">
        <v>2110</v>
      </c>
      <c r="D725" s="69">
        <v>1</v>
      </c>
      <c r="E725" s="69">
        <v>1</v>
      </c>
      <c r="F725" s="69">
        <v>11</v>
      </c>
      <c r="G725" s="71">
        <v>76.67</v>
      </c>
      <c r="H725" s="69">
        <v>15.33</v>
      </c>
      <c r="I725" s="69">
        <v>1</v>
      </c>
      <c r="J725" s="72">
        <v>1</v>
      </c>
      <c r="K725" s="73">
        <v>11</v>
      </c>
      <c r="L725" s="73">
        <v>76.67</v>
      </c>
      <c r="M725" s="74">
        <v>15.33</v>
      </c>
      <c r="N725" s="75">
        <v>6.9700000000000006</v>
      </c>
      <c r="O725" s="70">
        <v>0</v>
      </c>
      <c r="P725" s="76" t="e">
        <f>VLOOKUP(A725,#REF!,3,FALSE)</f>
        <v>#REF!</v>
      </c>
      <c r="Q725" s="77">
        <v>0</v>
      </c>
      <c r="R725" s="77">
        <f t="shared" si="11"/>
        <v>76.67</v>
      </c>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M725" s="76"/>
      <c r="CN725" s="76"/>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c r="DM725" s="76"/>
      <c r="DN725" s="76"/>
      <c r="DO725" s="76"/>
      <c r="DP725" s="76"/>
      <c r="DQ725" s="76"/>
      <c r="DR725" s="76"/>
      <c r="DS725" s="76"/>
      <c r="DT725" s="76"/>
      <c r="DU725" s="76"/>
      <c r="DV725" s="76"/>
      <c r="DW725" s="76"/>
      <c r="DX725" s="76"/>
      <c r="DY725" s="76"/>
      <c r="DZ725" s="76"/>
      <c r="EA725" s="76"/>
      <c r="EB725" s="76"/>
      <c r="EC725" s="76"/>
      <c r="ED725" s="76"/>
      <c r="EE725" s="76"/>
      <c r="EF725" s="76"/>
      <c r="EG725" s="76"/>
      <c r="EH725" s="76"/>
      <c r="EI725" s="76"/>
      <c r="EJ725" s="76"/>
      <c r="EK725" s="76"/>
      <c r="EL725" s="76"/>
      <c r="EM725" s="76"/>
      <c r="EN725" s="76"/>
      <c r="EO725" s="76"/>
      <c r="EP725" s="76"/>
      <c r="EQ725" s="76"/>
      <c r="ER725" s="76"/>
      <c r="ES725" s="76"/>
      <c r="ET725" s="76"/>
      <c r="EU725" s="76"/>
      <c r="EV725" s="76"/>
      <c r="EW725" s="76"/>
      <c r="EX725" s="76"/>
      <c r="EY725" s="76"/>
      <c r="EZ725" s="76"/>
      <c r="FA725" s="76"/>
      <c r="FB725" s="76"/>
      <c r="FC725" s="76"/>
      <c r="FD725" s="76"/>
      <c r="FE725" s="76"/>
      <c r="FF725" s="76"/>
      <c r="FG725" s="76"/>
      <c r="FH725" s="76"/>
      <c r="FI725" s="76"/>
      <c r="FJ725" s="76"/>
      <c r="FK725" s="76"/>
      <c r="FL725" s="76"/>
      <c r="FM725" s="76"/>
      <c r="FN725" s="76"/>
      <c r="FO725" s="76"/>
      <c r="FP725" s="76"/>
      <c r="FQ725" s="76"/>
      <c r="FR725" s="76"/>
      <c r="FS725" s="76"/>
      <c r="FT725" s="76"/>
      <c r="FU725" s="76"/>
      <c r="FV725" s="76"/>
      <c r="FW725" s="76"/>
      <c r="FX725" s="76"/>
      <c r="FY725" s="76"/>
      <c r="FZ725" s="76"/>
      <c r="GA725" s="76"/>
      <c r="GB725" s="76"/>
      <c r="GC725" s="76"/>
      <c r="GD725" s="76"/>
      <c r="GE725" s="76"/>
      <c r="GF725" s="76"/>
      <c r="GG725" s="76"/>
      <c r="GH725" s="76"/>
      <c r="GI725" s="76"/>
      <c r="GJ725" s="76"/>
      <c r="GK725" s="76"/>
      <c r="GL725" s="76"/>
      <c r="GM725" s="76"/>
      <c r="GN725" s="76"/>
      <c r="GO725" s="76"/>
      <c r="GP725" s="76"/>
      <c r="GQ725" s="76"/>
      <c r="GR725" s="76"/>
      <c r="GS725" s="76"/>
      <c r="GT725" s="76"/>
      <c r="GU725" s="76"/>
      <c r="GV725" s="76"/>
      <c r="GW725" s="76"/>
      <c r="GX725" s="76"/>
      <c r="GY725" s="76"/>
      <c r="GZ725" s="76"/>
      <c r="HA725" s="76"/>
      <c r="HB725" s="76"/>
      <c r="HC725" s="76"/>
      <c r="HD725" s="76"/>
      <c r="HE725" s="76"/>
      <c r="HF725" s="76"/>
      <c r="HG725" s="76"/>
      <c r="HH725" s="76"/>
      <c r="HI725" s="76"/>
      <c r="HJ725" s="76"/>
      <c r="HK725" s="76"/>
      <c r="HL725" s="76"/>
      <c r="HM725" s="76"/>
      <c r="HN725" s="76"/>
      <c r="HO725" s="76"/>
      <c r="HP725" s="76"/>
      <c r="HQ725" s="76"/>
      <c r="HR725" s="76"/>
      <c r="HS725" s="76"/>
      <c r="HT725" s="76"/>
      <c r="HU725" s="76"/>
      <c r="HV725" s="76"/>
      <c r="HW725" s="76"/>
      <c r="HX725" s="76"/>
      <c r="HY725" s="76"/>
      <c r="HZ725" s="76"/>
      <c r="IA725" s="76"/>
      <c r="IB725" s="76"/>
      <c r="IC725" s="76"/>
      <c r="ID725" s="76"/>
      <c r="IE725" s="76"/>
      <c r="IF725" s="76"/>
      <c r="IG725" s="76"/>
      <c r="IH725" s="76"/>
      <c r="II725" s="76"/>
      <c r="IJ725" s="76"/>
      <c r="IK725" s="76"/>
      <c r="IL725" s="76"/>
      <c r="IM725" s="76"/>
      <c r="IN725" s="76"/>
      <c r="IO725" s="76"/>
      <c r="IP725" s="76"/>
      <c r="IQ725" s="76"/>
      <c r="IR725" s="76"/>
      <c r="IS725" s="76"/>
      <c r="IT725" s="76"/>
      <c r="IU725" s="76"/>
      <c r="IV725" s="76"/>
    </row>
    <row r="726" spans="1:256" x14ac:dyDescent="0.2">
      <c r="A726" s="68">
        <v>1943</v>
      </c>
      <c r="B726" s="69" t="s">
        <v>2392</v>
      </c>
      <c r="C726" s="70" t="s">
        <v>2110</v>
      </c>
      <c r="D726" s="69">
        <v>9</v>
      </c>
      <c r="E726" s="69">
        <v>2</v>
      </c>
      <c r="F726" s="69">
        <v>89</v>
      </c>
      <c r="G726" s="71">
        <v>1190.8800000000001</v>
      </c>
      <c r="H726" s="69">
        <v>195.89000000000001</v>
      </c>
      <c r="I726" s="69">
        <v>9</v>
      </c>
      <c r="J726" s="72">
        <v>2</v>
      </c>
      <c r="K726" s="73">
        <v>89</v>
      </c>
      <c r="L726" s="73">
        <v>1190.8800000000001</v>
      </c>
      <c r="M726" s="74">
        <v>195.89000000000001</v>
      </c>
      <c r="N726" s="75">
        <v>13.380700000000001</v>
      </c>
      <c r="O726" s="70">
        <v>14</v>
      </c>
      <c r="P726" s="76" t="e">
        <f>VLOOKUP(A726,#REF!,3,FALSE)</f>
        <v>#REF!</v>
      </c>
      <c r="Q726" s="77"/>
      <c r="R726" s="77">
        <f t="shared" si="11"/>
        <v>1190.8823</v>
      </c>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M726" s="76"/>
      <c r="CN726" s="76"/>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c r="DM726" s="76"/>
      <c r="DN726" s="76"/>
      <c r="DO726" s="76"/>
      <c r="DP726" s="76"/>
      <c r="DQ726" s="76"/>
      <c r="DR726" s="76"/>
      <c r="DS726" s="76"/>
      <c r="DT726" s="76"/>
      <c r="DU726" s="76"/>
      <c r="DV726" s="76"/>
      <c r="DW726" s="76"/>
      <c r="DX726" s="76"/>
      <c r="DY726" s="76"/>
      <c r="DZ726" s="76"/>
      <c r="EA726" s="76"/>
      <c r="EB726" s="76"/>
      <c r="EC726" s="76"/>
      <c r="ED726" s="76"/>
      <c r="EE726" s="76"/>
      <c r="EF726" s="76"/>
      <c r="EG726" s="76"/>
      <c r="EH726" s="76"/>
      <c r="EI726" s="76"/>
      <c r="EJ726" s="76"/>
      <c r="EK726" s="76"/>
      <c r="EL726" s="76"/>
      <c r="EM726" s="76"/>
      <c r="EN726" s="76"/>
      <c r="EO726" s="76"/>
      <c r="EP726" s="76"/>
      <c r="EQ726" s="76"/>
      <c r="ER726" s="76"/>
      <c r="ES726" s="76"/>
      <c r="ET726" s="76"/>
      <c r="EU726" s="76"/>
      <c r="EV726" s="76"/>
      <c r="EW726" s="76"/>
      <c r="EX726" s="76"/>
      <c r="EY726" s="76"/>
      <c r="EZ726" s="76"/>
      <c r="FA726" s="76"/>
      <c r="FB726" s="76"/>
      <c r="FC726" s="76"/>
      <c r="FD726" s="76"/>
      <c r="FE726" s="76"/>
      <c r="FF726" s="76"/>
      <c r="FG726" s="76"/>
      <c r="FH726" s="76"/>
      <c r="FI726" s="76"/>
      <c r="FJ726" s="76"/>
      <c r="FK726" s="76"/>
      <c r="FL726" s="76"/>
      <c r="FM726" s="76"/>
      <c r="FN726" s="76"/>
      <c r="FO726" s="76"/>
      <c r="FP726" s="76"/>
      <c r="FQ726" s="76"/>
      <c r="FR726" s="76"/>
      <c r="FS726" s="76"/>
      <c r="FT726" s="76"/>
      <c r="FU726" s="76"/>
      <c r="FV726" s="76"/>
      <c r="FW726" s="76"/>
      <c r="FX726" s="76"/>
      <c r="FY726" s="76"/>
      <c r="FZ726" s="76"/>
      <c r="GA726" s="76"/>
      <c r="GB726" s="76"/>
      <c r="GC726" s="76"/>
      <c r="GD726" s="76"/>
      <c r="GE726" s="76"/>
      <c r="GF726" s="76"/>
      <c r="GG726" s="76"/>
      <c r="GH726" s="76"/>
      <c r="GI726" s="76"/>
      <c r="GJ726" s="76"/>
      <c r="GK726" s="76"/>
      <c r="GL726" s="76"/>
      <c r="GM726" s="76"/>
      <c r="GN726" s="76"/>
      <c r="GO726" s="76"/>
      <c r="GP726" s="76"/>
      <c r="GQ726" s="76"/>
      <c r="GR726" s="76"/>
      <c r="GS726" s="76"/>
      <c r="GT726" s="76"/>
      <c r="GU726" s="76"/>
      <c r="GV726" s="76"/>
      <c r="GW726" s="76"/>
      <c r="GX726" s="76"/>
      <c r="GY726" s="76"/>
      <c r="GZ726" s="76"/>
      <c r="HA726" s="76"/>
      <c r="HB726" s="76"/>
      <c r="HC726" s="76"/>
      <c r="HD726" s="76"/>
      <c r="HE726" s="76"/>
      <c r="HF726" s="76"/>
      <c r="HG726" s="76"/>
      <c r="HH726" s="76"/>
      <c r="HI726" s="76"/>
      <c r="HJ726" s="76"/>
      <c r="HK726" s="76"/>
      <c r="HL726" s="76"/>
      <c r="HM726" s="76"/>
      <c r="HN726" s="76"/>
      <c r="HO726" s="76"/>
      <c r="HP726" s="76"/>
      <c r="HQ726" s="76"/>
      <c r="HR726" s="76"/>
      <c r="HS726" s="76"/>
      <c r="HT726" s="76"/>
      <c r="HU726" s="76"/>
      <c r="HV726" s="76"/>
      <c r="HW726" s="76"/>
      <c r="HX726" s="76"/>
      <c r="HY726" s="76"/>
      <c r="HZ726" s="76"/>
      <c r="IA726" s="76"/>
      <c r="IB726" s="76"/>
      <c r="IC726" s="76"/>
      <c r="ID726" s="76"/>
      <c r="IE726" s="76"/>
      <c r="IF726" s="76"/>
      <c r="IG726" s="76"/>
      <c r="IH726" s="76"/>
      <c r="II726" s="76"/>
      <c r="IJ726" s="76"/>
      <c r="IK726" s="76"/>
      <c r="IL726" s="76"/>
      <c r="IM726" s="76"/>
      <c r="IN726" s="76"/>
      <c r="IO726" s="76"/>
      <c r="IP726" s="76"/>
      <c r="IQ726" s="76"/>
      <c r="IR726" s="76"/>
      <c r="IS726" s="76"/>
      <c r="IT726" s="76"/>
      <c r="IU726" s="76"/>
      <c r="IV726" s="76"/>
    </row>
    <row r="727" spans="1:256" x14ac:dyDescent="0.2">
      <c r="A727" s="68">
        <v>1850</v>
      </c>
      <c r="B727" s="69" t="s">
        <v>1987</v>
      </c>
      <c r="C727" s="70" t="s">
        <v>2110</v>
      </c>
      <c r="D727" s="69">
        <v>1</v>
      </c>
      <c r="E727" s="69">
        <v>1</v>
      </c>
      <c r="F727" s="69">
        <v>11</v>
      </c>
      <c r="G727" s="71">
        <v>138.16</v>
      </c>
      <c r="H727" s="69">
        <v>27.630000000000003</v>
      </c>
      <c r="I727" s="69">
        <v>1</v>
      </c>
      <c r="J727" s="72">
        <v>1</v>
      </c>
      <c r="K727" s="73">
        <v>11</v>
      </c>
      <c r="L727" s="73">
        <v>138.16</v>
      </c>
      <c r="M727" s="74">
        <v>27.630000000000003</v>
      </c>
      <c r="N727" s="75">
        <v>12.56</v>
      </c>
      <c r="O727" s="70">
        <v>0</v>
      </c>
      <c r="P727" s="76" t="e">
        <f>VLOOKUP(A727,#REF!,3,FALSE)</f>
        <v>#REF!</v>
      </c>
      <c r="Q727" s="77">
        <v>0</v>
      </c>
      <c r="R727" s="77">
        <f t="shared" si="11"/>
        <v>138.16</v>
      </c>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M727" s="76"/>
      <c r="CN727" s="76"/>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c r="DM727" s="76"/>
      <c r="DN727" s="76"/>
      <c r="DO727" s="76"/>
      <c r="DP727" s="76"/>
      <c r="DQ727" s="76"/>
      <c r="DR727" s="76"/>
      <c r="DS727" s="76"/>
      <c r="DT727" s="76"/>
      <c r="DU727" s="76"/>
      <c r="DV727" s="76"/>
      <c r="DW727" s="76"/>
      <c r="DX727" s="76"/>
      <c r="DY727" s="76"/>
      <c r="DZ727" s="76"/>
      <c r="EA727" s="76"/>
      <c r="EB727" s="76"/>
      <c r="EC727" s="76"/>
      <c r="ED727" s="76"/>
      <c r="EE727" s="76"/>
      <c r="EF727" s="76"/>
      <c r="EG727" s="76"/>
      <c r="EH727" s="76"/>
      <c r="EI727" s="76"/>
      <c r="EJ727" s="76"/>
      <c r="EK727" s="76"/>
      <c r="EL727" s="76"/>
      <c r="EM727" s="76"/>
      <c r="EN727" s="76"/>
      <c r="EO727" s="76"/>
      <c r="EP727" s="76"/>
      <c r="EQ727" s="76"/>
      <c r="ER727" s="76"/>
      <c r="ES727" s="76"/>
      <c r="ET727" s="76"/>
      <c r="EU727" s="76"/>
      <c r="EV727" s="76"/>
      <c r="EW727" s="76"/>
      <c r="EX727" s="76"/>
      <c r="EY727" s="76"/>
      <c r="EZ727" s="76"/>
      <c r="FA727" s="76"/>
      <c r="FB727" s="76"/>
      <c r="FC727" s="76"/>
      <c r="FD727" s="76"/>
      <c r="FE727" s="76"/>
      <c r="FF727" s="76"/>
      <c r="FG727" s="76"/>
      <c r="FH727" s="76"/>
      <c r="FI727" s="76"/>
      <c r="FJ727" s="76"/>
      <c r="FK727" s="76"/>
      <c r="FL727" s="76"/>
      <c r="FM727" s="76"/>
      <c r="FN727" s="76"/>
      <c r="FO727" s="76"/>
      <c r="FP727" s="76"/>
      <c r="FQ727" s="76"/>
      <c r="FR727" s="76"/>
      <c r="FS727" s="76"/>
      <c r="FT727" s="76"/>
      <c r="FU727" s="76"/>
      <c r="FV727" s="76"/>
      <c r="FW727" s="76"/>
      <c r="FX727" s="76"/>
      <c r="FY727" s="76"/>
      <c r="FZ727" s="76"/>
      <c r="GA727" s="76"/>
      <c r="GB727" s="76"/>
      <c r="GC727" s="76"/>
      <c r="GD727" s="76"/>
      <c r="GE727" s="76"/>
      <c r="GF727" s="76"/>
      <c r="GG727" s="76"/>
      <c r="GH727" s="76"/>
      <c r="GI727" s="76"/>
      <c r="GJ727" s="76"/>
      <c r="GK727" s="76"/>
      <c r="GL727" s="76"/>
      <c r="GM727" s="76"/>
      <c r="GN727" s="76"/>
      <c r="GO727" s="76"/>
      <c r="GP727" s="76"/>
      <c r="GQ727" s="76"/>
      <c r="GR727" s="76"/>
      <c r="GS727" s="76"/>
      <c r="GT727" s="76"/>
      <c r="GU727" s="76"/>
      <c r="GV727" s="76"/>
      <c r="GW727" s="76"/>
      <c r="GX727" s="76"/>
      <c r="GY727" s="76"/>
      <c r="GZ727" s="76"/>
      <c r="HA727" s="76"/>
      <c r="HB727" s="76"/>
      <c r="HC727" s="76"/>
      <c r="HD727" s="76"/>
      <c r="HE727" s="76"/>
      <c r="HF727" s="76"/>
      <c r="HG727" s="76"/>
      <c r="HH727" s="76"/>
      <c r="HI727" s="76"/>
      <c r="HJ727" s="76"/>
      <c r="HK727" s="76"/>
      <c r="HL727" s="76"/>
      <c r="HM727" s="76"/>
      <c r="HN727" s="76"/>
      <c r="HO727" s="76"/>
      <c r="HP727" s="76"/>
      <c r="HQ727" s="76"/>
      <c r="HR727" s="76"/>
      <c r="HS727" s="76"/>
      <c r="HT727" s="76"/>
      <c r="HU727" s="76"/>
      <c r="HV727" s="76"/>
      <c r="HW727" s="76"/>
      <c r="HX727" s="76"/>
      <c r="HY727" s="76"/>
      <c r="HZ727" s="76"/>
      <c r="IA727" s="76"/>
      <c r="IB727" s="76"/>
      <c r="IC727" s="76"/>
      <c r="ID727" s="76"/>
      <c r="IE727" s="76"/>
      <c r="IF727" s="76"/>
      <c r="IG727" s="76"/>
      <c r="IH727" s="76"/>
      <c r="II727" s="76"/>
      <c r="IJ727" s="76"/>
      <c r="IK727" s="76"/>
      <c r="IL727" s="76"/>
      <c r="IM727" s="76"/>
      <c r="IN727" s="76"/>
      <c r="IO727" s="76"/>
      <c r="IP727" s="76"/>
      <c r="IQ727" s="76"/>
      <c r="IR727" s="76"/>
      <c r="IS727" s="76"/>
      <c r="IT727" s="76"/>
      <c r="IU727" s="76"/>
      <c r="IV727" s="76"/>
    </row>
    <row r="728" spans="1:256" x14ac:dyDescent="0.2">
      <c r="A728" s="68">
        <v>2809</v>
      </c>
      <c r="B728" s="69" t="s">
        <v>2393</v>
      </c>
      <c r="C728" s="70" t="s">
        <v>2110</v>
      </c>
      <c r="D728" s="69">
        <v>1</v>
      </c>
      <c r="E728" s="69">
        <v>1</v>
      </c>
      <c r="F728" s="69">
        <v>7</v>
      </c>
      <c r="G728" s="71">
        <v>64.12</v>
      </c>
      <c r="H728" s="69">
        <v>12.82</v>
      </c>
      <c r="I728" s="69">
        <v>1</v>
      </c>
      <c r="J728" s="72">
        <v>1</v>
      </c>
      <c r="K728" s="73">
        <v>7</v>
      </c>
      <c r="L728" s="73">
        <v>64.12</v>
      </c>
      <c r="M728" s="74">
        <v>12.82</v>
      </c>
      <c r="N728" s="75">
        <v>9.16</v>
      </c>
      <c r="O728" s="70">
        <v>0</v>
      </c>
      <c r="P728" s="76" t="e">
        <f>VLOOKUP(A728,#REF!,3,FALSE)</f>
        <v>#REF!</v>
      </c>
      <c r="Q728" s="77"/>
      <c r="R728" s="77">
        <f t="shared" si="11"/>
        <v>64.12</v>
      </c>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M728" s="76"/>
      <c r="CN728" s="76"/>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c r="DM728" s="76"/>
      <c r="DN728" s="76"/>
      <c r="DO728" s="76"/>
      <c r="DP728" s="76"/>
      <c r="DQ728" s="76"/>
      <c r="DR728" s="76"/>
      <c r="DS728" s="76"/>
      <c r="DT728" s="76"/>
      <c r="DU728" s="76"/>
      <c r="DV728" s="76"/>
      <c r="DW728" s="76"/>
      <c r="DX728" s="76"/>
      <c r="DY728" s="76"/>
      <c r="DZ728" s="76"/>
      <c r="EA728" s="76"/>
      <c r="EB728" s="76"/>
      <c r="EC728" s="76"/>
      <c r="ED728" s="76"/>
      <c r="EE728" s="76"/>
      <c r="EF728" s="76"/>
      <c r="EG728" s="76"/>
      <c r="EH728" s="76"/>
      <c r="EI728" s="76"/>
      <c r="EJ728" s="76"/>
      <c r="EK728" s="76"/>
      <c r="EL728" s="76"/>
      <c r="EM728" s="76"/>
      <c r="EN728" s="76"/>
      <c r="EO728" s="76"/>
      <c r="EP728" s="76"/>
      <c r="EQ728" s="76"/>
      <c r="ER728" s="76"/>
      <c r="ES728" s="76"/>
      <c r="ET728" s="76"/>
      <c r="EU728" s="76"/>
      <c r="EV728" s="76"/>
      <c r="EW728" s="76"/>
      <c r="EX728" s="76"/>
      <c r="EY728" s="76"/>
      <c r="EZ728" s="76"/>
      <c r="FA728" s="76"/>
      <c r="FB728" s="76"/>
      <c r="FC728" s="76"/>
      <c r="FD728" s="76"/>
      <c r="FE728" s="76"/>
      <c r="FF728" s="76"/>
      <c r="FG728" s="76"/>
      <c r="FH728" s="76"/>
      <c r="FI728" s="76"/>
      <c r="FJ728" s="76"/>
      <c r="FK728" s="76"/>
      <c r="FL728" s="76"/>
      <c r="FM728" s="76"/>
      <c r="FN728" s="76"/>
      <c r="FO728" s="76"/>
      <c r="FP728" s="76"/>
      <c r="FQ728" s="76"/>
      <c r="FR728" s="76"/>
      <c r="FS728" s="76"/>
      <c r="FT728" s="76"/>
      <c r="FU728" s="76"/>
      <c r="FV728" s="76"/>
      <c r="FW728" s="76"/>
      <c r="FX728" s="76"/>
      <c r="FY728" s="76"/>
      <c r="FZ728" s="76"/>
      <c r="GA728" s="76"/>
      <c r="GB728" s="76"/>
      <c r="GC728" s="76"/>
      <c r="GD728" s="76"/>
      <c r="GE728" s="76"/>
      <c r="GF728" s="76"/>
      <c r="GG728" s="76"/>
      <c r="GH728" s="76"/>
      <c r="GI728" s="76"/>
      <c r="GJ728" s="76"/>
      <c r="GK728" s="76"/>
      <c r="GL728" s="76"/>
      <c r="GM728" s="76"/>
      <c r="GN728" s="76"/>
      <c r="GO728" s="76"/>
      <c r="GP728" s="76"/>
      <c r="GQ728" s="76"/>
      <c r="GR728" s="76"/>
      <c r="GS728" s="76"/>
      <c r="GT728" s="76"/>
      <c r="GU728" s="76"/>
      <c r="GV728" s="76"/>
      <c r="GW728" s="76"/>
      <c r="GX728" s="76"/>
      <c r="GY728" s="76"/>
      <c r="GZ728" s="76"/>
      <c r="HA728" s="76"/>
      <c r="HB728" s="76"/>
      <c r="HC728" s="76"/>
      <c r="HD728" s="76"/>
      <c r="HE728" s="76"/>
      <c r="HF728" s="76"/>
      <c r="HG728" s="76"/>
      <c r="HH728" s="76"/>
      <c r="HI728" s="76"/>
      <c r="HJ728" s="76"/>
      <c r="HK728" s="76"/>
      <c r="HL728" s="76"/>
      <c r="HM728" s="76"/>
      <c r="HN728" s="76"/>
      <c r="HO728" s="76"/>
      <c r="HP728" s="76"/>
      <c r="HQ728" s="76"/>
      <c r="HR728" s="76"/>
      <c r="HS728" s="76"/>
      <c r="HT728" s="76"/>
      <c r="HU728" s="76"/>
      <c r="HV728" s="76"/>
      <c r="HW728" s="76"/>
      <c r="HX728" s="76"/>
      <c r="HY728" s="76"/>
      <c r="HZ728" s="76"/>
      <c r="IA728" s="76"/>
      <c r="IB728" s="76"/>
      <c r="IC728" s="76"/>
      <c r="ID728" s="76"/>
      <c r="IE728" s="76"/>
      <c r="IF728" s="76"/>
      <c r="IG728" s="76"/>
      <c r="IH728" s="76"/>
      <c r="II728" s="76"/>
      <c r="IJ728" s="76"/>
      <c r="IK728" s="76"/>
      <c r="IL728" s="76"/>
      <c r="IM728" s="76"/>
      <c r="IN728" s="76"/>
      <c r="IO728" s="76"/>
      <c r="IP728" s="76"/>
      <c r="IQ728" s="76"/>
      <c r="IR728" s="76"/>
      <c r="IS728" s="76"/>
      <c r="IT728" s="76"/>
      <c r="IU728" s="76"/>
      <c r="IV728" s="76"/>
    </row>
    <row r="729" spans="1:256" x14ac:dyDescent="0.2">
      <c r="A729" s="68">
        <v>1852</v>
      </c>
      <c r="B729" s="69" t="s">
        <v>1988</v>
      </c>
      <c r="C729" s="70" t="s">
        <v>2110</v>
      </c>
      <c r="D729" s="69">
        <v>7</v>
      </c>
      <c r="E729" s="69">
        <v>2</v>
      </c>
      <c r="F729" s="69">
        <v>91</v>
      </c>
      <c r="G729" s="71">
        <v>934.62</v>
      </c>
      <c r="H729" s="69">
        <v>142.33000000000001</v>
      </c>
      <c r="I729" s="69">
        <v>7</v>
      </c>
      <c r="J729" s="72">
        <v>2</v>
      </c>
      <c r="K729" s="73">
        <v>91</v>
      </c>
      <c r="L729" s="73">
        <v>934.62</v>
      </c>
      <c r="M729" s="74">
        <v>142.33000000000001</v>
      </c>
      <c r="N729" s="75">
        <v>10.2705</v>
      </c>
      <c r="O729" s="70">
        <v>24</v>
      </c>
      <c r="P729" s="76" t="e">
        <f>VLOOKUP(A729,#REF!,3,FALSE)</f>
        <v>#REF!</v>
      </c>
      <c r="Q729" s="77">
        <v>0</v>
      </c>
      <c r="R729" s="77">
        <f t="shared" si="11"/>
        <v>934.6155</v>
      </c>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M729" s="76"/>
      <c r="CN729" s="76"/>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c r="DM729" s="76"/>
      <c r="DN729" s="76"/>
      <c r="DO729" s="76"/>
      <c r="DP729" s="76"/>
      <c r="DQ729" s="76"/>
      <c r="DR729" s="76"/>
      <c r="DS729" s="76"/>
      <c r="DT729" s="76"/>
      <c r="DU729" s="76"/>
      <c r="DV729" s="76"/>
      <c r="DW729" s="76"/>
      <c r="DX729" s="76"/>
      <c r="DY729" s="76"/>
      <c r="DZ729" s="76"/>
      <c r="EA729" s="76"/>
      <c r="EB729" s="76"/>
      <c r="EC729" s="76"/>
      <c r="ED729" s="76"/>
      <c r="EE729" s="76"/>
      <c r="EF729" s="76"/>
      <c r="EG729" s="76"/>
      <c r="EH729" s="76"/>
      <c r="EI729" s="76"/>
      <c r="EJ729" s="76"/>
      <c r="EK729" s="76"/>
      <c r="EL729" s="76"/>
      <c r="EM729" s="76"/>
      <c r="EN729" s="76"/>
      <c r="EO729" s="76"/>
      <c r="EP729" s="76"/>
      <c r="EQ729" s="76"/>
      <c r="ER729" s="76"/>
      <c r="ES729" s="76"/>
      <c r="ET729" s="76"/>
      <c r="EU729" s="76"/>
      <c r="EV729" s="76"/>
      <c r="EW729" s="76"/>
      <c r="EX729" s="76"/>
      <c r="EY729" s="76"/>
      <c r="EZ729" s="76"/>
      <c r="FA729" s="76"/>
      <c r="FB729" s="76"/>
      <c r="FC729" s="76"/>
      <c r="FD729" s="76"/>
      <c r="FE729" s="76"/>
      <c r="FF729" s="76"/>
      <c r="FG729" s="76"/>
      <c r="FH729" s="76"/>
      <c r="FI729" s="76"/>
      <c r="FJ729" s="76"/>
      <c r="FK729" s="76"/>
      <c r="FL729" s="76"/>
      <c r="FM729" s="76"/>
      <c r="FN729" s="76"/>
      <c r="FO729" s="76"/>
      <c r="FP729" s="76"/>
      <c r="FQ729" s="76"/>
      <c r="FR729" s="76"/>
      <c r="FS729" s="76"/>
      <c r="FT729" s="76"/>
      <c r="FU729" s="76"/>
      <c r="FV729" s="76"/>
      <c r="FW729" s="76"/>
      <c r="FX729" s="76"/>
      <c r="FY729" s="76"/>
      <c r="FZ729" s="76"/>
      <c r="GA729" s="76"/>
      <c r="GB729" s="76"/>
      <c r="GC729" s="76"/>
      <c r="GD729" s="76"/>
      <c r="GE729" s="76"/>
      <c r="GF729" s="76"/>
      <c r="GG729" s="76"/>
      <c r="GH729" s="76"/>
      <c r="GI729" s="76"/>
      <c r="GJ729" s="76"/>
      <c r="GK729" s="76"/>
      <c r="GL729" s="76"/>
      <c r="GM729" s="76"/>
      <c r="GN729" s="76"/>
      <c r="GO729" s="76"/>
      <c r="GP729" s="76"/>
      <c r="GQ729" s="76"/>
      <c r="GR729" s="76"/>
      <c r="GS729" s="76"/>
      <c r="GT729" s="76"/>
      <c r="GU729" s="76"/>
      <c r="GV729" s="76"/>
      <c r="GW729" s="76"/>
      <c r="GX729" s="76"/>
      <c r="GY729" s="76"/>
      <c r="GZ729" s="76"/>
      <c r="HA729" s="76"/>
      <c r="HB729" s="76"/>
      <c r="HC729" s="76"/>
      <c r="HD729" s="76"/>
      <c r="HE729" s="76"/>
      <c r="HF729" s="76"/>
      <c r="HG729" s="76"/>
      <c r="HH729" s="76"/>
      <c r="HI729" s="76"/>
      <c r="HJ729" s="76"/>
      <c r="HK729" s="76"/>
      <c r="HL729" s="76"/>
      <c r="HM729" s="76"/>
      <c r="HN729" s="76"/>
      <c r="HO729" s="76"/>
      <c r="HP729" s="76"/>
      <c r="HQ729" s="76"/>
      <c r="HR729" s="76"/>
      <c r="HS729" s="76"/>
      <c r="HT729" s="76"/>
      <c r="HU729" s="76"/>
      <c r="HV729" s="76"/>
      <c r="HW729" s="76"/>
      <c r="HX729" s="76"/>
      <c r="HY729" s="76"/>
      <c r="HZ729" s="76"/>
      <c r="IA729" s="76"/>
      <c r="IB729" s="76"/>
      <c r="IC729" s="76"/>
      <c r="ID729" s="76"/>
      <c r="IE729" s="76"/>
      <c r="IF729" s="76"/>
      <c r="IG729" s="76"/>
      <c r="IH729" s="76"/>
      <c r="II729" s="76"/>
      <c r="IJ729" s="76"/>
      <c r="IK729" s="76"/>
      <c r="IL729" s="76"/>
      <c r="IM729" s="76"/>
      <c r="IN729" s="76"/>
      <c r="IO729" s="76"/>
      <c r="IP729" s="76"/>
      <c r="IQ729" s="76"/>
      <c r="IR729" s="76"/>
      <c r="IS729" s="76"/>
      <c r="IT729" s="76"/>
      <c r="IU729" s="76"/>
      <c r="IV729" s="76"/>
    </row>
    <row r="730" spans="1:256" x14ac:dyDescent="0.2">
      <c r="A730" s="68">
        <v>2808</v>
      </c>
      <c r="B730" s="69" t="s">
        <v>2394</v>
      </c>
      <c r="C730" s="70" t="s">
        <v>2110</v>
      </c>
      <c r="D730" s="69">
        <v>1</v>
      </c>
      <c r="E730" s="69">
        <v>1</v>
      </c>
      <c r="F730" s="69">
        <v>8</v>
      </c>
      <c r="G730" s="71">
        <v>85.600000000000009</v>
      </c>
      <c r="H730" s="69">
        <v>17.12</v>
      </c>
      <c r="I730" s="69">
        <v>1</v>
      </c>
      <c r="J730" s="72">
        <v>1</v>
      </c>
      <c r="K730" s="73">
        <v>8</v>
      </c>
      <c r="L730" s="73">
        <v>85.600000000000009</v>
      </c>
      <c r="M730" s="74">
        <v>17.12</v>
      </c>
      <c r="N730" s="75">
        <v>10.700000000000001</v>
      </c>
      <c r="O730" s="70">
        <v>0</v>
      </c>
      <c r="P730" s="76" t="e">
        <f>VLOOKUP(A730,#REF!,3,FALSE)</f>
        <v>#REF!</v>
      </c>
      <c r="Q730" s="77">
        <v>0</v>
      </c>
      <c r="R730" s="77">
        <f t="shared" si="11"/>
        <v>85.600000000000009</v>
      </c>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M730" s="76"/>
      <c r="CN730" s="76"/>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c r="DM730" s="76"/>
      <c r="DN730" s="76"/>
      <c r="DO730" s="76"/>
      <c r="DP730" s="76"/>
      <c r="DQ730" s="76"/>
      <c r="DR730" s="76"/>
      <c r="DS730" s="76"/>
      <c r="DT730" s="76"/>
      <c r="DU730" s="76"/>
      <c r="DV730" s="76"/>
      <c r="DW730" s="76"/>
      <c r="DX730" s="76"/>
      <c r="DY730" s="76"/>
      <c r="DZ730" s="76"/>
      <c r="EA730" s="76"/>
      <c r="EB730" s="76"/>
      <c r="EC730" s="76"/>
      <c r="ED730" s="76"/>
      <c r="EE730" s="76"/>
      <c r="EF730" s="76"/>
      <c r="EG730" s="76"/>
      <c r="EH730" s="76"/>
      <c r="EI730" s="76"/>
      <c r="EJ730" s="76"/>
      <c r="EK730" s="76"/>
      <c r="EL730" s="76"/>
      <c r="EM730" s="76"/>
      <c r="EN730" s="76"/>
      <c r="EO730" s="76"/>
      <c r="EP730" s="76"/>
      <c r="EQ730" s="76"/>
      <c r="ER730" s="76"/>
      <c r="ES730" s="76"/>
      <c r="ET730" s="76"/>
      <c r="EU730" s="76"/>
      <c r="EV730" s="76"/>
      <c r="EW730" s="76"/>
      <c r="EX730" s="76"/>
      <c r="EY730" s="76"/>
      <c r="EZ730" s="76"/>
      <c r="FA730" s="76"/>
      <c r="FB730" s="76"/>
      <c r="FC730" s="76"/>
      <c r="FD730" s="76"/>
      <c r="FE730" s="76"/>
      <c r="FF730" s="76"/>
      <c r="FG730" s="76"/>
      <c r="FH730" s="76"/>
      <c r="FI730" s="76"/>
      <c r="FJ730" s="76"/>
      <c r="FK730" s="76"/>
      <c r="FL730" s="76"/>
      <c r="FM730" s="76"/>
      <c r="FN730" s="76"/>
      <c r="FO730" s="76"/>
      <c r="FP730" s="76"/>
      <c r="FQ730" s="76"/>
      <c r="FR730" s="76"/>
      <c r="FS730" s="76"/>
      <c r="FT730" s="76"/>
      <c r="FU730" s="76"/>
      <c r="FV730" s="76"/>
      <c r="FW730" s="76"/>
      <c r="FX730" s="76"/>
      <c r="FY730" s="76"/>
      <c r="FZ730" s="76"/>
      <c r="GA730" s="76"/>
      <c r="GB730" s="76"/>
      <c r="GC730" s="76"/>
      <c r="GD730" s="76"/>
      <c r="GE730" s="76"/>
      <c r="GF730" s="76"/>
      <c r="GG730" s="76"/>
      <c r="GH730" s="76"/>
      <c r="GI730" s="76"/>
      <c r="GJ730" s="76"/>
      <c r="GK730" s="76"/>
      <c r="GL730" s="76"/>
      <c r="GM730" s="76"/>
      <c r="GN730" s="76"/>
      <c r="GO730" s="76"/>
      <c r="GP730" s="76"/>
      <c r="GQ730" s="76"/>
      <c r="GR730" s="76"/>
      <c r="GS730" s="76"/>
      <c r="GT730" s="76"/>
      <c r="GU730" s="76"/>
      <c r="GV730" s="76"/>
      <c r="GW730" s="76"/>
      <c r="GX730" s="76"/>
      <c r="GY730" s="76"/>
      <c r="GZ730" s="76"/>
      <c r="HA730" s="76"/>
      <c r="HB730" s="76"/>
      <c r="HC730" s="76"/>
      <c r="HD730" s="76"/>
      <c r="HE730" s="76"/>
      <c r="HF730" s="76"/>
      <c r="HG730" s="76"/>
      <c r="HH730" s="76"/>
      <c r="HI730" s="76"/>
      <c r="HJ730" s="76"/>
      <c r="HK730" s="76"/>
      <c r="HL730" s="76"/>
      <c r="HM730" s="76"/>
      <c r="HN730" s="76"/>
      <c r="HO730" s="76"/>
      <c r="HP730" s="76"/>
      <c r="HQ730" s="76"/>
      <c r="HR730" s="76"/>
      <c r="HS730" s="76"/>
      <c r="HT730" s="76"/>
      <c r="HU730" s="76"/>
      <c r="HV730" s="76"/>
      <c r="HW730" s="76"/>
      <c r="HX730" s="76"/>
      <c r="HY730" s="76"/>
      <c r="HZ730" s="76"/>
      <c r="IA730" s="76"/>
      <c r="IB730" s="76"/>
      <c r="IC730" s="76"/>
      <c r="ID730" s="76"/>
      <c r="IE730" s="76"/>
      <c r="IF730" s="76"/>
      <c r="IG730" s="76"/>
      <c r="IH730" s="76"/>
      <c r="II730" s="76"/>
      <c r="IJ730" s="76"/>
      <c r="IK730" s="76"/>
      <c r="IL730" s="76"/>
      <c r="IM730" s="76"/>
      <c r="IN730" s="76"/>
      <c r="IO730" s="76"/>
      <c r="IP730" s="76"/>
      <c r="IQ730" s="76"/>
      <c r="IR730" s="76"/>
      <c r="IS730" s="76"/>
      <c r="IT730" s="76"/>
      <c r="IU730" s="76"/>
      <c r="IV730" s="76"/>
    </row>
    <row r="731" spans="1:256" x14ac:dyDescent="0.2">
      <c r="A731" s="68">
        <v>2782</v>
      </c>
      <c r="B731" s="69" t="s">
        <v>2395</v>
      </c>
      <c r="C731" s="70" t="s">
        <v>2110</v>
      </c>
      <c r="D731" s="69">
        <v>1</v>
      </c>
      <c r="E731" s="69">
        <v>1</v>
      </c>
      <c r="F731" s="69">
        <v>8</v>
      </c>
      <c r="G731" s="71">
        <v>59.6</v>
      </c>
      <c r="H731" s="69">
        <v>11.92</v>
      </c>
      <c r="I731" s="69">
        <v>1</v>
      </c>
      <c r="J731" s="72">
        <v>1</v>
      </c>
      <c r="K731" s="73">
        <v>8</v>
      </c>
      <c r="L731" s="73">
        <v>59.6</v>
      </c>
      <c r="M731" s="74">
        <v>11.92</v>
      </c>
      <c r="N731" s="75">
        <v>7.45</v>
      </c>
      <c r="O731" s="70">
        <v>0</v>
      </c>
      <c r="P731" s="76" t="e">
        <f>VLOOKUP(A731,#REF!,3,FALSE)</f>
        <v>#REF!</v>
      </c>
      <c r="Q731" s="77">
        <v>0</v>
      </c>
      <c r="R731" s="77">
        <f t="shared" si="11"/>
        <v>59.6</v>
      </c>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M731" s="76"/>
      <c r="CN731" s="76"/>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c r="DM731" s="76"/>
      <c r="DN731" s="76"/>
      <c r="DO731" s="76"/>
      <c r="DP731" s="76"/>
      <c r="DQ731" s="76"/>
      <c r="DR731" s="76"/>
      <c r="DS731" s="76"/>
      <c r="DT731" s="76"/>
      <c r="DU731" s="76"/>
      <c r="DV731" s="76"/>
      <c r="DW731" s="76"/>
      <c r="DX731" s="76"/>
      <c r="DY731" s="76"/>
      <c r="DZ731" s="76"/>
      <c r="EA731" s="76"/>
      <c r="EB731" s="76"/>
      <c r="EC731" s="76"/>
      <c r="ED731" s="76"/>
      <c r="EE731" s="76"/>
      <c r="EF731" s="76"/>
      <c r="EG731" s="76"/>
      <c r="EH731" s="76"/>
      <c r="EI731" s="76"/>
      <c r="EJ731" s="76"/>
      <c r="EK731" s="76"/>
      <c r="EL731" s="76"/>
      <c r="EM731" s="76"/>
      <c r="EN731" s="76"/>
      <c r="EO731" s="76"/>
      <c r="EP731" s="76"/>
      <c r="EQ731" s="76"/>
      <c r="ER731" s="76"/>
      <c r="ES731" s="76"/>
      <c r="ET731" s="76"/>
      <c r="EU731" s="76"/>
      <c r="EV731" s="76"/>
      <c r="EW731" s="76"/>
      <c r="EX731" s="76"/>
      <c r="EY731" s="76"/>
      <c r="EZ731" s="76"/>
      <c r="FA731" s="76"/>
      <c r="FB731" s="76"/>
      <c r="FC731" s="76"/>
      <c r="FD731" s="76"/>
      <c r="FE731" s="76"/>
      <c r="FF731" s="76"/>
      <c r="FG731" s="76"/>
      <c r="FH731" s="76"/>
      <c r="FI731" s="76"/>
      <c r="FJ731" s="76"/>
      <c r="FK731" s="76"/>
      <c r="FL731" s="76"/>
      <c r="FM731" s="76"/>
      <c r="FN731" s="76"/>
      <c r="FO731" s="76"/>
      <c r="FP731" s="76"/>
      <c r="FQ731" s="76"/>
      <c r="FR731" s="76"/>
      <c r="FS731" s="76"/>
      <c r="FT731" s="76"/>
      <c r="FU731" s="76"/>
      <c r="FV731" s="76"/>
      <c r="FW731" s="76"/>
      <c r="FX731" s="76"/>
      <c r="FY731" s="76"/>
      <c r="FZ731" s="76"/>
      <c r="GA731" s="76"/>
      <c r="GB731" s="76"/>
      <c r="GC731" s="76"/>
      <c r="GD731" s="76"/>
      <c r="GE731" s="76"/>
      <c r="GF731" s="76"/>
      <c r="GG731" s="76"/>
      <c r="GH731" s="76"/>
      <c r="GI731" s="76"/>
      <c r="GJ731" s="76"/>
      <c r="GK731" s="76"/>
      <c r="GL731" s="76"/>
      <c r="GM731" s="76"/>
      <c r="GN731" s="76"/>
      <c r="GO731" s="76"/>
      <c r="GP731" s="76"/>
      <c r="GQ731" s="76"/>
      <c r="GR731" s="76"/>
      <c r="GS731" s="76"/>
      <c r="GT731" s="76"/>
      <c r="GU731" s="76"/>
      <c r="GV731" s="76"/>
      <c r="GW731" s="76"/>
      <c r="GX731" s="76"/>
      <c r="GY731" s="76"/>
      <c r="GZ731" s="76"/>
      <c r="HA731" s="76"/>
      <c r="HB731" s="76"/>
      <c r="HC731" s="76"/>
      <c r="HD731" s="76"/>
      <c r="HE731" s="76"/>
      <c r="HF731" s="76"/>
      <c r="HG731" s="76"/>
      <c r="HH731" s="76"/>
      <c r="HI731" s="76"/>
      <c r="HJ731" s="76"/>
      <c r="HK731" s="76"/>
      <c r="HL731" s="76"/>
      <c r="HM731" s="76"/>
      <c r="HN731" s="76"/>
      <c r="HO731" s="76"/>
      <c r="HP731" s="76"/>
      <c r="HQ731" s="76"/>
      <c r="HR731" s="76"/>
      <c r="HS731" s="76"/>
      <c r="HT731" s="76"/>
      <c r="HU731" s="76"/>
      <c r="HV731" s="76"/>
      <c r="HW731" s="76"/>
      <c r="HX731" s="76"/>
      <c r="HY731" s="76"/>
      <c r="HZ731" s="76"/>
      <c r="IA731" s="76"/>
      <c r="IB731" s="76"/>
      <c r="IC731" s="76"/>
      <c r="ID731" s="76"/>
      <c r="IE731" s="76"/>
      <c r="IF731" s="76"/>
      <c r="IG731" s="76"/>
      <c r="IH731" s="76"/>
      <c r="II731" s="76"/>
      <c r="IJ731" s="76"/>
      <c r="IK731" s="76"/>
      <c r="IL731" s="76"/>
      <c r="IM731" s="76"/>
      <c r="IN731" s="76"/>
      <c r="IO731" s="76"/>
      <c r="IP731" s="76"/>
      <c r="IQ731" s="76"/>
      <c r="IR731" s="76"/>
      <c r="IS731" s="76"/>
      <c r="IT731" s="76"/>
      <c r="IU731" s="76"/>
      <c r="IV731" s="76"/>
    </row>
    <row r="732" spans="1:256" x14ac:dyDescent="0.2">
      <c r="A732" s="79">
        <v>4050</v>
      </c>
      <c r="B732" s="71" t="s">
        <v>2396</v>
      </c>
      <c r="C732" s="70" t="s">
        <v>8</v>
      </c>
      <c r="D732" s="69">
        <v>1</v>
      </c>
      <c r="E732" s="69">
        <v>1</v>
      </c>
      <c r="F732" s="69">
        <v>1</v>
      </c>
      <c r="G732" s="71">
        <v>60</v>
      </c>
      <c r="H732" s="69">
        <v>12</v>
      </c>
      <c r="I732" s="69">
        <v>0</v>
      </c>
      <c r="J732" s="72">
        <v>0</v>
      </c>
      <c r="K732" s="71">
        <v>0</v>
      </c>
      <c r="L732" s="80">
        <v>0</v>
      </c>
      <c r="M732" s="74">
        <v>0</v>
      </c>
      <c r="N732" s="80">
        <v>0</v>
      </c>
      <c r="O732" s="70">
        <v>0</v>
      </c>
      <c r="P732" s="76" t="e">
        <f>VLOOKUP(A732,#REF!,3,FALSE)</f>
        <v>#REF!</v>
      </c>
      <c r="Q732" s="80">
        <v>30.55</v>
      </c>
      <c r="R732" s="80">
        <f t="shared" si="11"/>
        <v>0</v>
      </c>
    </row>
    <row r="733" spans="1:256" x14ac:dyDescent="0.2">
      <c r="A733" s="68">
        <v>4051</v>
      </c>
      <c r="B733" s="69" t="s">
        <v>2397</v>
      </c>
      <c r="C733" s="70" t="s">
        <v>8</v>
      </c>
      <c r="D733" s="69">
        <v>0</v>
      </c>
      <c r="E733" s="69">
        <v>0</v>
      </c>
      <c r="F733" s="69">
        <v>0</v>
      </c>
      <c r="G733" s="71">
        <v>0</v>
      </c>
      <c r="H733" s="69">
        <v>0</v>
      </c>
      <c r="I733" s="69">
        <v>0</v>
      </c>
      <c r="J733" s="72">
        <v>0</v>
      </c>
      <c r="K733" s="73">
        <v>0</v>
      </c>
      <c r="L733" s="73">
        <v>0</v>
      </c>
      <c r="M733" s="74">
        <v>0</v>
      </c>
      <c r="N733" s="75">
        <v>0</v>
      </c>
      <c r="O733" s="70">
        <v>0</v>
      </c>
      <c r="P733" s="76" t="e">
        <f>VLOOKUP(A733,#REF!,3,FALSE)</f>
        <v>#REF!</v>
      </c>
      <c r="Q733" s="77"/>
      <c r="R733" s="77">
        <f t="shared" si="11"/>
        <v>0</v>
      </c>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M733" s="76"/>
      <c r="CN733" s="76"/>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c r="DM733" s="76"/>
      <c r="DN733" s="76"/>
      <c r="DO733" s="76"/>
      <c r="DP733" s="76"/>
      <c r="DQ733" s="76"/>
      <c r="DR733" s="76"/>
      <c r="DS733" s="76"/>
      <c r="DT733" s="76"/>
      <c r="DU733" s="76"/>
      <c r="DV733" s="76"/>
      <c r="DW733" s="76"/>
      <c r="DX733" s="76"/>
      <c r="DY733" s="76"/>
      <c r="DZ733" s="76"/>
      <c r="EA733" s="76"/>
      <c r="EB733" s="76"/>
      <c r="EC733" s="76"/>
      <c r="ED733" s="76"/>
      <c r="EE733" s="76"/>
      <c r="EF733" s="76"/>
      <c r="EG733" s="76"/>
      <c r="EH733" s="76"/>
      <c r="EI733" s="76"/>
      <c r="EJ733" s="76"/>
      <c r="EK733" s="76"/>
      <c r="EL733" s="76"/>
      <c r="EM733" s="76"/>
      <c r="EN733" s="76"/>
      <c r="EO733" s="76"/>
      <c r="EP733" s="76"/>
      <c r="EQ733" s="76"/>
      <c r="ER733" s="76"/>
      <c r="ES733" s="76"/>
      <c r="ET733" s="76"/>
      <c r="EU733" s="76"/>
      <c r="EV733" s="76"/>
      <c r="EW733" s="76"/>
      <c r="EX733" s="76"/>
      <c r="EY733" s="76"/>
      <c r="EZ733" s="76"/>
      <c r="FA733" s="76"/>
      <c r="FB733" s="76"/>
      <c r="FC733" s="76"/>
      <c r="FD733" s="76"/>
      <c r="FE733" s="76"/>
      <c r="FF733" s="76"/>
      <c r="FG733" s="76"/>
      <c r="FH733" s="76"/>
      <c r="FI733" s="76"/>
      <c r="FJ733" s="76"/>
      <c r="FK733" s="76"/>
      <c r="FL733" s="76"/>
      <c r="FM733" s="76"/>
      <c r="FN733" s="76"/>
      <c r="FO733" s="76"/>
      <c r="FP733" s="76"/>
      <c r="FQ733" s="76"/>
      <c r="FR733" s="76"/>
      <c r="FS733" s="76"/>
      <c r="FT733" s="76"/>
      <c r="FU733" s="76"/>
      <c r="FV733" s="76"/>
      <c r="FW733" s="76"/>
      <c r="FX733" s="76"/>
      <c r="FY733" s="76"/>
      <c r="FZ733" s="76"/>
      <c r="GA733" s="76"/>
      <c r="GB733" s="76"/>
      <c r="GC733" s="76"/>
      <c r="GD733" s="76"/>
      <c r="GE733" s="76"/>
      <c r="GF733" s="76"/>
      <c r="GG733" s="76"/>
      <c r="GH733" s="76"/>
      <c r="GI733" s="76"/>
      <c r="GJ733" s="76"/>
      <c r="GK733" s="76"/>
      <c r="GL733" s="76"/>
      <c r="GM733" s="76"/>
      <c r="GN733" s="76"/>
      <c r="GO733" s="76"/>
      <c r="GP733" s="76"/>
      <c r="GQ733" s="76"/>
      <c r="GR733" s="76"/>
      <c r="GS733" s="76"/>
      <c r="GT733" s="76"/>
      <c r="GU733" s="76"/>
      <c r="GV733" s="76"/>
      <c r="GW733" s="76"/>
      <c r="GX733" s="76"/>
      <c r="GY733" s="76"/>
      <c r="GZ733" s="76"/>
      <c r="HA733" s="76"/>
      <c r="HB733" s="76"/>
      <c r="HC733" s="76"/>
      <c r="HD733" s="76"/>
      <c r="HE733" s="76"/>
      <c r="HF733" s="76"/>
      <c r="HG733" s="76"/>
      <c r="HH733" s="76"/>
      <c r="HI733" s="76"/>
      <c r="HJ733" s="76"/>
      <c r="HK733" s="76"/>
      <c r="HL733" s="76"/>
      <c r="HM733" s="76"/>
      <c r="HN733" s="76"/>
      <c r="HO733" s="76"/>
      <c r="HP733" s="76"/>
      <c r="HQ733" s="76"/>
      <c r="HR733" s="76"/>
      <c r="HS733" s="76"/>
      <c r="HT733" s="76"/>
      <c r="HU733" s="76"/>
      <c r="HV733" s="76"/>
      <c r="HW733" s="76"/>
      <c r="HX733" s="76"/>
      <c r="HY733" s="76"/>
      <c r="HZ733" s="76"/>
      <c r="IA733" s="76"/>
      <c r="IB733" s="76"/>
      <c r="IC733" s="76"/>
      <c r="ID733" s="76"/>
      <c r="IE733" s="76"/>
      <c r="IF733" s="76"/>
      <c r="IG733" s="76"/>
      <c r="IH733" s="76"/>
      <c r="II733" s="76"/>
      <c r="IJ733" s="76"/>
      <c r="IK733" s="76"/>
      <c r="IL733" s="76"/>
      <c r="IM733" s="76"/>
      <c r="IN733" s="76"/>
      <c r="IO733" s="76"/>
      <c r="IP733" s="76"/>
      <c r="IQ733" s="76"/>
      <c r="IR733" s="76"/>
      <c r="IS733" s="76"/>
      <c r="IT733" s="76"/>
      <c r="IU733" s="76"/>
      <c r="IV733" s="76"/>
    </row>
    <row r="734" spans="1:256" s="69" customFormat="1" x14ac:dyDescent="0.2">
      <c r="A734" s="101">
        <v>4052</v>
      </c>
      <c r="B734" s="102" t="s">
        <v>2398</v>
      </c>
      <c r="C734" s="69" t="s">
        <v>8</v>
      </c>
      <c r="D734" s="69">
        <v>0</v>
      </c>
      <c r="E734" s="69">
        <v>0</v>
      </c>
      <c r="F734" s="69">
        <v>0</v>
      </c>
      <c r="G734" s="71">
        <v>0</v>
      </c>
      <c r="H734" s="69">
        <v>0</v>
      </c>
      <c r="I734" s="69">
        <v>0</v>
      </c>
      <c r="J734" s="69">
        <v>0</v>
      </c>
      <c r="K734" s="103">
        <v>0</v>
      </c>
      <c r="L734" s="103">
        <v>0</v>
      </c>
      <c r="M734" s="69">
        <v>0</v>
      </c>
      <c r="N734" s="104">
        <v>0</v>
      </c>
      <c r="O734" s="69">
        <v>0</v>
      </c>
      <c r="P734" s="76" t="e">
        <f>VLOOKUP(A734,#REF!,3,FALSE)</f>
        <v>#REF!</v>
      </c>
      <c r="Q734" s="92"/>
      <c r="R734" s="92">
        <f t="shared" si="11"/>
        <v>0</v>
      </c>
      <c r="S734" s="76"/>
      <c r="T734" s="76"/>
      <c r="U734" s="76"/>
      <c r="V734" s="76"/>
      <c r="W734" s="76"/>
      <c r="X734" s="76"/>
      <c r="Y734" s="76"/>
      <c r="Z734" s="76"/>
      <c r="AA734" s="76"/>
      <c r="AB734" s="76"/>
      <c r="AC734" s="98"/>
      <c r="AD734" s="98"/>
      <c r="AE734" s="98"/>
      <c r="AF734" s="98"/>
      <c r="AG734" s="98"/>
      <c r="AH734" s="98"/>
      <c r="AI734" s="98"/>
      <c r="AJ734" s="98"/>
      <c r="AK734" s="98"/>
      <c r="AL734" s="98"/>
      <c r="AM734" s="98"/>
      <c r="AN734" s="98"/>
      <c r="AO734" s="98"/>
      <c r="AP734" s="98"/>
      <c r="AQ734" s="98"/>
      <c r="AR734" s="98"/>
      <c r="AS734" s="98"/>
      <c r="AT734" s="98"/>
      <c r="AU734" s="98"/>
      <c r="AV734" s="98"/>
      <c r="AW734" s="98"/>
      <c r="AX734" s="98"/>
      <c r="AY734" s="98"/>
      <c r="AZ734" s="98"/>
      <c r="BA734" s="98"/>
      <c r="BB734" s="98"/>
      <c r="BC734" s="98"/>
      <c r="BD734" s="98"/>
      <c r="BE734" s="98"/>
      <c r="BF734" s="98"/>
      <c r="BG734" s="98"/>
      <c r="BH734" s="98"/>
      <c r="BI734" s="98"/>
      <c r="BJ734" s="98"/>
      <c r="BK734" s="98"/>
      <c r="BL734" s="98"/>
      <c r="BM734" s="98"/>
      <c r="BN734" s="98"/>
      <c r="BO734" s="98"/>
      <c r="BP734" s="98"/>
      <c r="BQ734" s="98"/>
      <c r="BR734" s="98"/>
      <c r="BS734" s="98"/>
      <c r="BT734" s="98"/>
      <c r="BU734" s="98"/>
      <c r="BV734" s="98"/>
      <c r="BW734" s="98"/>
      <c r="BX734" s="98"/>
      <c r="BY734" s="98"/>
      <c r="BZ734" s="98"/>
      <c r="CA734" s="98"/>
      <c r="CB734" s="98"/>
      <c r="CC734" s="98"/>
      <c r="CD734" s="98"/>
      <c r="CE734" s="98"/>
      <c r="CF734" s="98"/>
      <c r="CG734" s="98"/>
      <c r="CH734" s="98"/>
      <c r="CI734" s="98"/>
      <c r="CJ734" s="98"/>
      <c r="CK734" s="98"/>
      <c r="CL734" s="98"/>
      <c r="CM734" s="98"/>
      <c r="CN734" s="98"/>
      <c r="CO734" s="98"/>
      <c r="CP734" s="98"/>
      <c r="CQ734" s="98"/>
      <c r="CR734" s="98"/>
      <c r="CS734" s="98"/>
      <c r="CT734" s="98"/>
      <c r="CU734" s="98"/>
      <c r="CV734" s="98"/>
      <c r="CW734" s="98"/>
      <c r="CX734" s="98"/>
      <c r="CY734" s="98"/>
      <c r="CZ734" s="98"/>
      <c r="DA734" s="98"/>
      <c r="DB734" s="98"/>
      <c r="DC734" s="98"/>
      <c r="DD734" s="98"/>
      <c r="DE734" s="98"/>
      <c r="DF734" s="98"/>
      <c r="DG734" s="98"/>
      <c r="DH734" s="98"/>
      <c r="DI734" s="98"/>
      <c r="DJ734" s="98"/>
      <c r="DK734" s="98"/>
      <c r="DL734" s="98"/>
      <c r="DM734" s="98"/>
      <c r="DN734" s="98"/>
      <c r="DO734" s="98"/>
      <c r="DP734" s="98"/>
      <c r="DQ734" s="98"/>
      <c r="DR734" s="98"/>
      <c r="DS734" s="98"/>
      <c r="DT734" s="98"/>
      <c r="DU734" s="98"/>
      <c r="DV734" s="98"/>
      <c r="DW734" s="98"/>
      <c r="DX734" s="98"/>
      <c r="DY734" s="98"/>
      <c r="DZ734" s="98"/>
      <c r="EA734" s="98"/>
      <c r="EB734" s="98"/>
      <c r="EC734" s="98"/>
      <c r="ED734" s="98"/>
      <c r="EE734" s="98"/>
      <c r="EF734" s="98"/>
      <c r="EG734" s="98"/>
      <c r="EH734" s="98"/>
      <c r="EI734" s="98"/>
      <c r="EJ734" s="98"/>
      <c r="EK734" s="98"/>
      <c r="EL734" s="98"/>
      <c r="EM734" s="98"/>
      <c r="EN734" s="98"/>
      <c r="EO734" s="98"/>
      <c r="EP734" s="98"/>
      <c r="EQ734" s="98"/>
      <c r="ER734" s="98"/>
      <c r="ES734" s="98"/>
      <c r="ET734" s="98"/>
      <c r="EU734" s="98"/>
      <c r="EV734" s="98"/>
      <c r="EW734" s="98"/>
      <c r="EX734" s="98"/>
      <c r="EY734" s="98"/>
      <c r="EZ734" s="98"/>
      <c r="FA734" s="98"/>
      <c r="FB734" s="98"/>
      <c r="FC734" s="98"/>
      <c r="FD734" s="98"/>
      <c r="FE734" s="98"/>
      <c r="FF734" s="98"/>
      <c r="FG734" s="98"/>
      <c r="FH734" s="98"/>
      <c r="FI734" s="98"/>
      <c r="FJ734" s="98"/>
      <c r="FK734" s="98"/>
      <c r="FL734" s="98"/>
      <c r="FM734" s="98"/>
      <c r="FN734" s="98"/>
      <c r="FO734" s="98"/>
      <c r="FP734" s="98"/>
      <c r="FQ734" s="98"/>
      <c r="FR734" s="98"/>
      <c r="FS734" s="98"/>
      <c r="FT734" s="98"/>
      <c r="FU734" s="98"/>
      <c r="FV734" s="98"/>
      <c r="FW734" s="98"/>
      <c r="FX734" s="98"/>
      <c r="FY734" s="98"/>
      <c r="FZ734" s="98"/>
      <c r="GA734" s="98"/>
      <c r="GB734" s="98"/>
      <c r="GC734" s="98"/>
      <c r="GD734" s="98"/>
      <c r="GE734" s="98"/>
      <c r="GF734" s="98"/>
      <c r="GG734" s="98"/>
      <c r="GH734" s="98"/>
      <c r="GI734" s="98"/>
      <c r="GJ734" s="98"/>
      <c r="GK734" s="98"/>
      <c r="GL734" s="98"/>
      <c r="GM734" s="98"/>
      <c r="GN734" s="98"/>
      <c r="GO734" s="98"/>
      <c r="GP734" s="98"/>
      <c r="GQ734" s="98"/>
      <c r="GR734" s="98"/>
      <c r="GS734" s="98"/>
      <c r="GT734" s="98"/>
      <c r="GU734" s="98"/>
      <c r="GV734" s="98"/>
      <c r="GW734" s="98"/>
      <c r="GX734" s="98"/>
      <c r="GY734" s="98"/>
      <c r="GZ734" s="98"/>
      <c r="HA734" s="98"/>
      <c r="HB734" s="98"/>
      <c r="HC734" s="98"/>
      <c r="HD734" s="98"/>
      <c r="HE734" s="98"/>
      <c r="HF734" s="98"/>
      <c r="HG734" s="98"/>
      <c r="HH734" s="98"/>
      <c r="HI734" s="98"/>
      <c r="HJ734" s="98"/>
      <c r="HK734" s="98"/>
      <c r="HL734" s="98"/>
      <c r="HM734" s="98"/>
      <c r="HN734" s="98"/>
      <c r="HO734" s="98"/>
      <c r="HP734" s="98"/>
      <c r="HQ734" s="98"/>
      <c r="HR734" s="98"/>
      <c r="HS734" s="98"/>
      <c r="HT734" s="98"/>
      <c r="HU734" s="98"/>
      <c r="HV734" s="98"/>
      <c r="HW734" s="98"/>
      <c r="HX734" s="98"/>
      <c r="HY734" s="98"/>
      <c r="HZ734" s="98"/>
      <c r="IA734" s="98"/>
      <c r="IB734" s="98"/>
      <c r="IC734" s="98"/>
      <c r="ID734" s="98"/>
      <c r="IE734" s="98"/>
      <c r="IF734" s="98"/>
      <c r="IG734" s="98"/>
      <c r="IH734" s="98"/>
      <c r="II734" s="98"/>
      <c r="IJ734" s="98"/>
      <c r="IK734" s="98"/>
      <c r="IL734" s="98"/>
      <c r="IM734" s="98"/>
      <c r="IN734" s="98"/>
      <c r="IO734" s="98"/>
      <c r="IP734" s="98"/>
      <c r="IQ734" s="98"/>
      <c r="IR734" s="98"/>
      <c r="IS734" s="98"/>
      <c r="IT734" s="98"/>
      <c r="IU734" s="98"/>
      <c r="IV734" s="98"/>
    </row>
    <row r="735" spans="1:256" x14ac:dyDescent="0.2">
      <c r="A735" s="68">
        <v>4053</v>
      </c>
      <c r="B735" s="69" t="s">
        <v>2399</v>
      </c>
      <c r="C735" s="70" t="s">
        <v>8</v>
      </c>
      <c r="D735" s="69">
        <v>0</v>
      </c>
      <c r="E735" s="69">
        <v>0</v>
      </c>
      <c r="F735" s="69">
        <v>0</v>
      </c>
      <c r="G735" s="71">
        <v>0</v>
      </c>
      <c r="H735" s="69">
        <v>0</v>
      </c>
      <c r="I735" s="69">
        <v>0</v>
      </c>
      <c r="J735" s="72">
        <v>0</v>
      </c>
      <c r="K735" s="73">
        <v>0</v>
      </c>
      <c r="L735" s="73">
        <v>0</v>
      </c>
      <c r="M735" s="74">
        <v>0</v>
      </c>
      <c r="N735" s="75">
        <v>0</v>
      </c>
      <c r="O735" s="70">
        <v>0</v>
      </c>
      <c r="P735" s="76" t="e">
        <f>VLOOKUP(A735,#REF!,3,FALSE)</f>
        <v>#REF!</v>
      </c>
      <c r="Q735" s="77"/>
      <c r="R735" s="77">
        <f t="shared" si="11"/>
        <v>0</v>
      </c>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M735" s="76"/>
      <c r="CN735" s="76"/>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c r="DM735" s="76"/>
      <c r="DN735" s="76"/>
      <c r="DO735" s="76"/>
      <c r="DP735" s="76"/>
      <c r="DQ735" s="76"/>
      <c r="DR735" s="76"/>
      <c r="DS735" s="76"/>
      <c r="DT735" s="76"/>
      <c r="DU735" s="76"/>
      <c r="DV735" s="76"/>
      <c r="DW735" s="76"/>
      <c r="DX735" s="76"/>
      <c r="DY735" s="76"/>
      <c r="DZ735" s="76"/>
      <c r="EA735" s="76"/>
      <c r="EB735" s="76"/>
      <c r="EC735" s="76"/>
      <c r="ED735" s="76"/>
      <c r="EE735" s="76"/>
      <c r="EF735" s="76"/>
      <c r="EG735" s="76"/>
      <c r="EH735" s="76"/>
      <c r="EI735" s="76"/>
      <c r="EJ735" s="76"/>
      <c r="EK735" s="76"/>
      <c r="EL735" s="76"/>
      <c r="EM735" s="76"/>
      <c r="EN735" s="76"/>
      <c r="EO735" s="76"/>
      <c r="EP735" s="76"/>
      <c r="EQ735" s="76"/>
      <c r="ER735" s="76"/>
      <c r="ES735" s="76"/>
      <c r="ET735" s="76"/>
      <c r="EU735" s="76"/>
      <c r="EV735" s="76"/>
      <c r="EW735" s="76"/>
      <c r="EX735" s="76"/>
      <c r="EY735" s="76"/>
      <c r="EZ735" s="76"/>
      <c r="FA735" s="76"/>
      <c r="FB735" s="76"/>
      <c r="FC735" s="76"/>
      <c r="FD735" s="76"/>
      <c r="FE735" s="76"/>
      <c r="FF735" s="76"/>
      <c r="FG735" s="76"/>
      <c r="FH735" s="76"/>
      <c r="FI735" s="76"/>
      <c r="FJ735" s="76"/>
      <c r="FK735" s="76"/>
      <c r="FL735" s="76"/>
      <c r="FM735" s="76"/>
      <c r="FN735" s="76"/>
      <c r="FO735" s="76"/>
      <c r="FP735" s="76"/>
      <c r="FQ735" s="76"/>
      <c r="FR735" s="76"/>
      <c r="FS735" s="76"/>
      <c r="FT735" s="76"/>
      <c r="FU735" s="76"/>
      <c r="FV735" s="76"/>
      <c r="FW735" s="76"/>
      <c r="FX735" s="76"/>
      <c r="FY735" s="76"/>
      <c r="FZ735" s="76"/>
      <c r="GA735" s="76"/>
      <c r="GB735" s="76"/>
      <c r="GC735" s="76"/>
      <c r="GD735" s="76"/>
      <c r="GE735" s="76"/>
      <c r="GF735" s="76"/>
      <c r="GG735" s="76"/>
      <c r="GH735" s="76"/>
      <c r="GI735" s="76"/>
      <c r="GJ735" s="76"/>
      <c r="GK735" s="76"/>
      <c r="GL735" s="76"/>
      <c r="GM735" s="76"/>
      <c r="GN735" s="76"/>
      <c r="GO735" s="76"/>
      <c r="GP735" s="76"/>
      <c r="GQ735" s="76"/>
      <c r="GR735" s="76"/>
      <c r="GS735" s="76"/>
      <c r="GT735" s="76"/>
      <c r="GU735" s="76"/>
      <c r="GV735" s="76"/>
      <c r="GW735" s="76"/>
      <c r="GX735" s="76"/>
      <c r="GY735" s="76"/>
      <c r="GZ735" s="76"/>
      <c r="HA735" s="76"/>
      <c r="HB735" s="76"/>
      <c r="HC735" s="76"/>
      <c r="HD735" s="76"/>
      <c r="HE735" s="76"/>
      <c r="HF735" s="76"/>
      <c r="HG735" s="76"/>
      <c r="HH735" s="76"/>
      <c r="HI735" s="76"/>
      <c r="HJ735" s="76"/>
      <c r="HK735" s="76"/>
      <c r="HL735" s="76"/>
      <c r="HM735" s="76"/>
      <c r="HN735" s="76"/>
      <c r="HO735" s="76"/>
      <c r="HP735" s="76"/>
      <c r="HQ735" s="76"/>
      <c r="HR735" s="76"/>
      <c r="HS735" s="76"/>
      <c r="HT735" s="76"/>
      <c r="HU735" s="76"/>
      <c r="HV735" s="76"/>
      <c r="HW735" s="76"/>
      <c r="HX735" s="76"/>
      <c r="HY735" s="76"/>
      <c r="HZ735" s="76"/>
      <c r="IA735" s="76"/>
      <c r="IB735" s="76"/>
      <c r="IC735" s="76"/>
      <c r="ID735" s="76"/>
      <c r="IE735" s="76"/>
      <c r="IF735" s="76"/>
      <c r="IG735" s="76"/>
      <c r="IH735" s="76"/>
      <c r="II735" s="76"/>
      <c r="IJ735" s="76"/>
      <c r="IK735" s="76"/>
      <c r="IL735" s="76"/>
      <c r="IM735" s="76"/>
      <c r="IN735" s="76"/>
      <c r="IO735" s="76"/>
      <c r="IP735" s="76"/>
      <c r="IQ735" s="76"/>
      <c r="IR735" s="76"/>
      <c r="IS735" s="76"/>
      <c r="IT735" s="76"/>
      <c r="IU735" s="76"/>
      <c r="IV735" s="76"/>
    </row>
    <row r="736" spans="1:256" x14ac:dyDescent="0.2">
      <c r="A736" s="68">
        <v>4054</v>
      </c>
      <c r="B736" s="69" t="s">
        <v>2400</v>
      </c>
      <c r="C736" s="70" t="s">
        <v>8</v>
      </c>
      <c r="D736" s="69">
        <v>0</v>
      </c>
      <c r="E736" s="69">
        <v>0</v>
      </c>
      <c r="F736" s="69">
        <v>0</v>
      </c>
      <c r="G736" s="71">
        <v>0</v>
      </c>
      <c r="H736" s="69">
        <v>0</v>
      </c>
      <c r="I736" s="69">
        <v>0</v>
      </c>
      <c r="J736" s="72">
        <v>0</v>
      </c>
      <c r="K736" s="73">
        <v>0</v>
      </c>
      <c r="L736" s="73">
        <v>0</v>
      </c>
      <c r="M736" s="74">
        <v>0</v>
      </c>
      <c r="N736" s="75">
        <v>0</v>
      </c>
      <c r="O736" s="70">
        <v>0</v>
      </c>
      <c r="P736" s="76" t="e">
        <f>VLOOKUP(A736,#REF!,3,FALSE)</f>
        <v>#REF!</v>
      </c>
      <c r="Q736" s="77"/>
      <c r="R736" s="77">
        <f t="shared" si="11"/>
        <v>0</v>
      </c>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M736" s="76"/>
      <c r="CN736" s="76"/>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c r="DM736" s="76"/>
      <c r="DN736" s="76"/>
      <c r="DO736" s="76"/>
      <c r="DP736" s="76"/>
      <c r="DQ736" s="76"/>
      <c r="DR736" s="76"/>
      <c r="DS736" s="76"/>
      <c r="DT736" s="76"/>
      <c r="DU736" s="76"/>
      <c r="DV736" s="76"/>
      <c r="DW736" s="76"/>
      <c r="DX736" s="76"/>
      <c r="DY736" s="76"/>
      <c r="DZ736" s="76"/>
      <c r="EA736" s="76"/>
      <c r="EB736" s="76"/>
      <c r="EC736" s="76"/>
      <c r="ED736" s="76"/>
      <c r="EE736" s="76"/>
      <c r="EF736" s="76"/>
      <c r="EG736" s="76"/>
      <c r="EH736" s="76"/>
      <c r="EI736" s="76"/>
      <c r="EJ736" s="76"/>
      <c r="EK736" s="76"/>
      <c r="EL736" s="76"/>
      <c r="EM736" s="76"/>
      <c r="EN736" s="76"/>
      <c r="EO736" s="76"/>
      <c r="EP736" s="76"/>
      <c r="EQ736" s="76"/>
      <c r="ER736" s="76"/>
      <c r="ES736" s="76"/>
      <c r="ET736" s="76"/>
      <c r="EU736" s="76"/>
      <c r="EV736" s="76"/>
      <c r="EW736" s="76"/>
      <c r="EX736" s="76"/>
      <c r="EY736" s="76"/>
      <c r="EZ736" s="76"/>
      <c r="FA736" s="76"/>
      <c r="FB736" s="76"/>
      <c r="FC736" s="76"/>
      <c r="FD736" s="76"/>
      <c r="FE736" s="76"/>
      <c r="FF736" s="76"/>
      <c r="FG736" s="76"/>
      <c r="FH736" s="76"/>
      <c r="FI736" s="76"/>
      <c r="FJ736" s="76"/>
      <c r="FK736" s="76"/>
      <c r="FL736" s="76"/>
      <c r="FM736" s="76"/>
      <c r="FN736" s="76"/>
      <c r="FO736" s="76"/>
      <c r="FP736" s="76"/>
      <c r="FQ736" s="76"/>
      <c r="FR736" s="76"/>
      <c r="FS736" s="76"/>
      <c r="FT736" s="76"/>
      <c r="FU736" s="76"/>
      <c r="FV736" s="76"/>
      <c r="FW736" s="76"/>
      <c r="FX736" s="76"/>
      <c r="FY736" s="76"/>
      <c r="FZ736" s="76"/>
      <c r="GA736" s="76"/>
      <c r="GB736" s="76"/>
      <c r="GC736" s="76"/>
      <c r="GD736" s="76"/>
      <c r="GE736" s="76"/>
      <c r="GF736" s="76"/>
      <c r="GG736" s="76"/>
      <c r="GH736" s="76"/>
      <c r="GI736" s="76"/>
      <c r="GJ736" s="76"/>
      <c r="GK736" s="76"/>
      <c r="GL736" s="76"/>
      <c r="GM736" s="76"/>
      <c r="GN736" s="76"/>
      <c r="GO736" s="76"/>
      <c r="GP736" s="76"/>
      <c r="GQ736" s="76"/>
      <c r="GR736" s="76"/>
      <c r="GS736" s="76"/>
      <c r="GT736" s="76"/>
      <c r="GU736" s="76"/>
      <c r="GV736" s="76"/>
      <c r="GW736" s="76"/>
      <c r="GX736" s="76"/>
      <c r="GY736" s="76"/>
      <c r="GZ736" s="76"/>
      <c r="HA736" s="76"/>
      <c r="HB736" s="76"/>
      <c r="HC736" s="76"/>
      <c r="HD736" s="76"/>
      <c r="HE736" s="76"/>
      <c r="HF736" s="76"/>
      <c r="HG736" s="76"/>
      <c r="HH736" s="76"/>
      <c r="HI736" s="76"/>
      <c r="HJ736" s="76"/>
      <c r="HK736" s="76"/>
      <c r="HL736" s="76"/>
      <c r="HM736" s="76"/>
      <c r="HN736" s="76"/>
      <c r="HO736" s="76"/>
      <c r="HP736" s="76"/>
      <c r="HQ736" s="76"/>
      <c r="HR736" s="76"/>
      <c r="HS736" s="76"/>
      <c r="HT736" s="76"/>
      <c r="HU736" s="76"/>
      <c r="HV736" s="76"/>
      <c r="HW736" s="76"/>
      <c r="HX736" s="76"/>
      <c r="HY736" s="76"/>
      <c r="HZ736" s="76"/>
      <c r="IA736" s="76"/>
      <c r="IB736" s="76"/>
      <c r="IC736" s="76"/>
      <c r="ID736" s="76"/>
      <c r="IE736" s="76"/>
      <c r="IF736" s="76"/>
      <c r="IG736" s="76"/>
      <c r="IH736" s="76"/>
      <c r="II736" s="76"/>
      <c r="IJ736" s="76"/>
      <c r="IK736" s="76"/>
      <c r="IL736" s="76"/>
      <c r="IM736" s="76"/>
      <c r="IN736" s="76"/>
      <c r="IO736" s="76"/>
      <c r="IP736" s="76"/>
      <c r="IQ736" s="76"/>
      <c r="IR736" s="76"/>
      <c r="IS736" s="76"/>
      <c r="IT736" s="76"/>
      <c r="IU736" s="76"/>
      <c r="IV736" s="76"/>
    </row>
    <row r="737" spans="1:256" s="69" customFormat="1" x14ac:dyDescent="0.2">
      <c r="A737" s="86">
        <v>4048</v>
      </c>
      <c r="B737" s="85" t="s">
        <v>2401</v>
      </c>
      <c r="C737" s="69" t="s">
        <v>8</v>
      </c>
      <c r="D737" s="69">
        <v>2</v>
      </c>
      <c r="E737" s="69">
        <v>2</v>
      </c>
      <c r="F737" s="69">
        <v>2</v>
      </c>
      <c r="G737" s="71">
        <v>69.5</v>
      </c>
      <c r="H737" s="69">
        <v>13.9</v>
      </c>
      <c r="I737" s="69">
        <v>1</v>
      </c>
      <c r="J737" s="69">
        <v>1</v>
      </c>
      <c r="K737" s="85">
        <v>0</v>
      </c>
      <c r="L737" s="87">
        <v>0</v>
      </c>
      <c r="M737" s="69">
        <v>0</v>
      </c>
      <c r="N737" s="87">
        <v>0</v>
      </c>
      <c r="O737" s="69">
        <v>0</v>
      </c>
      <c r="P737" s="76" t="e">
        <f>VLOOKUP(A737,#REF!,3,FALSE)</f>
        <v>#REF!</v>
      </c>
      <c r="Q737" s="84">
        <v>18.329999999999998</v>
      </c>
      <c r="R737" s="84">
        <f t="shared" si="11"/>
        <v>0</v>
      </c>
      <c r="S737" s="78"/>
      <c r="T737" s="78"/>
      <c r="U737" s="78"/>
      <c r="V737" s="78"/>
      <c r="W737" s="78"/>
      <c r="X737" s="78"/>
      <c r="Y737" s="78"/>
      <c r="Z737" s="78"/>
      <c r="AA737" s="78"/>
      <c r="AB737" s="78"/>
      <c r="AC737" s="85"/>
      <c r="AD737" s="85"/>
      <c r="AE737" s="85"/>
      <c r="AF737" s="85"/>
      <c r="AG737" s="85"/>
      <c r="AH737" s="85"/>
      <c r="AI737" s="85"/>
      <c r="AJ737" s="85"/>
      <c r="AK737" s="85"/>
      <c r="AL737" s="85"/>
      <c r="AM737" s="85"/>
      <c r="AN737" s="85"/>
      <c r="AO737" s="85"/>
      <c r="AP737" s="85"/>
      <c r="AQ737" s="85"/>
      <c r="AR737" s="85"/>
      <c r="AS737" s="85"/>
      <c r="AT737" s="85"/>
      <c r="AU737" s="85"/>
      <c r="AV737" s="85"/>
      <c r="AW737" s="85"/>
      <c r="AX737" s="85"/>
      <c r="AY737" s="85"/>
      <c r="AZ737" s="85"/>
      <c r="BA737" s="85"/>
      <c r="BB737" s="85"/>
      <c r="BC737" s="85"/>
      <c r="BD737" s="85"/>
      <c r="BE737" s="85"/>
      <c r="BF737" s="85"/>
      <c r="BG737" s="85"/>
      <c r="BH737" s="85"/>
      <c r="BI737" s="85"/>
      <c r="BJ737" s="85"/>
      <c r="BK737" s="85"/>
      <c r="BL737" s="85"/>
      <c r="BM737" s="85"/>
      <c r="BN737" s="85"/>
      <c r="BO737" s="85"/>
      <c r="BP737" s="85"/>
      <c r="BQ737" s="85"/>
      <c r="BR737" s="85"/>
      <c r="BS737" s="85"/>
      <c r="BT737" s="85"/>
      <c r="BU737" s="85"/>
      <c r="BV737" s="85"/>
      <c r="BW737" s="85"/>
      <c r="BX737" s="85"/>
      <c r="BY737" s="85"/>
      <c r="BZ737" s="85"/>
      <c r="CA737" s="85"/>
      <c r="CB737" s="85"/>
      <c r="CC737" s="85"/>
      <c r="CD737" s="85"/>
      <c r="CE737" s="85"/>
      <c r="CF737" s="85"/>
      <c r="CG737" s="85"/>
      <c r="CH737" s="85"/>
      <c r="CI737" s="85"/>
      <c r="CJ737" s="85"/>
      <c r="CK737" s="85"/>
      <c r="CL737" s="85"/>
      <c r="CM737" s="85"/>
      <c r="CN737" s="85"/>
      <c r="CO737" s="85"/>
      <c r="CP737" s="85"/>
      <c r="CQ737" s="85"/>
      <c r="CR737" s="85"/>
      <c r="CS737" s="85"/>
      <c r="CT737" s="85"/>
      <c r="CU737" s="85"/>
      <c r="CV737" s="85"/>
      <c r="CW737" s="85"/>
      <c r="CX737" s="85"/>
      <c r="CY737" s="85"/>
      <c r="CZ737" s="85"/>
      <c r="DA737" s="85"/>
      <c r="DB737" s="85"/>
      <c r="DC737" s="85"/>
      <c r="DD737" s="85"/>
      <c r="DE737" s="85"/>
      <c r="DF737" s="85"/>
      <c r="DG737" s="85"/>
      <c r="DH737" s="85"/>
      <c r="DI737" s="85"/>
      <c r="DJ737" s="85"/>
      <c r="DK737" s="85"/>
      <c r="DL737" s="85"/>
      <c r="DM737" s="85"/>
      <c r="DN737" s="85"/>
      <c r="DO737" s="85"/>
      <c r="DP737" s="85"/>
      <c r="DQ737" s="85"/>
      <c r="DR737" s="85"/>
      <c r="DS737" s="85"/>
      <c r="DT737" s="85"/>
      <c r="DU737" s="85"/>
      <c r="DV737" s="85"/>
      <c r="DW737" s="85"/>
      <c r="DX737" s="85"/>
      <c r="DY737" s="85"/>
      <c r="DZ737" s="85"/>
      <c r="EA737" s="85"/>
      <c r="EB737" s="85"/>
      <c r="EC737" s="85"/>
      <c r="ED737" s="85"/>
      <c r="EE737" s="85"/>
      <c r="EF737" s="85"/>
      <c r="EG737" s="85"/>
      <c r="EH737" s="85"/>
      <c r="EI737" s="85"/>
      <c r="EJ737" s="85"/>
      <c r="EK737" s="85"/>
      <c r="EL737" s="85"/>
      <c r="EM737" s="85"/>
      <c r="EN737" s="85"/>
      <c r="EO737" s="85"/>
      <c r="EP737" s="85"/>
      <c r="EQ737" s="85"/>
      <c r="ER737" s="85"/>
      <c r="ES737" s="85"/>
      <c r="ET737" s="85"/>
      <c r="EU737" s="85"/>
      <c r="EV737" s="85"/>
      <c r="EW737" s="85"/>
      <c r="EX737" s="85"/>
      <c r="EY737" s="85"/>
      <c r="EZ737" s="85"/>
      <c r="FA737" s="85"/>
      <c r="FB737" s="85"/>
      <c r="FC737" s="85"/>
      <c r="FD737" s="85"/>
      <c r="FE737" s="85"/>
      <c r="FF737" s="85"/>
      <c r="FG737" s="85"/>
      <c r="FH737" s="85"/>
      <c r="FI737" s="85"/>
      <c r="FJ737" s="85"/>
      <c r="FK737" s="85"/>
      <c r="FL737" s="85"/>
      <c r="FM737" s="85"/>
      <c r="FN737" s="85"/>
      <c r="FO737" s="85"/>
      <c r="FP737" s="85"/>
      <c r="FQ737" s="85"/>
      <c r="FR737" s="85"/>
      <c r="FS737" s="85"/>
      <c r="FT737" s="85"/>
      <c r="FU737" s="85"/>
      <c r="FV737" s="85"/>
      <c r="FW737" s="85"/>
      <c r="FX737" s="85"/>
      <c r="FY737" s="85"/>
      <c r="FZ737" s="85"/>
      <c r="GA737" s="85"/>
      <c r="GB737" s="85"/>
      <c r="GC737" s="85"/>
      <c r="GD737" s="85"/>
      <c r="GE737" s="85"/>
      <c r="GF737" s="85"/>
      <c r="GG737" s="85"/>
      <c r="GH737" s="85"/>
      <c r="GI737" s="85"/>
      <c r="GJ737" s="85"/>
      <c r="GK737" s="85"/>
      <c r="GL737" s="85"/>
      <c r="GM737" s="85"/>
      <c r="GN737" s="85"/>
      <c r="GO737" s="85"/>
      <c r="GP737" s="85"/>
      <c r="GQ737" s="85"/>
      <c r="GR737" s="85"/>
      <c r="GS737" s="85"/>
      <c r="GT737" s="85"/>
      <c r="GU737" s="85"/>
      <c r="GV737" s="85"/>
      <c r="GW737" s="85"/>
      <c r="GX737" s="85"/>
      <c r="GY737" s="85"/>
      <c r="GZ737" s="85"/>
      <c r="HA737" s="85"/>
      <c r="HB737" s="85"/>
      <c r="HC737" s="85"/>
      <c r="HD737" s="85"/>
      <c r="HE737" s="85"/>
      <c r="HF737" s="85"/>
      <c r="HG737" s="85"/>
      <c r="HH737" s="85"/>
      <c r="HI737" s="85"/>
      <c r="HJ737" s="85"/>
      <c r="HK737" s="85"/>
      <c r="HL737" s="85"/>
      <c r="HM737" s="85"/>
      <c r="HN737" s="85"/>
      <c r="HO737" s="85"/>
      <c r="HP737" s="85"/>
      <c r="HQ737" s="85"/>
      <c r="HR737" s="85"/>
      <c r="HS737" s="85"/>
      <c r="HT737" s="85"/>
      <c r="HU737" s="85"/>
      <c r="HV737" s="85"/>
      <c r="HW737" s="85"/>
      <c r="HX737" s="85"/>
      <c r="HY737" s="85"/>
      <c r="HZ737" s="85"/>
      <c r="IA737" s="85"/>
      <c r="IB737" s="85"/>
      <c r="IC737" s="85"/>
      <c r="ID737" s="85"/>
      <c r="IE737" s="85"/>
      <c r="IF737" s="85"/>
      <c r="IG737" s="85"/>
      <c r="IH737" s="85"/>
      <c r="II737" s="85"/>
      <c r="IJ737" s="85"/>
      <c r="IK737" s="85"/>
      <c r="IL737" s="85"/>
      <c r="IM737" s="85"/>
      <c r="IN737" s="85"/>
      <c r="IO737" s="85"/>
      <c r="IP737" s="85"/>
      <c r="IQ737" s="85"/>
      <c r="IR737" s="85"/>
      <c r="IS737" s="85"/>
      <c r="IT737" s="85"/>
      <c r="IU737" s="85"/>
      <c r="IV737" s="85"/>
    </row>
    <row r="738" spans="1:256" s="69" customFormat="1" x14ac:dyDescent="0.2">
      <c r="A738" s="94">
        <v>4049</v>
      </c>
      <c r="B738" s="95" t="s">
        <v>2402</v>
      </c>
      <c r="C738" s="69" t="s">
        <v>8</v>
      </c>
      <c r="D738" s="69">
        <v>0</v>
      </c>
      <c r="E738" s="69">
        <v>0</v>
      </c>
      <c r="F738" s="69">
        <v>0</v>
      </c>
      <c r="G738" s="71">
        <v>0</v>
      </c>
      <c r="H738" s="69">
        <v>0</v>
      </c>
      <c r="I738" s="69">
        <v>0</v>
      </c>
      <c r="J738" s="69">
        <v>0</v>
      </c>
      <c r="K738" s="95">
        <v>0</v>
      </c>
      <c r="L738" s="96">
        <v>0</v>
      </c>
      <c r="M738" s="69">
        <v>0</v>
      </c>
      <c r="N738" s="96">
        <v>0</v>
      </c>
      <c r="O738" s="69">
        <v>0</v>
      </c>
      <c r="P738" s="76" t="e">
        <f>VLOOKUP(A738,#REF!,3,FALSE)</f>
        <v>#REF!</v>
      </c>
      <c r="Q738" s="84">
        <v>24.44</v>
      </c>
      <c r="R738" s="84">
        <f t="shared" si="11"/>
        <v>0</v>
      </c>
      <c r="S738" s="78"/>
      <c r="T738" s="78"/>
      <c r="U738" s="78"/>
      <c r="V738" s="78"/>
      <c r="W738" s="78"/>
      <c r="X738" s="78"/>
      <c r="Y738" s="78"/>
      <c r="Z738" s="78"/>
      <c r="AA738" s="78"/>
      <c r="AB738" s="78"/>
      <c r="AC738" s="71"/>
      <c r="AD738" s="71"/>
      <c r="AE738" s="71"/>
      <c r="AF738" s="71"/>
      <c r="AG738" s="71"/>
      <c r="AH738" s="71"/>
      <c r="AI738" s="71"/>
      <c r="AJ738" s="71"/>
      <c r="AK738" s="71"/>
      <c r="AL738" s="71"/>
      <c r="AM738" s="71"/>
      <c r="AN738" s="71"/>
      <c r="AO738" s="71"/>
      <c r="AP738" s="71"/>
      <c r="AQ738" s="71"/>
      <c r="AR738" s="71"/>
      <c r="AS738" s="71"/>
      <c r="AT738" s="71"/>
      <c r="AU738" s="71"/>
      <c r="AV738" s="71"/>
      <c r="AW738" s="71"/>
      <c r="AX738" s="71"/>
      <c r="AY738" s="71"/>
      <c r="AZ738" s="71"/>
      <c r="BA738" s="71"/>
      <c r="BB738" s="71"/>
      <c r="BC738" s="71"/>
      <c r="BD738" s="71"/>
      <c r="BE738" s="71"/>
      <c r="BF738" s="71"/>
      <c r="BG738" s="71"/>
      <c r="BH738" s="71"/>
      <c r="BI738" s="71"/>
      <c r="BJ738" s="71"/>
      <c r="BK738" s="71"/>
      <c r="BL738" s="71"/>
      <c r="BM738" s="71"/>
      <c r="BN738" s="71"/>
      <c r="BO738" s="71"/>
      <c r="BP738" s="71"/>
      <c r="BQ738" s="71"/>
      <c r="BR738" s="71"/>
      <c r="BS738" s="71"/>
      <c r="BT738" s="71"/>
      <c r="BU738" s="71"/>
      <c r="BV738" s="71"/>
      <c r="BW738" s="71"/>
      <c r="BX738" s="71"/>
      <c r="BY738" s="71"/>
      <c r="BZ738" s="71"/>
      <c r="CA738" s="71"/>
      <c r="CB738" s="71"/>
      <c r="CC738" s="71"/>
      <c r="CD738" s="71"/>
      <c r="CE738" s="71"/>
      <c r="CF738" s="71"/>
      <c r="CG738" s="71"/>
      <c r="CH738" s="71"/>
      <c r="CI738" s="71"/>
      <c r="CJ738" s="71"/>
      <c r="CK738" s="71"/>
      <c r="CL738" s="71"/>
      <c r="CM738" s="71"/>
      <c r="CN738" s="71"/>
      <c r="CO738" s="71"/>
      <c r="CP738" s="71"/>
      <c r="CQ738" s="71"/>
      <c r="CR738" s="71"/>
      <c r="CS738" s="71"/>
      <c r="CT738" s="71"/>
      <c r="CU738" s="71"/>
      <c r="CV738" s="71"/>
      <c r="CW738" s="71"/>
      <c r="CX738" s="71"/>
      <c r="CY738" s="71"/>
      <c r="CZ738" s="71"/>
      <c r="DA738" s="71"/>
      <c r="DB738" s="71"/>
      <c r="DC738" s="71"/>
      <c r="DD738" s="71"/>
      <c r="DE738" s="71"/>
      <c r="DF738" s="71"/>
      <c r="DG738" s="71"/>
      <c r="DH738" s="71"/>
      <c r="DI738" s="71"/>
      <c r="DJ738" s="71"/>
      <c r="DK738" s="71"/>
      <c r="DL738" s="71"/>
      <c r="DM738" s="71"/>
      <c r="DN738" s="71"/>
      <c r="DO738" s="71"/>
      <c r="DP738" s="71"/>
      <c r="DQ738" s="71"/>
      <c r="DR738" s="71"/>
      <c r="DS738" s="71"/>
      <c r="DT738" s="71"/>
      <c r="DU738" s="71"/>
      <c r="DV738" s="71"/>
      <c r="DW738" s="71"/>
      <c r="DX738" s="71"/>
      <c r="DY738" s="71"/>
      <c r="DZ738" s="71"/>
      <c r="EA738" s="71"/>
      <c r="EB738" s="71"/>
      <c r="EC738" s="71"/>
      <c r="ED738" s="71"/>
      <c r="EE738" s="71"/>
      <c r="EF738" s="71"/>
      <c r="EG738" s="71"/>
      <c r="EH738" s="71"/>
      <c r="EI738" s="71"/>
      <c r="EJ738" s="71"/>
      <c r="EK738" s="71"/>
      <c r="EL738" s="71"/>
      <c r="EM738" s="71"/>
      <c r="EN738" s="71"/>
      <c r="EO738" s="71"/>
      <c r="EP738" s="71"/>
      <c r="EQ738" s="71"/>
      <c r="ER738" s="71"/>
      <c r="ES738" s="71"/>
      <c r="ET738" s="71"/>
      <c r="EU738" s="71"/>
      <c r="EV738" s="71"/>
      <c r="EW738" s="71"/>
      <c r="EX738" s="71"/>
      <c r="EY738" s="71"/>
      <c r="EZ738" s="71"/>
      <c r="FA738" s="71"/>
      <c r="FB738" s="71"/>
      <c r="FC738" s="71"/>
      <c r="FD738" s="71"/>
      <c r="FE738" s="71"/>
      <c r="FF738" s="71"/>
      <c r="FG738" s="71"/>
      <c r="FH738" s="71"/>
      <c r="FI738" s="71"/>
      <c r="FJ738" s="71"/>
      <c r="FK738" s="71"/>
      <c r="FL738" s="71"/>
      <c r="FM738" s="71"/>
      <c r="FN738" s="71"/>
      <c r="FO738" s="71"/>
      <c r="FP738" s="71"/>
      <c r="FQ738" s="71"/>
      <c r="FR738" s="71"/>
      <c r="FS738" s="71"/>
      <c r="FT738" s="71"/>
      <c r="FU738" s="71"/>
      <c r="FV738" s="71"/>
      <c r="FW738" s="71"/>
      <c r="FX738" s="71"/>
      <c r="FY738" s="71"/>
      <c r="FZ738" s="71"/>
      <c r="GA738" s="71"/>
      <c r="GB738" s="71"/>
      <c r="GC738" s="71"/>
      <c r="GD738" s="71"/>
      <c r="GE738" s="71"/>
      <c r="GF738" s="71"/>
      <c r="GG738" s="71"/>
      <c r="GH738" s="71"/>
      <c r="GI738" s="71"/>
      <c r="GJ738" s="71"/>
      <c r="GK738" s="71"/>
      <c r="GL738" s="71"/>
      <c r="GM738" s="71"/>
      <c r="GN738" s="71"/>
      <c r="GO738" s="71"/>
      <c r="GP738" s="71"/>
      <c r="GQ738" s="71"/>
      <c r="GR738" s="71"/>
      <c r="GS738" s="71"/>
      <c r="GT738" s="71"/>
      <c r="GU738" s="71"/>
      <c r="GV738" s="71"/>
      <c r="GW738" s="71"/>
      <c r="GX738" s="71"/>
      <c r="GY738" s="71"/>
      <c r="GZ738" s="71"/>
      <c r="HA738" s="71"/>
      <c r="HB738" s="71"/>
      <c r="HC738" s="71"/>
      <c r="HD738" s="71"/>
      <c r="HE738" s="71"/>
      <c r="HF738" s="71"/>
      <c r="HG738" s="71"/>
      <c r="HH738" s="71"/>
      <c r="HI738" s="71"/>
      <c r="HJ738" s="71"/>
      <c r="HK738" s="71"/>
      <c r="HL738" s="71"/>
      <c r="HM738" s="71"/>
      <c r="HN738" s="71"/>
      <c r="HO738" s="71"/>
      <c r="HP738" s="71"/>
      <c r="HQ738" s="71"/>
      <c r="HR738" s="71"/>
      <c r="HS738" s="71"/>
      <c r="HT738" s="71"/>
      <c r="HU738" s="71"/>
      <c r="HV738" s="71"/>
      <c r="HW738" s="71"/>
      <c r="HX738" s="71"/>
      <c r="HY738" s="71"/>
      <c r="HZ738" s="71"/>
      <c r="IA738" s="71"/>
      <c r="IB738" s="71"/>
      <c r="IC738" s="71"/>
      <c r="ID738" s="71"/>
      <c r="IE738" s="71"/>
      <c r="IF738" s="71"/>
      <c r="IG738" s="71"/>
      <c r="IH738" s="71"/>
      <c r="II738" s="71"/>
      <c r="IJ738" s="71"/>
      <c r="IK738" s="71"/>
      <c r="IL738" s="71"/>
      <c r="IM738" s="71"/>
      <c r="IN738" s="71"/>
      <c r="IO738" s="71"/>
      <c r="IP738" s="71"/>
      <c r="IQ738" s="71"/>
      <c r="IR738" s="71"/>
      <c r="IS738" s="71"/>
      <c r="IT738" s="71"/>
      <c r="IU738" s="71"/>
      <c r="IV738" s="71"/>
    </row>
    <row r="739" spans="1:256" x14ac:dyDescent="0.2">
      <c r="A739" s="93" t="s">
        <v>2403</v>
      </c>
      <c r="B739" s="69" t="s">
        <v>2404</v>
      </c>
      <c r="C739" s="70" t="s">
        <v>2363</v>
      </c>
      <c r="D739" s="69">
        <v>5</v>
      </c>
      <c r="E739" s="69">
        <v>3</v>
      </c>
      <c r="F739" s="69">
        <v>5</v>
      </c>
      <c r="G739" s="71">
        <v>2589</v>
      </c>
      <c r="H739" s="69">
        <v>157.80000000000001</v>
      </c>
      <c r="I739" s="69">
        <v>4</v>
      </c>
      <c r="J739" s="72">
        <v>2</v>
      </c>
      <c r="K739" s="73">
        <v>4</v>
      </c>
      <c r="L739" s="73">
        <v>1989</v>
      </c>
      <c r="M739" s="74">
        <v>157.80000000000001</v>
      </c>
      <c r="N739" s="75">
        <v>497.25</v>
      </c>
      <c r="O739" s="70">
        <v>0</v>
      </c>
      <c r="P739" s="76" t="e">
        <f>VLOOKUP(A739,#REF!,3,FALSE)</f>
        <v>#REF!</v>
      </c>
      <c r="Q739" s="77"/>
      <c r="R739" s="77">
        <f t="shared" si="11"/>
        <v>1989</v>
      </c>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M739" s="76"/>
      <c r="CN739" s="76"/>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c r="DM739" s="76"/>
      <c r="DN739" s="76"/>
      <c r="DO739" s="76"/>
      <c r="DP739" s="76"/>
      <c r="DQ739" s="76"/>
      <c r="DR739" s="76"/>
      <c r="DS739" s="76"/>
      <c r="DT739" s="76"/>
      <c r="DU739" s="76"/>
      <c r="DV739" s="76"/>
      <c r="DW739" s="76"/>
      <c r="DX739" s="76"/>
      <c r="DY739" s="76"/>
      <c r="DZ739" s="76"/>
      <c r="EA739" s="76"/>
      <c r="EB739" s="76"/>
      <c r="EC739" s="76"/>
      <c r="ED739" s="76"/>
      <c r="EE739" s="76"/>
      <c r="EF739" s="76"/>
      <c r="EG739" s="76"/>
      <c r="EH739" s="76"/>
      <c r="EI739" s="76"/>
      <c r="EJ739" s="76"/>
      <c r="EK739" s="76"/>
      <c r="EL739" s="76"/>
      <c r="EM739" s="76"/>
      <c r="EN739" s="76"/>
      <c r="EO739" s="76"/>
      <c r="EP739" s="76"/>
      <c r="EQ739" s="76"/>
      <c r="ER739" s="76"/>
      <c r="ES739" s="76"/>
      <c r="ET739" s="76"/>
      <c r="EU739" s="76"/>
      <c r="EV739" s="76"/>
      <c r="EW739" s="76"/>
      <c r="EX739" s="76"/>
      <c r="EY739" s="76"/>
      <c r="EZ739" s="76"/>
      <c r="FA739" s="76"/>
      <c r="FB739" s="76"/>
      <c r="FC739" s="76"/>
      <c r="FD739" s="76"/>
      <c r="FE739" s="76"/>
      <c r="FF739" s="76"/>
      <c r="FG739" s="76"/>
      <c r="FH739" s="76"/>
      <c r="FI739" s="76"/>
      <c r="FJ739" s="76"/>
      <c r="FK739" s="76"/>
      <c r="FL739" s="76"/>
      <c r="FM739" s="76"/>
      <c r="FN739" s="76"/>
      <c r="FO739" s="76"/>
      <c r="FP739" s="76"/>
      <c r="FQ739" s="76"/>
      <c r="FR739" s="76"/>
      <c r="FS739" s="76"/>
      <c r="FT739" s="76"/>
      <c r="FU739" s="76"/>
      <c r="FV739" s="76"/>
      <c r="FW739" s="76"/>
      <c r="FX739" s="76"/>
      <c r="FY739" s="76"/>
      <c r="FZ739" s="76"/>
      <c r="GA739" s="76"/>
      <c r="GB739" s="76"/>
      <c r="GC739" s="76"/>
      <c r="GD739" s="76"/>
      <c r="GE739" s="76"/>
      <c r="GF739" s="76"/>
      <c r="GG739" s="76"/>
      <c r="GH739" s="76"/>
      <c r="GI739" s="76"/>
      <c r="GJ739" s="76"/>
      <c r="GK739" s="76"/>
      <c r="GL739" s="76"/>
      <c r="GM739" s="76"/>
      <c r="GN739" s="76"/>
      <c r="GO739" s="76"/>
      <c r="GP739" s="76"/>
      <c r="GQ739" s="76"/>
      <c r="GR739" s="76"/>
      <c r="GS739" s="76"/>
      <c r="GT739" s="76"/>
      <c r="GU739" s="76"/>
      <c r="GV739" s="76"/>
      <c r="GW739" s="76"/>
      <c r="GX739" s="76"/>
      <c r="GY739" s="76"/>
      <c r="GZ739" s="76"/>
      <c r="HA739" s="76"/>
      <c r="HB739" s="76"/>
      <c r="HC739" s="76"/>
      <c r="HD739" s="76"/>
      <c r="HE739" s="76"/>
      <c r="HF739" s="76"/>
      <c r="HG739" s="76"/>
      <c r="HH739" s="76"/>
      <c r="HI739" s="76"/>
      <c r="HJ739" s="76"/>
      <c r="HK739" s="76"/>
      <c r="HL739" s="76"/>
      <c r="HM739" s="76"/>
      <c r="HN739" s="76"/>
      <c r="HO739" s="76"/>
      <c r="HP739" s="76"/>
      <c r="HQ739" s="76"/>
      <c r="HR739" s="76"/>
      <c r="HS739" s="76"/>
      <c r="HT739" s="76"/>
      <c r="HU739" s="76"/>
      <c r="HV739" s="76"/>
      <c r="HW739" s="76"/>
      <c r="HX739" s="76"/>
      <c r="HY739" s="76"/>
      <c r="HZ739" s="76"/>
      <c r="IA739" s="76"/>
      <c r="IB739" s="76"/>
      <c r="IC739" s="76"/>
      <c r="ID739" s="76"/>
      <c r="IE739" s="76"/>
      <c r="IF739" s="76"/>
      <c r="IG739" s="76"/>
      <c r="IH739" s="76"/>
      <c r="II739" s="76"/>
      <c r="IJ739" s="76"/>
      <c r="IK739" s="76"/>
      <c r="IL739" s="76"/>
      <c r="IM739" s="76"/>
      <c r="IN739" s="76"/>
      <c r="IO739" s="76"/>
      <c r="IP739" s="76"/>
      <c r="IQ739" s="76"/>
      <c r="IR739" s="76"/>
      <c r="IS739" s="76"/>
      <c r="IT739" s="76"/>
      <c r="IU739" s="76"/>
      <c r="IV739" s="76"/>
    </row>
    <row r="740" spans="1:256" x14ac:dyDescent="0.2">
      <c r="A740" s="68">
        <v>5041</v>
      </c>
      <c r="B740" s="69" t="s">
        <v>2405</v>
      </c>
      <c r="C740" s="70" t="s">
        <v>2107</v>
      </c>
      <c r="D740" s="69">
        <v>0</v>
      </c>
      <c r="E740" s="69">
        <v>0</v>
      </c>
      <c r="F740" s="69">
        <v>0</v>
      </c>
      <c r="G740" s="71">
        <v>0</v>
      </c>
      <c r="H740" s="69">
        <v>0</v>
      </c>
      <c r="I740" s="69">
        <v>0</v>
      </c>
      <c r="J740" s="72">
        <v>0</v>
      </c>
      <c r="K740" s="73">
        <v>0</v>
      </c>
      <c r="L740" s="73">
        <v>0</v>
      </c>
      <c r="M740" s="74">
        <v>0</v>
      </c>
      <c r="N740" s="75">
        <v>0</v>
      </c>
      <c r="O740" s="70">
        <v>0</v>
      </c>
      <c r="P740" s="76" t="e">
        <f>VLOOKUP(A740,#REF!,3,FALSE)</f>
        <v>#REF!</v>
      </c>
      <c r="Q740" s="77"/>
      <c r="R740" s="77">
        <f t="shared" si="11"/>
        <v>0</v>
      </c>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M740" s="76"/>
      <c r="CN740" s="76"/>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c r="DM740" s="76"/>
      <c r="DN740" s="76"/>
      <c r="DO740" s="76"/>
      <c r="DP740" s="76"/>
      <c r="DQ740" s="76"/>
      <c r="DR740" s="76"/>
      <c r="DS740" s="76"/>
      <c r="DT740" s="76"/>
      <c r="DU740" s="76"/>
      <c r="DV740" s="76"/>
      <c r="DW740" s="76"/>
      <c r="DX740" s="76"/>
      <c r="DY740" s="76"/>
      <c r="DZ740" s="76"/>
      <c r="EA740" s="76"/>
      <c r="EB740" s="76"/>
      <c r="EC740" s="76"/>
      <c r="ED740" s="76"/>
      <c r="EE740" s="76"/>
      <c r="EF740" s="76"/>
      <c r="EG740" s="76"/>
      <c r="EH740" s="76"/>
      <c r="EI740" s="76"/>
      <c r="EJ740" s="76"/>
      <c r="EK740" s="76"/>
      <c r="EL740" s="76"/>
      <c r="EM740" s="76"/>
      <c r="EN740" s="76"/>
      <c r="EO740" s="76"/>
      <c r="EP740" s="76"/>
      <c r="EQ740" s="76"/>
      <c r="ER740" s="76"/>
      <c r="ES740" s="76"/>
      <c r="ET740" s="76"/>
      <c r="EU740" s="76"/>
      <c r="EV740" s="76"/>
      <c r="EW740" s="76"/>
      <c r="EX740" s="76"/>
      <c r="EY740" s="76"/>
      <c r="EZ740" s="76"/>
      <c r="FA740" s="76"/>
      <c r="FB740" s="76"/>
      <c r="FC740" s="76"/>
      <c r="FD740" s="76"/>
      <c r="FE740" s="76"/>
      <c r="FF740" s="76"/>
      <c r="FG740" s="76"/>
      <c r="FH740" s="76"/>
      <c r="FI740" s="76"/>
      <c r="FJ740" s="76"/>
      <c r="FK740" s="76"/>
      <c r="FL740" s="76"/>
      <c r="FM740" s="76"/>
      <c r="FN740" s="76"/>
      <c r="FO740" s="76"/>
      <c r="FP740" s="76"/>
      <c r="FQ740" s="76"/>
      <c r="FR740" s="76"/>
      <c r="FS740" s="76"/>
      <c r="FT740" s="76"/>
      <c r="FU740" s="76"/>
      <c r="FV740" s="76"/>
      <c r="FW740" s="76"/>
      <c r="FX740" s="76"/>
      <c r="FY740" s="76"/>
      <c r="FZ740" s="76"/>
      <c r="GA740" s="76"/>
      <c r="GB740" s="76"/>
      <c r="GC740" s="76"/>
      <c r="GD740" s="76"/>
      <c r="GE740" s="76"/>
      <c r="GF740" s="76"/>
      <c r="GG740" s="76"/>
      <c r="GH740" s="76"/>
      <c r="GI740" s="76"/>
      <c r="GJ740" s="76"/>
      <c r="GK740" s="76"/>
      <c r="GL740" s="76"/>
      <c r="GM740" s="76"/>
      <c r="GN740" s="76"/>
      <c r="GO740" s="76"/>
      <c r="GP740" s="76"/>
      <c r="GQ740" s="76"/>
      <c r="GR740" s="76"/>
      <c r="GS740" s="76"/>
      <c r="GT740" s="76"/>
      <c r="GU740" s="76"/>
      <c r="GV740" s="76"/>
      <c r="GW740" s="76"/>
      <c r="GX740" s="76"/>
      <c r="GY740" s="76"/>
      <c r="GZ740" s="76"/>
      <c r="HA740" s="76"/>
      <c r="HB740" s="76"/>
      <c r="HC740" s="76"/>
      <c r="HD740" s="76"/>
      <c r="HE740" s="76"/>
      <c r="HF740" s="76"/>
      <c r="HG740" s="76"/>
      <c r="HH740" s="76"/>
      <c r="HI740" s="76"/>
      <c r="HJ740" s="76"/>
      <c r="HK740" s="76"/>
      <c r="HL740" s="76"/>
      <c r="HM740" s="76"/>
      <c r="HN740" s="76"/>
      <c r="HO740" s="76"/>
      <c r="HP740" s="76"/>
      <c r="HQ740" s="76"/>
      <c r="HR740" s="76"/>
      <c r="HS740" s="76"/>
      <c r="HT740" s="76"/>
      <c r="HU740" s="76"/>
      <c r="HV740" s="76"/>
      <c r="HW740" s="76"/>
      <c r="HX740" s="76"/>
      <c r="HY740" s="76"/>
      <c r="HZ740" s="76"/>
      <c r="IA740" s="76"/>
      <c r="IB740" s="76"/>
      <c r="IC740" s="76"/>
      <c r="ID740" s="76"/>
      <c r="IE740" s="76"/>
      <c r="IF740" s="76"/>
      <c r="IG740" s="76"/>
      <c r="IH740" s="76"/>
      <c r="II740" s="76"/>
      <c r="IJ740" s="76"/>
      <c r="IK740" s="76"/>
      <c r="IL740" s="76"/>
      <c r="IM740" s="76"/>
      <c r="IN740" s="76"/>
      <c r="IO740" s="76"/>
      <c r="IP740" s="76"/>
      <c r="IQ740" s="76"/>
      <c r="IR740" s="76"/>
      <c r="IS740" s="76"/>
      <c r="IT740" s="76"/>
      <c r="IU740" s="76"/>
      <c r="IV740" s="76"/>
    </row>
    <row r="741" spans="1:256" s="69" customFormat="1" x14ac:dyDescent="0.2">
      <c r="A741" s="86">
        <v>3671</v>
      </c>
      <c r="B741" s="85" t="s">
        <v>2406</v>
      </c>
      <c r="C741" s="69" t="s">
        <v>2107</v>
      </c>
      <c r="D741" s="69">
        <v>3</v>
      </c>
      <c r="E741" s="69">
        <v>3</v>
      </c>
      <c r="F741" s="69">
        <v>3</v>
      </c>
      <c r="G741" s="71">
        <v>5518.63</v>
      </c>
      <c r="H741" s="69">
        <v>1103.73</v>
      </c>
      <c r="I741" s="69">
        <v>3</v>
      </c>
      <c r="J741" s="69">
        <v>3</v>
      </c>
      <c r="K741" s="85">
        <v>3</v>
      </c>
      <c r="L741" s="87">
        <v>5518.63</v>
      </c>
      <c r="M741" s="69">
        <v>1103.73</v>
      </c>
      <c r="N741" s="87">
        <v>1839.5433</v>
      </c>
      <c r="O741" s="69">
        <v>0</v>
      </c>
      <c r="P741" s="76" t="e">
        <f>VLOOKUP(A741,#REF!,3,FALSE)</f>
        <v>#REF!</v>
      </c>
      <c r="Q741" s="84">
        <v>638.8888888888888</v>
      </c>
      <c r="R741" s="84">
        <f t="shared" si="11"/>
        <v>3601.9632333333334</v>
      </c>
      <c r="S741" s="78"/>
      <c r="T741" s="78"/>
      <c r="U741" s="78"/>
      <c r="V741" s="78"/>
      <c r="W741" s="78"/>
      <c r="X741" s="78"/>
      <c r="Y741" s="78"/>
      <c r="Z741" s="78"/>
      <c r="AA741" s="78"/>
      <c r="AB741" s="78"/>
      <c r="AC741" s="85"/>
      <c r="AD741" s="85"/>
      <c r="AE741" s="85"/>
      <c r="AF741" s="85"/>
      <c r="AG741" s="85"/>
      <c r="AH741" s="85"/>
      <c r="AI741" s="85"/>
      <c r="AJ741" s="85"/>
      <c r="AK741" s="85"/>
      <c r="AL741" s="85"/>
      <c r="AM741" s="85"/>
      <c r="AN741" s="85"/>
      <c r="AO741" s="85"/>
      <c r="AP741" s="85"/>
      <c r="AQ741" s="85"/>
      <c r="AR741" s="85"/>
      <c r="AS741" s="85"/>
      <c r="AT741" s="85"/>
      <c r="AU741" s="85"/>
      <c r="AV741" s="85"/>
      <c r="AW741" s="85"/>
      <c r="AX741" s="85"/>
      <c r="AY741" s="85"/>
      <c r="AZ741" s="85"/>
      <c r="BA741" s="85"/>
      <c r="BB741" s="85"/>
      <c r="BC741" s="85"/>
      <c r="BD741" s="85"/>
      <c r="BE741" s="85"/>
      <c r="BF741" s="85"/>
      <c r="BG741" s="85"/>
      <c r="BH741" s="85"/>
      <c r="BI741" s="85"/>
      <c r="BJ741" s="85"/>
      <c r="BK741" s="85"/>
      <c r="BL741" s="85"/>
      <c r="BM741" s="85"/>
      <c r="BN741" s="85"/>
      <c r="BO741" s="85"/>
      <c r="BP741" s="85"/>
      <c r="BQ741" s="85"/>
      <c r="BR741" s="85"/>
      <c r="BS741" s="85"/>
      <c r="BT741" s="85"/>
      <c r="BU741" s="85"/>
      <c r="BV741" s="85"/>
      <c r="BW741" s="85"/>
      <c r="BX741" s="85"/>
      <c r="BY741" s="85"/>
      <c r="BZ741" s="85"/>
      <c r="CA741" s="85"/>
      <c r="CB741" s="85"/>
      <c r="CC741" s="85"/>
      <c r="CD741" s="85"/>
      <c r="CE741" s="85"/>
      <c r="CF741" s="85"/>
      <c r="CG741" s="85"/>
      <c r="CH741" s="85"/>
      <c r="CI741" s="85"/>
      <c r="CJ741" s="85"/>
      <c r="CK741" s="85"/>
      <c r="CL741" s="85"/>
      <c r="CM741" s="85"/>
      <c r="CN741" s="85"/>
      <c r="CO741" s="85"/>
      <c r="CP741" s="85"/>
      <c r="CQ741" s="85"/>
      <c r="CR741" s="85"/>
      <c r="CS741" s="85"/>
      <c r="CT741" s="85"/>
      <c r="CU741" s="85"/>
      <c r="CV741" s="85"/>
      <c r="CW741" s="85"/>
      <c r="CX741" s="85"/>
      <c r="CY741" s="85"/>
      <c r="CZ741" s="85"/>
      <c r="DA741" s="85"/>
      <c r="DB741" s="85"/>
      <c r="DC741" s="85"/>
      <c r="DD741" s="85"/>
      <c r="DE741" s="85"/>
      <c r="DF741" s="85"/>
      <c r="DG741" s="85"/>
      <c r="DH741" s="85"/>
      <c r="DI741" s="85"/>
      <c r="DJ741" s="85"/>
      <c r="DK741" s="85"/>
      <c r="DL741" s="85"/>
      <c r="DM741" s="85"/>
      <c r="DN741" s="85"/>
      <c r="DO741" s="85"/>
      <c r="DP741" s="85"/>
      <c r="DQ741" s="85"/>
      <c r="DR741" s="85"/>
      <c r="DS741" s="85"/>
      <c r="DT741" s="85"/>
      <c r="DU741" s="85"/>
      <c r="DV741" s="85"/>
      <c r="DW741" s="85"/>
      <c r="DX741" s="85"/>
      <c r="DY741" s="85"/>
      <c r="DZ741" s="85"/>
      <c r="EA741" s="85"/>
      <c r="EB741" s="85"/>
      <c r="EC741" s="85"/>
      <c r="ED741" s="85"/>
      <c r="EE741" s="85"/>
      <c r="EF741" s="85"/>
      <c r="EG741" s="85"/>
      <c r="EH741" s="85"/>
      <c r="EI741" s="85"/>
      <c r="EJ741" s="85"/>
      <c r="EK741" s="85"/>
      <c r="EL741" s="85"/>
      <c r="EM741" s="85"/>
      <c r="EN741" s="85"/>
      <c r="EO741" s="85"/>
      <c r="EP741" s="85"/>
      <c r="EQ741" s="85"/>
      <c r="ER741" s="85"/>
      <c r="ES741" s="85"/>
      <c r="ET741" s="85"/>
      <c r="EU741" s="85"/>
      <c r="EV741" s="85"/>
      <c r="EW741" s="85"/>
      <c r="EX741" s="85"/>
      <c r="EY741" s="85"/>
      <c r="EZ741" s="85"/>
      <c r="FA741" s="85"/>
      <c r="FB741" s="85"/>
      <c r="FC741" s="85"/>
      <c r="FD741" s="85"/>
      <c r="FE741" s="85"/>
      <c r="FF741" s="85"/>
      <c r="FG741" s="85"/>
      <c r="FH741" s="85"/>
      <c r="FI741" s="85"/>
      <c r="FJ741" s="85"/>
      <c r="FK741" s="85"/>
      <c r="FL741" s="85"/>
      <c r="FM741" s="85"/>
      <c r="FN741" s="85"/>
      <c r="FO741" s="85"/>
      <c r="FP741" s="85"/>
      <c r="FQ741" s="85"/>
      <c r="FR741" s="85"/>
      <c r="FS741" s="85"/>
      <c r="FT741" s="85"/>
      <c r="FU741" s="85"/>
      <c r="FV741" s="85"/>
      <c r="FW741" s="85"/>
      <c r="FX741" s="85"/>
      <c r="FY741" s="85"/>
      <c r="FZ741" s="85"/>
      <c r="GA741" s="85"/>
      <c r="GB741" s="85"/>
      <c r="GC741" s="85"/>
      <c r="GD741" s="85"/>
      <c r="GE741" s="85"/>
      <c r="GF741" s="85"/>
      <c r="GG741" s="85"/>
      <c r="GH741" s="85"/>
      <c r="GI741" s="85"/>
      <c r="GJ741" s="85"/>
      <c r="GK741" s="85"/>
      <c r="GL741" s="85"/>
      <c r="GM741" s="85"/>
      <c r="GN741" s="85"/>
      <c r="GO741" s="85"/>
      <c r="GP741" s="85"/>
      <c r="GQ741" s="85"/>
      <c r="GR741" s="85"/>
      <c r="GS741" s="85"/>
      <c r="GT741" s="85"/>
      <c r="GU741" s="85"/>
      <c r="GV741" s="85"/>
      <c r="GW741" s="85"/>
      <c r="GX741" s="85"/>
      <c r="GY741" s="85"/>
      <c r="GZ741" s="85"/>
      <c r="HA741" s="85"/>
      <c r="HB741" s="85"/>
      <c r="HC741" s="85"/>
      <c r="HD741" s="85"/>
      <c r="HE741" s="85"/>
      <c r="HF741" s="85"/>
      <c r="HG741" s="85"/>
      <c r="HH741" s="85"/>
      <c r="HI741" s="85"/>
      <c r="HJ741" s="85"/>
      <c r="HK741" s="85"/>
      <c r="HL741" s="85"/>
      <c r="HM741" s="85"/>
      <c r="HN741" s="85"/>
      <c r="HO741" s="85"/>
      <c r="HP741" s="85"/>
      <c r="HQ741" s="85"/>
      <c r="HR741" s="85"/>
      <c r="HS741" s="85"/>
      <c r="HT741" s="85"/>
      <c r="HU741" s="85"/>
      <c r="HV741" s="85"/>
      <c r="HW741" s="85"/>
      <c r="HX741" s="85"/>
      <c r="HY741" s="85"/>
      <c r="HZ741" s="85"/>
      <c r="IA741" s="85"/>
      <c r="IB741" s="85"/>
      <c r="IC741" s="85"/>
      <c r="ID741" s="85"/>
      <c r="IE741" s="85"/>
      <c r="IF741" s="85"/>
      <c r="IG741" s="85"/>
      <c r="IH741" s="85"/>
      <c r="II741" s="85"/>
      <c r="IJ741" s="85"/>
      <c r="IK741" s="85"/>
      <c r="IL741" s="85"/>
      <c r="IM741" s="85"/>
      <c r="IN741" s="85"/>
      <c r="IO741" s="85"/>
      <c r="IP741" s="85"/>
      <c r="IQ741" s="85"/>
      <c r="IR741" s="85"/>
      <c r="IS741" s="85"/>
      <c r="IT741" s="85"/>
      <c r="IU741" s="85"/>
      <c r="IV741" s="85"/>
    </row>
    <row r="742" spans="1:256" s="69" customFormat="1" x14ac:dyDescent="0.2">
      <c r="A742" s="88">
        <v>2598</v>
      </c>
      <c r="B742" s="89" t="s">
        <v>2407</v>
      </c>
      <c r="C742" s="69" t="s">
        <v>62</v>
      </c>
      <c r="D742" s="69">
        <v>0</v>
      </c>
      <c r="E742" s="69">
        <v>0</v>
      </c>
      <c r="F742" s="69">
        <v>0</v>
      </c>
      <c r="G742" s="71">
        <v>0</v>
      </c>
      <c r="H742" s="69">
        <v>0</v>
      </c>
      <c r="I742" s="69">
        <v>0</v>
      </c>
      <c r="J742" s="69">
        <v>0</v>
      </c>
      <c r="K742" s="90">
        <v>0</v>
      </c>
      <c r="L742" s="90">
        <v>0</v>
      </c>
      <c r="M742" s="69">
        <v>0</v>
      </c>
      <c r="N742" s="91">
        <v>0</v>
      </c>
      <c r="O742" s="69">
        <v>0</v>
      </c>
      <c r="P742" s="76" t="e">
        <f>VLOOKUP(A742,#REF!,3,FALSE)</f>
        <v>#REF!</v>
      </c>
      <c r="Q742" s="92"/>
      <c r="R742" s="92">
        <f t="shared" si="11"/>
        <v>0</v>
      </c>
      <c r="S742" s="76"/>
      <c r="T742" s="76"/>
      <c r="U742" s="76"/>
      <c r="V742" s="76"/>
      <c r="W742" s="76"/>
      <c r="X742" s="76"/>
      <c r="Y742" s="76"/>
      <c r="Z742" s="76"/>
      <c r="AA742" s="76"/>
      <c r="AB742" s="76"/>
    </row>
    <row r="743" spans="1:256" x14ac:dyDescent="0.2">
      <c r="A743" s="79">
        <v>1639</v>
      </c>
      <c r="B743" s="71" t="s">
        <v>410</v>
      </c>
      <c r="C743" s="70" t="s">
        <v>8</v>
      </c>
      <c r="D743" s="69">
        <v>11</v>
      </c>
      <c r="E743" s="69">
        <v>7</v>
      </c>
      <c r="F743" s="69">
        <v>18</v>
      </c>
      <c r="G743" s="71">
        <v>221.96</v>
      </c>
      <c r="H743" s="69">
        <v>27.07</v>
      </c>
      <c r="I743" s="69">
        <v>11</v>
      </c>
      <c r="J743" s="72">
        <v>7</v>
      </c>
      <c r="K743" s="71">
        <v>18</v>
      </c>
      <c r="L743" s="80">
        <v>221.96</v>
      </c>
      <c r="M743" s="74">
        <v>27.07</v>
      </c>
      <c r="N743" s="80">
        <v>12.331100000000001</v>
      </c>
      <c r="O743" s="70">
        <v>4</v>
      </c>
      <c r="P743" s="76" t="e">
        <f>VLOOKUP(A743,#REF!,3,FALSE)</f>
        <v>#REF!</v>
      </c>
      <c r="Q743" s="80">
        <v>6.481481481481481</v>
      </c>
      <c r="R743" s="80">
        <f t="shared" si="11"/>
        <v>105.29313333333336</v>
      </c>
    </row>
    <row r="744" spans="1:256" x14ac:dyDescent="0.2">
      <c r="A744" s="93" t="s">
        <v>2408</v>
      </c>
      <c r="B744" s="69" t="s">
        <v>2409</v>
      </c>
      <c r="C744" s="70" t="s">
        <v>8</v>
      </c>
      <c r="D744" s="69">
        <v>1</v>
      </c>
      <c r="E744" s="69">
        <v>1</v>
      </c>
      <c r="F744" s="69">
        <v>1</v>
      </c>
      <c r="G744" s="71">
        <v>11.59</v>
      </c>
      <c r="H744" s="69">
        <v>2.3200000000000003</v>
      </c>
      <c r="I744" s="69">
        <v>1</v>
      </c>
      <c r="J744" s="72">
        <v>1</v>
      </c>
      <c r="K744" s="73">
        <v>1</v>
      </c>
      <c r="L744" s="73">
        <v>11.59</v>
      </c>
      <c r="M744" s="74">
        <v>2.3200000000000003</v>
      </c>
      <c r="N744" s="75">
        <v>11.59</v>
      </c>
      <c r="O744" s="70">
        <v>0</v>
      </c>
      <c r="P744" s="76" t="e">
        <f>VLOOKUP(A744,#REF!,3,FALSE)</f>
        <v>#REF!</v>
      </c>
      <c r="Q744" s="77"/>
      <c r="R744" s="77">
        <f t="shared" si="11"/>
        <v>11.59</v>
      </c>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M744" s="76"/>
      <c r="CN744" s="76"/>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c r="DM744" s="76"/>
      <c r="DN744" s="76"/>
      <c r="DO744" s="76"/>
      <c r="DP744" s="76"/>
      <c r="DQ744" s="76"/>
      <c r="DR744" s="76"/>
      <c r="DS744" s="76"/>
      <c r="DT744" s="76"/>
      <c r="DU744" s="76"/>
      <c r="DV744" s="76"/>
      <c r="DW744" s="76"/>
      <c r="DX744" s="76"/>
      <c r="DY744" s="76"/>
      <c r="DZ744" s="76"/>
      <c r="EA744" s="76"/>
      <c r="EB744" s="76"/>
      <c r="EC744" s="76"/>
      <c r="ED744" s="76"/>
      <c r="EE744" s="76"/>
      <c r="EF744" s="76"/>
      <c r="EG744" s="76"/>
      <c r="EH744" s="76"/>
      <c r="EI744" s="76"/>
      <c r="EJ744" s="76"/>
      <c r="EK744" s="76"/>
      <c r="EL744" s="76"/>
      <c r="EM744" s="76"/>
      <c r="EN744" s="76"/>
      <c r="EO744" s="76"/>
      <c r="EP744" s="76"/>
      <c r="EQ744" s="76"/>
      <c r="ER744" s="76"/>
      <c r="ES744" s="76"/>
      <c r="ET744" s="76"/>
      <c r="EU744" s="76"/>
      <c r="EV744" s="76"/>
      <c r="EW744" s="76"/>
      <c r="EX744" s="76"/>
      <c r="EY744" s="76"/>
      <c r="EZ744" s="76"/>
      <c r="FA744" s="76"/>
      <c r="FB744" s="76"/>
      <c r="FC744" s="76"/>
      <c r="FD744" s="76"/>
      <c r="FE744" s="76"/>
      <c r="FF744" s="76"/>
      <c r="FG744" s="76"/>
      <c r="FH744" s="76"/>
      <c r="FI744" s="76"/>
      <c r="FJ744" s="76"/>
      <c r="FK744" s="76"/>
      <c r="FL744" s="76"/>
      <c r="FM744" s="76"/>
      <c r="FN744" s="76"/>
      <c r="FO744" s="76"/>
      <c r="FP744" s="76"/>
      <c r="FQ744" s="76"/>
      <c r="FR744" s="76"/>
      <c r="FS744" s="76"/>
      <c r="FT744" s="76"/>
      <c r="FU744" s="76"/>
      <c r="FV744" s="76"/>
      <c r="FW744" s="76"/>
      <c r="FX744" s="76"/>
      <c r="FY744" s="76"/>
      <c r="FZ744" s="76"/>
      <c r="GA744" s="76"/>
      <c r="GB744" s="76"/>
      <c r="GC744" s="76"/>
      <c r="GD744" s="76"/>
      <c r="GE744" s="76"/>
      <c r="GF744" s="76"/>
      <c r="GG744" s="76"/>
      <c r="GH744" s="76"/>
      <c r="GI744" s="76"/>
      <c r="GJ744" s="76"/>
      <c r="GK744" s="76"/>
      <c r="GL744" s="76"/>
      <c r="GM744" s="76"/>
      <c r="GN744" s="76"/>
      <c r="GO744" s="76"/>
      <c r="GP744" s="76"/>
      <c r="GQ744" s="76"/>
      <c r="GR744" s="76"/>
      <c r="GS744" s="76"/>
      <c r="GT744" s="76"/>
      <c r="GU744" s="76"/>
      <c r="GV744" s="76"/>
      <c r="GW744" s="76"/>
      <c r="GX744" s="76"/>
      <c r="GY744" s="76"/>
      <c r="GZ744" s="76"/>
      <c r="HA744" s="76"/>
      <c r="HB744" s="76"/>
      <c r="HC744" s="76"/>
      <c r="HD744" s="76"/>
      <c r="HE744" s="76"/>
      <c r="HF744" s="76"/>
      <c r="HG744" s="76"/>
      <c r="HH744" s="76"/>
      <c r="HI744" s="76"/>
      <c r="HJ744" s="76"/>
      <c r="HK744" s="76"/>
      <c r="HL744" s="76"/>
      <c r="HM744" s="76"/>
      <c r="HN744" s="76"/>
      <c r="HO744" s="76"/>
      <c r="HP744" s="76"/>
      <c r="HQ744" s="76"/>
      <c r="HR744" s="76"/>
      <c r="HS744" s="76"/>
      <c r="HT744" s="76"/>
      <c r="HU744" s="76"/>
      <c r="HV744" s="76"/>
      <c r="HW744" s="76"/>
      <c r="HX744" s="76"/>
      <c r="HY744" s="76"/>
      <c r="HZ744" s="76"/>
      <c r="IA744" s="76"/>
      <c r="IB744" s="76"/>
      <c r="IC744" s="76"/>
      <c r="ID744" s="76"/>
      <c r="IE744" s="76"/>
      <c r="IF744" s="76"/>
      <c r="IG744" s="76"/>
      <c r="IH744" s="76"/>
      <c r="II744" s="76"/>
      <c r="IJ744" s="76"/>
      <c r="IK744" s="76"/>
      <c r="IL744" s="76"/>
      <c r="IM744" s="76"/>
      <c r="IN744" s="76"/>
      <c r="IO744" s="76"/>
      <c r="IP744" s="76"/>
      <c r="IQ744" s="76"/>
      <c r="IR744" s="76"/>
      <c r="IS744" s="76"/>
      <c r="IT744" s="76"/>
      <c r="IU744" s="76"/>
      <c r="IV744" s="76"/>
    </row>
    <row r="745" spans="1:256" x14ac:dyDescent="0.2">
      <c r="A745" s="79">
        <v>3898</v>
      </c>
      <c r="B745" s="71" t="s">
        <v>1989</v>
      </c>
      <c r="C745" s="70" t="s">
        <v>8</v>
      </c>
      <c r="D745" s="69">
        <v>1</v>
      </c>
      <c r="E745" s="69">
        <v>1</v>
      </c>
      <c r="F745" s="69">
        <v>1</v>
      </c>
      <c r="G745" s="71">
        <v>17.900000000000002</v>
      </c>
      <c r="H745" s="69">
        <v>3.58</v>
      </c>
      <c r="I745" s="69">
        <v>1</v>
      </c>
      <c r="J745" s="72">
        <v>1</v>
      </c>
      <c r="K745" s="71">
        <v>1</v>
      </c>
      <c r="L745" s="80">
        <v>17.900000000000002</v>
      </c>
      <c r="M745" s="74">
        <v>3.58</v>
      </c>
      <c r="N745" s="80">
        <v>17.900000000000002</v>
      </c>
      <c r="O745" s="70">
        <v>0</v>
      </c>
      <c r="P745" s="76" t="e">
        <f>VLOOKUP(A745,#REF!,3,FALSE)</f>
        <v>#REF!</v>
      </c>
      <c r="Q745" s="80">
        <v>9.8450000000000006</v>
      </c>
      <c r="R745" s="80">
        <f t="shared" si="11"/>
        <v>8.0550000000000015</v>
      </c>
    </row>
    <row r="746" spans="1:256" x14ac:dyDescent="0.2">
      <c r="A746" s="79">
        <v>1640</v>
      </c>
      <c r="B746" s="71" t="s">
        <v>411</v>
      </c>
      <c r="C746" s="70" t="s">
        <v>8</v>
      </c>
      <c r="D746" s="69">
        <v>26</v>
      </c>
      <c r="E746" s="69">
        <v>20</v>
      </c>
      <c r="F746" s="69">
        <v>59</v>
      </c>
      <c r="G746" s="71">
        <v>981.7700000000001</v>
      </c>
      <c r="H746" s="69">
        <v>171.54000000000002</v>
      </c>
      <c r="I746" s="69">
        <v>27</v>
      </c>
      <c r="J746" s="72">
        <v>20</v>
      </c>
      <c r="K746" s="71">
        <v>59</v>
      </c>
      <c r="L746" s="80">
        <v>981.7700000000001</v>
      </c>
      <c r="M746" s="74">
        <v>171.54000000000002</v>
      </c>
      <c r="N746" s="80">
        <v>16.6402</v>
      </c>
      <c r="O746" s="70">
        <v>4</v>
      </c>
      <c r="P746" s="76" t="e">
        <f>VLOOKUP(A746,#REF!,3,FALSE)</f>
        <v>#REF!</v>
      </c>
      <c r="Q746" s="80">
        <v>7.6851851851851851</v>
      </c>
      <c r="R746" s="80">
        <f t="shared" si="11"/>
        <v>528.34587407407412</v>
      </c>
    </row>
    <row r="747" spans="1:256" x14ac:dyDescent="0.2">
      <c r="A747" s="93" t="s">
        <v>2410</v>
      </c>
      <c r="B747" s="69" t="s">
        <v>2411</v>
      </c>
      <c r="C747" s="70" t="s">
        <v>8</v>
      </c>
      <c r="D747" s="69">
        <v>2</v>
      </c>
      <c r="E747" s="69">
        <v>2</v>
      </c>
      <c r="F747" s="69">
        <v>3</v>
      </c>
      <c r="G747" s="71">
        <v>49.56</v>
      </c>
      <c r="H747" s="69">
        <v>9.92</v>
      </c>
      <c r="I747" s="69">
        <v>6</v>
      </c>
      <c r="J747" s="72">
        <v>2</v>
      </c>
      <c r="K747" s="73">
        <v>3</v>
      </c>
      <c r="L747" s="73">
        <v>49.56</v>
      </c>
      <c r="M747" s="74">
        <v>9.92</v>
      </c>
      <c r="N747" s="75">
        <v>16.52</v>
      </c>
      <c r="O747" s="70">
        <v>0</v>
      </c>
      <c r="P747" s="76" t="e">
        <f>VLOOKUP(A747,#REF!,3,FALSE)</f>
        <v>#REF!</v>
      </c>
      <c r="Q747" s="77"/>
      <c r="R747" s="77">
        <f t="shared" si="11"/>
        <v>49.56</v>
      </c>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M747" s="76"/>
      <c r="CN747" s="76"/>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c r="DM747" s="76"/>
      <c r="DN747" s="76"/>
      <c r="DO747" s="76"/>
      <c r="DP747" s="76"/>
      <c r="DQ747" s="76"/>
      <c r="DR747" s="76"/>
      <c r="DS747" s="76"/>
      <c r="DT747" s="76"/>
      <c r="DU747" s="76"/>
      <c r="DV747" s="76"/>
      <c r="DW747" s="76"/>
      <c r="DX747" s="76"/>
      <c r="DY747" s="76"/>
      <c r="DZ747" s="76"/>
      <c r="EA747" s="76"/>
      <c r="EB747" s="76"/>
      <c r="EC747" s="76"/>
      <c r="ED747" s="76"/>
      <c r="EE747" s="76"/>
      <c r="EF747" s="76"/>
      <c r="EG747" s="76"/>
      <c r="EH747" s="76"/>
      <c r="EI747" s="76"/>
      <c r="EJ747" s="76"/>
      <c r="EK747" s="76"/>
      <c r="EL747" s="76"/>
      <c r="EM747" s="76"/>
      <c r="EN747" s="76"/>
      <c r="EO747" s="76"/>
      <c r="EP747" s="76"/>
      <c r="EQ747" s="76"/>
      <c r="ER747" s="76"/>
      <c r="ES747" s="76"/>
      <c r="ET747" s="76"/>
      <c r="EU747" s="76"/>
      <c r="EV747" s="76"/>
      <c r="EW747" s="76"/>
      <c r="EX747" s="76"/>
      <c r="EY747" s="76"/>
      <c r="EZ747" s="76"/>
      <c r="FA747" s="76"/>
      <c r="FB747" s="76"/>
      <c r="FC747" s="76"/>
      <c r="FD747" s="76"/>
      <c r="FE747" s="76"/>
      <c r="FF747" s="76"/>
      <c r="FG747" s="76"/>
      <c r="FH747" s="76"/>
      <c r="FI747" s="76"/>
      <c r="FJ747" s="76"/>
      <c r="FK747" s="76"/>
      <c r="FL747" s="76"/>
      <c r="FM747" s="76"/>
      <c r="FN747" s="76"/>
      <c r="FO747" s="76"/>
      <c r="FP747" s="76"/>
      <c r="FQ747" s="76"/>
      <c r="FR747" s="76"/>
      <c r="FS747" s="76"/>
      <c r="FT747" s="76"/>
      <c r="FU747" s="76"/>
      <c r="FV747" s="76"/>
      <c r="FW747" s="76"/>
      <c r="FX747" s="76"/>
      <c r="FY747" s="76"/>
      <c r="FZ747" s="76"/>
      <c r="GA747" s="76"/>
      <c r="GB747" s="76"/>
      <c r="GC747" s="76"/>
      <c r="GD747" s="76"/>
      <c r="GE747" s="76"/>
      <c r="GF747" s="76"/>
      <c r="GG747" s="76"/>
      <c r="GH747" s="76"/>
      <c r="GI747" s="76"/>
      <c r="GJ747" s="76"/>
      <c r="GK747" s="76"/>
      <c r="GL747" s="76"/>
      <c r="GM747" s="76"/>
      <c r="GN747" s="76"/>
      <c r="GO747" s="76"/>
      <c r="GP747" s="76"/>
      <c r="GQ747" s="76"/>
      <c r="GR747" s="76"/>
      <c r="GS747" s="76"/>
      <c r="GT747" s="76"/>
      <c r="GU747" s="76"/>
      <c r="GV747" s="76"/>
      <c r="GW747" s="76"/>
      <c r="GX747" s="76"/>
      <c r="GY747" s="76"/>
      <c r="GZ747" s="76"/>
      <c r="HA747" s="76"/>
      <c r="HB747" s="76"/>
      <c r="HC747" s="76"/>
      <c r="HD747" s="76"/>
      <c r="HE747" s="76"/>
      <c r="HF747" s="76"/>
      <c r="HG747" s="76"/>
      <c r="HH747" s="76"/>
      <c r="HI747" s="76"/>
      <c r="HJ747" s="76"/>
      <c r="HK747" s="76"/>
      <c r="HL747" s="76"/>
      <c r="HM747" s="76"/>
      <c r="HN747" s="76"/>
      <c r="HO747" s="76"/>
      <c r="HP747" s="76"/>
      <c r="HQ747" s="76"/>
      <c r="HR747" s="76"/>
      <c r="HS747" s="76"/>
      <c r="HT747" s="76"/>
      <c r="HU747" s="76"/>
      <c r="HV747" s="76"/>
      <c r="HW747" s="76"/>
      <c r="HX747" s="76"/>
      <c r="HY747" s="76"/>
      <c r="HZ747" s="76"/>
      <c r="IA747" s="76"/>
      <c r="IB747" s="76"/>
      <c r="IC747" s="76"/>
      <c r="ID747" s="76"/>
      <c r="IE747" s="76"/>
      <c r="IF747" s="76"/>
      <c r="IG747" s="76"/>
      <c r="IH747" s="76"/>
      <c r="II747" s="76"/>
      <c r="IJ747" s="76"/>
      <c r="IK747" s="76"/>
      <c r="IL747" s="76"/>
      <c r="IM747" s="76"/>
      <c r="IN747" s="76"/>
      <c r="IO747" s="76"/>
      <c r="IP747" s="76"/>
      <c r="IQ747" s="76"/>
      <c r="IR747" s="76"/>
      <c r="IS747" s="76"/>
      <c r="IT747" s="76"/>
      <c r="IU747" s="76"/>
      <c r="IV747" s="76"/>
    </row>
    <row r="748" spans="1:256" x14ac:dyDescent="0.2">
      <c r="A748" s="79">
        <v>1641</v>
      </c>
      <c r="B748" s="71" t="s">
        <v>412</v>
      </c>
      <c r="C748" s="70" t="s">
        <v>8</v>
      </c>
      <c r="D748" s="69">
        <v>26</v>
      </c>
      <c r="E748" s="69">
        <v>21</v>
      </c>
      <c r="F748" s="69">
        <v>57</v>
      </c>
      <c r="G748" s="71">
        <v>1288.1200000000001</v>
      </c>
      <c r="H748" s="69">
        <v>222.78</v>
      </c>
      <c r="I748" s="69">
        <v>28</v>
      </c>
      <c r="J748" s="72">
        <v>21</v>
      </c>
      <c r="K748" s="71">
        <v>57</v>
      </c>
      <c r="L748" s="80">
        <v>1288.1200000000001</v>
      </c>
      <c r="M748" s="74">
        <v>222.78</v>
      </c>
      <c r="N748" s="80">
        <v>22.598600000000001</v>
      </c>
      <c r="O748" s="70">
        <v>4</v>
      </c>
      <c r="P748" s="76" t="e">
        <f>VLOOKUP(A748,#REF!,3,FALSE)</f>
        <v>#REF!</v>
      </c>
      <c r="Q748" s="80">
        <v>9.0740740740740744</v>
      </c>
      <c r="R748" s="80">
        <f t="shared" si="11"/>
        <v>770.89797777777778</v>
      </c>
    </row>
    <row r="749" spans="1:256" x14ac:dyDescent="0.2">
      <c r="A749" s="93" t="s">
        <v>2412</v>
      </c>
      <c r="B749" s="69" t="s">
        <v>2413</v>
      </c>
      <c r="C749" s="70" t="s">
        <v>8</v>
      </c>
      <c r="D749" s="69">
        <v>2</v>
      </c>
      <c r="E749" s="69">
        <v>2</v>
      </c>
      <c r="F749" s="69">
        <v>3</v>
      </c>
      <c r="G749" s="71">
        <v>70.05</v>
      </c>
      <c r="H749" s="69">
        <v>14.01</v>
      </c>
      <c r="I749" s="69">
        <v>3</v>
      </c>
      <c r="J749" s="72">
        <v>2</v>
      </c>
      <c r="K749" s="73">
        <v>3</v>
      </c>
      <c r="L749" s="73">
        <v>70.05</v>
      </c>
      <c r="M749" s="74">
        <v>14.01</v>
      </c>
      <c r="N749" s="75">
        <v>23.35</v>
      </c>
      <c r="O749" s="70">
        <v>0</v>
      </c>
      <c r="P749" s="76" t="e">
        <f>VLOOKUP(A749,#REF!,3,FALSE)</f>
        <v>#REF!</v>
      </c>
      <c r="Q749" s="77"/>
      <c r="R749" s="77">
        <f t="shared" si="11"/>
        <v>70.050000000000011</v>
      </c>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M749" s="76"/>
      <c r="CN749" s="76"/>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c r="DM749" s="76"/>
      <c r="DN749" s="76"/>
      <c r="DO749" s="76"/>
      <c r="DP749" s="76"/>
      <c r="DQ749" s="76"/>
      <c r="DR749" s="76"/>
      <c r="DS749" s="76"/>
      <c r="DT749" s="76"/>
      <c r="DU749" s="76"/>
      <c r="DV749" s="76"/>
      <c r="DW749" s="76"/>
      <c r="DX749" s="76"/>
      <c r="DY749" s="76"/>
      <c r="DZ749" s="76"/>
      <c r="EA749" s="76"/>
      <c r="EB749" s="76"/>
      <c r="EC749" s="76"/>
      <c r="ED749" s="76"/>
      <c r="EE749" s="76"/>
      <c r="EF749" s="76"/>
      <c r="EG749" s="76"/>
      <c r="EH749" s="76"/>
      <c r="EI749" s="76"/>
      <c r="EJ749" s="76"/>
      <c r="EK749" s="76"/>
      <c r="EL749" s="76"/>
      <c r="EM749" s="76"/>
      <c r="EN749" s="76"/>
      <c r="EO749" s="76"/>
      <c r="EP749" s="76"/>
      <c r="EQ749" s="76"/>
      <c r="ER749" s="76"/>
      <c r="ES749" s="76"/>
      <c r="ET749" s="76"/>
      <c r="EU749" s="76"/>
      <c r="EV749" s="76"/>
      <c r="EW749" s="76"/>
      <c r="EX749" s="76"/>
      <c r="EY749" s="76"/>
      <c r="EZ749" s="76"/>
      <c r="FA749" s="76"/>
      <c r="FB749" s="76"/>
      <c r="FC749" s="76"/>
      <c r="FD749" s="76"/>
      <c r="FE749" s="76"/>
      <c r="FF749" s="76"/>
      <c r="FG749" s="76"/>
      <c r="FH749" s="76"/>
      <c r="FI749" s="76"/>
      <c r="FJ749" s="76"/>
      <c r="FK749" s="76"/>
      <c r="FL749" s="76"/>
      <c r="FM749" s="76"/>
      <c r="FN749" s="76"/>
      <c r="FO749" s="76"/>
      <c r="FP749" s="76"/>
      <c r="FQ749" s="76"/>
      <c r="FR749" s="76"/>
      <c r="FS749" s="76"/>
      <c r="FT749" s="76"/>
      <c r="FU749" s="76"/>
      <c r="FV749" s="76"/>
      <c r="FW749" s="76"/>
      <c r="FX749" s="76"/>
      <c r="FY749" s="76"/>
      <c r="FZ749" s="76"/>
      <c r="GA749" s="76"/>
      <c r="GB749" s="76"/>
      <c r="GC749" s="76"/>
      <c r="GD749" s="76"/>
      <c r="GE749" s="76"/>
      <c r="GF749" s="76"/>
      <c r="GG749" s="76"/>
      <c r="GH749" s="76"/>
      <c r="GI749" s="76"/>
      <c r="GJ749" s="76"/>
      <c r="GK749" s="76"/>
      <c r="GL749" s="76"/>
      <c r="GM749" s="76"/>
      <c r="GN749" s="76"/>
      <c r="GO749" s="76"/>
      <c r="GP749" s="76"/>
      <c r="GQ749" s="76"/>
      <c r="GR749" s="76"/>
      <c r="GS749" s="76"/>
      <c r="GT749" s="76"/>
      <c r="GU749" s="76"/>
      <c r="GV749" s="76"/>
      <c r="GW749" s="76"/>
      <c r="GX749" s="76"/>
      <c r="GY749" s="76"/>
      <c r="GZ749" s="76"/>
      <c r="HA749" s="76"/>
      <c r="HB749" s="76"/>
      <c r="HC749" s="76"/>
      <c r="HD749" s="76"/>
      <c r="HE749" s="76"/>
      <c r="HF749" s="76"/>
      <c r="HG749" s="76"/>
      <c r="HH749" s="76"/>
      <c r="HI749" s="76"/>
      <c r="HJ749" s="76"/>
      <c r="HK749" s="76"/>
      <c r="HL749" s="76"/>
      <c r="HM749" s="76"/>
      <c r="HN749" s="76"/>
      <c r="HO749" s="76"/>
      <c r="HP749" s="76"/>
      <c r="HQ749" s="76"/>
      <c r="HR749" s="76"/>
      <c r="HS749" s="76"/>
      <c r="HT749" s="76"/>
      <c r="HU749" s="76"/>
      <c r="HV749" s="76"/>
      <c r="HW749" s="76"/>
      <c r="HX749" s="76"/>
      <c r="HY749" s="76"/>
      <c r="HZ749" s="76"/>
      <c r="IA749" s="76"/>
      <c r="IB749" s="76"/>
      <c r="IC749" s="76"/>
      <c r="ID749" s="76"/>
      <c r="IE749" s="76"/>
      <c r="IF749" s="76"/>
      <c r="IG749" s="76"/>
      <c r="IH749" s="76"/>
      <c r="II749" s="76"/>
      <c r="IJ749" s="76"/>
      <c r="IK749" s="76"/>
      <c r="IL749" s="76"/>
      <c r="IM749" s="76"/>
      <c r="IN749" s="76"/>
      <c r="IO749" s="76"/>
      <c r="IP749" s="76"/>
      <c r="IQ749" s="76"/>
      <c r="IR749" s="76"/>
      <c r="IS749" s="76"/>
      <c r="IT749" s="76"/>
      <c r="IU749" s="76"/>
      <c r="IV749" s="76"/>
    </row>
    <row r="750" spans="1:256" x14ac:dyDescent="0.2">
      <c r="A750" s="79">
        <v>1642</v>
      </c>
      <c r="B750" s="71" t="s">
        <v>413</v>
      </c>
      <c r="C750" s="70" t="s">
        <v>8</v>
      </c>
      <c r="D750" s="69">
        <v>31</v>
      </c>
      <c r="E750" s="69">
        <v>26</v>
      </c>
      <c r="F750" s="69">
        <v>59</v>
      </c>
      <c r="G750" s="71">
        <v>1708.74</v>
      </c>
      <c r="H750" s="69">
        <v>297.16000000000003</v>
      </c>
      <c r="I750" s="69">
        <v>36</v>
      </c>
      <c r="J750" s="72">
        <v>26</v>
      </c>
      <c r="K750" s="71">
        <v>59</v>
      </c>
      <c r="L750" s="80">
        <v>1708.74</v>
      </c>
      <c r="M750" s="74">
        <v>297.15000000000003</v>
      </c>
      <c r="N750" s="80">
        <v>28.9617</v>
      </c>
      <c r="O750" s="70">
        <v>4</v>
      </c>
      <c r="P750" s="76" t="e">
        <f>VLOOKUP(A750,#REF!,3,FALSE)</f>
        <v>#REF!</v>
      </c>
      <c r="Q750" s="80">
        <v>10.25925925925926</v>
      </c>
      <c r="R750" s="80">
        <f t="shared" si="11"/>
        <v>1103.4440037037036</v>
      </c>
    </row>
    <row r="751" spans="1:256" x14ac:dyDescent="0.2">
      <c r="A751" s="93" t="s">
        <v>2414</v>
      </c>
      <c r="B751" s="69" t="s">
        <v>2415</v>
      </c>
      <c r="C751" s="70" t="s">
        <v>8</v>
      </c>
      <c r="D751" s="69">
        <v>1</v>
      </c>
      <c r="E751" s="69">
        <v>1</v>
      </c>
      <c r="F751" s="69">
        <v>1</v>
      </c>
      <c r="G751" s="71">
        <v>26.720000000000002</v>
      </c>
      <c r="H751" s="69">
        <v>5.34</v>
      </c>
      <c r="I751" s="69">
        <v>2</v>
      </c>
      <c r="J751" s="72">
        <v>1</v>
      </c>
      <c r="K751" s="73">
        <v>1</v>
      </c>
      <c r="L751" s="73">
        <v>26.720000000000002</v>
      </c>
      <c r="M751" s="74">
        <v>5.3500000000000005</v>
      </c>
      <c r="N751" s="75">
        <v>26.720000000000002</v>
      </c>
      <c r="O751" s="70">
        <v>0</v>
      </c>
      <c r="P751" s="76" t="e">
        <f>VLOOKUP(A751,#REF!,3,FALSE)</f>
        <v>#REF!</v>
      </c>
      <c r="Q751" s="77"/>
      <c r="R751" s="77">
        <f t="shared" si="11"/>
        <v>26.720000000000002</v>
      </c>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M751" s="76"/>
      <c r="CN751" s="76"/>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c r="DM751" s="76"/>
      <c r="DN751" s="76"/>
      <c r="DO751" s="76"/>
      <c r="DP751" s="76"/>
      <c r="DQ751" s="76"/>
      <c r="DR751" s="76"/>
      <c r="DS751" s="76"/>
      <c r="DT751" s="76"/>
      <c r="DU751" s="76"/>
      <c r="DV751" s="76"/>
      <c r="DW751" s="76"/>
      <c r="DX751" s="76"/>
      <c r="DY751" s="76"/>
      <c r="DZ751" s="76"/>
      <c r="EA751" s="76"/>
      <c r="EB751" s="76"/>
      <c r="EC751" s="76"/>
      <c r="ED751" s="76"/>
      <c r="EE751" s="76"/>
      <c r="EF751" s="76"/>
      <c r="EG751" s="76"/>
      <c r="EH751" s="76"/>
      <c r="EI751" s="76"/>
      <c r="EJ751" s="76"/>
      <c r="EK751" s="76"/>
      <c r="EL751" s="76"/>
      <c r="EM751" s="76"/>
      <c r="EN751" s="76"/>
      <c r="EO751" s="76"/>
      <c r="EP751" s="76"/>
      <c r="EQ751" s="76"/>
      <c r="ER751" s="76"/>
      <c r="ES751" s="76"/>
      <c r="ET751" s="76"/>
      <c r="EU751" s="76"/>
      <c r="EV751" s="76"/>
      <c r="EW751" s="76"/>
      <c r="EX751" s="76"/>
      <c r="EY751" s="76"/>
      <c r="EZ751" s="76"/>
      <c r="FA751" s="76"/>
      <c r="FB751" s="76"/>
      <c r="FC751" s="76"/>
      <c r="FD751" s="76"/>
      <c r="FE751" s="76"/>
      <c r="FF751" s="76"/>
      <c r="FG751" s="76"/>
      <c r="FH751" s="76"/>
      <c r="FI751" s="76"/>
      <c r="FJ751" s="76"/>
      <c r="FK751" s="76"/>
      <c r="FL751" s="76"/>
      <c r="FM751" s="76"/>
      <c r="FN751" s="76"/>
      <c r="FO751" s="76"/>
      <c r="FP751" s="76"/>
      <c r="FQ751" s="76"/>
      <c r="FR751" s="76"/>
      <c r="FS751" s="76"/>
      <c r="FT751" s="76"/>
      <c r="FU751" s="76"/>
      <c r="FV751" s="76"/>
      <c r="FW751" s="76"/>
      <c r="FX751" s="76"/>
      <c r="FY751" s="76"/>
      <c r="FZ751" s="76"/>
      <c r="GA751" s="76"/>
      <c r="GB751" s="76"/>
      <c r="GC751" s="76"/>
      <c r="GD751" s="76"/>
      <c r="GE751" s="76"/>
      <c r="GF751" s="76"/>
      <c r="GG751" s="76"/>
      <c r="GH751" s="76"/>
      <c r="GI751" s="76"/>
      <c r="GJ751" s="76"/>
      <c r="GK751" s="76"/>
      <c r="GL751" s="76"/>
      <c r="GM751" s="76"/>
      <c r="GN751" s="76"/>
      <c r="GO751" s="76"/>
      <c r="GP751" s="76"/>
      <c r="GQ751" s="76"/>
      <c r="GR751" s="76"/>
      <c r="GS751" s="76"/>
      <c r="GT751" s="76"/>
      <c r="GU751" s="76"/>
      <c r="GV751" s="76"/>
      <c r="GW751" s="76"/>
      <c r="GX751" s="76"/>
      <c r="GY751" s="76"/>
      <c r="GZ751" s="76"/>
      <c r="HA751" s="76"/>
      <c r="HB751" s="76"/>
      <c r="HC751" s="76"/>
      <c r="HD751" s="76"/>
      <c r="HE751" s="76"/>
      <c r="HF751" s="76"/>
      <c r="HG751" s="76"/>
      <c r="HH751" s="76"/>
      <c r="HI751" s="76"/>
      <c r="HJ751" s="76"/>
      <c r="HK751" s="76"/>
      <c r="HL751" s="76"/>
      <c r="HM751" s="76"/>
      <c r="HN751" s="76"/>
      <c r="HO751" s="76"/>
      <c r="HP751" s="76"/>
      <c r="HQ751" s="76"/>
      <c r="HR751" s="76"/>
      <c r="HS751" s="76"/>
      <c r="HT751" s="76"/>
      <c r="HU751" s="76"/>
      <c r="HV751" s="76"/>
      <c r="HW751" s="76"/>
      <c r="HX751" s="76"/>
      <c r="HY751" s="76"/>
      <c r="HZ751" s="76"/>
      <c r="IA751" s="76"/>
      <c r="IB751" s="76"/>
      <c r="IC751" s="76"/>
      <c r="ID751" s="76"/>
      <c r="IE751" s="76"/>
      <c r="IF751" s="76"/>
      <c r="IG751" s="76"/>
      <c r="IH751" s="76"/>
      <c r="II751" s="76"/>
      <c r="IJ751" s="76"/>
      <c r="IK751" s="76"/>
      <c r="IL751" s="76"/>
      <c r="IM751" s="76"/>
      <c r="IN751" s="76"/>
      <c r="IO751" s="76"/>
      <c r="IP751" s="76"/>
      <c r="IQ751" s="76"/>
      <c r="IR751" s="76"/>
      <c r="IS751" s="76"/>
      <c r="IT751" s="76"/>
      <c r="IU751" s="76"/>
      <c r="IV751" s="76"/>
    </row>
    <row r="752" spans="1:256" s="69" customFormat="1" x14ac:dyDescent="0.2">
      <c r="A752" s="81">
        <v>3900</v>
      </c>
      <c r="B752" s="82" t="s">
        <v>1990</v>
      </c>
      <c r="C752" s="69" t="s">
        <v>8</v>
      </c>
      <c r="D752" s="69">
        <v>1</v>
      </c>
      <c r="E752" s="69">
        <v>1</v>
      </c>
      <c r="F752" s="69">
        <v>1</v>
      </c>
      <c r="G752" s="71">
        <v>32.9</v>
      </c>
      <c r="H752" s="69">
        <v>6.58</v>
      </c>
      <c r="I752" s="69">
        <v>1</v>
      </c>
      <c r="J752" s="69">
        <v>1</v>
      </c>
      <c r="K752" s="82">
        <v>1</v>
      </c>
      <c r="L752" s="83">
        <v>32.9</v>
      </c>
      <c r="M752" s="69">
        <v>6.58</v>
      </c>
      <c r="N752" s="83">
        <v>32.9</v>
      </c>
      <c r="O752" s="69">
        <v>0</v>
      </c>
      <c r="P752" s="76" t="e">
        <f>VLOOKUP(A752,#REF!,3,FALSE)</f>
        <v>#REF!</v>
      </c>
      <c r="Q752" s="84">
        <v>18.095000000000002</v>
      </c>
      <c r="R752" s="84">
        <f t="shared" si="11"/>
        <v>14.804999999999996</v>
      </c>
      <c r="S752" s="78"/>
      <c r="T752" s="78"/>
      <c r="U752" s="78"/>
      <c r="V752" s="78"/>
      <c r="W752" s="78"/>
      <c r="X752" s="78"/>
      <c r="Y752" s="78"/>
      <c r="Z752" s="78"/>
      <c r="AA752" s="78"/>
      <c r="AB752" s="78"/>
      <c r="AC752" s="85"/>
      <c r="AD752" s="85"/>
      <c r="AE752" s="85"/>
      <c r="AF752" s="85"/>
      <c r="AG752" s="85"/>
      <c r="AH752" s="85"/>
      <c r="AI752" s="85"/>
      <c r="AJ752" s="85"/>
      <c r="AK752" s="85"/>
      <c r="AL752" s="85"/>
      <c r="AM752" s="85"/>
      <c r="AN752" s="85"/>
      <c r="AO752" s="85"/>
      <c r="AP752" s="85"/>
      <c r="AQ752" s="85"/>
      <c r="AR752" s="85"/>
      <c r="AS752" s="85"/>
      <c r="AT752" s="85"/>
      <c r="AU752" s="85"/>
      <c r="AV752" s="85"/>
      <c r="AW752" s="85"/>
      <c r="AX752" s="85"/>
      <c r="AY752" s="85"/>
      <c r="AZ752" s="85"/>
      <c r="BA752" s="85"/>
      <c r="BB752" s="85"/>
      <c r="BC752" s="85"/>
      <c r="BD752" s="85"/>
      <c r="BE752" s="85"/>
      <c r="BF752" s="85"/>
      <c r="BG752" s="85"/>
      <c r="BH752" s="85"/>
      <c r="BI752" s="85"/>
      <c r="BJ752" s="85"/>
      <c r="BK752" s="85"/>
      <c r="BL752" s="85"/>
      <c r="BM752" s="85"/>
      <c r="BN752" s="85"/>
      <c r="BO752" s="85"/>
      <c r="BP752" s="85"/>
      <c r="BQ752" s="85"/>
      <c r="BR752" s="85"/>
      <c r="BS752" s="85"/>
      <c r="BT752" s="85"/>
      <c r="BU752" s="85"/>
      <c r="BV752" s="85"/>
      <c r="BW752" s="85"/>
      <c r="BX752" s="85"/>
      <c r="BY752" s="85"/>
      <c r="BZ752" s="85"/>
      <c r="CA752" s="85"/>
      <c r="CB752" s="85"/>
      <c r="CC752" s="85"/>
      <c r="CD752" s="85"/>
      <c r="CE752" s="85"/>
      <c r="CF752" s="85"/>
      <c r="CG752" s="85"/>
      <c r="CH752" s="85"/>
      <c r="CI752" s="85"/>
      <c r="CJ752" s="85"/>
      <c r="CK752" s="85"/>
      <c r="CL752" s="85"/>
      <c r="CM752" s="85"/>
      <c r="CN752" s="85"/>
      <c r="CO752" s="85"/>
      <c r="CP752" s="85"/>
      <c r="CQ752" s="85"/>
      <c r="CR752" s="85"/>
      <c r="CS752" s="85"/>
      <c r="CT752" s="85"/>
      <c r="CU752" s="85"/>
      <c r="CV752" s="85"/>
      <c r="CW752" s="85"/>
      <c r="CX752" s="85"/>
      <c r="CY752" s="85"/>
      <c r="CZ752" s="85"/>
      <c r="DA752" s="85"/>
      <c r="DB752" s="85"/>
      <c r="DC752" s="85"/>
      <c r="DD752" s="85"/>
      <c r="DE752" s="85"/>
      <c r="DF752" s="85"/>
      <c r="DG752" s="85"/>
      <c r="DH752" s="85"/>
      <c r="DI752" s="85"/>
      <c r="DJ752" s="85"/>
      <c r="DK752" s="85"/>
      <c r="DL752" s="85"/>
      <c r="DM752" s="85"/>
      <c r="DN752" s="85"/>
      <c r="DO752" s="85"/>
      <c r="DP752" s="85"/>
      <c r="DQ752" s="85"/>
      <c r="DR752" s="85"/>
      <c r="DS752" s="85"/>
      <c r="DT752" s="85"/>
      <c r="DU752" s="85"/>
      <c r="DV752" s="85"/>
      <c r="DW752" s="85"/>
      <c r="DX752" s="85"/>
      <c r="DY752" s="85"/>
      <c r="DZ752" s="85"/>
      <c r="EA752" s="85"/>
      <c r="EB752" s="85"/>
      <c r="EC752" s="85"/>
      <c r="ED752" s="85"/>
      <c r="EE752" s="85"/>
      <c r="EF752" s="85"/>
      <c r="EG752" s="85"/>
      <c r="EH752" s="85"/>
      <c r="EI752" s="85"/>
      <c r="EJ752" s="85"/>
      <c r="EK752" s="85"/>
      <c r="EL752" s="85"/>
      <c r="EM752" s="85"/>
      <c r="EN752" s="85"/>
      <c r="EO752" s="85"/>
      <c r="EP752" s="85"/>
      <c r="EQ752" s="85"/>
      <c r="ER752" s="85"/>
      <c r="ES752" s="85"/>
      <c r="ET752" s="85"/>
      <c r="EU752" s="85"/>
      <c r="EV752" s="85"/>
      <c r="EW752" s="85"/>
      <c r="EX752" s="85"/>
      <c r="EY752" s="85"/>
      <c r="EZ752" s="85"/>
      <c r="FA752" s="85"/>
      <c r="FB752" s="85"/>
      <c r="FC752" s="85"/>
      <c r="FD752" s="85"/>
      <c r="FE752" s="85"/>
      <c r="FF752" s="85"/>
      <c r="FG752" s="85"/>
      <c r="FH752" s="85"/>
      <c r="FI752" s="85"/>
      <c r="FJ752" s="85"/>
      <c r="FK752" s="85"/>
      <c r="FL752" s="85"/>
      <c r="FM752" s="85"/>
      <c r="FN752" s="85"/>
      <c r="FO752" s="85"/>
      <c r="FP752" s="85"/>
      <c r="FQ752" s="85"/>
      <c r="FR752" s="85"/>
      <c r="FS752" s="85"/>
      <c r="FT752" s="85"/>
      <c r="FU752" s="85"/>
      <c r="FV752" s="85"/>
      <c r="FW752" s="85"/>
      <c r="FX752" s="85"/>
      <c r="FY752" s="85"/>
      <c r="FZ752" s="85"/>
      <c r="GA752" s="85"/>
      <c r="GB752" s="85"/>
      <c r="GC752" s="85"/>
      <c r="GD752" s="85"/>
      <c r="GE752" s="85"/>
      <c r="GF752" s="85"/>
      <c r="GG752" s="85"/>
      <c r="GH752" s="85"/>
      <c r="GI752" s="85"/>
      <c r="GJ752" s="85"/>
      <c r="GK752" s="85"/>
      <c r="GL752" s="85"/>
      <c r="GM752" s="85"/>
      <c r="GN752" s="85"/>
      <c r="GO752" s="85"/>
      <c r="GP752" s="85"/>
      <c r="GQ752" s="85"/>
      <c r="GR752" s="85"/>
      <c r="GS752" s="85"/>
      <c r="GT752" s="85"/>
      <c r="GU752" s="85"/>
      <c r="GV752" s="85"/>
      <c r="GW752" s="85"/>
      <c r="GX752" s="85"/>
      <c r="GY752" s="85"/>
      <c r="GZ752" s="85"/>
      <c r="HA752" s="85"/>
      <c r="HB752" s="85"/>
      <c r="HC752" s="85"/>
      <c r="HD752" s="85"/>
      <c r="HE752" s="85"/>
      <c r="HF752" s="85"/>
      <c r="HG752" s="85"/>
      <c r="HH752" s="85"/>
      <c r="HI752" s="85"/>
      <c r="HJ752" s="85"/>
      <c r="HK752" s="85"/>
      <c r="HL752" s="85"/>
      <c r="HM752" s="85"/>
      <c r="HN752" s="85"/>
      <c r="HO752" s="85"/>
      <c r="HP752" s="85"/>
      <c r="HQ752" s="85"/>
      <c r="HR752" s="85"/>
      <c r="HS752" s="85"/>
      <c r="HT752" s="85"/>
      <c r="HU752" s="85"/>
      <c r="HV752" s="85"/>
      <c r="HW752" s="85"/>
      <c r="HX752" s="85"/>
      <c r="HY752" s="85"/>
      <c r="HZ752" s="85"/>
      <c r="IA752" s="85"/>
      <c r="IB752" s="85"/>
      <c r="IC752" s="85"/>
      <c r="ID752" s="85"/>
      <c r="IE752" s="85"/>
      <c r="IF752" s="85"/>
      <c r="IG752" s="85"/>
      <c r="IH752" s="85"/>
      <c r="II752" s="85"/>
      <c r="IJ752" s="85"/>
      <c r="IK752" s="85"/>
      <c r="IL752" s="85"/>
      <c r="IM752" s="85"/>
      <c r="IN752" s="85"/>
      <c r="IO752" s="85"/>
      <c r="IP752" s="85"/>
      <c r="IQ752" s="85"/>
      <c r="IR752" s="85"/>
      <c r="IS752" s="85"/>
      <c r="IT752" s="85"/>
      <c r="IU752" s="85"/>
      <c r="IV752" s="85"/>
    </row>
    <row r="753" spans="1:256" x14ac:dyDescent="0.2">
      <c r="A753" s="79">
        <v>1643</v>
      </c>
      <c r="B753" s="71" t="s">
        <v>414</v>
      </c>
      <c r="C753" s="70" t="s">
        <v>8</v>
      </c>
      <c r="D753" s="69">
        <v>18</v>
      </c>
      <c r="E753" s="69">
        <v>15</v>
      </c>
      <c r="F753" s="69">
        <v>36</v>
      </c>
      <c r="G753" s="71">
        <v>1299.3200000000002</v>
      </c>
      <c r="H753" s="69">
        <v>223.28</v>
      </c>
      <c r="I753" s="69">
        <v>18</v>
      </c>
      <c r="J753" s="72">
        <v>14</v>
      </c>
      <c r="K753" s="71">
        <v>35</v>
      </c>
      <c r="L753" s="80">
        <v>1264.3200000000002</v>
      </c>
      <c r="M753" s="74">
        <v>216.28</v>
      </c>
      <c r="N753" s="80">
        <v>36.123400000000004</v>
      </c>
      <c r="O753" s="70">
        <v>4</v>
      </c>
      <c r="P753" s="76" t="e">
        <f>VLOOKUP(A753,#REF!,3,FALSE)</f>
        <v>#REF!</v>
      </c>
      <c r="Q753" s="80">
        <v>11.574074074074073</v>
      </c>
      <c r="R753" s="80">
        <f t="shared" si="11"/>
        <v>859.22640740740758</v>
      </c>
    </row>
    <row r="754" spans="1:256" x14ac:dyDescent="0.2">
      <c r="A754" s="93" t="s">
        <v>2416</v>
      </c>
      <c r="B754" s="69" t="s">
        <v>2417</v>
      </c>
      <c r="C754" s="70" t="s">
        <v>8</v>
      </c>
      <c r="D754" s="69">
        <v>1</v>
      </c>
      <c r="E754" s="69">
        <v>1</v>
      </c>
      <c r="F754" s="69">
        <v>1</v>
      </c>
      <c r="G754" s="71">
        <v>34.190000000000005</v>
      </c>
      <c r="H754" s="69">
        <v>6.8400000000000007</v>
      </c>
      <c r="I754" s="69">
        <v>2</v>
      </c>
      <c r="J754" s="72">
        <v>1</v>
      </c>
      <c r="K754" s="73">
        <v>1</v>
      </c>
      <c r="L754" s="73">
        <v>34.190000000000005</v>
      </c>
      <c r="M754" s="74">
        <v>6.8400000000000007</v>
      </c>
      <c r="N754" s="75">
        <v>34.190000000000005</v>
      </c>
      <c r="O754" s="70">
        <v>0</v>
      </c>
      <c r="P754" s="76" t="e">
        <f>VLOOKUP(A754,#REF!,3,FALSE)</f>
        <v>#REF!</v>
      </c>
      <c r="Q754" s="77"/>
      <c r="R754" s="77">
        <f t="shared" si="11"/>
        <v>34.190000000000005</v>
      </c>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M754" s="76"/>
      <c r="CN754" s="76"/>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c r="DM754" s="76"/>
      <c r="DN754" s="76"/>
      <c r="DO754" s="76"/>
      <c r="DP754" s="76"/>
      <c r="DQ754" s="76"/>
      <c r="DR754" s="76"/>
      <c r="DS754" s="76"/>
      <c r="DT754" s="76"/>
      <c r="DU754" s="76"/>
      <c r="DV754" s="76"/>
      <c r="DW754" s="76"/>
      <c r="DX754" s="76"/>
      <c r="DY754" s="76"/>
      <c r="DZ754" s="76"/>
      <c r="EA754" s="76"/>
      <c r="EB754" s="76"/>
      <c r="EC754" s="76"/>
      <c r="ED754" s="76"/>
      <c r="EE754" s="76"/>
      <c r="EF754" s="76"/>
      <c r="EG754" s="76"/>
      <c r="EH754" s="76"/>
      <c r="EI754" s="76"/>
      <c r="EJ754" s="76"/>
      <c r="EK754" s="76"/>
      <c r="EL754" s="76"/>
      <c r="EM754" s="76"/>
      <c r="EN754" s="76"/>
      <c r="EO754" s="76"/>
      <c r="EP754" s="76"/>
      <c r="EQ754" s="76"/>
      <c r="ER754" s="76"/>
      <c r="ES754" s="76"/>
      <c r="ET754" s="76"/>
      <c r="EU754" s="76"/>
      <c r="EV754" s="76"/>
      <c r="EW754" s="76"/>
      <c r="EX754" s="76"/>
      <c r="EY754" s="76"/>
      <c r="EZ754" s="76"/>
      <c r="FA754" s="76"/>
      <c r="FB754" s="76"/>
      <c r="FC754" s="76"/>
      <c r="FD754" s="76"/>
      <c r="FE754" s="76"/>
      <c r="FF754" s="76"/>
      <c r="FG754" s="76"/>
      <c r="FH754" s="76"/>
      <c r="FI754" s="76"/>
      <c r="FJ754" s="76"/>
      <c r="FK754" s="76"/>
      <c r="FL754" s="76"/>
      <c r="FM754" s="76"/>
      <c r="FN754" s="76"/>
      <c r="FO754" s="76"/>
      <c r="FP754" s="76"/>
      <c r="FQ754" s="76"/>
      <c r="FR754" s="76"/>
      <c r="FS754" s="76"/>
      <c r="FT754" s="76"/>
      <c r="FU754" s="76"/>
      <c r="FV754" s="76"/>
      <c r="FW754" s="76"/>
      <c r="FX754" s="76"/>
      <c r="FY754" s="76"/>
      <c r="FZ754" s="76"/>
      <c r="GA754" s="76"/>
      <c r="GB754" s="76"/>
      <c r="GC754" s="76"/>
      <c r="GD754" s="76"/>
      <c r="GE754" s="76"/>
      <c r="GF754" s="76"/>
      <c r="GG754" s="76"/>
      <c r="GH754" s="76"/>
      <c r="GI754" s="76"/>
      <c r="GJ754" s="76"/>
      <c r="GK754" s="76"/>
      <c r="GL754" s="76"/>
      <c r="GM754" s="76"/>
      <c r="GN754" s="76"/>
      <c r="GO754" s="76"/>
      <c r="GP754" s="76"/>
      <c r="GQ754" s="76"/>
      <c r="GR754" s="76"/>
      <c r="GS754" s="76"/>
      <c r="GT754" s="76"/>
      <c r="GU754" s="76"/>
      <c r="GV754" s="76"/>
      <c r="GW754" s="76"/>
      <c r="GX754" s="76"/>
      <c r="GY754" s="76"/>
      <c r="GZ754" s="76"/>
      <c r="HA754" s="76"/>
      <c r="HB754" s="76"/>
      <c r="HC754" s="76"/>
      <c r="HD754" s="76"/>
      <c r="HE754" s="76"/>
      <c r="HF754" s="76"/>
      <c r="HG754" s="76"/>
      <c r="HH754" s="76"/>
      <c r="HI754" s="76"/>
      <c r="HJ754" s="76"/>
      <c r="HK754" s="76"/>
      <c r="HL754" s="76"/>
      <c r="HM754" s="76"/>
      <c r="HN754" s="76"/>
      <c r="HO754" s="76"/>
      <c r="HP754" s="76"/>
      <c r="HQ754" s="76"/>
      <c r="HR754" s="76"/>
      <c r="HS754" s="76"/>
      <c r="HT754" s="76"/>
      <c r="HU754" s="76"/>
      <c r="HV754" s="76"/>
      <c r="HW754" s="76"/>
      <c r="HX754" s="76"/>
      <c r="HY754" s="76"/>
      <c r="HZ754" s="76"/>
      <c r="IA754" s="76"/>
      <c r="IB754" s="76"/>
      <c r="IC754" s="76"/>
      <c r="ID754" s="76"/>
      <c r="IE754" s="76"/>
      <c r="IF754" s="76"/>
      <c r="IG754" s="76"/>
      <c r="IH754" s="76"/>
      <c r="II754" s="76"/>
      <c r="IJ754" s="76"/>
      <c r="IK754" s="76"/>
      <c r="IL754" s="76"/>
      <c r="IM754" s="76"/>
      <c r="IN754" s="76"/>
      <c r="IO754" s="76"/>
      <c r="IP754" s="76"/>
      <c r="IQ754" s="76"/>
      <c r="IR754" s="76"/>
      <c r="IS754" s="76"/>
      <c r="IT754" s="76"/>
      <c r="IU754" s="76"/>
      <c r="IV754" s="76"/>
    </row>
    <row r="755" spans="1:256" x14ac:dyDescent="0.2">
      <c r="A755" s="79">
        <v>3901</v>
      </c>
      <c r="B755" s="71" t="s">
        <v>1991</v>
      </c>
      <c r="C755" s="70" t="s">
        <v>8</v>
      </c>
      <c r="D755" s="69">
        <v>1</v>
      </c>
      <c r="E755" s="69">
        <v>1</v>
      </c>
      <c r="F755" s="69">
        <v>1</v>
      </c>
      <c r="G755" s="71">
        <v>39.9</v>
      </c>
      <c r="H755" s="69">
        <v>7.98</v>
      </c>
      <c r="I755" s="69">
        <v>1</v>
      </c>
      <c r="J755" s="72">
        <v>1</v>
      </c>
      <c r="K755" s="71">
        <v>1</v>
      </c>
      <c r="L755" s="80">
        <v>39.9</v>
      </c>
      <c r="M755" s="74">
        <v>7.98</v>
      </c>
      <c r="N755" s="80">
        <v>39.9</v>
      </c>
      <c r="O755" s="70">
        <v>0</v>
      </c>
      <c r="P755" s="76" t="e">
        <f>VLOOKUP(A755,#REF!,3,FALSE)</f>
        <v>#REF!</v>
      </c>
      <c r="Q755" s="80">
        <v>21.945</v>
      </c>
      <c r="R755" s="80">
        <f t="shared" si="11"/>
        <v>17.954999999999998</v>
      </c>
    </row>
    <row r="756" spans="1:256" x14ac:dyDescent="0.2">
      <c r="A756" s="79">
        <v>4022</v>
      </c>
      <c r="B756" s="71" t="s">
        <v>2418</v>
      </c>
      <c r="C756" s="70" t="s">
        <v>8</v>
      </c>
      <c r="D756" s="69">
        <v>4</v>
      </c>
      <c r="E756" s="69">
        <v>1</v>
      </c>
      <c r="F756" s="69">
        <v>363</v>
      </c>
      <c r="G756" s="71">
        <v>5969.4800000000005</v>
      </c>
      <c r="H756" s="69">
        <v>1193.9000000000001</v>
      </c>
      <c r="I756" s="69">
        <v>7</v>
      </c>
      <c r="J756" s="72">
        <v>1</v>
      </c>
      <c r="K756" s="71">
        <v>363</v>
      </c>
      <c r="L756" s="80">
        <v>5969.4800000000005</v>
      </c>
      <c r="M756" s="74">
        <v>1193.8900000000001</v>
      </c>
      <c r="N756" s="80">
        <v>16.444800000000001</v>
      </c>
      <c r="O756" s="70">
        <v>20</v>
      </c>
      <c r="P756" s="76" t="e">
        <f>VLOOKUP(A756,#REF!,3,FALSE)</f>
        <v>#REF!</v>
      </c>
      <c r="Q756" s="80">
        <v>4.2</v>
      </c>
      <c r="R756" s="80">
        <f t="shared" si="11"/>
        <v>4444.8624000000009</v>
      </c>
    </row>
    <row r="757" spans="1:256" x14ac:dyDescent="0.2">
      <c r="A757" s="79">
        <v>3902</v>
      </c>
      <c r="B757" s="71" t="s">
        <v>1992</v>
      </c>
      <c r="C757" s="70" t="s">
        <v>8</v>
      </c>
      <c r="D757" s="69">
        <v>0</v>
      </c>
      <c r="E757" s="69">
        <v>0</v>
      </c>
      <c r="F757" s="69">
        <v>0</v>
      </c>
      <c r="G757" s="71">
        <v>0</v>
      </c>
      <c r="H757" s="69">
        <v>0</v>
      </c>
      <c r="I757" s="69">
        <v>0</v>
      </c>
      <c r="J757" s="72">
        <v>0</v>
      </c>
      <c r="K757" s="71">
        <v>0</v>
      </c>
      <c r="L757" s="80">
        <v>0</v>
      </c>
      <c r="M757" s="74">
        <v>0</v>
      </c>
      <c r="N757" s="80">
        <v>0</v>
      </c>
      <c r="O757" s="70">
        <v>0</v>
      </c>
      <c r="P757" s="76" t="e">
        <f>VLOOKUP(A757,#REF!,3,FALSE)</f>
        <v>#REF!</v>
      </c>
      <c r="Q757" s="80">
        <v>20.724</v>
      </c>
      <c r="R757" s="80">
        <f t="shared" si="11"/>
        <v>0</v>
      </c>
    </row>
    <row r="758" spans="1:256" s="69" customFormat="1" x14ac:dyDescent="0.2">
      <c r="A758" s="101">
        <v>1644</v>
      </c>
      <c r="B758" s="102" t="s">
        <v>2419</v>
      </c>
      <c r="C758" s="69" t="s">
        <v>8</v>
      </c>
      <c r="D758" s="69">
        <v>0</v>
      </c>
      <c r="E758" s="69">
        <v>0</v>
      </c>
      <c r="F758" s="69">
        <v>0</v>
      </c>
      <c r="G758" s="71">
        <v>0</v>
      </c>
      <c r="H758" s="69">
        <v>0</v>
      </c>
      <c r="I758" s="69">
        <v>0</v>
      </c>
      <c r="J758" s="69">
        <v>0</v>
      </c>
      <c r="K758" s="103">
        <v>0</v>
      </c>
      <c r="L758" s="103">
        <v>0</v>
      </c>
      <c r="M758" s="69">
        <v>0</v>
      </c>
      <c r="N758" s="104">
        <v>0</v>
      </c>
      <c r="O758" s="69">
        <v>0</v>
      </c>
      <c r="P758" s="76" t="e">
        <f>VLOOKUP(A758,#REF!,3,FALSE)</f>
        <v>#REF!</v>
      </c>
      <c r="Q758" s="92"/>
      <c r="R758" s="92">
        <f t="shared" si="11"/>
        <v>0</v>
      </c>
      <c r="S758" s="76"/>
      <c r="T758" s="76"/>
      <c r="U758" s="76"/>
      <c r="V758" s="76"/>
      <c r="W758" s="76"/>
      <c r="X758" s="76"/>
      <c r="Y758" s="76"/>
      <c r="Z758" s="76"/>
      <c r="AA758" s="76"/>
      <c r="AB758" s="76"/>
      <c r="AC758" s="98"/>
      <c r="AD758" s="98"/>
      <c r="AE758" s="98"/>
      <c r="AF758" s="98"/>
      <c r="AG758" s="98"/>
      <c r="AH758" s="98"/>
      <c r="AI758" s="98"/>
      <c r="AJ758" s="98"/>
      <c r="AK758" s="98"/>
      <c r="AL758" s="98"/>
      <c r="AM758" s="98"/>
      <c r="AN758" s="98"/>
      <c r="AO758" s="98"/>
      <c r="AP758" s="98"/>
      <c r="AQ758" s="98"/>
      <c r="AR758" s="98"/>
      <c r="AS758" s="98"/>
      <c r="AT758" s="98"/>
      <c r="AU758" s="98"/>
      <c r="AV758" s="98"/>
      <c r="AW758" s="98"/>
      <c r="AX758" s="98"/>
      <c r="AY758" s="98"/>
      <c r="AZ758" s="98"/>
      <c r="BA758" s="98"/>
      <c r="BB758" s="98"/>
      <c r="BC758" s="98"/>
      <c r="BD758" s="98"/>
      <c r="BE758" s="98"/>
      <c r="BF758" s="98"/>
      <c r="BG758" s="98"/>
      <c r="BH758" s="98"/>
      <c r="BI758" s="98"/>
      <c r="BJ758" s="98"/>
      <c r="BK758" s="98"/>
      <c r="BL758" s="98"/>
      <c r="BM758" s="98"/>
      <c r="BN758" s="98"/>
      <c r="BO758" s="98"/>
      <c r="BP758" s="98"/>
      <c r="BQ758" s="98"/>
      <c r="BR758" s="98"/>
      <c r="BS758" s="98"/>
      <c r="BT758" s="98"/>
      <c r="BU758" s="98"/>
      <c r="BV758" s="98"/>
      <c r="BW758" s="98"/>
      <c r="BX758" s="98"/>
      <c r="BY758" s="98"/>
      <c r="BZ758" s="98"/>
      <c r="CA758" s="98"/>
      <c r="CB758" s="98"/>
      <c r="CC758" s="98"/>
      <c r="CD758" s="98"/>
      <c r="CE758" s="98"/>
      <c r="CF758" s="98"/>
      <c r="CG758" s="98"/>
      <c r="CH758" s="98"/>
      <c r="CI758" s="98"/>
      <c r="CJ758" s="98"/>
      <c r="CK758" s="98"/>
      <c r="CL758" s="98"/>
      <c r="CM758" s="98"/>
      <c r="CN758" s="98"/>
      <c r="CO758" s="98"/>
      <c r="CP758" s="98"/>
      <c r="CQ758" s="98"/>
      <c r="CR758" s="98"/>
      <c r="CS758" s="98"/>
      <c r="CT758" s="98"/>
      <c r="CU758" s="98"/>
      <c r="CV758" s="98"/>
      <c r="CW758" s="98"/>
      <c r="CX758" s="98"/>
      <c r="CY758" s="98"/>
      <c r="CZ758" s="98"/>
      <c r="DA758" s="98"/>
      <c r="DB758" s="98"/>
      <c r="DC758" s="98"/>
      <c r="DD758" s="98"/>
      <c r="DE758" s="98"/>
      <c r="DF758" s="98"/>
      <c r="DG758" s="98"/>
      <c r="DH758" s="98"/>
      <c r="DI758" s="98"/>
      <c r="DJ758" s="98"/>
      <c r="DK758" s="98"/>
      <c r="DL758" s="98"/>
      <c r="DM758" s="98"/>
      <c r="DN758" s="98"/>
      <c r="DO758" s="98"/>
      <c r="DP758" s="98"/>
      <c r="DQ758" s="98"/>
      <c r="DR758" s="98"/>
      <c r="DS758" s="98"/>
      <c r="DT758" s="98"/>
      <c r="DU758" s="98"/>
      <c r="DV758" s="98"/>
      <c r="DW758" s="98"/>
      <c r="DX758" s="98"/>
      <c r="DY758" s="98"/>
      <c r="DZ758" s="98"/>
      <c r="EA758" s="98"/>
      <c r="EB758" s="98"/>
      <c r="EC758" s="98"/>
      <c r="ED758" s="98"/>
      <c r="EE758" s="98"/>
      <c r="EF758" s="98"/>
      <c r="EG758" s="98"/>
      <c r="EH758" s="98"/>
      <c r="EI758" s="98"/>
      <c r="EJ758" s="98"/>
      <c r="EK758" s="98"/>
      <c r="EL758" s="98"/>
      <c r="EM758" s="98"/>
      <c r="EN758" s="98"/>
      <c r="EO758" s="98"/>
      <c r="EP758" s="98"/>
      <c r="EQ758" s="98"/>
      <c r="ER758" s="98"/>
      <c r="ES758" s="98"/>
      <c r="ET758" s="98"/>
      <c r="EU758" s="98"/>
      <c r="EV758" s="98"/>
      <c r="EW758" s="98"/>
      <c r="EX758" s="98"/>
      <c r="EY758" s="98"/>
      <c r="EZ758" s="98"/>
      <c r="FA758" s="98"/>
      <c r="FB758" s="98"/>
      <c r="FC758" s="98"/>
      <c r="FD758" s="98"/>
      <c r="FE758" s="98"/>
      <c r="FF758" s="98"/>
      <c r="FG758" s="98"/>
      <c r="FH758" s="98"/>
      <c r="FI758" s="98"/>
      <c r="FJ758" s="98"/>
      <c r="FK758" s="98"/>
      <c r="FL758" s="98"/>
      <c r="FM758" s="98"/>
      <c r="FN758" s="98"/>
      <c r="FO758" s="98"/>
      <c r="FP758" s="98"/>
      <c r="FQ758" s="98"/>
      <c r="FR758" s="98"/>
      <c r="FS758" s="98"/>
      <c r="FT758" s="98"/>
      <c r="FU758" s="98"/>
      <c r="FV758" s="98"/>
      <c r="FW758" s="98"/>
      <c r="FX758" s="98"/>
      <c r="FY758" s="98"/>
      <c r="FZ758" s="98"/>
      <c r="GA758" s="98"/>
      <c r="GB758" s="98"/>
      <c r="GC758" s="98"/>
      <c r="GD758" s="98"/>
      <c r="GE758" s="98"/>
      <c r="GF758" s="98"/>
      <c r="GG758" s="98"/>
      <c r="GH758" s="98"/>
      <c r="GI758" s="98"/>
      <c r="GJ758" s="98"/>
      <c r="GK758" s="98"/>
      <c r="GL758" s="98"/>
      <c r="GM758" s="98"/>
      <c r="GN758" s="98"/>
      <c r="GO758" s="98"/>
      <c r="GP758" s="98"/>
      <c r="GQ758" s="98"/>
      <c r="GR758" s="98"/>
      <c r="GS758" s="98"/>
      <c r="GT758" s="98"/>
      <c r="GU758" s="98"/>
      <c r="GV758" s="98"/>
      <c r="GW758" s="98"/>
      <c r="GX758" s="98"/>
      <c r="GY758" s="98"/>
      <c r="GZ758" s="98"/>
      <c r="HA758" s="98"/>
      <c r="HB758" s="98"/>
      <c r="HC758" s="98"/>
      <c r="HD758" s="98"/>
      <c r="HE758" s="98"/>
      <c r="HF758" s="98"/>
      <c r="HG758" s="98"/>
      <c r="HH758" s="98"/>
      <c r="HI758" s="98"/>
      <c r="HJ758" s="98"/>
      <c r="HK758" s="98"/>
      <c r="HL758" s="98"/>
      <c r="HM758" s="98"/>
      <c r="HN758" s="98"/>
      <c r="HO758" s="98"/>
      <c r="HP758" s="98"/>
      <c r="HQ758" s="98"/>
      <c r="HR758" s="98"/>
      <c r="HS758" s="98"/>
      <c r="HT758" s="98"/>
      <c r="HU758" s="98"/>
      <c r="HV758" s="98"/>
      <c r="HW758" s="98"/>
      <c r="HX758" s="98"/>
      <c r="HY758" s="98"/>
      <c r="HZ758" s="98"/>
      <c r="IA758" s="98"/>
      <c r="IB758" s="98"/>
      <c r="IC758" s="98"/>
      <c r="ID758" s="98"/>
      <c r="IE758" s="98"/>
      <c r="IF758" s="98"/>
      <c r="IG758" s="98"/>
      <c r="IH758" s="98"/>
      <c r="II758" s="98"/>
      <c r="IJ758" s="98"/>
      <c r="IK758" s="98"/>
      <c r="IL758" s="98"/>
      <c r="IM758" s="98"/>
      <c r="IN758" s="98"/>
      <c r="IO758" s="98"/>
      <c r="IP758" s="98"/>
      <c r="IQ758" s="98"/>
      <c r="IR758" s="98"/>
      <c r="IS758" s="98"/>
      <c r="IT758" s="98"/>
      <c r="IU758" s="98"/>
      <c r="IV758" s="98"/>
    </row>
    <row r="759" spans="1:256" x14ac:dyDescent="0.2">
      <c r="A759" s="79">
        <v>2630</v>
      </c>
      <c r="B759" s="71" t="s">
        <v>1084</v>
      </c>
      <c r="C759" s="70" t="s">
        <v>2119</v>
      </c>
      <c r="D759" s="69">
        <v>1</v>
      </c>
      <c r="E759" s="69">
        <v>1</v>
      </c>
      <c r="F759" s="69">
        <v>1</v>
      </c>
      <c r="G759" s="71">
        <v>124.58000000000001</v>
      </c>
      <c r="H759" s="69">
        <v>24.92</v>
      </c>
      <c r="I759" s="69">
        <v>1</v>
      </c>
      <c r="J759" s="72">
        <v>1</v>
      </c>
      <c r="K759" s="71">
        <v>1</v>
      </c>
      <c r="L759" s="80">
        <v>124.58000000000001</v>
      </c>
      <c r="M759" s="74">
        <v>24.92</v>
      </c>
      <c r="N759" s="80">
        <v>124.58000000000001</v>
      </c>
      <c r="O759" s="70">
        <v>0</v>
      </c>
      <c r="P759" s="76" t="e">
        <f>VLOOKUP(A759,#REF!,3,FALSE)</f>
        <v>#REF!</v>
      </c>
      <c r="Q759" s="80">
        <v>126.75</v>
      </c>
      <c r="R759" s="80">
        <f t="shared" si="11"/>
        <v>-2.1699999999999875</v>
      </c>
    </row>
    <row r="760" spans="1:256" x14ac:dyDescent="0.2">
      <c r="A760" s="79">
        <v>2628</v>
      </c>
      <c r="B760" s="71" t="s">
        <v>2420</v>
      </c>
      <c r="C760" s="70" t="s">
        <v>2119</v>
      </c>
      <c r="D760" s="69">
        <v>9</v>
      </c>
      <c r="E760" s="69">
        <v>8</v>
      </c>
      <c r="F760" s="69">
        <v>9</v>
      </c>
      <c r="G760" s="71">
        <v>2761.1</v>
      </c>
      <c r="H760" s="69">
        <v>552.22</v>
      </c>
      <c r="I760" s="69">
        <v>9</v>
      </c>
      <c r="J760" s="72">
        <v>7</v>
      </c>
      <c r="K760" s="71">
        <v>8</v>
      </c>
      <c r="L760" s="80">
        <v>2462.1</v>
      </c>
      <c r="M760" s="74">
        <v>492.42</v>
      </c>
      <c r="N760" s="80">
        <v>307.76249999999999</v>
      </c>
      <c r="O760" s="70">
        <v>0</v>
      </c>
      <c r="P760" s="76" t="e">
        <f>VLOOKUP(A760,#REF!,3,FALSE)</f>
        <v>#REF!</v>
      </c>
      <c r="Q760" s="80">
        <v>269.10000000000002</v>
      </c>
      <c r="R760" s="80">
        <f t="shared" si="11"/>
        <v>309.29999999999973</v>
      </c>
    </row>
    <row r="761" spans="1:256" x14ac:dyDescent="0.2">
      <c r="A761" s="79">
        <v>2629</v>
      </c>
      <c r="B761" s="71" t="s">
        <v>2421</v>
      </c>
      <c r="C761" s="70" t="s">
        <v>2119</v>
      </c>
      <c r="D761" s="69">
        <v>0</v>
      </c>
      <c r="E761" s="69">
        <v>0</v>
      </c>
      <c r="F761" s="69">
        <v>0</v>
      </c>
      <c r="G761" s="71">
        <v>0</v>
      </c>
      <c r="H761" s="69">
        <v>0</v>
      </c>
      <c r="I761" s="69">
        <v>0</v>
      </c>
      <c r="J761" s="72">
        <v>0</v>
      </c>
      <c r="K761" s="71">
        <v>0</v>
      </c>
      <c r="L761" s="80">
        <v>0</v>
      </c>
      <c r="M761" s="74">
        <v>0</v>
      </c>
      <c r="N761" s="80">
        <v>0</v>
      </c>
      <c r="O761" s="70">
        <v>0</v>
      </c>
      <c r="P761" s="76" t="e">
        <f>VLOOKUP(A761,#REF!,3,FALSE)</f>
        <v>#REF!</v>
      </c>
      <c r="Q761" s="80">
        <v>292.5</v>
      </c>
      <c r="R761" s="80">
        <f t="shared" si="11"/>
        <v>0</v>
      </c>
    </row>
    <row r="762" spans="1:256" x14ac:dyDescent="0.2">
      <c r="A762" s="79">
        <v>2635</v>
      </c>
      <c r="B762" s="71" t="s">
        <v>2422</v>
      </c>
      <c r="C762" s="70" t="s">
        <v>2119</v>
      </c>
      <c r="D762" s="69">
        <v>0</v>
      </c>
      <c r="E762" s="69">
        <v>0</v>
      </c>
      <c r="F762" s="69">
        <v>0</v>
      </c>
      <c r="G762" s="71">
        <v>0</v>
      </c>
      <c r="H762" s="69">
        <v>0</v>
      </c>
      <c r="I762" s="69">
        <v>0</v>
      </c>
      <c r="J762" s="72">
        <v>0</v>
      </c>
      <c r="K762" s="71">
        <v>0</v>
      </c>
      <c r="L762" s="80">
        <v>0</v>
      </c>
      <c r="M762" s="74">
        <v>0</v>
      </c>
      <c r="N762" s="80">
        <v>0</v>
      </c>
      <c r="O762" s="70">
        <v>0</v>
      </c>
      <c r="P762" s="76" t="e">
        <f>VLOOKUP(A762,#REF!,3,FALSE)</f>
        <v>#REF!</v>
      </c>
      <c r="Q762" s="80">
        <v>562.5</v>
      </c>
      <c r="R762" s="80">
        <f t="shared" si="11"/>
        <v>0</v>
      </c>
    </row>
    <row r="763" spans="1:256" x14ac:dyDescent="0.2">
      <c r="A763" s="79">
        <v>2636</v>
      </c>
      <c r="B763" s="71" t="s">
        <v>2423</v>
      </c>
      <c r="C763" s="70" t="s">
        <v>2119</v>
      </c>
      <c r="D763" s="69">
        <v>0</v>
      </c>
      <c r="E763" s="69">
        <v>0</v>
      </c>
      <c r="F763" s="69">
        <v>0</v>
      </c>
      <c r="G763" s="71">
        <v>0</v>
      </c>
      <c r="H763" s="69">
        <v>0</v>
      </c>
      <c r="I763" s="69">
        <v>0</v>
      </c>
      <c r="J763" s="72">
        <v>0</v>
      </c>
      <c r="K763" s="71">
        <v>0</v>
      </c>
      <c r="L763" s="80">
        <v>0</v>
      </c>
      <c r="M763" s="74">
        <v>0</v>
      </c>
      <c r="N763" s="80">
        <v>0</v>
      </c>
      <c r="O763" s="70">
        <v>0</v>
      </c>
      <c r="P763" s="76" t="e">
        <f>VLOOKUP(A763,#REF!,3,FALSE)</f>
        <v>#REF!</v>
      </c>
      <c r="Q763" s="80">
        <v>133.19999999999999</v>
      </c>
      <c r="R763" s="80">
        <f t="shared" si="11"/>
        <v>0</v>
      </c>
    </row>
    <row r="764" spans="1:256" x14ac:dyDescent="0.2">
      <c r="A764" s="79">
        <v>2326</v>
      </c>
      <c r="B764" s="71" t="s">
        <v>1090</v>
      </c>
      <c r="C764" s="70" t="s">
        <v>1473</v>
      </c>
      <c r="D764" s="69">
        <v>2</v>
      </c>
      <c r="E764" s="69">
        <v>2</v>
      </c>
      <c r="F764" s="69">
        <v>2</v>
      </c>
      <c r="G764" s="71">
        <v>6.66</v>
      </c>
      <c r="H764" s="69">
        <v>0.74</v>
      </c>
      <c r="I764" s="69">
        <v>0</v>
      </c>
      <c r="J764" s="72">
        <v>0</v>
      </c>
      <c r="K764" s="71">
        <v>0</v>
      </c>
      <c r="L764" s="80">
        <v>0</v>
      </c>
      <c r="M764" s="74">
        <v>0</v>
      </c>
      <c r="N764" s="80">
        <v>0</v>
      </c>
      <c r="O764" s="70">
        <v>0</v>
      </c>
      <c r="P764" s="76" t="e">
        <f>VLOOKUP(A764,#REF!,3,FALSE)</f>
        <v>#REF!</v>
      </c>
      <c r="Q764" s="80">
        <v>1.35</v>
      </c>
      <c r="R764" s="80">
        <f t="shared" si="11"/>
        <v>0</v>
      </c>
    </row>
    <row r="765" spans="1:256" x14ac:dyDescent="0.2">
      <c r="A765" s="79">
        <v>2323</v>
      </c>
      <c r="B765" s="71" t="s">
        <v>1092</v>
      </c>
      <c r="C765" s="70" t="s">
        <v>1473</v>
      </c>
      <c r="D765" s="69">
        <v>3</v>
      </c>
      <c r="E765" s="69">
        <v>3</v>
      </c>
      <c r="F765" s="69">
        <v>5</v>
      </c>
      <c r="G765" s="71">
        <v>35.43</v>
      </c>
      <c r="H765" s="69">
        <v>6.5900000000000007</v>
      </c>
      <c r="I765" s="69">
        <v>2</v>
      </c>
      <c r="J765" s="72">
        <v>2</v>
      </c>
      <c r="K765" s="71">
        <v>4</v>
      </c>
      <c r="L765" s="80">
        <v>32.33</v>
      </c>
      <c r="M765" s="74">
        <v>5.9700000000000006</v>
      </c>
      <c r="N765" s="80">
        <v>8.0824999999999996</v>
      </c>
      <c r="O765" s="70">
        <v>0</v>
      </c>
      <c r="P765" s="76" t="e">
        <f>VLOOKUP(A765,#REF!,3,FALSE)</f>
        <v>#REF!</v>
      </c>
      <c r="Q765" s="80">
        <v>1.125</v>
      </c>
      <c r="R765" s="80">
        <f t="shared" si="11"/>
        <v>27.83</v>
      </c>
    </row>
    <row r="766" spans="1:256" s="69" customFormat="1" x14ac:dyDescent="0.2">
      <c r="A766" s="81">
        <v>2324</v>
      </c>
      <c r="B766" s="82" t="s">
        <v>1093</v>
      </c>
      <c r="C766" s="69" t="s">
        <v>1473</v>
      </c>
      <c r="D766" s="69">
        <v>6</v>
      </c>
      <c r="E766" s="69">
        <v>6</v>
      </c>
      <c r="F766" s="69">
        <v>8</v>
      </c>
      <c r="G766" s="71">
        <v>65.73</v>
      </c>
      <c r="H766" s="69">
        <v>11.41</v>
      </c>
      <c r="I766" s="69">
        <v>4</v>
      </c>
      <c r="J766" s="69">
        <v>4</v>
      </c>
      <c r="K766" s="82">
        <v>6</v>
      </c>
      <c r="L766" s="83">
        <v>59.790000000000006</v>
      </c>
      <c r="M766" s="69">
        <v>10.75</v>
      </c>
      <c r="N766" s="83">
        <v>9.9649999999999999</v>
      </c>
      <c r="O766" s="69">
        <v>0</v>
      </c>
      <c r="P766" s="76" t="e">
        <f>VLOOKUP(A766,#REF!,3,FALSE)</f>
        <v>#REF!</v>
      </c>
      <c r="Q766" s="84">
        <v>1.2000000000000002</v>
      </c>
      <c r="R766" s="84">
        <f t="shared" si="11"/>
        <v>52.59</v>
      </c>
      <c r="S766" s="78"/>
      <c r="T766" s="78"/>
      <c r="U766" s="78"/>
      <c r="V766" s="78"/>
      <c r="W766" s="78"/>
      <c r="X766" s="78"/>
      <c r="Y766" s="78"/>
      <c r="Z766" s="78"/>
      <c r="AA766" s="78"/>
      <c r="AB766" s="78"/>
      <c r="AC766" s="85"/>
      <c r="AD766" s="85"/>
      <c r="AE766" s="85"/>
      <c r="AF766" s="85"/>
      <c r="AG766" s="85"/>
      <c r="AH766" s="85"/>
      <c r="AI766" s="85"/>
      <c r="AJ766" s="85"/>
      <c r="AK766" s="85"/>
      <c r="AL766" s="85"/>
      <c r="AM766" s="85"/>
      <c r="AN766" s="85"/>
      <c r="AO766" s="85"/>
      <c r="AP766" s="85"/>
      <c r="AQ766" s="85"/>
      <c r="AR766" s="85"/>
      <c r="AS766" s="85"/>
      <c r="AT766" s="85"/>
      <c r="AU766" s="85"/>
      <c r="AV766" s="85"/>
      <c r="AW766" s="85"/>
      <c r="AX766" s="85"/>
      <c r="AY766" s="85"/>
      <c r="AZ766" s="85"/>
      <c r="BA766" s="85"/>
      <c r="BB766" s="85"/>
      <c r="BC766" s="85"/>
      <c r="BD766" s="85"/>
      <c r="BE766" s="85"/>
      <c r="BF766" s="85"/>
      <c r="BG766" s="85"/>
      <c r="BH766" s="85"/>
      <c r="BI766" s="85"/>
      <c r="BJ766" s="85"/>
      <c r="BK766" s="85"/>
      <c r="BL766" s="85"/>
      <c r="BM766" s="85"/>
      <c r="BN766" s="85"/>
      <c r="BO766" s="85"/>
      <c r="BP766" s="85"/>
      <c r="BQ766" s="85"/>
      <c r="BR766" s="85"/>
      <c r="BS766" s="85"/>
      <c r="BT766" s="85"/>
      <c r="BU766" s="85"/>
      <c r="BV766" s="85"/>
      <c r="BW766" s="85"/>
      <c r="BX766" s="85"/>
      <c r="BY766" s="85"/>
      <c r="BZ766" s="85"/>
      <c r="CA766" s="85"/>
      <c r="CB766" s="85"/>
      <c r="CC766" s="85"/>
      <c r="CD766" s="85"/>
      <c r="CE766" s="85"/>
      <c r="CF766" s="85"/>
      <c r="CG766" s="85"/>
      <c r="CH766" s="85"/>
      <c r="CI766" s="85"/>
      <c r="CJ766" s="85"/>
      <c r="CK766" s="85"/>
      <c r="CL766" s="85"/>
      <c r="CM766" s="85"/>
      <c r="CN766" s="85"/>
      <c r="CO766" s="85"/>
      <c r="CP766" s="85"/>
      <c r="CQ766" s="85"/>
      <c r="CR766" s="85"/>
      <c r="CS766" s="85"/>
      <c r="CT766" s="85"/>
      <c r="CU766" s="85"/>
      <c r="CV766" s="85"/>
      <c r="CW766" s="85"/>
      <c r="CX766" s="85"/>
      <c r="CY766" s="85"/>
      <c r="CZ766" s="85"/>
      <c r="DA766" s="85"/>
      <c r="DB766" s="85"/>
      <c r="DC766" s="85"/>
      <c r="DD766" s="85"/>
      <c r="DE766" s="85"/>
      <c r="DF766" s="85"/>
      <c r="DG766" s="85"/>
      <c r="DH766" s="85"/>
      <c r="DI766" s="85"/>
      <c r="DJ766" s="85"/>
      <c r="DK766" s="85"/>
      <c r="DL766" s="85"/>
      <c r="DM766" s="85"/>
      <c r="DN766" s="85"/>
      <c r="DO766" s="85"/>
      <c r="DP766" s="85"/>
      <c r="DQ766" s="85"/>
      <c r="DR766" s="85"/>
      <c r="DS766" s="85"/>
      <c r="DT766" s="85"/>
      <c r="DU766" s="85"/>
      <c r="DV766" s="85"/>
      <c r="DW766" s="85"/>
      <c r="DX766" s="85"/>
      <c r="DY766" s="85"/>
      <c r="DZ766" s="85"/>
      <c r="EA766" s="85"/>
      <c r="EB766" s="85"/>
      <c r="EC766" s="85"/>
      <c r="ED766" s="85"/>
      <c r="EE766" s="85"/>
      <c r="EF766" s="85"/>
      <c r="EG766" s="85"/>
      <c r="EH766" s="85"/>
      <c r="EI766" s="85"/>
      <c r="EJ766" s="85"/>
      <c r="EK766" s="85"/>
      <c r="EL766" s="85"/>
      <c r="EM766" s="85"/>
      <c r="EN766" s="85"/>
      <c r="EO766" s="85"/>
      <c r="EP766" s="85"/>
      <c r="EQ766" s="85"/>
      <c r="ER766" s="85"/>
      <c r="ES766" s="85"/>
      <c r="ET766" s="85"/>
      <c r="EU766" s="85"/>
      <c r="EV766" s="85"/>
      <c r="EW766" s="85"/>
      <c r="EX766" s="85"/>
      <c r="EY766" s="85"/>
      <c r="EZ766" s="85"/>
      <c r="FA766" s="85"/>
      <c r="FB766" s="85"/>
      <c r="FC766" s="85"/>
      <c r="FD766" s="85"/>
      <c r="FE766" s="85"/>
      <c r="FF766" s="85"/>
      <c r="FG766" s="85"/>
      <c r="FH766" s="85"/>
      <c r="FI766" s="85"/>
      <c r="FJ766" s="85"/>
      <c r="FK766" s="85"/>
      <c r="FL766" s="85"/>
      <c r="FM766" s="85"/>
      <c r="FN766" s="85"/>
      <c r="FO766" s="85"/>
      <c r="FP766" s="85"/>
      <c r="FQ766" s="85"/>
      <c r="FR766" s="85"/>
      <c r="FS766" s="85"/>
      <c r="FT766" s="85"/>
      <c r="FU766" s="85"/>
      <c r="FV766" s="85"/>
      <c r="FW766" s="85"/>
      <c r="FX766" s="85"/>
      <c r="FY766" s="85"/>
      <c r="FZ766" s="85"/>
      <c r="GA766" s="85"/>
      <c r="GB766" s="85"/>
      <c r="GC766" s="85"/>
      <c r="GD766" s="85"/>
      <c r="GE766" s="85"/>
      <c r="GF766" s="85"/>
      <c r="GG766" s="85"/>
      <c r="GH766" s="85"/>
      <c r="GI766" s="85"/>
      <c r="GJ766" s="85"/>
      <c r="GK766" s="85"/>
      <c r="GL766" s="85"/>
      <c r="GM766" s="85"/>
      <c r="GN766" s="85"/>
      <c r="GO766" s="85"/>
      <c r="GP766" s="85"/>
      <c r="GQ766" s="85"/>
      <c r="GR766" s="85"/>
      <c r="GS766" s="85"/>
      <c r="GT766" s="85"/>
      <c r="GU766" s="85"/>
      <c r="GV766" s="85"/>
      <c r="GW766" s="85"/>
      <c r="GX766" s="85"/>
      <c r="GY766" s="85"/>
      <c r="GZ766" s="85"/>
      <c r="HA766" s="85"/>
      <c r="HB766" s="85"/>
      <c r="HC766" s="85"/>
      <c r="HD766" s="85"/>
      <c r="HE766" s="85"/>
      <c r="HF766" s="85"/>
      <c r="HG766" s="85"/>
      <c r="HH766" s="85"/>
      <c r="HI766" s="85"/>
      <c r="HJ766" s="85"/>
      <c r="HK766" s="85"/>
      <c r="HL766" s="85"/>
      <c r="HM766" s="85"/>
      <c r="HN766" s="85"/>
      <c r="HO766" s="85"/>
      <c r="HP766" s="85"/>
      <c r="HQ766" s="85"/>
      <c r="HR766" s="85"/>
      <c r="HS766" s="85"/>
      <c r="HT766" s="85"/>
      <c r="HU766" s="85"/>
      <c r="HV766" s="85"/>
      <c r="HW766" s="85"/>
      <c r="HX766" s="85"/>
      <c r="HY766" s="85"/>
      <c r="HZ766" s="85"/>
      <c r="IA766" s="85"/>
      <c r="IB766" s="85"/>
      <c r="IC766" s="85"/>
      <c r="ID766" s="85"/>
      <c r="IE766" s="85"/>
      <c r="IF766" s="85"/>
      <c r="IG766" s="85"/>
      <c r="IH766" s="85"/>
      <c r="II766" s="85"/>
      <c r="IJ766" s="85"/>
      <c r="IK766" s="85"/>
      <c r="IL766" s="85"/>
      <c r="IM766" s="85"/>
      <c r="IN766" s="85"/>
      <c r="IO766" s="85"/>
      <c r="IP766" s="85"/>
      <c r="IQ766" s="85"/>
      <c r="IR766" s="85"/>
      <c r="IS766" s="85"/>
      <c r="IT766" s="85"/>
      <c r="IU766" s="85"/>
      <c r="IV766" s="85"/>
    </row>
    <row r="767" spans="1:256" x14ac:dyDescent="0.2">
      <c r="A767" s="79">
        <v>2325</v>
      </c>
      <c r="B767" s="71" t="s">
        <v>1094</v>
      </c>
      <c r="C767" s="70" t="s">
        <v>1473</v>
      </c>
      <c r="D767" s="69">
        <v>3</v>
      </c>
      <c r="E767" s="69">
        <v>3</v>
      </c>
      <c r="F767" s="69">
        <v>3</v>
      </c>
      <c r="G767" s="71">
        <v>19.55</v>
      </c>
      <c r="H767" s="69">
        <v>3.35</v>
      </c>
      <c r="I767" s="69">
        <v>1</v>
      </c>
      <c r="J767" s="72">
        <v>1</v>
      </c>
      <c r="K767" s="71">
        <v>1</v>
      </c>
      <c r="L767" s="80">
        <v>13.25</v>
      </c>
      <c r="M767" s="74">
        <v>2.65</v>
      </c>
      <c r="N767" s="80">
        <v>13.25</v>
      </c>
      <c r="O767" s="70">
        <v>0</v>
      </c>
      <c r="P767" s="76" t="e">
        <f>VLOOKUP(A767,#REF!,3,FALSE)</f>
        <v>#REF!</v>
      </c>
      <c r="Q767" s="80">
        <v>1.2749999999999999</v>
      </c>
      <c r="R767" s="80">
        <f t="shared" si="11"/>
        <v>11.975</v>
      </c>
    </row>
    <row r="768" spans="1:256" x14ac:dyDescent="0.2">
      <c r="A768" s="68">
        <v>3101</v>
      </c>
      <c r="B768" s="69" t="s">
        <v>2424</v>
      </c>
      <c r="C768" s="70" t="s">
        <v>2118</v>
      </c>
      <c r="D768" s="69">
        <v>0</v>
      </c>
      <c r="E768" s="69">
        <v>0</v>
      </c>
      <c r="F768" s="69">
        <v>0</v>
      </c>
      <c r="G768" s="71">
        <v>0</v>
      </c>
      <c r="H768" s="69">
        <v>0</v>
      </c>
      <c r="I768" s="69">
        <v>0</v>
      </c>
      <c r="J768" s="72">
        <v>0</v>
      </c>
      <c r="K768" s="73">
        <v>0</v>
      </c>
      <c r="L768" s="73">
        <v>0</v>
      </c>
      <c r="M768" s="74">
        <v>0</v>
      </c>
      <c r="N768" s="75">
        <v>0</v>
      </c>
      <c r="O768" s="70">
        <v>0</v>
      </c>
      <c r="P768" s="76" t="e">
        <f>VLOOKUP(A768,#REF!,3,FALSE)</f>
        <v>#REF!</v>
      </c>
      <c r="Q768" s="77"/>
      <c r="R768" s="77">
        <f t="shared" si="11"/>
        <v>0</v>
      </c>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M768" s="76"/>
      <c r="CN768" s="76"/>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c r="DM768" s="76"/>
      <c r="DN768" s="76"/>
      <c r="DO768" s="76"/>
      <c r="DP768" s="76"/>
      <c r="DQ768" s="76"/>
      <c r="DR768" s="76"/>
      <c r="DS768" s="76"/>
      <c r="DT768" s="76"/>
      <c r="DU768" s="76"/>
      <c r="DV768" s="76"/>
      <c r="DW768" s="76"/>
      <c r="DX768" s="76"/>
      <c r="DY768" s="76"/>
      <c r="DZ768" s="76"/>
      <c r="EA768" s="76"/>
      <c r="EB768" s="76"/>
      <c r="EC768" s="76"/>
      <c r="ED768" s="76"/>
      <c r="EE768" s="76"/>
      <c r="EF768" s="76"/>
      <c r="EG768" s="76"/>
      <c r="EH768" s="76"/>
      <c r="EI768" s="76"/>
      <c r="EJ768" s="76"/>
      <c r="EK768" s="76"/>
      <c r="EL768" s="76"/>
      <c r="EM768" s="76"/>
      <c r="EN768" s="76"/>
      <c r="EO768" s="76"/>
      <c r="EP768" s="76"/>
      <c r="EQ768" s="76"/>
      <c r="ER768" s="76"/>
      <c r="ES768" s="76"/>
      <c r="ET768" s="76"/>
      <c r="EU768" s="76"/>
      <c r="EV768" s="76"/>
      <c r="EW768" s="76"/>
      <c r="EX768" s="76"/>
      <c r="EY768" s="76"/>
      <c r="EZ768" s="76"/>
      <c r="FA768" s="76"/>
      <c r="FB768" s="76"/>
      <c r="FC768" s="76"/>
      <c r="FD768" s="76"/>
      <c r="FE768" s="76"/>
      <c r="FF768" s="76"/>
      <c r="FG768" s="76"/>
      <c r="FH768" s="76"/>
      <c r="FI768" s="76"/>
      <c r="FJ768" s="76"/>
      <c r="FK768" s="76"/>
      <c r="FL768" s="76"/>
      <c r="FM768" s="76"/>
      <c r="FN768" s="76"/>
      <c r="FO768" s="76"/>
      <c r="FP768" s="76"/>
      <c r="FQ768" s="76"/>
      <c r="FR768" s="76"/>
      <c r="FS768" s="76"/>
      <c r="FT768" s="76"/>
      <c r="FU768" s="76"/>
      <c r="FV768" s="76"/>
      <c r="FW768" s="76"/>
      <c r="FX768" s="76"/>
      <c r="FY768" s="76"/>
      <c r="FZ768" s="76"/>
      <c r="GA768" s="76"/>
      <c r="GB768" s="76"/>
      <c r="GC768" s="76"/>
      <c r="GD768" s="76"/>
      <c r="GE768" s="76"/>
      <c r="GF768" s="76"/>
      <c r="GG768" s="76"/>
      <c r="GH768" s="76"/>
      <c r="GI768" s="76"/>
      <c r="GJ768" s="76"/>
      <c r="GK768" s="76"/>
      <c r="GL768" s="76"/>
      <c r="GM768" s="76"/>
      <c r="GN768" s="76"/>
      <c r="GO768" s="76"/>
      <c r="GP768" s="76"/>
      <c r="GQ768" s="76"/>
      <c r="GR768" s="76"/>
      <c r="GS768" s="76"/>
      <c r="GT768" s="76"/>
      <c r="GU768" s="76"/>
      <c r="GV768" s="76"/>
      <c r="GW768" s="76"/>
      <c r="GX768" s="76"/>
      <c r="GY768" s="76"/>
      <c r="GZ768" s="76"/>
      <c r="HA768" s="76"/>
      <c r="HB768" s="76"/>
      <c r="HC768" s="76"/>
      <c r="HD768" s="76"/>
      <c r="HE768" s="76"/>
      <c r="HF768" s="76"/>
      <c r="HG768" s="76"/>
      <c r="HH768" s="76"/>
      <c r="HI768" s="76"/>
      <c r="HJ768" s="76"/>
      <c r="HK768" s="76"/>
      <c r="HL768" s="76"/>
      <c r="HM768" s="76"/>
      <c r="HN768" s="76"/>
      <c r="HO768" s="76"/>
      <c r="HP768" s="76"/>
      <c r="HQ768" s="76"/>
      <c r="HR768" s="76"/>
      <c r="HS768" s="76"/>
      <c r="HT768" s="76"/>
      <c r="HU768" s="76"/>
      <c r="HV768" s="76"/>
      <c r="HW768" s="76"/>
      <c r="HX768" s="76"/>
      <c r="HY768" s="76"/>
      <c r="HZ768" s="76"/>
      <c r="IA768" s="76"/>
      <c r="IB768" s="76"/>
      <c r="IC768" s="76"/>
      <c r="ID768" s="76"/>
      <c r="IE768" s="76"/>
      <c r="IF768" s="76"/>
      <c r="IG768" s="76"/>
      <c r="IH768" s="76"/>
      <c r="II768" s="76"/>
      <c r="IJ768" s="76"/>
      <c r="IK768" s="76"/>
      <c r="IL768" s="76"/>
      <c r="IM768" s="76"/>
      <c r="IN768" s="76"/>
      <c r="IO768" s="76"/>
      <c r="IP768" s="76"/>
      <c r="IQ768" s="76"/>
      <c r="IR768" s="76"/>
      <c r="IS768" s="76"/>
      <c r="IT768" s="76"/>
      <c r="IU768" s="76"/>
      <c r="IV768" s="76"/>
    </row>
    <row r="769" spans="1:256" x14ac:dyDescent="0.2">
      <c r="A769" s="79">
        <v>3547</v>
      </c>
      <c r="B769" s="71" t="s">
        <v>1096</v>
      </c>
      <c r="C769" s="70" t="s">
        <v>8</v>
      </c>
      <c r="D769" s="69">
        <v>1</v>
      </c>
      <c r="E769" s="69">
        <v>1</v>
      </c>
      <c r="F769" s="69">
        <v>20</v>
      </c>
      <c r="G769" s="71">
        <v>613</v>
      </c>
      <c r="H769" s="69">
        <v>0</v>
      </c>
      <c r="I769" s="69">
        <v>1</v>
      </c>
      <c r="J769" s="72">
        <v>1</v>
      </c>
      <c r="K769" s="71">
        <v>20</v>
      </c>
      <c r="L769" s="80">
        <v>613</v>
      </c>
      <c r="M769" s="74">
        <v>0</v>
      </c>
      <c r="N769" s="80">
        <v>30.650000000000002</v>
      </c>
      <c r="O769" s="70">
        <v>0</v>
      </c>
      <c r="P769" s="76" t="e">
        <f>VLOOKUP(A769,#REF!,3,FALSE)</f>
        <v>#REF!</v>
      </c>
      <c r="Q769" s="80">
        <v>35.648148148148145</v>
      </c>
      <c r="R769" s="80">
        <f t="shared" si="11"/>
        <v>-99.962962962962862</v>
      </c>
    </row>
    <row r="770" spans="1:256" x14ac:dyDescent="0.2">
      <c r="A770" s="79">
        <v>3548</v>
      </c>
      <c r="B770" s="71" t="s">
        <v>1100</v>
      </c>
      <c r="C770" s="70" t="s">
        <v>8</v>
      </c>
      <c r="D770" s="69">
        <v>0</v>
      </c>
      <c r="E770" s="69">
        <v>0</v>
      </c>
      <c r="F770" s="69">
        <v>0</v>
      </c>
      <c r="G770" s="71">
        <v>0</v>
      </c>
      <c r="H770" s="69">
        <v>0</v>
      </c>
      <c r="I770" s="69">
        <v>0</v>
      </c>
      <c r="J770" s="72">
        <v>0</v>
      </c>
      <c r="K770" s="71">
        <v>0</v>
      </c>
      <c r="L770" s="80">
        <v>0</v>
      </c>
      <c r="M770" s="74">
        <v>0</v>
      </c>
      <c r="N770" s="80">
        <v>0</v>
      </c>
      <c r="O770" s="70">
        <v>0</v>
      </c>
      <c r="P770" s="76" t="e">
        <f>VLOOKUP(A770,#REF!,3,FALSE)</f>
        <v>#REF!</v>
      </c>
      <c r="Q770" s="80">
        <v>47.685185185185183</v>
      </c>
      <c r="R770" s="80">
        <f t="shared" ref="R770:R833" si="12">K770*(N770-Q770)</f>
        <v>0</v>
      </c>
    </row>
    <row r="771" spans="1:256" x14ac:dyDescent="0.2">
      <c r="A771" s="79">
        <v>3549</v>
      </c>
      <c r="B771" s="71" t="s">
        <v>1102</v>
      </c>
      <c r="C771" s="70" t="s">
        <v>8</v>
      </c>
      <c r="D771" s="69">
        <v>4</v>
      </c>
      <c r="E771" s="69">
        <v>4</v>
      </c>
      <c r="F771" s="69">
        <v>4</v>
      </c>
      <c r="G771" s="71">
        <v>657.2</v>
      </c>
      <c r="H771" s="69">
        <v>101.54</v>
      </c>
      <c r="I771" s="69">
        <v>4</v>
      </c>
      <c r="J771" s="72">
        <v>4</v>
      </c>
      <c r="K771" s="71">
        <v>4</v>
      </c>
      <c r="L771" s="80">
        <v>657.2</v>
      </c>
      <c r="M771" s="74">
        <v>101.54</v>
      </c>
      <c r="N771" s="80">
        <v>164.3</v>
      </c>
      <c r="O771" s="70">
        <v>0</v>
      </c>
      <c r="P771" s="76" t="e">
        <f>VLOOKUP(A771,#REF!,3,FALSE)</f>
        <v>#REF!</v>
      </c>
      <c r="Q771" s="80">
        <v>84.259259259259252</v>
      </c>
      <c r="R771" s="80">
        <f t="shared" si="12"/>
        <v>320.16296296296304</v>
      </c>
    </row>
    <row r="772" spans="1:256" x14ac:dyDescent="0.2">
      <c r="A772" s="79">
        <v>3550</v>
      </c>
      <c r="B772" s="71" t="s">
        <v>1105</v>
      </c>
      <c r="C772" s="70" t="s">
        <v>8</v>
      </c>
      <c r="D772" s="69">
        <v>2</v>
      </c>
      <c r="E772" s="69">
        <v>2</v>
      </c>
      <c r="F772" s="69">
        <v>2</v>
      </c>
      <c r="G772" s="71">
        <v>370</v>
      </c>
      <c r="H772" s="69">
        <v>74</v>
      </c>
      <c r="I772" s="69">
        <v>2</v>
      </c>
      <c r="J772" s="72">
        <v>2</v>
      </c>
      <c r="K772" s="71">
        <v>2</v>
      </c>
      <c r="L772" s="80">
        <v>370</v>
      </c>
      <c r="M772" s="74">
        <v>74</v>
      </c>
      <c r="N772" s="80">
        <v>185</v>
      </c>
      <c r="O772" s="70">
        <v>0</v>
      </c>
      <c r="P772" s="76" t="e">
        <f>VLOOKUP(A772,#REF!,3,FALSE)</f>
        <v>#REF!</v>
      </c>
      <c r="Q772" s="80">
        <v>99.074074074074062</v>
      </c>
      <c r="R772" s="80">
        <f t="shared" si="12"/>
        <v>171.85185185185188</v>
      </c>
    </row>
    <row r="773" spans="1:256" x14ac:dyDescent="0.2">
      <c r="A773" s="68">
        <v>4020</v>
      </c>
      <c r="B773" s="69" t="s">
        <v>2425</v>
      </c>
      <c r="C773" s="70" t="s">
        <v>2363</v>
      </c>
      <c r="D773" s="69">
        <v>0</v>
      </c>
      <c r="E773" s="69">
        <v>0</v>
      </c>
      <c r="F773" s="69">
        <v>0</v>
      </c>
      <c r="G773" s="71">
        <v>0</v>
      </c>
      <c r="H773" s="69">
        <v>0</v>
      </c>
      <c r="I773" s="69">
        <v>0</v>
      </c>
      <c r="J773" s="72">
        <v>0</v>
      </c>
      <c r="K773" s="73">
        <v>0</v>
      </c>
      <c r="L773" s="73">
        <v>0</v>
      </c>
      <c r="M773" s="74">
        <v>0</v>
      </c>
      <c r="N773" s="75">
        <v>0</v>
      </c>
      <c r="O773" s="70">
        <v>0</v>
      </c>
      <c r="P773" s="76" t="e">
        <f>VLOOKUP(A773,#REF!,3,FALSE)</f>
        <v>#REF!</v>
      </c>
      <c r="Q773" s="77"/>
      <c r="R773" s="77">
        <f t="shared" si="12"/>
        <v>0</v>
      </c>
      <c r="S773" s="76"/>
      <c r="T773" s="76"/>
      <c r="U773" s="76"/>
      <c r="V773" s="76"/>
      <c r="W773" s="76"/>
      <c r="X773" s="76"/>
      <c r="Y773" s="76"/>
      <c r="Z773" s="76"/>
      <c r="AA773" s="76"/>
      <c r="AB773" s="76"/>
      <c r="AC773" s="76"/>
      <c r="AD773" s="76"/>
      <c r="AE773" s="76"/>
      <c r="AF773" s="76"/>
      <c r="AG773" s="76"/>
      <c r="AH773" s="76"/>
      <c r="AI773" s="76"/>
      <c r="AJ773" s="76"/>
      <c r="AK773" s="76"/>
      <c r="AL773" s="76"/>
      <c r="AM773" s="76"/>
      <c r="AN773" s="76"/>
      <c r="AO773" s="76"/>
      <c r="AP773" s="76"/>
      <c r="AQ773" s="76"/>
      <c r="AR773" s="76"/>
      <c r="AS773" s="76"/>
      <c r="AT773" s="76"/>
      <c r="AU773" s="76"/>
      <c r="AV773" s="76"/>
      <c r="AW773" s="76"/>
      <c r="AX773" s="76"/>
      <c r="AY773" s="76"/>
      <c r="AZ773" s="76"/>
      <c r="BA773" s="76"/>
      <c r="BB773" s="76"/>
      <c r="BC773" s="76"/>
      <c r="BD773" s="76"/>
      <c r="BE773" s="76"/>
      <c r="BF773" s="76"/>
      <c r="BG773" s="76"/>
      <c r="BH773" s="76"/>
      <c r="BI773" s="76"/>
      <c r="BJ773" s="76"/>
      <c r="BK773" s="76"/>
      <c r="BL773" s="76"/>
      <c r="BM773" s="76"/>
      <c r="BN773" s="76"/>
      <c r="BO773" s="76"/>
      <c r="BP773" s="76"/>
      <c r="BQ773" s="76"/>
      <c r="BR773" s="76"/>
      <c r="BS773" s="76"/>
      <c r="BT773" s="76"/>
      <c r="BU773" s="76"/>
      <c r="BV773" s="76"/>
      <c r="BW773" s="76"/>
      <c r="BX773" s="76"/>
      <c r="BY773" s="76"/>
      <c r="BZ773" s="76"/>
      <c r="CA773" s="76"/>
      <c r="CB773" s="76"/>
      <c r="CC773" s="76"/>
      <c r="CD773" s="76"/>
      <c r="CE773" s="76"/>
      <c r="CF773" s="76"/>
      <c r="CG773" s="76"/>
      <c r="CH773" s="76"/>
      <c r="CI773" s="76"/>
      <c r="CJ773" s="76"/>
      <c r="CK773" s="76"/>
      <c r="CL773" s="76"/>
      <c r="CM773" s="76"/>
      <c r="CN773" s="76"/>
      <c r="CO773" s="76"/>
      <c r="CP773" s="76"/>
      <c r="CQ773" s="76"/>
      <c r="CR773" s="76"/>
      <c r="CS773" s="76"/>
      <c r="CT773" s="76"/>
      <c r="CU773" s="76"/>
      <c r="CV773" s="76"/>
      <c r="CW773" s="76"/>
      <c r="CX773" s="76"/>
      <c r="CY773" s="76"/>
      <c r="CZ773" s="76"/>
      <c r="DA773" s="76"/>
      <c r="DB773" s="76"/>
      <c r="DC773" s="76"/>
      <c r="DD773" s="76"/>
      <c r="DE773" s="76"/>
      <c r="DF773" s="76"/>
      <c r="DG773" s="76"/>
      <c r="DH773" s="76"/>
      <c r="DI773" s="76"/>
      <c r="DJ773" s="76"/>
      <c r="DK773" s="76"/>
      <c r="DL773" s="76"/>
      <c r="DM773" s="76"/>
      <c r="DN773" s="76"/>
      <c r="DO773" s="76"/>
      <c r="DP773" s="76"/>
      <c r="DQ773" s="76"/>
      <c r="DR773" s="76"/>
      <c r="DS773" s="76"/>
      <c r="DT773" s="76"/>
      <c r="DU773" s="76"/>
      <c r="DV773" s="76"/>
      <c r="DW773" s="76"/>
      <c r="DX773" s="76"/>
      <c r="DY773" s="76"/>
      <c r="DZ773" s="76"/>
      <c r="EA773" s="76"/>
      <c r="EB773" s="76"/>
      <c r="EC773" s="76"/>
      <c r="ED773" s="76"/>
      <c r="EE773" s="76"/>
      <c r="EF773" s="76"/>
      <c r="EG773" s="76"/>
      <c r="EH773" s="76"/>
      <c r="EI773" s="76"/>
      <c r="EJ773" s="76"/>
      <c r="EK773" s="76"/>
      <c r="EL773" s="76"/>
      <c r="EM773" s="76"/>
      <c r="EN773" s="76"/>
      <c r="EO773" s="76"/>
      <c r="EP773" s="76"/>
      <c r="EQ773" s="76"/>
      <c r="ER773" s="76"/>
      <c r="ES773" s="76"/>
      <c r="ET773" s="76"/>
      <c r="EU773" s="76"/>
      <c r="EV773" s="76"/>
      <c r="EW773" s="76"/>
      <c r="EX773" s="76"/>
      <c r="EY773" s="76"/>
      <c r="EZ773" s="76"/>
      <c r="FA773" s="76"/>
      <c r="FB773" s="76"/>
      <c r="FC773" s="76"/>
      <c r="FD773" s="76"/>
      <c r="FE773" s="76"/>
      <c r="FF773" s="76"/>
      <c r="FG773" s="76"/>
      <c r="FH773" s="76"/>
      <c r="FI773" s="76"/>
      <c r="FJ773" s="76"/>
      <c r="FK773" s="76"/>
      <c r="FL773" s="76"/>
      <c r="FM773" s="76"/>
      <c r="FN773" s="76"/>
      <c r="FO773" s="76"/>
      <c r="FP773" s="76"/>
      <c r="FQ773" s="76"/>
      <c r="FR773" s="76"/>
      <c r="FS773" s="76"/>
      <c r="FT773" s="76"/>
      <c r="FU773" s="76"/>
      <c r="FV773" s="76"/>
      <c r="FW773" s="76"/>
      <c r="FX773" s="76"/>
      <c r="FY773" s="76"/>
      <c r="FZ773" s="76"/>
      <c r="GA773" s="76"/>
      <c r="GB773" s="76"/>
      <c r="GC773" s="76"/>
      <c r="GD773" s="76"/>
      <c r="GE773" s="76"/>
      <c r="GF773" s="76"/>
      <c r="GG773" s="76"/>
      <c r="GH773" s="76"/>
      <c r="GI773" s="76"/>
      <c r="GJ773" s="76"/>
      <c r="GK773" s="76"/>
      <c r="GL773" s="76"/>
      <c r="GM773" s="76"/>
      <c r="GN773" s="76"/>
      <c r="GO773" s="76"/>
      <c r="GP773" s="76"/>
      <c r="GQ773" s="76"/>
      <c r="GR773" s="76"/>
      <c r="GS773" s="76"/>
      <c r="GT773" s="76"/>
      <c r="GU773" s="76"/>
      <c r="GV773" s="76"/>
      <c r="GW773" s="76"/>
      <c r="GX773" s="76"/>
      <c r="GY773" s="76"/>
      <c r="GZ773" s="76"/>
      <c r="HA773" s="76"/>
      <c r="HB773" s="76"/>
      <c r="HC773" s="76"/>
      <c r="HD773" s="76"/>
      <c r="HE773" s="76"/>
      <c r="HF773" s="76"/>
      <c r="HG773" s="76"/>
      <c r="HH773" s="76"/>
      <c r="HI773" s="76"/>
      <c r="HJ773" s="76"/>
      <c r="HK773" s="76"/>
      <c r="HL773" s="76"/>
      <c r="HM773" s="76"/>
      <c r="HN773" s="76"/>
      <c r="HO773" s="76"/>
      <c r="HP773" s="76"/>
      <c r="HQ773" s="76"/>
      <c r="HR773" s="76"/>
      <c r="HS773" s="76"/>
      <c r="HT773" s="76"/>
      <c r="HU773" s="76"/>
      <c r="HV773" s="76"/>
      <c r="HW773" s="76"/>
      <c r="HX773" s="76"/>
      <c r="HY773" s="76"/>
      <c r="HZ773" s="76"/>
      <c r="IA773" s="76"/>
      <c r="IB773" s="76"/>
      <c r="IC773" s="76"/>
      <c r="ID773" s="76"/>
      <c r="IE773" s="76"/>
      <c r="IF773" s="76"/>
      <c r="IG773" s="76"/>
      <c r="IH773" s="76"/>
      <c r="II773" s="76"/>
      <c r="IJ773" s="76"/>
      <c r="IK773" s="76"/>
      <c r="IL773" s="76"/>
      <c r="IM773" s="76"/>
      <c r="IN773" s="76"/>
      <c r="IO773" s="76"/>
      <c r="IP773" s="76"/>
      <c r="IQ773" s="76"/>
      <c r="IR773" s="76"/>
      <c r="IS773" s="76"/>
      <c r="IT773" s="76"/>
      <c r="IU773" s="76"/>
      <c r="IV773" s="76"/>
    </row>
    <row r="774" spans="1:256" s="69" customFormat="1" x14ac:dyDescent="0.2">
      <c r="A774" s="97">
        <v>3551</v>
      </c>
      <c r="B774" s="98" t="s">
        <v>2426</v>
      </c>
      <c r="C774" s="69" t="s">
        <v>2229</v>
      </c>
      <c r="D774" s="69">
        <v>0</v>
      </c>
      <c r="E774" s="69">
        <v>0</v>
      </c>
      <c r="F774" s="69">
        <v>0</v>
      </c>
      <c r="G774" s="71">
        <v>0</v>
      </c>
      <c r="H774" s="69">
        <v>0</v>
      </c>
      <c r="I774" s="69">
        <v>0</v>
      </c>
      <c r="J774" s="69">
        <v>0</v>
      </c>
      <c r="K774" s="99">
        <v>0</v>
      </c>
      <c r="L774" s="99">
        <v>0</v>
      </c>
      <c r="M774" s="69">
        <v>0</v>
      </c>
      <c r="N774" s="100">
        <v>0</v>
      </c>
      <c r="O774" s="69">
        <v>0</v>
      </c>
      <c r="P774" s="76" t="e">
        <f>VLOOKUP(A774,#REF!,3,FALSE)</f>
        <v>#REF!</v>
      </c>
      <c r="Q774" s="92"/>
      <c r="R774" s="92">
        <f t="shared" si="12"/>
        <v>0</v>
      </c>
      <c r="S774" s="76"/>
      <c r="T774" s="76"/>
      <c r="U774" s="76"/>
      <c r="V774" s="76"/>
      <c r="W774" s="76"/>
      <c r="X774" s="76"/>
      <c r="Y774" s="76"/>
      <c r="Z774" s="76"/>
      <c r="AA774" s="76"/>
      <c r="AB774" s="76"/>
      <c r="AC774" s="98"/>
      <c r="AD774" s="98"/>
      <c r="AE774" s="98"/>
      <c r="AF774" s="98"/>
      <c r="AG774" s="98"/>
      <c r="AH774" s="98"/>
      <c r="AI774" s="98"/>
      <c r="AJ774" s="98"/>
      <c r="AK774" s="98"/>
      <c r="AL774" s="98"/>
      <c r="AM774" s="98"/>
      <c r="AN774" s="98"/>
      <c r="AO774" s="98"/>
      <c r="AP774" s="98"/>
      <c r="AQ774" s="98"/>
      <c r="AR774" s="98"/>
      <c r="AS774" s="98"/>
      <c r="AT774" s="98"/>
      <c r="AU774" s="98"/>
      <c r="AV774" s="98"/>
      <c r="AW774" s="98"/>
      <c r="AX774" s="98"/>
      <c r="AY774" s="98"/>
      <c r="AZ774" s="98"/>
      <c r="BA774" s="98"/>
      <c r="BB774" s="98"/>
      <c r="BC774" s="98"/>
      <c r="BD774" s="98"/>
      <c r="BE774" s="98"/>
      <c r="BF774" s="98"/>
      <c r="BG774" s="98"/>
      <c r="BH774" s="98"/>
      <c r="BI774" s="98"/>
      <c r="BJ774" s="98"/>
      <c r="BK774" s="98"/>
      <c r="BL774" s="98"/>
      <c r="BM774" s="98"/>
      <c r="BN774" s="98"/>
      <c r="BO774" s="98"/>
      <c r="BP774" s="98"/>
      <c r="BQ774" s="98"/>
      <c r="BR774" s="98"/>
      <c r="BS774" s="98"/>
      <c r="BT774" s="98"/>
      <c r="BU774" s="98"/>
      <c r="BV774" s="98"/>
      <c r="BW774" s="98"/>
      <c r="BX774" s="98"/>
      <c r="BY774" s="98"/>
      <c r="BZ774" s="98"/>
      <c r="CA774" s="98"/>
      <c r="CB774" s="98"/>
      <c r="CC774" s="98"/>
      <c r="CD774" s="98"/>
      <c r="CE774" s="98"/>
      <c r="CF774" s="98"/>
      <c r="CG774" s="98"/>
      <c r="CH774" s="98"/>
      <c r="CI774" s="98"/>
      <c r="CJ774" s="98"/>
      <c r="CK774" s="98"/>
      <c r="CL774" s="98"/>
      <c r="CM774" s="98"/>
      <c r="CN774" s="98"/>
      <c r="CO774" s="98"/>
      <c r="CP774" s="98"/>
      <c r="CQ774" s="98"/>
      <c r="CR774" s="98"/>
      <c r="CS774" s="98"/>
      <c r="CT774" s="98"/>
      <c r="CU774" s="98"/>
      <c r="CV774" s="98"/>
      <c r="CW774" s="98"/>
      <c r="CX774" s="98"/>
      <c r="CY774" s="98"/>
      <c r="CZ774" s="98"/>
      <c r="DA774" s="98"/>
      <c r="DB774" s="98"/>
      <c r="DC774" s="98"/>
      <c r="DD774" s="98"/>
      <c r="DE774" s="98"/>
      <c r="DF774" s="98"/>
      <c r="DG774" s="98"/>
      <c r="DH774" s="98"/>
      <c r="DI774" s="98"/>
      <c r="DJ774" s="98"/>
      <c r="DK774" s="98"/>
      <c r="DL774" s="98"/>
      <c r="DM774" s="98"/>
      <c r="DN774" s="98"/>
      <c r="DO774" s="98"/>
      <c r="DP774" s="98"/>
      <c r="DQ774" s="98"/>
      <c r="DR774" s="98"/>
      <c r="DS774" s="98"/>
      <c r="DT774" s="98"/>
      <c r="DU774" s="98"/>
      <c r="DV774" s="98"/>
      <c r="DW774" s="98"/>
      <c r="DX774" s="98"/>
      <c r="DY774" s="98"/>
      <c r="DZ774" s="98"/>
      <c r="EA774" s="98"/>
      <c r="EB774" s="98"/>
      <c r="EC774" s="98"/>
      <c r="ED774" s="98"/>
      <c r="EE774" s="98"/>
      <c r="EF774" s="98"/>
      <c r="EG774" s="98"/>
      <c r="EH774" s="98"/>
      <c r="EI774" s="98"/>
      <c r="EJ774" s="98"/>
      <c r="EK774" s="98"/>
      <c r="EL774" s="98"/>
      <c r="EM774" s="98"/>
      <c r="EN774" s="98"/>
      <c r="EO774" s="98"/>
      <c r="EP774" s="98"/>
      <c r="EQ774" s="98"/>
      <c r="ER774" s="98"/>
      <c r="ES774" s="98"/>
      <c r="ET774" s="98"/>
      <c r="EU774" s="98"/>
      <c r="EV774" s="98"/>
      <c r="EW774" s="98"/>
      <c r="EX774" s="98"/>
      <c r="EY774" s="98"/>
      <c r="EZ774" s="98"/>
      <c r="FA774" s="98"/>
      <c r="FB774" s="98"/>
      <c r="FC774" s="98"/>
      <c r="FD774" s="98"/>
      <c r="FE774" s="98"/>
      <c r="FF774" s="98"/>
      <c r="FG774" s="98"/>
      <c r="FH774" s="98"/>
      <c r="FI774" s="98"/>
      <c r="FJ774" s="98"/>
      <c r="FK774" s="98"/>
      <c r="FL774" s="98"/>
      <c r="FM774" s="98"/>
      <c r="FN774" s="98"/>
      <c r="FO774" s="98"/>
      <c r="FP774" s="98"/>
      <c r="FQ774" s="98"/>
      <c r="FR774" s="98"/>
      <c r="FS774" s="98"/>
      <c r="FT774" s="98"/>
      <c r="FU774" s="98"/>
      <c r="FV774" s="98"/>
      <c r="FW774" s="98"/>
      <c r="FX774" s="98"/>
      <c r="FY774" s="98"/>
      <c r="FZ774" s="98"/>
      <c r="GA774" s="98"/>
      <c r="GB774" s="98"/>
      <c r="GC774" s="98"/>
      <c r="GD774" s="98"/>
      <c r="GE774" s="98"/>
      <c r="GF774" s="98"/>
      <c r="GG774" s="98"/>
      <c r="GH774" s="98"/>
      <c r="GI774" s="98"/>
      <c r="GJ774" s="98"/>
      <c r="GK774" s="98"/>
      <c r="GL774" s="98"/>
      <c r="GM774" s="98"/>
      <c r="GN774" s="98"/>
      <c r="GO774" s="98"/>
      <c r="GP774" s="98"/>
      <c r="GQ774" s="98"/>
      <c r="GR774" s="98"/>
      <c r="GS774" s="98"/>
      <c r="GT774" s="98"/>
      <c r="GU774" s="98"/>
      <c r="GV774" s="98"/>
      <c r="GW774" s="98"/>
      <c r="GX774" s="98"/>
      <c r="GY774" s="98"/>
      <c r="GZ774" s="98"/>
      <c r="HA774" s="98"/>
      <c r="HB774" s="98"/>
      <c r="HC774" s="98"/>
      <c r="HD774" s="98"/>
      <c r="HE774" s="98"/>
      <c r="HF774" s="98"/>
      <c r="HG774" s="98"/>
      <c r="HH774" s="98"/>
      <c r="HI774" s="98"/>
      <c r="HJ774" s="98"/>
      <c r="HK774" s="98"/>
      <c r="HL774" s="98"/>
      <c r="HM774" s="98"/>
      <c r="HN774" s="98"/>
      <c r="HO774" s="98"/>
      <c r="HP774" s="98"/>
      <c r="HQ774" s="98"/>
      <c r="HR774" s="98"/>
      <c r="HS774" s="98"/>
      <c r="HT774" s="98"/>
      <c r="HU774" s="98"/>
      <c r="HV774" s="98"/>
      <c r="HW774" s="98"/>
      <c r="HX774" s="98"/>
      <c r="HY774" s="98"/>
      <c r="HZ774" s="98"/>
      <c r="IA774" s="98"/>
      <c r="IB774" s="98"/>
      <c r="IC774" s="98"/>
      <c r="ID774" s="98"/>
      <c r="IE774" s="98"/>
      <c r="IF774" s="98"/>
      <c r="IG774" s="98"/>
      <c r="IH774" s="98"/>
      <c r="II774" s="98"/>
      <c r="IJ774" s="98"/>
      <c r="IK774" s="98"/>
      <c r="IL774" s="98"/>
      <c r="IM774" s="98"/>
      <c r="IN774" s="98"/>
      <c r="IO774" s="98"/>
      <c r="IP774" s="98"/>
      <c r="IQ774" s="98"/>
      <c r="IR774" s="98"/>
      <c r="IS774" s="98"/>
      <c r="IT774" s="98"/>
      <c r="IU774" s="98"/>
      <c r="IV774" s="98"/>
    </row>
    <row r="775" spans="1:256" s="69" customFormat="1" x14ac:dyDescent="0.2">
      <c r="A775" s="94">
        <v>3676</v>
      </c>
      <c r="B775" s="95" t="s">
        <v>2427</v>
      </c>
      <c r="C775" s="69" t="s">
        <v>2107</v>
      </c>
      <c r="D775" s="69">
        <v>0</v>
      </c>
      <c r="E775" s="69">
        <v>0</v>
      </c>
      <c r="F775" s="69">
        <v>0</v>
      </c>
      <c r="G775" s="71">
        <v>0</v>
      </c>
      <c r="H775" s="69">
        <v>0</v>
      </c>
      <c r="I775" s="69">
        <v>0</v>
      </c>
      <c r="J775" s="69">
        <v>0</v>
      </c>
      <c r="K775" s="95">
        <v>0</v>
      </c>
      <c r="L775" s="96">
        <v>0</v>
      </c>
      <c r="M775" s="69">
        <v>0</v>
      </c>
      <c r="N775" s="96">
        <v>0</v>
      </c>
      <c r="O775" s="69">
        <v>0</v>
      </c>
      <c r="P775" s="76" t="e">
        <f>VLOOKUP(A775,#REF!,3,FALSE)</f>
        <v>#REF!</v>
      </c>
      <c r="Q775" s="84">
        <v>1880.7079646017698</v>
      </c>
      <c r="R775" s="84">
        <f t="shared" si="12"/>
        <v>0</v>
      </c>
      <c r="S775" s="78"/>
      <c r="T775" s="78"/>
      <c r="U775" s="78"/>
      <c r="V775" s="78"/>
      <c r="W775" s="78"/>
      <c r="X775" s="78"/>
      <c r="Y775" s="78"/>
      <c r="Z775" s="78"/>
      <c r="AA775" s="78"/>
      <c r="AB775" s="78"/>
      <c r="AC775" s="71"/>
      <c r="AD775" s="71"/>
      <c r="AE775" s="71"/>
      <c r="AF775" s="71"/>
      <c r="AG775" s="71"/>
      <c r="AH775" s="71"/>
      <c r="AI775" s="71"/>
      <c r="AJ775" s="71"/>
      <c r="AK775" s="71"/>
      <c r="AL775" s="71"/>
      <c r="AM775" s="71"/>
      <c r="AN775" s="71"/>
      <c r="AO775" s="71"/>
      <c r="AP775" s="71"/>
      <c r="AQ775" s="71"/>
      <c r="AR775" s="71"/>
      <c r="AS775" s="71"/>
      <c r="AT775" s="71"/>
      <c r="AU775" s="71"/>
      <c r="AV775" s="71"/>
      <c r="AW775" s="71"/>
      <c r="AX775" s="71"/>
      <c r="AY775" s="71"/>
      <c r="AZ775" s="71"/>
      <c r="BA775" s="71"/>
      <c r="BB775" s="71"/>
      <c r="BC775" s="71"/>
      <c r="BD775" s="71"/>
      <c r="BE775" s="71"/>
      <c r="BF775" s="71"/>
      <c r="BG775" s="71"/>
      <c r="BH775" s="71"/>
      <c r="BI775" s="71"/>
      <c r="BJ775" s="71"/>
      <c r="BK775" s="71"/>
      <c r="BL775" s="71"/>
      <c r="BM775" s="71"/>
      <c r="BN775" s="71"/>
      <c r="BO775" s="71"/>
      <c r="BP775" s="71"/>
      <c r="BQ775" s="71"/>
      <c r="BR775" s="71"/>
      <c r="BS775" s="71"/>
      <c r="BT775" s="71"/>
      <c r="BU775" s="71"/>
      <c r="BV775" s="71"/>
      <c r="BW775" s="71"/>
      <c r="BX775" s="71"/>
      <c r="BY775" s="71"/>
      <c r="BZ775" s="71"/>
      <c r="CA775" s="71"/>
      <c r="CB775" s="71"/>
      <c r="CC775" s="71"/>
      <c r="CD775" s="71"/>
      <c r="CE775" s="71"/>
      <c r="CF775" s="71"/>
      <c r="CG775" s="71"/>
      <c r="CH775" s="71"/>
      <c r="CI775" s="71"/>
      <c r="CJ775" s="71"/>
      <c r="CK775" s="71"/>
      <c r="CL775" s="71"/>
      <c r="CM775" s="71"/>
      <c r="CN775" s="71"/>
      <c r="CO775" s="71"/>
      <c r="CP775" s="71"/>
      <c r="CQ775" s="71"/>
      <c r="CR775" s="71"/>
      <c r="CS775" s="71"/>
      <c r="CT775" s="71"/>
      <c r="CU775" s="71"/>
      <c r="CV775" s="71"/>
      <c r="CW775" s="71"/>
      <c r="CX775" s="71"/>
      <c r="CY775" s="71"/>
      <c r="CZ775" s="71"/>
      <c r="DA775" s="71"/>
      <c r="DB775" s="71"/>
      <c r="DC775" s="71"/>
      <c r="DD775" s="71"/>
      <c r="DE775" s="71"/>
      <c r="DF775" s="71"/>
      <c r="DG775" s="71"/>
      <c r="DH775" s="71"/>
      <c r="DI775" s="71"/>
      <c r="DJ775" s="71"/>
      <c r="DK775" s="71"/>
      <c r="DL775" s="71"/>
      <c r="DM775" s="71"/>
      <c r="DN775" s="71"/>
      <c r="DO775" s="71"/>
      <c r="DP775" s="71"/>
      <c r="DQ775" s="71"/>
      <c r="DR775" s="71"/>
      <c r="DS775" s="71"/>
      <c r="DT775" s="71"/>
      <c r="DU775" s="71"/>
      <c r="DV775" s="71"/>
      <c r="DW775" s="71"/>
      <c r="DX775" s="71"/>
      <c r="DY775" s="71"/>
      <c r="DZ775" s="71"/>
      <c r="EA775" s="71"/>
      <c r="EB775" s="71"/>
      <c r="EC775" s="71"/>
      <c r="ED775" s="71"/>
      <c r="EE775" s="71"/>
      <c r="EF775" s="71"/>
      <c r="EG775" s="71"/>
      <c r="EH775" s="71"/>
      <c r="EI775" s="71"/>
      <c r="EJ775" s="71"/>
      <c r="EK775" s="71"/>
      <c r="EL775" s="71"/>
      <c r="EM775" s="71"/>
      <c r="EN775" s="71"/>
      <c r="EO775" s="71"/>
      <c r="EP775" s="71"/>
      <c r="EQ775" s="71"/>
      <c r="ER775" s="71"/>
      <c r="ES775" s="71"/>
      <c r="ET775" s="71"/>
      <c r="EU775" s="71"/>
      <c r="EV775" s="71"/>
      <c r="EW775" s="71"/>
      <c r="EX775" s="71"/>
      <c r="EY775" s="71"/>
      <c r="EZ775" s="71"/>
      <c r="FA775" s="71"/>
      <c r="FB775" s="71"/>
      <c r="FC775" s="71"/>
      <c r="FD775" s="71"/>
      <c r="FE775" s="71"/>
      <c r="FF775" s="71"/>
      <c r="FG775" s="71"/>
      <c r="FH775" s="71"/>
      <c r="FI775" s="71"/>
      <c r="FJ775" s="71"/>
      <c r="FK775" s="71"/>
      <c r="FL775" s="71"/>
      <c r="FM775" s="71"/>
      <c r="FN775" s="71"/>
      <c r="FO775" s="71"/>
      <c r="FP775" s="71"/>
      <c r="FQ775" s="71"/>
      <c r="FR775" s="71"/>
      <c r="FS775" s="71"/>
      <c r="FT775" s="71"/>
      <c r="FU775" s="71"/>
      <c r="FV775" s="71"/>
      <c r="FW775" s="71"/>
      <c r="FX775" s="71"/>
      <c r="FY775" s="71"/>
      <c r="FZ775" s="71"/>
      <c r="GA775" s="71"/>
      <c r="GB775" s="71"/>
      <c r="GC775" s="71"/>
      <c r="GD775" s="71"/>
      <c r="GE775" s="71"/>
      <c r="GF775" s="71"/>
      <c r="GG775" s="71"/>
      <c r="GH775" s="71"/>
      <c r="GI775" s="71"/>
      <c r="GJ775" s="71"/>
      <c r="GK775" s="71"/>
      <c r="GL775" s="71"/>
      <c r="GM775" s="71"/>
      <c r="GN775" s="71"/>
      <c r="GO775" s="71"/>
      <c r="GP775" s="71"/>
      <c r="GQ775" s="71"/>
      <c r="GR775" s="71"/>
      <c r="GS775" s="71"/>
      <c r="GT775" s="71"/>
      <c r="GU775" s="71"/>
      <c r="GV775" s="71"/>
      <c r="GW775" s="71"/>
      <c r="GX775" s="71"/>
      <c r="GY775" s="71"/>
      <c r="GZ775" s="71"/>
      <c r="HA775" s="71"/>
      <c r="HB775" s="71"/>
      <c r="HC775" s="71"/>
      <c r="HD775" s="71"/>
      <c r="HE775" s="71"/>
      <c r="HF775" s="71"/>
      <c r="HG775" s="71"/>
      <c r="HH775" s="71"/>
      <c r="HI775" s="71"/>
      <c r="HJ775" s="71"/>
      <c r="HK775" s="71"/>
      <c r="HL775" s="71"/>
      <c r="HM775" s="71"/>
      <c r="HN775" s="71"/>
      <c r="HO775" s="71"/>
      <c r="HP775" s="71"/>
      <c r="HQ775" s="71"/>
      <c r="HR775" s="71"/>
      <c r="HS775" s="71"/>
      <c r="HT775" s="71"/>
      <c r="HU775" s="71"/>
      <c r="HV775" s="71"/>
      <c r="HW775" s="71"/>
      <c r="HX775" s="71"/>
      <c r="HY775" s="71"/>
      <c r="HZ775" s="71"/>
      <c r="IA775" s="71"/>
      <c r="IB775" s="71"/>
      <c r="IC775" s="71"/>
      <c r="ID775" s="71"/>
      <c r="IE775" s="71"/>
      <c r="IF775" s="71"/>
      <c r="IG775" s="71"/>
      <c r="IH775" s="71"/>
      <c r="II775" s="71"/>
      <c r="IJ775" s="71"/>
      <c r="IK775" s="71"/>
      <c r="IL775" s="71"/>
      <c r="IM775" s="71"/>
      <c r="IN775" s="71"/>
      <c r="IO775" s="71"/>
      <c r="IP775" s="71"/>
      <c r="IQ775" s="71"/>
      <c r="IR775" s="71"/>
      <c r="IS775" s="71"/>
      <c r="IT775" s="71"/>
      <c r="IU775" s="71"/>
      <c r="IV775" s="71"/>
    </row>
    <row r="776" spans="1:256" x14ac:dyDescent="0.2">
      <c r="A776" s="79">
        <v>3421</v>
      </c>
      <c r="B776" s="71" t="s">
        <v>428</v>
      </c>
      <c r="C776" s="70" t="s">
        <v>8</v>
      </c>
      <c r="D776" s="69">
        <v>17</v>
      </c>
      <c r="E776" s="69">
        <v>9</v>
      </c>
      <c r="F776" s="69">
        <v>19</v>
      </c>
      <c r="G776" s="71">
        <v>1636.3100000000002</v>
      </c>
      <c r="H776" s="69">
        <v>297.35000000000002</v>
      </c>
      <c r="I776" s="69">
        <v>17</v>
      </c>
      <c r="J776" s="72">
        <v>9</v>
      </c>
      <c r="K776" s="71">
        <v>19</v>
      </c>
      <c r="L776" s="80">
        <v>1636.3100000000002</v>
      </c>
      <c r="M776" s="74">
        <v>297.35000000000002</v>
      </c>
      <c r="N776" s="80">
        <v>86.121600000000001</v>
      </c>
      <c r="O776" s="70">
        <v>2</v>
      </c>
      <c r="P776" s="76" t="e">
        <f>VLOOKUP(A776,#REF!,3,FALSE)</f>
        <v>#REF!</v>
      </c>
      <c r="Q776" s="80">
        <v>37.037037037037038</v>
      </c>
      <c r="R776" s="80">
        <f t="shared" si="12"/>
        <v>932.60669629629626</v>
      </c>
    </row>
    <row r="777" spans="1:256" s="69" customFormat="1" x14ac:dyDescent="0.2">
      <c r="A777" s="81">
        <v>3677</v>
      </c>
      <c r="B777" s="82" t="s">
        <v>1556</v>
      </c>
      <c r="C777" s="69" t="s">
        <v>2107</v>
      </c>
      <c r="D777" s="69">
        <v>0</v>
      </c>
      <c r="E777" s="69">
        <v>0</v>
      </c>
      <c r="F777" s="69">
        <v>0</v>
      </c>
      <c r="G777" s="71">
        <v>0</v>
      </c>
      <c r="H777" s="69">
        <v>0</v>
      </c>
      <c r="I777" s="69">
        <v>0</v>
      </c>
      <c r="J777" s="69">
        <v>0</v>
      </c>
      <c r="K777" s="82">
        <v>0</v>
      </c>
      <c r="L777" s="83">
        <v>0</v>
      </c>
      <c r="M777" s="69">
        <v>0</v>
      </c>
      <c r="N777" s="83">
        <v>0</v>
      </c>
      <c r="O777" s="69">
        <v>0</v>
      </c>
      <c r="P777" s="76" t="e">
        <f>VLOOKUP(A777,#REF!,3,FALSE)</f>
        <v>#REF!</v>
      </c>
      <c r="Q777" s="84">
        <v>2131.5929203539822</v>
      </c>
      <c r="R777" s="84">
        <f t="shared" si="12"/>
        <v>0</v>
      </c>
      <c r="S777" s="78"/>
      <c r="T777" s="78"/>
      <c r="U777" s="78"/>
      <c r="V777" s="78"/>
      <c r="W777" s="78"/>
      <c r="X777" s="78"/>
      <c r="Y777" s="78"/>
      <c r="Z777" s="78"/>
      <c r="AA777" s="78"/>
      <c r="AB777" s="78"/>
      <c r="AC777" s="85"/>
      <c r="AD777" s="85"/>
      <c r="AE777" s="85"/>
      <c r="AF777" s="85"/>
      <c r="AG777" s="85"/>
      <c r="AH777" s="85"/>
      <c r="AI777" s="85"/>
      <c r="AJ777" s="85"/>
      <c r="AK777" s="85"/>
      <c r="AL777" s="85"/>
      <c r="AM777" s="85"/>
      <c r="AN777" s="85"/>
      <c r="AO777" s="85"/>
      <c r="AP777" s="85"/>
      <c r="AQ777" s="85"/>
      <c r="AR777" s="85"/>
      <c r="AS777" s="85"/>
      <c r="AT777" s="85"/>
      <c r="AU777" s="85"/>
      <c r="AV777" s="85"/>
      <c r="AW777" s="85"/>
      <c r="AX777" s="85"/>
      <c r="AY777" s="85"/>
      <c r="AZ777" s="85"/>
      <c r="BA777" s="85"/>
      <c r="BB777" s="85"/>
      <c r="BC777" s="85"/>
      <c r="BD777" s="85"/>
      <c r="BE777" s="85"/>
      <c r="BF777" s="85"/>
      <c r="BG777" s="85"/>
      <c r="BH777" s="85"/>
      <c r="BI777" s="85"/>
      <c r="BJ777" s="85"/>
      <c r="BK777" s="85"/>
      <c r="BL777" s="85"/>
      <c r="BM777" s="85"/>
      <c r="BN777" s="85"/>
      <c r="BO777" s="85"/>
      <c r="BP777" s="85"/>
      <c r="BQ777" s="85"/>
      <c r="BR777" s="85"/>
      <c r="BS777" s="85"/>
      <c r="BT777" s="85"/>
      <c r="BU777" s="85"/>
      <c r="BV777" s="85"/>
      <c r="BW777" s="85"/>
      <c r="BX777" s="85"/>
      <c r="BY777" s="85"/>
      <c r="BZ777" s="85"/>
      <c r="CA777" s="85"/>
      <c r="CB777" s="85"/>
      <c r="CC777" s="85"/>
      <c r="CD777" s="85"/>
      <c r="CE777" s="85"/>
      <c r="CF777" s="85"/>
      <c r="CG777" s="85"/>
      <c r="CH777" s="85"/>
      <c r="CI777" s="85"/>
      <c r="CJ777" s="85"/>
      <c r="CK777" s="85"/>
      <c r="CL777" s="85"/>
      <c r="CM777" s="85"/>
      <c r="CN777" s="85"/>
      <c r="CO777" s="85"/>
      <c r="CP777" s="85"/>
      <c r="CQ777" s="85"/>
      <c r="CR777" s="85"/>
      <c r="CS777" s="85"/>
      <c r="CT777" s="85"/>
      <c r="CU777" s="85"/>
      <c r="CV777" s="85"/>
      <c r="CW777" s="85"/>
      <c r="CX777" s="85"/>
      <c r="CY777" s="85"/>
      <c r="CZ777" s="85"/>
      <c r="DA777" s="85"/>
      <c r="DB777" s="85"/>
      <c r="DC777" s="85"/>
      <c r="DD777" s="85"/>
      <c r="DE777" s="85"/>
      <c r="DF777" s="85"/>
      <c r="DG777" s="85"/>
      <c r="DH777" s="85"/>
      <c r="DI777" s="85"/>
      <c r="DJ777" s="85"/>
      <c r="DK777" s="85"/>
      <c r="DL777" s="85"/>
      <c r="DM777" s="85"/>
      <c r="DN777" s="85"/>
      <c r="DO777" s="85"/>
      <c r="DP777" s="85"/>
      <c r="DQ777" s="85"/>
      <c r="DR777" s="85"/>
      <c r="DS777" s="85"/>
      <c r="DT777" s="85"/>
      <c r="DU777" s="85"/>
      <c r="DV777" s="85"/>
      <c r="DW777" s="85"/>
      <c r="DX777" s="85"/>
      <c r="DY777" s="85"/>
      <c r="DZ777" s="85"/>
      <c r="EA777" s="85"/>
      <c r="EB777" s="85"/>
      <c r="EC777" s="85"/>
      <c r="ED777" s="85"/>
      <c r="EE777" s="85"/>
      <c r="EF777" s="85"/>
      <c r="EG777" s="85"/>
      <c r="EH777" s="85"/>
      <c r="EI777" s="85"/>
      <c r="EJ777" s="85"/>
      <c r="EK777" s="85"/>
      <c r="EL777" s="85"/>
      <c r="EM777" s="85"/>
      <c r="EN777" s="85"/>
      <c r="EO777" s="85"/>
      <c r="EP777" s="85"/>
      <c r="EQ777" s="85"/>
      <c r="ER777" s="85"/>
      <c r="ES777" s="85"/>
      <c r="ET777" s="85"/>
      <c r="EU777" s="85"/>
      <c r="EV777" s="85"/>
      <c r="EW777" s="85"/>
      <c r="EX777" s="85"/>
      <c r="EY777" s="85"/>
      <c r="EZ777" s="85"/>
      <c r="FA777" s="85"/>
      <c r="FB777" s="85"/>
      <c r="FC777" s="85"/>
      <c r="FD777" s="85"/>
      <c r="FE777" s="85"/>
      <c r="FF777" s="85"/>
      <c r="FG777" s="85"/>
      <c r="FH777" s="85"/>
      <c r="FI777" s="85"/>
      <c r="FJ777" s="85"/>
      <c r="FK777" s="85"/>
      <c r="FL777" s="85"/>
      <c r="FM777" s="85"/>
      <c r="FN777" s="85"/>
      <c r="FO777" s="85"/>
      <c r="FP777" s="85"/>
      <c r="FQ777" s="85"/>
      <c r="FR777" s="85"/>
      <c r="FS777" s="85"/>
      <c r="FT777" s="85"/>
      <c r="FU777" s="85"/>
      <c r="FV777" s="85"/>
      <c r="FW777" s="85"/>
      <c r="FX777" s="85"/>
      <c r="FY777" s="85"/>
      <c r="FZ777" s="85"/>
      <c r="GA777" s="85"/>
      <c r="GB777" s="85"/>
      <c r="GC777" s="85"/>
      <c r="GD777" s="85"/>
      <c r="GE777" s="85"/>
      <c r="GF777" s="85"/>
      <c r="GG777" s="85"/>
      <c r="GH777" s="85"/>
      <c r="GI777" s="85"/>
      <c r="GJ777" s="85"/>
      <c r="GK777" s="85"/>
      <c r="GL777" s="85"/>
      <c r="GM777" s="85"/>
      <c r="GN777" s="85"/>
      <c r="GO777" s="85"/>
      <c r="GP777" s="85"/>
      <c r="GQ777" s="85"/>
      <c r="GR777" s="85"/>
      <c r="GS777" s="85"/>
      <c r="GT777" s="85"/>
      <c r="GU777" s="85"/>
      <c r="GV777" s="85"/>
      <c r="GW777" s="85"/>
      <c r="GX777" s="85"/>
      <c r="GY777" s="85"/>
      <c r="GZ777" s="85"/>
      <c r="HA777" s="85"/>
      <c r="HB777" s="85"/>
      <c r="HC777" s="85"/>
      <c r="HD777" s="85"/>
      <c r="HE777" s="85"/>
      <c r="HF777" s="85"/>
      <c r="HG777" s="85"/>
      <c r="HH777" s="85"/>
      <c r="HI777" s="85"/>
      <c r="HJ777" s="85"/>
      <c r="HK777" s="85"/>
      <c r="HL777" s="85"/>
      <c r="HM777" s="85"/>
      <c r="HN777" s="85"/>
      <c r="HO777" s="85"/>
      <c r="HP777" s="85"/>
      <c r="HQ777" s="85"/>
      <c r="HR777" s="85"/>
      <c r="HS777" s="85"/>
      <c r="HT777" s="85"/>
      <c r="HU777" s="85"/>
      <c r="HV777" s="85"/>
      <c r="HW777" s="85"/>
      <c r="HX777" s="85"/>
      <c r="HY777" s="85"/>
      <c r="HZ777" s="85"/>
      <c r="IA777" s="85"/>
      <c r="IB777" s="85"/>
      <c r="IC777" s="85"/>
      <c r="ID777" s="85"/>
      <c r="IE777" s="85"/>
      <c r="IF777" s="85"/>
      <c r="IG777" s="85"/>
      <c r="IH777" s="85"/>
      <c r="II777" s="85"/>
      <c r="IJ777" s="85"/>
      <c r="IK777" s="85"/>
      <c r="IL777" s="85"/>
      <c r="IM777" s="85"/>
      <c r="IN777" s="85"/>
      <c r="IO777" s="85"/>
      <c r="IP777" s="85"/>
      <c r="IQ777" s="85"/>
      <c r="IR777" s="85"/>
      <c r="IS777" s="85"/>
      <c r="IT777" s="85"/>
      <c r="IU777" s="85"/>
      <c r="IV777" s="85"/>
    </row>
    <row r="778" spans="1:256" x14ac:dyDescent="0.2">
      <c r="A778" s="79">
        <v>5031</v>
      </c>
      <c r="B778" s="71" t="s">
        <v>1667</v>
      </c>
      <c r="C778" s="70" t="s">
        <v>2107</v>
      </c>
      <c r="D778" s="69">
        <v>0</v>
      </c>
      <c r="E778" s="69">
        <v>0</v>
      </c>
      <c r="F778" s="69">
        <v>0</v>
      </c>
      <c r="G778" s="71">
        <v>0</v>
      </c>
      <c r="H778" s="69">
        <v>0</v>
      </c>
      <c r="I778" s="69">
        <v>0</v>
      </c>
      <c r="J778" s="72">
        <v>0</v>
      </c>
      <c r="K778" s="71">
        <v>0</v>
      </c>
      <c r="L778" s="80">
        <v>0</v>
      </c>
      <c r="M778" s="74">
        <v>0</v>
      </c>
      <c r="N778" s="80">
        <v>0</v>
      </c>
      <c r="O778" s="70">
        <v>0</v>
      </c>
      <c r="P778" s="76" t="e">
        <f>VLOOKUP(A778,#REF!,3,FALSE)</f>
        <v>#REF!</v>
      </c>
      <c r="Q778" s="80">
        <v>1291.6666666666665</v>
      </c>
      <c r="R778" s="80">
        <f t="shared" si="12"/>
        <v>0</v>
      </c>
    </row>
    <row r="779" spans="1:256" x14ac:dyDescent="0.2">
      <c r="A779" s="79">
        <v>5052</v>
      </c>
      <c r="B779" s="71" t="s">
        <v>1705</v>
      </c>
      <c r="C779" s="70" t="s">
        <v>2107</v>
      </c>
      <c r="D779" s="69">
        <v>0</v>
      </c>
      <c r="E779" s="69">
        <v>0</v>
      </c>
      <c r="F779" s="69">
        <v>0</v>
      </c>
      <c r="G779" s="71">
        <v>0</v>
      </c>
      <c r="H779" s="69">
        <v>0</v>
      </c>
      <c r="I779" s="69">
        <v>0</v>
      </c>
      <c r="J779" s="72">
        <v>0</v>
      </c>
      <c r="K779" s="71">
        <v>0</v>
      </c>
      <c r="L779" s="80">
        <v>0</v>
      </c>
      <c r="M779" s="74">
        <v>0</v>
      </c>
      <c r="N779" s="80">
        <v>0</v>
      </c>
      <c r="O779" s="70">
        <v>0</v>
      </c>
      <c r="P779" s="76" t="e">
        <f>VLOOKUP(A779,#REF!,3,FALSE)</f>
        <v>#REF!</v>
      </c>
      <c r="Q779" s="80">
        <v>763.8888888888888</v>
      </c>
      <c r="R779" s="80">
        <f t="shared" si="12"/>
        <v>0</v>
      </c>
    </row>
    <row r="780" spans="1:256" s="69" customFormat="1" x14ac:dyDescent="0.2">
      <c r="A780" s="81">
        <v>5020</v>
      </c>
      <c r="B780" s="82" t="s">
        <v>2428</v>
      </c>
      <c r="C780" s="69" t="s">
        <v>2107</v>
      </c>
      <c r="D780" s="69">
        <v>1</v>
      </c>
      <c r="E780" s="69">
        <v>1</v>
      </c>
      <c r="F780" s="69">
        <v>1</v>
      </c>
      <c r="G780" s="71">
        <v>437.5</v>
      </c>
      <c r="H780" s="69">
        <v>87.5</v>
      </c>
      <c r="I780" s="69">
        <v>3</v>
      </c>
      <c r="J780" s="69">
        <v>1</v>
      </c>
      <c r="K780" s="82">
        <v>1</v>
      </c>
      <c r="L780" s="83">
        <v>437.5</v>
      </c>
      <c r="M780" s="69">
        <v>87.5</v>
      </c>
      <c r="N780" s="83">
        <v>437.5</v>
      </c>
      <c r="O780" s="69">
        <v>0</v>
      </c>
      <c r="P780" s="76" t="e">
        <f>VLOOKUP(A780,#REF!,3,FALSE)</f>
        <v>#REF!</v>
      </c>
      <c r="Q780" s="84">
        <v>245.37037037037035</v>
      </c>
      <c r="R780" s="84">
        <f t="shared" si="12"/>
        <v>192.12962962962965</v>
      </c>
      <c r="S780" s="78"/>
      <c r="T780" s="78"/>
      <c r="U780" s="78"/>
      <c r="V780" s="78"/>
      <c r="W780" s="78"/>
      <c r="X780" s="78"/>
      <c r="Y780" s="78"/>
      <c r="Z780" s="78"/>
      <c r="AA780" s="78"/>
      <c r="AB780" s="78"/>
      <c r="AC780" s="85"/>
      <c r="AD780" s="85"/>
      <c r="AE780" s="85"/>
      <c r="AF780" s="85"/>
      <c r="AG780" s="85"/>
      <c r="AH780" s="85"/>
      <c r="AI780" s="85"/>
      <c r="AJ780" s="85"/>
      <c r="AK780" s="85"/>
      <c r="AL780" s="85"/>
      <c r="AM780" s="85"/>
      <c r="AN780" s="85"/>
      <c r="AO780" s="85"/>
      <c r="AP780" s="85"/>
      <c r="AQ780" s="85"/>
      <c r="AR780" s="85"/>
      <c r="AS780" s="85"/>
      <c r="AT780" s="85"/>
      <c r="AU780" s="85"/>
      <c r="AV780" s="85"/>
      <c r="AW780" s="85"/>
      <c r="AX780" s="85"/>
      <c r="AY780" s="85"/>
      <c r="AZ780" s="85"/>
      <c r="BA780" s="85"/>
      <c r="BB780" s="85"/>
      <c r="BC780" s="85"/>
      <c r="BD780" s="85"/>
      <c r="BE780" s="85"/>
      <c r="BF780" s="85"/>
      <c r="BG780" s="85"/>
      <c r="BH780" s="85"/>
      <c r="BI780" s="85"/>
      <c r="BJ780" s="85"/>
      <c r="BK780" s="85"/>
      <c r="BL780" s="85"/>
      <c r="BM780" s="85"/>
      <c r="BN780" s="85"/>
      <c r="BO780" s="85"/>
      <c r="BP780" s="85"/>
      <c r="BQ780" s="85"/>
      <c r="BR780" s="85"/>
      <c r="BS780" s="85"/>
      <c r="BT780" s="85"/>
      <c r="BU780" s="85"/>
      <c r="BV780" s="85"/>
      <c r="BW780" s="85"/>
      <c r="BX780" s="85"/>
      <c r="BY780" s="85"/>
      <c r="BZ780" s="85"/>
      <c r="CA780" s="85"/>
      <c r="CB780" s="85"/>
      <c r="CC780" s="85"/>
      <c r="CD780" s="85"/>
      <c r="CE780" s="85"/>
      <c r="CF780" s="85"/>
      <c r="CG780" s="85"/>
      <c r="CH780" s="85"/>
      <c r="CI780" s="85"/>
      <c r="CJ780" s="85"/>
      <c r="CK780" s="85"/>
      <c r="CL780" s="85"/>
      <c r="CM780" s="85"/>
      <c r="CN780" s="85"/>
      <c r="CO780" s="85"/>
      <c r="CP780" s="85"/>
      <c r="CQ780" s="85"/>
      <c r="CR780" s="85"/>
      <c r="CS780" s="85"/>
      <c r="CT780" s="85"/>
      <c r="CU780" s="85"/>
      <c r="CV780" s="85"/>
      <c r="CW780" s="85"/>
      <c r="CX780" s="85"/>
      <c r="CY780" s="85"/>
      <c r="CZ780" s="85"/>
      <c r="DA780" s="85"/>
      <c r="DB780" s="85"/>
      <c r="DC780" s="85"/>
      <c r="DD780" s="85"/>
      <c r="DE780" s="85"/>
      <c r="DF780" s="85"/>
      <c r="DG780" s="85"/>
      <c r="DH780" s="85"/>
      <c r="DI780" s="85"/>
      <c r="DJ780" s="85"/>
      <c r="DK780" s="85"/>
      <c r="DL780" s="85"/>
      <c r="DM780" s="85"/>
      <c r="DN780" s="85"/>
      <c r="DO780" s="85"/>
      <c r="DP780" s="85"/>
      <c r="DQ780" s="85"/>
      <c r="DR780" s="85"/>
      <c r="DS780" s="85"/>
      <c r="DT780" s="85"/>
      <c r="DU780" s="85"/>
      <c r="DV780" s="85"/>
      <c r="DW780" s="85"/>
      <c r="DX780" s="85"/>
      <c r="DY780" s="85"/>
      <c r="DZ780" s="85"/>
      <c r="EA780" s="85"/>
      <c r="EB780" s="85"/>
      <c r="EC780" s="85"/>
      <c r="ED780" s="85"/>
      <c r="EE780" s="85"/>
      <c r="EF780" s="85"/>
      <c r="EG780" s="85"/>
      <c r="EH780" s="85"/>
      <c r="EI780" s="85"/>
      <c r="EJ780" s="85"/>
      <c r="EK780" s="85"/>
      <c r="EL780" s="85"/>
      <c r="EM780" s="85"/>
      <c r="EN780" s="85"/>
      <c r="EO780" s="85"/>
      <c r="EP780" s="85"/>
      <c r="EQ780" s="85"/>
      <c r="ER780" s="85"/>
      <c r="ES780" s="85"/>
      <c r="ET780" s="85"/>
      <c r="EU780" s="85"/>
      <c r="EV780" s="85"/>
      <c r="EW780" s="85"/>
      <c r="EX780" s="85"/>
      <c r="EY780" s="85"/>
      <c r="EZ780" s="85"/>
      <c r="FA780" s="85"/>
      <c r="FB780" s="85"/>
      <c r="FC780" s="85"/>
      <c r="FD780" s="85"/>
      <c r="FE780" s="85"/>
      <c r="FF780" s="85"/>
      <c r="FG780" s="85"/>
      <c r="FH780" s="85"/>
      <c r="FI780" s="85"/>
      <c r="FJ780" s="85"/>
      <c r="FK780" s="85"/>
      <c r="FL780" s="85"/>
      <c r="FM780" s="85"/>
      <c r="FN780" s="85"/>
      <c r="FO780" s="85"/>
      <c r="FP780" s="85"/>
      <c r="FQ780" s="85"/>
      <c r="FR780" s="85"/>
      <c r="FS780" s="85"/>
      <c r="FT780" s="85"/>
      <c r="FU780" s="85"/>
      <c r="FV780" s="85"/>
      <c r="FW780" s="85"/>
      <c r="FX780" s="85"/>
      <c r="FY780" s="85"/>
      <c r="FZ780" s="85"/>
      <c r="GA780" s="85"/>
      <c r="GB780" s="85"/>
      <c r="GC780" s="85"/>
      <c r="GD780" s="85"/>
      <c r="GE780" s="85"/>
      <c r="GF780" s="85"/>
      <c r="GG780" s="85"/>
      <c r="GH780" s="85"/>
      <c r="GI780" s="85"/>
      <c r="GJ780" s="85"/>
      <c r="GK780" s="85"/>
      <c r="GL780" s="85"/>
      <c r="GM780" s="85"/>
      <c r="GN780" s="85"/>
      <c r="GO780" s="85"/>
      <c r="GP780" s="85"/>
      <c r="GQ780" s="85"/>
      <c r="GR780" s="85"/>
      <c r="GS780" s="85"/>
      <c r="GT780" s="85"/>
      <c r="GU780" s="85"/>
      <c r="GV780" s="85"/>
      <c r="GW780" s="85"/>
      <c r="GX780" s="85"/>
      <c r="GY780" s="85"/>
      <c r="GZ780" s="85"/>
      <c r="HA780" s="85"/>
      <c r="HB780" s="85"/>
      <c r="HC780" s="85"/>
      <c r="HD780" s="85"/>
      <c r="HE780" s="85"/>
      <c r="HF780" s="85"/>
      <c r="HG780" s="85"/>
      <c r="HH780" s="85"/>
      <c r="HI780" s="85"/>
      <c r="HJ780" s="85"/>
      <c r="HK780" s="85"/>
      <c r="HL780" s="85"/>
      <c r="HM780" s="85"/>
      <c r="HN780" s="85"/>
      <c r="HO780" s="85"/>
      <c r="HP780" s="85"/>
      <c r="HQ780" s="85"/>
      <c r="HR780" s="85"/>
      <c r="HS780" s="85"/>
      <c r="HT780" s="85"/>
      <c r="HU780" s="85"/>
      <c r="HV780" s="85"/>
      <c r="HW780" s="85"/>
      <c r="HX780" s="85"/>
      <c r="HY780" s="85"/>
      <c r="HZ780" s="85"/>
      <c r="IA780" s="85"/>
      <c r="IB780" s="85"/>
      <c r="IC780" s="85"/>
      <c r="ID780" s="85"/>
      <c r="IE780" s="85"/>
      <c r="IF780" s="85"/>
      <c r="IG780" s="85"/>
      <c r="IH780" s="85"/>
      <c r="II780" s="85"/>
      <c r="IJ780" s="85"/>
      <c r="IK780" s="85"/>
      <c r="IL780" s="85"/>
      <c r="IM780" s="85"/>
      <c r="IN780" s="85"/>
      <c r="IO780" s="85"/>
      <c r="IP780" s="85"/>
      <c r="IQ780" s="85"/>
      <c r="IR780" s="85"/>
      <c r="IS780" s="85"/>
      <c r="IT780" s="85"/>
      <c r="IU780" s="85"/>
      <c r="IV780" s="85"/>
    </row>
    <row r="781" spans="1:256" x14ac:dyDescent="0.2">
      <c r="A781" s="79">
        <v>3785</v>
      </c>
      <c r="B781" s="71" t="s">
        <v>2429</v>
      </c>
      <c r="C781" s="70" t="s">
        <v>2110</v>
      </c>
      <c r="D781" s="69">
        <v>0</v>
      </c>
      <c r="E781" s="69">
        <v>0</v>
      </c>
      <c r="F781" s="69">
        <v>0</v>
      </c>
      <c r="G781" s="71">
        <v>0</v>
      </c>
      <c r="H781" s="69">
        <v>0</v>
      </c>
      <c r="I781" s="69">
        <v>0</v>
      </c>
      <c r="J781" s="72">
        <v>0</v>
      </c>
      <c r="K781" s="71">
        <v>0</v>
      </c>
      <c r="L781" s="80">
        <v>0</v>
      </c>
      <c r="M781" s="74">
        <v>0</v>
      </c>
      <c r="N781" s="80">
        <v>0</v>
      </c>
      <c r="O781" s="70">
        <v>0</v>
      </c>
      <c r="P781" s="76" t="e">
        <f>VLOOKUP(A781,#REF!,3,FALSE)</f>
        <v>#REF!</v>
      </c>
      <c r="Q781" s="80">
        <v>1025</v>
      </c>
      <c r="R781" s="80">
        <f t="shared" si="12"/>
        <v>0</v>
      </c>
    </row>
    <row r="782" spans="1:256" x14ac:dyDescent="0.2">
      <c r="A782" s="79">
        <v>3924</v>
      </c>
      <c r="B782" s="71" t="s">
        <v>2430</v>
      </c>
      <c r="C782" s="70" t="s">
        <v>2110</v>
      </c>
      <c r="D782" s="69">
        <v>0</v>
      </c>
      <c r="E782" s="69">
        <v>0</v>
      </c>
      <c r="F782" s="69">
        <v>0</v>
      </c>
      <c r="G782" s="71">
        <v>0</v>
      </c>
      <c r="H782" s="69">
        <v>0</v>
      </c>
      <c r="I782" s="69">
        <v>0</v>
      </c>
      <c r="J782" s="72">
        <v>0</v>
      </c>
      <c r="K782" s="71">
        <v>0</v>
      </c>
      <c r="L782" s="80">
        <v>0</v>
      </c>
      <c r="M782" s="74">
        <v>0</v>
      </c>
      <c r="N782" s="80">
        <v>0</v>
      </c>
      <c r="O782" s="70">
        <v>0</v>
      </c>
      <c r="P782" s="76" t="e">
        <f>VLOOKUP(A782,#REF!,3,FALSE)</f>
        <v>#REF!</v>
      </c>
      <c r="Q782" s="80">
        <v>1800</v>
      </c>
      <c r="R782" s="80">
        <f t="shared" si="12"/>
        <v>0</v>
      </c>
    </row>
    <row r="783" spans="1:256" x14ac:dyDescent="0.2">
      <c r="A783" s="79">
        <v>5056</v>
      </c>
      <c r="B783" s="71" t="s">
        <v>1635</v>
      </c>
      <c r="C783" s="70" t="s">
        <v>2177</v>
      </c>
      <c r="D783" s="69">
        <v>0</v>
      </c>
      <c r="E783" s="69">
        <v>0</v>
      </c>
      <c r="F783" s="69">
        <v>0</v>
      </c>
      <c r="G783" s="71">
        <v>0</v>
      </c>
      <c r="H783" s="69">
        <v>0</v>
      </c>
      <c r="I783" s="69">
        <v>0</v>
      </c>
      <c r="J783" s="72">
        <v>0</v>
      </c>
      <c r="K783" s="71">
        <v>0</v>
      </c>
      <c r="L783" s="80">
        <v>0</v>
      </c>
      <c r="M783" s="74">
        <v>0</v>
      </c>
      <c r="N783" s="80">
        <v>0</v>
      </c>
      <c r="O783" s="70">
        <v>0</v>
      </c>
      <c r="P783" s="76" t="e">
        <f>VLOOKUP(A783,#REF!,3,FALSE)</f>
        <v>#REF!</v>
      </c>
      <c r="Q783" s="80">
        <v>1476.8518518518517</v>
      </c>
      <c r="R783" s="80">
        <f t="shared" si="12"/>
        <v>0</v>
      </c>
    </row>
    <row r="784" spans="1:256" x14ac:dyDescent="0.2">
      <c r="A784" s="79">
        <v>3678</v>
      </c>
      <c r="B784" s="71" t="s">
        <v>1557</v>
      </c>
      <c r="C784" s="70" t="s">
        <v>2107</v>
      </c>
      <c r="D784" s="69">
        <v>0</v>
      </c>
      <c r="E784" s="69">
        <v>0</v>
      </c>
      <c r="F784" s="69">
        <v>0</v>
      </c>
      <c r="G784" s="71">
        <v>0</v>
      </c>
      <c r="H784" s="69">
        <v>0</v>
      </c>
      <c r="I784" s="69">
        <v>0</v>
      </c>
      <c r="J784" s="72">
        <v>0</v>
      </c>
      <c r="K784" s="71">
        <v>0</v>
      </c>
      <c r="L784" s="80">
        <v>0</v>
      </c>
      <c r="M784" s="74">
        <v>0</v>
      </c>
      <c r="N784" s="80">
        <v>0</v>
      </c>
      <c r="O784" s="70">
        <v>0</v>
      </c>
      <c r="P784" s="76" t="e">
        <f>VLOOKUP(A784,#REF!,3,FALSE)</f>
        <v>#REF!</v>
      </c>
      <c r="Q784" s="80">
        <v>849.84955752212397</v>
      </c>
      <c r="R784" s="80">
        <f t="shared" si="12"/>
        <v>0</v>
      </c>
    </row>
    <row r="785" spans="1:256" x14ac:dyDescent="0.2">
      <c r="A785" s="79">
        <v>5017</v>
      </c>
      <c r="B785" s="71" t="s">
        <v>2431</v>
      </c>
      <c r="C785" s="70" t="s">
        <v>2107</v>
      </c>
      <c r="D785" s="69">
        <v>0</v>
      </c>
      <c r="E785" s="69">
        <v>0</v>
      </c>
      <c r="F785" s="69">
        <v>0</v>
      </c>
      <c r="G785" s="71">
        <v>0</v>
      </c>
      <c r="H785" s="69">
        <v>0</v>
      </c>
      <c r="I785" s="69">
        <v>0</v>
      </c>
      <c r="J785" s="72">
        <v>0</v>
      </c>
      <c r="K785" s="71">
        <v>0</v>
      </c>
      <c r="L785" s="80">
        <v>0</v>
      </c>
      <c r="M785" s="74">
        <v>0</v>
      </c>
      <c r="N785" s="80">
        <v>0</v>
      </c>
      <c r="O785" s="70">
        <v>0</v>
      </c>
      <c r="P785" s="76" t="e">
        <f>VLOOKUP(A785,#REF!,3,FALSE)</f>
        <v>#REF!</v>
      </c>
      <c r="Q785" s="80">
        <v>425.92592592592592</v>
      </c>
      <c r="R785" s="80">
        <f t="shared" si="12"/>
        <v>0</v>
      </c>
    </row>
    <row r="786" spans="1:256" x14ac:dyDescent="0.2">
      <c r="A786" s="79">
        <v>5015</v>
      </c>
      <c r="B786" s="71" t="s">
        <v>2432</v>
      </c>
      <c r="C786" s="70" t="s">
        <v>2107</v>
      </c>
      <c r="D786" s="69">
        <v>0</v>
      </c>
      <c r="E786" s="69">
        <v>0</v>
      </c>
      <c r="F786" s="69">
        <v>0</v>
      </c>
      <c r="G786" s="71">
        <v>0</v>
      </c>
      <c r="H786" s="69">
        <v>0</v>
      </c>
      <c r="I786" s="69">
        <v>0</v>
      </c>
      <c r="J786" s="72">
        <v>0</v>
      </c>
      <c r="K786" s="71">
        <v>0</v>
      </c>
      <c r="L786" s="80">
        <v>0</v>
      </c>
      <c r="M786" s="74">
        <v>0</v>
      </c>
      <c r="N786" s="80">
        <v>0</v>
      </c>
      <c r="O786" s="70">
        <v>0</v>
      </c>
      <c r="P786" s="76" t="e">
        <f>VLOOKUP(A786,#REF!,3,FALSE)</f>
        <v>#REF!</v>
      </c>
      <c r="Q786" s="80">
        <v>393.51851851851848</v>
      </c>
      <c r="R786" s="80">
        <f t="shared" si="12"/>
        <v>0</v>
      </c>
    </row>
    <row r="787" spans="1:256" x14ac:dyDescent="0.2">
      <c r="A787" s="79">
        <v>3679</v>
      </c>
      <c r="B787" s="71" t="s">
        <v>1558</v>
      </c>
      <c r="C787" s="70" t="s">
        <v>2107</v>
      </c>
      <c r="D787" s="69">
        <v>1</v>
      </c>
      <c r="E787" s="69">
        <v>1</v>
      </c>
      <c r="F787" s="69">
        <v>1</v>
      </c>
      <c r="G787" s="71">
        <v>996</v>
      </c>
      <c r="H787" s="69">
        <v>199.20000000000002</v>
      </c>
      <c r="I787" s="69">
        <v>0</v>
      </c>
      <c r="J787" s="72">
        <v>0</v>
      </c>
      <c r="K787" s="71">
        <v>0</v>
      </c>
      <c r="L787" s="80">
        <v>0</v>
      </c>
      <c r="M787" s="74">
        <v>0</v>
      </c>
      <c r="N787" s="80">
        <v>0</v>
      </c>
      <c r="O787" s="70">
        <v>0</v>
      </c>
      <c r="P787" s="76" t="e">
        <f>VLOOKUP(A787,#REF!,3,FALSE)</f>
        <v>#REF!</v>
      </c>
      <c r="Q787" s="80">
        <v>643.93805309734512</v>
      </c>
      <c r="R787" s="80">
        <f t="shared" si="12"/>
        <v>0</v>
      </c>
    </row>
    <row r="788" spans="1:256" x14ac:dyDescent="0.2">
      <c r="A788" s="79">
        <v>3680</v>
      </c>
      <c r="B788" s="71" t="s">
        <v>1559</v>
      </c>
      <c r="C788" s="70" t="s">
        <v>2107</v>
      </c>
      <c r="D788" s="69">
        <v>0</v>
      </c>
      <c r="E788" s="69">
        <v>0</v>
      </c>
      <c r="F788" s="69">
        <v>0</v>
      </c>
      <c r="G788" s="71">
        <v>0</v>
      </c>
      <c r="H788" s="69">
        <v>0</v>
      </c>
      <c r="I788" s="69">
        <v>0</v>
      </c>
      <c r="J788" s="72">
        <v>0</v>
      </c>
      <c r="K788" s="71">
        <v>0</v>
      </c>
      <c r="L788" s="80">
        <v>0</v>
      </c>
      <c r="M788" s="74">
        <v>0</v>
      </c>
      <c r="N788" s="80">
        <v>0</v>
      </c>
      <c r="O788" s="70">
        <v>0</v>
      </c>
      <c r="P788" s="76" t="e">
        <f>VLOOKUP(A788,#REF!,3,FALSE)</f>
        <v>#REF!</v>
      </c>
      <c r="Q788" s="80">
        <v>751.16814159292051</v>
      </c>
      <c r="R788" s="80">
        <f t="shared" si="12"/>
        <v>0</v>
      </c>
    </row>
    <row r="789" spans="1:256" x14ac:dyDescent="0.2">
      <c r="A789" s="79">
        <v>5016</v>
      </c>
      <c r="B789" s="71" t="s">
        <v>2433</v>
      </c>
      <c r="C789" s="70" t="s">
        <v>2107</v>
      </c>
      <c r="D789" s="69">
        <v>0</v>
      </c>
      <c r="E789" s="69">
        <v>0</v>
      </c>
      <c r="F789" s="69">
        <v>0</v>
      </c>
      <c r="G789" s="71">
        <v>0</v>
      </c>
      <c r="H789" s="69">
        <v>0</v>
      </c>
      <c r="I789" s="69">
        <v>0</v>
      </c>
      <c r="J789" s="72">
        <v>0</v>
      </c>
      <c r="K789" s="71">
        <v>0</v>
      </c>
      <c r="L789" s="80">
        <v>0</v>
      </c>
      <c r="M789" s="74">
        <v>0</v>
      </c>
      <c r="N789" s="80">
        <v>0</v>
      </c>
      <c r="O789" s="70">
        <v>0</v>
      </c>
      <c r="P789" s="76" t="e">
        <f>VLOOKUP(A789,#REF!,3,FALSE)</f>
        <v>#REF!</v>
      </c>
      <c r="Q789" s="80">
        <v>458.33333333333331</v>
      </c>
      <c r="R789" s="80">
        <f t="shared" si="12"/>
        <v>0</v>
      </c>
    </row>
    <row r="790" spans="1:256" x14ac:dyDescent="0.2">
      <c r="A790" s="79">
        <v>3675</v>
      </c>
      <c r="B790" s="71" t="s">
        <v>1560</v>
      </c>
      <c r="C790" s="70" t="s">
        <v>2107</v>
      </c>
      <c r="D790" s="69">
        <v>0</v>
      </c>
      <c r="E790" s="69">
        <v>0</v>
      </c>
      <c r="F790" s="69">
        <v>0</v>
      </c>
      <c r="G790" s="71">
        <v>0</v>
      </c>
      <c r="H790" s="69">
        <v>0</v>
      </c>
      <c r="I790" s="69">
        <v>0</v>
      </c>
      <c r="J790" s="72">
        <v>0</v>
      </c>
      <c r="K790" s="71">
        <v>0</v>
      </c>
      <c r="L790" s="80">
        <v>0</v>
      </c>
      <c r="M790" s="74">
        <v>0</v>
      </c>
      <c r="N790" s="80">
        <v>0</v>
      </c>
      <c r="O790" s="70">
        <v>0</v>
      </c>
      <c r="P790" s="76" t="e">
        <f>VLOOKUP(A790,#REF!,3,FALSE)</f>
        <v>#REF!</v>
      </c>
      <c r="Q790" s="80">
        <v>1153.3274336283187</v>
      </c>
      <c r="R790" s="80">
        <f t="shared" si="12"/>
        <v>0</v>
      </c>
    </row>
    <row r="791" spans="1:256" x14ac:dyDescent="0.2">
      <c r="A791" s="79">
        <v>3681</v>
      </c>
      <c r="B791" s="71" t="s">
        <v>1561</v>
      </c>
      <c r="C791" s="70" t="s">
        <v>2107</v>
      </c>
      <c r="D791" s="69">
        <v>0</v>
      </c>
      <c r="E791" s="69">
        <v>0</v>
      </c>
      <c r="F791" s="69">
        <v>0</v>
      </c>
      <c r="G791" s="71">
        <v>0</v>
      </c>
      <c r="H791" s="69">
        <v>0</v>
      </c>
      <c r="I791" s="69">
        <v>0</v>
      </c>
      <c r="J791" s="72">
        <v>0</v>
      </c>
      <c r="K791" s="71">
        <v>0</v>
      </c>
      <c r="L791" s="80">
        <v>0</v>
      </c>
      <c r="M791" s="74">
        <v>0</v>
      </c>
      <c r="N791" s="80">
        <v>0</v>
      </c>
      <c r="O791" s="70">
        <v>0</v>
      </c>
      <c r="P791" s="76" t="e">
        <f>VLOOKUP(A791,#REF!,3,FALSE)</f>
        <v>#REF!</v>
      </c>
      <c r="Q791" s="80">
        <v>1062.2654867256638</v>
      </c>
      <c r="R791" s="80">
        <f t="shared" si="12"/>
        <v>0</v>
      </c>
    </row>
    <row r="792" spans="1:256" x14ac:dyDescent="0.2">
      <c r="A792" s="79">
        <v>3422</v>
      </c>
      <c r="B792" s="71" t="s">
        <v>1108</v>
      </c>
      <c r="C792" s="70" t="s">
        <v>8</v>
      </c>
      <c r="D792" s="69">
        <v>1</v>
      </c>
      <c r="E792" s="69">
        <v>1</v>
      </c>
      <c r="F792" s="69">
        <v>6</v>
      </c>
      <c r="G792" s="71">
        <v>441</v>
      </c>
      <c r="H792" s="69">
        <v>0</v>
      </c>
      <c r="I792" s="69">
        <v>1</v>
      </c>
      <c r="J792" s="72">
        <v>1</v>
      </c>
      <c r="K792" s="71">
        <v>6</v>
      </c>
      <c r="L792" s="80">
        <v>441</v>
      </c>
      <c r="M792" s="74">
        <v>0</v>
      </c>
      <c r="N792" s="80">
        <v>73.5</v>
      </c>
      <c r="O792" s="70">
        <v>0</v>
      </c>
      <c r="P792" s="76" t="e">
        <f>VLOOKUP(A792,#REF!,3,FALSE)</f>
        <v>#REF!</v>
      </c>
      <c r="Q792" s="80">
        <v>87.037037037037038</v>
      </c>
      <c r="R792" s="80">
        <f t="shared" si="12"/>
        <v>-81.222222222222229</v>
      </c>
    </row>
    <row r="793" spans="1:256" x14ac:dyDescent="0.2">
      <c r="A793" s="79">
        <v>3423</v>
      </c>
      <c r="B793" s="71" t="s">
        <v>1112</v>
      </c>
      <c r="C793" s="70" t="s">
        <v>8</v>
      </c>
      <c r="D793" s="69">
        <v>0</v>
      </c>
      <c r="E793" s="69">
        <v>0</v>
      </c>
      <c r="F793" s="69">
        <v>0</v>
      </c>
      <c r="G793" s="71">
        <v>0</v>
      </c>
      <c r="H793" s="69">
        <v>0</v>
      </c>
      <c r="I793" s="69">
        <v>0</v>
      </c>
      <c r="J793" s="72">
        <v>0</v>
      </c>
      <c r="K793" s="71">
        <v>0</v>
      </c>
      <c r="L793" s="80">
        <v>0</v>
      </c>
      <c r="M793" s="74">
        <v>0</v>
      </c>
      <c r="N793" s="80">
        <v>0</v>
      </c>
      <c r="O793" s="70">
        <v>0</v>
      </c>
      <c r="P793" s="76" t="e">
        <f>VLOOKUP(A793,#REF!,3,FALSE)</f>
        <v>#REF!</v>
      </c>
      <c r="Q793" s="80">
        <v>98.148148148148138</v>
      </c>
      <c r="R793" s="80">
        <f t="shared" si="12"/>
        <v>0</v>
      </c>
    </row>
    <row r="794" spans="1:256" x14ac:dyDescent="0.2">
      <c r="A794" s="68">
        <v>3945</v>
      </c>
      <c r="B794" s="69" t="s">
        <v>2434</v>
      </c>
      <c r="C794" s="70" t="s">
        <v>2110</v>
      </c>
      <c r="D794" s="69">
        <v>0</v>
      </c>
      <c r="E794" s="69">
        <v>0</v>
      </c>
      <c r="F794" s="69">
        <v>0</v>
      </c>
      <c r="G794" s="71">
        <v>0</v>
      </c>
      <c r="H794" s="69">
        <v>0</v>
      </c>
      <c r="I794" s="69">
        <v>0</v>
      </c>
      <c r="J794" s="72">
        <v>0</v>
      </c>
      <c r="K794" s="73">
        <v>0</v>
      </c>
      <c r="L794" s="73">
        <v>0</v>
      </c>
      <c r="M794" s="74">
        <v>0</v>
      </c>
      <c r="N794" s="75">
        <v>0</v>
      </c>
      <c r="O794" s="70">
        <v>0</v>
      </c>
      <c r="P794" s="76" t="e">
        <f>VLOOKUP(A794,#REF!,3,FALSE)</f>
        <v>#REF!</v>
      </c>
      <c r="Q794" s="77"/>
      <c r="R794" s="77">
        <f t="shared" si="12"/>
        <v>0</v>
      </c>
      <c r="S794" s="76"/>
      <c r="T794" s="76"/>
      <c r="U794" s="76"/>
      <c r="V794" s="76"/>
      <c r="W794" s="76"/>
      <c r="X794" s="76"/>
      <c r="Y794" s="76"/>
      <c r="Z794" s="76"/>
      <c r="AA794" s="76"/>
      <c r="AB794" s="76"/>
      <c r="AC794" s="76"/>
      <c r="AD794" s="76"/>
      <c r="AE794" s="76"/>
      <c r="AF794" s="76"/>
      <c r="AG794" s="76"/>
      <c r="AH794" s="76"/>
      <c r="AI794" s="76"/>
      <c r="AJ794" s="76"/>
      <c r="AK794" s="76"/>
      <c r="AL794" s="76"/>
      <c r="AM794" s="76"/>
      <c r="AN794" s="76"/>
      <c r="AO794" s="76"/>
      <c r="AP794" s="76"/>
      <c r="AQ794" s="76"/>
      <c r="AR794" s="76"/>
      <c r="AS794" s="76"/>
      <c r="AT794" s="76"/>
      <c r="AU794" s="76"/>
      <c r="AV794" s="76"/>
      <c r="AW794" s="76"/>
      <c r="AX794" s="76"/>
      <c r="AY794" s="76"/>
      <c r="AZ794" s="76"/>
      <c r="BA794" s="76"/>
      <c r="BB794" s="76"/>
      <c r="BC794" s="76"/>
      <c r="BD794" s="76"/>
      <c r="BE794" s="76"/>
      <c r="BF794" s="76"/>
      <c r="BG794" s="76"/>
      <c r="BH794" s="76"/>
      <c r="BI794" s="76"/>
      <c r="BJ794" s="76"/>
      <c r="BK794" s="76"/>
      <c r="BL794" s="76"/>
      <c r="BM794" s="76"/>
      <c r="BN794" s="76"/>
      <c r="BO794" s="76"/>
      <c r="BP794" s="76"/>
      <c r="BQ794" s="76"/>
      <c r="BR794" s="76"/>
      <c r="BS794" s="76"/>
      <c r="BT794" s="76"/>
      <c r="BU794" s="76"/>
      <c r="BV794" s="76"/>
      <c r="BW794" s="76"/>
      <c r="BX794" s="76"/>
      <c r="BY794" s="76"/>
      <c r="BZ794" s="76"/>
      <c r="CA794" s="76"/>
      <c r="CB794" s="76"/>
      <c r="CC794" s="76"/>
      <c r="CD794" s="76"/>
      <c r="CE794" s="76"/>
      <c r="CF794" s="76"/>
      <c r="CG794" s="76"/>
      <c r="CH794" s="76"/>
      <c r="CI794" s="76"/>
      <c r="CJ794" s="76"/>
      <c r="CK794" s="76"/>
      <c r="CL794" s="76"/>
      <c r="CM794" s="76"/>
      <c r="CN794" s="76"/>
      <c r="CO794" s="76"/>
      <c r="CP794" s="76"/>
      <c r="CQ794" s="76"/>
      <c r="CR794" s="76"/>
      <c r="CS794" s="76"/>
      <c r="CT794" s="76"/>
      <c r="CU794" s="76"/>
      <c r="CV794" s="76"/>
      <c r="CW794" s="76"/>
      <c r="CX794" s="76"/>
      <c r="CY794" s="76"/>
      <c r="CZ794" s="76"/>
      <c r="DA794" s="76"/>
      <c r="DB794" s="76"/>
      <c r="DC794" s="76"/>
      <c r="DD794" s="76"/>
      <c r="DE794" s="76"/>
      <c r="DF794" s="76"/>
      <c r="DG794" s="76"/>
      <c r="DH794" s="76"/>
      <c r="DI794" s="76"/>
      <c r="DJ794" s="76"/>
      <c r="DK794" s="76"/>
      <c r="DL794" s="76"/>
      <c r="DM794" s="76"/>
      <c r="DN794" s="76"/>
      <c r="DO794" s="76"/>
      <c r="DP794" s="76"/>
      <c r="DQ794" s="76"/>
      <c r="DR794" s="76"/>
      <c r="DS794" s="76"/>
      <c r="DT794" s="76"/>
      <c r="DU794" s="76"/>
      <c r="DV794" s="76"/>
      <c r="DW794" s="76"/>
      <c r="DX794" s="76"/>
      <c r="DY794" s="76"/>
      <c r="DZ794" s="76"/>
      <c r="EA794" s="76"/>
      <c r="EB794" s="76"/>
      <c r="EC794" s="76"/>
      <c r="ED794" s="76"/>
      <c r="EE794" s="76"/>
      <c r="EF794" s="76"/>
      <c r="EG794" s="76"/>
      <c r="EH794" s="76"/>
      <c r="EI794" s="76"/>
      <c r="EJ794" s="76"/>
      <c r="EK794" s="76"/>
      <c r="EL794" s="76"/>
      <c r="EM794" s="76"/>
      <c r="EN794" s="76"/>
      <c r="EO794" s="76"/>
      <c r="EP794" s="76"/>
      <c r="EQ794" s="76"/>
      <c r="ER794" s="76"/>
      <c r="ES794" s="76"/>
      <c r="ET794" s="76"/>
      <c r="EU794" s="76"/>
      <c r="EV794" s="76"/>
      <c r="EW794" s="76"/>
      <c r="EX794" s="76"/>
      <c r="EY794" s="76"/>
      <c r="EZ794" s="76"/>
      <c r="FA794" s="76"/>
      <c r="FB794" s="76"/>
      <c r="FC794" s="76"/>
      <c r="FD794" s="76"/>
      <c r="FE794" s="76"/>
      <c r="FF794" s="76"/>
      <c r="FG794" s="76"/>
      <c r="FH794" s="76"/>
      <c r="FI794" s="76"/>
      <c r="FJ794" s="76"/>
      <c r="FK794" s="76"/>
      <c r="FL794" s="76"/>
      <c r="FM794" s="76"/>
      <c r="FN794" s="76"/>
      <c r="FO794" s="76"/>
      <c r="FP794" s="76"/>
      <c r="FQ794" s="76"/>
      <c r="FR794" s="76"/>
      <c r="FS794" s="76"/>
      <c r="FT794" s="76"/>
      <c r="FU794" s="76"/>
      <c r="FV794" s="76"/>
      <c r="FW794" s="76"/>
      <c r="FX794" s="76"/>
      <c r="FY794" s="76"/>
      <c r="FZ794" s="76"/>
      <c r="GA794" s="76"/>
      <c r="GB794" s="76"/>
      <c r="GC794" s="76"/>
      <c r="GD794" s="76"/>
      <c r="GE794" s="76"/>
      <c r="GF794" s="76"/>
      <c r="GG794" s="76"/>
      <c r="GH794" s="76"/>
      <c r="GI794" s="76"/>
      <c r="GJ794" s="76"/>
      <c r="GK794" s="76"/>
      <c r="GL794" s="76"/>
      <c r="GM794" s="76"/>
      <c r="GN794" s="76"/>
      <c r="GO794" s="76"/>
      <c r="GP794" s="76"/>
      <c r="GQ794" s="76"/>
      <c r="GR794" s="76"/>
      <c r="GS794" s="76"/>
      <c r="GT794" s="76"/>
      <c r="GU794" s="76"/>
      <c r="GV794" s="76"/>
      <c r="GW794" s="76"/>
      <c r="GX794" s="76"/>
      <c r="GY794" s="76"/>
      <c r="GZ794" s="76"/>
      <c r="HA794" s="76"/>
      <c r="HB794" s="76"/>
      <c r="HC794" s="76"/>
      <c r="HD794" s="76"/>
      <c r="HE794" s="76"/>
      <c r="HF794" s="76"/>
      <c r="HG794" s="76"/>
      <c r="HH794" s="76"/>
      <c r="HI794" s="76"/>
      <c r="HJ794" s="76"/>
      <c r="HK794" s="76"/>
      <c r="HL794" s="76"/>
      <c r="HM794" s="76"/>
      <c r="HN794" s="76"/>
      <c r="HO794" s="76"/>
      <c r="HP794" s="76"/>
      <c r="HQ794" s="76"/>
      <c r="HR794" s="76"/>
      <c r="HS794" s="76"/>
      <c r="HT794" s="76"/>
      <c r="HU794" s="76"/>
      <c r="HV794" s="76"/>
      <c r="HW794" s="76"/>
      <c r="HX794" s="76"/>
      <c r="HY794" s="76"/>
      <c r="HZ794" s="76"/>
      <c r="IA794" s="76"/>
      <c r="IB794" s="76"/>
      <c r="IC794" s="76"/>
      <c r="ID794" s="76"/>
      <c r="IE794" s="76"/>
      <c r="IF794" s="76"/>
      <c r="IG794" s="76"/>
      <c r="IH794" s="76"/>
      <c r="II794" s="76"/>
      <c r="IJ794" s="76"/>
      <c r="IK794" s="76"/>
      <c r="IL794" s="76"/>
      <c r="IM794" s="76"/>
      <c r="IN794" s="76"/>
      <c r="IO794" s="76"/>
      <c r="IP794" s="76"/>
      <c r="IQ794" s="76"/>
      <c r="IR794" s="76"/>
      <c r="IS794" s="76"/>
      <c r="IT794" s="76"/>
      <c r="IU794" s="76"/>
      <c r="IV794" s="76"/>
    </row>
    <row r="795" spans="1:256" x14ac:dyDescent="0.2">
      <c r="A795" s="68">
        <v>3452</v>
      </c>
      <c r="B795" s="69" t="s">
        <v>1562</v>
      </c>
      <c r="C795" s="70" t="s">
        <v>8</v>
      </c>
      <c r="D795" s="69">
        <v>0</v>
      </c>
      <c r="E795" s="69">
        <v>0</v>
      </c>
      <c r="F795" s="69">
        <v>0</v>
      </c>
      <c r="G795" s="71">
        <v>0</v>
      </c>
      <c r="H795" s="69">
        <v>0</v>
      </c>
      <c r="I795" s="69">
        <v>0</v>
      </c>
      <c r="J795" s="72">
        <v>0</v>
      </c>
      <c r="K795" s="73">
        <v>0</v>
      </c>
      <c r="L795" s="73">
        <v>0</v>
      </c>
      <c r="M795" s="74">
        <v>0</v>
      </c>
      <c r="N795" s="75">
        <v>0</v>
      </c>
      <c r="O795" s="70">
        <v>0</v>
      </c>
      <c r="P795" s="76" t="e">
        <f>VLOOKUP(A795,#REF!,3,FALSE)</f>
        <v>#REF!</v>
      </c>
      <c r="Q795" s="77">
        <v>0</v>
      </c>
      <c r="R795" s="77">
        <f t="shared" si="12"/>
        <v>0</v>
      </c>
      <c r="S795" s="76"/>
      <c r="T795" s="76"/>
      <c r="U795" s="76"/>
      <c r="V795" s="76"/>
      <c r="W795" s="76"/>
      <c r="X795" s="76"/>
      <c r="Y795" s="76"/>
      <c r="Z795" s="76"/>
      <c r="AA795" s="76"/>
      <c r="AB795" s="76"/>
      <c r="AC795" s="76"/>
      <c r="AD795" s="76"/>
      <c r="AE795" s="76"/>
      <c r="AF795" s="76"/>
      <c r="AG795" s="76"/>
      <c r="AH795" s="76"/>
      <c r="AI795" s="76"/>
      <c r="AJ795" s="76"/>
      <c r="AK795" s="76"/>
      <c r="AL795" s="76"/>
      <c r="AM795" s="76"/>
      <c r="AN795" s="76"/>
      <c r="AO795" s="76"/>
      <c r="AP795" s="76"/>
      <c r="AQ795" s="76"/>
      <c r="AR795" s="76"/>
      <c r="AS795" s="76"/>
      <c r="AT795" s="76"/>
      <c r="AU795" s="76"/>
      <c r="AV795" s="76"/>
      <c r="AW795" s="76"/>
      <c r="AX795" s="76"/>
      <c r="AY795" s="76"/>
      <c r="AZ795" s="76"/>
      <c r="BA795" s="76"/>
      <c r="BB795" s="76"/>
      <c r="BC795" s="76"/>
      <c r="BD795" s="76"/>
      <c r="BE795" s="76"/>
      <c r="BF795" s="76"/>
      <c r="BG795" s="76"/>
      <c r="BH795" s="76"/>
      <c r="BI795" s="76"/>
      <c r="BJ795" s="76"/>
      <c r="BK795" s="76"/>
      <c r="BL795" s="76"/>
      <c r="BM795" s="76"/>
      <c r="BN795" s="76"/>
      <c r="BO795" s="76"/>
      <c r="BP795" s="76"/>
      <c r="BQ795" s="76"/>
      <c r="BR795" s="76"/>
      <c r="BS795" s="76"/>
      <c r="BT795" s="76"/>
      <c r="BU795" s="76"/>
      <c r="BV795" s="76"/>
      <c r="BW795" s="76"/>
      <c r="BX795" s="76"/>
      <c r="BY795" s="76"/>
      <c r="BZ795" s="76"/>
      <c r="CA795" s="76"/>
      <c r="CB795" s="76"/>
      <c r="CC795" s="76"/>
      <c r="CD795" s="76"/>
      <c r="CE795" s="76"/>
      <c r="CF795" s="76"/>
      <c r="CG795" s="76"/>
      <c r="CH795" s="76"/>
      <c r="CI795" s="76"/>
      <c r="CJ795" s="76"/>
      <c r="CK795" s="76"/>
      <c r="CL795" s="76"/>
      <c r="CM795" s="76"/>
      <c r="CN795" s="76"/>
      <c r="CO795" s="76"/>
      <c r="CP795" s="76"/>
      <c r="CQ795" s="76"/>
      <c r="CR795" s="76"/>
      <c r="CS795" s="76"/>
      <c r="CT795" s="76"/>
      <c r="CU795" s="76"/>
      <c r="CV795" s="76"/>
      <c r="CW795" s="76"/>
      <c r="CX795" s="76"/>
      <c r="CY795" s="76"/>
      <c r="CZ795" s="76"/>
      <c r="DA795" s="76"/>
      <c r="DB795" s="76"/>
      <c r="DC795" s="76"/>
      <c r="DD795" s="76"/>
      <c r="DE795" s="76"/>
      <c r="DF795" s="76"/>
      <c r="DG795" s="76"/>
      <c r="DH795" s="76"/>
      <c r="DI795" s="76"/>
      <c r="DJ795" s="76"/>
      <c r="DK795" s="76"/>
      <c r="DL795" s="76"/>
      <c r="DM795" s="76"/>
      <c r="DN795" s="76"/>
      <c r="DO795" s="76"/>
      <c r="DP795" s="76"/>
      <c r="DQ795" s="76"/>
      <c r="DR795" s="76"/>
      <c r="DS795" s="76"/>
      <c r="DT795" s="76"/>
      <c r="DU795" s="76"/>
      <c r="DV795" s="76"/>
      <c r="DW795" s="76"/>
      <c r="DX795" s="76"/>
      <c r="DY795" s="76"/>
      <c r="DZ795" s="76"/>
      <c r="EA795" s="76"/>
      <c r="EB795" s="76"/>
      <c r="EC795" s="76"/>
      <c r="ED795" s="76"/>
      <c r="EE795" s="76"/>
      <c r="EF795" s="76"/>
      <c r="EG795" s="76"/>
      <c r="EH795" s="76"/>
      <c r="EI795" s="76"/>
      <c r="EJ795" s="76"/>
      <c r="EK795" s="76"/>
      <c r="EL795" s="76"/>
      <c r="EM795" s="76"/>
      <c r="EN795" s="76"/>
      <c r="EO795" s="76"/>
      <c r="EP795" s="76"/>
      <c r="EQ795" s="76"/>
      <c r="ER795" s="76"/>
      <c r="ES795" s="76"/>
      <c r="ET795" s="76"/>
      <c r="EU795" s="76"/>
      <c r="EV795" s="76"/>
      <c r="EW795" s="76"/>
      <c r="EX795" s="76"/>
      <c r="EY795" s="76"/>
      <c r="EZ795" s="76"/>
      <c r="FA795" s="76"/>
      <c r="FB795" s="76"/>
      <c r="FC795" s="76"/>
      <c r="FD795" s="76"/>
      <c r="FE795" s="76"/>
      <c r="FF795" s="76"/>
      <c r="FG795" s="76"/>
      <c r="FH795" s="76"/>
      <c r="FI795" s="76"/>
      <c r="FJ795" s="76"/>
      <c r="FK795" s="76"/>
      <c r="FL795" s="76"/>
      <c r="FM795" s="76"/>
      <c r="FN795" s="76"/>
      <c r="FO795" s="76"/>
      <c r="FP795" s="76"/>
      <c r="FQ795" s="76"/>
      <c r="FR795" s="76"/>
      <c r="FS795" s="76"/>
      <c r="FT795" s="76"/>
      <c r="FU795" s="76"/>
      <c r="FV795" s="76"/>
      <c r="FW795" s="76"/>
      <c r="FX795" s="76"/>
      <c r="FY795" s="76"/>
      <c r="FZ795" s="76"/>
      <c r="GA795" s="76"/>
      <c r="GB795" s="76"/>
      <c r="GC795" s="76"/>
      <c r="GD795" s="76"/>
      <c r="GE795" s="76"/>
      <c r="GF795" s="76"/>
      <c r="GG795" s="76"/>
      <c r="GH795" s="76"/>
      <c r="GI795" s="76"/>
      <c r="GJ795" s="76"/>
      <c r="GK795" s="76"/>
      <c r="GL795" s="76"/>
      <c r="GM795" s="76"/>
      <c r="GN795" s="76"/>
      <c r="GO795" s="76"/>
      <c r="GP795" s="76"/>
      <c r="GQ795" s="76"/>
      <c r="GR795" s="76"/>
      <c r="GS795" s="76"/>
      <c r="GT795" s="76"/>
      <c r="GU795" s="76"/>
      <c r="GV795" s="76"/>
      <c r="GW795" s="76"/>
      <c r="GX795" s="76"/>
      <c r="GY795" s="76"/>
      <c r="GZ795" s="76"/>
      <c r="HA795" s="76"/>
      <c r="HB795" s="76"/>
      <c r="HC795" s="76"/>
      <c r="HD795" s="76"/>
      <c r="HE795" s="76"/>
      <c r="HF795" s="76"/>
      <c r="HG795" s="76"/>
      <c r="HH795" s="76"/>
      <c r="HI795" s="76"/>
      <c r="HJ795" s="76"/>
      <c r="HK795" s="76"/>
      <c r="HL795" s="76"/>
      <c r="HM795" s="76"/>
      <c r="HN795" s="76"/>
      <c r="HO795" s="76"/>
      <c r="HP795" s="76"/>
      <c r="HQ795" s="76"/>
      <c r="HR795" s="76"/>
      <c r="HS795" s="76"/>
      <c r="HT795" s="76"/>
      <c r="HU795" s="76"/>
      <c r="HV795" s="76"/>
      <c r="HW795" s="76"/>
      <c r="HX795" s="76"/>
      <c r="HY795" s="76"/>
      <c r="HZ795" s="76"/>
      <c r="IA795" s="76"/>
      <c r="IB795" s="76"/>
      <c r="IC795" s="76"/>
      <c r="ID795" s="76"/>
      <c r="IE795" s="76"/>
      <c r="IF795" s="76"/>
      <c r="IG795" s="76"/>
      <c r="IH795" s="76"/>
      <c r="II795" s="76"/>
      <c r="IJ795" s="76"/>
      <c r="IK795" s="76"/>
      <c r="IL795" s="76"/>
      <c r="IM795" s="76"/>
      <c r="IN795" s="76"/>
      <c r="IO795" s="76"/>
      <c r="IP795" s="76"/>
      <c r="IQ795" s="76"/>
      <c r="IR795" s="76"/>
      <c r="IS795" s="76"/>
      <c r="IT795" s="76"/>
      <c r="IU795" s="76"/>
      <c r="IV795" s="76"/>
    </row>
    <row r="796" spans="1:256" s="69" customFormat="1" x14ac:dyDescent="0.2">
      <c r="A796" s="101">
        <v>3451</v>
      </c>
      <c r="B796" s="102" t="s">
        <v>1563</v>
      </c>
      <c r="C796" s="69" t="s">
        <v>8</v>
      </c>
      <c r="D796" s="69">
        <v>0</v>
      </c>
      <c r="E796" s="69">
        <v>0</v>
      </c>
      <c r="F796" s="69">
        <v>0</v>
      </c>
      <c r="G796" s="71">
        <v>0</v>
      </c>
      <c r="H796" s="69">
        <v>0</v>
      </c>
      <c r="I796" s="69">
        <v>0</v>
      </c>
      <c r="J796" s="69">
        <v>0</v>
      </c>
      <c r="K796" s="103">
        <v>0</v>
      </c>
      <c r="L796" s="103">
        <v>0</v>
      </c>
      <c r="M796" s="69">
        <v>0</v>
      </c>
      <c r="N796" s="104">
        <v>0</v>
      </c>
      <c r="O796" s="69">
        <v>0</v>
      </c>
      <c r="P796" s="76" t="e">
        <f>VLOOKUP(A796,#REF!,3,FALSE)</f>
        <v>#REF!</v>
      </c>
      <c r="Q796" s="92">
        <v>0</v>
      </c>
      <c r="R796" s="92">
        <f t="shared" si="12"/>
        <v>0</v>
      </c>
      <c r="S796" s="76"/>
      <c r="T796" s="76"/>
      <c r="U796" s="76"/>
      <c r="V796" s="76"/>
      <c r="W796" s="76"/>
      <c r="X796" s="76"/>
      <c r="Y796" s="76"/>
      <c r="Z796" s="76"/>
      <c r="AA796" s="76"/>
      <c r="AB796" s="76"/>
      <c r="AC796" s="98"/>
      <c r="AD796" s="98"/>
      <c r="AE796" s="98"/>
      <c r="AF796" s="98"/>
      <c r="AG796" s="98"/>
      <c r="AH796" s="98"/>
      <c r="AI796" s="98"/>
      <c r="AJ796" s="98"/>
      <c r="AK796" s="98"/>
      <c r="AL796" s="98"/>
      <c r="AM796" s="98"/>
      <c r="AN796" s="98"/>
      <c r="AO796" s="98"/>
      <c r="AP796" s="98"/>
      <c r="AQ796" s="98"/>
      <c r="AR796" s="98"/>
      <c r="AS796" s="98"/>
      <c r="AT796" s="98"/>
      <c r="AU796" s="98"/>
      <c r="AV796" s="98"/>
      <c r="AW796" s="98"/>
      <c r="AX796" s="98"/>
      <c r="AY796" s="98"/>
      <c r="AZ796" s="98"/>
      <c r="BA796" s="98"/>
      <c r="BB796" s="98"/>
      <c r="BC796" s="98"/>
      <c r="BD796" s="98"/>
      <c r="BE796" s="98"/>
      <c r="BF796" s="98"/>
      <c r="BG796" s="98"/>
      <c r="BH796" s="98"/>
      <c r="BI796" s="98"/>
      <c r="BJ796" s="98"/>
      <c r="BK796" s="98"/>
      <c r="BL796" s="98"/>
      <c r="BM796" s="98"/>
      <c r="BN796" s="98"/>
      <c r="BO796" s="98"/>
      <c r="BP796" s="98"/>
      <c r="BQ796" s="98"/>
      <c r="BR796" s="98"/>
      <c r="BS796" s="98"/>
      <c r="BT796" s="98"/>
      <c r="BU796" s="98"/>
      <c r="BV796" s="98"/>
      <c r="BW796" s="98"/>
      <c r="BX796" s="98"/>
      <c r="BY796" s="98"/>
      <c r="BZ796" s="98"/>
      <c r="CA796" s="98"/>
      <c r="CB796" s="98"/>
      <c r="CC796" s="98"/>
      <c r="CD796" s="98"/>
      <c r="CE796" s="98"/>
      <c r="CF796" s="98"/>
      <c r="CG796" s="98"/>
      <c r="CH796" s="98"/>
      <c r="CI796" s="98"/>
      <c r="CJ796" s="98"/>
      <c r="CK796" s="98"/>
      <c r="CL796" s="98"/>
      <c r="CM796" s="98"/>
      <c r="CN796" s="98"/>
      <c r="CO796" s="98"/>
      <c r="CP796" s="98"/>
      <c r="CQ796" s="98"/>
      <c r="CR796" s="98"/>
      <c r="CS796" s="98"/>
      <c r="CT796" s="98"/>
      <c r="CU796" s="98"/>
      <c r="CV796" s="98"/>
      <c r="CW796" s="98"/>
      <c r="CX796" s="98"/>
      <c r="CY796" s="98"/>
      <c r="CZ796" s="98"/>
      <c r="DA796" s="98"/>
      <c r="DB796" s="98"/>
      <c r="DC796" s="98"/>
      <c r="DD796" s="98"/>
      <c r="DE796" s="98"/>
      <c r="DF796" s="98"/>
      <c r="DG796" s="98"/>
      <c r="DH796" s="98"/>
      <c r="DI796" s="98"/>
      <c r="DJ796" s="98"/>
      <c r="DK796" s="98"/>
      <c r="DL796" s="98"/>
      <c r="DM796" s="98"/>
      <c r="DN796" s="98"/>
      <c r="DO796" s="98"/>
      <c r="DP796" s="98"/>
      <c r="DQ796" s="98"/>
      <c r="DR796" s="98"/>
      <c r="DS796" s="98"/>
      <c r="DT796" s="98"/>
      <c r="DU796" s="98"/>
      <c r="DV796" s="98"/>
      <c r="DW796" s="98"/>
      <c r="DX796" s="98"/>
      <c r="DY796" s="98"/>
      <c r="DZ796" s="98"/>
      <c r="EA796" s="98"/>
      <c r="EB796" s="98"/>
      <c r="EC796" s="98"/>
      <c r="ED796" s="98"/>
      <c r="EE796" s="98"/>
      <c r="EF796" s="98"/>
      <c r="EG796" s="98"/>
      <c r="EH796" s="98"/>
      <c r="EI796" s="98"/>
      <c r="EJ796" s="98"/>
      <c r="EK796" s="98"/>
      <c r="EL796" s="98"/>
      <c r="EM796" s="98"/>
      <c r="EN796" s="98"/>
      <c r="EO796" s="98"/>
      <c r="EP796" s="98"/>
      <c r="EQ796" s="98"/>
      <c r="ER796" s="98"/>
      <c r="ES796" s="98"/>
      <c r="ET796" s="98"/>
      <c r="EU796" s="98"/>
      <c r="EV796" s="98"/>
      <c r="EW796" s="98"/>
      <c r="EX796" s="98"/>
      <c r="EY796" s="98"/>
      <c r="EZ796" s="98"/>
      <c r="FA796" s="98"/>
      <c r="FB796" s="98"/>
      <c r="FC796" s="98"/>
      <c r="FD796" s="98"/>
      <c r="FE796" s="98"/>
      <c r="FF796" s="98"/>
      <c r="FG796" s="98"/>
      <c r="FH796" s="98"/>
      <c r="FI796" s="98"/>
      <c r="FJ796" s="98"/>
      <c r="FK796" s="98"/>
      <c r="FL796" s="98"/>
      <c r="FM796" s="98"/>
      <c r="FN796" s="98"/>
      <c r="FO796" s="98"/>
      <c r="FP796" s="98"/>
      <c r="FQ796" s="98"/>
      <c r="FR796" s="98"/>
      <c r="FS796" s="98"/>
      <c r="FT796" s="98"/>
      <c r="FU796" s="98"/>
      <c r="FV796" s="98"/>
      <c r="FW796" s="98"/>
      <c r="FX796" s="98"/>
      <c r="FY796" s="98"/>
      <c r="FZ796" s="98"/>
      <c r="GA796" s="98"/>
      <c r="GB796" s="98"/>
      <c r="GC796" s="98"/>
      <c r="GD796" s="98"/>
      <c r="GE796" s="98"/>
      <c r="GF796" s="98"/>
      <c r="GG796" s="98"/>
      <c r="GH796" s="98"/>
      <c r="GI796" s="98"/>
      <c r="GJ796" s="98"/>
      <c r="GK796" s="98"/>
      <c r="GL796" s="98"/>
      <c r="GM796" s="98"/>
      <c r="GN796" s="98"/>
      <c r="GO796" s="98"/>
      <c r="GP796" s="98"/>
      <c r="GQ796" s="98"/>
      <c r="GR796" s="98"/>
      <c r="GS796" s="98"/>
      <c r="GT796" s="98"/>
      <c r="GU796" s="98"/>
      <c r="GV796" s="98"/>
      <c r="GW796" s="98"/>
      <c r="GX796" s="98"/>
      <c r="GY796" s="98"/>
      <c r="GZ796" s="98"/>
      <c r="HA796" s="98"/>
      <c r="HB796" s="98"/>
      <c r="HC796" s="98"/>
      <c r="HD796" s="98"/>
      <c r="HE796" s="98"/>
      <c r="HF796" s="98"/>
      <c r="HG796" s="98"/>
      <c r="HH796" s="98"/>
      <c r="HI796" s="98"/>
      <c r="HJ796" s="98"/>
      <c r="HK796" s="98"/>
      <c r="HL796" s="98"/>
      <c r="HM796" s="98"/>
      <c r="HN796" s="98"/>
      <c r="HO796" s="98"/>
      <c r="HP796" s="98"/>
      <c r="HQ796" s="98"/>
      <c r="HR796" s="98"/>
      <c r="HS796" s="98"/>
      <c r="HT796" s="98"/>
      <c r="HU796" s="98"/>
      <c r="HV796" s="98"/>
      <c r="HW796" s="98"/>
      <c r="HX796" s="98"/>
      <c r="HY796" s="98"/>
      <c r="HZ796" s="98"/>
      <c r="IA796" s="98"/>
      <c r="IB796" s="98"/>
      <c r="IC796" s="98"/>
      <c r="ID796" s="98"/>
      <c r="IE796" s="98"/>
      <c r="IF796" s="98"/>
      <c r="IG796" s="98"/>
      <c r="IH796" s="98"/>
      <c r="II796" s="98"/>
      <c r="IJ796" s="98"/>
      <c r="IK796" s="98"/>
      <c r="IL796" s="98"/>
      <c r="IM796" s="98"/>
      <c r="IN796" s="98"/>
      <c r="IO796" s="98"/>
      <c r="IP796" s="98"/>
      <c r="IQ796" s="98"/>
      <c r="IR796" s="98"/>
      <c r="IS796" s="98"/>
      <c r="IT796" s="98"/>
      <c r="IU796" s="98"/>
      <c r="IV796" s="98"/>
    </row>
    <row r="797" spans="1:256" x14ac:dyDescent="0.2">
      <c r="A797" s="79">
        <v>3934</v>
      </c>
      <c r="B797" s="71" t="s">
        <v>2435</v>
      </c>
      <c r="C797" s="70" t="s">
        <v>8</v>
      </c>
      <c r="D797" s="69">
        <v>3</v>
      </c>
      <c r="E797" s="69">
        <v>2</v>
      </c>
      <c r="F797" s="69">
        <v>3</v>
      </c>
      <c r="G797" s="71">
        <v>15692.84</v>
      </c>
      <c r="H797" s="69">
        <v>1000</v>
      </c>
      <c r="I797" s="69">
        <v>2</v>
      </c>
      <c r="J797" s="72">
        <v>1</v>
      </c>
      <c r="K797" s="71">
        <v>2</v>
      </c>
      <c r="L797" s="80">
        <v>10692.84</v>
      </c>
      <c r="M797" s="74">
        <v>1000</v>
      </c>
      <c r="N797" s="80">
        <v>5346.42</v>
      </c>
      <c r="O797" s="70">
        <v>0</v>
      </c>
      <c r="P797" s="76" t="e">
        <f>VLOOKUP(A797,#REF!,3,FALSE)</f>
        <v>#REF!</v>
      </c>
      <c r="Q797" s="80"/>
      <c r="R797" s="80">
        <f t="shared" si="12"/>
        <v>10692.84</v>
      </c>
    </row>
    <row r="798" spans="1:256" s="69" customFormat="1" x14ac:dyDescent="0.2">
      <c r="A798" s="97">
        <v>3961</v>
      </c>
      <c r="B798" s="98" t="s">
        <v>2436</v>
      </c>
      <c r="C798" s="69" t="s">
        <v>2110</v>
      </c>
      <c r="D798" s="69">
        <v>0</v>
      </c>
      <c r="E798" s="69">
        <v>0</v>
      </c>
      <c r="F798" s="69">
        <v>0</v>
      </c>
      <c r="G798" s="71">
        <v>0</v>
      </c>
      <c r="H798" s="69">
        <v>0</v>
      </c>
      <c r="I798" s="69">
        <v>0</v>
      </c>
      <c r="J798" s="69">
        <v>0</v>
      </c>
      <c r="K798" s="99">
        <v>0</v>
      </c>
      <c r="L798" s="99">
        <v>0</v>
      </c>
      <c r="M798" s="69">
        <v>0</v>
      </c>
      <c r="N798" s="100">
        <v>0</v>
      </c>
      <c r="O798" s="69">
        <v>0</v>
      </c>
      <c r="P798" s="76" t="e">
        <f>VLOOKUP(A798,#REF!,3,FALSE)</f>
        <v>#REF!</v>
      </c>
      <c r="Q798" s="92"/>
      <c r="R798" s="92">
        <f t="shared" si="12"/>
        <v>0</v>
      </c>
      <c r="S798" s="76"/>
      <c r="T798" s="76"/>
      <c r="U798" s="76"/>
      <c r="V798" s="76"/>
      <c r="W798" s="76"/>
      <c r="X798" s="76"/>
      <c r="Y798" s="76"/>
      <c r="Z798" s="76"/>
      <c r="AA798" s="76"/>
      <c r="AB798" s="76"/>
      <c r="AC798" s="98"/>
      <c r="AD798" s="98"/>
      <c r="AE798" s="98"/>
      <c r="AF798" s="98"/>
      <c r="AG798" s="98"/>
      <c r="AH798" s="98"/>
      <c r="AI798" s="98"/>
      <c r="AJ798" s="98"/>
      <c r="AK798" s="98"/>
      <c r="AL798" s="98"/>
      <c r="AM798" s="98"/>
      <c r="AN798" s="98"/>
      <c r="AO798" s="98"/>
      <c r="AP798" s="98"/>
      <c r="AQ798" s="98"/>
      <c r="AR798" s="98"/>
      <c r="AS798" s="98"/>
      <c r="AT798" s="98"/>
      <c r="AU798" s="98"/>
      <c r="AV798" s="98"/>
      <c r="AW798" s="98"/>
      <c r="AX798" s="98"/>
      <c r="AY798" s="98"/>
      <c r="AZ798" s="98"/>
      <c r="BA798" s="98"/>
      <c r="BB798" s="98"/>
      <c r="BC798" s="98"/>
      <c r="BD798" s="98"/>
      <c r="BE798" s="98"/>
      <c r="BF798" s="98"/>
      <c r="BG798" s="98"/>
      <c r="BH798" s="98"/>
      <c r="BI798" s="98"/>
      <c r="BJ798" s="98"/>
      <c r="BK798" s="98"/>
      <c r="BL798" s="98"/>
      <c r="BM798" s="98"/>
      <c r="BN798" s="98"/>
      <c r="BO798" s="98"/>
      <c r="BP798" s="98"/>
      <c r="BQ798" s="98"/>
      <c r="BR798" s="98"/>
      <c r="BS798" s="98"/>
      <c r="BT798" s="98"/>
      <c r="BU798" s="98"/>
      <c r="BV798" s="98"/>
      <c r="BW798" s="98"/>
      <c r="BX798" s="98"/>
      <c r="BY798" s="98"/>
      <c r="BZ798" s="98"/>
      <c r="CA798" s="98"/>
      <c r="CB798" s="98"/>
      <c r="CC798" s="98"/>
      <c r="CD798" s="98"/>
      <c r="CE798" s="98"/>
      <c r="CF798" s="98"/>
      <c r="CG798" s="98"/>
      <c r="CH798" s="98"/>
      <c r="CI798" s="98"/>
      <c r="CJ798" s="98"/>
      <c r="CK798" s="98"/>
      <c r="CL798" s="98"/>
      <c r="CM798" s="98"/>
      <c r="CN798" s="98"/>
      <c r="CO798" s="98"/>
      <c r="CP798" s="98"/>
      <c r="CQ798" s="98"/>
      <c r="CR798" s="98"/>
      <c r="CS798" s="98"/>
      <c r="CT798" s="98"/>
      <c r="CU798" s="98"/>
      <c r="CV798" s="98"/>
      <c r="CW798" s="98"/>
      <c r="CX798" s="98"/>
      <c r="CY798" s="98"/>
      <c r="CZ798" s="98"/>
      <c r="DA798" s="98"/>
      <c r="DB798" s="98"/>
      <c r="DC798" s="98"/>
      <c r="DD798" s="98"/>
      <c r="DE798" s="98"/>
      <c r="DF798" s="98"/>
      <c r="DG798" s="98"/>
      <c r="DH798" s="98"/>
      <c r="DI798" s="98"/>
      <c r="DJ798" s="98"/>
      <c r="DK798" s="98"/>
      <c r="DL798" s="98"/>
      <c r="DM798" s="98"/>
      <c r="DN798" s="98"/>
      <c r="DO798" s="98"/>
      <c r="DP798" s="98"/>
      <c r="DQ798" s="98"/>
      <c r="DR798" s="98"/>
      <c r="DS798" s="98"/>
      <c r="DT798" s="98"/>
      <c r="DU798" s="98"/>
      <c r="DV798" s="98"/>
      <c r="DW798" s="98"/>
      <c r="DX798" s="98"/>
      <c r="DY798" s="98"/>
      <c r="DZ798" s="98"/>
      <c r="EA798" s="98"/>
      <c r="EB798" s="98"/>
      <c r="EC798" s="98"/>
      <c r="ED798" s="98"/>
      <c r="EE798" s="98"/>
      <c r="EF798" s="98"/>
      <c r="EG798" s="98"/>
      <c r="EH798" s="98"/>
      <c r="EI798" s="98"/>
      <c r="EJ798" s="98"/>
      <c r="EK798" s="98"/>
      <c r="EL798" s="98"/>
      <c r="EM798" s="98"/>
      <c r="EN798" s="98"/>
      <c r="EO798" s="98"/>
      <c r="EP798" s="98"/>
      <c r="EQ798" s="98"/>
      <c r="ER798" s="98"/>
      <c r="ES798" s="98"/>
      <c r="ET798" s="98"/>
      <c r="EU798" s="98"/>
      <c r="EV798" s="98"/>
      <c r="EW798" s="98"/>
      <c r="EX798" s="98"/>
      <c r="EY798" s="98"/>
      <c r="EZ798" s="98"/>
      <c r="FA798" s="98"/>
      <c r="FB798" s="98"/>
      <c r="FC798" s="98"/>
      <c r="FD798" s="98"/>
      <c r="FE798" s="98"/>
      <c r="FF798" s="98"/>
      <c r="FG798" s="98"/>
      <c r="FH798" s="98"/>
      <c r="FI798" s="98"/>
      <c r="FJ798" s="98"/>
      <c r="FK798" s="98"/>
      <c r="FL798" s="98"/>
      <c r="FM798" s="98"/>
      <c r="FN798" s="98"/>
      <c r="FO798" s="98"/>
      <c r="FP798" s="98"/>
      <c r="FQ798" s="98"/>
      <c r="FR798" s="98"/>
      <c r="FS798" s="98"/>
      <c r="FT798" s="98"/>
      <c r="FU798" s="98"/>
      <c r="FV798" s="98"/>
      <c r="FW798" s="98"/>
      <c r="FX798" s="98"/>
      <c r="FY798" s="98"/>
      <c r="FZ798" s="98"/>
      <c r="GA798" s="98"/>
      <c r="GB798" s="98"/>
      <c r="GC798" s="98"/>
      <c r="GD798" s="98"/>
      <c r="GE798" s="98"/>
      <c r="GF798" s="98"/>
      <c r="GG798" s="98"/>
      <c r="GH798" s="98"/>
      <c r="GI798" s="98"/>
      <c r="GJ798" s="98"/>
      <c r="GK798" s="98"/>
      <c r="GL798" s="98"/>
      <c r="GM798" s="98"/>
      <c r="GN798" s="98"/>
      <c r="GO798" s="98"/>
      <c r="GP798" s="98"/>
      <c r="GQ798" s="98"/>
      <c r="GR798" s="98"/>
      <c r="GS798" s="98"/>
      <c r="GT798" s="98"/>
      <c r="GU798" s="98"/>
      <c r="GV798" s="98"/>
      <c r="GW798" s="98"/>
      <c r="GX798" s="98"/>
      <c r="GY798" s="98"/>
      <c r="GZ798" s="98"/>
      <c r="HA798" s="98"/>
      <c r="HB798" s="98"/>
      <c r="HC798" s="98"/>
      <c r="HD798" s="98"/>
      <c r="HE798" s="98"/>
      <c r="HF798" s="98"/>
      <c r="HG798" s="98"/>
      <c r="HH798" s="98"/>
      <c r="HI798" s="98"/>
      <c r="HJ798" s="98"/>
      <c r="HK798" s="98"/>
      <c r="HL798" s="98"/>
      <c r="HM798" s="98"/>
      <c r="HN798" s="98"/>
      <c r="HO798" s="98"/>
      <c r="HP798" s="98"/>
      <c r="HQ798" s="98"/>
      <c r="HR798" s="98"/>
      <c r="HS798" s="98"/>
      <c r="HT798" s="98"/>
      <c r="HU798" s="98"/>
      <c r="HV798" s="98"/>
      <c r="HW798" s="98"/>
      <c r="HX798" s="98"/>
      <c r="HY798" s="98"/>
      <c r="HZ798" s="98"/>
      <c r="IA798" s="98"/>
      <c r="IB798" s="98"/>
      <c r="IC798" s="98"/>
      <c r="ID798" s="98"/>
      <c r="IE798" s="98"/>
      <c r="IF798" s="98"/>
      <c r="IG798" s="98"/>
      <c r="IH798" s="98"/>
      <c r="II798" s="98"/>
      <c r="IJ798" s="98"/>
      <c r="IK798" s="98"/>
      <c r="IL798" s="98"/>
      <c r="IM798" s="98"/>
      <c r="IN798" s="98"/>
      <c r="IO798" s="98"/>
      <c r="IP798" s="98"/>
      <c r="IQ798" s="98"/>
      <c r="IR798" s="98"/>
      <c r="IS798" s="98"/>
      <c r="IT798" s="98"/>
      <c r="IU798" s="98"/>
      <c r="IV798" s="98"/>
    </row>
    <row r="799" spans="1:256" s="69" customFormat="1" x14ac:dyDescent="0.2">
      <c r="A799" s="68">
        <v>3960</v>
      </c>
      <c r="B799" s="69" t="s">
        <v>2437</v>
      </c>
      <c r="C799" s="69" t="s">
        <v>2110</v>
      </c>
      <c r="D799" s="69">
        <v>1</v>
      </c>
      <c r="E799" s="69">
        <v>1</v>
      </c>
      <c r="F799" s="69">
        <v>4</v>
      </c>
      <c r="G799" s="71">
        <v>120</v>
      </c>
      <c r="H799" s="69">
        <v>24</v>
      </c>
      <c r="I799" s="69">
        <v>1</v>
      </c>
      <c r="J799" s="69">
        <v>1</v>
      </c>
      <c r="K799" s="73">
        <v>4</v>
      </c>
      <c r="L799" s="73">
        <v>120</v>
      </c>
      <c r="M799" s="69">
        <v>24</v>
      </c>
      <c r="N799" s="75">
        <v>30</v>
      </c>
      <c r="O799" s="69">
        <v>0</v>
      </c>
      <c r="P799" s="76" t="e">
        <f>VLOOKUP(A799,#REF!,3,FALSE)</f>
        <v>#REF!</v>
      </c>
      <c r="Q799" s="92"/>
      <c r="R799" s="92">
        <f t="shared" si="12"/>
        <v>120</v>
      </c>
      <c r="S799" s="76"/>
      <c r="T799" s="76"/>
      <c r="U799" s="76"/>
      <c r="V799" s="76"/>
      <c r="W799" s="76"/>
      <c r="X799" s="76"/>
      <c r="Y799" s="76"/>
      <c r="Z799" s="76"/>
      <c r="AA799" s="76"/>
      <c r="AB799" s="76"/>
    </row>
    <row r="800" spans="1:256" s="69" customFormat="1" x14ac:dyDescent="0.2">
      <c r="A800" s="79">
        <v>3874</v>
      </c>
      <c r="B800" s="71" t="s">
        <v>2438</v>
      </c>
      <c r="C800" s="69" t="s">
        <v>2110</v>
      </c>
      <c r="D800" s="69">
        <v>3</v>
      </c>
      <c r="E800" s="69">
        <v>3</v>
      </c>
      <c r="F800" s="69">
        <v>3</v>
      </c>
      <c r="G800" s="71">
        <v>110</v>
      </c>
      <c r="H800" s="69">
        <v>22</v>
      </c>
      <c r="I800" s="69">
        <v>3</v>
      </c>
      <c r="J800" s="69">
        <v>3</v>
      </c>
      <c r="K800" s="71">
        <v>3</v>
      </c>
      <c r="L800" s="80">
        <v>110</v>
      </c>
      <c r="M800" s="69">
        <v>22</v>
      </c>
      <c r="N800" s="80">
        <v>36.666699999999999</v>
      </c>
      <c r="O800" s="69">
        <v>0</v>
      </c>
      <c r="P800" s="76" t="e">
        <f>VLOOKUP(A800,#REF!,3,FALSE)</f>
        <v>#REF!</v>
      </c>
      <c r="Q800" s="84">
        <v>6.4899999999999993</v>
      </c>
      <c r="R800" s="84">
        <f t="shared" si="12"/>
        <v>90.530100000000004</v>
      </c>
      <c r="S800" s="78"/>
      <c r="T800" s="78"/>
      <c r="U800" s="78"/>
      <c r="V800" s="78"/>
      <c r="W800" s="78"/>
      <c r="X800" s="78"/>
      <c r="Y800" s="78"/>
      <c r="Z800" s="78"/>
      <c r="AA800" s="78"/>
      <c r="AB800" s="78"/>
      <c r="AC800" s="71"/>
      <c r="AD800" s="71"/>
      <c r="AE800" s="71"/>
      <c r="AF800" s="71"/>
      <c r="AG800" s="71"/>
      <c r="AH800" s="71"/>
      <c r="AI800" s="71"/>
      <c r="AJ800" s="71"/>
      <c r="AK800" s="71"/>
      <c r="AL800" s="71"/>
      <c r="AM800" s="71"/>
      <c r="AN800" s="71"/>
      <c r="AO800" s="71"/>
      <c r="AP800" s="71"/>
      <c r="AQ800" s="71"/>
      <c r="AR800" s="71"/>
      <c r="AS800" s="71"/>
      <c r="AT800" s="71"/>
      <c r="AU800" s="71"/>
      <c r="AV800" s="71"/>
      <c r="AW800" s="71"/>
      <c r="AX800" s="71"/>
      <c r="AY800" s="71"/>
      <c r="AZ800" s="71"/>
      <c r="BA800" s="71"/>
      <c r="BB800" s="71"/>
      <c r="BC800" s="71"/>
      <c r="BD800" s="71"/>
      <c r="BE800" s="71"/>
      <c r="BF800" s="71"/>
      <c r="BG800" s="71"/>
      <c r="BH800" s="71"/>
      <c r="BI800" s="71"/>
      <c r="BJ800" s="71"/>
      <c r="BK800" s="71"/>
      <c r="BL800" s="71"/>
      <c r="BM800" s="71"/>
      <c r="BN800" s="71"/>
      <c r="BO800" s="71"/>
      <c r="BP800" s="71"/>
      <c r="BQ800" s="71"/>
      <c r="BR800" s="71"/>
      <c r="BS800" s="71"/>
      <c r="BT800" s="71"/>
      <c r="BU800" s="71"/>
      <c r="BV800" s="71"/>
      <c r="BW800" s="71"/>
      <c r="BX800" s="71"/>
      <c r="BY800" s="71"/>
      <c r="BZ800" s="71"/>
      <c r="CA800" s="71"/>
      <c r="CB800" s="71"/>
      <c r="CC800" s="71"/>
      <c r="CD800" s="71"/>
      <c r="CE800" s="71"/>
      <c r="CF800" s="71"/>
      <c r="CG800" s="71"/>
      <c r="CH800" s="71"/>
      <c r="CI800" s="71"/>
      <c r="CJ800" s="71"/>
      <c r="CK800" s="71"/>
      <c r="CL800" s="71"/>
      <c r="CM800" s="71"/>
      <c r="CN800" s="71"/>
      <c r="CO800" s="71"/>
      <c r="CP800" s="71"/>
      <c r="CQ800" s="71"/>
      <c r="CR800" s="71"/>
      <c r="CS800" s="71"/>
      <c r="CT800" s="71"/>
      <c r="CU800" s="71"/>
      <c r="CV800" s="71"/>
      <c r="CW800" s="71"/>
      <c r="CX800" s="71"/>
      <c r="CY800" s="71"/>
      <c r="CZ800" s="71"/>
      <c r="DA800" s="71"/>
      <c r="DB800" s="71"/>
      <c r="DC800" s="71"/>
      <c r="DD800" s="71"/>
      <c r="DE800" s="71"/>
      <c r="DF800" s="71"/>
      <c r="DG800" s="71"/>
      <c r="DH800" s="71"/>
      <c r="DI800" s="71"/>
      <c r="DJ800" s="71"/>
      <c r="DK800" s="71"/>
      <c r="DL800" s="71"/>
      <c r="DM800" s="71"/>
      <c r="DN800" s="71"/>
      <c r="DO800" s="71"/>
      <c r="DP800" s="71"/>
      <c r="DQ800" s="71"/>
      <c r="DR800" s="71"/>
      <c r="DS800" s="71"/>
      <c r="DT800" s="71"/>
      <c r="DU800" s="71"/>
      <c r="DV800" s="71"/>
      <c r="DW800" s="71"/>
      <c r="DX800" s="71"/>
      <c r="DY800" s="71"/>
      <c r="DZ800" s="71"/>
      <c r="EA800" s="71"/>
      <c r="EB800" s="71"/>
      <c r="EC800" s="71"/>
      <c r="ED800" s="71"/>
      <c r="EE800" s="71"/>
      <c r="EF800" s="71"/>
      <c r="EG800" s="71"/>
      <c r="EH800" s="71"/>
      <c r="EI800" s="71"/>
      <c r="EJ800" s="71"/>
      <c r="EK800" s="71"/>
      <c r="EL800" s="71"/>
      <c r="EM800" s="71"/>
      <c r="EN800" s="71"/>
      <c r="EO800" s="71"/>
      <c r="EP800" s="71"/>
      <c r="EQ800" s="71"/>
      <c r="ER800" s="71"/>
      <c r="ES800" s="71"/>
      <c r="ET800" s="71"/>
      <c r="EU800" s="71"/>
      <c r="EV800" s="71"/>
      <c r="EW800" s="71"/>
      <c r="EX800" s="71"/>
      <c r="EY800" s="71"/>
      <c r="EZ800" s="71"/>
      <c r="FA800" s="71"/>
      <c r="FB800" s="71"/>
      <c r="FC800" s="71"/>
      <c r="FD800" s="71"/>
      <c r="FE800" s="71"/>
      <c r="FF800" s="71"/>
      <c r="FG800" s="71"/>
      <c r="FH800" s="71"/>
      <c r="FI800" s="71"/>
      <c r="FJ800" s="71"/>
      <c r="FK800" s="71"/>
      <c r="FL800" s="71"/>
      <c r="FM800" s="71"/>
      <c r="FN800" s="71"/>
      <c r="FO800" s="71"/>
      <c r="FP800" s="71"/>
      <c r="FQ800" s="71"/>
      <c r="FR800" s="71"/>
      <c r="FS800" s="71"/>
      <c r="FT800" s="71"/>
      <c r="FU800" s="71"/>
      <c r="FV800" s="71"/>
      <c r="FW800" s="71"/>
      <c r="FX800" s="71"/>
      <c r="FY800" s="71"/>
      <c r="FZ800" s="71"/>
      <c r="GA800" s="71"/>
      <c r="GB800" s="71"/>
      <c r="GC800" s="71"/>
      <c r="GD800" s="71"/>
      <c r="GE800" s="71"/>
      <c r="GF800" s="71"/>
      <c r="GG800" s="71"/>
      <c r="GH800" s="71"/>
      <c r="GI800" s="71"/>
      <c r="GJ800" s="71"/>
      <c r="GK800" s="71"/>
      <c r="GL800" s="71"/>
      <c r="GM800" s="71"/>
      <c r="GN800" s="71"/>
      <c r="GO800" s="71"/>
      <c r="GP800" s="71"/>
      <c r="GQ800" s="71"/>
      <c r="GR800" s="71"/>
      <c r="GS800" s="71"/>
      <c r="GT800" s="71"/>
      <c r="GU800" s="71"/>
      <c r="GV800" s="71"/>
      <c r="GW800" s="71"/>
      <c r="GX800" s="71"/>
      <c r="GY800" s="71"/>
      <c r="GZ800" s="71"/>
      <c r="HA800" s="71"/>
      <c r="HB800" s="71"/>
      <c r="HC800" s="71"/>
      <c r="HD800" s="71"/>
      <c r="HE800" s="71"/>
      <c r="HF800" s="71"/>
      <c r="HG800" s="71"/>
      <c r="HH800" s="71"/>
      <c r="HI800" s="71"/>
      <c r="HJ800" s="71"/>
      <c r="HK800" s="71"/>
      <c r="HL800" s="71"/>
      <c r="HM800" s="71"/>
      <c r="HN800" s="71"/>
      <c r="HO800" s="71"/>
      <c r="HP800" s="71"/>
      <c r="HQ800" s="71"/>
      <c r="HR800" s="71"/>
      <c r="HS800" s="71"/>
      <c r="HT800" s="71"/>
      <c r="HU800" s="71"/>
      <c r="HV800" s="71"/>
      <c r="HW800" s="71"/>
      <c r="HX800" s="71"/>
      <c r="HY800" s="71"/>
      <c r="HZ800" s="71"/>
      <c r="IA800" s="71"/>
      <c r="IB800" s="71"/>
      <c r="IC800" s="71"/>
      <c r="ID800" s="71"/>
      <c r="IE800" s="71"/>
      <c r="IF800" s="71"/>
      <c r="IG800" s="71"/>
      <c r="IH800" s="71"/>
      <c r="II800" s="71"/>
      <c r="IJ800" s="71"/>
      <c r="IK800" s="71"/>
      <c r="IL800" s="71"/>
      <c r="IM800" s="71"/>
      <c r="IN800" s="71"/>
      <c r="IO800" s="71"/>
      <c r="IP800" s="71"/>
      <c r="IQ800" s="71"/>
      <c r="IR800" s="71"/>
      <c r="IS800" s="71"/>
      <c r="IT800" s="71"/>
      <c r="IU800" s="71"/>
      <c r="IV800" s="71"/>
    </row>
    <row r="801" spans="1:256" s="69" customFormat="1" x14ac:dyDescent="0.2">
      <c r="A801" s="88">
        <v>3963</v>
      </c>
      <c r="B801" s="89" t="s">
        <v>2439</v>
      </c>
      <c r="C801" s="69" t="s">
        <v>2110</v>
      </c>
      <c r="D801" s="69">
        <v>0</v>
      </c>
      <c r="E801" s="69">
        <v>0</v>
      </c>
      <c r="F801" s="69">
        <v>0</v>
      </c>
      <c r="G801" s="71">
        <v>0</v>
      </c>
      <c r="H801" s="69">
        <v>0</v>
      </c>
      <c r="I801" s="69">
        <v>0</v>
      </c>
      <c r="J801" s="69">
        <v>0</v>
      </c>
      <c r="K801" s="90">
        <v>0</v>
      </c>
      <c r="L801" s="90">
        <v>0</v>
      </c>
      <c r="M801" s="69">
        <v>0</v>
      </c>
      <c r="N801" s="91">
        <v>0</v>
      </c>
      <c r="O801" s="69">
        <v>0</v>
      </c>
      <c r="P801" s="76" t="e">
        <f>VLOOKUP(A801,#REF!,3,FALSE)</f>
        <v>#REF!</v>
      </c>
      <c r="Q801" s="92"/>
      <c r="R801" s="92">
        <f t="shared" si="12"/>
        <v>0</v>
      </c>
      <c r="S801" s="76"/>
      <c r="T801" s="76"/>
      <c r="U801" s="76"/>
      <c r="V801" s="76"/>
      <c r="W801" s="76"/>
      <c r="X801" s="76"/>
      <c r="Y801" s="76"/>
      <c r="Z801" s="76"/>
      <c r="AA801" s="76"/>
      <c r="AB801" s="76"/>
    </row>
    <row r="802" spans="1:256" x14ac:dyDescent="0.2">
      <c r="A802" s="68">
        <v>3962</v>
      </c>
      <c r="B802" s="69" t="s">
        <v>2440</v>
      </c>
      <c r="C802" s="70" t="s">
        <v>2110</v>
      </c>
      <c r="D802" s="69">
        <v>1</v>
      </c>
      <c r="E802" s="69">
        <v>1</v>
      </c>
      <c r="F802" s="69">
        <v>1</v>
      </c>
      <c r="G802" s="71">
        <v>100</v>
      </c>
      <c r="H802" s="69">
        <v>20</v>
      </c>
      <c r="I802" s="69">
        <v>1</v>
      </c>
      <c r="J802" s="72">
        <v>1</v>
      </c>
      <c r="K802" s="73">
        <v>1</v>
      </c>
      <c r="L802" s="73">
        <v>100</v>
      </c>
      <c r="M802" s="74">
        <v>20</v>
      </c>
      <c r="N802" s="75">
        <v>100</v>
      </c>
      <c r="O802" s="70">
        <v>0</v>
      </c>
      <c r="P802" s="76" t="e">
        <f>VLOOKUP(A802,#REF!,3,FALSE)</f>
        <v>#REF!</v>
      </c>
      <c r="Q802" s="77"/>
      <c r="R802" s="77">
        <f t="shared" si="12"/>
        <v>100</v>
      </c>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c r="CM802" s="76"/>
      <c r="CN802" s="76"/>
      <c r="CO802" s="76"/>
      <c r="CP802" s="76"/>
      <c r="CQ802" s="76"/>
      <c r="CR802" s="76"/>
      <c r="CS802" s="76"/>
      <c r="CT802" s="76"/>
      <c r="CU802" s="76"/>
      <c r="CV802" s="76"/>
      <c r="CW802" s="76"/>
      <c r="CX802" s="76"/>
      <c r="CY802" s="76"/>
      <c r="CZ802" s="76"/>
      <c r="DA802" s="76"/>
      <c r="DB802" s="76"/>
      <c r="DC802" s="76"/>
      <c r="DD802" s="76"/>
      <c r="DE802" s="76"/>
      <c r="DF802" s="76"/>
      <c r="DG802" s="76"/>
      <c r="DH802" s="76"/>
      <c r="DI802" s="76"/>
      <c r="DJ802" s="76"/>
      <c r="DK802" s="76"/>
      <c r="DL802" s="76"/>
      <c r="DM802" s="76"/>
      <c r="DN802" s="76"/>
      <c r="DO802" s="76"/>
      <c r="DP802" s="76"/>
      <c r="DQ802" s="76"/>
      <c r="DR802" s="76"/>
      <c r="DS802" s="76"/>
      <c r="DT802" s="76"/>
      <c r="DU802" s="76"/>
      <c r="DV802" s="76"/>
      <c r="DW802" s="76"/>
      <c r="DX802" s="76"/>
      <c r="DY802" s="76"/>
      <c r="DZ802" s="76"/>
      <c r="EA802" s="76"/>
      <c r="EB802" s="76"/>
      <c r="EC802" s="76"/>
      <c r="ED802" s="76"/>
      <c r="EE802" s="76"/>
      <c r="EF802" s="76"/>
      <c r="EG802" s="76"/>
      <c r="EH802" s="76"/>
      <c r="EI802" s="76"/>
      <c r="EJ802" s="76"/>
      <c r="EK802" s="76"/>
      <c r="EL802" s="76"/>
      <c r="EM802" s="76"/>
      <c r="EN802" s="76"/>
      <c r="EO802" s="76"/>
      <c r="EP802" s="76"/>
      <c r="EQ802" s="76"/>
      <c r="ER802" s="76"/>
      <c r="ES802" s="76"/>
      <c r="ET802" s="76"/>
      <c r="EU802" s="76"/>
      <c r="EV802" s="76"/>
      <c r="EW802" s="76"/>
      <c r="EX802" s="76"/>
      <c r="EY802" s="76"/>
      <c r="EZ802" s="76"/>
      <c r="FA802" s="76"/>
      <c r="FB802" s="76"/>
      <c r="FC802" s="76"/>
      <c r="FD802" s="76"/>
      <c r="FE802" s="76"/>
      <c r="FF802" s="76"/>
      <c r="FG802" s="76"/>
      <c r="FH802" s="76"/>
      <c r="FI802" s="76"/>
      <c r="FJ802" s="76"/>
      <c r="FK802" s="76"/>
      <c r="FL802" s="76"/>
      <c r="FM802" s="76"/>
      <c r="FN802" s="76"/>
      <c r="FO802" s="76"/>
      <c r="FP802" s="76"/>
      <c r="FQ802" s="76"/>
      <c r="FR802" s="76"/>
      <c r="FS802" s="76"/>
      <c r="FT802" s="76"/>
      <c r="FU802" s="76"/>
      <c r="FV802" s="76"/>
      <c r="FW802" s="76"/>
      <c r="FX802" s="76"/>
      <c r="FY802" s="76"/>
      <c r="FZ802" s="76"/>
      <c r="GA802" s="76"/>
      <c r="GB802" s="76"/>
      <c r="GC802" s="76"/>
      <c r="GD802" s="76"/>
      <c r="GE802" s="76"/>
      <c r="GF802" s="76"/>
      <c r="GG802" s="76"/>
      <c r="GH802" s="76"/>
      <c r="GI802" s="76"/>
      <c r="GJ802" s="76"/>
      <c r="GK802" s="76"/>
      <c r="GL802" s="76"/>
      <c r="GM802" s="76"/>
      <c r="GN802" s="76"/>
      <c r="GO802" s="76"/>
      <c r="GP802" s="76"/>
      <c r="GQ802" s="76"/>
      <c r="GR802" s="76"/>
      <c r="GS802" s="76"/>
      <c r="GT802" s="76"/>
      <c r="GU802" s="76"/>
      <c r="GV802" s="76"/>
      <c r="GW802" s="76"/>
      <c r="GX802" s="76"/>
      <c r="GY802" s="76"/>
      <c r="GZ802" s="76"/>
      <c r="HA802" s="76"/>
      <c r="HB802" s="76"/>
      <c r="HC802" s="76"/>
      <c r="HD802" s="76"/>
      <c r="HE802" s="76"/>
      <c r="HF802" s="76"/>
      <c r="HG802" s="76"/>
      <c r="HH802" s="76"/>
      <c r="HI802" s="76"/>
      <c r="HJ802" s="76"/>
      <c r="HK802" s="76"/>
      <c r="HL802" s="76"/>
      <c r="HM802" s="76"/>
      <c r="HN802" s="76"/>
      <c r="HO802" s="76"/>
      <c r="HP802" s="76"/>
      <c r="HQ802" s="76"/>
      <c r="HR802" s="76"/>
      <c r="HS802" s="76"/>
      <c r="HT802" s="76"/>
      <c r="HU802" s="76"/>
      <c r="HV802" s="76"/>
      <c r="HW802" s="76"/>
      <c r="HX802" s="76"/>
      <c r="HY802" s="76"/>
      <c r="HZ802" s="76"/>
      <c r="IA802" s="76"/>
      <c r="IB802" s="76"/>
      <c r="IC802" s="76"/>
      <c r="ID802" s="76"/>
      <c r="IE802" s="76"/>
      <c r="IF802" s="76"/>
      <c r="IG802" s="76"/>
      <c r="IH802" s="76"/>
      <c r="II802" s="76"/>
      <c r="IJ802" s="76"/>
      <c r="IK802" s="76"/>
      <c r="IL802" s="76"/>
      <c r="IM802" s="76"/>
      <c r="IN802" s="76"/>
      <c r="IO802" s="76"/>
      <c r="IP802" s="76"/>
      <c r="IQ802" s="76"/>
      <c r="IR802" s="76"/>
      <c r="IS802" s="76"/>
      <c r="IT802" s="76"/>
      <c r="IU802" s="76"/>
      <c r="IV802" s="76"/>
    </row>
    <row r="803" spans="1:256" x14ac:dyDescent="0.2">
      <c r="A803" s="79">
        <v>3942</v>
      </c>
      <c r="B803" s="71" t="s">
        <v>2441</v>
      </c>
      <c r="C803" s="70" t="s">
        <v>2110</v>
      </c>
      <c r="D803" s="69">
        <v>0</v>
      </c>
      <c r="E803" s="69">
        <v>0</v>
      </c>
      <c r="F803" s="69">
        <v>0</v>
      </c>
      <c r="G803" s="71">
        <v>0</v>
      </c>
      <c r="H803" s="69">
        <v>0</v>
      </c>
      <c r="I803" s="69">
        <v>0</v>
      </c>
      <c r="J803" s="72">
        <v>0</v>
      </c>
      <c r="K803" s="71">
        <v>0</v>
      </c>
      <c r="L803" s="80">
        <v>0</v>
      </c>
      <c r="M803" s="74">
        <v>0</v>
      </c>
      <c r="N803" s="80">
        <v>0</v>
      </c>
      <c r="O803" s="70">
        <v>0</v>
      </c>
      <c r="P803" s="76" t="e">
        <f>VLOOKUP(A803,#REF!,3,FALSE)</f>
        <v>#REF!</v>
      </c>
      <c r="Q803" s="80">
        <v>12.979999999999999</v>
      </c>
      <c r="R803" s="80">
        <f t="shared" si="12"/>
        <v>0</v>
      </c>
    </row>
    <row r="804" spans="1:256" s="69" customFormat="1" x14ac:dyDescent="0.2">
      <c r="A804" s="101">
        <v>3965</v>
      </c>
      <c r="B804" s="102" t="s">
        <v>2442</v>
      </c>
      <c r="C804" s="69" t="s">
        <v>2110</v>
      </c>
      <c r="D804" s="69">
        <v>0</v>
      </c>
      <c r="E804" s="69">
        <v>0</v>
      </c>
      <c r="F804" s="69">
        <v>0</v>
      </c>
      <c r="G804" s="71">
        <v>0</v>
      </c>
      <c r="H804" s="69">
        <v>0</v>
      </c>
      <c r="I804" s="69">
        <v>0</v>
      </c>
      <c r="J804" s="69">
        <v>0</v>
      </c>
      <c r="K804" s="103">
        <v>0</v>
      </c>
      <c r="L804" s="103">
        <v>0</v>
      </c>
      <c r="M804" s="69">
        <v>0</v>
      </c>
      <c r="N804" s="104">
        <v>0</v>
      </c>
      <c r="O804" s="69">
        <v>0</v>
      </c>
      <c r="P804" s="76" t="e">
        <f>VLOOKUP(A804,#REF!,3,FALSE)</f>
        <v>#REF!</v>
      </c>
      <c r="Q804" s="92"/>
      <c r="R804" s="92">
        <f t="shared" si="12"/>
        <v>0</v>
      </c>
      <c r="S804" s="76"/>
      <c r="T804" s="76"/>
      <c r="U804" s="76"/>
      <c r="V804" s="76"/>
      <c r="W804" s="76"/>
      <c r="X804" s="76"/>
      <c r="Y804" s="76"/>
      <c r="Z804" s="76"/>
      <c r="AA804" s="76"/>
      <c r="AB804" s="76"/>
      <c r="AC804" s="98"/>
      <c r="AD804" s="98"/>
      <c r="AE804" s="98"/>
      <c r="AF804" s="98"/>
      <c r="AG804" s="98"/>
      <c r="AH804" s="98"/>
      <c r="AI804" s="98"/>
      <c r="AJ804" s="98"/>
      <c r="AK804" s="98"/>
      <c r="AL804" s="98"/>
      <c r="AM804" s="98"/>
      <c r="AN804" s="98"/>
      <c r="AO804" s="98"/>
      <c r="AP804" s="98"/>
      <c r="AQ804" s="98"/>
      <c r="AR804" s="98"/>
      <c r="AS804" s="98"/>
      <c r="AT804" s="98"/>
      <c r="AU804" s="98"/>
      <c r="AV804" s="98"/>
      <c r="AW804" s="98"/>
      <c r="AX804" s="98"/>
      <c r="AY804" s="98"/>
      <c r="AZ804" s="98"/>
      <c r="BA804" s="98"/>
      <c r="BB804" s="98"/>
      <c r="BC804" s="98"/>
      <c r="BD804" s="98"/>
      <c r="BE804" s="98"/>
      <c r="BF804" s="98"/>
      <c r="BG804" s="98"/>
      <c r="BH804" s="98"/>
      <c r="BI804" s="98"/>
      <c r="BJ804" s="98"/>
      <c r="BK804" s="98"/>
      <c r="BL804" s="98"/>
      <c r="BM804" s="98"/>
      <c r="BN804" s="98"/>
      <c r="BO804" s="98"/>
      <c r="BP804" s="98"/>
      <c r="BQ804" s="98"/>
      <c r="BR804" s="98"/>
      <c r="BS804" s="98"/>
      <c r="BT804" s="98"/>
      <c r="BU804" s="98"/>
      <c r="BV804" s="98"/>
      <c r="BW804" s="98"/>
      <c r="BX804" s="98"/>
      <c r="BY804" s="98"/>
      <c r="BZ804" s="98"/>
      <c r="CA804" s="98"/>
      <c r="CB804" s="98"/>
      <c r="CC804" s="98"/>
      <c r="CD804" s="98"/>
      <c r="CE804" s="98"/>
      <c r="CF804" s="98"/>
      <c r="CG804" s="98"/>
      <c r="CH804" s="98"/>
      <c r="CI804" s="98"/>
      <c r="CJ804" s="98"/>
      <c r="CK804" s="98"/>
      <c r="CL804" s="98"/>
      <c r="CM804" s="98"/>
      <c r="CN804" s="98"/>
      <c r="CO804" s="98"/>
      <c r="CP804" s="98"/>
      <c r="CQ804" s="98"/>
      <c r="CR804" s="98"/>
      <c r="CS804" s="98"/>
      <c r="CT804" s="98"/>
      <c r="CU804" s="98"/>
      <c r="CV804" s="98"/>
      <c r="CW804" s="98"/>
      <c r="CX804" s="98"/>
      <c r="CY804" s="98"/>
      <c r="CZ804" s="98"/>
      <c r="DA804" s="98"/>
      <c r="DB804" s="98"/>
      <c r="DC804" s="98"/>
      <c r="DD804" s="98"/>
      <c r="DE804" s="98"/>
      <c r="DF804" s="98"/>
      <c r="DG804" s="98"/>
      <c r="DH804" s="98"/>
      <c r="DI804" s="98"/>
      <c r="DJ804" s="98"/>
      <c r="DK804" s="98"/>
      <c r="DL804" s="98"/>
      <c r="DM804" s="98"/>
      <c r="DN804" s="98"/>
      <c r="DO804" s="98"/>
      <c r="DP804" s="98"/>
      <c r="DQ804" s="98"/>
      <c r="DR804" s="98"/>
      <c r="DS804" s="98"/>
      <c r="DT804" s="98"/>
      <c r="DU804" s="98"/>
      <c r="DV804" s="98"/>
      <c r="DW804" s="98"/>
      <c r="DX804" s="98"/>
      <c r="DY804" s="98"/>
      <c r="DZ804" s="98"/>
      <c r="EA804" s="98"/>
      <c r="EB804" s="98"/>
      <c r="EC804" s="98"/>
      <c r="ED804" s="98"/>
      <c r="EE804" s="98"/>
      <c r="EF804" s="98"/>
      <c r="EG804" s="98"/>
      <c r="EH804" s="98"/>
      <c r="EI804" s="98"/>
      <c r="EJ804" s="98"/>
      <c r="EK804" s="98"/>
      <c r="EL804" s="98"/>
      <c r="EM804" s="98"/>
      <c r="EN804" s="98"/>
      <c r="EO804" s="98"/>
      <c r="EP804" s="98"/>
      <c r="EQ804" s="98"/>
      <c r="ER804" s="98"/>
      <c r="ES804" s="98"/>
      <c r="ET804" s="98"/>
      <c r="EU804" s="98"/>
      <c r="EV804" s="98"/>
      <c r="EW804" s="98"/>
      <c r="EX804" s="98"/>
      <c r="EY804" s="98"/>
      <c r="EZ804" s="98"/>
      <c r="FA804" s="98"/>
      <c r="FB804" s="98"/>
      <c r="FC804" s="98"/>
      <c r="FD804" s="98"/>
      <c r="FE804" s="98"/>
      <c r="FF804" s="98"/>
      <c r="FG804" s="98"/>
      <c r="FH804" s="98"/>
      <c r="FI804" s="98"/>
      <c r="FJ804" s="98"/>
      <c r="FK804" s="98"/>
      <c r="FL804" s="98"/>
      <c r="FM804" s="98"/>
      <c r="FN804" s="98"/>
      <c r="FO804" s="98"/>
      <c r="FP804" s="98"/>
      <c r="FQ804" s="98"/>
      <c r="FR804" s="98"/>
      <c r="FS804" s="98"/>
      <c r="FT804" s="98"/>
      <c r="FU804" s="98"/>
      <c r="FV804" s="98"/>
      <c r="FW804" s="98"/>
      <c r="FX804" s="98"/>
      <c r="FY804" s="98"/>
      <c r="FZ804" s="98"/>
      <c r="GA804" s="98"/>
      <c r="GB804" s="98"/>
      <c r="GC804" s="98"/>
      <c r="GD804" s="98"/>
      <c r="GE804" s="98"/>
      <c r="GF804" s="98"/>
      <c r="GG804" s="98"/>
      <c r="GH804" s="98"/>
      <c r="GI804" s="98"/>
      <c r="GJ804" s="98"/>
      <c r="GK804" s="98"/>
      <c r="GL804" s="98"/>
      <c r="GM804" s="98"/>
      <c r="GN804" s="98"/>
      <c r="GO804" s="98"/>
      <c r="GP804" s="98"/>
      <c r="GQ804" s="98"/>
      <c r="GR804" s="98"/>
      <c r="GS804" s="98"/>
      <c r="GT804" s="98"/>
      <c r="GU804" s="98"/>
      <c r="GV804" s="98"/>
      <c r="GW804" s="98"/>
      <c r="GX804" s="98"/>
      <c r="GY804" s="98"/>
      <c r="GZ804" s="98"/>
      <c r="HA804" s="98"/>
      <c r="HB804" s="98"/>
      <c r="HC804" s="98"/>
      <c r="HD804" s="98"/>
      <c r="HE804" s="98"/>
      <c r="HF804" s="98"/>
      <c r="HG804" s="98"/>
      <c r="HH804" s="98"/>
      <c r="HI804" s="98"/>
      <c r="HJ804" s="98"/>
      <c r="HK804" s="98"/>
      <c r="HL804" s="98"/>
      <c r="HM804" s="98"/>
      <c r="HN804" s="98"/>
      <c r="HO804" s="98"/>
      <c r="HP804" s="98"/>
      <c r="HQ804" s="98"/>
      <c r="HR804" s="98"/>
      <c r="HS804" s="98"/>
      <c r="HT804" s="98"/>
      <c r="HU804" s="98"/>
      <c r="HV804" s="98"/>
      <c r="HW804" s="98"/>
      <c r="HX804" s="98"/>
      <c r="HY804" s="98"/>
      <c r="HZ804" s="98"/>
      <c r="IA804" s="98"/>
      <c r="IB804" s="98"/>
      <c r="IC804" s="98"/>
      <c r="ID804" s="98"/>
      <c r="IE804" s="98"/>
      <c r="IF804" s="98"/>
      <c r="IG804" s="98"/>
      <c r="IH804" s="98"/>
      <c r="II804" s="98"/>
      <c r="IJ804" s="98"/>
      <c r="IK804" s="98"/>
      <c r="IL804" s="98"/>
      <c r="IM804" s="98"/>
      <c r="IN804" s="98"/>
      <c r="IO804" s="98"/>
      <c r="IP804" s="98"/>
      <c r="IQ804" s="98"/>
      <c r="IR804" s="98"/>
      <c r="IS804" s="98"/>
      <c r="IT804" s="98"/>
      <c r="IU804" s="98"/>
      <c r="IV804" s="98"/>
    </row>
    <row r="805" spans="1:256" x14ac:dyDescent="0.2">
      <c r="A805" s="68">
        <v>3964</v>
      </c>
      <c r="B805" s="69" t="s">
        <v>2443</v>
      </c>
      <c r="C805" s="70" t="s">
        <v>2110</v>
      </c>
      <c r="D805" s="69">
        <v>0</v>
      </c>
      <c r="E805" s="69">
        <v>0</v>
      </c>
      <c r="F805" s="69">
        <v>0</v>
      </c>
      <c r="G805" s="71">
        <v>0</v>
      </c>
      <c r="H805" s="69">
        <v>0</v>
      </c>
      <c r="I805" s="69">
        <v>0</v>
      </c>
      <c r="J805" s="72">
        <v>0</v>
      </c>
      <c r="K805" s="73">
        <v>0</v>
      </c>
      <c r="L805" s="73">
        <v>0</v>
      </c>
      <c r="M805" s="74">
        <v>0</v>
      </c>
      <c r="N805" s="75">
        <v>0</v>
      </c>
      <c r="O805" s="70">
        <v>0</v>
      </c>
      <c r="P805" s="76" t="e">
        <f>VLOOKUP(A805,#REF!,3,FALSE)</f>
        <v>#REF!</v>
      </c>
      <c r="Q805" s="77"/>
      <c r="R805" s="77">
        <f t="shared" si="12"/>
        <v>0</v>
      </c>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c r="CM805" s="76"/>
      <c r="CN805" s="76"/>
      <c r="CO805" s="76"/>
      <c r="CP805" s="76"/>
      <c r="CQ805" s="76"/>
      <c r="CR805" s="76"/>
      <c r="CS805" s="76"/>
      <c r="CT805" s="76"/>
      <c r="CU805" s="76"/>
      <c r="CV805" s="76"/>
      <c r="CW805" s="76"/>
      <c r="CX805" s="76"/>
      <c r="CY805" s="76"/>
      <c r="CZ805" s="76"/>
      <c r="DA805" s="76"/>
      <c r="DB805" s="76"/>
      <c r="DC805" s="76"/>
      <c r="DD805" s="76"/>
      <c r="DE805" s="76"/>
      <c r="DF805" s="76"/>
      <c r="DG805" s="76"/>
      <c r="DH805" s="76"/>
      <c r="DI805" s="76"/>
      <c r="DJ805" s="76"/>
      <c r="DK805" s="76"/>
      <c r="DL805" s="76"/>
      <c r="DM805" s="76"/>
      <c r="DN805" s="76"/>
      <c r="DO805" s="76"/>
      <c r="DP805" s="76"/>
      <c r="DQ805" s="76"/>
      <c r="DR805" s="76"/>
      <c r="DS805" s="76"/>
      <c r="DT805" s="76"/>
      <c r="DU805" s="76"/>
      <c r="DV805" s="76"/>
      <c r="DW805" s="76"/>
      <c r="DX805" s="76"/>
      <c r="DY805" s="76"/>
      <c r="DZ805" s="76"/>
      <c r="EA805" s="76"/>
      <c r="EB805" s="76"/>
      <c r="EC805" s="76"/>
      <c r="ED805" s="76"/>
      <c r="EE805" s="76"/>
      <c r="EF805" s="76"/>
      <c r="EG805" s="76"/>
      <c r="EH805" s="76"/>
      <c r="EI805" s="76"/>
      <c r="EJ805" s="76"/>
      <c r="EK805" s="76"/>
      <c r="EL805" s="76"/>
      <c r="EM805" s="76"/>
      <c r="EN805" s="76"/>
      <c r="EO805" s="76"/>
      <c r="EP805" s="76"/>
      <c r="EQ805" s="76"/>
      <c r="ER805" s="76"/>
      <c r="ES805" s="76"/>
      <c r="ET805" s="76"/>
      <c r="EU805" s="76"/>
      <c r="EV805" s="76"/>
      <c r="EW805" s="76"/>
      <c r="EX805" s="76"/>
      <c r="EY805" s="76"/>
      <c r="EZ805" s="76"/>
      <c r="FA805" s="76"/>
      <c r="FB805" s="76"/>
      <c r="FC805" s="76"/>
      <c r="FD805" s="76"/>
      <c r="FE805" s="76"/>
      <c r="FF805" s="76"/>
      <c r="FG805" s="76"/>
      <c r="FH805" s="76"/>
      <c r="FI805" s="76"/>
      <c r="FJ805" s="76"/>
      <c r="FK805" s="76"/>
      <c r="FL805" s="76"/>
      <c r="FM805" s="76"/>
      <c r="FN805" s="76"/>
      <c r="FO805" s="76"/>
      <c r="FP805" s="76"/>
      <c r="FQ805" s="76"/>
      <c r="FR805" s="76"/>
      <c r="FS805" s="76"/>
      <c r="FT805" s="76"/>
      <c r="FU805" s="76"/>
      <c r="FV805" s="76"/>
      <c r="FW805" s="76"/>
      <c r="FX805" s="76"/>
      <c r="FY805" s="76"/>
      <c r="FZ805" s="76"/>
      <c r="GA805" s="76"/>
      <c r="GB805" s="76"/>
      <c r="GC805" s="76"/>
      <c r="GD805" s="76"/>
      <c r="GE805" s="76"/>
      <c r="GF805" s="76"/>
      <c r="GG805" s="76"/>
      <c r="GH805" s="76"/>
      <c r="GI805" s="76"/>
      <c r="GJ805" s="76"/>
      <c r="GK805" s="76"/>
      <c r="GL805" s="76"/>
      <c r="GM805" s="76"/>
      <c r="GN805" s="76"/>
      <c r="GO805" s="76"/>
      <c r="GP805" s="76"/>
      <c r="GQ805" s="76"/>
      <c r="GR805" s="76"/>
      <c r="GS805" s="76"/>
      <c r="GT805" s="76"/>
      <c r="GU805" s="76"/>
      <c r="GV805" s="76"/>
      <c r="GW805" s="76"/>
      <c r="GX805" s="76"/>
      <c r="GY805" s="76"/>
      <c r="GZ805" s="76"/>
      <c r="HA805" s="76"/>
      <c r="HB805" s="76"/>
      <c r="HC805" s="76"/>
      <c r="HD805" s="76"/>
      <c r="HE805" s="76"/>
      <c r="HF805" s="76"/>
      <c r="HG805" s="76"/>
      <c r="HH805" s="76"/>
      <c r="HI805" s="76"/>
      <c r="HJ805" s="76"/>
      <c r="HK805" s="76"/>
      <c r="HL805" s="76"/>
      <c r="HM805" s="76"/>
      <c r="HN805" s="76"/>
      <c r="HO805" s="76"/>
      <c r="HP805" s="76"/>
      <c r="HQ805" s="76"/>
      <c r="HR805" s="76"/>
      <c r="HS805" s="76"/>
      <c r="HT805" s="76"/>
      <c r="HU805" s="76"/>
      <c r="HV805" s="76"/>
      <c r="HW805" s="76"/>
      <c r="HX805" s="76"/>
      <c r="HY805" s="76"/>
      <c r="HZ805" s="76"/>
      <c r="IA805" s="76"/>
      <c r="IB805" s="76"/>
      <c r="IC805" s="76"/>
      <c r="ID805" s="76"/>
      <c r="IE805" s="76"/>
      <c r="IF805" s="76"/>
      <c r="IG805" s="76"/>
      <c r="IH805" s="76"/>
      <c r="II805" s="76"/>
      <c r="IJ805" s="76"/>
      <c r="IK805" s="76"/>
      <c r="IL805" s="76"/>
      <c r="IM805" s="76"/>
      <c r="IN805" s="76"/>
      <c r="IO805" s="76"/>
      <c r="IP805" s="76"/>
      <c r="IQ805" s="76"/>
      <c r="IR805" s="76"/>
      <c r="IS805" s="76"/>
      <c r="IT805" s="76"/>
      <c r="IU805" s="76"/>
      <c r="IV805" s="76"/>
    </row>
    <row r="806" spans="1:256" x14ac:dyDescent="0.2">
      <c r="A806" s="79">
        <v>3943</v>
      </c>
      <c r="B806" s="71" t="s">
        <v>2444</v>
      </c>
      <c r="C806" s="70" t="s">
        <v>2110</v>
      </c>
      <c r="D806" s="69">
        <v>0</v>
      </c>
      <c r="E806" s="69">
        <v>0</v>
      </c>
      <c r="F806" s="69">
        <v>0</v>
      </c>
      <c r="G806" s="71">
        <v>0</v>
      </c>
      <c r="H806" s="69">
        <v>0</v>
      </c>
      <c r="I806" s="69">
        <v>0</v>
      </c>
      <c r="J806" s="72">
        <v>0</v>
      </c>
      <c r="K806" s="71">
        <v>0</v>
      </c>
      <c r="L806" s="80">
        <v>0</v>
      </c>
      <c r="M806" s="74">
        <v>0</v>
      </c>
      <c r="N806" s="80">
        <v>0</v>
      </c>
      <c r="O806" s="70">
        <v>0</v>
      </c>
      <c r="P806" s="76" t="e">
        <f>VLOOKUP(A806,#REF!,3,FALSE)</f>
        <v>#REF!</v>
      </c>
      <c r="Q806" s="80">
        <v>32.449999999999996</v>
      </c>
      <c r="R806" s="80">
        <f t="shared" si="12"/>
        <v>0</v>
      </c>
    </row>
    <row r="807" spans="1:256" x14ac:dyDescent="0.2">
      <c r="A807" s="79">
        <v>1668</v>
      </c>
      <c r="B807" s="71" t="s">
        <v>436</v>
      </c>
      <c r="C807" s="70" t="s">
        <v>2110</v>
      </c>
      <c r="D807" s="69">
        <v>3</v>
      </c>
      <c r="E807" s="69">
        <v>3</v>
      </c>
      <c r="F807" s="69">
        <v>3</v>
      </c>
      <c r="G807" s="71">
        <v>1232.21</v>
      </c>
      <c r="H807" s="69">
        <v>246.44</v>
      </c>
      <c r="I807" s="69">
        <v>3</v>
      </c>
      <c r="J807" s="72">
        <v>3</v>
      </c>
      <c r="K807" s="71">
        <v>3</v>
      </c>
      <c r="L807" s="80">
        <v>1232.21</v>
      </c>
      <c r="M807" s="74">
        <v>246.44</v>
      </c>
      <c r="N807" s="80">
        <v>410.73670000000004</v>
      </c>
      <c r="O807" s="70">
        <v>0</v>
      </c>
      <c r="P807" s="76" t="e">
        <f>VLOOKUP(A807,#REF!,3,FALSE)</f>
        <v>#REF!</v>
      </c>
      <c r="Q807" s="80">
        <v>194.99999999999997</v>
      </c>
      <c r="R807" s="80">
        <f t="shared" si="12"/>
        <v>647.21010000000024</v>
      </c>
    </row>
    <row r="808" spans="1:256" x14ac:dyDescent="0.2">
      <c r="A808" s="79">
        <v>1669</v>
      </c>
      <c r="B808" s="71" t="s">
        <v>1746</v>
      </c>
      <c r="C808" s="70" t="s">
        <v>2110</v>
      </c>
      <c r="D808" s="69">
        <v>1</v>
      </c>
      <c r="E808" s="69">
        <v>1</v>
      </c>
      <c r="F808" s="69">
        <v>1</v>
      </c>
      <c r="G808" s="71">
        <v>100.33</v>
      </c>
      <c r="H808" s="69">
        <v>20.07</v>
      </c>
      <c r="I808" s="69">
        <v>1</v>
      </c>
      <c r="J808" s="72">
        <v>1</v>
      </c>
      <c r="K808" s="71">
        <v>1</v>
      </c>
      <c r="L808" s="80">
        <v>100.33</v>
      </c>
      <c r="M808" s="74">
        <v>20.07</v>
      </c>
      <c r="N808" s="80">
        <v>100.33</v>
      </c>
      <c r="O808" s="70">
        <v>0</v>
      </c>
      <c r="P808" s="76" t="e">
        <f>VLOOKUP(A808,#REF!,3,FALSE)</f>
        <v>#REF!</v>
      </c>
      <c r="Q808" s="80">
        <v>24.75</v>
      </c>
      <c r="R808" s="80">
        <f t="shared" si="12"/>
        <v>75.58</v>
      </c>
    </row>
    <row r="809" spans="1:256" x14ac:dyDescent="0.2">
      <c r="A809" s="79">
        <v>1663</v>
      </c>
      <c r="B809" s="71" t="s">
        <v>437</v>
      </c>
      <c r="C809" s="70" t="s">
        <v>2206</v>
      </c>
      <c r="D809" s="69">
        <v>6</v>
      </c>
      <c r="E809" s="69">
        <v>6</v>
      </c>
      <c r="F809" s="69">
        <v>6</v>
      </c>
      <c r="G809" s="71">
        <v>261.85000000000002</v>
      </c>
      <c r="H809" s="69">
        <v>52.370000000000005</v>
      </c>
      <c r="I809" s="69">
        <v>6</v>
      </c>
      <c r="J809" s="72">
        <v>6</v>
      </c>
      <c r="K809" s="71">
        <v>6</v>
      </c>
      <c r="L809" s="80">
        <v>261.85000000000002</v>
      </c>
      <c r="M809" s="74">
        <v>52.370000000000005</v>
      </c>
      <c r="N809" s="80">
        <v>43.6417</v>
      </c>
      <c r="O809" s="70">
        <v>0</v>
      </c>
      <c r="P809" s="76" t="e">
        <f>VLOOKUP(A809,#REF!,3,FALSE)</f>
        <v>#REF!</v>
      </c>
      <c r="Q809" s="80">
        <v>5.04</v>
      </c>
      <c r="R809" s="80">
        <f t="shared" si="12"/>
        <v>231.61020000000002</v>
      </c>
    </row>
    <row r="810" spans="1:256" x14ac:dyDescent="0.2">
      <c r="A810" s="79">
        <v>1664</v>
      </c>
      <c r="B810" s="71" t="s">
        <v>438</v>
      </c>
      <c r="C810" s="70" t="s">
        <v>2206</v>
      </c>
      <c r="D810" s="69">
        <v>0</v>
      </c>
      <c r="E810" s="69">
        <v>0</v>
      </c>
      <c r="F810" s="69">
        <v>0</v>
      </c>
      <c r="G810" s="71">
        <v>0</v>
      </c>
      <c r="H810" s="69">
        <v>0</v>
      </c>
      <c r="I810" s="69">
        <v>0</v>
      </c>
      <c r="J810" s="72">
        <v>0</v>
      </c>
      <c r="K810" s="71">
        <v>0</v>
      </c>
      <c r="L810" s="80">
        <v>0</v>
      </c>
      <c r="M810" s="74">
        <v>0</v>
      </c>
      <c r="N810" s="80">
        <v>0</v>
      </c>
      <c r="O810" s="70">
        <v>0</v>
      </c>
      <c r="P810" s="76" t="e">
        <f>VLOOKUP(A810,#REF!,3,FALSE)</f>
        <v>#REF!</v>
      </c>
      <c r="Q810" s="80">
        <v>12.18</v>
      </c>
      <c r="R810" s="80">
        <f t="shared" si="12"/>
        <v>0</v>
      </c>
    </row>
    <row r="811" spans="1:256" x14ac:dyDescent="0.2">
      <c r="A811" s="79">
        <v>2380</v>
      </c>
      <c r="B811" s="71" t="s">
        <v>1450</v>
      </c>
      <c r="C811" s="70" t="s">
        <v>8</v>
      </c>
      <c r="D811" s="69">
        <v>0</v>
      </c>
      <c r="E811" s="69">
        <v>0</v>
      </c>
      <c r="F811" s="69">
        <v>0</v>
      </c>
      <c r="G811" s="71">
        <v>0</v>
      </c>
      <c r="H811" s="69">
        <v>0</v>
      </c>
      <c r="I811" s="69">
        <v>0</v>
      </c>
      <c r="J811" s="72">
        <v>0</v>
      </c>
      <c r="K811" s="71">
        <v>0</v>
      </c>
      <c r="L811" s="80">
        <v>0</v>
      </c>
      <c r="M811" s="74">
        <v>0</v>
      </c>
      <c r="N811" s="80">
        <v>0</v>
      </c>
      <c r="O811" s="70">
        <v>0</v>
      </c>
      <c r="P811" s="76" t="e">
        <f>VLOOKUP(A811,#REF!,3,FALSE)</f>
        <v>#REF!</v>
      </c>
      <c r="Q811" s="80">
        <v>607.37</v>
      </c>
      <c r="R811" s="80">
        <f t="shared" si="12"/>
        <v>0</v>
      </c>
    </row>
    <row r="812" spans="1:256" x14ac:dyDescent="0.2">
      <c r="A812" s="79">
        <v>2381</v>
      </c>
      <c r="B812" s="71" t="s">
        <v>2445</v>
      </c>
      <c r="C812" s="70" t="s">
        <v>8</v>
      </c>
      <c r="D812" s="69">
        <v>0</v>
      </c>
      <c r="E812" s="69">
        <v>0</v>
      </c>
      <c r="F812" s="69">
        <v>0</v>
      </c>
      <c r="G812" s="71">
        <v>0</v>
      </c>
      <c r="H812" s="69">
        <v>0</v>
      </c>
      <c r="I812" s="69">
        <v>0</v>
      </c>
      <c r="J812" s="72">
        <v>0</v>
      </c>
      <c r="K812" s="71">
        <v>0</v>
      </c>
      <c r="L812" s="80">
        <v>0</v>
      </c>
      <c r="M812" s="74">
        <v>0</v>
      </c>
      <c r="N812" s="80">
        <v>0</v>
      </c>
      <c r="O812" s="70">
        <v>0</v>
      </c>
      <c r="P812" s="76" t="e">
        <f>VLOOKUP(A812,#REF!,3,FALSE)</f>
        <v>#REF!</v>
      </c>
      <c r="Q812" s="80">
        <v>1032.9999999999998</v>
      </c>
      <c r="R812" s="80">
        <f t="shared" si="12"/>
        <v>0</v>
      </c>
    </row>
    <row r="813" spans="1:256" x14ac:dyDescent="0.2">
      <c r="A813" s="79">
        <v>1655</v>
      </c>
      <c r="B813" s="71" t="s">
        <v>1747</v>
      </c>
      <c r="C813" s="70" t="s">
        <v>2110</v>
      </c>
      <c r="D813" s="69">
        <v>8</v>
      </c>
      <c r="E813" s="69">
        <v>8</v>
      </c>
      <c r="F813" s="69">
        <v>13</v>
      </c>
      <c r="G813" s="71">
        <v>441.56</v>
      </c>
      <c r="H813" s="69">
        <v>88.320000000000007</v>
      </c>
      <c r="I813" s="69">
        <v>9</v>
      </c>
      <c r="J813" s="72">
        <v>8</v>
      </c>
      <c r="K813" s="71">
        <v>13</v>
      </c>
      <c r="L813" s="80">
        <v>441.56</v>
      </c>
      <c r="M813" s="74">
        <v>88.320000000000007</v>
      </c>
      <c r="N813" s="80">
        <v>33.966200000000001</v>
      </c>
      <c r="O813" s="70">
        <v>0</v>
      </c>
      <c r="P813" s="76" t="e">
        <f>VLOOKUP(A813,#REF!,3,FALSE)</f>
        <v>#REF!</v>
      </c>
      <c r="Q813" s="80">
        <v>12.416666666666666</v>
      </c>
      <c r="R813" s="80">
        <f t="shared" si="12"/>
        <v>280.14393333333339</v>
      </c>
    </row>
    <row r="814" spans="1:256" x14ac:dyDescent="0.2">
      <c r="A814" s="79">
        <v>3832</v>
      </c>
      <c r="B814" s="71" t="s">
        <v>2446</v>
      </c>
      <c r="C814" s="70" t="s">
        <v>8</v>
      </c>
      <c r="D814" s="69">
        <v>0</v>
      </c>
      <c r="E814" s="69">
        <v>0</v>
      </c>
      <c r="F814" s="69">
        <v>0</v>
      </c>
      <c r="G814" s="71">
        <v>0</v>
      </c>
      <c r="H814" s="69">
        <v>0</v>
      </c>
      <c r="I814" s="69">
        <v>0</v>
      </c>
      <c r="J814" s="72">
        <v>0</v>
      </c>
      <c r="K814" s="71">
        <v>0</v>
      </c>
      <c r="L814" s="80">
        <v>0</v>
      </c>
      <c r="M814" s="74">
        <v>0</v>
      </c>
      <c r="N814" s="80">
        <v>0</v>
      </c>
      <c r="O814" s="70">
        <v>0</v>
      </c>
      <c r="P814" s="76" t="e">
        <f>VLOOKUP(A814,#REF!,3,FALSE)</f>
        <v>#REF!</v>
      </c>
      <c r="Q814" s="80">
        <v>154.94</v>
      </c>
      <c r="R814" s="80">
        <f t="shared" si="12"/>
        <v>0</v>
      </c>
    </row>
    <row r="815" spans="1:256" x14ac:dyDescent="0.2">
      <c r="A815" s="112" t="s">
        <v>1743</v>
      </c>
      <c r="B815" s="71" t="s">
        <v>2447</v>
      </c>
      <c r="C815" s="70" t="s">
        <v>2110</v>
      </c>
      <c r="D815" s="69">
        <v>0</v>
      </c>
      <c r="E815" s="69">
        <v>0</v>
      </c>
      <c r="F815" s="69">
        <v>0</v>
      </c>
      <c r="G815" s="71">
        <v>0</v>
      </c>
      <c r="H815" s="69">
        <v>0</v>
      </c>
      <c r="I815" s="69">
        <v>0</v>
      </c>
      <c r="J815" s="72">
        <v>0</v>
      </c>
      <c r="K815" s="71">
        <v>0</v>
      </c>
      <c r="L815" s="80">
        <v>0</v>
      </c>
      <c r="M815" s="74">
        <v>0</v>
      </c>
      <c r="N815" s="80">
        <v>0</v>
      </c>
      <c r="O815" s="70">
        <v>0</v>
      </c>
      <c r="P815" s="76" t="e">
        <f>VLOOKUP(A815,#REF!,3,FALSE)</f>
        <v>#REF!</v>
      </c>
      <c r="Q815" s="80">
        <v>17.149999999999999</v>
      </c>
      <c r="R815" s="80">
        <f t="shared" si="12"/>
        <v>0</v>
      </c>
    </row>
    <row r="816" spans="1:256" x14ac:dyDescent="0.2">
      <c r="A816" s="112" t="s">
        <v>1744</v>
      </c>
      <c r="B816" s="71" t="s">
        <v>2448</v>
      </c>
      <c r="C816" s="70" t="s">
        <v>2110</v>
      </c>
      <c r="D816" s="69">
        <v>1</v>
      </c>
      <c r="E816" s="69">
        <v>1</v>
      </c>
      <c r="F816" s="69">
        <v>1</v>
      </c>
      <c r="G816" s="71">
        <v>46.5</v>
      </c>
      <c r="H816" s="69">
        <v>9.3000000000000007</v>
      </c>
      <c r="I816" s="69">
        <v>0</v>
      </c>
      <c r="J816" s="72">
        <v>0</v>
      </c>
      <c r="K816" s="71">
        <v>0</v>
      </c>
      <c r="L816" s="80">
        <v>0</v>
      </c>
      <c r="M816" s="74">
        <v>0</v>
      </c>
      <c r="N816" s="80">
        <v>0</v>
      </c>
      <c r="O816" s="70">
        <v>0</v>
      </c>
      <c r="P816" s="76" t="e">
        <f>VLOOKUP(A816,#REF!,3,FALSE)</f>
        <v>#REF!</v>
      </c>
      <c r="Q816" s="80">
        <v>17.149999999999999</v>
      </c>
      <c r="R816" s="80">
        <f t="shared" si="12"/>
        <v>0</v>
      </c>
    </row>
    <row r="817" spans="1:256" x14ac:dyDescent="0.2">
      <c r="A817" s="112" t="s">
        <v>1745</v>
      </c>
      <c r="B817" s="71" t="s">
        <v>2449</v>
      </c>
      <c r="C817" s="70" t="s">
        <v>2110</v>
      </c>
      <c r="D817" s="69">
        <v>0</v>
      </c>
      <c r="E817" s="69">
        <v>0</v>
      </c>
      <c r="F817" s="69">
        <v>0</v>
      </c>
      <c r="G817" s="71">
        <v>0</v>
      </c>
      <c r="H817" s="69">
        <v>0</v>
      </c>
      <c r="I817" s="69">
        <v>0</v>
      </c>
      <c r="J817" s="72">
        <v>0</v>
      </c>
      <c r="K817" s="71">
        <v>0</v>
      </c>
      <c r="L817" s="80">
        <v>0</v>
      </c>
      <c r="M817" s="74">
        <v>0</v>
      </c>
      <c r="N817" s="80">
        <v>0</v>
      </c>
      <c r="O817" s="70">
        <v>0</v>
      </c>
      <c r="P817" s="76" t="e">
        <f>VLOOKUP(A817,#REF!,3,FALSE)</f>
        <v>#REF!</v>
      </c>
      <c r="Q817" s="80">
        <v>17.149999999999999</v>
      </c>
      <c r="R817" s="80">
        <f t="shared" si="12"/>
        <v>0</v>
      </c>
    </row>
    <row r="818" spans="1:256" s="69" customFormat="1" x14ac:dyDescent="0.2">
      <c r="A818" s="86">
        <v>3567</v>
      </c>
      <c r="B818" s="85" t="s">
        <v>2450</v>
      </c>
      <c r="C818" s="69" t="s">
        <v>2110</v>
      </c>
      <c r="D818" s="69">
        <v>13</v>
      </c>
      <c r="E818" s="69">
        <v>13</v>
      </c>
      <c r="F818" s="69">
        <v>16</v>
      </c>
      <c r="G818" s="71">
        <v>955.82</v>
      </c>
      <c r="H818" s="69">
        <v>171.26000000000002</v>
      </c>
      <c r="I818" s="69">
        <v>13</v>
      </c>
      <c r="J818" s="69">
        <v>13</v>
      </c>
      <c r="K818" s="85">
        <v>14</v>
      </c>
      <c r="L818" s="87">
        <v>862.82</v>
      </c>
      <c r="M818" s="69">
        <v>152.66</v>
      </c>
      <c r="N818" s="87">
        <v>61.63</v>
      </c>
      <c r="O818" s="69">
        <v>0</v>
      </c>
      <c r="P818" s="76" t="e">
        <f>VLOOKUP(A818,#REF!,3,FALSE)</f>
        <v>#REF!</v>
      </c>
      <c r="Q818" s="84">
        <v>17.149999999999999</v>
      </c>
      <c r="R818" s="84">
        <f t="shared" si="12"/>
        <v>622.72</v>
      </c>
      <c r="S818" s="78"/>
      <c r="T818" s="78"/>
      <c r="U818" s="78"/>
      <c r="V818" s="78"/>
      <c r="W818" s="78"/>
      <c r="X818" s="78"/>
      <c r="Y818" s="78"/>
      <c r="Z818" s="78"/>
      <c r="AA818" s="78"/>
      <c r="AB818" s="78"/>
      <c r="AC818" s="85"/>
      <c r="AD818" s="85"/>
      <c r="AE818" s="85"/>
      <c r="AF818" s="85"/>
      <c r="AG818" s="85"/>
      <c r="AH818" s="85"/>
      <c r="AI818" s="85"/>
      <c r="AJ818" s="85"/>
      <c r="AK818" s="85"/>
      <c r="AL818" s="85"/>
      <c r="AM818" s="85"/>
      <c r="AN818" s="85"/>
      <c r="AO818" s="85"/>
      <c r="AP818" s="85"/>
      <c r="AQ818" s="85"/>
      <c r="AR818" s="85"/>
      <c r="AS818" s="85"/>
      <c r="AT818" s="85"/>
      <c r="AU818" s="85"/>
      <c r="AV818" s="85"/>
      <c r="AW818" s="85"/>
      <c r="AX818" s="85"/>
      <c r="AY818" s="85"/>
      <c r="AZ818" s="85"/>
      <c r="BA818" s="85"/>
      <c r="BB818" s="85"/>
      <c r="BC818" s="85"/>
      <c r="BD818" s="85"/>
      <c r="BE818" s="85"/>
      <c r="BF818" s="85"/>
      <c r="BG818" s="85"/>
      <c r="BH818" s="85"/>
      <c r="BI818" s="85"/>
      <c r="BJ818" s="85"/>
      <c r="BK818" s="85"/>
      <c r="BL818" s="85"/>
      <c r="BM818" s="85"/>
      <c r="BN818" s="85"/>
      <c r="BO818" s="85"/>
      <c r="BP818" s="85"/>
      <c r="BQ818" s="85"/>
      <c r="BR818" s="85"/>
      <c r="BS818" s="85"/>
      <c r="BT818" s="85"/>
      <c r="BU818" s="85"/>
      <c r="BV818" s="85"/>
      <c r="BW818" s="85"/>
      <c r="BX818" s="85"/>
      <c r="BY818" s="85"/>
      <c r="BZ818" s="85"/>
      <c r="CA818" s="85"/>
      <c r="CB818" s="85"/>
      <c r="CC818" s="85"/>
      <c r="CD818" s="85"/>
      <c r="CE818" s="85"/>
      <c r="CF818" s="85"/>
      <c r="CG818" s="85"/>
      <c r="CH818" s="85"/>
      <c r="CI818" s="85"/>
      <c r="CJ818" s="85"/>
      <c r="CK818" s="85"/>
      <c r="CL818" s="85"/>
      <c r="CM818" s="85"/>
      <c r="CN818" s="85"/>
      <c r="CO818" s="85"/>
      <c r="CP818" s="85"/>
      <c r="CQ818" s="85"/>
      <c r="CR818" s="85"/>
      <c r="CS818" s="85"/>
      <c r="CT818" s="85"/>
      <c r="CU818" s="85"/>
      <c r="CV818" s="85"/>
      <c r="CW818" s="85"/>
      <c r="CX818" s="85"/>
      <c r="CY818" s="85"/>
      <c r="CZ818" s="85"/>
      <c r="DA818" s="85"/>
      <c r="DB818" s="85"/>
      <c r="DC818" s="85"/>
      <c r="DD818" s="85"/>
      <c r="DE818" s="85"/>
      <c r="DF818" s="85"/>
      <c r="DG818" s="85"/>
      <c r="DH818" s="85"/>
      <c r="DI818" s="85"/>
      <c r="DJ818" s="85"/>
      <c r="DK818" s="85"/>
      <c r="DL818" s="85"/>
      <c r="DM818" s="85"/>
      <c r="DN818" s="85"/>
      <c r="DO818" s="85"/>
      <c r="DP818" s="85"/>
      <c r="DQ818" s="85"/>
      <c r="DR818" s="85"/>
      <c r="DS818" s="85"/>
      <c r="DT818" s="85"/>
      <c r="DU818" s="85"/>
      <c r="DV818" s="85"/>
      <c r="DW818" s="85"/>
      <c r="DX818" s="85"/>
      <c r="DY818" s="85"/>
      <c r="DZ818" s="85"/>
      <c r="EA818" s="85"/>
      <c r="EB818" s="85"/>
      <c r="EC818" s="85"/>
      <c r="ED818" s="85"/>
      <c r="EE818" s="85"/>
      <c r="EF818" s="85"/>
      <c r="EG818" s="85"/>
      <c r="EH818" s="85"/>
      <c r="EI818" s="85"/>
      <c r="EJ818" s="85"/>
      <c r="EK818" s="85"/>
      <c r="EL818" s="85"/>
      <c r="EM818" s="85"/>
      <c r="EN818" s="85"/>
      <c r="EO818" s="85"/>
      <c r="EP818" s="85"/>
      <c r="EQ818" s="85"/>
      <c r="ER818" s="85"/>
      <c r="ES818" s="85"/>
      <c r="ET818" s="85"/>
      <c r="EU818" s="85"/>
      <c r="EV818" s="85"/>
      <c r="EW818" s="85"/>
      <c r="EX818" s="85"/>
      <c r="EY818" s="85"/>
      <c r="EZ818" s="85"/>
      <c r="FA818" s="85"/>
      <c r="FB818" s="85"/>
      <c r="FC818" s="85"/>
      <c r="FD818" s="85"/>
      <c r="FE818" s="85"/>
      <c r="FF818" s="85"/>
      <c r="FG818" s="85"/>
      <c r="FH818" s="85"/>
      <c r="FI818" s="85"/>
      <c r="FJ818" s="85"/>
      <c r="FK818" s="85"/>
      <c r="FL818" s="85"/>
      <c r="FM818" s="85"/>
      <c r="FN818" s="85"/>
      <c r="FO818" s="85"/>
      <c r="FP818" s="85"/>
      <c r="FQ818" s="85"/>
      <c r="FR818" s="85"/>
      <c r="FS818" s="85"/>
      <c r="FT818" s="85"/>
      <c r="FU818" s="85"/>
      <c r="FV818" s="85"/>
      <c r="FW818" s="85"/>
      <c r="FX818" s="85"/>
      <c r="FY818" s="85"/>
      <c r="FZ818" s="85"/>
      <c r="GA818" s="85"/>
      <c r="GB818" s="85"/>
      <c r="GC818" s="85"/>
      <c r="GD818" s="85"/>
      <c r="GE818" s="85"/>
      <c r="GF818" s="85"/>
      <c r="GG818" s="85"/>
      <c r="GH818" s="85"/>
      <c r="GI818" s="85"/>
      <c r="GJ818" s="85"/>
      <c r="GK818" s="85"/>
      <c r="GL818" s="85"/>
      <c r="GM818" s="85"/>
      <c r="GN818" s="85"/>
      <c r="GO818" s="85"/>
      <c r="GP818" s="85"/>
      <c r="GQ818" s="85"/>
      <c r="GR818" s="85"/>
      <c r="GS818" s="85"/>
      <c r="GT818" s="85"/>
      <c r="GU818" s="85"/>
      <c r="GV818" s="85"/>
      <c r="GW818" s="85"/>
      <c r="GX818" s="85"/>
      <c r="GY818" s="85"/>
      <c r="GZ818" s="85"/>
      <c r="HA818" s="85"/>
      <c r="HB818" s="85"/>
      <c r="HC818" s="85"/>
      <c r="HD818" s="85"/>
      <c r="HE818" s="85"/>
      <c r="HF818" s="85"/>
      <c r="HG818" s="85"/>
      <c r="HH818" s="85"/>
      <c r="HI818" s="85"/>
      <c r="HJ818" s="85"/>
      <c r="HK818" s="85"/>
      <c r="HL818" s="85"/>
      <c r="HM818" s="85"/>
      <c r="HN818" s="85"/>
      <c r="HO818" s="85"/>
      <c r="HP818" s="85"/>
      <c r="HQ818" s="85"/>
      <c r="HR818" s="85"/>
      <c r="HS818" s="85"/>
      <c r="HT818" s="85"/>
      <c r="HU818" s="85"/>
      <c r="HV818" s="85"/>
      <c r="HW818" s="85"/>
      <c r="HX818" s="85"/>
      <c r="HY818" s="85"/>
      <c r="HZ818" s="85"/>
      <c r="IA818" s="85"/>
      <c r="IB818" s="85"/>
      <c r="IC818" s="85"/>
      <c r="ID818" s="85"/>
      <c r="IE818" s="85"/>
      <c r="IF818" s="85"/>
      <c r="IG818" s="85"/>
      <c r="IH818" s="85"/>
      <c r="II818" s="85"/>
      <c r="IJ818" s="85"/>
      <c r="IK818" s="85"/>
      <c r="IL818" s="85"/>
      <c r="IM818" s="85"/>
      <c r="IN818" s="85"/>
      <c r="IO818" s="85"/>
      <c r="IP818" s="85"/>
      <c r="IQ818" s="85"/>
      <c r="IR818" s="85"/>
      <c r="IS818" s="85"/>
      <c r="IT818" s="85"/>
      <c r="IU818" s="85"/>
      <c r="IV818" s="85"/>
    </row>
    <row r="819" spans="1:256" s="69" customFormat="1" x14ac:dyDescent="0.2">
      <c r="A819" s="68">
        <v>3941</v>
      </c>
      <c r="B819" s="69" t="s">
        <v>2451</v>
      </c>
      <c r="C819" s="69" t="s">
        <v>2110</v>
      </c>
      <c r="D819" s="69">
        <v>0</v>
      </c>
      <c r="E819" s="69">
        <v>0</v>
      </c>
      <c r="F819" s="69">
        <v>0</v>
      </c>
      <c r="G819" s="71">
        <v>0</v>
      </c>
      <c r="H819" s="69">
        <v>0</v>
      </c>
      <c r="I819" s="69">
        <v>0</v>
      </c>
      <c r="J819" s="69">
        <v>0</v>
      </c>
      <c r="K819" s="73">
        <v>0</v>
      </c>
      <c r="L819" s="73">
        <v>0</v>
      </c>
      <c r="M819" s="69">
        <v>0</v>
      </c>
      <c r="N819" s="75">
        <v>0</v>
      </c>
      <c r="O819" s="69">
        <v>0</v>
      </c>
      <c r="P819" s="76" t="e">
        <f>VLOOKUP(A819,#REF!,3,FALSE)</f>
        <v>#REF!</v>
      </c>
      <c r="Q819" s="92"/>
      <c r="R819" s="92">
        <f t="shared" si="12"/>
        <v>0</v>
      </c>
      <c r="S819" s="76"/>
      <c r="T819" s="76"/>
      <c r="U819" s="76"/>
      <c r="V819" s="76"/>
      <c r="W819" s="76"/>
      <c r="X819" s="76"/>
      <c r="Y819" s="76"/>
      <c r="Z819" s="76"/>
      <c r="AA819" s="76"/>
      <c r="AB819" s="76"/>
    </row>
    <row r="820" spans="1:256" s="69" customFormat="1" x14ac:dyDescent="0.2">
      <c r="A820" s="88">
        <v>3568</v>
      </c>
      <c r="B820" s="89" t="s">
        <v>2452</v>
      </c>
      <c r="C820" s="69" t="s">
        <v>2107</v>
      </c>
      <c r="D820" s="69">
        <v>0</v>
      </c>
      <c r="E820" s="69">
        <v>0</v>
      </c>
      <c r="F820" s="69">
        <v>0</v>
      </c>
      <c r="G820" s="71">
        <v>0</v>
      </c>
      <c r="H820" s="69">
        <v>0</v>
      </c>
      <c r="I820" s="69">
        <v>0</v>
      </c>
      <c r="J820" s="69">
        <v>0</v>
      </c>
      <c r="K820" s="90">
        <v>0</v>
      </c>
      <c r="L820" s="90">
        <v>0</v>
      </c>
      <c r="M820" s="69">
        <v>0</v>
      </c>
      <c r="N820" s="91">
        <v>0</v>
      </c>
      <c r="O820" s="69">
        <v>0</v>
      </c>
      <c r="P820" s="76" t="e">
        <f>VLOOKUP(A820,#REF!,3,FALSE)</f>
        <v>#REF!</v>
      </c>
      <c r="Q820" s="92">
        <v>0</v>
      </c>
      <c r="R820" s="92">
        <f t="shared" si="12"/>
        <v>0</v>
      </c>
      <c r="S820" s="76"/>
      <c r="T820" s="76"/>
      <c r="U820" s="76"/>
      <c r="V820" s="76"/>
      <c r="W820" s="76"/>
      <c r="X820" s="76"/>
      <c r="Y820" s="76"/>
      <c r="Z820" s="76"/>
      <c r="AA820" s="76"/>
      <c r="AB820" s="76"/>
    </row>
    <row r="821" spans="1:256" x14ac:dyDescent="0.2">
      <c r="A821" s="68">
        <v>3569</v>
      </c>
      <c r="B821" s="69" t="s">
        <v>2453</v>
      </c>
      <c r="C821" s="70" t="s">
        <v>2229</v>
      </c>
      <c r="D821" s="69">
        <v>0</v>
      </c>
      <c r="E821" s="69">
        <v>0</v>
      </c>
      <c r="F821" s="69">
        <v>0</v>
      </c>
      <c r="G821" s="71">
        <v>0</v>
      </c>
      <c r="H821" s="69">
        <v>0</v>
      </c>
      <c r="I821" s="69">
        <v>0</v>
      </c>
      <c r="J821" s="72">
        <v>0</v>
      </c>
      <c r="K821" s="73">
        <v>0</v>
      </c>
      <c r="L821" s="73">
        <v>0</v>
      </c>
      <c r="M821" s="74">
        <v>0</v>
      </c>
      <c r="N821" s="75">
        <v>0</v>
      </c>
      <c r="O821" s="70">
        <v>0</v>
      </c>
      <c r="P821" s="76" t="e">
        <f>VLOOKUP(A821,#REF!,3,FALSE)</f>
        <v>#REF!</v>
      </c>
      <c r="Q821" s="77"/>
      <c r="R821" s="77">
        <f t="shared" si="12"/>
        <v>0</v>
      </c>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c r="CM821" s="76"/>
      <c r="CN821" s="76"/>
      <c r="CO821" s="76"/>
      <c r="CP821" s="76"/>
      <c r="CQ821" s="76"/>
      <c r="CR821" s="76"/>
      <c r="CS821" s="76"/>
      <c r="CT821" s="76"/>
      <c r="CU821" s="76"/>
      <c r="CV821" s="76"/>
      <c r="CW821" s="76"/>
      <c r="CX821" s="76"/>
      <c r="CY821" s="76"/>
      <c r="CZ821" s="76"/>
      <c r="DA821" s="76"/>
      <c r="DB821" s="76"/>
      <c r="DC821" s="76"/>
      <c r="DD821" s="76"/>
      <c r="DE821" s="76"/>
      <c r="DF821" s="76"/>
      <c r="DG821" s="76"/>
      <c r="DH821" s="76"/>
      <c r="DI821" s="76"/>
      <c r="DJ821" s="76"/>
      <c r="DK821" s="76"/>
      <c r="DL821" s="76"/>
      <c r="DM821" s="76"/>
      <c r="DN821" s="76"/>
      <c r="DO821" s="76"/>
      <c r="DP821" s="76"/>
      <c r="DQ821" s="76"/>
      <c r="DR821" s="76"/>
      <c r="DS821" s="76"/>
      <c r="DT821" s="76"/>
      <c r="DU821" s="76"/>
      <c r="DV821" s="76"/>
      <c r="DW821" s="76"/>
      <c r="DX821" s="76"/>
      <c r="DY821" s="76"/>
      <c r="DZ821" s="76"/>
      <c r="EA821" s="76"/>
      <c r="EB821" s="76"/>
      <c r="EC821" s="76"/>
      <c r="ED821" s="76"/>
      <c r="EE821" s="76"/>
      <c r="EF821" s="76"/>
      <c r="EG821" s="76"/>
      <c r="EH821" s="76"/>
      <c r="EI821" s="76"/>
      <c r="EJ821" s="76"/>
      <c r="EK821" s="76"/>
      <c r="EL821" s="76"/>
      <c r="EM821" s="76"/>
      <c r="EN821" s="76"/>
      <c r="EO821" s="76"/>
      <c r="EP821" s="76"/>
      <c r="EQ821" s="76"/>
      <c r="ER821" s="76"/>
      <c r="ES821" s="76"/>
      <c r="ET821" s="76"/>
      <c r="EU821" s="76"/>
      <c r="EV821" s="76"/>
      <c r="EW821" s="76"/>
      <c r="EX821" s="76"/>
      <c r="EY821" s="76"/>
      <c r="EZ821" s="76"/>
      <c r="FA821" s="76"/>
      <c r="FB821" s="76"/>
      <c r="FC821" s="76"/>
      <c r="FD821" s="76"/>
      <c r="FE821" s="76"/>
      <c r="FF821" s="76"/>
      <c r="FG821" s="76"/>
      <c r="FH821" s="76"/>
      <c r="FI821" s="76"/>
      <c r="FJ821" s="76"/>
      <c r="FK821" s="76"/>
      <c r="FL821" s="76"/>
      <c r="FM821" s="76"/>
      <c r="FN821" s="76"/>
      <c r="FO821" s="76"/>
      <c r="FP821" s="76"/>
      <c r="FQ821" s="76"/>
      <c r="FR821" s="76"/>
      <c r="FS821" s="76"/>
      <c r="FT821" s="76"/>
      <c r="FU821" s="76"/>
      <c r="FV821" s="76"/>
      <c r="FW821" s="76"/>
      <c r="FX821" s="76"/>
      <c r="FY821" s="76"/>
      <c r="FZ821" s="76"/>
      <c r="GA821" s="76"/>
      <c r="GB821" s="76"/>
      <c r="GC821" s="76"/>
      <c r="GD821" s="76"/>
      <c r="GE821" s="76"/>
      <c r="GF821" s="76"/>
      <c r="GG821" s="76"/>
      <c r="GH821" s="76"/>
      <c r="GI821" s="76"/>
      <c r="GJ821" s="76"/>
      <c r="GK821" s="76"/>
      <c r="GL821" s="76"/>
      <c r="GM821" s="76"/>
      <c r="GN821" s="76"/>
      <c r="GO821" s="76"/>
      <c r="GP821" s="76"/>
      <c r="GQ821" s="76"/>
      <c r="GR821" s="76"/>
      <c r="GS821" s="76"/>
      <c r="GT821" s="76"/>
      <c r="GU821" s="76"/>
      <c r="GV821" s="76"/>
      <c r="GW821" s="76"/>
      <c r="GX821" s="76"/>
      <c r="GY821" s="76"/>
      <c r="GZ821" s="76"/>
      <c r="HA821" s="76"/>
      <c r="HB821" s="76"/>
      <c r="HC821" s="76"/>
      <c r="HD821" s="76"/>
      <c r="HE821" s="76"/>
      <c r="HF821" s="76"/>
      <c r="HG821" s="76"/>
      <c r="HH821" s="76"/>
      <c r="HI821" s="76"/>
      <c r="HJ821" s="76"/>
      <c r="HK821" s="76"/>
      <c r="HL821" s="76"/>
      <c r="HM821" s="76"/>
      <c r="HN821" s="76"/>
      <c r="HO821" s="76"/>
      <c r="HP821" s="76"/>
      <c r="HQ821" s="76"/>
      <c r="HR821" s="76"/>
      <c r="HS821" s="76"/>
      <c r="HT821" s="76"/>
      <c r="HU821" s="76"/>
      <c r="HV821" s="76"/>
      <c r="HW821" s="76"/>
      <c r="HX821" s="76"/>
      <c r="HY821" s="76"/>
      <c r="HZ821" s="76"/>
      <c r="IA821" s="76"/>
      <c r="IB821" s="76"/>
      <c r="IC821" s="76"/>
      <c r="ID821" s="76"/>
      <c r="IE821" s="76"/>
      <c r="IF821" s="76"/>
      <c r="IG821" s="76"/>
      <c r="IH821" s="76"/>
      <c r="II821" s="76"/>
      <c r="IJ821" s="76"/>
      <c r="IK821" s="76"/>
      <c r="IL821" s="76"/>
      <c r="IM821" s="76"/>
      <c r="IN821" s="76"/>
      <c r="IO821" s="76"/>
      <c r="IP821" s="76"/>
      <c r="IQ821" s="76"/>
      <c r="IR821" s="76"/>
      <c r="IS821" s="76"/>
      <c r="IT821" s="76"/>
      <c r="IU821" s="76"/>
      <c r="IV821" s="76"/>
    </row>
    <row r="822" spans="1:256" x14ac:dyDescent="0.2">
      <c r="A822" s="79">
        <v>3570</v>
      </c>
      <c r="B822" s="71" t="s">
        <v>2454</v>
      </c>
      <c r="C822" s="70" t="s">
        <v>8</v>
      </c>
      <c r="D822" s="69">
        <v>1</v>
      </c>
      <c r="E822" s="69">
        <v>1</v>
      </c>
      <c r="F822" s="69">
        <v>1</v>
      </c>
      <c r="G822" s="71">
        <v>1248.5800000000002</v>
      </c>
      <c r="H822" s="69">
        <v>249.72</v>
      </c>
      <c r="I822" s="69">
        <v>1</v>
      </c>
      <c r="J822" s="72">
        <v>1</v>
      </c>
      <c r="K822" s="71">
        <v>1</v>
      </c>
      <c r="L822" s="80">
        <v>1248.5800000000002</v>
      </c>
      <c r="M822" s="74">
        <v>249.72</v>
      </c>
      <c r="N822" s="80">
        <v>1248.5800000000002</v>
      </c>
      <c r="O822" s="70">
        <v>0</v>
      </c>
      <c r="P822" s="76" t="e">
        <f>VLOOKUP(A822,#REF!,3,FALSE)</f>
        <v>#REF!</v>
      </c>
      <c r="Q822" s="80">
        <v>674.1350000000001</v>
      </c>
      <c r="R822" s="80">
        <f t="shared" si="12"/>
        <v>574.44500000000005</v>
      </c>
    </row>
    <row r="823" spans="1:256" x14ac:dyDescent="0.2">
      <c r="A823" s="79">
        <v>3576</v>
      </c>
      <c r="B823" s="71" t="s">
        <v>2455</v>
      </c>
      <c r="C823" s="70" t="s">
        <v>8</v>
      </c>
      <c r="D823" s="69">
        <v>0</v>
      </c>
      <c r="E823" s="69">
        <v>0</v>
      </c>
      <c r="F823" s="69">
        <v>0</v>
      </c>
      <c r="G823" s="71">
        <v>0</v>
      </c>
      <c r="H823" s="69">
        <v>0</v>
      </c>
      <c r="I823" s="69">
        <v>0</v>
      </c>
      <c r="J823" s="72">
        <v>0</v>
      </c>
      <c r="K823" s="71">
        <v>0</v>
      </c>
      <c r="L823" s="80">
        <v>0</v>
      </c>
      <c r="M823" s="74">
        <v>0</v>
      </c>
      <c r="N823" s="80">
        <v>0</v>
      </c>
      <c r="O823" s="70">
        <v>0</v>
      </c>
      <c r="P823" s="76" t="e">
        <f>VLOOKUP(A823,#REF!,3,FALSE)</f>
        <v>#REF!</v>
      </c>
      <c r="Q823" s="80">
        <v>734.15</v>
      </c>
      <c r="R823" s="80">
        <f t="shared" si="12"/>
        <v>0</v>
      </c>
    </row>
    <row r="824" spans="1:256" x14ac:dyDescent="0.2">
      <c r="A824" s="79">
        <v>2382</v>
      </c>
      <c r="B824" s="71" t="s">
        <v>1453</v>
      </c>
      <c r="C824" s="70" t="s">
        <v>8</v>
      </c>
      <c r="D824" s="69">
        <v>0</v>
      </c>
      <c r="E824" s="69">
        <v>0</v>
      </c>
      <c r="F824" s="69">
        <v>0</v>
      </c>
      <c r="G824" s="71">
        <v>0</v>
      </c>
      <c r="H824" s="69">
        <v>0</v>
      </c>
      <c r="I824" s="69">
        <v>0</v>
      </c>
      <c r="J824" s="72">
        <v>0</v>
      </c>
      <c r="K824" s="71">
        <v>0</v>
      </c>
      <c r="L824" s="80">
        <v>0</v>
      </c>
      <c r="M824" s="74">
        <v>0</v>
      </c>
      <c r="N824" s="80">
        <v>0</v>
      </c>
      <c r="O824" s="70">
        <v>0</v>
      </c>
      <c r="P824" s="76" t="e">
        <f>VLOOKUP(A824,#REF!,3,FALSE)</f>
        <v>#REF!</v>
      </c>
      <c r="Q824" s="80">
        <v>605.70000000000005</v>
      </c>
      <c r="R824" s="80">
        <f t="shared" si="12"/>
        <v>0</v>
      </c>
    </row>
    <row r="825" spans="1:256" x14ac:dyDescent="0.2">
      <c r="A825" s="68">
        <v>1880</v>
      </c>
      <c r="B825" s="69" t="s">
        <v>2456</v>
      </c>
      <c r="C825" s="70" t="s">
        <v>2110</v>
      </c>
      <c r="D825" s="69">
        <v>0</v>
      </c>
      <c r="E825" s="69">
        <v>0</v>
      </c>
      <c r="F825" s="69">
        <v>0</v>
      </c>
      <c r="G825" s="71">
        <v>0</v>
      </c>
      <c r="H825" s="69">
        <v>0</v>
      </c>
      <c r="I825" s="69">
        <v>0</v>
      </c>
      <c r="J825" s="72">
        <v>0</v>
      </c>
      <c r="K825" s="73">
        <v>0</v>
      </c>
      <c r="L825" s="73">
        <v>0</v>
      </c>
      <c r="M825" s="74">
        <v>0</v>
      </c>
      <c r="N825" s="75">
        <v>0</v>
      </c>
      <c r="O825" s="70">
        <v>0</v>
      </c>
      <c r="P825" s="76" t="e">
        <f>VLOOKUP(A825,#REF!,3,FALSE)</f>
        <v>#REF!</v>
      </c>
      <c r="Q825" s="77"/>
      <c r="R825" s="77">
        <f t="shared" si="12"/>
        <v>0</v>
      </c>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c r="CM825" s="76"/>
      <c r="CN825" s="76"/>
      <c r="CO825" s="76"/>
      <c r="CP825" s="76"/>
      <c r="CQ825" s="76"/>
      <c r="CR825" s="76"/>
      <c r="CS825" s="76"/>
      <c r="CT825" s="76"/>
      <c r="CU825" s="76"/>
      <c r="CV825" s="76"/>
      <c r="CW825" s="76"/>
      <c r="CX825" s="76"/>
      <c r="CY825" s="76"/>
      <c r="CZ825" s="76"/>
      <c r="DA825" s="76"/>
      <c r="DB825" s="76"/>
      <c r="DC825" s="76"/>
      <c r="DD825" s="76"/>
      <c r="DE825" s="76"/>
      <c r="DF825" s="76"/>
      <c r="DG825" s="76"/>
      <c r="DH825" s="76"/>
      <c r="DI825" s="76"/>
      <c r="DJ825" s="76"/>
      <c r="DK825" s="76"/>
      <c r="DL825" s="76"/>
      <c r="DM825" s="76"/>
      <c r="DN825" s="76"/>
      <c r="DO825" s="76"/>
      <c r="DP825" s="76"/>
      <c r="DQ825" s="76"/>
      <c r="DR825" s="76"/>
      <c r="DS825" s="76"/>
      <c r="DT825" s="76"/>
      <c r="DU825" s="76"/>
      <c r="DV825" s="76"/>
      <c r="DW825" s="76"/>
      <c r="DX825" s="76"/>
      <c r="DY825" s="76"/>
      <c r="DZ825" s="76"/>
      <c r="EA825" s="76"/>
      <c r="EB825" s="76"/>
      <c r="EC825" s="76"/>
      <c r="ED825" s="76"/>
      <c r="EE825" s="76"/>
      <c r="EF825" s="76"/>
      <c r="EG825" s="76"/>
      <c r="EH825" s="76"/>
      <c r="EI825" s="76"/>
      <c r="EJ825" s="76"/>
      <c r="EK825" s="76"/>
      <c r="EL825" s="76"/>
      <c r="EM825" s="76"/>
      <c r="EN825" s="76"/>
      <c r="EO825" s="76"/>
      <c r="EP825" s="76"/>
      <c r="EQ825" s="76"/>
      <c r="ER825" s="76"/>
      <c r="ES825" s="76"/>
      <c r="ET825" s="76"/>
      <c r="EU825" s="76"/>
      <c r="EV825" s="76"/>
      <c r="EW825" s="76"/>
      <c r="EX825" s="76"/>
      <c r="EY825" s="76"/>
      <c r="EZ825" s="76"/>
      <c r="FA825" s="76"/>
      <c r="FB825" s="76"/>
      <c r="FC825" s="76"/>
      <c r="FD825" s="76"/>
      <c r="FE825" s="76"/>
      <c r="FF825" s="76"/>
      <c r="FG825" s="76"/>
      <c r="FH825" s="76"/>
      <c r="FI825" s="76"/>
      <c r="FJ825" s="76"/>
      <c r="FK825" s="76"/>
      <c r="FL825" s="76"/>
      <c r="FM825" s="76"/>
      <c r="FN825" s="76"/>
      <c r="FO825" s="76"/>
      <c r="FP825" s="76"/>
      <c r="FQ825" s="76"/>
      <c r="FR825" s="76"/>
      <c r="FS825" s="76"/>
      <c r="FT825" s="76"/>
      <c r="FU825" s="76"/>
      <c r="FV825" s="76"/>
      <c r="FW825" s="76"/>
      <c r="FX825" s="76"/>
      <c r="FY825" s="76"/>
      <c r="FZ825" s="76"/>
      <c r="GA825" s="76"/>
      <c r="GB825" s="76"/>
      <c r="GC825" s="76"/>
      <c r="GD825" s="76"/>
      <c r="GE825" s="76"/>
      <c r="GF825" s="76"/>
      <c r="GG825" s="76"/>
      <c r="GH825" s="76"/>
      <c r="GI825" s="76"/>
      <c r="GJ825" s="76"/>
      <c r="GK825" s="76"/>
      <c r="GL825" s="76"/>
      <c r="GM825" s="76"/>
      <c r="GN825" s="76"/>
      <c r="GO825" s="76"/>
      <c r="GP825" s="76"/>
      <c r="GQ825" s="76"/>
      <c r="GR825" s="76"/>
      <c r="GS825" s="76"/>
      <c r="GT825" s="76"/>
      <c r="GU825" s="76"/>
      <c r="GV825" s="76"/>
      <c r="GW825" s="76"/>
      <c r="GX825" s="76"/>
      <c r="GY825" s="76"/>
      <c r="GZ825" s="76"/>
      <c r="HA825" s="76"/>
      <c r="HB825" s="76"/>
      <c r="HC825" s="76"/>
      <c r="HD825" s="76"/>
      <c r="HE825" s="76"/>
      <c r="HF825" s="76"/>
      <c r="HG825" s="76"/>
      <c r="HH825" s="76"/>
      <c r="HI825" s="76"/>
      <c r="HJ825" s="76"/>
      <c r="HK825" s="76"/>
      <c r="HL825" s="76"/>
      <c r="HM825" s="76"/>
      <c r="HN825" s="76"/>
      <c r="HO825" s="76"/>
      <c r="HP825" s="76"/>
      <c r="HQ825" s="76"/>
      <c r="HR825" s="76"/>
      <c r="HS825" s="76"/>
      <c r="HT825" s="76"/>
      <c r="HU825" s="76"/>
      <c r="HV825" s="76"/>
      <c r="HW825" s="76"/>
      <c r="HX825" s="76"/>
      <c r="HY825" s="76"/>
      <c r="HZ825" s="76"/>
      <c r="IA825" s="76"/>
      <c r="IB825" s="76"/>
      <c r="IC825" s="76"/>
      <c r="ID825" s="76"/>
      <c r="IE825" s="76"/>
      <c r="IF825" s="76"/>
      <c r="IG825" s="76"/>
      <c r="IH825" s="76"/>
      <c r="II825" s="76"/>
      <c r="IJ825" s="76"/>
      <c r="IK825" s="76"/>
      <c r="IL825" s="76"/>
      <c r="IM825" s="76"/>
      <c r="IN825" s="76"/>
      <c r="IO825" s="76"/>
      <c r="IP825" s="76"/>
      <c r="IQ825" s="76"/>
      <c r="IR825" s="76"/>
      <c r="IS825" s="76"/>
      <c r="IT825" s="76"/>
      <c r="IU825" s="76"/>
      <c r="IV825" s="76"/>
    </row>
    <row r="826" spans="1:256" x14ac:dyDescent="0.2">
      <c r="A826" s="68">
        <v>1883</v>
      </c>
      <c r="B826" s="69" t="s">
        <v>2457</v>
      </c>
      <c r="C826" s="70" t="s">
        <v>2110</v>
      </c>
      <c r="D826" s="69">
        <v>1</v>
      </c>
      <c r="E826" s="69">
        <v>1</v>
      </c>
      <c r="F826" s="69">
        <v>1</v>
      </c>
      <c r="G826" s="71">
        <v>63.38</v>
      </c>
      <c r="H826" s="69">
        <v>12.680000000000001</v>
      </c>
      <c r="I826" s="69">
        <v>1</v>
      </c>
      <c r="J826" s="72">
        <v>1</v>
      </c>
      <c r="K826" s="73">
        <v>1</v>
      </c>
      <c r="L826" s="73">
        <v>63.38</v>
      </c>
      <c r="M826" s="74">
        <v>12.680000000000001</v>
      </c>
      <c r="N826" s="75">
        <v>63.38</v>
      </c>
      <c r="O826" s="70">
        <v>0</v>
      </c>
      <c r="P826" s="76" t="e">
        <f>VLOOKUP(A826,#REF!,3,FALSE)</f>
        <v>#REF!</v>
      </c>
      <c r="Q826" s="77"/>
      <c r="R826" s="77">
        <f t="shared" si="12"/>
        <v>63.38</v>
      </c>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c r="CM826" s="76"/>
      <c r="CN826" s="76"/>
      <c r="CO826" s="76"/>
      <c r="CP826" s="76"/>
      <c r="CQ826" s="76"/>
      <c r="CR826" s="76"/>
      <c r="CS826" s="76"/>
      <c r="CT826" s="76"/>
      <c r="CU826" s="76"/>
      <c r="CV826" s="76"/>
      <c r="CW826" s="76"/>
      <c r="CX826" s="76"/>
      <c r="CY826" s="76"/>
      <c r="CZ826" s="76"/>
      <c r="DA826" s="76"/>
      <c r="DB826" s="76"/>
      <c r="DC826" s="76"/>
      <c r="DD826" s="76"/>
      <c r="DE826" s="76"/>
      <c r="DF826" s="76"/>
      <c r="DG826" s="76"/>
      <c r="DH826" s="76"/>
      <c r="DI826" s="76"/>
      <c r="DJ826" s="76"/>
      <c r="DK826" s="76"/>
      <c r="DL826" s="76"/>
      <c r="DM826" s="76"/>
      <c r="DN826" s="76"/>
      <c r="DO826" s="76"/>
      <c r="DP826" s="76"/>
      <c r="DQ826" s="76"/>
      <c r="DR826" s="76"/>
      <c r="DS826" s="76"/>
      <c r="DT826" s="76"/>
      <c r="DU826" s="76"/>
      <c r="DV826" s="76"/>
      <c r="DW826" s="76"/>
      <c r="DX826" s="76"/>
      <c r="DY826" s="76"/>
      <c r="DZ826" s="76"/>
      <c r="EA826" s="76"/>
      <c r="EB826" s="76"/>
      <c r="EC826" s="76"/>
      <c r="ED826" s="76"/>
      <c r="EE826" s="76"/>
      <c r="EF826" s="76"/>
      <c r="EG826" s="76"/>
      <c r="EH826" s="76"/>
      <c r="EI826" s="76"/>
      <c r="EJ826" s="76"/>
      <c r="EK826" s="76"/>
      <c r="EL826" s="76"/>
      <c r="EM826" s="76"/>
      <c r="EN826" s="76"/>
      <c r="EO826" s="76"/>
      <c r="EP826" s="76"/>
      <c r="EQ826" s="76"/>
      <c r="ER826" s="76"/>
      <c r="ES826" s="76"/>
      <c r="ET826" s="76"/>
      <c r="EU826" s="76"/>
      <c r="EV826" s="76"/>
      <c r="EW826" s="76"/>
      <c r="EX826" s="76"/>
      <c r="EY826" s="76"/>
      <c r="EZ826" s="76"/>
      <c r="FA826" s="76"/>
      <c r="FB826" s="76"/>
      <c r="FC826" s="76"/>
      <c r="FD826" s="76"/>
      <c r="FE826" s="76"/>
      <c r="FF826" s="76"/>
      <c r="FG826" s="76"/>
      <c r="FH826" s="76"/>
      <c r="FI826" s="76"/>
      <c r="FJ826" s="76"/>
      <c r="FK826" s="76"/>
      <c r="FL826" s="76"/>
      <c r="FM826" s="76"/>
      <c r="FN826" s="76"/>
      <c r="FO826" s="76"/>
      <c r="FP826" s="76"/>
      <c r="FQ826" s="76"/>
      <c r="FR826" s="76"/>
      <c r="FS826" s="76"/>
      <c r="FT826" s="76"/>
      <c r="FU826" s="76"/>
      <c r="FV826" s="76"/>
      <c r="FW826" s="76"/>
      <c r="FX826" s="76"/>
      <c r="FY826" s="76"/>
      <c r="FZ826" s="76"/>
      <c r="GA826" s="76"/>
      <c r="GB826" s="76"/>
      <c r="GC826" s="76"/>
      <c r="GD826" s="76"/>
      <c r="GE826" s="76"/>
      <c r="GF826" s="76"/>
      <c r="GG826" s="76"/>
      <c r="GH826" s="76"/>
      <c r="GI826" s="76"/>
      <c r="GJ826" s="76"/>
      <c r="GK826" s="76"/>
      <c r="GL826" s="76"/>
      <c r="GM826" s="76"/>
      <c r="GN826" s="76"/>
      <c r="GO826" s="76"/>
      <c r="GP826" s="76"/>
      <c r="GQ826" s="76"/>
      <c r="GR826" s="76"/>
      <c r="GS826" s="76"/>
      <c r="GT826" s="76"/>
      <c r="GU826" s="76"/>
      <c r="GV826" s="76"/>
      <c r="GW826" s="76"/>
      <c r="GX826" s="76"/>
      <c r="GY826" s="76"/>
      <c r="GZ826" s="76"/>
      <c r="HA826" s="76"/>
      <c r="HB826" s="76"/>
      <c r="HC826" s="76"/>
      <c r="HD826" s="76"/>
      <c r="HE826" s="76"/>
      <c r="HF826" s="76"/>
      <c r="HG826" s="76"/>
      <c r="HH826" s="76"/>
      <c r="HI826" s="76"/>
      <c r="HJ826" s="76"/>
      <c r="HK826" s="76"/>
      <c r="HL826" s="76"/>
      <c r="HM826" s="76"/>
      <c r="HN826" s="76"/>
      <c r="HO826" s="76"/>
      <c r="HP826" s="76"/>
      <c r="HQ826" s="76"/>
      <c r="HR826" s="76"/>
      <c r="HS826" s="76"/>
      <c r="HT826" s="76"/>
      <c r="HU826" s="76"/>
      <c r="HV826" s="76"/>
      <c r="HW826" s="76"/>
      <c r="HX826" s="76"/>
      <c r="HY826" s="76"/>
      <c r="HZ826" s="76"/>
      <c r="IA826" s="76"/>
      <c r="IB826" s="76"/>
      <c r="IC826" s="76"/>
      <c r="ID826" s="76"/>
      <c r="IE826" s="76"/>
      <c r="IF826" s="76"/>
      <c r="IG826" s="76"/>
      <c r="IH826" s="76"/>
      <c r="II826" s="76"/>
      <c r="IJ826" s="76"/>
      <c r="IK826" s="76"/>
      <c r="IL826" s="76"/>
      <c r="IM826" s="76"/>
      <c r="IN826" s="76"/>
      <c r="IO826" s="76"/>
      <c r="IP826" s="76"/>
      <c r="IQ826" s="76"/>
      <c r="IR826" s="76"/>
      <c r="IS826" s="76"/>
      <c r="IT826" s="76"/>
      <c r="IU826" s="76"/>
      <c r="IV826" s="76"/>
    </row>
    <row r="827" spans="1:256" x14ac:dyDescent="0.2">
      <c r="A827" s="68">
        <v>1878</v>
      </c>
      <c r="B827" s="69" t="s">
        <v>2458</v>
      </c>
      <c r="C827" s="70" t="s">
        <v>2110</v>
      </c>
      <c r="D827" s="69">
        <v>15</v>
      </c>
      <c r="E827" s="69">
        <v>14</v>
      </c>
      <c r="F827" s="69">
        <v>24</v>
      </c>
      <c r="G827" s="71">
        <v>1971.41</v>
      </c>
      <c r="H827" s="69">
        <v>394.29</v>
      </c>
      <c r="I827" s="69">
        <v>15</v>
      </c>
      <c r="J827" s="72">
        <v>14</v>
      </c>
      <c r="K827" s="73">
        <v>24</v>
      </c>
      <c r="L827" s="73">
        <v>1971.41</v>
      </c>
      <c r="M827" s="74">
        <v>394.29</v>
      </c>
      <c r="N827" s="75">
        <v>82.142099999999999</v>
      </c>
      <c r="O827" s="70">
        <v>0</v>
      </c>
      <c r="P827" s="76" t="e">
        <f>VLOOKUP(A827,#REF!,3,FALSE)</f>
        <v>#REF!</v>
      </c>
      <c r="Q827" s="77"/>
      <c r="R827" s="77">
        <f t="shared" si="12"/>
        <v>1971.4104</v>
      </c>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c r="CM827" s="76"/>
      <c r="CN827" s="76"/>
      <c r="CO827" s="76"/>
      <c r="CP827" s="76"/>
      <c r="CQ827" s="76"/>
      <c r="CR827" s="76"/>
      <c r="CS827" s="76"/>
      <c r="CT827" s="76"/>
      <c r="CU827" s="76"/>
      <c r="CV827" s="76"/>
      <c r="CW827" s="76"/>
      <c r="CX827" s="76"/>
      <c r="CY827" s="76"/>
      <c r="CZ827" s="76"/>
      <c r="DA827" s="76"/>
      <c r="DB827" s="76"/>
      <c r="DC827" s="76"/>
      <c r="DD827" s="76"/>
      <c r="DE827" s="76"/>
      <c r="DF827" s="76"/>
      <c r="DG827" s="76"/>
      <c r="DH827" s="76"/>
      <c r="DI827" s="76"/>
      <c r="DJ827" s="76"/>
      <c r="DK827" s="76"/>
      <c r="DL827" s="76"/>
      <c r="DM827" s="76"/>
      <c r="DN827" s="76"/>
      <c r="DO827" s="76"/>
      <c r="DP827" s="76"/>
      <c r="DQ827" s="76"/>
      <c r="DR827" s="76"/>
      <c r="DS827" s="76"/>
      <c r="DT827" s="76"/>
      <c r="DU827" s="76"/>
      <c r="DV827" s="76"/>
      <c r="DW827" s="76"/>
      <c r="DX827" s="76"/>
      <c r="DY827" s="76"/>
      <c r="DZ827" s="76"/>
      <c r="EA827" s="76"/>
      <c r="EB827" s="76"/>
      <c r="EC827" s="76"/>
      <c r="ED827" s="76"/>
      <c r="EE827" s="76"/>
      <c r="EF827" s="76"/>
      <c r="EG827" s="76"/>
      <c r="EH827" s="76"/>
      <c r="EI827" s="76"/>
      <c r="EJ827" s="76"/>
      <c r="EK827" s="76"/>
      <c r="EL827" s="76"/>
      <c r="EM827" s="76"/>
      <c r="EN827" s="76"/>
      <c r="EO827" s="76"/>
      <c r="EP827" s="76"/>
      <c r="EQ827" s="76"/>
      <c r="ER827" s="76"/>
      <c r="ES827" s="76"/>
      <c r="ET827" s="76"/>
      <c r="EU827" s="76"/>
      <c r="EV827" s="76"/>
      <c r="EW827" s="76"/>
      <c r="EX827" s="76"/>
      <c r="EY827" s="76"/>
      <c r="EZ827" s="76"/>
      <c r="FA827" s="76"/>
      <c r="FB827" s="76"/>
      <c r="FC827" s="76"/>
      <c r="FD827" s="76"/>
      <c r="FE827" s="76"/>
      <c r="FF827" s="76"/>
      <c r="FG827" s="76"/>
      <c r="FH827" s="76"/>
      <c r="FI827" s="76"/>
      <c r="FJ827" s="76"/>
      <c r="FK827" s="76"/>
      <c r="FL827" s="76"/>
      <c r="FM827" s="76"/>
      <c r="FN827" s="76"/>
      <c r="FO827" s="76"/>
      <c r="FP827" s="76"/>
      <c r="FQ827" s="76"/>
      <c r="FR827" s="76"/>
      <c r="FS827" s="76"/>
      <c r="FT827" s="76"/>
      <c r="FU827" s="76"/>
      <c r="FV827" s="76"/>
      <c r="FW827" s="76"/>
      <c r="FX827" s="76"/>
      <c r="FY827" s="76"/>
      <c r="FZ827" s="76"/>
      <c r="GA827" s="76"/>
      <c r="GB827" s="76"/>
      <c r="GC827" s="76"/>
      <c r="GD827" s="76"/>
      <c r="GE827" s="76"/>
      <c r="GF827" s="76"/>
      <c r="GG827" s="76"/>
      <c r="GH827" s="76"/>
      <c r="GI827" s="76"/>
      <c r="GJ827" s="76"/>
      <c r="GK827" s="76"/>
      <c r="GL827" s="76"/>
      <c r="GM827" s="76"/>
      <c r="GN827" s="76"/>
      <c r="GO827" s="76"/>
      <c r="GP827" s="76"/>
      <c r="GQ827" s="76"/>
      <c r="GR827" s="76"/>
      <c r="GS827" s="76"/>
      <c r="GT827" s="76"/>
      <c r="GU827" s="76"/>
      <c r="GV827" s="76"/>
      <c r="GW827" s="76"/>
      <c r="GX827" s="76"/>
      <c r="GY827" s="76"/>
      <c r="GZ827" s="76"/>
      <c r="HA827" s="76"/>
      <c r="HB827" s="76"/>
      <c r="HC827" s="76"/>
      <c r="HD827" s="76"/>
      <c r="HE827" s="76"/>
      <c r="HF827" s="76"/>
      <c r="HG827" s="76"/>
      <c r="HH827" s="76"/>
      <c r="HI827" s="76"/>
      <c r="HJ827" s="76"/>
      <c r="HK827" s="76"/>
      <c r="HL827" s="76"/>
      <c r="HM827" s="76"/>
      <c r="HN827" s="76"/>
      <c r="HO827" s="76"/>
      <c r="HP827" s="76"/>
      <c r="HQ827" s="76"/>
      <c r="HR827" s="76"/>
      <c r="HS827" s="76"/>
      <c r="HT827" s="76"/>
      <c r="HU827" s="76"/>
      <c r="HV827" s="76"/>
      <c r="HW827" s="76"/>
      <c r="HX827" s="76"/>
      <c r="HY827" s="76"/>
      <c r="HZ827" s="76"/>
      <c r="IA827" s="76"/>
      <c r="IB827" s="76"/>
      <c r="IC827" s="76"/>
      <c r="ID827" s="76"/>
      <c r="IE827" s="76"/>
      <c r="IF827" s="76"/>
      <c r="IG827" s="76"/>
      <c r="IH827" s="76"/>
      <c r="II827" s="76"/>
      <c r="IJ827" s="76"/>
      <c r="IK827" s="76"/>
      <c r="IL827" s="76"/>
      <c r="IM827" s="76"/>
      <c r="IN827" s="76"/>
      <c r="IO827" s="76"/>
      <c r="IP827" s="76"/>
      <c r="IQ827" s="76"/>
      <c r="IR827" s="76"/>
      <c r="IS827" s="76"/>
      <c r="IT827" s="76"/>
      <c r="IU827" s="76"/>
      <c r="IV827" s="76"/>
    </row>
    <row r="828" spans="1:256" x14ac:dyDescent="0.2">
      <c r="A828" s="68">
        <v>1882</v>
      </c>
      <c r="B828" s="69" t="s">
        <v>2459</v>
      </c>
      <c r="C828" s="70" t="s">
        <v>2110</v>
      </c>
      <c r="D828" s="69">
        <v>1</v>
      </c>
      <c r="E828" s="69">
        <v>1</v>
      </c>
      <c r="F828" s="69">
        <v>1</v>
      </c>
      <c r="G828" s="71">
        <v>63.730000000000004</v>
      </c>
      <c r="H828" s="69">
        <v>12.75</v>
      </c>
      <c r="I828" s="69">
        <v>1</v>
      </c>
      <c r="J828" s="72">
        <v>1</v>
      </c>
      <c r="K828" s="73">
        <v>1</v>
      </c>
      <c r="L828" s="73">
        <v>63.730000000000004</v>
      </c>
      <c r="M828" s="74">
        <v>12.75</v>
      </c>
      <c r="N828" s="75">
        <v>63.730000000000004</v>
      </c>
      <c r="O828" s="70">
        <v>0</v>
      </c>
      <c r="P828" s="76" t="e">
        <f>VLOOKUP(A828,#REF!,3,FALSE)</f>
        <v>#REF!</v>
      </c>
      <c r="Q828" s="77"/>
      <c r="R828" s="77">
        <f t="shared" si="12"/>
        <v>63.730000000000004</v>
      </c>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c r="CM828" s="76"/>
      <c r="CN828" s="76"/>
      <c r="CO828" s="76"/>
      <c r="CP828" s="76"/>
      <c r="CQ828" s="76"/>
      <c r="CR828" s="76"/>
      <c r="CS828" s="76"/>
      <c r="CT828" s="76"/>
      <c r="CU828" s="76"/>
      <c r="CV828" s="76"/>
      <c r="CW828" s="76"/>
      <c r="CX828" s="76"/>
      <c r="CY828" s="76"/>
      <c r="CZ828" s="76"/>
      <c r="DA828" s="76"/>
      <c r="DB828" s="76"/>
      <c r="DC828" s="76"/>
      <c r="DD828" s="76"/>
      <c r="DE828" s="76"/>
      <c r="DF828" s="76"/>
      <c r="DG828" s="76"/>
      <c r="DH828" s="76"/>
      <c r="DI828" s="76"/>
      <c r="DJ828" s="76"/>
      <c r="DK828" s="76"/>
      <c r="DL828" s="76"/>
      <c r="DM828" s="76"/>
      <c r="DN828" s="76"/>
      <c r="DO828" s="76"/>
      <c r="DP828" s="76"/>
      <c r="DQ828" s="76"/>
      <c r="DR828" s="76"/>
      <c r="DS828" s="76"/>
      <c r="DT828" s="76"/>
      <c r="DU828" s="76"/>
      <c r="DV828" s="76"/>
      <c r="DW828" s="76"/>
      <c r="DX828" s="76"/>
      <c r="DY828" s="76"/>
      <c r="DZ828" s="76"/>
      <c r="EA828" s="76"/>
      <c r="EB828" s="76"/>
      <c r="EC828" s="76"/>
      <c r="ED828" s="76"/>
      <c r="EE828" s="76"/>
      <c r="EF828" s="76"/>
      <c r="EG828" s="76"/>
      <c r="EH828" s="76"/>
      <c r="EI828" s="76"/>
      <c r="EJ828" s="76"/>
      <c r="EK828" s="76"/>
      <c r="EL828" s="76"/>
      <c r="EM828" s="76"/>
      <c r="EN828" s="76"/>
      <c r="EO828" s="76"/>
      <c r="EP828" s="76"/>
      <c r="EQ828" s="76"/>
      <c r="ER828" s="76"/>
      <c r="ES828" s="76"/>
      <c r="ET828" s="76"/>
      <c r="EU828" s="76"/>
      <c r="EV828" s="76"/>
      <c r="EW828" s="76"/>
      <c r="EX828" s="76"/>
      <c r="EY828" s="76"/>
      <c r="EZ828" s="76"/>
      <c r="FA828" s="76"/>
      <c r="FB828" s="76"/>
      <c r="FC828" s="76"/>
      <c r="FD828" s="76"/>
      <c r="FE828" s="76"/>
      <c r="FF828" s="76"/>
      <c r="FG828" s="76"/>
      <c r="FH828" s="76"/>
      <c r="FI828" s="76"/>
      <c r="FJ828" s="76"/>
      <c r="FK828" s="76"/>
      <c r="FL828" s="76"/>
      <c r="FM828" s="76"/>
      <c r="FN828" s="76"/>
      <c r="FO828" s="76"/>
      <c r="FP828" s="76"/>
      <c r="FQ828" s="76"/>
      <c r="FR828" s="76"/>
      <c r="FS828" s="76"/>
      <c r="FT828" s="76"/>
      <c r="FU828" s="76"/>
      <c r="FV828" s="76"/>
      <c r="FW828" s="76"/>
      <c r="FX828" s="76"/>
      <c r="FY828" s="76"/>
      <c r="FZ828" s="76"/>
      <c r="GA828" s="76"/>
      <c r="GB828" s="76"/>
      <c r="GC828" s="76"/>
      <c r="GD828" s="76"/>
      <c r="GE828" s="76"/>
      <c r="GF828" s="76"/>
      <c r="GG828" s="76"/>
      <c r="GH828" s="76"/>
      <c r="GI828" s="76"/>
      <c r="GJ828" s="76"/>
      <c r="GK828" s="76"/>
      <c r="GL828" s="76"/>
      <c r="GM828" s="76"/>
      <c r="GN828" s="76"/>
      <c r="GO828" s="76"/>
      <c r="GP828" s="76"/>
      <c r="GQ828" s="76"/>
      <c r="GR828" s="76"/>
      <c r="GS828" s="76"/>
      <c r="GT828" s="76"/>
      <c r="GU828" s="76"/>
      <c r="GV828" s="76"/>
      <c r="GW828" s="76"/>
      <c r="GX828" s="76"/>
      <c r="GY828" s="76"/>
      <c r="GZ828" s="76"/>
      <c r="HA828" s="76"/>
      <c r="HB828" s="76"/>
      <c r="HC828" s="76"/>
      <c r="HD828" s="76"/>
      <c r="HE828" s="76"/>
      <c r="HF828" s="76"/>
      <c r="HG828" s="76"/>
      <c r="HH828" s="76"/>
      <c r="HI828" s="76"/>
      <c r="HJ828" s="76"/>
      <c r="HK828" s="76"/>
      <c r="HL828" s="76"/>
      <c r="HM828" s="76"/>
      <c r="HN828" s="76"/>
      <c r="HO828" s="76"/>
      <c r="HP828" s="76"/>
      <c r="HQ828" s="76"/>
      <c r="HR828" s="76"/>
      <c r="HS828" s="76"/>
      <c r="HT828" s="76"/>
      <c r="HU828" s="76"/>
      <c r="HV828" s="76"/>
      <c r="HW828" s="76"/>
      <c r="HX828" s="76"/>
      <c r="HY828" s="76"/>
      <c r="HZ828" s="76"/>
      <c r="IA828" s="76"/>
      <c r="IB828" s="76"/>
      <c r="IC828" s="76"/>
      <c r="ID828" s="76"/>
      <c r="IE828" s="76"/>
      <c r="IF828" s="76"/>
      <c r="IG828" s="76"/>
      <c r="IH828" s="76"/>
      <c r="II828" s="76"/>
      <c r="IJ828" s="76"/>
      <c r="IK828" s="76"/>
      <c r="IL828" s="76"/>
      <c r="IM828" s="76"/>
      <c r="IN828" s="76"/>
      <c r="IO828" s="76"/>
      <c r="IP828" s="76"/>
      <c r="IQ828" s="76"/>
      <c r="IR828" s="76"/>
      <c r="IS828" s="76"/>
      <c r="IT828" s="76"/>
      <c r="IU828" s="76"/>
      <c r="IV828" s="76"/>
    </row>
    <row r="829" spans="1:256" x14ac:dyDescent="0.2">
      <c r="A829" s="68">
        <v>1877</v>
      </c>
      <c r="B829" s="69" t="s">
        <v>2460</v>
      </c>
      <c r="C829" s="70" t="s">
        <v>2110</v>
      </c>
      <c r="D829" s="69">
        <v>0</v>
      </c>
      <c r="E829" s="69">
        <v>0</v>
      </c>
      <c r="F829" s="69">
        <v>0</v>
      </c>
      <c r="G829" s="71">
        <v>0</v>
      </c>
      <c r="H829" s="69">
        <v>0</v>
      </c>
      <c r="I829" s="69">
        <v>0</v>
      </c>
      <c r="J829" s="72">
        <v>0</v>
      </c>
      <c r="K829" s="73">
        <v>0</v>
      </c>
      <c r="L829" s="73">
        <v>0</v>
      </c>
      <c r="M829" s="74">
        <v>0</v>
      </c>
      <c r="N829" s="75">
        <v>0</v>
      </c>
      <c r="O829" s="70">
        <v>0</v>
      </c>
      <c r="P829" s="76" t="e">
        <f>VLOOKUP(A829,#REF!,3,FALSE)</f>
        <v>#REF!</v>
      </c>
      <c r="Q829" s="77"/>
      <c r="R829" s="77">
        <f t="shared" si="12"/>
        <v>0</v>
      </c>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c r="CM829" s="76"/>
      <c r="CN829" s="76"/>
      <c r="CO829" s="76"/>
      <c r="CP829" s="76"/>
      <c r="CQ829" s="76"/>
      <c r="CR829" s="76"/>
      <c r="CS829" s="76"/>
      <c r="CT829" s="76"/>
      <c r="CU829" s="76"/>
      <c r="CV829" s="76"/>
      <c r="CW829" s="76"/>
      <c r="CX829" s="76"/>
      <c r="CY829" s="76"/>
      <c r="CZ829" s="76"/>
      <c r="DA829" s="76"/>
      <c r="DB829" s="76"/>
      <c r="DC829" s="76"/>
      <c r="DD829" s="76"/>
      <c r="DE829" s="76"/>
      <c r="DF829" s="76"/>
      <c r="DG829" s="76"/>
      <c r="DH829" s="76"/>
      <c r="DI829" s="76"/>
      <c r="DJ829" s="76"/>
      <c r="DK829" s="76"/>
      <c r="DL829" s="76"/>
      <c r="DM829" s="76"/>
      <c r="DN829" s="76"/>
      <c r="DO829" s="76"/>
      <c r="DP829" s="76"/>
      <c r="DQ829" s="76"/>
      <c r="DR829" s="76"/>
      <c r="DS829" s="76"/>
      <c r="DT829" s="76"/>
      <c r="DU829" s="76"/>
      <c r="DV829" s="76"/>
      <c r="DW829" s="76"/>
      <c r="DX829" s="76"/>
      <c r="DY829" s="76"/>
      <c r="DZ829" s="76"/>
      <c r="EA829" s="76"/>
      <c r="EB829" s="76"/>
      <c r="EC829" s="76"/>
      <c r="ED829" s="76"/>
      <c r="EE829" s="76"/>
      <c r="EF829" s="76"/>
      <c r="EG829" s="76"/>
      <c r="EH829" s="76"/>
      <c r="EI829" s="76"/>
      <c r="EJ829" s="76"/>
      <c r="EK829" s="76"/>
      <c r="EL829" s="76"/>
      <c r="EM829" s="76"/>
      <c r="EN829" s="76"/>
      <c r="EO829" s="76"/>
      <c r="EP829" s="76"/>
      <c r="EQ829" s="76"/>
      <c r="ER829" s="76"/>
      <c r="ES829" s="76"/>
      <c r="ET829" s="76"/>
      <c r="EU829" s="76"/>
      <c r="EV829" s="76"/>
      <c r="EW829" s="76"/>
      <c r="EX829" s="76"/>
      <c r="EY829" s="76"/>
      <c r="EZ829" s="76"/>
      <c r="FA829" s="76"/>
      <c r="FB829" s="76"/>
      <c r="FC829" s="76"/>
      <c r="FD829" s="76"/>
      <c r="FE829" s="76"/>
      <c r="FF829" s="76"/>
      <c r="FG829" s="76"/>
      <c r="FH829" s="76"/>
      <c r="FI829" s="76"/>
      <c r="FJ829" s="76"/>
      <c r="FK829" s="76"/>
      <c r="FL829" s="76"/>
      <c r="FM829" s="76"/>
      <c r="FN829" s="76"/>
      <c r="FO829" s="76"/>
      <c r="FP829" s="76"/>
      <c r="FQ829" s="76"/>
      <c r="FR829" s="76"/>
      <c r="FS829" s="76"/>
      <c r="FT829" s="76"/>
      <c r="FU829" s="76"/>
      <c r="FV829" s="76"/>
      <c r="FW829" s="76"/>
      <c r="FX829" s="76"/>
      <c r="FY829" s="76"/>
      <c r="FZ829" s="76"/>
      <c r="GA829" s="76"/>
      <c r="GB829" s="76"/>
      <c r="GC829" s="76"/>
      <c r="GD829" s="76"/>
      <c r="GE829" s="76"/>
      <c r="GF829" s="76"/>
      <c r="GG829" s="76"/>
      <c r="GH829" s="76"/>
      <c r="GI829" s="76"/>
      <c r="GJ829" s="76"/>
      <c r="GK829" s="76"/>
      <c r="GL829" s="76"/>
      <c r="GM829" s="76"/>
      <c r="GN829" s="76"/>
      <c r="GO829" s="76"/>
      <c r="GP829" s="76"/>
      <c r="GQ829" s="76"/>
      <c r="GR829" s="76"/>
      <c r="GS829" s="76"/>
      <c r="GT829" s="76"/>
      <c r="GU829" s="76"/>
      <c r="GV829" s="76"/>
      <c r="GW829" s="76"/>
      <c r="GX829" s="76"/>
      <c r="GY829" s="76"/>
      <c r="GZ829" s="76"/>
      <c r="HA829" s="76"/>
      <c r="HB829" s="76"/>
      <c r="HC829" s="76"/>
      <c r="HD829" s="76"/>
      <c r="HE829" s="76"/>
      <c r="HF829" s="76"/>
      <c r="HG829" s="76"/>
      <c r="HH829" s="76"/>
      <c r="HI829" s="76"/>
      <c r="HJ829" s="76"/>
      <c r="HK829" s="76"/>
      <c r="HL829" s="76"/>
      <c r="HM829" s="76"/>
      <c r="HN829" s="76"/>
      <c r="HO829" s="76"/>
      <c r="HP829" s="76"/>
      <c r="HQ829" s="76"/>
      <c r="HR829" s="76"/>
      <c r="HS829" s="76"/>
      <c r="HT829" s="76"/>
      <c r="HU829" s="76"/>
      <c r="HV829" s="76"/>
      <c r="HW829" s="76"/>
      <c r="HX829" s="76"/>
      <c r="HY829" s="76"/>
      <c r="HZ829" s="76"/>
      <c r="IA829" s="76"/>
      <c r="IB829" s="76"/>
      <c r="IC829" s="76"/>
      <c r="ID829" s="76"/>
      <c r="IE829" s="76"/>
      <c r="IF829" s="76"/>
      <c r="IG829" s="76"/>
      <c r="IH829" s="76"/>
      <c r="II829" s="76"/>
      <c r="IJ829" s="76"/>
      <c r="IK829" s="76"/>
      <c r="IL829" s="76"/>
      <c r="IM829" s="76"/>
      <c r="IN829" s="76"/>
      <c r="IO829" s="76"/>
      <c r="IP829" s="76"/>
      <c r="IQ829" s="76"/>
      <c r="IR829" s="76"/>
      <c r="IS829" s="76"/>
      <c r="IT829" s="76"/>
      <c r="IU829" s="76"/>
      <c r="IV829" s="76"/>
    </row>
    <row r="830" spans="1:256" x14ac:dyDescent="0.2">
      <c r="A830" s="68">
        <v>1881</v>
      </c>
      <c r="B830" s="69" t="s">
        <v>2461</v>
      </c>
      <c r="C830" s="70" t="s">
        <v>2110</v>
      </c>
      <c r="D830" s="69">
        <v>2</v>
      </c>
      <c r="E830" s="69">
        <v>2</v>
      </c>
      <c r="F830" s="69">
        <v>2</v>
      </c>
      <c r="G830" s="71">
        <v>163.4</v>
      </c>
      <c r="H830" s="69">
        <v>32.68</v>
      </c>
      <c r="I830" s="69">
        <v>2</v>
      </c>
      <c r="J830" s="72">
        <v>2</v>
      </c>
      <c r="K830" s="73">
        <v>2</v>
      </c>
      <c r="L830" s="73">
        <v>163.4</v>
      </c>
      <c r="M830" s="74">
        <v>32.68</v>
      </c>
      <c r="N830" s="75">
        <v>81.7</v>
      </c>
      <c r="O830" s="70">
        <v>0</v>
      </c>
      <c r="P830" s="76" t="e">
        <f>VLOOKUP(A830,#REF!,3,FALSE)</f>
        <v>#REF!</v>
      </c>
      <c r="Q830" s="77"/>
      <c r="R830" s="77">
        <f t="shared" si="12"/>
        <v>163.4</v>
      </c>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c r="CM830" s="76"/>
      <c r="CN830" s="76"/>
      <c r="CO830" s="76"/>
      <c r="CP830" s="76"/>
      <c r="CQ830" s="76"/>
      <c r="CR830" s="76"/>
      <c r="CS830" s="76"/>
      <c r="CT830" s="76"/>
      <c r="CU830" s="76"/>
      <c r="CV830" s="76"/>
      <c r="CW830" s="76"/>
      <c r="CX830" s="76"/>
      <c r="CY830" s="76"/>
      <c r="CZ830" s="76"/>
      <c r="DA830" s="76"/>
      <c r="DB830" s="76"/>
      <c r="DC830" s="76"/>
      <c r="DD830" s="76"/>
      <c r="DE830" s="76"/>
      <c r="DF830" s="76"/>
      <c r="DG830" s="76"/>
      <c r="DH830" s="76"/>
      <c r="DI830" s="76"/>
      <c r="DJ830" s="76"/>
      <c r="DK830" s="76"/>
      <c r="DL830" s="76"/>
      <c r="DM830" s="76"/>
      <c r="DN830" s="76"/>
      <c r="DO830" s="76"/>
      <c r="DP830" s="76"/>
      <c r="DQ830" s="76"/>
      <c r="DR830" s="76"/>
      <c r="DS830" s="76"/>
      <c r="DT830" s="76"/>
      <c r="DU830" s="76"/>
      <c r="DV830" s="76"/>
      <c r="DW830" s="76"/>
      <c r="DX830" s="76"/>
      <c r="DY830" s="76"/>
      <c r="DZ830" s="76"/>
      <c r="EA830" s="76"/>
      <c r="EB830" s="76"/>
      <c r="EC830" s="76"/>
      <c r="ED830" s="76"/>
      <c r="EE830" s="76"/>
      <c r="EF830" s="76"/>
      <c r="EG830" s="76"/>
      <c r="EH830" s="76"/>
      <c r="EI830" s="76"/>
      <c r="EJ830" s="76"/>
      <c r="EK830" s="76"/>
      <c r="EL830" s="76"/>
      <c r="EM830" s="76"/>
      <c r="EN830" s="76"/>
      <c r="EO830" s="76"/>
      <c r="EP830" s="76"/>
      <c r="EQ830" s="76"/>
      <c r="ER830" s="76"/>
      <c r="ES830" s="76"/>
      <c r="ET830" s="76"/>
      <c r="EU830" s="76"/>
      <c r="EV830" s="76"/>
      <c r="EW830" s="76"/>
      <c r="EX830" s="76"/>
      <c r="EY830" s="76"/>
      <c r="EZ830" s="76"/>
      <c r="FA830" s="76"/>
      <c r="FB830" s="76"/>
      <c r="FC830" s="76"/>
      <c r="FD830" s="76"/>
      <c r="FE830" s="76"/>
      <c r="FF830" s="76"/>
      <c r="FG830" s="76"/>
      <c r="FH830" s="76"/>
      <c r="FI830" s="76"/>
      <c r="FJ830" s="76"/>
      <c r="FK830" s="76"/>
      <c r="FL830" s="76"/>
      <c r="FM830" s="76"/>
      <c r="FN830" s="76"/>
      <c r="FO830" s="76"/>
      <c r="FP830" s="76"/>
      <c r="FQ830" s="76"/>
      <c r="FR830" s="76"/>
      <c r="FS830" s="76"/>
      <c r="FT830" s="76"/>
      <c r="FU830" s="76"/>
      <c r="FV830" s="76"/>
      <c r="FW830" s="76"/>
      <c r="FX830" s="76"/>
      <c r="FY830" s="76"/>
      <c r="FZ830" s="76"/>
      <c r="GA830" s="76"/>
      <c r="GB830" s="76"/>
      <c r="GC830" s="76"/>
      <c r="GD830" s="76"/>
      <c r="GE830" s="76"/>
      <c r="GF830" s="76"/>
      <c r="GG830" s="76"/>
      <c r="GH830" s="76"/>
      <c r="GI830" s="76"/>
      <c r="GJ830" s="76"/>
      <c r="GK830" s="76"/>
      <c r="GL830" s="76"/>
      <c r="GM830" s="76"/>
      <c r="GN830" s="76"/>
      <c r="GO830" s="76"/>
      <c r="GP830" s="76"/>
      <c r="GQ830" s="76"/>
      <c r="GR830" s="76"/>
      <c r="GS830" s="76"/>
      <c r="GT830" s="76"/>
      <c r="GU830" s="76"/>
      <c r="GV830" s="76"/>
      <c r="GW830" s="76"/>
      <c r="GX830" s="76"/>
      <c r="GY830" s="76"/>
      <c r="GZ830" s="76"/>
      <c r="HA830" s="76"/>
      <c r="HB830" s="76"/>
      <c r="HC830" s="76"/>
      <c r="HD830" s="76"/>
      <c r="HE830" s="76"/>
      <c r="HF830" s="76"/>
      <c r="HG830" s="76"/>
      <c r="HH830" s="76"/>
      <c r="HI830" s="76"/>
      <c r="HJ830" s="76"/>
      <c r="HK830" s="76"/>
      <c r="HL830" s="76"/>
      <c r="HM830" s="76"/>
      <c r="HN830" s="76"/>
      <c r="HO830" s="76"/>
      <c r="HP830" s="76"/>
      <c r="HQ830" s="76"/>
      <c r="HR830" s="76"/>
      <c r="HS830" s="76"/>
      <c r="HT830" s="76"/>
      <c r="HU830" s="76"/>
      <c r="HV830" s="76"/>
      <c r="HW830" s="76"/>
      <c r="HX830" s="76"/>
      <c r="HY830" s="76"/>
      <c r="HZ830" s="76"/>
      <c r="IA830" s="76"/>
      <c r="IB830" s="76"/>
      <c r="IC830" s="76"/>
      <c r="ID830" s="76"/>
      <c r="IE830" s="76"/>
      <c r="IF830" s="76"/>
      <c r="IG830" s="76"/>
      <c r="IH830" s="76"/>
      <c r="II830" s="76"/>
      <c r="IJ830" s="76"/>
      <c r="IK830" s="76"/>
      <c r="IL830" s="76"/>
      <c r="IM830" s="76"/>
      <c r="IN830" s="76"/>
      <c r="IO830" s="76"/>
      <c r="IP830" s="76"/>
      <c r="IQ830" s="76"/>
      <c r="IR830" s="76"/>
      <c r="IS830" s="76"/>
      <c r="IT830" s="76"/>
      <c r="IU830" s="76"/>
      <c r="IV830" s="76"/>
    </row>
    <row r="831" spans="1:256" x14ac:dyDescent="0.2">
      <c r="A831" s="79">
        <v>2383</v>
      </c>
      <c r="B831" s="71" t="s">
        <v>2462</v>
      </c>
      <c r="C831" s="70" t="s">
        <v>8</v>
      </c>
      <c r="D831" s="69">
        <v>0</v>
      </c>
      <c r="E831" s="69">
        <v>0</v>
      </c>
      <c r="F831" s="69">
        <v>0</v>
      </c>
      <c r="G831" s="71">
        <v>0</v>
      </c>
      <c r="H831" s="69">
        <v>0</v>
      </c>
      <c r="I831" s="69">
        <v>0</v>
      </c>
      <c r="J831" s="72">
        <v>0</v>
      </c>
      <c r="K831" s="71">
        <v>0</v>
      </c>
      <c r="L831" s="80">
        <v>0</v>
      </c>
      <c r="M831" s="74">
        <v>0</v>
      </c>
      <c r="N831" s="80">
        <v>0</v>
      </c>
      <c r="O831" s="70">
        <v>0</v>
      </c>
      <c r="P831" s="76" t="e">
        <f>VLOOKUP(A831,#REF!,3,FALSE)</f>
        <v>#REF!</v>
      </c>
      <c r="Q831" s="80">
        <v>872.80909090909086</v>
      </c>
      <c r="R831" s="80">
        <f t="shared" si="12"/>
        <v>0</v>
      </c>
    </row>
    <row r="832" spans="1:256" x14ac:dyDescent="0.2">
      <c r="A832" s="79">
        <v>2442</v>
      </c>
      <c r="B832" s="71" t="s">
        <v>2463</v>
      </c>
      <c r="C832" s="70" t="s">
        <v>62</v>
      </c>
      <c r="D832" s="69">
        <v>9</v>
      </c>
      <c r="E832" s="69">
        <v>8</v>
      </c>
      <c r="F832" s="69">
        <v>11</v>
      </c>
      <c r="G832" s="71">
        <v>7787.5</v>
      </c>
      <c r="H832" s="69">
        <v>1442.19</v>
      </c>
      <c r="I832" s="69">
        <v>9</v>
      </c>
      <c r="J832" s="72">
        <v>8</v>
      </c>
      <c r="K832" s="71">
        <v>11</v>
      </c>
      <c r="L832" s="80">
        <v>7787.5</v>
      </c>
      <c r="M832" s="74">
        <v>1442.19</v>
      </c>
      <c r="N832" s="80">
        <v>707.95450000000005</v>
      </c>
      <c r="O832" s="70">
        <v>1</v>
      </c>
      <c r="P832" s="76" t="e">
        <f>VLOOKUP(A832,#REF!,3,FALSE)</f>
        <v>#REF!</v>
      </c>
      <c r="Q832" s="80">
        <v>299.85185185185179</v>
      </c>
      <c r="R832" s="80">
        <f t="shared" si="12"/>
        <v>4489.1291296296313</v>
      </c>
    </row>
    <row r="833" spans="1:256" x14ac:dyDescent="0.2">
      <c r="A833" s="79">
        <v>3940</v>
      </c>
      <c r="B833" s="71" t="s">
        <v>2464</v>
      </c>
      <c r="C833" s="70" t="s">
        <v>62</v>
      </c>
      <c r="D833" s="69">
        <v>1</v>
      </c>
      <c r="E833" s="69">
        <v>1</v>
      </c>
      <c r="F833" s="69">
        <v>1</v>
      </c>
      <c r="G833" s="71">
        <v>678</v>
      </c>
      <c r="H833" s="69">
        <v>135.6</v>
      </c>
      <c r="I833" s="69">
        <v>1</v>
      </c>
      <c r="J833" s="72">
        <v>1</v>
      </c>
      <c r="K833" s="71">
        <v>1</v>
      </c>
      <c r="L833" s="80">
        <v>678</v>
      </c>
      <c r="M833" s="74">
        <v>135.6</v>
      </c>
      <c r="N833" s="80">
        <v>678</v>
      </c>
      <c r="O833" s="70">
        <v>0</v>
      </c>
      <c r="P833" s="76" t="e">
        <f>VLOOKUP(A833,#REF!,3,FALSE)</f>
        <v>#REF!</v>
      </c>
      <c r="Q833" s="80">
        <v>288.74</v>
      </c>
      <c r="R833" s="80">
        <f t="shared" si="12"/>
        <v>389.26</v>
      </c>
    </row>
    <row r="834" spans="1:256" x14ac:dyDescent="0.2">
      <c r="A834" s="79">
        <v>2440</v>
      </c>
      <c r="B834" s="71" t="s">
        <v>2465</v>
      </c>
      <c r="C834" s="70" t="s">
        <v>8</v>
      </c>
      <c r="D834" s="69">
        <v>0</v>
      </c>
      <c r="E834" s="69">
        <v>0</v>
      </c>
      <c r="F834" s="69">
        <v>0</v>
      </c>
      <c r="G834" s="71">
        <v>0</v>
      </c>
      <c r="H834" s="69">
        <v>0</v>
      </c>
      <c r="I834" s="69">
        <v>0</v>
      </c>
      <c r="J834" s="72">
        <v>0</v>
      </c>
      <c r="K834" s="71">
        <v>0</v>
      </c>
      <c r="L834" s="80">
        <v>0</v>
      </c>
      <c r="M834" s="74">
        <v>0</v>
      </c>
      <c r="N834" s="80">
        <v>0</v>
      </c>
      <c r="O834" s="70">
        <v>0</v>
      </c>
      <c r="P834" s="76" t="e">
        <f>VLOOKUP(A834,#REF!,3,FALSE)</f>
        <v>#REF!</v>
      </c>
      <c r="Q834" s="80">
        <v>112.07407407407406</v>
      </c>
      <c r="R834" s="80">
        <f t="shared" ref="R834:R897" si="13">K834*(N834-Q834)</f>
        <v>0</v>
      </c>
    </row>
    <row r="835" spans="1:256" x14ac:dyDescent="0.2">
      <c r="A835" s="79">
        <v>3088</v>
      </c>
      <c r="B835" s="71" t="s">
        <v>2466</v>
      </c>
      <c r="C835" s="70" t="s">
        <v>2107</v>
      </c>
      <c r="D835" s="69">
        <v>0</v>
      </c>
      <c r="E835" s="69">
        <v>0</v>
      </c>
      <c r="F835" s="69">
        <v>0</v>
      </c>
      <c r="G835" s="71">
        <v>0</v>
      </c>
      <c r="H835" s="69">
        <v>0</v>
      </c>
      <c r="I835" s="69">
        <v>0</v>
      </c>
      <c r="J835" s="72">
        <v>0</v>
      </c>
      <c r="K835" s="71">
        <v>0</v>
      </c>
      <c r="L835" s="80">
        <v>0</v>
      </c>
      <c r="M835" s="74">
        <v>0</v>
      </c>
      <c r="N835" s="80">
        <v>0</v>
      </c>
      <c r="O835" s="70">
        <v>0</v>
      </c>
      <c r="P835" s="76" t="e">
        <f>VLOOKUP(A835,#REF!,3,FALSE)</f>
        <v>#REF!</v>
      </c>
      <c r="Q835" s="80">
        <v>1101.8518518518517</v>
      </c>
      <c r="R835" s="80">
        <f t="shared" si="13"/>
        <v>0</v>
      </c>
    </row>
    <row r="836" spans="1:256" x14ac:dyDescent="0.2">
      <c r="A836" s="79">
        <v>3015</v>
      </c>
      <c r="B836" s="71" t="s">
        <v>2467</v>
      </c>
      <c r="C836" s="70" t="s">
        <v>62</v>
      </c>
      <c r="D836" s="69">
        <v>7</v>
      </c>
      <c r="E836" s="69">
        <v>7</v>
      </c>
      <c r="F836" s="69">
        <v>10</v>
      </c>
      <c r="G836" s="71">
        <v>5000</v>
      </c>
      <c r="H836" s="69">
        <v>1000.0100000000001</v>
      </c>
      <c r="I836" s="69">
        <v>7</v>
      </c>
      <c r="J836" s="72">
        <v>7</v>
      </c>
      <c r="K836" s="71">
        <v>10</v>
      </c>
      <c r="L836" s="80">
        <v>5000</v>
      </c>
      <c r="M836" s="74">
        <v>1000.0100000000001</v>
      </c>
      <c r="N836" s="80">
        <v>500</v>
      </c>
      <c r="O836" s="70">
        <v>0</v>
      </c>
      <c r="P836" s="76" t="e">
        <f>VLOOKUP(A836,#REF!,3,FALSE)</f>
        <v>#REF!</v>
      </c>
      <c r="Q836" s="80">
        <v>260.60185185185185</v>
      </c>
      <c r="R836" s="80">
        <f t="shared" si="13"/>
        <v>2393.9814814814818</v>
      </c>
    </row>
    <row r="837" spans="1:256" x14ac:dyDescent="0.2">
      <c r="A837" s="112" t="s">
        <v>1726</v>
      </c>
      <c r="B837" s="71" t="s">
        <v>2468</v>
      </c>
      <c r="C837" s="70" t="s">
        <v>62</v>
      </c>
      <c r="D837" s="69">
        <v>2</v>
      </c>
      <c r="E837" s="69">
        <v>2</v>
      </c>
      <c r="F837" s="69">
        <v>2</v>
      </c>
      <c r="G837" s="71">
        <v>950</v>
      </c>
      <c r="H837" s="69">
        <v>190</v>
      </c>
      <c r="I837" s="69">
        <v>2</v>
      </c>
      <c r="J837" s="72">
        <v>2</v>
      </c>
      <c r="K837" s="71">
        <v>2</v>
      </c>
      <c r="L837" s="80">
        <v>950</v>
      </c>
      <c r="M837" s="74">
        <v>190</v>
      </c>
      <c r="N837" s="80">
        <v>475</v>
      </c>
      <c r="O837" s="70">
        <v>0</v>
      </c>
      <c r="P837" s="76" t="e">
        <f>VLOOKUP(A837,#REF!,3,FALSE)</f>
        <v>#REF!</v>
      </c>
      <c r="Q837" s="80">
        <v>260.60185185185185</v>
      </c>
      <c r="R837" s="80">
        <f t="shared" si="13"/>
        <v>428.7962962962963</v>
      </c>
    </row>
    <row r="838" spans="1:256" x14ac:dyDescent="0.2">
      <c r="A838" s="112" t="s">
        <v>1727</v>
      </c>
      <c r="B838" s="71" t="s">
        <v>2469</v>
      </c>
      <c r="C838" s="70" t="s">
        <v>62</v>
      </c>
      <c r="D838" s="69">
        <v>4</v>
      </c>
      <c r="E838" s="69">
        <v>4</v>
      </c>
      <c r="F838" s="69">
        <v>6</v>
      </c>
      <c r="G838" s="71">
        <v>2848</v>
      </c>
      <c r="H838" s="69">
        <v>569.6</v>
      </c>
      <c r="I838" s="69">
        <v>4</v>
      </c>
      <c r="J838" s="72">
        <v>4</v>
      </c>
      <c r="K838" s="71">
        <v>6</v>
      </c>
      <c r="L838" s="80">
        <v>2848</v>
      </c>
      <c r="M838" s="74">
        <v>569.6</v>
      </c>
      <c r="N838" s="80">
        <v>474.66670000000005</v>
      </c>
      <c r="O838" s="70">
        <v>0</v>
      </c>
      <c r="P838" s="76" t="e">
        <f>VLOOKUP(A838,#REF!,3,FALSE)</f>
        <v>#REF!</v>
      </c>
      <c r="Q838" s="80">
        <v>260.60185185185185</v>
      </c>
      <c r="R838" s="80">
        <f t="shared" si="13"/>
        <v>1284.3890888888891</v>
      </c>
    </row>
    <row r="839" spans="1:256" x14ac:dyDescent="0.2">
      <c r="A839" s="79">
        <v>2461</v>
      </c>
      <c r="B839" s="71" t="s">
        <v>2470</v>
      </c>
      <c r="C839" s="70" t="s">
        <v>8</v>
      </c>
      <c r="D839" s="69">
        <v>3</v>
      </c>
      <c r="E839" s="69">
        <v>2</v>
      </c>
      <c r="F839" s="69">
        <v>3</v>
      </c>
      <c r="G839" s="71">
        <v>470.74</v>
      </c>
      <c r="H839" s="69">
        <v>34.18</v>
      </c>
      <c r="I839" s="69">
        <v>4</v>
      </c>
      <c r="J839" s="72">
        <v>2</v>
      </c>
      <c r="K839" s="71">
        <v>3</v>
      </c>
      <c r="L839" s="80">
        <v>470.74</v>
      </c>
      <c r="M839" s="74">
        <v>34.18</v>
      </c>
      <c r="N839" s="80">
        <v>156.91330000000002</v>
      </c>
      <c r="O839" s="70">
        <v>0</v>
      </c>
      <c r="P839" s="76" t="e">
        <f>VLOOKUP(A839,#REF!,3,FALSE)</f>
        <v>#REF!</v>
      </c>
      <c r="Q839" s="80">
        <v>67.481481481481467</v>
      </c>
      <c r="R839" s="80">
        <f t="shared" si="13"/>
        <v>268.29545555555569</v>
      </c>
    </row>
    <row r="840" spans="1:256" x14ac:dyDescent="0.2">
      <c r="A840" s="79">
        <v>2465</v>
      </c>
      <c r="B840" s="71" t="s">
        <v>2471</v>
      </c>
      <c r="C840" s="70" t="s">
        <v>62</v>
      </c>
      <c r="D840" s="69">
        <v>1</v>
      </c>
      <c r="E840" s="69">
        <v>1</v>
      </c>
      <c r="F840" s="69">
        <v>1</v>
      </c>
      <c r="G840" s="71">
        <v>890.34</v>
      </c>
      <c r="H840" s="69">
        <v>178.06</v>
      </c>
      <c r="I840" s="69">
        <v>1</v>
      </c>
      <c r="J840" s="72">
        <v>1</v>
      </c>
      <c r="K840" s="71">
        <v>1</v>
      </c>
      <c r="L840" s="80">
        <v>890.34</v>
      </c>
      <c r="M840" s="74">
        <v>178.06</v>
      </c>
      <c r="N840" s="80">
        <v>890.34</v>
      </c>
      <c r="O840" s="70">
        <v>0</v>
      </c>
      <c r="P840" s="76" t="e">
        <f>VLOOKUP(A840,#REF!,3,FALSE)</f>
        <v>#REF!</v>
      </c>
      <c r="Q840" s="80">
        <v>296.16666666666669</v>
      </c>
      <c r="R840" s="80">
        <f t="shared" si="13"/>
        <v>594.1733333333334</v>
      </c>
    </row>
    <row r="841" spans="1:256" x14ac:dyDescent="0.2">
      <c r="A841" s="112" t="s">
        <v>1446</v>
      </c>
      <c r="B841" s="71" t="s">
        <v>2472</v>
      </c>
      <c r="C841" s="70" t="s">
        <v>62</v>
      </c>
      <c r="D841" s="69">
        <v>0</v>
      </c>
      <c r="E841" s="69">
        <v>0</v>
      </c>
      <c r="F841" s="69">
        <v>0</v>
      </c>
      <c r="G841" s="71">
        <v>0</v>
      </c>
      <c r="H841" s="69">
        <v>0</v>
      </c>
      <c r="I841" s="69">
        <v>0</v>
      </c>
      <c r="J841" s="72">
        <v>0</v>
      </c>
      <c r="K841" s="71">
        <v>0</v>
      </c>
      <c r="L841" s="80">
        <v>0</v>
      </c>
      <c r="M841" s="74">
        <v>0</v>
      </c>
      <c r="N841" s="80">
        <v>0</v>
      </c>
      <c r="O841" s="70">
        <v>0</v>
      </c>
      <c r="P841" s="76" t="e">
        <f>VLOOKUP(A841,#REF!,3,FALSE)</f>
        <v>#REF!</v>
      </c>
      <c r="Q841" s="80">
        <v>296.16666666666669</v>
      </c>
      <c r="R841" s="80">
        <f t="shared" si="13"/>
        <v>0</v>
      </c>
    </row>
    <row r="842" spans="1:256" x14ac:dyDescent="0.2">
      <c r="A842" s="79">
        <v>2428</v>
      </c>
      <c r="B842" s="71" t="s">
        <v>2473</v>
      </c>
      <c r="C842" s="70" t="s">
        <v>2110</v>
      </c>
      <c r="D842" s="69">
        <v>4</v>
      </c>
      <c r="E842" s="69">
        <v>4</v>
      </c>
      <c r="F842" s="69">
        <v>9</v>
      </c>
      <c r="G842" s="71">
        <v>1575</v>
      </c>
      <c r="H842" s="69">
        <v>315</v>
      </c>
      <c r="I842" s="69">
        <v>5</v>
      </c>
      <c r="J842" s="72">
        <v>4</v>
      </c>
      <c r="K842" s="71">
        <v>9</v>
      </c>
      <c r="L842" s="80">
        <v>1575</v>
      </c>
      <c r="M842" s="74">
        <v>315</v>
      </c>
      <c r="N842" s="80">
        <v>175</v>
      </c>
      <c r="O842" s="70">
        <v>0</v>
      </c>
      <c r="P842" s="76" t="e">
        <f>VLOOKUP(A842,#REF!,3,FALSE)</f>
        <v>#REF!</v>
      </c>
      <c r="Q842" s="80">
        <v>67.203703703703695</v>
      </c>
      <c r="R842" s="80">
        <f t="shared" si="13"/>
        <v>970.16666666666674</v>
      </c>
    </row>
    <row r="843" spans="1:256" x14ac:dyDescent="0.2">
      <c r="A843" s="112" t="s">
        <v>1735</v>
      </c>
      <c r="B843" s="71" t="s">
        <v>2474</v>
      </c>
      <c r="C843" s="70" t="s">
        <v>2110</v>
      </c>
      <c r="D843" s="69">
        <v>0</v>
      </c>
      <c r="E843" s="69">
        <v>0</v>
      </c>
      <c r="F843" s="69">
        <v>0</v>
      </c>
      <c r="G843" s="71">
        <v>0</v>
      </c>
      <c r="H843" s="69">
        <v>0</v>
      </c>
      <c r="I843" s="69">
        <v>0</v>
      </c>
      <c r="J843" s="72">
        <v>0</v>
      </c>
      <c r="K843" s="71">
        <v>0</v>
      </c>
      <c r="L843" s="80">
        <v>0</v>
      </c>
      <c r="M843" s="74">
        <v>0</v>
      </c>
      <c r="N843" s="80">
        <v>0</v>
      </c>
      <c r="O843" s="70">
        <v>0</v>
      </c>
      <c r="P843" s="76" t="e">
        <f>VLOOKUP(A843,#REF!,3,FALSE)</f>
        <v>#REF!</v>
      </c>
      <c r="Q843" s="80">
        <v>67.203703703703695</v>
      </c>
      <c r="R843" s="80">
        <f t="shared" si="13"/>
        <v>0</v>
      </c>
    </row>
    <row r="844" spans="1:256" x14ac:dyDescent="0.2">
      <c r="A844" s="112" t="s">
        <v>1737</v>
      </c>
      <c r="B844" s="71" t="s">
        <v>2475</v>
      </c>
      <c r="C844" s="70" t="s">
        <v>2110</v>
      </c>
      <c r="D844" s="69">
        <v>2</v>
      </c>
      <c r="E844" s="69">
        <v>2</v>
      </c>
      <c r="F844" s="69">
        <v>3</v>
      </c>
      <c r="G844" s="71">
        <v>470.02000000000004</v>
      </c>
      <c r="H844" s="69">
        <v>94.01</v>
      </c>
      <c r="I844" s="69">
        <v>2</v>
      </c>
      <c r="J844" s="72">
        <v>2</v>
      </c>
      <c r="K844" s="71">
        <v>3</v>
      </c>
      <c r="L844" s="80">
        <v>470.02000000000004</v>
      </c>
      <c r="M844" s="74">
        <v>94.01</v>
      </c>
      <c r="N844" s="80">
        <v>156.67330000000001</v>
      </c>
      <c r="O844" s="70">
        <v>0</v>
      </c>
      <c r="P844" s="76" t="e">
        <f>VLOOKUP(A844,#REF!,3,FALSE)</f>
        <v>#REF!</v>
      </c>
      <c r="Q844" s="80">
        <v>67.203703703703695</v>
      </c>
      <c r="R844" s="80">
        <f t="shared" si="13"/>
        <v>268.40878888888892</v>
      </c>
    </row>
    <row r="845" spans="1:256" s="69" customFormat="1" x14ac:dyDescent="0.2">
      <c r="A845" s="114" t="s">
        <v>2476</v>
      </c>
      <c r="B845" s="102" t="s">
        <v>2477</v>
      </c>
      <c r="C845" s="69" t="s">
        <v>2110</v>
      </c>
      <c r="D845" s="69">
        <v>0</v>
      </c>
      <c r="E845" s="69">
        <v>0</v>
      </c>
      <c r="F845" s="69">
        <v>0</v>
      </c>
      <c r="G845" s="71">
        <v>0</v>
      </c>
      <c r="H845" s="69">
        <v>0</v>
      </c>
      <c r="I845" s="69">
        <v>0</v>
      </c>
      <c r="J845" s="69">
        <v>0</v>
      </c>
      <c r="K845" s="103">
        <v>0</v>
      </c>
      <c r="L845" s="103">
        <v>0</v>
      </c>
      <c r="M845" s="69">
        <v>0</v>
      </c>
      <c r="N845" s="104">
        <v>0</v>
      </c>
      <c r="O845" s="69">
        <v>0</v>
      </c>
      <c r="P845" s="76" t="e">
        <f>VLOOKUP(A845,#REF!,3,FALSE)</f>
        <v>#REF!</v>
      </c>
      <c r="Q845" s="92"/>
      <c r="R845" s="92">
        <f t="shared" si="13"/>
        <v>0</v>
      </c>
      <c r="S845" s="76"/>
      <c r="T845" s="76"/>
      <c r="U845" s="76"/>
      <c r="V845" s="76"/>
      <c r="W845" s="76"/>
      <c r="X845" s="76"/>
      <c r="Y845" s="76"/>
      <c r="Z845" s="76"/>
      <c r="AA845" s="76"/>
      <c r="AB845" s="76"/>
      <c r="AC845" s="98"/>
      <c r="AD845" s="98"/>
      <c r="AE845" s="98"/>
      <c r="AF845" s="98"/>
      <c r="AG845" s="98"/>
      <c r="AH845" s="98"/>
      <c r="AI845" s="98"/>
      <c r="AJ845" s="98"/>
      <c r="AK845" s="98"/>
      <c r="AL845" s="98"/>
      <c r="AM845" s="98"/>
      <c r="AN845" s="98"/>
      <c r="AO845" s="98"/>
      <c r="AP845" s="98"/>
      <c r="AQ845" s="98"/>
      <c r="AR845" s="98"/>
      <c r="AS845" s="98"/>
      <c r="AT845" s="98"/>
      <c r="AU845" s="98"/>
      <c r="AV845" s="98"/>
      <c r="AW845" s="98"/>
      <c r="AX845" s="98"/>
      <c r="AY845" s="98"/>
      <c r="AZ845" s="98"/>
      <c r="BA845" s="98"/>
      <c r="BB845" s="98"/>
      <c r="BC845" s="98"/>
      <c r="BD845" s="98"/>
      <c r="BE845" s="98"/>
      <c r="BF845" s="98"/>
      <c r="BG845" s="98"/>
      <c r="BH845" s="98"/>
      <c r="BI845" s="98"/>
      <c r="BJ845" s="98"/>
      <c r="BK845" s="98"/>
      <c r="BL845" s="98"/>
      <c r="BM845" s="98"/>
      <c r="BN845" s="98"/>
      <c r="BO845" s="98"/>
      <c r="BP845" s="98"/>
      <c r="BQ845" s="98"/>
      <c r="BR845" s="98"/>
      <c r="BS845" s="98"/>
      <c r="BT845" s="98"/>
      <c r="BU845" s="98"/>
      <c r="BV845" s="98"/>
      <c r="BW845" s="98"/>
      <c r="BX845" s="98"/>
      <c r="BY845" s="98"/>
      <c r="BZ845" s="98"/>
      <c r="CA845" s="98"/>
      <c r="CB845" s="98"/>
      <c r="CC845" s="98"/>
      <c r="CD845" s="98"/>
      <c r="CE845" s="98"/>
      <c r="CF845" s="98"/>
      <c r="CG845" s="98"/>
      <c r="CH845" s="98"/>
      <c r="CI845" s="98"/>
      <c r="CJ845" s="98"/>
      <c r="CK845" s="98"/>
      <c r="CL845" s="98"/>
      <c r="CM845" s="98"/>
      <c r="CN845" s="98"/>
      <c r="CO845" s="98"/>
      <c r="CP845" s="98"/>
      <c r="CQ845" s="98"/>
      <c r="CR845" s="98"/>
      <c r="CS845" s="98"/>
      <c r="CT845" s="98"/>
      <c r="CU845" s="98"/>
      <c r="CV845" s="98"/>
      <c r="CW845" s="98"/>
      <c r="CX845" s="98"/>
      <c r="CY845" s="98"/>
      <c r="CZ845" s="98"/>
      <c r="DA845" s="98"/>
      <c r="DB845" s="98"/>
      <c r="DC845" s="98"/>
      <c r="DD845" s="98"/>
      <c r="DE845" s="98"/>
      <c r="DF845" s="98"/>
      <c r="DG845" s="98"/>
      <c r="DH845" s="98"/>
      <c r="DI845" s="98"/>
      <c r="DJ845" s="98"/>
      <c r="DK845" s="98"/>
      <c r="DL845" s="98"/>
      <c r="DM845" s="98"/>
      <c r="DN845" s="98"/>
      <c r="DO845" s="98"/>
      <c r="DP845" s="98"/>
      <c r="DQ845" s="98"/>
      <c r="DR845" s="98"/>
      <c r="DS845" s="98"/>
      <c r="DT845" s="98"/>
      <c r="DU845" s="98"/>
      <c r="DV845" s="98"/>
      <c r="DW845" s="98"/>
      <c r="DX845" s="98"/>
      <c r="DY845" s="98"/>
      <c r="DZ845" s="98"/>
      <c r="EA845" s="98"/>
      <c r="EB845" s="98"/>
      <c r="EC845" s="98"/>
      <c r="ED845" s="98"/>
      <c r="EE845" s="98"/>
      <c r="EF845" s="98"/>
      <c r="EG845" s="98"/>
      <c r="EH845" s="98"/>
      <c r="EI845" s="98"/>
      <c r="EJ845" s="98"/>
      <c r="EK845" s="98"/>
      <c r="EL845" s="98"/>
      <c r="EM845" s="98"/>
      <c r="EN845" s="98"/>
      <c r="EO845" s="98"/>
      <c r="EP845" s="98"/>
      <c r="EQ845" s="98"/>
      <c r="ER845" s="98"/>
      <c r="ES845" s="98"/>
      <c r="ET845" s="98"/>
      <c r="EU845" s="98"/>
      <c r="EV845" s="98"/>
      <c r="EW845" s="98"/>
      <c r="EX845" s="98"/>
      <c r="EY845" s="98"/>
      <c r="EZ845" s="98"/>
      <c r="FA845" s="98"/>
      <c r="FB845" s="98"/>
      <c r="FC845" s="98"/>
      <c r="FD845" s="98"/>
      <c r="FE845" s="98"/>
      <c r="FF845" s="98"/>
      <c r="FG845" s="98"/>
      <c r="FH845" s="98"/>
      <c r="FI845" s="98"/>
      <c r="FJ845" s="98"/>
      <c r="FK845" s="98"/>
      <c r="FL845" s="98"/>
      <c r="FM845" s="98"/>
      <c r="FN845" s="98"/>
      <c r="FO845" s="98"/>
      <c r="FP845" s="98"/>
      <c r="FQ845" s="98"/>
      <c r="FR845" s="98"/>
      <c r="FS845" s="98"/>
      <c r="FT845" s="98"/>
      <c r="FU845" s="98"/>
      <c r="FV845" s="98"/>
      <c r="FW845" s="98"/>
      <c r="FX845" s="98"/>
      <c r="FY845" s="98"/>
      <c r="FZ845" s="98"/>
      <c r="GA845" s="98"/>
      <c r="GB845" s="98"/>
      <c r="GC845" s="98"/>
      <c r="GD845" s="98"/>
      <c r="GE845" s="98"/>
      <c r="GF845" s="98"/>
      <c r="GG845" s="98"/>
      <c r="GH845" s="98"/>
      <c r="GI845" s="98"/>
      <c r="GJ845" s="98"/>
      <c r="GK845" s="98"/>
      <c r="GL845" s="98"/>
      <c r="GM845" s="98"/>
      <c r="GN845" s="98"/>
      <c r="GO845" s="98"/>
      <c r="GP845" s="98"/>
      <c r="GQ845" s="98"/>
      <c r="GR845" s="98"/>
      <c r="GS845" s="98"/>
      <c r="GT845" s="98"/>
      <c r="GU845" s="98"/>
      <c r="GV845" s="98"/>
      <c r="GW845" s="98"/>
      <c r="GX845" s="98"/>
      <c r="GY845" s="98"/>
      <c r="GZ845" s="98"/>
      <c r="HA845" s="98"/>
      <c r="HB845" s="98"/>
      <c r="HC845" s="98"/>
      <c r="HD845" s="98"/>
      <c r="HE845" s="98"/>
      <c r="HF845" s="98"/>
      <c r="HG845" s="98"/>
      <c r="HH845" s="98"/>
      <c r="HI845" s="98"/>
      <c r="HJ845" s="98"/>
      <c r="HK845" s="98"/>
      <c r="HL845" s="98"/>
      <c r="HM845" s="98"/>
      <c r="HN845" s="98"/>
      <c r="HO845" s="98"/>
      <c r="HP845" s="98"/>
      <c r="HQ845" s="98"/>
      <c r="HR845" s="98"/>
      <c r="HS845" s="98"/>
      <c r="HT845" s="98"/>
      <c r="HU845" s="98"/>
      <c r="HV845" s="98"/>
      <c r="HW845" s="98"/>
      <c r="HX845" s="98"/>
      <c r="HY845" s="98"/>
      <c r="HZ845" s="98"/>
      <c r="IA845" s="98"/>
      <c r="IB845" s="98"/>
      <c r="IC845" s="98"/>
      <c r="ID845" s="98"/>
      <c r="IE845" s="98"/>
      <c r="IF845" s="98"/>
      <c r="IG845" s="98"/>
      <c r="IH845" s="98"/>
      <c r="II845" s="98"/>
      <c r="IJ845" s="98"/>
      <c r="IK845" s="98"/>
      <c r="IL845" s="98"/>
      <c r="IM845" s="98"/>
      <c r="IN845" s="98"/>
      <c r="IO845" s="98"/>
      <c r="IP845" s="98"/>
      <c r="IQ845" s="98"/>
      <c r="IR845" s="98"/>
      <c r="IS845" s="98"/>
      <c r="IT845" s="98"/>
      <c r="IU845" s="98"/>
      <c r="IV845" s="98"/>
    </row>
    <row r="846" spans="1:256" x14ac:dyDescent="0.2">
      <c r="A846" s="79">
        <v>2443</v>
      </c>
      <c r="B846" s="71" t="s">
        <v>1564</v>
      </c>
      <c r="C846" s="70" t="s">
        <v>2176</v>
      </c>
      <c r="D846" s="69">
        <v>0</v>
      </c>
      <c r="E846" s="69">
        <v>0</v>
      </c>
      <c r="F846" s="69">
        <v>0</v>
      </c>
      <c r="G846" s="71">
        <v>0</v>
      </c>
      <c r="H846" s="69">
        <v>0</v>
      </c>
      <c r="I846" s="69">
        <v>0</v>
      </c>
      <c r="J846" s="72">
        <v>0</v>
      </c>
      <c r="K846" s="71">
        <v>0</v>
      </c>
      <c r="L846" s="80">
        <v>0</v>
      </c>
      <c r="M846" s="74">
        <v>0</v>
      </c>
      <c r="N846" s="80">
        <v>0</v>
      </c>
      <c r="O846" s="70">
        <v>0</v>
      </c>
      <c r="P846" s="76" t="e">
        <f>VLOOKUP(A846,#REF!,3,FALSE)</f>
        <v>#REF!</v>
      </c>
      <c r="Q846" s="80">
        <v>479.12449999999995</v>
      </c>
      <c r="R846" s="80">
        <f t="shared" si="13"/>
        <v>0</v>
      </c>
    </row>
    <row r="847" spans="1:256" x14ac:dyDescent="0.2">
      <c r="A847" s="79">
        <v>2015</v>
      </c>
      <c r="B847" s="71" t="s">
        <v>1126</v>
      </c>
      <c r="C847" s="70" t="s">
        <v>2107</v>
      </c>
      <c r="D847" s="69">
        <v>1</v>
      </c>
      <c r="E847" s="69">
        <v>1</v>
      </c>
      <c r="F847" s="69">
        <v>1</v>
      </c>
      <c r="G847" s="71">
        <v>318.77000000000004</v>
      </c>
      <c r="H847" s="69">
        <v>63.760000000000005</v>
      </c>
      <c r="I847" s="69">
        <v>1</v>
      </c>
      <c r="J847" s="72">
        <v>1</v>
      </c>
      <c r="K847" s="71">
        <v>1</v>
      </c>
      <c r="L847" s="80">
        <v>318.77000000000004</v>
      </c>
      <c r="M847" s="74">
        <v>63.760000000000005</v>
      </c>
      <c r="N847" s="80">
        <v>318.77000000000004</v>
      </c>
      <c r="O847" s="70">
        <v>0</v>
      </c>
      <c r="P847" s="76" t="e">
        <f>VLOOKUP(A847,#REF!,3,FALSE)</f>
        <v>#REF!</v>
      </c>
      <c r="Q847" s="80">
        <v>130.86000000000001</v>
      </c>
      <c r="R847" s="80">
        <f t="shared" si="13"/>
        <v>187.91000000000003</v>
      </c>
    </row>
    <row r="848" spans="1:256" x14ac:dyDescent="0.2">
      <c r="A848" s="79">
        <v>3571</v>
      </c>
      <c r="B848" s="71" t="s">
        <v>2478</v>
      </c>
      <c r="C848" s="70" t="s">
        <v>2107</v>
      </c>
      <c r="D848" s="69">
        <v>1</v>
      </c>
      <c r="E848" s="69">
        <v>1</v>
      </c>
      <c r="F848" s="69">
        <v>2</v>
      </c>
      <c r="G848" s="71">
        <v>1249.4000000000001</v>
      </c>
      <c r="H848" s="69">
        <v>249.88000000000002</v>
      </c>
      <c r="I848" s="69">
        <v>1</v>
      </c>
      <c r="J848" s="72">
        <v>1</v>
      </c>
      <c r="K848" s="71">
        <v>2</v>
      </c>
      <c r="L848" s="80">
        <v>1249.4000000000001</v>
      </c>
      <c r="M848" s="74">
        <v>249.88000000000002</v>
      </c>
      <c r="N848" s="80">
        <v>624.70000000000005</v>
      </c>
      <c r="O848" s="70">
        <v>0</v>
      </c>
      <c r="P848" s="76" t="e">
        <f>VLOOKUP(A848,#REF!,3,FALSE)</f>
        <v>#REF!</v>
      </c>
      <c r="Q848" s="80">
        <v>166.33333333333331</v>
      </c>
      <c r="R848" s="80">
        <f t="shared" si="13"/>
        <v>916.73333333333346</v>
      </c>
    </row>
    <row r="849" spans="1:256" x14ac:dyDescent="0.2">
      <c r="A849" s="79">
        <v>3801</v>
      </c>
      <c r="B849" s="71" t="s">
        <v>2479</v>
      </c>
      <c r="C849" s="70" t="s">
        <v>2107</v>
      </c>
      <c r="D849" s="69">
        <v>1</v>
      </c>
      <c r="E849" s="69">
        <v>1</v>
      </c>
      <c r="F849" s="69">
        <v>1</v>
      </c>
      <c r="G849" s="71">
        <v>644.71</v>
      </c>
      <c r="H849" s="69">
        <v>128.94</v>
      </c>
      <c r="I849" s="69">
        <v>1</v>
      </c>
      <c r="J849" s="72">
        <v>1</v>
      </c>
      <c r="K849" s="71">
        <v>1</v>
      </c>
      <c r="L849" s="80">
        <v>644.71</v>
      </c>
      <c r="M849" s="74">
        <v>128.94</v>
      </c>
      <c r="N849" s="80">
        <v>644.71</v>
      </c>
      <c r="O849" s="70">
        <v>0</v>
      </c>
      <c r="P849" s="76" t="e">
        <f>VLOOKUP(A849,#REF!,3,FALSE)</f>
        <v>#REF!</v>
      </c>
      <c r="Q849" s="80">
        <v>193.56481481481481</v>
      </c>
      <c r="R849" s="80">
        <f t="shared" si="13"/>
        <v>451.14518518518526</v>
      </c>
    </row>
    <row r="850" spans="1:256" x14ac:dyDescent="0.2">
      <c r="A850" s="68">
        <v>3572</v>
      </c>
      <c r="B850" s="69" t="s">
        <v>2480</v>
      </c>
      <c r="C850" s="70" t="s">
        <v>2229</v>
      </c>
      <c r="D850" s="69">
        <v>0</v>
      </c>
      <c r="E850" s="69">
        <v>0</v>
      </c>
      <c r="F850" s="69">
        <v>0</v>
      </c>
      <c r="G850" s="71">
        <v>0</v>
      </c>
      <c r="H850" s="69">
        <v>0</v>
      </c>
      <c r="I850" s="69">
        <v>0</v>
      </c>
      <c r="J850" s="72">
        <v>0</v>
      </c>
      <c r="K850" s="73">
        <v>0</v>
      </c>
      <c r="L850" s="73">
        <v>0</v>
      </c>
      <c r="M850" s="74">
        <v>0</v>
      </c>
      <c r="N850" s="75">
        <v>0</v>
      </c>
      <c r="O850" s="70">
        <v>0</v>
      </c>
      <c r="P850" s="76" t="e">
        <f>VLOOKUP(A850,#REF!,3,FALSE)</f>
        <v>#REF!</v>
      </c>
      <c r="Q850" s="77"/>
      <c r="R850" s="77">
        <f t="shared" si="13"/>
        <v>0</v>
      </c>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c r="CM850" s="76"/>
      <c r="CN850" s="76"/>
      <c r="CO850" s="76"/>
      <c r="CP850" s="76"/>
      <c r="CQ850" s="76"/>
      <c r="CR850" s="76"/>
      <c r="CS850" s="76"/>
      <c r="CT850" s="76"/>
      <c r="CU850" s="76"/>
      <c r="CV850" s="76"/>
      <c r="CW850" s="76"/>
      <c r="CX850" s="76"/>
      <c r="CY850" s="76"/>
      <c r="CZ850" s="76"/>
      <c r="DA850" s="76"/>
      <c r="DB850" s="76"/>
      <c r="DC850" s="76"/>
      <c r="DD850" s="76"/>
      <c r="DE850" s="76"/>
      <c r="DF850" s="76"/>
      <c r="DG850" s="76"/>
      <c r="DH850" s="76"/>
      <c r="DI850" s="76"/>
      <c r="DJ850" s="76"/>
      <c r="DK850" s="76"/>
      <c r="DL850" s="76"/>
      <c r="DM850" s="76"/>
      <c r="DN850" s="76"/>
      <c r="DO850" s="76"/>
      <c r="DP850" s="76"/>
      <c r="DQ850" s="76"/>
      <c r="DR850" s="76"/>
      <c r="DS850" s="76"/>
      <c r="DT850" s="76"/>
      <c r="DU850" s="76"/>
      <c r="DV850" s="76"/>
      <c r="DW850" s="76"/>
      <c r="DX850" s="76"/>
      <c r="DY850" s="76"/>
      <c r="DZ850" s="76"/>
      <c r="EA850" s="76"/>
      <c r="EB850" s="76"/>
      <c r="EC850" s="76"/>
      <c r="ED850" s="76"/>
      <c r="EE850" s="76"/>
      <c r="EF850" s="76"/>
      <c r="EG850" s="76"/>
      <c r="EH850" s="76"/>
      <c r="EI850" s="76"/>
      <c r="EJ850" s="76"/>
      <c r="EK850" s="76"/>
      <c r="EL850" s="76"/>
      <c r="EM850" s="76"/>
      <c r="EN850" s="76"/>
      <c r="EO850" s="76"/>
      <c r="EP850" s="76"/>
      <c r="EQ850" s="76"/>
      <c r="ER850" s="76"/>
      <c r="ES850" s="76"/>
      <c r="ET850" s="76"/>
      <c r="EU850" s="76"/>
      <c r="EV850" s="76"/>
      <c r="EW850" s="76"/>
      <c r="EX850" s="76"/>
      <c r="EY850" s="76"/>
      <c r="EZ850" s="76"/>
      <c r="FA850" s="76"/>
      <c r="FB850" s="76"/>
      <c r="FC850" s="76"/>
      <c r="FD850" s="76"/>
      <c r="FE850" s="76"/>
      <c r="FF850" s="76"/>
      <c r="FG850" s="76"/>
      <c r="FH850" s="76"/>
      <c r="FI850" s="76"/>
      <c r="FJ850" s="76"/>
      <c r="FK850" s="76"/>
      <c r="FL850" s="76"/>
      <c r="FM850" s="76"/>
      <c r="FN850" s="76"/>
      <c r="FO850" s="76"/>
      <c r="FP850" s="76"/>
      <c r="FQ850" s="76"/>
      <c r="FR850" s="76"/>
      <c r="FS850" s="76"/>
      <c r="FT850" s="76"/>
      <c r="FU850" s="76"/>
      <c r="FV850" s="76"/>
      <c r="FW850" s="76"/>
      <c r="FX850" s="76"/>
      <c r="FY850" s="76"/>
      <c r="FZ850" s="76"/>
      <c r="GA850" s="76"/>
      <c r="GB850" s="76"/>
      <c r="GC850" s="76"/>
      <c r="GD850" s="76"/>
      <c r="GE850" s="76"/>
      <c r="GF850" s="76"/>
      <c r="GG850" s="76"/>
      <c r="GH850" s="76"/>
      <c r="GI850" s="76"/>
      <c r="GJ850" s="76"/>
      <c r="GK850" s="76"/>
      <c r="GL850" s="76"/>
      <c r="GM850" s="76"/>
      <c r="GN850" s="76"/>
      <c r="GO850" s="76"/>
      <c r="GP850" s="76"/>
      <c r="GQ850" s="76"/>
      <c r="GR850" s="76"/>
      <c r="GS850" s="76"/>
      <c r="GT850" s="76"/>
      <c r="GU850" s="76"/>
      <c r="GV850" s="76"/>
      <c r="GW850" s="76"/>
      <c r="GX850" s="76"/>
      <c r="GY850" s="76"/>
      <c r="GZ850" s="76"/>
      <c r="HA850" s="76"/>
      <c r="HB850" s="76"/>
      <c r="HC850" s="76"/>
      <c r="HD850" s="76"/>
      <c r="HE850" s="76"/>
      <c r="HF850" s="76"/>
      <c r="HG850" s="76"/>
      <c r="HH850" s="76"/>
      <c r="HI850" s="76"/>
      <c r="HJ850" s="76"/>
      <c r="HK850" s="76"/>
      <c r="HL850" s="76"/>
      <c r="HM850" s="76"/>
      <c r="HN850" s="76"/>
      <c r="HO850" s="76"/>
      <c r="HP850" s="76"/>
      <c r="HQ850" s="76"/>
      <c r="HR850" s="76"/>
      <c r="HS850" s="76"/>
      <c r="HT850" s="76"/>
      <c r="HU850" s="76"/>
      <c r="HV850" s="76"/>
      <c r="HW850" s="76"/>
      <c r="HX850" s="76"/>
      <c r="HY850" s="76"/>
      <c r="HZ850" s="76"/>
      <c r="IA850" s="76"/>
      <c r="IB850" s="76"/>
      <c r="IC850" s="76"/>
      <c r="ID850" s="76"/>
      <c r="IE850" s="76"/>
      <c r="IF850" s="76"/>
      <c r="IG850" s="76"/>
      <c r="IH850" s="76"/>
      <c r="II850" s="76"/>
      <c r="IJ850" s="76"/>
      <c r="IK850" s="76"/>
      <c r="IL850" s="76"/>
      <c r="IM850" s="76"/>
      <c r="IN850" s="76"/>
      <c r="IO850" s="76"/>
      <c r="IP850" s="76"/>
      <c r="IQ850" s="76"/>
      <c r="IR850" s="76"/>
      <c r="IS850" s="76"/>
      <c r="IT850" s="76"/>
      <c r="IU850" s="76"/>
      <c r="IV850" s="76"/>
    </row>
    <row r="851" spans="1:256" x14ac:dyDescent="0.2">
      <c r="A851" s="68">
        <v>3573</v>
      </c>
      <c r="B851" s="69" t="s">
        <v>2481</v>
      </c>
      <c r="C851" s="70" t="s">
        <v>2229</v>
      </c>
      <c r="D851" s="69">
        <v>0</v>
      </c>
      <c r="E851" s="69">
        <v>0</v>
      </c>
      <c r="F851" s="69">
        <v>0</v>
      </c>
      <c r="G851" s="71">
        <v>0</v>
      </c>
      <c r="H851" s="69">
        <v>0</v>
      </c>
      <c r="I851" s="69">
        <v>0</v>
      </c>
      <c r="J851" s="72">
        <v>0</v>
      </c>
      <c r="K851" s="73">
        <v>0</v>
      </c>
      <c r="L851" s="73">
        <v>0</v>
      </c>
      <c r="M851" s="74">
        <v>0</v>
      </c>
      <c r="N851" s="75">
        <v>0</v>
      </c>
      <c r="O851" s="70">
        <v>0</v>
      </c>
      <c r="P851" s="76" t="e">
        <f>VLOOKUP(A851,#REF!,3,FALSE)</f>
        <v>#REF!</v>
      </c>
      <c r="Q851" s="77"/>
      <c r="R851" s="77">
        <f t="shared" si="13"/>
        <v>0</v>
      </c>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M851" s="76"/>
      <c r="CN851" s="76"/>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c r="DM851" s="76"/>
      <c r="DN851" s="76"/>
      <c r="DO851" s="76"/>
      <c r="DP851" s="76"/>
      <c r="DQ851" s="76"/>
      <c r="DR851" s="76"/>
      <c r="DS851" s="76"/>
      <c r="DT851" s="76"/>
      <c r="DU851" s="76"/>
      <c r="DV851" s="76"/>
      <c r="DW851" s="76"/>
      <c r="DX851" s="76"/>
      <c r="DY851" s="76"/>
      <c r="DZ851" s="76"/>
      <c r="EA851" s="76"/>
      <c r="EB851" s="76"/>
      <c r="EC851" s="76"/>
      <c r="ED851" s="76"/>
      <c r="EE851" s="76"/>
      <c r="EF851" s="76"/>
      <c r="EG851" s="76"/>
      <c r="EH851" s="76"/>
      <c r="EI851" s="76"/>
      <c r="EJ851" s="76"/>
      <c r="EK851" s="76"/>
      <c r="EL851" s="76"/>
      <c r="EM851" s="76"/>
      <c r="EN851" s="76"/>
      <c r="EO851" s="76"/>
      <c r="EP851" s="76"/>
      <c r="EQ851" s="76"/>
      <c r="ER851" s="76"/>
      <c r="ES851" s="76"/>
      <c r="ET851" s="76"/>
      <c r="EU851" s="76"/>
      <c r="EV851" s="76"/>
      <c r="EW851" s="76"/>
      <c r="EX851" s="76"/>
      <c r="EY851" s="76"/>
      <c r="EZ851" s="76"/>
      <c r="FA851" s="76"/>
      <c r="FB851" s="76"/>
      <c r="FC851" s="76"/>
      <c r="FD851" s="76"/>
      <c r="FE851" s="76"/>
      <c r="FF851" s="76"/>
      <c r="FG851" s="76"/>
      <c r="FH851" s="76"/>
      <c r="FI851" s="76"/>
      <c r="FJ851" s="76"/>
      <c r="FK851" s="76"/>
      <c r="FL851" s="76"/>
      <c r="FM851" s="76"/>
      <c r="FN851" s="76"/>
      <c r="FO851" s="76"/>
      <c r="FP851" s="76"/>
      <c r="FQ851" s="76"/>
      <c r="FR851" s="76"/>
      <c r="FS851" s="76"/>
      <c r="FT851" s="76"/>
      <c r="FU851" s="76"/>
      <c r="FV851" s="76"/>
      <c r="FW851" s="76"/>
      <c r="FX851" s="76"/>
      <c r="FY851" s="76"/>
      <c r="FZ851" s="76"/>
      <c r="GA851" s="76"/>
      <c r="GB851" s="76"/>
      <c r="GC851" s="76"/>
      <c r="GD851" s="76"/>
      <c r="GE851" s="76"/>
      <c r="GF851" s="76"/>
      <c r="GG851" s="76"/>
      <c r="GH851" s="76"/>
      <c r="GI851" s="76"/>
      <c r="GJ851" s="76"/>
      <c r="GK851" s="76"/>
      <c r="GL851" s="76"/>
      <c r="GM851" s="76"/>
      <c r="GN851" s="76"/>
      <c r="GO851" s="76"/>
      <c r="GP851" s="76"/>
      <c r="GQ851" s="76"/>
      <c r="GR851" s="76"/>
      <c r="GS851" s="76"/>
      <c r="GT851" s="76"/>
      <c r="GU851" s="76"/>
      <c r="GV851" s="76"/>
      <c r="GW851" s="76"/>
      <c r="GX851" s="76"/>
      <c r="GY851" s="76"/>
      <c r="GZ851" s="76"/>
      <c r="HA851" s="76"/>
      <c r="HB851" s="76"/>
      <c r="HC851" s="76"/>
      <c r="HD851" s="76"/>
      <c r="HE851" s="76"/>
      <c r="HF851" s="76"/>
      <c r="HG851" s="76"/>
      <c r="HH851" s="76"/>
      <c r="HI851" s="76"/>
      <c r="HJ851" s="76"/>
      <c r="HK851" s="76"/>
      <c r="HL851" s="76"/>
      <c r="HM851" s="76"/>
      <c r="HN851" s="76"/>
      <c r="HO851" s="76"/>
      <c r="HP851" s="76"/>
      <c r="HQ851" s="76"/>
      <c r="HR851" s="76"/>
      <c r="HS851" s="76"/>
      <c r="HT851" s="76"/>
      <c r="HU851" s="76"/>
      <c r="HV851" s="76"/>
      <c r="HW851" s="76"/>
      <c r="HX851" s="76"/>
      <c r="HY851" s="76"/>
      <c r="HZ851" s="76"/>
      <c r="IA851" s="76"/>
      <c r="IB851" s="76"/>
      <c r="IC851" s="76"/>
      <c r="ID851" s="76"/>
      <c r="IE851" s="76"/>
      <c r="IF851" s="76"/>
      <c r="IG851" s="76"/>
      <c r="IH851" s="76"/>
      <c r="II851" s="76"/>
      <c r="IJ851" s="76"/>
      <c r="IK851" s="76"/>
      <c r="IL851" s="76"/>
      <c r="IM851" s="76"/>
      <c r="IN851" s="76"/>
      <c r="IO851" s="76"/>
      <c r="IP851" s="76"/>
      <c r="IQ851" s="76"/>
      <c r="IR851" s="76"/>
      <c r="IS851" s="76"/>
      <c r="IT851" s="76"/>
      <c r="IU851" s="76"/>
      <c r="IV851" s="76"/>
    </row>
    <row r="852" spans="1:256" x14ac:dyDescent="0.2">
      <c r="A852" s="79">
        <v>2426</v>
      </c>
      <c r="B852" s="71" t="s">
        <v>441</v>
      </c>
      <c r="C852" s="70" t="s">
        <v>2110</v>
      </c>
      <c r="D852" s="69">
        <v>29</v>
      </c>
      <c r="E852" s="69">
        <v>28</v>
      </c>
      <c r="F852" s="69">
        <v>52</v>
      </c>
      <c r="G852" s="71">
        <v>5975.31</v>
      </c>
      <c r="H852" s="69">
        <v>1134.45</v>
      </c>
      <c r="I852" s="69">
        <v>30</v>
      </c>
      <c r="J852" s="72">
        <v>28</v>
      </c>
      <c r="K852" s="71">
        <v>52</v>
      </c>
      <c r="L852" s="80">
        <v>5975.31</v>
      </c>
      <c r="M852" s="74">
        <v>1134.45</v>
      </c>
      <c r="N852" s="80">
        <v>114.9098</v>
      </c>
      <c r="O852" s="70">
        <v>0</v>
      </c>
      <c r="P852" s="76" t="e">
        <f>VLOOKUP(A852,#REF!,3,FALSE)</f>
        <v>#REF!</v>
      </c>
      <c r="Q852" s="80">
        <v>64.138888888888886</v>
      </c>
      <c r="R852" s="80">
        <f t="shared" si="13"/>
        <v>2640.0873777777783</v>
      </c>
    </row>
    <row r="853" spans="1:256" x14ac:dyDescent="0.2">
      <c r="A853" s="79">
        <v>2306</v>
      </c>
      <c r="B853" s="71" t="s">
        <v>1138</v>
      </c>
      <c r="C853" s="70" t="s">
        <v>62</v>
      </c>
      <c r="D853" s="69">
        <v>5</v>
      </c>
      <c r="E853" s="69">
        <v>5</v>
      </c>
      <c r="F853" s="69">
        <v>5</v>
      </c>
      <c r="G853" s="71">
        <v>2995</v>
      </c>
      <c r="H853" s="69">
        <v>598.99</v>
      </c>
      <c r="I853" s="69">
        <v>5</v>
      </c>
      <c r="J853" s="72">
        <v>5</v>
      </c>
      <c r="K853" s="71">
        <v>5</v>
      </c>
      <c r="L853" s="80">
        <v>2995</v>
      </c>
      <c r="M853" s="74">
        <v>598.99</v>
      </c>
      <c r="N853" s="80">
        <v>599</v>
      </c>
      <c r="O853" s="70">
        <v>0</v>
      </c>
      <c r="P853" s="76" t="e">
        <f>VLOOKUP(A853,#REF!,3,FALSE)</f>
        <v>#REF!</v>
      </c>
      <c r="Q853" s="80">
        <v>249.11111111111111</v>
      </c>
      <c r="R853" s="80">
        <f t="shared" si="13"/>
        <v>1749.4444444444446</v>
      </c>
    </row>
    <row r="854" spans="1:256" x14ac:dyDescent="0.2">
      <c r="A854" s="79">
        <v>3933</v>
      </c>
      <c r="B854" s="71" t="s">
        <v>2482</v>
      </c>
      <c r="C854" s="70" t="s">
        <v>8</v>
      </c>
      <c r="D854" s="69">
        <v>3</v>
      </c>
      <c r="E854" s="69">
        <v>3</v>
      </c>
      <c r="F854" s="69">
        <v>3</v>
      </c>
      <c r="G854" s="71">
        <v>1096.5700000000002</v>
      </c>
      <c r="H854" s="69">
        <v>219.32000000000002</v>
      </c>
      <c r="I854" s="69">
        <v>3</v>
      </c>
      <c r="J854" s="72">
        <v>3</v>
      </c>
      <c r="K854" s="71">
        <v>3</v>
      </c>
      <c r="L854" s="80">
        <v>1096.5700000000002</v>
      </c>
      <c r="M854" s="74">
        <v>219.32000000000002</v>
      </c>
      <c r="N854" s="80">
        <v>365.52330000000001</v>
      </c>
      <c r="O854" s="70">
        <v>0</v>
      </c>
      <c r="P854" s="76" t="e">
        <f>VLOOKUP(A854,#REF!,3,FALSE)</f>
        <v>#REF!</v>
      </c>
      <c r="Q854" s="80">
        <v>174.44444444444443</v>
      </c>
      <c r="R854" s="80">
        <f t="shared" si="13"/>
        <v>573.2365666666667</v>
      </c>
    </row>
    <row r="855" spans="1:256" x14ac:dyDescent="0.2">
      <c r="A855" s="79">
        <v>2682</v>
      </c>
      <c r="B855" s="71" t="s">
        <v>2483</v>
      </c>
      <c r="C855" s="70" t="s">
        <v>8</v>
      </c>
      <c r="D855" s="69">
        <v>1</v>
      </c>
      <c r="E855" s="69">
        <v>1</v>
      </c>
      <c r="F855" s="69">
        <v>1</v>
      </c>
      <c r="G855" s="71">
        <v>944.84</v>
      </c>
      <c r="H855" s="69">
        <v>188.97</v>
      </c>
      <c r="I855" s="69">
        <v>1</v>
      </c>
      <c r="J855" s="72">
        <v>1</v>
      </c>
      <c r="K855" s="71">
        <v>1</v>
      </c>
      <c r="L855" s="80">
        <v>944.84</v>
      </c>
      <c r="M855" s="74">
        <v>188.97</v>
      </c>
      <c r="N855" s="80">
        <v>944.84</v>
      </c>
      <c r="O855" s="70">
        <v>0</v>
      </c>
      <c r="P855" s="76" t="e">
        <f>VLOOKUP(A855,#REF!,3,FALSE)</f>
        <v>#REF!</v>
      </c>
      <c r="Q855" s="80">
        <v>537.09533607681749</v>
      </c>
      <c r="R855" s="80">
        <f t="shared" si="13"/>
        <v>407.74466392318254</v>
      </c>
    </row>
    <row r="856" spans="1:256" x14ac:dyDescent="0.2">
      <c r="A856" s="68">
        <v>3982</v>
      </c>
      <c r="B856" s="69" t="s">
        <v>2484</v>
      </c>
      <c r="C856" s="70" t="s">
        <v>8</v>
      </c>
      <c r="D856" s="69">
        <v>1</v>
      </c>
      <c r="E856" s="69">
        <v>1</v>
      </c>
      <c r="F856" s="69">
        <v>2</v>
      </c>
      <c r="G856" s="71">
        <v>546</v>
      </c>
      <c r="H856" s="69">
        <v>109.2</v>
      </c>
      <c r="I856" s="69">
        <v>1</v>
      </c>
      <c r="J856" s="72">
        <v>1</v>
      </c>
      <c r="K856" s="73">
        <v>2</v>
      </c>
      <c r="L856" s="73">
        <v>546</v>
      </c>
      <c r="M856" s="74">
        <v>109.2</v>
      </c>
      <c r="N856" s="75">
        <v>273</v>
      </c>
      <c r="O856" s="70">
        <v>0</v>
      </c>
      <c r="P856" s="76" t="e">
        <f>VLOOKUP(A856,#REF!,3,FALSE)</f>
        <v>#REF!</v>
      </c>
      <c r="Q856" s="77"/>
      <c r="R856" s="77">
        <f t="shared" si="13"/>
        <v>546</v>
      </c>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M856" s="76"/>
      <c r="CN856" s="76"/>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c r="DM856" s="76"/>
      <c r="DN856" s="76"/>
      <c r="DO856" s="76"/>
      <c r="DP856" s="76"/>
      <c r="DQ856" s="76"/>
      <c r="DR856" s="76"/>
      <c r="DS856" s="76"/>
      <c r="DT856" s="76"/>
      <c r="DU856" s="76"/>
      <c r="DV856" s="76"/>
      <c r="DW856" s="76"/>
      <c r="DX856" s="76"/>
      <c r="DY856" s="76"/>
      <c r="DZ856" s="76"/>
      <c r="EA856" s="76"/>
      <c r="EB856" s="76"/>
      <c r="EC856" s="76"/>
      <c r="ED856" s="76"/>
      <c r="EE856" s="76"/>
      <c r="EF856" s="76"/>
      <c r="EG856" s="76"/>
      <c r="EH856" s="76"/>
      <c r="EI856" s="76"/>
      <c r="EJ856" s="76"/>
      <c r="EK856" s="76"/>
      <c r="EL856" s="76"/>
      <c r="EM856" s="76"/>
      <c r="EN856" s="76"/>
      <c r="EO856" s="76"/>
      <c r="EP856" s="76"/>
      <c r="EQ856" s="76"/>
      <c r="ER856" s="76"/>
      <c r="ES856" s="76"/>
      <c r="ET856" s="76"/>
      <c r="EU856" s="76"/>
      <c r="EV856" s="76"/>
      <c r="EW856" s="76"/>
      <c r="EX856" s="76"/>
      <c r="EY856" s="76"/>
      <c r="EZ856" s="76"/>
      <c r="FA856" s="76"/>
      <c r="FB856" s="76"/>
      <c r="FC856" s="76"/>
      <c r="FD856" s="76"/>
      <c r="FE856" s="76"/>
      <c r="FF856" s="76"/>
      <c r="FG856" s="76"/>
      <c r="FH856" s="76"/>
      <c r="FI856" s="76"/>
      <c r="FJ856" s="76"/>
      <c r="FK856" s="76"/>
      <c r="FL856" s="76"/>
      <c r="FM856" s="76"/>
      <c r="FN856" s="76"/>
      <c r="FO856" s="76"/>
      <c r="FP856" s="76"/>
      <c r="FQ856" s="76"/>
      <c r="FR856" s="76"/>
      <c r="FS856" s="76"/>
      <c r="FT856" s="76"/>
      <c r="FU856" s="76"/>
      <c r="FV856" s="76"/>
      <c r="FW856" s="76"/>
      <c r="FX856" s="76"/>
      <c r="FY856" s="76"/>
      <c r="FZ856" s="76"/>
      <c r="GA856" s="76"/>
      <c r="GB856" s="76"/>
      <c r="GC856" s="76"/>
      <c r="GD856" s="76"/>
      <c r="GE856" s="76"/>
      <c r="GF856" s="76"/>
      <c r="GG856" s="76"/>
      <c r="GH856" s="76"/>
      <c r="GI856" s="76"/>
      <c r="GJ856" s="76"/>
      <c r="GK856" s="76"/>
      <c r="GL856" s="76"/>
      <c r="GM856" s="76"/>
      <c r="GN856" s="76"/>
      <c r="GO856" s="76"/>
      <c r="GP856" s="76"/>
      <c r="GQ856" s="76"/>
      <c r="GR856" s="76"/>
      <c r="GS856" s="76"/>
      <c r="GT856" s="76"/>
      <c r="GU856" s="76"/>
      <c r="GV856" s="76"/>
      <c r="GW856" s="76"/>
      <c r="GX856" s="76"/>
      <c r="GY856" s="76"/>
      <c r="GZ856" s="76"/>
      <c r="HA856" s="76"/>
      <c r="HB856" s="76"/>
      <c r="HC856" s="76"/>
      <c r="HD856" s="76"/>
      <c r="HE856" s="76"/>
      <c r="HF856" s="76"/>
      <c r="HG856" s="76"/>
      <c r="HH856" s="76"/>
      <c r="HI856" s="76"/>
      <c r="HJ856" s="76"/>
      <c r="HK856" s="76"/>
      <c r="HL856" s="76"/>
      <c r="HM856" s="76"/>
      <c r="HN856" s="76"/>
      <c r="HO856" s="76"/>
      <c r="HP856" s="76"/>
      <c r="HQ856" s="76"/>
      <c r="HR856" s="76"/>
      <c r="HS856" s="76"/>
      <c r="HT856" s="76"/>
      <c r="HU856" s="76"/>
      <c r="HV856" s="76"/>
      <c r="HW856" s="76"/>
      <c r="HX856" s="76"/>
      <c r="HY856" s="76"/>
      <c r="HZ856" s="76"/>
      <c r="IA856" s="76"/>
      <c r="IB856" s="76"/>
      <c r="IC856" s="76"/>
      <c r="ID856" s="76"/>
      <c r="IE856" s="76"/>
      <c r="IF856" s="76"/>
      <c r="IG856" s="76"/>
      <c r="IH856" s="76"/>
      <c r="II856" s="76"/>
      <c r="IJ856" s="76"/>
      <c r="IK856" s="76"/>
      <c r="IL856" s="76"/>
      <c r="IM856" s="76"/>
      <c r="IN856" s="76"/>
      <c r="IO856" s="76"/>
      <c r="IP856" s="76"/>
      <c r="IQ856" s="76"/>
      <c r="IR856" s="76"/>
      <c r="IS856" s="76"/>
      <c r="IT856" s="76"/>
      <c r="IU856" s="76"/>
      <c r="IV856" s="76"/>
    </row>
    <row r="857" spans="1:256" x14ac:dyDescent="0.2">
      <c r="A857" s="93" t="s">
        <v>2485</v>
      </c>
      <c r="B857" s="69" t="s">
        <v>2486</v>
      </c>
      <c r="C857" s="70" t="s">
        <v>8</v>
      </c>
      <c r="D857" s="69">
        <v>1</v>
      </c>
      <c r="E857" s="69">
        <v>1</v>
      </c>
      <c r="F857" s="69">
        <v>2</v>
      </c>
      <c r="G857" s="71">
        <v>341.8</v>
      </c>
      <c r="H857" s="69">
        <v>68.36</v>
      </c>
      <c r="I857" s="69">
        <v>3</v>
      </c>
      <c r="J857" s="72">
        <v>1</v>
      </c>
      <c r="K857" s="73">
        <v>2</v>
      </c>
      <c r="L857" s="73">
        <v>341.8</v>
      </c>
      <c r="M857" s="74">
        <v>68.36</v>
      </c>
      <c r="N857" s="75">
        <v>170.9</v>
      </c>
      <c r="O857" s="70">
        <v>0</v>
      </c>
      <c r="P857" s="76" t="e">
        <f>VLOOKUP(A857,#REF!,3,FALSE)</f>
        <v>#REF!</v>
      </c>
      <c r="Q857" s="77"/>
      <c r="R857" s="77">
        <f t="shared" si="13"/>
        <v>341.8</v>
      </c>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M857" s="76"/>
      <c r="CN857" s="76"/>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c r="DM857" s="76"/>
      <c r="DN857" s="76"/>
      <c r="DO857" s="76"/>
      <c r="DP857" s="76"/>
      <c r="DQ857" s="76"/>
      <c r="DR857" s="76"/>
      <c r="DS857" s="76"/>
      <c r="DT857" s="76"/>
      <c r="DU857" s="76"/>
      <c r="DV857" s="76"/>
      <c r="DW857" s="76"/>
      <c r="DX857" s="76"/>
      <c r="DY857" s="76"/>
      <c r="DZ857" s="76"/>
      <c r="EA857" s="76"/>
      <c r="EB857" s="76"/>
      <c r="EC857" s="76"/>
      <c r="ED857" s="76"/>
      <c r="EE857" s="76"/>
      <c r="EF857" s="76"/>
      <c r="EG857" s="76"/>
      <c r="EH857" s="76"/>
      <c r="EI857" s="76"/>
      <c r="EJ857" s="76"/>
      <c r="EK857" s="76"/>
      <c r="EL857" s="76"/>
      <c r="EM857" s="76"/>
      <c r="EN857" s="76"/>
      <c r="EO857" s="76"/>
      <c r="EP857" s="76"/>
      <c r="EQ857" s="76"/>
      <c r="ER857" s="76"/>
      <c r="ES857" s="76"/>
      <c r="ET857" s="76"/>
      <c r="EU857" s="76"/>
      <c r="EV857" s="76"/>
      <c r="EW857" s="76"/>
      <c r="EX857" s="76"/>
      <c r="EY857" s="76"/>
      <c r="EZ857" s="76"/>
      <c r="FA857" s="76"/>
      <c r="FB857" s="76"/>
      <c r="FC857" s="76"/>
      <c r="FD857" s="76"/>
      <c r="FE857" s="76"/>
      <c r="FF857" s="76"/>
      <c r="FG857" s="76"/>
      <c r="FH857" s="76"/>
      <c r="FI857" s="76"/>
      <c r="FJ857" s="76"/>
      <c r="FK857" s="76"/>
      <c r="FL857" s="76"/>
      <c r="FM857" s="76"/>
      <c r="FN857" s="76"/>
      <c r="FO857" s="76"/>
      <c r="FP857" s="76"/>
      <c r="FQ857" s="76"/>
      <c r="FR857" s="76"/>
      <c r="FS857" s="76"/>
      <c r="FT857" s="76"/>
      <c r="FU857" s="76"/>
      <c r="FV857" s="76"/>
      <c r="FW857" s="76"/>
      <c r="FX857" s="76"/>
      <c r="FY857" s="76"/>
      <c r="FZ857" s="76"/>
      <c r="GA857" s="76"/>
      <c r="GB857" s="76"/>
      <c r="GC857" s="76"/>
      <c r="GD857" s="76"/>
      <c r="GE857" s="76"/>
      <c r="GF857" s="76"/>
      <c r="GG857" s="76"/>
      <c r="GH857" s="76"/>
      <c r="GI857" s="76"/>
      <c r="GJ857" s="76"/>
      <c r="GK857" s="76"/>
      <c r="GL857" s="76"/>
      <c r="GM857" s="76"/>
      <c r="GN857" s="76"/>
      <c r="GO857" s="76"/>
      <c r="GP857" s="76"/>
      <c r="GQ857" s="76"/>
      <c r="GR857" s="76"/>
      <c r="GS857" s="76"/>
      <c r="GT857" s="76"/>
      <c r="GU857" s="76"/>
      <c r="GV857" s="76"/>
      <c r="GW857" s="76"/>
      <c r="GX857" s="76"/>
      <c r="GY857" s="76"/>
      <c r="GZ857" s="76"/>
      <c r="HA857" s="76"/>
      <c r="HB857" s="76"/>
      <c r="HC857" s="76"/>
      <c r="HD857" s="76"/>
      <c r="HE857" s="76"/>
      <c r="HF857" s="76"/>
      <c r="HG857" s="76"/>
      <c r="HH857" s="76"/>
      <c r="HI857" s="76"/>
      <c r="HJ857" s="76"/>
      <c r="HK857" s="76"/>
      <c r="HL857" s="76"/>
      <c r="HM857" s="76"/>
      <c r="HN857" s="76"/>
      <c r="HO857" s="76"/>
      <c r="HP857" s="76"/>
      <c r="HQ857" s="76"/>
      <c r="HR857" s="76"/>
      <c r="HS857" s="76"/>
      <c r="HT857" s="76"/>
      <c r="HU857" s="76"/>
      <c r="HV857" s="76"/>
      <c r="HW857" s="76"/>
      <c r="HX857" s="76"/>
      <c r="HY857" s="76"/>
      <c r="HZ857" s="76"/>
      <c r="IA857" s="76"/>
      <c r="IB857" s="76"/>
      <c r="IC857" s="76"/>
      <c r="ID857" s="76"/>
      <c r="IE857" s="76"/>
      <c r="IF857" s="76"/>
      <c r="IG857" s="76"/>
      <c r="IH857" s="76"/>
      <c r="II857" s="76"/>
      <c r="IJ857" s="76"/>
      <c r="IK857" s="76"/>
      <c r="IL857" s="76"/>
      <c r="IM857" s="76"/>
      <c r="IN857" s="76"/>
      <c r="IO857" s="76"/>
      <c r="IP857" s="76"/>
      <c r="IQ857" s="76"/>
      <c r="IR857" s="76"/>
      <c r="IS857" s="76"/>
      <c r="IT857" s="76"/>
      <c r="IU857" s="76"/>
      <c r="IV857" s="76"/>
    </row>
    <row r="858" spans="1:256" x14ac:dyDescent="0.2">
      <c r="A858" s="79">
        <v>3094</v>
      </c>
      <c r="B858" s="71" t="s">
        <v>2487</v>
      </c>
      <c r="C858" s="70" t="s">
        <v>8</v>
      </c>
      <c r="D858" s="69">
        <v>6</v>
      </c>
      <c r="E858" s="69">
        <v>6</v>
      </c>
      <c r="F858" s="69">
        <v>6</v>
      </c>
      <c r="G858" s="71">
        <v>2364.4100000000003</v>
      </c>
      <c r="H858" s="69">
        <v>472.89000000000004</v>
      </c>
      <c r="I858" s="69">
        <v>6</v>
      </c>
      <c r="J858" s="72">
        <v>6</v>
      </c>
      <c r="K858" s="71">
        <v>6</v>
      </c>
      <c r="L858" s="80">
        <v>2364.4100000000003</v>
      </c>
      <c r="M858" s="74">
        <v>472.89000000000004</v>
      </c>
      <c r="N858" s="80">
        <v>394.06830000000002</v>
      </c>
      <c r="O858" s="70">
        <v>0</v>
      </c>
      <c r="P858" s="76" t="e">
        <f>VLOOKUP(A858,#REF!,3,FALSE)</f>
        <v>#REF!</v>
      </c>
      <c r="Q858" s="80">
        <v>148.05555555555554</v>
      </c>
      <c r="R858" s="80">
        <f t="shared" si="13"/>
        <v>1476.0764666666669</v>
      </c>
    </row>
    <row r="859" spans="1:256" x14ac:dyDescent="0.2">
      <c r="A859" s="68">
        <v>3574</v>
      </c>
      <c r="B859" s="69" t="s">
        <v>2488</v>
      </c>
      <c r="C859" s="70" t="s">
        <v>2229</v>
      </c>
      <c r="D859" s="69">
        <v>0</v>
      </c>
      <c r="E859" s="69">
        <v>0</v>
      </c>
      <c r="F859" s="69">
        <v>0</v>
      </c>
      <c r="G859" s="71">
        <v>0</v>
      </c>
      <c r="H859" s="69">
        <v>0</v>
      </c>
      <c r="I859" s="69">
        <v>0</v>
      </c>
      <c r="J859" s="72">
        <v>0</v>
      </c>
      <c r="K859" s="73">
        <v>0</v>
      </c>
      <c r="L859" s="73">
        <v>0</v>
      </c>
      <c r="M859" s="74">
        <v>0</v>
      </c>
      <c r="N859" s="75">
        <v>0</v>
      </c>
      <c r="O859" s="70">
        <v>0</v>
      </c>
      <c r="P859" s="76" t="e">
        <f>VLOOKUP(A859,#REF!,3,FALSE)</f>
        <v>#REF!</v>
      </c>
      <c r="Q859" s="77"/>
      <c r="R859" s="77">
        <f t="shared" si="13"/>
        <v>0</v>
      </c>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M859" s="76"/>
      <c r="CN859" s="76"/>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c r="DM859" s="76"/>
      <c r="DN859" s="76"/>
      <c r="DO859" s="76"/>
      <c r="DP859" s="76"/>
      <c r="DQ859" s="76"/>
      <c r="DR859" s="76"/>
      <c r="DS859" s="76"/>
      <c r="DT859" s="76"/>
      <c r="DU859" s="76"/>
      <c r="DV859" s="76"/>
      <c r="DW859" s="76"/>
      <c r="DX859" s="76"/>
      <c r="DY859" s="76"/>
      <c r="DZ859" s="76"/>
      <c r="EA859" s="76"/>
      <c r="EB859" s="76"/>
      <c r="EC859" s="76"/>
      <c r="ED859" s="76"/>
      <c r="EE859" s="76"/>
      <c r="EF859" s="76"/>
      <c r="EG859" s="76"/>
      <c r="EH859" s="76"/>
      <c r="EI859" s="76"/>
      <c r="EJ859" s="76"/>
      <c r="EK859" s="76"/>
      <c r="EL859" s="76"/>
      <c r="EM859" s="76"/>
      <c r="EN859" s="76"/>
      <c r="EO859" s="76"/>
      <c r="EP859" s="76"/>
      <c r="EQ859" s="76"/>
      <c r="ER859" s="76"/>
      <c r="ES859" s="76"/>
      <c r="ET859" s="76"/>
      <c r="EU859" s="76"/>
      <c r="EV859" s="76"/>
      <c r="EW859" s="76"/>
      <c r="EX859" s="76"/>
      <c r="EY859" s="76"/>
      <c r="EZ859" s="76"/>
      <c r="FA859" s="76"/>
      <c r="FB859" s="76"/>
      <c r="FC859" s="76"/>
      <c r="FD859" s="76"/>
      <c r="FE859" s="76"/>
      <c r="FF859" s="76"/>
      <c r="FG859" s="76"/>
      <c r="FH859" s="76"/>
      <c r="FI859" s="76"/>
      <c r="FJ859" s="76"/>
      <c r="FK859" s="76"/>
      <c r="FL859" s="76"/>
      <c r="FM859" s="76"/>
      <c r="FN859" s="76"/>
      <c r="FO859" s="76"/>
      <c r="FP859" s="76"/>
      <c r="FQ859" s="76"/>
      <c r="FR859" s="76"/>
      <c r="FS859" s="76"/>
      <c r="FT859" s="76"/>
      <c r="FU859" s="76"/>
      <c r="FV859" s="76"/>
      <c r="FW859" s="76"/>
      <c r="FX859" s="76"/>
      <c r="FY859" s="76"/>
      <c r="FZ859" s="76"/>
      <c r="GA859" s="76"/>
      <c r="GB859" s="76"/>
      <c r="GC859" s="76"/>
      <c r="GD859" s="76"/>
      <c r="GE859" s="76"/>
      <c r="GF859" s="76"/>
      <c r="GG859" s="76"/>
      <c r="GH859" s="76"/>
      <c r="GI859" s="76"/>
      <c r="GJ859" s="76"/>
      <c r="GK859" s="76"/>
      <c r="GL859" s="76"/>
      <c r="GM859" s="76"/>
      <c r="GN859" s="76"/>
      <c r="GO859" s="76"/>
      <c r="GP859" s="76"/>
      <c r="GQ859" s="76"/>
      <c r="GR859" s="76"/>
      <c r="GS859" s="76"/>
      <c r="GT859" s="76"/>
      <c r="GU859" s="76"/>
      <c r="GV859" s="76"/>
      <c r="GW859" s="76"/>
      <c r="GX859" s="76"/>
      <c r="GY859" s="76"/>
      <c r="GZ859" s="76"/>
      <c r="HA859" s="76"/>
      <c r="HB859" s="76"/>
      <c r="HC859" s="76"/>
      <c r="HD859" s="76"/>
      <c r="HE859" s="76"/>
      <c r="HF859" s="76"/>
      <c r="HG859" s="76"/>
      <c r="HH859" s="76"/>
      <c r="HI859" s="76"/>
      <c r="HJ859" s="76"/>
      <c r="HK859" s="76"/>
      <c r="HL859" s="76"/>
      <c r="HM859" s="76"/>
      <c r="HN859" s="76"/>
      <c r="HO859" s="76"/>
      <c r="HP859" s="76"/>
      <c r="HQ859" s="76"/>
      <c r="HR859" s="76"/>
      <c r="HS859" s="76"/>
      <c r="HT859" s="76"/>
      <c r="HU859" s="76"/>
      <c r="HV859" s="76"/>
      <c r="HW859" s="76"/>
      <c r="HX859" s="76"/>
      <c r="HY859" s="76"/>
      <c r="HZ859" s="76"/>
      <c r="IA859" s="76"/>
      <c r="IB859" s="76"/>
      <c r="IC859" s="76"/>
      <c r="ID859" s="76"/>
      <c r="IE859" s="76"/>
      <c r="IF859" s="76"/>
      <c r="IG859" s="76"/>
      <c r="IH859" s="76"/>
      <c r="II859" s="76"/>
      <c r="IJ859" s="76"/>
      <c r="IK859" s="76"/>
      <c r="IL859" s="76"/>
      <c r="IM859" s="76"/>
      <c r="IN859" s="76"/>
      <c r="IO859" s="76"/>
      <c r="IP859" s="76"/>
      <c r="IQ859" s="76"/>
      <c r="IR859" s="76"/>
      <c r="IS859" s="76"/>
      <c r="IT859" s="76"/>
      <c r="IU859" s="76"/>
      <c r="IV859" s="76"/>
    </row>
    <row r="860" spans="1:256" x14ac:dyDescent="0.2">
      <c r="A860" s="79">
        <v>3575</v>
      </c>
      <c r="B860" s="71" t="s">
        <v>2489</v>
      </c>
      <c r="C860" s="70" t="s">
        <v>8</v>
      </c>
      <c r="D860" s="69">
        <v>3</v>
      </c>
      <c r="E860" s="69">
        <v>3</v>
      </c>
      <c r="F860" s="69">
        <v>3</v>
      </c>
      <c r="G860" s="71">
        <v>730</v>
      </c>
      <c r="H860" s="69">
        <v>146</v>
      </c>
      <c r="I860" s="69">
        <v>3</v>
      </c>
      <c r="J860" s="72">
        <v>3</v>
      </c>
      <c r="K860" s="71">
        <v>3</v>
      </c>
      <c r="L860" s="80">
        <v>730</v>
      </c>
      <c r="M860" s="74">
        <v>146</v>
      </c>
      <c r="N860" s="80">
        <v>243.33330000000001</v>
      </c>
      <c r="O860" s="70">
        <v>0</v>
      </c>
      <c r="P860" s="76" t="e">
        <f>VLOOKUP(A860,#REF!,3,FALSE)</f>
        <v>#REF!</v>
      </c>
      <c r="Q860" s="80">
        <v>139.62</v>
      </c>
      <c r="R860" s="80">
        <f t="shared" si="13"/>
        <v>311.13990000000001</v>
      </c>
    </row>
    <row r="861" spans="1:256" x14ac:dyDescent="0.2">
      <c r="A861" s="79">
        <v>2488</v>
      </c>
      <c r="B861" s="71" t="s">
        <v>2490</v>
      </c>
      <c r="C861" s="70" t="s">
        <v>62</v>
      </c>
      <c r="D861" s="69">
        <v>4</v>
      </c>
      <c r="E861" s="69">
        <v>4</v>
      </c>
      <c r="F861" s="69">
        <v>4</v>
      </c>
      <c r="G861" s="71">
        <v>2884</v>
      </c>
      <c r="H861" s="69">
        <v>576.81000000000006</v>
      </c>
      <c r="I861" s="69">
        <v>4</v>
      </c>
      <c r="J861" s="72">
        <v>4</v>
      </c>
      <c r="K861" s="71">
        <v>4</v>
      </c>
      <c r="L861" s="80">
        <v>2884</v>
      </c>
      <c r="M861" s="74">
        <v>576.81000000000006</v>
      </c>
      <c r="N861" s="80">
        <v>721</v>
      </c>
      <c r="O861" s="70">
        <v>0</v>
      </c>
      <c r="P861" s="76" t="e">
        <f>VLOOKUP(A861,#REF!,3,FALSE)</f>
        <v>#REF!</v>
      </c>
      <c r="Q861" s="80">
        <v>354.51851851851848</v>
      </c>
      <c r="R861" s="80">
        <f t="shared" si="13"/>
        <v>1465.9259259259261</v>
      </c>
    </row>
    <row r="862" spans="1:256" x14ac:dyDescent="0.2">
      <c r="A862" s="79">
        <v>3932</v>
      </c>
      <c r="B862" s="71" t="s">
        <v>2491</v>
      </c>
      <c r="C862" s="70" t="s">
        <v>62</v>
      </c>
      <c r="D862" s="69">
        <v>7</v>
      </c>
      <c r="E862" s="69">
        <v>7</v>
      </c>
      <c r="F862" s="69">
        <v>7</v>
      </c>
      <c r="G862" s="71">
        <v>8608.83</v>
      </c>
      <c r="H862" s="69">
        <v>1483.78</v>
      </c>
      <c r="I862" s="69">
        <v>7</v>
      </c>
      <c r="J862" s="72">
        <v>7</v>
      </c>
      <c r="K862" s="71">
        <v>7</v>
      </c>
      <c r="L862" s="80">
        <v>8608.83</v>
      </c>
      <c r="M862" s="74">
        <v>1483.78</v>
      </c>
      <c r="N862" s="80">
        <v>1229.8329000000001</v>
      </c>
      <c r="O862" s="70">
        <v>0</v>
      </c>
      <c r="P862" s="76" t="e">
        <f>VLOOKUP(A862,#REF!,3,FALSE)</f>
        <v>#REF!</v>
      </c>
      <c r="Q862" s="80">
        <v>578.88888888888891</v>
      </c>
      <c r="R862" s="80">
        <f t="shared" si="13"/>
        <v>4556.6080777777788</v>
      </c>
    </row>
    <row r="863" spans="1:256" x14ac:dyDescent="0.2">
      <c r="A863" s="79">
        <v>3937</v>
      </c>
      <c r="B863" s="71" t="s">
        <v>2492</v>
      </c>
      <c r="C863" s="70" t="s">
        <v>62</v>
      </c>
      <c r="D863" s="69">
        <v>5</v>
      </c>
      <c r="E863" s="69">
        <v>5</v>
      </c>
      <c r="F863" s="69">
        <v>7</v>
      </c>
      <c r="G863" s="71">
        <v>9380.8000000000011</v>
      </c>
      <c r="H863" s="69">
        <v>1243.76</v>
      </c>
      <c r="I863" s="69">
        <v>5</v>
      </c>
      <c r="J863" s="72">
        <v>5</v>
      </c>
      <c r="K863" s="71">
        <v>7</v>
      </c>
      <c r="L863" s="80">
        <v>9380.8000000000011</v>
      </c>
      <c r="M863" s="74">
        <v>1243.76</v>
      </c>
      <c r="N863" s="80">
        <v>1340.1143</v>
      </c>
      <c r="O863" s="70">
        <v>0</v>
      </c>
      <c r="P863" s="76" t="e">
        <f>VLOOKUP(A863,#REF!,3,FALSE)</f>
        <v>#REF!</v>
      </c>
      <c r="Q863" s="80">
        <v>556.66999999999996</v>
      </c>
      <c r="R863" s="80">
        <f t="shared" si="13"/>
        <v>5484.1100999999999</v>
      </c>
    </row>
    <row r="864" spans="1:256" x14ac:dyDescent="0.2">
      <c r="A864" s="79">
        <v>3936</v>
      </c>
      <c r="B864" s="71" t="s">
        <v>2493</v>
      </c>
      <c r="C864" s="70" t="s">
        <v>62</v>
      </c>
      <c r="D864" s="69">
        <v>1</v>
      </c>
      <c r="E864" s="69">
        <v>1</v>
      </c>
      <c r="F864" s="69">
        <v>1</v>
      </c>
      <c r="G864" s="71">
        <v>275</v>
      </c>
      <c r="H864" s="69">
        <v>55</v>
      </c>
      <c r="I864" s="69">
        <v>2</v>
      </c>
      <c r="J864" s="72">
        <v>1</v>
      </c>
      <c r="K864" s="71">
        <v>1</v>
      </c>
      <c r="L864" s="80">
        <v>275</v>
      </c>
      <c r="M864" s="74">
        <v>55</v>
      </c>
      <c r="N864" s="80">
        <v>275</v>
      </c>
      <c r="O864" s="70">
        <v>0</v>
      </c>
      <c r="P864" s="76" t="e">
        <f>VLOOKUP(A864,#REF!,3,FALSE)</f>
        <v>#REF!</v>
      </c>
      <c r="Q864" s="80">
        <v>119.44444444444444</v>
      </c>
      <c r="R864" s="80">
        <f t="shared" si="13"/>
        <v>155.55555555555554</v>
      </c>
    </row>
    <row r="865" spans="1:256" x14ac:dyDescent="0.2">
      <c r="A865" s="79">
        <v>3935</v>
      </c>
      <c r="B865" s="71" t="s">
        <v>2494</v>
      </c>
      <c r="C865" s="70" t="s">
        <v>62</v>
      </c>
      <c r="D865" s="69">
        <v>1</v>
      </c>
      <c r="E865" s="69">
        <v>1</v>
      </c>
      <c r="F865" s="69">
        <v>1</v>
      </c>
      <c r="G865" s="71">
        <v>275</v>
      </c>
      <c r="H865" s="69">
        <v>55</v>
      </c>
      <c r="I865" s="69">
        <v>1</v>
      </c>
      <c r="J865" s="72">
        <v>1</v>
      </c>
      <c r="K865" s="71">
        <v>1</v>
      </c>
      <c r="L865" s="80">
        <v>275</v>
      </c>
      <c r="M865" s="74">
        <v>55</v>
      </c>
      <c r="N865" s="80">
        <v>275</v>
      </c>
      <c r="O865" s="70">
        <v>0</v>
      </c>
      <c r="P865" s="76" t="e">
        <f>VLOOKUP(A865,#REF!,3,FALSE)</f>
        <v>#REF!</v>
      </c>
      <c r="Q865" s="80">
        <v>119.44444444444444</v>
      </c>
      <c r="R865" s="80">
        <f t="shared" si="13"/>
        <v>155.55555555555554</v>
      </c>
    </row>
    <row r="866" spans="1:256" x14ac:dyDescent="0.2">
      <c r="A866" s="68">
        <v>1670</v>
      </c>
      <c r="B866" s="69" t="s">
        <v>2495</v>
      </c>
      <c r="C866" s="70" t="s">
        <v>62</v>
      </c>
      <c r="D866" s="69">
        <v>2</v>
      </c>
      <c r="E866" s="69">
        <v>2</v>
      </c>
      <c r="F866" s="69">
        <v>2</v>
      </c>
      <c r="G866" s="71">
        <v>3115.8</v>
      </c>
      <c r="H866" s="69">
        <v>623.16000000000008</v>
      </c>
      <c r="I866" s="69">
        <v>2</v>
      </c>
      <c r="J866" s="72">
        <v>2</v>
      </c>
      <c r="K866" s="73">
        <v>2</v>
      </c>
      <c r="L866" s="73">
        <v>3115.8</v>
      </c>
      <c r="M866" s="74">
        <v>623.16000000000008</v>
      </c>
      <c r="N866" s="75">
        <v>1557.9</v>
      </c>
      <c r="O866" s="70">
        <v>0</v>
      </c>
      <c r="P866" s="76" t="e">
        <f>VLOOKUP(A866,#REF!,3,FALSE)</f>
        <v>#REF!</v>
      </c>
      <c r="Q866" s="77"/>
      <c r="R866" s="77">
        <f t="shared" si="13"/>
        <v>3115.8</v>
      </c>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M866" s="76"/>
      <c r="CN866" s="76"/>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c r="DM866" s="76"/>
      <c r="DN866" s="76"/>
      <c r="DO866" s="76"/>
      <c r="DP866" s="76"/>
      <c r="DQ866" s="76"/>
      <c r="DR866" s="76"/>
      <c r="DS866" s="76"/>
      <c r="DT866" s="76"/>
      <c r="DU866" s="76"/>
      <c r="DV866" s="76"/>
      <c r="DW866" s="76"/>
      <c r="DX866" s="76"/>
      <c r="DY866" s="76"/>
      <c r="DZ866" s="76"/>
      <c r="EA866" s="76"/>
      <c r="EB866" s="76"/>
      <c r="EC866" s="76"/>
      <c r="ED866" s="76"/>
      <c r="EE866" s="76"/>
      <c r="EF866" s="76"/>
      <c r="EG866" s="76"/>
      <c r="EH866" s="76"/>
      <c r="EI866" s="76"/>
      <c r="EJ866" s="76"/>
      <c r="EK866" s="76"/>
      <c r="EL866" s="76"/>
      <c r="EM866" s="76"/>
      <c r="EN866" s="76"/>
      <c r="EO866" s="76"/>
      <c r="EP866" s="76"/>
      <c r="EQ866" s="76"/>
      <c r="ER866" s="76"/>
      <c r="ES866" s="76"/>
      <c r="ET866" s="76"/>
      <c r="EU866" s="76"/>
      <c r="EV866" s="76"/>
      <c r="EW866" s="76"/>
      <c r="EX866" s="76"/>
      <c r="EY866" s="76"/>
      <c r="EZ866" s="76"/>
      <c r="FA866" s="76"/>
      <c r="FB866" s="76"/>
      <c r="FC866" s="76"/>
      <c r="FD866" s="76"/>
      <c r="FE866" s="76"/>
      <c r="FF866" s="76"/>
      <c r="FG866" s="76"/>
      <c r="FH866" s="76"/>
      <c r="FI866" s="76"/>
      <c r="FJ866" s="76"/>
      <c r="FK866" s="76"/>
      <c r="FL866" s="76"/>
      <c r="FM866" s="76"/>
      <c r="FN866" s="76"/>
      <c r="FO866" s="76"/>
      <c r="FP866" s="76"/>
      <c r="FQ866" s="76"/>
      <c r="FR866" s="76"/>
      <c r="FS866" s="76"/>
      <c r="FT866" s="76"/>
      <c r="FU866" s="76"/>
      <c r="FV866" s="76"/>
      <c r="FW866" s="76"/>
      <c r="FX866" s="76"/>
      <c r="FY866" s="76"/>
      <c r="FZ866" s="76"/>
      <c r="GA866" s="76"/>
      <c r="GB866" s="76"/>
      <c r="GC866" s="76"/>
      <c r="GD866" s="76"/>
      <c r="GE866" s="76"/>
      <c r="GF866" s="76"/>
      <c r="GG866" s="76"/>
      <c r="GH866" s="76"/>
      <c r="GI866" s="76"/>
      <c r="GJ866" s="76"/>
      <c r="GK866" s="76"/>
      <c r="GL866" s="76"/>
      <c r="GM866" s="76"/>
      <c r="GN866" s="76"/>
      <c r="GO866" s="76"/>
      <c r="GP866" s="76"/>
      <c r="GQ866" s="76"/>
      <c r="GR866" s="76"/>
      <c r="GS866" s="76"/>
      <c r="GT866" s="76"/>
      <c r="GU866" s="76"/>
      <c r="GV866" s="76"/>
      <c r="GW866" s="76"/>
      <c r="GX866" s="76"/>
      <c r="GY866" s="76"/>
      <c r="GZ866" s="76"/>
      <c r="HA866" s="76"/>
      <c r="HB866" s="76"/>
      <c r="HC866" s="76"/>
      <c r="HD866" s="76"/>
      <c r="HE866" s="76"/>
      <c r="HF866" s="76"/>
      <c r="HG866" s="76"/>
      <c r="HH866" s="76"/>
      <c r="HI866" s="76"/>
      <c r="HJ866" s="76"/>
      <c r="HK866" s="76"/>
      <c r="HL866" s="76"/>
      <c r="HM866" s="76"/>
      <c r="HN866" s="76"/>
      <c r="HO866" s="76"/>
      <c r="HP866" s="76"/>
      <c r="HQ866" s="76"/>
      <c r="HR866" s="76"/>
      <c r="HS866" s="76"/>
      <c r="HT866" s="76"/>
      <c r="HU866" s="76"/>
      <c r="HV866" s="76"/>
      <c r="HW866" s="76"/>
      <c r="HX866" s="76"/>
      <c r="HY866" s="76"/>
      <c r="HZ866" s="76"/>
      <c r="IA866" s="76"/>
      <c r="IB866" s="76"/>
      <c r="IC866" s="76"/>
      <c r="ID866" s="76"/>
      <c r="IE866" s="76"/>
      <c r="IF866" s="76"/>
      <c r="IG866" s="76"/>
      <c r="IH866" s="76"/>
      <c r="II866" s="76"/>
      <c r="IJ866" s="76"/>
      <c r="IK866" s="76"/>
      <c r="IL866" s="76"/>
      <c r="IM866" s="76"/>
      <c r="IN866" s="76"/>
      <c r="IO866" s="76"/>
      <c r="IP866" s="76"/>
      <c r="IQ866" s="76"/>
      <c r="IR866" s="76"/>
      <c r="IS866" s="76"/>
      <c r="IT866" s="76"/>
      <c r="IU866" s="76"/>
      <c r="IV866" s="76"/>
    </row>
    <row r="867" spans="1:256" x14ac:dyDescent="0.2">
      <c r="A867" s="79">
        <v>3939</v>
      </c>
      <c r="B867" s="71" t="s">
        <v>2496</v>
      </c>
      <c r="C867" s="70" t="s">
        <v>62</v>
      </c>
      <c r="D867" s="69">
        <v>0</v>
      </c>
      <c r="E867" s="69">
        <v>0</v>
      </c>
      <c r="F867" s="69">
        <v>0</v>
      </c>
      <c r="G867" s="71">
        <v>0</v>
      </c>
      <c r="H867" s="69">
        <v>0</v>
      </c>
      <c r="I867" s="69">
        <v>0</v>
      </c>
      <c r="J867" s="72">
        <v>0</v>
      </c>
      <c r="K867" s="71">
        <v>0</v>
      </c>
      <c r="L867" s="80">
        <v>0</v>
      </c>
      <c r="M867" s="74">
        <v>0</v>
      </c>
      <c r="N867" s="80">
        <v>0</v>
      </c>
      <c r="O867" s="70">
        <v>0</v>
      </c>
      <c r="P867" s="76" t="e">
        <f>VLOOKUP(A867,#REF!,3,FALSE)</f>
        <v>#REF!</v>
      </c>
      <c r="Q867" s="80">
        <v>654.27876106194685</v>
      </c>
      <c r="R867" s="80">
        <f t="shared" si="13"/>
        <v>0</v>
      </c>
    </row>
    <row r="868" spans="1:256" x14ac:dyDescent="0.2">
      <c r="A868" s="68">
        <v>3944</v>
      </c>
      <c r="B868" s="69" t="s">
        <v>2497</v>
      </c>
      <c r="C868" s="70" t="s">
        <v>2110</v>
      </c>
      <c r="D868" s="69">
        <v>0</v>
      </c>
      <c r="E868" s="69">
        <v>0</v>
      </c>
      <c r="F868" s="69">
        <v>0</v>
      </c>
      <c r="G868" s="71">
        <v>0</v>
      </c>
      <c r="H868" s="69">
        <v>0</v>
      </c>
      <c r="I868" s="69">
        <v>0</v>
      </c>
      <c r="J868" s="72">
        <v>0</v>
      </c>
      <c r="K868" s="73">
        <v>0</v>
      </c>
      <c r="L868" s="73">
        <v>0</v>
      </c>
      <c r="M868" s="74">
        <v>0</v>
      </c>
      <c r="N868" s="75">
        <v>0</v>
      </c>
      <c r="O868" s="70">
        <v>0</v>
      </c>
      <c r="P868" s="76" t="e">
        <f>VLOOKUP(A868,#REF!,3,FALSE)</f>
        <v>#REF!</v>
      </c>
      <c r="Q868" s="77"/>
      <c r="R868" s="77">
        <f t="shared" si="13"/>
        <v>0</v>
      </c>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M868" s="76"/>
      <c r="CN868" s="76"/>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c r="DM868" s="76"/>
      <c r="DN868" s="76"/>
      <c r="DO868" s="76"/>
      <c r="DP868" s="76"/>
      <c r="DQ868" s="76"/>
      <c r="DR868" s="76"/>
      <c r="DS868" s="76"/>
      <c r="DT868" s="76"/>
      <c r="DU868" s="76"/>
      <c r="DV868" s="76"/>
      <c r="DW868" s="76"/>
      <c r="DX868" s="76"/>
      <c r="DY868" s="76"/>
      <c r="DZ868" s="76"/>
      <c r="EA868" s="76"/>
      <c r="EB868" s="76"/>
      <c r="EC868" s="76"/>
      <c r="ED868" s="76"/>
      <c r="EE868" s="76"/>
      <c r="EF868" s="76"/>
      <c r="EG868" s="76"/>
      <c r="EH868" s="76"/>
      <c r="EI868" s="76"/>
      <c r="EJ868" s="76"/>
      <c r="EK868" s="76"/>
      <c r="EL868" s="76"/>
      <c r="EM868" s="76"/>
      <c r="EN868" s="76"/>
      <c r="EO868" s="76"/>
      <c r="EP868" s="76"/>
      <c r="EQ868" s="76"/>
      <c r="ER868" s="76"/>
      <c r="ES868" s="76"/>
      <c r="ET868" s="76"/>
      <c r="EU868" s="76"/>
      <c r="EV868" s="76"/>
      <c r="EW868" s="76"/>
      <c r="EX868" s="76"/>
      <c r="EY868" s="76"/>
      <c r="EZ868" s="76"/>
      <c r="FA868" s="76"/>
      <c r="FB868" s="76"/>
      <c r="FC868" s="76"/>
      <c r="FD868" s="76"/>
      <c r="FE868" s="76"/>
      <c r="FF868" s="76"/>
      <c r="FG868" s="76"/>
      <c r="FH868" s="76"/>
      <c r="FI868" s="76"/>
      <c r="FJ868" s="76"/>
      <c r="FK868" s="76"/>
      <c r="FL868" s="76"/>
      <c r="FM868" s="76"/>
      <c r="FN868" s="76"/>
      <c r="FO868" s="76"/>
      <c r="FP868" s="76"/>
      <c r="FQ868" s="76"/>
      <c r="FR868" s="76"/>
      <c r="FS868" s="76"/>
      <c r="FT868" s="76"/>
      <c r="FU868" s="76"/>
      <c r="FV868" s="76"/>
      <c r="FW868" s="76"/>
      <c r="FX868" s="76"/>
      <c r="FY868" s="76"/>
      <c r="FZ868" s="76"/>
      <c r="GA868" s="76"/>
      <c r="GB868" s="76"/>
      <c r="GC868" s="76"/>
      <c r="GD868" s="76"/>
      <c r="GE868" s="76"/>
      <c r="GF868" s="76"/>
      <c r="GG868" s="76"/>
      <c r="GH868" s="76"/>
      <c r="GI868" s="76"/>
      <c r="GJ868" s="76"/>
      <c r="GK868" s="76"/>
      <c r="GL868" s="76"/>
      <c r="GM868" s="76"/>
      <c r="GN868" s="76"/>
      <c r="GO868" s="76"/>
      <c r="GP868" s="76"/>
      <c r="GQ868" s="76"/>
      <c r="GR868" s="76"/>
      <c r="GS868" s="76"/>
      <c r="GT868" s="76"/>
      <c r="GU868" s="76"/>
      <c r="GV868" s="76"/>
      <c r="GW868" s="76"/>
      <c r="GX868" s="76"/>
      <c r="GY868" s="76"/>
      <c r="GZ868" s="76"/>
      <c r="HA868" s="76"/>
      <c r="HB868" s="76"/>
      <c r="HC868" s="76"/>
      <c r="HD868" s="76"/>
      <c r="HE868" s="76"/>
      <c r="HF868" s="76"/>
      <c r="HG868" s="76"/>
      <c r="HH868" s="76"/>
      <c r="HI868" s="76"/>
      <c r="HJ868" s="76"/>
      <c r="HK868" s="76"/>
      <c r="HL868" s="76"/>
      <c r="HM868" s="76"/>
      <c r="HN868" s="76"/>
      <c r="HO868" s="76"/>
      <c r="HP868" s="76"/>
      <c r="HQ868" s="76"/>
      <c r="HR868" s="76"/>
      <c r="HS868" s="76"/>
      <c r="HT868" s="76"/>
      <c r="HU868" s="76"/>
      <c r="HV868" s="76"/>
      <c r="HW868" s="76"/>
      <c r="HX868" s="76"/>
      <c r="HY868" s="76"/>
      <c r="HZ868" s="76"/>
      <c r="IA868" s="76"/>
      <c r="IB868" s="76"/>
      <c r="IC868" s="76"/>
      <c r="ID868" s="76"/>
      <c r="IE868" s="76"/>
      <c r="IF868" s="76"/>
      <c r="IG868" s="76"/>
      <c r="IH868" s="76"/>
      <c r="II868" s="76"/>
      <c r="IJ868" s="76"/>
      <c r="IK868" s="76"/>
      <c r="IL868" s="76"/>
      <c r="IM868" s="76"/>
      <c r="IN868" s="76"/>
      <c r="IO868" s="76"/>
      <c r="IP868" s="76"/>
      <c r="IQ868" s="76"/>
      <c r="IR868" s="76"/>
      <c r="IS868" s="76"/>
      <c r="IT868" s="76"/>
      <c r="IU868" s="76"/>
      <c r="IV868" s="76"/>
    </row>
    <row r="869" spans="1:256" x14ac:dyDescent="0.2">
      <c r="A869" s="79">
        <v>1657</v>
      </c>
      <c r="B869" s="71" t="s">
        <v>1993</v>
      </c>
      <c r="C869" s="70" t="s">
        <v>62</v>
      </c>
      <c r="D869" s="69">
        <v>9</v>
      </c>
      <c r="E869" s="69">
        <v>8</v>
      </c>
      <c r="F869" s="69">
        <v>78</v>
      </c>
      <c r="G869" s="71">
        <v>490.22</v>
      </c>
      <c r="H869" s="69">
        <v>82.59</v>
      </c>
      <c r="I869" s="69">
        <v>9</v>
      </c>
      <c r="J869" s="72">
        <v>8</v>
      </c>
      <c r="K869" s="71">
        <v>78</v>
      </c>
      <c r="L869" s="80">
        <v>490.22</v>
      </c>
      <c r="M869" s="74">
        <v>82.59</v>
      </c>
      <c r="N869" s="80">
        <v>6.2849000000000004</v>
      </c>
      <c r="O869" s="70">
        <v>0</v>
      </c>
      <c r="P869" s="76" t="e">
        <f>VLOOKUP(A869,#REF!,3,FALSE)</f>
        <v>#REF!</v>
      </c>
      <c r="Q869" s="80">
        <v>3.3220000000000005</v>
      </c>
      <c r="R869" s="80">
        <f t="shared" si="13"/>
        <v>231.1062</v>
      </c>
    </row>
    <row r="870" spans="1:256" s="69" customFormat="1" x14ac:dyDescent="0.2">
      <c r="A870" s="81">
        <v>2620</v>
      </c>
      <c r="B870" s="82" t="s">
        <v>444</v>
      </c>
      <c r="C870" s="69" t="s">
        <v>2119</v>
      </c>
      <c r="D870" s="69">
        <v>6</v>
      </c>
      <c r="E870" s="69">
        <v>6</v>
      </c>
      <c r="F870" s="69">
        <v>6</v>
      </c>
      <c r="G870" s="71">
        <v>7428.35</v>
      </c>
      <c r="H870" s="69">
        <v>1485.67</v>
      </c>
      <c r="I870" s="69">
        <v>9</v>
      </c>
      <c r="J870" s="69">
        <v>6</v>
      </c>
      <c r="K870" s="82">
        <v>6</v>
      </c>
      <c r="L870" s="83">
        <v>7428.35</v>
      </c>
      <c r="M870" s="69">
        <v>1485.66</v>
      </c>
      <c r="N870" s="83">
        <v>1238.0583000000001</v>
      </c>
      <c r="O870" s="69">
        <v>0</v>
      </c>
      <c r="P870" s="76" t="e">
        <f>VLOOKUP(A870,#REF!,3,FALSE)</f>
        <v>#REF!</v>
      </c>
      <c r="Q870" s="84">
        <v>1144.8</v>
      </c>
      <c r="R870" s="84">
        <f t="shared" si="13"/>
        <v>559.54980000000114</v>
      </c>
      <c r="S870" s="78"/>
      <c r="T870" s="78"/>
      <c r="U870" s="78"/>
      <c r="V870" s="78"/>
      <c r="W870" s="78"/>
      <c r="X870" s="78"/>
      <c r="Y870" s="78"/>
      <c r="Z870" s="78"/>
      <c r="AA870" s="78"/>
      <c r="AB870" s="78"/>
      <c r="AC870" s="85"/>
      <c r="AD870" s="85"/>
      <c r="AE870" s="85"/>
      <c r="AF870" s="85"/>
      <c r="AG870" s="85"/>
      <c r="AH870" s="85"/>
      <c r="AI870" s="85"/>
      <c r="AJ870" s="85"/>
      <c r="AK870" s="85"/>
      <c r="AL870" s="85"/>
      <c r="AM870" s="85"/>
      <c r="AN870" s="85"/>
      <c r="AO870" s="85"/>
      <c r="AP870" s="85"/>
      <c r="AQ870" s="85"/>
      <c r="AR870" s="85"/>
      <c r="AS870" s="85"/>
      <c r="AT870" s="85"/>
      <c r="AU870" s="85"/>
      <c r="AV870" s="85"/>
      <c r="AW870" s="85"/>
      <c r="AX870" s="85"/>
      <c r="AY870" s="85"/>
      <c r="AZ870" s="85"/>
      <c r="BA870" s="85"/>
      <c r="BB870" s="85"/>
      <c r="BC870" s="85"/>
      <c r="BD870" s="85"/>
      <c r="BE870" s="85"/>
      <c r="BF870" s="85"/>
      <c r="BG870" s="85"/>
      <c r="BH870" s="85"/>
      <c r="BI870" s="85"/>
      <c r="BJ870" s="85"/>
      <c r="BK870" s="85"/>
      <c r="BL870" s="85"/>
      <c r="BM870" s="85"/>
      <c r="BN870" s="85"/>
      <c r="BO870" s="85"/>
      <c r="BP870" s="85"/>
      <c r="BQ870" s="85"/>
      <c r="BR870" s="85"/>
      <c r="BS870" s="85"/>
      <c r="BT870" s="85"/>
      <c r="BU870" s="85"/>
      <c r="BV870" s="85"/>
      <c r="BW870" s="85"/>
      <c r="BX870" s="85"/>
      <c r="BY870" s="85"/>
      <c r="BZ870" s="85"/>
      <c r="CA870" s="85"/>
      <c r="CB870" s="85"/>
      <c r="CC870" s="85"/>
      <c r="CD870" s="85"/>
      <c r="CE870" s="85"/>
      <c r="CF870" s="85"/>
      <c r="CG870" s="85"/>
      <c r="CH870" s="85"/>
      <c r="CI870" s="85"/>
      <c r="CJ870" s="85"/>
      <c r="CK870" s="85"/>
      <c r="CL870" s="85"/>
      <c r="CM870" s="85"/>
      <c r="CN870" s="85"/>
      <c r="CO870" s="85"/>
      <c r="CP870" s="85"/>
      <c r="CQ870" s="85"/>
      <c r="CR870" s="85"/>
      <c r="CS870" s="85"/>
      <c r="CT870" s="85"/>
      <c r="CU870" s="85"/>
      <c r="CV870" s="85"/>
      <c r="CW870" s="85"/>
      <c r="CX870" s="85"/>
      <c r="CY870" s="85"/>
      <c r="CZ870" s="85"/>
      <c r="DA870" s="85"/>
      <c r="DB870" s="85"/>
      <c r="DC870" s="85"/>
      <c r="DD870" s="85"/>
      <c r="DE870" s="85"/>
      <c r="DF870" s="85"/>
      <c r="DG870" s="85"/>
      <c r="DH870" s="85"/>
      <c r="DI870" s="85"/>
      <c r="DJ870" s="85"/>
      <c r="DK870" s="85"/>
      <c r="DL870" s="85"/>
      <c r="DM870" s="85"/>
      <c r="DN870" s="85"/>
      <c r="DO870" s="85"/>
      <c r="DP870" s="85"/>
      <c r="DQ870" s="85"/>
      <c r="DR870" s="85"/>
      <c r="DS870" s="85"/>
      <c r="DT870" s="85"/>
      <c r="DU870" s="85"/>
      <c r="DV870" s="85"/>
      <c r="DW870" s="85"/>
      <c r="DX870" s="85"/>
      <c r="DY870" s="85"/>
      <c r="DZ870" s="85"/>
      <c r="EA870" s="85"/>
      <c r="EB870" s="85"/>
      <c r="EC870" s="85"/>
      <c r="ED870" s="85"/>
      <c r="EE870" s="85"/>
      <c r="EF870" s="85"/>
      <c r="EG870" s="85"/>
      <c r="EH870" s="85"/>
      <c r="EI870" s="85"/>
      <c r="EJ870" s="85"/>
      <c r="EK870" s="85"/>
      <c r="EL870" s="85"/>
      <c r="EM870" s="85"/>
      <c r="EN870" s="85"/>
      <c r="EO870" s="85"/>
      <c r="EP870" s="85"/>
      <c r="EQ870" s="85"/>
      <c r="ER870" s="85"/>
      <c r="ES870" s="85"/>
      <c r="ET870" s="85"/>
      <c r="EU870" s="85"/>
      <c r="EV870" s="85"/>
      <c r="EW870" s="85"/>
      <c r="EX870" s="85"/>
      <c r="EY870" s="85"/>
      <c r="EZ870" s="85"/>
      <c r="FA870" s="85"/>
      <c r="FB870" s="85"/>
      <c r="FC870" s="85"/>
      <c r="FD870" s="85"/>
      <c r="FE870" s="85"/>
      <c r="FF870" s="85"/>
      <c r="FG870" s="85"/>
      <c r="FH870" s="85"/>
      <c r="FI870" s="85"/>
      <c r="FJ870" s="85"/>
      <c r="FK870" s="85"/>
      <c r="FL870" s="85"/>
      <c r="FM870" s="85"/>
      <c r="FN870" s="85"/>
      <c r="FO870" s="85"/>
      <c r="FP870" s="85"/>
      <c r="FQ870" s="85"/>
      <c r="FR870" s="85"/>
      <c r="FS870" s="85"/>
      <c r="FT870" s="85"/>
      <c r="FU870" s="85"/>
      <c r="FV870" s="85"/>
      <c r="FW870" s="85"/>
      <c r="FX870" s="85"/>
      <c r="FY870" s="85"/>
      <c r="FZ870" s="85"/>
      <c r="GA870" s="85"/>
      <c r="GB870" s="85"/>
      <c r="GC870" s="85"/>
      <c r="GD870" s="85"/>
      <c r="GE870" s="85"/>
      <c r="GF870" s="85"/>
      <c r="GG870" s="85"/>
      <c r="GH870" s="85"/>
      <c r="GI870" s="85"/>
      <c r="GJ870" s="85"/>
      <c r="GK870" s="85"/>
      <c r="GL870" s="85"/>
      <c r="GM870" s="85"/>
      <c r="GN870" s="85"/>
      <c r="GO870" s="85"/>
      <c r="GP870" s="85"/>
      <c r="GQ870" s="85"/>
      <c r="GR870" s="85"/>
      <c r="GS870" s="85"/>
      <c r="GT870" s="85"/>
      <c r="GU870" s="85"/>
      <c r="GV870" s="85"/>
      <c r="GW870" s="85"/>
      <c r="GX870" s="85"/>
      <c r="GY870" s="85"/>
      <c r="GZ870" s="85"/>
      <c r="HA870" s="85"/>
      <c r="HB870" s="85"/>
      <c r="HC870" s="85"/>
      <c r="HD870" s="85"/>
      <c r="HE870" s="85"/>
      <c r="HF870" s="85"/>
      <c r="HG870" s="85"/>
      <c r="HH870" s="85"/>
      <c r="HI870" s="85"/>
      <c r="HJ870" s="85"/>
      <c r="HK870" s="85"/>
      <c r="HL870" s="85"/>
      <c r="HM870" s="85"/>
      <c r="HN870" s="85"/>
      <c r="HO870" s="85"/>
      <c r="HP870" s="85"/>
      <c r="HQ870" s="85"/>
      <c r="HR870" s="85"/>
      <c r="HS870" s="85"/>
      <c r="HT870" s="85"/>
      <c r="HU870" s="85"/>
      <c r="HV870" s="85"/>
      <c r="HW870" s="85"/>
      <c r="HX870" s="85"/>
      <c r="HY870" s="85"/>
      <c r="HZ870" s="85"/>
      <c r="IA870" s="85"/>
      <c r="IB870" s="85"/>
      <c r="IC870" s="85"/>
      <c r="ID870" s="85"/>
      <c r="IE870" s="85"/>
      <c r="IF870" s="85"/>
      <c r="IG870" s="85"/>
      <c r="IH870" s="85"/>
      <c r="II870" s="85"/>
      <c r="IJ870" s="85"/>
      <c r="IK870" s="85"/>
      <c r="IL870" s="85"/>
      <c r="IM870" s="85"/>
      <c r="IN870" s="85"/>
      <c r="IO870" s="85"/>
      <c r="IP870" s="85"/>
      <c r="IQ870" s="85"/>
      <c r="IR870" s="85"/>
      <c r="IS870" s="85"/>
      <c r="IT870" s="85"/>
      <c r="IU870" s="85"/>
      <c r="IV870" s="85"/>
    </row>
    <row r="871" spans="1:256" x14ac:dyDescent="0.2">
      <c r="A871" s="79">
        <v>1676</v>
      </c>
      <c r="B871" s="71" t="s">
        <v>445</v>
      </c>
      <c r="C871" s="70" t="s">
        <v>2110</v>
      </c>
      <c r="D871" s="69">
        <v>5</v>
      </c>
      <c r="E871" s="69">
        <v>5</v>
      </c>
      <c r="F871" s="69">
        <v>7</v>
      </c>
      <c r="G871" s="71">
        <v>2808.4300000000003</v>
      </c>
      <c r="H871" s="69">
        <v>473.89000000000004</v>
      </c>
      <c r="I871" s="69">
        <v>5</v>
      </c>
      <c r="J871" s="72">
        <v>5</v>
      </c>
      <c r="K871" s="71">
        <v>7</v>
      </c>
      <c r="L871" s="80">
        <v>2808.4300000000003</v>
      </c>
      <c r="M871" s="74">
        <v>473.89000000000004</v>
      </c>
      <c r="N871" s="80">
        <v>401.20430000000005</v>
      </c>
      <c r="O871" s="70">
        <v>0</v>
      </c>
      <c r="P871" s="76" t="e">
        <f>VLOOKUP(A871,#REF!,3,FALSE)</f>
        <v>#REF!</v>
      </c>
      <c r="Q871" s="80">
        <v>318.7962962962963</v>
      </c>
      <c r="R871" s="80">
        <f t="shared" si="13"/>
        <v>576.85602592592613</v>
      </c>
    </row>
    <row r="872" spans="1:256" x14ac:dyDescent="0.2">
      <c r="A872" s="79">
        <v>2368</v>
      </c>
      <c r="B872" s="71" t="s">
        <v>446</v>
      </c>
      <c r="C872" s="70" t="s">
        <v>111</v>
      </c>
      <c r="D872" s="69">
        <v>0</v>
      </c>
      <c r="E872" s="69">
        <v>0</v>
      </c>
      <c r="F872" s="69">
        <v>0</v>
      </c>
      <c r="G872" s="71">
        <v>0</v>
      </c>
      <c r="H872" s="69">
        <v>0</v>
      </c>
      <c r="I872" s="69">
        <v>0</v>
      </c>
      <c r="J872" s="72">
        <v>0</v>
      </c>
      <c r="K872" s="71">
        <v>0</v>
      </c>
      <c r="L872" s="80">
        <v>0</v>
      </c>
      <c r="M872" s="74">
        <v>0</v>
      </c>
      <c r="N872" s="80">
        <v>0</v>
      </c>
      <c r="O872" s="70">
        <v>0</v>
      </c>
      <c r="P872" s="76" t="e">
        <f>VLOOKUP(A872,#REF!,3,FALSE)</f>
        <v>#REF!</v>
      </c>
      <c r="Q872" s="80">
        <v>2.4749999999999996</v>
      </c>
      <c r="R872" s="80">
        <f t="shared" si="13"/>
        <v>0</v>
      </c>
    </row>
    <row r="873" spans="1:256" x14ac:dyDescent="0.2">
      <c r="A873" s="79">
        <v>2367</v>
      </c>
      <c r="B873" s="71" t="s">
        <v>447</v>
      </c>
      <c r="C873" s="70" t="s">
        <v>111</v>
      </c>
      <c r="D873" s="69">
        <v>0</v>
      </c>
      <c r="E873" s="69">
        <v>0</v>
      </c>
      <c r="F873" s="69">
        <v>0</v>
      </c>
      <c r="G873" s="71">
        <v>0</v>
      </c>
      <c r="H873" s="69">
        <v>0</v>
      </c>
      <c r="I873" s="69">
        <v>0</v>
      </c>
      <c r="J873" s="72">
        <v>0</v>
      </c>
      <c r="K873" s="71">
        <v>0</v>
      </c>
      <c r="L873" s="80">
        <v>0</v>
      </c>
      <c r="M873" s="74">
        <v>0</v>
      </c>
      <c r="N873" s="80">
        <v>0</v>
      </c>
      <c r="O873" s="70">
        <v>0</v>
      </c>
      <c r="P873" s="76" t="e">
        <f>VLOOKUP(A873,#REF!,3,FALSE)</f>
        <v>#REF!</v>
      </c>
      <c r="Q873" s="80">
        <v>2.4749999999999996</v>
      </c>
      <c r="R873" s="80">
        <f t="shared" si="13"/>
        <v>0</v>
      </c>
    </row>
    <row r="874" spans="1:256" x14ac:dyDescent="0.2">
      <c r="A874" s="68">
        <v>3118</v>
      </c>
      <c r="B874" s="69" t="s">
        <v>2498</v>
      </c>
      <c r="C874" s="70" t="s">
        <v>2208</v>
      </c>
      <c r="D874" s="69">
        <v>0</v>
      </c>
      <c r="E874" s="69">
        <v>0</v>
      </c>
      <c r="F874" s="69">
        <v>0</v>
      </c>
      <c r="G874" s="71">
        <v>0</v>
      </c>
      <c r="H874" s="69">
        <v>0</v>
      </c>
      <c r="I874" s="69">
        <v>0</v>
      </c>
      <c r="J874" s="72">
        <v>0</v>
      </c>
      <c r="K874" s="73">
        <v>0</v>
      </c>
      <c r="L874" s="73">
        <v>0</v>
      </c>
      <c r="M874" s="74">
        <v>0</v>
      </c>
      <c r="N874" s="75">
        <v>0</v>
      </c>
      <c r="O874" s="70">
        <v>0</v>
      </c>
      <c r="P874" s="76" t="e">
        <f>VLOOKUP(A874,#REF!,3,FALSE)</f>
        <v>#REF!</v>
      </c>
      <c r="Q874" s="77"/>
      <c r="R874" s="77">
        <f t="shared" si="13"/>
        <v>0</v>
      </c>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M874" s="76"/>
      <c r="CN874" s="76"/>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c r="DM874" s="76"/>
      <c r="DN874" s="76"/>
      <c r="DO874" s="76"/>
      <c r="DP874" s="76"/>
      <c r="DQ874" s="76"/>
      <c r="DR874" s="76"/>
      <c r="DS874" s="76"/>
      <c r="DT874" s="76"/>
      <c r="DU874" s="76"/>
      <c r="DV874" s="76"/>
      <c r="DW874" s="76"/>
      <c r="DX874" s="76"/>
      <c r="DY874" s="76"/>
      <c r="DZ874" s="76"/>
      <c r="EA874" s="76"/>
      <c r="EB874" s="76"/>
      <c r="EC874" s="76"/>
      <c r="ED874" s="76"/>
      <c r="EE874" s="76"/>
      <c r="EF874" s="76"/>
      <c r="EG874" s="76"/>
      <c r="EH874" s="76"/>
      <c r="EI874" s="76"/>
      <c r="EJ874" s="76"/>
      <c r="EK874" s="76"/>
      <c r="EL874" s="76"/>
      <c r="EM874" s="76"/>
      <c r="EN874" s="76"/>
      <c r="EO874" s="76"/>
      <c r="EP874" s="76"/>
      <c r="EQ874" s="76"/>
      <c r="ER874" s="76"/>
      <c r="ES874" s="76"/>
      <c r="ET874" s="76"/>
      <c r="EU874" s="76"/>
      <c r="EV874" s="76"/>
      <c r="EW874" s="76"/>
      <c r="EX874" s="76"/>
      <c r="EY874" s="76"/>
      <c r="EZ874" s="76"/>
      <c r="FA874" s="76"/>
      <c r="FB874" s="76"/>
      <c r="FC874" s="76"/>
      <c r="FD874" s="76"/>
      <c r="FE874" s="76"/>
      <c r="FF874" s="76"/>
      <c r="FG874" s="76"/>
      <c r="FH874" s="76"/>
      <c r="FI874" s="76"/>
      <c r="FJ874" s="76"/>
      <c r="FK874" s="76"/>
      <c r="FL874" s="76"/>
      <c r="FM874" s="76"/>
      <c r="FN874" s="76"/>
      <c r="FO874" s="76"/>
      <c r="FP874" s="76"/>
      <c r="FQ874" s="76"/>
      <c r="FR874" s="76"/>
      <c r="FS874" s="76"/>
      <c r="FT874" s="76"/>
      <c r="FU874" s="76"/>
      <c r="FV874" s="76"/>
      <c r="FW874" s="76"/>
      <c r="FX874" s="76"/>
      <c r="FY874" s="76"/>
      <c r="FZ874" s="76"/>
      <c r="GA874" s="76"/>
      <c r="GB874" s="76"/>
      <c r="GC874" s="76"/>
      <c r="GD874" s="76"/>
      <c r="GE874" s="76"/>
      <c r="GF874" s="76"/>
      <c r="GG874" s="76"/>
      <c r="GH874" s="76"/>
      <c r="GI874" s="76"/>
      <c r="GJ874" s="76"/>
      <c r="GK874" s="76"/>
      <c r="GL874" s="76"/>
      <c r="GM874" s="76"/>
      <c r="GN874" s="76"/>
      <c r="GO874" s="76"/>
      <c r="GP874" s="76"/>
      <c r="GQ874" s="76"/>
      <c r="GR874" s="76"/>
      <c r="GS874" s="76"/>
      <c r="GT874" s="76"/>
      <c r="GU874" s="76"/>
      <c r="GV874" s="76"/>
      <c r="GW874" s="76"/>
      <c r="GX874" s="76"/>
      <c r="GY874" s="76"/>
      <c r="GZ874" s="76"/>
      <c r="HA874" s="76"/>
      <c r="HB874" s="76"/>
      <c r="HC874" s="76"/>
      <c r="HD874" s="76"/>
      <c r="HE874" s="76"/>
      <c r="HF874" s="76"/>
      <c r="HG874" s="76"/>
      <c r="HH874" s="76"/>
      <c r="HI874" s="76"/>
      <c r="HJ874" s="76"/>
      <c r="HK874" s="76"/>
      <c r="HL874" s="76"/>
      <c r="HM874" s="76"/>
      <c r="HN874" s="76"/>
      <c r="HO874" s="76"/>
      <c r="HP874" s="76"/>
      <c r="HQ874" s="76"/>
      <c r="HR874" s="76"/>
      <c r="HS874" s="76"/>
      <c r="HT874" s="76"/>
      <c r="HU874" s="76"/>
      <c r="HV874" s="76"/>
      <c r="HW874" s="76"/>
      <c r="HX874" s="76"/>
      <c r="HY874" s="76"/>
      <c r="HZ874" s="76"/>
      <c r="IA874" s="76"/>
      <c r="IB874" s="76"/>
      <c r="IC874" s="76"/>
      <c r="ID874" s="76"/>
      <c r="IE874" s="76"/>
      <c r="IF874" s="76"/>
      <c r="IG874" s="76"/>
      <c r="IH874" s="76"/>
      <c r="II874" s="76"/>
      <c r="IJ874" s="76"/>
      <c r="IK874" s="76"/>
      <c r="IL874" s="76"/>
      <c r="IM874" s="76"/>
      <c r="IN874" s="76"/>
      <c r="IO874" s="76"/>
      <c r="IP874" s="76"/>
      <c r="IQ874" s="76"/>
      <c r="IR874" s="76"/>
      <c r="IS874" s="76"/>
      <c r="IT874" s="76"/>
      <c r="IU874" s="76"/>
      <c r="IV874" s="76"/>
    </row>
    <row r="875" spans="1:256" x14ac:dyDescent="0.2">
      <c r="A875" s="68">
        <v>3120</v>
      </c>
      <c r="B875" s="69" t="s">
        <v>2499</v>
      </c>
      <c r="C875" s="70" t="s">
        <v>2208</v>
      </c>
      <c r="D875" s="69">
        <v>0</v>
      </c>
      <c r="E875" s="69">
        <v>0</v>
      </c>
      <c r="F875" s="69">
        <v>0</v>
      </c>
      <c r="G875" s="71">
        <v>0</v>
      </c>
      <c r="H875" s="69">
        <v>0</v>
      </c>
      <c r="I875" s="69">
        <v>0</v>
      </c>
      <c r="J875" s="72">
        <v>0</v>
      </c>
      <c r="K875" s="73">
        <v>0</v>
      </c>
      <c r="L875" s="73">
        <v>0</v>
      </c>
      <c r="M875" s="74">
        <v>0</v>
      </c>
      <c r="N875" s="75">
        <v>0</v>
      </c>
      <c r="O875" s="70">
        <v>0</v>
      </c>
      <c r="P875" s="76" t="e">
        <f>VLOOKUP(A875,#REF!,3,FALSE)</f>
        <v>#REF!</v>
      </c>
      <c r="Q875" s="77"/>
      <c r="R875" s="77">
        <f t="shared" si="13"/>
        <v>0</v>
      </c>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M875" s="76"/>
      <c r="CN875" s="76"/>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c r="DM875" s="76"/>
      <c r="DN875" s="76"/>
      <c r="DO875" s="76"/>
      <c r="DP875" s="76"/>
      <c r="DQ875" s="76"/>
      <c r="DR875" s="76"/>
      <c r="DS875" s="76"/>
      <c r="DT875" s="76"/>
      <c r="DU875" s="76"/>
      <c r="DV875" s="76"/>
      <c r="DW875" s="76"/>
      <c r="DX875" s="76"/>
      <c r="DY875" s="76"/>
      <c r="DZ875" s="76"/>
      <c r="EA875" s="76"/>
      <c r="EB875" s="76"/>
      <c r="EC875" s="76"/>
      <c r="ED875" s="76"/>
      <c r="EE875" s="76"/>
      <c r="EF875" s="76"/>
      <c r="EG875" s="76"/>
      <c r="EH875" s="76"/>
      <c r="EI875" s="76"/>
      <c r="EJ875" s="76"/>
      <c r="EK875" s="76"/>
      <c r="EL875" s="76"/>
      <c r="EM875" s="76"/>
      <c r="EN875" s="76"/>
      <c r="EO875" s="76"/>
      <c r="EP875" s="76"/>
      <c r="EQ875" s="76"/>
      <c r="ER875" s="76"/>
      <c r="ES875" s="76"/>
      <c r="ET875" s="76"/>
      <c r="EU875" s="76"/>
      <c r="EV875" s="76"/>
      <c r="EW875" s="76"/>
      <c r="EX875" s="76"/>
      <c r="EY875" s="76"/>
      <c r="EZ875" s="76"/>
      <c r="FA875" s="76"/>
      <c r="FB875" s="76"/>
      <c r="FC875" s="76"/>
      <c r="FD875" s="76"/>
      <c r="FE875" s="76"/>
      <c r="FF875" s="76"/>
      <c r="FG875" s="76"/>
      <c r="FH875" s="76"/>
      <c r="FI875" s="76"/>
      <c r="FJ875" s="76"/>
      <c r="FK875" s="76"/>
      <c r="FL875" s="76"/>
      <c r="FM875" s="76"/>
      <c r="FN875" s="76"/>
      <c r="FO875" s="76"/>
      <c r="FP875" s="76"/>
      <c r="FQ875" s="76"/>
      <c r="FR875" s="76"/>
      <c r="FS875" s="76"/>
      <c r="FT875" s="76"/>
      <c r="FU875" s="76"/>
      <c r="FV875" s="76"/>
      <c r="FW875" s="76"/>
      <c r="FX875" s="76"/>
      <c r="FY875" s="76"/>
      <c r="FZ875" s="76"/>
      <c r="GA875" s="76"/>
      <c r="GB875" s="76"/>
      <c r="GC875" s="76"/>
      <c r="GD875" s="76"/>
      <c r="GE875" s="76"/>
      <c r="GF875" s="76"/>
      <c r="GG875" s="76"/>
      <c r="GH875" s="76"/>
      <c r="GI875" s="76"/>
      <c r="GJ875" s="76"/>
      <c r="GK875" s="76"/>
      <c r="GL875" s="76"/>
      <c r="GM875" s="76"/>
      <c r="GN875" s="76"/>
      <c r="GO875" s="76"/>
      <c r="GP875" s="76"/>
      <c r="GQ875" s="76"/>
      <c r="GR875" s="76"/>
      <c r="GS875" s="76"/>
      <c r="GT875" s="76"/>
      <c r="GU875" s="76"/>
      <c r="GV875" s="76"/>
      <c r="GW875" s="76"/>
      <c r="GX875" s="76"/>
      <c r="GY875" s="76"/>
      <c r="GZ875" s="76"/>
      <c r="HA875" s="76"/>
      <c r="HB875" s="76"/>
      <c r="HC875" s="76"/>
      <c r="HD875" s="76"/>
      <c r="HE875" s="76"/>
      <c r="HF875" s="76"/>
      <c r="HG875" s="76"/>
      <c r="HH875" s="76"/>
      <c r="HI875" s="76"/>
      <c r="HJ875" s="76"/>
      <c r="HK875" s="76"/>
      <c r="HL875" s="76"/>
      <c r="HM875" s="76"/>
      <c r="HN875" s="76"/>
      <c r="HO875" s="76"/>
      <c r="HP875" s="76"/>
      <c r="HQ875" s="76"/>
      <c r="HR875" s="76"/>
      <c r="HS875" s="76"/>
      <c r="HT875" s="76"/>
      <c r="HU875" s="76"/>
      <c r="HV875" s="76"/>
      <c r="HW875" s="76"/>
      <c r="HX875" s="76"/>
      <c r="HY875" s="76"/>
      <c r="HZ875" s="76"/>
      <c r="IA875" s="76"/>
      <c r="IB875" s="76"/>
      <c r="IC875" s="76"/>
      <c r="ID875" s="76"/>
      <c r="IE875" s="76"/>
      <c r="IF875" s="76"/>
      <c r="IG875" s="76"/>
      <c r="IH875" s="76"/>
      <c r="II875" s="76"/>
      <c r="IJ875" s="76"/>
      <c r="IK875" s="76"/>
      <c r="IL875" s="76"/>
      <c r="IM875" s="76"/>
      <c r="IN875" s="76"/>
      <c r="IO875" s="76"/>
      <c r="IP875" s="76"/>
      <c r="IQ875" s="76"/>
      <c r="IR875" s="76"/>
      <c r="IS875" s="76"/>
      <c r="IT875" s="76"/>
      <c r="IU875" s="76"/>
      <c r="IV875" s="76"/>
    </row>
    <row r="876" spans="1:256" x14ac:dyDescent="0.2">
      <c r="A876" s="68">
        <v>3116</v>
      </c>
      <c r="B876" s="69" t="s">
        <v>2500</v>
      </c>
      <c r="C876" s="70" t="s">
        <v>2208</v>
      </c>
      <c r="D876" s="69">
        <v>0</v>
      </c>
      <c r="E876" s="69">
        <v>0</v>
      </c>
      <c r="F876" s="69">
        <v>0</v>
      </c>
      <c r="G876" s="71">
        <v>0</v>
      </c>
      <c r="H876" s="69">
        <v>0</v>
      </c>
      <c r="I876" s="69">
        <v>0</v>
      </c>
      <c r="J876" s="72">
        <v>0</v>
      </c>
      <c r="K876" s="73">
        <v>0</v>
      </c>
      <c r="L876" s="73">
        <v>0</v>
      </c>
      <c r="M876" s="74">
        <v>0</v>
      </c>
      <c r="N876" s="75">
        <v>0</v>
      </c>
      <c r="O876" s="70">
        <v>0</v>
      </c>
      <c r="P876" s="76" t="e">
        <f>VLOOKUP(A876,#REF!,3,FALSE)</f>
        <v>#REF!</v>
      </c>
      <c r="Q876" s="77"/>
      <c r="R876" s="77">
        <f t="shared" si="13"/>
        <v>0</v>
      </c>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M876" s="76"/>
      <c r="CN876" s="76"/>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c r="DM876" s="76"/>
      <c r="DN876" s="76"/>
      <c r="DO876" s="76"/>
      <c r="DP876" s="76"/>
      <c r="DQ876" s="76"/>
      <c r="DR876" s="76"/>
      <c r="DS876" s="76"/>
      <c r="DT876" s="76"/>
      <c r="DU876" s="76"/>
      <c r="DV876" s="76"/>
      <c r="DW876" s="76"/>
      <c r="DX876" s="76"/>
      <c r="DY876" s="76"/>
      <c r="DZ876" s="76"/>
      <c r="EA876" s="76"/>
      <c r="EB876" s="76"/>
      <c r="EC876" s="76"/>
      <c r="ED876" s="76"/>
      <c r="EE876" s="76"/>
      <c r="EF876" s="76"/>
      <c r="EG876" s="76"/>
      <c r="EH876" s="76"/>
      <c r="EI876" s="76"/>
      <c r="EJ876" s="76"/>
      <c r="EK876" s="76"/>
      <c r="EL876" s="76"/>
      <c r="EM876" s="76"/>
      <c r="EN876" s="76"/>
      <c r="EO876" s="76"/>
      <c r="EP876" s="76"/>
      <c r="EQ876" s="76"/>
      <c r="ER876" s="76"/>
      <c r="ES876" s="76"/>
      <c r="ET876" s="76"/>
      <c r="EU876" s="76"/>
      <c r="EV876" s="76"/>
      <c r="EW876" s="76"/>
      <c r="EX876" s="76"/>
      <c r="EY876" s="76"/>
      <c r="EZ876" s="76"/>
      <c r="FA876" s="76"/>
      <c r="FB876" s="76"/>
      <c r="FC876" s="76"/>
      <c r="FD876" s="76"/>
      <c r="FE876" s="76"/>
      <c r="FF876" s="76"/>
      <c r="FG876" s="76"/>
      <c r="FH876" s="76"/>
      <c r="FI876" s="76"/>
      <c r="FJ876" s="76"/>
      <c r="FK876" s="76"/>
      <c r="FL876" s="76"/>
      <c r="FM876" s="76"/>
      <c r="FN876" s="76"/>
      <c r="FO876" s="76"/>
      <c r="FP876" s="76"/>
      <c r="FQ876" s="76"/>
      <c r="FR876" s="76"/>
      <c r="FS876" s="76"/>
      <c r="FT876" s="76"/>
      <c r="FU876" s="76"/>
      <c r="FV876" s="76"/>
      <c r="FW876" s="76"/>
      <c r="FX876" s="76"/>
      <c r="FY876" s="76"/>
      <c r="FZ876" s="76"/>
      <c r="GA876" s="76"/>
      <c r="GB876" s="76"/>
      <c r="GC876" s="76"/>
      <c r="GD876" s="76"/>
      <c r="GE876" s="76"/>
      <c r="GF876" s="76"/>
      <c r="GG876" s="76"/>
      <c r="GH876" s="76"/>
      <c r="GI876" s="76"/>
      <c r="GJ876" s="76"/>
      <c r="GK876" s="76"/>
      <c r="GL876" s="76"/>
      <c r="GM876" s="76"/>
      <c r="GN876" s="76"/>
      <c r="GO876" s="76"/>
      <c r="GP876" s="76"/>
      <c r="GQ876" s="76"/>
      <c r="GR876" s="76"/>
      <c r="GS876" s="76"/>
      <c r="GT876" s="76"/>
      <c r="GU876" s="76"/>
      <c r="GV876" s="76"/>
      <c r="GW876" s="76"/>
      <c r="GX876" s="76"/>
      <c r="GY876" s="76"/>
      <c r="GZ876" s="76"/>
      <c r="HA876" s="76"/>
      <c r="HB876" s="76"/>
      <c r="HC876" s="76"/>
      <c r="HD876" s="76"/>
      <c r="HE876" s="76"/>
      <c r="HF876" s="76"/>
      <c r="HG876" s="76"/>
      <c r="HH876" s="76"/>
      <c r="HI876" s="76"/>
      <c r="HJ876" s="76"/>
      <c r="HK876" s="76"/>
      <c r="HL876" s="76"/>
      <c r="HM876" s="76"/>
      <c r="HN876" s="76"/>
      <c r="HO876" s="76"/>
      <c r="HP876" s="76"/>
      <c r="HQ876" s="76"/>
      <c r="HR876" s="76"/>
      <c r="HS876" s="76"/>
      <c r="HT876" s="76"/>
      <c r="HU876" s="76"/>
      <c r="HV876" s="76"/>
      <c r="HW876" s="76"/>
      <c r="HX876" s="76"/>
      <c r="HY876" s="76"/>
      <c r="HZ876" s="76"/>
      <c r="IA876" s="76"/>
      <c r="IB876" s="76"/>
      <c r="IC876" s="76"/>
      <c r="ID876" s="76"/>
      <c r="IE876" s="76"/>
      <c r="IF876" s="76"/>
      <c r="IG876" s="76"/>
      <c r="IH876" s="76"/>
      <c r="II876" s="76"/>
      <c r="IJ876" s="76"/>
      <c r="IK876" s="76"/>
      <c r="IL876" s="76"/>
      <c r="IM876" s="76"/>
      <c r="IN876" s="76"/>
      <c r="IO876" s="76"/>
      <c r="IP876" s="76"/>
      <c r="IQ876" s="76"/>
      <c r="IR876" s="76"/>
      <c r="IS876" s="76"/>
      <c r="IT876" s="76"/>
      <c r="IU876" s="76"/>
      <c r="IV876" s="76"/>
    </row>
    <row r="877" spans="1:256" x14ac:dyDescent="0.2">
      <c r="A877" s="79">
        <v>2439</v>
      </c>
      <c r="B877" s="71" t="s">
        <v>448</v>
      </c>
      <c r="C877" s="70" t="s">
        <v>62</v>
      </c>
      <c r="D877" s="69">
        <v>11</v>
      </c>
      <c r="E877" s="69">
        <v>11</v>
      </c>
      <c r="F877" s="69">
        <v>24</v>
      </c>
      <c r="G877" s="71">
        <v>713.24</v>
      </c>
      <c r="H877" s="69">
        <v>114.72</v>
      </c>
      <c r="I877" s="69">
        <v>13</v>
      </c>
      <c r="J877" s="72">
        <v>11</v>
      </c>
      <c r="K877" s="71">
        <v>24</v>
      </c>
      <c r="L877" s="80">
        <v>713.24</v>
      </c>
      <c r="M877" s="74">
        <v>114.72</v>
      </c>
      <c r="N877" s="80">
        <v>29.718300000000003</v>
      </c>
      <c r="O877" s="70">
        <v>0</v>
      </c>
      <c r="P877" s="76" t="e">
        <f>VLOOKUP(A877,#REF!,3,FALSE)</f>
        <v>#REF!</v>
      </c>
      <c r="Q877" s="80">
        <v>21.84</v>
      </c>
      <c r="R877" s="80">
        <f t="shared" si="13"/>
        <v>189.07920000000007</v>
      </c>
    </row>
    <row r="878" spans="1:256" x14ac:dyDescent="0.2">
      <c r="A878" s="79">
        <v>1677</v>
      </c>
      <c r="B878" s="71" t="s">
        <v>449</v>
      </c>
      <c r="C878" s="70" t="s">
        <v>1473</v>
      </c>
      <c r="D878" s="69">
        <v>6</v>
      </c>
      <c r="E878" s="69">
        <v>6</v>
      </c>
      <c r="F878" s="69">
        <v>8</v>
      </c>
      <c r="G878" s="71">
        <v>165.25</v>
      </c>
      <c r="H878" s="69">
        <v>33.050000000000004</v>
      </c>
      <c r="I878" s="69">
        <v>6</v>
      </c>
      <c r="J878" s="72">
        <v>6</v>
      </c>
      <c r="K878" s="71">
        <v>8</v>
      </c>
      <c r="L878" s="80">
        <v>165.25</v>
      </c>
      <c r="M878" s="74">
        <v>33.050000000000004</v>
      </c>
      <c r="N878" s="80">
        <v>20.656200000000002</v>
      </c>
      <c r="O878" s="70">
        <v>0</v>
      </c>
      <c r="P878" s="76" t="e">
        <f>VLOOKUP(A878,#REF!,3,FALSE)</f>
        <v>#REF!</v>
      </c>
      <c r="Q878" s="80">
        <v>8.25</v>
      </c>
      <c r="R878" s="80">
        <f t="shared" si="13"/>
        <v>99.249600000000015</v>
      </c>
    </row>
    <row r="879" spans="1:256" x14ac:dyDescent="0.2">
      <c r="A879" s="79">
        <v>2021</v>
      </c>
      <c r="B879" s="71" t="s">
        <v>2501</v>
      </c>
      <c r="C879" s="70" t="s">
        <v>8</v>
      </c>
      <c r="D879" s="69">
        <v>42</v>
      </c>
      <c r="E879" s="69">
        <v>33</v>
      </c>
      <c r="F879" s="69">
        <v>83</v>
      </c>
      <c r="G879" s="71">
        <v>6346.93</v>
      </c>
      <c r="H879" s="69">
        <v>1023.49</v>
      </c>
      <c r="I879" s="69">
        <v>42</v>
      </c>
      <c r="J879" s="72">
        <v>32</v>
      </c>
      <c r="K879" s="71">
        <v>82</v>
      </c>
      <c r="L879" s="80">
        <v>6281.93</v>
      </c>
      <c r="M879" s="74">
        <v>1023.5</v>
      </c>
      <c r="N879" s="80">
        <v>76.608900000000006</v>
      </c>
      <c r="O879" s="70">
        <v>11</v>
      </c>
      <c r="P879" s="76" t="e">
        <f>VLOOKUP(A879,#REF!,3,FALSE)</f>
        <v>#REF!</v>
      </c>
      <c r="Q879" s="80">
        <v>37.800000000000004</v>
      </c>
      <c r="R879" s="80">
        <f t="shared" si="13"/>
        <v>3182.3298</v>
      </c>
    </row>
    <row r="880" spans="1:256" x14ac:dyDescent="0.2">
      <c r="A880" s="79">
        <v>2441</v>
      </c>
      <c r="B880" s="71" t="s">
        <v>2502</v>
      </c>
      <c r="C880" s="70" t="s">
        <v>62</v>
      </c>
      <c r="D880" s="69">
        <v>12</v>
      </c>
      <c r="E880" s="69">
        <v>11</v>
      </c>
      <c r="F880" s="69">
        <v>47</v>
      </c>
      <c r="G880" s="71">
        <v>1038.6200000000001</v>
      </c>
      <c r="H880" s="69">
        <v>186.47</v>
      </c>
      <c r="I880" s="69">
        <v>14</v>
      </c>
      <c r="J880" s="72">
        <v>11</v>
      </c>
      <c r="K880" s="71">
        <v>47</v>
      </c>
      <c r="L880" s="80">
        <v>1038.6200000000001</v>
      </c>
      <c r="M880" s="74">
        <v>186.47</v>
      </c>
      <c r="N880" s="80">
        <v>22.098300000000002</v>
      </c>
      <c r="O880" s="70">
        <v>0</v>
      </c>
      <c r="P880" s="76" t="e">
        <f>VLOOKUP(A880,#REF!,3,FALSE)</f>
        <v>#REF!</v>
      </c>
      <c r="Q880" s="80">
        <v>16.239999999999998</v>
      </c>
      <c r="R880" s="80">
        <f t="shared" si="13"/>
        <v>275.34010000000018</v>
      </c>
    </row>
    <row r="881" spans="1:256" x14ac:dyDescent="0.2">
      <c r="A881" s="79">
        <v>5025</v>
      </c>
      <c r="B881" s="71" t="s">
        <v>2503</v>
      </c>
      <c r="C881" s="70" t="s">
        <v>2107</v>
      </c>
      <c r="D881" s="69">
        <v>0</v>
      </c>
      <c r="E881" s="69">
        <v>0</v>
      </c>
      <c r="F881" s="69">
        <v>0</v>
      </c>
      <c r="G881" s="71">
        <v>0</v>
      </c>
      <c r="H881" s="69">
        <v>0</v>
      </c>
      <c r="I881" s="69">
        <v>0</v>
      </c>
      <c r="J881" s="72">
        <v>0</v>
      </c>
      <c r="K881" s="71">
        <v>0</v>
      </c>
      <c r="L881" s="80">
        <v>0</v>
      </c>
      <c r="M881" s="74">
        <v>0</v>
      </c>
      <c r="N881" s="80">
        <v>0</v>
      </c>
      <c r="O881" s="70">
        <v>0</v>
      </c>
      <c r="P881" s="76" t="e">
        <f>VLOOKUP(A881,#REF!,3,FALSE)</f>
        <v>#REF!</v>
      </c>
      <c r="Q881" s="80">
        <v>1199.0740740740739</v>
      </c>
      <c r="R881" s="80">
        <f t="shared" si="13"/>
        <v>0</v>
      </c>
    </row>
    <row r="882" spans="1:256" s="69" customFormat="1" x14ac:dyDescent="0.2">
      <c r="A882" s="86">
        <v>5047</v>
      </c>
      <c r="B882" s="85" t="s">
        <v>2504</v>
      </c>
      <c r="C882" s="69" t="s">
        <v>2107</v>
      </c>
      <c r="D882" s="69">
        <v>0</v>
      </c>
      <c r="E882" s="69">
        <v>0</v>
      </c>
      <c r="F882" s="69">
        <v>0</v>
      </c>
      <c r="G882" s="71">
        <v>0</v>
      </c>
      <c r="H882" s="69">
        <v>0</v>
      </c>
      <c r="I882" s="69">
        <v>0</v>
      </c>
      <c r="J882" s="69">
        <v>0</v>
      </c>
      <c r="K882" s="85">
        <v>0</v>
      </c>
      <c r="L882" s="87">
        <v>0</v>
      </c>
      <c r="M882" s="69">
        <v>0</v>
      </c>
      <c r="N882" s="87">
        <v>0</v>
      </c>
      <c r="O882" s="69">
        <v>0</v>
      </c>
      <c r="P882" s="76" t="e">
        <f>VLOOKUP(A882,#REF!,3,FALSE)</f>
        <v>#REF!</v>
      </c>
      <c r="Q882" s="84">
        <v>763.8888888888888</v>
      </c>
      <c r="R882" s="84">
        <f t="shared" si="13"/>
        <v>0</v>
      </c>
      <c r="S882" s="78"/>
      <c r="T882" s="78"/>
      <c r="U882" s="78"/>
      <c r="V882" s="78"/>
      <c r="W882" s="78"/>
      <c r="X882" s="78"/>
      <c r="Y882" s="78"/>
      <c r="Z882" s="78"/>
      <c r="AA882" s="78"/>
      <c r="AB882" s="78"/>
      <c r="AC882" s="85"/>
      <c r="AD882" s="85"/>
      <c r="AE882" s="85"/>
      <c r="AF882" s="85"/>
      <c r="AG882" s="85"/>
      <c r="AH882" s="85"/>
      <c r="AI882" s="85"/>
      <c r="AJ882" s="85"/>
      <c r="AK882" s="85"/>
      <c r="AL882" s="85"/>
      <c r="AM882" s="85"/>
      <c r="AN882" s="85"/>
      <c r="AO882" s="85"/>
      <c r="AP882" s="85"/>
      <c r="AQ882" s="85"/>
      <c r="AR882" s="85"/>
      <c r="AS882" s="85"/>
      <c r="AT882" s="85"/>
      <c r="AU882" s="85"/>
      <c r="AV882" s="85"/>
      <c r="AW882" s="85"/>
      <c r="AX882" s="85"/>
      <c r="AY882" s="85"/>
      <c r="AZ882" s="85"/>
      <c r="BA882" s="85"/>
      <c r="BB882" s="85"/>
      <c r="BC882" s="85"/>
      <c r="BD882" s="85"/>
      <c r="BE882" s="85"/>
      <c r="BF882" s="85"/>
      <c r="BG882" s="85"/>
      <c r="BH882" s="85"/>
      <c r="BI882" s="85"/>
      <c r="BJ882" s="85"/>
      <c r="BK882" s="85"/>
      <c r="BL882" s="85"/>
      <c r="BM882" s="85"/>
      <c r="BN882" s="85"/>
      <c r="BO882" s="85"/>
      <c r="BP882" s="85"/>
      <c r="BQ882" s="85"/>
      <c r="BR882" s="85"/>
      <c r="BS882" s="85"/>
      <c r="BT882" s="85"/>
      <c r="BU882" s="85"/>
      <c r="BV882" s="85"/>
      <c r="BW882" s="85"/>
      <c r="BX882" s="85"/>
      <c r="BY882" s="85"/>
      <c r="BZ882" s="85"/>
      <c r="CA882" s="85"/>
      <c r="CB882" s="85"/>
      <c r="CC882" s="85"/>
      <c r="CD882" s="85"/>
      <c r="CE882" s="85"/>
      <c r="CF882" s="85"/>
      <c r="CG882" s="85"/>
      <c r="CH882" s="85"/>
      <c r="CI882" s="85"/>
      <c r="CJ882" s="85"/>
      <c r="CK882" s="85"/>
      <c r="CL882" s="85"/>
      <c r="CM882" s="85"/>
      <c r="CN882" s="85"/>
      <c r="CO882" s="85"/>
      <c r="CP882" s="85"/>
      <c r="CQ882" s="85"/>
      <c r="CR882" s="85"/>
      <c r="CS882" s="85"/>
      <c r="CT882" s="85"/>
      <c r="CU882" s="85"/>
      <c r="CV882" s="85"/>
      <c r="CW882" s="85"/>
      <c r="CX882" s="85"/>
      <c r="CY882" s="85"/>
      <c r="CZ882" s="85"/>
      <c r="DA882" s="85"/>
      <c r="DB882" s="85"/>
      <c r="DC882" s="85"/>
      <c r="DD882" s="85"/>
      <c r="DE882" s="85"/>
      <c r="DF882" s="85"/>
      <c r="DG882" s="85"/>
      <c r="DH882" s="85"/>
      <c r="DI882" s="85"/>
      <c r="DJ882" s="85"/>
      <c r="DK882" s="85"/>
      <c r="DL882" s="85"/>
      <c r="DM882" s="85"/>
      <c r="DN882" s="85"/>
      <c r="DO882" s="85"/>
      <c r="DP882" s="85"/>
      <c r="DQ882" s="85"/>
      <c r="DR882" s="85"/>
      <c r="DS882" s="85"/>
      <c r="DT882" s="85"/>
      <c r="DU882" s="85"/>
      <c r="DV882" s="85"/>
      <c r="DW882" s="85"/>
      <c r="DX882" s="85"/>
      <c r="DY882" s="85"/>
      <c r="DZ882" s="85"/>
      <c r="EA882" s="85"/>
      <c r="EB882" s="85"/>
      <c r="EC882" s="85"/>
      <c r="ED882" s="85"/>
      <c r="EE882" s="85"/>
      <c r="EF882" s="85"/>
      <c r="EG882" s="85"/>
      <c r="EH882" s="85"/>
      <c r="EI882" s="85"/>
      <c r="EJ882" s="85"/>
      <c r="EK882" s="85"/>
      <c r="EL882" s="85"/>
      <c r="EM882" s="85"/>
      <c r="EN882" s="85"/>
      <c r="EO882" s="85"/>
      <c r="EP882" s="85"/>
      <c r="EQ882" s="85"/>
      <c r="ER882" s="85"/>
      <c r="ES882" s="85"/>
      <c r="ET882" s="85"/>
      <c r="EU882" s="85"/>
      <c r="EV882" s="85"/>
      <c r="EW882" s="85"/>
      <c r="EX882" s="85"/>
      <c r="EY882" s="85"/>
      <c r="EZ882" s="85"/>
      <c r="FA882" s="85"/>
      <c r="FB882" s="85"/>
      <c r="FC882" s="85"/>
      <c r="FD882" s="85"/>
      <c r="FE882" s="85"/>
      <c r="FF882" s="85"/>
      <c r="FG882" s="85"/>
      <c r="FH882" s="85"/>
      <c r="FI882" s="85"/>
      <c r="FJ882" s="85"/>
      <c r="FK882" s="85"/>
      <c r="FL882" s="85"/>
      <c r="FM882" s="85"/>
      <c r="FN882" s="85"/>
      <c r="FO882" s="85"/>
      <c r="FP882" s="85"/>
      <c r="FQ882" s="85"/>
      <c r="FR882" s="85"/>
      <c r="FS882" s="85"/>
      <c r="FT882" s="85"/>
      <c r="FU882" s="85"/>
      <c r="FV882" s="85"/>
      <c r="FW882" s="85"/>
      <c r="FX882" s="85"/>
      <c r="FY882" s="85"/>
      <c r="FZ882" s="85"/>
      <c r="GA882" s="85"/>
      <c r="GB882" s="85"/>
      <c r="GC882" s="85"/>
      <c r="GD882" s="85"/>
      <c r="GE882" s="85"/>
      <c r="GF882" s="85"/>
      <c r="GG882" s="85"/>
      <c r="GH882" s="85"/>
      <c r="GI882" s="85"/>
      <c r="GJ882" s="85"/>
      <c r="GK882" s="85"/>
      <c r="GL882" s="85"/>
      <c r="GM882" s="85"/>
      <c r="GN882" s="85"/>
      <c r="GO882" s="85"/>
      <c r="GP882" s="85"/>
      <c r="GQ882" s="85"/>
      <c r="GR882" s="85"/>
      <c r="GS882" s="85"/>
      <c r="GT882" s="85"/>
      <c r="GU882" s="85"/>
      <c r="GV882" s="85"/>
      <c r="GW882" s="85"/>
      <c r="GX882" s="85"/>
      <c r="GY882" s="85"/>
      <c r="GZ882" s="85"/>
      <c r="HA882" s="85"/>
      <c r="HB882" s="85"/>
      <c r="HC882" s="85"/>
      <c r="HD882" s="85"/>
      <c r="HE882" s="85"/>
      <c r="HF882" s="85"/>
      <c r="HG882" s="85"/>
      <c r="HH882" s="85"/>
      <c r="HI882" s="85"/>
      <c r="HJ882" s="85"/>
      <c r="HK882" s="85"/>
      <c r="HL882" s="85"/>
      <c r="HM882" s="85"/>
      <c r="HN882" s="85"/>
      <c r="HO882" s="85"/>
      <c r="HP882" s="85"/>
      <c r="HQ882" s="85"/>
      <c r="HR882" s="85"/>
      <c r="HS882" s="85"/>
      <c r="HT882" s="85"/>
      <c r="HU882" s="85"/>
      <c r="HV882" s="85"/>
      <c r="HW882" s="85"/>
      <c r="HX882" s="85"/>
      <c r="HY882" s="85"/>
      <c r="HZ882" s="85"/>
      <c r="IA882" s="85"/>
      <c r="IB882" s="85"/>
      <c r="IC882" s="85"/>
      <c r="ID882" s="85"/>
      <c r="IE882" s="85"/>
      <c r="IF882" s="85"/>
      <c r="IG882" s="85"/>
      <c r="IH882" s="85"/>
      <c r="II882" s="85"/>
      <c r="IJ882" s="85"/>
      <c r="IK882" s="85"/>
      <c r="IL882" s="85"/>
      <c r="IM882" s="85"/>
      <c r="IN882" s="85"/>
      <c r="IO882" s="85"/>
      <c r="IP882" s="85"/>
      <c r="IQ882" s="85"/>
      <c r="IR882" s="85"/>
      <c r="IS882" s="85"/>
      <c r="IT882" s="85"/>
      <c r="IU882" s="85"/>
      <c r="IV882" s="85"/>
    </row>
    <row r="883" spans="1:256" s="69" customFormat="1" x14ac:dyDescent="0.2">
      <c r="A883" s="94">
        <v>3682</v>
      </c>
      <c r="B883" s="95" t="s">
        <v>1565</v>
      </c>
      <c r="C883" s="69" t="s">
        <v>2107</v>
      </c>
      <c r="D883" s="69">
        <v>0</v>
      </c>
      <c r="E883" s="69">
        <v>0</v>
      </c>
      <c r="F883" s="69">
        <v>0</v>
      </c>
      <c r="G883" s="71">
        <v>0</v>
      </c>
      <c r="H883" s="69">
        <v>0</v>
      </c>
      <c r="I883" s="69">
        <v>0</v>
      </c>
      <c r="J883" s="69">
        <v>0</v>
      </c>
      <c r="K883" s="95">
        <v>0</v>
      </c>
      <c r="L883" s="96">
        <v>0</v>
      </c>
      <c r="M883" s="69">
        <v>0</v>
      </c>
      <c r="N883" s="96">
        <v>0</v>
      </c>
      <c r="O883" s="69">
        <v>0</v>
      </c>
      <c r="P883" s="76" t="e">
        <f>VLOOKUP(A883,#REF!,3,FALSE)</f>
        <v>#REF!</v>
      </c>
      <c r="Q883" s="84">
        <v>2068.4070796460182</v>
      </c>
      <c r="R883" s="84">
        <f t="shared" si="13"/>
        <v>0</v>
      </c>
      <c r="S883" s="78"/>
      <c r="T883" s="78"/>
      <c r="U883" s="78"/>
      <c r="V883" s="78"/>
      <c r="W883" s="78"/>
      <c r="X883" s="78"/>
      <c r="Y883" s="78"/>
      <c r="Z883" s="78"/>
      <c r="AA883" s="78"/>
      <c r="AB883" s="78"/>
      <c r="AC883" s="71"/>
      <c r="AD883" s="71"/>
      <c r="AE883" s="71"/>
      <c r="AF883" s="71"/>
      <c r="AG883" s="71"/>
      <c r="AH883" s="71"/>
      <c r="AI883" s="71"/>
      <c r="AJ883" s="71"/>
      <c r="AK883" s="71"/>
      <c r="AL883" s="71"/>
      <c r="AM883" s="71"/>
      <c r="AN883" s="71"/>
      <c r="AO883" s="71"/>
      <c r="AP883" s="71"/>
      <c r="AQ883" s="71"/>
      <c r="AR883" s="71"/>
      <c r="AS883" s="71"/>
      <c r="AT883" s="71"/>
      <c r="AU883" s="71"/>
      <c r="AV883" s="71"/>
      <c r="AW883" s="71"/>
      <c r="AX883" s="71"/>
      <c r="AY883" s="71"/>
      <c r="AZ883" s="71"/>
      <c r="BA883" s="71"/>
      <c r="BB883" s="71"/>
      <c r="BC883" s="71"/>
      <c r="BD883" s="71"/>
      <c r="BE883" s="71"/>
      <c r="BF883" s="71"/>
      <c r="BG883" s="71"/>
      <c r="BH883" s="71"/>
      <c r="BI883" s="71"/>
      <c r="BJ883" s="71"/>
      <c r="BK883" s="71"/>
      <c r="BL883" s="71"/>
      <c r="BM883" s="71"/>
      <c r="BN883" s="71"/>
      <c r="BO883" s="71"/>
      <c r="BP883" s="71"/>
      <c r="BQ883" s="71"/>
      <c r="BR883" s="71"/>
      <c r="BS883" s="71"/>
      <c r="BT883" s="71"/>
      <c r="BU883" s="71"/>
      <c r="BV883" s="71"/>
      <c r="BW883" s="71"/>
      <c r="BX883" s="71"/>
      <c r="BY883" s="71"/>
      <c r="BZ883" s="71"/>
      <c r="CA883" s="71"/>
      <c r="CB883" s="71"/>
      <c r="CC883" s="71"/>
      <c r="CD883" s="71"/>
      <c r="CE883" s="71"/>
      <c r="CF883" s="71"/>
      <c r="CG883" s="71"/>
      <c r="CH883" s="71"/>
      <c r="CI883" s="71"/>
      <c r="CJ883" s="71"/>
      <c r="CK883" s="71"/>
      <c r="CL883" s="71"/>
      <c r="CM883" s="71"/>
      <c r="CN883" s="71"/>
      <c r="CO883" s="71"/>
      <c r="CP883" s="71"/>
      <c r="CQ883" s="71"/>
      <c r="CR883" s="71"/>
      <c r="CS883" s="71"/>
      <c r="CT883" s="71"/>
      <c r="CU883" s="71"/>
      <c r="CV883" s="71"/>
      <c r="CW883" s="71"/>
      <c r="CX883" s="71"/>
      <c r="CY883" s="71"/>
      <c r="CZ883" s="71"/>
      <c r="DA883" s="71"/>
      <c r="DB883" s="71"/>
      <c r="DC883" s="71"/>
      <c r="DD883" s="71"/>
      <c r="DE883" s="71"/>
      <c r="DF883" s="71"/>
      <c r="DG883" s="71"/>
      <c r="DH883" s="71"/>
      <c r="DI883" s="71"/>
      <c r="DJ883" s="71"/>
      <c r="DK883" s="71"/>
      <c r="DL883" s="71"/>
      <c r="DM883" s="71"/>
      <c r="DN883" s="71"/>
      <c r="DO883" s="71"/>
      <c r="DP883" s="71"/>
      <c r="DQ883" s="71"/>
      <c r="DR883" s="71"/>
      <c r="DS883" s="71"/>
      <c r="DT883" s="71"/>
      <c r="DU883" s="71"/>
      <c r="DV883" s="71"/>
      <c r="DW883" s="71"/>
      <c r="DX883" s="71"/>
      <c r="DY883" s="71"/>
      <c r="DZ883" s="71"/>
      <c r="EA883" s="71"/>
      <c r="EB883" s="71"/>
      <c r="EC883" s="71"/>
      <c r="ED883" s="71"/>
      <c r="EE883" s="71"/>
      <c r="EF883" s="71"/>
      <c r="EG883" s="71"/>
      <c r="EH883" s="71"/>
      <c r="EI883" s="71"/>
      <c r="EJ883" s="71"/>
      <c r="EK883" s="71"/>
      <c r="EL883" s="71"/>
      <c r="EM883" s="71"/>
      <c r="EN883" s="71"/>
      <c r="EO883" s="71"/>
      <c r="EP883" s="71"/>
      <c r="EQ883" s="71"/>
      <c r="ER883" s="71"/>
      <c r="ES883" s="71"/>
      <c r="ET883" s="71"/>
      <c r="EU883" s="71"/>
      <c r="EV883" s="71"/>
      <c r="EW883" s="71"/>
      <c r="EX883" s="71"/>
      <c r="EY883" s="71"/>
      <c r="EZ883" s="71"/>
      <c r="FA883" s="71"/>
      <c r="FB883" s="71"/>
      <c r="FC883" s="71"/>
      <c r="FD883" s="71"/>
      <c r="FE883" s="71"/>
      <c r="FF883" s="71"/>
      <c r="FG883" s="71"/>
      <c r="FH883" s="71"/>
      <c r="FI883" s="71"/>
      <c r="FJ883" s="71"/>
      <c r="FK883" s="71"/>
      <c r="FL883" s="71"/>
      <c r="FM883" s="71"/>
      <c r="FN883" s="71"/>
      <c r="FO883" s="71"/>
      <c r="FP883" s="71"/>
      <c r="FQ883" s="71"/>
      <c r="FR883" s="71"/>
      <c r="FS883" s="71"/>
      <c r="FT883" s="71"/>
      <c r="FU883" s="71"/>
      <c r="FV883" s="71"/>
      <c r="FW883" s="71"/>
      <c r="FX883" s="71"/>
      <c r="FY883" s="71"/>
      <c r="FZ883" s="71"/>
      <c r="GA883" s="71"/>
      <c r="GB883" s="71"/>
      <c r="GC883" s="71"/>
      <c r="GD883" s="71"/>
      <c r="GE883" s="71"/>
      <c r="GF883" s="71"/>
      <c r="GG883" s="71"/>
      <c r="GH883" s="71"/>
      <c r="GI883" s="71"/>
      <c r="GJ883" s="71"/>
      <c r="GK883" s="71"/>
      <c r="GL883" s="71"/>
      <c r="GM883" s="71"/>
      <c r="GN883" s="71"/>
      <c r="GO883" s="71"/>
      <c r="GP883" s="71"/>
      <c r="GQ883" s="71"/>
      <c r="GR883" s="71"/>
      <c r="GS883" s="71"/>
      <c r="GT883" s="71"/>
      <c r="GU883" s="71"/>
      <c r="GV883" s="71"/>
      <c r="GW883" s="71"/>
      <c r="GX883" s="71"/>
      <c r="GY883" s="71"/>
      <c r="GZ883" s="71"/>
      <c r="HA883" s="71"/>
      <c r="HB883" s="71"/>
      <c r="HC883" s="71"/>
      <c r="HD883" s="71"/>
      <c r="HE883" s="71"/>
      <c r="HF883" s="71"/>
      <c r="HG883" s="71"/>
      <c r="HH883" s="71"/>
      <c r="HI883" s="71"/>
      <c r="HJ883" s="71"/>
      <c r="HK883" s="71"/>
      <c r="HL883" s="71"/>
      <c r="HM883" s="71"/>
      <c r="HN883" s="71"/>
      <c r="HO883" s="71"/>
      <c r="HP883" s="71"/>
      <c r="HQ883" s="71"/>
      <c r="HR883" s="71"/>
      <c r="HS883" s="71"/>
      <c r="HT883" s="71"/>
      <c r="HU883" s="71"/>
      <c r="HV883" s="71"/>
      <c r="HW883" s="71"/>
      <c r="HX883" s="71"/>
      <c r="HY883" s="71"/>
      <c r="HZ883" s="71"/>
      <c r="IA883" s="71"/>
      <c r="IB883" s="71"/>
      <c r="IC883" s="71"/>
      <c r="ID883" s="71"/>
      <c r="IE883" s="71"/>
      <c r="IF883" s="71"/>
      <c r="IG883" s="71"/>
      <c r="IH883" s="71"/>
      <c r="II883" s="71"/>
      <c r="IJ883" s="71"/>
      <c r="IK883" s="71"/>
      <c r="IL883" s="71"/>
      <c r="IM883" s="71"/>
      <c r="IN883" s="71"/>
      <c r="IO883" s="71"/>
      <c r="IP883" s="71"/>
      <c r="IQ883" s="71"/>
      <c r="IR883" s="71"/>
      <c r="IS883" s="71"/>
      <c r="IT883" s="71"/>
      <c r="IU883" s="71"/>
      <c r="IV883" s="71"/>
    </row>
    <row r="884" spans="1:256" x14ac:dyDescent="0.2">
      <c r="A884" s="79">
        <v>5059</v>
      </c>
      <c r="B884" s="71" t="s">
        <v>1638</v>
      </c>
      <c r="C884" s="70" t="s">
        <v>2177</v>
      </c>
      <c r="D884" s="69">
        <v>0</v>
      </c>
      <c r="E884" s="69">
        <v>0</v>
      </c>
      <c r="F884" s="69">
        <v>0</v>
      </c>
      <c r="G884" s="71">
        <v>0</v>
      </c>
      <c r="H884" s="69">
        <v>0</v>
      </c>
      <c r="I884" s="69">
        <v>0</v>
      </c>
      <c r="J884" s="72">
        <v>0</v>
      </c>
      <c r="K884" s="71">
        <v>0</v>
      </c>
      <c r="L884" s="80">
        <v>0</v>
      </c>
      <c r="M884" s="74">
        <v>0</v>
      </c>
      <c r="N884" s="80">
        <v>0</v>
      </c>
      <c r="O884" s="70">
        <v>0</v>
      </c>
      <c r="P884" s="76" t="e">
        <f>VLOOKUP(A884,#REF!,3,FALSE)</f>
        <v>#REF!</v>
      </c>
      <c r="Q884" s="80">
        <v>1250</v>
      </c>
      <c r="R884" s="80">
        <f t="shared" si="13"/>
        <v>0</v>
      </c>
    </row>
    <row r="885" spans="1:256" s="69" customFormat="1" x14ac:dyDescent="0.2">
      <c r="A885" s="81">
        <v>3553</v>
      </c>
      <c r="B885" s="82" t="s">
        <v>1162</v>
      </c>
      <c r="C885" s="69" t="s">
        <v>111</v>
      </c>
      <c r="D885" s="69">
        <v>0</v>
      </c>
      <c r="E885" s="69">
        <v>0</v>
      </c>
      <c r="F885" s="69">
        <v>0</v>
      </c>
      <c r="G885" s="71">
        <v>0</v>
      </c>
      <c r="H885" s="69">
        <v>0</v>
      </c>
      <c r="I885" s="69">
        <v>0</v>
      </c>
      <c r="J885" s="69">
        <v>0</v>
      </c>
      <c r="K885" s="82">
        <v>0</v>
      </c>
      <c r="L885" s="83">
        <v>0</v>
      </c>
      <c r="M885" s="69">
        <v>0</v>
      </c>
      <c r="N885" s="83">
        <v>0</v>
      </c>
      <c r="O885" s="69">
        <v>0</v>
      </c>
      <c r="P885" s="76" t="e">
        <f>VLOOKUP(A885,#REF!,3,FALSE)</f>
        <v>#REF!</v>
      </c>
      <c r="Q885" s="84">
        <v>44.5</v>
      </c>
      <c r="R885" s="84">
        <f t="shared" si="13"/>
        <v>0</v>
      </c>
      <c r="S885" s="78"/>
      <c r="T885" s="78"/>
      <c r="U885" s="78"/>
      <c r="V885" s="78"/>
      <c r="W885" s="78"/>
      <c r="X885" s="78"/>
      <c r="Y885" s="78"/>
      <c r="Z885" s="78"/>
      <c r="AA885" s="78"/>
      <c r="AB885" s="78"/>
      <c r="AC885" s="85"/>
      <c r="AD885" s="85"/>
      <c r="AE885" s="85"/>
      <c r="AF885" s="85"/>
      <c r="AG885" s="85"/>
      <c r="AH885" s="85"/>
      <c r="AI885" s="85"/>
      <c r="AJ885" s="85"/>
      <c r="AK885" s="85"/>
      <c r="AL885" s="85"/>
      <c r="AM885" s="85"/>
      <c r="AN885" s="85"/>
      <c r="AO885" s="85"/>
      <c r="AP885" s="85"/>
      <c r="AQ885" s="85"/>
      <c r="AR885" s="85"/>
      <c r="AS885" s="85"/>
      <c r="AT885" s="85"/>
      <c r="AU885" s="85"/>
      <c r="AV885" s="85"/>
      <c r="AW885" s="85"/>
      <c r="AX885" s="85"/>
      <c r="AY885" s="85"/>
      <c r="AZ885" s="85"/>
      <c r="BA885" s="85"/>
      <c r="BB885" s="85"/>
      <c r="BC885" s="85"/>
      <c r="BD885" s="85"/>
      <c r="BE885" s="85"/>
      <c r="BF885" s="85"/>
      <c r="BG885" s="85"/>
      <c r="BH885" s="85"/>
      <c r="BI885" s="85"/>
      <c r="BJ885" s="85"/>
      <c r="BK885" s="85"/>
      <c r="BL885" s="85"/>
      <c r="BM885" s="85"/>
      <c r="BN885" s="85"/>
      <c r="BO885" s="85"/>
      <c r="BP885" s="85"/>
      <c r="BQ885" s="85"/>
      <c r="BR885" s="85"/>
      <c r="BS885" s="85"/>
      <c r="BT885" s="85"/>
      <c r="BU885" s="85"/>
      <c r="BV885" s="85"/>
      <c r="BW885" s="85"/>
      <c r="BX885" s="85"/>
      <c r="BY885" s="85"/>
      <c r="BZ885" s="85"/>
      <c r="CA885" s="85"/>
      <c r="CB885" s="85"/>
      <c r="CC885" s="85"/>
      <c r="CD885" s="85"/>
      <c r="CE885" s="85"/>
      <c r="CF885" s="85"/>
      <c r="CG885" s="85"/>
      <c r="CH885" s="85"/>
      <c r="CI885" s="85"/>
      <c r="CJ885" s="85"/>
      <c r="CK885" s="85"/>
      <c r="CL885" s="85"/>
      <c r="CM885" s="85"/>
      <c r="CN885" s="85"/>
      <c r="CO885" s="85"/>
      <c r="CP885" s="85"/>
      <c r="CQ885" s="85"/>
      <c r="CR885" s="85"/>
      <c r="CS885" s="85"/>
      <c r="CT885" s="85"/>
      <c r="CU885" s="85"/>
      <c r="CV885" s="85"/>
      <c r="CW885" s="85"/>
      <c r="CX885" s="85"/>
      <c r="CY885" s="85"/>
      <c r="CZ885" s="85"/>
      <c r="DA885" s="85"/>
      <c r="DB885" s="85"/>
      <c r="DC885" s="85"/>
      <c r="DD885" s="85"/>
      <c r="DE885" s="85"/>
      <c r="DF885" s="85"/>
      <c r="DG885" s="85"/>
      <c r="DH885" s="85"/>
      <c r="DI885" s="85"/>
      <c r="DJ885" s="85"/>
      <c r="DK885" s="85"/>
      <c r="DL885" s="85"/>
      <c r="DM885" s="85"/>
      <c r="DN885" s="85"/>
      <c r="DO885" s="85"/>
      <c r="DP885" s="85"/>
      <c r="DQ885" s="85"/>
      <c r="DR885" s="85"/>
      <c r="DS885" s="85"/>
      <c r="DT885" s="85"/>
      <c r="DU885" s="85"/>
      <c r="DV885" s="85"/>
      <c r="DW885" s="85"/>
      <c r="DX885" s="85"/>
      <c r="DY885" s="85"/>
      <c r="DZ885" s="85"/>
      <c r="EA885" s="85"/>
      <c r="EB885" s="85"/>
      <c r="EC885" s="85"/>
      <c r="ED885" s="85"/>
      <c r="EE885" s="85"/>
      <c r="EF885" s="85"/>
      <c r="EG885" s="85"/>
      <c r="EH885" s="85"/>
      <c r="EI885" s="85"/>
      <c r="EJ885" s="85"/>
      <c r="EK885" s="85"/>
      <c r="EL885" s="85"/>
      <c r="EM885" s="85"/>
      <c r="EN885" s="85"/>
      <c r="EO885" s="85"/>
      <c r="EP885" s="85"/>
      <c r="EQ885" s="85"/>
      <c r="ER885" s="85"/>
      <c r="ES885" s="85"/>
      <c r="ET885" s="85"/>
      <c r="EU885" s="85"/>
      <c r="EV885" s="85"/>
      <c r="EW885" s="85"/>
      <c r="EX885" s="85"/>
      <c r="EY885" s="85"/>
      <c r="EZ885" s="85"/>
      <c r="FA885" s="85"/>
      <c r="FB885" s="85"/>
      <c r="FC885" s="85"/>
      <c r="FD885" s="85"/>
      <c r="FE885" s="85"/>
      <c r="FF885" s="85"/>
      <c r="FG885" s="85"/>
      <c r="FH885" s="85"/>
      <c r="FI885" s="85"/>
      <c r="FJ885" s="85"/>
      <c r="FK885" s="85"/>
      <c r="FL885" s="85"/>
      <c r="FM885" s="85"/>
      <c r="FN885" s="85"/>
      <c r="FO885" s="85"/>
      <c r="FP885" s="85"/>
      <c r="FQ885" s="85"/>
      <c r="FR885" s="85"/>
      <c r="FS885" s="85"/>
      <c r="FT885" s="85"/>
      <c r="FU885" s="85"/>
      <c r="FV885" s="85"/>
      <c r="FW885" s="85"/>
      <c r="FX885" s="85"/>
      <c r="FY885" s="85"/>
      <c r="FZ885" s="85"/>
      <c r="GA885" s="85"/>
      <c r="GB885" s="85"/>
      <c r="GC885" s="85"/>
      <c r="GD885" s="85"/>
      <c r="GE885" s="85"/>
      <c r="GF885" s="85"/>
      <c r="GG885" s="85"/>
      <c r="GH885" s="85"/>
      <c r="GI885" s="85"/>
      <c r="GJ885" s="85"/>
      <c r="GK885" s="85"/>
      <c r="GL885" s="85"/>
      <c r="GM885" s="85"/>
      <c r="GN885" s="85"/>
      <c r="GO885" s="85"/>
      <c r="GP885" s="85"/>
      <c r="GQ885" s="85"/>
      <c r="GR885" s="85"/>
      <c r="GS885" s="85"/>
      <c r="GT885" s="85"/>
      <c r="GU885" s="85"/>
      <c r="GV885" s="85"/>
      <c r="GW885" s="85"/>
      <c r="GX885" s="85"/>
      <c r="GY885" s="85"/>
      <c r="GZ885" s="85"/>
      <c r="HA885" s="85"/>
      <c r="HB885" s="85"/>
      <c r="HC885" s="85"/>
      <c r="HD885" s="85"/>
      <c r="HE885" s="85"/>
      <c r="HF885" s="85"/>
      <c r="HG885" s="85"/>
      <c r="HH885" s="85"/>
      <c r="HI885" s="85"/>
      <c r="HJ885" s="85"/>
      <c r="HK885" s="85"/>
      <c r="HL885" s="85"/>
      <c r="HM885" s="85"/>
      <c r="HN885" s="85"/>
      <c r="HO885" s="85"/>
      <c r="HP885" s="85"/>
      <c r="HQ885" s="85"/>
      <c r="HR885" s="85"/>
      <c r="HS885" s="85"/>
      <c r="HT885" s="85"/>
      <c r="HU885" s="85"/>
      <c r="HV885" s="85"/>
      <c r="HW885" s="85"/>
      <c r="HX885" s="85"/>
      <c r="HY885" s="85"/>
      <c r="HZ885" s="85"/>
      <c r="IA885" s="85"/>
      <c r="IB885" s="85"/>
      <c r="IC885" s="85"/>
      <c r="ID885" s="85"/>
      <c r="IE885" s="85"/>
      <c r="IF885" s="85"/>
      <c r="IG885" s="85"/>
      <c r="IH885" s="85"/>
      <c r="II885" s="85"/>
      <c r="IJ885" s="85"/>
      <c r="IK885" s="85"/>
      <c r="IL885" s="85"/>
      <c r="IM885" s="85"/>
      <c r="IN885" s="85"/>
      <c r="IO885" s="85"/>
      <c r="IP885" s="85"/>
      <c r="IQ885" s="85"/>
      <c r="IR885" s="85"/>
      <c r="IS885" s="85"/>
      <c r="IT885" s="85"/>
      <c r="IU885" s="85"/>
      <c r="IV885" s="85"/>
    </row>
    <row r="886" spans="1:256" x14ac:dyDescent="0.2">
      <c r="A886" s="79">
        <v>5032</v>
      </c>
      <c r="B886" s="71" t="s">
        <v>1671</v>
      </c>
      <c r="C886" s="70" t="s">
        <v>2107</v>
      </c>
      <c r="D886" s="69">
        <v>0</v>
      </c>
      <c r="E886" s="69">
        <v>0</v>
      </c>
      <c r="F886" s="69">
        <v>0</v>
      </c>
      <c r="G886" s="71">
        <v>0</v>
      </c>
      <c r="H886" s="69">
        <v>0</v>
      </c>
      <c r="I886" s="69">
        <v>0</v>
      </c>
      <c r="J886" s="72">
        <v>0</v>
      </c>
      <c r="K886" s="71">
        <v>0</v>
      </c>
      <c r="L886" s="80">
        <v>0</v>
      </c>
      <c r="M886" s="74">
        <v>0</v>
      </c>
      <c r="N886" s="80">
        <v>0</v>
      </c>
      <c r="O886" s="70">
        <v>0</v>
      </c>
      <c r="P886" s="76" t="e">
        <f>VLOOKUP(A886,#REF!,3,FALSE)</f>
        <v>#REF!</v>
      </c>
      <c r="Q886" s="80">
        <v>1847.2222222222222</v>
      </c>
      <c r="R886" s="80">
        <f t="shared" si="13"/>
        <v>0</v>
      </c>
    </row>
    <row r="887" spans="1:256" x14ac:dyDescent="0.2">
      <c r="A887" s="68">
        <v>3952</v>
      </c>
      <c r="B887" s="69" t="s">
        <v>2505</v>
      </c>
      <c r="C887" s="70" t="s">
        <v>2176</v>
      </c>
      <c r="D887" s="69">
        <v>1</v>
      </c>
      <c r="E887" s="69">
        <v>1</v>
      </c>
      <c r="F887" s="69">
        <v>2</v>
      </c>
      <c r="G887" s="71">
        <v>0</v>
      </c>
      <c r="H887" s="69">
        <v>0</v>
      </c>
      <c r="I887" s="69">
        <v>1</v>
      </c>
      <c r="J887" s="72">
        <v>1</v>
      </c>
      <c r="K887" s="73">
        <v>2</v>
      </c>
      <c r="L887" s="73">
        <v>0</v>
      </c>
      <c r="M887" s="74">
        <v>0</v>
      </c>
      <c r="N887" s="75">
        <v>0</v>
      </c>
      <c r="O887" s="70">
        <v>0</v>
      </c>
      <c r="P887" s="76" t="e">
        <f>VLOOKUP(A887,#REF!,3,FALSE)</f>
        <v>#REF!</v>
      </c>
      <c r="Q887" s="77"/>
      <c r="R887" s="77">
        <f t="shared" si="13"/>
        <v>0</v>
      </c>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M887" s="76"/>
      <c r="CN887" s="76"/>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c r="DM887" s="76"/>
      <c r="DN887" s="76"/>
      <c r="DO887" s="76"/>
      <c r="DP887" s="76"/>
      <c r="DQ887" s="76"/>
      <c r="DR887" s="76"/>
      <c r="DS887" s="76"/>
      <c r="DT887" s="76"/>
      <c r="DU887" s="76"/>
      <c r="DV887" s="76"/>
      <c r="DW887" s="76"/>
      <c r="DX887" s="76"/>
      <c r="DY887" s="76"/>
      <c r="DZ887" s="76"/>
      <c r="EA887" s="76"/>
      <c r="EB887" s="76"/>
      <c r="EC887" s="76"/>
      <c r="ED887" s="76"/>
      <c r="EE887" s="76"/>
      <c r="EF887" s="76"/>
      <c r="EG887" s="76"/>
      <c r="EH887" s="76"/>
      <c r="EI887" s="76"/>
      <c r="EJ887" s="76"/>
      <c r="EK887" s="76"/>
      <c r="EL887" s="76"/>
      <c r="EM887" s="76"/>
      <c r="EN887" s="76"/>
      <c r="EO887" s="76"/>
      <c r="EP887" s="76"/>
      <c r="EQ887" s="76"/>
      <c r="ER887" s="76"/>
      <c r="ES887" s="76"/>
      <c r="ET887" s="76"/>
      <c r="EU887" s="76"/>
      <c r="EV887" s="76"/>
      <c r="EW887" s="76"/>
      <c r="EX887" s="76"/>
      <c r="EY887" s="76"/>
      <c r="EZ887" s="76"/>
      <c r="FA887" s="76"/>
      <c r="FB887" s="76"/>
      <c r="FC887" s="76"/>
      <c r="FD887" s="76"/>
      <c r="FE887" s="76"/>
      <c r="FF887" s="76"/>
      <c r="FG887" s="76"/>
      <c r="FH887" s="76"/>
      <c r="FI887" s="76"/>
      <c r="FJ887" s="76"/>
      <c r="FK887" s="76"/>
      <c r="FL887" s="76"/>
      <c r="FM887" s="76"/>
      <c r="FN887" s="76"/>
      <c r="FO887" s="76"/>
      <c r="FP887" s="76"/>
      <c r="FQ887" s="76"/>
      <c r="FR887" s="76"/>
      <c r="FS887" s="76"/>
      <c r="FT887" s="76"/>
      <c r="FU887" s="76"/>
      <c r="FV887" s="76"/>
      <c r="FW887" s="76"/>
      <c r="FX887" s="76"/>
      <c r="FY887" s="76"/>
      <c r="FZ887" s="76"/>
      <c r="GA887" s="76"/>
      <c r="GB887" s="76"/>
      <c r="GC887" s="76"/>
      <c r="GD887" s="76"/>
      <c r="GE887" s="76"/>
      <c r="GF887" s="76"/>
      <c r="GG887" s="76"/>
      <c r="GH887" s="76"/>
      <c r="GI887" s="76"/>
      <c r="GJ887" s="76"/>
      <c r="GK887" s="76"/>
      <c r="GL887" s="76"/>
      <c r="GM887" s="76"/>
      <c r="GN887" s="76"/>
      <c r="GO887" s="76"/>
      <c r="GP887" s="76"/>
      <c r="GQ887" s="76"/>
      <c r="GR887" s="76"/>
      <c r="GS887" s="76"/>
      <c r="GT887" s="76"/>
      <c r="GU887" s="76"/>
      <c r="GV887" s="76"/>
      <c r="GW887" s="76"/>
      <c r="GX887" s="76"/>
      <c r="GY887" s="76"/>
      <c r="GZ887" s="76"/>
      <c r="HA887" s="76"/>
      <c r="HB887" s="76"/>
      <c r="HC887" s="76"/>
      <c r="HD887" s="76"/>
      <c r="HE887" s="76"/>
      <c r="HF887" s="76"/>
      <c r="HG887" s="76"/>
      <c r="HH887" s="76"/>
      <c r="HI887" s="76"/>
      <c r="HJ887" s="76"/>
      <c r="HK887" s="76"/>
      <c r="HL887" s="76"/>
      <c r="HM887" s="76"/>
      <c r="HN887" s="76"/>
      <c r="HO887" s="76"/>
      <c r="HP887" s="76"/>
      <c r="HQ887" s="76"/>
      <c r="HR887" s="76"/>
      <c r="HS887" s="76"/>
      <c r="HT887" s="76"/>
      <c r="HU887" s="76"/>
      <c r="HV887" s="76"/>
      <c r="HW887" s="76"/>
      <c r="HX887" s="76"/>
      <c r="HY887" s="76"/>
      <c r="HZ887" s="76"/>
      <c r="IA887" s="76"/>
      <c r="IB887" s="76"/>
      <c r="IC887" s="76"/>
      <c r="ID887" s="76"/>
      <c r="IE887" s="76"/>
      <c r="IF887" s="76"/>
      <c r="IG887" s="76"/>
      <c r="IH887" s="76"/>
      <c r="II887" s="76"/>
      <c r="IJ887" s="76"/>
      <c r="IK887" s="76"/>
      <c r="IL887" s="76"/>
      <c r="IM887" s="76"/>
      <c r="IN887" s="76"/>
      <c r="IO887" s="76"/>
      <c r="IP887" s="76"/>
      <c r="IQ887" s="76"/>
      <c r="IR887" s="76"/>
      <c r="IS887" s="76"/>
      <c r="IT887" s="76"/>
      <c r="IU887" s="76"/>
      <c r="IV887" s="76"/>
    </row>
    <row r="888" spans="1:256" x14ac:dyDescent="0.2">
      <c r="A888" s="68">
        <v>3950</v>
      </c>
      <c r="B888" s="69" t="s">
        <v>2506</v>
      </c>
      <c r="C888" s="70" t="s">
        <v>2176</v>
      </c>
      <c r="D888" s="69">
        <v>2</v>
      </c>
      <c r="E888" s="69">
        <v>2</v>
      </c>
      <c r="F888" s="69">
        <v>14</v>
      </c>
      <c r="G888" s="71">
        <v>238</v>
      </c>
      <c r="H888" s="69">
        <v>36</v>
      </c>
      <c r="I888" s="69">
        <v>2</v>
      </c>
      <c r="J888" s="72">
        <v>2</v>
      </c>
      <c r="K888" s="73">
        <v>14</v>
      </c>
      <c r="L888" s="73">
        <v>238</v>
      </c>
      <c r="M888" s="74">
        <v>36</v>
      </c>
      <c r="N888" s="75">
        <v>17</v>
      </c>
      <c r="O888" s="70">
        <v>0</v>
      </c>
      <c r="P888" s="76" t="e">
        <f>VLOOKUP(A888,#REF!,3,FALSE)</f>
        <v>#REF!</v>
      </c>
      <c r="Q888" s="77"/>
      <c r="R888" s="77">
        <f t="shared" si="13"/>
        <v>238</v>
      </c>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M888" s="76"/>
      <c r="CN888" s="76"/>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c r="DM888" s="76"/>
      <c r="DN888" s="76"/>
      <c r="DO888" s="76"/>
      <c r="DP888" s="76"/>
      <c r="DQ888" s="76"/>
      <c r="DR888" s="76"/>
      <c r="DS888" s="76"/>
      <c r="DT888" s="76"/>
      <c r="DU888" s="76"/>
      <c r="DV888" s="76"/>
      <c r="DW888" s="76"/>
      <c r="DX888" s="76"/>
      <c r="DY888" s="76"/>
      <c r="DZ888" s="76"/>
      <c r="EA888" s="76"/>
      <c r="EB888" s="76"/>
      <c r="EC888" s="76"/>
      <c r="ED888" s="76"/>
      <c r="EE888" s="76"/>
      <c r="EF888" s="76"/>
      <c r="EG888" s="76"/>
      <c r="EH888" s="76"/>
      <c r="EI888" s="76"/>
      <c r="EJ888" s="76"/>
      <c r="EK888" s="76"/>
      <c r="EL888" s="76"/>
      <c r="EM888" s="76"/>
      <c r="EN888" s="76"/>
      <c r="EO888" s="76"/>
      <c r="EP888" s="76"/>
      <c r="EQ888" s="76"/>
      <c r="ER888" s="76"/>
      <c r="ES888" s="76"/>
      <c r="ET888" s="76"/>
      <c r="EU888" s="76"/>
      <c r="EV888" s="76"/>
      <c r="EW888" s="76"/>
      <c r="EX888" s="76"/>
      <c r="EY888" s="76"/>
      <c r="EZ888" s="76"/>
      <c r="FA888" s="76"/>
      <c r="FB888" s="76"/>
      <c r="FC888" s="76"/>
      <c r="FD888" s="76"/>
      <c r="FE888" s="76"/>
      <c r="FF888" s="76"/>
      <c r="FG888" s="76"/>
      <c r="FH888" s="76"/>
      <c r="FI888" s="76"/>
      <c r="FJ888" s="76"/>
      <c r="FK888" s="76"/>
      <c r="FL888" s="76"/>
      <c r="FM888" s="76"/>
      <c r="FN888" s="76"/>
      <c r="FO888" s="76"/>
      <c r="FP888" s="76"/>
      <c r="FQ888" s="76"/>
      <c r="FR888" s="76"/>
      <c r="FS888" s="76"/>
      <c r="FT888" s="76"/>
      <c r="FU888" s="76"/>
      <c r="FV888" s="76"/>
      <c r="FW888" s="76"/>
      <c r="FX888" s="76"/>
      <c r="FY888" s="76"/>
      <c r="FZ888" s="76"/>
      <c r="GA888" s="76"/>
      <c r="GB888" s="76"/>
      <c r="GC888" s="76"/>
      <c r="GD888" s="76"/>
      <c r="GE888" s="76"/>
      <c r="GF888" s="76"/>
      <c r="GG888" s="76"/>
      <c r="GH888" s="76"/>
      <c r="GI888" s="76"/>
      <c r="GJ888" s="76"/>
      <c r="GK888" s="76"/>
      <c r="GL888" s="76"/>
      <c r="GM888" s="76"/>
      <c r="GN888" s="76"/>
      <c r="GO888" s="76"/>
      <c r="GP888" s="76"/>
      <c r="GQ888" s="76"/>
      <c r="GR888" s="76"/>
      <c r="GS888" s="76"/>
      <c r="GT888" s="76"/>
      <c r="GU888" s="76"/>
      <c r="GV888" s="76"/>
      <c r="GW888" s="76"/>
      <c r="GX888" s="76"/>
      <c r="GY888" s="76"/>
      <c r="GZ888" s="76"/>
      <c r="HA888" s="76"/>
      <c r="HB888" s="76"/>
      <c r="HC888" s="76"/>
      <c r="HD888" s="76"/>
      <c r="HE888" s="76"/>
      <c r="HF888" s="76"/>
      <c r="HG888" s="76"/>
      <c r="HH888" s="76"/>
      <c r="HI888" s="76"/>
      <c r="HJ888" s="76"/>
      <c r="HK888" s="76"/>
      <c r="HL888" s="76"/>
      <c r="HM888" s="76"/>
      <c r="HN888" s="76"/>
      <c r="HO888" s="76"/>
      <c r="HP888" s="76"/>
      <c r="HQ888" s="76"/>
      <c r="HR888" s="76"/>
      <c r="HS888" s="76"/>
      <c r="HT888" s="76"/>
      <c r="HU888" s="76"/>
      <c r="HV888" s="76"/>
      <c r="HW888" s="76"/>
      <c r="HX888" s="76"/>
      <c r="HY888" s="76"/>
      <c r="HZ888" s="76"/>
      <c r="IA888" s="76"/>
      <c r="IB888" s="76"/>
      <c r="IC888" s="76"/>
      <c r="ID888" s="76"/>
      <c r="IE888" s="76"/>
      <c r="IF888" s="76"/>
      <c r="IG888" s="76"/>
      <c r="IH888" s="76"/>
      <c r="II888" s="76"/>
      <c r="IJ888" s="76"/>
      <c r="IK888" s="76"/>
      <c r="IL888" s="76"/>
      <c r="IM888" s="76"/>
      <c r="IN888" s="76"/>
      <c r="IO888" s="76"/>
      <c r="IP888" s="76"/>
      <c r="IQ888" s="76"/>
      <c r="IR888" s="76"/>
      <c r="IS888" s="76"/>
      <c r="IT888" s="76"/>
      <c r="IU888" s="76"/>
      <c r="IV888" s="76"/>
    </row>
    <row r="889" spans="1:256" x14ac:dyDescent="0.2">
      <c r="A889" s="79">
        <v>2625</v>
      </c>
      <c r="B889" s="71" t="s">
        <v>2507</v>
      </c>
      <c r="C889" s="70" t="s">
        <v>2119</v>
      </c>
      <c r="D889" s="69">
        <v>0</v>
      </c>
      <c r="E889" s="69">
        <v>0</v>
      </c>
      <c r="F889" s="69">
        <v>0</v>
      </c>
      <c r="G889" s="71">
        <v>0</v>
      </c>
      <c r="H889" s="69">
        <v>0</v>
      </c>
      <c r="I889" s="69">
        <v>0</v>
      </c>
      <c r="J889" s="72">
        <v>0</v>
      </c>
      <c r="K889" s="71">
        <v>0</v>
      </c>
      <c r="L889" s="80">
        <v>0</v>
      </c>
      <c r="M889" s="74">
        <v>0</v>
      </c>
      <c r="N889" s="80">
        <v>0</v>
      </c>
      <c r="O889" s="70">
        <v>0</v>
      </c>
      <c r="P889" s="76" t="e">
        <f>VLOOKUP(A889,#REF!,3,FALSE)</f>
        <v>#REF!</v>
      </c>
      <c r="Q889" s="80">
        <v>45</v>
      </c>
      <c r="R889" s="80">
        <f t="shared" si="13"/>
        <v>0</v>
      </c>
    </row>
    <row r="890" spans="1:256" x14ac:dyDescent="0.2">
      <c r="A890" s="79">
        <v>3684</v>
      </c>
      <c r="B890" s="71" t="s">
        <v>1566</v>
      </c>
      <c r="C890" s="70" t="s">
        <v>2110</v>
      </c>
      <c r="D890" s="69">
        <v>0</v>
      </c>
      <c r="E890" s="69">
        <v>0</v>
      </c>
      <c r="F890" s="69">
        <v>0</v>
      </c>
      <c r="G890" s="71">
        <v>0</v>
      </c>
      <c r="H890" s="69">
        <v>0</v>
      </c>
      <c r="I890" s="69">
        <v>0</v>
      </c>
      <c r="J890" s="72">
        <v>0</v>
      </c>
      <c r="K890" s="71">
        <v>0</v>
      </c>
      <c r="L890" s="80">
        <v>0</v>
      </c>
      <c r="M890" s="74">
        <v>0</v>
      </c>
      <c r="N890" s="80">
        <v>0</v>
      </c>
      <c r="O890" s="70">
        <v>0</v>
      </c>
      <c r="P890" s="76" t="e">
        <f>VLOOKUP(A890,#REF!,3,FALSE)</f>
        <v>#REF!</v>
      </c>
      <c r="Q890" s="80">
        <v>15.839999999999998</v>
      </c>
      <c r="R890" s="80">
        <f t="shared" si="13"/>
        <v>0</v>
      </c>
    </row>
    <row r="891" spans="1:256" x14ac:dyDescent="0.2">
      <c r="A891" s="79">
        <v>3683</v>
      </c>
      <c r="B891" s="71" t="s">
        <v>2508</v>
      </c>
      <c r="C891" s="70" t="s">
        <v>2110</v>
      </c>
      <c r="D891" s="69">
        <v>2</v>
      </c>
      <c r="E891" s="69">
        <v>2</v>
      </c>
      <c r="F891" s="69">
        <v>2</v>
      </c>
      <c r="G891" s="71">
        <v>44.800000000000004</v>
      </c>
      <c r="H891" s="69">
        <v>5</v>
      </c>
      <c r="I891" s="69">
        <v>3</v>
      </c>
      <c r="J891" s="72">
        <v>2</v>
      </c>
      <c r="K891" s="71">
        <v>2</v>
      </c>
      <c r="L891" s="80">
        <v>44.800000000000004</v>
      </c>
      <c r="M891" s="74">
        <v>5</v>
      </c>
      <c r="N891" s="80">
        <v>22.400000000000002</v>
      </c>
      <c r="O891" s="70">
        <v>0</v>
      </c>
      <c r="P891" s="76" t="e">
        <f>VLOOKUP(A891,#REF!,3,FALSE)</f>
        <v>#REF!</v>
      </c>
      <c r="Q891" s="80">
        <v>14.399999999999999</v>
      </c>
      <c r="R891" s="80">
        <f t="shared" si="13"/>
        <v>16.000000000000007</v>
      </c>
    </row>
    <row r="892" spans="1:256" x14ac:dyDescent="0.2">
      <c r="A892" s="79">
        <v>3685</v>
      </c>
      <c r="B892" s="71" t="s">
        <v>1567</v>
      </c>
      <c r="C892" s="70" t="s">
        <v>2110</v>
      </c>
      <c r="D892" s="69">
        <v>0</v>
      </c>
      <c r="E892" s="69">
        <v>0</v>
      </c>
      <c r="F892" s="69">
        <v>0</v>
      </c>
      <c r="G892" s="71">
        <v>0</v>
      </c>
      <c r="H892" s="69">
        <v>0</v>
      </c>
      <c r="I892" s="69">
        <v>0</v>
      </c>
      <c r="J892" s="72">
        <v>0</v>
      </c>
      <c r="K892" s="71">
        <v>0</v>
      </c>
      <c r="L892" s="80">
        <v>0</v>
      </c>
      <c r="M892" s="74">
        <v>0</v>
      </c>
      <c r="N892" s="80">
        <v>0</v>
      </c>
      <c r="O892" s="70">
        <v>0</v>
      </c>
      <c r="P892" s="76" t="e">
        <f>VLOOKUP(A892,#REF!,3,FALSE)</f>
        <v>#REF!</v>
      </c>
      <c r="Q892" s="80">
        <v>18.599999999999998</v>
      </c>
      <c r="R892" s="80">
        <f t="shared" si="13"/>
        <v>0</v>
      </c>
    </row>
    <row r="893" spans="1:256" x14ac:dyDescent="0.2">
      <c r="A893" s="79">
        <v>3686</v>
      </c>
      <c r="B893" s="71" t="s">
        <v>1568</v>
      </c>
      <c r="C893" s="70" t="s">
        <v>2110</v>
      </c>
      <c r="D893" s="69">
        <v>1</v>
      </c>
      <c r="E893" s="69">
        <v>1</v>
      </c>
      <c r="F893" s="69">
        <v>2</v>
      </c>
      <c r="G893" s="71">
        <v>58</v>
      </c>
      <c r="H893" s="69">
        <v>11.59</v>
      </c>
      <c r="I893" s="69">
        <v>1</v>
      </c>
      <c r="J893" s="72">
        <v>1</v>
      </c>
      <c r="K893" s="71">
        <v>2</v>
      </c>
      <c r="L893" s="80">
        <v>58</v>
      </c>
      <c r="M893" s="74">
        <v>11.59</v>
      </c>
      <c r="N893" s="80">
        <v>29</v>
      </c>
      <c r="O893" s="70">
        <v>0</v>
      </c>
      <c r="P893" s="76" t="e">
        <f>VLOOKUP(A893,#REF!,3,FALSE)</f>
        <v>#REF!</v>
      </c>
      <c r="Q893" s="80">
        <v>21.479999999999997</v>
      </c>
      <c r="R893" s="80">
        <f t="shared" si="13"/>
        <v>15.040000000000006</v>
      </c>
    </row>
    <row r="894" spans="1:256" x14ac:dyDescent="0.2">
      <c r="A894" s="79">
        <v>2692</v>
      </c>
      <c r="B894" s="71" t="s">
        <v>1994</v>
      </c>
      <c r="C894" s="70" t="s">
        <v>2110</v>
      </c>
      <c r="D894" s="69">
        <v>0</v>
      </c>
      <c r="E894" s="69">
        <v>0</v>
      </c>
      <c r="F894" s="69">
        <v>0</v>
      </c>
      <c r="G894" s="71">
        <v>0</v>
      </c>
      <c r="H894" s="69">
        <v>0</v>
      </c>
      <c r="I894" s="69">
        <v>0</v>
      </c>
      <c r="J894" s="72">
        <v>0</v>
      </c>
      <c r="K894" s="71">
        <v>0</v>
      </c>
      <c r="L894" s="80">
        <v>0</v>
      </c>
      <c r="M894" s="74">
        <v>0</v>
      </c>
      <c r="N894" s="80">
        <v>0</v>
      </c>
      <c r="O894" s="70">
        <v>0</v>
      </c>
      <c r="P894" s="76" t="e">
        <f>VLOOKUP(A894,#REF!,3,FALSE)</f>
        <v>#REF!</v>
      </c>
      <c r="Q894" s="80">
        <v>10.01</v>
      </c>
      <c r="R894" s="80">
        <f t="shared" si="13"/>
        <v>0</v>
      </c>
    </row>
    <row r="895" spans="1:256" x14ac:dyDescent="0.2">
      <c r="A895" s="79">
        <v>3903</v>
      </c>
      <c r="B895" s="71" t="s">
        <v>1995</v>
      </c>
      <c r="C895" s="70" t="s">
        <v>2110</v>
      </c>
      <c r="D895" s="69">
        <v>0</v>
      </c>
      <c r="E895" s="69">
        <v>0</v>
      </c>
      <c r="F895" s="69">
        <v>0</v>
      </c>
      <c r="G895" s="71">
        <v>0</v>
      </c>
      <c r="H895" s="69">
        <v>0</v>
      </c>
      <c r="I895" s="69">
        <v>0</v>
      </c>
      <c r="J895" s="72">
        <v>0</v>
      </c>
      <c r="K895" s="71">
        <v>0</v>
      </c>
      <c r="L895" s="80">
        <v>0</v>
      </c>
      <c r="M895" s="74">
        <v>0</v>
      </c>
      <c r="N895" s="80">
        <v>0</v>
      </c>
      <c r="O895" s="70">
        <v>0</v>
      </c>
      <c r="P895" s="76" t="e">
        <f>VLOOKUP(A895,#REF!,3,FALSE)</f>
        <v>#REF!</v>
      </c>
      <c r="Q895" s="80">
        <v>2.2440000000000002</v>
      </c>
      <c r="R895" s="80">
        <f t="shared" si="13"/>
        <v>0</v>
      </c>
    </row>
    <row r="896" spans="1:256" x14ac:dyDescent="0.2">
      <c r="A896" s="105">
        <v>1682</v>
      </c>
      <c r="B896" s="106" t="s">
        <v>455</v>
      </c>
      <c r="C896" s="107" t="s">
        <v>2110</v>
      </c>
      <c r="D896" s="106">
        <v>376</v>
      </c>
      <c r="E896" s="106">
        <v>334</v>
      </c>
      <c r="F896" s="106">
        <v>2690</v>
      </c>
      <c r="G896" s="106">
        <v>28594.74</v>
      </c>
      <c r="H896" s="106">
        <v>5342.6</v>
      </c>
      <c r="I896" s="106">
        <v>366</v>
      </c>
      <c r="J896" s="108">
        <v>326</v>
      </c>
      <c r="K896" s="106">
        <v>2587</v>
      </c>
      <c r="L896" s="109">
        <v>27570.940000000002</v>
      </c>
      <c r="M896" s="110">
        <v>5137.8200000000006</v>
      </c>
      <c r="N896" s="109">
        <v>10.657500000000001</v>
      </c>
      <c r="O896" s="107">
        <v>129</v>
      </c>
      <c r="P896" s="111" t="e">
        <f>VLOOKUP(A896,#REF!,3,FALSE)</f>
        <v>#REF!</v>
      </c>
      <c r="Q896" s="109">
        <v>2.7314814814814814</v>
      </c>
      <c r="R896" s="109">
        <f t="shared" si="13"/>
        <v>20504.609907407412</v>
      </c>
    </row>
    <row r="897" spans="1:256" x14ac:dyDescent="0.2">
      <c r="A897" s="79">
        <v>2238</v>
      </c>
      <c r="B897" s="71" t="s">
        <v>2509</v>
      </c>
      <c r="C897" s="70" t="s">
        <v>2110</v>
      </c>
      <c r="D897" s="69">
        <v>13</v>
      </c>
      <c r="E897" s="69">
        <v>13</v>
      </c>
      <c r="F897" s="69">
        <v>111</v>
      </c>
      <c r="G897" s="71">
        <v>816.96</v>
      </c>
      <c r="H897" s="69">
        <v>163.38</v>
      </c>
      <c r="I897" s="69">
        <v>13</v>
      </c>
      <c r="J897" s="72">
        <v>13</v>
      </c>
      <c r="K897" s="71">
        <v>111</v>
      </c>
      <c r="L897" s="80">
        <v>816.96</v>
      </c>
      <c r="M897" s="74">
        <v>163.38</v>
      </c>
      <c r="N897" s="80">
        <v>7.36</v>
      </c>
      <c r="O897" s="70">
        <v>2</v>
      </c>
      <c r="P897" s="76" t="e">
        <f>VLOOKUP(A897,#REF!,3,FALSE)</f>
        <v>#REF!</v>
      </c>
      <c r="Q897" s="80">
        <v>4.9830000000000005</v>
      </c>
      <c r="R897" s="80">
        <f t="shared" si="13"/>
        <v>263.84699999999998</v>
      </c>
    </row>
    <row r="898" spans="1:256" x14ac:dyDescent="0.2">
      <c r="A898" s="79">
        <v>3904</v>
      </c>
      <c r="B898" s="71" t="s">
        <v>1996</v>
      </c>
      <c r="C898" s="70" t="s">
        <v>2110</v>
      </c>
      <c r="D898" s="69">
        <v>3</v>
      </c>
      <c r="E898" s="69">
        <v>3</v>
      </c>
      <c r="F898" s="69">
        <v>4</v>
      </c>
      <c r="G898" s="71">
        <v>55.830000000000005</v>
      </c>
      <c r="H898" s="69">
        <v>11.17</v>
      </c>
      <c r="I898" s="69">
        <v>3</v>
      </c>
      <c r="J898" s="72">
        <v>3</v>
      </c>
      <c r="K898" s="71">
        <v>4</v>
      </c>
      <c r="L898" s="80">
        <v>55.830000000000005</v>
      </c>
      <c r="M898" s="74">
        <v>11.17</v>
      </c>
      <c r="N898" s="80">
        <v>13.957500000000001</v>
      </c>
      <c r="O898" s="70">
        <v>0</v>
      </c>
      <c r="P898" s="76" t="e">
        <f>VLOOKUP(A898,#REF!,3,FALSE)</f>
        <v>#REF!</v>
      </c>
      <c r="Q898" s="80">
        <v>7.9750000000000005</v>
      </c>
      <c r="R898" s="80">
        <f t="shared" ref="R898:R961" si="14">K898*(N898-Q898)</f>
        <v>23.930000000000003</v>
      </c>
    </row>
    <row r="899" spans="1:256" x14ac:dyDescent="0.2">
      <c r="A899" s="79">
        <v>3687</v>
      </c>
      <c r="B899" s="71" t="s">
        <v>2510</v>
      </c>
      <c r="C899" s="70" t="s">
        <v>2110</v>
      </c>
      <c r="D899" s="69">
        <v>0</v>
      </c>
      <c r="E899" s="69">
        <v>0</v>
      </c>
      <c r="F899" s="69">
        <v>0</v>
      </c>
      <c r="G899" s="71">
        <v>0</v>
      </c>
      <c r="H899" s="69">
        <v>0</v>
      </c>
      <c r="I899" s="69">
        <v>0</v>
      </c>
      <c r="J899" s="72">
        <v>0</v>
      </c>
      <c r="K899" s="71">
        <v>0</v>
      </c>
      <c r="L899" s="80">
        <v>0</v>
      </c>
      <c r="M899" s="74">
        <v>0</v>
      </c>
      <c r="N899" s="80">
        <v>0</v>
      </c>
      <c r="O899" s="70">
        <v>0</v>
      </c>
      <c r="P899" s="76" t="e">
        <f>VLOOKUP(A899,#REF!,3,FALSE)</f>
        <v>#REF!</v>
      </c>
      <c r="Q899" s="80">
        <v>25.439999999999998</v>
      </c>
      <c r="R899" s="80">
        <f t="shared" si="14"/>
        <v>0</v>
      </c>
    </row>
    <row r="900" spans="1:256" x14ac:dyDescent="0.2">
      <c r="A900" s="79">
        <v>3688</v>
      </c>
      <c r="B900" s="71" t="s">
        <v>1569</v>
      </c>
      <c r="C900" s="70" t="s">
        <v>2110</v>
      </c>
      <c r="D900" s="69">
        <v>1</v>
      </c>
      <c r="E900" s="69">
        <v>1</v>
      </c>
      <c r="F900" s="69">
        <v>1</v>
      </c>
      <c r="G900" s="71">
        <v>39</v>
      </c>
      <c r="H900" s="69">
        <v>7.8000000000000007</v>
      </c>
      <c r="I900" s="69">
        <v>1</v>
      </c>
      <c r="J900" s="72">
        <v>1</v>
      </c>
      <c r="K900" s="71">
        <v>1</v>
      </c>
      <c r="L900" s="80">
        <v>39</v>
      </c>
      <c r="M900" s="74">
        <v>7.8000000000000007</v>
      </c>
      <c r="N900" s="80">
        <v>39</v>
      </c>
      <c r="O900" s="70">
        <v>0</v>
      </c>
      <c r="P900" s="76" t="e">
        <f>VLOOKUP(A900,#REF!,3,FALSE)</f>
        <v>#REF!</v>
      </c>
      <c r="Q900" s="80">
        <v>30</v>
      </c>
      <c r="R900" s="80">
        <f t="shared" si="14"/>
        <v>9</v>
      </c>
    </row>
    <row r="901" spans="1:256" x14ac:dyDescent="0.2">
      <c r="A901" s="79">
        <v>1684</v>
      </c>
      <c r="B901" s="71" t="s">
        <v>2511</v>
      </c>
      <c r="C901" s="70" t="s">
        <v>2107</v>
      </c>
      <c r="D901" s="69">
        <v>42</v>
      </c>
      <c r="E901" s="69">
        <v>24</v>
      </c>
      <c r="F901" s="69">
        <v>235</v>
      </c>
      <c r="G901" s="71">
        <v>871.0200000000001</v>
      </c>
      <c r="H901" s="69">
        <v>174.23000000000002</v>
      </c>
      <c r="I901" s="69">
        <v>40</v>
      </c>
      <c r="J901" s="72">
        <v>22</v>
      </c>
      <c r="K901" s="71">
        <v>225</v>
      </c>
      <c r="L901" s="80">
        <v>847.0200000000001</v>
      </c>
      <c r="M901" s="74">
        <v>169.43</v>
      </c>
      <c r="N901" s="80">
        <v>3.7645000000000004</v>
      </c>
      <c r="O901" s="70">
        <v>18</v>
      </c>
      <c r="P901" s="76" t="e">
        <f>VLOOKUP(A901,#REF!,3,FALSE)</f>
        <v>#REF!</v>
      </c>
      <c r="Q901" s="80">
        <v>1.2037037037037037</v>
      </c>
      <c r="R901" s="80">
        <f t="shared" si="14"/>
        <v>576.17916666666679</v>
      </c>
    </row>
    <row r="902" spans="1:256" x14ac:dyDescent="0.2">
      <c r="A902" s="68">
        <v>4060</v>
      </c>
      <c r="B902" s="69" t="s">
        <v>2512</v>
      </c>
      <c r="C902" s="70" t="s">
        <v>2180</v>
      </c>
      <c r="D902" s="69">
        <v>0</v>
      </c>
      <c r="E902" s="69">
        <v>0</v>
      </c>
      <c r="F902" s="69">
        <v>0</v>
      </c>
      <c r="G902" s="71">
        <v>0</v>
      </c>
      <c r="H902" s="69">
        <v>0</v>
      </c>
      <c r="I902" s="69">
        <v>0</v>
      </c>
      <c r="J902" s="72">
        <v>0</v>
      </c>
      <c r="K902" s="73">
        <v>0</v>
      </c>
      <c r="L902" s="73">
        <v>0</v>
      </c>
      <c r="M902" s="74">
        <v>0</v>
      </c>
      <c r="N902" s="75">
        <v>0</v>
      </c>
      <c r="O902" s="70">
        <v>0</v>
      </c>
      <c r="P902" s="76" t="e">
        <f>VLOOKUP(A902,#REF!,3,FALSE)</f>
        <v>#REF!</v>
      </c>
      <c r="Q902" s="77"/>
      <c r="R902" s="77">
        <f t="shared" si="14"/>
        <v>0</v>
      </c>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M902" s="76"/>
      <c r="CN902" s="76"/>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c r="DM902" s="76"/>
      <c r="DN902" s="76"/>
      <c r="DO902" s="76"/>
      <c r="DP902" s="76"/>
      <c r="DQ902" s="76"/>
      <c r="DR902" s="76"/>
      <c r="DS902" s="76"/>
      <c r="DT902" s="76"/>
      <c r="DU902" s="76"/>
      <c r="DV902" s="76"/>
      <c r="DW902" s="76"/>
      <c r="DX902" s="76"/>
      <c r="DY902" s="76"/>
      <c r="DZ902" s="76"/>
      <c r="EA902" s="76"/>
      <c r="EB902" s="76"/>
      <c r="EC902" s="76"/>
      <c r="ED902" s="76"/>
      <c r="EE902" s="76"/>
      <c r="EF902" s="76"/>
      <c r="EG902" s="76"/>
      <c r="EH902" s="76"/>
      <c r="EI902" s="76"/>
      <c r="EJ902" s="76"/>
      <c r="EK902" s="76"/>
      <c r="EL902" s="76"/>
      <c r="EM902" s="76"/>
      <c r="EN902" s="76"/>
      <c r="EO902" s="76"/>
      <c r="EP902" s="76"/>
      <c r="EQ902" s="76"/>
      <c r="ER902" s="76"/>
      <c r="ES902" s="76"/>
      <c r="ET902" s="76"/>
      <c r="EU902" s="76"/>
      <c r="EV902" s="76"/>
      <c r="EW902" s="76"/>
      <c r="EX902" s="76"/>
      <c r="EY902" s="76"/>
      <c r="EZ902" s="76"/>
      <c r="FA902" s="76"/>
      <c r="FB902" s="76"/>
      <c r="FC902" s="76"/>
      <c r="FD902" s="76"/>
      <c r="FE902" s="76"/>
      <c r="FF902" s="76"/>
      <c r="FG902" s="76"/>
      <c r="FH902" s="76"/>
      <c r="FI902" s="76"/>
      <c r="FJ902" s="76"/>
      <c r="FK902" s="76"/>
      <c r="FL902" s="76"/>
      <c r="FM902" s="76"/>
      <c r="FN902" s="76"/>
      <c r="FO902" s="76"/>
      <c r="FP902" s="76"/>
      <c r="FQ902" s="76"/>
      <c r="FR902" s="76"/>
      <c r="FS902" s="76"/>
      <c r="FT902" s="76"/>
      <c r="FU902" s="76"/>
      <c r="FV902" s="76"/>
      <c r="FW902" s="76"/>
      <c r="FX902" s="76"/>
      <c r="FY902" s="76"/>
      <c r="FZ902" s="76"/>
      <c r="GA902" s="76"/>
      <c r="GB902" s="76"/>
      <c r="GC902" s="76"/>
      <c r="GD902" s="76"/>
      <c r="GE902" s="76"/>
      <c r="GF902" s="76"/>
      <c r="GG902" s="76"/>
      <c r="GH902" s="76"/>
      <c r="GI902" s="76"/>
      <c r="GJ902" s="76"/>
      <c r="GK902" s="76"/>
      <c r="GL902" s="76"/>
      <c r="GM902" s="76"/>
      <c r="GN902" s="76"/>
      <c r="GO902" s="76"/>
      <c r="GP902" s="76"/>
      <c r="GQ902" s="76"/>
      <c r="GR902" s="76"/>
      <c r="GS902" s="76"/>
      <c r="GT902" s="76"/>
      <c r="GU902" s="76"/>
      <c r="GV902" s="76"/>
      <c r="GW902" s="76"/>
      <c r="GX902" s="76"/>
      <c r="GY902" s="76"/>
      <c r="GZ902" s="76"/>
      <c r="HA902" s="76"/>
      <c r="HB902" s="76"/>
      <c r="HC902" s="76"/>
      <c r="HD902" s="76"/>
      <c r="HE902" s="76"/>
      <c r="HF902" s="76"/>
      <c r="HG902" s="76"/>
      <c r="HH902" s="76"/>
      <c r="HI902" s="76"/>
      <c r="HJ902" s="76"/>
      <c r="HK902" s="76"/>
      <c r="HL902" s="76"/>
      <c r="HM902" s="76"/>
      <c r="HN902" s="76"/>
      <c r="HO902" s="76"/>
      <c r="HP902" s="76"/>
      <c r="HQ902" s="76"/>
      <c r="HR902" s="76"/>
      <c r="HS902" s="76"/>
      <c r="HT902" s="76"/>
      <c r="HU902" s="76"/>
      <c r="HV902" s="76"/>
      <c r="HW902" s="76"/>
      <c r="HX902" s="76"/>
      <c r="HY902" s="76"/>
      <c r="HZ902" s="76"/>
      <c r="IA902" s="76"/>
      <c r="IB902" s="76"/>
      <c r="IC902" s="76"/>
      <c r="ID902" s="76"/>
      <c r="IE902" s="76"/>
      <c r="IF902" s="76"/>
      <c r="IG902" s="76"/>
      <c r="IH902" s="76"/>
      <c r="II902" s="76"/>
      <c r="IJ902" s="76"/>
      <c r="IK902" s="76"/>
      <c r="IL902" s="76"/>
      <c r="IM902" s="76"/>
      <c r="IN902" s="76"/>
      <c r="IO902" s="76"/>
      <c r="IP902" s="76"/>
      <c r="IQ902" s="76"/>
      <c r="IR902" s="76"/>
      <c r="IS902" s="76"/>
      <c r="IT902" s="76"/>
      <c r="IU902" s="76"/>
      <c r="IV902" s="76"/>
    </row>
    <row r="903" spans="1:256" x14ac:dyDescent="0.2">
      <c r="A903" s="79">
        <v>2371</v>
      </c>
      <c r="B903" s="71" t="s">
        <v>2513</v>
      </c>
      <c r="C903" s="70" t="s">
        <v>111</v>
      </c>
      <c r="D903" s="69">
        <v>2</v>
      </c>
      <c r="E903" s="69">
        <v>2</v>
      </c>
      <c r="F903" s="69">
        <v>11</v>
      </c>
      <c r="G903" s="71">
        <v>62.81</v>
      </c>
      <c r="H903" s="69">
        <v>12.56</v>
      </c>
      <c r="I903" s="69">
        <v>3</v>
      </c>
      <c r="J903" s="72">
        <v>2</v>
      </c>
      <c r="K903" s="71">
        <v>11</v>
      </c>
      <c r="L903" s="80">
        <v>62.81</v>
      </c>
      <c r="M903" s="74">
        <v>12.56</v>
      </c>
      <c r="N903" s="80">
        <v>5.71</v>
      </c>
      <c r="O903" s="70">
        <v>0</v>
      </c>
      <c r="P903" s="76" t="e">
        <f>VLOOKUP(A903,#REF!,3,FALSE)</f>
        <v>#REF!</v>
      </c>
      <c r="Q903" s="80">
        <v>3.1545454545454543</v>
      </c>
      <c r="R903" s="80">
        <f t="shared" si="14"/>
        <v>28.110000000000003</v>
      </c>
    </row>
    <row r="904" spans="1:256" x14ac:dyDescent="0.2">
      <c r="A904" s="68">
        <v>3970</v>
      </c>
      <c r="B904" s="69" t="s">
        <v>2514</v>
      </c>
      <c r="C904" s="70" t="s">
        <v>111</v>
      </c>
      <c r="D904" s="69">
        <v>0</v>
      </c>
      <c r="E904" s="69">
        <v>0</v>
      </c>
      <c r="F904" s="69">
        <v>0</v>
      </c>
      <c r="G904" s="71">
        <v>0</v>
      </c>
      <c r="H904" s="69">
        <v>0</v>
      </c>
      <c r="I904" s="69">
        <v>0</v>
      </c>
      <c r="J904" s="72">
        <v>0</v>
      </c>
      <c r="K904" s="73">
        <v>0</v>
      </c>
      <c r="L904" s="73">
        <v>0</v>
      </c>
      <c r="M904" s="74">
        <v>0</v>
      </c>
      <c r="N904" s="75">
        <v>0</v>
      </c>
      <c r="O904" s="70">
        <v>0</v>
      </c>
      <c r="P904" s="76" t="e">
        <f>VLOOKUP(A904,#REF!,3,FALSE)</f>
        <v>#REF!</v>
      </c>
      <c r="Q904" s="77"/>
      <c r="R904" s="77">
        <f t="shared" si="14"/>
        <v>0</v>
      </c>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M904" s="76"/>
      <c r="CN904" s="76"/>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c r="DM904" s="76"/>
      <c r="DN904" s="76"/>
      <c r="DO904" s="76"/>
      <c r="DP904" s="76"/>
      <c r="DQ904" s="76"/>
      <c r="DR904" s="76"/>
      <c r="DS904" s="76"/>
      <c r="DT904" s="76"/>
      <c r="DU904" s="76"/>
      <c r="DV904" s="76"/>
      <c r="DW904" s="76"/>
      <c r="DX904" s="76"/>
      <c r="DY904" s="76"/>
      <c r="DZ904" s="76"/>
      <c r="EA904" s="76"/>
      <c r="EB904" s="76"/>
      <c r="EC904" s="76"/>
      <c r="ED904" s="76"/>
      <c r="EE904" s="76"/>
      <c r="EF904" s="76"/>
      <c r="EG904" s="76"/>
      <c r="EH904" s="76"/>
      <c r="EI904" s="76"/>
      <c r="EJ904" s="76"/>
      <c r="EK904" s="76"/>
      <c r="EL904" s="76"/>
      <c r="EM904" s="76"/>
      <c r="EN904" s="76"/>
      <c r="EO904" s="76"/>
      <c r="EP904" s="76"/>
      <c r="EQ904" s="76"/>
      <c r="ER904" s="76"/>
      <c r="ES904" s="76"/>
      <c r="ET904" s="76"/>
      <c r="EU904" s="76"/>
      <c r="EV904" s="76"/>
      <c r="EW904" s="76"/>
      <c r="EX904" s="76"/>
      <c r="EY904" s="76"/>
      <c r="EZ904" s="76"/>
      <c r="FA904" s="76"/>
      <c r="FB904" s="76"/>
      <c r="FC904" s="76"/>
      <c r="FD904" s="76"/>
      <c r="FE904" s="76"/>
      <c r="FF904" s="76"/>
      <c r="FG904" s="76"/>
      <c r="FH904" s="76"/>
      <c r="FI904" s="76"/>
      <c r="FJ904" s="76"/>
      <c r="FK904" s="76"/>
      <c r="FL904" s="76"/>
      <c r="FM904" s="76"/>
      <c r="FN904" s="76"/>
      <c r="FO904" s="76"/>
      <c r="FP904" s="76"/>
      <c r="FQ904" s="76"/>
      <c r="FR904" s="76"/>
      <c r="FS904" s="76"/>
      <c r="FT904" s="76"/>
      <c r="FU904" s="76"/>
      <c r="FV904" s="76"/>
      <c r="FW904" s="76"/>
      <c r="FX904" s="76"/>
      <c r="FY904" s="76"/>
      <c r="FZ904" s="76"/>
      <c r="GA904" s="76"/>
      <c r="GB904" s="76"/>
      <c r="GC904" s="76"/>
      <c r="GD904" s="76"/>
      <c r="GE904" s="76"/>
      <c r="GF904" s="76"/>
      <c r="GG904" s="76"/>
      <c r="GH904" s="76"/>
      <c r="GI904" s="76"/>
      <c r="GJ904" s="76"/>
      <c r="GK904" s="76"/>
      <c r="GL904" s="76"/>
      <c r="GM904" s="76"/>
      <c r="GN904" s="76"/>
      <c r="GO904" s="76"/>
      <c r="GP904" s="76"/>
      <c r="GQ904" s="76"/>
      <c r="GR904" s="76"/>
      <c r="GS904" s="76"/>
      <c r="GT904" s="76"/>
      <c r="GU904" s="76"/>
      <c r="GV904" s="76"/>
      <c r="GW904" s="76"/>
      <c r="GX904" s="76"/>
      <c r="GY904" s="76"/>
      <c r="GZ904" s="76"/>
      <c r="HA904" s="76"/>
      <c r="HB904" s="76"/>
      <c r="HC904" s="76"/>
      <c r="HD904" s="76"/>
      <c r="HE904" s="76"/>
      <c r="HF904" s="76"/>
      <c r="HG904" s="76"/>
      <c r="HH904" s="76"/>
      <c r="HI904" s="76"/>
      <c r="HJ904" s="76"/>
      <c r="HK904" s="76"/>
      <c r="HL904" s="76"/>
      <c r="HM904" s="76"/>
      <c r="HN904" s="76"/>
      <c r="HO904" s="76"/>
      <c r="HP904" s="76"/>
      <c r="HQ904" s="76"/>
      <c r="HR904" s="76"/>
      <c r="HS904" s="76"/>
      <c r="HT904" s="76"/>
      <c r="HU904" s="76"/>
      <c r="HV904" s="76"/>
      <c r="HW904" s="76"/>
      <c r="HX904" s="76"/>
      <c r="HY904" s="76"/>
      <c r="HZ904" s="76"/>
      <c r="IA904" s="76"/>
      <c r="IB904" s="76"/>
      <c r="IC904" s="76"/>
      <c r="ID904" s="76"/>
      <c r="IE904" s="76"/>
      <c r="IF904" s="76"/>
      <c r="IG904" s="76"/>
      <c r="IH904" s="76"/>
      <c r="II904" s="76"/>
      <c r="IJ904" s="76"/>
      <c r="IK904" s="76"/>
      <c r="IL904" s="76"/>
      <c r="IM904" s="76"/>
      <c r="IN904" s="76"/>
      <c r="IO904" s="76"/>
      <c r="IP904" s="76"/>
      <c r="IQ904" s="76"/>
      <c r="IR904" s="76"/>
      <c r="IS904" s="76"/>
      <c r="IT904" s="76"/>
      <c r="IU904" s="76"/>
      <c r="IV904" s="76"/>
    </row>
    <row r="905" spans="1:256" x14ac:dyDescent="0.2">
      <c r="A905" s="68">
        <v>3966</v>
      </c>
      <c r="B905" s="69" t="s">
        <v>2079</v>
      </c>
      <c r="C905" s="70" t="s">
        <v>2107</v>
      </c>
      <c r="D905" s="69">
        <v>0</v>
      </c>
      <c r="E905" s="69">
        <v>0</v>
      </c>
      <c r="F905" s="69">
        <v>0</v>
      </c>
      <c r="G905" s="71">
        <v>0</v>
      </c>
      <c r="H905" s="69">
        <v>0</v>
      </c>
      <c r="I905" s="69">
        <v>0</v>
      </c>
      <c r="J905" s="72">
        <v>0</v>
      </c>
      <c r="K905" s="73">
        <v>0</v>
      </c>
      <c r="L905" s="73">
        <v>0</v>
      </c>
      <c r="M905" s="74">
        <v>0</v>
      </c>
      <c r="N905" s="75">
        <v>0</v>
      </c>
      <c r="O905" s="70">
        <v>0</v>
      </c>
      <c r="P905" s="76" t="e">
        <f>VLOOKUP(A905,#REF!,3,FALSE)</f>
        <v>#REF!</v>
      </c>
      <c r="Q905" s="77"/>
      <c r="R905" s="77">
        <f t="shared" si="14"/>
        <v>0</v>
      </c>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M905" s="76"/>
      <c r="CN905" s="76"/>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c r="DM905" s="76"/>
      <c r="DN905" s="76"/>
      <c r="DO905" s="76"/>
      <c r="DP905" s="76"/>
      <c r="DQ905" s="76"/>
      <c r="DR905" s="76"/>
      <c r="DS905" s="76"/>
      <c r="DT905" s="76"/>
      <c r="DU905" s="76"/>
      <c r="DV905" s="76"/>
      <c r="DW905" s="76"/>
      <c r="DX905" s="76"/>
      <c r="DY905" s="76"/>
      <c r="DZ905" s="76"/>
      <c r="EA905" s="76"/>
      <c r="EB905" s="76"/>
      <c r="EC905" s="76"/>
      <c r="ED905" s="76"/>
      <c r="EE905" s="76"/>
      <c r="EF905" s="76"/>
      <c r="EG905" s="76"/>
      <c r="EH905" s="76"/>
      <c r="EI905" s="76"/>
      <c r="EJ905" s="76"/>
      <c r="EK905" s="76"/>
      <c r="EL905" s="76"/>
      <c r="EM905" s="76"/>
      <c r="EN905" s="76"/>
      <c r="EO905" s="76"/>
      <c r="EP905" s="76"/>
      <c r="EQ905" s="76"/>
      <c r="ER905" s="76"/>
      <c r="ES905" s="76"/>
      <c r="ET905" s="76"/>
      <c r="EU905" s="76"/>
      <c r="EV905" s="76"/>
      <c r="EW905" s="76"/>
      <c r="EX905" s="76"/>
      <c r="EY905" s="76"/>
      <c r="EZ905" s="76"/>
      <c r="FA905" s="76"/>
      <c r="FB905" s="76"/>
      <c r="FC905" s="76"/>
      <c r="FD905" s="76"/>
      <c r="FE905" s="76"/>
      <c r="FF905" s="76"/>
      <c r="FG905" s="76"/>
      <c r="FH905" s="76"/>
      <c r="FI905" s="76"/>
      <c r="FJ905" s="76"/>
      <c r="FK905" s="76"/>
      <c r="FL905" s="76"/>
      <c r="FM905" s="76"/>
      <c r="FN905" s="76"/>
      <c r="FO905" s="76"/>
      <c r="FP905" s="76"/>
      <c r="FQ905" s="76"/>
      <c r="FR905" s="76"/>
      <c r="FS905" s="76"/>
      <c r="FT905" s="76"/>
      <c r="FU905" s="76"/>
      <c r="FV905" s="76"/>
      <c r="FW905" s="76"/>
      <c r="FX905" s="76"/>
      <c r="FY905" s="76"/>
      <c r="FZ905" s="76"/>
      <c r="GA905" s="76"/>
      <c r="GB905" s="76"/>
      <c r="GC905" s="76"/>
      <c r="GD905" s="76"/>
      <c r="GE905" s="76"/>
      <c r="GF905" s="76"/>
      <c r="GG905" s="76"/>
      <c r="GH905" s="76"/>
      <c r="GI905" s="76"/>
      <c r="GJ905" s="76"/>
      <c r="GK905" s="76"/>
      <c r="GL905" s="76"/>
      <c r="GM905" s="76"/>
      <c r="GN905" s="76"/>
      <c r="GO905" s="76"/>
      <c r="GP905" s="76"/>
      <c r="GQ905" s="76"/>
      <c r="GR905" s="76"/>
      <c r="GS905" s="76"/>
      <c r="GT905" s="76"/>
      <c r="GU905" s="76"/>
      <c r="GV905" s="76"/>
      <c r="GW905" s="76"/>
      <c r="GX905" s="76"/>
      <c r="GY905" s="76"/>
      <c r="GZ905" s="76"/>
      <c r="HA905" s="76"/>
      <c r="HB905" s="76"/>
      <c r="HC905" s="76"/>
      <c r="HD905" s="76"/>
      <c r="HE905" s="76"/>
      <c r="HF905" s="76"/>
      <c r="HG905" s="76"/>
      <c r="HH905" s="76"/>
      <c r="HI905" s="76"/>
      <c r="HJ905" s="76"/>
      <c r="HK905" s="76"/>
      <c r="HL905" s="76"/>
      <c r="HM905" s="76"/>
      <c r="HN905" s="76"/>
      <c r="HO905" s="76"/>
      <c r="HP905" s="76"/>
      <c r="HQ905" s="76"/>
      <c r="HR905" s="76"/>
      <c r="HS905" s="76"/>
      <c r="HT905" s="76"/>
      <c r="HU905" s="76"/>
      <c r="HV905" s="76"/>
      <c r="HW905" s="76"/>
      <c r="HX905" s="76"/>
      <c r="HY905" s="76"/>
      <c r="HZ905" s="76"/>
      <c r="IA905" s="76"/>
      <c r="IB905" s="76"/>
      <c r="IC905" s="76"/>
      <c r="ID905" s="76"/>
      <c r="IE905" s="76"/>
      <c r="IF905" s="76"/>
      <c r="IG905" s="76"/>
      <c r="IH905" s="76"/>
      <c r="II905" s="76"/>
      <c r="IJ905" s="76"/>
      <c r="IK905" s="76"/>
      <c r="IL905" s="76"/>
      <c r="IM905" s="76"/>
      <c r="IN905" s="76"/>
      <c r="IO905" s="76"/>
      <c r="IP905" s="76"/>
      <c r="IQ905" s="76"/>
      <c r="IR905" s="76"/>
      <c r="IS905" s="76"/>
      <c r="IT905" s="76"/>
      <c r="IU905" s="76"/>
      <c r="IV905" s="76"/>
    </row>
    <row r="906" spans="1:256" x14ac:dyDescent="0.2">
      <c r="A906" s="79">
        <v>1685</v>
      </c>
      <c r="B906" s="71" t="s">
        <v>459</v>
      </c>
      <c r="C906" s="70" t="s">
        <v>1473</v>
      </c>
      <c r="D906" s="69">
        <v>18</v>
      </c>
      <c r="E906" s="69">
        <v>15</v>
      </c>
      <c r="F906" s="69">
        <v>18</v>
      </c>
      <c r="G906" s="71">
        <v>464.63</v>
      </c>
      <c r="H906" s="69">
        <v>69.67</v>
      </c>
      <c r="I906" s="69">
        <v>17</v>
      </c>
      <c r="J906" s="72">
        <v>14</v>
      </c>
      <c r="K906" s="71">
        <v>17</v>
      </c>
      <c r="L906" s="80">
        <v>439.93</v>
      </c>
      <c r="M906" s="74">
        <v>69.67</v>
      </c>
      <c r="N906" s="80">
        <v>25.8782</v>
      </c>
      <c r="O906" s="70">
        <v>0</v>
      </c>
      <c r="P906" s="76" t="e">
        <f>VLOOKUP(A906,#REF!,3,FALSE)</f>
        <v>#REF!</v>
      </c>
      <c r="Q906" s="80">
        <v>15.08</v>
      </c>
      <c r="R906" s="80">
        <f t="shared" si="14"/>
        <v>183.5694</v>
      </c>
    </row>
    <row r="907" spans="1:256" x14ac:dyDescent="0.2">
      <c r="A907" s="79">
        <v>2577</v>
      </c>
      <c r="B907" s="71" t="s">
        <v>2515</v>
      </c>
      <c r="C907" s="70" t="s">
        <v>1473</v>
      </c>
      <c r="D907" s="69">
        <v>3</v>
      </c>
      <c r="E907" s="69">
        <v>3</v>
      </c>
      <c r="F907" s="69">
        <v>26</v>
      </c>
      <c r="G907" s="71">
        <v>369.82</v>
      </c>
      <c r="H907" s="69">
        <v>73.960000000000008</v>
      </c>
      <c r="I907" s="69">
        <v>3</v>
      </c>
      <c r="J907" s="72">
        <v>3</v>
      </c>
      <c r="K907" s="71">
        <v>26</v>
      </c>
      <c r="L907" s="80">
        <v>369.82</v>
      </c>
      <c r="M907" s="74">
        <v>73.960000000000008</v>
      </c>
      <c r="N907" s="80">
        <v>14.223800000000001</v>
      </c>
      <c r="O907" s="70">
        <v>0</v>
      </c>
      <c r="P907" s="76" t="e">
        <f>VLOOKUP(A907,#REF!,3,FALSE)</f>
        <v>#REF!</v>
      </c>
      <c r="Q907" s="80">
        <v>8.33</v>
      </c>
      <c r="R907" s="80">
        <f t="shared" si="14"/>
        <v>153.23880000000003</v>
      </c>
    </row>
    <row r="908" spans="1:256" x14ac:dyDescent="0.2">
      <c r="A908" s="79">
        <v>3689</v>
      </c>
      <c r="B908" s="71" t="s">
        <v>462</v>
      </c>
      <c r="C908" s="70" t="s">
        <v>8</v>
      </c>
      <c r="D908" s="69">
        <v>1</v>
      </c>
      <c r="E908" s="69">
        <v>1</v>
      </c>
      <c r="F908" s="69">
        <v>1</v>
      </c>
      <c r="G908" s="71">
        <v>96.95</v>
      </c>
      <c r="H908" s="69">
        <v>19.39</v>
      </c>
      <c r="I908" s="69">
        <v>1</v>
      </c>
      <c r="J908" s="72">
        <v>1</v>
      </c>
      <c r="K908" s="71">
        <v>1</v>
      </c>
      <c r="L908" s="80">
        <v>96.95</v>
      </c>
      <c r="M908" s="74">
        <v>19.39</v>
      </c>
      <c r="N908" s="80">
        <v>96.95</v>
      </c>
      <c r="O908" s="70">
        <v>0</v>
      </c>
      <c r="P908" s="76" t="e">
        <f>VLOOKUP(A908,#REF!,3,FALSE)</f>
        <v>#REF!</v>
      </c>
      <c r="Q908" s="80">
        <v>58.333333333333329</v>
      </c>
      <c r="R908" s="80">
        <f t="shared" si="14"/>
        <v>38.616666666666674</v>
      </c>
    </row>
    <row r="909" spans="1:256" x14ac:dyDescent="0.2">
      <c r="A909" s="79">
        <v>2467</v>
      </c>
      <c r="B909" s="71" t="s">
        <v>1570</v>
      </c>
      <c r="C909" s="70" t="s">
        <v>8</v>
      </c>
      <c r="D909" s="69">
        <v>0</v>
      </c>
      <c r="E909" s="69">
        <v>0</v>
      </c>
      <c r="F909" s="69">
        <v>0</v>
      </c>
      <c r="G909" s="71">
        <v>0</v>
      </c>
      <c r="H909" s="69">
        <v>0</v>
      </c>
      <c r="I909" s="69">
        <v>0</v>
      </c>
      <c r="J909" s="72">
        <v>0</v>
      </c>
      <c r="K909" s="71">
        <v>0</v>
      </c>
      <c r="L909" s="80">
        <v>0</v>
      </c>
      <c r="M909" s="74">
        <v>0</v>
      </c>
      <c r="N909" s="80">
        <v>0</v>
      </c>
      <c r="O909" s="70">
        <v>0</v>
      </c>
      <c r="P909" s="76" t="e">
        <f>VLOOKUP(A909,#REF!,3,FALSE)</f>
        <v>#REF!</v>
      </c>
      <c r="Q909" s="80">
        <v>197.83500000000001</v>
      </c>
      <c r="R909" s="80">
        <f t="shared" si="14"/>
        <v>0</v>
      </c>
    </row>
    <row r="910" spans="1:256" x14ac:dyDescent="0.2">
      <c r="A910" s="79">
        <v>2348</v>
      </c>
      <c r="B910" s="71" t="s">
        <v>1571</v>
      </c>
      <c r="C910" s="70" t="s">
        <v>8</v>
      </c>
      <c r="D910" s="69">
        <v>1</v>
      </c>
      <c r="E910" s="69">
        <v>1</v>
      </c>
      <c r="F910" s="69">
        <v>1</v>
      </c>
      <c r="G910" s="71">
        <v>261.74</v>
      </c>
      <c r="H910" s="69">
        <v>52.35</v>
      </c>
      <c r="I910" s="69">
        <v>1</v>
      </c>
      <c r="J910" s="72">
        <v>1</v>
      </c>
      <c r="K910" s="71">
        <v>1</v>
      </c>
      <c r="L910" s="80">
        <v>261.74</v>
      </c>
      <c r="M910" s="74">
        <v>52.35</v>
      </c>
      <c r="N910" s="80">
        <v>261.74</v>
      </c>
      <c r="O910" s="70">
        <v>0</v>
      </c>
      <c r="P910" s="76" t="e">
        <f>VLOOKUP(A910,#REF!,3,FALSE)</f>
        <v>#REF!</v>
      </c>
      <c r="Q910" s="80">
        <v>254.10000000000002</v>
      </c>
      <c r="R910" s="80">
        <f t="shared" si="14"/>
        <v>7.6399999999999864</v>
      </c>
    </row>
    <row r="911" spans="1:256" x14ac:dyDescent="0.2">
      <c r="A911" s="79">
        <v>2466</v>
      </c>
      <c r="B911" s="71" t="s">
        <v>1572</v>
      </c>
      <c r="C911" s="70" t="s">
        <v>8</v>
      </c>
      <c r="D911" s="69">
        <v>0</v>
      </c>
      <c r="E911" s="69">
        <v>0</v>
      </c>
      <c r="F911" s="69">
        <v>0</v>
      </c>
      <c r="G911" s="71">
        <v>0</v>
      </c>
      <c r="H911" s="69">
        <v>0</v>
      </c>
      <c r="I911" s="69">
        <v>0</v>
      </c>
      <c r="J911" s="72">
        <v>0</v>
      </c>
      <c r="K911" s="71">
        <v>0</v>
      </c>
      <c r="L911" s="80">
        <v>0</v>
      </c>
      <c r="M911" s="74">
        <v>0</v>
      </c>
      <c r="N911" s="80">
        <v>0</v>
      </c>
      <c r="O911" s="70">
        <v>0</v>
      </c>
      <c r="P911" s="76" t="e">
        <f>VLOOKUP(A911,#REF!,3,FALSE)</f>
        <v>#REF!</v>
      </c>
      <c r="Q911" s="80">
        <v>130.68</v>
      </c>
      <c r="R911" s="80">
        <f t="shared" si="14"/>
        <v>0</v>
      </c>
    </row>
    <row r="912" spans="1:256" x14ac:dyDescent="0.2">
      <c r="A912" s="79">
        <v>4016</v>
      </c>
      <c r="B912" s="71" t="s">
        <v>2516</v>
      </c>
      <c r="C912" s="70" t="s">
        <v>8</v>
      </c>
      <c r="D912" s="69">
        <v>8</v>
      </c>
      <c r="E912" s="69">
        <v>7</v>
      </c>
      <c r="F912" s="69">
        <v>15</v>
      </c>
      <c r="G912" s="71">
        <v>1650</v>
      </c>
      <c r="H912" s="69">
        <v>330</v>
      </c>
      <c r="I912" s="69">
        <v>10</v>
      </c>
      <c r="J912" s="72">
        <v>7</v>
      </c>
      <c r="K912" s="71">
        <v>15</v>
      </c>
      <c r="L912" s="80">
        <v>1650</v>
      </c>
      <c r="M912" s="74">
        <v>330</v>
      </c>
      <c r="N912" s="80">
        <v>110</v>
      </c>
      <c r="O912" s="70">
        <v>0</v>
      </c>
      <c r="P912" s="76" t="e">
        <f>VLOOKUP(A912,#REF!,3,FALSE)</f>
        <v>#REF!</v>
      </c>
      <c r="Q912" s="80">
        <v>55.5</v>
      </c>
      <c r="R912" s="80">
        <f t="shared" si="14"/>
        <v>817.5</v>
      </c>
    </row>
    <row r="913" spans="1:256" x14ac:dyDescent="0.2">
      <c r="A913" s="79">
        <v>4025</v>
      </c>
      <c r="B913" s="71" t="s">
        <v>2517</v>
      </c>
      <c r="C913" s="70" t="s">
        <v>8</v>
      </c>
      <c r="D913" s="69">
        <v>4</v>
      </c>
      <c r="E913" s="69">
        <v>4</v>
      </c>
      <c r="F913" s="69">
        <v>8</v>
      </c>
      <c r="G913" s="71">
        <v>880.05000000000007</v>
      </c>
      <c r="H913" s="69">
        <v>176</v>
      </c>
      <c r="I913" s="69">
        <v>3</v>
      </c>
      <c r="J913" s="72">
        <v>2</v>
      </c>
      <c r="K913" s="71">
        <v>3</v>
      </c>
      <c r="L913" s="80">
        <v>330</v>
      </c>
      <c r="M913" s="74">
        <v>66</v>
      </c>
      <c r="N913" s="80">
        <v>110</v>
      </c>
      <c r="O913" s="70">
        <v>0</v>
      </c>
      <c r="P913" s="76" t="e">
        <f>VLOOKUP(A913,#REF!,3,FALSE)</f>
        <v>#REF!</v>
      </c>
      <c r="Q913" s="80">
        <v>57.974999999999994</v>
      </c>
      <c r="R913" s="80">
        <f t="shared" si="14"/>
        <v>156.07500000000002</v>
      </c>
    </row>
    <row r="914" spans="1:256" x14ac:dyDescent="0.2">
      <c r="A914" s="79">
        <v>3554</v>
      </c>
      <c r="B914" s="71" t="s">
        <v>464</v>
      </c>
      <c r="C914" s="70" t="s">
        <v>8</v>
      </c>
      <c r="D914" s="69">
        <v>9</v>
      </c>
      <c r="E914" s="69">
        <v>9</v>
      </c>
      <c r="F914" s="69">
        <v>9</v>
      </c>
      <c r="G914" s="71">
        <v>2410</v>
      </c>
      <c r="H914" s="69">
        <v>482.01000000000005</v>
      </c>
      <c r="I914" s="69">
        <v>11</v>
      </c>
      <c r="J914" s="72">
        <v>9</v>
      </c>
      <c r="K914" s="71">
        <v>9</v>
      </c>
      <c r="L914" s="80">
        <v>2410</v>
      </c>
      <c r="M914" s="74">
        <v>482.01000000000005</v>
      </c>
      <c r="N914" s="80">
        <v>267.77780000000001</v>
      </c>
      <c r="O914" s="70">
        <v>0</v>
      </c>
      <c r="P914" s="76" t="e">
        <f>VLOOKUP(A914,#REF!,3,FALSE)</f>
        <v>#REF!</v>
      </c>
      <c r="Q914" s="80">
        <v>116.25</v>
      </c>
      <c r="R914" s="80">
        <f t="shared" si="14"/>
        <v>1363.7502000000002</v>
      </c>
    </row>
    <row r="915" spans="1:256" x14ac:dyDescent="0.2">
      <c r="A915" s="79">
        <v>3690</v>
      </c>
      <c r="B915" s="71" t="s">
        <v>465</v>
      </c>
      <c r="C915" s="70" t="s">
        <v>8</v>
      </c>
      <c r="D915" s="69">
        <v>0</v>
      </c>
      <c r="E915" s="69">
        <v>0</v>
      </c>
      <c r="F915" s="69">
        <v>0</v>
      </c>
      <c r="G915" s="71">
        <v>0</v>
      </c>
      <c r="H915" s="69">
        <v>0</v>
      </c>
      <c r="I915" s="69">
        <v>0</v>
      </c>
      <c r="J915" s="72">
        <v>0</v>
      </c>
      <c r="K915" s="71">
        <v>0</v>
      </c>
      <c r="L915" s="80">
        <v>0</v>
      </c>
      <c r="M915" s="74">
        <v>0</v>
      </c>
      <c r="N915" s="80">
        <v>0</v>
      </c>
      <c r="O915" s="70">
        <v>0</v>
      </c>
      <c r="P915" s="76" t="e">
        <f>VLOOKUP(A915,#REF!,3,FALSE)</f>
        <v>#REF!</v>
      </c>
      <c r="Q915" s="80">
        <v>74.074074074074076</v>
      </c>
      <c r="R915" s="80">
        <f t="shared" si="14"/>
        <v>0</v>
      </c>
    </row>
    <row r="916" spans="1:256" x14ac:dyDescent="0.2">
      <c r="A916" s="68">
        <v>1754</v>
      </c>
      <c r="B916" s="69" t="s">
        <v>2518</v>
      </c>
      <c r="C916" s="70" t="s">
        <v>2118</v>
      </c>
      <c r="D916" s="69">
        <v>1</v>
      </c>
      <c r="E916" s="69">
        <v>1</v>
      </c>
      <c r="F916" s="69">
        <v>2</v>
      </c>
      <c r="G916" s="71">
        <v>1050</v>
      </c>
      <c r="H916" s="69">
        <v>210</v>
      </c>
      <c r="I916" s="69">
        <v>3</v>
      </c>
      <c r="J916" s="72">
        <v>1</v>
      </c>
      <c r="K916" s="73">
        <v>2</v>
      </c>
      <c r="L916" s="73">
        <v>1050</v>
      </c>
      <c r="M916" s="74">
        <v>210</v>
      </c>
      <c r="N916" s="75">
        <v>525</v>
      </c>
      <c r="O916" s="70">
        <v>0</v>
      </c>
      <c r="P916" s="76" t="e">
        <f>VLOOKUP(A916,#REF!,3,FALSE)</f>
        <v>#REF!</v>
      </c>
      <c r="Q916" s="77"/>
      <c r="R916" s="77">
        <f t="shared" si="14"/>
        <v>1050</v>
      </c>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c r="CM916" s="76"/>
      <c r="CN916" s="76"/>
      <c r="CO916" s="76"/>
      <c r="CP916" s="76"/>
      <c r="CQ916" s="76"/>
      <c r="CR916" s="76"/>
      <c r="CS916" s="76"/>
      <c r="CT916" s="76"/>
      <c r="CU916" s="76"/>
      <c r="CV916" s="76"/>
      <c r="CW916" s="76"/>
      <c r="CX916" s="76"/>
      <c r="CY916" s="76"/>
      <c r="CZ916" s="76"/>
      <c r="DA916" s="76"/>
      <c r="DB916" s="76"/>
      <c r="DC916" s="76"/>
      <c r="DD916" s="76"/>
      <c r="DE916" s="76"/>
      <c r="DF916" s="76"/>
      <c r="DG916" s="76"/>
      <c r="DH916" s="76"/>
      <c r="DI916" s="76"/>
      <c r="DJ916" s="76"/>
      <c r="DK916" s="76"/>
      <c r="DL916" s="76"/>
      <c r="DM916" s="76"/>
      <c r="DN916" s="76"/>
      <c r="DO916" s="76"/>
      <c r="DP916" s="76"/>
      <c r="DQ916" s="76"/>
      <c r="DR916" s="76"/>
      <c r="DS916" s="76"/>
      <c r="DT916" s="76"/>
      <c r="DU916" s="76"/>
      <c r="DV916" s="76"/>
      <c r="DW916" s="76"/>
      <c r="DX916" s="76"/>
      <c r="DY916" s="76"/>
      <c r="DZ916" s="76"/>
      <c r="EA916" s="76"/>
      <c r="EB916" s="76"/>
      <c r="EC916" s="76"/>
      <c r="ED916" s="76"/>
      <c r="EE916" s="76"/>
      <c r="EF916" s="76"/>
      <c r="EG916" s="76"/>
      <c r="EH916" s="76"/>
      <c r="EI916" s="76"/>
      <c r="EJ916" s="76"/>
      <c r="EK916" s="76"/>
      <c r="EL916" s="76"/>
      <c r="EM916" s="76"/>
      <c r="EN916" s="76"/>
      <c r="EO916" s="76"/>
      <c r="EP916" s="76"/>
      <c r="EQ916" s="76"/>
      <c r="ER916" s="76"/>
      <c r="ES916" s="76"/>
      <c r="ET916" s="76"/>
      <c r="EU916" s="76"/>
      <c r="EV916" s="76"/>
      <c r="EW916" s="76"/>
      <c r="EX916" s="76"/>
      <c r="EY916" s="76"/>
      <c r="EZ916" s="76"/>
      <c r="FA916" s="76"/>
      <c r="FB916" s="76"/>
      <c r="FC916" s="76"/>
      <c r="FD916" s="76"/>
      <c r="FE916" s="76"/>
      <c r="FF916" s="76"/>
      <c r="FG916" s="76"/>
      <c r="FH916" s="76"/>
      <c r="FI916" s="76"/>
      <c r="FJ916" s="76"/>
      <c r="FK916" s="76"/>
      <c r="FL916" s="76"/>
      <c r="FM916" s="76"/>
      <c r="FN916" s="76"/>
      <c r="FO916" s="76"/>
      <c r="FP916" s="76"/>
      <c r="FQ916" s="76"/>
      <c r="FR916" s="76"/>
      <c r="FS916" s="76"/>
      <c r="FT916" s="76"/>
      <c r="FU916" s="76"/>
      <c r="FV916" s="76"/>
      <c r="FW916" s="76"/>
      <c r="FX916" s="76"/>
      <c r="FY916" s="76"/>
      <c r="FZ916" s="76"/>
      <c r="GA916" s="76"/>
      <c r="GB916" s="76"/>
      <c r="GC916" s="76"/>
      <c r="GD916" s="76"/>
      <c r="GE916" s="76"/>
      <c r="GF916" s="76"/>
      <c r="GG916" s="76"/>
      <c r="GH916" s="76"/>
      <c r="GI916" s="76"/>
      <c r="GJ916" s="76"/>
      <c r="GK916" s="76"/>
      <c r="GL916" s="76"/>
      <c r="GM916" s="76"/>
      <c r="GN916" s="76"/>
      <c r="GO916" s="76"/>
      <c r="GP916" s="76"/>
      <c r="GQ916" s="76"/>
      <c r="GR916" s="76"/>
      <c r="GS916" s="76"/>
      <c r="GT916" s="76"/>
      <c r="GU916" s="76"/>
      <c r="GV916" s="76"/>
      <c r="GW916" s="76"/>
      <c r="GX916" s="76"/>
      <c r="GY916" s="76"/>
      <c r="GZ916" s="76"/>
      <c r="HA916" s="76"/>
      <c r="HB916" s="76"/>
      <c r="HC916" s="76"/>
      <c r="HD916" s="76"/>
      <c r="HE916" s="76"/>
      <c r="HF916" s="76"/>
      <c r="HG916" s="76"/>
      <c r="HH916" s="76"/>
      <c r="HI916" s="76"/>
      <c r="HJ916" s="76"/>
      <c r="HK916" s="76"/>
      <c r="HL916" s="76"/>
      <c r="HM916" s="76"/>
      <c r="HN916" s="76"/>
      <c r="HO916" s="76"/>
      <c r="HP916" s="76"/>
      <c r="HQ916" s="76"/>
      <c r="HR916" s="76"/>
      <c r="HS916" s="76"/>
      <c r="HT916" s="76"/>
      <c r="HU916" s="76"/>
      <c r="HV916" s="76"/>
      <c r="HW916" s="76"/>
      <c r="HX916" s="76"/>
      <c r="HY916" s="76"/>
      <c r="HZ916" s="76"/>
      <c r="IA916" s="76"/>
      <c r="IB916" s="76"/>
      <c r="IC916" s="76"/>
      <c r="ID916" s="76"/>
      <c r="IE916" s="76"/>
      <c r="IF916" s="76"/>
      <c r="IG916" s="76"/>
      <c r="IH916" s="76"/>
      <c r="II916" s="76"/>
      <c r="IJ916" s="76"/>
      <c r="IK916" s="76"/>
      <c r="IL916" s="76"/>
      <c r="IM916" s="76"/>
      <c r="IN916" s="76"/>
      <c r="IO916" s="76"/>
      <c r="IP916" s="76"/>
      <c r="IQ916" s="76"/>
      <c r="IR916" s="76"/>
      <c r="IS916" s="76"/>
      <c r="IT916" s="76"/>
      <c r="IU916" s="76"/>
      <c r="IV916" s="76"/>
    </row>
    <row r="917" spans="1:256" x14ac:dyDescent="0.2">
      <c r="A917" s="79">
        <v>1686</v>
      </c>
      <c r="B917" s="71" t="s">
        <v>466</v>
      </c>
      <c r="C917" s="70" t="s">
        <v>2107</v>
      </c>
      <c r="D917" s="69">
        <v>17</v>
      </c>
      <c r="E917" s="69">
        <v>16</v>
      </c>
      <c r="F917" s="69">
        <v>28</v>
      </c>
      <c r="G917" s="71">
        <v>299.42</v>
      </c>
      <c r="H917" s="69">
        <v>59.88</v>
      </c>
      <c r="I917" s="69">
        <v>18</v>
      </c>
      <c r="J917" s="72">
        <v>15</v>
      </c>
      <c r="K917" s="71">
        <v>27</v>
      </c>
      <c r="L917" s="80">
        <v>286.62</v>
      </c>
      <c r="M917" s="74">
        <v>57.32</v>
      </c>
      <c r="N917" s="80">
        <v>10.615600000000001</v>
      </c>
      <c r="O917" s="70">
        <v>0</v>
      </c>
      <c r="P917" s="76" t="e">
        <f>VLOOKUP(A917,#REF!,3,FALSE)</f>
        <v>#REF!</v>
      </c>
      <c r="Q917" s="80">
        <v>6.5</v>
      </c>
      <c r="R917" s="80">
        <f t="shared" si="14"/>
        <v>111.12120000000002</v>
      </c>
    </row>
    <row r="918" spans="1:256" x14ac:dyDescent="0.2">
      <c r="A918" s="68">
        <v>2604</v>
      </c>
      <c r="B918" s="69" t="s">
        <v>2519</v>
      </c>
      <c r="C918" s="70" t="s">
        <v>62</v>
      </c>
      <c r="D918" s="69">
        <v>1</v>
      </c>
      <c r="E918" s="69">
        <v>1</v>
      </c>
      <c r="F918" s="69">
        <v>1</v>
      </c>
      <c r="G918" s="71">
        <v>13.55</v>
      </c>
      <c r="H918" s="69">
        <v>0</v>
      </c>
      <c r="I918" s="69">
        <v>1</v>
      </c>
      <c r="J918" s="72">
        <v>1</v>
      </c>
      <c r="K918" s="73">
        <v>1</v>
      </c>
      <c r="L918" s="73">
        <v>13.55</v>
      </c>
      <c r="M918" s="74">
        <v>0</v>
      </c>
      <c r="N918" s="75">
        <v>13.55</v>
      </c>
      <c r="O918" s="70">
        <v>0</v>
      </c>
      <c r="P918" s="76" t="e">
        <f>VLOOKUP(A918,#REF!,3,FALSE)</f>
        <v>#REF!</v>
      </c>
      <c r="Q918" s="77"/>
      <c r="R918" s="77">
        <f t="shared" si="14"/>
        <v>13.55</v>
      </c>
      <c r="S918" s="76"/>
      <c r="T918" s="76"/>
      <c r="U918" s="76"/>
      <c r="V918" s="76"/>
      <c r="W918" s="76"/>
      <c r="X918" s="76"/>
      <c r="Y918" s="76"/>
      <c r="Z918" s="76"/>
      <c r="AA918" s="76"/>
      <c r="AB918" s="76"/>
      <c r="AC918" s="76"/>
      <c r="AD918" s="76"/>
      <c r="AE918" s="76"/>
      <c r="AF918" s="76"/>
      <c r="AG918" s="76"/>
      <c r="AH918" s="76"/>
      <c r="AI918" s="76"/>
      <c r="AJ918" s="76"/>
      <c r="AK918" s="76"/>
      <c r="AL918" s="76"/>
      <c r="AM918" s="76"/>
      <c r="AN918" s="76"/>
      <c r="AO918" s="76"/>
      <c r="AP918" s="76"/>
      <c r="AQ918" s="76"/>
      <c r="AR918" s="76"/>
      <c r="AS918" s="76"/>
      <c r="AT918" s="76"/>
      <c r="AU918" s="76"/>
      <c r="AV918" s="76"/>
      <c r="AW918" s="76"/>
      <c r="AX918" s="76"/>
      <c r="AY918" s="76"/>
      <c r="AZ918" s="76"/>
      <c r="BA918" s="76"/>
      <c r="BB918" s="76"/>
      <c r="BC918" s="76"/>
      <c r="BD918" s="76"/>
      <c r="BE918" s="76"/>
      <c r="BF918" s="76"/>
      <c r="BG918" s="76"/>
      <c r="BH918" s="76"/>
      <c r="BI918" s="76"/>
      <c r="BJ918" s="76"/>
      <c r="BK918" s="76"/>
      <c r="BL918" s="76"/>
      <c r="BM918" s="76"/>
      <c r="BN918" s="76"/>
      <c r="BO918" s="76"/>
      <c r="BP918" s="76"/>
      <c r="BQ918" s="76"/>
      <c r="BR918" s="76"/>
      <c r="BS918" s="76"/>
      <c r="BT918" s="76"/>
      <c r="BU918" s="76"/>
      <c r="BV918" s="76"/>
      <c r="BW918" s="76"/>
      <c r="BX918" s="76"/>
      <c r="BY918" s="76"/>
      <c r="BZ918" s="76"/>
      <c r="CA918" s="76"/>
      <c r="CB918" s="76"/>
      <c r="CC918" s="76"/>
      <c r="CD918" s="76"/>
      <c r="CE918" s="76"/>
      <c r="CF918" s="76"/>
      <c r="CG918" s="76"/>
      <c r="CH918" s="76"/>
      <c r="CI918" s="76"/>
      <c r="CJ918" s="76"/>
      <c r="CK918" s="76"/>
      <c r="CL918" s="76"/>
      <c r="CM918" s="76"/>
      <c r="CN918" s="76"/>
      <c r="CO918" s="76"/>
      <c r="CP918" s="76"/>
      <c r="CQ918" s="76"/>
      <c r="CR918" s="76"/>
      <c r="CS918" s="76"/>
      <c r="CT918" s="76"/>
      <c r="CU918" s="76"/>
      <c r="CV918" s="76"/>
      <c r="CW918" s="76"/>
      <c r="CX918" s="76"/>
      <c r="CY918" s="76"/>
      <c r="CZ918" s="76"/>
      <c r="DA918" s="76"/>
      <c r="DB918" s="76"/>
      <c r="DC918" s="76"/>
      <c r="DD918" s="76"/>
      <c r="DE918" s="76"/>
      <c r="DF918" s="76"/>
      <c r="DG918" s="76"/>
      <c r="DH918" s="76"/>
      <c r="DI918" s="76"/>
      <c r="DJ918" s="76"/>
      <c r="DK918" s="76"/>
      <c r="DL918" s="76"/>
      <c r="DM918" s="76"/>
      <c r="DN918" s="76"/>
      <c r="DO918" s="76"/>
      <c r="DP918" s="76"/>
      <c r="DQ918" s="76"/>
      <c r="DR918" s="76"/>
      <c r="DS918" s="76"/>
      <c r="DT918" s="76"/>
      <c r="DU918" s="76"/>
      <c r="DV918" s="76"/>
      <c r="DW918" s="76"/>
      <c r="DX918" s="76"/>
      <c r="DY918" s="76"/>
      <c r="DZ918" s="76"/>
      <c r="EA918" s="76"/>
      <c r="EB918" s="76"/>
      <c r="EC918" s="76"/>
      <c r="ED918" s="76"/>
      <c r="EE918" s="76"/>
      <c r="EF918" s="76"/>
      <c r="EG918" s="76"/>
      <c r="EH918" s="76"/>
      <c r="EI918" s="76"/>
      <c r="EJ918" s="76"/>
      <c r="EK918" s="76"/>
      <c r="EL918" s="76"/>
      <c r="EM918" s="76"/>
      <c r="EN918" s="76"/>
      <c r="EO918" s="76"/>
      <c r="EP918" s="76"/>
      <c r="EQ918" s="76"/>
      <c r="ER918" s="76"/>
      <c r="ES918" s="76"/>
      <c r="ET918" s="76"/>
      <c r="EU918" s="76"/>
      <c r="EV918" s="76"/>
      <c r="EW918" s="76"/>
      <c r="EX918" s="76"/>
      <c r="EY918" s="76"/>
      <c r="EZ918" s="76"/>
      <c r="FA918" s="76"/>
      <c r="FB918" s="76"/>
      <c r="FC918" s="76"/>
      <c r="FD918" s="76"/>
      <c r="FE918" s="76"/>
      <c r="FF918" s="76"/>
      <c r="FG918" s="76"/>
      <c r="FH918" s="76"/>
      <c r="FI918" s="76"/>
      <c r="FJ918" s="76"/>
      <c r="FK918" s="76"/>
      <c r="FL918" s="76"/>
      <c r="FM918" s="76"/>
      <c r="FN918" s="76"/>
      <c r="FO918" s="76"/>
      <c r="FP918" s="76"/>
      <c r="FQ918" s="76"/>
      <c r="FR918" s="76"/>
      <c r="FS918" s="76"/>
      <c r="FT918" s="76"/>
      <c r="FU918" s="76"/>
      <c r="FV918" s="76"/>
      <c r="FW918" s="76"/>
      <c r="FX918" s="76"/>
      <c r="FY918" s="76"/>
      <c r="FZ918" s="76"/>
      <c r="GA918" s="76"/>
      <c r="GB918" s="76"/>
      <c r="GC918" s="76"/>
      <c r="GD918" s="76"/>
      <c r="GE918" s="76"/>
      <c r="GF918" s="76"/>
      <c r="GG918" s="76"/>
      <c r="GH918" s="76"/>
      <c r="GI918" s="76"/>
      <c r="GJ918" s="76"/>
      <c r="GK918" s="76"/>
      <c r="GL918" s="76"/>
      <c r="GM918" s="76"/>
      <c r="GN918" s="76"/>
      <c r="GO918" s="76"/>
      <c r="GP918" s="76"/>
      <c r="GQ918" s="76"/>
      <c r="GR918" s="76"/>
      <c r="GS918" s="76"/>
      <c r="GT918" s="76"/>
      <c r="GU918" s="76"/>
      <c r="GV918" s="76"/>
      <c r="GW918" s="76"/>
      <c r="GX918" s="76"/>
      <c r="GY918" s="76"/>
      <c r="GZ918" s="76"/>
      <c r="HA918" s="76"/>
      <c r="HB918" s="76"/>
      <c r="HC918" s="76"/>
      <c r="HD918" s="76"/>
      <c r="HE918" s="76"/>
      <c r="HF918" s="76"/>
      <c r="HG918" s="76"/>
      <c r="HH918" s="76"/>
      <c r="HI918" s="76"/>
      <c r="HJ918" s="76"/>
      <c r="HK918" s="76"/>
      <c r="HL918" s="76"/>
      <c r="HM918" s="76"/>
      <c r="HN918" s="76"/>
      <c r="HO918" s="76"/>
      <c r="HP918" s="76"/>
      <c r="HQ918" s="76"/>
      <c r="HR918" s="76"/>
      <c r="HS918" s="76"/>
      <c r="HT918" s="76"/>
      <c r="HU918" s="76"/>
      <c r="HV918" s="76"/>
      <c r="HW918" s="76"/>
      <c r="HX918" s="76"/>
      <c r="HY918" s="76"/>
      <c r="HZ918" s="76"/>
      <c r="IA918" s="76"/>
      <c r="IB918" s="76"/>
      <c r="IC918" s="76"/>
      <c r="ID918" s="76"/>
      <c r="IE918" s="76"/>
      <c r="IF918" s="76"/>
      <c r="IG918" s="76"/>
      <c r="IH918" s="76"/>
      <c r="II918" s="76"/>
      <c r="IJ918" s="76"/>
      <c r="IK918" s="76"/>
      <c r="IL918" s="76"/>
      <c r="IM918" s="76"/>
      <c r="IN918" s="76"/>
      <c r="IO918" s="76"/>
      <c r="IP918" s="76"/>
      <c r="IQ918" s="76"/>
      <c r="IR918" s="76"/>
      <c r="IS918" s="76"/>
      <c r="IT918" s="76"/>
      <c r="IU918" s="76"/>
      <c r="IV918" s="76"/>
    </row>
    <row r="919" spans="1:256" x14ac:dyDescent="0.2">
      <c r="A919" s="68">
        <v>2603</v>
      </c>
      <c r="B919" s="69" t="s">
        <v>2520</v>
      </c>
      <c r="C919" s="70" t="s">
        <v>62</v>
      </c>
      <c r="D919" s="69">
        <v>1</v>
      </c>
      <c r="E919" s="69">
        <v>1</v>
      </c>
      <c r="F919" s="69">
        <v>1</v>
      </c>
      <c r="G919" s="71">
        <v>19.23</v>
      </c>
      <c r="H919" s="69">
        <v>3.85</v>
      </c>
      <c r="I919" s="69">
        <v>2</v>
      </c>
      <c r="J919" s="72">
        <v>1</v>
      </c>
      <c r="K919" s="73">
        <v>1</v>
      </c>
      <c r="L919" s="73">
        <v>19.23</v>
      </c>
      <c r="M919" s="74">
        <v>3.85</v>
      </c>
      <c r="N919" s="75">
        <v>19.23</v>
      </c>
      <c r="O919" s="70">
        <v>0</v>
      </c>
      <c r="P919" s="76" t="e">
        <f>VLOOKUP(A919,#REF!,3,FALSE)</f>
        <v>#REF!</v>
      </c>
      <c r="Q919" s="77"/>
      <c r="R919" s="77">
        <f t="shared" si="14"/>
        <v>19.23</v>
      </c>
      <c r="S919" s="76"/>
      <c r="T919" s="76"/>
      <c r="U919" s="76"/>
      <c r="V919" s="76"/>
      <c r="W919" s="76"/>
      <c r="X919" s="76"/>
      <c r="Y919" s="76"/>
      <c r="Z919" s="76"/>
      <c r="AA919" s="76"/>
      <c r="AB919" s="76"/>
      <c r="AC919" s="76"/>
      <c r="AD919" s="76"/>
      <c r="AE919" s="76"/>
      <c r="AF919" s="76"/>
      <c r="AG919" s="76"/>
      <c r="AH919" s="76"/>
      <c r="AI919" s="76"/>
      <c r="AJ919" s="76"/>
      <c r="AK919" s="76"/>
      <c r="AL919" s="76"/>
      <c r="AM919" s="76"/>
      <c r="AN919" s="76"/>
      <c r="AO919" s="76"/>
      <c r="AP919" s="76"/>
      <c r="AQ919" s="76"/>
      <c r="AR919" s="76"/>
      <c r="AS919" s="76"/>
      <c r="AT919" s="76"/>
      <c r="AU919" s="76"/>
      <c r="AV919" s="76"/>
      <c r="AW919" s="76"/>
      <c r="AX919" s="76"/>
      <c r="AY919" s="76"/>
      <c r="AZ919" s="76"/>
      <c r="BA919" s="76"/>
      <c r="BB919" s="76"/>
      <c r="BC919" s="76"/>
      <c r="BD919" s="76"/>
      <c r="BE919" s="76"/>
      <c r="BF919" s="76"/>
      <c r="BG919" s="76"/>
      <c r="BH919" s="76"/>
      <c r="BI919" s="76"/>
      <c r="BJ919" s="76"/>
      <c r="BK919" s="76"/>
      <c r="BL919" s="76"/>
      <c r="BM919" s="76"/>
      <c r="BN919" s="76"/>
      <c r="BO919" s="76"/>
      <c r="BP919" s="76"/>
      <c r="BQ919" s="76"/>
      <c r="BR919" s="76"/>
      <c r="BS919" s="76"/>
      <c r="BT919" s="76"/>
      <c r="BU919" s="76"/>
      <c r="BV919" s="76"/>
      <c r="BW919" s="76"/>
      <c r="BX919" s="76"/>
      <c r="BY919" s="76"/>
      <c r="BZ919" s="76"/>
      <c r="CA919" s="76"/>
      <c r="CB919" s="76"/>
      <c r="CC919" s="76"/>
      <c r="CD919" s="76"/>
      <c r="CE919" s="76"/>
      <c r="CF919" s="76"/>
      <c r="CG919" s="76"/>
      <c r="CH919" s="76"/>
      <c r="CI919" s="76"/>
      <c r="CJ919" s="76"/>
      <c r="CK919" s="76"/>
      <c r="CL919" s="76"/>
      <c r="CM919" s="76"/>
      <c r="CN919" s="76"/>
      <c r="CO919" s="76"/>
      <c r="CP919" s="76"/>
      <c r="CQ919" s="76"/>
      <c r="CR919" s="76"/>
      <c r="CS919" s="76"/>
      <c r="CT919" s="76"/>
      <c r="CU919" s="76"/>
      <c r="CV919" s="76"/>
      <c r="CW919" s="76"/>
      <c r="CX919" s="76"/>
      <c r="CY919" s="76"/>
      <c r="CZ919" s="76"/>
      <c r="DA919" s="76"/>
      <c r="DB919" s="76"/>
      <c r="DC919" s="76"/>
      <c r="DD919" s="76"/>
      <c r="DE919" s="76"/>
      <c r="DF919" s="76"/>
      <c r="DG919" s="76"/>
      <c r="DH919" s="76"/>
      <c r="DI919" s="76"/>
      <c r="DJ919" s="76"/>
      <c r="DK919" s="76"/>
      <c r="DL919" s="76"/>
      <c r="DM919" s="76"/>
      <c r="DN919" s="76"/>
      <c r="DO919" s="76"/>
      <c r="DP919" s="76"/>
      <c r="DQ919" s="76"/>
      <c r="DR919" s="76"/>
      <c r="DS919" s="76"/>
      <c r="DT919" s="76"/>
      <c r="DU919" s="76"/>
      <c r="DV919" s="76"/>
      <c r="DW919" s="76"/>
      <c r="DX919" s="76"/>
      <c r="DY919" s="76"/>
      <c r="DZ919" s="76"/>
      <c r="EA919" s="76"/>
      <c r="EB919" s="76"/>
      <c r="EC919" s="76"/>
      <c r="ED919" s="76"/>
      <c r="EE919" s="76"/>
      <c r="EF919" s="76"/>
      <c r="EG919" s="76"/>
      <c r="EH919" s="76"/>
      <c r="EI919" s="76"/>
      <c r="EJ919" s="76"/>
      <c r="EK919" s="76"/>
      <c r="EL919" s="76"/>
      <c r="EM919" s="76"/>
      <c r="EN919" s="76"/>
      <c r="EO919" s="76"/>
      <c r="EP919" s="76"/>
      <c r="EQ919" s="76"/>
      <c r="ER919" s="76"/>
      <c r="ES919" s="76"/>
      <c r="ET919" s="76"/>
      <c r="EU919" s="76"/>
      <c r="EV919" s="76"/>
      <c r="EW919" s="76"/>
      <c r="EX919" s="76"/>
      <c r="EY919" s="76"/>
      <c r="EZ919" s="76"/>
      <c r="FA919" s="76"/>
      <c r="FB919" s="76"/>
      <c r="FC919" s="76"/>
      <c r="FD919" s="76"/>
      <c r="FE919" s="76"/>
      <c r="FF919" s="76"/>
      <c r="FG919" s="76"/>
      <c r="FH919" s="76"/>
      <c r="FI919" s="76"/>
      <c r="FJ919" s="76"/>
      <c r="FK919" s="76"/>
      <c r="FL919" s="76"/>
      <c r="FM919" s="76"/>
      <c r="FN919" s="76"/>
      <c r="FO919" s="76"/>
      <c r="FP919" s="76"/>
      <c r="FQ919" s="76"/>
      <c r="FR919" s="76"/>
      <c r="FS919" s="76"/>
      <c r="FT919" s="76"/>
      <c r="FU919" s="76"/>
      <c r="FV919" s="76"/>
      <c r="FW919" s="76"/>
      <c r="FX919" s="76"/>
      <c r="FY919" s="76"/>
      <c r="FZ919" s="76"/>
      <c r="GA919" s="76"/>
      <c r="GB919" s="76"/>
      <c r="GC919" s="76"/>
      <c r="GD919" s="76"/>
      <c r="GE919" s="76"/>
      <c r="GF919" s="76"/>
      <c r="GG919" s="76"/>
      <c r="GH919" s="76"/>
      <c r="GI919" s="76"/>
      <c r="GJ919" s="76"/>
      <c r="GK919" s="76"/>
      <c r="GL919" s="76"/>
      <c r="GM919" s="76"/>
      <c r="GN919" s="76"/>
      <c r="GO919" s="76"/>
      <c r="GP919" s="76"/>
      <c r="GQ919" s="76"/>
      <c r="GR919" s="76"/>
      <c r="GS919" s="76"/>
      <c r="GT919" s="76"/>
      <c r="GU919" s="76"/>
      <c r="GV919" s="76"/>
      <c r="GW919" s="76"/>
      <c r="GX919" s="76"/>
      <c r="GY919" s="76"/>
      <c r="GZ919" s="76"/>
      <c r="HA919" s="76"/>
      <c r="HB919" s="76"/>
      <c r="HC919" s="76"/>
      <c r="HD919" s="76"/>
      <c r="HE919" s="76"/>
      <c r="HF919" s="76"/>
      <c r="HG919" s="76"/>
      <c r="HH919" s="76"/>
      <c r="HI919" s="76"/>
      <c r="HJ919" s="76"/>
      <c r="HK919" s="76"/>
      <c r="HL919" s="76"/>
      <c r="HM919" s="76"/>
      <c r="HN919" s="76"/>
      <c r="HO919" s="76"/>
      <c r="HP919" s="76"/>
      <c r="HQ919" s="76"/>
      <c r="HR919" s="76"/>
      <c r="HS919" s="76"/>
      <c r="HT919" s="76"/>
      <c r="HU919" s="76"/>
      <c r="HV919" s="76"/>
      <c r="HW919" s="76"/>
      <c r="HX919" s="76"/>
      <c r="HY919" s="76"/>
      <c r="HZ919" s="76"/>
      <c r="IA919" s="76"/>
      <c r="IB919" s="76"/>
      <c r="IC919" s="76"/>
      <c r="ID919" s="76"/>
      <c r="IE919" s="76"/>
      <c r="IF919" s="76"/>
      <c r="IG919" s="76"/>
      <c r="IH919" s="76"/>
      <c r="II919" s="76"/>
      <c r="IJ919" s="76"/>
      <c r="IK919" s="76"/>
      <c r="IL919" s="76"/>
      <c r="IM919" s="76"/>
      <c r="IN919" s="76"/>
      <c r="IO919" s="76"/>
      <c r="IP919" s="76"/>
      <c r="IQ919" s="76"/>
      <c r="IR919" s="76"/>
      <c r="IS919" s="76"/>
      <c r="IT919" s="76"/>
      <c r="IU919" s="76"/>
      <c r="IV919" s="76"/>
    </row>
    <row r="920" spans="1:256" x14ac:dyDescent="0.2">
      <c r="A920" s="79">
        <v>1688</v>
      </c>
      <c r="B920" s="71" t="s">
        <v>467</v>
      </c>
      <c r="C920" s="70" t="s">
        <v>8</v>
      </c>
      <c r="D920" s="69">
        <v>1</v>
      </c>
      <c r="E920" s="69">
        <v>1</v>
      </c>
      <c r="F920" s="69">
        <v>1</v>
      </c>
      <c r="G920" s="71">
        <v>908.2700000000001</v>
      </c>
      <c r="H920" s="69">
        <v>181.66</v>
      </c>
      <c r="I920" s="69">
        <v>1</v>
      </c>
      <c r="J920" s="72">
        <v>1</v>
      </c>
      <c r="K920" s="71">
        <v>1</v>
      </c>
      <c r="L920" s="80">
        <v>908.2700000000001</v>
      </c>
      <c r="M920" s="74">
        <v>181.66</v>
      </c>
      <c r="N920" s="80">
        <v>908.2700000000001</v>
      </c>
      <c r="O920" s="70">
        <v>0</v>
      </c>
      <c r="P920" s="76" t="e">
        <f>VLOOKUP(A920,#REF!,3,FALSE)</f>
        <v>#REF!</v>
      </c>
      <c r="Q920" s="80">
        <v>426.9375</v>
      </c>
      <c r="R920" s="80">
        <f t="shared" si="14"/>
        <v>481.3325000000001</v>
      </c>
    </row>
    <row r="921" spans="1:256" x14ac:dyDescent="0.2">
      <c r="A921" s="79">
        <v>1689</v>
      </c>
      <c r="B921" s="71" t="s">
        <v>468</v>
      </c>
      <c r="C921" s="70" t="s">
        <v>8</v>
      </c>
      <c r="D921" s="69">
        <v>2</v>
      </c>
      <c r="E921" s="69">
        <v>2</v>
      </c>
      <c r="F921" s="69">
        <v>2</v>
      </c>
      <c r="G921" s="71">
        <v>2088.04</v>
      </c>
      <c r="H921" s="69">
        <v>417.61</v>
      </c>
      <c r="I921" s="69">
        <v>2</v>
      </c>
      <c r="J921" s="72">
        <v>2</v>
      </c>
      <c r="K921" s="71">
        <v>2</v>
      </c>
      <c r="L921" s="80">
        <v>2088.04</v>
      </c>
      <c r="M921" s="74">
        <v>417.61</v>
      </c>
      <c r="N921" s="80">
        <v>1044.02</v>
      </c>
      <c r="O921" s="70">
        <v>0</v>
      </c>
      <c r="P921" s="76" t="e">
        <f>VLOOKUP(A921,#REF!,3,FALSE)</f>
        <v>#REF!</v>
      </c>
      <c r="Q921" s="80">
        <v>512.32500000000005</v>
      </c>
      <c r="R921" s="80">
        <f t="shared" si="14"/>
        <v>1063.3899999999999</v>
      </c>
    </row>
    <row r="922" spans="1:256" s="69" customFormat="1" x14ac:dyDescent="0.2">
      <c r="A922" s="81">
        <v>1690</v>
      </c>
      <c r="B922" s="82" t="s">
        <v>469</v>
      </c>
      <c r="C922" s="69" t="s">
        <v>8</v>
      </c>
      <c r="D922" s="69">
        <v>1</v>
      </c>
      <c r="E922" s="69">
        <v>1</v>
      </c>
      <c r="F922" s="69">
        <v>1</v>
      </c>
      <c r="G922" s="71">
        <v>1010</v>
      </c>
      <c r="H922" s="69">
        <v>202</v>
      </c>
      <c r="I922" s="69">
        <v>0</v>
      </c>
      <c r="J922" s="69">
        <v>0</v>
      </c>
      <c r="K922" s="82">
        <v>0</v>
      </c>
      <c r="L922" s="83">
        <v>0</v>
      </c>
      <c r="M922" s="69">
        <v>0</v>
      </c>
      <c r="N922" s="83">
        <v>0</v>
      </c>
      <c r="O922" s="69">
        <v>0</v>
      </c>
      <c r="P922" s="76" t="e">
        <f>VLOOKUP(A922,#REF!,3,FALSE)</f>
        <v>#REF!</v>
      </c>
      <c r="Q922" s="84">
        <v>597.71250000000009</v>
      </c>
      <c r="R922" s="84">
        <f t="shared" si="14"/>
        <v>0</v>
      </c>
      <c r="S922" s="78"/>
      <c r="T922" s="78"/>
      <c r="U922" s="78"/>
      <c r="V922" s="78"/>
      <c r="W922" s="78"/>
      <c r="X922" s="78"/>
      <c r="Y922" s="78"/>
      <c r="Z922" s="78"/>
      <c r="AA922" s="78"/>
      <c r="AB922" s="78"/>
      <c r="AC922" s="85"/>
      <c r="AD922" s="85"/>
      <c r="AE922" s="85"/>
      <c r="AF922" s="85"/>
      <c r="AG922" s="85"/>
      <c r="AH922" s="85"/>
      <c r="AI922" s="85"/>
      <c r="AJ922" s="85"/>
      <c r="AK922" s="85"/>
      <c r="AL922" s="85"/>
      <c r="AM922" s="85"/>
      <c r="AN922" s="85"/>
      <c r="AO922" s="85"/>
      <c r="AP922" s="85"/>
      <c r="AQ922" s="85"/>
      <c r="AR922" s="85"/>
      <c r="AS922" s="85"/>
      <c r="AT922" s="85"/>
      <c r="AU922" s="85"/>
      <c r="AV922" s="85"/>
      <c r="AW922" s="85"/>
      <c r="AX922" s="85"/>
      <c r="AY922" s="85"/>
      <c r="AZ922" s="85"/>
      <c r="BA922" s="85"/>
      <c r="BB922" s="85"/>
      <c r="BC922" s="85"/>
      <c r="BD922" s="85"/>
      <c r="BE922" s="85"/>
      <c r="BF922" s="85"/>
      <c r="BG922" s="85"/>
      <c r="BH922" s="85"/>
      <c r="BI922" s="85"/>
      <c r="BJ922" s="85"/>
      <c r="BK922" s="85"/>
      <c r="BL922" s="85"/>
      <c r="BM922" s="85"/>
      <c r="BN922" s="85"/>
      <c r="BO922" s="85"/>
      <c r="BP922" s="85"/>
      <c r="BQ922" s="85"/>
      <c r="BR922" s="85"/>
      <c r="BS922" s="85"/>
      <c r="BT922" s="85"/>
      <c r="BU922" s="85"/>
      <c r="BV922" s="85"/>
      <c r="BW922" s="85"/>
      <c r="BX922" s="85"/>
      <c r="BY922" s="85"/>
      <c r="BZ922" s="85"/>
      <c r="CA922" s="85"/>
      <c r="CB922" s="85"/>
      <c r="CC922" s="85"/>
      <c r="CD922" s="85"/>
      <c r="CE922" s="85"/>
      <c r="CF922" s="85"/>
      <c r="CG922" s="85"/>
      <c r="CH922" s="85"/>
      <c r="CI922" s="85"/>
      <c r="CJ922" s="85"/>
      <c r="CK922" s="85"/>
      <c r="CL922" s="85"/>
      <c r="CM922" s="85"/>
      <c r="CN922" s="85"/>
      <c r="CO922" s="85"/>
      <c r="CP922" s="85"/>
      <c r="CQ922" s="85"/>
      <c r="CR922" s="85"/>
      <c r="CS922" s="85"/>
      <c r="CT922" s="85"/>
      <c r="CU922" s="85"/>
      <c r="CV922" s="85"/>
      <c r="CW922" s="85"/>
      <c r="CX922" s="85"/>
      <c r="CY922" s="85"/>
      <c r="CZ922" s="85"/>
      <c r="DA922" s="85"/>
      <c r="DB922" s="85"/>
      <c r="DC922" s="85"/>
      <c r="DD922" s="85"/>
      <c r="DE922" s="85"/>
      <c r="DF922" s="85"/>
      <c r="DG922" s="85"/>
      <c r="DH922" s="85"/>
      <c r="DI922" s="85"/>
      <c r="DJ922" s="85"/>
      <c r="DK922" s="85"/>
      <c r="DL922" s="85"/>
      <c r="DM922" s="85"/>
      <c r="DN922" s="85"/>
      <c r="DO922" s="85"/>
      <c r="DP922" s="85"/>
      <c r="DQ922" s="85"/>
      <c r="DR922" s="85"/>
      <c r="DS922" s="85"/>
      <c r="DT922" s="85"/>
      <c r="DU922" s="85"/>
      <c r="DV922" s="85"/>
      <c r="DW922" s="85"/>
      <c r="DX922" s="85"/>
      <c r="DY922" s="85"/>
      <c r="DZ922" s="85"/>
      <c r="EA922" s="85"/>
      <c r="EB922" s="85"/>
      <c r="EC922" s="85"/>
      <c r="ED922" s="85"/>
      <c r="EE922" s="85"/>
      <c r="EF922" s="85"/>
      <c r="EG922" s="85"/>
      <c r="EH922" s="85"/>
      <c r="EI922" s="85"/>
      <c r="EJ922" s="85"/>
      <c r="EK922" s="85"/>
      <c r="EL922" s="85"/>
      <c r="EM922" s="85"/>
      <c r="EN922" s="85"/>
      <c r="EO922" s="85"/>
      <c r="EP922" s="85"/>
      <c r="EQ922" s="85"/>
      <c r="ER922" s="85"/>
      <c r="ES922" s="85"/>
      <c r="ET922" s="85"/>
      <c r="EU922" s="85"/>
      <c r="EV922" s="85"/>
      <c r="EW922" s="85"/>
      <c r="EX922" s="85"/>
      <c r="EY922" s="85"/>
      <c r="EZ922" s="85"/>
      <c r="FA922" s="85"/>
      <c r="FB922" s="85"/>
      <c r="FC922" s="85"/>
      <c r="FD922" s="85"/>
      <c r="FE922" s="85"/>
      <c r="FF922" s="85"/>
      <c r="FG922" s="85"/>
      <c r="FH922" s="85"/>
      <c r="FI922" s="85"/>
      <c r="FJ922" s="85"/>
      <c r="FK922" s="85"/>
      <c r="FL922" s="85"/>
      <c r="FM922" s="85"/>
      <c r="FN922" s="85"/>
      <c r="FO922" s="85"/>
      <c r="FP922" s="85"/>
      <c r="FQ922" s="85"/>
      <c r="FR922" s="85"/>
      <c r="FS922" s="85"/>
      <c r="FT922" s="85"/>
      <c r="FU922" s="85"/>
      <c r="FV922" s="85"/>
      <c r="FW922" s="85"/>
      <c r="FX922" s="85"/>
      <c r="FY922" s="85"/>
      <c r="FZ922" s="85"/>
      <c r="GA922" s="85"/>
      <c r="GB922" s="85"/>
      <c r="GC922" s="85"/>
      <c r="GD922" s="85"/>
      <c r="GE922" s="85"/>
      <c r="GF922" s="85"/>
      <c r="GG922" s="85"/>
      <c r="GH922" s="85"/>
      <c r="GI922" s="85"/>
      <c r="GJ922" s="85"/>
      <c r="GK922" s="85"/>
      <c r="GL922" s="85"/>
      <c r="GM922" s="85"/>
      <c r="GN922" s="85"/>
      <c r="GO922" s="85"/>
      <c r="GP922" s="85"/>
      <c r="GQ922" s="85"/>
      <c r="GR922" s="85"/>
      <c r="GS922" s="85"/>
      <c r="GT922" s="85"/>
      <c r="GU922" s="85"/>
      <c r="GV922" s="85"/>
      <c r="GW922" s="85"/>
      <c r="GX922" s="85"/>
      <c r="GY922" s="85"/>
      <c r="GZ922" s="85"/>
      <c r="HA922" s="85"/>
      <c r="HB922" s="85"/>
      <c r="HC922" s="85"/>
      <c r="HD922" s="85"/>
      <c r="HE922" s="85"/>
      <c r="HF922" s="85"/>
      <c r="HG922" s="85"/>
      <c r="HH922" s="85"/>
      <c r="HI922" s="85"/>
      <c r="HJ922" s="85"/>
      <c r="HK922" s="85"/>
      <c r="HL922" s="85"/>
      <c r="HM922" s="85"/>
      <c r="HN922" s="85"/>
      <c r="HO922" s="85"/>
      <c r="HP922" s="85"/>
      <c r="HQ922" s="85"/>
      <c r="HR922" s="85"/>
      <c r="HS922" s="85"/>
      <c r="HT922" s="85"/>
      <c r="HU922" s="85"/>
      <c r="HV922" s="85"/>
      <c r="HW922" s="85"/>
      <c r="HX922" s="85"/>
      <c r="HY922" s="85"/>
      <c r="HZ922" s="85"/>
      <c r="IA922" s="85"/>
      <c r="IB922" s="85"/>
      <c r="IC922" s="85"/>
      <c r="ID922" s="85"/>
      <c r="IE922" s="85"/>
      <c r="IF922" s="85"/>
      <c r="IG922" s="85"/>
      <c r="IH922" s="85"/>
      <c r="II922" s="85"/>
      <c r="IJ922" s="85"/>
      <c r="IK922" s="85"/>
      <c r="IL922" s="85"/>
      <c r="IM922" s="85"/>
      <c r="IN922" s="85"/>
      <c r="IO922" s="85"/>
      <c r="IP922" s="85"/>
      <c r="IQ922" s="85"/>
      <c r="IR922" s="85"/>
      <c r="IS922" s="85"/>
      <c r="IT922" s="85"/>
      <c r="IU922" s="85"/>
      <c r="IV922" s="85"/>
    </row>
    <row r="923" spans="1:256" x14ac:dyDescent="0.2">
      <c r="A923" s="79">
        <v>1691</v>
      </c>
      <c r="B923" s="71" t="s">
        <v>470</v>
      </c>
      <c r="C923" s="70" t="s">
        <v>8</v>
      </c>
      <c r="D923" s="69">
        <v>0</v>
      </c>
      <c r="E923" s="69">
        <v>0</v>
      </c>
      <c r="F923" s="69">
        <v>0</v>
      </c>
      <c r="G923" s="71">
        <v>0</v>
      </c>
      <c r="H923" s="69">
        <v>0</v>
      </c>
      <c r="I923" s="69">
        <v>0</v>
      </c>
      <c r="J923" s="72">
        <v>0</v>
      </c>
      <c r="K923" s="71">
        <v>0</v>
      </c>
      <c r="L923" s="80">
        <v>0</v>
      </c>
      <c r="M923" s="74">
        <v>0</v>
      </c>
      <c r="N923" s="80">
        <v>0</v>
      </c>
      <c r="O923" s="70">
        <v>0</v>
      </c>
      <c r="P923" s="76" t="e">
        <f>VLOOKUP(A923,#REF!,3,FALSE)</f>
        <v>#REF!</v>
      </c>
      <c r="Q923" s="80">
        <v>683.09999999999991</v>
      </c>
      <c r="R923" s="80">
        <f t="shared" si="14"/>
        <v>0</v>
      </c>
    </row>
    <row r="924" spans="1:256" x14ac:dyDescent="0.2">
      <c r="A924" s="79">
        <v>1692</v>
      </c>
      <c r="B924" s="71" t="s">
        <v>471</v>
      </c>
      <c r="C924" s="70" t="s">
        <v>8</v>
      </c>
      <c r="D924" s="69">
        <v>2</v>
      </c>
      <c r="E924" s="69">
        <v>2</v>
      </c>
      <c r="F924" s="69">
        <v>2</v>
      </c>
      <c r="G924" s="71">
        <v>2660.8</v>
      </c>
      <c r="H924" s="69">
        <v>0</v>
      </c>
      <c r="I924" s="69">
        <v>2</v>
      </c>
      <c r="J924" s="72">
        <v>2</v>
      </c>
      <c r="K924" s="71">
        <v>2</v>
      </c>
      <c r="L924" s="80">
        <v>2660.8</v>
      </c>
      <c r="M924" s="74">
        <v>0</v>
      </c>
      <c r="N924" s="80">
        <v>1330.4</v>
      </c>
      <c r="O924" s="70">
        <v>0</v>
      </c>
      <c r="P924" s="76" t="e">
        <f>VLOOKUP(A924,#REF!,3,FALSE)</f>
        <v>#REF!</v>
      </c>
      <c r="Q924" s="80">
        <v>768.48750000000007</v>
      </c>
      <c r="R924" s="80">
        <f t="shared" si="14"/>
        <v>1123.825</v>
      </c>
    </row>
    <row r="925" spans="1:256" x14ac:dyDescent="0.2">
      <c r="A925" s="79">
        <v>3692</v>
      </c>
      <c r="B925" s="71" t="s">
        <v>1573</v>
      </c>
      <c r="C925" s="70" t="s">
        <v>8</v>
      </c>
      <c r="D925" s="69">
        <v>18</v>
      </c>
      <c r="E925" s="69">
        <v>15</v>
      </c>
      <c r="F925" s="69">
        <v>30</v>
      </c>
      <c r="G925" s="71">
        <v>1261.4000000000001</v>
      </c>
      <c r="H925" s="69">
        <v>212.25</v>
      </c>
      <c r="I925" s="69">
        <v>17</v>
      </c>
      <c r="J925" s="72">
        <v>14</v>
      </c>
      <c r="K925" s="71">
        <v>29</v>
      </c>
      <c r="L925" s="80">
        <v>1221.4000000000001</v>
      </c>
      <c r="M925" s="74">
        <v>212.25</v>
      </c>
      <c r="N925" s="80">
        <v>42.117200000000004</v>
      </c>
      <c r="O925" s="70">
        <v>0</v>
      </c>
      <c r="P925" s="76" t="e">
        <f>VLOOKUP(A925,#REF!,3,FALSE)</f>
        <v>#REF!</v>
      </c>
      <c r="Q925" s="80">
        <v>15.74074074074074</v>
      </c>
      <c r="R925" s="80">
        <f t="shared" si="14"/>
        <v>764.91731851851864</v>
      </c>
    </row>
    <row r="926" spans="1:256" x14ac:dyDescent="0.2">
      <c r="A926" s="79">
        <v>3693</v>
      </c>
      <c r="B926" s="71" t="s">
        <v>1574</v>
      </c>
      <c r="C926" s="70" t="s">
        <v>8</v>
      </c>
      <c r="D926" s="69">
        <v>15</v>
      </c>
      <c r="E926" s="69">
        <v>13</v>
      </c>
      <c r="F926" s="69">
        <v>23</v>
      </c>
      <c r="G926" s="71">
        <v>1121.3400000000001</v>
      </c>
      <c r="H926" s="69">
        <v>188.76000000000002</v>
      </c>
      <c r="I926" s="69">
        <v>14</v>
      </c>
      <c r="J926" s="72">
        <v>12</v>
      </c>
      <c r="K926" s="71">
        <v>22</v>
      </c>
      <c r="L926" s="80">
        <v>1076.3400000000001</v>
      </c>
      <c r="M926" s="74">
        <v>188.76000000000002</v>
      </c>
      <c r="N926" s="80">
        <v>48.924500000000002</v>
      </c>
      <c r="O926" s="70">
        <v>0</v>
      </c>
      <c r="P926" s="76" t="e">
        <f>VLOOKUP(A926,#REF!,3,FALSE)</f>
        <v>#REF!</v>
      </c>
      <c r="Q926" s="80">
        <v>18.981481481481481</v>
      </c>
      <c r="R926" s="80">
        <f t="shared" si="14"/>
        <v>658.74640740740745</v>
      </c>
    </row>
    <row r="927" spans="1:256" s="69" customFormat="1" x14ac:dyDescent="0.2">
      <c r="A927" s="86">
        <v>3694</v>
      </c>
      <c r="B927" s="85" t="s">
        <v>1575</v>
      </c>
      <c r="C927" s="69" t="s">
        <v>8</v>
      </c>
      <c r="D927" s="69">
        <v>11</v>
      </c>
      <c r="E927" s="69">
        <v>9</v>
      </c>
      <c r="F927" s="69">
        <v>18</v>
      </c>
      <c r="G927" s="71">
        <v>1001.34</v>
      </c>
      <c r="H927" s="69">
        <v>172.01000000000002</v>
      </c>
      <c r="I927" s="69">
        <v>10</v>
      </c>
      <c r="J927" s="69">
        <v>8</v>
      </c>
      <c r="K927" s="85">
        <v>17</v>
      </c>
      <c r="L927" s="87">
        <v>951.34</v>
      </c>
      <c r="M927" s="69">
        <v>172.01000000000002</v>
      </c>
      <c r="N927" s="87">
        <v>55.961200000000005</v>
      </c>
      <c r="O927" s="69">
        <v>0</v>
      </c>
      <c r="P927" s="76" t="e">
        <f>VLOOKUP(A927,#REF!,3,FALSE)</f>
        <v>#REF!</v>
      </c>
      <c r="Q927" s="84">
        <v>22.222222222222221</v>
      </c>
      <c r="R927" s="84">
        <f t="shared" si="14"/>
        <v>573.56262222222233</v>
      </c>
      <c r="S927" s="78"/>
      <c r="T927" s="78"/>
      <c r="U927" s="78"/>
      <c r="V927" s="78"/>
      <c r="W927" s="78"/>
      <c r="X927" s="78"/>
      <c r="Y927" s="78"/>
      <c r="Z927" s="78"/>
      <c r="AA927" s="78"/>
      <c r="AB927" s="78"/>
      <c r="AC927" s="85"/>
      <c r="AD927" s="85"/>
      <c r="AE927" s="85"/>
      <c r="AF927" s="85"/>
      <c r="AG927" s="85"/>
      <c r="AH927" s="85"/>
      <c r="AI927" s="85"/>
      <c r="AJ927" s="85"/>
      <c r="AK927" s="85"/>
      <c r="AL927" s="85"/>
      <c r="AM927" s="85"/>
      <c r="AN927" s="85"/>
      <c r="AO927" s="85"/>
      <c r="AP927" s="85"/>
      <c r="AQ927" s="85"/>
      <c r="AR927" s="85"/>
      <c r="AS927" s="85"/>
      <c r="AT927" s="85"/>
      <c r="AU927" s="85"/>
      <c r="AV927" s="85"/>
      <c r="AW927" s="85"/>
      <c r="AX927" s="85"/>
      <c r="AY927" s="85"/>
      <c r="AZ927" s="85"/>
      <c r="BA927" s="85"/>
      <c r="BB927" s="85"/>
      <c r="BC927" s="85"/>
      <c r="BD927" s="85"/>
      <c r="BE927" s="85"/>
      <c r="BF927" s="85"/>
      <c r="BG927" s="85"/>
      <c r="BH927" s="85"/>
      <c r="BI927" s="85"/>
      <c r="BJ927" s="85"/>
      <c r="BK927" s="85"/>
      <c r="BL927" s="85"/>
      <c r="BM927" s="85"/>
      <c r="BN927" s="85"/>
      <c r="BO927" s="85"/>
      <c r="BP927" s="85"/>
      <c r="BQ927" s="85"/>
      <c r="BR927" s="85"/>
      <c r="BS927" s="85"/>
      <c r="BT927" s="85"/>
      <c r="BU927" s="85"/>
      <c r="BV927" s="85"/>
      <c r="BW927" s="85"/>
      <c r="BX927" s="85"/>
      <c r="BY927" s="85"/>
      <c r="BZ927" s="85"/>
      <c r="CA927" s="85"/>
      <c r="CB927" s="85"/>
      <c r="CC927" s="85"/>
      <c r="CD927" s="85"/>
      <c r="CE927" s="85"/>
      <c r="CF927" s="85"/>
      <c r="CG927" s="85"/>
      <c r="CH927" s="85"/>
      <c r="CI927" s="85"/>
      <c r="CJ927" s="85"/>
      <c r="CK927" s="85"/>
      <c r="CL927" s="85"/>
      <c r="CM927" s="85"/>
      <c r="CN927" s="85"/>
      <c r="CO927" s="85"/>
      <c r="CP927" s="85"/>
      <c r="CQ927" s="85"/>
      <c r="CR927" s="85"/>
      <c r="CS927" s="85"/>
      <c r="CT927" s="85"/>
      <c r="CU927" s="85"/>
      <c r="CV927" s="85"/>
      <c r="CW927" s="85"/>
      <c r="CX927" s="85"/>
      <c r="CY927" s="85"/>
      <c r="CZ927" s="85"/>
      <c r="DA927" s="85"/>
      <c r="DB927" s="85"/>
      <c r="DC927" s="85"/>
      <c r="DD927" s="85"/>
      <c r="DE927" s="85"/>
      <c r="DF927" s="85"/>
      <c r="DG927" s="85"/>
      <c r="DH927" s="85"/>
      <c r="DI927" s="85"/>
      <c r="DJ927" s="85"/>
      <c r="DK927" s="85"/>
      <c r="DL927" s="85"/>
      <c r="DM927" s="85"/>
      <c r="DN927" s="85"/>
      <c r="DO927" s="85"/>
      <c r="DP927" s="85"/>
      <c r="DQ927" s="85"/>
      <c r="DR927" s="85"/>
      <c r="DS927" s="85"/>
      <c r="DT927" s="85"/>
      <c r="DU927" s="85"/>
      <c r="DV927" s="85"/>
      <c r="DW927" s="85"/>
      <c r="DX927" s="85"/>
      <c r="DY927" s="85"/>
      <c r="DZ927" s="85"/>
      <c r="EA927" s="85"/>
      <c r="EB927" s="85"/>
      <c r="EC927" s="85"/>
      <c r="ED927" s="85"/>
      <c r="EE927" s="85"/>
      <c r="EF927" s="85"/>
      <c r="EG927" s="85"/>
      <c r="EH927" s="85"/>
      <c r="EI927" s="85"/>
      <c r="EJ927" s="85"/>
      <c r="EK927" s="85"/>
      <c r="EL927" s="85"/>
      <c r="EM927" s="85"/>
      <c r="EN927" s="85"/>
      <c r="EO927" s="85"/>
      <c r="EP927" s="85"/>
      <c r="EQ927" s="85"/>
      <c r="ER927" s="85"/>
      <c r="ES927" s="85"/>
      <c r="ET927" s="85"/>
      <c r="EU927" s="85"/>
      <c r="EV927" s="85"/>
      <c r="EW927" s="85"/>
      <c r="EX927" s="85"/>
      <c r="EY927" s="85"/>
      <c r="EZ927" s="85"/>
      <c r="FA927" s="85"/>
      <c r="FB927" s="85"/>
      <c r="FC927" s="85"/>
      <c r="FD927" s="85"/>
      <c r="FE927" s="85"/>
      <c r="FF927" s="85"/>
      <c r="FG927" s="85"/>
      <c r="FH927" s="85"/>
      <c r="FI927" s="85"/>
      <c r="FJ927" s="85"/>
      <c r="FK927" s="85"/>
      <c r="FL927" s="85"/>
      <c r="FM927" s="85"/>
      <c r="FN927" s="85"/>
      <c r="FO927" s="85"/>
      <c r="FP927" s="85"/>
      <c r="FQ927" s="85"/>
      <c r="FR927" s="85"/>
      <c r="FS927" s="85"/>
      <c r="FT927" s="85"/>
      <c r="FU927" s="85"/>
      <c r="FV927" s="85"/>
      <c r="FW927" s="85"/>
      <c r="FX927" s="85"/>
      <c r="FY927" s="85"/>
      <c r="FZ927" s="85"/>
      <c r="GA927" s="85"/>
      <c r="GB927" s="85"/>
      <c r="GC927" s="85"/>
      <c r="GD927" s="85"/>
      <c r="GE927" s="85"/>
      <c r="GF927" s="85"/>
      <c r="GG927" s="85"/>
      <c r="GH927" s="85"/>
      <c r="GI927" s="85"/>
      <c r="GJ927" s="85"/>
      <c r="GK927" s="85"/>
      <c r="GL927" s="85"/>
      <c r="GM927" s="85"/>
      <c r="GN927" s="85"/>
      <c r="GO927" s="85"/>
      <c r="GP927" s="85"/>
      <c r="GQ927" s="85"/>
      <c r="GR927" s="85"/>
      <c r="GS927" s="85"/>
      <c r="GT927" s="85"/>
      <c r="GU927" s="85"/>
      <c r="GV927" s="85"/>
      <c r="GW927" s="85"/>
      <c r="GX927" s="85"/>
      <c r="GY927" s="85"/>
      <c r="GZ927" s="85"/>
      <c r="HA927" s="85"/>
      <c r="HB927" s="85"/>
      <c r="HC927" s="85"/>
      <c r="HD927" s="85"/>
      <c r="HE927" s="85"/>
      <c r="HF927" s="85"/>
      <c r="HG927" s="85"/>
      <c r="HH927" s="85"/>
      <c r="HI927" s="85"/>
      <c r="HJ927" s="85"/>
      <c r="HK927" s="85"/>
      <c r="HL927" s="85"/>
      <c r="HM927" s="85"/>
      <c r="HN927" s="85"/>
      <c r="HO927" s="85"/>
      <c r="HP927" s="85"/>
      <c r="HQ927" s="85"/>
      <c r="HR927" s="85"/>
      <c r="HS927" s="85"/>
      <c r="HT927" s="85"/>
      <c r="HU927" s="85"/>
      <c r="HV927" s="85"/>
      <c r="HW927" s="85"/>
      <c r="HX927" s="85"/>
      <c r="HY927" s="85"/>
      <c r="HZ927" s="85"/>
      <c r="IA927" s="85"/>
      <c r="IB927" s="85"/>
      <c r="IC927" s="85"/>
      <c r="ID927" s="85"/>
      <c r="IE927" s="85"/>
      <c r="IF927" s="85"/>
      <c r="IG927" s="85"/>
      <c r="IH927" s="85"/>
      <c r="II927" s="85"/>
      <c r="IJ927" s="85"/>
      <c r="IK927" s="85"/>
      <c r="IL927" s="85"/>
      <c r="IM927" s="85"/>
      <c r="IN927" s="85"/>
      <c r="IO927" s="85"/>
      <c r="IP927" s="85"/>
      <c r="IQ927" s="85"/>
      <c r="IR927" s="85"/>
      <c r="IS927" s="85"/>
      <c r="IT927" s="85"/>
      <c r="IU927" s="85"/>
      <c r="IV927" s="85"/>
    </row>
    <row r="928" spans="1:256" s="69" customFormat="1" x14ac:dyDescent="0.2">
      <c r="A928" s="94">
        <v>3695</v>
      </c>
      <c r="B928" s="95" t="s">
        <v>1576</v>
      </c>
      <c r="C928" s="69" t="s">
        <v>8</v>
      </c>
      <c r="D928" s="69">
        <v>9</v>
      </c>
      <c r="E928" s="69">
        <v>7</v>
      </c>
      <c r="F928" s="69">
        <v>14</v>
      </c>
      <c r="G928" s="71">
        <v>913.66000000000008</v>
      </c>
      <c r="H928" s="69">
        <v>150.82</v>
      </c>
      <c r="I928" s="69">
        <v>8</v>
      </c>
      <c r="J928" s="69">
        <v>6</v>
      </c>
      <c r="K928" s="95">
        <v>13</v>
      </c>
      <c r="L928" s="96">
        <v>858.66000000000008</v>
      </c>
      <c r="M928" s="69">
        <v>150.82</v>
      </c>
      <c r="N928" s="96">
        <v>66.05080000000001</v>
      </c>
      <c r="O928" s="69">
        <v>0</v>
      </c>
      <c r="P928" s="76" t="e">
        <f>VLOOKUP(A928,#REF!,3,FALSE)</f>
        <v>#REF!</v>
      </c>
      <c r="Q928" s="84">
        <v>25.462962962962962</v>
      </c>
      <c r="R928" s="84">
        <f t="shared" si="14"/>
        <v>527.64188148148162</v>
      </c>
      <c r="S928" s="78"/>
      <c r="T928" s="78"/>
      <c r="U928" s="78"/>
      <c r="V928" s="78"/>
      <c r="W928" s="78"/>
      <c r="X928" s="78"/>
      <c r="Y928" s="78"/>
      <c r="Z928" s="78"/>
      <c r="AA928" s="78"/>
      <c r="AB928" s="78"/>
      <c r="AC928" s="71"/>
      <c r="AD928" s="71"/>
      <c r="AE928" s="71"/>
      <c r="AF928" s="71"/>
      <c r="AG928" s="71"/>
      <c r="AH928" s="71"/>
      <c r="AI928" s="71"/>
      <c r="AJ928" s="71"/>
      <c r="AK928" s="71"/>
      <c r="AL928" s="71"/>
      <c r="AM928" s="71"/>
      <c r="AN928" s="71"/>
      <c r="AO928" s="71"/>
      <c r="AP928" s="71"/>
      <c r="AQ928" s="71"/>
      <c r="AR928" s="71"/>
      <c r="AS928" s="71"/>
      <c r="AT928" s="71"/>
      <c r="AU928" s="71"/>
      <c r="AV928" s="71"/>
      <c r="AW928" s="71"/>
      <c r="AX928" s="71"/>
      <c r="AY928" s="71"/>
      <c r="AZ928" s="71"/>
      <c r="BA928" s="71"/>
      <c r="BB928" s="71"/>
      <c r="BC928" s="71"/>
      <c r="BD928" s="71"/>
      <c r="BE928" s="71"/>
      <c r="BF928" s="71"/>
      <c r="BG928" s="71"/>
      <c r="BH928" s="71"/>
      <c r="BI928" s="71"/>
      <c r="BJ928" s="71"/>
      <c r="BK928" s="71"/>
      <c r="BL928" s="71"/>
      <c r="BM928" s="71"/>
      <c r="BN928" s="71"/>
      <c r="BO928" s="71"/>
      <c r="BP928" s="71"/>
      <c r="BQ928" s="71"/>
      <c r="BR928" s="71"/>
      <c r="BS928" s="71"/>
      <c r="BT928" s="71"/>
      <c r="BU928" s="71"/>
      <c r="BV928" s="71"/>
      <c r="BW928" s="71"/>
      <c r="BX928" s="71"/>
      <c r="BY928" s="71"/>
      <c r="BZ928" s="71"/>
      <c r="CA928" s="71"/>
      <c r="CB928" s="71"/>
      <c r="CC928" s="71"/>
      <c r="CD928" s="71"/>
      <c r="CE928" s="71"/>
      <c r="CF928" s="71"/>
      <c r="CG928" s="71"/>
      <c r="CH928" s="71"/>
      <c r="CI928" s="71"/>
      <c r="CJ928" s="71"/>
      <c r="CK928" s="71"/>
      <c r="CL928" s="71"/>
      <c r="CM928" s="71"/>
      <c r="CN928" s="71"/>
      <c r="CO928" s="71"/>
      <c r="CP928" s="71"/>
      <c r="CQ928" s="71"/>
      <c r="CR928" s="71"/>
      <c r="CS928" s="71"/>
      <c r="CT928" s="71"/>
      <c r="CU928" s="71"/>
      <c r="CV928" s="71"/>
      <c r="CW928" s="71"/>
      <c r="CX928" s="71"/>
      <c r="CY928" s="71"/>
      <c r="CZ928" s="71"/>
      <c r="DA928" s="71"/>
      <c r="DB928" s="71"/>
      <c r="DC928" s="71"/>
      <c r="DD928" s="71"/>
      <c r="DE928" s="71"/>
      <c r="DF928" s="71"/>
      <c r="DG928" s="71"/>
      <c r="DH928" s="71"/>
      <c r="DI928" s="71"/>
      <c r="DJ928" s="71"/>
      <c r="DK928" s="71"/>
      <c r="DL928" s="71"/>
      <c r="DM928" s="71"/>
      <c r="DN928" s="71"/>
      <c r="DO928" s="71"/>
      <c r="DP928" s="71"/>
      <c r="DQ928" s="71"/>
      <c r="DR928" s="71"/>
      <c r="DS928" s="71"/>
      <c r="DT928" s="71"/>
      <c r="DU928" s="71"/>
      <c r="DV928" s="71"/>
      <c r="DW928" s="71"/>
      <c r="DX928" s="71"/>
      <c r="DY928" s="71"/>
      <c r="DZ928" s="71"/>
      <c r="EA928" s="71"/>
      <c r="EB928" s="71"/>
      <c r="EC928" s="71"/>
      <c r="ED928" s="71"/>
      <c r="EE928" s="71"/>
      <c r="EF928" s="71"/>
      <c r="EG928" s="71"/>
      <c r="EH928" s="71"/>
      <c r="EI928" s="71"/>
      <c r="EJ928" s="71"/>
      <c r="EK928" s="71"/>
      <c r="EL928" s="71"/>
      <c r="EM928" s="71"/>
      <c r="EN928" s="71"/>
      <c r="EO928" s="71"/>
      <c r="EP928" s="71"/>
      <c r="EQ928" s="71"/>
      <c r="ER928" s="71"/>
      <c r="ES928" s="71"/>
      <c r="ET928" s="71"/>
      <c r="EU928" s="71"/>
      <c r="EV928" s="71"/>
      <c r="EW928" s="71"/>
      <c r="EX928" s="71"/>
      <c r="EY928" s="71"/>
      <c r="EZ928" s="71"/>
      <c r="FA928" s="71"/>
      <c r="FB928" s="71"/>
      <c r="FC928" s="71"/>
      <c r="FD928" s="71"/>
      <c r="FE928" s="71"/>
      <c r="FF928" s="71"/>
      <c r="FG928" s="71"/>
      <c r="FH928" s="71"/>
      <c r="FI928" s="71"/>
      <c r="FJ928" s="71"/>
      <c r="FK928" s="71"/>
      <c r="FL928" s="71"/>
      <c r="FM928" s="71"/>
      <c r="FN928" s="71"/>
      <c r="FO928" s="71"/>
      <c r="FP928" s="71"/>
      <c r="FQ928" s="71"/>
      <c r="FR928" s="71"/>
      <c r="FS928" s="71"/>
      <c r="FT928" s="71"/>
      <c r="FU928" s="71"/>
      <c r="FV928" s="71"/>
      <c r="FW928" s="71"/>
      <c r="FX928" s="71"/>
      <c r="FY928" s="71"/>
      <c r="FZ928" s="71"/>
      <c r="GA928" s="71"/>
      <c r="GB928" s="71"/>
      <c r="GC928" s="71"/>
      <c r="GD928" s="71"/>
      <c r="GE928" s="71"/>
      <c r="GF928" s="71"/>
      <c r="GG928" s="71"/>
      <c r="GH928" s="71"/>
      <c r="GI928" s="71"/>
      <c r="GJ928" s="71"/>
      <c r="GK928" s="71"/>
      <c r="GL928" s="71"/>
      <c r="GM928" s="71"/>
      <c r="GN928" s="71"/>
      <c r="GO928" s="71"/>
      <c r="GP928" s="71"/>
      <c r="GQ928" s="71"/>
      <c r="GR928" s="71"/>
      <c r="GS928" s="71"/>
      <c r="GT928" s="71"/>
      <c r="GU928" s="71"/>
      <c r="GV928" s="71"/>
      <c r="GW928" s="71"/>
      <c r="GX928" s="71"/>
      <c r="GY928" s="71"/>
      <c r="GZ928" s="71"/>
      <c r="HA928" s="71"/>
      <c r="HB928" s="71"/>
      <c r="HC928" s="71"/>
      <c r="HD928" s="71"/>
      <c r="HE928" s="71"/>
      <c r="HF928" s="71"/>
      <c r="HG928" s="71"/>
      <c r="HH928" s="71"/>
      <c r="HI928" s="71"/>
      <c r="HJ928" s="71"/>
      <c r="HK928" s="71"/>
      <c r="HL928" s="71"/>
      <c r="HM928" s="71"/>
      <c r="HN928" s="71"/>
      <c r="HO928" s="71"/>
      <c r="HP928" s="71"/>
      <c r="HQ928" s="71"/>
      <c r="HR928" s="71"/>
      <c r="HS928" s="71"/>
      <c r="HT928" s="71"/>
      <c r="HU928" s="71"/>
      <c r="HV928" s="71"/>
      <c r="HW928" s="71"/>
      <c r="HX928" s="71"/>
      <c r="HY928" s="71"/>
      <c r="HZ928" s="71"/>
      <c r="IA928" s="71"/>
      <c r="IB928" s="71"/>
      <c r="IC928" s="71"/>
      <c r="ID928" s="71"/>
      <c r="IE928" s="71"/>
      <c r="IF928" s="71"/>
      <c r="IG928" s="71"/>
      <c r="IH928" s="71"/>
      <c r="II928" s="71"/>
      <c r="IJ928" s="71"/>
      <c r="IK928" s="71"/>
      <c r="IL928" s="71"/>
      <c r="IM928" s="71"/>
      <c r="IN928" s="71"/>
      <c r="IO928" s="71"/>
      <c r="IP928" s="71"/>
      <c r="IQ928" s="71"/>
      <c r="IR928" s="71"/>
      <c r="IS928" s="71"/>
      <c r="IT928" s="71"/>
      <c r="IU928" s="71"/>
      <c r="IV928" s="71"/>
    </row>
    <row r="929" spans="1:256" x14ac:dyDescent="0.2">
      <c r="A929" s="79">
        <v>3691</v>
      </c>
      <c r="B929" s="71" t="s">
        <v>1577</v>
      </c>
      <c r="C929" s="70" t="s">
        <v>8</v>
      </c>
      <c r="D929" s="69">
        <v>16</v>
      </c>
      <c r="E929" s="69">
        <v>12</v>
      </c>
      <c r="F929" s="69">
        <v>31</v>
      </c>
      <c r="G929" s="71">
        <v>1050.44</v>
      </c>
      <c r="H929" s="69">
        <v>177.65</v>
      </c>
      <c r="I929" s="69">
        <v>16</v>
      </c>
      <c r="J929" s="72">
        <v>11</v>
      </c>
      <c r="K929" s="71">
        <v>30</v>
      </c>
      <c r="L929" s="80">
        <v>1015.44</v>
      </c>
      <c r="M929" s="74">
        <v>177.65</v>
      </c>
      <c r="N929" s="80">
        <v>33.847999999999999</v>
      </c>
      <c r="O929" s="70">
        <v>0</v>
      </c>
      <c r="P929" s="76" t="e">
        <f>VLOOKUP(A929,#REF!,3,FALSE)</f>
        <v>#REF!</v>
      </c>
      <c r="Q929" s="80">
        <v>12.5</v>
      </c>
      <c r="R929" s="80">
        <f t="shared" si="14"/>
        <v>640.43999999999994</v>
      </c>
    </row>
    <row r="930" spans="1:256" x14ac:dyDescent="0.2">
      <c r="A930" s="79">
        <v>3696</v>
      </c>
      <c r="B930" s="71" t="s">
        <v>2521</v>
      </c>
      <c r="C930" s="70" t="s">
        <v>8</v>
      </c>
      <c r="D930" s="69">
        <v>11</v>
      </c>
      <c r="E930" s="69">
        <v>9</v>
      </c>
      <c r="F930" s="69">
        <v>13</v>
      </c>
      <c r="G930" s="71">
        <v>235.58</v>
      </c>
      <c r="H930" s="69">
        <v>38.190000000000005</v>
      </c>
      <c r="I930" s="69">
        <v>10</v>
      </c>
      <c r="J930" s="72">
        <v>8</v>
      </c>
      <c r="K930" s="71">
        <v>12</v>
      </c>
      <c r="L930" s="80">
        <v>222.83</v>
      </c>
      <c r="M930" s="74">
        <v>38.190000000000005</v>
      </c>
      <c r="N930" s="80">
        <v>18.569200000000002</v>
      </c>
      <c r="O930" s="70">
        <v>0</v>
      </c>
      <c r="P930" s="76" t="e">
        <f>VLOOKUP(A930,#REF!,3,FALSE)</f>
        <v>#REF!</v>
      </c>
      <c r="Q930" s="80">
        <v>3.7962962962962958</v>
      </c>
      <c r="R930" s="80">
        <f t="shared" si="14"/>
        <v>177.27484444444448</v>
      </c>
    </row>
    <row r="931" spans="1:256" x14ac:dyDescent="0.2">
      <c r="A931" s="79">
        <v>3697</v>
      </c>
      <c r="B931" s="71" t="s">
        <v>2522</v>
      </c>
      <c r="C931" s="70" t="s">
        <v>8</v>
      </c>
      <c r="D931" s="69">
        <v>6</v>
      </c>
      <c r="E931" s="69">
        <v>4</v>
      </c>
      <c r="F931" s="69">
        <v>7</v>
      </c>
      <c r="G931" s="71">
        <v>68.320000000000007</v>
      </c>
      <c r="H931" s="69">
        <v>8.33</v>
      </c>
      <c r="I931" s="69">
        <v>5</v>
      </c>
      <c r="J931" s="72">
        <v>3</v>
      </c>
      <c r="K931" s="71">
        <v>6</v>
      </c>
      <c r="L931" s="80">
        <v>60.7</v>
      </c>
      <c r="M931" s="74">
        <v>8.33</v>
      </c>
      <c r="N931" s="80">
        <v>10.1167</v>
      </c>
      <c r="O931" s="70">
        <v>0</v>
      </c>
      <c r="P931" s="76" t="e">
        <f>VLOOKUP(A931,#REF!,3,FALSE)</f>
        <v>#REF!</v>
      </c>
      <c r="Q931" s="80">
        <v>2.2685185185185186</v>
      </c>
      <c r="R931" s="80">
        <f t="shared" si="14"/>
        <v>47.089088888888881</v>
      </c>
    </row>
    <row r="932" spans="1:256" x14ac:dyDescent="0.2">
      <c r="A932" s="79">
        <v>3698</v>
      </c>
      <c r="B932" s="71" t="s">
        <v>1578</v>
      </c>
      <c r="C932" s="70" t="s">
        <v>8</v>
      </c>
      <c r="D932" s="69">
        <v>3</v>
      </c>
      <c r="E932" s="69">
        <v>2</v>
      </c>
      <c r="F932" s="69">
        <v>3</v>
      </c>
      <c r="G932" s="71">
        <v>132.86000000000001</v>
      </c>
      <c r="H932" s="69">
        <v>0</v>
      </c>
      <c r="I932" s="69">
        <v>2</v>
      </c>
      <c r="J932" s="72">
        <v>1</v>
      </c>
      <c r="K932" s="71">
        <v>2</v>
      </c>
      <c r="L932" s="80">
        <v>94.9</v>
      </c>
      <c r="M932" s="74">
        <v>0</v>
      </c>
      <c r="N932" s="80">
        <v>47.45</v>
      </c>
      <c r="O932" s="70">
        <v>0</v>
      </c>
      <c r="P932" s="76" t="e">
        <f>VLOOKUP(A932,#REF!,3,FALSE)</f>
        <v>#REF!</v>
      </c>
      <c r="Q932" s="80">
        <v>11.296296296296294</v>
      </c>
      <c r="R932" s="80">
        <f t="shared" si="14"/>
        <v>72.307407407407425</v>
      </c>
    </row>
    <row r="933" spans="1:256" x14ac:dyDescent="0.2">
      <c r="A933" s="79">
        <v>3699</v>
      </c>
      <c r="B933" s="71" t="s">
        <v>1579</v>
      </c>
      <c r="C933" s="70" t="s">
        <v>8</v>
      </c>
      <c r="D933" s="69">
        <v>15</v>
      </c>
      <c r="E933" s="69">
        <v>13</v>
      </c>
      <c r="F933" s="69">
        <v>21</v>
      </c>
      <c r="G933" s="71">
        <v>527.04000000000008</v>
      </c>
      <c r="H933" s="69">
        <v>92.36</v>
      </c>
      <c r="I933" s="69">
        <v>14</v>
      </c>
      <c r="J933" s="72">
        <v>12</v>
      </c>
      <c r="K933" s="71">
        <v>20</v>
      </c>
      <c r="L933" s="80">
        <v>508.37</v>
      </c>
      <c r="M933" s="74">
        <v>92.36</v>
      </c>
      <c r="N933" s="80">
        <v>25.418500000000002</v>
      </c>
      <c r="O933" s="70">
        <v>0</v>
      </c>
      <c r="P933" s="76" t="e">
        <f>VLOOKUP(A933,#REF!,3,FALSE)</f>
        <v>#REF!</v>
      </c>
      <c r="Q933" s="80">
        <v>5.5555555555555554</v>
      </c>
      <c r="R933" s="80">
        <f t="shared" si="14"/>
        <v>397.25888888888892</v>
      </c>
    </row>
    <row r="934" spans="1:256" x14ac:dyDescent="0.2">
      <c r="A934" s="79">
        <v>3552</v>
      </c>
      <c r="B934" s="71" t="s">
        <v>1204</v>
      </c>
      <c r="C934" s="70" t="s">
        <v>8</v>
      </c>
      <c r="D934" s="69">
        <v>0</v>
      </c>
      <c r="E934" s="69">
        <v>0</v>
      </c>
      <c r="F934" s="69">
        <v>0</v>
      </c>
      <c r="G934" s="71">
        <v>0</v>
      </c>
      <c r="H934" s="69">
        <v>0</v>
      </c>
      <c r="I934" s="69">
        <v>0</v>
      </c>
      <c r="J934" s="72">
        <v>0</v>
      </c>
      <c r="K934" s="71">
        <v>0</v>
      </c>
      <c r="L934" s="80">
        <v>0</v>
      </c>
      <c r="M934" s="74">
        <v>0</v>
      </c>
      <c r="N934" s="80">
        <v>0</v>
      </c>
      <c r="O934" s="70">
        <v>0</v>
      </c>
      <c r="P934" s="76" t="e">
        <f>VLOOKUP(A934,#REF!,3,FALSE)</f>
        <v>#REF!</v>
      </c>
      <c r="Q934" s="80">
        <v>26.388888888888886</v>
      </c>
      <c r="R934" s="80">
        <f t="shared" si="14"/>
        <v>0</v>
      </c>
    </row>
    <row r="935" spans="1:256" x14ac:dyDescent="0.2">
      <c r="A935" s="79">
        <v>3700</v>
      </c>
      <c r="B935" s="71" t="s">
        <v>1580</v>
      </c>
      <c r="C935" s="70" t="s">
        <v>8</v>
      </c>
      <c r="D935" s="69">
        <v>16</v>
      </c>
      <c r="E935" s="69">
        <v>13</v>
      </c>
      <c r="F935" s="69">
        <v>21</v>
      </c>
      <c r="G935" s="71">
        <v>818.62</v>
      </c>
      <c r="H935" s="69">
        <v>145.87</v>
      </c>
      <c r="I935" s="69">
        <v>15</v>
      </c>
      <c r="J935" s="72">
        <v>12</v>
      </c>
      <c r="K935" s="71">
        <v>20</v>
      </c>
      <c r="L935" s="80">
        <v>793.12</v>
      </c>
      <c r="M935" s="74">
        <v>145.88</v>
      </c>
      <c r="N935" s="80">
        <v>39.655999999999999</v>
      </c>
      <c r="O935" s="70">
        <v>0</v>
      </c>
      <c r="P935" s="76" t="e">
        <f>VLOOKUP(A935,#REF!,3,FALSE)</f>
        <v>#REF!</v>
      </c>
      <c r="Q935" s="80">
        <v>7.5925925925925917</v>
      </c>
      <c r="R935" s="80">
        <f t="shared" si="14"/>
        <v>641.26814814814816</v>
      </c>
    </row>
    <row r="936" spans="1:256" x14ac:dyDescent="0.2">
      <c r="A936" s="79">
        <v>4005</v>
      </c>
      <c r="B936" s="71" t="s">
        <v>483</v>
      </c>
      <c r="C936" s="70" t="s">
        <v>8</v>
      </c>
      <c r="D936" s="69">
        <v>0</v>
      </c>
      <c r="E936" s="69">
        <v>0</v>
      </c>
      <c r="F936" s="69">
        <v>0</v>
      </c>
      <c r="G936" s="71">
        <v>0</v>
      </c>
      <c r="H936" s="69">
        <v>0</v>
      </c>
      <c r="I936" s="69">
        <v>0</v>
      </c>
      <c r="J936" s="72">
        <v>0</v>
      </c>
      <c r="K936" s="71">
        <v>0</v>
      </c>
      <c r="L936" s="80">
        <v>0</v>
      </c>
      <c r="M936" s="74">
        <v>0</v>
      </c>
      <c r="N936" s="80">
        <v>0</v>
      </c>
      <c r="O936" s="70">
        <v>0</v>
      </c>
      <c r="P936" s="76" t="e">
        <f>VLOOKUP(A936,#REF!,3,FALSE)</f>
        <v>#REF!</v>
      </c>
      <c r="Q936" s="80">
        <v>158.73750000000001</v>
      </c>
      <c r="R936" s="80">
        <f t="shared" si="14"/>
        <v>0</v>
      </c>
    </row>
    <row r="937" spans="1:256" x14ac:dyDescent="0.2">
      <c r="A937" s="79">
        <v>5018</v>
      </c>
      <c r="B937" s="71" t="s">
        <v>2523</v>
      </c>
      <c r="C937" s="70" t="s">
        <v>2107</v>
      </c>
      <c r="D937" s="69">
        <v>0</v>
      </c>
      <c r="E937" s="69">
        <v>0</v>
      </c>
      <c r="F937" s="69">
        <v>0</v>
      </c>
      <c r="G937" s="71">
        <v>0</v>
      </c>
      <c r="H937" s="69">
        <v>0</v>
      </c>
      <c r="I937" s="69">
        <v>0</v>
      </c>
      <c r="J937" s="72">
        <v>0</v>
      </c>
      <c r="K937" s="71">
        <v>0</v>
      </c>
      <c r="L937" s="80">
        <v>0</v>
      </c>
      <c r="M937" s="74">
        <v>0</v>
      </c>
      <c r="N937" s="80">
        <v>0</v>
      </c>
      <c r="O937" s="70">
        <v>0</v>
      </c>
      <c r="P937" s="76" t="e">
        <f>VLOOKUP(A937,#REF!,3,FALSE)</f>
        <v>#REF!</v>
      </c>
      <c r="Q937" s="80">
        <v>347.22222222222217</v>
      </c>
      <c r="R937" s="80">
        <f t="shared" si="14"/>
        <v>0</v>
      </c>
    </row>
    <row r="938" spans="1:256" x14ac:dyDescent="0.2">
      <c r="A938" s="79">
        <v>3701</v>
      </c>
      <c r="B938" s="71" t="s">
        <v>1581</v>
      </c>
      <c r="C938" s="70" t="s">
        <v>2107</v>
      </c>
      <c r="D938" s="69">
        <v>0</v>
      </c>
      <c r="E938" s="69">
        <v>0</v>
      </c>
      <c r="F938" s="69">
        <v>0</v>
      </c>
      <c r="G938" s="71">
        <v>0</v>
      </c>
      <c r="H938" s="69">
        <v>0</v>
      </c>
      <c r="I938" s="69">
        <v>0</v>
      </c>
      <c r="J938" s="72">
        <v>0</v>
      </c>
      <c r="K938" s="71">
        <v>0</v>
      </c>
      <c r="L938" s="80">
        <v>0</v>
      </c>
      <c r="M938" s="74">
        <v>0</v>
      </c>
      <c r="N938" s="80">
        <v>0</v>
      </c>
      <c r="O938" s="70">
        <v>0</v>
      </c>
      <c r="P938" s="76" t="e">
        <f>VLOOKUP(A938,#REF!,3,FALSE)</f>
        <v>#REF!</v>
      </c>
      <c r="Q938" s="80">
        <v>452.52212389380537</v>
      </c>
      <c r="R938" s="80">
        <f t="shared" si="14"/>
        <v>0</v>
      </c>
    </row>
    <row r="939" spans="1:256" x14ac:dyDescent="0.2">
      <c r="A939" s="79">
        <v>1942</v>
      </c>
      <c r="B939" s="71" t="s">
        <v>2524</v>
      </c>
      <c r="C939" s="70" t="s">
        <v>62</v>
      </c>
      <c r="D939" s="69">
        <v>2</v>
      </c>
      <c r="E939" s="69">
        <v>2</v>
      </c>
      <c r="F939" s="69">
        <v>2</v>
      </c>
      <c r="G939" s="71">
        <v>331.1</v>
      </c>
      <c r="H939" s="69">
        <v>0</v>
      </c>
      <c r="I939" s="69">
        <v>3</v>
      </c>
      <c r="J939" s="72">
        <v>2</v>
      </c>
      <c r="K939" s="71">
        <v>2</v>
      </c>
      <c r="L939" s="80">
        <v>331.1</v>
      </c>
      <c r="M939" s="74">
        <v>0</v>
      </c>
      <c r="N939" s="80">
        <v>165.55</v>
      </c>
      <c r="O939" s="70">
        <v>0</v>
      </c>
      <c r="P939" s="76" t="e">
        <f>VLOOKUP(A939,#REF!,3,FALSE)</f>
        <v>#REF!</v>
      </c>
      <c r="Q939" s="80">
        <v>38.346000000000004</v>
      </c>
      <c r="R939" s="80">
        <f t="shared" si="14"/>
        <v>254.40800000000002</v>
      </c>
    </row>
    <row r="940" spans="1:256" x14ac:dyDescent="0.2">
      <c r="A940" s="79">
        <v>2686</v>
      </c>
      <c r="B940" s="71" t="s">
        <v>1997</v>
      </c>
      <c r="C940" s="70" t="s">
        <v>62</v>
      </c>
      <c r="D940" s="69">
        <v>0</v>
      </c>
      <c r="E940" s="69">
        <v>0</v>
      </c>
      <c r="F940" s="69">
        <v>0</v>
      </c>
      <c r="G940" s="71">
        <v>0</v>
      </c>
      <c r="H940" s="69">
        <v>0</v>
      </c>
      <c r="I940" s="69">
        <v>0</v>
      </c>
      <c r="J940" s="72">
        <v>0</v>
      </c>
      <c r="K940" s="71">
        <v>0</v>
      </c>
      <c r="L940" s="80">
        <v>0</v>
      </c>
      <c r="M940" s="74">
        <v>0</v>
      </c>
      <c r="N940" s="80">
        <v>0</v>
      </c>
      <c r="O940" s="70">
        <v>0</v>
      </c>
      <c r="P940" s="76" t="e">
        <f>VLOOKUP(A940,#REF!,3,FALSE)</f>
        <v>#REF!</v>
      </c>
      <c r="Q940" s="80">
        <v>10.945</v>
      </c>
      <c r="R940" s="80">
        <f t="shared" si="14"/>
        <v>0</v>
      </c>
    </row>
    <row r="941" spans="1:256" x14ac:dyDescent="0.2">
      <c r="A941" s="79">
        <v>1696</v>
      </c>
      <c r="B941" s="71" t="s">
        <v>484</v>
      </c>
      <c r="C941" s="70" t="s">
        <v>2110</v>
      </c>
      <c r="D941" s="69">
        <v>18</v>
      </c>
      <c r="E941" s="69">
        <v>9</v>
      </c>
      <c r="F941" s="69">
        <v>278</v>
      </c>
      <c r="G941" s="71">
        <v>589.59</v>
      </c>
      <c r="H941" s="69">
        <v>117.91000000000001</v>
      </c>
      <c r="I941" s="69">
        <v>18</v>
      </c>
      <c r="J941" s="72">
        <v>9</v>
      </c>
      <c r="K941" s="71">
        <v>278</v>
      </c>
      <c r="L941" s="80">
        <v>589.59</v>
      </c>
      <c r="M941" s="74">
        <v>117.91000000000001</v>
      </c>
      <c r="N941" s="80">
        <v>2.1208</v>
      </c>
      <c r="O941" s="70">
        <v>20</v>
      </c>
      <c r="P941" s="76" t="e">
        <f>VLOOKUP(A941,#REF!,3,FALSE)</f>
        <v>#REF!</v>
      </c>
      <c r="Q941" s="80">
        <v>0.63749999999999996</v>
      </c>
      <c r="R941" s="80">
        <f t="shared" si="14"/>
        <v>412.35740000000004</v>
      </c>
    </row>
    <row r="942" spans="1:256" x14ac:dyDescent="0.2">
      <c r="A942" s="79">
        <v>3224</v>
      </c>
      <c r="B942" s="71" t="s">
        <v>485</v>
      </c>
      <c r="C942" s="70" t="s">
        <v>2177</v>
      </c>
      <c r="D942" s="69">
        <v>1</v>
      </c>
      <c r="E942" s="69">
        <v>1</v>
      </c>
      <c r="F942" s="69">
        <v>1</v>
      </c>
      <c r="G942" s="71">
        <v>1592.1100000000001</v>
      </c>
      <c r="H942" s="69">
        <v>0</v>
      </c>
      <c r="I942" s="69">
        <v>1</v>
      </c>
      <c r="J942" s="72">
        <v>1</v>
      </c>
      <c r="K942" s="71">
        <v>1</v>
      </c>
      <c r="L942" s="80">
        <v>1592.1100000000001</v>
      </c>
      <c r="M942" s="74">
        <v>0</v>
      </c>
      <c r="N942" s="80">
        <v>1592.1100000000001</v>
      </c>
      <c r="O942" s="70">
        <v>0</v>
      </c>
      <c r="P942" s="76" t="e">
        <f>VLOOKUP(A942,#REF!,3,FALSE)</f>
        <v>#REF!</v>
      </c>
      <c r="Q942" s="80">
        <v>812.26851851851848</v>
      </c>
      <c r="R942" s="80">
        <f t="shared" si="14"/>
        <v>779.84148148148165</v>
      </c>
    </row>
    <row r="943" spans="1:256" x14ac:dyDescent="0.2">
      <c r="A943" s="68">
        <v>3103</v>
      </c>
      <c r="B943" s="69" t="s">
        <v>2525</v>
      </c>
      <c r="C943" s="70" t="s">
        <v>2118</v>
      </c>
      <c r="D943" s="69">
        <v>0</v>
      </c>
      <c r="E943" s="69">
        <v>0</v>
      </c>
      <c r="F943" s="69">
        <v>0</v>
      </c>
      <c r="G943" s="71">
        <v>0</v>
      </c>
      <c r="H943" s="69">
        <v>0</v>
      </c>
      <c r="I943" s="69">
        <v>0</v>
      </c>
      <c r="J943" s="72">
        <v>0</v>
      </c>
      <c r="K943" s="73">
        <v>0</v>
      </c>
      <c r="L943" s="73">
        <v>0</v>
      </c>
      <c r="M943" s="74">
        <v>0</v>
      </c>
      <c r="N943" s="75">
        <v>0</v>
      </c>
      <c r="O943" s="70">
        <v>0</v>
      </c>
      <c r="P943" s="76" t="e">
        <f>VLOOKUP(A943,#REF!,3,FALSE)</f>
        <v>#REF!</v>
      </c>
      <c r="Q943" s="77"/>
      <c r="R943" s="77">
        <f t="shared" si="14"/>
        <v>0</v>
      </c>
      <c r="S943" s="76"/>
      <c r="T943" s="76"/>
      <c r="U943" s="76"/>
      <c r="V943" s="76"/>
      <c r="W943" s="76"/>
      <c r="X943" s="76"/>
      <c r="Y943" s="76"/>
      <c r="Z943" s="76"/>
      <c r="AA943" s="76"/>
      <c r="AB943" s="76"/>
      <c r="AC943" s="76"/>
      <c r="AD943" s="76"/>
      <c r="AE943" s="76"/>
      <c r="AF943" s="76"/>
      <c r="AG943" s="76"/>
      <c r="AH943" s="76"/>
      <c r="AI943" s="76"/>
      <c r="AJ943" s="76"/>
      <c r="AK943" s="76"/>
      <c r="AL943" s="76"/>
      <c r="AM943" s="76"/>
      <c r="AN943" s="76"/>
      <c r="AO943" s="76"/>
      <c r="AP943" s="76"/>
      <c r="AQ943" s="76"/>
      <c r="AR943" s="76"/>
      <c r="AS943" s="76"/>
      <c r="AT943" s="76"/>
      <c r="AU943" s="76"/>
      <c r="AV943" s="76"/>
      <c r="AW943" s="76"/>
      <c r="AX943" s="76"/>
      <c r="AY943" s="76"/>
      <c r="AZ943" s="76"/>
      <c r="BA943" s="76"/>
      <c r="BB943" s="76"/>
      <c r="BC943" s="76"/>
      <c r="BD943" s="76"/>
      <c r="BE943" s="76"/>
      <c r="BF943" s="76"/>
      <c r="BG943" s="76"/>
      <c r="BH943" s="76"/>
      <c r="BI943" s="76"/>
      <c r="BJ943" s="76"/>
      <c r="BK943" s="76"/>
      <c r="BL943" s="76"/>
      <c r="BM943" s="76"/>
      <c r="BN943" s="76"/>
      <c r="BO943" s="76"/>
      <c r="BP943" s="76"/>
      <c r="BQ943" s="76"/>
      <c r="BR943" s="76"/>
      <c r="BS943" s="76"/>
      <c r="BT943" s="76"/>
      <c r="BU943" s="76"/>
      <c r="BV943" s="76"/>
      <c r="BW943" s="76"/>
      <c r="BX943" s="76"/>
      <c r="BY943" s="76"/>
      <c r="BZ943" s="76"/>
      <c r="CA943" s="76"/>
      <c r="CB943" s="76"/>
      <c r="CC943" s="76"/>
      <c r="CD943" s="76"/>
      <c r="CE943" s="76"/>
      <c r="CF943" s="76"/>
      <c r="CG943" s="76"/>
      <c r="CH943" s="76"/>
      <c r="CI943" s="76"/>
      <c r="CJ943" s="76"/>
      <c r="CK943" s="76"/>
      <c r="CL943" s="76"/>
      <c r="CM943" s="76"/>
      <c r="CN943" s="76"/>
      <c r="CO943" s="76"/>
      <c r="CP943" s="76"/>
      <c r="CQ943" s="76"/>
      <c r="CR943" s="76"/>
      <c r="CS943" s="76"/>
      <c r="CT943" s="76"/>
      <c r="CU943" s="76"/>
      <c r="CV943" s="76"/>
      <c r="CW943" s="76"/>
      <c r="CX943" s="76"/>
      <c r="CY943" s="76"/>
      <c r="CZ943" s="76"/>
      <c r="DA943" s="76"/>
      <c r="DB943" s="76"/>
      <c r="DC943" s="76"/>
      <c r="DD943" s="76"/>
      <c r="DE943" s="76"/>
      <c r="DF943" s="76"/>
      <c r="DG943" s="76"/>
      <c r="DH943" s="76"/>
      <c r="DI943" s="76"/>
      <c r="DJ943" s="76"/>
      <c r="DK943" s="76"/>
      <c r="DL943" s="76"/>
      <c r="DM943" s="76"/>
      <c r="DN943" s="76"/>
      <c r="DO943" s="76"/>
      <c r="DP943" s="76"/>
      <c r="DQ943" s="76"/>
      <c r="DR943" s="76"/>
      <c r="DS943" s="76"/>
      <c r="DT943" s="76"/>
      <c r="DU943" s="76"/>
      <c r="DV943" s="76"/>
      <c r="DW943" s="76"/>
      <c r="DX943" s="76"/>
      <c r="DY943" s="76"/>
      <c r="DZ943" s="76"/>
      <c r="EA943" s="76"/>
      <c r="EB943" s="76"/>
      <c r="EC943" s="76"/>
      <c r="ED943" s="76"/>
      <c r="EE943" s="76"/>
      <c r="EF943" s="76"/>
      <c r="EG943" s="76"/>
      <c r="EH943" s="76"/>
      <c r="EI943" s="76"/>
      <c r="EJ943" s="76"/>
      <c r="EK943" s="76"/>
      <c r="EL943" s="76"/>
      <c r="EM943" s="76"/>
      <c r="EN943" s="76"/>
      <c r="EO943" s="76"/>
      <c r="EP943" s="76"/>
      <c r="EQ943" s="76"/>
      <c r="ER943" s="76"/>
      <c r="ES943" s="76"/>
      <c r="ET943" s="76"/>
      <c r="EU943" s="76"/>
      <c r="EV943" s="76"/>
      <c r="EW943" s="76"/>
      <c r="EX943" s="76"/>
      <c r="EY943" s="76"/>
      <c r="EZ943" s="76"/>
      <c r="FA943" s="76"/>
      <c r="FB943" s="76"/>
      <c r="FC943" s="76"/>
      <c r="FD943" s="76"/>
      <c r="FE943" s="76"/>
      <c r="FF943" s="76"/>
      <c r="FG943" s="76"/>
      <c r="FH943" s="76"/>
      <c r="FI943" s="76"/>
      <c r="FJ943" s="76"/>
      <c r="FK943" s="76"/>
      <c r="FL943" s="76"/>
      <c r="FM943" s="76"/>
      <c r="FN943" s="76"/>
      <c r="FO943" s="76"/>
      <c r="FP943" s="76"/>
      <c r="FQ943" s="76"/>
      <c r="FR943" s="76"/>
      <c r="FS943" s="76"/>
      <c r="FT943" s="76"/>
      <c r="FU943" s="76"/>
      <c r="FV943" s="76"/>
      <c r="FW943" s="76"/>
      <c r="FX943" s="76"/>
      <c r="FY943" s="76"/>
      <c r="FZ943" s="76"/>
      <c r="GA943" s="76"/>
      <c r="GB943" s="76"/>
      <c r="GC943" s="76"/>
      <c r="GD943" s="76"/>
      <c r="GE943" s="76"/>
      <c r="GF943" s="76"/>
      <c r="GG943" s="76"/>
      <c r="GH943" s="76"/>
      <c r="GI943" s="76"/>
      <c r="GJ943" s="76"/>
      <c r="GK943" s="76"/>
      <c r="GL943" s="76"/>
      <c r="GM943" s="76"/>
      <c r="GN943" s="76"/>
      <c r="GO943" s="76"/>
      <c r="GP943" s="76"/>
      <c r="GQ943" s="76"/>
      <c r="GR943" s="76"/>
      <c r="GS943" s="76"/>
      <c r="GT943" s="76"/>
      <c r="GU943" s="76"/>
      <c r="GV943" s="76"/>
      <c r="GW943" s="76"/>
      <c r="GX943" s="76"/>
      <c r="GY943" s="76"/>
      <c r="GZ943" s="76"/>
      <c r="HA943" s="76"/>
      <c r="HB943" s="76"/>
      <c r="HC943" s="76"/>
      <c r="HD943" s="76"/>
      <c r="HE943" s="76"/>
      <c r="HF943" s="76"/>
      <c r="HG943" s="76"/>
      <c r="HH943" s="76"/>
      <c r="HI943" s="76"/>
      <c r="HJ943" s="76"/>
      <c r="HK943" s="76"/>
      <c r="HL943" s="76"/>
      <c r="HM943" s="76"/>
      <c r="HN943" s="76"/>
      <c r="HO943" s="76"/>
      <c r="HP943" s="76"/>
      <c r="HQ943" s="76"/>
      <c r="HR943" s="76"/>
      <c r="HS943" s="76"/>
      <c r="HT943" s="76"/>
      <c r="HU943" s="76"/>
      <c r="HV943" s="76"/>
      <c r="HW943" s="76"/>
      <c r="HX943" s="76"/>
      <c r="HY943" s="76"/>
      <c r="HZ943" s="76"/>
      <c r="IA943" s="76"/>
      <c r="IB943" s="76"/>
      <c r="IC943" s="76"/>
      <c r="ID943" s="76"/>
      <c r="IE943" s="76"/>
      <c r="IF943" s="76"/>
      <c r="IG943" s="76"/>
      <c r="IH943" s="76"/>
      <c r="II943" s="76"/>
      <c r="IJ943" s="76"/>
      <c r="IK943" s="76"/>
      <c r="IL943" s="76"/>
      <c r="IM943" s="76"/>
      <c r="IN943" s="76"/>
      <c r="IO943" s="76"/>
      <c r="IP943" s="76"/>
      <c r="IQ943" s="76"/>
      <c r="IR943" s="76"/>
      <c r="IS943" s="76"/>
      <c r="IT943" s="76"/>
      <c r="IU943" s="76"/>
      <c r="IV943" s="76"/>
    </row>
    <row r="944" spans="1:256" x14ac:dyDescent="0.2">
      <c r="A944" s="68">
        <v>3102</v>
      </c>
      <c r="B944" s="69" t="s">
        <v>2526</v>
      </c>
      <c r="C944" s="70" t="s">
        <v>2118</v>
      </c>
      <c r="D944" s="69">
        <v>0</v>
      </c>
      <c r="E944" s="69">
        <v>0</v>
      </c>
      <c r="F944" s="69">
        <v>0</v>
      </c>
      <c r="G944" s="71">
        <v>0</v>
      </c>
      <c r="H944" s="69">
        <v>0</v>
      </c>
      <c r="I944" s="69">
        <v>0</v>
      </c>
      <c r="J944" s="72">
        <v>0</v>
      </c>
      <c r="K944" s="73">
        <v>0</v>
      </c>
      <c r="L944" s="73">
        <v>0</v>
      </c>
      <c r="M944" s="74">
        <v>0</v>
      </c>
      <c r="N944" s="75">
        <v>0</v>
      </c>
      <c r="O944" s="70">
        <v>0</v>
      </c>
      <c r="P944" s="76" t="e">
        <f>VLOOKUP(A944,#REF!,3,FALSE)</f>
        <v>#REF!</v>
      </c>
      <c r="Q944" s="77"/>
      <c r="R944" s="77">
        <f t="shared" si="14"/>
        <v>0</v>
      </c>
      <c r="S944" s="76"/>
      <c r="T944" s="76"/>
      <c r="U944" s="76"/>
      <c r="V944" s="76"/>
      <c r="W944" s="76"/>
      <c r="X944" s="76"/>
      <c r="Y944" s="76"/>
      <c r="Z944" s="76"/>
      <c r="AA944" s="76"/>
      <c r="AB944" s="76"/>
      <c r="AC944" s="76"/>
      <c r="AD944" s="76"/>
      <c r="AE944" s="76"/>
      <c r="AF944" s="76"/>
      <c r="AG944" s="76"/>
      <c r="AH944" s="76"/>
      <c r="AI944" s="76"/>
      <c r="AJ944" s="76"/>
      <c r="AK944" s="76"/>
      <c r="AL944" s="76"/>
      <c r="AM944" s="76"/>
      <c r="AN944" s="76"/>
      <c r="AO944" s="76"/>
      <c r="AP944" s="76"/>
      <c r="AQ944" s="76"/>
      <c r="AR944" s="76"/>
      <c r="AS944" s="76"/>
      <c r="AT944" s="76"/>
      <c r="AU944" s="76"/>
      <c r="AV944" s="76"/>
      <c r="AW944" s="76"/>
      <c r="AX944" s="76"/>
      <c r="AY944" s="76"/>
      <c r="AZ944" s="76"/>
      <c r="BA944" s="76"/>
      <c r="BB944" s="76"/>
      <c r="BC944" s="76"/>
      <c r="BD944" s="76"/>
      <c r="BE944" s="76"/>
      <c r="BF944" s="76"/>
      <c r="BG944" s="76"/>
      <c r="BH944" s="76"/>
      <c r="BI944" s="76"/>
      <c r="BJ944" s="76"/>
      <c r="BK944" s="76"/>
      <c r="BL944" s="76"/>
      <c r="BM944" s="76"/>
      <c r="BN944" s="76"/>
      <c r="BO944" s="76"/>
      <c r="BP944" s="76"/>
      <c r="BQ944" s="76"/>
      <c r="BR944" s="76"/>
      <c r="BS944" s="76"/>
      <c r="BT944" s="76"/>
      <c r="BU944" s="76"/>
      <c r="BV944" s="76"/>
      <c r="BW944" s="76"/>
      <c r="BX944" s="76"/>
      <c r="BY944" s="76"/>
      <c r="BZ944" s="76"/>
      <c r="CA944" s="76"/>
      <c r="CB944" s="76"/>
      <c r="CC944" s="76"/>
      <c r="CD944" s="76"/>
      <c r="CE944" s="76"/>
      <c r="CF944" s="76"/>
      <c r="CG944" s="76"/>
      <c r="CH944" s="76"/>
      <c r="CI944" s="76"/>
      <c r="CJ944" s="76"/>
      <c r="CK944" s="76"/>
      <c r="CL944" s="76"/>
      <c r="CM944" s="76"/>
      <c r="CN944" s="76"/>
      <c r="CO944" s="76"/>
      <c r="CP944" s="76"/>
      <c r="CQ944" s="76"/>
      <c r="CR944" s="76"/>
      <c r="CS944" s="76"/>
      <c r="CT944" s="76"/>
      <c r="CU944" s="76"/>
      <c r="CV944" s="76"/>
      <c r="CW944" s="76"/>
      <c r="CX944" s="76"/>
      <c r="CY944" s="76"/>
      <c r="CZ944" s="76"/>
      <c r="DA944" s="76"/>
      <c r="DB944" s="76"/>
      <c r="DC944" s="76"/>
      <c r="DD944" s="76"/>
      <c r="DE944" s="76"/>
      <c r="DF944" s="76"/>
      <c r="DG944" s="76"/>
      <c r="DH944" s="76"/>
      <c r="DI944" s="76"/>
      <c r="DJ944" s="76"/>
      <c r="DK944" s="76"/>
      <c r="DL944" s="76"/>
      <c r="DM944" s="76"/>
      <c r="DN944" s="76"/>
      <c r="DO944" s="76"/>
      <c r="DP944" s="76"/>
      <c r="DQ944" s="76"/>
      <c r="DR944" s="76"/>
      <c r="DS944" s="76"/>
      <c r="DT944" s="76"/>
      <c r="DU944" s="76"/>
      <c r="DV944" s="76"/>
      <c r="DW944" s="76"/>
      <c r="DX944" s="76"/>
      <c r="DY944" s="76"/>
      <c r="DZ944" s="76"/>
      <c r="EA944" s="76"/>
      <c r="EB944" s="76"/>
      <c r="EC944" s="76"/>
      <c r="ED944" s="76"/>
      <c r="EE944" s="76"/>
      <c r="EF944" s="76"/>
      <c r="EG944" s="76"/>
      <c r="EH944" s="76"/>
      <c r="EI944" s="76"/>
      <c r="EJ944" s="76"/>
      <c r="EK944" s="76"/>
      <c r="EL944" s="76"/>
      <c r="EM944" s="76"/>
      <c r="EN944" s="76"/>
      <c r="EO944" s="76"/>
      <c r="EP944" s="76"/>
      <c r="EQ944" s="76"/>
      <c r="ER944" s="76"/>
      <c r="ES944" s="76"/>
      <c r="ET944" s="76"/>
      <c r="EU944" s="76"/>
      <c r="EV944" s="76"/>
      <c r="EW944" s="76"/>
      <c r="EX944" s="76"/>
      <c r="EY944" s="76"/>
      <c r="EZ944" s="76"/>
      <c r="FA944" s="76"/>
      <c r="FB944" s="76"/>
      <c r="FC944" s="76"/>
      <c r="FD944" s="76"/>
      <c r="FE944" s="76"/>
      <c r="FF944" s="76"/>
      <c r="FG944" s="76"/>
      <c r="FH944" s="76"/>
      <c r="FI944" s="76"/>
      <c r="FJ944" s="76"/>
      <c r="FK944" s="76"/>
      <c r="FL944" s="76"/>
      <c r="FM944" s="76"/>
      <c r="FN944" s="76"/>
      <c r="FO944" s="76"/>
      <c r="FP944" s="76"/>
      <c r="FQ944" s="76"/>
      <c r="FR944" s="76"/>
      <c r="FS944" s="76"/>
      <c r="FT944" s="76"/>
      <c r="FU944" s="76"/>
      <c r="FV944" s="76"/>
      <c r="FW944" s="76"/>
      <c r="FX944" s="76"/>
      <c r="FY944" s="76"/>
      <c r="FZ944" s="76"/>
      <c r="GA944" s="76"/>
      <c r="GB944" s="76"/>
      <c r="GC944" s="76"/>
      <c r="GD944" s="76"/>
      <c r="GE944" s="76"/>
      <c r="GF944" s="76"/>
      <c r="GG944" s="76"/>
      <c r="GH944" s="76"/>
      <c r="GI944" s="76"/>
      <c r="GJ944" s="76"/>
      <c r="GK944" s="76"/>
      <c r="GL944" s="76"/>
      <c r="GM944" s="76"/>
      <c r="GN944" s="76"/>
      <c r="GO944" s="76"/>
      <c r="GP944" s="76"/>
      <c r="GQ944" s="76"/>
      <c r="GR944" s="76"/>
      <c r="GS944" s="76"/>
      <c r="GT944" s="76"/>
      <c r="GU944" s="76"/>
      <c r="GV944" s="76"/>
      <c r="GW944" s="76"/>
      <c r="GX944" s="76"/>
      <c r="GY944" s="76"/>
      <c r="GZ944" s="76"/>
      <c r="HA944" s="76"/>
      <c r="HB944" s="76"/>
      <c r="HC944" s="76"/>
      <c r="HD944" s="76"/>
      <c r="HE944" s="76"/>
      <c r="HF944" s="76"/>
      <c r="HG944" s="76"/>
      <c r="HH944" s="76"/>
      <c r="HI944" s="76"/>
      <c r="HJ944" s="76"/>
      <c r="HK944" s="76"/>
      <c r="HL944" s="76"/>
      <c r="HM944" s="76"/>
      <c r="HN944" s="76"/>
      <c r="HO944" s="76"/>
      <c r="HP944" s="76"/>
      <c r="HQ944" s="76"/>
      <c r="HR944" s="76"/>
      <c r="HS944" s="76"/>
      <c r="HT944" s="76"/>
      <c r="HU944" s="76"/>
      <c r="HV944" s="76"/>
      <c r="HW944" s="76"/>
      <c r="HX944" s="76"/>
      <c r="HY944" s="76"/>
      <c r="HZ944" s="76"/>
      <c r="IA944" s="76"/>
      <c r="IB944" s="76"/>
      <c r="IC944" s="76"/>
      <c r="ID944" s="76"/>
      <c r="IE944" s="76"/>
      <c r="IF944" s="76"/>
      <c r="IG944" s="76"/>
      <c r="IH944" s="76"/>
      <c r="II944" s="76"/>
      <c r="IJ944" s="76"/>
      <c r="IK944" s="76"/>
      <c r="IL944" s="76"/>
      <c r="IM944" s="76"/>
      <c r="IN944" s="76"/>
      <c r="IO944" s="76"/>
      <c r="IP944" s="76"/>
      <c r="IQ944" s="76"/>
      <c r="IR944" s="76"/>
      <c r="IS944" s="76"/>
      <c r="IT944" s="76"/>
      <c r="IU944" s="76"/>
      <c r="IV944" s="76"/>
    </row>
    <row r="945" spans="1:256" x14ac:dyDescent="0.2">
      <c r="A945" s="79">
        <v>5030</v>
      </c>
      <c r="B945" s="71" t="s">
        <v>1664</v>
      </c>
      <c r="C945" s="70" t="s">
        <v>2107</v>
      </c>
      <c r="D945" s="69">
        <v>0</v>
      </c>
      <c r="E945" s="69">
        <v>0</v>
      </c>
      <c r="F945" s="69">
        <v>0</v>
      </c>
      <c r="G945" s="71">
        <v>0</v>
      </c>
      <c r="H945" s="69">
        <v>0</v>
      </c>
      <c r="I945" s="69">
        <v>0</v>
      </c>
      <c r="J945" s="72">
        <v>0</v>
      </c>
      <c r="K945" s="71">
        <v>0</v>
      </c>
      <c r="L945" s="80">
        <v>0</v>
      </c>
      <c r="M945" s="74">
        <v>0</v>
      </c>
      <c r="N945" s="80">
        <v>0</v>
      </c>
      <c r="O945" s="70">
        <v>0</v>
      </c>
      <c r="P945" s="76" t="e">
        <f>VLOOKUP(A945,#REF!,3,FALSE)</f>
        <v>#REF!</v>
      </c>
      <c r="Q945" s="80">
        <v>1194.4444444444443</v>
      </c>
      <c r="R945" s="80">
        <f t="shared" si="14"/>
        <v>0</v>
      </c>
    </row>
    <row r="946" spans="1:256" s="69" customFormat="1" x14ac:dyDescent="0.2">
      <c r="A946" s="86">
        <v>5050</v>
      </c>
      <c r="B946" s="85" t="s">
        <v>1702</v>
      </c>
      <c r="C946" s="69" t="s">
        <v>2107</v>
      </c>
      <c r="D946" s="69">
        <v>0</v>
      </c>
      <c r="E946" s="69">
        <v>0</v>
      </c>
      <c r="F946" s="69">
        <v>0</v>
      </c>
      <c r="G946" s="71">
        <v>0</v>
      </c>
      <c r="H946" s="69">
        <v>0</v>
      </c>
      <c r="I946" s="69">
        <v>0</v>
      </c>
      <c r="J946" s="69">
        <v>0</v>
      </c>
      <c r="K946" s="85">
        <v>0</v>
      </c>
      <c r="L946" s="87">
        <v>0</v>
      </c>
      <c r="M946" s="69">
        <v>0</v>
      </c>
      <c r="N946" s="87">
        <v>0</v>
      </c>
      <c r="O946" s="69">
        <v>0</v>
      </c>
      <c r="P946" s="76" t="e">
        <f>VLOOKUP(A946,#REF!,3,FALSE)</f>
        <v>#REF!</v>
      </c>
      <c r="Q946" s="84">
        <v>763.8888888888888</v>
      </c>
      <c r="R946" s="84">
        <f t="shared" si="14"/>
        <v>0</v>
      </c>
      <c r="S946" s="78"/>
      <c r="T946" s="78"/>
      <c r="U946" s="78"/>
      <c r="V946" s="78"/>
      <c r="W946" s="78"/>
      <c r="X946" s="78"/>
      <c r="Y946" s="78"/>
      <c r="Z946" s="78"/>
      <c r="AA946" s="78"/>
      <c r="AB946" s="78"/>
      <c r="AC946" s="85"/>
      <c r="AD946" s="85"/>
      <c r="AE946" s="85"/>
      <c r="AF946" s="85"/>
      <c r="AG946" s="85"/>
      <c r="AH946" s="85"/>
      <c r="AI946" s="85"/>
      <c r="AJ946" s="85"/>
      <c r="AK946" s="85"/>
      <c r="AL946" s="85"/>
      <c r="AM946" s="85"/>
      <c r="AN946" s="85"/>
      <c r="AO946" s="85"/>
      <c r="AP946" s="85"/>
      <c r="AQ946" s="85"/>
      <c r="AR946" s="85"/>
      <c r="AS946" s="85"/>
      <c r="AT946" s="85"/>
      <c r="AU946" s="85"/>
      <c r="AV946" s="85"/>
      <c r="AW946" s="85"/>
      <c r="AX946" s="85"/>
      <c r="AY946" s="85"/>
      <c r="AZ946" s="85"/>
      <c r="BA946" s="85"/>
      <c r="BB946" s="85"/>
      <c r="BC946" s="85"/>
      <c r="BD946" s="85"/>
      <c r="BE946" s="85"/>
      <c r="BF946" s="85"/>
      <c r="BG946" s="85"/>
      <c r="BH946" s="85"/>
      <c r="BI946" s="85"/>
      <c r="BJ946" s="85"/>
      <c r="BK946" s="85"/>
      <c r="BL946" s="85"/>
      <c r="BM946" s="85"/>
      <c r="BN946" s="85"/>
      <c r="BO946" s="85"/>
      <c r="BP946" s="85"/>
      <c r="BQ946" s="85"/>
      <c r="BR946" s="85"/>
      <c r="BS946" s="85"/>
      <c r="BT946" s="85"/>
      <c r="BU946" s="85"/>
      <c r="BV946" s="85"/>
      <c r="BW946" s="85"/>
      <c r="BX946" s="85"/>
      <c r="BY946" s="85"/>
      <c r="BZ946" s="85"/>
      <c r="CA946" s="85"/>
      <c r="CB946" s="85"/>
      <c r="CC946" s="85"/>
      <c r="CD946" s="85"/>
      <c r="CE946" s="85"/>
      <c r="CF946" s="85"/>
      <c r="CG946" s="85"/>
      <c r="CH946" s="85"/>
      <c r="CI946" s="85"/>
      <c r="CJ946" s="85"/>
      <c r="CK946" s="85"/>
      <c r="CL946" s="85"/>
      <c r="CM946" s="85"/>
      <c r="CN946" s="85"/>
      <c r="CO946" s="85"/>
      <c r="CP946" s="85"/>
      <c r="CQ946" s="85"/>
      <c r="CR946" s="85"/>
      <c r="CS946" s="85"/>
      <c r="CT946" s="85"/>
      <c r="CU946" s="85"/>
      <c r="CV946" s="85"/>
      <c r="CW946" s="85"/>
      <c r="CX946" s="85"/>
      <c r="CY946" s="85"/>
      <c r="CZ946" s="85"/>
      <c r="DA946" s="85"/>
      <c r="DB946" s="85"/>
      <c r="DC946" s="85"/>
      <c r="DD946" s="85"/>
      <c r="DE946" s="85"/>
      <c r="DF946" s="85"/>
      <c r="DG946" s="85"/>
      <c r="DH946" s="85"/>
      <c r="DI946" s="85"/>
      <c r="DJ946" s="85"/>
      <c r="DK946" s="85"/>
      <c r="DL946" s="85"/>
      <c r="DM946" s="85"/>
      <c r="DN946" s="85"/>
      <c r="DO946" s="85"/>
      <c r="DP946" s="85"/>
      <c r="DQ946" s="85"/>
      <c r="DR946" s="85"/>
      <c r="DS946" s="85"/>
      <c r="DT946" s="85"/>
      <c r="DU946" s="85"/>
      <c r="DV946" s="85"/>
      <c r="DW946" s="85"/>
      <c r="DX946" s="85"/>
      <c r="DY946" s="85"/>
      <c r="DZ946" s="85"/>
      <c r="EA946" s="85"/>
      <c r="EB946" s="85"/>
      <c r="EC946" s="85"/>
      <c r="ED946" s="85"/>
      <c r="EE946" s="85"/>
      <c r="EF946" s="85"/>
      <c r="EG946" s="85"/>
      <c r="EH946" s="85"/>
      <c r="EI946" s="85"/>
      <c r="EJ946" s="85"/>
      <c r="EK946" s="85"/>
      <c r="EL946" s="85"/>
      <c r="EM946" s="85"/>
      <c r="EN946" s="85"/>
      <c r="EO946" s="85"/>
      <c r="EP946" s="85"/>
      <c r="EQ946" s="85"/>
      <c r="ER946" s="85"/>
      <c r="ES946" s="85"/>
      <c r="ET946" s="85"/>
      <c r="EU946" s="85"/>
      <c r="EV946" s="85"/>
      <c r="EW946" s="85"/>
      <c r="EX946" s="85"/>
      <c r="EY946" s="85"/>
      <c r="EZ946" s="85"/>
      <c r="FA946" s="85"/>
      <c r="FB946" s="85"/>
      <c r="FC946" s="85"/>
      <c r="FD946" s="85"/>
      <c r="FE946" s="85"/>
      <c r="FF946" s="85"/>
      <c r="FG946" s="85"/>
      <c r="FH946" s="85"/>
      <c r="FI946" s="85"/>
      <c r="FJ946" s="85"/>
      <c r="FK946" s="85"/>
      <c r="FL946" s="85"/>
      <c r="FM946" s="85"/>
      <c r="FN946" s="85"/>
      <c r="FO946" s="85"/>
      <c r="FP946" s="85"/>
      <c r="FQ946" s="85"/>
      <c r="FR946" s="85"/>
      <c r="FS946" s="85"/>
      <c r="FT946" s="85"/>
      <c r="FU946" s="85"/>
      <c r="FV946" s="85"/>
      <c r="FW946" s="85"/>
      <c r="FX946" s="85"/>
      <c r="FY946" s="85"/>
      <c r="FZ946" s="85"/>
      <c r="GA946" s="85"/>
      <c r="GB946" s="85"/>
      <c r="GC946" s="85"/>
      <c r="GD946" s="85"/>
      <c r="GE946" s="85"/>
      <c r="GF946" s="85"/>
      <c r="GG946" s="85"/>
      <c r="GH946" s="85"/>
      <c r="GI946" s="85"/>
      <c r="GJ946" s="85"/>
      <c r="GK946" s="85"/>
      <c r="GL946" s="85"/>
      <c r="GM946" s="85"/>
      <c r="GN946" s="85"/>
      <c r="GO946" s="85"/>
      <c r="GP946" s="85"/>
      <c r="GQ946" s="85"/>
      <c r="GR946" s="85"/>
      <c r="GS946" s="85"/>
      <c r="GT946" s="85"/>
      <c r="GU946" s="85"/>
      <c r="GV946" s="85"/>
      <c r="GW946" s="85"/>
      <c r="GX946" s="85"/>
      <c r="GY946" s="85"/>
      <c r="GZ946" s="85"/>
      <c r="HA946" s="85"/>
      <c r="HB946" s="85"/>
      <c r="HC946" s="85"/>
      <c r="HD946" s="85"/>
      <c r="HE946" s="85"/>
      <c r="HF946" s="85"/>
      <c r="HG946" s="85"/>
      <c r="HH946" s="85"/>
      <c r="HI946" s="85"/>
      <c r="HJ946" s="85"/>
      <c r="HK946" s="85"/>
      <c r="HL946" s="85"/>
      <c r="HM946" s="85"/>
      <c r="HN946" s="85"/>
      <c r="HO946" s="85"/>
      <c r="HP946" s="85"/>
      <c r="HQ946" s="85"/>
      <c r="HR946" s="85"/>
      <c r="HS946" s="85"/>
      <c r="HT946" s="85"/>
      <c r="HU946" s="85"/>
      <c r="HV946" s="85"/>
      <c r="HW946" s="85"/>
      <c r="HX946" s="85"/>
      <c r="HY946" s="85"/>
      <c r="HZ946" s="85"/>
      <c r="IA946" s="85"/>
      <c r="IB946" s="85"/>
      <c r="IC946" s="85"/>
      <c r="ID946" s="85"/>
      <c r="IE946" s="85"/>
      <c r="IF946" s="85"/>
      <c r="IG946" s="85"/>
      <c r="IH946" s="85"/>
      <c r="II946" s="85"/>
      <c r="IJ946" s="85"/>
      <c r="IK946" s="85"/>
      <c r="IL946" s="85"/>
      <c r="IM946" s="85"/>
      <c r="IN946" s="85"/>
      <c r="IO946" s="85"/>
      <c r="IP946" s="85"/>
      <c r="IQ946" s="85"/>
      <c r="IR946" s="85"/>
      <c r="IS946" s="85"/>
      <c r="IT946" s="85"/>
      <c r="IU946" s="85"/>
      <c r="IV946" s="85"/>
    </row>
    <row r="947" spans="1:256" s="69" customFormat="1" x14ac:dyDescent="0.2">
      <c r="A947" s="94">
        <v>5054</v>
      </c>
      <c r="B947" s="95" t="s">
        <v>1633</v>
      </c>
      <c r="C947" s="69" t="s">
        <v>2177</v>
      </c>
      <c r="D947" s="69">
        <v>0</v>
      </c>
      <c r="E947" s="69">
        <v>0</v>
      </c>
      <c r="F947" s="69">
        <v>0</v>
      </c>
      <c r="G947" s="71">
        <v>0</v>
      </c>
      <c r="H947" s="69">
        <v>0</v>
      </c>
      <c r="I947" s="69">
        <v>0</v>
      </c>
      <c r="J947" s="69">
        <v>0</v>
      </c>
      <c r="K947" s="95">
        <v>0</v>
      </c>
      <c r="L947" s="96">
        <v>0</v>
      </c>
      <c r="M947" s="69">
        <v>0</v>
      </c>
      <c r="N947" s="96">
        <v>0</v>
      </c>
      <c r="O947" s="69">
        <v>0</v>
      </c>
      <c r="P947" s="76" t="e">
        <f>VLOOKUP(A947,#REF!,3,FALSE)</f>
        <v>#REF!</v>
      </c>
      <c r="Q947" s="84">
        <v>1958.3333333333333</v>
      </c>
      <c r="R947" s="84">
        <f t="shared" si="14"/>
        <v>0</v>
      </c>
      <c r="S947" s="78"/>
      <c r="T947" s="78"/>
      <c r="U947" s="78"/>
      <c r="V947" s="78"/>
      <c r="W947" s="78"/>
      <c r="X947" s="78"/>
      <c r="Y947" s="78"/>
      <c r="Z947" s="78"/>
      <c r="AA947" s="78"/>
      <c r="AB947" s="78"/>
      <c r="AC947" s="71"/>
      <c r="AD947" s="71"/>
      <c r="AE947" s="71"/>
      <c r="AF947" s="71"/>
      <c r="AG947" s="71"/>
      <c r="AH947" s="71"/>
      <c r="AI947" s="71"/>
      <c r="AJ947" s="71"/>
      <c r="AK947" s="71"/>
      <c r="AL947" s="71"/>
      <c r="AM947" s="71"/>
      <c r="AN947" s="71"/>
      <c r="AO947" s="71"/>
      <c r="AP947" s="71"/>
      <c r="AQ947" s="71"/>
      <c r="AR947" s="71"/>
      <c r="AS947" s="71"/>
      <c r="AT947" s="71"/>
      <c r="AU947" s="71"/>
      <c r="AV947" s="71"/>
      <c r="AW947" s="71"/>
      <c r="AX947" s="71"/>
      <c r="AY947" s="71"/>
      <c r="AZ947" s="71"/>
      <c r="BA947" s="71"/>
      <c r="BB947" s="71"/>
      <c r="BC947" s="71"/>
      <c r="BD947" s="71"/>
      <c r="BE947" s="71"/>
      <c r="BF947" s="71"/>
      <c r="BG947" s="71"/>
      <c r="BH947" s="71"/>
      <c r="BI947" s="71"/>
      <c r="BJ947" s="71"/>
      <c r="BK947" s="71"/>
      <c r="BL947" s="71"/>
      <c r="BM947" s="71"/>
      <c r="BN947" s="71"/>
      <c r="BO947" s="71"/>
      <c r="BP947" s="71"/>
      <c r="BQ947" s="71"/>
      <c r="BR947" s="71"/>
      <c r="BS947" s="71"/>
      <c r="BT947" s="71"/>
      <c r="BU947" s="71"/>
      <c r="BV947" s="71"/>
      <c r="BW947" s="71"/>
      <c r="BX947" s="71"/>
      <c r="BY947" s="71"/>
      <c r="BZ947" s="71"/>
      <c r="CA947" s="71"/>
      <c r="CB947" s="71"/>
      <c r="CC947" s="71"/>
      <c r="CD947" s="71"/>
      <c r="CE947" s="71"/>
      <c r="CF947" s="71"/>
      <c r="CG947" s="71"/>
      <c r="CH947" s="71"/>
      <c r="CI947" s="71"/>
      <c r="CJ947" s="71"/>
      <c r="CK947" s="71"/>
      <c r="CL947" s="71"/>
      <c r="CM947" s="71"/>
      <c r="CN947" s="71"/>
      <c r="CO947" s="71"/>
      <c r="CP947" s="71"/>
      <c r="CQ947" s="71"/>
      <c r="CR947" s="71"/>
      <c r="CS947" s="71"/>
      <c r="CT947" s="71"/>
      <c r="CU947" s="71"/>
      <c r="CV947" s="71"/>
      <c r="CW947" s="71"/>
      <c r="CX947" s="71"/>
      <c r="CY947" s="71"/>
      <c r="CZ947" s="71"/>
      <c r="DA947" s="71"/>
      <c r="DB947" s="71"/>
      <c r="DC947" s="71"/>
      <c r="DD947" s="71"/>
      <c r="DE947" s="71"/>
      <c r="DF947" s="71"/>
      <c r="DG947" s="71"/>
      <c r="DH947" s="71"/>
      <c r="DI947" s="71"/>
      <c r="DJ947" s="71"/>
      <c r="DK947" s="71"/>
      <c r="DL947" s="71"/>
      <c r="DM947" s="71"/>
      <c r="DN947" s="71"/>
      <c r="DO947" s="71"/>
      <c r="DP947" s="71"/>
      <c r="DQ947" s="71"/>
      <c r="DR947" s="71"/>
      <c r="DS947" s="71"/>
      <c r="DT947" s="71"/>
      <c r="DU947" s="71"/>
      <c r="DV947" s="71"/>
      <c r="DW947" s="71"/>
      <c r="DX947" s="71"/>
      <c r="DY947" s="71"/>
      <c r="DZ947" s="71"/>
      <c r="EA947" s="71"/>
      <c r="EB947" s="71"/>
      <c r="EC947" s="71"/>
      <c r="ED947" s="71"/>
      <c r="EE947" s="71"/>
      <c r="EF947" s="71"/>
      <c r="EG947" s="71"/>
      <c r="EH947" s="71"/>
      <c r="EI947" s="71"/>
      <c r="EJ947" s="71"/>
      <c r="EK947" s="71"/>
      <c r="EL947" s="71"/>
      <c r="EM947" s="71"/>
      <c r="EN947" s="71"/>
      <c r="EO947" s="71"/>
      <c r="EP947" s="71"/>
      <c r="EQ947" s="71"/>
      <c r="ER947" s="71"/>
      <c r="ES947" s="71"/>
      <c r="ET947" s="71"/>
      <c r="EU947" s="71"/>
      <c r="EV947" s="71"/>
      <c r="EW947" s="71"/>
      <c r="EX947" s="71"/>
      <c r="EY947" s="71"/>
      <c r="EZ947" s="71"/>
      <c r="FA947" s="71"/>
      <c r="FB947" s="71"/>
      <c r="FC947" s="71"/>
      <c r="FD947" s="71"/>
      <c r="FE947" s="71"/>
      <c r="FF947" s="71"/>
      <c r="FG947" s="71"/>
      <c r="FH947" s="71"/>
      <c r="FI947" s="71"/>
      <c r="FJ947" s="71"/>
      <c r="FK947" s="71"/>
      <c r="FL947" s="71"/>
      <c r="FM947" s="71"/>
      <c r="FN947" s="71"/>
      <c r="FO947" s="71"/>
      <c r="FP947" s="71"/>
      <c r="FQ947" s="71"/>
      <c r="FR947" s="71"/>
      <c r="FS947" s="71"/>
      <c r="FT947" s="71"/>
      <c r="FU947" s="71"/>
      <c r="FV947" s="71"/>
      <c r="FW947" s="71"/>
      <c r="FX947" s="71"/>
      <c r="FY947" s="71"/>
      <c r="FZ947" s="71"/>
      <c r="GA947" s="71"/>
      <c r="GB947" s="71"/>
      <c r="GC947" s="71"/>
      <c r="GD947" s="71"/>
      <c r="GE947" s="71"/>
      <c r="GF947" s="71"/>
      <c r="GG947" s="71"/>
      <c r="GH947" s="71"/>
      <c r="GI947" s="71"/>
      <c r="GJ947" s="71"/>
      <c r="GK947" s="71"/>
      <c r="GL947" s="71"/>
      <c r="GM947" s="71"/>
      <c r="GN947" s="71"/>
      <c r="GO947" s="71"/>
      <c r="GP947" s="71"/>
      <c r="GQ947" s="71"/>
      <c r="GR947" s="71"/>
      <c r="GS947" s="71"/>
      <c r="GT947" s="71"/>
      <c r="GU947" s="71"/>
      <c r="GV947" s="71"/>
      <c r="GW947" s="71"/>
      <c r="GX947" s="71"/>
      <c r="GY947" s="71"/>
      <c r="GZ947" s="71"/>
      <c r="HA947" s="71"/>
      <c r="HB947" s="71"/>
      <c r="HC947" s="71"/>
      <c r="HD947" s="71"/>
      <c r="HE947" s="71"/>
      <c r="HF947" s="71"/>
      <c r="HG947" s="71"/>
      <c r="HH947" s="71"/>
      <c r="HI947" s="71"/>
      <c r="HJ947" s="71"/>
      <c r="HK947" s="71"/>
      <c r="HL947" s="71"/>
      <c r="HM947" s="71"/>
      <c r="HN947" s="71"/>
      <c r="HO947" s="71"/>
      <c r="HP947" s="71"/>
      <c r="HQ947" s="71"/>
      <c r="HR947" s="71"/>
      <c r="HS947" s="71"/>
      <c r="HT947" s="71"/>
      <c r="HU947" s="71"/>
      <c r="HV947" s="71"/>
      <c r="HW947" s="71"/>
      <c r="HX947" s="71"/>
      <c r="HY947" s="71"/>
      <c r="HZ947" s="71"/>
      <c r="IA947" s="71"/>
      <c r="IB947" s="71"/>
      <c r="IC947" s="71"/>
      <c r="ID947" s="71"/>
      <c r="IE947" s="71"/>
      <c r="IF947" s="71"/>
      <c r="IG947" s="71"/>
      <c r="IH947" s="71"/>
      <c r="II947" s="71"/>
      <c r="IJ947" s="71"/>
      <c r="IK947" s="71"/>
      <c r="IL947" s="71"/>
      <c r="IM947" s="71"/>
      <c r="IN947" s="71"/>
      <c r="IO947" s="71"/>
      <c r="IP947" s="71"/>
      <c r="IQ947" s="71"/>
      <c r="IR947" s="71"/>
      <c r="IS947" s="71"/>
      <c r="IT947" s="71"/>
      <c r="IU947" s="71"/>
      <c r="IV947" s="71"/>
    </row>
    <row r="948" spans="1:256" x14ac:dyDescent="0.2">
      <c r="A948" s="68">
        <v>3911</v>
      </c>
      <c r="B948" s="69" t="s">
        <v>2527</v>
      </c>
      <c r="C948" s="70" t="s">
        <v>62</v>
      </c>
      <c r="D948" s="69">
        <v>0</v>
      </c>
      <c r="E948" s="69">
        <v>0</v>
      </c>
      <c r="F948" s="69">
        <v>0</v>
      </c>
      <c r="G948" s="71">
        <v>0</v>
      </c>
      <c r="H948" s="69">
        <v>0</v>
      </c>
      <c r="I948" s="69">
        <v>0</v>
      </c>
      <c r="J948" s="72">
        <v>0</v>
      </c>
      <c r="K948" s="73">
        <v>0</v>
      </c>
      <c r="L948" s="73">
        <v>0</v>
      </c>
      <c r="M948" s="74">
        <v>0</v>
      </c>
      <c r="N948" s="75">
        <v>0</v>
      </c>
      <c r="O948" s="70">
        <v>0</v>
      </c>
      <c r="P948" s="76" t="e">
        <f>VLOOKUP(A948,#REF!,3,FALSE)</f>
        <v>#REF!</v>
      </c>
      <c r="Q948" s="77"/>
      <c r="R948" s="77">
        <f t="shared" si="14"/>
        <v>0</v>
      </c>
      <c r="S948" s="76"/>
      <c r="T948" s="76"/>
      <c r="U948" s="76"/>
      <c r="V948" s="76"/>
      <c r="W948" s="76"/>
      <c r="X948" s="76"/>
      <c r="Y948" s="76"/>
      <c r="Z948" s="76"/>
      <c r="AA948" s="76"/>
      <c r="AB948" s="76"/>
      <c r="AC948" s="76"/>
      <c r="AD948" s="76"/>
      <c r="AE948" s="76"/>
      <c r="AF948" s="76"/>
      <c r="AG948" s="76"/>
      <c r="AH948" s="76"/>
      <c r="AI948" s="76"/>
      <c r="AJ948" s="76"/>
      <c r="AK948" s="76"/>
      <c r="AL948" s="76"/>
      <c r="AM948" s="76"/>
      <c r="AN948" s="76"/>
      <c r="AO948" s="76"/>
      <c r="AP948" s="76"/>
      <c r="AQ948" s="76"/>
      <c r="AR948" s="76"/>
      <c r="AS948" s="76"/>
      <c r="AT948" s="76"/>
      <c r="AU948" s="76"/>
      <c r="AV948" s="76"/>
      <c r="AW948" s="76"/>
      <c r="AX948" s="76"/>
      <c r="AY948" s="76"/>
      <c r="AZ948" s="76"/>
      <c r="BA948" s="76"/>
      <c r="BB948" s="76"/>
      <c r="BC948" s="76"/>
      <c r="BD948" s="76"/>
      <c r="BE948" s="76"/>
      <c r="BF948" s="76"/>
      <c r="BG948" s="76"/>
      <c r="BH948" s="76"/>
      <c r="BI948" s="76"/>
      <c r="BJ948" s="76"/>
      <c r="BK948" s="76"/>
      <c r="BL948" s="76"/>
      <c r="BM948" s="76"/>
      <c r="BN948" s="76"/>
      <c r="BO948" s="76"/>
      <c r="BP948" s="76"/>
      <c r="BQ948" s="76"/>
      <c r="BR948" s="76"/>
      <c r="BS948" s="76"/>
      <c r="BT948" s="76"/>
      <c r="BU948" s="76"/>
      <c r="BV948" s="76"/>
      <c r="BW948" s="76"/>
      <c r="BX948" s="76"/>
      <c r="BY948" s="76"/>
      <c r="BZ948" s="76"/>
      <c r="CA948" s="76"/>
      <c r="CB948" s="76"/>
      <c r="CC948" s="76"/>
      <c r="CD948" s="76"/>
      <c r="CE948" s="76"/>
      <c r="CF948" s="76"/>
      <c r="CG948" s="76"/>
      <c r="CH948" s="76"/>
      <c r="CI948" s="76"/>
      <c r="CJ948" s="76"/>
      <c r="CK948" s="76"/>
      <c r="CL948" s="76"/>
      <c r="CM948" s="76"/>
      <c r="CN948" s="76"/>
      <c r="CO948" s="76"/>
      <c r="CP948" s="76"/>
      <c r="CQ948" s="76"/>
      <c r="CR948" s="76"/>
      <c r="CS948" s="76"/>
      <c r="CT948" s="76"/>
      <c r="CU948" s="76"/>
      <c r="CV948" s="76"/>
      <c r="CW948" s="76"/>
      <c r="CX948" s="76"/>
      <c r="CY948" s="76"/>
      <c r="CZ948" s="76"/>
      <c r="DA948" s="76"/>
      <c r="DB948" s="76"/>
      <c r="DC948" s="76"/>
      <c r="DD948" s="76"/>
      <c r="DE948" s="76"/>
      <c r="DF948" s="76"/>
      <c r="DG948" s="76"/>
      <c r="DH948" s="76"/>
      <c r="DI948" s="76"/>
      <c r="DJ948" s="76"/>
      <c r="DK948" s="76"/>
      <c r="DL948" s="76"/>
      <c r="DM948" s="76"/>
      <c r="DN948" s="76"/>
      <c r="DO948" s="76"/>
      <c r="DP948" s="76"/>
      <c r="DQ948" s="76"/>
      <c r="DR948" s="76"/>
      <c r="DS948" s="76"/>
      <c r="DT948" s="76"/>
      <c r="DU948" s="76"/>
      <c r="DV948" s="76"/>
      <c r="DW948" s="76"/>
      <c r="DX948" s="76"/>
      <c r="DY948" s="76"/>
      <c r="DZ948" s="76"/>
      <c r="EA948" s="76"/>
      <c r="EB948" s="76"/>
      <c r="EC948" s="76"/>
      <c r="ED948" s="76"/>
      <c r="EE948" s="76"/>
      <c r="EF948" s="76"/>
      <c r="EG948" s="76"/>
      <c r="EH948" s="76"/>
      <c r="EI948" s="76"/>
      <c r="EJ948" s="76"/>
      <c r="EK948" s="76"/>
      <c r="EL948" s="76"/>
      <c r="EM948" s="76"/>
      <c r="EN948" s="76"/>
      <c r="EO948" s="76"/>
      <c r="EP948" s="76"/>
      <c r="EQ948" s="76"/>
      <c r="ER948" s="76"/>
      <c r="ES948" s="76"/>
      <c r="ET948" s="76"/>
      <c r="EU948" s="76"/>
      <c r="EV948" s="76"/>
      <c r="EW948" s="76"/>
      <c r="EX948" s="76"/>
      <c r="EY948" s="76"/>
      <c r="EZ948" s="76"/>
      <c r="FA948" s="76"/>
      <c r="FB948" s="76"/>
      <c r="FC948" s="76"/>
      <c r="FD948" s="76"/>
      <c r="FE948" s="76"/>
      <c r="FF948" s="76"/>
      <c r="FG948" s="76"/>
      <c r="FH948" s="76"/>
      <c r="FI948" s="76"/>
      <c r="FJ948" s="76"/>
      <c r="FK948" s="76"/>
      <c r="FL948" s="76"/>
      <c r="FM948" s="76"/>
      <c r="FN948" s="76"/>
      <c r="FO948" s="76"/>
      <c r="FP948" s="76"/>
      <c r="FQ948" s="76"/>
      <c r="FR948" s="76"/>
      <c r="FS948" s="76"/>
      <c r="FT948" s="76"/>
      <c r="FU948" s="76"/>
      <c r="FV948" s="76"/>
      <c r="FW948" s="76"/>
      <c r="FX948" s="76"/>
      <c r="FY948" s="76"/>
      <c r="FZ948" s="76"/>
      <c r="GA948" s="76"/>
      <c r="GB948" s="76"/>
      <c r="GC948" s="76"/>
      <c r="GD948" s="76"/>
      <c r="GE948" s="76"/>
      <c r="GF948" s="76"/>
      <c r="GG948" s="76"/>
      <c r="GH948" s="76"/>
      <c r="GI948" s="76"/>
      <c r="GJ948" s="76"/>
      <c r="GK948" s="76"/>
      <c r="GL948" s="76"/>
      <c r="GM948" s="76"/>
      <c r="GN948" s="76"/>
      <c r="GO948" s="76"/>
      <c r="GP948" s="76"/>
      <c r="GQ948" s="76"/>
      <c r="GR948" s="76"/>
      <c r="GS948" s="76"/>
      <c r="GT948" s="76"/>
      <c r="GU948" s="76"/>
      <c r="GV948" s="76"/>
      <c r="GW948" s="76"/>
      <c r="GX948" s="76"/>
      <c r="GY948" s="76"/>
      <c r="GZ948" s="76"/>
      <c r="HA948" s="76"/>
      <c r="HB948" s="76"/>
      <c r="HC948" s="76"/>
      <c r="HD948" s="76"/>
      <c r="HE948" s="76"/>
      <c r="HF948" s="76"/>
      <c r="HG948" s="76"/>
      <c r="HH948" s="76"/>
      <c r="HI948" s="76"/>
      <c r="HJ948" s="76"/>
      <c r="HK948" s="76"/>
      <c r="HL948" s="76"/>
      <c r="HM948" s="76"/>
      <c r="HN948" s="76"/>
      <c r="HO948" s="76"/>
      <c r="HP948" s="76"/>
      <c r="HQ948" s="76"/>
      <c r="HR948" s="76"/>
      <c r="HS948" s="76"/>
      <c r="HT948" s="76"/>
      <c r="HU948" s="76"/>
      <c r="HV948" s="76"/>
      <c r="HW948" s="76"/>
      <c r="HX948" s="76"/>
      <c r="HY948" s="76"/>
      <c r="HZ948" s="76"/>
      <c r="IA948" s="76"/>
      <c r="IB948" s="76"/>
      <c r="IC948" s="76"/>
      <c r="ID948" s="76"/>
      <c r="IE948" s="76"/>
      <c r="IF948" s="76"/>
      <c r="IG948" s="76"/>
      <c r="IH948" s="76"/>
      <c r="II948" s="76"/>
      <c r="IJ948" s="76"/>
      <c r="IK948" s="76"/>
      <c r="IL948" s="76"/>
      <c r="IM948" s="76"/>
      <c r="IN948" s="76"/>
      <c r="IO948" s="76"/>
      <c r="IP948" s="76"/>
      <c r="IQ948" s="76"/>
      <c r="IR948" s="76"/>
      <c r="IS948" s="76"/>
      <c r="IT948" s="76"/>
      <c r="IU948" s="76"/>
      <c r="IV948" s="76"/>
    </row>
    <row r="949" spans="1:256" x14ac:dyDescent="0.2">
      <c r="A949" s="68">
        <v>3912</v>
      </c>
      <c r="B949" s="69" t="s">
        <v>2528</v>
      </c>
      <c r="C949" s="70" t="s">
        <v>62</v>
      </c>
      <c r="D949" s="69">
        <v>0</v>
      </c>
      <c r="E949" s="69">
        <v>0</v>
      </c>
      <c r="F949" s="69">
        <v>0</v>
      </c>
      <c r="G949" s="71">
        <v>0</v>
      </c>
      <c r="H949" s="69">
        <v>0</v>
      </c>
      <c r="I949" s="69">
        <v>0</v>
      </c>
      <c r="J949" s="72">
        <v>0</v>
      </c>
      <c r="K949" s="73">
        <v>0</v>
      </c>
      <c r="L949" s="73">
        <v>0</v>
      </c>
      <c r="M949" s="74">
        <v>0</v>
      </c>
      <c r="N949" s="75">
        <v>0</v>
      </c>
      <c r="O949" s="70">
        <v>0</v>
      </c>
      <c r="P949" s="76" t="e">
        <f>VLOOKUP(A949,#REF!,3,FALSE)</f>
        <v>#REF!</v>
      </c>
      <c r="Q949" s="77"/>
      <c r="R949" s="77">
        <f t="shared" si="14"/>
        <v>0</v>
      </c>
      <c r="S949" s="76"/>
      <c r="T949" s="76"/>
      <c r="U949" s="76"/>
      <c r="V949" s="76"/>
      <c r="W949" s="76"/>
      <c r="X949" s="76"/>
      <c r="Y949" s="76"/>
      <c r="Z949" s="76"/>
      <c r="AA949" s="76"/>
      <c r="AB949" s="76"/>
      <c r="AC949" s="76"/>
      <c r="AD949" s="76"/>
      <c r="AE949" s="76"/>
      <c r="AF949" s="76"/>
      <c r="AG949" s="76"/>
      <c r="AH949" s="76"/>
      <c r="AI949" s="76"/>
      <c r="AJ949" s="76"/>
      <c r="AK949" s="76"/>
      <c r="AL949" s="76"/>
      <c r="AM949" s="76"/>
      <c r="AN949" s="76"/>
      <c r="AO949" s="76"/>
      <c r="AP949" s="76"/>
      <c r="AQ949" s="76"/>
      <c r="AR949" s="76"/>
      <c r="AS949" s="76"/>
      <c r="AT949" s="76"/>
      <c r="AU949" s="76"/>
      <c r="AV949" s="76"/>
      <c r="AW949" s="76"/>
      <c r="AX949" s="76"/>
      <c r="AY949" s="76"/>
      <c r="AZ949" s="76"/>
      <c r="BA949" s="76"/>
      <c r="BB949" s="76"/>
      <c r="BC949" s="76"/>
      <c r="BD949" s="76"/>
      <c r="BE949" s="76"/>
      <c r="BF949" s="76"/>
      <c r="BG949" s="76"/>
      <c r="BH949" s="76"/>
      <c r="BI949" s="76"/>
      <c r="BJ949" s="76"/>
      <c r="BK949" s="76"/>
      <c r="BL949" s="76"/>
      <c r="BM949" s="76"/>
      <c r="BN949" s="76"/>
      <c r="BO949" s="76"/>
      <c r="BP949" s="76"/>
      <c r="BQ949" s="76"/>
      <c r="BR949" s="76"/>
      <c r="BS949" s="76"/>
      <c r="BT949" s="76"/>
      <c r="BU949" s="76"/>
      <c r="BV949" s="76"/>
      <c r="BW949" s="76"/>
      <c r="BX949" s="76"/>
      <c r="BY949" s="76"/>
      <c r="BZ949" s="76"/>
      <c r="CA949" s="76"/>
      <c r="CB949" s="76"/>
      <c r="CC949" s="76"/>
      <c r="CD949" s="76"/>
      <c r="CE949" s="76"/>
      <c r="CF949" s="76"/>
      <c r="CG949" s="76"/>
      <c r="CH949" s="76"/>
      <c r="CI949" s="76"/>
      <c r="CJ949" s="76"/>
      <c r="CK949" s="76"/>
      <c r="CL949" s="76"/>
      <c r="CM949" s="76"/>
      <c r="CN949" s="76"/>
      <c r="CO949" s="76"/>
      <c r="CP949" s="76"/>
      <c r="CQ949" s="76"/>
      <c r="CR949" s="76"/>
      <c r="CS949" s="76"/>
      <c r="CT949" s="76"/>
      <c r="CU949" s="76"/>
      <c r="CV949" s="76"/>
      <c r="CW949" s="76"/>
      <c r="CX949" s="76"/>
      <c r="CY949" s="76"/>
      <c r="CZ949" s="76"/>
      <c r="DA949" s="76"/>
      <c r="DB949" s="76"/>
      <c r="DC949" s="76"/>
      <c r="DD949" s="76"/>
      <c r="DE949" s="76"/>
      <c r="DF949" s="76"/>
      <c r="DG949" s="76"/>
      <c r="DH949" s="76"/>
      <c r="DI949" s="76"/>
      <c r="DJ949" s="76"/>
      <c r="DK949" s="76"/>
      <c r="DL949" s="76"/>
      <c r="DM949" s="76"/>
      <c r="DN949" s="76"/>
      <c r="DO949" s="76"/>
      <c r="DP949" s="76"/>
      <c r="DQ949" s="76"/>
      <c r="DR949" s="76"/>
      <c r="DS949" s="76"/>
      <c r="DT949" s="76"/>
      <c r="DU949" s="76"/>
      <c r="DV949" s="76"/>
      <c r="DW949" s="76"/>
      <c r="DX949" s="76"/>
      <c r="DY949" s="76"/>
      <c r="DZ949" s="76"/>
      <c r="EA949" s="76"/>
      <c r="EB949" s="76"/>
      <c r="EC949" s="76"/>
      <c r="ED949" s="76"/>
      <c r="EE949" s="76"/>
      <c r="EF949" s="76"/>
      <c r="EG949" s="76"/>
      <c r="EH949" s="76"/>
      <c r="EI949" s="76"/>
      <c r="EJ949" s="76"/>
      <c r="EK949" s="76"/>
      <c r="EL949" s="76"/>
      <c r="EM949" s="76"/>
      <c r="EN949" s="76"/>
      <c r="EO949" s="76"/>
      <c r="EP949" s="76"/>
      <c r="EQ949" s="76"/>
      <c r="ER949" s="76"/>
      <c r="ES949" s="76"/>
      <c r="ET949" s="76"/>
      <c r="EU949" s="76"/>
      <c r="EV949" s="76"/>
      <c r="EW949" s="76"/>
      <c r="EX949" s="76"/>
      <c r="EY949" s="76"/>
      <c r="EZ949" s="76"/>
      <c r="FA949" s="76"/>
      <c r="FB949" s="76"/>
      <c r="FC949" s="76"/>
      <c r="FD949" s="76"/>
      <c r="FE949" s="76"/>
      <c r="FF949" s="76"/>
      <c r="FG949" s="76"/>
      <c r="FH949" s="76"/>
      <c r="FI949" s="76"/>
      <c r="FJ949" s="76"/>
      <c r="FK949" s="76"/>
      <c r="FL949" s="76"/>
      <c r="FM949" s="76"/>
      <c r="FN949" s="76"/>
      <c r="FO949" s="76"/>
      <c r="FP949" s="76"/>
      <c r="FQ949" s="76"/>
      <c r="FR949" s="76"/>
      <c r="FS949" s="76"/>
      <c r="FT949" s="76"/>
      <c r="FU949" s="76"/>
      <c r="FV949" s="76"/>
      <c r="FW949" s="76"/>
      <c r="FX949" s="76"/>
      <c r="FY949" s="76"/>
      <c r="FZ949" s="76"/>
      <c r="GA949" s="76"/>
      <c r="GB949" s="76"/>
      <c r="GC949" s="76"/>
      <c r="GD949" s="76"/>
      <c r="GE949" s="76"/>
      <c r="GF949" s="76"/>
      <c r="GG949" s="76"/>
      <c r="GH949" s="76"/>
      <c r="GI949" s="76"/>
      <c r="GJ949" s="76"/>
      <c r="GK949" s="76"/>
      <c r="GL949" s="76"/>
      <c r="GM949" s="76"/>
      <c r="GN949" s="76"/>
      <c r="GO949" s="76"/>
      <c r="GP949" s="76"/>
      <c r="GQ949" s="76"/>
      <c r="GR949" s="76"/>
      <c r="GS949" s="76"/>
      <c r="GT949" s="76"/>
      <c r="GU949" s="76"/>
      <c r="GV949" s="76"/>
      <c r="GW949" s="76"/>
      <c r="GX949" s="76"/>
      <c r="GY949" s="76"/>
      <c r="GZ949" s="76"/>
      <c r="HA949" s="76"/>
      <c r="HB949" s="76"/>
      <c r="HC949" s="76"/>
      <c r="HD949" s="76"/>
      <c r="HE949" s="76"/>
      <c r="HF949" s="76"/>
      <c r="HG949" s="76"/>
      <c r="HH949" s="76"/>
      <c r="HI949" s="76"/>
      <c r="HJ949" s="76"/>
      <c r="HK949" s="76"/>
      <c r="HL949" s="76"/>
      <c r="HM949" s="76"/>
      <c r="HN949" s="76"/>
      <c r="HO949" s="76"/>
      <c r="HP949" s="76"/>
      <c r="HQ949" s="76"/>
      <c r="HR949" s="76"/>
      <c r="HS949" s="76"/>
      <c r="HT949" s="76"/>
      <c r="HU949" s="76"/>
      <c r="HV949" s="76"/>
      <c r="HW949" s="76"/>
      <c r="HX949" s="76"/>
      <c r="HY949" s="76"/>
      <c r="HZ949" s="76"/>
      <c r="IA949" s="76"/>
      <c r="IB949" s="76"/>
      <c r="IC949" s="76"/>
      <c r="ID949" s="76"/>
      <c r="IE949" s="76"/>
      <c r="IF949" s="76"/>
      <c r="IG949" s="76"/>
      <c r="IH949" s="76"/>
      <c r="II949" s="76"/>
      <c r="IJ949" s="76"/>
      <c r="IK949" s="76"/>
      <c r="IL949" s="76"/>
      <c r="IM949" s="76"/>
      <c r="IN949" s="76"/>
      <c r="IO949" s="76"/>
      <c r="IP949" s="76"/>
      <c r="IQ949" s="76"/>
      <c r="IR949" s="76"/>
      <c r="IS949" s="76"/>
      <c r="IT949" s="76"/>
      <c r="IU949" s="76"/>
      <c r="IV949" s="76"/>
    </row>
    <row r="950" spans="1:256" x14ac:dyDescent="0.2">
      <c r="A950" s="79">
        <v>1455</v>
      </c>
      <c r="B950" s="71" t="s">
        <v>2529</v>
      </c>
      <c r="C950" s="70" t="s">
        <v>2110</v>
      </c>
      <c r="D950" s="69">
        <v>1</v>
      </c>
      <c r="E950" s="69">
        <v>1</v>
      </c>
      <c r="F950" s="69">
        <v>1</v>
      </c>
      <c r="G950" s="71">
        <v>171.78</v>
      </c>
      <c r="H950" s="69">
        <v>34.36</v>
      </c>
      <c r="I950" s="69">
        <v>1</v>
      </c>
      <c r="J950" s="72">
        <v>1</v>
      </c>
      <c r="K950" s="71">
        <v>1</v>
      </c>
      <c r="L950" s="80">
        <v>171.78</v>
      </c>
      <c r="M950" s="74">
        <v>34.36</v>
      </c>
      <c r="N950" s="80">
        <v>171.78</v>
      </c>
      <c r="O950" s="70">
        <v>0</v>
      </c>
      <c r="P950" s="76" t="e">
        <f>VLOOKUP(A950,#REF!,3,FALSE)</f>
        <v>#REF!</v>
      </c>
      <c r="Q950" s="80">
        <v>76.75800000000001</v>
      </c>
      <c r="R950" s="80">
        <f t="shared" si="14"/>
        <v>95.021999999999991</v>
      </c>
    </row>
    <row r="951" spans="1:256" x14ac:dyDescent="0.2">
      <c r="A951" s="68">
        <v>2022</v>
      </c>
      <c r="B951" s="69" t="s">
        <v>2530</v>
      </c>
      <c r="C951" s="70" t="s">
        <v>2107</v>
      </c>
      <c r="D951" s="69">
        <v>0</v>
      </c>
      <c r="E951" s="69">
        <v>0</v>
      </c>
      <c r="F951" s="69">
        <v>0</v>
      </c>
      <c r="G951" s="71">
        <v>0</v>
      </c>
      <c r="H951" s="69">
        <v>0</v>
      </c>
      <c r="I951" s="69">
        <v>0</v>
      </c>
      <c r="J951" s="72">
        <v>0</v>
      </c>
      <c r="K951" s="73">
        <v>0</v>
      </c>
      <c r="L951" s="73">
        <v>0</v>
      </c>
      <c r="M951" s="74">
        <v>0</v>
      </c>
      <c r="N951" s="75">
        <v>0</v>
      </c>
      <c r="O951" s="70">
        <v>0</v>
      </c>
      <c r="P951" s="76" t="e">
        <f>VLOOKUP(A951,#REF!,3,FALSE)</f>
        <v>#REF!</v>
      </c>
      <c r="Q951" s="77"/>
      <c r="R951" s="77">
        <f t="shared" si="14"/>
        <v>0</v>
      </c>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c r="CM951" s="76"/>
      <c r="CN951" s="76"/>
      <c r="CO951" s="76"/>
      <c r="CP951" s="76"/>
      <c r="CQ951" s="76"/>
      <c r="CR951" s="76"/>
      <c r="CS951" s="76"/>
      <c r="CT951" s="76"/>
      <c r="CU951" s="76"/>
      <c r="CV951" s="76"/>
      <c r="CW951" s="76"/>
      <c r="CX951" s="76"/>
      <c r="CY951" s="76"/>
      <c r="CZ951" s="76"/>
      <c r="DA951" s="76"/>
      <c r="DB951" s="76"/>
      <c r="DC951" s="76"/>
      <c r="DD951" s="76"/>
      <c r="DE951" s="76"/>
      <c r="DF951" s="76"/>
      <c r="DG951" s="76"/>
      <c r="DH951" s="76"/>
      <c r="DI951" s="76"/>
      <c r="DJ951" s="76"/>
      <c r="DK951" s="76"/>
      <c r="DL951" s="76"/>
      <c r="DM951" s="76"/>
      <c r="DN951" s="76"/>
      <c r="DO951" s="76"/>
      <c r="DP951" s="76"/>
      <c r="DQ951" s="76"/>
      <c r="DR951" s="76"/>
      <c r="DS951" s="76"/>
      <c r="DT951" s="76"/>
      <c r="DU951" s="76"/>
      <c r="DV951" s="76"/>
      <c r="DW951" s="76"/>
      <c r="DX951" s="76"/>
      <c r="DY951" s="76"/>
      <c r="DZ951" s="76"/>
      <c r="EA951" s="76"/>
      <c r="EB951" s="76"/>
      <c r="EC951" s="76"/>
      <c r="ED951" s="76"/>
      <c r="EE951" s="76"/>
      <c r="EF951" s="76"/>
      <c r="EG951" s="76"/>
      <c r="EH951" s="76"/>
      <c r="EI951" s="76"/>
      <c r="EJ951" s="76"/>
      <c r="EK951" s="76"/>
      <c r="EL951" s="76"/>
      <c r="EM951" s="76"/>
      <c r="EN951" s="76"/>
      <c r="EO951" s="76"/>
      <c r="EP951" s="76"/>
      <c r="EQ951" s="76"/>
      <c r="ER951" s="76"/>
      <c r="ES951" s="76"/>
      <c r="ET951" s="76"/>
      <c r="EU951" s="76"/>
      <c r="EV951" s="76"/>
      <c r="EW951" s="76"/>
      <c r="EX951" s="76"/>
      <c r="EY951" s="76"/>
      <c r="EZ951" s="76"/>
      <c r="FA951" s="76"/>
      <c r="FB951" s="76"/>
      <c r="FC951" s="76"/>
      <c r="FD951" s="76"/>
      <c r="FE951" s="76"/>
      <c r="FF951" s="76"/>
      <c r="FG951" s="76"/>
      <c r="FH951" s="76"/>
      <c r="FI951" s="76"/>
      <c r="FJ951" s="76"/>
      <c r="FK951" s="76"/>
      <c r="FL951" s="76"/>
      <c r="FM951" s="76"/>
      <c r="FN951" s="76"/>
      <c r="FO951" s="76"/>
      <c r="FP951" s="76"/>
      <c r="FQ951" s="76"/>
      <c r="FR951" s="76"/>
      <c r="FS951" s="76"/>
      <c r="FT951" s="76"/>
      <c r="FU951" s="76"/>
      <c r="FV951" s="76"/>
      <c r="FW951" s="76"/>
      <c r="FX951" s="76"/>
      <c r="FY951" s="76"/>
      <c r="FZ951" s="76"/>
      <c r="GA951" s="76"/>
      <c r="GB951" s="76"/>
      <c r="GC951" s="76"/>
      <c r="GD951" s="76"/>
      <c r="GE951" s="76"/>
      <c r="GF951" s="76"/>
      <c r="GG951" s="76"/>
      <c r="GH951" s="76"/>
      <c r="GI951" s="76"/>
      <c r="GJ951" s="76"/>
      <c r="GK951" s="76"/>
      <c r="GL951" s="76"/>
      <c r="GM951" s="76"/>
      <c r="GN951" s="76"/>
      <c r="GO951" s="76"/>
      <c r="GP951" s="76"/>
      <c r="GQ951" s="76"/>
      <c r="GR951" s="76"/>
      <c r="GS951" s="76"/>
      <c r="GT951" s="76"/>
      <c r="GU951" s="76"/>
      <c r="GV951" s="76"/>
      <c r="GW951" s="76"/>
      <c r="GX951" s="76"/>
      <c r="GY951" s="76"/>
      <c r="GZ951" s="76"/>
      <c r="HA951" s="76"/>
      <c r="HB951" s="76"/>
      <c r="HC951" s="76"/>
      <c r="HD951" s="76"/>
      <c r="HE951" s="76"/>
      <c r="HF951" s="76"/>
      <c r="HG951" s="76"/>
      <c r="HH951" s="76"/>
      <c r="HI951" s="76"/>
      <c r="HJ951" s="76"/>
      <c r="HK951" s="76"/>
      <c r="HL951" s="76"/>
      <c r="HM951" s="76"/>
      <c r="HN951" s="76"/>
      <c r="HO951" s="76"/>
      <c r="HP951" s="76"/>
      <c r="HQ951" s="76"/>
      <c r="HR951" s="76"/>
      <c r="HS951" s="76"/>
      <c r="HT951" s="76"/>
      <c r="HU951" s="76"/>
      <c r="HV951" s="76"/>
      <c r="HW951" s="76"/>
      <c r="HX951" s="76"/>
      <c r="HY951" s="76"/>
      <c r="HZ951" s="76"/>
      <c r="IA951" s="76"/>
      <c r="IB951" s="76"/>
      <c r="IC951" s="76"/>
      <c r="ID951" s="76"/>
      <c r="IE951" s="76"/>
      <c r="IF951" s="76"/>
      <c r="IG951" s="76"/>
      <c r="IH951" s="76"/>
      <c r="II951" s="76"/>
      <c r="IJ951" s="76"/>
      <c r="IK951" s="76"/>
      <c r="IL951" s="76"/>
      <c r="IM951" s="76"/>
      <c r="IN951" s="76"/>
      <c r="IO951" s="76"/>
      <c r="IP951" s="76"/>
      <c r="IQ951" s="76"/>
      <c r="IR951" s="76"/>
      <c r="IS951" s="76"/>
      <c r="IT951" s="76"/>
      <c r="IU951" s="76"/>
      <c r="IV951" s="76"/>
    </row>
    <row r="952" spans="1:256" s="69" customFormat="1" x14ac:dyDescent="0.2">
      <c r="A952" s="86">
        <v>3225</v>
      </c>
      <c r="B952" s="85" t="s">
        <v>486</v>
      </c>
      <c r="C952" s="69" t="s">
        <v>2177</v>
      </c>
      <c r="D952" s="69">
        <v>1</v>
      </c>
      <c r="E952" s="69">
        <v>1</v>
      </c>
      <c r="F952" s="69">
        <v>1</v>
      </c>
      <c r="G952" s="71">
        <v>1592.1100000000001</v>
      </c>
      <c r="H952" s="69">
        <v>0</v>
      </c>
      <c r="I952" s="69">
        <v>1</v>
      </c>
      <c r="J952" s="69">
        <v>1</v>
      </c>
      <c r="K952" s="85">
        <v>1</v>
      </c>
      <c r="L952" s="87">
        <v>1592.1100000000001</v>
      </c>
      <c r="M952" s="69">
        <v>0</v>
      </c>
      <c r="N952" s="87">
        <v>1592.1100000000001</v>
      </c>
      <c r="O952" s="69">
        <v>0</v>
      </c>
      <c r="P952" s="76" t="e">
        <f>VLOOKUP(A952,#REF!,3,FALSE)</f>
        <v>#REF!</v>
      </c>
      <c r="Q952" s="84">
        <v>812.26851851851848</v>
      </c>
      <c r="R952" s="84">
        <f t="shared" si="14"/>
        <v>779.84148148148165</v>
      </c>
      <c r="S952" s="78"/>
      <c r="T952" s="78"/>
      <c r="U952" s="78"/>
      <c r="V952" s="78"/>
      <c r="W952" s="78"/>
      <c r="X952" s="78"/>
      <c r="Y952" s="78"/>
      <c r="Z952" s="78"/>
      <c r="AA952" s="78"/>
      <c r="AB952" s="78"/>
      <c r="AC952" s="85"/>
      <c r="AD952" s="85"/>
      <c r="AE952" s="85"/>
      <c r="AF952" s="85"/>
      <c r="AG952" s="85"/>
      <c r="AH952" s="85"/>
      <c r="AI952" s="85"/>
      <c r="AJ952" s="85"/>
      <c r="AK952" s="85"/>
      <c r="AL952" s="85"/>
      <c r="AM952" s="85"/>
      <c r="AN952" s="85"/>
      <c r="AO952" s="85"/>
      <c r="AP952" s="85"/>
      <c r="AQ952" s="85"/>
      <c r="AR952" s="85"/>
      <c r="AS952" s="85"/>
      <c r="AT952" s="85"/>
      <c r="AU952" s="85"/>
      <c r="AV952" s="85"/>
      <c r="AW952" s="85"/>
      <c r="AX952" s="85"/>
      <c r="AY952" s="85"/>
      <c r="AZ952" s="85"/>
      <c r="BA952" s="85"/>
      <c r="BB952" s="85"/>
      <c r="BC952" s="85"/>
      <c r="BD952" s="85"/>
      <c r="BE952" s="85"/>
      <c r="BF952" s="85"/>
      <c r="BG952" s="85"/>
      <c r="BH952" s="85"/>
      <c r="BI952" s="85"/>
      <c r="BJ952" s="85"/>
      <c r="BK952" s="85"/>
      <c r="BL952" s="85"/>
      <c r="BM952" s="85"/>
      <c r="BN952" s="85"/>
      <c r="BO952" s="85"/>
      <c r="BP952" s="85"/>
      <c r="BQ952" s="85"/>
      <c r="BR952" s="85"/>
      <c r="BS952" s="85"/>
      <c r="BT952" s="85"/>
      <c r="BU952" s="85"/>
      <c r="BV952" s="85"/>
      <c r="BW952" s="85"/>
      <c r="BX952" s="85"/>
      <c r="BY952" s="85"/>
      <c r="BZ952" s="85"/>
      <c r="CA952" s="85"/>
      <c r="CB952" s="85"/>
      <c r="CC952" s="85"/>
      <c r="CD952" s="85"/>
      <c r="CE952" s="85"/>
      <c r="CF952" s="85"/>
      <c r="CG952" s="85"/>
      <c r="CH952" s="85"/>
      <c r="CI952" s="85"/>
      <c r="CJ952" s="85"/>
      <c r="CK952" s="85"/>
      <c r="CL952" s="85"/>
      <c r="CM952" s="85"/>
      <c r="CN952" s="85"/>
      <c r="CO952" s="85"/>
      <c r="CP952" s="85"/>
      <c r="CQ952" s="85"/>
      <c r="CR952" s="85"/>
      <c r="CS952" s="85"/>
      <c r="CT952" s="85"/>
      <c r="CU952" s="85"/>
      <c r="CV952" s="85"/>
      <c r="CW952" s="85"/>
      <c r="CX952" s="85"/>
      <c r="CY952" s="85"/>
      <c r="CZ952" s="85"/>
      <c r="DA952" s="85"/>
      <c r="DB952" s="85"/>
      <c r="DC952" s="85"/>
      <c r="DD952" s="85"/>
      <c r="DE952" s="85"/>
      <c r="DF952" s="85"/>
      <c r="DG952" s="85"/>
      <c r="DH952" s="85"/>
      <c r="DI952" s="85"/>
      <c r="DJ952" s="85"/>
      <c r="DK952" s="85"/>
      <c r="DL952" s="85"/>
      <c r="DM952" s="85"/>
      <c r="DN952" s="85"/>
      <c r="DO952" s="85"/>
      <c r="DP952" s="85"/>
      <c r="DQ952" s="85"/>
      <c r="DR952" s="85"/>
      <c r="DS952" s="85"/>
      <c r="DT952" s="85"/>
      <c r="DU952" s="85"/>
      <c r="DV952" s="85"/>
      <c r="DW952" s="85"/>
      <c r="DX952" s="85"/>
      <c r="DY952" s="85"/>
      <c r="DZ952" s="85"/>
      <c r="EA952" s="85"/>
      <c r="EB952" s="85"/>
      <c r="EC952" s="85"/>
      <c r="ED952" s="85"/>
      <c r="EE952" s="85"/>
      <c r="EF952" s="85"/>
      <c r="EG952" s="85"/>
      <c r="EH952" s="85"/>
      <c r="EI952" s="85"/>
      <c r="EJ952" s="85"/>
      <c r="EK952" s="85"/>
      <c r="EL952" s="85"/>
      <c r="EM952" s="85"/>
      <c r="EN952" s="85"/>
      <c r="EO952" s="85"/>
      <c r="EP952" s="85"/>
      <c r="EQ952" s="85"/>
      <c r="ER952" s="85"/>
      <c r="ES952" s="85"/>
      <c r="ET952" s="85"/>
      <c r="EU952" s="85"/>
      <c r="EV952" s="85"/>
      <c r="EW952" s="85"/>
      <c r="EX952" s="85"/>
      <c r="EY952" s="85"/>
      <c r="EZ952" s="85"/>
      <c r="FA952" s="85"/>
      <c r="FB952" s="85"/>
      <c r="FC952" s="85"/>
      <c r="FD952" s="85"/>
      <c r="FE952" s="85"/>
      <c r="FF952" s="85"/>
      <c r="FG952" s="85"/>
      <c r="FH952" s="85"/>
      <c r="FI952" s="85"/>
      <c r="FJ952" s="85"/>
      <c r="FK952" s="85"/>
      <c r="FL952" s="85"/>
      <c r="FM952" s="85"/>
      <c r="FN952" s="85"/>
      <c r="FO952" s="85"/>
      <c r="FP952" s="85"/>
      <c r="FQ952" s="85"/>
      <c r="FR952" s="85"/>
      <c r="FS952" s="85"/>
      <c r="FT952" s="85"/>
      <c r="FU952" s="85"/>
      <c r="FV952" s="85"/>
      <c r="FW952" s="85"/>
      <c r="FX952" s="85"/>
      <c r="FY952" s="85"/>
      <c r="FZ952" s="85"/>
      <c r="GA952" s="85"/>
      <c r="GB952" s="85"/>
      <c r="GC952" s="85"/>
      <c r="GD952" s="85"/>
      <c r="GE952" s="85"/>
      <c r="GF952" s="85"/>
      <c r="GG952" s="85"/>
      <c r="GH952" s="85"/>
      <c r="GI952" s="85"/>
      <c r="GJ952" s="85"/>
      <c r="GK952" s="85"/>
      <c r="GL952" s="85"/>
      <c r="GM952" s="85"/>
      <c r="GN952" s="85"/>
      <c r="GO952" s="85"/>
      <c r="GP952" s="85"/>
      <c r="GQ952" s="85"/>
      <c r="GR952" s="85"/>
      <c r="GS952" s="85"/>
      <c r="GT952" s="85"/>
      <c r="GU952" s="85"/>
      <c r="GV952" s="85"/>
      <c r="GW952" s="85"/>
      <c r="GX952" s="85"/>
      <c r="GY952" s="85"/>
      <c r="GZ952" s="85"/>
      <c r="HA952" s="85"/>
      <c r="HB952" s="85"/>
      <c r="HC952" s="85"/>
      <c r="HD952" s="85"/>
      <c r="HE952" s="85"/>
      <c r="HF952" s="85"/>
      <c r="HG952" s="85"/>
      <c r="HH952" s="85"/>
      <c r="HI952" s="85"/>
      <c r="HJ952" s="85"/>
      <c r="HK952" s="85"/>
      <c r="HL952" s="85"/>
      <c r="HM952" s="85"/>
      <c r="HN952" s="85"/>
      <c r="HO952" s="85"/>
      <c r="HP952" s="85"/>
      <c r="HQ952" s="85"/>
      <c r="HR952" s="85"/>
      <c r="HS952" s="85"/>
      <c r="HT952" s="85"/>
      <c r="HU952" s="85"/>
      <c r="HV952" s="85"/>
      <c r="HW952" s="85"/>
      <c r="HX952" s="85"/>
      <c r="HY952" s="85"/>
      <c r="HZ952" s="85"/>
      <c r="IA952" s="85"/>
      <c r="IB952" s="85"/>
      <c r="IC952" s="85"/>
      <c r="ID952" s="85"/>
      <c r="IE952" s="85"/>
      <c r="IF952" s="85"/>
      <c r="IG952" s="85"/>
      <c r="IH952" s="85"/>
      <c r="II952" s="85"/>
      <c r="IJ952" s="85"/>
      <c r="IK952" s="85"/>
      <c r="IL952" s="85"/>
      <c r="IM952" s="85"/>
      <c r="IN952" s="85"/>
      <c r="IO952" s="85"/>
      <c r="IP952" s="85"/>
      <c r="IQ952" s="85"/>
      <c r="IR952" s="85"/>
      <c r="IS952" s="85"/>
      <c r="IT952" s="85"/>
      <c r="IU952" s="85"/>
      <c r="IV952" s="85"/>
    </row>
    <row r="953" spans="1:256" s="69" customFormat="1" x14ac:dyDescent="0.2">
      <c r="A953" s="79">
        <v>2364</v>
      </c>
      <c r="B953" s="71" t="s">
        <v>487</v>
      </c>
      <c r="C953" s="69" t="s">
        <v>111</v>
      </c>
      <c r="D953" s="69">
        <v>0</v>
      </c>
      <c r="E953" s="69">
        <v>0</v>
      </c>
      <c r="F953" s="69">
        <v>0</v>
      </c>
      <c r="G953" s="71">
        <v>0</v>
      </c>
      <c r="H953" s="69">
        <v>0</v>
      </c>
      <c r="I953" s="69">
        <v>0</v>
      </c>
      <c r="J953" s="69">
        <v>0</v>
      </c>
      <c r="K953" s="71">
        <v>0</v>
      </c>
      <c r="L953" s="80">
        <v>0</v>
      </c>
      <c r="M953" s="69">
        <v>0</v>
      </c>
      <c r="N953" s="80">
        <v>0</v>
      </c>
      <c r="O953" s="69">
        <v>0</v>
      </c>
      <c r="P953" s="76" t="e">
        <f>VLOOKUP(A953,#REF!,3,FALSE)</f>
        <v>#REF!</v>
      </c>
      <c r="Q953" s="84">
        <v>1.4249999999999998</v>
      </c>
      <c r="R953" s="84">
        <f t="shared" si="14"/>
        <v>0</v>
      </c>
      <c r="S953" s="78"/>
      <c r="T953" s="78"/>
      <c r="U953" s="78"/>
      <c r="V953" s="78"/>
      <c r="W953" s="78"/>
      <c r="X953" s="78"/>
      <c r="Y953" s="78"/>
      <c r="Z953" s="78"/>
      <c r="AA953" s="78"/>
      <c r="AB953" s="78"/>
      <c r="AC953" s="71"/>
      <c r="AD953" s="71"/>
      <c r="AE953" s="71"/>
      <c r="AF953" s="71"/>
      <c r="AG953" s="71"/>
      <c r="AH953" s="71"/>
      <c r="AI953" s="71"/>
      <c r="AJ953" s="71"/>
      <c r="AK953" s="71"/>
      <c r="AL953" s="71"/>
      <c r="AM953" s="71"/>
      <c r="AN953" s="71"/>
      <c r="AO953" s="71"/>
      <c r="AP953" s="71"/>
      <c r="AQ953" s="71"/>
      <c r="AR953" s="71"/>
      <c r="AS953" s="71"/>
      <c r="AT953" s="71"/>
      <c r="AU953" s="71"/>
      <c r="AV953" s="71"/>
      <c r="AW953" s="71"/>
      <c r="AX953" s="71"/>
      <c r="AY953" s="71"/>
      <c r="AZ953" s="71"/>
      <c r="BA953" s="71"/>
      <c r="BB953" s="71"/>
      <c r="BC953" s="71"/>
      <c r="BD953" s="71"/>
      <c r="BE953" s="71"/>
      <c r="BF953" s="71"/>
      <c r="BG953" s="71"/>
      <c r="BH953" s="71"/>
      <c r="BI953" s="71"/>
      <c r="BJ953" s="71"/>
      <c r="BK953" s="71"/>
      <c r="BL953" s="71"/>
      <c r="BM953" s="71"/>
      <c r="BN953" s="71"/>
      <c r="BO953" s="71"/>
      <c r="BP953" s="71"/>
      <c r="BQ953" s="71"/>
      <c r="BR953" s="71"/>
      <c r="BS953" s="71"/>
      <c r="BT953" s="71"/>
      <c r="BU953" s="71"/>
      <c r="BV953" s="71"/>
      <c r="BW953" s="71"/>
      <c r="BX953" s="71"/>
      <c r="BY953" s="71"/>
      <c r="BZ953" s="71"/>
      <c r="CA953" s="71"/>
      <c r="CB953" s="71"/>
      <c r="CC953" s="71"/>
      <c r="CD953" s="71"/>
      <c r="CE953" s="71"/>
      <c r="CF953" s="71"/>
      <c r="CG953" s="71"/>
      <c r="CH953" s="71"/>
      <c r="CI953" s="71"/>
      <c r="CJ953" s="71"/>
      <c r="CK953" s="71"/>
      <c r="CL953" s="71"/>
      <c r="CM953" s="71"/>
      <c r="CN953" s="71"/>
      <c r="CO953" s="71"/>
      <c r="CP953" s="71"/>
      <c r="CQ953" s="71"/>
      <c r="CR953" s="71"/>
      <c r="CS953" s="71"/>
      <c r="CT953" s="71"/>
      <c r="CU953" s="71"/>
      <c r="CV953" s="71"/>
      <c r="CW953" s="71"/>
      <c r="CX953" s="71"/>
      <c r="CY953" s="71"/>
      <c r="CZ953" s="71"/>
      <c r="DA953" s="71"/>
      <c r="DB953" s="71"/>
      <c r="DC953" s="71"/>
      <c r="DD953" s="71"/>
      <c r="DE953" s="71"/>
      <c r="DF953" s="71"/>
      <c r="DG953" s="71"/>
      <c r="DH953" s="71"/>
      <c r="DI953" s="71"/>
      <c r="DJ953" s="71"/>
      <c r="DK953" s="71"/>
      <c r="DL953" s="71"/>
      <c r="DM953" s="71"/>
      <c r="DN953" s="71"/>
      <c r="DO953" s="71"/>
      <c r="DP953" s="71"/>
      <c r="DQ953" s="71"/>
      <c r="DR953" s="71"/>
      <c r="DS953" s="71"/>
      <c r="DT953" s="71"/>
      <c r="DU953" s="71"/>
      <c r="DV953" s="71"/>
      <c r="DW953" s="71"/>
      <c r="DX953" s="71"/>
      <c r="DY953" s="71"/>
      <c r="DZ953" s="71"/>
      <c r="EA953" s="71"/>
      <c r="EB953" s="71"/>
      <c r="EC953" s="71"/>
      <c r="ED953" s="71"/>
      <c r="EE953" s="71"/>
      <c r="EF953" s="71"/>
      <c r="EG953" s="71"/>
      <c r="EH953" s="71"/>
      <c r="EI953" s="71"/>
      <c r="EJ953" s="71"/>
      <c r="EK953" s="71"/>
      <c r="EL953" s="71"/>
      <c r="EM953" s="71"/>
      <c r="EN953" s="71"/>
      <c r="EO953" s="71"/>
      <c r="EP953" s="71"/>
      <c r="EQ953" s="71"/>
      <c r="ER953" s="71"/>
      <c r="ES953" s="71"/>
      <c r="ET953" s="71"/>
      <c r="EU953" s="71"/>
      <c r="EV953" s="71"/>
      <c r="EW953" s="71"/>
      <c r="EX953" s="71"/>
      <c r="EY953" s="71"/>
      <c r="EZ953" s="71"/>
      <c r="FA953" s="71"/>
      <c r="FB953" s="71"/>
      <c r="FC953" s="71"/>
      <c r="FD953" s="71"/>
      <c r="FE953" s="71"/>
      <c r="FF953" s="71"/>
      <c r="FG953" s="71"/>
      <c r="FH953" s="71"/>
      <c r="FI953" s="71"/>
      <c r="FJ953" s="71"/>
      <c r="FK953" s="71"/>
      <c r="FL953" s="71"/>
      <c r="FM953" s="71"/>
      <c r="FN953" s="71"/>
      <c r="FO953" s="71"/>
      <c r="FP953" s="71"/>
      <c r="FQ953" s="71"/>
      <c r="FR953" s="71"/>
      <c r="FS953" s="71"/>
      <c r="FT953" s="71"/>
      <c r="FU953" s="71"/>
      <c r="FV953" s="71"/>
      <c r="FW953" s="71"/>
      <c r="FX953" s="71"/>
      <c r="FY953" s="71"/>
      <c r="FZ953" s="71"/>
      <c r="GA953" s="71"/>
      <c r="GB953" s="71"/>
      <c r="GC953" s="71"/>
      <c r="GD953" s="71"/>
      <c r="GE953" s="71"/>
      <c r="GF953" s="71"/>
      <c r="GG953" s="71"/>
      <c r="GH953" s="71"/>
      <c r="GI953" s="71"/>
      <c r="GJ953" s="71"/>
      <c r="GK953" s="71"/>
      <c r="GL953" s="71"/>
      <c r="GM953" s="71"/>
      <c r="GN953" s="71"/>
      <c r="GO953" s="71"/>
      <c r="GP953" s="71"/>
      <c r="GQ953" s="71"/>
      <c r="GR953" s="71"/>
      <c r="GS953" s="71"/>
      <c r="GT953" s="71"/>
      <c r="GU953" s="71"/>
      <c r="GV953" s="71"/>
      <c r="GW953" s="71"/>
      <c r="GX953" s="71"/>
      <c r="GY953" s="71"/>
      <c r="GZ953" s="71"/>
      <c r="HA953" s="71"/>
      <c r="HB953" s="71"/>
      <c r="HC953" s="71"/>
      <c r="HD953" s="71"/>
      <c r="HE953" s="71"/>
      <c r="HF953" s="71"/>
      <c r="HG953" s="71"/>
      <c r="HH953" s="71"/>
      <c r="HI953" s="71"/>
      <c r="HJ953" s="71"/>
      <c r="HK953" s="71"/>
      <c r="HL953" s="71"/>
      <c r="HM953" s="71"/>
      <c r="HN953" s="71"/>
      <c r="HO953" s="71"/>
      <c r="HP953" s="71"/>
      <c r="HQ953" s="71"/>
      <c r="HR953" s="71"/>
      <c r="HS953" s="71"/>
      <c r="HT953" s="71"/>
      <c r="HU953" s="71"/>
      <c r="HV953" s="71"/>
      <c r="HW953" s="71"/>
      <c r="HX953" s="71"/>
      <c r="HY953" s="71"/>
      <c r="HZ953" s="71"/>
      <c r="IA953" s="71"/>
      <c r="IB953" s="71"/>
      <c r="IC953" s="71"/>
      <c r="ID953" s="71"/>
      <c r="IE953" s="71"/>
      <c r="IF953" s="71"/>
      <c r="IG953" s="71"/>
      <c r="IH953" s="71"/>
      <c r="II953" s="71"/>
      <c r="IJ953" s="71"/>
      <c r="IK953" s="71"/>
      <c r="IL953" s="71"/>
      <c r="IM953" s="71"/>
      <c r="IN953" s="71"/>
      <c r="IO953" s="71"/>
      <c r="IP953" s="71"/>
      <c r="IQ953" s="71"/>
      <c r="IR953" s="71"/>
      <c r="IS953" s="71"/>
      <c r="IT953" s="71"/>
      <c r="IU953" s="71"/>
      <c r="IV953" s="71"/>
    </row>
    <row r="954" spans="1:256" s="69" customFormat="1" x14ac:dyDescent="0.2">
      <c r="A954" s="68">
        <v>3702</v>
      </c>
      <c r="B954" s="69" t="s">
        <v>2531</v>
      </c>
      <c r="C954" s="69" t="s">
        <v>2229</v>
      </c>
      <c r="D954" s="69">
        <v>0</v>
      </c>
      <c r="E954" s="69">
        <v>0</v>
      </c>
      <c r="F954" s="69">
        <v>0</v>
      </c>
      <c r="G954" s="71">
        <v>0</v>
      </c>
      <c r="H954" s="69">
        <v>0</v>
      </c>
      <c r="I954" s="69">
        <v>0</v>
      </c>
      <c r="J954" s="69">
        <v>0</v>
      </c>
      <c r="K954" s="73">
        <v>0</v>
      </c>
      <c r="L954" s="73">
        <v>0</v>
      </c>
      <c r="M954" s="69">
        <v>0</v>
      </c>
      <c r="N954" s="75">
        <v>0</v>
      </c>
      <c r="O954" s="69">
        <v>0</v>
      </c>
      <c r="P954" s="76" t="e">
        <f>VLOOKUP(A954,#REF!,3,FALSE)</f>
        <v>#REF!</v>
      </c>
      <c r="Q954" s="92"/>
      <c r="R954" s="92">
        <f t="shared" si="14"/>
        <v>0</v>
      </c>
      <c r="S954" s="76"/>
      <c r="T954" s="76"/>
      <c r="U954" s="76"/>
      <c r="V954" s="76"/>
      <c r="W954" s="76"/>
      <c r="X954" s="76"/>
      <c r="Y954" s="76"/>
      <c r="Z954" s="76"/>
      <c r="AA954" s="76"/>
      <c r="AB954" s="76"/>
    </row>
    <row r="955" spans="1:256" s="69" customFormat="1" x14ac:dyDescent="0.2">
      <c r="A955" s="94">
        <v>3703</v>
      </c>
      <c r="B955" s="95" t="s">
        <v>488</v>
      </c>
      <c r="C955" s="69" t="s">
        <v>8</v>
      </c>
      <c r="D955" s="69">
        <v>7</v>
      </c>
      <c r="E955" s="69">
        <v>6</v>
      </c>
      <c r="F955" s="69">
        <v>7</v>
      </c>
      <c r="G955" s="71">
        <v>349.37</v>
      </c>
      <c r="H955" s="69">
        <v>38.800000000000004</v>
      </c>
      <c r="I955" s="69">
        <v>6</v>
      </c>
      <c r="J955" s="69">
        <v>5</v>
      </c>
      <c r="K955" s="95">
        <v>6</v>
      </c>
      <c r="L955" s="96">
        <v>298.37</v>
      </c>
      <c r="M955" s="69">
        <v>38.800000000000004</v>
      </c>
      <c r="N955" s="96">
        <v>49.728300000000004</v>
      </c>
      <c r="O955" s="69">
        <v>0</v>
      </c>
      <c r="P955" s="76" t="e">
        <f>VLOOKUP(A955,#REF!,3,FALSE)</f>
        <v>#REF!</v>
      </c>
      <c r="Q955" s="84">
        <v>27.777777777777775</v>
      </c>
      <c r="R955" s="84">
        <f t="shared" si="14"/>
        <v>131.70313333333337</v>
      </c>
      <c r="S955" s="78"/>
      <c r="T955" s="78"/>
      <c r="U955" s="78"/>
      <c r="V955" s="78"/>
      <c r="W955" s="78"/>
      <c r="X955" s="78"/>
      <c r="Y955" s="78"/>
      <c r="Z955" s="78"/>
      <c r="AA955" s="78"/>
      <c r="AB955" s="78"/>
      <c r="AC955" s="71"/>
      <c r="AD955" s="71"/>
      <c r="AE955" s="71"/>
      <c r="AF955" s="71"/>
      <c r="AG955" s="71"/>
      <c r="AH955" s="71"/>
      <c r="AI955" s="71"/>
      <c r="AJ955" s="71"/>
      <c r="AK955" s="71"/>
      <c r="AL955" s="71"/>
      <c r="AM955" s="71"/>
      <c r="AN955" s="71"/>
      <c r="AO955" s="71"/>
      <c r="AP955" s="71"/>
      <c r="AQ955" s="71"/>
      <c r="AR955" s="71"/>
      <c r="AS955" s="71"/>
      <c r="AT955" s="71"/>
      <c r="AU955" s="71"/>
      <c r="AV955" s="71"/>
      <c r="AW955" s="71"/>
      <c r="AX955" s="71"/>
      <c r="AY955" s="71"/>
      <c r="AZ955" s="71"/>
      <c r="BA955" s="71"/>
      <c r="BB955" s="71"/>
      <c r="BC955" s="71"/>
      <c r="BD955" s="71"/>
      <c r="BE955" s="71"/>
      <c r="BF955" s="71"/>
      <c r="BG955" s="71"/>
      <c r="BH955" s="71"/>
      <c r="BI955" s="71"/>
      <c r="BJ955" s="71"/>
      <c r="BK955" s="71"/>
      <c r="BL955" s="71"/>
      <c r="BM955" s="71"/>
      <c r="BN955" s="71"/>
      <c r="BO955" s="71"/>
      <c r="BP955" s="71"/>
      <c r="BQ955" s="71"/>
      <c r="BR955" s="71"/>
      <c r="BS955" s="71"/>
      <c r="BT955" s="71"/>
      <c r="BU955" s="71"/>
      <c r="BV955" s="71"/>
      <c r="BW955" s="71"/>
      <c r="BX955" s="71"/>
      <c r="BY955" s="71"/>
      <c r="BZ955" s="71"/>
      <c r="CA955" s="71"/>
      <c r="CB955" s="71"/>
      <c r="CC955" s="71"/>
      <c r="CD955" s="71"/>
      <c r="CE955" s="71"/>
      <c r="CF955" s="71"/>
      <c r="CG955" s="71"/>
      <c r="CH955" s="71"/>
      <c r="CI955" s="71"/>
      <c r="CJ955" s="71"/>
      <c r="CK955" s="71"/>
      <c r="CL955" s="71"/>
      <c r="CM955" s="71"/>
      <c r="CN955" s="71"/>
      <c r="CO955" s="71"/>
      <c r="CP955" s="71"/>
      <c r="CQ955" s="71"/>
      <c r="CR955" s="71"/>
      <c r="CS955" s="71"/>
      <c r="CT955" s="71"/>
      <c r="CU955" s="71"/>
      <c r="CV955" s="71"/>
      <c r="CW955" s="71"/>
      <c r="CX955" s="71"/>
      <c r="CY955" s="71"/>
      <c r="CZ955" s="71"/>
      <c r="DA955" s="71"/>
      <c r="DB955" s="71"/>
      <c r="DC955" s="71"/>
      <c r="DD955" s="71"/>
      <c r="DE955" s="71"/>
      <c r="DF955" s="71"/>
      <c r="DG955" s="71"/>
      <c r="DH955" s="71"/>
      <c r="DI955" s="71"/>
      <c r="DJ955" s="71"/>
      <c r="DK955" s="71"/>
      <c r="DL955" s="71"/>
      <c r="DM955" s="71"/>
      <c r="DN955" s="71"/>
      <c r="DO955" s="71"/>
      <c r="DP955" s="71"/>
      <c r="DQ955" s="71"/>
      <c r="DR955" s="71"/>
      <c r="DS955" s="71"/>
      <c r="DT955" s="71"/>
      <c r="DU955" s="71"/>
      <c r="DV955" s="71"/>
      <c r="DW955" s="71"/>
      <c r="DX955" s="71"/>
      <c r="DY955" s="71"/>
      <c r="DZ955" s="71"/>
      <c r="EA955" s="71"/>
      <c r="EB955" s="71"/>
      <c r="EC955" s="71"/>
      <c r="ED955" s="71"/>
      <c r="EE955" s="71"/>
      <c r="EF955" s="71"/>
      <c r="EG955" s="71"/>
      <c r="EH955" s="71"/>
      <c r="EI955" s="71"/>
      <c r="EJ955" s="71"/>
      <c r="EK955" s="71"/>
      <c r="EL955" s="71"/>
      <c r="EM955" s="71"/>
      <c r="EN955" s="71"/>
      <c r="EO955" s="71"/>
      <c r="EP955" s="71"/>
      <c r="EQ955" s="71"/>
      <c r="ER955" s="71"/>
      <c r="ES955" s="71"/>
      <c r="ET955" s="71"/>
      <c r="EU955" s="71"/>
      <c r="EV955" s="71"/>
      <c r="EW955" s="71"/>
      <c r="EX955" s="71"/>
      <c r="EY955" s="71"/>
      <c r="EZ955" s="71"/>
      <c r="FA955" s="71"/>
      <c r="FB955" s="71"/>
      <c r="FC955" s="71"/>
      <c r="FD955" s="71"/>
      <c r="FE955" s="71"/>
      <c r="FF955" s="71"/>
      <c r="FG955" s="71"/>
      <c r="FH955" s="71"/>
      <c r="FI955" s="71"/>
      <c r="FJ955" s="71"/>
      <c r="FK955" s="71"/>
      <c r="FL955" s="71"/>
      <c r="FM955" s="71"/>
      <c r="FN955" s="71"/>
      <c r="FO955" s="71"/>
      <c r="FP955" s="71"/>
      <c r="FQ955" s="71"/>
      <c r="FR955" s="71"/>
      <c r="FS955" s="71"/>
      <c r="FT955" s="71"/>
      <c r="FU955" s="71"/>
      <c r="FV955" s="71"/>
      <c r="FW955" s="71"/>
      <c r="FX955" s="71"/>
      <c r="FY955" s="71"/>
      <c r="FZ955" s="71"/>
      <c r="GA955" s="71"/>
      <c r="GB955" s="71"/>
      <c r="GC955" s="71"/>
      <c r="GD955" s="71"/>
      <c r="GE955" s="71"/>
      <c r="GF955" s="71"/>
      <c r="GG955" s="71"/>
      <c r="GH955" s="71"/>
      <c r="GI955" s="71"/>
      <c r="GJ955" s="71"/>
      <c r="GK955" s="71"/>
      <c r="GL955" s="71"/>
      <c r="GM955" s="71"/>
      <c r="GN955" s="71"/>
      <c r="GO955" s="71"/>
      <c r="GP955" s="71"/>
      <c r="GQ955" s="71"/>
      <c r="GR955" s="71"/>
      <c r="GS955" s="71"/>
      <c r="GT955" s="71"/>
      <c r="GU955" s="71"/>
      <c r="GV955" s="71"/>
      <c r="GW955" s="71"/>
      <c r="GX955" s="71"/>
      <c r="GY955" s="71"/>
      <c r="GZ955" s="71"/>
      <c r="HA955" s="71"/>
      <c r="HB955" s="71"/>
      <c r="HC955" s="71"/>
      <c r="HD955" s="71"/>
      <c r="HE955" s="71"/>
      <c r="HF955" s="71"/>
      <c r="HG955" s="71"/>
      <c r="HH955" s="71"/>
      <c r="HI955" s="71"/>
      <c r="HJ955" s="71"/>
      <c r="HK955" s="71"/>
      <c r="HL955" s="71"/>
      <c r="HM955" s="71"/>
      <c r="HN955" s="71"/>
      <c r="HO955" s="71"/>
      <c r="HP955" s="71"/>
      <c r="HQ955" s="71"/>
      <c r="HR955" s="71"/>
      <c r="HS955" s="71"/>
      <c r="HT955" s="71"/>
      <c r="HU955" s="71"/>
      <c r="HV955" s="71"/>
      <c r="HW955" s="71"/>
      <c r="HX955" s="71"/>
      <c r="HY955" s="71"/>
      <c r="HZ955" s="71"/>
      <c r="IA955" s="71"/>
      <c r="IB955" s="71"/>
      <c r="IC955" s="71"/>
      <c r="ID955" s="71"/>
      <c r="IE955" s="71"/>
      <c r="IF955" s="71"/>
      <c r="IG955" s="71"/>
      <c r="IH955" s="71"/>
      <c r="II955" s="71"/>
      <c r="IJ955" s="71"/>
      <c r="IK955" s="71"/>
      <c r="IL955" s="71"/>
      <c r="IM955" s="71"/>
      <c r="IN955" s="71"/>
      <c r="IO955" s="71"/>
      <c r="IP955" s="71"/>
      <c r="IQ955" s="71"/>
      <c r="IR955" s="71"/>
      <c r="IS955" s="71"/>
      <c r="IT955" s="71"/>
      <c r="IU955" s="71"/>
      <c r="IV955" s="71"/>
    </row>
    <row r="956" spans="1:256" x14ac:dyDescent="0.2">
      <c r="A956" s="79">
        <v>3707</v>
      </c>
      <c r="B956" s="71" t="s">
        <v>1582</v>
      </c>
      <c r="C956" s="70" t="s">
        <v>2177</v>
      </c>
      <c r="D956" s="69">
        <v>0</v>
      </c>
      <c r="E956" s="69">
        <v>0</v>
      </c>
      <c r="F956" s="69">
        <v>0</v>
      </c>
      <c r="G956" s="71">
        <v>0</v>
      </c>
      <c r="H956" s="69">
        <v>0</v>
      </c>
      <c r="I956" s="69">
        <v>0</v>
      </c>
      <c r="J956" s="72">
        <v>0</v>
      </c>
      <c r="K956" s="71">
        <v>0</v>
      </c>
      <c r="L956" s="80">
        <v>0</v>
      </c>
      <c r="M956" s="74">
        <v>0</v>
      </c>
      <c r="N956" s="80">
        <v>0</v>
      </c>
      <c r="O956" s="70">
        <v>0</v>
      </c>
      <c r="P956" s="76" t="e">
        <f>VLOOKUP(A956,#REF!,3,FALSE)</f>
        <v>#REF!</v>
      </c>
      <c r="Q956" s="80">
        <v>2088.0176991150443</v>
      </c>
      <c r="R956" s="80">
        <f t="shared" si="14"/>
        <v>0</v>
      </c>
    </row>
    <row r="957" spans="1:256" x14ac:dyDescent="0.2">
      <c r="A957" s="79">
        <v>3708</v>
      </c>
      <c r="B957" s="71" t="s">
        <v>1583</v>
      </c>
      <c r="C957" s="70" t="s">
        <v>2177</v>
      </c>
      <c r="D957" s="69">
        <v>0</v>
      </c>
      <c r="E957" s="69">
        <v>0</v>
      </c>
      <c r="F957" s="69">
        <v>0</v>
      </c>
      <c r="G957" s="71">
        <v>0</v>
      </c>
      <c r="H957" s="69">
        <v>0</v>
      </c>
      <c r="I957" s="69">
        <v>0</v>
      </c>
      <c r="J957" s="72">
        <v>0</v>
      </c>
      <c r="K957" s="71">
        <v>0</v>
      </c>
      <c r="L957" s="80">
        <v>0</v>
      </c>
      <c r="M957" s="74">
        <v>0</v>
      </c>
      <c r="N957" s="80">
        <v>0</v>
      </c>
      <c r="O957" s="70">
        <v>0</v>
      </c>
      <c r="P957" s="76" t="e">
        <f>VLOOKUP(A957,#REF!,3,FALSE)</f>
        <v>#REF!</v>
      </c>
      <c r="Q957" s="80">
        <v>2342.6194690265488</v>
      </c>
      <c r="R957" s="80">
        <f t="shared" si="14"/>
        <v>0</v>
      </c>
    </row>
    <row r="958" spans="1:256" s="69" customFormat="1" x14ac:dyDescent="0.2">
      <c r="A958" s="86">
        <v>3709</v>
      </c>
      <c r="B958" s="85" t="s">
        <v>1584</v>
      </c>
      <c r="C958" s="69" t="s">
        <v>2177</v>
      </c>
      <c r="D958" s="69">
        <v>0</v>
      </c>
      <c r="E958" s="69">
        <v>0</v>
      </c>
      <c r="F958" s="69">
        <v>0</v>
      </c>
      <c r="G958" s="71">
        <v>0</v>
      </c>
      <c r="H958" s="69">
        <v>0</v>
      </c>
      <c r="I958" s="69">
        <v>0</v>
      </c>
      <c r="J958" s="69">
        <v>0</v>
      </c>
      <c r="K958" s="85">
        <v>0</v>
      </c>
      <c r="L958" s="87">
        <v>0</v>
      </c>
      <c r="M958" s="69">
        <v>0</v>
      </c>
      <c r="N958" s="87">
        <v>0</v>
      </c>
      <c r="O958" s="69">
        <v>0</v>
      </c>
      <c r="P958" s="76" t="e">
        <f>VLOOKUP(A958,#REF!,3,FALSE)</f>
        <v>#REF!</v>
      </c>
      <c r="Q958" s="84">
        <v>3379.7168141592924</v>
      </c>
      <c r="R958" s="84">
        <f t="shared" si="14"/>
        <v>0</v>
      </c>
      <c r="S958" s="78"/>
      <c r="T958" s="78"/>
      <c r="U958" s="78"/>
      <c r="V958" s="78"/>
      <c r="W958" s="78"/>
      <c r="X958" s="78"/>
      <c r="Y958" s="78"/>
      <c r="Z958" s="78"/>
      <c r="AA958" s="78"/>
      <c r="AB958" s="78"/>
      <c r="AC958" s="85"/>
      <c r="AD958" s="85"/>
      <c r="AE958" s="85"/>
      <c r="AF958" s="85"/>
      <c r="AG958" s="85"/>
      <c r="AH958" s="85"/>
      <c r="AI958" s="85"/>
      <c r="AJ958" s="85"/>
      <c r="AK958" s="85"/>
      <c r="AL958" s="85"/>
      <c r="AM958" s="85"/>
      <c r="AN958" s="85"/>
      <c r="AO958" s="85"/>
      <c r="AP958" s="85"/>
      <c r="AQ958" s="85"/>
      <c r="AR958" s="85"/>
      <c r="AS958" s="85"/>
      <c r="AT958" s="85"/>
      <c r="AU958" s="85"/>
      <c r="AV958" s="85"/>
      <c r="AW958" s="85"/>
      <c r="AX958" s="85"/>
      <c r="AY958" s="85"/>
      <c r="AZ958" s="85"/>
      <c r="BA958" s="85"/>
      <c r="BB958" s="85"/>
      <c r="BC958" s="85"/>
      <c r="BD958" s="85"/>
      <c r="BE958" s="85"/>
      <c r="BF958" s="85"/>
      <c r="BG958" s="85"/>
      <c r="BH958" s="85"/>
      <c r="BI958" s="85"/>
      <c r="BJ958" s="85"/>
      <c r="BK958" s="85"/>
      <c r="BL958" s="85"/>
      <c r="BM958" s="85"/>
      <c r="BN958" s="85"/>
      <c r="BO958" s="85"/>
      <c r="BP958" s="85"/>
      <c r="BQ958" s="85"/>
      <c r="BR958" s="85"/>
      <c r="BS958" s="85"/>
      <c r="BT958" s="85"/>
      <c r="BU958" s="85"/>
      <c r="BV958" s="85"/>
      <c r="BW958" s="85"/>
      <c r="BX958" s="85"/>
      <c r="BY958" s="85"/>
      <c r="BZ958" s="85"/>
      <c r="CA958" s="85"/>
      <c r="CB958" s="85"/>
      <c r="CC958" s="85"/>
      <c r="CD958" s="85"/>
      <c r="CE958" s="85"/>
      <c r="CF958" s="85"/>
      <c r="CG958" s="85"/>
      <c r="CH958" s="85"/>
      <c r="CI958" s="85"/>
      <c r="CJ958" s="85"/>
      <c r="CK958" s="85"/>
      <c r="CL958" s="85"/>
      <c r="CM958" s="85"/>
      <c r="CN958" s="85"/>
      <c r="CO958" s="85"/>
      <c r="CP958" s="85"/>
      <c r="CQ958" s="85"/>
      <c r="CR958" s="85"/>
      <c r="CS958" s="85"/>
      <c r="CT958" s="85"/>
      <c r="CU958" s="85"/>
      <c r="CV958" s="85"/>
      <c r="CW958" s="85"/>
      <c r="CX958" s="85"/>
      <c r="CY958" s="85"/>
      <c r="CZ958" s="85"/>
      <c r="DA958" s="85"/>
      <c r="DB958" s="85"/>
      <c r="DC958" s="85"/>
      <c r="DD958" s="85"/>
      <c r="DE958" s="85"/>
      <c r="DF958" s="85"/>
      <c r="DG958" s="85"/>
      <c r="DH958" s="85"/>
      <c r="DI958" s="85"/>
      <c r="DJ958" s="85"/>
      <c r="DK958" s="85"/>
      <c r="DL958" s="85"/>
      <c r="DM958" s="85"/>
      <c r="DN958" s="85"/>
      <c r="DO958" s="85"/>
      <c r="DP958" s="85"/>
      <c r="DQ958" s="85"/>
      <c r="DR958" s="85"/>
      <c r="DS958" s="85"/>
      <c r="DT958" s="85"/>
      <c r="DU958" s="85"/>
      <c r="DV958" s="85"/>
      <c r="DW958" s="85"/>
      <c r="DX958" s="85"/>
      <c r="DY958" s="85"/>
      <c r="DZ958" s="85"/>
      <c r="EA958" s="85"/>
      <c r="EB958" s="85"/>
      <c r="EC958" s="85"/>
      <c r="ED958" s="85"/>
      <c r="EE958" s="85"/>
      <c r="EF958" s="85"/>
      <c r="EG958" s="85"/>
      <c r="EH958" s="85"/>
      <c r="EI958" s="85"/>
      <c r="EJ958" s="85"/>
      <c r="EK958" s="85"/>
      <c r="EL958" s="85"/>
      <c r="EM958" s="85"/>
      <c r="EN958" s="85"/>
      <c r="EO958" s="85"/>
      <c r="EP958" s="85"/>
      <c r="EQ958" s="85"/>
      <c r="ER958" s="85"/>
      <c r="ES958" s="85"/>
      <c r="ET958" s="85"/>
      <c r="EU958" s="85"/>
      <c r="EV958" s="85"/>
      <c r="EW958" s="85"/>
      <c r="EX958" s="85"/>
      <c r="EY958" s="85"/>
      <c r="EZ958" s="85"/>
      <c r="FA958" s="85"/>
      <c r="FB958" s="85"/>
      <c r="FC958" s="85"/>
      <c r="FD958" s="85"/>
      <c r="FE958" s="85"/>
      <c r="FF958" s="85"/>
      <c r="FG958" s="85"/>
      <c r="FH958" s="85"/>
      <c r="FI958" s="85"/>
      <c r="FJ958" s="85"/>
      <c r="FK958" s="85"/>
      <c r="FL958" s="85"/>
      <c r="FM958" s="85"/>
      <c r="FN958" s="85"/>
      <c r="FO958" s="85"/>
      <c r="FP958" s="85"/>
      <c r="FQ958" s="85"/>
      <c r="FR958" s="85"/>
      <c r="FS958" s="85"/>
      <c r="FT958" s="85"/>
      <c r="FU958" s="85"/>
      <c r="FV958" s="85"/>
      <c r="FW958" s="85"/>
      <c r="FX958" s="85"/>
      <c r="FY958" s="85"/>
      <c r="FZ958" s="85"/>
      <c r="GA958" s="85"/>
      <c r="GB958" s="85"/>
      <c r="GC958" s="85"/>
      <c r="GD958" s="85"/>
      <c r="GE958" s="85"/>
      <c r="GF958" s="85"/>
      <c r="GG958" s="85"/>
      <c r="GH958" s="85"/>
      <c r="GI958" s="85"/>
      <c r="GJ958" s="85"/>
      <c r="GK958" s="85"/>
      <c r="GL958" s="85"/>
      <c r="GM958" s="85"/>
      <c r="GN958" s="85"/>
      <c r="GO958" s="85"/>
      <c r="GP958" s="85"/>
      <c r="GQ958" s="85"/>
      <c r="GR958" s="85"/>
      <c r="GS958" s="85"/>
      <c r="GT958" s="85"/>
      <c r="GU958" s="85"/>
      <c r="GV958" s="85"/>
      <c r="GW958" s="85"/>
      <c r="GX958" s="85"/>
      <c r="GY958" s="85"/>
      <c r="GZ958" s="85"/>
      <c r="HA958" s="85"/>
      <c r="HB958" s="85"/>
      <c r="HC958" s="85"/>
      <c r="HD958" s="85"/>
      <c r="HE958" s="85"/>
      <c r="HF958" s="85"/>
      <c r="HG958" s="85"/>
      <c r="HH958" s="85"/>
      <c r="HI958" s="85"/>
      <c r="HJ958" s="85"/>
      <c r="HK958" s="85"/>
      <c r="HL958" s="85"/>
      <c r="HM958" s="85"/>
      <c r="HN958" s="85"/>
      <c r="HO958" s="85"/>
      <c r="HP958" s="85"/>
      <c r="HQ958" s="85"/>
      <c r="HR958" s="85"/>
      <c r="HS958" s="85"/>
      <c r="HT958" s="85"/>
      <c r="HU958" s="85"/>
      <c r="HV958" s="85"/>
      <c r="HW958" s="85"/>
      <c r="HX958" s="85"/>
      <c r="HY958" s="85"/>
      <c r="HZ958" s="85"/>
      <c r="IA958" s="85"/>
      <c r="IB958" s="85"/>
      <c r="IC958" s="85"/>
      <c r="ID958" s="85"/>
      <c r="IE958" s="85"/>
      <c r="IF958" s="85"/>
      <c r="IG958" s="85"/>
      <c r="IH958" s="85"/>
      <c r="II958" s="85"/>
      <c r="IJ958" s="85"/>
      <c r="IK958" s="85"/>
      <c r="IL958" s="85"/>
      <c r="IM958" s="85"/>
      <c r="IN958" s="85"/>
      <c r="IO958" s="85"/>
      <c r="IP958" s="85"/>
      <c r="IQ958" s="85"/>
      <c r="IR958" s="85"/>
      <c r="IS958" s="85"/>
      <c r="IT958" s="85"/>
      <c r="IU958" s="85"/>
      <c r="IV958" s="85"/>
    </row>
    <row r="959" spans="1:256" s="69" customFormat="1" x14ac:dyDescent="0.2">
      <c r="A959" s="94">
        <v>3784</v>
      </c>
      <c r="B959" s="95" t="s">
        <v>2532</v>
      </c>
      <c r="C959" s="69" t="s">
        <v>2110</v>
      </c>
      <c r="D959" s="69">
        <v>0</v>
      </c>
      <c r="E959" s="69">
        <v>0</v>
      </c>
      <c r="F959" s="69">
        <v>0</v>
      </c>
      <c r="G959" s="71">
        <v>0</v>
      </c>
      <c r="H959" s="69">
        <v>0</v>
      </c>
      <c r="I959" s="69">
        <v>0</v>
      </c>
      <c r="J959" s="69">
        <v>0</v>
      </c>
      <c r="K959" s="95">
        <v>0</v>
      </c>
      <c r="L959" s="96">
        <v>0</v>
      </c>
      <c r="M959" s="69">
        <v>0</v>
      </c>
      <c r="N959" s="96">
        <v>0</v>
      </c>
      <c r="O959" s="69">
        <v>0</v>
      </c>
      <c r="P959" s="76" t="e">
        <f>VLOOKUP(A959,#REF!,3,FALSE)</f>
        <v>#REF!</v>
      </c>
      <c r="Q959" s="84">
        <v>1050</v>
      </c>
      <c r="R959" s="84">
        <f t="shared" si="14"/>
        <v>0</v>
      </c>
      <c r="S959" s="78"/>
      <c r="T959" s="78"/>
      <c r="U959" s="78"/>
      <c r="V959" s="78"/>
      <c r="W959" s="78"/>
      <c r="X959" s="78"/>
      <c r="Y959" s="78"/>
      <c r="Z959" s="78"/>
      <c r="AA959" s="78"/>
      <c r="AB959" s="78"/>
      <c r="AC959" s="71"/>
      <c r="AD959" s="71"/>
      <c r="AE959" s="71"/>
      <c r="AF959" s="71"/>
      <c r="AG959" s="71"/>
      <c r="AH959" s="71"/>
      <c r="AI959" s="71"/>
      <c r="AJ959" s="71"/>
      <c r="AK959" s="71"/>
      <c r="AL959" s="71"/>
      <c r="AM959" s="71"/>
      <c r="AN959" s="71"/>
      <c r="AO959" s="71"/>
      <c r="AP959" s="71"/>
      <c r="AQ959" s="71"/>
      <c r="AR959" s="71"/>
      <c r="AS959" s="71"/>
      <c r="AT959" s="71"/>
      <c r="AU959" s="71"/>
      <c r="AV959" s="71"/>
      <c r="AW959" s="71"/>
      <c r="AX959" s="71"/>
      <c r="AY959" s="71"/>
      <c r="AZ959" s="71"/>
      <c r="BA959" s="71"/>
      <c r="BB959" s="71"/>
      <c r="BC959" s="71"/>
      <c r="BD959" s="71"/>
      <c r="BE959" s="71"/>
      <c r="BF959" s="71"/>
      <c r="BG959" s="71"/>
      <c r="BH959" s="71"/>
      <c r="BI959" s="71"/>
      <c r="BJ959" s="71"/>
      <c r="BK959" s="71"/>
      <c r="BL959" s="71"/>
      <c r="BM959" s="71"/>
      <c r="BN959" s="71"/>
      <c r="BO959" s="71"/>
      <c r="BP959" s="71"/>
      <c r="BQ959" s="71"/>
      <c r="BR959" s="71"/>
      <c r="BS959" s="71"/>
      <c r="BT959" s="71"/>
      <c r="BU959" s="71"/>
      <c r="BV959" s="71"/>
      <c r="BW959" s="71"/>
      <c r="BX959" s="71"/>
      <c r="BY959" s="71"/>
      <c r="BZ959" s="71"/>
      <c r="CA959" s="71"/>
      <c r="CB959" s="71"/>
      <c r="CC959" s="71"/>
      <c r="CD959" s="71"/>
      <c r="CE959" s="71"/>
      <c r="CF959" s="71"/>
      <c r="CG959" s="71"/>
      <c r="CH959" s="71"/>
      <c r="CI959" s="71"/>
      <c r="CJ959" s="71"/>
      <c r="CK959" s="71"/>
      <c r="CL959" s="71"/>
      <c r="CM959" s="71"/>
      <c r="CN959" s="71"/>
      <c r="CO959" s="71"/>
      <c r="CP959" s="71"/>
      <c r="CQ959" s="71"/>
      <c r="CR959" s="71"/>
      <c r="CS959" s="71"/>
      <c r="CT959" s="71"/>
      <c r="CU959" s="71"/>
      <c r="CV959" s="71"/>
      <c r="CW959" s="71"/>
      <c r="CX959" s="71"/>
      <c r="CY959" s="71"/>
      <c r="CZ959" s="71"/>
      <c r="DA959" s="71"/>
      <c r="DB959" s="71"/>
      <c r="DC959" s="71"/>
      <c r="DD959" s="71"/>
      <c r="DE959" s="71"/>
      <c r="DF959" s="71"/>
      <c r="DG959" s="71"/>
      <c r="DH959" s="71"/>
      <c r="DI959" s="71"/>
      <c r="DJ959" s="71"/>
      <c r="DK959" s="71"/>
      <c r="DL959" s="71"/>
      <c r="DM959" s="71"/>
      <c r="DN959" s="71"/>
      <c r="DO959" s="71"/>
      <c r="DP959" s="71"/>
      <c r="DQ959" s="71"/>
      <c r="DR959" s="71"/>
      <c r="DS959" s="71"/>
      <c r="DT959" s="71"/>
      <c r="DU959" s="71"/>
      <c r="DV959" s="71"/>
      <c r="DW959" s="71"/>
      <c r="DX959" s="71"/>
      <c r="DY959" s="71"/>
      <c r="DZ959" s="71"/>
      <c r="EA959" s="71"/>
      <c r="EB959" s="71"/>
      <c r="EC959" s="71"/>
      <c r="ED959" s="71"/>
      <c r="EE959" s="71"/>
      <c r="EF959" s="71"/>
      <c r="EG959" s="71"/>
      <c r="EH959" s="71"/>
      <c r="EI959" s="71"/>
      <c r="EJ959" s="71"/>
      <c r="EK959" s="71"/>
      <c r="EL959" s="71"/>
      <c r="EM959" s="71"/>
      <c r="EN959" s="71"/>
      <c r="EO959" s="71"/>
      <c r="EP959" s="71"/>
      <c r="EQ959" s="71"/>
      <c r="ER959" s="71"/>
      <c r="ES959" s="71"/>
      <c r="ET959" s="71"/>
      <c r="EU959" s="71"/>
      <c r="EV959" s="71"/>
      <c r="EW959" s="71"/>
      <c r="EX959" s="71"/>
      <c r="EY959" s="71"/>
      <c r="EZ959" s="71"/>
      <c r="FA959" s="71"/>
      <c r="FB959" s="71"/>
      <c r="FC959" s="71"/>
      <c r="FD959" s="71"/>
      <c r="FE959" s="71"/>
      <c r="FF959" s="71"/>
      <c r="FG959" s="71"/>
      <c r="FH959" s="71"/>
      <c r="FI959" s="71"/>
      <c r="FJ959" s="71"/>
      <c r="FK959" s="71"/>
      <c r="FL959" s="71"/>
      <c r="FM959" s="71"/>
      <c r="FN959" s="71"/>
      <c r="FO959" s="71"/>
      <c r="FP959" s="71"/>
      <c r="FQ959" s="71"/>
      <c r="FR959" s="71"/>
      <c r="FS959" s="71"/>
      <c r="FT959" s="71"/>
      <c r="FU959" s="71"/>
      <c r="FV959" s="71"/>
      <c r="FW959" s="71"/>
      <c r="FX959" s="71"/>
      <c r="FY959" s="71"/>
      <c r="FZ959" s="71"/>
      <c r="GA959" s="71"/>
      <c r="GB959" s="71"/>
      <c r="GC959" s="71"/>
      <c r="GD959" s="71"/>
      <c r="GE959" s="71"/>
      <c r="GF959" s="71"/>
      <c r="GG959" s="71"/>
      <c r="GH959" s="71"/>
      <c r="GI959" s="71"/>
      <c r="GJ959" s="71"/>
      <c r="GK959" s="71"/>
      <c r="GL959" s="71"/>
      <c r="GM959" s="71"/>
      <c r="GN959" s="71"/>
      <c r="GO959" s="71"/>
      <c r="GP959" s="71"/>
      <c r="GQ959" s="71"/>
      <c r="GR959" s="71"/>
      <c r="GS959" s="71"/>
      <c r="GT959" s="71"/>
      <c r="GU959" s="71"/>
      <c r="GV959" s="71"/>
      <c r="GW959" s="71"/>
      <c r="GX959" s="71"/>
      <c r="GY959" s="71"/>
      <c r="GZ959" s="71"/>
      <c r="HA959" s="71"/>
      <c r="HB959" s="71"/>
      <c r="HC959" s="71"/>
      <c r="HD959" s="71"/>
      <c r="HE959" s="71"/>
      <c r="HF959" s="71"/>
      <c r="HG959" s="71"/>
      <c r="HH959" s="71"/>
      <c r="HI959" s="71"/>
      <c r="HJ959" s="71"/>
      <c r="HK959" s="71"/>
      <c r="HL959" s="71"/>
      <c r="HM959" s="71"/>
      <c r="HN959" s="71"/>
      <c r="HO959" s="71"/>
      <c r="HP959" s="71"/>
      <c r="HQ959" s="71"/>
      <c r="HR959" s="71"/>
      <c r="HS959" s="71"/>
      <c r="HT959" s="71"/>
      <c r="HU959" s="71"/>
      <c r="HV959" s="71"/>
      <c r="HW959" s="71"/>
      <c r="HX959" s="71"/>
      <c r="HY959" s="71"/>
      <c r="HZ959" s="71"/>
      <c r="IA959" s="71"/>
      <c r="IB959" s="71"/>
      <c r="IC959" s="71"/>
      <c r="ID959" s="71"/>
      <c r="IE959" s="71"/>
      <c r="IF959" s="71"/>
      <c r="IG959" s="71"/>
      <c r="IH959" s="71"/>
      <c r="II959" s="71"/>
      <c r="IJ959" s="71"/>
      <c r="IK959" s="71"/>
      <c r="IL959" s="71"/>
      <c r="IM959" s="71"/>
      <c r="IN959" s="71"/>
      <c r="IO959" s="71"/>
      <c r="IP959" s="71"/>
      <c r="IQ959" s="71"/>
      <c r="IR959" s="71"/>
      <c r="IS959" s="71"/>
      <c r="IT959" s="71"/>
      <c r="IU959" s="71"/>
      <c r="IV959" s="71"/>
    </row>
    <row r="960" spans="1:256" x14ac:dyDescent="0.2">
      <c r="A960" s="79">
        <v>3923</v>
      </c>
      <c r="B960" s="71" t="s">
        <v>2533</v>
      </c>
      <c r="C960" s="70" t="s">
        <v>2110</v>
      </c>
      <c r="D960" s="69">
        <v>0</v>
      </c>
      <c r="E960" s="69">
        <v>0</v>
      </c>
      <c r="F960" s="69">
        <v>0</v>
      </c>
      <c r="G960" s="71">
        <v>0</v>
      </c>
      <c r="H960" s="69">
        <v>0</v>
      </c>
      <c r="I960" s="69">
        <v>0</v>
      </c>
      <c r="J960" s="72">
        <v>0</v>
      </c>
      <c r="K960" s="71">
        <v>0</v>
      </c>
      <c r="L960" s="80">
        <v>0</v>
      </c>
      <c r="M960" s="74">
        <v>0</v>
      </c>
      <c r="N960" s="80">
        <v>0</v>
      </c>
      <c r="O960" s="70">
        <v>0</v>
      </c>
      <c r="P960" s="76" t="e">
        <f>VLOOKUP(A960,#REF!,3,FALSE)</f>
        <v>#REF!</v>
      </c>
      <c r="Q960" s="80">
        <v>1800</v>
      </c>
      <c r="R960" s="80">
        <f t="shared" si="14"/>
        <v>0</v>
      </c>
    </row>
    <row r="961" spans="1:256" s="69" customFormat="1" x14ac:dyDescent="0.2">
      <c r="A961" s="81">
        <v>1697</v>
      </c>
      <c r="B961" s="82" t="s">
        <v>489</v>
      </c>
      <c r="C961" s="69" t="s">
        <v>62</v>
      </c>
      <c r="D961" s="69">
        <v>23</v>
      </c>
      <c r="E961" s="69">
        <v>22</v>
      </c>
      <c r="F961" s="69">
        <v>33</v>
      </c>
      <c r="G961" s="71">
        <v>3852.5</v>
      </c>
      <c r="H961" s="69">
        <v>707.7</v>
      </c>
      <c r="I961" s="69">
        <v>24</v>
      </c>
      <c r="J961" s="69">
        <v>22</v>
      </c>
      <c r="K961" s="82">
        <v>33</v>
      </c>
      <c r="L961" s="83">
        <v>3852.5</v>
      </c>
      <c r="M961" s="69">
        <v>707.7</v>
      </c>
      <c r="N961" s="83">
        <v>116.7424</v>
      </c>
      <c r="O961" s="69">
        <v>0</v>
      </c>
      <c r="P961" s="76" t="e">
        <f>VLOOKUP(A961,#REF!,3,FALSE)</f>
        <v>#REF!</v>
      </c>
      <c r="Q961" s="84">
        <v>56.333333333333336</v>
      </c>
      <c r="R961" s="84">
        <f t="shared" si="14"/>
        <v>1993.4992</v>
      </c>
      <c r="S961" s="78"/>
      <c r="T961" s="78"/>
      <c r="U961" s="78"/>
      <c r="V961" s="78"/>
      <c r="W961" s="78"/>
      <c r="X961" s="78"/>
      <c r="Y961" s="78"/>
      <c r="Z961" s="78"/>
      <c r="AA961" s="78"/>
      <c r="AB961" s="78"/>
      <c r="AC961" s="85"/>
      <c r="AD961" s="85"/>
      <c r="AE961" s="85"/>
      <c r="AF961" s="85"/>
      <c r="AG961" s="85"/>
      <c r="AH961" s="85"/>
      <c r="AI961" s="85"/>
      <c r="AJ961" s="85"/>
      <c r="AK961" s="85"/>
      <c r="AL961" s="85"/>
      <c r="AM961" s="85"/>
      <c r="AN961" s="85"/>
      <c r="AO961" s="85"/>
      <c r="AP961" s="85"/>
      <c r="AQ961" s="85"/>
      <c r="AR961" s="85"/>
      <c r="AS961" s="85"/>
      <c r="AT961" s="85"/>
      <c r="AU961" s="85"/>
      <c r="AV961" s="85"/>
      <c r="AW961" s="85"/>
      <c r="AX961" s="85"/>
      <c r="AY961" s="85"/>
      <c r="AZ961" s="85"/>
      <c r="BA961" s="85"/>
      <c r="BB961" s="85"/>
      <c r="BC961" s="85"/>
      <c r="BD961" s="85"/>
      <c r="BE961" s="85"/>
      <c r="BF961" s="85"/>
      <c r="BG961" s="85"/>
      <c r="BH961" s="85"/>
      <c r="BI961" s="85"/>
      <c r="BJ961" s="85"/>
      <c r="BK961" s="85"/>
      <c r="BL961" s="85"/>
      <c r="BM961" s="85"/>
      <c r="BN961" s="85"/>
      <c r="BO961" s="85"/>
      <c r="BP961" s="85"/>
      <c r="BQ961" s="85"/>
      <c r="BR961" s="85"/>
      <c r="BS961" s="85"/>
      <c r="BT961" s="85"/>
      <c r="BU961" s="85"/>
      <c r="BV961" s="85"/>
      <c r="BW961" s="85"/>
      <c r="BX961" s="85"/>
      <c r="BY961" s="85"/>
      <c r="BZ961" s="85"/>
      <c r="CA961" s="85"/>
      <c r="CB961" s="85"/>
      <c r="CC961" s="85"/>
      <c r="CD961" s="85"/>
      <c r="CE961" s="85"/>
      <c r="CF961" s="85"/>
      <c r="CG961" s="85"/>
      <c r="CH961" s="85"/>
      <c r="CI961" s="85"/>
      <c r="CJ961" s="85"/>
      <c r="CK961" s="85"/>
      <c r="CL961" s="85"/>
      <c r="CM961" s="85"/>
      <c r="CN961" s="85"/>
      <c r="CO961" s="85"/>
      <c r="CP961" s="85"/>
      <c r="CQ961" s="85"/>
      <c r="CR961" s="85"/>
      <c r="CS961" s="85"/>
      <c r="CT961" s="85"/>
      <c r="CU961" s="85"/>
      <c r="CV961" s="85"/>
      <c r="CW961" s="85"/>
      <c r="CX961" s="85"/>
      <c r="CY961" s="85"/>
      <c r="CZ961" s="85"/>
      <c r="DA961" s="85"/>
      <c r="DB961" s="85"/>
      <c r="DC961" s="85"/>
      <c r="DD961" s="85"/>
      <c r="DE961" s="85"/>
      <c r="DF961" s="85"/>
      <c r="DG961" s="85"/>
      <c r="DH961" s="85"/>
      <c r="DI961" s="85"/>
      <c r="DJ961" s="85"/>
      <c r="DK961" s="85"/>
      <c r="DL961" s="85"/>
      <c r="DM961" s="85"/>
      <c r="DN961" s="85"/>
      <c r="DO961" s="85"/>
      <c r="DP961" s="85"/>
      <c r="DQ961" s="85"/>
      <c r="DR961" s="85"/>
      <c r="DS961" s="85"/>
      <c r="DT961" s="85"/>
      <c r="DU961" s="85"/>
      <c r="DV961" s="85"/>
      <c r="DW961" s="85"/>
      <c r="DX961" s="85"/>
      <c r="DY961" s="85"/>
      <c r="DZ961" s="85"/>
      <c r="EA961" s="85"/>
      <c r="EB961" s="85"/>
      <c r="EC961" s="85"/>
      <c r="ED961" s="85"/>
      <c r="EE961" s="85"/>
      <c r="EF961" s="85"/>
      <c r="EG961" s="85"/>
      <c r="EH961" s="85"/>
      <c r="EI961" s="85"/>
      <c r="EJ961" s="85"/>
      <c r="EK961" s="85"/>
      <c r="EL961" s="85"/>
      <c r="EM961" s="85"/>
      <c r="EN961" s="85"/>
      <c r="EO961" s="85"/>
      <c r="EP961" s="85"/>
      <c r="EQ961" s="85"/>
      <c r="ER961" s="85"/>
      <c r="ES961" s="85"/>
      <c r="ET961" s="85"/>
      <c r="EU961" s="85"/>
      <c r="EV961" s="85"/>
      <c r="EW961" s="85"/>
      <c r="EX961" s="85"/>
      <c r="EY961" s="85"/>
      <c r="EZ961" s="85"/>
      <c r="FA961" s="85"/>
      <c r="FB961" s="85"/>
      <c r="FC961" s="85"/>
      <c r="FD961" s="85"/>
      <c r="FE961" s="85"/>
      <c r="FF961" s="85"/>
      <c r="FG961" s="85"/>
      <c r="FH961" s="85"/>
      <c r="FI961" s="85"/>
      <c r="FJ961" s="85"/>
      <c r="FK961" s="85"/>
      <c r="FL961" s="85"/>
      <c r="FM961" s="85"/>
      <c r="FN961" s="85"/>
      <c r="FO961" s="85"/>
      <c r="FP961" s="85"/>
      <c r="FQ961" s="85"/>
      <c r="FR961" s="85"/>
      <c r="FS961" s="85"/>
      <c r="FT961" s="85"/>
      <c r="FU961" s="85"/>
      <c r="FV961" s="85"/>
      <c r="FW961" s="85"/>
      <c r="FX961" s="85"/>
      <c r="FY961" s="85"/>
      <c r="FZ961" s="85"/>
      <c r="GA961" s="85"/>
      <c r="GB961" s="85"/>
      <c r="GC961" s="85"/>
      <c r="GD961" s="85"/>
      <c r="GE961" s="85"/>
      <c r="GF961" s="85"/>
      <c r="GG961" s="85"/>
      <c r="GH961" s="85"/>
      <c r="GI961" s="85"/>
      <c r="GJ961" s="85"/>
      <c r="GK961" s="85"/>
      <c r="GL961" s="85"/>
      <c r="GM961" s="85"/>
      <c r="GN961" s="85"/>
      <c r="GO961" s="85"/>
      <c r="GP961" s="85"/>
      <c r="GQ961" s="85"/>
      <c r="GR961" s="85"/>
      <c r="GS961" s="85"/>
      <c r="GT961" s="85"/>
      <c r="GU961" s="85"/>
      <c r="GV961" s="85"/>
      <c r="GW961" s="85"/>
      <c r="GX961" s="85"/>
      <c r="GY961" s="85"/>
      <c r="GZ961" s="85"/>
      <c r="HA961" s="85"/>
      <c r="HB961" s="85"/>
      <c r="HC961" s="85"/>
      <c r="HD961" s="85"/>
      <c r="HE961" s="85"/>
      <c r="HF961" s="85"/>
      <c r="HG961" s="85"/>
      <c r="HH961" s="85"/>
      <c r="HI961" s="85"/>
      <c r="HJ961" s="85"/>
      <c r="HK961" s="85"/>
      <c r="HL961" s="85"/>
      <c r="HM961" s="85"/>
      <c r="HN961" s="85"/>
      <c r="HO961" s="85"/>
      <c r="HP961" s="85"/>
      <c r="HQ961" s="85"/>
      <c r="HR961" s="85"/>
      <c r="HS961" s="85"/>
      <c r="HT961" s="85"/>
      <c r="HU961" s="85"/>
      <c r="HV961" s="85"/>
      <c r="HW961" s="85"/>
      <c r="HX961" s="85"/>
      <c r="HY961" s="85"/>
      <c r="HZ961" s="85"/>
      <c r="IA961" s="85"/>
      <c r="IB961" s="85"/>
      <c r="IC961" s="85"/>
      <c r="ID961" s="85"/>
      <c r="IE961" s="85"/>
      <c r="IF961" s="85"/>
      <c r="IG961" s="85"/>
      <c r="IH961" s="85"/>
      <c r="II961" s="85"/>
      <c r="IJ961" s="85"/>
      <c r="IK961" s="85"/>
      <c r="IL961" s="85"/>
      <c r="IM961" s="85"/>
      <c r="IN961" s="85"/>
      <c r="IO961" s="85"/>
      <c r="IP961" s="85"/>
      <c r="IQ961" s="85"/>
      <c r="IR961" s="85"/>
      <c r="IS961" s="85"/>
      <c r="IT961" s="85"/>
      <c r="IU961" s="85"/>
      <c r="IV961" s="85"/>
    </row>
    <row r="962" spans="1:256" x14ac:dyDescent="0.2">
      <c r="A962" s="68">
        <v>3072</v>
      </c>
      <c r="B962" s="69" t="s">
        <v>1998</v>
      </c>
      <c r="C962" s="70" t="s">
        <v>62</v>
      </c>
      <c r="D962" s="69">
        <v>1</v>
      </c>
      <c r="E962" s="69">
        <v>1</v>
      </c>
      <c r="F962" s="69">
        <v>1</v>
      </c>
      <c r="G962" s="71">
        <v>214.72</v>
      </c>
      <c r="H962" s="69">
        <v>42.940000000000005</v>
      </c>
      <c r="I962" s="69">
        <v>1</v>
      </c>
      <c r="J962" s="72">
        <v>1</v>
      </c>
      <c r="K962" s="73">
        <v>1</v>
      </c>
      <c r="L962" s="73">
        <v>214.72</v>
      </c>
      <c r="M962" s="74">
        <v>42.940000000000005</v>
      </c>
      <c r="N962" s="75">
        <v>214.72</v>
      </c>
      <c r="O962" s="70">
        <v>0</v>
      </c>
      <c r="P962" s="76" t="e">
        <f>VLOOKUP(A962,#REF!,3,FALSE)</f>
        <v>#REF!</v>
      </c>
      <c r="Q962" s="77">
        <v>0</v>
      </c>
      <c r="R962" s="77">
        <f t="shared" ref="R962:R1025" si="15">K962*(N962-Q962)</f>
        <v>214.72</v>
      </c>
      <c r="S962" s="76"/>
      <c r="T962" s="76"/>
      <c r="U962" s="76"/>
      <c r="V962" s="76"/>
      <c r="W962" s="76"/>
      <c r="X962" s="76"/>
      <c r="Y962" s="76"/>
      <c r="Z962" s="76"/>
      <c r="AA962" s="76"/>
      <c r="AB962" s="76"/>
      <c r="AC962" s="76"/>
      <c r="AD962" s="76"/>
      <c r="AE962" s="76"/>
      <c r="AF962" s="76"/>
      <c r="AG962" s="76"/>
      <c r="AH962" s="76"/>
      <c r="AI962" s="76"/>
      <c r="AJ962" s="76"/>
      <c r="AK962" s="76"/>
      <c r="AL962" s="76"/>
      <c r="AM962" s="76"/>
      <c r="AN962" s="76"/>
      <c r="AO962" s="76"/>
      <c r="AP962" s="76"/>
      <c r="AQ962" s="76"/>
      <c r="AR962" s="76"/>
      <c r="AS962" s="76"/>
      <c r="AT962" s="76"/>
      <c r="AU962" s="76"/>
      <c r="AV962" s="76"/>
      <c r="AW962" s="76"/>
      <c r="AX962" s="76"/>
      <c r="AY962" s="76"/>
      <c r="AZ962" s="76"/>
      <c r="BA962" s="76"/>
      <c r="BB962" s="76"/>
      <c r="BC962" s="76"/>
      <c r="BD962" s="76"/>
      <c r="BE962" s="76"/>
      <c r="BF962" s="76"/>
      <c r="BG962" s="76"/>
      <c r="BH962" s="76"/>
      <c r="BI962" s="76"/>
      <c r="BJ962" s="76"/>
      <c r="BK962" s="76"/>
      <c r="BL962" s="76"/>
      <c r="BM962" s="76"/>
      <c r="BN962" s="76"/>
      <c r="BO962" s="76"/>
      <c r="BP962" s="76"/>
      <c r="BQ962" s="76"/>
      <c r="BR962" s="76"/>
      <c r="BS962" s="76"/>
      <c r="BT962" s="76"/>
      <c r="BU962" s="76"/>
      <c r="BV962" s="76"/>
      <c r="BW962" s="76"/>
      <c r="BX962" s="76"/>
      <c r="BY962" s="76"/>
      <c r="BZ962" s="76"/>
      <c r="CA962" s="76"/>
      <c r="CB962" s="76"/>
      <c r="CC962" s="76"/>
      <c r="CD962" s="76"/>
      <c r="CE962" s="76"/>
      <c r="CF962" s="76"/>
      <c r="CG962" s="76"/>
      <c r="CH962" s="76"/>
      <c r="CI962" s="76"/>
      <c r="CJ962" s="76"/>
      <c r="CK962" s="76"/>
      <c r="CL962" s="76"/>
      <c r="CM962" s="76"/>
      <c r="CN962" s="76"/>
      <c r="CO962" s="76"/>
      <c r="CP962" s="76"/>
      <c r="CQ962" s="76"/>
      <c r="CR962" s="76"/>
      <c r="CS962" s="76"/>
      <c r="CT962" s="76"/>
      <c r="CU962" s="76"/>
      <c r="CV962" s="76"/>
      <c r="CW962" s="76"/>
      <c r="CX962" s="76"/>
      <c r="CY962" s="76"/>
      <c r="CZ962" s="76"/>
      <c r="DA962" s="76"/>
      <c r="DB962" s="76"/>
      <c r="DC962" s="76"/>
      <c r="DD962" s="76"/>
      <c r="DE962" s="76"/>
      <c r="DF962" s="76"/>
      <c r="DG962" s="76"/>
      <c r="DH962" s="76"/>
      <c r="DI962" s="76"/>
      <c r="DJ962" s="76"/>
      <c r="DK962" s="76"/>
      <c r="DL962" s="76"/>
      <c r="DM962" s="76"/>
      <c r="DN962" s="76"/>
      <c r="DO962" s="76"/>
      <c r="DP962" s="76"/>
      <c r="DQ962" s="76"/>
      <c r="DR962" s="76"/>
      <c r="DS962" s="76"/>
      <c r="DT962" s="76"/>
      <c r="DU962" s="76"/>
      <c r="DV962" s="76"/>
      <c r="DW962" s="76"/>
      <c r="DX962" s="76"/>
      <c r="DY962" s="76"/>
      <c r="DZ962" s="76"/>
      <c r="EA962" s="76"/>
      <c r="EB962" s="76"/>
      <c r="EC962" s="76"/>
      <c r="ED962" s="76"/>
      <c r="EE962" s="76"/>
      <c r="EF962" s="76"/>
      <c r="EG962" s="76"/>
      <c r="EH962" s="76"/>
      <c r="EI962" s="76"/>
      <c r="EJ962" s="76"/>
      <c r="EK962" s="76"/>
      <c r="EL962" s="76"/>
      <c r="EM962" s="76"/>
      <c r="EN962" s="76"/>
      <c r="EO962" s="76"/>
      <c r="EP962" s="76"/>
      <c r="EQ962" s="76"/>
      <c r="ER962" s="76"/>
      <c r="ES962" s="76"/>
      <c r="ET962" s="76"/>
      <c r="EU962" s="76"/>
      <c r="EV962" s="76"/>
      <c r="EW962" s="76"/>
      <c r="EX962" s="76"/>
      <c r="EY962" s="76"/>
      <c r="EZ962" s="76"/>
      <c r="FA962" s="76"/>
      <c r="FB962" s="76"/>
      <c r="FC962" s="76"/>
      <c r="FD962" s="76"/>
      <c r="FE962" s="76"/>
      <c r="FF962" s="76"/>
      <c r="FG962" s="76"/>
      <c r="FH962" s="76"/>
      <c r="FI962" s="76"/>
      <c r="FJ962" s="76"/>
      <c r="FK962" s="76"/>
      <c r="FL962" s="76"/>
      <c r="FM962" s="76"/>
      <c r="FN962" s="76"/>
      <c r="FO962" s="76"/>
      <c r="FP962" s="76"/>
      <c r="FQ962" s="76"/>
      <c r="FR962" s="76"/>
      <c r="FS962" s="76"/>
      <c r="FT962" s="76"/>
      <c r="FU962" s="76"/>
      <c r="FV962" s="76"/>
      <c r="FW962" s="76"/>
      <c r="FX962" s="76"/>
      <c r="FY962" s="76"/>
      <c r="FZ962" s="76"/>
      <c r="GA962" s="76"/>
      <c r="GB962" s="76"/>
      <c r="GC962" s="76"/>
      <c r="GD962" s="76"/>
      <c r="GE962" s="76"/>
      <c r="GF962" s="76"/>
      <c r="GG962" s="76"/>
      <c r="GH962" s="76"/>
      <c r="GI962" s="76"/>
      <c r="GJ962" s="76"/>
      <c r="GK962" s="76"/>
      <c r="GL962" s="76"/>
      <c r="GM962" s="76"/>
      <c r="GN962" s="76"/>
      <c r="GO962" s="76"/>
      <c r="GP962" s="76"/>
      <c r="GQ962" s="76"/>
      <c r="GR962" s="76"/>
      <c r="GS962" s="76"/>
      <c r="GT962" s="76"/>
      <c r="GU962" s="76"/>
      <c r="GV962" s="76"/>
      <c r="GW962" s="76"/>
      <c r="GX962" s="76"/>
      <c r="GY962" s="76"/>
      <c r="GZ962" s="76"/>
      <c r="HA962" s="76"/>
      <c r="HB962" s="76"/>
      <c r="HC962" s="76"/>
      <c r="HD962" s="76"/>
      <c r="HE962" s="76"/>
      <c r="HF962" s="76"/>
      <c r="HG962" s="76"/>
      <c r="HH962" s="76"/>
      <c r="HI962" s="76"/>
      <c r="HJ962" s="76"/>
      <c r="HK962" s="76"/>
      <c r="HL962" s="76"/>
      <c r="HM962" s="76"/>
      <c r="HN962" s="76"/>
      <c r="HO962" s="76"/>
      <c r="HP962" s="76"/>
      <c r="HQ962" s="76"/>
      <c r="HR962" s="76"/>
      <c r="HS962" s="76"/>
      <c r="HT962" s="76"/>
      <c r="HU962" s="76"/>
      <c r="HV962" s="76"/>
      <c r="HW962" s="76"/>
      <c r="HX962" s="76"/>
      <c r="HY962" s="76"/>
      <c r="HZ962" s="76"/>
      <c r="IA962" s="76"/>
      <c r="IB962" s="76"/>
      <c r="IC962" s="76"/>
      <c r="ID962" s="76"/>
      <c r="IE962" s="76"/>
      <c r="IF962" s="76"/>
      <c r="IG962" s="76"/>
      <c r="IH962" s="76"/>
      <c r="II962" s="76"/>
      <c r="IJ962" s="76"/>
      <c r="IK962" s="76"/>
      <c r="IL962" s="76"/>
      <c r="IM962" s="76"/>
      <c r="IN962" s="76"/>
      <c r="IO962" s="76"/>
      <c r="IP962" s="76"/>
      <c r="IQ962" s="76"/>
      <c r="IR962" s="76"/>
      <c r="IS962" s="76"/>
      <c r="IT962" s="76"/>
      <c r="IU962" s="76"/>
      <c r="IV962" s="76"/>
    </row>
    <row r="963" spans="1:256" x14ac:dyDescent="0.2">
      <c r="A963" s="79">
        <v>3917</v>
      </c>
      <c r="B963" s="71" t="s">
        <v>490</v>
      </c>
      <c r="C963" s="70" t="s">
        <v>8</v>
      </c>
      <c r="D963" s="69">
        <v>0</v>
      </c>
      <c r="E963" s="69">
        <v>0</v>
      </c>
      <c r="F963" s="69">
        <v>0</v>
      </c>
      <c r="G963" s="71">
        <v>0</v>
      </c>
      <c r="H963" s="69">
        <v>0</v>
      </c>
      <c r="I963" s="69">
        <v>0</v>
      </c>
      <c r="J963" s="72">
        <v>0</v>
      </c>
      <c r="K963" s="71">
        <v>0</v>
      </c>
      <c r="L963" s="80">
        <v>0</v>
      </c>
      <c r="M963" s="74">
        <v>0</v>
      </c>
      <c r="N963" s="80">
        <v>0</v>
      </c>
      <c r="O963" s="70">
        <v>0</v>
      </c>
      <c r="P963" s="76" t="e">
        <f>VLOOKUP(A963,#REF!,3,FALSE)</f>
        <v>#REF!</v>
      </c>
      <c r="Q963" s="80">
        <v>63.5625</v>
      </c>
      <c r="R963" s="80">
        <f t="shared" si="15"/>
        <v>0</v>
      </c>
    </row>
    <row r="964" spans="1:256" x14ac:dyDescent="0.2">
      <c r="A964" s="79">
        <v>1699</v>
      </c>
      <c r="B964" s="71" t="s">
        <v>2077</v>
      </c>
      <c r="C964" s="70" t="s">
        <v>62</v>
      </c>
      <c r="D964" s="69">
        <v>45</v>
      </c>
      <c r="E964" s="69">
        <v>19</v>
      </c>
      <c r="F964" s="69">
        <v>52</v>
      </c>
      <c r="G964" s="71">
        <v>9674.7100000000009</v>
      </c>
      <c r="H964" s="69">
        <v>1934.95</v>
      </c>
      <c r="I964" s="69">
        <v>45</v>
      </c>
      <c r="J964" s="72">
        <v>19</v>
      </c>
      <c r="K964" s="71">
        <v>52</v>
      </c>
      <c r="L964" s="80">
        <v>9674.7100000000009</v>
      </c>
      <c r="M964" s="74">
        <v>1934.95</v>
      </c>
      <c r="N964" s="80">
        <v>186.0521</v>
      </c>
      <c r="O964" s="70">
        <v>3</v>
      </c>
      <c r="P964" s="76" t="e">
        <f>VLOOKUP(A964,#REF!,3,FALSE)</f>
        <v>#REF!</v>
      </c>
      <c r="Q964" s="80">
        <v>75.185185185185176</v>
      </c>
      <c r="R964" s="80">
        <f t="shared" si="15"/>
        <v>5765.0795703703707</v>
      </c>
    </row>
    <row r="965" spans="1:256" x14ac:dyDescent="0.2">
      <c r="A965" s="79">
        <v>1698</v>
      </c>
      <c r="B965" s="71" t="s">
        <v>1999</v>
      </c>
      <c r="C965" s="70" t="s">
        <v>62</v>
      </c>
      <c r="D965" s="69">
        <v>0</v>
      </c>
      <c r="E965" s="69">
        <v>0</v>
      </c>
      <c r="F965" s="69">
        <v>0</v>
      </c>
      <c r="G965" s="71">
        <v>0</v>
      </c>
      <c r="H965" s="69">
        <v>0</v>
      </c>
      <c r="I965" s="69">
        <v>0</v>
      </c>
      <c r="J965" s="72">
        <v>0</v>
      </c>
      <c r="K965" s="71">
        <v>0</v>
      </c>
      <c r="L965" s="80">
        <v>0</v>
      </c>
      <c r="M965" s="74">
        <v>0</v>
      </c>
      <c r="N965" s="80">
        <v>0</v>
      </c>
      <c r="O965" s="70">
        <v>0</v>
      </c>
      <c r="P965" s="76" t="e">
        <f>VLOOKUP(A965,#REF!,3,FALSE)</f>
        <v>#REF!</v>
      </c>
      <c r="Q965" s="80">
        <v>67.650000000000006</v>
      </c>
      <c r="R965" s="80">
        <f t="shared" si="15"/>
        <v>0</v>
      </c>
    </row>
    <row r="966" spans="1:256" s="69" customFormat="1" x14ac:dyDescent="0.2">
      <c r="A966" s="81">
        <v>2904</v>
      </c>
      <c r="B966" s="82" t="s">
        <v>492</v>
      </c>
      <c r="C966" s="69" t="s">
        <v>62</v>
      </c>
      <c r="D966" s="69">
        <v>3</v>
      </c>
      <c r="E966" s="69">
        <v>3</v>
      </c>
      <c r="F966" s="69">
        <v>5</v>
      </c>
      <c r="G966" s="71">
        <v>1589.3200000000002</v>
      </c>
      <c r="H966" s="69">
        <v>317.86</v>
      </c>
      <c r="I966" s="69">
        <v>3</v>
      </c>
      <c r="J966" s="69">
        <v>3</v>
      </c>
      <c r="K966" s="82">
        <v>5</v>
      </c>
      <c r="L966" s="83">
        <v>1589.3200000000002</v>
      </c>
      <c r="M966" s="69">
        <v>317.86</v>
      </c>
      <c r="N966" s="83">
        <v>317.86400000000003</v>
      </c>
      <c r="O966" s="69">
        <v>0</v>
      </c>
      <c r="P966" s="76" t="e">
        <f>VLOOKUP(A966,#REF!,3,FALSE)</f>
        <v>#REF!</v>
      </c>
      <c r="Q966" s="84">
        <v>124.9074074074074</v>
      </c>
      <c r="R966" s="84">
        <f t="shared" si="15"/>
        <v>964.78296296296321</v>
      </c>
      <c r="S966" s="78"/>
      <c r="T966" s="78"/>
      <c r="U966" s="78"/>
      <c r="V966" s="78"/>
      <c r="W966" s="78"/>
      <c r="X966" s="78"/>
      <c r="Y966" s="78"/>
      <c r="Z966" s="78"/>
      <c r="AA966" s="78"/>
      <c r="AB966" s="78"/>
      <c r="AC966" s="85"/>
      <c r="AD966" s="85"/>
      <c r="AE966" s="85"/>
      <c r="AF966" s="85"/>
      <c r="AG966" s="85"/>
      <c r="AH966" s="85"/>
      <c r="AI966" s="85"/>
      <c r="AJ966" s="85"/>
      <c r="AK966" s="85"/>
      <c r="AL966" s="85"/>
      <c r="AM966" s="85"/>
      <c r="AN966" s="85"/>
      <c r="AO966" s="85"/>
      <c r="AP966" s="85"/>
      <c r="AQ966" s="85"/>
      <c r="AR966" s="85"/>
      <c r="AS966" s="85"/>
      <c r="AT966" s="85"/>
      <c r="AU966" s="85"/>
      <c r="AV966" s="85"/>
      <c r="AW966" s="85"/>
      <c r="AX966" s="85"/>
      <c r="AY966" s="85"/>
      <c r="AZ966" s="85"/>
      <c r="BA966" s="85"/>
      <c r="BB966" s="85"/>
      <c r="BC966" s="85"/>
      <c r="BD966" s="85"/>
      <c r="BE966" s="85"/>
      <c r="BF966" s="85"/>
      <c r="BG966" s="85"/>
      <c r="BH966" s="85"/>
      <c r="BI966" s="85"/>
      <c r="BJ966" s="85"/>
      <c r="BK966" s="85"/>
      <c r="BL966" s="85"/>
      <c r="BM966" s="85"/>
      <c r="BN966" s="85"/>
      <c r="BO966" s="85"/>
      <c r="BP966" s="85"/>
      <c r="BQ966" s="85"/>
      <c r="BR966" s="85"/>
      <c r="BS966" s="85"/>
      <c r="BT966" s="85"/>
      <c r="BU966" s="85"/>
      <c r="BV966" s="85"/>
      <c r="BW966" s="85"/>
      <c r="BX966" s="85"/>
      <c r="BY966" s="85"/>
      <c r="BZ966" s="85"/>
      <c r="CA966" s="85"/>
      <c r="CB966" s="85"/>
      <c r="CC966" s="85"/>
      <c r="CD966" s="85"/>
      <c r="CE966" s="85"/>
      <c r="CF966" s="85"/>
      <c r="CG966" s="85"/>
      <c r="CH966" s="85"/>
      <c r="CI966" s="85"/>
      <c r="CJ966" s="85"/>
      <c r="CK966" s="85"/>
      <c r="CL966" s="85"/>
      <c r="CM966" s="85"/>
      <c r="CN966" s="85"/>
      <c r="CO966" s="85"/>
      <c r="CP966" s="85"/>
      <c r="CQ966" s="85"/>
      <c r="CR966" s="85"/>
      <c r="CS966" s="85"/>
      <c r="CT966" s="85"/>
      <c r="CU966" s="85"/>
      <c r="CV966" s="85"/>
      <c r="CW966" s="85"/>
      <c r="CX966" s="85"/>
      <c r="CY966" s="85"/>
      <c r="CZ966" s="85"/>
      <c r="DA966" s="85"/>
      <c r="DB966" s="85"/>
      <c r="DC966" s="85"/>
      <c r="DD966" s="85"/>
      <c r="DE966" s="85"/>
      <c r="DF966" s="85"/>
      <c r="DG966" s="85"/>
      <c r="DH966" s="85"/>
      <c r="DI966" s="85"/>
      <c r="DJ966" s="85"/>
      <c r="DK966" s="85"/>
      <c r="DL966" s="85"/>
      <c r="DM966" s="85"/>
      <c r="DN966" s="85"/>
      <c r="DO966" s="85"/>
      <c r="DP966" s="85"/>
      <c r="DQ966" s="85"/>
      <c r="DR966" s="85"/>
      <c r="DS966" s="85"/>
      <c r="DT966" s="85"/>
      <c r="DU966" s="85"/>
      <c r="DV966" s="85"/>
      <c r="DW966" s="85"/>
      <c r="DX966" s="85"/>
      <c r="DY966" s="85"/>
      <c r="DZ966" s="85"/>
      <c r="EA966" s="85"/>
      <c r="EB966" s="85"/>
      <c r="EC966" s="85"/>
      <c r="ED966" s="85"/>
      <c r="EE966" s="85"/>
      <c r="EF966" s="85"/>
      <c r="EG966" s="85"/>
      <c r="EH966" s="85"/>
      <c r="EI966" s="85"/>
      <c r="EJ966" s="85"/>
      <c r="EK966" s="85"/>
      <c r="EL966" s="85"/>
      <c r="EM966" s="85"/>
      <c r="EN966" s="85"/>
      <c r="EO966" s="85"/>
      <c r="EP966" s="85"/>
      <c r="EQ966" s="85"/>
      <c r="ER966" s="85"/>
      <c r="ES966" s="85"/>
      <c r="ET966" s="85"/>
      <c r="EU966" s="85"/>
      <c r="EV966" s="85"/>
      <c r="EW966" s="85"/>
      <c r="EX966" s="85"/>
      <c r="EY966" s="85"/>
      <c r="EZ966" s="85"/>
      <c r="FA966" s="85"/>
      <c r="FB966" s="85"/>
      <c r="FC966" s="85"/>
      <c r="FD966" s="85"/>
      <c r="FE966" s="85"/>
      <c r="FF966" s="85"/>
      <c r="FG966" s="85"/>
      <c r="FH966" s="85"/>
      <c r="FI966" s="85"/>
      <c r="FJ966" s="85"/>
      <c r="FK966" s="85"/>
      <c r="FL966" s="85"/>
      <c r="FM966" s="85"/>
      <c r="FN966" s="85"/>
      <c r="FO966" s="85"/>
      <c r="FP966" s="85"/>
      <c r="FQ966" s="85"/>
      <c r="FR966" s="85"/>
      <c r="FS966" s="85"/>
      <c r="FT966" s="85"/>
      <c r="FU966" s="85"/>
      <c r="FV966" s="85"/>
      <c r="FW966" s="85"/>
      <c r="FX966" s="85"/>
      <c r="FY966" s="85"/>
      <c r="FZ966" s="85"/>
      <c r="GA966" s="85"/>
      <c r="GB966" s="85"/>
      <c r="GC966" s="85"/>
      <c r="GD966" s="85"/>
      <c r="GE966" s="85"/>
      <c r="GF966" s="85"/>
      <c r="GG966" s="85"/>
      <c r="GH966" s="85"/>
      <c r="GI966" s="85"/>
      <c r="GJ966" s="85"/>
      <c r="GK966" s="85"/>
      <c r="GL966" s="85"/>
      <c r="GM966" s="85"/>
      <c r="GN966" s="85"/>
      <c r="GO966" s="85"/>
      <c r="GP966" s="85"/>
      <c r="GQ966" s="85"/>
      <c r="GR966" s="85"/>
      <c r="GS966" s="85"/>
      <c r="GT966" s="85"/>
      <c r="GU966" s="85"/>
      <c r="GV966" s="85"/>
      <c r="GW966" s="85"/>
      <c r="GX966" s="85"/>
      <c r="GY966" s="85"/>
      <c r="GZ966" s="85"/>
      <c r="HA966" s="85"/>
      <c r="HB966" s="85"/>
      <c r="HC966" s="85"/>
      <c r="HD966" s="85"/>
      <c r="HE966" s="85"/>
      <c r="HF966" s="85"/>
      <c r="HG966" s="85"/>
      <c r="HH966" s="85"/>
      <c r="HI966" s="85"/>
      <c r="HJ966" s="85"/>
      <c r="HK966" s="85"/>
      <c r="HL966" s="85"/>
      <c r="HM966" s="85"/>
      <c r="HN966" s="85"/>
      <c r="HO966" s="85"/>
      <c r="HP966" s="85"/>
      <c r="HQ966" s="85"/>
      <c r="HR966" s="85"/>
      <c r="HS966" s="85"/>
      <c r="HT966" s="85"/>
      <c r="HU966" s="85"/>
      <c r="HV966" s="85"/>
      <c r="HW966" s="85"/>
      <c r="HX966" s="85"/>
      <c r="HY966" s="85"/>
      <c r="HZ966" s="85"/>
      <c r="IA966" s="85"/>
      <c r="IB966" s="85"/>
      <c r="IC966" s="85"/>
      <c r="ID966" s="85"/>
      <c r="IE966" s="85"/>
      <c r="IF966" s="85"/>
      <c r="IG966" s="85"/>
      <c r="IH966" s="85"/>
      <c r="II966" s="85"/>
      <c r="IJ966" s="85"/>
      <c r="IK966" s="85"/>
      <c r="IL966" s="85"/>
      <c r="IM966" s="85"/>
      <c r="IN966" s="85"/>
      <c r="IO966" s="85"/>
      <c r="IP966" s="85"/>
      <c r="IQ966" s="85"/>
      <c r="IR966" s="85"/>
      <c r="IS966" s="85"/>
      <c r="IT966" s="85"/>
      <c r="IU966" s="85"/>
      <c r="IV966" s="85"/>
    </row>
    <row r="967" spans="1:256" x14ac:dyDescent="0.2">
      <c r="A967" s="79">
        <v>1873</v>
      </c>
      <c r="B967" s="71" t="s">
        <v>2534</v>
      </c>
      <c r="C967" s="70" t="s">
        <v>62</v>
      </c>
      <c r="D967" s="69">
        <v>0</v>
      </c>
      <c r="E967" s="69">
        <v>0</v>
      </c>
      <c r="F967" s="69">
        <v>0</v>
      </c>
      <c r="G967" s="71">
        <v>0</v>
      </c>
      <c r="H967" s="69">
        <v>0</v>
      </c>
      <c r="I967" s="69">
        <v>0</v>
      </c>
      <c r="J967" s="72">
        <v>0</v>
      </c>
      <c r="K967" s="71">
        <v>0</v>
      </c>
      <c r="L967" s="80">
        <v>0</v>
      </c>
      <c r="M967" s="74">
        <v>0</v>
      </c>
      <c r="N967" s="80">
        <v>0</v>
      </c>
      <c r="O967" s="70">
        <v>0</v>
      </c>
      <c r="P967" s="76" t="e">
        <f>VLOOKUP(A967,#REF!,3,FALSE)</f>
        <v>#REF!</v>
      </c>
      <c r="Q967" s="80">
        <v>95.546000000000006</v>
      </c>
      <c r="R967" s="80">
        <f t="shared" si="15"/>
        <v>0</v>
      </c>
    </row>
    <row r="968" spans="1:256" s="69" customFormat="1" x14ac:dyDescent="0.2">
      <c r="A968" s="86">
        <v>2345</v>
      </c>
      <c r="B968" s="85" t="s">
        <v>1262</v>
      </c>
      <c r="C968" s="69" t="s">
        <v>8</v>
      </c>
      <c r="D968" s="69">
        <v>10</v>
      </c>
      <c r="E968" s="69">
        <v>10</v>
      </c>
      <c r="F968" s="69">
        <v>13</v>
      </c>
      <c r="G968" s="71">
        <v>930.95</v>
      </c>
      <c r="H968" s="69">
        <v>158.81</v>
      </c>
      <c r="I968" s="69">
        <v>13</v>
      </c>
      <c r="J968" s="69">
        <v>10</v>
      </c>
      <c r="K968" s="85">
        <v>13</v>
      </c>
      <c r="L968" s="87">
        <v>930.95</v>
      </c>
      <c r="M968" s="69">
        <v>158.81</v>
      </c>
      <c r="N968" s="87">
        <v>71.611500000000007</v>
      </c>
      <c r="O968" s="69">
        <v>0</v>
      </c>
      <c r="P968" s="76" t="e">
        <f>VLOOKUP(A968,#REF!,3,FALSE)</f>
        <v>#REF!</v>
      </c>
      <c r="Q968" s="84">
        <v>22.407407407407405</v>
      </c>
      <c r="R968" s="84">
        <f t="shared" si="15"/>
        <v>639.65320370370387</v>
      </c>
      <c r="S968" s="78"/>
      <c r="T968" s="78"/>
      <c r="U968" s="78"/>
      <c r="V968" s="78"/>
      <c r="W968" s="78"/>
      <c r="X968" s="78"/>
      <c r="Y968" s="78"/>
      <c r="Z968" s="78"/>
      <c r="AA968" s="78"/>
      <c r="AB968" s="78"/>
      <c r="AC968" s="85"/>
      <c r="AD968" s="85"/>
      <c r="AE968" s="85"/>
      <c r="AF968" s="85"/>
      <c r="AG968" s="85"/>
      <c r="AH968" s="85"/>
      <c r="AI968" s="85"/>
      <c r="AJ968" s="85"/>
      <c r="AK968" s="85"/>
      <c r="AL968" s="85"/>
      <c r="AM968" s="85"/>
      <c r="AN968" s="85"/>
      <c r="AO968" s="85"/>
      <c r="AP968" s="85"/>
      <c r="AQ968" s="85"/>
      <c r="AR968" s="85"/>
      <c r="AS968" s="85"/>
      <c r="AT968" s="85"/>
      <c r="AU968" s="85"/>
      <c r="AV968" s="85"/>
      <c r="AW968" s="85"/>
      <c r="AX968" s="85"/>
      <c r="AY968" s="85"/>
      <c r="AZ968" s="85"/>
      <c r="BA968" s="85"/>
      <c r="BB968" s="85"/>
      <c r="BC968" s="85"/>
      <c r="BD968" s="85"/>
      <c r="BE968" s="85"/>
      <c r="BF968" s="85"/>
      <c r="BG968" s="85"/>
      <c r="BH968" s="85"/>
      <c r="BI968" s="85"/>
      <c r="BJ968" s="85"/>
      <c r="BK968" s="85"/>
      <c r="BL968" s="85"/>
      <c r="BM968" s="85"/>
      <c r="BN968" s="85"/>
      <c r="BO968" s="85"/>
      <c r="BP968" s="85"/>
      <c r="BQ968" s="85"/>
      <c r="BR968" s="85"/>
      <c r="BS968" s="85"/>
      <c r="BT968" s="85"/>
      <c r="BU968" s="85"/>
      <c r="BV968" s="85"/>
      <c r="BW968" s="85"/>
      <c r="BX968" s="85"/>
      <c r="BY968" s="85"/>
      <c r="BZ968" s="85"/>
      <c r="CA968" s="85"/>
      <c r="CB968" s="85"/>
      <c r="CC968" s="85"/>
      <c r="CD968" s="85"/>
      <c r="CE968" s="85"/>
      <c r="CF968" s="85"/>
      <c r="CG968" s="85"/>
      <c r="CH968" s="85"/>
      <c r="CI968" s="85"/>
      <c r="CJ968" s="85"/>
      <c r="CK968" s="85"/>
      <c r="CL968" s="85"/>
      <c r="CM968" s="85"/>
      <c r="CN968" s="85"/>
      <c r="CO968" s="85"/>
      <c r="CP968" s="85"/>
      <c r="CQ968" s="85"/>
      <c r="CR968" s="85"/>
      <c r="CS968" s="85"/>
      <c r="CT968" s="85"/>
      <c r="CU968" s="85"/>
      <c r="CV968" s="85"/>
      <c r="CW968" s="85"/>
      <c r="CX968" s="85"/>
      <c r="CY968" s="85"/>
      <c r="CZ968" s="85"/>
      <c r="DA968" s="85"/>
      <c r="DB968" s="85"/>
      <c r="DC968" s="85"/>
      <c r="DD968" s="85"/>
      <c r="DE968" s="85"/>
      <c r="DF968" s="85"/>
      <c r="DG968" s="85"/>
      <c r="DH968" s="85"/>
      <c r="DI968" s="85"/>
      <c r="DJ968" s="85"/>
      <c r="DK968" s="85"/>
      <c r="DL968" s="85"/>
      <c r="DM968" s="85"/>
      <c r="DN968" s="85"/>
      <c r="DO968" s="85"/>
      <c r="DP968" s="85"/>
      <c r="DQ968" s="85"/>
      <c r="DR968" s="85"/>
      <c r="DS968" s="85"/>
      <c r="DT968" s="85"/>
      <c r="DU968" s="85"/>
      <c r="DV968" s="85"/>
      <c r="DW968" s="85"/>
      <c r="DX968" s="85"/>
      <c r="DY968" s="85"/>
      <c r="DZ968" s="85"/>
      <c r="EA968" s="85"/>
      <c r="EB968" s="85"/>
      <c r="EC968" s="85"/>
      <c r="ED968" s="85"/>
      <c r="EE968" s="85"/>
      <c r="EF968" s="85"/>
      <c r="EG968" s="85"/>
      <c r="EH968" s="85"/>
      <c r="EI968" s="85"/>
      <c r="EJ968" s="85"/>
      <c r="EK968" s="85"/>
      <c r="EL968" s="85"/>
      <c r="EM968" s="85"/>
      <c r="EN968" s="85"/>
      <c r="EO968" s="85"/>
      <c r="EP968" s="85"/>
      <c r="EQ968" s="85"/>
      <c r="ER968" s="85"/>
      <c r="ES968" s="85"/>
      <c r="ET968" s="85"/>
      <c r="EU968" s="85"/>
      <c r="EV968" s="85"/>
      <c r="EW968" s="85"/>
      <c r="EX968" s="85"/>
      <c r="EY968" s="85"/>
      <c r="EZ968" s="85"/>
      <c r="FA968" s="85"/>
      <c r="FB968" s="85"/>
      <c r="FC968" s="85"/>
      <c r="FD968" s="85"/>
      <c r="FE968" s="85"/>
      <c r="FF968" s="85"/>
      <c r="FG968" s="85"/>
      <c r="FH968" s="85"/>
      <c r="FI968" s="85"/>
      <c r="FJ968" s="85"/>
      <c r="FK968" s="85"/>
      <c r="FL968" s="85"/>
      <c r="FM968" s="85"/>
      <c r="FN968" s="85"/>
      <c r="FO968" s="85"/>
      <c r="FP968" s="85"/>
      <c r="FQ968" s="85"/>
      <c r="FR968" s="85"/>
      <c r="FS968" s="85"/>
      <c r="FT968" s="85"/>
      <c r="FU968" s="85"/>
      <c r="FV968" s="85"/>
      <c r="FW968" s="85"/>
      <c r="FX968" s="85"/>
      <c r="FY968" s="85"/>
      <c r="FZ968" s="85"/>
      <c r="GA968" s="85"/>
      <c r="GB968" s="85"/>
      <c r="GC968" s="85"/>
      <c r="GD968" s="85"/>
      <c r="GE968" s="85"/>
      <c r="GF968" s="85"/>
      <c r="GG968" s="85"/>
      <c r="GH968" s="85"/>
      <c r="GI968" s="85"/>
      <c r="GJ968" s="85"/>
      <c r="GK968" s="85"/>
      <c r="GL968" s="85"/>
      <c r="GM968" s="85"/>
      <c r="GN968" s="85"/>
      <c r="GO968" s="85"/>
      <c r="GP968" s="85"/>
      <c r="GQ968" s="85"/>
      <c r="GR968" s="85"/>
      <c r="GS968" s="85"/>
      <c r="GT968" s="85"/>
      <c r="GU968" s="85"/>
      <c r="GV968" s="85"/>
      <c r="GW968" s="85"/>
      <c r="GX968" s="85"/>
      <c r="GY968" s="85"/>
      <c r="GZ968" s="85"/>
      <c r="HA968" s="85"/>
      <c r="HB968" s="85"/>
      <c r="HC968" s="85"/>
      <c r="HD968" s="85"/>
      <c r="HE968" s="85"/>
      <c r="HF968" s="85"/>
      <c r="HG968" s="85"/>
      <c r="HH968" s="85"/>
      <c r="HI968" s="85"/>
      <c r="HJ968" s="85"/>
      <c r="HK968" s="85"/>
      <c r="HL968" s="85"/>
      <c r="HM968" s="85"/>
      <c r="HN968" s="85"/>
      <c r="HO968" s="85"/>
      <c r="HP968" s="85"/>
      <c r="HQ968" s="85"/>
      <c r="HR968" s="85"/>
      <c r="HS968" s="85"/>
      <c r="HT968" s="85"/>
      <c r="HU968" s="85"/>
      <c r="HV968" s="85"/>
      <c r="HW968" s="85"/>
      <c r="HX968" s="85"/>
      <c r="HY968" s="85"/>
      <c r="HZ968" s="85"/>
      <c r="IA968" s="85"/>
      <c r="IB968" s="85"/>
      <c r="IC968" s="85"/>
      <c r="ID968" s="85"/>
      <c r="IE968" s="85"/>
      <c r="IF968" s="85"/>
      <c r="IG968" s="85"/>
      <c r="IH968" s="85"/>
      <c r="II968" s="85"/>
      <c r="IJ968" s="85"/>
      <c r="IK968" s="85"/>
      <c r="IL968" s="85"/>
      <c r="IM968" s="85"/>
      <c r="IN968" s="85"/>
      <c r="IO968" s="85"/>
      <c r="IP968" s="85"/>
      <c r="IQ968" s="85"/>
      <c r="IR968" s="85"/>
      <c r="IS968" s="85"/>
      <c r="IT968" s="85"/>
      <c r="IU968" s="85"/>
      <c r="IV968" s="85"/>
    </row>
    <row r="969" spans="1:256" s="69" customFormat="1" x14ac:dyDescent="0.2">
      <c r="A969" s="94">
        <v>1701</v>
      </c>
      <c r="B969" s="95" t="s">
        <v>2000</v>
      </c>
      <c r="C969" s="69" t="s">
        <v>2176</v>
      </c>
      <c r="D969" s="69">
        <v>0</v>
      </c>
      <c r="E969" s="69">
        <v>0</v>
      </c>
      <c r="F969" s="69">
        <v>0</v>
      </c>
      <c r="G969" s="71">
        <v>0</v>
      </c>
      <c r="H969" s="69">
        <v>0</v>
      </c>
      <c r="I969" s="69">
        <v>0</v>
      </c>
      <c r="J969" s="69">
        <v>0</v>
      </c>
      <c r="K969" s="95">
        <v>0</v>
      </c>
      <c r="L969" s="96">
        <v>0</v>
      </c>
      <c r="M969" s="69">
        <v>0</v>
      </c>
      <c r="N969" s="96">
        <v>0</v>
      </c>
      <c r="O969" s="69">
        <v>0</v>
      </c>
      <c r="P969" s="76" t="e">
        <f>VLOOKUP(A969,#REF!,3,FALSE)</f>
        <v>#REF!</v>
      </c>
      <c r="Q969" s="84">
        <v>50.160000000000004</v>
      </c>
      <c r="R969" s="84">
        <f t="shared" si="15"/>
        <v>0</v>
      </c>
      <c r="S969" s="78"/>
      <c r="T969" s="78"/>
      <c r="U969" s="78"/>
      <c r="V969" s="78"/>
      <c r="W969" s="78"/>
      <c r="X969" s="78"/>
      <c r="Y969" s="78"/>
      <c r="Z969" s="78"/>
      <c r="AA969" s="78"/>
      <c r="AB969" s="78"/>
      <c r="AC969" s="71"/>
      <c r="AD969" s="71"/>
      <c r="AE969" s="71"/>
      <c r="AF969" s="71"/>
      <c r="AG969" s="71"/>
      <c r="AH969" s="71"/>
      <c r="AI969" s="71"/>
      <c r="AJ969" s="71"/>
      <c r="AK969" s="71"/>
      <c r="AL969" s="71"/>
      <c r="AM969" s="71"/>
      <c r="AN969" s="71"/>
      <c r="AO969" s="71"/>
      <c r="AP969" s="71"/>
      <c r="AQ969" s="71"/>
      <c r="AR969" s="71"/>
      <c r="AS969" s="71"/>
      <c r="AT969" s="71"/>
      <c r="AU969" s="71"/>
      <c r="AV969" s="71"/>
      <c r="AW969" s="71"/>
      <c r="AX969" s="71"/>
      <c r="AY969" s="71"/>
      <c r="AZ969" s="71"/>
      <c r="BA969" s="71"/>
      <c r="BB969" s="71"/>
      <c r="BC969" s="71"/>
      <c r="BD969" s="71"/>
      <c r="BE969" s="71"/>
      <c r="BF969" s="71"/>
      <c r="BG969" s="71"/>
      <c r="BH969" s="71"/>
      <c r="BI969" s="71"/>
      <c r="BJ969" s="71"/>
      <c r="BK969" s="71"/>
      <c r="BL969" s="71"/>
      <c r="BM969" s="71"/>
      <c r="BN969" s="71"/>
      <c r="BO969" s="71"/>
      <c r="BP969" s="71"/>
      <c r="BQ969" s="71"/>
      <c r="BR969" s="71"/>
      <c r="BS969" s="71"/>
      <c r="BT969" s="71"/>
      <c r="BU969" s="71"/>
      <c r="BV969" s="71"/>
      <c r="BW969" s="71"/>
      <c r="BX969" s="71"/>
      <c r="BY969" s="71"/>
      <c r="BZ969" s="71"/>
      <c r="CA969" s="71"/>
      <c r="CB969" s="71"/>
      <c r="CC969" s="71"/>
      <c r="CD969" s="71"/>
      <c r="CE969" s="71"/>
      <c r="CF969" s="71"/>
      <c r="CG969" s="71"/>
      <c r="CH969" s="71"/>
      <c r="CI969" s="71"/>
      <c r="CJ969" s="71"/>
      <c r="CK969" s="71"/>
      <c r="CL969" s="71"/>
      <c r="CM969" s="71"/>
      <c r="CN969" s="71"/>
      <c r="CO969" s="71"/>
      <c r="CP969" s="71"/>
      <c r="CQ969" s="71"/>
      <c r="CR969" s="71"/>
      <c r="CS969" s="71"/>
      <c r="CT969" s="71"/>
      <c r="CU969" s="71"/>
      <c r="CV969" s="71"/>
      <c r="CW969" s="71"/>
      <c r="CX969" s="71"/>
      <c r="CY969" s="71"/>
      <c r="CZ969" s="71"/>
      <c r="DA969" s="71"/>
      <c r="DB969" s="71"/>
      <c r="DC969" s="71"/>
      <c r="DD969" s="71"/>
      <c r="DE969" s="71"/>
      <c r="DF969" s="71"/>
      <c r="DG969" s="71"/>
      <c r="DH969" s="71"/>
      <c r="DI969" s="71"/>
      <c r="DJ969" s="71"/>
      <c r="DK969" s="71"/>
      <c r="DL969" s="71"/>
      <c r="DM969" s="71"/>
      <c r="DN969" s="71"/>
      <c r="DO969" s="71"/>
      <c r="DP969" s="71"/>
      <c r="DQ969" s="71"/>
      <c r="DR969" s="71"/>
      <c r="DS969" s="71"/>
      <c r="DT969" s="71"/>
      <c r="DU969" s="71"/>
      <c r="DV969" s="71"/>
      <c r="DW969" s="71"/>
      <c r="DX969" s="71"/>
      <c r="DY969" s="71"/>
      <c r="DZ969" s="71"/>
      <c r="EA969" s="71"/>
      <c r="EB969" s="71"/>
      <c r="EC969" s="71"/>
      <c r="ED969" s="71"/>
      <c r="EE969" s="71"/>
      <c r="EF969" s="71"/>
      <c r="EG969" s="71"/>
      <c r="EH969" s="71"/>
      <c r="EI969" s="71"/>
      <c r="EJ969" s="71"/>
      <c r="EK969" s="71"/>
      <c r="EL969" s="71"/>
      <c r="EM969" s="71"/>
      <c r="EN969" s="71"/>
      <c r="EO969" s="71"/>
      <c r="EP969" s="71"/>
      <c r="EQ969" s="71"/>
      <c r="ER969" s="71"/>
      <c r="ES969" s="71"/>
      <c r="ET969" s="71"/>
      <c r="EU969" s="71"/>
      <c r="EV969" s="71"/>
      <c r="EW969" s="71"/>
      <c r="EX969" s="71"/>
      <c r="EY969" s="71"/>
      <c r="EZ969" s="71"/>
      <c r="FA969" s="71"/>
      <c r="FB969" s="71"/>
      <c r="FC969" s="71"/>
      <c r="FD969" s="71"/>
      <c r="FE969" s="71"/>
      <c r="FF969" s="71"/>
      <c r="FG969" s="71"/>
      <c r="FH969" s="71"/>
      <c r="FI969" s="71"/>
      <c r="FJ969" s="71"/>
      <c r="FK969" s="71"/>
      <c r="FL969" s="71"/>
      <c r="FM969" s="71"/>
      <c r="FN969" s="71"/>
      <c r="FO969" s="71"/>
      <c r="FP969" s="71"/>
      <c r="FQ969" s="71"/>
      <c r="FR969" s="71"/>
      <c r="FS969" s="71"/>
      <c r="FT969" s="71"/>
      <c r="FU969" s="71"/>
      <c r="FV969" s="71"/>
      <c r="FW969" s="71"/>
      <c r="FX969" s="71"/>
      <c r="FY969" s="71"/>
      <c r="FZ969" s="71"/>
      <c r="GA969" s="71"/>
      <c r="GB969" s="71"/>
      <c r="GC969" s="71"/>
      <c r="GD969" s="71"/>
      <c r="GE969" s="71"/>
      <c r="GF969" s="71"/>
      <c r="GG969" s="71"/>
      <c r="GH969" s="71"/>
      <c r="GI969" s="71"/>
      <c r="GJ969" s="71"/>
      <c r="GK969" s="71"/>
      <c r="GL969" s="71"/>
      <c r="GM969" s="71"/>
      <c r="GN969" s="71"/>
      <c r="GO969" s="71"/>
      <c r="GP969" s="71"/>
      <c r="GQ969" s="71"/>
      <c r="GR969" s="71"/>
      <c r="GS969" s="71"/>
      <c r="GT969" s="71"/>
      <c r="GU969" s="71"/>
      <c r="GV969" s="71"/>
      <c r="GW969" s="71"/>
      <c r="GX969" s="71"/>
      <c r="GY969" s="71"/>
      <c r="GZ969" s="71"/>
      <c r="HA969" s="71"/>
      <c r="HB969" s="71"/>
      <c r="HC969" s="71"/>
      <c r="HD969" s="71"/>
      <c r="HE969" s="71"/>
      <c r="HF969" s="71"/>
      <c r="HG969" s="71"/>
      <c r="HH969" s="71"/>
      <c r="HI969" s="71"/>
      <c r="HJ969" s="71"/>
      <c r="HK969" s="71"/>
      <c r="HL969" s="71"/>
      <c r="HM969" s="71"/>
      <c r="HN969" s="71"/>
      <c r="HO969" s="71"/>
      <c r="HP969" s="71"/>
      <c r="HQ969" s="71"/>
      <c r="HR969" s="71"/>
      <c r="HS969" s="71"/>
      <c r="HT969" s="71"/>
      <c r="HU969" s="71"/>
      <c r="HV969" s="71"/>
      <c r="HW969" s="71"/>
      <c r="HX969" s="71"/>
      <c r="HY969" s="71"/>
      <c r="HZ969" s="71"/>
      <c r="IA969" s="71"/>
      <c r="IB969" s="71"/>
      <c r="IC969" s="71"/>
      <c r="ID969" s="71"/>
      <c r="IE969" s="71"/>
      <c r="IF969" s="71"/>
      <c r="IG969" s="71"/>
      <c r="IH969" s="71"/>
      <c r="II969" s="71"/>
      <c r="IJ969" s="71"/>
      <c r="IK969" s="71"/>
      <c r="IL969" s="71"/>
      <c r="IM969" s="71"/>
      <c r="IN969" s="71"/>
      <c r="IO969" s="71"/>
      <c r="IP969" s="71"/>
      <c r="IQ969" s="71"/>
      <c r="IR969" s="71"/>
      <c r="IS969" s="71"/>
      <c r="IT969" s="71"/>
      <c r="IU969" s="71"/>
      <c r="IV969" s="71"/>
    </row>
    <row r="970" spans="1:256" x14ac:dyDescent="0.2">
      <c r="A970" s="79">
        <v>1703</v>
      </c>
      <c r="B970" s="71" t="s">
        <v>2535</v>
      </c>
      <c r="C970" s="70" t="s">
        <v>8</v>
      </c>
      <c r="D970" s="69">
        <v>0</v>
      </c>
      <c r="E970" s="69">
        <v>0</v>
      </c>
      <c r="F970" s="69">
        <v>0</v>
      </c>
      <c r="G970" s="71">
        <v>0</v>
      </c>
      <c r="H970" s="69">
        <v>0</v>
      </c>
      <c r="I970" s="69">
        <v>0</v>
      </c>
      <c r="J970" s="72">
        <v>0</v>
      </c>
      <c r="K970" s="71">
        <v>0</v>
      </c>
      <c r="L970" s="80">
        <v>0</v>
      </c>
      <c r="M970" s="74">
        <v>0</v>
      </c>
      <c r="N970" s="80">
        <v>0</v>
      </c>
      <c r="O970" s="70">
        <v>0</v>
      </c>
      <c r="P970" s="76" t="e">
        <f>VLOOKUP(A970,#REF!,3,FALSE)</f>
        <v>#REF!</v>
      </c>
      <c r="Q970" s="80">
        <v>15.972000000000001</v>
      </c>
      <c r="R970" s="80">
        <f t="shared" si="15"/>
        <v>0</v>
      </c>
    </row>
    <row r="971" spans="1:256" x14ac:dyDescent="0.2">
      <c r="A971" s="79">
        <v>1706</v>
      </c>
      <c r="B971" s="71" t="s">
        <v>2001</v>
      </c>
      <c r="C971" s="70" t="s">
        <v>62</v>
      </c>
      <c r="D971" s="69">
        <v>1</v>
      </c>
      <c r="E971" s="69">
        <v>1</v>
      </c>
      <c r="F971" s="69">
        <v>1</v>
      </c>
      <c r="G971" s="71">
        <v>96</v>
      </c>
      <c r="H971" s="69">
        <v>19.2</v>
      </c>
      <c r="I971" s="69">
        <v>1</v>
      </c>
      <c r="J971" s="72">
        <v>1</v>
      </c>
      <c r="K971" s="71">
        <v>1</v>
      </c>
      <c r="L971" s="80">
        <v>96</v>
      </c>
      <c r="M971" s="74">
        <v>19.2</v>
      </c>
      <c r="N971" s="80">
        <v>96</v>
      </c>
      <c r="O971" s="70">
        <v>0</v>
      </c>
      <c r="P971" s="76" t="e">
        <f>VLOOKUP(A971,#REF!,3,FALSE)</f>
        <v>#REF!</v>
      </c>
      <c r="Q971" s="80">
        <v>42.581000000000003</v>
      </c>
      <c r="R971" s="80">
        <f t="shared" si="15"/>
        <v>53.418999999999997</v>
      </c>
    </row>
    <row r="972" spans="1:256" x14ac:dyDescent="0.2">
      <c r="A972" s="79">
        <v>1707</v>
      </c>
      <c r="B972" s="71" t="s">
        <v>2002</v>
      </c>
      <c r="C972" s="70" t="s">
        <v>62</v>
      </c>
      <c r="D972" s="69">
        <v>1</v>
      </c>
      <c r="E972" s="69">
        <v>1</v>
      </c>
      <c r="F972" s="69">
        <v>1</v>
      </c>
      <c r="G972" s="71">
        <v>100</v>
      </c>
      <c r="H972" s="69">
        <v>20</v>
      </c>
      <c r="I972" s="69">
        <v>1</v>
      </c>
      <c r="J972" s="72">
        <v>1</v>
      </c>
      <c r="K972" s="71">
        <v>1</v>
      </c>
      <c r="L972" s="80">
        <v>100</v>
      </c>
      <c r="M972" s="74">
        <v>20</v>
      </c>
      <c r="N972" s="80">
        <v>100</v>
      </c>
      <c r="O972" s="70">
        <v>0</v>
      </c>
      <c r="P972" s="76" t="e">
        <f>VLOOKUP(A972,#REF!,3,FALSE)</f>
        <v>#REF!</v>
      </c>
      <c r="Q972" s="80">
        <v>38.148000000000003</v>
      </c>
      <c r="R972" s="80">
        <f t="shared" si="15"/>
        <v>61.851999999999997</v>
      </c>
    </row>
    <row r="973" spans="1:256" x14ac:dyDescent="0.2">
      <c r="A973" s="79">
        <v>4003</v>
      </c>
      <c r="B973" s="71" t="s">
        <v>2536</v>
      </c>
      <c r="C973" s="70" t="s">
        <v>8</v>
      </c>
      <c r="D973" s="69">
        <v>2</v>
      </c>
      <c r="E973" s="69">
        <v>2</v>
      </c>
      <c r="F973" s="69">
        <v>2</v>
      </c>
      <c r="G973" s="71">
        <v>649.99</v>
      </c>
      <c r="H973" s="69">
        <v>129.99</v>
      </c>
      <c r="I973" s="69">
        <v>3</v>
      </c>
      <c r="J973" s="72">
        <v>2</v>
      </c>
      <c r="K973" s="71">
        <v>2</v>
      </c>
      <c r="L973" s="80">
        <v>649.99</v>
      </c>
      <c r="M973" s="74">
        <v>129.99</v>
      </c>
      <c r="N973" s="80">
        <v>324.995</v>
      </c>
      <c r="O973" s="70">
        <v>0</v>
      </c>
      <c r="P973" s="76" t="e">
        <f>VLOOKUP(A973,#REF!,3,FALSE)</f>
        <v>#REF!</v>
      </c>
      <c r="Q973" s="80">
        <v>193.42499999999998</v>
      </c>
      <c r="R973" s="80">
        <f t="shared" si="15"/>
        <v>263.14000000000004</v>
      </c>
    </row>
    <row r="974" spans="1:256" x14ac:dyDescent="0.2">
      <c r="A974" s="79">
        <v>2228</v>
      </c>
      <c r="B974" s="71" t="s">
        <v>493</v>
      </c>
      <c r="C974" s="70" t="s">
        <v>1473</v>
      </c>
      <c r="D974" s="69">
        <v>0</v>
      </c>
      <c r="E974" s="69">
        <v>0</v>
      </c>
      <c r="F974" s="69">
        <v>0</v>
      </c>
      <c r="G974" s="71">
        <v>0</v>
      </c>
      <c r="H974" s="69">
        <v>0</v>
      </c>
      <c r="I974" s="69">
        <v>0</v>
      </c>
      <c r="J974" s="72">
        <v>0</v>
      </c>
      <c r="K974" s="71">
        <v>0</v>
      </c>
      <c r="L974" s="80">
        <v>0</v>
      </c>
      <c r="M974" s="74">
        <v>0</v>
      </c>
      <c r="N974" s="80">
        <v>0</v>
      </c>
      <c r="O974" s="70">
        <v>0</v>
      </c>
      <c r="P974" s="76" t="e">
        <f>VLOOKUP(A974,#REF!,3,FALSE)</f>
        <v>#REF!</v>
      </c>
      <c r="Q974" s="80">
        <v>232</v>
      </c>
      <c r="R974" s="80">
        <f t="shared" si="15"/>
        <v>0</v>
      </c>
    </row>
    <row r="975" spans="1:256" x14ac:dyDescent="0.2">
      <c r="A975" s="79">
        <v>1718</v>
      </c>
      <c r="B975" s="71" t="s">
        <v>2537</v>
      </c>
      <c r="C975" s="70" t="s">
        <v>2107</v>
      </c>
      <c r="D975" s="69">
        <v>9</v>
      </c>
      <c r="E975" s="69">
        <v>9</v>
      </c>
      <c r="F975" s="69">
        <v>9</v>
      </c>
      <c r="G975" s="71">
        <v>1080.8200000000002</v>
      </c>
      <c r="H975" s="69">
        <v>216.16</v>
      </c>
      <c r="I975" s="69">
        <v>8</v>
      </c>
      <c r="J975" s="72">
        <v>8</v>
      </c>
      <c r="K975" s="71">
        <v>8</v>
      </c>
      <c r="L975" s="80">
        <v>961.82</v>
      </c>
      <c r="M975" s="74">
        <v>192.36</v>
      </c>
      <c r="N975" s="80">
        <v>120.22750000000001</v>
      </c>
      <c r="O975" s="70">
        <v>0</v>
      </c>
      <c r="P975" s="76" t="e">
        <f>VLOOKUP(A975,#REF!,3,FALSE)</f>
        <v>#REF!</v>
      </c>
      <c r="Q975" s="80">
        <v>64.722222222222229</v>
      </c>
      <c r="R975" s="80">
        <f t="shared" si="15"/>
        <v>444.04222222222222</v>
      </c>
    </row>
    <row r="976" spans="1:256" x14ac:dyDescent="0.2">
      <c r="A976" s="79">
        <v>2304</v>
      </c>
      <c r="B976" s="71" t="s">
        <v>494</v>
      </c>
      <c r="C976" s="70" t="s">
        <v>62</v>
      </c>
      <c r="D976" s="69">
        <v>0</v>
      </c>
      <c r="E976" s="69">
        <v>0</v>
      </c>
      <c r="F976" s="69">
        <v>0</v>
      </c>
      <c r="G976" s="71">
        <v>0</v>
      </c>
      <c r="H976" s="69">
        <v>0</v>
      </c>
      <c r="I976" s="69">
        <v>0</v>
      </c>
      <c r="J976" s="72">
        <v>0</v>
      </c>
      <c r="K976" s="71">
        <v>0</v>
      </c>
      <c r="L976" s="80">
        <v>0</v>
      </c>
      <c r="M976" s="74">
        <v>0</v>
      </c>
      <c r="N976" s="80">
        <v>0</v>
      </c>
      <c r="O976" s="70">
        <v>0</v>
      </c>
      <c r="P976" s="76" t="e">
        <f>VLOOKUP(A976,#REF!,3,FALSE)</f>
        <v>#REF!</v>
      </c>
      <c r="Q976" s="80">
        <v>85.199999999999989</v>
      </c>
      <c r="R976" s="80">
        <f t="shared" si="15"/>
        <v>0</v>
      </c>
    </row>
    <row r="977" spans="1:256" x14ac:dyDescent="0.2">
      <c r="A977" s="79">
        <v>3555</v>
      </c>
      <c r="B977" s="71" t="s">
        <v>1585</v>
      </c>
      <c r="C977" s="70" t="s">
        <v>2107</v>
      </c>
      <c r="D977" s="69">
        <v>6</v>
      </c>
      <c r="E977" s="69">
        <v>6</v>
      </c>
      <c r="F977" s="69">
        <v>7</v>
      </c>
      <c r="G977" s="71">
        <v>374.35</v>
      </c>
      <c r="H977" s="69">
        <v>74.87</v>
      </c>
      <c r="I977" s="69">
        <v>6</v>
      </c>
      <c r="J977" s="72">
        <v>6</v>
      </c>
      <c r="K977" s="71">
        <v>7</v>
      </c>
      <c r="L977" s="80">
        <v>374.35</v>
      </c>
      <c r="M977" s="74">
        <v>74.87</v>
      </c>
      <c r="N977" s="80">
        <v>53.4786</v>
      </c>
      <c r="O977" s="70">
        <v>0</v>
      </c>
      <c r="P977" s="76" t="e">
        <f>VLOOKUP(A977,#REF!,3,FALSE)</f>
        <v>#REF!</v>
      </c>
      <c r="Q977" s="80">
        <v>7.8703703703703702</v>
      </c>
      <c r="R977" s="80">
        <f t="shared" si="15"/>
        <v>319.25760740740742</v>
      </c>
    </row>
    <row r="978" spans="1:256" x14ac:dyDescent="0.2">
      <c r="A978" s="79">
        <v>3398</v>
      </c>
      <c r="B978" s="71" t="s">
        <v>1586</v>
      </c>
      <c r="C978" s="70" t="s">
        <v>2107</v>
      </c>
      <c r="D978" s="69">
        <v>9</v>
      </c>
      <c r="E978" s="69">
        <v>9</v>
      </c>
      <c r="F978" s="69">
        <v>9</v>
      </c>
      <c r="G978" s="71">
        <v>754.08</v>
      </c>
      <c r="H978" s="69">
        <v>150.81</v>
      </c>
      <c r="I978" s="69">
        <v>9</v>
      </c>
      <c r="J978" s="72">
        <v>9</v>
      </c>
      <c r="K978" s="71">
        <v>9</v>
      </c>
      <c r="L978" s="80">
        <v>754.08</v>
      </c>
      <c r="M978" s="74">
        <v>150.81</v>
      </c>
      <c r="N978" s="80">
        <v>83.78670000000001</v>
      </c>
      <c r="O978" s="70">
        <v>0</v>
      </c>
      <c r="P978" s="76" t="e">
        <f>VLOOKUP(A978,#REF!,3,FALSE)</f>
        <v>#REF!</v>
      </c>
      <c r="Q978" s="80">
        <v>35.138888888888886</v>
      </c>
      <c r="R978" s="80">
        <f t="shared" si="15"/>
        <v>437.83030000000014</v>
      </c>
    </row>
    <row r="979" spans="1:256" x14ac:dyDescent="0.2">
      <c r="A979" s="79">
        <v>1708</v>
      </c>
      <c r="B979" s="71" t="s">
        <v>2003</v>
      </c>
      <c r="C979" s="70" t="s">
        <v>62</v>
      </c>
      <c r="D979" s="69">
        <v>0</v>
      </c>
      <c r="E979" s="69">
        <v>0</v>
      </c>
      <c r="F979" s="69">
        <v>0</v>
      </c>
      <c r="G979" s="71">
        <v>0</v>
      </c>
      <c r="H979" s="69">
        <v>0</v>
      </c>
      <c r="I979" s="69">
        <v>0</v>
      </c>
      <c r="J979" s="72">
        <v>0</v>
      </c>
      <c r="K979" s="71">
        <v>0</v>
      </c>
      <c r="L979" s="80">
        <v>0</v>
      </c>
      <c r="M979" s="74">
        <v>0</v>
      </c>
      <c r="N979" s="80">
        <v>0</v>
      </c>
      <c r="O979" s="70">
        <v>0</v>
      </c>
      <c r="P979" s="76" t="e">
        <f>VLOOKUP(A979,#REF!,3,FALSE)</f>
        <v>#REF!</v>
      </c>
      <c r="Q979" s="80">
        <v>86.845000000000013</v>
      </c>
      <c r="R979" s="80">
        <f t="shared" si="15"/>
        <v>0</v>
      </c>
    </row>
    <row r="980" spans="1:256" x14ac:dyDescent="0.2">
      <c r="A980" s="79">
        <v>4015</v>
      </c>
      <c r="B980" s="71" t="s">
        <v>2538</v>
      </c>
      <c r="C980" s="70" t="s">
        <v>8</v>
      </c>
      <c r="D980" s="69">
        <v>2</v>
      </c>
      <c r="E980" s="69">
        <v>2</v>
      </c>
      <c r="F980" s="69">
        <v>2</v>
      </c>
      <c r="G980" s="71">
        <v>228.98000000000002</v>
      </c>
      <c r="H980" s="69">
        <v>45.800000000000004</v>
      </c>
      <c r="I980" s="69">
        <v>2</v>
      </c>
      <c r="J980" s="72">
        <v>2</v>
      </c>
      <c r="K980" s="71">
        <v>2</v>
      </c>
      <c r="L980" s="80">
        <v>228.98000000000002</v>
      </c>
      <c r="M980" s="74">
        <v>45.800000000000004</v>
      </c>
      <c r="N980" s="80">
        <v>114.49000000000001</v>
      </c>
      <c r="O980" s="70">
        <v>0</v>
      </c>
      <c r="P980" s="76" t="e">
        <f>VLOOKUP(A980,#REF!,3,FALSE)</f>
        <v>#REF!</v>
      </c>
      <c r="Q980" s="80">
        <v>53.0625</v>
      </c>
      <c r="R980" s="80">
        <f t="shared" si="15"/>
        <v>122.85500000000002</v>
      </c>
    </row>
    <row r="981" spans="1:256" x14ac:dyDescent="0.2">
      <c r="A981" s="79">
        <v>1705</v>
      </c>
      <c r="B981" s="71" t="s">
        <v>2539</v>
      </c>
      <c r="C981" s="70" t="s">
        <v>2107</v>
      </c>
      <c r="D981" s="69">
        <v>8</v>
      </c>
      <c r="E981" s="69">
        <v>7</v>
      </c>
      <c r="F981" s="69">
        <v>9</v>
      </c>
      <c r="G981" s="71">
        <v>1765.27</v>
      </c>
      <c r="H981" s="69">
        <v>353.05</v>
      </c>
      <c r="I981" s="69">
        <v>8</v>
      </c>
      <c r="J981" s="72">
        <v>7</v>
      </c>
      <c r="K981" s="71">
        <v>9</v>
      </c>
      <c r="L981" s="80">
        <v>1765.27</v>
      </c>
      <c r="M981" s="74">
        <v>353.05</v>
      </c>
      <c r="N981" s="80">
        <v>196.14110000000002</v>
      </c>
      <c r="O981" s="70">
        <v>0</v>
      </c>
      <c r="P981" s="76" t="e">
        <f>VLOOKUP(A981,#REF!,3,FALSE)</f>
        <v>#REF!</v>
      </c>
      <c r="Q981" s="80">
        <v>49.629629629629626</v>
      </c>
      <c r="R981" s="80">
        <f t="shared" si="15"/>
        <v>1318.6032333333337</v>
      </c>
    </row>
    <row r="982" spans="1:256" x14ac:dyDescent="0.2">
      <c r="A982" s="79">
        <v>1717</v>
      </c>
      <c r="B982" s="71" t="s">
        <v>1587</v>
      </c>
      <c r="C982" s="70" t="s">
        <v>2107</v>
      </c>
      <c r="D982" s="69">
        <v>10</v>
      </c>
      <c r="E982" s="69">
        <v>6</v>
      </c>
      <c r="F982" s="69">
        <v>10</v>
      </c>
      <c r="G982" s="71">
        <v>2115.0700000000002</v>
      </c>
      <c r="H982" s="69">
        <v>423</v>
      </c>
      <c r="I982" s="69">
        <v>10</v>
      </c>
      <c r="J982" s="72">
        <v>6</v>
      </c>
      <c r="K982" s="71">
        <v>10</v>
      </c>
      <c r="L982" s="80">
        <v>2115.0700000000002</v>
      </c>
      <c r="M982" s="74">
        <v>423</v>
      </c>
      <c r="N982" s="80">
        <v>211.50700000000001</v>
      </c>
      <c r="O982" s="70">
        <v>1</v>
      </c>
      <c r="P982" s="76" t="e">
        <f>VLOOKUP(A982,#REF!,3,FALSE)</f>
        <v>#REF!</v>
      </c>
      <c r="Q982" s="80">
        <v>29.629629629629626</v>
      </c>
      <c r="R982" s="80">
        <f t="shared" si="15"/>
        <v>1818.7737037037039</v>
      </c>
    </row>
    <row r="983" spans="1:256" x14ac:dyDescent="0.2">
      <c r="A983" s="112" t="s">
        <v>2540</v>
      </c>
      <c r="B983" s="71" t="s">
        <v>2541</v>
      </c>
      <c r="C983" s="70" t="s">
        <v>2107</v>
      </c>
      <c r="D983" s="69">
        <v>23</v>
      </c>
      <c r="E983" s="69">
        <v>1</v>
      </c>
      <c r="F983" s="69">
        <v>23</v>
      </c>
      <c r="G983" s="71">
        <v>6048.08</v>
      </c>
      <c r="H983" s="69">
        <v>1209.6200000000001</v>
      </c>
      <c r="I983" s="69">
        <v>23</v>
      </c>
      <c r="J983" s="72">
        <v>1</v>
      </c>
      <c r="K983" s="71">
        <v>23</v>
      </c>
      <c r="L983" s="80">
        <v>6048.08</v>
      </c>
      <c r="M983" s="74">
        <v>1209.6200000000001</v>
      </c>
      <c r="N983" s="80">
        <v>262.96000000000004</v>
      </c>
      <c r="O983" s="70">
        <v>2</v>
      </c>
      <c r="P983" s="76" t="e">
        <f>VLOOKUP(A983,#REF!,3,FALSE)</f>
        <v>#REF!</v>
      </c>
      <c r="Q983" s="80">
        <v>111.2</v>
      </c>
      <c r="R983" s="80">
        <f t="shared" si="15"/>
        <v>3490.4800000000009</v>
      </c>
    </row>
    <row r="984" spans="1:256" x14ac:dyDescent="0.2">
      <c r="A984" s="79">
        <v>1709</v>
      </c>
      <c r="B984" s="71" t="s">
        <v>500</v>
      </c>
      <c r="C984" s="70" t="s">
        <v>62</v>
      </c>
      <c r="D984" s="69">
        <v>2</v>
      </c>
      <c r="E984" s="69">
        <v>2</v>
      </c>
      <c r="F984" s="69">
        <v>3</v>
      </c>
      <c r="G984" s="71">
        <v>441.70000000000005</v>
      </c>
      <c r="H984" s="69">
        <v>63.17</v>
      </c>
      <c r="I984" s="69">
        <v>2</v>
      </c>
      <c r="J984" s="72">
        <v>2</v>
      </c>
      <c r="K984" s="71">
        <v>3</v>
      </c>
      <c r="L984" s="80">
        <v>441.70000000000005</v>
      </c>
      <c r="M984" s="74">
        <v>63.18</v>
      </c>
      <c r="N984" s="80">
        <v>147.23330000000001</v>
      </c>
      <c r="O984" s="70">
        <v>0</v>
      </c>
      <c r="P984" s="76" t="e">
        <f>VLOOKUP(A984,#REF!,3,FALSE)</f>
        <v>#REF!</v>
      </c>
      <c r="Q984" s="80">
        <v>73.95</v>
      </c>
      <c r="R984" s="80">
        <f t="shared" si="15"/>
        <v>219.84990000000005</v>
      </c>
    </row>
    <row r="985" spans="1:256" x14ac:dyDescent="0.2">
      <c r="A985" s="79">
        <v>1710</v>
      </c>
      <c r="B985" s="71" t="s">
        <v>501</v>
      </c>
      <c r="C985" s="70" t="s">
        <v>2110</v>
      </c>
      <c r="D985" s="69">
        <v>19</v>
      </c>
      <c r="E985" s="69">
        <v>17</v>
      </c>
      <c r="F985" s="69">
        <v>34</v>
      </c>
      <c r="G985" s="71">
        <v>481.01000000000005</v>
      </c>
      <c r="H985" s="69">
        <v>90.87</v>
      </c>
      <c r="I985" s="69">
        <v>19</v>
      </c>
      <c r="J985" s="72">
        <v>17</v>
      </c>
      <c r="K985" s="71">
        <v>34</v>
      </c>
      <c r="L985" s="80">
        <v>481.01000000000005</v>
      </c>
      <c r="M985" s="74">
        <v>90.87</v>
      </c>
      <c r="N985" s="80">
        <v>14.147400000000001</v>
      </c>
      <c r="O985" s="70">
        <v>2</v>
      </c>
      <c r="P985" s="76" t="e">
        <f>VLOOKUP(A985,#REF!,3,FALSE)</f>
        <v>#REF!</v>
      </c>
      <c r="Q985" s="80">
        <v>5.7</v>
      </c>
      <c r="R985" s="80">
        <f t="shared" si="15"/>
        <v>287.21160000000009</v>
      </c>
    </row>
    <row r="986" spans="1:256" s="69" customFormat="1" x14ac:dyDescent="0.2">
      <c r="A986" s="86">
        <v>3579</v>
      </c>
      <c r="B986" s="85" t="s">
        <v>1246</v>
      </c>
      <c r="C986" s="69" t="s">
        <v>2119</v>
      </c>
      <c r="D986" s="69">
        <v>0</v>
      </c>
      <c r="E986" s="69">
        <v>0</v>
      </c>
      <c r="F986" s="69">
        <v>0</v>
      </c>
      <c r="G986" s="71">
        <v>0</v>
      </c>
      <c r="H986" s="69">
        <v>0</v>
      </c>
      <c r="I986" s="69">
        <v>0</v>
      </c>
      <c r="J986" s="69">
        <v>0</v>
      </c>
      <c r="K986" s="85">
        <v>0</v>
      </c>
      <c r="L986" s="87">
        <v>0</v>
      </c>
      <c r="M986" s="69">
        <v>0</v>
      </c>
      <c r="N986" s="87">
        <v>0</v>
      </c>
      <c r="O986" s="69">
        <v>0</v>
      </c>
      <c r="P986" s="76" t="e">
        <f>VLOOKUP(A986,#REF!,3,FALSE)</f>
        <v>#REF!</v>
      </c>
      <c r="Q986" s="84">
        <v>107.55</v>
      </c>
      <c r="R986" s="84">
        <f t="shared" si="15"/>
        <v>0</v>
      </c>
      <c r="S986" s="78"/>
      <c r="T986" s="78"/>
      <c r="U986" s="78"/>
      <c r="V986" s="78"/>
      <c r="W986" s="78"/>
      <c r="X986" s="78"/>
      <c r="Y986" s="78"/>
      <c r="Z986" s="78"/>
      <c r="AA986" s="78"/>
      <c r="AB986" s="78"/>
      <c r="AC986" s="85"/>
      <c r="AD986" s="85"/>
      <c r="AE986" s="85"/>
      <c r="AF986" s="85"/>
      <c r="AG986" s="85"/>
      <c r="AH986" s="85"/>
      <c r="AI986" s="85"/>
      <c r="AJ986" s="85"/>
      <c r="AK986" s="85"/>
      <c r="AL986" s="85"/>
      <c r="AM986" s="85"/>
      <c r="AN986" s="85"/>
      <c r="AO986" s="85"/>
      <c r="AP986" s="85"/>
      <c r="AQ986" s="85"/>
      <c r="AR986" s="85"/>
      <c r="AS986" s="85"/>
      <c r="AT986" s="85"/>
      <c r="AU986" s="85"/>
      <c r="AV986" s="85"/>
      <c r="AW986" s="85"/>
      <c r="AX986" s="85"/>
      <c r="AY986" s="85"/>
      <c r="AZ986" s="85"/>
      <c r="BA986" s="85"/>
      <c r="BB986" s="85"/>
      <c r="BC986" s="85"/>
      <c r="BD986" s="85"/>
      <c r="BE986" s="85"/>
      <c r="BF986" s="85"/>
      <c r="BG986" s="85"/>
      <c r="BH986" s="85"/>
      <c r="BI986" s="85"/>
      <c r="BJ986" s="85"/>
      <c r="BK986" s="85"/>
      <c r="BL986" s="85"/>
      <c r="BM986" s="85"/>
      <c r="BN986" s="85"/>
      <c r="BO986" s="85"/>
      <c r="BP986" s="85"/>
      <c r="BQ986" s="85"/>
      <c r="BR986" s="85"/>
      <c r="BS986" s="85"/>
      <c r="BT986" s="85"/>
      <c r="BU986" s="85"/>
      <c r="BV986" s="85"/>
      <c r="BW986" s="85"/>
      <c r="BX986" s="85"/>
      <c r="BY986" s="85"/>
      <c r="BZ986" s="85"/>
      <c r="CA986" s="85"/>
      <c r="CB986" s="85"/>
      <c r="CC986" s="85"/>
      <c r="CD986" s="85"/>
      <c r="CE986" s="85"/>
      <c r="CF986" s="85"/>
      <c r="CG986" s="85"/>
      <c r="CH986" s="85"/>
      <c r="CI986" s="85"/>
      <c r="CJ986" s="85"/>
      <c r="CK986" s="85"/>
      <c r="CL986" s="85"/>
      <c r="CM986" s="85"/>
      <c r="CN986" s="85"/>
      <c r="CO986" s="85"/>
      <c r="CP986" s="85"/>
      <c r="CQ986" s="85"/>
      <c r="CR986" s="85"/>
      <c r="CS986" s="85"/>
      <c r="CT986" s="85"/>
      <c r="CU986" s="85"/>
      <c r="CV986" s="85"/>
      <c r="CW986" s="85"/>
      <c r="CX986" s="85"/>
      <c r="CY986" s="85"/>
      <c r="CZ986" s="85"/>
      <c r="DA986" s="85"/>
      <c r="DB986" s="85"/>
      <c r="DC986" s="85"/>
      <c r="DD986" s="85"/>
      <c r="DE986" s="85"/>
      <c r="DF986" s="85"/>
      <c r="DG986" s="85"/>
      <c r="DH986" s="85"/>
      <c r="DI986" s="85"/>
      <c r="DJ986" s="85"/>
      <c r="DK986" s="85"/>
      <c r="DL986" s="85"/>
      <c r="DM986" s="85"/>
      <c r="DN986" s="85"/>
      <c r="DO986" s="85"/>
      <c r="DP986" s="85"/>
      <c r="DQ986" s="85"/>
      <c r="DR986" s="85"/>
      <c r="DS986" s="85"/>
      <c r="DT986" s="85"/>
      <c r="DU986" s="85"/>
      <c r="DV986" s="85"/>
      <c r="DW986" s="85"/>
      <c r="DX986" s="85"/>
      <c r="DY986" s="85"/>
      <c r="DZ986" s="85"/>
      <c r="EA986" s="85"/>
      <c r="EB986" s="85"/>
      <c r="EC986" s="85"/>
      <c r="ED986" s="85"/>
      <c r="EE986" s="85"/>
      <c r="EF986" s="85"/>
      <c r="EG986" s="85"/>
      <c r="EH986" s="85"/>
      <c r="EI986" s="85"/>
      <c r="EJ986" s="85"/>
      <c r="EK986" s="85"/>
      <c r="EL986" s="85"/>
      <c r="EM986" s="85"/>
      <c r="EN986" s="85"/>
      <c r="EO986" s="85"/>
      <c r="EP986" s="85"/>
      <c r="EQ986" s="85"/>
      <c r="ER986" s="85"/>
      <c r="ES986" s="85"/>
      <c r="ET986" s="85"/>
      <c r="EU986" s="85"/>
      <c r="EV986" s="85"/>
      <c r="EW986" s="85"/>
      <c r="EX986" s="85"/>
      <c r="EY986" s="85"/>
      <c r="EZ986" s="85"/>
      <c r="FA986" s="85"/>
      <c r="FB986" s="85"/>
      <c r="FC986" s="85"/>
      <c r="FD986" s="85"/>
      <c r="FE986" s="85"/>
      <c r="FF986" s="85"/>
      <c r="FG986" s="85"/>
      <c r="FH986" s="85"/>
      <c r="FI986" s="85"/>
      <c r="FJ986" s="85"/>
      <c r="FK986" s="85"/>
      <c r="FL986" s="85"/>
      <c r="FM986" s="85"/>
      <c r="FN986" s="85"/>
      <c r="FO986" s="85"/>
      <c r="FP986" s="85"/>
      <c r="FQ986" s="85"/>
      <c r="FR986" s="85"/>
      <c r="FS986" s="85"/>
      <c r="FT986" s="85"/>
      <c r="FU986" s="85"/>
      <c r="FV986" s="85"/>
      <c r="FW986" s="85"/>
      <c r="FX986" s="85"/>
      <c r="FY986" s="85"/>
      <c r="FZ986" s="85"/>
      <c r="GA986" s="85"/>
      <c r="GB986" s="85"/>
      <c r="GC986" s="85"/>
      <c r="GD986" s="85"/>
      <c r="GE986" s="85"/>
      <c r="GF986" s="85"/>
      <c r="GG986" s="85"/>
      <c r="GH986" s="85"/>
      <c r="GI986" s="85"/>
      <c r="GJ986" s="85"/>
      <c r="GK986" s="85"/>
      <c r="GL986" s="85"/>
      <c r="GM986" s="85"/>
      <c r="GN986" s="85"/>
      <c r="GO986" s="85"/>
      <c r="GP986" s="85"/>
      <c r="GQ986" s="85"/>
      <c r="GR986" s="85"/>
      <c r="GS986" s="85"/>
      <c r="GT986" s="85"/>
      <c r="GU986" s="85"/>
      <c r="GV986" s="85"/>
      <c r="GW986" s="85"/>
      <c r="GX986" s="85"/>
      <c r="GY986" s="85"/>
      <c r="GZ986" s="85"/>
      <c r="HA986" s="85"/>
      <c r="HB986" s="85"/>
      <c r="HC986" s="85"/>
      <c r="HD986" s="85"/>
      <c r="HE986" s="85"/>
      <c r="HF986" s="85"/>
      <c r="HG986" s="85"/>
      <c r="HH986" s="85"/>
      <c r="HI986" s="85"/>
      <c r="HJ986" s="85"/>
      <c r="HK986" s="85"/>
      <c r="HL986" s="85"/>
      <c r="HM986" s="85"/>
      <c r="HN986" s="85"/>
      <c r="HO986" s="85"/>
      <c r="HP986" s="85"/>
      <c r="HQ986" s="85"/>
      <c r="HR986" s="85"/>
      <c r="HS986" s="85"/>
      <c r="HT986" s="85"/>
      <c r="HU986" s="85"/>
      <c r="HV986" s="85"/>
      <c r="HW986" s="85"/>
      <c r="HX986" s="85"/>
      <c r="HY986" s="85"/>
      <c r="HZ986" s="85"/>
      <c r="IA986" s="85"/>
      <c r="IB986" s="85"/>
      <c r="IC986" s="85"/>
      <c r="ID986" s="85"/>
      <c r="IE986" s="85"/>
      <c r="IF986" s="85"/>
      <c r="IG986" s="85"/>
      <c r="IH986" s="85"/>
      <c r="II986" s="85"/>
      <c r="IJ986" s="85"/>
      <c r="IK986" s="85"/>
      <c r="IL986" s="85"/>
      <c r="IM986" s="85"/>
      <c r="IN986" s="85"/>
      <c r="IO986" s="85"/>
      <c r="IP986" s="85"/>
      <c r="IQ986" s="85"/>
      <c r="IR986" s="85"/>
      <c r="IS986" s="85"/>
      <c r="IT986" s="85"/>
      <c r="IU986" s="85"/>
      <c r="IV986" s="85"/>
    </row>
    <row r="987" spans="1:256" s="69" customFormat="1" x14ac:dyDescent="0.2">
      <c r="A987" s="79">
        <v>1704</v>
      </c>
      <c r="B987" s="71" t="s">
        <v>503</v>
      </c>
      <c r="C987" s="69" t="s">
        <v>2110</v>
      </c>
      <c r="D987" s="69">
        <v>13</v>
      </c>
      <c r="E987" s="69">
        <v>13</v>
      </c>
      <c r="F987" s="69">
        <v>16</v>
      </c>
      <c r="G987" s="71">
        <v>1562.99</v>
      </c>
      <c r="H987" s="69">
        <v>296.93</v>
      </c>
      <c r="I987" s="69">
        <v>12</v>
      </c>
      <c r="J987" s="69">
        <v>12</v>
      </c>
      <c r="K987" s="71">
        <v>14</v>
      </c>
      <c r="L987" s="80">
        <v>1402.19</v>
      </c>
      <c r="M987" s="69">
        <v>264.77000000000004</v>
      </c>
      <c r="N987" s="80">
        <v>100.1564</v>
      </c>
      <c r="O987" s="69">
        <v>0</v>
      </c>
      <c r="P987" s="76" t="e">
        <f>VLOOKUP(A987,#REF!,3,FALSE)</f>
        <v>#REF!</v>
      </c>
      <c r="Q987" s="84">
        <v>40.120370370370367</v>
      </c>
      <c r="R987" s="84">
        <f t="shared" si="15"/>
        <v>840.50441481481494</v>
      </c>
      <c r="S987" s="78"/>
      <c r="T987" s="78"/>
      <c r="U987" s="78"/>
      <c r="V987" s="78"/>
      <c r="W987" s="78"/>
      <c r="X987" s="78"/>
      <c r="Y987" s="78"/>
      <c r="Z987" s="78"/>
      <c r="AA987" s="78"/>
      <c r="AB987" s="78"/>
      <c r="AC987" s="71"/>
      <c r="AD987" s="71"/>
      <c r="AE987" s="71"/>
      <c r="AF987" s="71"/>
      <c r="AG987" s="71"/>
      <c r="AH987" s="71"/>
      <c r="AI987" s="71"/>
      <c r="AJ987" s="71"/>
      <c r="AK987" s="71"/>
      <c r="AL987" s="71"/>
      <c r="AM987" s="71"/>
      <c r="AN987" s="71"/>
      <c r="AO987" s="71"/>
      <c r="AP987" s="71"/>
      <c r="AQ987" s="71"/>
      <c r="AR987" s="71"/>
      <c r="AS987" s="71"/>
      <c r="AT987" s="71"/>
      <c r="AU987" s="71"/>
      <c r="AV987" s="71"/>
      <c r="AW987" s="71"/>
      <c r="AX987" s="71"/>
      <c r="AY987" s="71"/>
      <c r="AZ987" s="71"/>
      <c r="BA987" s="71"/>
      <c r="BB987" s="71"/>
      <c r="BC987" s="71"/>
      <c r="BD987" s="71"/>
      <c r="BE987" s="71"/>
      <c r="BF987" s="71"/>
      <c r="BG987" s="71"/>
      <c r="BH987" s="71"/>
      <c r="BI987" s="71"/>
      <c r="BJ987" s="71"/>
      <c r="BK987" s="71"/>
      <c r="BL987" s="71"/>
      <c r="BM987" s="71"/>
      <c r="BN987" s="71"/>
      <c r="BO987" s="71"/>
      <c r="BP987" s="71"/>
      <c r="BQ987" s="71"/>
      <c r="BR987" s="71"/>
      <c r="BS987" s="71"/>
      <c r="BT987" s="71"/>
      <c r="BU987" s="71"/>
      <c r="BV987" s="71"/>
      <c r="BW987" s="71"/>
      <c r="BX987" s="71"/>
      <c r="BY987" s="71"/>
      <c r="BZ987" s="71"/>
      <c r="CA987" s="71"/>
      <c r="CB987" s="71"/>
      <c r="CC987" s="71"/>
      <c r="CD987" s="71"/>
      <c r="CE987" s="71"/>
      <c r="CF987" s="71"/>
      <c r="CG987" s="71"/>
      <c r="CH987" s="71"/>
      <c r="CI987" s="71"/>
      <c r="CJ987" s="71"/>
      <c r="CK987" s="71"/>
      <c r="CL987" s="71"/>
      <c r="CM987" s="71"/>
      <c r="CN987" s="71"/>
      <c r="CO987" s="71"/>
      <c r="CP987" s="71"/>
      <c r="CQ987" s="71"/>
      <c r="CR987" s="71"/>
      <c r="CS987" s="71"/>
      <c r="CT987" s="71"/>
      <c r="CU987" s="71"/>
      <c r="CV987" s="71"/>
      <c r="CW987" s="71"/>
      <c r="CX987" s="71"/>
      <c r="CY987" s="71"/>
      <c r="CZ987" s="71"/>
      <c r="DA987" s="71"/>
      <c r="DB987" s="71"/>
      <c r="DC987" s="71"/>
      <c r="DD987" s="71"/>
      <c r="DE987" s="71"/>
      <c r="DF987" s="71"/>
      <c r="DG987" s="71"/>
      <c r="DH987" s="71"/>
      <c r="DI987" s="71"/>
      <c r="DJ987" s="71"/>
      <c r="DK987" s="71"/>
      <c r="DL987" s="71"/>
      <c r="DM987" s="71"/>
      <c r="DN987" s="71"/>
      <c r="DO987" s="71"/>
      <c r="DP987" s="71"/>
      <c r="DQ987" s="71"/>
      <c r="DR987" s="71"/>
      <c r="DS987" s="71"/>
      <c r="DT987" s="71"/>
      <c r="DU987" s="71"/>
      <c r="DV987" s="71"/>
      <c r="DW987" s="71"/>
      <c r="DX987" s="71"/>
      <c r="DY987" s="71"/>
      <c r="DZ987" s="71"/>
      <c r="EA987" s="71"/>
      <c r="EB987" s="71"/>
      <c r="EC987" s="71"/>
      <c r="ED987" s="71"/>
      <c r="EE987" s="71"/>
      <c r="EF987" s="71"/>
      <c r="EG987" s="71"/>
      <c r="EH987" s="71"/>
      <c r="EI987" s="71"/>
      <c r="EJ987" s="71"/>
      <c r="EK987" s="71"/>
      <c r="EL987" s="71"/>
      <c r="EM987" s="71"/>
      <c r="EN987" s="71"/>
      <c r="EO987" s="71"/>
      <c r="EP987" s="71"/>
      <c r="EQ987" s="71"/>
      <c r="ER987" s="71"/>
      <c r="ES987" s="71"/>
      <c r="ET987" s="71"/>
      <c r="EU987" s="71"/>
      <c r="EV987" s="71"/>
      <c r="EW987" s="71"/>
      <c r="EX987" s="71"/>
      <c r="EY987" s="71"/>
      <c r="EZ987" s="71"/>
      <c r="FA987" s="71"/>
      <c r="FB987" s="71"/>
      <c r="FC987" s="71"/>
      <c r="FD987" s="71"/>
      <c r="FE987" s="71"/>
      <c r="FF987" s="71"/>
      <c r="FG987" s="71"/>
      <c r="FH987" s="71"/>
      <c r="FI987" s="71"/>
      <c r="FJ987" s="71"/>
      <c r="FK987" s="71"/>
      <c r="FL987" s="71"/>
      <c r="FM987" s="71"/>
      <c r="FN987" s="71"/>
      <c r="FO987" s="71"/>
      <c r="FP987" s="71"/>
      <c r="FQ987" s="71"/>
      <c r="FR987" s="71"/>
      <c r="FS987" s="71"/>
      <c r="FT987" s="71"/>
      <c r="FU987" s="71"/>
      <c r="FV987" s="71"/>
      <c r="FW987" s="71"/>
      <c r="FX987" s="71"/>
      <c r="FY987" s="71"/>
      <c r="FZ987" s="71"/>
      <c r="GA987" s="71"/>
      <c r="GB987" s="71"/>
      <c r="GC987" s="71"/>
      <c r="GD987" s="71"/>
      <c r="GE987" s="71"/>
      <c r="GF987" s="71"/>
      <c r="GG987" s="71"/>
      <c r="GH987" s="71"/>
      <c r="GI987" s="71"/>
      <c r="GJ987" s="71"/>
      <c r="GK987" s="71"/>
      <c r="GL987" s="71"/>
      <c r="GM987" s="71"/>
      <c r="GN987" s="71"/>
      <c r="GO987" s="71"/>
      <c r="GP987" s="71"/>
      <c r="GQ987" s="71"/>
      <c r="GR987" s="71"/>
      <c r="GS987" s="71"/>
      <c r="GT987" s="71"/>
      <c r="GU987" s="71"/>
      <c r="GV987" s="71"/>
      <c r="GW987" s="71"/>
      <c r="GX987" s="71"/>
      <c r="GY987" s="71"/>
      <c r="GZ987" s="71"/>
      <c r="HA987" s="71"/>
      <c r="HB987" s="71"/>
      <c r="HC987" s="71"/>
      <c r="HD987" s="71"/>
      <c r="HE987" s="71"/>
      <c r="HF987" s="71"/>
      <c r="HG987" s="71"/>
      <c r="HH987" s="71"/>
      <c r="HI987" s="71"/>
      <c r="HJ987" s="71"/>
      <c r="HK987" s="71"/>
      <c r="HL987" s="71"/>
      <c r="HM987" s="71"/>
      <c r="HN987" s="71"/>
      <c r="HO987" s="71"/>
      <c r="HP987" s="71"/>
      <c r="HQ987" s="71"/>
      <c r="HR987" s="71"/>
      <c r="HS987" s="71"/>
      <c r="HT987" s="71"/>
      <c r="HU987" s="71"/>
      <c r="HV987" s="71"/>
      <c r="HW987" s="71"/>
      <c r="HX987" s="71"/>
      <c r="HY987" s="71"/>
      <c r="HZ987" s="71"/>
      <c r="IA987" s="71"/>
      <c r="IB987" s="71"/>
      <c r="IC987" s="71"/>
      <c r="ID987" s="71"/>
      <c r="IE987" s="71"/>
      <c r="IF987" s="71"/>
      <c r="IG987" s="71"/>
      <c r="IH987" s="71"/>
      <c r="II987" s="71"/>
      <c r="IJ987" s="71"/>
      <c r="IK987" s="71"/>
      <c r="IL987" s="71"/>
      <c r="IM987" s="71"/>
      <c r="IN987" s="71"/>
      <c r="IO987" s="71"/>
      <c r="IP987" s="71"/>
      <c r="IQ987" s="71"/>
      <c r="IR987" s="71"/>
      <c r="IS987" s="71"/>
      <c r="IT987" s="71"/>
      <c r="IU987" s="71"/>
      <c r="IV987" s="71"/>
    </row>
    <row r="988" spans="1:256" s="69" customFormat="1" x14ac:dyDescent="0.2">
      <c r="A988" s="79">
        <v>3777</v>
      </c>
      <c r="B988" s="71" t="s">
        <v>1588</v>
      </c>
      <c r="C988" s="69" t="s">
        <v>2107</v>
      </c>
      <c r="D988" s="69">
        <v>10</v>
      </c>
      <c r="E988" s="69">
        <v>10</v>
      </c>
      <c r="F988" s="69">
        <v>10</v>
      </c>
      <c r="G988" s="71">
        <v>2635.76</v>
      </c>
      <c r="H988" s="69">
        <v>527.16000000000008</v>
      </c>
      <c r="I988" s="69">
        <v>14</v>
      </c>
      <c r="J988" s="69">
        <v>9</v>
      </c>
      <c r="K988" s="71">
        <v>9</v>
      </c>
      <c r="L988" s="80">
        <v>2280.7600000000002</v>
      </c>
      <c r="M988" s="69">
        <v>456.17</v>
      </c>
      <c r="N988" s="80">
        <v>253.4178</v>
      </c>
      <c r="O988" s="69">
        <v>1</v>
      </c>
      <c r="P988" s="76" t="e">
        <f>VLOOKUP(A988,#REF!,3,FALSE)</f>
        <v>#REF!</v>
      </c>
      <c r="Q988" s="84">
        <v>151.85185185185185</v>
      </c>
      <c r="R988" s="84">
        <f t="shared" si="15"/>
        <v>914.09353333333343</v>
      </c>
      <c r="S988" s="78"/>
      <c r="T988" s="78"/>
      <c r="U988" s="78"/>
      <c r="V988" s="78"/>
      <c r="W988" s="78"/>
      <c r="X988" s="78"/>
      <c r="Y988" s="78"/>
      <c r="Z988" s="78"/>
      <c r="AA988" s="78"/>
      <c r="AB988" s="78"/>
      <c r="AC988" s="71"/>
      <c r="AD988" s="71"/>
      <c r="AE988" s="71"/>
      <c r="AF988" s="71"/>
      <c r="AG988" s="71"/>
      <c r="AH988" s="71"/>
      <c r="AI988" s="71"/>
      <c r="AJ988" s="71"/>
      <c r="AK988" s="71"/>
      <c r="AL988" s="71"/>
      <c r="AM988" s="71"/>
      <c r="AN988" s="71"/>
      <c r="AO988" s="71"/>
      <c r="AP988" s="71"/>
      <c r="AQ988" s="71"/>
      <c r="AR988" s="71"/>
      <c r="AS988" s="71"/>
      <c r="AT988" s="71"/>
      <c r="AU988" s="71"/>
      <c r="AV988" s="71"/>
      <c r="AW988" s="71"/>
      <c r="AX988" s="71"/>
      <c r="AY988" s="71"/>
      <c r="AZ988" s="71"/>
      <c r="BA988" s="71"/>
      <c r="BB988" s="71"/>
      <c r="BC988" s="71"/>
      <c r="BD988" s="71"/>
      <c r="BE988" s="71"/>
      <c r="BF988" s="71"/>
      <c r="BG988" s="71"/>
      <c r="BH988" s="71"/>
      <c r="BI988" s="71"/>
      <c r="BJ988" s="71"/>
      <c r="BK988" s="71"/>
      <c r="BL988" s="71"/>
      <c r="BM988" s="71"/>
      <c r="BN988" s="71"/>
      <c r="BO988" s="71"/>
      <c r="BP988" s="71"/>
      <c r="BQ988" s="71"/>
      <c r="BR988" s="71"/>
      <c r="BS988" s="71"/>
      <c r="BT988" s="71"/>
      <c r="BU988" s="71"/>
      <c r="BV988" s="71"/>
      <c r="BW988" s="71"/>
      <c r="BX988" s="71"/>
      <c r="BY988" s="71"/>
      <c r="BZ988" s="71"/>
      <c r="CA988" s="71"/>
      <c r="CB988" s="71"/>
      <c r="CC988" s="71"/>
      <c r="CD988" s="71"/>
      <c r="CE988" s="71"/>
      <c r="CF988" s="71"/>
      <c r="CG988" s="71"/>
      <c r="CH988" s="71"/>
      <c r="CI988" s="71"/>
      <c r="CJ988" s="71"/>
      <c r="CK988" s="71"/>
      <c r="CL988" s="71"/>
      <c r="CM988" s="71"/>
      <c r="CN988" s="71"/>
      <c r="CO988" s="71"/>
      <c r="CP988" s="71"/>
      <c r="CQ988" s="71"/>
      <c r="CR988" s="71"/>
      <c r="CS988" s="71"/>
      <c r="CT988" s="71"/>
      <c r="CU988" s="71"/>
      <c r="CV988" s="71"/>
      <c r="CW988" s="71"/>
      <c r="CX988" s="71"/>
      <c r="CY988" s="71"/>
      <c r="CZ988" s="71"/>
      <c r="DA988" s="71"/>
      <c r="DB988" s="71"/>
      <c r="DC988" s="71"/>
      <c r="DD988" s="71"/>
      <c r="DE988" s="71"/>
      <c r="DF988" s="71"/>
      <c r="DG988" s="71"/>
      <c r="DH988" s="71"/>
      <c r="DI988" s="71"/>
      <c r="DJ988" s="71"/>
      <c r="DK988" s="71"/>
      <c r="DL988" s="71"/>
      <c r="DM988" s="71"/>
      <c r="DN988" s="71"/>
      <c r="DO988" s="71"/>
      <c r="DP988" s="71"/>
      <c r="DQ988" s="71"/>
      <c r="DR988" s="71"/>
      <c r="DS988" s="71"/>
      <c r="DT988" s="71"/>
      <c r="DU988" s="71"/>
      <c r="DV988" s="71"/>
      <c r="DW988" s="71"/>
      <c r="DX988" s="71"/>
      <c r="DY988" s="71"/>
      <c r="DZ988" s="71"/>
      <c r="EA988" s="71"/>
      <c r="EB988" s="71"/>
      <c r="EC988" s="71"/>
      <c r="ED988" s="71"/>
      <c r="EE988" s="71"/>
      <c r="EF988" s="71"/>
      <c r="EG988" s="71"/>
      <c r="EH988" s="71"/>
      <c r="EI988" s="71"/>
      <c r="EJ988" s="71"/>
      <c r="EK988" s="71"/>
      <c r="EL988" s="71"/>
      <c r="EM988" s="71"/>
      <c r="EN988" s="71"/>
      <c r="EO988" s="71"/>
      <c r="EP988" s="71"/>
      <c r="EQ988" s="71"/>
      <c r="ER988" s="71"/>
      <c r="ES988" s="71"/>
      <c r="ET988" s="71"/>
      <c r="EU988" s="71"/>
      <c r="EV988" s="71"/>
      <c r="EW988" s="71"/>
      <c r="EX988" s="71"/>
      <c r="EY988" s="71"/>
      <c r="EZ988" s="71"/>
      <c r="FA988" s="71"/>
      <c r="FB988" s="71"/>
      <c r="FC988" s="71"/>
      <c r="FD988" s="71"/>
      <c r="FE988" s="71"/>
      <c r="FF988" s="71"/>
      <c r="FG988" s="71"/>
      <c r="FH988" s="71"/>
      <c r="FI988" s="71"/>
      <c r="FJ988" s="71"/>
      <c r="FK988" s="71"/>
      <c r="FL988" s="71"/>
      <c r="FM988" s="71"/>
      <c r="FN988" s="71"/>
      <c r="FO988" s="71"/>
      <c r="FP988" s="71"/>
      <c r="FQ988" s="71"/>
      <c r="FR988" s="71"/>
      <c r="FS988" s="71"/>
      <c r="FT988" s="71"/>
      <c r="FU988" s="71"/>
      <c r="FV988" s="71"/>
      <c r="FW988" s="71"/>
      <c r="FX988" s="71"/>
      <c r="FY988" s="71"/>
      <c r="FZ988" s="71"/>
      <c r="GA988" s="71"/>
      <c r="GB988" s="71"/>
      <c r="GC988" s="71"/>
      <c r="GD988" s="71"/>
      <c r="GE988" s="71"/>
      <c r="GF988" s="71"/>
      <c r="GG988" s="71"/>
      <c r="GH988" s="71"/>
      <c r="GI988" s="71"/>
      <c r="GJ988" s="71"/>
      <c r="GK988" s="71"/>
      <c r="GL988" s="71"/>
      <c r="GM988" s="71"/>
      <c r="GN988" s="71"/>
      <c r="GO988" s="71"/>
      <c r="GP988" s="71"/>
      <c r="GQ988" s="71"/>
      <c r="GR988" s="71"/>
      <c r="GS988" s="71"/>
      <c r="GT988" s="71"/>
      <c r="GU988" s="71"/>
      <c r="GV988" s="71"/>
      <c r="GW988" s="71"/>
      <c r="GX988" s="71"/>
      <c r="GY988" s="71"/>
      <c r="GZ988" s="71"/>
      <c r="HA988" s="71"/>
      <c r="HB988" s="71"/>
      <c r="HC988" s="71"/>
      <c r="HD988" s="71"/>
      <c r="HE988" s="71"/>
      <c r="HF988" s="71"/>
      <c r="HG988" s="71"/>
      <c r="HH988" s="71"/>
      <c r="HI988" s="71"/>
      <c r="HJ988" s="71"/>
      <c r="HK988" s="71"/>
      <c r="HL988" s="71"/>
      <c r="HM988" s="71"/>
      <c r="HN988" s="71"/>
      <c r="HO988" s="71"/>
      <c r="HP988" s="71"/>
      <c r="HQ988" s="71"/>
      <c r="HR988" s="71"/>
      <c r="HS988" s="71"/>
      <c r="HT988" s="71"/>
      <c r="HU988" s="71"/>
      <c r="HV988" s="71"/>
      <c r="HW988" s="71"/>
      <c r="HX988" s="71"/>
      <c r="HY988" s="71"/>
      <c r="HZ988" s="71"/>
      <c r="IA988" s="71"/>
      <c r="IB988" s="71"/>
      <c r="IC988" s="71"/>
      <c r="ID988" s="71"/>
      <c r="IE988" s="71"/>
      <c r="IF988" s="71"/>
      <c r="IG988" s="71"/>
      <c r="IH988" s="71"/>
      <c r="II988" s="71"/>
      <c r="IJ988" s="71"/>
      <c r="IK988" s="71"/>
      <c r="IL988" s="71"/>
      <c r="IM988" s="71"/>
      <c r="IN988" s="71"/>
      <c r="IO988" s="71"/>
      <c r="IP988" s="71"/>
      <c r="IQ988" s="71"/>
      <c r="IR988" s="71"/>
      <c r="IS988" s="71"/>
      <c r="IT988" s="71"/>
      <c r="IU988" s="71"/>
      <c r="IV988" s="71"/>
    </row>
    <row r="989" spans="1:256" s="69" customFormat="1" x14ac:dyDescent="0.2">
      <c r="A989" s="79">
        <v>2940</v>
      </c>
      <c r="B989" s="71" t="s">
        <v>2004</v>
      </c>
      <c r="C989" s="69" t="s">
        <v>2107</v>
      </c>
      <c r="D989" s="69">
        <v>0</v>
      </c>
      <c r="E989" s="69">
        <v>0</v>
      </c>
      <c r="F989" s="69">
        <v>0</v>
      </c>
      <c r="G989" s="71">
        <v>0</v>
      </c>
      <c r="H989" s="69">
        <v>0</v>
      </c>
      <c r="I989" s="69">
        <v>0</v>
      </c>
      <c r="J989" s="69">
        <v>0</v>
      </c>
      <c r="K989" s="71">
        <v>0</v>
      </c>
      <c r="L989" s="80">
        <v>0</v>
      </c>
      <c r="M989" s="69">
        <v>0</v>
      </c>
      <c r="N989" s="80">
        <v>0</v>
      </c>
      <c r="O989" s="69">
        <v>0</v>
      </c>
      <c r="P989" s="76" t="e">
        <f>VLOOKUP(A989,#REF!,3,FALSE)</f>
        <v>#REF!</v>
      </c>
      <c r="Q989" s="84">
        <v>177.41900000000001</v>
      </c>
      <c r="R989" s="84">
        <f t="shared" si="15"/>
        <v>0</v>
      </c>
      <c r="S989" s="78"/>
      <c r="T989" s="78"/>
      <c r="U989" s="78"/>
      <c r="V989" s="78"/>
      <c r="W989" s="78"/>
      <c r="X989" s="78"/>
      <c r="Y989" s="78"/>
      <c r="Z989" s="78"/>
      <c r="AA989" s="78"/>
      <c r="AB989" s="78"/>
      <c r="AC989" s="71"/>
      <c r="AD989" s="71"/>
      <c r="AE989" s="71"/>
      <c r="AF989" s="71"/>
      <c r="AG989" s="71"/>
      <c r="AH989" s="71"/>
      <c r="AI989" s="71"/>
      <c r="AJ989" s="71"/>
      <c r="AK989" s="71"/>
      <c r="AL989" s="71"/>
      <c r="AM989" s="71"/>
      <c r="AN989" s="71"/>
      <c r="AO989" s="71"/>
      <c r="AP989" s="71"/>
      <c r="AQ989" s="71"/>
      <c r="AR989" s="71"/>
      <c r="AS989" s="71"/>
      <c r="AT989" s="71"/>
      <c r="AU989" s="71"/>
      <c r="AV989" s="71"/>
      <c r="AW989" s="71"/>
      <c r="AX989" s="71"/>
      <c r="AY989" s="71"/>
      <c r="AZ989" s="71"/>
      <c r="BA989" s="71"/>
      <c r="BB989" s="71"/>
      <c r="BC989" s="71"/>
      <c r="BD989" s="71"/>
      <c r="BE989" s="71"/>
      <c r="BF989" s="71"/>
      <c r="BG989" s="71"/>
      <c r="BH989" s="71"/>
      <c r="BI989" s="71"/>
      <c r="BJ989" s="71"/>
      <c r="BK989" s="71"/>
      <c r="BL989" s="71"/>
      <c r="BM989" s="71"/>
      <c r="BN989" s="71"/>
      <c r="BO989" s="71"/>
      <c r="BP989" s="71"/>
      <c r="BQ989" s="71"/>
      <c r="BR989" s="71"/>
      <c r="BS989" s="71"/>
      <c r="BT989" s="71"/>
      <c r="BU989" s="71"/>
      <c r="BV989" s="71"/>
      <c r="BW989" s="71"/>
      <c r="BX989" s="71"/>
      <c r="BY989" s="71"/>
      <c r="BZ989" s="71"/>
      <c r="CA989" s="71"/>
      <c r="CB989" s="71"/>
      <c r="CC989" s="71"/>
      <c r="CD989" s="71"/>
      <c r="CE989" s="71"/>
      <c r="CF989" s="71"/>
      <c r="CG989" s="71"/>
      <c r="CH989" s="71"/>
      <c r="CI989" s="71"/>
      <c r="CJ989" s="71"/>
      <c r="CK989" s="71"/>
      <c r="CL989" s="71"/>
      <c r="CM989" s="71"/>
      <c r="CN989" s="71"/>
      <c r="CO989" s="71"/>
      <c r="CP989" s="71"/>
      <c r="CQ989" s="71"/>
      <c r="CR989" s="71"/>
      <c r="CS989" s="71"/>
      <c r="CT989" s="71"/>
      <c r="CU989" s="71"/>
      <c r="CV989" s="71"/>
      <c r="CW989" s="71"/>
      <c r="CX989" s="71"/>
      <c r="CY989" s="71"/>
      <c r="CZ989" s="71"/>
      <c r="DA989" s="71"/>
      <c r="DB989" s="71"/>
      <c r="DC989" s="71"/>
      <c r="DD989" s="71"/>
      <c r="DE989" s="71"/>
      <c r="DF989" s="71"/>
      <c r="DG989" s="71"/>
      <c r="DH989" s="71"/>
      <c r="DI989" s="71"/>
      <c r="DJ989" s="71"/>
      <c r="DK989" s="71"/>
      <c r="DL989" s="71"/>
      <c r="DM989" s="71"/>
      <c r="DN989" s="71"/>
      <c r="DO989" s="71"/>
      <c r="DP989" s="71"/>
      <c r="DQ989" s="71"/>
      <c r="DR989" s="71"/>
      <c r="DS989" s="71"/>
      <c r="DT989" s="71"/>
      <c r="DU989" s="71"/>
      <c r="DV989" s="71"/>
      <c r="DW989" s="71"/>
      <c r="DX989" s="71"/>
      <c r="DY989" s="71"/>
      <c r="DZ989" s="71"/>
      <c r="EA989" s="71"/>
      <c r="EB989" s="71"/>
      <c r="EC989" s="71"/>
      <c r="ED989" s="71"/>
      <c r="EE989" s="71"/>
      <c r="EF989" s="71"/>
      <c r="EG989" s="71"/>
      <c r="EH989" s="71"/>
      <c r="EI989" s="71"/>
      <c r="EJ989" s="71"/>
      <c r="EK989" s="71"/>
      <c r="EL989" s="71"/>
      <c r="EM989" s="71"/>
      <c r="EN989" s="71"/>
      <c r="EO989" s="71"/>
      <c r="EP989" s="71"/>
      <c r="EQ989" s="71"/>
      <c r="ER989" s="71"/>
      <c r="ES989" s="71"/>
      <c r="ET989" s="71"/>
      <c r="EU989" s="71"/>
      <c r="EV989" s="71"/>
      <c r="EW989" s="71"/>
      <c r="EX989" s="71"/>
      <c r="EY989" s="71"/>
      <c r="EZ989" s="71"/>
      <c r="FA989" s="71"/>
      <c r="FB989" s="71"/>
      <c r="FC989" s="71"/>
      <c r="FD989" s="71"/>
      <c r="FE989" s="71"/>
      <c r="FF989" s="71"/>
      <c r="FG989" s="71"/>
      <c r="FH989" s="71"/>
      <c r="FI989" s="71"/>
      <c r="FJ989" s="71"/>
      <c r="FK989" s="71"/>
      <c r="FL989" s="71"/>
      <c r="FM989" s="71"/>
      <c r="FN989" s="71"/>
      <c r="FO989" s="71"/>
      <c r="FP989" s="71"/>
      <c r="FQ989" s="71"/>
      <c r="FR989" s="71"/>
      <c r="FS989" s="71"/>
      <c r="FT989" s="71"/>
      <c r="FU989" s="71"/>
      <c r="FV989" s="71"/>
      <c r="FW989" s="71"/>
      <c r="FX989" s="71"/>
      <c r="FY989" s="71"/>
      <c r="FZ989" s="71"/>
      <c r="GA989" s="71"/>
      <c r="GB989" s="71"/>
      <c r="GC989" s="71"/>
      <c r="GD989" s="71"/>
      <c r="GE989" s="71"/>
      <c r="GF989" s="71"/>
      <c r="GG989" s="71"/>
      <c r="GH989" s="71"/>
      <c r="GI989" s="71"/>
      <c r="GJ989" s="71"/>
      <c r="GK989" s="71"/>
      <c r="GL989" s="71"/>
      <c r="GM989" s="71"/>
      <c r="GN989" s="71"/>
      <c r="GO989" s="71"/>
      <c r="GP989" s="71"/>
      <c r="GQ989" s="71"/>
      <c r="GR989" s="71"/>
      <c r="GS989" s="71"/>
      <c r="GT989" s="71"/>
      <c r="GU989" s="71"/>
      <c r="GV989" s="71"/>
      <c r="GW989" s="71"/>
      <c r="GX989" s="71"/>
      <c r="GY989" s="71"/>
      <c r="GZ989" s="71"/>
      <c r="HA989" s="71"/>
      <c r="HB989" s="71"/>
      <c r="HC989" s="71"/>
      <c r="HD989" s="71"/>
      <c r="HE989" s="71"/>
      <c r="HF989" s="71"/>
      <c r="HG989" s="71"/>
      <c r="HH989" s="71"/>
      <c r="HI989" s="71"/>
      <c r="HJ989" s="71"/>
      <c r="HK989" s="71"/>
      <c r="HL989" s="71"/>
      <c r="HM989" s="71"/>
      <c r="HN989" s="71"/>
      <c r="HO989" s="71"/>
      <c r="HP989" s="71"/>
      <c r="HQ989" s="71"/>
      <c r="HR989" s="71"/>
      <c r="HS989" s="71"/>
      <c r="HT989" s="71"/>
      <c r="HU989" s="71"/>
      <c r="HV989" s="71"/>
      <c r="HW989" s="71"/>
      <c r="HX989" s="71"/>
      <c r="HY989" s="71"/>
      <c r="HZ989" s="71"/>
      <c r="IA989" s="71"/>
      <c r="IB989" s="71"/>
      <c r="IC989" s="71"/>
      <c r="ID989" s="71"/>
      <c r="IE989" s="71"/>
      <c r="IF989" s="71"/>
      <c r="IG989" s="71"/>
      <c r="IH989" s="71"/>
      <c r="II989" s="71"/>
      <c r="IJ989" s="71"/>
      <c r="IK989" s="71"/>
      <c r="IL989" s="71"/>
      <c r="IM989" s="71"/>
      <c r="IN989" s="71"/>
      <c r="IO989" s="71"/>
      <c r="IP989" s="71"/>
      <c r="IQ989" s="71"/>
      <c r="IR989" s="71"/>
      <c r="IS989" s="71"/>
      <c r="IT989" s="71"/>
      <c r="IU989" s="71"/>
      <c r="IV989" s="71"/>
    </row>
    <row r="990" spans="1:256" s="69" customFormat="1" x14ac:dyDescent="0.2">
      <c r="A990" s="94">
        <v>1711</v>
      </c>
      <c r="B990" s="95" t="s">
        <v>2005</v>
      </c>
      <c r="C990" s="69" t="s">
        <v>2107</v>
      </c>
      <c r="D990" s="69">
        <v>0</v>
      </c>
      <c r="E990" s="69">
        <v>0</v>
      </c>
      <c r="F990" s="69">
        <v>0</v>
      </c>
      <c r="G990" s="71">
        <v>0</v>
      </c>
      <c r="H990" s="69">
        <v>0</v>
      </c>
      <c r="I990" s="69">
        <v>0</v>
      </c>
      <c r="J990" s="69">
        <v>0</v>
      </c>
      <c r="K990" s="95">
        <v>0</v>
      </c>
      <c r="L990" s="96">
        <v>0</v>
      </c>
      <c r="M990" s="69">
        <v>0</v>
      </c>
      <c r="N990" s="96">
        <v>0</v>
      </c>
      <c r="O990" s="69">
        <v>0</v>
      </c>
      <c r="P990" s="76" t="e">
        <f>VLOOKUP(A990,#REF!,3,FALSE)</f>
        <v>#REF!</v>
      </c>
      <c r="Q990" s="84">
        <v>104.88500000000001</v>
      </c>
      <c r="R990" s="84">
        <f t="shared" si="15"/>
        <v>0</v>
      </c>
      <c r="S990" s="78"/>
      <c r="T990" s="78"/>
      <c r="U990" s="78"/>
      <c r="V990" s="78"/>
      <c r="W990" s="78"/>
      <c r="X990" s="78"/>
      <c r="Y990" s="78"/>
      <c r="Z990" s="78"/>
      <c r="AA990" s="78"/>
      <c r="AB990" s="78"/>
      <c r="AC990" s="71"/>
      <c r="AD990" s="71"/>
      <c r="AE990" s="71"/>
      <c r="AF990" s="71"/>
      <c r="AG990" s="71"/>
      <c r="AH990" s="71"/>
      <c r="AI990" s="71"/>
      <c r="AJ990" s="71"/>
      <c r="AK990" s="71"/>
      <c r="AL990" s="71"/>
      <c r="AM990" s="71"/>
      <c r="AN990" s="71"/>
      <c r="AO990" s="71"/>
      <c r="AP990" s="71"/>
      <c r="AQ990" s="71"/>
      <c r="AR990" s="71"/>
      <c r="AS990" s="71"/>
      <c r="AT990" s="71"/>
      <c r="AU990" s="71"/>
      <c r="AV990" s="71"/>
      <c r="AW990" s="71"/>
      <c r="AX990" s="71"/>
      <c r="AY990" s="71"/>
      <c r="AZ990" s="71"/>
      <c r="BA990" s="71"/>
      <c r="BB990" s="71"/>
      <c r="BC990" s="71"/>
      <c r="BD990" s="71"/>
      <c r="BE990" s="71"/>
      <c r="BF990" s="71"/>
      <c r="BG990" s="71"/>
      <c r="BH990" s="71"/>
      <c r="BI990" s="71"/>
      <c r="BJ990" s="71"/>
      <c r="BK990" s="71"/>
      <c r="BL990" s="71"/>
      <c r="BM990" s="71"/>
      <c r="BN990" s="71"/>
      <c r="BO990" s="71"/>
      <c r="BP990" s="71"/>
      <c r="BQ990" s="71"/>
      <c r="BR990" s="71"/>
      <c r="BS990" s="71"/>
      <c r="BT990" s="71"/>
      <c r="BU990" s="71"/>
      <c r="BV990" s="71"/>
      <c r="BW990" s="71"/>
      <c r="BX990" s="71"/>
      <c r="BY990" s="71"/>
      <c r="BZ990" s="71"/>
      <c r="CA990" s="71"/>
      <c r="CB990" s="71"/>
      <c r="CC990" s="71"/>
      <c r="CD990" s="71"/>
      <c r="CE990" s="71"/>
      <c r="CF990" s="71"/>
      <c r="CG990" s="71"/>
      <c r="CH990" s="71"/>
      <c r="CI990" s="71"/>
      <c r="CJ990" s="71"/>
      <c r="CK990" s="71"/>
      <c r="CL990" s="71"/>
      <c r="CM990" s="71"/>
      <c r="CN990" s="71"/>
      <c r="CO990" s="71"/>
      <c r="CP990" s="71"/>
      <c r="CQ990" s="71"/>
      <c r="CR990" s="71"/>
      <c r="CS990" s="71"/>
      <c r="CT990" s="71"/>
      <c r="CU990" s="71"/>
      <c r="CV990" s="71"/>
      <c r="CW990" s="71"/>
      <c r="CX990" s="71"/>
      <c r="CY990" s="71"/>
      <c r="CZ990" s="71"/>
      <c r="DA990" s="71"/>
      <c r="DB990" s="71"/>
      <c r="DC990" s="71"/>
      <c r="DD990" s="71"/>
      <c r="DE990" s="71"/>
      <c r="DF990" s="71"/>
      <c r="DG990" s="71"/>
      <c r="DH990" s="71"/>
      <c r="DI990" s="71"/>
      <c r="DJ990" s="71"/>
      <c r="DK990" s="71"/>
      <c r="DL990" s="71"/>
      <c r="DM990" s="71"/>
      <c r="DN990" s="71"/>
      <c r="DO990" s="71"/>
      <c r="DP990" s="71"/>
      <c r="DQ990" s="71"/>
      <c r="DR990" s="71"/>
      <c r="DS990" s="71"/>
      <c r="DT990" s="71"/>
      <c r="DU990" s="71"/>
      <c r="DV990" s="71"/>
      <c r="DW990" s="71"/>
      <c r="DX990" s="71"/>
      <c r="DY990" s="71"/>
      <c r="DZ990" s="71"/>
      <c r="EA990" s="71"/>
      <c r="EB990" s="71"/>
      <c r="EC990" s="71"/>
      <c r="ED990" s="71"/>
      <c r="EE990" s="71"/>
      <c r="EF990" s="71"/>
      <c r="EG990" s="71"/>
      <c r="EH990" s="71"/>
      <c r="EI990" s="71"/>
      <c r="EJ990" s="71"/>
      <c r="EK990" s="71"/>
      <c r="EL990" s="71"/>
      <c r="EM990" s="71"/>
      <c r="EN990" s="71"/>
      <c r="EO990" s="71"/>
      <c r="EP990" s="71"/>
      <c r="EQ990" s="71"/>
      <c r="ER990" s="71"/>
      <c r="ES990" s="71"/>
      <c r="ET990" s="71"/>
      <c r="EU990" s="71"/>
      <c r="EV990" s="71"/>
      <c r="EW990" s="71"/>
      <c r="EX990" s="71"/>
      <c r="EY990" s="71"/>
      <c r="EZ990" s="71"/>
      <c r="FA990" s="71"/>
      <c r="FB990" s="71"/>
      <c r="FC990" s="71"/>
      <c r="FD990" s="71"/>
      <c r="FE990" s="71"/>
      <c r="FF990" s="71"/>
      <c r="FG990" s="71"/>
      <c r="FH990" s="71"/>
      <c r="FI990" s="71"/>
      <c r="FJ990" s="71"/>
      <c r="FK990" s="71"/>
      <c r="FL990" s="71"/>
      <c r="FM990" s="71"/>
      <c r="FN990" s="71"/>
      <c r="FO990" s="71"/>
      <c r="FP990" s="71"/>
      <c r="FQ990" s="71"/>
      <c r="FR990" s="71"/>
      <c r="FS990" s="71"/>
      <c r="FT990" s="71"/>
      <c r="FU990" s="71"/>
      <c r="FV990" s="71"/>
      <c r="FW990" s="71"/>
      <c r="FX990" s="71"/>
      <c r="FY990" s="71"/>
      <c r="FZ990" s="71"/>
      <c r="GA990" s="71"/>
      <c r="GB990" s="71"/>
      <c r="GC990" s="71"/>
      <c r="GD990" s="71"/>
      <c r="GE990" s="71"/>
      <c r="GF990" s="71"/>
      <c r="GG990" s="71"/>
      <c r="GH990" s="71"/>
      <c r="GI990" s="71"/>
      <c r="GJ990" s="71"/>
      <c r="GK990" s="71"/>
      <c r="GL990" s="71"/>
      <c r="GM990" s="71"/>
      <c r="GN990" s="71"/>
      <c r="GO990" s="71"/>
      <c r="GP990" s="71"/>
      <c r="GQ990" s="71"/>
      <c r="GR990" s="71"/>
      <c r="GS990" s="71"/>
      <c r="GT990" s="71"/>
      <c r="GU990" s="71"/>
      <c r="GV990" s="71"/>
      <c r="GW990" s="71"/>
      <c r="GX990" s="71"/>
      <c r="GY990" s="71"/>
      <c r="GZ990" s="71"/>
      <c r="HA990" s="71"/>
      <c r="HB990" s="71"/>
      <c r="HC990" s="71"/>
      <c r="HD990" s="71"/>
      <c r="HE990" s="71"/>
      <c r="HF990" s="71"/>
      <c r="HG990" s="71"/>
      <c r="HH990" s="71"/>
      <c r="HI990" s="71"/>
      <c r="HJ990" s="71"/>
      <c r="HK990" s="71"/>
      <c r="HL990" s="71"/>
      <c r="HM990" s="71"/>
      <c r="HN990" s="71"/>
      <c r="HO990" s="71"/>
      <c r="HP990" s="71"/>
      <c r="HQ990" s="71"/>
      <c r="HR990" s="71"/>
      <c r="HS990" s="71"/>
      <c r="HT990" s="71"/>
      <c r="HU990" s="71"/>
      <c r="HV990" s="71"/>
      <c r="HW990" s="71"/>
      <c r="HX990" s="71"/>
      <c r="HY990" s="71"/>
      <c r="HZ990" s="71"/>
      <c r="IA990" s="71"/>
      <c r="IB990" s="71"/>
      <c r="IC990" s="71"/>
      <c r="ID990" s="71"/>
      <c r="IE990" s="71"/>
      <c r="IF990" s="71"/>
      <c r="IG990" s="71"/>
      <c r="IH990" s="71"/>
      <c r="II990" s="71"/>
      <c r="IJ990" s="71"/>
      <c r="IK990" s="71"/>
      <c r="IL990" s="71"/>
      <c r="IM990" s="71"/>
      <c r="IN990" s="71"/>
      <c r="IO990" s="71"/>
      <c r="IP990" s="71"/>
      <c r="IQ990" s="71"/>
      <c r="IR990" s="71"/>
      <c r="IS990" s="71"/>
      <c r="IT990" s="71"/>
      <c r="IU990" s="71"/>
      <c r="IV990" s="71"/>
    </row>
    <row r="991" spans="1:256" x14ac:dyDescent="0.2">
      <c r="A991" s="79">
        <v>1712</v>
      </c>
      <c r="B991" s="71" t="s">
        <v>2006</v>
      </c>
      <c r="C991" s="70" t="s">
        <v>2107</v>
      </c>
      <c r="D991" s="69">
        <v>1</v>
      </c>
      <c r="E991" s="69">
        <v>1</v>
      </c>
      <c r="F991" s="69">
        <v>1</v>
      </c>
      <c r="G991" s="71">
        <v>326</v>
      </c>
      <c r="H991" s="69">
        <v>65.2</v>
      </c>
      <c r="I991" s="69">
        <v>1</v>
      </c>
      <c r="J991" s="72">
        <v>1</v>
      </c>
      <c r="K991" s="71">
        <v>1</v>
      </c>
      <c r="L991" s="80">
        <v>326</v>
      </c>
      <c r="M991" s="74">
        <v>65.2</v>
      </c>
      <c r="N991" s="80">
        <v>326</v>
      </c>
      <c r="O991" s="70">
        <v>0</v>
      </c>
      <c r="P991" s="76" t="e">
        <f>VLOOKUP(A991,#REF!,3,FALSE)</f>
        <v>#REF!</v>
      </c>
      <c r="Q991" s="80">
        <v>133.34200000000001</v>
      </c>
      <c r="R991" s="80">
        <f t="shared" si="15"/>
        <v>192.65799999999999</v>
      </c>
    </row>
    <row r="992" spans="1:256" s="69" customFormat="1" x14ac:dyDescent="0.2">
      <c r="A992" s="86">
        <v>2239</v>
      </c>
      <c r="B992" s="85" t="s">
        <v>504</v>
      </c>
      <c r="C992" s="69" t="s">
        <v>62</v>
      </c>
      <c r="D992" s="69">
        <v>13</v>
      </c>
      <c r="E992" s="69">
        <v>11</v>
      </c>
      <c r="F992" s="69">
        <v>15</v>
      </c>
      <c r="G992" s="71">
        <v>2052.54</v>
      </c>
      <c r="H992" s="69">
        <v>410.51000000000005</v>
      </c>
      <c r="I992" s="69">
        <v>13</v>
      </c>
      <c r="J992" s="69">
        <v>11</v>
      </c>
      <c r="K992" s="85">
        <v>15</v>
      </c>
      <c r="L992" s="87">
        <v>2052.54</v>
      </c>
      <c r="M992" s="69">
        <v>410.51000000000005</v>
      </c>
      <c r="N992" s="87">
        <v>136.83600000000001</v>
      </c>
      <c r="O992" s="69">
        <v>1</v>
      </c>
      <c r="P992" s="76" t="e">
        <f>VLOOKUP(A992,#REF!,3,FALSE)</f>
        <v>#REF!</v>
      </c>
      <c r="Q992" s="84">
        <v>71.1111111111111</v>
      </c>
      <c r="R992" s="84">
        <f t="shared" si="15"/>
        <v>985.87333333333368</v>
      </c>
      <c r="S992" s="78"/>
      <c r="T992" s="78"/>
      <c r="U992" s="78"/>
      <c r="V992" s="78"/>
      <c r="W992" s="78"/>
      <c r="X992" s="78"/>
      <c r="Y992" s="78"/>
      <c r="Z992" s="78"/>
      <c r="AA992" s="78"/>
      <c r="AB992" s="78"/>
      <c r="AC992" s="85"/>
      <c r="AD992" s="85"/>
      <c r="AE992" s="85"/>
      <c r="AF992" s="85"/>
      <c r="AG992" s="85"/>
      <c r="AH992" s="85"/>
      <c r="AI992" s="85"/>
      <c r="AJ992" s="85"/>
      <c r="AK992" s="85"/>
      <c r="AL992" s="85"/>
      <c r="AM992" s="85"/>
      <c r="AN992" s="85"/>
      <c r="AO992" s="85"/>
      <c r="AP992" s="85"/>
      <c r="AQ992" s="85"/>
      <c r="AR992" s="85"/>
      <c r="AS992" s="85"/>
      <c r="AT992" s="85"/>
      <c r="AU992" s="85"/>
      <c r="AV992" s="85"/>
      <c r="AW992" s="85"/>
      <c r="AX992" s="85"/>
      <c r="AY992" s="85"/>
      <c r="AZ992" s="85"/>
      <c r="BA992" s="85"/>
      <c r="BB992" s="85"/>
      <c r="BC992" s="85"/>
      <c r="BD992" s="85"/>
      <c r="BE992" s="85"/>
      <c r="BF992" s="85"/>
      <c r="BG992" s="85"/>
      <c r="BH992" s="85"/>
      <c r="BI992" s="85"/>
      <c r="BJ992" s="85"/>
      <c r="BK992" s="85"/>
      <c r="BL992" s="85"/>
      <c r="BM992" s="85"/>
      <c r="BN992" s="85"/>
      <c r="BO992" s="85"/>
      <c r="BP992" s="85"/>
      <c r="BQ992" s="85"/>
      <c r="BR992" s="85"/>
      <c r="BS992" s="85"/>
      <c r="BT992" s="85"/>
      <c r="BU992" s="85"/>
      <c r="BV992" s="85"/>
      <c r="BW992" s="85"/>
      <c r="BX992" s="85"/>
      <c r="BY992" s="85"/>
      <c r="BZ992" s="85"/>
      <c r="CA992" s="85"/>
      <c r="CB992" s="85"/>
      <c r="CC992" s="85"/>
      <c r="CD992" s="85"/>
      <c r="CE992" s="85"/>
      <c r="CF992" s="85"/>
      <c r="CG992" s="85"/>
      <c r="CH992" s="85"/>
      <c r="CI992" s="85"/>
      <c r="CJ992" s="85"/>
      <c r="CK992" s="85"/>
      <c r="CL992" s="85"/>
      <c r="CM992" s="85"/>
      <c r="CN992" s="85"/>
      <c r="CO992" s="85"/>
      <c r="CP992" s="85"/>
      <c r="CQ992" s="85"/>
      <c r="CR992" s="85"/>
      <c r="CS992" s="85"/>
      <c r="CT992" s="85"/>
      <c r="CU992" s="85"/>
      <c r="CV992" s="85"/>
      <c r="CW992" s="85"/>
      <c r="CX992" s="85"/>
      <c r="CY992" s="85"/>
      <c r="CZ992" s="85"/>
      <c r="DA992" s="85"/>
      <c r="DB992" s="85"/>
      <c r="DC992" s="85"/>
      <c r="DD992" s="85"/>
      <c r="DE992" s="85"/>
      <c r="DF992" s="85"/>
      <c r="DG992" s="85"/>
      <c r="DH992" s="85"/>
      <c r="DI992" s="85"/>
      <c r="DJ992" s="85"/>
      <c r="DK992" s="85"/>
      <c r="DL992" s="85"/>
      <c r="DM992" s="85"/>
      <c r="DN992" s="85"/>
      <c r="DO992" s="85"/>
      <c r="DP992" s="85"/>
      <c r="DQ992" s="85"/>
      <c r="DR992" s="85"/>
      <c r="DS992" s="85"/>
      <c r="DT992" s="85"/>
      <c r="DU992" s="85"/>
      <c r="DV992" s="85"/>
      <c r="DW992" s="85"/>
      <c r="DX992" s="85"/>
      <c r="DY992" s="85"/>
      <c r="DZ992" s="85"/>
      <c r="EA992" s="85"/>
      <c r="EB992" s="85"/>
      <c r="EC992" s="85"/>
      <c r="ED992" s="85"/>
      <c r="EE992" s="85"/>
      <c r="EF992" s="85"/>
      <c r="EG992" s="85"/>
      <c r="EH992" s="85"/>
      <c r="EI992" s="85"/>
      <c r="EJ992" s="85"/>
      <c r="EK992" s="85"/>
      <c r="EL992" s="85"/>
      <c r="EM992" s="85"/>
      <c r="EN992" s="85"/>
      <c r="EO992" s="85"/>
      <c r="EP992" s="85"/>
      <c r="EQ992" s="85"/>
      <c r="ER992" s="85"/>
      <c r="ES992" s="85"/>
      <c r="ET992" s="85"/>
      <c r="EU992" s="85"/>
      <c r="EV992" s="85"/>
      <c r="EW992" s="85"/>
      <c r="EX992" s="85"/>
      <c r="EY992" s="85"/>
      <c r="EZ992" s="85"/>
      <c r="FA992" s="85"/>
      <c r="FB992" s="85"/>
      <c r="FC992" s="85"/>
      <c r="FD992" s="85"/>
      <c r="FE992" s="85"/>
      <c r="FF992" s="85"/>
      <c r="FG992" s="85"/>
      <c r="FH992" s="85"/>
      <c r="FI992" s="85"/>
      <c r="FJ992" s="85"/>
      <c r="FK992" s="85"/>
      <c r="FL992" s="85"/>
      <c r="FM992" s="85"/>
      <c r="FN992" s="85"/>
      <c r="FO992" s="85"/>
      <c r="FP992" s="85"/>
      <c r="FQ992" s="85"/>
      <c r="FR992" s="85"/>
      <c r="FS992" s="85"/>
      <c r="FT992" s="85"/>
      <c r="FU992" s="85"/>
      <c r="FV992" s="85"/>
      <c r="FW992" s="85"/>
      <c r="FX992" s="85"/>
      <c r="FY992" s="85"/>
      <c r="FZ992" s="85"/>
      <c r="GA992" s="85"/>
      <c r="GB992" s="85"/>
      <c r="GC992" s="85"/>
      <c r="GD992" s="85"/>
      <c r="GE992" s="85"/>
      <c r="GF992" s="85"/>
      <c r="GG992" s="85"/>
      <c r="GH992" s="85"/>
      <c r="GI992" s="85"/>
      <c r="GJ992" s="85"/>
      <c r="GK992" s="85"/>
      <c r="GL992" s="85"/>
      <c r="GM992" s="85"/>
      <c r="GN992" s="85"/>
      <c r="GO992" s="85"/>
      <c r="GP992" s="85"/>
      <c r="GQ992" s="85"/>
      <c r="GR992" s="85"/>
      <c r="GS992" s="85"/>
      <c r="GT992" s="85"/>
      <c r="GU992" s="85"/>
      <c r="GV992" s="85"/>
      <c r="GW992" s="85"/>
      <c r="GX992" s="85"/>
      <c r="GY992" s="85"/>
      <c r="GZ992" s="85"/>
      <c r="HA992" s="85"/>
      <c r="HB992" s="85"/>
      <c r="HC992" s="85"/>
      <c r="HD992" s="85"/>
      <c r="HE992" s="85"/>
      <c r="HF992" s="85"/>
      <c r="HG992" s="85"/>
      <c r="HH992" s="85"/>
      <c r="HI992" s="85"/>
      <c r="HJ992" s="85"/>
      <c r="HK992" s="85"/>
      <c r="HL992" s="85"/>
      <c r="HM992" s="85"/>
      <c r="HN992" s="85"/>
      <c r="HO992" s="85"/>
      <c r="HP992" s="85"/>
      <c r="HQ992" s="85"/>
      <c r="HR992" s="85"/>
      <c r="HS992" s="85"/>
      <c r="HT992" s="85"/>
      <c r="HU992" s="85"/>
      <c r="HV992" s="85"/>
      <c r="HW992" s="85"/>
      <c r="HX992" s="85"/>
      <c r="HY992" s="85"/>
      <c r="HZ992" s="85"/>
      <c r="IA992" s="85"/>
      <c r="IB992" s="85"/>
      <c r="IC992" s="85"/>
      <c r="ID992" s="85"/>
      <c r="IE992" s="85"/>
      <c r="IF992" s="85"/>
      <c r="IG992" s="85"/>
      <c r="IH992" s="85"/>
      <c r="II992" s="85"/>
      <c r="IJ992" s="85"/>
      <c r="IK992" s="85"/>
      <c r="IL992" s="85"/>
      <c r="IM992" s="85"/>
      <c r="IN992" s="85"/>
      <c r="IO992" s="85"/>
      <c r="IP992" s="85"/>
      <c r="IQ992" s="85"/>
      <c r="IR992" s="85"/>
      <c r="IS992" s="85"/>
      <c r="IT992" s="85"/>
      <c r="IU992" s="85"/>
      <c r="IV992" s="85"/>
    </row>
    <row r="993" spans="1:256" s="69" customFormat="1" x14ac:dyDescent="0.2">
      <c r="A993" s="94">
        <v>4084</v>
      </c>
      <c r="B993" s="95" t="s">
        <v>505</v>
      </c>
      <c r="C993" s="69" t="s">
        <v>2107</v>
      </c>
      <c r="D993" s="69">
        <v>0</v>
      </c>
      <c r="E993" s="69">
        <v>0</v>
      </c>
      <c r="F993" s="69">
        <v>0</v>
      </c>
      <c r="G993" s="71">
        <v>0</v>
      </c>
      <c r="H993" s="69">
        <v>0</v>
      </c>
      <c r="I993" s="69">
        <v>0</v>
      </c>
      <c r="J993" s="69">
        <v>0</v>
      </c>
      <c r="K993" s="95">
        <v>0</v>
      </c>
      <c r="L993" s="96">
        <v>0</v>
      </c>
      <c r="M993" s="69">
        <v>0</v>
      </c>
      <c r="N993" s="96">
        <v>0</v>
      </c>
      <c r="O993" s="69">
        <v>0</v>
      </c>
      <c r="P993" s="76" t="e">
        <f>VLOOKUP(A993,#REF!,3,FALSE)</f>
        <v>#REF!</v>
      </c>
      <c r="Q993" s="84">
        <v>273.14814814814815</v>
      </c>
      <c r="R993" s="84">
        <f t="shared" si="15"/>
        <v>0</v>
      </c>
      <c r="S993" s="78"/>
      <c r="T993" s="78"/>
      <c r="U993" s="78"/>
      <c r="V993" s="78"/>
      <c r="W993" s="78"/>
      <c r="X993" s="78"/>
      <c r="Y993" s="78"/>
      <c r="Z993" s="78"/>
      <c r="AA993" s="78"/>
      <c r="AB993" s="78"/>
      <c r="AC993" s="71"/>
      <c r="AD993" s="71"/>
      <c r="AE993" s="71"/>
      <c r="AF993" s="71"/>
      <c r="AG993" s="71"/>
      <c r="AH993" s="71"/>
      <c r="AI993" s="71"/>
      <c r="AJ993" s="71"/>
      <c r="AK993" s="71"/>
      <c r="AL993" s="71"/>
      <c r="AM993" s="71"/>
      <c r="AN993" s="71"/>
      <c r="AO993" s="71"/>
      <c r="AP993" s="71"/>
      <c r="AQ993" s="71"/>
      <c r="AR993" s="71"/>
      <c r="AS993" s="71"/>
      <c r="AT993" s="71"/>
      <c r="AU993" s="71"/>
      <c r="AV993" s="71"/>
      <c r="AW993" s="71"/>
      <c r="AX993" s="71"/>
      <c r="AY993" s="71"/>
      <c r="AZ993" s="71"/>
      <c r="BA993" s="71"/>
      <c r="BB993" s="71"/>
      <c r="BC993" s="71"/>
      <c r="BD993" s="71"/>
      <c r="BE993" s="71"/>
      <c r="BF993" s="71"/>
      <c r="BG993" s="71"/>
      <c r="BH993" s="71"/>
      <c r="BI993" s="71"/>
      <c r="BJ993" s="71"/>
      <c r="BK993" s="71"/>
      <c r="BL993" s="71"/>
      <c r="BM993" s="71"/>
      <c r="BN993" s="71"/>
      <c r="BO993" s="71"/>
      <c r="BP993" s="71"/>
      <c r="BQ993" s="71"/>
      <c r="BR993" s="71"/>
      <c r="BS993" s="71"/>
      <c r="BT993" s="71"/>
      <c r="BU993" s="71"/>
      <c r="BV993" s="71"/>
      <c r="BW993" s="71"/>
      <c r="BX993" s="71"/>
      <c r="BY993" s="71"/>
      <c r="BZ993" s="71"/>
      <c r="CA993" s="71"/>
      <c r="CB993" s="71"/>
      <c r="CC993" s="71"/>
      <c r="CD993" s="71"/>
      <c r="CE993" s="71"/>
      <c r="CF993" s="71"/>
      <c r="CG993" s="71"/>
      <c r="CH993" s="71"/>
      <c r="CI993" s="71"/>
      <c r="CJ993" s="71"/>
      <c r="CK993" s="71"/>
      <c r="CL993" s="71"/>
      <c r="CM993" s="71"/>
      <c r="CN993" s="71"/>
      <c r="CO993" s="71"/>
      <c r="CP993" s="71"/>
      <c r="CQ993" s="71"/>
      <c r="CR993" s="71"/>
      <c r="CS993" s="71"/>
      <c r="CT993" s="71"/>
      <c r="CU993" s="71"/>
      <c r="CV993" s="71"/>
      <c r="CW993" s="71"/>
      <c r="CX993" s="71"/>
      <c r="CY993" s="71"/>
      <c r="CZ993" s="71"/>
      <c r="DA993" s="71"/>
      <c r="DB993" s="71"/>
      <c r="DC993" s="71"/>
      <c r="DD993" s="71"/>
      <c r="DE993" s="71"/>
      <c r="DF993" s="71"/>
      <c r="DG993" s="71"/>
      <c r="DH993" s="71"/>
      <c r="DI993" s="71"/>
      <c r="DJ993" s="71"/>
      <c r="DK993" s="71"/>
      <c r="DL993" s="71"/>
      <c r="DM993" s="71"/>
      <c r="DN993" s="71"/>
      <c r="DO993" s="71"/>
      <c r="DP993" s="71"/>
      <c r="DQ993" s="71"/>
      <c r="DR993" s="71"/>
      <c r="DS993" s="71"/>
      <c r="DT993" s="71"/>
      <c r="DU993" s="71"/>
      <c r="DV993" s="71"/>
      <c r="DW993" s="71"/>
      <c r="DX993" s="71"/>
      <c r="DY993" s="71"/>
      <c r="DZ993" s="71"/>
      <c r="EA993" s="71"/>
      <c r="EB993" s="71"/>
      <c r="EC993" s="71"/>
      <c r="ED993" s="71"/>
      <c r="EE993" s="71"/>
      <c r="EF993" s="71"/>
      <c r="EG993" s="71"/>
      <c r="EH993" s="71"/>
      <c r="EI993" s="71"/>
      <c r="EJ993" s="71"/>
      <c r="EK993" s="71"/>
      <c r="EL993" s="71"/>
      <c r="EM993" s="71"/>
      <c r="EN993" s="71"/>
      <c r="EO993" s="71"/>
      <c r="EP993" s="71"/>
      <c r="EQ993" s="71"/>
      <c r="ER993" s="71"/>
      <c r="ES993" s="71"/>
      <c r="ET993" s="71"/>
      <c r="EU993" s="71"/>
      <c r="EV993" s="71"/>
      <c r="EW993" s="71"/>
      <c r="EX993" s="71"/>
      <c r="EY993" s="71"/>
      <c r="EZ993" s="71"/>
      <c r="FA993" s="71"/>
      <c r="FB993" s="71"/>
      <c r="FC993" s="71"/>
      <c r="FD993" s="71"/>
      <c r="FE993" s="71"/>
      <c r="FF993" s="71"/>
      <c r="FG993" s="71"/>
      <c r="FH993" s="71"/>
      <c r="FI993" s="71"/>
      <c r="FJ993" s="71"/>
      <c r="FK993" s="71"/>
      <c r="FL993" s="71"/>
      <c r="FM993" s="71"/>
      <c r="FN993" s="71"/>
      <c r="FO993" s="71"/>
      <c r="FP993" s="71"/>
      <c r="FQ993" s="71"/>
      <c r="FR993" s="71"/>
      <c r="FS993" s="71"/>
      <c r="FT993" s="71"/>
      <c r="FU993" s="71"/>
      <c r="FV993" s="71"/>
      <c r="FW993" s="71"/>
      <c r="FX993" s="71"/>
      <c r="FY993" s="71"/>
      <c r="FZ993" s="71"/>
      <c r="GA993" s="71"/>
      <c r="GB993" s="71"/>
      <c r="GC993" s="71"/>
      <c r="GD993" s="71"/>
      <c r="GE993" s="71"/>
      <c r="GF993" s="71"/>
      <c r="GG993" s="71"/>
      <c r="GH993" s="71"/>
      <c r="GI993" s="71"/>
      <c r="GJ993" s="71"/>
      <c r="GK993" s="71"/>
      <c r="GL993" s="71"/>
      <c r="GM993" s="71"/>
      <c r="GN993" s="71"/>
      <c r="GO993" s="71"/>
      <c r="GP993" s="71"/>
      <c r="GQ993" s="71"/>
      <c r="GR993" s="71"/>
      <c r="GS993" s="71"/>
      <c r="GT993" s="71"/>
      <c r="GU993" s="71"/>
      <c r="GV993" s="71"/>
      <c r="GW993" s="71"/>
      <c r="GX993" s="71"/>
      <c r="GY993" s="71"/>
      <c r="GZ993" s="71"/>
      <c r="HA993" s="71"/>
      <c r="HB993" s="71"/>
      <c r="HC993" s="71"/>
      <c r="HD993" s="71"/>
      <c r="HE993" s="71"/>
      <c r="HF993" s="71"/>
      <c r="HG993" s="71"/>
      <c r="HH993" s="71"/>
      <c r="HI993" s="71"/>
      <c r="HJ993" s="71"/>
      <c r="HK993" s="71"/>
      <c r="HL993" s="71"/>
      <c r="HM993" s="71"/>
      <c r="HN993" s="71"/>
      <c r="HO993" s="71"/>
      <c r="HP993" s="71"/>
      <c r="HQ993" s="71"/>
      <c r="HR993" s="71"/>
      <c r="HS993" s="71"/>
      <c r="HT993" s="71"/>
      <c r="HU993" s="71"/>
      <c r="HV993" s="71"/>
      <c r="HW993" s="71"/>
      <c r="HX993" s="71"/>
      <c r="HY993" s="71"/>
      <c r="HZ993" s="71"/>
      <c r="IA993" s="71"/>
      <c r="IB993" s="71"/>
      <c r="IC993" s="71"/>
      <c r="ID993" s="71"/>
      <c r="IE993" s="71"/>
      <c r="IF993" s="71"/>
      <c r="IG993" s="71"/>
      <c r="IH993" s="71"/>
      <c r="II993" s="71"/>
      <c r="IJ993" s="71"/>
      <c r="IK993" s="71"/>
      <c r="IL993" s="71"/>
      <c r="IM993" s="71"/>
      <c r="IN993" s="71"/>
      <c r="IO993" s="71"/>
      <c r="IP993" s="71"/>
      <c r="IQ993" s="71"/>
      <c r="IR993" s="71"/>
      <c r="IS993" s="71"/>
      <c r="IT993" s="71"/>
      <c r="IU993" s="71"/>
      <c r="IV993" s="71"/>
    </row>
    <row r="994" spans="1:256" x14ac:dyDescent="0.2">
      <c r="A994" s="79">
        <v>4085</v>
      </c>
      <c r="B994" s="71" t="s">
        <v>506</v>
      </c>
      <c r="C994" s="70" t="s">
        <v>2107</v>
      </c>
      <c r="D994" s="69">
        <v>0</v>
      </c>
      <c r="E994" s="69">
        <v>0</v>
      </c>
      <c r="F994" s="69">
        <v>0</v>
      </c>
      <c r="G994" s="71">
        <v>0</v>
      </c>
      <c r="H994" s="69">
        <v>0</v>
      </c>
      <c r="I994" s="69">
        <v>0</v>
      </c>
      <c r="J994" s="72">
        <v>0</v>
      </c>
      <c r="K994" s="71">
        <v>0</v>
      </c>
      <c r="L994" s="80">
        <v>0</v>
      </c>
      <c r="M994" s="74">
        <v>0</v>
      </c>
      <c r="N994" s="80">
        <v>0</v>
      </c>
      <c r="O994" s="70">
        <v>0</v>
      </c>
      <c r="P994" s="76" t="e">
        <f>VLOOKUP(A994,#REF!,3,FALSE)</f>
        <v>#REF!</v>
      </c>
      <c r="Q994" s="80">
        <v>180.55555555555554</v>
      </c>
      <c r="R994" s="80">
        <f t="shared" si="15"/>
        <v>0</v>
      </c>
    </row>
    <row r="995" spans="1:256" x14ac:dyDescent="0.2">
      <c r="A995" s="79">
        <v>3905</v>
      </c>
      <c r="B995" s="71" t="s">
        <v>2007</v>
      </c>
      <c r="C995" s="70" t="s">
        <v>2107</v>
      </c>
      <c r="D995" s="69">
        <v>0</v>
      </c>
      <c r="E995" s="69">
        <v>0</v>
      </c>
      <c r="F995" s="69">
        <v>0</v>
      </c>
      <c r="G995" s="71">
        <v>0</v>
      </c>
      <c r="H995" s="69">
        <v>0</v>
      </c>
      <c r="I995" s="69">
        <v>0</v>
      </c>
      <c r="J995" s="72">
        <v>0</v>
      </c>
      <c r="K995" s="71">
        <v>0</v>
      </c>
      <c r="L995" s="80">
        <v>0</v>
      </c>
      <c r="M995" s="74">
        <v>0</v>
      </c>
      <c r="N995" s="80">
        <v>0</v>
      </c>
      <c r="O995" s="70">
        <v>0</v>
      </c>
      <c r="P995" s="76" t="e">
        <f>VLOOKUP(A995,#REF!,3,FALSE)</f>
        <v>#REF!</v>
      </c>
      <c r="Q995" s="80">
        <v>81.95</v>
      </c>
      <c r="R995" s="80">
        <f t="shared" si="15"/>
        <v>0</v>
      </c>
    </row>
    <row r="996" spans="1:256" x14ac:dyDescent="0.2">
      <c r="A996" s="68">
        <v>4363</v>
      </c>
      <c r="B996" s="69" t="s">
        <v>2542</v>
      </c>
      <c r="C996" s="70" t="s">
        <v>2107</v>
      </c>
      <c r="D996" s="69">
        <v>0</v>
      </c>
      <c r="E996" s="69">
        <v>0</v>
      </c>
      <c r="F996" s="69">
        <v>0</v>
      </c>
      <c r="G996" s="71">
        <v>0</v>
      </c>
      <c r="H996" s="69">
        <v>0</v>
      </c>
      <c r="I996" s="69">
        <v>0</v>
      </c>
      <c r="J996" s="72">
        <v>0</v>
      </c>
      <c r="K996" s="73">
        <v>0</v>
      </c>
      <c r="L996" s="73">
        <v>0</v>
      </c>
      <c r="M996" s="74">
        <v>0</v>
      </c>
      <c r="N996" s="75">
        <v>0</v>
      </c>
      <c r="O996" s="70">
        <v>0</v>
      </c>
      <c r="P996" s="76" t="e">
        <f>VLOOKUP(A996,#REF!,3,FALSE)</f>
        <v>#REF!</v>
      </c>
      <c r="Q996" s="77"/>
      <c r="R996" s="77">
        <f t="shared" si="15"/>
        <v>0</v>
      </c>
      <c r="S996" s="76"/>
      <c r="T996" s="76"/>
      <c r="U996" s="76"/>
      <c r="V996" s="76"/>
      <c r="W996" s="76"/>
      <c r="X996" s="76"/>
      <c r="Y996" s="76"/>
      <c r="Z996" s="76"/>
      <c r="AA996" s="76"/>
      <c r="AB996" s="76"/>
      <c r="AC996" s="76"/>
      <c r="AD996" s="76"/>
      <c r="AE996" s="76"/>
      <c r="AF996" s="76"/>
      <c r="AG996" s="76"/>
      <c r="AH996" s="76"/>
      <c r="AI996" s="76"/>
      <c r="AJ996" s="76"/>
      <c r="AK996" s="76"/>
      <c r="AL996" s="76"/>
      <c r="AM996" s="76"/>
      <c r="AN996" s="76"/>
      <c r="AO996" s="76"/>
      <c r="AP996" s="76"/>
      <c r="AQ996" s="76"/>
      <c r="AR996" s="76"/>
      <c r="AS996" s="76"/>
      <c r="AT996" s="76"/>
      <c r="AU996" s="76"/>
      <c r="AV996" s="76"/>
      <c r="AW996" s="76"/>
      <c r="AX996" s="76"/>
      <c r="AY996" s="76"/>
      <c r="AZ996" s="76"/>
      <c r="BA996" s="76"/>
      <c r="BB996" s="76"/>
      <c r="BC996" s="76"/>
      <c r="BD996" s="76"/>
      <c r="BE996" s="76"/>
      <c r="BF996" s="76"/>
      <c r="BG996" s="76"/>
      <c r="BH996" s="76"/>
      <c r="BI996" s="76"/>
      <c r="BJ996" s="76"/>
      <c r="BK996" s="76"/>
      <c r="BL996" s="76"/>
      <c r="BM996" s="76"/>
      <c r="BN996" s="76"/>
      <c r="BO996" s="76"/>
      <c r="BP996" s="76"/>
      <c r="BQ996" s="76"/>
      <c r="BR996" s="76"/>
      <c r="BS996" s="76"/>
      <c r="BT996" s="76"/>
      <c r="BU996" s="76"/>
      <c r="BV996" s="76"/>
      <c r="BW996" s="76"/>
      <c r="BX996" s="76"/>
      <c r="BY996" s="76"/>
      <c r="BZ996" s="76"/>
      <c r="CA996" s="76"/>
      <c r="CB996" s="76"/>
      <c r="CC996" s="76"/>
      <c r="CD996" s="76"/>
      <c r="CE996" s="76"/>
      <c r="CF996" s="76"/>
      <c r="CG996" s="76"/>
      <c r="CH996" s="76"/>
      <c r="CI996" s="76"/>
      <c r="CJ996" s="76"/>
      <c r="CK996" s="76"/>
      <c r="CL996" s="76"/>
      <c r="CM996" s="76"/>
      <c r="CN996" s="76"/>
      <c r="CO996" s="76"/>
      <c r="CP996" s="76"/>
      <c r="CQ996" s="76"/>
      <c r="CR996" s="76"/>
      <c r="CS996" s="76"/>
      <c r="CT996" s="76"/>
      <c r="CU996" s="76"/>
      <c r="CV996" s="76"/>
      <c r="CW996" s="76"/>
      <c r="CX996" s="76"/>
      <c r="CY996" s="76"/>
      <c r="CZ996" s="76"/>
      <c r="DA996" s="76"/>
      <c r="DB996" s="76"/>
      <c r="DC996" s="76"/>
      <c r="DD996" s="76"/>
      <c r="DE996" s="76"/>
      <c r="DF996" s="76"/>
      <c r="DG996" s="76"/>
      <c r="DH996" s="76"/>
      <c r="DI996" s="76"/>
      <c r="DJ996" s="76"/>
      <c r="DK996" s="76"/>
      <c r="DL996" s="76"/>
      <c r="DM996" s="76"/>
      <c r="DN996" s="76"/>
      <c r="DO996" s="76"/>
      <c r="DP996" s="76"/>
      <c r="DQ996" s="76"/>
      <c r="DR996" s="76"/>
      <c r="DS996" s="76"/>
      <c r="DT996" s="76"/>
      <c r="DU996" s="76"/>
      <c r="DV996" s="76"/>
      <c r="DW996" s="76"/>
      <c r="DX996" s="76"/>
      <c r="DY996" s="76"/>
      <c r="DZ996" s="76"/>
      <c r="EA996" s="76"/>
      <c r="EB996" s="76"/>
      <c r="EC996" s="76"/>
      <c r="ED996" s="76"/>
      <c r="EE996" s="76"/>
      <c r="EF996" s="76"/>
      <c r="EG996" s="76"/>
      <c r="EH996" s="76"/>
      <c r="EI996" s="76"/>
      <c r="EJ996" s="76"/>
      <c r="EK996" s="76"/>
      <c r="EL996" s="76"/>
      <c r="EM996" s="76"/>
      <c r="EN996" s="76"/>
      <c r="EO996" s="76"/>
      <c r="EP996" s="76"/>
      <c r="EQ996" s="76"/>
      <c r="ER996" s="76"/>
      <c r="ES996" s="76"/>
      <c r="ET996" s="76"/>
      <c r="EU996" s="76"/>
      <c r="EV996" s="76"/>
      <c r="EW996" s="76"/>
      <c r="EX996" s="76"/>
      <c r="EY996" s="76"/>
      <c r="EZ996" s="76"/>
      <c r="FA996" s="76"/>
      <c r="FB996" s="76"/>
      <c r="FC996" s="76"/>
      <c r="FD996" s="76"/>
      <c r="FE996" s="76"/>
      <c r="FF996" s="76"/>
      <c r="FG996" s="76"/>
      <c r="FH996" s="76"/>
      <c r="FI996" s="76"/>
      <c r="FJ996" s="76"/>
      <c r="FK996" s="76"/>
      <c r="FL996" s="76"/>
      <c r="FM996" s="76"/>
      <c r="FN996" s="76"/>
      <c r="FO996" s="76"/>
      <c r="FP996" s="76"/>
      <c r="FQ996" s="76"/>
      <c r="FR996" s="76"/>
      <c r="FS996" s="76"/>
      <c r="FT996" s="76"/>
      <c r="FU996" s="76"/>
      <c r="FV996" s="76"/>
      <c r="FW996" s="76"/>
      <c r="FX996" s="76"/>
      <c r="FY996" s="76"/>
      <c r="FZ996" s="76"/>
      <c r="GA996" s="76"/>
      <c r="GB996" s="76"/>
      <c r="GC996" s="76"/>
      <c r="GD996" s="76"/>
      <c r="GE996" s="76"/>
      <c r="GF996" s="76"/>
      <c r="GG996" s="76"/>
      <c r="GH996" s="76"/>
      <c r="GI996" s="76"/>
      <c r="GJ996" s="76"/>
      <c r="GK996" s="76"/>
      <c r="GL996" s="76"/>
      <c r="GM996" s="76"/>
      <c r="GN996" s="76"/>
      <c r="GO996" s="76"/>
      <c r="GP996" s="76"/>
      <c r="GQ996" s="76"/>
      <c r="GR996" s="76"/>
      <c r="GS996" s="76"/>
      <c r="GT996" s="76"/>
      <c r="GU996" s="76"/>
      <c r="GV996" s="76"/>
      <c r="GW996" s="76"/>
      <c r="GX996" s="76"/>
      <c r="GY996" s="76"/>
      <c r="GZ996" s="76"/>
      <c r="HA996" s="76"/>
      <c r="HB996" s="76"/>
      <c r="HC996" s="76"/>
      <c r="HD996" s="76"/>
      <c r="HE996" s="76"/>
      <c r="HF996" s="76"/>
      <c r="HG996" s="76"/>
      <c r="HH996" s="76"/>
      <c r="HI996" s="76"/>
      <c r="HJ996" s="76"/>
      <c r="HK996" s="76"/>
      <c r="HL996" s="76"/>
      <c r="HM996" s="76"/>
      <c r="HN996" s="76"/>
      <c r="HO996" s="76"/>
      <c r="HP996" s="76"/>
      <c r="HQ996" s="76"/>
      <c r="HR996" s="76"/>
      <c r="HS996" s="76"/>
      <c r="HT996" s="76"/>
      <c r="HU996" s="76"/>
      <c r="HV996" s="76"/>
      <c r="HW996" s="76"/>
      <c r="HX996" s="76"/>
      <c r="HY996" s="76"/>
      <c r="HZ996" s="76"/>
      <c r="IA996" s="76"/>
      <c r="IB996" s="76"/>
      <c r="IC996" s="76"/>
      <c r="ID996" s="76"/>
      <c r="IE996" s="76"/>
      <c r="IF996" s="76"/>
      <c r="IG996" s="76"/>
      <c r="IH996" s="76"/>
      <c r="II996" s="76"/>
      <c r="IJ996" s="76"/>
      <c r="IK996" s="76"/>
      <c r="IL996" s="76"/>
      <c r="IM996" s="76"/>
      <c r="IN996" s="76"/>
      <c r="IO996" s="76"/>
      <c r="IP996" s="76"/>
      <c r="IQ996" s="76"/>
      <c r="IR996" s="76"/>
      <c r="IS996" s="76"/>
      <c r="IT996" s="76"/>
      <c r="IU996" s="76"/>
      <c r="IV996" s="76"/>
    </row>
    <row r="997" spans="1:256" x14ac:dyDescent="0.2">
      <c r="A997" s="79">
        <v>1713</v>
      </c>
      <c r="B997" s="71" t="s">
        <v>507</v>
      </c>
      <c r="C997" s="70" t="s">
        <v>8</v>
      </c>
      <c r="D997" s="69">
        <v>16</v>
      </c>
      <c r="E997" s="69">
        <v>14</v>
      </c>
      <c r="F997" s="69">
        <v>18</v>
      </c>
      <c r="G997" s="71">
        <v>1545.3200000000002</v>
      </c>
      <c r="H997" s="69">
        <v>238.98000000000002</v>
      </c>
      <c r="I997" s="69">
        <v>15</v>
      </c>
      <c r="J997" s="72">
        <v>13</v>
      </c>
      <c r="K997" s="71">
        <v>17</v>
      </c>
      <c r="L997" s="80">
        <v>1455.3200000000002</v>
      </c>
      <c r="M997" s="74">
        <v>238.98000000000002</v>
      </c>
      <c r="N997" s="80">
        <v>85.607100000000003</v>
      </c>
      <c r="O997" s="70">
        <v>0</v>
      </c>
      <c r="P997" s="76" t="e">
        <f>VLOOKUP(A997,#REF!,3,FALSE)</f>
        <v>#REF!</v>
      </c>
      <c r="Q997" s="80">
        <v>44.81481481481481</v>
      </c>
      <c r="R997" s="80">
        <f t="shared" si="15"/>
        <v>693.46884814814825</v>
      </c>
    </row>
    <row r="998" spans="1:256" x14ac:dyDescent="0.2">
      <c r="A998" s="79">
        <v>1716</v>
      </c>
      <c r="B998" s="71" t="s">
        <v>1589</v>
      </c>
      <c r="C998" s="70" t="s">
        <v>62</v>
      </c>
      <c r="D998" s="69">
        <v>22</v>
      </c>
      <c r="E998" s="69">
        <v>22</v>
      </c>
      <c r="F998" s="69">
        <v>39</v>
      </c>
      <c r="G998" s="71">
        <v>761.61</v>
      </c>
      <c r="H998" s="69">
        <v>142.33000000000001</v>
      </c>
      <c r="I998" s="69">
        <v>25</v>
      </c>
      <c r="J998" s="72">
        <v>21</v>
      </c>
      <c r="K998" s="71">
        <v>38</v>
      </c>
      <c r="L998" s="80">
        <v>736.61</v>
      </c>
      <c r="M998" s="74">
        <v>137.33000000000001</v>
      </c>
      <c r="N998" s="80">
        <v>19.384499999999999</v>
      </c>
      <c r="O998" s="70">
        <v>0</v>
      </c>
      <c r="P998" s="76" t="e">
        <f>VLOOKUP(A998,#REF!,3,FALSE)</f>
        <v>#REF!</v>
      </c>
      <c r="Q998" s="80">
        <v>9.7222222222222214</v>
      </c>
      <c r="R998" s="80">
        <f t="shared" si="15"/>
        <v>367.16655555555553</v>
      </c>
    </row>
    <row r="999" spans="1:256" x14ac:dyDescent="0.2">
      <c r="A999" s="93" t="s">
        <v>2543</v>
      </c>
      <c r="B999" s="69" t="s">
        <v>2544</v>
      </c>
      <c r="C999" s="70" t="s">
        <v>62</v>
      </c>
      <c r="D999" s="69">
        <v>20</v>
      </c>
      <c r="E999" s="69">
        <v>17</v>
      </c>
      <c r="F999" s="69">
        <v>39</v>
      </c>
      <c r="G999" s="71">
        <v>926.91000000000008</v>
      </c>
      <c r="H999" s="69">
        <v>180.39000000000001</v>
      </c>
      <c r="I999" s="69">
        <v>20</v>
      </c>
      <c r="J999" s="72">
        <v>17</v>
      </c>
      <c r="K999" s="73">
        <v>39</v>
      </c>
      <c r="L999" s="73">
        <v>926.91000000000008</v>
      </c>
      <c r="M999" s="74">
        <v>180.39000000000001</v>
      </c>
      <c r="N999" s="75">
        <v>23.7669</v>
      </c>
      <c r="O999" s="70">
        <v>1</v>
      </c>
      <c r="P999" s="76" t="e">
        <f>VLOOKUP(A999,#REF!,3,FALSE)</f>
        <v>#REF!</v>
      </c>
      <c r="Q999" s="77"/>
      <c r="R999" s="77">
        <f t="shared" si="15"/>
        <v>926.90909999999997</v>
      </c>
      <c r="S999" s="76"/>
      <c r="T999" s="76"/>
      <c r="U999" s="76"/>
      <c r="V999" s="76"/>
      <c r="W999" s="76"/>
      <c r="X999" s="76"/>
      <c r="Y999" s="76"/>
      <c r="Z999" s="76"/>
      <c r="AA999" s="76"/>
      <c r="AB999" s="76"/>
      <c r="AC999" s="76"/>
      <c r="AD999" s="76"/>
      <c r="AE999" s="76"/>
      <c r="AF999" s="76"/>
      <c r="AG999" s="76"/>
      <c r="AH999" s="76"/>
      <c r="AI999" s="76"/>
      <c r="AJ999" s="76"/>
      <c r="AK999" s="76"/>
      <c r="AL999" s="76"/>
      <c r="AM999" s="76"/>
      <c r="AN999" s="76"/>
      <c r="AO999" s="76"/>
      <c r="AP999" s="76"/>
      <c r="AQ999" s="76"/>
      <c r="AR999" s="76"/>
      <c r="AS999" s="76"/>
      <c r="AT999" s="76"/>
      <c r="AU999" s="76"/>
      <c r="AV999" s="76"/>
      <c r="AW999" s="76"/>
      <c r="AX999" s="76"/>
      <c r="AY999" s="76"/>
      <c r="AZ999" s="76"/>
      <c r="BA999" s="76"/>
      <c r="BB999" s="76"/>
      <c r="BC999" s="76"/>
      <c r="BD999" s="76"/>
      <c r="BE999" s="76"/>
      <c r="BF999" s="76"/>
      <c r="BG999" s="76"/>
      <c r="BH999" s="76"/>
      <c r="BI999" s="76"/>
      <c r="BJ999" s="76"/>
      <c r="BK999" s="76"/>
      <c r="BL999" s="76"/>
      <c r="BM999" s="76"/>
      <c r="BN999" s="76"/>
      <c r="BO999" s="76"/>
      <c r="BP999" s="76"/>
      <c r="BQ999" s="76"/>
      <c r="BR999" s="76"/>
      <c r="BS999" s="76"/>
      <c r="BT999" s="76"/>
      <c r="BU999" s="76"/>
      <c r="BV999" s="76"/>
      <c r="BW999" s="76"/>
      <c r="BX999" s="76"/>
      <c r="BY999" s="76"/>
      <c r="BZ999" s="76"/>
      <c r="CA999" s="76"/>
      <c r="CB999" s="76"/>
      <c r="CC999" s="76"/>
      <c r="CD999" s="76"/>
      <c r="CE999" s="76"/>
      <c r="CF999" s="76"/>
      <c r="CG999" s="76"/>
      <c r="CH999" s="76"/>
      <c r="CI999" s="76"/>
      <c r="CJ999" s="76"/>
      <c r="CK999" s="76"/>
      <c r="CL999" s="76"/>
      <c r="CM999" s="76"/>
      <c r="CN999" s="76"/>
      <c r="CO999" s="76"/>
      <c r="CP999" s="76"/>
      <c r="CQ999" s="76"/>
      <c r="CR999" s="76"/>
      <c r="CS999" s="76"/>
      <c r="CT999" s="76"/>
      <c r="CU999" s="76"/>
      <c r="CV999" s="76"/>
      <c r="CW999" s="76"/>
      <c r="CX999" s="76"/>
      <c r="CY999" s="76"/>
      <c r="CZ999" s="76"/>
      <c r="DA999" s="76"/>
      <c r="DB999" s="76"/>
      <c r="DC999" s="76"/>
      <c r="DD999" s="76"/>
      <c r="DE999" s="76"/>
      <c r="DF999" s="76"/>
      <c r="DG999" s="76"/>
      <c r="DH999" s="76"/>
      <c r="DI999" s="76"/>
      <c r="DJ999" s="76"/>
      <c r="DK999" s="76"/>
      <c r="DL999" s="76"/>
      <c r="DM999" s="76"/>
      <c r="DN999" s="76"/>
      <c r="DO999" s="76"/>
      <c r="DP999" s="76"/>
      <c r="DQ999" s="76"/>
      <c r="DR999" s="76"/>
      <c r="DS999" s="76"/>
      <c r="DT999" s="76"/>
      <c r="DU999" s="76"/>
      <c r="DV999" s="76"/>
      <c r="DW999" s="76"/>
      <c r="DX999" s="76"/>
      <c r="DY999" s="76"/>
      <c r="DZ999" s="76"/>
      <c r="EA999" s="76"/>
      <c r="EB999" s="76"/>
      <c r="EC999" s="76"/>
      <c r="ED999" s="76"/>
      <c r="EE999" s="76"/>
      <c r="EF999" s="76"/>
      <c r="EG999" s="76"/>
      <c r="EH999" s="76"/>
      <c r="EI999" s="76"/>
      <c r="EJ999" s="76"/>
      <c r="EK999" s="76"/>
      <c r="EL999" s="76"/>
      <c r="EM999" s="76"/>
      <c r="EN999" s="76"/>
      <c r="EO999" s="76"/>
      <c r="EP999" s="76"/>
      <c r="EQ999" s="76"/>
      <c r="ER999" s="76"/>
      <c r="ES999" s="76"/>
      <c r="ET999" s="76"/>
      <c r="EU999" s="76"/>
      <c r="EV999" s="76"/>
      <c r="EW999" s="76"/>
      <c r="EX999" s="76"/>
      <c r="EY999" s="76"/>
      <c r="EZ999" s="76"/>
      <c r="FA999" s="76"/>
      <c r="FB999" s="76"/>
      <c r="FC999" s="76"/>
      <c r="FD999" s="76"/>
      <c r="FE999" s="76"/>
      <c r="FF999" s="76"/>
      <c r="FG999" s="76"/>
      <c r="FH999" s="76"/>
      <c r="FI999" s="76"/>
      <c r="FJ999" s="76"/>
      <c r="FK999" s="76"/>
      <c r="FL999" s="76"/>
      <c r="FM999" s="76"/>
      <c r="FN999" s="76"/>
      <c r="FO999" s="76"/>
      <c r="FP999" s="76"/>
      <c r="FQ999" s="76"/>
      <c r="FR999" s="76"/>
      <c r="FS999" s="76"/>
      <c r="FT999" s="76"/>
      <c r="FU999" s="76"/>
      <c r="FV999" s="76"/>
      <c r="FW999" s="76"/>
      <c r="FX999" s="76"/>
      <c r="FY999" s="76"/>
      <c r="FZ999" s="76"/>
      <c r="GA999" s="76"/>
      <c r="GB999" s="76"/>
      <c r="GC999" s="76"/>
      <c r="GD999" s="76"/>
      <c r="GE999" s="76"/>
      <c r="GF999" s="76"/>
      <c r="GG999" s="76"/>
      <c r="GH999" s="76"/>
      <c r="GI999" s="76"/>
      <c r="GJ999" s="76"/>
      <c r="GK999" s="76"/>
      <c r="GL999" s="76"/>
      <c r="GM999" s="76"/>
      <c r="GN999" s="76"/>
      <c r="GO999" s="76"/>
      <c r="GP999" s="76"/>
      <c r="GQ999" s="76"/>
      <c r="GR999" s="76"/>
      <c r="GS999" s="76"/>
      <c r="GT999" s="76"/>
      <c r="GU999" s="76"/>
      <c r="GV999" s="76"/>
      <c r="GW999" s="76"/>
      <c r="GX999" s="76"/>
      <c r="GY999" s="76"/>
      <c r="GZ999" s="76"/>
      <c r="HA999" s="76"/>
      <c r="HB999" s="76"/>
      <c r="HC999" s="76"/>
      <c r="HD999" s="76"/>
      <c r="HE999" s="76"/>
      <c r="HF999" s="76"/>
      <c r="HG999" s="76"/>
      <c r="HH999" s="76"/>
      <c r="HI999" s="76"/>
      <c r="HJ999" s="76"/>
      <c r="HK999" s="76"/>
      <c r="HL999" s="76"/>
      <c r="HM999" s="76"/>
      <c r="HN999" s="76"/>
      <c r="HO999" s="76"/>
      <c r="HP999" s="76"/>
      <c r="HQ999" s="76"/>
      <c r="HR999" s="76"/>
      <c r="HS999" s="76"/>
      <c r="HT999" s="76"/>
      <c r="HU999" s="76"/>
      <c r="HV999" s="76"/>
      <c r="HW999" s="76"/>
      <c r="HX999" s="76"/>
      <c r="HY999" s="76"/>
      <c r="HZ999" s="76"/>
      <c r="IA999" s="76"/>
      <c r="IB999" s="76"/>
      <c r="IC999" s="76"/>
      <c r="ID999" s="76"/>
      <c r="IE999" s="76"/>
      <c r="IF999" s="76"/>
      <c r="IG999" s="76"/>
      <c r="IH999" s="76"/>
      <c r="II999" s="76"/>
      <c r="IJ999" s="76"/>
      <c r="IK999" s="76"/>
      <c r="IL999" s="76"/>
      <c r="IM999" s="76"/>
      <c r="IN999" s="76"/>
      <c r="IO999" s="76"/>
      <c r="IP999" s="76"/>
      <c r="IQ999" s="76"/>
      <c r="IR999" s="76"/>
      <c r="IS999" s="76"/>
      <c r="IT999" s="76"/>
      <c r="IU999" s="76"/>
      <c r="IV999" s="76"/>
    </row>
    <row r="1000" spans="1:256" x14ac:dyDescent="0.2">
      <c r="A1000" s="79">
        <v>2347</v>
      </c>
      <c r="B1000" s="71" t="s">
        <v>1590</v>
      </c>
      <c r="C1000" s="70" t="s">
        <v>8</v>
      </c>
      <c r="D1000" s="69">
        <v>12</v>
      </c>
      <c r="E1000" s="69">
        <v>7</v>
      </c>
      <c r="F1000" s="69">
        <v>19</v>
      </c>
      <c r="G1000" s="71">
        <v>2184.0300000000002</v>
      </c>
      <c r="H1000" s="69">
        <v>259.39</v>
      </c>
      <c r="I1000" s="69">
        <v>12</v>
      </c>
      <c r="J1000" s="72">
        <v>6</v>
      </c>
      <c r="K1000" s="71">
        <v>17</v>
      </c>
      <c r="L1000" s="80">
        <v>1954.0300000000002</v>
      </c>
      <c r="M1000" s="74">
        <v>259.39</v>
      </c>
      <c r="N1000" s="80">
        <v>114.94290000000001</v>
      </c>
      <c r="O1000" s="70">
        <v>2</v>
      </c>
      <c r="P1000" s="76" t="e">
        <f>VLOOKUP(A1000,#REF!,3,FALSE)</f>
        <v>#REF!</v>
      </c>
      <c r="Q1000" s="80">
        <v>53.148148148148145</v>
      </c>
      <c r="R1000" s="80">
        <f t="shared" si="15"/>
        <v>1050.5107814814817</v>
      </c>
    </row>
    <row r="1001" spans="1:256" x14ac:dyDescent="0.2">
      <c r="A1001" s="79">
        <v>1719</v>
      </c>
      <c r="B1001" s="71" t="s">
        <v>511</v>
      </c>
      <c r="C1001" s="70" t="s">
        <v>62</v>
      </c>
      <c r="D1001" s="69">
        <v>64</v>
      </c>
      <c r="E1001" s="69">
        <v>30</v>
      </c>
      <c r="F1001" s="69">
        <v>74</v>
      </c>
      <c r="G1001" s="71">
        <v>4867.5</v>
      </c>
      <c r="H1001" s="69">
        <v>956.33</v>
      </c>
      <c r="I1001" s="69">
        <v>66</v>
      </c>
      <c r="J1001" s="72">
        <v>30</v>
      </c>
      <c r="K1001" s="71">
        <v>74</v>
      </c>
      <c r="L1001" s="80">
        <v>4867.5</v>
      </c>
      <c r="M1001" s="74">
        <v>956.33</v>
      </c>
      <c r="N1001" s="80">
        <v>65.777000000000001</v>
      </c>
      <c r="O1001" s="70">
        <v>3</v>
      </c>
      <c r="P1001" s="76" t="e">
        <f>VLOOKUP(A1001,#REF!,3,FALSE)</f>
        <v>#REF!</v>
      </c>
      <c r="Q1001" s="80">
        <v>41.157407407407405</v>
      </c>
      <c r="R1001" s="80">
        <f t="shared" si="15"/>
        <v>1821.8498518518522</v>
      </c>
    </row>
    <row r="1002" spans="1:256" s="69" customFormat="1" x14ac:dyDescent="0.2">
      <c r="A1002" s="86">
        <v>3920</v>
      </c>
      <c r="B1002" s="85" t="s">
        <v>2545</v>
      </c>
      <c r="C1002" s="69" t="s">
        <v>2177</v>
      </c>
      <c r="D1002" s="69">
        <v>0</v>
      </c>
      <c r="E1002" s="69">
        <v>0</v>
      </c>
      <c r="F1002" s="69">
        <v>0</v>
      </c>
      <c r="G1002" s="71">
        <v>0</v>
      </c>
      <c r="H1002" s="69">
        <v>0</v>
      </c>
      <c r="I1002" s="69">
        <v>0</v>
      </c>
      <c r="J1002" s="69">
        <v>0</v>
      </c>
      <c r="K1002" s="85">
        <v>0</v>
      </c>
      <c r="L1002" s="87">
        <v>0</v>
      </c>
      <c r="M1002" s="69">
        <v>0</v>
      </c>
      <c r="N1002" s="87">
        <v>0</v>
      </c>
      <c r="O1002" s="69">
        <v>0</v>
      </c>
      <c r="P1002" s="76" t="e">
        <f>VLOOKUP(A1002,#REF!,3,FALSE)</f>
        <v>#REF!</v>
      </c>
      <c r="Q1002" s="84">
        <v>890</v>
      </c>
      <c r="R1002" s="84">
        <f t="shared" si="15"/>
        <v>0</v>
      </c>
      <c r="S1002" s="78"/>
      <c r="T1002" s="78"/>
      <c r="U1002" s="78"/>
      <c r="V1002" s="78"/>
      <c r="W1002" s="78"/>
      <c r="X1002" s="78"/>
      <c r="Y1002" s="78"/>
      <c r="Z1002" s="78"/>
      <c r="AA1002" s="78"/>
      <c r="AB1002" s="78"/>
      <c r="AC1002" s="85"/>
      <c r="AD1002" s="85"/>
      <c r="AE1002" s="85"/>
      <c r="AF1002" s="85"/>
      <c r="AG1002" s="85"/>
      <c r="AH1002" s="85"/>
      <c r="AI1002" s="85"/>
      <c r="AJ1002" s="85"/>
      <c r="AK1002" s="85"/>
      <c r="AL1002" s="85"/>
      <c r="AM1002" s="85"/>
      <c r="AN1002" s="85"/>
      <c r="AO1002" s="85"/>
      <c r="AP1002" s="85"/>
      <c r="AQ1002" s="85"/>
      <c r="AR1002" s="85"/>
      <c r="AS1002" s="85"/>
      <c r="AT1002" s="85"/>
      <c r="AU1002" s="85"/>
      <c r="AV1002" s="85"/>
      <c r="AW1002" s="85"/>
      <c r="AX1002" s="85"/>
      <c r="AY1002" s="85"/>
      <c r="AZ1002" s="85"/>
      <c r="BA1002" s="85"/>
      <c r="BB1002" s="85"/>
      <c r="BC1002" s="85"/>
      <c r="BD1002" s="85"/>
      <c r="BE1002" s="85"/>
      <c r="BF1002" s="85"/>
      <c r="BG1002" s="85"/>
      <c r="BH1002" s="85"/>
      <c r="BI1002" s="85"/>
      <c r="BJ1002" s="85"/>
      <c r="BK1002" s="85"/>
      <c r="BL1002" s="85"/>
      <c r="BM1002" s="85"/>
      <c r="BN1002" s="85"/>
      <c r="BO1002" s="85"/>
      <c r="BP1002" s="85"/>
      <c r="BQ1002" s="85"/>
      <c r="BR1002" s="85"/>
      <c r="BS1002" s="85"/>
      <c r="BT1002" s="85"/>
      <c r="BU1002" s="85"/>
      <c r="BV1002" s="85"/>
      <c r="BW1002" s="85"/>
      <c r="BX1002" s="85"/>
      <c r="BY1002" s="85"/>
      <c r="BZ1002" s="85"/>
      <c r="CA1002" s="85"/>
      <c r="CB1002" s="85"/>
      <c r="CC1002" s="85"/>
      <c r="CD1002" s="85"/>
      <c r="CE1002" s="85"/>
      <c r="CF1002" s="85"/>
      <c r="CG1002" s="85"/>
      <c r="CH1002" s="85"/>
      <c r="CI1002" s="85"/>
      <c r="CJ1002" s="85"/>
      <c r="CK1002" s="85"/>
      <c r="CL1002" s="85"/>
      <c r="CM1002" s="85"/>
      <c r="CN1002" s="85"/>
      <c r="CO1002" s="85"/>
      <c r="CP1002" s="85"/>
      <c r="CQ1002" s="85"/>
      <c r="CR1002" s="85"/>
      <c r="CS1002" s="85"/>
      <c r="CT1002" s="85"/>
      <c r="CU1002" s="85"/>
      <c r="CV1002" s="85"/>
      <c r="CW1002" s="85"/>
      <c r="CX1002" s="85"/>
      <c r="CY1002" s="85"/>
      <c r="CZ1002" s="85"/>
      <c r="DA1002" s="85"/>
      <c r="DB1002" s="85"/>
      <c r="DC1002" s="85"/>
      <c r="DD1002" s="85"/>
      <c r="DE1002" s="85"/>
      <c r="DF1002" s="85"/>
      <c r="DG1002" s="85"/>
      <c r="DH1002" s="85"/>
      <c r="DI1002" s="85"/>
      <c r="DJ1002" s="85"/>
      <c r="DK1002" s="85"/>
      <c r="DL1002" s="85"/>
      <c r="DM1002" s="85"/>
      <c r="DN1002" s="85"/>
      <c r="DO1002" s="85"/>
      <c r="DP1002" s="85"/>
      <c r="DQ1002" s="85"/>
      <c r="DR1002" s="85"/>
      <c r="DS1002" s="85"/>
      <c r="DT1002" s="85"/>
      <c r="DU1002" s="85"/>
      <c r="DV1002" s="85"/>
      <c r="DW1002" s="85"/>
      <c r="DX1002" s="85"/>
      <c r="DY1002" s="85"/>
      <c r="DZ1002" s="85"/>
      <c r="EA1002" s="85"/>
      <c r="EB1002" s="85"/>
      <c r="EC1002" s="85"/>
      <c r="ED1002" s="85"/>
      <c r="EE1002" s="85"/>
      <c r="EF1002" s="85"/>
      <c r="EG1002" s="85"/>
      <c r="EH1002" s="85"/>
      <c r="EI1002" s="85"/>
      <c r="EJ1002" s="85"/>
      <c r="EK1002" s="85"/>
      <c r="EL1002" s="85"/>
      <c r="EM1002" s="85"/>
      <c r="EN1002" s="85"/>
      <c r="EO1002" s="85"/>
      <c r="EP1002" s="85"/>
      <c r="EQ1002" s="85"/>
      <c r="ER1002" s="85"/>
      <c r="ES1002" s="85"/>
      <c r="ET1002" s="85"/>
      <c r="EU1002" s="85"/>
      <c r="EV1002" s="85"/>
      <c r="EW1002" s="85"/>
      <c r="EX1002" s="85"/>
      <c r="EY1002" s="85"/>
      <c r="EZ1002" s="85"/>
      <c r="FA1002" s="85"/>
      <c r="FB1002" s="85"/>
      <c r="FC1002" s="85"/>
      <c r="FD1002" s="85"/>
      <c r="FE1002" s="85"/>
      <c r="FF1002" s="85"/>
      <c r="FG1002" s="85"/>
      <c r="FH1002" s="85"/>
      <c r="FI1002" s="85"/>
      <c r="FJ1002" s="85"/>
      <c r="FK1002" s="85"/>
      <c r="FL1002" s="85"/>
      <c r="FM1002" s="85"/>
      <c r="FN1002" s="85"/>
      <c r="FO1002" s="85"/>
      <c r="FP1002" s="85"/>
      <c r="FQ1002" s="85"/>
      <c r="FR1002" s="85"/>
      <c r="FS1002" s="85"/>
      <c r="FT1002" s="85"/>
      <c r="FU1002" s="85"/>
      <c r="FV1002" s="85"/>
      <c r="FW1002" s="85"/>
      <c r="FX1002" s="85"/>
      <c r="FY1002" s="85"/>
      <c r="FZ1002" s="85"/>
      <c r="GA1002" s="85"/>
      <c r="GB1002" s="85"/>
      <c r="GC1002" s="85"/>
      <c r="GD1002" s="85"/>
      <c r="GE1002" s="85"/>
      <c r="GF1002" s="85"/>
      <c r="GG1002" s="85"/>
      <c r="GH1002" s="85"/>
      <c r="GI1002" s="85"/>
      <c r="GJ1002" s="85"/>
      <c r="GK1002" s="85"/>
      <c r="GL1002" s="85"/>
      <c r="GM1002" s="85"/>
      <c r="GN1002" s="85"/>
      <c r="GO1002" s="85"/>
      <c r="GP1002" s="85"/>
      <c r="GQ1002" s="85"/>
      <c r="GR1002" s="85"/>
      <c r="GS1002" s="85"/>
      <c r="GT1002" s="85"/>
      <c r="GU1002" s="85"/>
      <c r="GV1002" s="85"/>
      <c r="GW1002" s="85"/>
      <c r="GX1002" s="85"/>
      <c r="GY1002" s="85"/>
      <c r="GZ1002" s="85"/>
      <c r="HA1002" s="85"/>
      <c r="HB1002" s="85"/>
      <c r="HC1002" s="85"/>
      <c r="HD1002" s="85"/>
      <c r="HE1002" s="85"/>
      <c r="HF1002" s="85"/>
      <c r="HG1002" s="85"/>
      <c r="HH1002" s="85"/>
      <c r="HI1002" s="85"/>
      <c r="HJ1002" s="85"/>
      <c r="HK1002" s="85"/>
      <c r="HL1002" s="85"/>
      <c r="HM1002" s="85"/>
      <c r="HN1002" s="85"/>
      <c r="HO1002" s="85"/>
      <c r="HP1002" s="85"/>
      <c r="HQ1002" s="85"/>
      <c r="HR1002" s="85"/>
      <c r="HS1002" s="85"/>
      <c r="HT1002" s="85"/>
      <c r="HU1002" s="85"/>
      <c r="HV1002" s="85"/>
      <c r="HW1002" s="85"/>
      <c r="HX1002" s="85"/>
      <c r="HY1002" s="85"/>
      <c r="HZ1002" s="85"/>
      <c r="IA1002" s="85"/>
      <c r="IB1002" s="85"/>
      <c r="IC1002" s="85"/>
      <c r="ID1002" s="85"/>
      <c r="IE1002" s="85"/>
      <c r="IF1002" s="85"/>
      <c r="IG1002" s="85"/>
      <c r="IH1002" s="85"/>
      <c r="II1002" s="85"/>
      <c r="IJ1002" s="85"/>
      <c r="IK1002" s="85"/>
      <c r="IL1002" s="85"/>
      <c r="IM1002" s="85"/>
      <c r="IN1002" s="85"/>
      <c r="IO1002" s="85"/>
      <c r="IP1002" s="85"/>
      <c r="IQ1002" s="85"/>
      <c r="IR1002" s="85"/>
      <c r="IS1002" s="85"/>
      <c r="IT1002" s="85"/>
      <c r="IU1002" s="85"/>
      <c r="IV1002" s="85"/>
    </row>
    <row r="1003" spans="1:256" s="69" customFormat="1" x14ac:dyDescent="0.2">
      <c r="A1003" s="79">
        <v>1896</v>
      </c>
      <c r="B1003" s="71" t="s">
        <v>513</v>
      </c>
      <c r="C1003" s="69" t="s">
        <v>2118</v>
      </c>
      <c r="D1003" s="69">
        <v>0</v>
      </c>
      <c r="E1003" s="69">
        <v>0</v>
      </c>
      <c r="F1003" s="69">
        <v>0</v>
      </c>
      <c r="G1003" s="71">
        <v>0</v>
      </c>
      <c r="H1003" s="69">
        <v>0</v>
      </c>
      <c r="I1003" s="69">
        <v>0</v>
      </c>
      <c r="J1003" s="69">
        <v>0</v>
      </c>
      <c r="K1003" s="71">
        <v>0</v>
      </c>
      <c r="L1003" s="80">
        <v>0</v>
      </c>
      <c r="M1003" s="69">
        <v>0</v>
      </c>
      <c r="N1003" s="80">
        <v>0</v>
      </c>
      <c r="O1003" s="69">
        <v>0</v>
      </c>
      <c r="P1003" s="76" t="e">
        <f>VLOOKUP(A1003,#REF!,3,FALSE)</f>
        <v>#REF!</v>
      </c>
      <c r="Q1003" s="84">
        <v>10</v>
      </c>
      <c r="R1003" s="84">
        <f t="shared" si="15"/>
        <v>0</v>
      </c>
      <c r="S1003" s="78"/>
      <c r="T1003" s="78"/>
      <c r="U1003" s="78"/>
      <c r="V1003" s="78"/>
      <c r="W1003" s="78"/>
      <c r="X1003" s="78"/>
      <c r="Y1003" s="78"/>
      <c r="Z1003" s="78"/>
      <c r="AA1003" s="78"/>
      <c r="AB1003" s="78"/>
      <c r="AC1003" s="71"/>
      <c r="AD1003" s="71"/>
      <c r="AE1003" s="71"/>
      <c r="AF1003" s="71"/>
      <c r="AG1003" s="71"/>
      <c r="AH1003" s="71"/>
      <c r="AI1003" s="71"/>
      <c r="AJ1003" s="71"/>
      <c r="AK1003" s="71"/>
      <c r="AL1003" s="71"/>
      <c r="AM1003" s="71"/>
      <c r="AN1003" s="71"/>
      <c r="AO1003" s="71"/>
      <c r="AP1003" s="71"/>
      <c r="AQ1003" s="71"/>
      <c r="AR1003" s="71"/>
      <c r="AS1003" s="71"/>
      <c r="AT1003" s="71"/>
      <c r="AU1003" s="71"/>
      <c r="AV1003" s="71"/>
      <c r="AW1003" s="71"/>
      <c r="AX1003" s="71"/>
      <c r="AY1003" s="71"/>
      <c r="AZ1003" s="71"/>
      <c r="BA1003" s="71"/>
      <c r="BB1003" s="71"/>
      <c r="BC1003" s="71"/>
      <c r="BD1003" s="71"/>
      <c r="BE1003" s="71"/>
      <c r="BF1003" s="71"/>
      <c r="BG1003" s="71"/>
      <c r="BH1003" s="71"/>
      <c r="BI1003" s="71"/>
      <c r="BJ1003" s="71"/>
      <c r="BK1003" s="71"/>
      <c r="BL1003" s="71"/>
      <c r="BM1003" s="71"/>
      <c r="BN1003" s="71"/>
      <c r="BO1003" s="71"/>
      <c r="BP1003" s="71"/>
      <c r="BQ1003" s="71"/>
      <c r="BR1003" s="71"/>
      <c r="BS1003" s="71"/>
      <c r="BT1003" s="71"/>
      <c r="BU1003" s="71"/>
      <c r="BV1003" s="71"/>
      <c r="BW1003" s="71"/>
      <c r="BX1003" s="71"/>
      <c r="BY1003" s="71"/>
      <c r="BZ1003" s="71"/>
      <c r="CA1003" s="71"/>
      <c r="CB1003" s="71"/>
      <c r="CC1003" s="71"/>
      <c r="CD1003" s="71"/>
      <c r="CE1003" s="71"/>
      <c r="CF1003" s="71"/>
      <c r="CG1003" s="71"/>
      <c r="CH1003" s="71"/>
      <c r="CI1003" s="71"/>
      <c r="CJ1003" s="71"/>
      <c r="CK1003" s="71"/>
      <c r="CL1003" s="71"/>
      <c r="CM1003" s="71"/>
      <c r="CN1003" s="71"/>
      <c r="CO1003" s="71"/>
      <c r="CP1003" s="71"/>
      <c r="CQ1003" s="71"/>
      <c r="CR1003" s="71"/>
      <c r="CS1003" s="71"/>
      <c r="CT1003" s="71"/>
      <c r="CU1003" s="71"/>
      <c r="CV1003" s="71"/>
      <c r="CW1003" s="71"/>
      <c r="CX1003" s="71"/>
      <c r="CY1003" s="71"/>
      <c r="CZ1003" s="71"/>
      <c r="DA1003" s="71"/>
      <c r="DB1003" s="71"/>
      <c r="DC1003" s="71"/>
      <c r="DD1003" s="71"/>
      <c r="DE1003" s="71"/>
      <c r="DF1003" s="71"/>
      <c r="DG1003" s="71"/>
      <c r="DH1003" s="71"/>
      <c r="DI1003" s="71"/>
      <c r="DJ1003" s="71"/>
      <c r="DK1003" s="71"/>
      <c r="DL1003" s="71"/>
      <c r="DM1003" s="71"/>
      <c r="DN1003" s="71"/>
      <c r="DO1003" s="71"/>
      <c r="DP1003" s="71"/>
      <c r="DQ1003" s="71"/>
      <c r="DR1003" s="71"/>
      <c r="DS1003" s="71"/>
      <c r="DT1003" s="71"/>
      <c r="DU1003" s="71"/>
      <c r="DV1003" s="71"/>
      <c r="DW1003" s="71"/>
      <c r="DX1003" s="71"/>
      <c r="DY1003" s="71"/>
      <c r="DZ1003" s="71"/>
      <c r="EA1003" s="71"/>
      <c r="EB1003" s="71"/>
      <c r="EC1003" s="71"/>
      <c r="ED1003" s="71"/>
      <c r="EE1003" s="71"/>
      <c r="EF1003" s="71"/>
      <c r="EG1003" s="71"/>
      <c r="EH1003" s="71"/>
      <c r="EI1003" s="71"/>
      <c r="EJ1003" s="71"/>
      <c r="EK1003" s="71"/>
      <c r="EL1003" s="71"/>
      <c r="EM1003" s="71"/>
      <c r="EN1003" s="71"/>
      <c r="EO1003" s="71"/>
      <c r="EP1003" s="71"/>
      <c r="EQ1003" s="71"/>
      <c r="ER1003" s="71"/>
      <c r="ES1003" s="71"/>
      <c r="ET1003" s="71"/>
      <c r="EU1003" s="71"/>
      <c r="EV1003" s="71"/>
      <c r="EW1003" s="71"/>
      <c r="EX1003" s="71"/>
      <c r="EY1003" s="71"/>
      <c r="EZ1003" s="71"/>
      <c r="FA1003" s="71"/>
      <c r="FB1003" s="71"/>
      <c r="FC1003" s="71"/>
      <c r="FD1003" s="71"/>
      <c r="FE1003" s="71"/>
      <c r="FF1003" s="71"/>
      <c r="FG1003" s="71"/>
      <c r="FH1003" s="71"/>
      <c r="FI1003" s="71"/>
      <c r="FJ1003" s="71"/>
      <c r="FK1003" s="71"/>
      <c r="FL1003" s="71"/>
      <c r="FM1003" s="71"/>
      <c r="FN1003" s="71"/>
      <c r="FO1003" s="71"/>
      <c r="FP1003" s="71"/>
      <c r="FQ1003" s="71"/>
      <c r="FR1003" s="71"/>
      <c r="FS1003" s="71"/>
      <c r="FT1003" s="71"/>
      <c r="FU1003" s="71"/>
      <c r="FV1003" s="71"/>
      <c r="FW1003" s="71"/>
      <c r="FX1003" s="71"/>
      <c r="FY1003" s="71"/>
      <c r="FZ1003" s="71"/>
      <c r="GA1003" s="71"/>
      <c r="GB1003" s="71"/>
      <c r="GC1003" s="71"/>
      <c r="GD1003" s="71"/>
      <c r="GE1003" s="71"/>
      <c r="GF1003" s="71"/>
      <c r="GG1003" s="71"/>
      <c r="GH1003" s="71"/>
      <c r="GI1003" s="71"/>
      <c r="GJ1003" s="71"/>
      <c r="GK1003" s="71"/>
      <c r="GL1003" s="71"/>
      <c r="GM1003" s="71"/>
      <c r="GN1003" s="71"/>
      <c r="GO1003" s="71"/>
      <c r="GP1003" s="71"/>
      <c r="GQ1003" s="71"/>
      <c r="GR1003" s="71"/>
      <c r="GS1003" s="71"/>
      <c r="GT1003" s="71"/>
      <c r="GU1003" s="71"/>
      <c r="GV1003" s="71"/>
      <c r="GW1003" s="71"/>
      <c r="GX1003" s="71"/>
      <c r="GY1003" s="71"/>
      <c r="GZ1003" s="71"/>
      <c r="HA1003" s="71"/>
      <c r="HB1003" s="71"/>
      <c r="HC1003" s="71"/>
      <c r="HD1003" s="71"/>
      <c r="HE1003" s="71"/>
      <c r="HF1003" s="71"/>
      <c r="HG1003" s="71"/>
      <c r="HH1003" s="71"/>
      <c r="HI1003" s="71"/>
      <c r="HJ1003" s="71"/>
      <c r="HK1003" s="71"/>
      <c r="HL1003" s="71"/>
      <c r="HM1003" s="71"/>
      <c r="HN1003" s="71"/>
      <c r="HO1003" s="71"/>
      <c r="HP1003" s="71"/>
      <c r="HQ1003" s="71"/>
      <c r="HR1003" s="71"/>
      <c r="HS1003" s="71"/>
      <c r="HT1003" s="71"/>
      <c r="HU1003" s="71"/>
      <c r="HV1003" s="71"/>
      <c r="HW1003" s="71"/>
      <c r="HX1003" s="71"/>
      <c r="HY1003" s="71"/>
      <c r="HZ1003" s="71"/>
      <c r="IA1003" s="71"/>
      <c r="IB1003" s="71"/>
      <c r="IC1003" s="71"/>
      <c r="ID1003" s="71"/>
      <c r="IE1003" s="71"/>
      <c r="IF1003" s="71"/>
      <c r="IG1003" s="71"/>
      <c r="IH1003" s="71"/>
      <c r="II1003" s="71"/>
      <c r="IJ1003" s="71"/>
      <c r="IK1003" s="71"/>
      <c r="IL1003" s="71"/>
      <c r="IM1003" s="71"/>
      <c r="IN1003" s="71"/>
      <c r="IO1003" s="71"/>
      <c r="IP1003" s="71"/>
      <c r="IQ1003" s="71"/>
      <c r="IR1003" s="71"/>
      <c r="IS1003" s="71"/>
      <c r="IT1003" s="71"/>
      <c r="IU1003" s="71"/>
      <c r="IV1003" s="71"/>
    </row>
    <row r="1004" spans="1:256" s="69" customFormat="1" x14ac:dyDescent="0.2">
      <c r="A1004" s="94">
        <v>4023</v>
      </c>
      <c r="B1004" s="95" t="s">
        <v>514</v>
      </c>
      <c r="C1004" s="69" t="s">
        <v>8</v>
      </c>
      <c r="D1004" s="69">
        <v>0</v>
      </c>
      <c r="E1004" s="69">
        <v>0</v>
      </c>
      <c r="F1004" s="69">
        <v>0</v>
      </c>
      <c r="G1004" s="71">
        <v>0</v>
      </c>
      <c r="H1004" s="69">
        <v>0</v>
      </c>
      <c r="I1004" s="69">
        <v>0</v>
      </c>
      <c r="J1004" s="69">
        <v>0</v>
      </c>
      <c r="K1004" s="95">
        <v>0</v>
      </c>
      <c r="L1004" s="96">
        <v>0</v>
      </c>
      <c r="M1004" s="69">
        <v>0</v>
      </c>
      <c r="N1004" s="96">
        <v>0</v>
      </c>
      <c r="O1004" s="69">
        <v>0</v>
      </c>
      <c r="P1004" s="76" t="e">
        <f>VLOOKUP(A1004,#REF!,3,FALSE)</f>
        <v>#REF!</v>
      </c>
      <c r="Q1004" s="84">
        <v>2.3148148148148149</v>
      </c>
      <c r="R1004" s="84">
        <f t="shared" si="15"/>
        <v>0</v>
      </c>
      <c r="S1004" s="78"/>
      <c r="T1004" s="78"/>
      <c r="U1004" s="78"/>
      <c r="V1004" s="78"/>
      <c r="W1004" s="78"/>
      <c r="X1004" s="78"/>
      <c r="Y1004" s="78"/>
      <c r="Z1004" s="78"/>
      <c r="AA1004" s="78"/>
      <c r="AB1004" s="78"/>
      <c r="AC1004" s="71"/>
      <c r="AD1004" s="71"/>
      <c r="AE1004" s="71"/>
      <c r="AF1004" s="71"/>
      <c r="AG1004" s="71"/>
      <c r="AH1004" s="71"/>
      <c r="AI1004" s="71"/>
      <c r="AJ1004" s="71"/>
      <c r="AK1004" s="71"/>
      <c r="AL1004" s="71"/>
      <c r="AM1004" s="71"/>
      <c r="AN1004" s="71"/>
      <c r="AO1004" s="71"/>
      <c r="AP1004" s="71"/>
      <c r="AQ1004" s="71"/>
      <c r="AR1004" s="71"/>
      <c r="AS1004" s="71"/>
      <c r="AT1004" s="71"/>
      <c r="AU1004" s="71"/>
      <c r="AV1004" s="71"/>
      <c r="AW1004" s="71"/>
      <c r="AX1004" s="71"/>
      <c r="AY1004" s="71"/>
      <c r="AZ1004" s="71"/>
      <c r="BA1004" s="71"/>
      <c r="BB1004" s="71"/>
      <c r="BC1004" s="71"/>
      <c r="BD1004" s="71"/>
      <c r="BE1004" s="71"/>
      <c r="BF1004" s="71"/>
      <c r="BG1004" s="71"/>
      <c r="BH1004" s="71"/>
      <c r="BI1004" s="71"/>
      <c r="BJ1004" s="71"/>
      <c r="BK1004" s="71"/>
      <c r="BL1004" s="71"/>
      <c r="BM1004" s="71"/>
      <c r="BN1004" s="71"/>
      <c r="BO1004" s="71"/>
      <c r="BP1004" s="71"/>
      <c r="BQ1004" s="71"/>
      <c r="BR1004" s="71"/>
      <c r="BS1004" s="71"/>
      <c r="BT1004" s="71"/>
      <c r="BU1004" s="71"/>
      <c r="BV1004" s="71"/>
      <c r="BW1004" s="71"/>
      <c r="BX1004" s="71"/>
      <c r="BY1004" s="71"/>
      <c r="BZ1004" s="71"/>
      <c r="CA1004" s="71"/>
      <c r="CB1004" s="71"/>
      <c r="CC1004" s="71"/>
      <c r="CD1004" s="71"/>
      <c r="CE1004" s="71"/>
      <c r="CF1004" s="71"/>
      <c r="CG1004" s="71"/>
      <c r="CH1004" s="71"/>
      <c r="CI1004" s="71"/>
      <c r="CJ1004" s="71"/>
      <c r="CK1004" s="71"/>
      <c r="CL1004" s="71"/>
      <c r="CM1004" s="71"/>
      <c r="CN1004" s="71"/>
      <c r="CO1004" s="71"/>
      <c r="CP1004" s="71"/>
      <c r="CQ1004" s="71"/>
      <c r="CR1004" s="71"/>
      <c r="CS1004" s="71"/>
      <c r="CT1004" s="71"/>
      <c r="CU1004" s="71"/>
      <c r="CV1004" s="71"/>
      <c r="CW1004" s="71"/>
      <c r="CX1004" s="71"/>
      <c r="CY1004" s="71"/>
      <c r="CZ1004" s="71"/>
      <c r="DA1004" s="71"/>
      <c r="DB1004" s="71"/>
      <c r="DC1004" s="71"/>
      <c r="DD1004" s="71"/>
      <c r="DE1004" s="71"/>
      <c r="DF1004" s="71"/>
      <c r="DG1004" s="71"/>
      <c r="DH1004" s="71"/>
      <c r="DI1004" s="71"/>
      <c r="DJ1004" s="71"/>
      <c r="DK1004" s="71"/>
      <c r="DL1004" s="71"/>
      <c r="DM1004" s="71"/>
      <c r="DN1004" s="71"/>
      <c r="DO1004" s="71"/>
      <c r="DP1004" s="71"/>
      <c r="DQ1004" s="71"/>
      <c r="DR1004" s="71"/>
      <c r="DS1004" s="71"/>
      <c r="DT1004" s="71"/>
      <c r="DU1004" s="71"/>
      <c r="DV1004" s="71"/>
      <c r="DW1004" s="71"/>
      <c r="DX1004" s="71"/>
      <c r="DY1004" s="71"/>
      <c r="DZ1004" s="71"/>
      <c r="EA1004" s="71"/>
      <c r="EB1004" s="71"/>
      <c r="EC1004" s="71"/>
      <c r="ED1004" s="71"/>
      <c r="EE1004" s="71"/>
      <c r="EF1004" s="71"/>
      <c r="EG1004" s="71"/>
      <c r="EH1004" s="71"/>
      <c r="EI1004" s="71"/>
      <c r="EJ1004" s="71"/>
      <c r="EK1004" s="71"/>
      <c r="EL1004" s="71"/>
      <c r="EM1004" s="71"/>
      <c r="EN1004" s="71"/>
      <c r="EO1004" s="71"/>
      <c r="EP1004" s="71"/>
      <c r="EQ1004" s="71"/>
      <c r="ER1004" s="71"/>
      <c r="ES1004" s="71"/>
      <c r="ET1004" s="71"/>
      <c r="EU1004" s="71"/>
      <c r="EV1004" s="71"/>
      <c r="EW1004" s="71"/>
      <c r="EX1004" s="71"/>
      <c r="EY1004" s="71"/>
      <c r="EZ1004" s="71"/>
      <c r="FA1004" s="71"/>
      <c r="FB1004" s="71"/>
      <c r="FC1004" s="71"/>
      <c r="FD1004" s="71"/>
      <c r="FE1004" s="71"/>
      <c r="FF1004" s="71"/>
      <c r="FG1004" s="71"/>
      <c r="FH1004" s="71"/>
      <c r="FI1004" s="71"/>
      <c r="FJ1004" s="71"/>
      <c r="FK1004" s="71"/>
      <c r="FL1004" s="71"/>
      <c r="FM1004" s="71"/>
      <c r="FN1004" s="71"/>
      <c r="FO1004" s="71"/>
      <c r="FP1004" s="71"/>
      <c r="FQ1004" s="71"/>
      <c r="FR1004" s="71"/>
      <c r="FS1004" s="71"/>
      <c r="FT1004" s="71"/>
      <c r="FU1004" s="71"/>
      <c r="FV1004" s="71"/>
      <c r="FW1004" s="71"/>
      <c r="FX1004" s="71"/>
      <c r="FY1004" s="71"/>
      <c r="FZ1004" s="71"/>
      <c r="GA1004" s="71"/>
      <c r="GB1004" s="71"/>
      <c r="GC1004" s="71"/>
      <c r="GD1004" s="71"/>
      <c r="GE1004" s="71"/>
      <c r="GF1004" s="71"/>
      <c r="GG1004" s="71"/>
      <c r="GH1004" s="71"/>
      <c r="GI1004" s="71"/>
      <c r="GJ1004" s="71"/>
      <c r="GK1004" s="71"/>
      <c r="GL1004" s="71"/>
      <c r="GM1004" s="71"/>
      <c r="GN1004" s="71"/>
      <c r="GO1004" s="71"/>
      <c r="GP1004" s="71"/>
      <c r="GQ1004" s="71"/>
      <c r="GR1004" s="71"/>
      <c r="GS1004" s="71"/>
      <c r="GT1004" s="71"/>
      <c r="GU1004" s="71"/>
      <c r="GV1004" s="71"/>
      <c r="GW1004" s="71"/>
      <c r="GX1004" s="71"/>
      <c r="GY1004" s="71"/>
      <c r="GZ1004" s="71"/>
      <c r="HA1004" s="71"/>
      <c r="HB1004" s="71"/>
      <c r="HC1004" s="71"/>
      <c r="HD1004" s="71"/>
      <c r="HE1004" s="71"/>
      <c r="HF1004" s="71"/>
      <c r="HG1004" s="71"/>
      <c r="HH1004" s="71"/>
      <c r="HI1004" s="71"/>
      <c r="HJ1004" s="71"/>
      <c r="HK1004" s="71"/>
      <c r="HL1004" s="71"/>
      <c r="HM1004" s="71"/>
      <c r="HN1004" s="71"/>
      <c r="HO1004" s="71"/>
      <c r="HP1004" s="71"/>
      <c r="HQ1004" s="71"/>
      <c r="HR1004" s="71"/>
      <c r="HS1004" s="71"/>
      <c r="HT1004" s="71"/>
      <c r="HU1004" s="71"/>
      <c r="HV1004" s="71"/>
      <c r="HW1004" s="71"/>
      <c r="HX1004" s="71"/>
      <c r="HY1004" s="71"/>
      <c r="HZ1004" s="71"/>
      <c r="IA1004" s="71"/>
      <c r="IB1004" s="71"/>
      <c r="IC1004" s="71"/>
      <c r="ID1004" s="71"/>
      <c r="IE1004" s="71"/>
      <c r="IF1004" s="71"/>
      <c r="IG1004" s="71"/>
      <c r="IH1004" s="71"/>
      <c r="II1004" s="71"/>
      <c r="IJ1004" s="71"/>
      <c r="IK1004" s="71"/>
      <c r="IL1004" s="71"/>
      <c r="IM1004" s="71"/>
      <c r="IN1004" s="71"/>
      <c r="IO1004" s="71"/>
      <c r="IP1004" s="71"/>
      <c r="IQ1004" s="71"/>
      <c r="IR1004" s="71"/>
      <c r="IS1004" s="71"/>
      <c r="IT1004" s="71"/>
      <c r="IU1004" s="71"/>
      <c r="IV1004" s="71"/>
    </row>
    <row r="1005" spans="1:256" x14ac:dyDescent="0.2">
      <c r="A1005" s="68">
        <v>2937</v>
      </c>
      <c r="B1005" s="69" t="s">
        <v>2008</v>
      </c>
      <c r="C1005" s="70" t="s">
        <v>62</v>
      </c>
      <c r="D1005" s="69">
        <v>0</v>
      </c>
      <c r="E1005" s="69">
        <v>0</v>
      </c>
      <c r="F1005" s="69">
        <v>0</v>
      </c>
      <c r="G1005" s="71">
        <v>0</v>
      </c>
      <c r="H1005" s="69">
        <v>0</v>
      </c>
      <c r="I1005" s="69">
        <v>0</v>
      </c>
      <c r="J1005" s="72">
        <v>0</v>
      </c>
      <c r="K1005" s="73">
        <v>0</v>
      </c>
      <c r="L1005" s="73">
        <v>0</v>
      </c>
      <c r="M1005" s="74">
        <v>0</v>
      </c>
      <c r="N1005" s="75">
        <v>0</v>
      </c>
      <c r="O1005" s="70">
        <v>0</v>
      </c>
      <c r="P1005" s="76" t="e">
        <f>VLOOKUP(A1005,#REF!,3,FALSE)</f>
        <v>#REF!</v>
      </c>
      <c r="Q1005" s="77">
        <v>0</v>
      </c>
      <c r="R1005" s="77">
        <f t="shared" si="15"/>
        <v>0</v>
      </c>
      <c r="S1005" s="76"/>
      <c r="T1005" s="76"/>
      <c r="U1005" s="76"/>
      <c r="V1005" s="76"/>
      <c r="W1005" s="76"/>
      <c r="X1005" s="76"/>
      <c r="Y1005" s="76"/>
      <c r="Z1005" s="76"/>
      <c r="AA1005" s="76"/>
      <c r="AB1005" s="76"/>
      <c r="AC1005" s="76"/>
      <c r="AD1005" s="76"/>
      <c r="AE1005" s="76"/>
      <c r="AF1005" s="76"/>
      <c r="AG1005" s="76"/>
      <c r="AH1005" s="76"/>
      <c r="AI1005" s="76"/>
      <c r="AJ1005" s="76"/>
      <c r="AK1005" s="76"/>
      <c r="AL1005" s="76"/>
      <c r="AM1005" s="76"/>
      <c r="AN1005" s="76"/>
      <c r="AO1005" s="76"/>
      <c r="AP1005" s="76"/>
      <c r="AQ1005" s="76"/>
      <c r="AR1005" s="76"/>
      <c r="AS1005" s="76"/>
      <c r="AT1005" s="76"/>
      <c r="AU1005" s="76"/>
      <c r="AV1005" s="76"/>
      <c r="AW1005" s="76"/>
      <c r="AX1005" s="76"/>
      <c r="AY1005" s="76"/>
      <c r="AZ1005" s="76"/>
      <c r="BA1005" s="76"/>
      <c r="BB1005" s="76"/>
      <c r="BC1005" s="76"/>
      <c r="BD1005" s="76"/>
      <c r="BE1005" s="76"/>
      <c r="BF1005" s="76"/>
      <c r="BG1005" s="76"/>
      <c r="BH1005" s="76"/>
      <c r="BI1005" s="76"/>
      <c r="BJ1005" s="76"/>
      <c r="BK1005" s="76"/>
      <c r="BL1005" s="76"/>
      <c r="BM1005" s="76"/>
      <c r="BN1005" s="76"/>
      <c r="BO1005" s="76"/>
      <c r="BP1005" s="76"/>
      <c r="BQ1005" s="76"/>
      <c r="BR1005" s="76"/>
      <c r="BS1005" s="76"/>
      <c r="BT1005" s="76"/>
      <c r="BU1005" s="76"/>
      <c r="BV1005" s="76"/>
      <c r="BW1005" s="76"/>
      <c r="BX1005" s="76"/>
      <c r="BY1005" s="76"/>
      <c r="BZ1005" s="76"/>
      <c r="CA1005" s="76"/>
      <c r="CB1005" s="76"/>
      <c r="CC1005" s="76"/>
      <c r="CD1005" s="76"/>
      <c r="CE1005" s="76"/>
      <c r="CF1005" s="76"/>
      <c r="CG1005" s="76"/>
      <c r="CH1005" s="76"/>
      <c r="CI1005" s="76"/>
      <c r="CJ1005" s="76"/>
      <c r="CK1005" s="76"/>
      <c r="CL1005" s="76"/>
      <c r="CM1005" s="76"/>
      <c r="CN1005" s="76"/>
      <c r="CO1005" s="76"/>
      <c r="CP1005" s="76"/>
      <c r="CQ1005" s="76"/>
      <c r="CR1005" s="76"/>
      <c r="CS1005" s="76"/>
      <c r="CT1005" s="76"/>
      <c r="CU1005" s="76"/>
      <c r="CV1005" s="76"/>
      <c r="CW1005" s="76"/>
      <c r="CX1005" s="76"/>
      <c r="CY1005" s="76"/>
      <c r="CZ1005" s="76"/>
      <c r="DA1005" s="76"/>
      <c r="DB1005" s="76"/>
      <c r="DC1005" s="76"/>
      <c r="DD1005" s="76"/>
      <c r="DE1005" s="76"/>
      <c r="DF1005" s="76"/>
      <c r="DG1005" s="76"/>
      <c r="DH1005" s="76"/>
      <c r="DI1005" s="76"/>
      <c r="DJ1005" s="76"/>
      <c r="DK1005" s="76"/>
      <c r="DL1005" s="76"/>
      <c r="DM1005" s="76"/>
      <c r="DN1005" s="76"/>
      <c r="DO1005" s="76"/>
      <c r="DP1005" s="76"/>
      <c r="DQ1005" s="76"/>
      <c r="DR1005" s="76"/>
      <c r="DS1005" s="76"/>
      <c r="DT1005" s="76"/>
      <c r="DU1005" s="76"/>
      <c r="DV1005" s="76"/>
      <c r="DW1005" s="76"/>
      <c r="DX1005" s="76"/>
      <c r="DY1005" s="76"/>
      <c r="DZ1005" s="76"/>
      <c r="EA1005" s="76"/>
      <c r="EB1005" s="76"/>
      <c r="EC1005" s="76"/>
      <c r="ED1005" s="76"/>
      <c r="EE1005" s="76"/>
      <c r="EF1005" s="76"/>
      <c r="EG1005" s="76"/>
      <c r="EH1005" s="76"/>
      <c r="EI1005" s="76"/>
      <c r="EJ1005" s="76"/>
      <c r="EK1005" s="76"/>
      <c r="EL1005" s="76"/>
      <c r="EM1005" s="76"/>
      <c r="EN1005" s="76"/>
      <c r="EO1005" s="76"/>
      <c r="EP1005" s="76"/>
      <c r="EQ1005" s="76"/>
      <c r="ER1005" s="76"/>
      <c r="ES1005" s="76"/>
      <c r="ET1005" s="76"/>
      <c r="EU1005" s="76"/>
      <c r="EV1005" s="76"/>
      <c r="EW1005" s="76"/>
      <c r="EX1005" s="76"/>
      <c r="EY1005" s="76"/>
      <c r="EZ1005" s="76"/>
      <c r="FA1005" s="76"/>
      <c r="FB1005" s="76"/>
      <c r="FC1005" s="76"/>
      <c r="FD1005" s="76"/>
      <c r="FE1005" s="76"/>
      <c r="FF1005" s="76"/>
      <c r="FG1005" s="76"/>
      <c r="FH1005" s="76"/>
      <c r="FI1005" s="76"/>
      <c r="FJ1005" s="76"/>
      <c r="FK1005" s="76"/>
      <c r="FL1005" s="76"/>
      <c r="FM1005" s="76"/>
      <c r="FN1005" s="76"/>
      <c r="FO1005" s="76"/>
      <c r="FP1005" s="76"/>
      <c r="FQ1005" s="76"/>
      <c r="FR1005" s="76"/>
      <c r="FS1005" s="76"/>
      <c r="FT1005" s="76"/>
      <c r="FU1005" s="76"/>
      <c r="FV1005" s="76"/>
      <c r="FW1005" s="76"/>
      <c r="FX1005" s="76"/>
      <c r="FY1005" s="76"/>
      <c r="FZ1005" s="76"/>
      <c r="GA1005" s="76"/>
      <c r="GB1005" s="76"/>
      <c r="GC1005" s="76"/>
      <c r="GD1005" s="76"/>
      <c r="GE1005" s="76"/>
      <c r="GF1005" s="76"/>
      <c r="GG1005" s="76"/>
      <c r="GH1005" s="76"/>
      <c r="GI1005" s="76"/>
      <c r="GJ1005" s="76"/>
      <c r="GK1005" s="76"/>
      <c r="GL1005" s="76"/>
      <c r="GM1005" s="76"/>
      <c r="GN1005" s="76"/>
      <c r="GO1005" s="76"/>
      <c r="GP1005" s="76"/>
      <c r="GQ1005" s="76"/>
      <c r="GR1005" s="76"/>
      <c r="GS1005" s="76"/>
      <c r="GT1005" s="76"/>
      <c r="GU1005" s="76"/>
      <c r="GV1005" s="76"/>
      <c r="GW1005" s="76"/>
      <c r="GX1005" s="76"/>
      <c r="GY1005" s="76"/>
      <c r="GZ1005" s="76"/>
      <c r="HA1005" s="76"/>
      <c r="HB1005" s="76"/>
      <c r="HC1005" s="76"/>
      <c r="HD1005" s="76"/>
      <c r="HE1005" s="76"/>
      <c r="HF1005" s="76"/>
      <c r="HG1005" s="76"/>
      <c r="HH1005" s="76"/>
      <c r="HI1005" s="76"/>
      <c r="HJ1005" s="76"/>
      <c r="HK1005" s="76"/>
      <c r="HL1005" s="76"/>
      <c r="HM1005" s="76"/>
      <c r="HN1005" s="76"/>
      <c r="HO1005" s="76"/>
      <c r="HP1005" s="76"/>
      <c r="HQ1005" s="76"/>
      <c r="HR1005" s="76"/>
      <c r="HS1005" s="76"/>
      <c r="HT1005" s="76"/>
      <c r="HU1005" s="76"/>
      <c r="HV1005" s="76"/>
      <c r="HW1005" s="76"/>
      <c r="HX1005" s="76"/>
      <c r="HY1005" s="76"/>
      <c r="HZ1005" s="76"/>
      <c r="IA1005" s="76"/>
      <c r="IB1005" s="76"/>
      <c r="IC1005" s="76"/>
      <c r="ID1005" s="76"/>
      <c r="IE1005" s="76"/>
      <c r="IF1005" s="76"/>
      <c r="IG1005" s="76"/>
      <c r="IH1005" s="76"/>
      <c r="II1005" s="76"/>
      <c r="IJ1005" s="76"/>
      <c r="IK1005" s="76"/>
      <c r="IL1005" s="76"/>
      <c r="IM1005" s="76"/>
      <c r="IN1005" s="76"/>
      <c r="IO1005" s="76"/>
      <c r="IP1005" s="76"/>
      <c r="IQ1005" s="76"/>
      <c r="IR1005" s="76"/>
      <c r="IS1005" s="76"/>
      <c r="IT1005" s="76"/>
      <c r="IU1005" s="76"/>
      <c r="IV1005" s="76"/>
    </row>
    <row r="1006" spans="1:256" x14ac:dyDescent="0.2">
      <c r="A1006" s="93" t="s">
        <v>2546</v>
      </c>
      <c r="B1006" s="69" t="s">
        <v>2547</v>
      </c>
      <c r="C1006" s="70" t="s">
        <v>2363</v>
      </c>
      <c r="D1006" s="69">
        <v>2</v>
      </c>
      <c r="E1006" s="69">
        <v>2</v>
      </c>
      <c r="F1006" s="69">
        <v>2</v>
      </c>
      <c r="G1006" s="71">
        <v>0</v>
      </c>
      <c r="H1006" s="69">
        <v>0</v>
      </c>
      <c r="I1006" s="69">
        <v>2</v>
      </c>
      <c r="J1006" s="72">
        <v>2</v>
      </c>
      <c r="K1006" s="73">
        <v>2</v>
      </c>
      <c r="L1006" s="73">
        <v>0</v>
      </c>
      <c r="M1006" s="74">
        <v>0</v>
      </c>
      <c r="N1006" s="75">
        <v>0</v>
      </c>
      <c r="O1006" s="70">
        <v>0</v>
      </c>
      <c r="P1006" s="76" t="e">
        <f>VLOOKUP(A1006,#REF!,3,FALSE)</f>
        <v>#REF!</v>
      </c>
      <c r="Q1006" s="77"/>
      <c r="R1006" s="77">
        <f t="shared" si="15"/>
        <v>0</v>
      </c>
      <c r="S1006" s="76"/>
      <c r="T1006" s="76"/>
      <c r="U1006" s="76"/>
      <c r="V1006" s="76"/>
      <c r="W1006" s="76"/>
      <c r="X1006" s="76"/>
      <c r="Y1006" s="76"/>
      <c r="Z1006" s="76"/>
      <c r="AA1006" s="76"/>
      <c r="AB1006" s="76"/>
      <c r="AC1006" s="76"/>
      <c r="AD1006" s="76"/>
      <c r="AE1006" s="76"/>
      <c r="AF1006" s="76"/>
      <c r="AG1006" s="76"/>
      <c r="AH1006" s="76"/>
      <c r="AI1006" s="76"/>
      <c r="AJ1006" s="76"/>
      <c r="AK1006" s="76"/>
      <c r="AL1006" s="76"/>
      <c r="AM1006" s="76"/>
      <c r="AN1006" s="76"/>
      <c r="AO1006" s="76"/>
      <c r="AP1006" s="76"/>
      <c r="AQ1006" s="76"/>
      <c r="AR1006" s="76"/>
      <c r="AS1006" s="76"/>
      <c r="AT1006" s="76"/>
      <c r="AU1006" s="76"/>
      <c r="AV1006" s="76"/>
      <c r="AW1006" s="76"/>
      <c r="AX1006" s="76"/>
      <c r="AY1006" s="76"/>
      <c r="AZ1006" s="76"/>
      <c r="BA1006" s="76"/>
      <c r="BB1006" s="76"/>
      <c r="BC1006" s="76"/>
      <c r="BD1006" s="76"/>
      <c r="BE1006" s="76"/>
      <c r="BF1006" s="76"/>
      <c r="BG1006" s="76"/>
      <c r="BH1006" s="76"/>
      <c r="BI1006" s="76"/>
      <c r="BJ1006" s="76"/>
      <c r="BK1006" s="76"/>
      <c r="BL1006" s="76"/>
      <c r="BM1006" s="76"/>
      <c r="BN1006" s="76"/>
      <c r="BO1006" s="76"/>
      <c r="BP1006" s="76"/>
      <c r="BQ1006" s="76"/>
      <c r="BR1006" s="76"/>
      <c r="BS1006" s="76"/>
      <c r="BT1006" s="76"/>
      <c r="BU1006" s="76"/>
      <c r="BV1006" s="76"/>
      <c r="BW1006" s="76"/>
      <c r="BX1006" s="76"/>
      <c r="BY1006" s="76"/>
      <c r="BZ1006" s="76"/>
      <c r="CA1006" s="76"/>
      <c r="CB1006" s="76"/>
      <c r="CC1006" s="76"/>
      <c r="CD1006" s="76"/>
      <c r="CE1006" s="76"/>
      <c r="CF1006" s="76"/>
      <c r="CG1006" s="76"/>
      <c r="CH1006" s="76"/>
      <c r="CI1006" s="76"/>
      <c r="CJ1006" s="76"/>
      <c r="CK1006" s="76"/>
      <c r="CL1006" s="76"/>
      <c r="CM1006" s="76"/>
      <c r="CN1006" s="76"/>
      <c r="CO1006" s="76"/>
      <c r="CP1006" s="76"/>
      <c r="CQ1006" s="76"/>
      <c r="CR1006" s="76"/>
      <c r="CS1006" s="76"/>
      <c r="CT1006" s="76"/>
      <c r="CU1006" s="76"/>
      <c r="CV1006" s="76"/>
      <c r="CW1006" s="76"/>
      <c r="CX1006" s="76"/>
      <c r="CY1006" s="76"/>
      <c r="CZ1006" s="76"/>
      <c r="DA1006" s="76"/>
      <c r="DB1006" s="76"/>
      <c r="DC1006" s="76"/>
      <c r="DD1006" s="76"/>
      <c r="DE1006" s="76"/>
      <c r="DF1006" s="76"/>
      <c r="DG1006" s="76"/>
      <c r="DH1006" s="76"/>
      <c r="DI1006" s="76"/>
      <c r="DJ1006" s="76"/>
      <c r="DK1006" s="76"/>
      <c r="DL1006" s="76"/>
      <c r="DM1006" s="76"/>
      <c r="DN1006" s="76"/>
      <c r="DO1006" s="76"/>
      <c r="DP1006" s="76"/>
      <c r="DQ1006" s="76"/>
      <c r="DR1006" s="76"/>
      <c r="DS1006" s="76"/>
      <c r="DT1006" s="76"/>
      <c r="DU1006" s="76"/>
      <c r="DV1006" s="76"/>
      <c r="DW1006" s="76"/>
      <c r="DX1006" s="76"/>
      <c r="DY1006" s="76"/>
      <c r="DZ1006" s="76"/>
      <c r="EA1006" s="76"/>
      <c r="EB1006" s="76"/>
      <c r="EC1006" s="76"/>
      <c r="ED1006" s="76"/>
      <c r="EE1006" s="76"/>
      <c r="EF1006" s="76"/>
      <c r="EG1006" s="76"/>
      <c r="EH1006" s="76"/>
      <c r="EI1006" s="76"/>
      <c r="EJ1006" s="76"/>
      <c r="EK1006" s="76"/>
      <c r="EL1006" s="76"/>
      <c r="EM1006" s="76"/>
      <c r="EN1006" s="76"/>
      <c r="EO1006" s="76"/>
      <c r="EP1006" s="76"/>
      <c r="EQ1006" s="76"/>
      <c r="ER1006" s="76"/>
      <c r="ES1006" s="76"/>
      <c r="ET1006" s="76"/>
      <c r="EU1006" s="76"/>
      <c r="EV1006" s="76"/>
      <c r="EW1006" s="76"/>
      <c r="EX1006" s="76"/>
      <c r="EY1006" s="76"/>
      <c r="EZ1006" s="76"/>
      <c r="FA1006" s="76"/>
      <c r="FB1006" s="76"/>
      <c r="FC1006" s="76"/>
      <c r="FD1006" s="76"/>
      <c r="FE1006" s="76"/>
      <c r="FF1006" s="76"/>
      <c r="FG1006" s="76"/>
      <c r="FH1006" s="76"/>
      <c r="FI1006" s="76"/>
      <c r="FJ1006" s="76"/>
      <c r="FK1006" s="76"/>
      <c r="FL1006" s="76"/>
      <c r="FM1006" s="76"/>
      <c r="FN1006" s="76"/>
      <c r="FO1006" s="76"/>
      <c r="FP1006" s="76"/>
      <c r="FQ1006" s="76"/>
      <c r="FR1006" s="76"/>
      <c r="FS1006" s="76"/>
      <c r="FT1006" s="76"/>
      <c r="FU1006" s="76"/>
      <c r="FV1006" s="76"/>
      <c r="FW1006" s="76"/>
      <c r="FX1006" s="76"/>
      <c r="FY1006" s="76"/>
      <c r="FZ1006" s="76"/>
      <c r="GA1006" s="76"/>
      <c r="GB1006" s="76"/>
      <c r="GC1006" s="76"/>
      <c r="GD1006" s="76"/>
      <c r="GE1006" s="76"/>
      <c r="GF1006" s="76"/>
      <c r="GG1006" s="76"/>
      <c r="GH1006" s="76"/>
      <c r="GI1006" s="76"/>
      <c r="GJ1006" s="76"/>
      <c r="GK1006" s="76"/>
      <c r="GL1006" s="76"/>
      <c r="GM1006" s="76"/>
      <c r="GN1006" s="76"/>
      <c r="GO1006" s="76"/>
      <c r="GP1006" s="76"/>
      <c r="GQ1006" s="76"/>
      <c r="GR1006" s="76"/>
      <c r="GS1006" s="76"/>
      <c r="GT1006" s="76"/>
      <c r="GU1006" s="76"/>
      <c r="GV1006" s="76"/>
      <c r="GW1006" s="76"/>
      <c r="GX1006" s="76"/>
      <c r="GY1006" s="76"/>
      <c r="GZ1006" s="76"/>
      <c r="HA1006" s="76"/>
      <c r="HB1006" s="76"/>
      <c r="HC1006" s="76"/>
      <c r="HD1006" s="76"/>
      <c r="HE1006" s="76"/>
      <c r="HF1006" s="76"/>
      <c r="HG1006" s="76"/>
      <c r="HH1006" s="76"/>
      <c r="HI1006" s="76"/>
      <c r="HJ1006" s="76"/>
      <c r="HK1006" s="76"/>
      <c r="HL1006" s="76"/>
      <c r="HM1006" s="76"/>
      <c r="HN1006" s="76"/>
      <c r="HO1006" s="76"/>
      <c r="HP1006" s="76"/>
      <c r="HQ1006" s="76"/>
      <c r="HR1006" s="76"/>
      <c r="HS1006" s="76"/>
      <c r="HT1006" s="76"/>
      <c r="HU1006" s="76"/>
      <c r="HV1006" s="76"/>
      <c r="HW1006" s="76"/>
      <c r="HX1006" s="76"/>
      <c r="HY1006" s="76"/>
      <c r="HZ1006" s="76"/>
      <c r="IA1006" s="76"/>
      <c r="IB1006" s="76"/>
      <c r="IC1006" s="76"/>
      <c r="ID1006" s="76"/>
      <c r="IE1006" s="76"/>
      <c r="IF1006" s="76"/>
      <c r="IG1006" s="76"/>
      <c r="IH1006" s="76"/>
      <c r="II1006" s="76"/>
      <c r="IJ1006" s="76"/>
      <c r="IK1006" s="76"/>
      <c r="IL1006" s="76"/>
      <c r="IM1006" s="76"/>
      <c r="IN1006" s="76"/>
      <c r="IO1006" s="76"/>
      <c r="IP1006" s="76"/>
      <c r="IQ1006" s="76"/>
      <c r="IR1006" s="76"/>
      <c r="IS1006" s="76"/>
      <c r="IT1006" s="76"/>
      <c r="IU1006" s="76"/>
      <c r="IV1006" s="76"/>
    </row>
    <row r="1007" spans="1:256" s="69" customFormat="1" x14ac:dyDescent="0.2">
      <c r="A1007" s="86">
        <v>1722</v>
      </c>
      <c r="B1007" s="85" t="s">
        <v>515</v>
      </c>
      <c r="C1007" s="69" t="s">
        <v>2110</v>
      </c>
      <c r="D1007" s="69">
        <v>2</v>
      </c>
      <c r="E1007" s="69">
        <v>2</v>
      </c>
      <c r="F1007" s="69">
        <v>2</v>
      </c>
      <c r="G1007" s="71">
        <v>4436.5600000000004</v>
      </c>
      <c r="H1007" s="69">
        <v>301.67</v>
      </c>
      <c r="I1007" s="69">
        <v>2</v>
      </c>
      <c r="J1007" s="69">
        <v>2</v>
      </c>
      <c r="K1007" s="85">
        <v>2</v>
      </c>
      <c r="L1007" s="87">
        <v>4436.5600000000004</v>
      </c>
      <c r="M1007" s="69">
        <v>301.67</v>
      </c>
      <c r="N1007" s="87">
        <v>2218.2800000000002</v>
      </c>
      <c r="O1007" s="69">
        <v>0</v>
      </c>
      <c r="P1007" s="76" t="e">
        <f>VLOOKUP(A1007,#REF!,3,FALSE)</f>
        <v>#REF!</v>
      </c>
      <c r="Q1007" s="84">
        <v>1606.5</v>
      </c>
      <c r="R1007" s="84">
        <f t="shared" si="15"/>
        <v>1223.5600000000004</v>
      </c>
      <c r="S1007" s="78"/>
      <c r="T1007" s="78"/>
      <c r="U1007" s="78"/>
      <c r="V1007" s="78"/>
      <c r="W1007" s="78"/>
      <c r="X1007" s="78"/>
      <c r="Y1007" s="78"/>
      <c r="Z1007" s="78"/>
      <c r="AA1007" s="78"/>
      <c r="AB1007" s="78"/>
      <c r="AC1007" s="85"/>
      <c r="AD1007" s="85"/>
      <c r="AE1007" s="85"/>
      <c r="AF1007" s="85"/>
      <c r="AG1007" s="85"/>
      <c r="AH1007" s="85"/>
      <c r="AI1007" s="85"/>
      <c r="AJ1007" s="85"/>
      <c r="AK1007" s="85"/>
      <c r="AL1007" s="85"/>
      <c r="AM1007" s="85"/>
      <c r="AN1007" s="85"/>
      <c r="AO1007" s="85"/>
      <c r="AP1007" s="85"/>
      <c r="AQ1007" s="85"/>
      <c r="AR1007" s="85"/>
      <c r="AS1007" s="85"/>
      <c r="AT1007" s="85"/>
      <c r="AU1007" s="85"/>
      <c r="AV1007" s="85"/>
      <c r="AW1007" s="85"/>
      <c r="AX1007" s="85"/>
      <c r="AY1007" s="85"/>
      <c r="AZ1007" s="85"/>
      <c r="BA1007" s="85"/>
      <c r="BB1007" s="85"/>
      <c r="BC1007" s="85"/>
      <c r="BD1007" s="85"/>
      <c r="BE1007" s="85"/>
      <c r="BF1007" s="85"/>
      <c r="BG1007" s="85"/>
      <c r="BH1007" s="85"/>
      <c r="BI1007" s="85"/>
      <c r="BJ1007" s="85"/>
      <c r="BK1007" s="85"/>
      <c r="BL1007" s="85"/>
      <c r="BM1007" s="85"/>
      <c r="BN1007" s="85"/>
      <c r="BO1007" s="85"/>
      <c r="BP1007" s="85"/>
      <c r="BQ1007" s="85"/>
      <c r="BR1007" s="85"/>
      <c r="BS1007" s="85"/>
      <c r="BT1007" s="85"/>
      <c r="BU1007" s="85"/>
      <c r="BV1007" s="85"/>
      <c r="BW1007" s="85"/>
      <c r="BX1007" s="85"/>
      <c r="BY1007" s="85"/>
      <c r="BZ1007" s="85"/>
      <c r="CA1007" s="85"/>
      <c r="CB1007" s="85"/>
      <c r="CC1007" s="85"/>
      <c r="CD1007" s="85"/>
      <c r="CE1007" s="85"/>
      <c r="CF1007" s="85"/>
      <c r="CG1007" s="85"/>
      <c r="CH1007" s="85"/>
      <c r="CI1007" s="85"/>
      <c r="CJ1007" s="85"/>
      <c r="CK1007" s="85"/>
      <c r="CL1007" s="85"/>
      <c r="CM1007" s="85"/>
      <c r="CN1007" s="85"/>
      <c r="CO1007" s="85"/>
      <c r="CP1007" s="85"/>
      <c r="CQ1007" s="85"/>
      <c r="CR1007" s="85"/>
      <c r="CS1007" s="85"/>
      <c r="CT1007" s="85"/>
      <c r="CU1007" s="85"/>
      <c r="CV1007" s="85"/>
      <c r="CW1007" s="85"/>
      <c r="CX1007" s="85"/>
      <c r="CY1007" s="85"/>
      <c r="CZ1007" s="85"/>
      <c r="DA1007" s="85"/>
      <c r="DB1007" s="85"/>
      <c r="DC1007" s="85"/>
      <c r="DD1007" s="85"/>
      <c r="DE1007" s="85"/>
      <c r="DF1007" s="85"/>
      <c r="DG1007" s="85"/>
      <c r="DH1007" s="85"/>
      <c r="DI1007" s="85"/>
      <c r="DJ1007" s="85"/>
      <c r="DK1007" s="85"/>
      <c r="DL1007" s="85"/>
      <c r="DM1007" s="85"/>
      <c r="DN1007" s="85"/>
      <c r="DO1007" s="85"/>
      <c r="DP1007" s="85"/>
      <c r="DQ1007" s="85"/>
      <c r="DR1007" s="85"/>
      <c r="DS1007" s="85"/>
      <c r="DT1007" s="85"/>
      <c r="DU1007" s="85"/>
      <c r="DV1007" s="85"/>
      <c r="DW1007" s="85"/>
      <c r="DX1007" s="85"/>
      <c r="DY1007" s="85"/>
      <c r="DZ1007" s="85"/>
      <c r="EA1007" s="85"/>
      <c r="EB1007" s="85"/>
      <c r="EC1007" s="85"/>
      <c r="ED1007" s="85"/>
      <c r="EE1007" s="85"/>
      <c r="EF1007" s="85"/>
      <c r="EG1007" s="85"/>
      <c r="EH1007" s="85"/>
      <c r="EI1007" s="85"/>
      <c r="EJ1007" s="85"/>
      <c r="EK1007" s="85"/>
      <c r="EL1007" s="85"/>
      <c r="EM1007" s="85"/>
      <c r="EN1007" s="85"/>
      <c r="EO1007" s="85"/>
      <c r="EP1007" s="85"/>
      <c r="EQ1007" s="85"/>
      <c r="ER1007" s="85"/>
      <c r="ES1007" s="85"/>
      <c r="ET1007" s="85"/>
      <c r="EU1007" s="85"/>
      <c r="EV1007" s="85"/>
      <c r="EW1007" s="85"/>
      <c r="EX1007" s="85"/>
      <c r="EY1007" s="85"/>
      <c r="EZ1007" s="85"/>
      <c r="FA1007" s="85"/>
      <c r="FB1007" s="85"/>
      <c r="FC1007" s="85"/>
      <c r="FD1007" s="85"/>
      <c r="FE1007" s="85"/>
      <c r="FF1007" s="85"/>
      <c r="FG1007" s="85"/>
      <c r="FH1007" s="85"/>
      <c r="FI1007" s="85"/>
      <c r="FJ1007" s="85"/>
      <c r="FK1007" s="85"/>
      <c r="FL1007" s="85"/>
      <c r="FM1007" s="85"/>
      <c r="FN1007" s="85"/>
      <c r="FO1007" s="85"/>
      <c r="FP1007" s="85"/>
      <c r="FQ1007" s="85"/>
      <c r="FR1007" s="85"/>
      <c r="FS1007" s="85"/>
      <c r="FT1007" s="85"/>
      <c r="FU1007" s="85"/>
      <c r="FV1007" s="85"/>
      <c r="FW1007" s="85"/>
      <c r="FX1007" s="85"/>
      <c r="FY1007" s="85"/>
      <c r="FZ1007" s="85"/>
      <c r="GA1007" s="85"/>
      <c r="GB1007" s="85"/>
      <c r="GC1007" s="85"/>
      <c r="GD1007" s="85"/>
      <c r="GE1007" s="85"/>
      <c r="GF1007" s="85"/>
      <c r="GG1007" s="85"/>
      <c r="GH1007" s="85"/>
      <c r="GI1007" s="85"/>
      <c r="GJ1007" s="85"/>
      <c r="GK1007" s="85"/>
      <c r="GL1007" s="85"/>
      <c r="GM1007" s="85"/>
      <c r="GN1007" s="85"/>
      <c r="GO1007" s="85"/>
      <c r="GP1007" s="85"/>
      <c r="GQ1007" s="85"/>
      <c r="GR1007" s="85"/>
      <c r="GS1007" s="85"/>
      <c r="GT1007" s="85"/>
      <c r="GU1007" s="85"/>
      <c r="GV1007" s="85"/>
      <c r="GW1007" s="85"/>
      <c r="GX1007" s="85"/>
      <c r="GY1007" s="85"/>
      <c r="GZ1007" s="85"/>
      <c r="HA1007" s="85"/>
      <c r="HB1007" s="85"/>
      <c r="HC1007" s="85"/>
      <c r="HD1007" s="85"/>
      <c r="HE1007" s="85"/>
      <c r="HF1007" s="85"/>
      <c r="HG1007" s="85"/>
      <c r="HH1007" s="85"/>
      <c r="HI1007" s="85"/>
      <c r="HJ1007" s="85"/>
      <c r="HK1007" s="85"/>
      <c r="HL1007" s="85"/>
      <c r="HM1007" s="85"/>
      <c r="HN1007" s="85"/>
      <c r="HO1007" s="85"/>
      <c r="HP1007" s="85"/>
      <c r="HQ1007" s="85"/>
      <c r="HR1007" s="85"/>
      <c r="HS1007" s="85"/>
      <c r="HT1007" s="85"/>
      <c r="HU1007" s="85"/>
      <c r="HV1007" s="85"/>
      <c r="HW1007" s="85"/>
      <c r="HX1007" s="85"/>
      <c r="HY1007" s="85"/>
      <c r="HZ1007" s="85"/>
      <c r="IA1007" s="85"/>
      <c r="IB1007" s="85"/>
      <c r="IC1007" s="85"/>
      <c r="ID1007" s="85"/>
      <c r="IE1007" s="85"/>
      <c r="IF1007" s="85"/>
      <c r="IG1007" s="85"/>
      <c r="IH1007" s="85"/>
      <c r="II1007" s="85"/>
      <c r="IJ1007" s="85"/>
      <c r="IK1007" s="85"/>
      <c r="IL1007" s="85"/>
      <c r="IM1007" s="85"/>
      <c r="IN1007" s="85"/>
      <c r="IO1007" s="85"/>
      <c r="IP1007" s="85"/>
      <c r="IQ1007" s="85"/>
      <c r="IR1007" s="85"/>
      <c r="IS1007" s="85"/>
      <c r="IT1007" s="85"/>
      <c r="IU1007" s="85"/>
      <c r="IV1007" s="85"/>
    </row>
    <row r="1008" spans="1:256" s="69" customFormat="1" x14ac:dyDescent="0.2">
      <c r="A1008" s="94">
        <v>2429</v>
      </c>
      <c r="B1008" s="95" t="s">
        <v>1591</v>
      </c>
      <c r="C1008" s="69" t="s">
        <v>2110</v>
      </c>
      <c r="D1008" s="69">
        <v>1</v>
      </c>
      <c r="E1008" s="69">
        <v>1</v>
      </c>
      <c r="F1008" s="69">
        <v>1</v>
      </c>
      <c r="G1008" s="71">
        <v>2994.71</v>
      </c>
      <c r="H1008" s="69">
        <v>598.94000000000005</v>
      </c>
      <c r="I1008" s="69">
        <v>1</v>
      </c>
      <c r="J1008" s="69">
        <v>1</v>
      </c>
      <c r="K1008" s="95">
        <v>1</v>
      </c>
      <c r="L1008" s="96">
        <v>2994.71</v>
      </c>
      <c r="M1008" s="69">
        <v>598.94000000000005</v>
      </c>
      <c r="N1008" s="96">
        <v>2994.71</v>
      </c>
      <c r="O1008" s="69">
        <v>0</v>
      </c>
      <c r="P1008" s="76" t="e">
        <f>VLOOKUP(A1008,#REF!,3,FALSE)</f>
        <v>#REF!</v>
      </c>
      <c r="Q1008" s="84">
        <v>1946.5</v>
      </c>
      <c r="R1008" s="84">
        <f t="shared" si="15"/>
        <v>1048.21</v>
      </c>
      <c r="S1008" s="78"/>
      <c r="T1008" s="78"/>
      <c r="U1008" s="78"/>
      <c r="V1008" s="78"/>
      <c r="W1008" s="78"/>
      <c r="X1008" s="78"/>
      <c r="Y1008" s="78"/>
      <c r="Z1008" s="78"/>
      <c r="AA1008" s="78"/>
      <c r="AB1008" s="78"/>
      <c r="AC1008" s="71"/>
      <c r="AD1008" s="71"/>
      <c r="AE1008" s="71"/>
      <c r="AF1008" s="71"/>
      <c r="AG1008" s="71"/>
      <c r="AH1008" s="71"/>
      <c r="AI1008" s="71"/>
      <c r="AJ1008" s="71"/>
      <c r="AK1008" s="71"/>
      <c r="AL1008" s="71"/>
      <c r="AM1008" s="71"/>
      <c r="AN1008" s="71"/>
      <c r="AO1008" s="71"/>
      <c r="AP1008" s="71"/>
      <c r="AQ1008" s="71"/>
      <c r="AR1008" s="71"/>
      <c r="AS1008" s="71"/>
      <c r="AT1008" s="71"/>
      <c r="AU1008" s="71"/>
      <c r="AV1008" s="71"/>
      <c r="AW1008" s="71"/>
      <c r="AX1008" s="71"/>
      <c r="AY1008" s="71"/>
      <c r="AZ1008" s="71"/>
      <c r="BA1008" s="71"/>
      <c r="BB1008" s="71"/>
      <c r="BC1008" s="71"/>
      <c r="BD1008" s="71"/>
      <c r="BE1008" s="71"/>
      <c r="BF1008" s="71"/>
      <c r="BG1008" s="71"/>
      <c r="BH1008" s="71"/>
      <c r="BI1008" s="71"/>
      <c r="BJ1008" s="71"/>
      <c r="BK1008" s="71"/>
      <c r="BL1008" s="71"/>
      <c r="BM1008" s="71"/>
      <c r="BN1008" s="71"/>
      <c r="BO1008" s="71"/>
      <c r="BP1008" s="71"/>
      <c r="BQ1008" s="71"/>
      <c r="BR1008" s="71"/>
      <c r="BS1008" s="71"/>
      <c r="BT1008" s="71"/>
      <c r="BU1008" s="71"/>
      <c r="BV1008" s="71"/>
      <c r="BW1008" s="71"/>
      <c r="BX1008" s="71"/>
      <c r="BY1008" s="71"/>
      <c r="BZ1008" s="71"/>
      <c r="CA1008" s="71"/>
      <c r="CB1008" s="71"/>
      <c r="CC1008" s="71"/>
      <c r="CD1008" s="71"/>
      <c r="CE1008" s="71"/>
      <c r="CF1008" s="71"/>
      <c r="CG1008" s="71"/>
      <c r="CH1008" s="71"/>
      <c r="CI1008" s="71"/>
      <c r="CJ1008" s="71"/>
      <c r="CK1008" s="71"/>
      <c r="CL1008" s="71"/>
      <c r="CM1008" s="71"/>
      <c r="CN1008" s="71"/>
      <c r="CO1008" s="71"/>
      <c r="CP1008" s="71"/>
      <c r="CQ1008" s="71"/>
      <c r="CR1008" s="71"/>
      <c r="CS1008" s="71"/>
      <c r="CT1008" s="71"/>
      <c r="CU1008" s="71"/>
      <c r="CV1008" s="71"/>
      <c r="CW1008" s="71"/>
      <c r="CX1008" s="71"/>
      <c r="CY1008" s="71"/>
      <c r="CZ1008" s="71"/>
      <c r="DA1008" s="71"/>
      <c r="DB1008" s="71"/>
      <c r="DC1008" s="71"/>
      <c r="DD1008" s="71"/>
      <c r="DE1008" s="71"/>
      <c r="DF1008" s="71"/>
      <c r="DG1008" s="71"/>
      <c r="DH1008" s="71"/>
      <c r="DI1008" s="71"/>
      <c r="DJ1008" s="71"/>
      <c r="DK1008" s="71"/>
      <c r="DL1008" s="71"/>
      <c r="DM1008" s="71"/>
      <c r="DN1008" s="71"/>
      <c r="DO1008" s="71"/>
      <c r="DP1008" s="71"/>
      <c r="DQ1008" s="71"/>
      <c r="DR1008" s="71"/>
      <c r="DS1008" s="71"/>
      <c r="DT1008" s="71"/>
      <c r="DU1008" s="71"/>
      <c r="DV1008" s="71"/>
      <c r="DW1008" s="71"/>
      <c r="DX1008" s="71"/>
      <c r="DY1008" s="71"/>
      <c r="DZ1008" s="71"/>
      <c r="EA1008" s="71"/>
      <c r="EB1008" s="71"/>
      <c r="EC1008" s="71"/>
      <c r="ED1008" s="71"/>
      <c r="EE1008" s="71"/>
      <c r="EF1008" s="71"/>
      <c r="EG1008" s="71"/>
      <c r="EH1008" s="71"/>
      <c r="EI1008" s="71"/>
      <c r="EJ1008" s="71"/>
      <c r="EK1008" s="71"/>
      <c r="EL1008" s="71"/>
      <c r="EM1008" s="71"/>
      <c r="EN1008" s="71"/>
      <c r="EO1008" s="71"/>
      <c r="EP1008" s="71"/>
      <c r="EQ1008" s="71"/>
      <c r="ER1008" s="71"/>
      <c r="ES1008" s="71"/>
      <c r="ET1008" s="71"/>
      <c r="EU1008" s="71"/>
      <c r="EV1008" s="71"/>
      <c r="EW1008" s="71"/>
      <c r="EX1008" s="71"/>
      <c r="EY1008" s="71"/>
      <c r="EZ1008" s="71"/>
      <c r="FA1008" s="71"/>
      <c r="FB1008" s="71"/>
      <c r="FC1008" s="71"/>
      <c r="FD1008" s="71"/>
      <c r="FE1008" s="71"/>
      <c r="FF1008" s="71"/>
      <c r="FG1008" s="71"/>
      <c r="FH1008" s="71"/>
      <c r="FI1008" s="71"/>
      <c r="FJ1008" s="71"/>
      <c r="FK1008" s="71"/>
      <c r="FL1008" s="71"/>
      <c r="FM1008" s="71"/>
      <c r="FN1008" s="71"/>
      <c r="FO1008" s="71"/>
      <c r="FP1008" s="71"/>
      <c r="FQ1008" s="71"/>
      <c r="FR1008" s="71"/>
      <c r="FS1008" s="71"/>
      <c r="FT1008" s="71"/>
      <c r="FU1008" s="71"/>
      <c r="FV1008" s="71"/>
      <c r="FW1008" s="71"/>
      <c r="FX1008" s="71"/>
      <c r="FY1008" s="71"/>
      <c r="FZ1008" s="71"/>
      <c r="GA1008" s="71"/>
      <c r="GB1008" s="71"/>
      <c r="GC1008" s="71"/>
      <c r="GD1008" s="71"/>
      <c r="GE1008" s="71"/>
      <c r="GF1008" s="71"/>
      <c r="GG1008" s="71"/>
      <c r="GH1008" s="71"/>
      <c r="GI1008" s="71"/>
      <c r="GJ1008" s="71"/>
      <c r="GK1008" s="71"/>
      <c r="GL1008" s="71"/>
      <c r="GM1008" s="71"/>
      <c r="GN1008" s="71"/>
      <c r="GO1008" s="71"/>
      <c r="GP1008" s="71"/>
      <c r="GQ1008" s="71"/>
      <c r="GR1008" s="71"/>
      <c r="GS1008" s="71"/>
      <c r="GT1008" s="71"/>
      <c r="GU1008" s="71"/>
      <c r="GV1008" s="71"/>
      <c r="GW1008" s="71"/>
      <c r="GX1008" s="71"/>
      <c r="GY1008" s="71"/>
      <c r="GZ1008" s="71"/>
      <c r="HA1008" s="71"/>
      <c r="HB1008" s="71"/>
      <c r="HC1008" s="71"/>
      <c r="HD1008" s="71"/>
      <c r="HE1008" s="71"/>
      <c r="HF1008" s="71"/>
      <c r="HG1008" s="71"/>
      <c r="HH1008" s="71"/>
      <c r="HI1008" s="71"/>
      <c r="HJ1008" s="71"/>
      <c r="HK1008" s="71"/>
      <c r="HL1008" s="71"/>
      <c r="HM1008" s="71"/>
      <c r="HN1008" s="71"/>
      <c r="HO1008" s="71"/>
      <c r="HP1008" s="71"/>
      <c r="HQ1008" s="71"/>
      <c r="HR1008" s="71"/>
      <c r="HS1008" s="71"/>
      <c r="HT1008" s="71"/>
      <c r="HU1008" s="71"/>
      <c r="HV1008" s="71"/>
      <c r="HW1008" s="71"/>
      <c r="HX1008" s="71"/>
      <c r="HY1008" s="71"/>
      <c r="HZ1008" s="71"/>
      <c r="IA1008" s="71"/>
      <c r="IB1008" s="71"/>
      <c r="IC1008" s="71"/>
      <c r="ID1008" s="71"/>
      <c r="IE1008" s="71"/>
      <c r="IF1008" s="71"/>
      <c r="IG1008" s="71"/>
      <c r="IH1008" s="71"/>
      <c r="II1008" s="71"/>
      <c r="IJ1008" s="71"/>
      <c r="IK1008" s="71"/>
      <c r="IL1008" s="71"/>
      <c r="IM1008" s="71"/>
      <c r="IN1008" s="71"/>
      <c r="IO1008" s="71"/>
      <c r="IP1008" s="71"/>
      <c r="IQ1008" s="71"/>
      <c r="IR1008" s="71"/>
      <c r="IS1008" s="71"/>
      <c r="IT1008" s="71"/>
      <c r="IU1008" s="71"/>
      <c r="IV1008" s="71"/>
    </row>
    <row r="1009" spans="1:256" x14ac:dyDescent="0.2">
      <c r="A1009" s="79">
        <v>1723</v>
      </c>
      <c r="B1009" s="71" t="s">
        <v>516</v>
      </c>
      <c r="C1009" s="70" t="s">
        <v>2110</v>
      </c>
      <c r="D1009" s="69">
        <v>3</v>
      </c>
      <c r="E1009" s="69">
        <v>3</v>
      </c>
      <c r="F1009" s="69">
        <v>4</v>
      </c>
      <c r="G1009" s="71">
        <v>14133.810000000001</v>
      </c>
      <c r="H1009" s="69">
        <v>2826.76</v>
      </c>
      <c r="I1009" s="69">
        <v>3</v>
      </c>
      <c r="J1009" s="72">
        <v>3</v>
      </c>
      <c r="K1009" s="71">
        <v>4</v>
      </c>
      <c r="L1009" s="80">
        <v>14133.810000000001</v>
      </c>
      <c r="M1009" s="74">
        <v>2826.76</v>
      </c>
      <c r="N1009" s="80">
        <v>3533.4525000000003</v>
      </c>
      <c r="O1009" s="70">
        <v>0</v>
      </c>
      <c r="P1009" s="76" t="e">
        <f>VLOOKUP(A1009,#REF!,3,FALSE)</f>
        <v>#REF!</v>
      </c>
      <c r="Q1009" s="80">
        <v>1946.5</v>
      </c>
      <c r="R1009" s="80">
        <f t="shared" si="15"/>
        <v>6347.8100000000013</v>
      </c>
    </row>
    <row r="1010" spans="1:256" x14ac:dyDescent="0.2">
      <c r="A1010" s="68">
        <v>1734</v>
      </c>
      <c r="B1010" s="69" t="s">
        <v>2548</v>
      </c>
      <c r="C1010" s="70" t="s">
        <v>2110</v>
      </c>
      <c r="D1010" s="69">
        <v>0</v>
      </c>
      <c r="E1010" s="69">
        <v>0</v>
      </c>
      <c r="F1010" s="69">
        <v>0</v>
      </c>
      <c r="G1010" s="71">
        <v>0</v>
      </c>
      <c r="H1010" s="69">
        <v>0</v>
      </c>
      <c r="I1010" s="69">
        <v>0</v>
      </c>
      <c r="J1010" s="72">
        <v>0</v>
      </c>
      <c r="K1010" s="73">
        <v>0</v>
      </c>
      <c r="L1010" s="73">
        <v>0</v>
      </c>
      <c r="M1010" s="74">
        <v>0</v>
      </c>
      <c r="N1010" s="75">
        <v>0</v>
      </c>
      <c r="O1010" s="70">
        <v>0</v>
      </c>
      <c r="P1010" s="76" t="e">
        <f>VLOOKUP(A1010,#REF!,3,FALSE)</f>
        <v>#REF!</v>
      </c>
      <c r="Q1010" s="77"/>
      <c r="R1010" s="77">
        <f t="shared" si="15"/>
        <v>0</v>
      </c>
      <c r="S1010" s="76"/>
      <c r="T1010" s="76"/>
      <c r="U1010" s="76"/>
      <c r="V1010" s="76"/>
      <c r="W1010" s="76"/>
      <c r="X1010" s="76"/>
      <c r="Y1010" s="76"/>
      <c r="Z1010" s="76"/>
      <c r="AA1010" s="76"/>
      <c r="AB1010" s="76"/>
      <c r="AC1010" s="76"/>
      <c r="AD1010" s="76"/>
      <c r="AE1010" s="76"/>
      <c r="AF1010" s="76"/>
      <c r="AG1010" s="76"/>
      <c r="AH1010" s="76"/>
      <c r="AI1010" s="76"/>
      <c r="AJ1010" s="76"/>
      <c r="AK1010" s="76"/>
      <c r="AL1010" s="76"/>
      <c r="AM1010" s="76"/>
      <c r="AN1010" s="76"/>
      <c r="AO1010" s="76"/>
      <c r="AP1010" s="76"/>
      <c r="AQ1010" s="76"/>
      <c r="AR1010" s="76"/>
      <c r="AS1010" s="76"/>
      <c r="AT1010" s="76"/>
      <c r="AU1010" s="76"/>
      <c r="AV1010" s="76"/>
      <c r="AW1010" s="76"/>
      <c r="AX1010" s="76"/>
      <c r="AY1010" s="76"/>
      <c r="AZ1010" s="76"/>
      <c r="BA1010" s="76"/>
      <c r="BB1010" s="76"/>
      <c r="BC1010" s="76"/>
      <c r="BD1010" s="76"/>
      <c r="BE1010" s="76"/>
      <c r="BF1010" s="76"/>
      <c r="BG1010" s="76"/>
      <c r="BH1010" s="76"/>
      <c r="BI1010" s="76"/>
      <c r="BJ1010" s="76"/>
      <c r="BK1010" s="76"/>
      <c r="BL1010" s="76"/>
      <c r="BM1010" s="76"/>
      <c r="BN1010" s="76"/>
      <c r="BO1010" s="76"/>
      <c r="BP1010" s="76"/>
      <c r="BQ1010" s="76"/>
      <c r="BR1010" s="76"/>
      <c r="BS1010" s="76"/>
      <c r="BT1010" s="76"/>
      <c r="BU1010" s="76"/>
      <c r="BV1010" s="76"/>
      <c r="BW1010" s="76"/>
      <c r="BX1010" s="76"/>
      <c r="BY1010" s="76"/>
      <c r="BZ1010" s="76"/>
      <c r="CA1010" s="76"/>
      <c r="CB1010" s="76"/>
      <c r="CC1010" s="76"/>
      <c r="CD1010" s="76"/>
      <c r="CE1010" s="76"/>
      <c r="CF1010" s="76"/>
      <c r="CG1010" s="76"/>
      <c r="CH1010" s="76"/>
      <c r="CI1010" s="76"/>
      <c r="CJ1010" s="76"/>
      <c r="CK1010" s="76"/>
      <c r="CL1010" s="76"/>
      <c r="CM1010" s="76"/>
      <c r="CN1010" s="76"/>
      <c r="CO1010" s="76"/>
      <c r="CP1010" s="76"/>
      <c r="CQ1010" s="76"/>
      <c r="CR1010" s="76"/>
      <c r="CS1010" s="76"/>
      <c r="CT1010" s="76"/>
      <c r="CU1010" s="76"/>
      <c r="CV1010" s="76"/>
      <c r="CW1010" s="76"/>
      <c r="CX1010" s="76"/>
      <c r="CY1010" s="76"/>
      <c r="CZ1010" s="76"/>
      <c r="DA1010" s="76"/>
      <c r="DB1010" s="76"/>
      <c r="DC1010" s="76"/>
      <c r="DD1010" s="76"/>
      <c r="DE1010" s="76"/>
      <c r="DF1010" s="76"/>
      <c r="DG1010" s="76"/>
      <c r="DH1010" s="76"/>
      <c r="DI1010" s="76"/>
      <c r="DJ1010" s="76"/>
      <c r="DK1010" s="76"/>
      <c r="DL1010" s="76"/>
      <c r="DM1010" s="76"/>
      <c r="DN1010" s="76"/>
      <c r="DO1010" s="76"/>
      <c r="DP1010" s="76"/>
      <c r="DQ1010" s="76"/>
      <c r="DR1010" s="76"/>
      <c r="DS1010" s="76"/>
      <c r="DT1010" s="76"/>
      <c r="DU1010" s="76"/>
      <c r="DV1010" s="76"/>
      <c r="DW1010" s="76"/>
      <c r="DX1010" s="76"/>
      <c r="DY1010" s="76"/>
      <c r="DZ1010" s="76"/>
      <c r="EA1010" s="76"/>
      <c r="EB1010" s="76"/>
      <c r="EC1010" s="76"/>
      <c r="ED1010" s="76"/>
      <c r="EE1010" s="76"/>
      <c r="EF1010" s="76"/>
      <c r="EG1010" s="76"/>
      <c r="EH1010" s="76"/>
      <c r="EI1010" s="76"/>
      <c r="EJ1010" s="76"/>
      <c r="EK1010" s="76"/>
      <c r="EL1010" s="76"/>
      <c r="EM1010" s="76"/>
      <c r="EN1010" s="76"/>
      <c r="EO1010" s="76"/>
      <c r="EP1010" s="76"/>
      <c r="EQ1010" s="76"/>
      <c r="ER1010" s="76"/>
      <c r="ES1010" s="76"/>
      <c r="ET1010" s="76"/>
      <c r="EU1010" s="76"/>
      <c r="EV1010" s="76"/>
      <c r="EW1010" s="76"/>
      <c r="EX1010" s="76"/>
      <c r="EY1010" s="76"/>
      <c r="EZ1010" s="76"/>
      <c r="FA1010" s="76"/>
      <c r="FB1010" s="76"/>
      <c r="FC1010" s="76"/>
      <c r="FD1010" s="76"/>
      <c r="FE1010" s="76"/>
      <c r="FF1010" s="76"/>
      <c r="FG1010" s="76"/>
      <c r="FH1010" s="76"/>
      <c r="FI1010" s="76"/>
      <c r="FJ1010" s="76"/>
      <c r="FK1010" s="76"/>
      <c r="FL1010" s="76"/>
      <c r="FM1010" s="76"/>
      <c r="FN1010" s="76"/>
      <c r="FO1010" s="76"/>
      <c r="FP1010" s="76"/>
      <c r="FQ1010" s="76"/>
      <c r="FR1010" s="76"/>
      <c r="FS1010" s="76"/>
      <c r="FT1010" s="76"/>
      <c r="FU1010" s="76"/>
      <c r="FV1010" s="76"/>
      <c r="FW1010" s="76"/>
      <c r="FX1010" s="76"/>
      <c r="FY1010" s="76"/>
      <c r="FZ1010" s="76"/>
      <c r="GA1010" s="76"/>
      <c r="GB1010" s="76"/>
      <c r="GC1010" s="76"/>
      <c r="GD1010" s="76"/>
      <c r="GE1010" s="76"/>
      <c r="GF1010" s="76"/>
      <c r="GG1010" s="76"/>
      <c r="GH1010" s="76"/>
      <c r="GI1010" s="76"/>
      <c r="GJ1010" s="76"/>
      <c r="GK1010" s="76"/>
      <c r="GL1010" s="76"/>
      <c r="GM1010" s="76"/>
      <c r="GN1010" s="76"/>
      <c r="GO1010" s="76"/>
      <c r="GP1010" s="76"/>
      <c r="GQ1010" s="76"/>
      <c r="GR1010" s="76"/>
      <c r="GS1010" s="76"/>
      <c r="GT1010" s="76"/>
      <c r="GU1010" s="76"/>
      <c r="GV1010" s="76"/>
      <c r="GW1010" s="76"/>
      <c r="GX1010" s="76"/>
      <c r="GY1010" s="76"/>
      <c r="GZ1010" s="76"/>
      <c r="HA1010" s="76"/>
      <c r="HB1010" s="76"/>
      <c r="HC1010" s="76"/>
      <c r="HD1010" s="76"/>
      <c r="HE1010" s="76"/>
      <c r="HF1010" s="76"/>
      <c r="HG1010" s="76"/>
      <c r="HH1010" s="76"/>
      <c r="HI1010" s="76"/>
      <c r="HJ1010" s="76"/>
      <c r="HK1010" s="76"/>
      <c r="HL1010" s="76"/>
      <c r="HM1010" s="76"/>
      <c r="HN1010" s="76"/>
      <c r="HO1010" s="76"/>
      <c r="HP1010" s="76"/>
      <c r="HQ1010" s="76"/>
      <c r="HR1010" s="76"/>
      <c r="HS1010" s="76"/>
      <c r="HT1010" s="76"/>
      <c r="HU1010" s="76"/>
      <c r="HV1010" s="76"/>
      <c r="HW1010" s="76"/>
      <c r="HX1010" s="76"/>
      <c r="HY1010" s="76"/>
      <c r="HZ1010" s="76"/>
      <c r="IA1010" s="76"/>
      <c r="IB1010" s="76"/>
      <c r="IC1010" s="76"/>
      <c r="ID1010" s="76"/>
      <c r="IE1010" s="76"/>
      <c r="IF1010" s="76"/>
      <c r="IG1010" s="76"/>
      <c r="IH1010" s="76"/>
      <c r="II1010" s="76"/>
      <c r="IJ1010" s="76"/>
      <c r="IK1010" s="76"/>
      <c r="IL1010" s="76"/>
      <c r="IM1010" s="76"/>
      <c r="IN1010" s="76"/>
      <c r="IO1010" s="76"/>
      <c r="IP1010" s="76"/>
      <c r="IQ1010" s="76"/>
      <c r="IR1010" s="76"/>
      <c r="IS1010" s="76"/>
      <c r="IT1010" s="76"/>
      <c r="IU1010" s="76"/>
      <c r="IV1010" s="76"/>
    </row>
    <row r="1011" spans="1:256" x14ac:dyDescent="0.2">
      <c r="A1011" s="79">
        <v>2126</v>
      </c>
      <c r="B1011" s="71" t="s">
        <v>2009</v>
      </c>
      <c r="C1011" s="70" t="s">
        <v>62</v>
      </c>
      <c r="D1011" s="69">
        <v>0</v>
      </c>
      <c r="E1011" s="69">
        <v>0</v>
      </c>
      <c r="F1011" s="69">
        <v>0</v>
      </c>
      <c r="G1011" s="71">
        <v>0</v>
      </c>
      <c r="H1011" s="69">
        <v>0</v>
      </c>
      <c r="I1011" s="69">
        <v>0</v>
      </c>
      <c r="J1011" s="72">
        <v>0</v>
      </c>
      <c r="K1011" s="71">
        <v>0</v>
      </c>
      <c r="L1011" s="80">
        <v>0</v>
      </c>
      <c r="M1011" s="74">
        <v>0</v>
      </c>
      <c r="N1011" s="80">
        <v>0</v>
      </c>
      <c r="O1011" s="70">
        <v>0</v>
      </c>
      <c r="P1011" s="76" t="e">
        <f>VLOOKUP(A1011,#REF!,3,FALSE)</f>
        <v>#REF!</v>
      </c>
      <c r="Q1011" s="80">
        <v>249.01800000000003</v>
      </c>
      <c r="R1011" s="80">
        <f t="shared" si="15"/>
        <v>0</v>
      </c>
    </row>
    <row r="1012" spans="1:256" x14ac:dyDescent="0.2">
      <c r="A1012" s="79">
        <v>3711</v>
      </c>
      <c r="B1012" s="71" t="s">
        <v>1592</v>
      </c>
      <c r="C1012" s="70" t="s">
        <v>2107</v>
      </c>
      <c r="D1012" s="69">
        <v>0</v>
      </c>
      <c r="E1012" s="69">
        <v>0</v>
      </c>
      <c r="F1012" s="69">
        <v>0</v>
      </c>
      <c r="G1012" s="71">
        <v>0</v>
      </c>
      <c r="H1012" s="69">
        <v>0</v>
      </c>
      <c r="I1012" s="69">
        <v>0</v>
      </c>
      <c r="J1012" s="72">
        <v>0</v>
      </c>
      <c r="K1012" s="71">
        <v>0</v>
      </c>
      <c r="L1012" s="80">
        <v>0</v>
      </c>
      <c r="M1012" s="74">
        <v>0</v>
      </c>
      <c r="N1012" s="80">
        <v>0</v>
      </c>
      <c r="O1012" s="70">
        <v>0</v>
      </c>
      <c r="P1012" s="76" t="e">
        <f>VLOOKUP(A1012,#REF!,3,FALSE)</f>
        <v>#REF!</v>
      </c>
      <c r="Q1012" s="80">
        <v>1906.7256637168143</v>
      </c>
      <c r="R1012" s="80">
        <f t="shared" si="15"/>
        <v>0</v>
      </c>
    </row>
    <row r="1013" spans="1:256" x14ac:dyDescent="0.2">
      <c r="A1013" s="79">
        <v>3480</v>
      </c>
      <c r="B1013" s="71" t="s">
        <v>517</v>
      </c>
      <c r="C1013" s="70" t="s">
        <v>8</v>
      </c>
      <c r="D1013" s="69">
        <v>2</v>
      </c>
      <c r="E1013" s="69">
        <v>2</v>
      </c>
      <c r="F1013" s="69">
        <v>3</v>
      </c>
      <c r="G1013" s="71">
        <v>108.80000000000001</v>
      </c>
      <c r="H1013" s="69">
        <v>7.7600000000000007</v>
      </c>
      <c r="I1013" s="69">
        <v>2</v>
      </c>
      <c r="J1013" s="72">
        <v>2</v>
      </c>
      <c r="K1013" s="71">
        <v>3</v>
      </c>
      <c r="L1013" s="80">
        <v>108.80000000000001</v>
      </c>
      <c r="M1013" s="74">
        <v>7.7600000000000007</v>
      </c>
      <c r="N1013" s="80">
        <v>36.2667</v>
      </c>
      <c r="O1013" s="70">
        <v>0</v>
      </c>
      <c r="P1013" s="76" t="e">
        <f>VLOOKUP(A1013,#REF!,3,FALSE)</f>
        <v>#REF!</v>
      </c>
      <c r="Q1013" s="80">
        <v>20.37037037037037</v>
      </c>
      <c r="R1013" s="80">
        <f t="shared" si="15"/>
        <v>47.688988888888886</v>
      </c>
    </row>
    <row r="1014" spans="1:256" s="69" customFormat="1" x14ac:dyDescent="0.2">
      <c r="A1014" s="81">
        <v>2578</v>
      </c>
      <c r="B1014" s="82" t="s">
        <v>518</v>
      </c>
      <c r="C1014" s="69" t="s">
        <v>1473</v>
      </c>
      <c r="D1014" s="69">
        <v>2</v>
      </c>
      <c r="E1014" s="69">
        <v>2</v>
      </c>
      <c r="F1014" s="69">
        <v>18</v>
      </c>
      <c r="G1014" s="71">
        <v>140.86000000000001</v>
      </c>
      <c r="H1014" s="69">
        <v>28.17</v>
      </c>
      <c r="I1014" s="69">
        <v>2</v>
      </c>
      <c r="J1014" s="69">
        <v>2</v>
      </c>
      <c r="K1014" s="82">
        <v>18</v>
      </c>
      <c r="L1014" s="83">
        <v>140.86000000000001</v>
      </c>
      <c r="M1014" s="69">
        <v>28.17</v>
      </c>
      <c r="N1014" s="83">
        <v>7.8256000000000006</v>
      </c>
      <c r="O1014" s="69">
        <v>0</v>
      </c>
      <c r="P1014" s="76" t="e">
        <f>VLOOKUP(A1014,#REF!,3,FALSE)</f>
        <v>#REF!</v>
      </c>
      <c r="Q1014" s="84">
        <v>3.4875000000000003</v>
      </c>
      <c r="R1014" s="84">
        <f t="shared" si="15"/>
        <v>78.085800000000006</v>
      </c>
      <c r="S1014" s="78"/>
      <c r="T1014" s="78"/>
      <c r="U1014" s="78"/>
      <c r="V1014" s="78"/>
      <c r="W1014" s="78"/>
      <c r="X1014" s="78"/>
      <c r="Y1014" s="78"/>
      <c r="Z1014" s="78"/>
      <c r="AA1014" s="78"/>
      <c r="AB1014" s="78"/>
      <c r="AC1014" s="85"/>
      <c r="AD1014" s="85"/>
      <c r="AE1014" s="85"/>
      <c r="AF1014" s="85"/>
      <c r="AG1014" s="85"/>
      <c r="AH1014" s="85"/>
      <c r="AI1014" s="85"/>
      <c r="AJ1014" s="85"/>
      <c r="AK1014" s="85"/>
      <c r="AL1014" s="85"/>
      <c r="AM1014" s="85"/>
      <c r="AN1014" s="85"/>
      <c r="AO1014" s="85"/>
      <c r="AP1014" s="85"/>
      <c r="AQ1014" s="85"/>
      <c r="AR1014" s="85"/>
      <c r="AS1014" s="85"/>
      <c r="AT1014" s="85"/>
      <c r="AU1014" s="85"/>
      <c r="AV1014" s="85"/>
      <c r="AW1014" s="85"/>
      <c r="AX1014" s="85"/>
      <c r="AY1014" s="85"/>
      <c r="AZ1014" s="85"/>
      <c r="BA1014" s="85"/>
      <c r="BB1014" s="85"/>
      <c r="BC1014" s="85"/>
      <c r="BD1014" s="85"/>
      <c r="BE1014" s="85"/>
      <c r="BF1014" s="85"/>
      <c r="BG1014" s="85"/>
      <c r="BH1014" s="85"/>
      <c r="BI1014" s="85"/>
      <c r="BJ1014" s="85"/>
      <c r="BK1014" s="85"/>
      <c r="BL1014" s="85"/>
      <c r="BM1014" s="85"/>
      <c r="BN1014" s="85"/>
      <c r="BO1014" s="85"/>
      <c r="BP1014" s="85"/>
      <c r="BQ1014" s="85"/>
      <c r="BR1014" s="85"/>
      <c r="BS1014" s="85"/>
      <c r="BT1014" s="85"/>
      <c r="BU1014" s="85"/>
      <c r="BV1014" s="85"/>
      <c r="BW1014" s="85"/>
      <c r="BX1014" s="85"/>
      <c r="BY1014" s="85"/>
      <c r="BZ1014" s="85"/>
      <c r="CA1014" s="85"/>
      <c r="CB1014" s="85"/>
      <c r="CC1014" s="85"/>
      <c r="CD1014" s="85"/>
      <c r="CE1014" s="85"/>
      <c r="CF1014" s="85"/>
      <c r="CG1014" s="85"/>
      <c r="CH1014" s="85"/>
      <c r="CI1014" s="85"/>
      <c r="CJ1014" s="85"/>
      <c r="CK1014" s="85"/>
      <c r="CL1014" s="85"/>
      <c r="CM1014" s="85"/>
      <c r="CN1014" s="85"/>
      <c r="CO1014" s="85"/>
      <c r="CP1014" s="85"/>
      <c r="CQ1014" s="85"/>
      <c r="CR1014" s="85"/>
      <c r="CS1014" s="85"/>
      <c r="CT1014" s="85"/>
      <c r="CU1014" s="85"/>
      <c r="CV1014" s="85"/>
      <c r="CW1014" s="85"/>
      <c r="CX1014" s="85"/>
      <c r="CY1014" s="85"/>
      <c r="CZ1014" s="85"/>
      <c r="DA1014" s="85"/>
      <c r="DB1014" s="85"/>
      <c r="DC1014" s="85"/>
      <c r="DD1014" s="85"/>
      <c r="DE1014" s="85"/>
      <c r="DF1014" s="85"/>
      <c r="DG1014" s="85"/>
      <c r="DH1014" s="85"/>
      <c r="DI1014" s="85"/>
      <c r="DJ1014" s="85"/>
      <c r="DK1014" s="85"/>
      <c r="DL1014" s="85"/>
      <c r="DM1014" s="85"/>
      <c r="DN1014" s="85"/>
      <c r="DO1014" s="85"/>
      <c r="DP1014" s="85"/>
      <c r="DQ1014" s="85"/>
      <c r="DR1014" s="85"/>
      <c r="DS1014" s="85"/>
      <c r="DT1014" s="85"/>
      <c r="DU1014" s="85"/>
      <c r="DV1014" s="85"/>
      <c r="DW1014" s="85"/>
      <c r="DX1014" s="85"/>
      <c r="DY1014" s="85"/>
      <c r="DZ1014" s="85"/>
      <c r="EA1014" s="85"/>
      <c r="EB1014" s="85"/>
      <c r="EC1014" s="85"/>
      <c r="ED1014" s="85"/>
      <c r="EE1014" s="85"/>
      <c r="EF1014" s="85"/>
      <c r="EG1014" s="85"/>
      <c r="EH1014" s="85"/>
      <c r="EI1014" s="85"/>
      <c r="EJ1014" s="85"/>
      <c r="EK1014" s="85"/>
      <c r="EL1014" s="85"/>
      <c r="EM1014" s="85"/>
      <c r="EN1014" s="85"/>
      <c r="EO1014" s="85"/>
      <c r="EP1014" s="85"/>
      <c r="EQ1014" s="85"/>
      <c r="ER1014" s="85"/>
      <c r="ES1014" s="85"/>
      <c r="ET1014" s="85"/>
      <c r="EU1014" s="85"/>
      <c r="EV1014" s="85"/>
      <c r="EW1014" s="85"/>
      <c r="EX1014" s="85"/>
      <c r="EY1014" s="85"/>
      <c r="EZ1014" s="85"/>
      <c r="FA1014" s="85"/>
      <c r="FB1014" s="85"/>
      <c r="FC1014" s="85"/>
      <c r="FD1014" s="85"/>
      <c r="FE1014" s="85"/>
      <c r="FF1014" s="85"/>
      <c r="FG1014" s="85"/>
      <c r="FH1014" s="85"/>
      <c r="FI1014" s="85"/>
      <c r="FJ1014" s="85"/>
      <c r="FK1014" s="85"/>
      <c r="FL1014" s="85"/>
      <c r="FM1014" s="85"/>
      <c r="FN1014" s="85"/>
      <c r="FO1014" s="85"/>
      <c r="FP1014" s="85"/>
      <c r="FQ1014" s="85"/>
      <c r="FR1014" s="85"/>
      <c r="FS1014" s="85"/>
      <c r="FT1014" s="85"/>
      <c r="FU1014" s="85"/>
      <c r="FV1014" s="85"/>
      <c r="FW1014" s="85"/>
      <c r="FX1014" s="85"/>
      <c r="FY1014" s="85"/>
      <c r="FZ1014" s="85"/>
      <c r="GA1014" s="85"/>
      <c r="GB1014" s="85"/>
      <c r="GC1014" s="85"/>
      <c r="GD1014" s="85"/>
      <c r="GE1014" s="85"/>
      <c r="GF1014" s="85"/>
      <c r="GG1014" s="85"/>
      <c r="GH1014" s="85"/>
      <c r="GI1014" s="85"/>
      <c r="GJ1014" s="85"/>
      <c r="GK1014" s="85"/>
      <c r="GL1014" s="85"/>
      <c r="GM1014" s="85"/>
      <c r="GN1014" s="85"/>
      <c r="GO1014" s="85"/>
      <c r="GP1014" s="85"/>
      <c r="GQ1014" s="85"/>
      <c r="GR1014" s="85"/>
      <c r="GS1014" s="85"/>
      <c r="GT1014" s="85"/>
      <c r="GU1014" s="85"/>
      <c r="GV1014" s="85"/>
      <c r="GW1014" s="85"/>
      <c r="GX1014" s="85"/>
      <c r="GY1014" s="85"/>
      <c r="GZ1014" s="85"/>
      <c r="HA1014" s="85"/>
      <c r="HB1014" s="85"/>
      <c r="HC1014" s="85"/>
      <c r="HD1014" s="85"/>
      <c r="HE1014" s="85"/>
      <c r="HF1014" s="85"/>
      <c r="HG1014" s="85"/>
      <c r="HH1014" s="85"/>
      <c r="HI1014" s="85"/>
      <c r="HJ1014" s="85"/>
      <c r="HK1014" s="85"/>
      <c r="HL1014" s="85"/>
      <c r="HM1014" s="85"/>
      <c r="HN1014" s="85"/>
      <c r="HO1014" s="85"/>
      <c r="HP1014" s="85"/>
      <c r="HQ1014" s="85"/>
      <c r="HR1014" s="85"/>
      <c r="HS1014" s="85"/>
      <c r="HT1014" s="85"/>
      <c r="HU1014" s="85"/>
      <c r="HV1014" s="85"/>
      <c r="HW1014" s="85"/>
      <c r="HX1014" s="85"/>
      <c r="HY1014" s="85"/>
      <c r="HZ1014" s="85"/>
      <c r="IA1014" s="85"/>
      <c r="IB1014" s="85"/>
      <c r="IC1014" s="85"/>
      <c r="ID1014" s="85"/>
      <c r="IE1014" s="85"/>
      <c r="IF1014" s="85"/>
      <c r="IG1014" s="85"/>
      <c r="IH1014" s="85"/>
      <c r="II1014" s="85"/>
      <c r="IJ1014" s="85"/>
      <c r="IK1014" s="85"/>
      <c r="IL1014" s="85"/>
      <c r="IM1014" s="85"/>
      <c r="IN1014" s="85"/>
      <c r="IO1014" s="85"/>
      <c r="IP1014" s="85"/>
      <c r="IQ1014" s="85"/>
      <c r="IR1014" s="85"/>
      <c r="IS1014" s="85"/>
      <c r="IT1014" s="85"/>
      <c r="IU1014" s="85"/>
      <c r="IV1014" s="85"/>
    </row>
    <row r="1015" spans="1:256" x14ac:dyDescent="0.2">
      <c r="A1015" s="68">
        <v>3953</v>
      </c>
      <c r="B1015" s="69" t="s">
        <v>2549</v>
      </c>
      <c r="C1015" s="70" t="s">
        <v>2176</v>
      </c>
      <c r="D1015" s="69">
        <v>9</v>
      </c>
      <c r="E1015" s="69">
        <v>7</v>
      </c>
      <c r="F1015" s="69">
        <v>82</v>
      </c>
      <c r="G1015" s="71">
        <v>390</v>
      </c>
      <c r="H1015" s="69">
        <v>78</v>
      </c>
      <c r="I1015" s="69">
        <v>8</v>
      </c>
      <c r="J1015" s="72">
        <v>6</v>
      </c>
      <c r="K1015" s="73">
        <v>62</v>
      </c>
      <c r="L1015" s="73">
        <v>290</v>
      </c>
      <c r="M1015" s="74">
        <v>58</v>
      </c>
      <c r="N1015" s="75">
        <v>4.6774000000000004</v>
      </c>
      <c r="O1015" s="70">
        <v>0</v>
      </c>
      <c r="P1015" s="76" t="e">
        <f>VLOOKUP(A1015,#REF!,3,FALSE)</f>
        <v>#REF!</v>
      </c>
      <c r="Q1015" s="77"/>
      <c r="R1015" s="77">
        <f t="shared" si="15"/>
        <v>289.99880000000002</v>
      </c>
      <c r="S1015" s="76"/>
      <c r="T1015" s="76"/>
      <c r="U1015" s="76"/>
      <c r="V1015" s="76"/>
      <c r="W1015" s="76"/>
      <c r="X1015" s="76"/>
      <c r="Y1015" s="76"/>
      <c r="Z1015" s="76"/>
      <c r="AA1015" s="76"/>
      <c r="AB1015" s="76"/>
      <c r="AC1015" s="76"/>
      <c r="AD1015" s="76"/>
      <c r="AE1015" s="76"/>
      <c r="AF1015" s="76"/>
      <c r="AG1015" s="76"/>
      <c r="AH1015" s="76"/>
      <c r="AI1015" s="76"/>
      <c r="AJ1015" s="76"/>
      <c r="AK1015" s="76"/>
      <c r="AL1015" s="76"/>
      <c r="AM1015" s="76"/>
      <c r="AN1015" s="76"/>
      <c r="AO1015" s="76"/>
      <c r="AP1015" s="76"/>
      <c r="AQ1015" s="76"/>
      <c r="AR1015" s="76"/>
      <c r="AS1015" s="76"/>
      <c r="AT1015" s="76"/>
      <c r="AU1015" s="76"/>
      <c r="AV1015" s="76"/>
      <c r="AW1015" s="76"/>
      <c r="AX1015" s="76"/>
      <c r="AY1015" s="76"/>
      <c r="AZ1015" s="76"/>
      <c r="BA1015" s="76"/>
      <c r="BB1015" s="76"/>
      <c r="BC1015" s="76"/>
      <c r="BD1015" s="76"/>
      <c r="BE1015" s="76"/>
      <c r="BF1015" s="76"/>
      <c r="BG1015" s="76"/>
      <c r="BH1015" s="76"/>
      <c r="BI1015" s="76"/>
      <c r="BJ1015" s="76"/>
      <c r="BK1015" s="76"/>
      <c r="BL1015" s="76"/>
      <c r="BM1015" s="76"/>
      <c r="BN1015" s="76"/>
      <c r="BO1015" s="76"/>
      <c r="BP1015" s="76"/>
      <c r="BQ1015" s="76"/>
      <c r="BR1015" s="76"/>
      <c r="BS1015" s="76"/>
      <c r="BT1015" s="76"/>
      <c r="BU1015" s="76"/>
      <c r="BV1015" s="76"/>
      <c r="BW1015" s="76"/>
      <c r="BX1015" s="76"/>
      <c r="BY1015" s="76"/>
      <c r="BZ1015" s="76"/>
      <c r="CA1015" s="76"/>
      <c r="CB1015" s="76"/>
      <c r="CC1015" s="76"/>
      <c r="CD1015" s="76"/>
      <c r="CE1015" s="76"/>
      <c r="CF1015" s="76"/>
      <c r="CG1015" s="76"/>
      <c r="CH1015" s="76"/>
      <c r="CI1015" s="76"/>
      <c r="CJ1015" s="76"/>
      <c r="CK1015" s="76"/>
      <c r="CL1015" s="76"/>
      <c r="CM1015" s="76"/>
      <c r="CN1015" s="76"/>
      <c r="CO1015" s="76"/>
      <c r="CP1015" s="76"/>
      <c r="CQ1015" s="76"/>
      <c r="CR1015" s="76"/>
      <c r="CS1015" s="76"/>
      <c r="CT1015" s="76"/>
      <c r="CU1015" s="76"/>
      <c r="CV1015" s="76"/>
      <c r="CW1015" s="76"/>
      <c r="CX1015" s="76"/>
      <c r="CY1015" s="76"/>
      <c r="CZ1015" s="76"/>
      <c r="DA1015" s="76"/>
      <c r="DB1015" s="76"/>
      <c r="DC1015" s="76"/>
      <c r="DD1015" s="76"/>
      <c r="DE1015" s="76"/>
      <c r="DF1015" s="76"/>
      <c r="DG1015" s="76"/>
      <c r="DH1015" s="76"/>
      <c r="DI1015" s="76"/>
      <c r="DJ1015" s="76"/>
      <c r="DK1015" s="76"/>
      <c r="DL1015" s="76"/>
      <c r="DM1015" s="76"/>
      <c r="DN1015" s="76"/>
      <c r="DO1015" s="76"/>
      <c r="DP1015" s="76"/>
      <c r="DQ1015" s="76"/>
      <c r="DR1015" s="76"/>
      <c r="DS1015" s="76"/>
      <c r="DT1015" s="76"/>
      <c r="DU1015" s="76"/>
      <c r="DV1015" s="76"/>
      <c r="DW1015" s="76"/>
      <c r="DX1015" s="76"/>
      <c r="DY1015" s="76"/>
      <c r="DZ1015" s="76"/>
      <c r="EA1015" s="76"/>
      <c r="EB1015" s="76"/>
      <c r="EC1015" s="76"/>
      <c r="ED1015" s="76"/>
      <c r="EE1015" s="76"/>
      <c r="EF1015" s="76"/>
      <c r="EG1015" s="76"/>
      <c r="EH1015" s="76"/>
      <c r="EI1015" s="76"/>
      <c r="EJ1015" s="76"/>
      <c r="EK1015" s="76"/>
      <c r="EL1015" s="76"/>
      <c r="EM1015" s="76"/>
      <c r="EN1015" s="76"/>
      <c r="EO1015" s="76"/>
      <c r="EP1015" s="76"/>
      <c r="EQ1015" s="76"/>
      <c r="ER1015" s="76"/>
      <c r="ES1015" s="76"/>
      <c r="ET1015" s="76"/>
      <c r="EU1015" s="76"/>
      <c r="EV1015" s="76"/>
      <c r="EW1015" s="76"/>
      <c r="EX1015" s="76"/>
      <c r="EY1015" s="76"/>
      <c r="EZ1015" s="76"/>
      <c r="FA1015" s="76"/>
      <c r="FB1015" s="76"/>
      <c r="FC1015" s="76"/>
      <c r="FD1015" s="76"/>
      <c r="FE1015" s="76"/>
      <c r="FF1015" s="76"/>
      <c r="FG1015" s="76"/>
      <c r="FH1015" s="76"/>
      <c r="FI1015" s="76"/>
      <c r="FJ1015" s="76"/>
      <c r="FK1015" s="76"/>
      <c r="FL1015" s="76"/>
      <c r="FM1015" s="76"/>
      <c r="FN1015" s="76"/>
      <c r="FO1015" s="76"/>
      <c r="FP1015" s="76"/>
      <c r="FQ1015" s="76"/>
      <c r="FR1015" s="76"/>
      <c r="FS1015" s="76"/>
      <c r="FT1015" s="76"/>
      <c r="FU1015" s="76"/>
      <c r="FV1015" s="76"/>
      <c r="FW1015" s="76"/>
      <c r="FX1015" s="76"/>
      <c r="FY1015" s="76"/>
      <c r="FZ1015" s="76"/>
      <c r="GA1015" s="76"/>
      <c r="GB1015" s="76"/>
      <c r="GC1015" s="76"/>
      <c r="GD1015" s="76"/>
      <c r="GE1015" s="76"/>
      <c r="GF1015" s="76"/>
      <c r="GG1015" s="76"/>
      <c r="GH1015" s="76"/>
      <c r="GI1015" s="76"/>
      <c r="GJ1015" s="76"/>
      <c r="GK1015" s="76"/>
      <c r="GL1015" s="76"/>
      <c r="GM1015" s="76"/>
      <c r="GN1015" s="76"/>
      <c r="GO1015" s="76"/>
      <c r="GP1015" s="76"/>
      <c r="GQ1015" s="76"/>
      <c r="GR1015" s="76"/>
      <c r="GS1015" s="76"/>
      <c r="GT1015" s="76"/>
      <c r="GU1015" s="76"/>
      <c r="GV1015" s="76"/>
      <c r="GW1015" s="76"/>
      <c r="GX1015" s="76"/>
      <c r="GY1015" s="76"/>
      <c r="GZ1015" s="76"/>
      <c r="HA1015" s="76"/>
      <c r="HB1015" s="76"/>
      <c r="HC1015" s="76"/>
      <c r="HD1015" s="76"/>
      <c r="HE1015" s="76"/>
      <c r="HF1015" s="76"/>
      <c r="HG1015" s="76"/>
      <c r="HH1015" s="76"/>
      <c r="HI1015" s="76"/>
      <c r="HJ1015" s="76"/>
      <c r="HK1015" s="76"/>
      <c r="HL1015" s="76"/>
      <c r="HM1015" s="76"/>
      <c r="HN1015" s="76"/>
      <c r="HO1015" s="76"/>
      <c r="HP1015" s="76"/>
      <c r="HQ1015" s="76"/>
      <c r="HR1015" s="76"/>
      <c r="HS1015" s="76"/>
      <c r="HT1015" s="76"/>
      <c r="HU1015" s="76"/>
      <c r="HV1015" s="76"/>
      <c r="HW1015" s="76"/>
      <c r="HX1015" s="76"/>
      <c r="HY1015" s="76"/>
      <c r="HZ1015" s="76"/>
      <c r="IA1015" s="76"/>
      <c r="IB1015" s="76"/>
      <c r="IC1015" s="76"/>
      <c r="ID1015" s="76"/>
      <c r="IE1015" s="76"/>
      <c r="IF1015" s="76"/>
      <c r="IG1015" s="76"/>
      <c r="IH1015" s="76"/>
      <c r="II1015" s="76"/>
      <c r="IJ1015" s="76"/>
      <c r="IK1015" s="76"/>
      <c r="IL1015" s="76"/>
      <c r="IM1015" s="76"/>
      <c r="IN1015" s="76"/>
      <c r="IO1015" s="76"/>
      <c r="IP1015" s="76"/>
      <c r="IQ1015" s="76"/>
      <c r="IR1015" s="76"/>
      <c r="IS1015" s="76"/>
      <c r="IT1015" s="76"/>
      <c r="IU1015" s="76"/>
      <c r="IV1015" s="76"/>
    </row>
    <row r="1016" spans="1:256" s="69" customFormat="1" x14ac:dyDescent="0.2">
      <c r="A1016" s="86">
        <v>1728</v>
      </c>
      <c r="B1016" s="85" t="s">
        <v>2010</v>
      </c>
      <c r="C1016" s="69" t="s">
        <v>62</v>
      </c>
      <c r="D1016" s="69">
        <v>0</v>
      </c>
      <c r="E1016" s="69">
        <v>0</v>
      </c>
      <c r="F1016" s="69">
        <v>0</v>
      </c>
      <c r="G1016" s="71">
        <v>0</v>
      </c>
      <c r="H1016" s="69">
        <v>0</v>
      </c>
      <c r="I1016" s="69">
        <v>0</v>
      </c>
      <c r="J1016" s="69">
        <v>0</v>
      </c>
      <c r="K1016" s="85">
        <v>0</v>
      </c>
      <c r="L1016" s="87">
        <v>0</v>
      </c>
      <c r="M1016" s="69">
        <v>0</v>
      </c>
      <c r="N1016" s="87">
        <v>0</v>
      </c>
      <c r="O1016" s="69">
        <v>0</v>
      </c>
      <c r="P1016" s="76" t="e">
        <f>VLOOKUP(A1016,#REF!,3,FALSE)</f>
        <v>#REF!</v>
      </c>
      <c r="Q1016" s="84">
        <v>24.750000000000004</v>
      </c>
      <c r="R1016" s="84">
        <f t="shared" si="15"/>
        <v>0</v>
      </c>
      <c r="S1016" s="78"/>
      <c r="T1016" s="78"/>
      <c r="U1016" s="78"/>
      <c r="V1016" s="78"/>
      <c r="W1016" s="78"/>
      <c r="X1016" s="78"/>
      <c r="Y1016" s="78"/>
      <c r="Z1016" s="78"/>
      <c r="AA1016" s="78"/>
      <c r="AB1016" s="78"/>
      <c r="AC1016" s="85"/>
      <c r="AD1016" s="85"/>
      <c r="AE1016" s="85"/>
      <c r="AF1016" s="85"/>
      <c r="AG1016" s="85"/>
      <c r="AH1016" s="85"/>
      <c r="AI1016" s="85"/>
      <c r="AJ1016" s="85"/>
      <c r="AK1016" s="85"/>
      <c r="AL1016" s="85"/>
      <c r="AM1016" s="85"/>
      <c r="AN1016" s="85"/>
      <c r="AO1016" s="85"/>
      <c r="AP1016" s="85"/>
      <c r="AQ1016" s="85"/>
      <c r="AR1016" s="85"/>
      <c r="AS1016" s="85"/>
      <c r="AT1016" s="85"/>
      <c r="AU1016" s="85"/>
      <c r="AV1016" s="85"/>
      <c r="AW1016" s="85"/>
      <c r="AX1016" s="85"/>
      <c r="AY1016" s="85"/>
      <c r="AZ1016" s="85"/>
      <c r="BA1016" s="85"/>
      <c r="BB1016" s="85"/>
      <c r="BC1016" s="85"/>
      <c r="BD1016" s="85"/>
      <c r="BE1016" s="85"/>
      <c r="BF1016" s="85"/>
      <c r="BG1016" s="85"/>
      <c r="BH1016" s="85"/>
      <c r="BI1016" s="85"/>
      <c r="BJ1016" s="85"/>
      <c r="BK1016" s="85"/>
      <c r="BL1016" s="85"/>
      <c r="BM1016" s="85"/>
      <c r="BN1016" s="85"/>
      <c r="BO1016" s="85"/>
      <c r="BP1016" s="85"/>
      <c r="BQ1016" s="85"/>
      <c r="BR1016" s="85"/>
      <c r="BS1016" s="85"/>
      <c r="BT1016" s="85"/>
      <c r="BU1016" s="85"/>
      <c r="BV1016" s="85"/>
      <c r="BW1016" s="85"/>
      <c r="BX1016" s="85"/>
      <c r="BY1016" s="85"/>
      <c r="BZ1016" s="85"/>
      <c r="CA1016" s="85"/>
      <c r="CB1016" s="85"/>
      <c r="CC1016" s="85"/>
      <c r="CD1016" s="85"/>
      <c r="CE1016" s="85"/>
      <c r="CF1016" s="85"/>
      <c r="CG1016" s="85"/>
      <c r="CH1016" s="85"/>
      <c r="CI1016" s="85"/>
      <c r="CJ1016" s="85"/>
      <c r="CK1016" s="85"/>
      <c r="CL1016" s="85"/>
      <c r="CM1016" s="85"/>
      <c r="CN1016" s="85"/>
      <c r="CO1016" s="85"/>
      <c r="CP1016" s="85"/>
      <c r="CQ1016" s="85"/>
      <c r="CR1016" s="85"/>
      <c r="CS1016" s="85"/>
      <c r="CT1016" s="85"/>
      <c r="CU1016" s="85"/>
      <c r="CV1016" s="85"/>
      <c r="CW1016" s="85"/>
      <c r="CX1016" s="85"/>
      <c r="CY1016" s="85"/>
      <c r="CZ1016" s="85"/>
      <c r="DA1016" s="85"/>
      <c r="DB1016" s="85"/>
      <c r="DC1016" s="85"/>
      <c r="DD1016" s="85"/>
      <c r="DE1016" s="85"/>
      <c r="DF1016" s="85"/>
      <c r="DG1016" s="85"/>
      <c r="DH1016" s="85"/>
      <c r="DI1016" s="85"/>
      <c r="DJ1016" s="85"/>
      <c r="DK1016" s="85"/>
      <c r="DL1016" s="85"/>
      <c r="DM1016" s="85"/>
      <c r="DN1016" s="85"/>
      <c r="DO1016" s="85"/>
      <c r="DP1016" s="85"/>
      <c r="DQ1016" s="85"/>
      <c r="DR1016" s="85"/>
      <c r="DS1016" s="85"/>
      <c r="DT1016" s="85"/>
      <c r="DU1016" s="85"/>
      <c r="DV1016" s="85"/>
      <c r="DW1016" s="85"/>
      <c r="DX1016" s="85"/>
      <c r="DY1016" s="85"/>
      <c r="DZ1016" s="85"/>
      <c r="EA1016" s="85"/>
      <c r="EB1016" s="85"/>
      <c r="EC1016" s="85"/>
      <c r="ED1016" s="85"/>
      <c r="EE1016" s="85"/>
      <c r="EF1016" s="85"/>
      <c r="EG1016" s="85"/>
      <c r="EH1016" s="85"/>
      <c r="EI1016" s="85"/>
      <c r="EJ1016" s="85"/>
      <c r="EK1016" s="85"/>
      <c r="EL1016" s="85"/>
      <c r="EM1016" s="85"/>
      <c r="EN1016" s="85"/>
      <c r="EO1016" s="85"/>
      <c r="EP1016" s="85"/>
      <c r="EQ1016" s="85"/>
      <c r="ER1016" s="85"/>
      <c r="ES1016" s="85"/>
      <c r="ET1016" s="85"/>
      <c r="EU1016" s="85"/>
      <c r="EV1016" s="85"/>
      <c r="EW1016" s="85"/>
      <c r="EX1016" s="85"/>
      <c r="EY1016" s="85"/>
      <c r="EZ1016" s="85"/>
      <c r="FA1016" s="85"/>
      <c r="FB1016" s="85"/>
      <c r="FC1016" s="85"/>
      <c r="FD1016" s="85"/>
      <c r="FE1016" s="85"/>
      <c r="FF1016" s="85"/>
      <c r="FG1016" s="85"/>
      <c r="FH1016" s="85"/>
      <c r="FI1016" s="85"/>
      <c r="FJ1016" s="85"/>
      <c r="FK1016" s="85"/>
      <c r="FL1016" s="85"/>
      <c r="FM1016" s="85"/>
      <c r="FN1016" s="85"/>
      <c r="FO1016" s="85"/>
      <c r="FP1016" s="85"/>
      <c r="FQ1016" s="85"/>
      <c r="FR1016" s="85"/>
      <c r="FS1016" s="85"/>
      <c r="FT1016" s="85"/>
      <c r="FU1016" s="85"/>
      <c r="FV1016" s="85"/>
      <c r="FW1016" s="85"/>
      <c r="FX1016" s="85"/>
      <c r="FY1016" s="85"/>
      <c r="FZ1016" s="85"/>
      <c r="GA1016" s="85"/>
      <c r="GB1016" s="85"/>
      <c r="GC1016" s="85"/>
      <c r="GD1016" s="85"/>
      <c r="GE1016" s="85"/>
      <c r="GF1016" s="85"/>
      <c r="GG1016" s="85"/>
      <c r="GH1016" s="85"/>
      <c r="GI1016" s="85"/>
      <c r="GJ1016" s="85"/>
      <c r="GK1016" s="85"/>
      <c r="GL1016" s="85"/>
      <c r="GM1016" s="85"/>
      <c r="GN1016" s="85"/>
      <c r="GO1016" s="85"/>
      <c r="GP1016" s="85"/>
      <c r="GQ1016" s="85"/>
      <c r="GR1016" s="85"/>
      <c r="GS1016" s="85"/>
      <c r="GT1016" s="85"/>
      <c r="GU1016" s="85"/>
      <c r="GV1016" s="85"/>
      <c r="GW1016" s="85"/>
      <c r="GX1016" s="85"/>
      <c r="GY1016" s="85"/>
      <c r="GZ1016" s="85"/>
      <c r="HA1016" s="85"/>
      <c r="HB1016" s="85"/>
      <c r="HC1016" s="85"/>
      <c r="HD1016" s="85"/>
      <c r="HE1016" s="85"/>
      <c r="HF1016" s="85"/>
      <c r="HG1016" s="85"/>
      <c r="HH1016" s="85"/>
      <c r="HI1016" s="85"/>
      <c r="HJ1016" s="85"/>
      <c r="HK1016" s="85"/>
      <c r="HL1016" s="85"/>
      <c r="HM1016" s="85"/>
      <c r="HN1016" s="85"/>
      <c r="HO1016" s="85"/>
      <c r="HP1016" s="85"/>
      <c r="HQ1016" s="85"/>
      <c r="HR1016" s="85"/>
      <c r="HS1016" s="85"/>
      <c r="HT1016" s="85"/>
      <c r="HU1016" s="85"/>
      <c r="HV1016" s="85"/>
      <c r="HW1016" s="85"/>
      <c r="HX1016" s="85"/>
      <c r="HY1016" s="85"/>
      <c r="HZ1016" s="85"/>
      <c r="IA1016" s="85"/>
      <c r="IB1016" s="85"/>
      <c r="IC1016" s="85"/>
      <c r="ID1016" s="85"/>
      <c r="IE1016" s="85"/>
      <c r="IF1016" s="85"/>
      <c r="IG1016" s="85"/>
      <c r="IH1016" s="85"/>
      <c r="II1016" s="85"/>
      <c r="IJ1016" s="85"/>
      <c r="IK1016" s="85"/>
      <c r="IL1016" s="85"/>
      <c r="IM1016" s="85"/>
      <c r="IN1016" s="85"/>
      <c r="IO1016" s="85"/>
      <c r="IP1016" s="85"/>
      <c r="IQ1016" s="85"/>
      <c r="IR1016" s="85"/>
      <c r="IS1016" s="85"/>
      <c r="IT1016" s="85"/>
      <c r="IU1016" s="85"/>
      <c r="IV1016" s="85"/>
    </row>
    <row r="1017" spans="1:256" s="69" customFormat="1" x14ac:dyDescent="0.2">
      <c r="A1017" s="79">
        <v>1729</v>
      </c>
      <c r="B1017" s="71" t="s">
        <v>2011</v>
      </c>
      <c r="C1017" s="69" t="s">
        <v>62</v>
      </c>
      <c r="D1017" s="69">
        <v>2</v>
      </c>
      <c r="E1017" s="69">
        <v>2</v>
      </c>
      <c r="F1017" s="69">
        <v>3</v>
      </c>
      <c r="G1017" s="71">
        <v>134.4</v>
      </c>
      <c r="H1017" s="69">
        <v>26.880000000000003</v>
      </c>
      <c r="I1017" s="69">
        <v>2</v>
      </c>
      <c r="J1017" s="69">
        <v>2</v>
      </c>
      <c r="K1017" s="71">
        <v>3</v>
      </c>
      <c r="L1017" s="80">
        <v>134.4</v>
      </c>
      <c r="M1017" s="69">
        <v>26.880000000000003</v>
      </c>
      <c r="N1017" s="80">
        <v>44.800000000000004</v>
      </c>
      <c r="O1017" s="69">
        <v>0</v>
      </c>
      <c r="P1017" s="76" t="e">
        <f>VLOOKUP(A1017,#REF!,3,FALSE)</f>
        <v>#REF!</v>
      </c>
      <c r="Q1017" s="84">
        <v>27.445</v>
      </c>
      <c r="R1017" s="84">
        <f t="shared" si="15"/>
        <v>52.065000000000012</v>
      </c>
      <c r="S1017" s="78"/>
      <c r="T1017" s="78"/>
      <c r="U1017" s="78"/>
      <c r="V1017" s="78"/>
      <c r="W1017" s="78"/>
      <c r="X1017" s="78"/>
      <c r="Y1017" s="78"/>
      <c r="Z1017" s="78"/>
      <c r="AA1017" s="78"/>
      <c r="AB1017" s="78"/>
      <c r="AC1017" s="71"/>
      <c r="AD1017" s="71"/>
      <c r="AE1017" s="71"/>
      <c r="AF1017" s="71"/>
      <c r="AG1017" s="71"/>
      <c r="AH1017" s="71"/>
      <c r="AI1017" s="71"/>
      <c r="AJ1017" s="71"/>
      <c r="AK1017" s="71"/>
      <c r="AL1017" s="71"/>
      <c r="AM1017" s="71"/>
      <c r="AN1017" s="71"/>
      <c r="AO1017" s="71"/>
      <c r="AP1017" s="71"/>
      <c r="AQ1017" s="71"/>
      <c r="AR1017" s="71"/>
      <c r="AS1017" s="71"/>
      <c r="AT1017" s="71"/>
      <c r="AU1017" s="71"/>
      <c r="AV1017" s="71"/>
      <c r="AW1017" s="71"/>
      <c r="AX1017" s="71"/>
      <c r="AY1017" s="71"/>
      <c r="AZ1017" s="71"/>
      <c r="BA1017" s="71"/>
      <c r="BB1017" s="71"/>
      <c r="BC1017" s="71"/>
      <c r="BD1017" s="71"/>
      <c r="BE1017" s="71"/>
      <c r="BF1017" s="71"/>
      <c r="BG1017" s="71"/>
      <c r="BH1017" s="71"/>
      <c r="BI1017" s="71"/>
      <c r="BJ1017" s="71"/>
      <c r="BK1017" s="71"/>
      <c r="BL1017" s="71"/>
      <c r="BM1017" s="71"/>
      <c r="BN1017" s="71"/>
      <c r="BO1017" s="71"/>
      <c r="BP1017" s="71"/>
      <c r="BQ1017" s="71"/>
      <c r="BR1017" s="71"/>
      <c r="BS1017" s="71"/>
      <c r="BT1017" s="71"/>
      <c r="BU1017" s="71"/>
      <c r="BV1017" s="71"/>
      <c r="BW1017" s="71"/>
      <c r="BX1017" s="71"/>
      <c r="BY1017" s="71"/>
      <c r="BZ1017" s="71"/>
      <c r="CA1017" s="71"/>
      <c r="CB1017" s="71"/>
      <c r="CC1017" s="71"/>
      <c r="CD1017" s="71"/>
      <c r="CE1017" s="71"/>
      <c r="CF1017" s="71"/>
      <c r="CG1017" s="71"/>
      <c r="CH1017" s="71"/>
      <c r="CI1017" s="71"/>
      <c r="CJ1017" s="71"/>
      <c r="CK1017" s="71"/>
      <c r="CL1017" s="71"/>
      <c r="CM1017" s="71"/>
      <c r="CN1017" s="71"/>
      <c r="CO1017" s="71"/>
      <c r="CP1017" s="71"/>
      <c r="CQ1017" s="71"/>
      <c r="CR1017" s="71"/>
      <c r="CS1017" s="71"/>
      <c r="CT1017" s="71"/>
      <c r="CU1017" s="71"/>
      <c r="CV1017" s="71"/>
      <c r="CW1017" s="71"/>
      <c r="CX1017" s="71"/>
      <c r="CY1017" s="71"/>
      <c r="CZ1017" s="71"/>
      <c r="DA1017" s="71"/>
      <c r="DB1017" s="71"/>
      <c r="DC1017" s="71"/>
      <c r="DD1017" s="71"/>
      <c r="DE1017" s="71"/>
      <c r="DF1017" s="71"/>
      <c r="DG1017" s="71"/>
      <c r="DH1017" s="71"/>
      <c r="DI1017" s="71"/>
      <c r="DJ1017" s="71"/>
      <c r="DK1017" s="71"/>
      <c r="DL1017" s="71"/>
      <c r="DM1017" s="71"/>
      <c r="DN1017" s="71"/>
      <c r="DO1017" s="71"/>
      <c r="DP1017" s="71"/>
      <c r="DQ1017" s="71"/>
      <c r="DR1017" s="71"/>
      <c r="DS1017" s="71"/>
      <c r="DT1017" s="71"/>
      <c r="DU1017" s="71"/>
      <c r="DV1017" s="71"/>
      <c r="DW1017" s="71"/>
      <c r="DX1017" s="71"/>
      <c r="DY1017" s="71"/>
      <c r="DZ1017" s="71"/>
      <c r="EA1017" s="71"/>
      <c r="EB1017" s="71"/>
      <c r="EC1017" s="71"/>
      <c r="ED1017" s="71"/>
      <c r="EE1017" s="71"/>
      <c r="EF1017" s="71"/>
      <c r="EG1017" s="71"/>
      <c r="EH1017" s="71"/>
      <c r="EI1017" s="71"/>
      <c r="EJ1017" s="71"/>
      <c r="EK1017" s="71"/>
      <c r="EL1017" s="71"/>
      <c r="EM1017" s="71"/>
      <c r="EN1017" s="71"/>
      <c r="EO1017" s="71"/>
      <c r="EP1017" s="71"/>
      <c r="EQ1017" s="71"/>
      <c r="ER1017" s="71"/>
      <c r="ES1017" s="71"/>
      <c r="ET1017" s="71"/>
      <c r="EU1017" s="71"/>
      <c r="EV1017" s="71"/>
      <c r="EW1017" s="71"/>
      <c r="EX1017" s="71"/>
      <c r="EY1017" s="71"/>
      <c r="EZ1017" s="71"/>
      <c r="FA1017" s="71"/>
      <c r="FB1017" s="71"/>
      <c r="FC1017" s="71"/>
      <c r="FD1017" s="71"/>
      <c r="FE1017" s="71"/>
      <c r="FF1017" s="71"/>
      <c r="FG1017" s="71"/>
      <c r="FH1017" s="71"/>
      <c r="FI1017" s="71"/>
      <c r="FJ1017" s="71"/>
      <c r="FK1017" s="71"/>
      <c r="FL1017" s="71"/>
      <c r="FM1017" s="71"/>
      <c r="FN1017" s="71"/>
      <c r="FO1017" s="71"/>
      <c r="FP1017" s="71"/>
      <c r="FQ1017" s="71"/>
      <c r="FR1017" s="71"/>
      <c r="FS1017" s="71"/>
      <c r="FT1017" s="71"/>
      <c r="FU1017" s="71"/>
      <c r="FV1017" s="71"/>
      <c r="FW1017" s="71"/>
      <c r="FX1017" s="71"/>
      <c r="FY1017" s="71"/>
      <c r="FZ1017" s="71"/>
      <c r="GA1017" s="71"/>
      <c r="GB1017" s="71"/>
      <c r="GC1017" s="71"/>
      <c r="GD1017" s="71"/>
      <c r="GE1017" s="71"/>
      <c r="GF1017" s="71"/>
      <c r="GG1017" s="71"/>
      <c r="GH1017" s="71"/>
      <c r="GI1017" s="71"/>
      <c r="GJ1017" s="71"/>
      <c r="GK1017" s="71"/>
      <c r="GL1017" s="71"/>
      <c r="GM1017" s="71"/>
      <c r="GN1017" s="71"/>
      <c r="GO1017" s="71"/>
      <c r="GP1017" s="71"/>
      <c r="GQ1017" s="71"/>
      <c r="GR1017" s="71"/>
      <c r="GS1017" s="71"/>
      <c r="GT1017" s="71"/>
      <c r="GU1017" s="71"/>
      <c r="GV1017" s="71"/>
      <c r="GW1017" s="71"/>
      <c r="GX1017" s="71"/>
      <c r="GY1017" s="71"/>
      <c r="GZ1017" s="71"/>
      <c r="HA1017" s="71"/>
      <c r="HB1017" s="71"/>
      <c r="HC1017" s="71"/>
      <c r="HD1017" s="71"/>
      <c r="HE1017" s="71"/>
      <c r="HF1017" s="71"/>
      <c r="HG1017" s="71"/>
      <c r="HH1017" s="71"/>
      <c r="HI1017" s="71"/>
      <c r="HJ1017" s="71"/>
      <c r="HK1017" s="71"/>
      <c r="HL1017" s="71"/>
      <c r="HM1017" s="71"/>
      <c r="HN1017" s="71"/>
      <c r="HO1017" s="71"/>
      <c r="HP1017" s="71"/>
      <c r="HQ1017" s="71"/>
      <c r="HR1017" s="71"/>
      <c r="HS1017" s="71"/>
      <c r="HT1017" s="71"/>
      <c r="HU1017" s="71"/>
      <c r="HV1017" s="71"/>
      <c r="HW1017" s="71"/>
      <c r="HX1017" s="71"/>
      <c r="HY1017" s="71"/>
      <c r="HZ1017" s="71"/>
      <c r="IA1017" s="71"/>
      <c r="IB1017" s="71"/>
      <c r="IC1017" s="71"/>
      <c r="ID1017" s="71"/>
      <c r="IE1017" s="71"/>
      <c r="IF1017" s="71"/>
      <c r="IG1017" s="71"/>
      <c r="IH1017" s="71"/>
      <c r="II1017" s="71"/>
      <c r="IJ1017" s="71"/>
      <c r="IK1017" s="71"/>
      <c r="IL1017" s="71"/>
      <c r="IM1017" s="71"/>
      <c r="IN1017" s="71"/>
      <c r="IO1017" s="71"/>
      <c r="IP1017" s="71"/>
      <c r="IQ1017" s="71"/>
      <c r="IR1017" s="71"/>
      <c r="IS1017" s="71"/>
      <c r="IT1017" s="71"/>
      <c r="IU1017" s="71"/>
      <c r="IV1017" s="71"/>
    </row>
    <row r="1018" spans="1:256" s="69" customFormat="1" x14ac:dyDescent="0.2">
      <c r="A1018" s="94">
        <v>1730</v>
      </c>
      <c r="B1018" s="95" t="s">
        <v>2012</v>
      </c>
      <c r="C1018" s="69" t="s">
        <v>62</v>
      </c>
      <c r="D1018" s="69">
        <v>0</v>
      </c>
      <c r="E1018" s="69">
        <v>0</v>
      </c>
      <c r="F1018" s="69">
        <v>0</v>
      </c>
      <c r="G1018" s="71">
        <v>0</v>
      </c>
      <c r="H1018" s="69">
        <v>0</v>
      </c>
      <c r="I1018" s="69">
        <v>0</v>
      </c>
      <c r="J1018" s="69">
        <v>0</v>
      </c>
      <c r="K1018" s="95">
        <v>0</v>
      </c>
      <c r="L1018" s="96">
        <v>0</v>
      </c>
      <c r="M1018" s="69">
        <v>0</v>
      </c>
      <c r="N1018" s="96">
        <v>0</v>
      </c>
      <c r="O1018" s="69">
        <v>0</v>
      </c>
      <c r="P1018" s="76" t="e">
        <f>VLOOKUP(A1018,#REF!,3,FALSE)</f>
        <v>#REF!</v>
      </c>
      <c r="Q1018" s="84">
        <v>32.945</v>
      </c>
      <c r="R1018" s="84">
        <f t="shared" si="15"/>
        <v>0</v>
      </c>
      <c r="S1018" s="78"/>
      <c r="T1018" s="78"/>
      <c r="U1018" s="78"/>
      <c r="V1018" s="78"/>
      <c r="W1018" s="78"/>
      <c r="X1018" s="78"/>
      <c r="Y1018" s="78"/>
      <c r="Z1018" s="78"/>
      <c r="AA1018" s="78"/>
      <c r="AB1018" s="78"/>
      <c r="AC1018" s="71"/>
      <c r="AD1018" s="71"/>
      <c r="AE1018" s="71"/>
      <c r="AF1018" s="71"/>
      <c r="AG1018" s="71"/>
      <c r="AH1018" s="71"/>
      <c r="AI1018" s="71"/>
      <c r="AJ1018" s="71"/>
      <c r="AK1018" s="71"/>
      <c r="AL1018" s="71"/>
      <c r="AM1018" s="71"/>
      <c r="AN1018" s="71"/>
      <c r="AO1018" s="71"/>
      <c r="AP1018" s="71"/>
      <c r="AQ1018" s="71"/>
      <c r="AR1018" s="71"/>
      <c r="AS1018" s="71"/>
      <c r="AT1018" s="71"/>
      <c r="AU1018" s="71"/>
      <c r="AV1018" s="71"/>
      <c r="AW1018" s="71"/>
      <c r="AX1018" s="71"/>
      <c r="AY1018" s="71"/>
      <c r="AZ1018" s="71"/>
      <c r="BA1018" s="71"/>
      <c r="BB1018" s="71"/>
      <c r="BC1018" s="71"/>
      <c r="BD1018" s="71"/>
      <c r="BE1018" s="71"/>
      <c r="BF1018" s="71"/>
      <c r="BG1018" s="71"/>
      <c r="BH1018" s="71"/>
      <c r="BI1018" s="71"/>
      <c r="BJ1018" s="71"/>
      <c r="BK1018" s="71"/>
      <c r="BL1018" s="71"/>
      <c r="BM1018" s="71"/>
      <c r="BN1018" s="71"/>
      <c r="BO1018" s="71"/>
      <c r="BP1018" s="71"/>
      <c r="BQ1018" s="71"/>
      <c r="BR1018" s="71"/>
      <c r="BS1018" s="71"/>
      <c r="BT1018" s="71"/>
      <c r="BU1018" s="71"/>
      <c r="BV1018" s="71"/>
      <c r="BW1018" s="71"/>
      <c r="BX1018" s="71"/>
      <c r="BY1018" s="71"/>
      <c r="BZ1018" s="71"/>
      <c r="CA1018" s="71"/>
      <c r="CB1018" s="71"/>
      <c r="CC1018" s="71"/>
      <c r="CD1018" s="71"/>
      <c r="CE1018" s="71"/>
      <c r="CF1018" s="71"/>
      <c r="CG1018" s="71"/>
      <c r="CH1018" s="71"/>
      <c r="CI1018" s="71"/>
      <c r="CJ1018" s="71"/>
      <c r="CK1018" s="71"/>
      <c r="CL1018" s="71"/>
      <c r="CM1018" s="71"/>
      <c r="CN1018" s="71"/>
      <c r="CO1018" s="71"/>
      <c r="CP1018" s="71"/>
      <c r="CQ1018" s="71"/>
      <c r="CR1018" s="71"/>
      <c r="CS1018" s="71"/>
      <c r="CT1018" s="71"/>
      <c r="CU1018" s="71"/>
      <c r="CV1018" s="71"/>
      <c r="CW1018" s="71"/>
      <c r="CX1018" s="71"/>
      <c r="CY1018" s="71"/>
      <c r="CZ1018" s="71"/>
      <c r="DA1018" s="71"/>
      <c r="DB1018" s="71"/>
      <c r="DC1018" s="71"/>
      <c r="DD1018" s="71"/>
      <c r="DE1018" s="71"/>
      <c r="DF1018" s="71"/>
      <c r="DG1018" s="71"/>
      <c r="DH1018" s="71"/>
      <c r="DI1018" s="71"/>
      <c r="DJ1018" s="71"/>
      <c r="DK1018" s="71"/>
      <c r="DL1018" s="71"/>
      <c r="DM1018" s="71"/>
      <c r="DN1018" s="71"/>
      <c r="DO1018" s="71"/>
      <c r="DP1018" s="71"/>
      <c r="DQ1018" s="71"/>
      <c r="DR1018" s="71"/>
      <c r="DS1018" s="71"/>
      <c r="DT1018" s="71"/>
      <c r="DU1018" s="71"/>
      <c r="DV1018" s="71"/>
      <c r="DW1018" s="71"/>
      <c r="DX1018" s="71"/>
      <c r="DY1018" s="71"/>
      <c r="DZ1018" s="71"/>
      <c r="EA1018" s="71"/>
      <c r="EB1018" s="71"/>
      <c r="EC1018" s="71"/>
      <c r="ED1018" s="71"/>
      <c r="EE1018" s="71"/>
      <c r="EF1018" s="71"/>
      <c r="EG1018" s="71"/>
      <c r="EH1018" s="71"/>
      <c r="EI1018" s="71"/>
      <c r="EJ1018" s="71"/>
      <c r="EK1018" s="71"/>
      <c r="EL1018" s="71"/>
      <c r="EM1018" s="71"/>
      <c r="EN1018" s="71"/>
      <c r="EO1018" s="71"/>
      <c r="EP1018" s="71"/>
      <c r="EQ1018" s="71"/>
      <c r="ER1018" s="71"/>
      <c r="ES1018" s="71"/>
      <c r="ET1018" s="71"/>
      <c r="EU1018" s="71"/>
      <c r="EV1018" s="71"/>
      <c r="EW1018" s="71"/>
      <c r="EX1018" s="71"/>
      <c r="EY1018" s="71"/>
      <c r="EZ1018" s="71"/>
      <c r="FA1018" s="71"/>
      <c r="FB1018" s="71"/>
      <c r="FC1018" s="71"/>
      <c r="FD1018" s="71"/>
      <c r="FE1018" s="71"/>
      <c r="FF1018" s="71"/>
      <c r="FG1018" s="71"/>
      <c r="FH1018" s="71"/>
      <c r="FI1018" s="71"/>
      <c r="FJ1018" s="71"/>
      <c r="FK1018" s="71"/>
      <c r="FL1018" s="71"/>
      <c r="FM1018" s="71"/>
      <c r="FN1018" s="71"/>
      <c r="FO1018" s="71"/>
      <c r="FP1018" s="71"/>
      <c r="FQ1018" s="71"/>
      <c r="FR1018" s="71"/>
      <c r="FS1018" s="71"/>
      <c r="FT1018" s="71"/>
      <c r="FU1018" s="71"/>
      <c r="FV1018" s="71"/>
      <c r="FW1018" s="71"/>
      <c r="FX1018" s="71"/>
      <c r="FY1018" s="71"/>
      <c r="FZ1018" s="71"/>
      <c r="GA1018" s="71"/>
      <c r="GB1018" s="71"/>
      <c r="GC1018" s="71"/>
      <c r="GD1018" s="71"/>
      <c r="GE1018" s="71"/>
      <c r="GF1018" s="71"/>
      <c r="GG1018" s="71"/>
      <c r="GH1018" s="71"/>
      <c r="GI1018" s="71"/>
      <c r="GJ1018" s="71"/>
      <c r="GK1018" s="71"/>
      <c r="GL1018" s="71"/>
      <c r="GM1018" s="71"/>
      <c r="GN1018" s="71"/>
      <c r="GO1018" s="71"/>
      <c r="GP1018" s="71"/>
      <c r="GQ1018" s="71"/>
      <c r="GR1018" s="71"/>
      <c r="GS1018" s="71"/>
      <c r="GT1018" s="71"/>
      <c r="GU1018" s="71"/>
      <c r="GV1018" s="71"/>
      <c r="GW1018" s="71"/>
      <c r="GX1018" s="71"/>
      <c r="GY1018" s="71"/>
      <c r="GZ1018" s="71"/>
      <c r="HA1018" s="71"/>
      <c r="HB1018" s="71"/>
      <c r="HC1018" s="71"/>
      <c r="HD1018" s="71"/>
      <c r="HE1018" s="71"/>
      <c r="HF1018" s="71"/>
      <c r="HG1018" s="71"/>
      <c r="HH1018" s="71"/>
      <c r="HI1018" s="71"/>
      <c r="HJ1018" s="71"/>
      <c r="HK1018" s="71"/>
      <c r="HL1018" s="71"/>
      <c r="HM1018" s="71"/>
      <c r="HN1018" s="71"/>
      <c r="HO1018" s="71"/>
      <c r="HP1018" s="71"/>
      <c r="HQ1018" s="71"/>
      <c r="HR1018" s="71"/>
      <c r="HS1018" s="71"/>
      <c r="HT1018" s="71"/>
      <c r="HU1018" s="71"/>
      <c r="HV1018" s="71"/>
      <c r="HW1018" s="71"/>
      <c r="HX1018" s="71"/>
      <c r="HY1018" s="71"/>
      <c r="HZ1018" s="71"/>
      <c r="IA1018" s="71"/>
      <c r="IB1018" s="71"/>
      <c r="IC1018" s="71"/>
      <c r="ID1018" s="71"/>
      <c r="IE1018" s="71"/>
      <c r="IF1018" s="71"/>
      <c r="IG1018" s="71"/>
      <c r="IH1018" s="71"/>
      <c r="II1018" s="71"/>
      <c r="IJ1018" s="71"/>
      <c r="IK1018" s="71"/>
      <c r="IL1018" s="71"/>
      <c r="IM1018" s="71"/>
      <c r="IN1018" s="71"/>
      <c r="IO1018" s="71"/>
      <c r="IP1018" s="71"/>
      <c r="IQ1018" s="71"/>
      <c r="IR1018" s="71"/>
      <c r="IS1018" s="71"/>
      <c r="IT1018" s="71"/>
      <c r="IU1018" s="71"/>
      <c r="IV1018" s="71"/>
    </row>
    <row r="1019" spans="1:256" x14ac:dyDescent="0.2">
      <c r="A1019" s="79">
        <v>3712</v>
      </c>
      <c r="B1019" s="71" t="s">
        <v>1593</v>
      </c>
      <c r="C1019" s="70" t="s">
        <v>8</v>
      </c>
      <c r="D1019" s="69">
        <v>39</v>
      </c>
      <c r="E1019" s="69">
        <v>34</v>
      </c>
      <c r="F1019" s="69">
        <v>86</v>
      </c>
      <c r="G1019" s="71">
        <v>1253.1500000000001</v>
      </c>
      <c r="H1019" s="69">
        <v>217.85000000000002</v>
      </c>
      <c r="I1019" s="69">
        <v>37</v>
      </c>
      <c r="J1019" s="72">
        <v>32</v>
      </c>
      <c r="K1019" s="71">
        <v>83</v>
      </c>
      <c r="L1019" s="80">
        <v>1202.1500000000001</v>
      </c>
      <c r="M1019" s="74">
        <v>214.44</v>
      </c>
      <c r="N1019" s="80">
        <v>14.483700000000001</v>
      </c>
      <c r="O1019" s="70">
        <v>0</v>
      </c>
      <c r="P1019" s="76" t="e">
        <f>VLOOKUP(A1019,#REF!,3,FALSE)</f>
        <v>#REF!</v>
      </c>
      <c r="Q1019" s="80">
        <v>5.648148148148147</v>
      </c>
      <c r="R1019" s="80">
        <f t="shared" si="15"/>
        <v>733.35080370370383</v>
      </c>
    </row>
    <row r="1020" spans="1:256" s="69" customFormat="1" x14ac:dyDescent="0.2">
      <c r="A1020" s="81">
        <v>3713</v>
      </c>
      <c r="B1020" s="82" t="s">
        <v>1594</v>
      </c>
      <c r="C1020" s="69" t="s">
        <v>2177</v>
      </c>
      <c r="D1020" s="69">
        <v>0</v>
      </c>
      <c r="E1020" s="69">
        <v>0</v>
      </c>
      <c r="F1020" s="69">
        <v>0</v>
      </c>
      <c r="G1020" s="71">
        <v>0</v>
      </c>
      <c r="H1020" s="69">
        <v>0</v>
      </c>
      <c r="I1020" s="69">
        <v>0</v>
      </c>
      <c r="J1020" s="69">
        <v>0</v>
      </c>
      <c r="K1020" s="82">
        <v>0</v>
      </c>
      <c r="L1020" s="83">
        <v>0</v>
      </c>
      <c r="M1020" s="69">
        <v>0</v>
      </c>
      <c r="N1020" s="83">
        <v>0</v>
      </c>
      <c r="O1020" s="69">
        <v>0</v>
      </c>
      <c r="P1020" s="76" t="e">
        <f>VLOOKUP(A1020,#REF!,3,FALSE)</f>
        <v>#REF!</v>
      </c>
      <c r="Q1020" s="84">
        <v>3526.4247787610625</v>
      </c>
      <c r="R1020" s="84">
        <f t="shared" si="15"/>
        <v>0</v>
      </c>
      <c r="S1020" s="78"/>
      <c r="T1020" s="78"/>
      <c r="U1020" s="78"/>
      <c r="V1020" s="78"/>
      <c r="W1020" s="78"/>
      <c r="X1020" s="78"/>
      <c r="Y1020" s="78"/>
      <c r="Z1020" s="78"/>
      <c r="AA1020" s="78"/>
      <c r="AB1020" s="78"/>
      <c r="AC1020" s="85"/>
      <c r="AD1020" s="85"/>
      <c r="AE1020" s="85"/>
      <c r="AF1020" s="85"/>
      <c r="AG1020" s="85"/>
      <c r="AH1020" s="85"/>
      <c r="AI1020" s="85"/>
      <c r="AJ1020" s="85"/>
      <c r="AK1020" s="85"/>
      <c r="AL1020" s="85"/>
      <c r="AM1020" s="85"/>
      <c r="AN1020" s="85"/>
      <c r="AO1020" s="85"/>
      <c r="AP1020" s="85"/>
      <c r="AQ1020" s="85"/>
      <c r="AR1020" s="85"/>
      <c r="AS1020" s="85"/>
      <c r="AT1020" s="85"/>
      <c r="AU1020" s="85"/>
      <c r="AV1020" s="85"/>
      <c r="AW1020" s="85"/>
      <c r="AX1020" s="85"/>
      <c r="AY1020" s="85"/>
      <c r="AZ1020" s="85"/>
      <c r="BA1020" s="85"/>
      <c r="BB1020" s="85"/>
      <c r="BC1020" s="85"/>
      <c r="BD1020" s="85"/>
      <c r="BE1020" s="85"/>
      <c r="BF1020" s="85"/>
      <c r="BG1020" s="85"/>
      <c r="BH1020" s="85"/>
      <c r="BI1020" s="85"/>
      <c r="BJ1020" s="85"/>
      <c r="BK1020" s="85"/>
      <c r="BL1020" s="85"/>
      <c r="BM1020" s="85"/>
      <c r="BN1020" s="85"/>
      <c r="BO1020" s="85"/>
      <c r="BP1020" s="85"/>
      <c r="BQ1020" s="85"/>
      <c r="BR1020" s="85"/>
      <c r="BS1020" s="85"/>
      <c r="BT1020" s="85"/>
      <c r="BU1020" s="85"/>
      <c r="BV1020" s="85"/>
      <c r="BW1020" s="85"/>
      <c r="BX1020" s="85"/>
      <c r="BY1020" s="85"/>
      <c r="BZ1020" s="85"/>
      <c r="CA1020" s="85"/>
      <c r="CB1020" s="85"/>
      <c r="CC1020" s="85"/>
      <c r="CD1020" s="85"/>
      <c r="CE1020" s="85"/>
      <c r="CF1020" s="85"/>
      <c r="CG1020" s="85"/>
      <c r="CH1020" s="85"/>
      <c r="CI1020" s="85"/>
      <c r="CJ1020" s="85"/>
      <c r="CK1020" s="85"/>
      <c r="CL1020" s="85"/>
      <c r="CM1020" s="85"/>
      <c r="CN1020" s="85"/>
      <c r="CO1020" s="85"/>
      <c r="CP1020" s="85"/>
      <c r="CQ1020" s="85"/>
      <c r="CR1020" s="85"/>
      <c r="CS1020" s="85"/>
      <c r="CT1020" s="85"/>
      <c r="CU1020" s="85"/>
      <c r="CV1020" s="85"/>
      <c r="CW1020" s="85"/>
      <c r="CX1020" s="85"/>
      <c r="CY1020" s="85"/>
      <c r="CZ1020" s="85"/>
      <c r="DA1020" s="85"/>
      <c r="DB1020" s="85"/>
      <c r="DC1020" s="85"/>
      <c r="DD1020" s="85"/>
      <c r="DE1020" s="85"/>
      <c r="DF1020" s="85"/>
      <c r="DG1020" s="85"/>
      <c r="DH1020" s="85"/>
      <c r="DI1020" s="85"/>
      <c r="DJ1020" s="85"/>
      <c r="DK1020" s="85"/>
      <c r="DL1020" s="85"/>
      <c r="DM1020" s="85"/>
      <c r="DN1020" s="85"/>
      <c r="DO1020" s="85"/>
      <c r="DP1020" s="85"/>
      <c r="DQ1020" s="85"/>
      <c r="DR1020" s="85"/>
      <c r="DS1020" s="85"/>
      <c r="DT1020" s="85"/>
      <c r="DU1020" s="85"/>
      <c r="DV1020" s="85"/>
      <c r="DW1020" s="85"/>
      <c r="DX1020" s="85"/>
      <c r="DY1020" s="85"/>
      <c r="DZ1020" s="85"/>
      <c r="EA1020" s="85"/>
      <c r="EB1020" s="85"/>
      <c r="EC1020" s="85"/>
      <c r="ED1020" s="85"/>
      <c r="EE1020" s="85"/>
      <c r="EF1020" s="85"/>
      <c r="EG1020" s="85"/>
      <c r="EH1020" s="85"/>
      <c r="EI1020" s="85"/>
      <c r="EJ1020" s="85"/>
      <c r="EK1020" s="85"/>
      <c r="EL1020" s="85"/>
      <c r="EM1020" s="85"/>
      <c r="EN1020" s="85"/>
      <c r="EO1020" s="85"/>
      <c r="EP1020" s="85"/>
      <c r="EQ1020" s="85"/>
      <c r="ER1020" s="85"/>
      <c r="ES1020" s="85"/>
      <c r="ET1020" s="85"/>
      <c r="EU1020" s="85"/>
      <c r="EV1020" s="85"/>
      <c r="EW1020" s="85"/>
      <c r="EX1020" s="85"/>
      <c r="EY1020" s="85"/>
      <c r="EZ1020" s="85"/>
      <c r="FA1020" s="85"/>
      <c r="FB1020" s="85"/>
      <c r="FC1020" s="85"/>
      <c r="FD1020" s="85"/>
      <c r="FE1020" s="85"/>
      <c r="FF1020" s="85"/>
      <c r="FG1020" s="85"/>
      <c r="FH1020" s="85"/>
      <c r="FI1020" s="85"/>
      <c r="FJ1020" s="85"/>
      <c r="FK1020" s="85"/>
      <c r="FL1020" s="85"/>
      <c r="FM1020" s="85"/>
      <c r="FN1020" s="85"/>
      <c r="FO1020" s="85"/>
      <c r="FP1020" s="85"/>
      <c r="FQ1020" s="85"/>
      <c r="FR1020" s="85"/>
      <c r="FS1020" s="85"/>
      <c r="FT1020" s="85"/>
      <c r="FU1020" s="85"/>
      <c r="FV1020" s="85"/>
      <c r="FW1020" s="85"/>
      <c r="FX1020" s="85"/>
      <c r="FY1020" s="85"/>
      <c r="FZ1020" s="85"/>
      <c r="GA1020" s="85"/>
      <c r="GB1020" s="85"/>
      <c r="GC1020" s="85"/>
      <c r="GD1020" s="85"/>
      <c r="GE1020" s="85"/>
      <c r="GF1020" s="85"/>
      <c r="GG1020" s="85"/>
      <c r="GH1020" s="85"/>
      <c r="GI1020" s="85"/>
      <c r="GJ1020" s="85"/>
      <c r="GK1020" s="85"/>
      <c r="GL1020" s="85"/>
      <c r="GM1020" s="85"/>
      <c r="GN1020" s="85"/>
      <c r="GO1020" s="85"/>
      <c r="GP1020" s="85"/>
      <c r="GQ1020" s="85"/>
      <c r="GR1020" s="85"/>
      <c r="GS1020" s="85"/>
      <c r="GT1020" s="85"/>
      <c r="GU1020" s="85"/>
      <c r="GV1020" s="85"/>
      <c r="GW1020" s="85"/>
      <c r="GX1020" s="85"/>
      <c r="GY1020" s="85"/>
      <c r="GZ1020" s="85"/>
      <c r="HA1020" s="85"/>
      <c r="HB1020" s="85"/>
      <c r="HC1020" s="85"/>
      <c r="HD1020" s="85"/>
      <c r="HE1020" s="85"/>
      <c r="HF1020" s="85"/>
      <c r="HG1020" s="85"/>
      <c r="HH1020" s="85"/>
      <c r="HI1020" s="85"/>
      <c r="HJ1020" s="85"/>
      <c r="HK1020" s="85"/>
      <c r="HL1020" s="85"/>
      <c r="HM1020" s="85"/>
      <c r="HN1020" s="85"/>
      <c r="HO1020" s="85"/>
      <c r="HP1020" s="85"/>
      <c r="HQ1020" s="85"/>
      <c r="HR1020" s="85"/>
      <c r="HS1020" s="85"/>
      <c r="HT1020" s="85"/>
      <c r="HU1020" s="85"/>
      <c r="HV1020" s="85"/>
      <c r="HW1020" s="85"/>
      <c r="HX1020" s="85"/>
      <c r="HY1020" s="85"/>
      <c r="HZ1020" s="85"/>
      <c r="IA1020" s="85"/>
      <c r="IB1020" s="85"/>
      <c r="IC1020" s="85"/>
      <c r="ID1020" s="85"/>
      <c r="IE1020" s="85"/>
      <c r="IF1020" s="85"/>
      <c r="IG1020" s="85"/>
      <c r="IH1020" s="85"/>
      <c r="II1020" s="85"/>
      <c r="IJ1020" s="85"/>
      <c r="IK1020" s="85"/>
      <c r="IL1020" s="85"/>
      <c r="IM1020" s="85"/>
      <c r="IN1020" s="85"/>
      <c r="IO1020" s="85"/>
      <c r="IP1020" s="85"/>
      <c r="IQ1020" s="85"/>
      <c r="IR1020" s="85"/>
      <c r="IS1020" s="85"/>
      <c r="IT1020" s="85"/>
      <c r="IU1020" s="85"/>
      <c r="IV1020" s="85"/>
    </row>
    <row r="1021" spans="1:256" x14ac:dyDescent="0.2">
      <c r="A1021" s="79">
        <v>3714</v>
      </c>
      <c r="B1021" s="71" t="s">
        <v>1595</v>
      </c>
      <c r="C1021" s="70" t="s">
        <v>2177</v>
      </c>
      <c r="D1021" s="69">
        <v>0</v>
      </c>
      <c r="E1021" s="69">
        <v>0</v>
      </c>
      <c r="F1021" s="69">
        <v>0</v>
      </c>
      <c r="G1021" s="71">
        <v>0</v>
      </c>
      <c r="H1021" s="69">
        <v>0</v>
      </c>
      <c r="I1021" s="69">
        <v>0</v>
      </c>
      <c r="J1021" s="72">
        <v>0</v>
      </c>
      <c r="K1021" s="71">
        <v>0</v>
      </c>
      <c r="L1021" s="80">
        <v>0</v>
      </c>
      <c r="M1021" s="74">
        <v>0</v>
      </c>
      <c r="N1021" s="80">
        <v>0</v>
      </c>
      <c r="O1021" s="70">
        <v>0</v>
      </c>
      <c r="P1021" s="76" t="e">
        <f>VLOOKUP(A1021,#REF!,3,FALSE)</f>
        <v>#REF!</v>
      </c>
      <c r="Q1021" s="80">
        <v>3781.0265486725671</v>
      </c>
      <c r="R1021" s="80">
        <f t="shared" si="15"/>
        <v>0</v>
      </c>
    </row>
    <row r="1022" spans="1:256" x14ac:dyDescent="0.2">
      <c r="A1022" s="79">
        <v>3715</v>
      </c>
      <c r="B1022" s="71" t="s">
        <v>1596</v>
      </c>
      <c r="C1022" s="70" t="s">
        <v>2177</v>
      </c>
      <c r="D1022" s="69">
        <v>0</v>
      </c>
      <c r="E1022" s="69">
        <v>0</v>
      </c>
      <c r="F1022" s="69">
        <v>0</v>
      </c>
      <c r="G1022" s="71">
        <v>0</v>
      </c>
      <c r="H1022" s="69">
        <v>0</v>
      </c>
      <c r="I1022" s="69">
        <v>0</v>
      </c>
      <c r="J1022" s="72">
        <v>0</v>
      </c>
      <c r="K1022" s="71">
        <v>0</v>
      </c>
      <c r="L1022" s="80">
        <v>0</v>
      </c>
      <c r="M1022" s="74">
        <v>0</v>
      </c>
      <c r="N1022" s="80">
        <v>0</v>
      </c>
      <c r="O1022" s="70">
        <v>0</v>
      </c>
      <c r="P1022" s="76" t="e">
        <f>VLOOKUP(A1022,#REF!,3,FALSE)</f>
        <v>#REF!</v>
      </c>
      <c r="Q1022" s="80">
        <v>4832.0619469026551</v>
      </c>
      <c r="R1022" s="80">
        <f t="shared" si="15"/>
        <v>0</v>
      </c>
    </row>
    <row r="1023" spans="1:256" s="69" customFormat="1" x14ac:dyDescent="0.2">
      <c r="A1023" s="86">
        <v>3565</v>
      </c>
      <c r="B1023" s="85" t="s">
        <v>520</v>
      </c>
      <c r="C1023" s="69" t="s">
        <v>62</v>
      </c>
      <c r="D1023" s="69">
        <v>1</v>
      </c>
      <c r="E1023" s="69">
        <v>1</v>
      </c>
      <c r="F1023" s="69">
        <v>4</v>
      </c>
      <c r="G1023" s="71">
        <v>596.68000000000006</v>
      </c>
      <c r="H1023" s="69">
        <v>119.34</v>
      </c>
      <c r="I1023" s="69">
        <v>0</v>
      </c>
      <c r="J1023" s="69">
        <v>0</v>
      </c>
      <c r="K1023" s="85">
        <v>0</v>
      </c>
      <c r="L1023" s="87">
        <v>0</v>
      </c>
      <c r="M1023" s="69">
        <v>0</v>
      </c>
      <c r="N1023" s="87">
        <v>0</v>
      </c>
      <c r="O1023" s="69">
        <v>0</v>
      </c>
      <c r="P1023" s="76" t="e">
        <f>VLOOKUP(A1023,#REF!,3,FALSE)</f>
        <v>#REF!</v>
      </c>
      <c r="Q1023" s="84">
        <v>100.24</v>
      </c>
      <c r="R1023" s="84">
        <f t="shared" si="15"/>
        <v>0</v>
      </c>
      <c r="S1023" s="78"/>
      <c r="T1023" s="78"/>
      <c r="U1023" s="78"/>
      <c r="V1023" s="78"/>
      <c r="W1023" s="78"/>
      <c r="X1023" s="78"/>
      <c r="Y1023" s="78"/>
      <c r="Z1023" s="78"/>
      <c r="AA1023" s="78"/>
      <c r="AB1023" s="78"/>
      <c r="AC1023" s="85"/>
      <c r="AD1023" s="85"/>
      <c r="AE1023" s="85"/>
      <c r="AF1023" s="85"/>
      <c r="AG1023" s="85"/>
      <c r="AH1023" s="85"/>
      <c r="AI1023" s="85"/>
      <c r="AJ1023" s="85"/>
      <c r="AK1023" s="85"/>
      <c r="AL1023" s="85"/>
      <c r="AM1023" s="85"/>
      <c r="AN1023" s="85"/>
      <c r="AO1023" s="85"/>
      <c r="AP1023" s="85"/>
      <c r="AQ1023" s="85"/>
      <c r="AR1023" s="85"/>
      <c r="AS1023" s="85"/>
      <c r="AT1023" s="85"/>
      <c r="AU1023" s="85"/>
      <c r="AV1023" s="85"/>
      <c r="AW1023" s="85"/>
      <c r="AX1023" s="85"/>
      <c r="AY1023" s="85"/>
      <c r="AZ1023" s="85"/>
      <c r="BA1023" s="85"/>
      <c r="BB1023" s="85"/>
      <c r="BC1023" s="85"/>
      <c r="BD1023" s="85"/>
      <c r="BE1023" s="85"/>
      <c r="BF1023" s="85"/>
      <c r="BG1023" s="85"/>
      <c r="BH1023" s="85"/>
      <c r="BI1023" s="85"/>
      <c r="BJ1023" s="85"/>
      <c r="BK1023" s="85"/>
      <c r="BL1023" s="85"/>
      <c r="BM1023" s="85"/>
      <c r="BN1023" s="85"/>
      <c r="BO1023" s="85"/>
      <c r="BP1023" s="85"/>
      <c r="BQ1023" s="85"/>
      <c r="BR1023" s="85"/>
      <c r="BS1023" s="85"/>
      <c r="BT1023" s="85"/>
      <c r="BU1023" s="85"/>
      <c r="BV1023" s="85"/>
      <c r="BW1023" s="85"/>
      <c r="BX1023" s="85"/>
      <c r="BY1023" s="85"/>
      <c r="BZ1023" s="85"/>
      <c r="CA1023" s="85"/>
      <c r="CB1023" s="85"/>
      <c r="CC1023" s="85"/>
      <c r="CD1023" s="85"/>
      <c r="CE1023" s="85"/>
      <c r="CF1023" s="85"/>
      <c r="CG1023" s="85"/>
      <c r="CH1023" s="85"/>
      <c r="CI1023" s="85"/>
      <c r="CJ1023" s="85"/>
      <c r="CK1023" s="85"/>
      <c r="CL1023" s="85"/>
      <c r="CM1023" s="85"/>
      <c r="CN1023" s="85"/>
      <c r="CO1023" s="85"/>
      <c r="CP1023" s="85"/>
      <c r="CQ1023" s="85"/>
      <c r="CR1023" s="85"/>
      <c r="CS1023" s="85"/>
      <c r="CT1023" s="85"/>
      <c r="CU1023" s="85"/>
      <c r="CV1023" s="85"/>
      <c r="CW1023" s="85"/>
      <c r="CX1023" s="85"/>
      <c r="CY1023" s="85"/>
      <c r="CZ1023" s="85"/>
      <c r="DA1023" s="85"/>
      <c r="DB1023" s="85"/>
      <c r="DC1023" s="85"/>
      <c r="DD1023" s="85"/>
      <c r="DE1023" s="85"/>
      <c r="DF1023" s="85"/>
      <c r="DG1023" s="85"/>
      <c r="DH1023" s="85"/>
      <c r="DI1023" s="85"/>
      <c r="DJ1023" s="85"/>
      <c r="DK1023" s="85"/>
      <c r="DL1023" s="85"/>
      <c r="DM1023" s="85"/>
      <c r="DN1023" s="85"/>
      <c r="DO1023" s="85"/>
      <c r="DP1023" s="85"/>
      <c r="DQ1023" s="85"/>
      <c r="DR1023" s="85"/>
      <c r="DS1023" s="85"/>
      <c r="DT1023" s="85"/>
      <c r="DU1023" s="85"/>
      <c r="DV1023" s="85"/>
      <c r="DW1023" s="85"/>
      <c r="DX1023" s="85"/>
      <c r="DY1023" s="85"/>
      <c r="DZ1023" s="85"/>
      <c r="EA1023" s="85"/>
      <c r="EB1023" s="85"/>
      <c r="EC1023" s="85"/>
      <c r="ED1023" s="85"/>
      <c r="EE1023" s="85"/>
      <c r="EF1023" s="85"/>
      <c r="EG1023" s="85"/>
      <c r="EH1023" s="85"/>
      <c r="EI1023" s="85"/>
      <c r="EJ1023" s="85"/>
      <c r="EK1023" s="85"/>
      <c r="EL1023" s="85"/>
      <c r="EM1023" s="85"/>
      <c r="EN1023" s="85"/>
      <c r="EO1023" s="85"/>
      <c r="EP1023" s="85"/>
      <c r="EQ1023" s="85"/>
      <c r="ER1023" s="85"/>
      <c r="ES1023" s="85"/>
      <c r="ET1023" s="85"/>
      <c r="EU1023" s="85"/>
      <c r="EV1023" s="85"/>
      <c r="EW1023" s="85"/>
      <c r="EX1023" s="85"/>
      <c r="EY1023" s="85"/>
      <c r="EZ1023" s="85"/>
      <c r="FA1023" s="85"/>
      <c r="FB1023" s="85"/>
      <c r="FC1023" s="85"/>
      <c r="FD1023" s="85"/>
      <c r="FE1023" s="85"/>
      <c r="FF1023" s="85"/>
      <c r="FG1023" s="85"/>
      <c r="FH1023" s="85"/>
      <c r="FI1023" s="85"/>
      <c r="FJ1023" s="85"/>
      <c r="FK1023" s="85"/>
      <c r="FL1023" s="85"/>
      <c r="FM1023" s="85"/>
      <c r="FN1023" s="85"/>
      <c r="FO1023" s="85"/>
      <c r="FP1023" s="85"/>
      <c r="FQ1023" s="85"/>
      <c r="FR1023" s="85"/>
      <c r="FS1023" s="85"/>
      <c r="FT1023" s="85"/>
      <c r="FU1023" s="85"/>
      <c r="FV1023" s="85"/>
      <c r="FW1023" s="85"/>
      <c r="FX1023" s="85"/>
      <c r="FY1023" s="85"/>
      <c r="FZ1023" s="85"/>
      <c r="GA1023" s="85"/>
      <c r="GB1023" s="85"/>
      <c r="GC1023" s="85"/>
      <c r="GD1023" s="85"/>
      <c r="GE1023" s="85"/>
      <c r="GF1023" s="85"/>
      <c r="GG1023" s="85"/>
      <c r="GH1023" s="85"/>
      <c r="GI1023" s="85"/>
      <c r="GJ1023" s="85"/>
      <c r="GK1023" s="85"/>
      <c r="GL1023" s="85"/>
      <c r="GM1023" s="85"/>
      <c r="GN1023" s="85"/>
      <c r="GO1023" s="85"/>
      <c r="GP1023" s="85"/>
      <c r="GQ1023" s="85"/>
      <c r="GR1023" s="85"/>
      <c r="GS1023" s="85"/>
      <c r="GT1023" s="85"/>
      <c r="GU1023" s="85"/>
      <c r="GV1023" s="85"/>
      <c r="GW1023" s="85"/>
      <c r="GX1023" s="85"/>
      <c r="GY1023" s="85"/>
      <c r="GZ1023" s="85"/>
      <c r="HA1023" s="85"/>
      <c r="HB1023" s="85"/>
      <c r="HC1023" s="85"/>
      <c r="HD1023" s="85"/>
      <c r="HE1023" s="85"/>
      <c r="HF1023" s="85"/>
      <c r="HG1023" s="85"/>
      <c r="HH1023" s="85"/>
      <c r="HI1023" s="85"/>
      <c r="HJ1023" s="85"/>
      <c r="HK1023" s="85"/>
      <c r="HL1023" s="85"/>
      <c r="HM1023" s="85"/>
      <c r="HN1023" s="85"/>
      <c r="HO1023" s="85"/>
      <c r="HP1023" s="85"/>
      <c r="HQ1023" s="85"/>
      <c r="HR1023" s="85"/>
      <c r="HS1023" s="85"/>
      <c r="HT1023" s="85"/>
      <c r="HU1023" s="85"/>
      <c r="HV1023" s="85"/>
      <c r="HW1023" s="85"/>
      <c r="HX1023" s="85"/>
      <c r="HY1023" s="85"/>
      <c r="HZ1023" s="85"/>
      <c r="IA1023" s="85"/>
      <c r="IB1023" s="85"/>
      <c r="IC1023" s="85"/>
      <c r="ID1023" s="85"/>
      <c r="IE1023" s="85"/>
      <c r="IF1023" s="85"/>
      <c r="IG1023" s="85"/>
      <c r="IH1023" s="85"/>
      <c r="II1023" s="85"/>
      <c r="IJ1023" s="85"/>
      <c r="IK1023" s="85"/>
      <c r="IL1023" s="85"/>
      <c r="IM1023" s="85"/>
      <c r="IN1023" s="85"/>
      <c r="IO1023" s="85"/>
      <c r="IP1023" s="85"/>
      <c r="IQ1023" s="85"/>
      <c r="IR1023" s="85"/>
      <c r="IS1023" s="85"/>
      <c r="IT1023" s="85"/>
      <c r="IU1023" s="85"/>
      <c r="IV1023" s="85"/>
    </row>
    <row r="1024" spans="1:256" s="69" customFormat="1" x14ac:dyDescent="0.2">
      <c r="A1024" s="79">
        <v>2596</v>
      </c>
      <c r="B1024" s="71" t="s">
        <v>521</v>
      </c>
      <c r="C1024" s="69" t="s">
        <v>62</v>
      </c>
      <c r="D1024" s="69">
        <v>3</v>
      </c>
      <c r="E1024" s="69">
        <v>3</v>
      </c>
      <c r="F1024" s="69">
        <v>3</v>
      </c>
      <c r="G1024" s="71">
        <v>302.62</v>
      </c>
      <c r="H1024" s="69">
        <v>60.52</v>
      </c>
      <c r="I1024" s="69">
        <v>3</v>
      </c>
      <c r="J1024" s="69">
        <v>3</v>
      </c>
      <c r="K1024" s="71">
        <v>3</v>
      </c>
      <c r="L1024" s="80">
        <v>302.62</v>
      </c>
      <c r="M1024" s="69">
        <v>60.52</v>
      </c>
      <c r="N1024" s="80">
        <v>100.8733</v>
      </c>
      <c r="O1024" s="69">
        <v>0</v>
      </c>
      <c r="P1024" s="76" t="e">
        <f>VLOOKUP(A1024,#REF!,3,FALSE)</f>
        <v>#REF!</v>
      </c>
      <c r="Q1024" s="84">
        <v>71.680000000000007</v>
      </c>
      <c r="R1024" s="84">
        <f t="shared" si="15"/>
        <v>87.579899999999981</v>
      </c>
      <c r="S1024" s="78"/>
      <c r="T1024" s="78"/>
      <c r="U1024" s="78"/>
      <c r="V1024" s="78"/>
      <c r="W1024" s="78"/>
      <c r="X1024" s="78"/>
      <c r="Y1024" s="78"/>
      <c r="Z1024" s="78"/>
      <c r="AA1024" s="78"/>
      <c r="AB1024" s="78"/>
      <c r="AC1024" s="71"/>
      <c r="AD1024" s="71"/>
      <c r="AE1024" s="71"/>
      <c r="AF1024" s="71"/>
      <c r="AG1024" s="71"/>
      <c r="AH1024" s="71"/>
      <c r="AI1024" s="71"/>
      <c r="AJ1024" s="71"/>
      <c r="AK1024" s="71"/>
      <c r="AL1024" s="71"/>
      <c r="AM1024" s="71"/>
      <c r="AN1024" s="71"/>
      <c r="AO1024" s="71"/>
      <c r="AP1024" s="71"/>
      <c r="AQ1024" s="71"/>
      <c r="AR1024" s="71"/>
      <c r="AS1024" s="71"/>
      <c r="AT1024" s="71"/>
      <c r="AU1024" s="71"/>
      <c r="AV1024" s="71"/>
      <c r="AW1024" s="71"/>
      <c r="AX1024" s="71"/>
      <c r="AY1024" s="71"/>
      <c r="AZ1024" s="71"/>
      <c r="BA1024" s="71"/>
      <c r="BB1024" s="71"/>
      <c r="BC1024" s="71"/>
      <c r="BD1024" s="71"/>
      <c r="BE1024" s="71"/>
      <c r="BF1024" s="71"/>
      <c r="BG1024" s="71"/>
      <c r="BH1024" s="71"/>
      <c r="BI1024" s="71"/>
      <c r="BJ1024" s="71"/>
      <c r="BK1024" s="71"/>
      <c r="BL1024" s="71"/>
      <c r="BM1024" s="71"/>
      <c r="BN1024" s="71"/>
      <c r="BO1024" s="71"/>
      <c r="BP1024" s="71"/>
      <c r="BQ1024" s="71"/>
      <c r="BR1024" s="71"/>
      <c r="BS1024" s="71"/>
      <c r="BT1024" s="71"/>
      <c r="BU1024" s="71"/>
      <c r="BV1024" s="71"/>
      <c r="BW1024" s="71"/>
      <c r="BX1024" s="71"/>
      <c r="BY1024" s="71"/>
      <c r="BZ1024" s="71"/>
      <c r="CA1024" s="71"/>
      <c r="CB1024" s="71"/>
      <c r="CC1024" s="71"/>
      <c r="CD1024" s="71"/>
      <c r="CE1024" s="71"/>
      <c r="CF1024" s="71"/>
      <c r="CG1024" s="71"/>
      <c r="CH1024" s="71"/>
      <c r="CI1024" s="71"/>
      <c r="CJ1024" s="71"/>
      <c r="CK1024" s="71"/>
      <c r="CL1024" s="71"/>
      <c r="CM1024" s="71"/>
      <c r="CN1024" s="71"/>
      <c r="CO1024" s="71"/>
      <c r="CP1024" s="71"/>
      <c r="CQ1024" s="71"/>
      <c r="CR1024" s="71"/>
      <c r="CS1024" s="71"/>
      <c r="CT1024" s="71"/>
      <c r="CU1024" s="71"/>
      <c r="CV1024" s="71"/>
      <c r="CW1024" s="71"/>
      <c r="CX1024" s="71"/>
      <c r="CY1024" s="71"/>
      <c r="CZ1024" s="71"/>
      <c r="DA1024" s="71"/>
      <c r="DB1024" s="71"/>
      <c r="DC1024" s="71"/>
      <c r="DD1024" s="71"/>
      <c r="DE1024" s="71"/>
      <c r="DF1024" s="71"/>
      <c r="DG1024" s="71"/>
      <c r="DH1024" s="71"/>
      <c r="DI1024" s="71"/>
      <c r="DJ1024" s="71"/>
      <c r="DK1024" s="71"/>
      <c r="DL1024" s="71"/>
      <c r="DM1024" s="71"/>
      <c r="DN1024" s="71"/>
      <c r="DO1024" s="71"/>
      <c r="DP1024" s="71"/>
      <c r="DQ1024" s="71"/>
      <c r="DR1024" s="71"/>
      <c r="DS1024" s="71"/>
      <c r="DT1024" s="71"/>
      <c r="DU1024" s="71"/>
      <c r="DV1024" s="71"/>
      <c r="DW1024" s="71"/>
      <c r="DX1024" s="71"/>
      <c r="DY1024" s="71"/>
      <c r="DZ1024" s="71"/>
      <c r="EA1024" s="71"/>
      <c r="EB1024" s="71"/>
      <c r="EC1024" s="71"/>
      <c r="ED1024" s="71"/>
      <c r="EE1024" s="71"/>
      <c r="EF1024" s="71"/>
      <c r="EG1024" s="71"/>
      <c r="EH1024" s="71"/>
      <c r="EI1024" s="71"/>
      <c r="EJ1024" s="71"/>
      <c r="EK1024" s="71"/>
      <c r="EL1024" s="71"/>
      <c r="EM1024" s="71"/>
      <c r="EN1024" s="71"/>
      <c r="EO1024" s="71"/>
      <c r="EP1024" s="71"/>
      <c r="EQ1024" s="71"/>
      <c r="ER1024" s="71"/>
      <c r="ES1024" s="71"/>
      <c r="ET1024" s="71"/>
      <c r="EU1024" s="71"/>
      <c r="EV1024" s="71"/>
      <c r="EW1024" s="71"/>
      <c r="EX1024" s="71"/>
      <c r="EY1024" s="71"/>
      <c r="EZ1024" s="71"/>
      <c r="FA1024" s="71"/>
      <c r="FB1024" s="71"/>
      <c r="FC1024" s="71"/>
      <c r="FD1024" s="71"/>
      <c r="FE1024" s="71"/>
      <c r="FF1024" s="71"/>
      <c r="FG1024" s="71"/>
      <c r="FH1024" s="71"/>
      <c r="FI1024" s="71"/>
      <c r="FJ1024" s="71"/>
      <c r="FK1024" s="71"/>
      <c r="FL1024" s="71"/>
      <c r="FM1024" s="71"/>
      <c r="FN1024" s="71"/>
      <c r="FO1024" s="71"/>
      <c r="FP1024" s="71"/>
      <c r="FQ1024" s="71"/>
      <c r="FR1024" s="71"/>
      <c r="FS1024" s="71"/>
      <c r="FT1024" s="71"/>
      <c r="FU1024" s="71"/>
      <c r="FV1024" s="71"/>
      <c r="FW1024" s="71"/>
      <c r="FX1024" s="71"/>
      <c r="FY1024" s="71"/>
      <c r="FZ1024" s="71"/>
      <c r="GA1024" s="71"/>
      <c r="GB1024" s="71"/>
      <c r="GC1024" s="71"/>
      <c r="GD1024" s="71"/>
      <c r="GE1024" s="71"/>
      <c r="GF1024" s="71"/>
      <c r="GG1024" s="71"/>
      <c r="GH1024" s="71"/>
      <c r="GI1024" s="71"/>
      <c r="GJ1024" s="71"/>
      <c r="GK1024" s="71"/>
      <c r="GL1024" s="71"/>
      <c r="GM1024" s="71"/>
      <c r="GN1024" s="71"/>
      <c r="GO1024" s="71"/>
      <c r="GP1024" s="71"/>
      <c r="GQ1024" s="71"/>
      <c r="GR1024" s="71"/>
      <c r="GS1024" s="71"/>
      <c r="GT1024" s="71"/>
      <c r="GU1024" s="71"/>
      <c r="GV1024" s="71"/>
      <c r="GW1024" s="71"/>
      <c r="GX1024" s="71"/>
      <c r="GY1024" s="71"/>
      <c r="GZ1024" s="71"/>
      <c r="HA1024" s="71"/>
      <c r="HB1024" s="71"/>
      <c r="HC1024" s="71"/>
      <c r="HD1024" s="71"/>
      <c r="HE1024" s="71"/>
      <c r="HF1024" s="71"/>
      <c r="HG1024" s="71"/>
      <c r="HH1024" s="71"/>
      <c r="HI1024" s="71"/>
      <c r="HJ1024" s="71"/>
      <c r="HK1024" s="71"/>
      <c r="HL1024" s="71"/>
      <c r="HM1024" s="71"/>
      <c r="HN1024" s="71"/>
      <c r="HO1024" s="71"/>
      <c r="HP1024" s="71"/>
      <c r="HQ1024" s="71"/>
      <c r="HR1024" s="71"/>
      <c r="HS1024" s="71"/>
      <c r="HT1024" s="71"/>
      <c r="HU1024" s="71"/>
      <c r="HV1024" s="71"/>
      <c r="HW1024" s="71"/>
      <c r="HX1024" s="71"/>
      <c r="HY1024" s="71"/>
      <c r="HZ1024" s="71"/>
      <c r="IA1024" s="71"/>
      <c r="IB1024" s="71"/>
      <c r="IC1024" s="71"/>
      <c r="ID1024" s="71"/>
      <c r="IE1024" s="71"/>
      <c r="IF1024" s="71"/>
      <c r="IG1024" s="71"/>
      <c r="IH1024" s="71"/>
      <c r="II1024" s="71"/>
      <c r="IJ1024" s="71"/>
      <c r="IK1024" s="71"/>
      <c r="IL1024" s="71"/>
      <c r="IM1024" s="71"/>
      <c r="IN1024" s="71"/>
      <c r="IO1024" s="71"/>
      <c r="IP1024" s="71"/>
      <c r="IQ1024" s="71"/>
      <c r="IR1024" s="71"/>
      <c r="IS1024" s="71"/>
      <c r="IT1024" s="71"/>
      <c r="IU1024" s="71"/>
      <c r="IV1024" s="71"/>
    </row>
    <row r="1025" spans="1:256" s="69" customFormat="1" x14ac:dyDescent="0.2">
      <c r="A1025" s="94">
        <v>3557</v>
      </c>
      <c r="B1025" s="95" t="s">
        <v>2550</v>
      </c>
      <c r="C1025" s="69" t="s">
        <v>62</v>
      </c>
      <c r="D1025" s="69">
        <v>5</v>
      </c>
      <c r="E1025" s="69">
        <v>5</v>
      </c>
      <c r="F1025" s="69">
        <v>17</v>
      </c>
      <c r="G1025" s="71">
        <v>1912.14</v>
      </c>
      <c r="H1025" s="69">
        <v>260.82</v>
      </c>
      <c r="I1025" s="69">
        <v>8</v>
      </c>
      <c r="J1025" s="69">
        <v>5</v>
      </c>
      <c r="K1025" s="95">
        <v>12</v>
      </c>
      <c r="L1025" s="96">
        <v>1332.99</v>
      </c>
      <c r="M1025" s="69">
        <v>144.99</v>
      </c>
      <c r="N1025" s="96">
        <v>111.08250000000001</v>
      </c>
      <c r="O1025" s="69">
        <v>0</v>
      </c>
      <c r="P1025" s="76" t="e">
        <f>VLOOKUP(A1025,#REF!,3,FALSE)</f>
        <v>#REF!</v>
      </c>
      <c r="Q1025" s="84">
        <v>77.83</v>
      </c>
      <c r="R1025" s="84">
        <f t="shared" si="15"/>
        <v>399.03000000000014</v>
      </c>
      <c r="S1025" s="78"/>
      <c r="T1025" s="78"/>
      <c r="U1025" s="78"/>
      <c r="V1025" s="78"/>
      <c r="W1025" s="78"/>
      <c r="X1025" s="78"/>
      <c r="Y1025" s="78"/>
      <c r="Z1025" s="78"/>
      <c r="AA1025" s="78"/>
      <c r="AB1025" s="78"/>
      <c r="AC1025" s="71"/>
      <c r="AD1025" s="71"/>
      <c r="AE1025" s="71"/>
      <c r="AF1025" s="71"/>
      <c r="AG1025" s="71"/>
      <c r="AH1025" s="71"/>
      <c r="AI1025" s="71"/>
      <c r="AJ1025" s="71"/>
      <c r="AK1025" s="71"/>
      <c r="AL1025" s="71"/>
      <c r="AM1025" s="71"/>
      <c r="AN1025" s="71"/>
      <c r="AO1025" s="71"/>
      <c r="AP1025" s="71"/>
      <c r="AQ1025" s="71"/>
      <c r="AR1025" s="71"/>
      <c r="AS1025" s="71"/>
      <c r="AT1025" s="71"/>
      <c r="AU1025" s="71"/>
      <c r="AV1025" s="71"/>
      <c r="AW1025" s="71"/>
      <c r="AX1025" s="71"/>
      <c r="AY1025" s="71"/>
      <c r="AZ1025" s="71"/>
      <c r="BA1025" s="71"/>
      <c r="BB1025" s="71"/>
      <c r="BC1025" s="71"/>
      <c r="BD1025" s="71"/>
      <c r="BE1025" s="71"/>
      <c r="BF1025" s="71"/>
      <c r="BG1025" s="71"/>
      <c r="BH1025" s="71"/>
      <c r="BI1025" s="71"/>
      <c r="BJ1025" s="71"/>
      <c r="BK1025" s="71"/>
      <c r="BL1025" s="71"/>
      <c r="BM1025" s="71"/>
      <c r="BN1025" s="71"/>
      <c r="BO1025" s="71"/>
      <c r="BP1025" s="71"/>
      <c r="BQ1025" s="71"/>
      <c r="BR1025" s="71"/>
      <c r="BS1025" s="71"/>
      <c r="BT1025" s="71"/>
      <c r="BU1025" s="71"/>
      <c r="BV1025" s="71"/>
      <c r="BW1025" s="71"/>
      <c r="BX1025" s="71"/>
      <c r="BY1025" s="71"/>
      <c r="BZ1025" s="71"/>
      <c r="CA1025" s="71"/>
      <c r="CB1025" s="71"/>
      <c r="CC1025" s="71"/>
      <c r="CD1025" s="71"/>
      <c r="CE1025" s="71"/>
      <c r="CF1025" s="71"/>
      <c r="CG1025" s="71"/>
      <c r="CH1025" s="71"/>
      <c r="CI1025" s="71"/>
      <c r="CJ1025" s="71"/>
      <c r="CK1025" s="71"/>
      <c r="CL1025" s="71"/>
      <c r="CM1025" s="71"/>
      <c r="CN1025" s="71"/>
      <c r="CO1025" s="71"/>
      <c r="CP1025" s="71"/>
      <c r="CQ1025" s="71"/>
      <c r="CR1025" s="71"/>
      <c r="CS1025" s="71"/>
      <c r="CT1025" s="71"/>
      <c r="CU1025" s="71"/>
      <c r="CV1025" s="71"/>
      <c r="CW1025" s="71"/>
      <c r="CX1025" s="71"/>
      <c r="CY1025" s="71"/>
      <c r="CZ1025" s="71"/>
      <c r="DA1025" s="71"/>
      <c r="DB1025" s="71"/>
      <c r="DC1025" s="71"/>
      <c r="DD1025" s="71"/>
      <c r="DE1025" s="71"/>
      <c r="DF1025" s="71"/>
      <c r="DG1025" s="71"/>
      <c r="DH1025" s="71"/>
      <c r="DI1025" s="71"/>
      <c r="DJ1025" s="71"/>
      <c r="DK1025" s="71"/>
      <c r="DL1025" s="71"/>
      <c r="DM1025" s="71"/>
      <c r="DN1025" s="71"/>
      <c r="DO1025" s="71"/>
      <c r="DP1025" s="71"/>
      <c r="DQ1025" s="71"/>
      <c r="DR1025" s="71"/>
      <c r="DS1025" s="71"/>
      <c r="DT1025" s="71"/>
      <c r="DU1025" s="71"/>
      <c r="DV1025" s="71"/>
      <c r="DW1025" s="71"/>
      <c r="DX1025" s="71"/>
      <c r="DY1025" s="71"/>
      <c r="DZ1025" s="71"/>
      <c r="EA1025" s="71"/>
      <c r="EB1025" s="71"/>
      <c r="EC1025" s="71"/>
      <c r="ED1025" s="71"/>
      <c r="EE1025" s="71"/>
      <c r="EF1025" s="71"/>
      <c r="EG1025" s="71"/>
      <c r="EH1025" s="71"/>
      <c r="EI1025" s="71"/>
      <c r="EJ1025" s="71"/>
      <c r="EK1025" s="71"/>
      <c r="EL1025" s="71"/>
      <c r="EM1025" s="71"/>
      <c r="EN1025" s="71"/>
      <c r="EO1025" s="71"/>
      <c r="EP1025" s="71"/>
      <c r="EQ1025" s="71"/>
      <c r="ER1025" s="71"/>
      <c r="ES1025" s="71"/>
      <c r="ET1025" s="71"/>
      <c r="EU1025" s="71"/>
      <c r="EV1025" s="71"/>
      <c r="EW1025" s="71"/>
      <c r="EX1025" s="71"/>
      <c r="EY1025" s="71"/>
      <c r="EZ1025" s="71"/>
      <c r="FA1025" s="71"/>
      <c r="FB1025" s="71"/>
      <c r="FC1025" s="71"/>
      <c r="FD1025" s="71"/>
      <c r="FE1025" s="71"/>
      <c r="FF1025" s="71"/>
      <c r="FG1025" s="71"/>
      <c r="FH1025" s="71"/>
      <c r="FI1025" s="71"/>
      <c r="FJ1025" s="71"/>
      <c r="FK1025" s="71"/>
      <c r="FL1025" s="71"/>
      <c r="FM1025" s="71"/>
      <c r="FN1025" s="71"/>
      <c r="FO1025" s="71"/>
      <c r="FP1025" s="71"/>
      <c r="FQ1025" s="71"/>
      <c r="FR1025" s="71"/>
      <c r="FS1025" s="71"/>
      <c r="FT1025" s="71"/>
      <c r="FU1025" s="71"/>
      <c r="FV1025" s="71"/>
      <c r="FW1025" s="71"/>
      <c r="FX1025" s="71"/>
      <c r="FY1025" s="71"/>
      <c r="FZ1025" s="71"/>
      <c r="GA1025" s="71"/>
      <c r="GB1025" s="71"/>
      <c r="GC1025" s="71"/>
      <c r="GD1025" s="71"/>
      <c r="GE1025" s="71"/>
      <c r="GF1025" s="71"/>
      <c r="GG1025" s="71"/>
      <c r="GH1025" s="71"/>
      <c r="GI1025" s="71"/>
      <c r="GJ1025" s="71"/>
      <c r="GK1025" s="71"/>
      <c r="GL1025" s="71"/>
      <c r="GM1025" s="71"/>
      <c r="GN1025" s="71"/>
      <c r="GO1025" s="71"/>
      <c r="GP1025" s="71"/>
      <c r="GQ1025" s="71"/>
      <c r="GR1025" s="71"/>
      <c r="GS1025" s="71"/>
      <c r="GT1025" s="71"/>
      <c r="GU1025" s="71"/>
      <c r="GV1025" s="71"/>
      <c r="GW1025" s="71"/>
      <c r="GX1025" s="71"/>
      <c r="GY1025" s="71"/>
      <c r="GZ1025" s="71"/>
      <c r="HA1025" s="71"/>
      <c r="HB1025" s="71"/>
      <c r="HC1025" s="71"/>
      <c r="HD1025" s="71"/>
      <c r="HE1025" s="71"/>
      <c r="HF1025" s="71"/>
      <c r="HG1025" s="71"/>
      <c r="HH1025" s="71"/>
      <c r="HI1025" s="71"/>
      <c r="HJ1025" s="71"/>
      <c r="HK1025" s="71"/>
      <c r="HL1025" s="71"/>
      <c r="HM1025" s="71"/>
      <c r="HN1025" s="71"/>
      <c r="HO1025" s="71"/>
      <c r="HP1025" s="71"/>
      <c r="HQ1025" s="71"/>
      <c r="HR1025" s="71"/>
      <c r="HS1025" s="71"/>
      <c r="HT1025" s="71"/>
      <c r="HU1025" s="71"/>
      <c r="HV1025" s="71"/>
      <c r="HW1025" s="71"/>
      <c r="HX1025" s="71"/>
      <c r="HY1025" s="71"/>
      <c r="HZ1025" s="71"/>
      <c r="IA1025" s="71"/>
      <c r="IB1025" s="71"/>
      <c r="IC1025" s="71"/>
      <c r="ID1025" s="71"/>
      <c r="IE1025" s="71"/>
      <c r="IF1025" s="71"/>
      <c r="IG1025" s="71"/>
      <c r="IH1025" s="71"/>
      <c r="II1025" s="71"/>
      <c r="IJ1025" s="71"/>
      <c r="IK1025" s="71"/>
      <c r="IL1025" s="71"/>
      <c r="IM1025" s="71"/>
      <c r="IN1025" s="71"/>
      <c r="IO1025" s="71"/>
      <c r="IP1025" s="71"/>
      <c r="IQ1025" s="71"/>
      <c r="IR1025" s="71"/>
      <c r="IS1025" s="71"/>
      <c r="IT1025" s="71"/>
      <c r="IU1025" s="71"/>
      <c r="IV1025" s="71"/>
    </row>
    <row r="1026" spans="1:256" x14ac:dyDescent="0.2">
      <c r="A1026" s="79">
        <v>3556</v>
      </c>
      <c r="B1026" s="71" t="s">
        <v>1288</v>
      </c>
      <c r="C1026" s="70" t="s">
        <v>62</v>
      </c>
      <c r="D1026" s="69">
        <v>2</v>
      </c>
      <c r="E1026" s="69">
        <v>2</v>
      </c>
      <c r="F1026" s="69">
        <v>6</v>
      </c>
      <c r="G1026" s="71">
        <v>1395</v>
      </c>
      <c r="H1026" s="69">
        <v>279</v>
      </c>
      <c r="I1026" s="69">
        <v>2</v>
      </c>
      <c r="J1026" s="72">
        <v>1</v>
      </c>
      <c r="K1026" s="71">
        <v>2</v>
      </c>
      <c r="L1026" s="80">
        <v>465</v>
      </c>
      <c r="M1026" s="74">
        <v>93</v>
      </c>
      <c r="N1026" s="80">
        <v>232.5</v>
      </c>
      <c r="O1026" s="70">
        <v>0</v>
      </c>
      <c r="P1026" s="76" t="e">
        <f>VLOOKUP(A1026,#REF!,3,FALSE)</f>
        <v>#REF!</v>
      </c>
      <c r="Q1026" s="80">
        <v>156.24</v>
      </c>
      <c r="R1026" s="80">
        <f t="shared" ref="R1026:R1089" si="16">K1026*(N1026-Q1026)</f>
        <v>152.51999999999998</v>
      </c>
    </row>
    <row r="1027" spans="1:256" x14ac:dyDescent="0.2">
      <c r="A1027" s="79">
        <v>2595</v>
      </c>
      <c r="B1027" s="71" t="s">
        <v>524</v>
      </c>
      <c r="C1027" s="70" t="s">
        <v>62</v>
      </c>
      <c r="D1027" s="69">
        <v>5</v>
      </c>
      <c r="E1027" s="69">
        <v>3</v>
      </c>
      <c r="F1027" s="69">
        <v>9</v>
      </c>
      <c r="G1027" s="71">
        <v>1324.98</v>
      </c>
      <c r="H1027" s="69">
        <v>87.52000000000001</v>
      </c>
      <c r="I1027" s="69">
        <v>5</v>
      </c>
      <c r="J1027" s="72">
        <v>2</v>
      </c>
      <c r="K1027" s="71">
        <v>5</v>
      </c>
      <c r="L1027" s="80">
        <v>795.02</v>
      </c>
      <c r="M1027" s="74">
        <v>34.520000000000003</v>
      </c>
      <c r="N1027" s="80">
        <v>159.00400000000002</v>
      </c>
      <c r="O1027" s="70">
        <v>0</v>
      </c>
      <c r="P1027" s="76" t="e">
        <f>VLOOKUP(A1027,#REF!,3,FALSE)</f>
        <v>#REF!</v>
      </c>
      <c r="Q1027" s="80">
        <v>89.04</v>
      </c>
      <c r="R1027" s="80">
        <f t="shared" si="16"/>
        <v>349.82000000000005</v>
      </c>
    </row>
    <row r="1028" spans="1:256" x14ac:dyDescent="0.2">
      <c r="A1028" s="79">
        <v>1945</v>
      </c>
      <c r="B1028" s="71" t="s">
        <v>2551</v>
      </c>
      <c r="C1028" s="70" t="s">
        <v>62</v>
      </c>
      <c r="D1028" s="69">
        <v>15</v>
      </c>
      <c r="E1028" s="69">
        <v>15</v>
      </c>
      <c r="F1028" s="69">
        <v>58</v>
      </c>
      <c r="G1028" s="71">
        <v>12999</v>
      </c>
      <c r="H1028" s="69">
        <v>2599.8000000000002</v>
      </c>
      <c r="I1028" s="69">
        <v>13</v>
      </c>
      <c r="J1028" s="72">
        <v>13</v>
      </c>
      <c r="K1028" s="71">
        <v>49</v>
      </c>
      <c r="L1028" s="80">
        <v>11621</v>
      </c>
      <c r="M1028" s="74">
        <v>2324.2000000000003</v>
      </c>
      <c r="N1028" s="80">
        <v>237.16330000000002</v>
      </c>
      <c r="O1028" s="70">
        <v>0</v>
      </c>
      <c r="P1028" s="76" t="e">
        <f>VLOOKUP(A1028,#REF!,3,FALSE)</f>
        <v>#REF!</v>
      </c>
      <c r="Q1028" s="80">
        <v>94.91</v>
      </c>
      <c r="R1028" s="80">
        <f t="shared" si="16"/>
        <v>6970.4117000000015</v>
      </c>
    </row>
    <row r="1029" spans="1:256" x14ac:dyDescent="0.2">
      <c r="A1029" s="68">
        <v>3921</v>
      </c>
      <c r="B1029" s="69" t="s">
        <v>2552</v>
      </c>
      <c r="C1029" s="70" t="s">
        <v>62</v>
      </c>
      <c r="D1029" s="69">
        <v>0</v>
      </c>
      <c r="E1029" s="69">
        <v>0</v>
      </c>
      <c r="F1029" s="69">
        <v>0</v>
      </c>
      <c r="G1029" s="71">
        <v>0</v>
      </c>
      <c r="H1029" s="69">
        <v>0</v>
      </c>
      <c r="I1029" s="69">
        <v>0</v>
      </c>
      <c r="J1029" s="72">
        <v>0</v>
      </c>
      <c r="K1029" s="73">
        <v>0</v>
      </c>
      <c r="L1029" s="73">
        <v>0</v>
      </c>
      <c r="M1029" s="74">
        <v>0</v>
      </c>
      <c r="N1029" s="75">
        <v>0</v>
      </c>
      <c r="O1029" s="70">
        <v>0</v>
      </c>
      <c r="P1029" s="76" t="e">
        <f>VLOOKUP(A1029,#REF!,3,FALSE)</f>
        <v>#REF!</v>
      </c>
      <c r="Q1029" s="77"/>
      <c r="R1029" s="77">
        <f t="shared" si="16"/>
        <v>0</v>
      </c>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M1029" s="76"/>
      <c r="CN1029" s="76"/>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c r="DM1029" s="76"/>
      <c r="DN1029" s="76"/>
      <c r="DO1029" s="76"/>
      <c r="DP1029" s="76"/>
      <c r="DQ1029" s="76"/>
      <c r="DR1029" s="76"/>
      <c r="DS1029" s="76"/>
      <c r="DT1029" s="76"/>
      <c r="DU1029" s="76"/>
      <c r="DV1029" s="76"/>
      <c r="DW1029" s="76"/>
      <c r="DX1029" s="76"/>
      <c r="DY1029" s="76"/>
      <c r="DZ1029" s="76"/>
      <c r="EA1029" s="76"/>
      <c r="EB1029" s="76"/>
      <c r="EC1029" s="76"/>
      <c r="ED1029" s="76"/>
      <c r="EE1029" s="76"/>
      <c r="EF1029" s="76"/>
      <c r="EG1029" s="76"/>
      <c r="EH1029" s="76"/>
      <c r="EI1029" s="76"/>
      <c r="EJ1029" s="76"/>
      <c r="EK1029" s="76"/>
      <c r="EL1029" s="76"/>
      <c r="EM1029" s="76"/>
      <c r="EN1029" s="76"/>
      <c r="EO1029" s="76"/>
      <c r="EP1029" s="76"/>
      <c r="EQ1029" s="76"/>
      <c r="ER1029" s="76"/>
      <c r="ES1029" s="76"/>
      <c r="ET1029" s="76"/>
      <c r="EU1029" s="76"/>
      <c r="EV1029" s="76"/>
      <c r="EW1029" s="76"/>
      <c r="EX1029" s="76"/>
      <c r="EY1029" s="76"/>
      <c r="EZ1029" s="76"/>
      <c r="FA1029" s="76"/>
      <c r="FB1029" s="76"/>
      <c r="FC1029" s="76"/>
      <c r="FD1029" s="76"/>
      <c r="FE1029" s="76"/>
      <c r="FF1029" s="76"/>
      <c r="FG1029" s="76"/>
      <c r="FH1029" s="76"/>
      <c r="FI1029" s="76"/>
      <c r="FJ1029" s="76"/>
      <c r="FK1029" s="76"/>
      <c r="FL1029" s="76"/>
      <c r="FM1029" s="76"/>
      <c r="FN1029" s="76"/>
      <c r="FO1029" s="76"/>
      <c r="FP1029" s="76"/>
      <c r="FQ1029" s="76"/>
      <c r="FR1029" s="76"/>
      <c r="FS1029" s="76"/>
      <c r="FT1029" s="76"/>
      <c r="FU1029" s="76"/>
      <c r="FV1029" s="76"/>
      <c r="FW1029" s="76"/>
      <c r="FX1029" s="76"/>
      <c r="FY1029" s="76"/>
      <c r="FZ1029" s="76"/>
      <c r="GA1029" s="76"/>
      <c r="GB1029" s="76"/>
      <c r="GC1029" s="76"/>
      <c r="GD1029" s="76"/>
      <c r="GE1029" s="76"/>
      <c r="GF1029" s="76"/>
      <c r="GG1029" s="76"/>
      <c r="GH1029" s="76"/>
      <c r="GI1029" s="76"/>
      <c r="GJ1029" s="76"/>
      <c r="GK1029" s="76"/>
      <c r="GL1029" s="76"/>
      <c r="GM1029" s="76"/>
      <c r="GN1029" s="76"/>
      <c r="GO1029" s="76"/>
      <c r="GP1029" s="76"/>
      <c r="GQ1029" s="76"/>
      <c r="GR1029" s="76"/>
      <c r="GS1029" s="76"/>
      <c r="GT1029" s="76"/>
      <c r="GU1029" s="76"/>
      <c r="GV1029" s="76"/>
      <c r="GW1029" s="76"/>
      <c r="GX1029" s="76"/>
      <c r="GY1029" s="76"/>
      <c r="GZ1029" s="76"/>
      <c r="HA1029" s="76"/>
      <c r="HB1029" s="76"/>
      <c r="HC1029" s="76"/>
      <c r="HD1029" s="76"/>
      <c r="HE1029" s="76"/>
      <c r="HF1029" s="76"/>
      <c r="HG1029" s="76"/>
      <c r="HH1029" s="76"/>
      <c r="HI1029" s="76"/>
      <c r="HJ1029" s="76"/>
      <c r="HK1029" s="76"/>
      <c r="HL1029" s="76"/>
      <c r="HM1029" s="76"/>
      <c r="HN1029" s="76"/>
      <c r="HO1029" s="76"/>
      <c r="HP1029" s="76"/>
      <c r="HQ1029" s="76"/>
      <c r="HR1029" s="76"/>
      <c r="HS1029" s="76"/>
      <c r="HT1029" s="76"/>
      <c r="HU1029" s="76"/>
      <c r="HV1029" s="76"/>
      <c r="HW1029" s="76"/>
      <c r="HX1029" s="76"/>
      <c r="HY1029" s="76"/>
      <c r="HZ1029" s="76"/>
      <c r="IA1029" s="76"/>
      <c r="IB1029" s="76"/>
      <c r="IC1029" s="76"/>
      <c r="ID1029" s="76"/>
      <c r="IE1029" s="76"/>
      <c r="IF1029" s="76"/>
      <c r="IG1029" s="76"/>
      <c r="IH1029" s="76"/>
      <c r="II1029" s="76"/>
      <c r="IJ1029" s="76"/>
      <c r="IK1029" s="76"/>
      <c r="IL1029" s="76"/>
      <c r="IM1029" s="76"/>
      <c r="IN1029" s="76"/>
      <c r="IO1029" s="76"/>
      <c r="IP1029" s="76"/>
      <c r="IQ1029" s="76"/>
      <c r="IR1029" s="76"/>
      <c r="IS1029" s="76"/>
      <c r="IT1029" s="76"/>
      <c r="IU1029" s="76"/>
      <c r="IV1029" s="76"/>
    </row>
    <row r="1030" spans="1:256" x14ac:dyDescent="0.2">
      <c r="A1030" s="68">
        <v>4007</v>
      </c>
      <c r="B1030" s="69" t="s">
        <v>2553</v>
      </c>
      <c r="C1030" s="70" t="s">
        <v>8</v>
      </c>
      <c r="D1030" s="69">
        <v>0</v>
      </c>
      <c r="E1030" s="69">
        <v>0</v>
      </c>
      <c r="F1030" s="69">
        <v>0</v>
      </c>
      <c r="G1030" s="71">
        <v>0</v>
      </c>
      <c r="H1030" s="69">
        <v>0</v>
      </c>
      <c r="I1030" s="69">
        <v>0</v>
      </c>
      <c r="J1030" s="72">
        <v>0</v>
      </c>
      <c r="K1030" s="73">
        <v>0</v>
      </c>
      <c r="L1030" s="73">
        <v>0</v>
      </c>
      <c r="M1030" s="74">
        <v>0</v>
      </c>
      <c r="N1030" s="75">
        <v>0</v>
      </c>
      <c r="O1030" s="70">
        <v>0</v>
      </c>
      <c r="P1030" s="76" t="e">
        <f>VLOOKUP(A1030,#REF!,3,FALSE)</f>
        <v>#REF!</v>
      </c>
      <c r="Q1030" s="77"/>
      <c r="R1030" s="77">
        <f t="shared" si="16"/>
        <v>0</v>
      </c>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M1030" s="76"/>
      <c r="CN1030" s="76"/>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c r="DM1030" s="76"/>
      <c r="DN1030" s="76"/>
      <c r="DO1030" s="76"/>
      <c r="DP1030" s="76"/>
      <c r="DQ1030" s="76"/>
      <c r="DR1030" s="76"/>
      <c r="DS1030" s="76"/>
      <c r="DT1030" s="76"/>
      <c r="DU1030" s="76"/>
      <c r="DV1030" s="76"/>
      <c r="DW1030" s="76"/>
      <c r="DX1030" s="76"/>
      <c r="DY1030" s="76"/>
      <c r="DZ1030" s="76"/>
      <c r="EA1030" s="76"/>
      <c r="EB1030" s="76"/>
      <c r="EC1030" s="76"/>
      <c r="ED1030" s="76"/>
      <c r="EE1030" s="76"/>
      <c r="EF1030" s="76"/>
      <c r="EG1030" s="76"/>
      <c r="EH1030" s="76"/>
      <c r="EI1030" s="76"/>
      <c r="EJ1030" s="76"/>
      <c r="EK1030" s="76"/>
      <c r="EL1030" s="76"/>
      <c r="EM1030" s="76"/>
      <c r="EN1030" s="76"/>
      <c r="EO1030" s="76"/>
      <c r="EP1030" s="76"/>
      <c r="EQ1030" s="76"/>
      <c r="ER1030" s="76"/>
      <c r="ES1030" s="76"/>
      <c r="ET1030" s="76"/>
      <c r="EU1030" s="76"/>
      <c r="EV1030" s="76"/>
      <c r="EW1030" s="76"/>
      <c r="EX1030" s="76"/>
      <c r="EY1030" s="76"/>
      <c r="EZ1030" s="76"/>
      <c r="FA1030" s="76"/>
      <c r="FB1030" s="76"/>
      <c r="FC1030" s="76"/>
      <c r="FD1030" s="76"/>
      <c r="FE1030" s="76"/>
      <c r="FF1030" s="76"/>
      <c r="FG1030" s="76"/>
      <c r="FH1030" s="76"/>
      <c r="FI1030" s="76"/>
      <c r="FJ1030" s="76"/>
      <c r="FK1030" s="76"/>
      <c r="FL1030" s="76"/>
      <c r="FM1030" s="76"/>
      <c r="FN1030" s="76"/>
      <c r="FO1030" s="76"/>
      <c r="FP1030" s="76"/>
      <c r="FQ1030" s="76"/>
      <c r="FR1030" s="76"/>
      <c r="FS1030" s="76"/>
      <c r="FT1030" s="76"/>
      <c r="FU1030" s="76"/>
      <c r="FV1030" s="76"/>
      <c r="FW1030" s="76"/>
      <c r="FX1030" s="76"/>
      <c r="FY1030" s="76"/>
      <c r="FZ1030" s="76"/>
      <c r="GA1030" s="76"/>
      <c r="GB1030" s="76"/>
      <c r="GC1030" s="76"/>
      <c r="GD1030" s="76"/>
      <c r="GE1030" s="76"/>
      <c r="GF1030" s="76"/>
      <c r="GG1030" s="76"/>
      <c r="GH1030" s="76"/>
      <c r="GI1030" s="76"/>
      <c r="GJ1030" s="76"/>
      <c r="GK1030" s="76"/>
      <c r="GL1030" s="76"/>
      <c r="GM1030" s="76"/>
      <c r="GN1030" s="76"/>
      <c r="GO1030" s="76"/>
      <c r="GP1030" s="76"/>
      <c r="GQ1030" s="76"/>
      <c r="GR1030" s="76"/>
      <c r="GS1030" s="76"/>
      <c r="GT1030" s="76"/>
      <c r="GU1030" s="76"/>
      <c r="GV1030" s="76"/>
      <c r="GW1030" s="76"/>
      <c r="GX1030" s="76"/>
      <c r="GY1030" s="76"/>
      <c r="GZ1030" s="76"/>
      <c r="HA1030" s="76"/>
      <c r="HB1030" s="76"/>
      <c r="HC1030" s="76"/>
      <c r="HD1030" s="76"/>
      <c r="HE1030" s="76"/>
      <c r="HF1030" s="76"/>
      <c r="HG1030" s="76"/>
      <c r="HH1030" s="76"/>
      <c r="HI1030" s="76"/>
      <c r="HJ1030" s="76"/>
      <c r="HK1030" s="76"/>
      <c r="HL1030" s="76"/>
      <c r="HM1030" s="76"/>
      <c r="HN1030" s="76"/>
      <c r="HO1030" s="76"/>
      <c r="HP1030" s="76"/>
      <c r="HQ1030" s="76"/>
      <c r="HR1030" s="76"/>
      <c r="HS1030" s="76"/>
      <c r="HT1030" s="76"/>
      <c r="HU1030" s="76"/>
      <c r="HV1030" s="76"/>
      <c r="HW1030" s="76"/>
      <c r="HX1030" s="76"/>
      <c r="HY1030" s="76"/>
      <c r="HZ1030" s="76"/>
      <c r="IA1030" s="76"/>
      <c r="IB1030" s="76"/>
      <c r="IC1030" s="76"/>
      <c r="ID1030" s="76"/>
      <c r="IE1030" s="76"/>
      <c r="IF1030" s="76"/>
      <c r="IG1030" s="76"/>
      <c r="IH1030" s="76"/>
      <c r="II1030" s="76"/>
      <c r="IJ1030" s="76"/>
      <c r="IK1030" s="76"/>
      <c r="IL1030" s="76"/>
      <c r="IM1030" s="76"/>
      <c r="IN1030" s="76"/>
      <c r="IO1030" s="76"/>
      <c r="IP1030" s="76"/>
      <c r="IQ1030" s="76"/>
      <c r="IR1030" s="76"/>
      <c r="IS1030" s="76"/>
      <c r="IT1030" s="76"/>
      <c r="IU1030" s="76"/>
      <c r="IV1030" s="76"/>
    </row>
    <row r="1031" spans="1:256" x14ac:dyDescent="0.2">
      <c r="A1031" s="79">
        <v>1732</v>
      </c>
      <c r="B1031" s="71" t="s">
        <v>2013</v>
      </c>
      <c r="C1031" s="70" t="s">
        <v>62</v>
      </c>
      <c r="D1031" s="69">
        <v>3</v>
      </c>
      <c r="E1031" s="69">
        <v>3</v>
      </c>
      <c r="F1031" s="69">
        <v>18</v>
      </c>
      <c r="G1031" s="71">
        <v>48.24</v>
      </c>
      <c r="H1031" s="69">
        <v>9.65</v>
      </c>
      <c r="I1031" s="69">
        <v>3</v>
      </c>
      <c r="J1031" s="72">
        <v>3</v>
      </c>
      <c r="K1031" s="71">
        <v>18</v>
      </c>
      <c r="L1031" s="80">
        <v>48.24</v>
      </c>
      <c r="M1031" s="74">
        <v>9.65</v>
      </c>
      <c r="N1031" s="80">
        <v>2.68</v>
      </c>
      <c r="O1031" s="70">
        <v>0</v>
      </c>
      <c r="P1031" s="76" t="e">
        <f>VLOOKUP(A1031,#REF!,3,FALSE)</f>
        <v>#REF!</v>
      </c>
      <c r="Q1031" s="80">
        <v>0.39600000000000002</v>
      </c>
      <c r="R1031" s="80">
        <f t="shared" si="16"/>
        <v>41.112000000000002</v>
      </c>
    </row>
    <row r="1032" spans="1:256" s="69" customFormat="1" x14ac:dyDescent="0.2">
      <c r="A1032" s="101">
        <v>4018</v>
      </c>
      <c r="B1032" s="102" t="s">
        <v>2554</v>
      </c>
      <c r="C1032" s="69" t="s">
        <v>2107</v>
      </c>
      <c r="D1032" s="69">
        <v>1</v>
      </c>
      <c r="E1032" s="69">
        <v>1</v>
      </c>
      <c r="F1032" s="69">
        <v>1</v>
      </c>
      <c r="G1032" s="71">
        <v>20</v>
      </c>
      <c r="H1032" s="69">
        <v>4</v>
      </c>
      <c r="I1032" s="69">
        <v>1</v>
      </c>
      <c r="J1032" s="69">
        <v>1</v>
      </c>
      <c r="K1032" s="103">
        <v>1</v>
      </c>
      <c r="L1032" s="103">
        <v>20</v>
      </c>
      <c r="M1032" s="69">
        <v>4</v>
      </c>
      <c r="N1032" s="104">
        <v>20</v>
      </c>
      <c r="O1032" s="69">
        <v>0</v>
      </c>
      <c r="P1032" s="76" t="e">
        <f>VLOOKUP(A1032,#REF!,3,FALSE)</f>
        <v>#REF!</v>
      </c>
      <c r="Q1032" s="92"/>
      <c r="R1032" s="92">
        <f t="shared" si="16"/>
        <v>20</v>
      </c>
      <c r="S1032" s="76"/>
      <c r="T1032" s="76"/>
      <c r="U1032" s="76"/>
      <c r="V1032" s="76"/>
      <c r="W1032" s="76"/>
      <c r="X1032" s="76"/>
      <c r="Y1032" s="76"/>
      <c r="Z1032" s="76"/>
      <c r="AA1032" s="76"/>
      <c r="AB1032" s="76"/>
      <c r="AC1032" s="98"/>
      <c r="AD1032" s="98"/>
      <c r="AE1032" s="98"/>
      <c r="AF1032" s="98"/>
      <c r="AG1032" s="98"/>
      <c r="AH1032" s="98"/>
      <c r="AI1032" s="98"/>
      <c r="AJ1032" s="98"/>
      <c r="AK1032" s="98"/>
      <c r="AL1032" s="98"/>
      <c r="AM1032" s="98"/>
      <c r="AN1032" s="98"/>
      <c r="AO1032" s="98"/>
      <c r="AP1032" s="98"/>
      <c r="AQ1032" s="98"/>
      <c r="AR1032" s="98"/>
      <c r="AS1032" s="98"/>
      <c r="AT1032" s="98"/>
      <c r="AU1032" s="98"/>
      <c r="AV1032" s="98"/>
      <c r="AW1032" s="98"/>
      <c r="AX1032" s="98"/>
      <c r="AY1032" s="98"/>
      <c r="AZ1032" s="98"/>
      <c r="BA1032" s="98"/>
      <c r="BB1032" s="98"/>
      <c r="BC1032" s="98"/>
      <c r="BD1032" s="98"/>
      <c r="BE1032" s="98"/>
      <c r="BF1032" s="98"/>
      <c r="BG1032" s="98"/>
      <c r="BH1032" s="98"/>
      <c r="BI1032" s="98"/>
      <c r="BJ1032" s="98"/>
      <c r="BK1032" s="98"/>
      <c r="BL1032" s="98"/>
      <c r="BM1032" s="98"/>
      <c r="BN1032" s="98"/>
      <c r="BO1032" s="98"/>
      <c r="BP1032" s="98"/>
      <c r="BQ1032" s="98"/>
      <c r="BR1032" s="98"/>
      <c r="BS1032" s="98"/>
      <c r="BT1032" s="98"/>
      <c r="BU1032" s="98"/>
      <c r="BV1032" s="98"/>
      <c r="BW1032" s="98"/>
      <c r="BX1032" s="98"/>
      <c r="BY1032" s="98"/>
      <c r="BZ1032" s="98"/>
      <c r="CA1032" s="98"/>
      <c r="CB1032" s="98"/>
      <c r="CC1032" s="98"/>
      <c r="CD1032" s="98"/>
      <c r="CE1032" s="98"/>
      <c r="CF1032" s="98"/>
      <c r="CG1032" s="98"/>
      <c r="CH1032" s="98"/>
      <c r="CI1032" s="98"/>
      <c r="CJ1032" s="98"/>
      <c r="CK1032" s="98"/>
      <c r="CL1032" s="98"/>
      <c r="CM1032" s="98"/>
      <c r="CN1032" s="98"/>
      <c r="CO1032" s="98"/>
      <c r="CP1032" s="98"/>
      <c r="CQ1032" s="98"/>
      <c r="CR1032" s="98"/>
      <c r="CS1032" s="98"/>
      <c r="CT1032" s="98"/>
      <c r="CU1032" s="98"/>
      <c r="CV1032" s="98"/>
      <c r="CW1032" s="98"/>
      <c r="CX1032" s="98"/>
      <c r="CY1032" s="98"/>
      <c r="CZ1032" s="98"/>
      <c r="DA1032" s="98"/>
      <c r="DB1032" s="98"/>
      <c r="DC1032" s="98"/>
      <c r="DD1032" s="98"/>
      <c r="DE1032" s="98"/>
      <c r="DF1032" s="98"/>
      <c r="DG1032" s="98"/>
      <c r="DH1032" s="98"/>
      <c r="DI1032" s="98"/>
      <c r="DJ1032" s="98"/>
      <c r="DK1032" s="98"/>
      <c r="DL1032" s="98"/>
      <c r="DM1032" s="98"/>
      <c r="DN1032" s="98"/>
      <c r="DO1032" s="98"/>
      <c r="DP1032" s="98"/>
      <c r="DQ1032" s="98"/>
      <c r="DR1032" s="98"/>
      <c r="DS1032" s="98"/>
      <c r="DT1032" s="98"/>
      <c r="DU1032" s="98"/>
      <c r="DV1032" s="98"/>
      <c r="DW1032" s="98"/>
      <c r="DX1032" s="98"/>
      <c r="DY1032" s="98"/>
      <c r="DZ1032" s="98"/>
      <c r="EA1032" s="98"/>
      <c r="EB1032" s="98"/>
      <c r="EC1032" s="98"/>
      <c r="ED1032" s="98"/>
      <c r="EE1032" s="98"/>
      <c r="EF1032" s="98"/>
      <c r="EG1032" s="98"/>
      <c r="EH1032" s="98"/>
      <c r="EI1032" s="98"/>
      <c r="EJ1032" s="98"/>
      <c r="EK1032" s="98"/>
      <c r="EL1032" s="98"/>
      <c r="EM1032" s="98"/>
      <c r="EN1032" s="98"/>
      <c r="EO1032" s="98"/>
      <c r="EP1032" s="98"/>
      <c r="EQ1032" s="98"/>
      <c r="ER1032" s="98"/>
      <c r="ES1032" s="98"/>
      <c r="ET1032" s="98"/>
      <c r="EU1032" s="98"/>
      <c r="EV1032" s="98"/>
      <c r="EW1032" s="98"/>
      <c r="EX1032" s="98"/>
      <c r="EY1032" s="98"/>
      <c r="EZ1032" s="98"/>
      <c r="FA1032" s="98"/>
      <c r="FB1032" s="98"/>
      <c r="FC1032" s="98"/>
      <c r="FD1032" s="98"/>
      <c r="FE1032" s="98"/>
      <c r="FF1032" s="98"/>
      <c r="FG1032" s="98"/>
      <c r="FH1032" s="98"/>
      <c r="FI1032" s="98"/>
      <c r="FJ1032" s="98"/>
      <c r="FK1032" s="98"/>
      <c r="FL1032" s="98"/>
      <c r="FM1032" s="98"/>
      <c r="FN1032" s="98"/>
      <c r="FO1032" s="98"/>
      <c r="FP1032" s="98"/>
      <c r="FQ1032" s="98"/>
      <c r="FR1032" s="98"/>
      <c r="FS1032" s="98"/>
      <c r="FT1032" s="98"/>
      <c r="FU1032" s="98"/>
      <c r="FV1032" s="98"/>
      <c r="FW1032" s="98"/>
      <c r="FX1032" s="98"/>
      <c r="FY1032" s="98"/>
      <c r="FZ1032" s="98"/>
      <c r="GA1032" s="98"/>
      <c r="GB1032" s="98"/>
      <c r="GC1032" s="98"/>
      <c r="GD1032" s="98"/>
      <c r="GE1032" s="98"/>
      <c r="GF1032" s="98"/>
      <c r="GG1032" s="98"/>
      <c r="GH1032" s="98"/>
      <c r="GI1032" s="98"/>
      <c r="GJ1032" s="98"/>
      <c r="GK1032" s="98"/>
      <c r="GL1032" s="98"/>
      <c r="GM1032" s="98"/>
      <c r="GN1032" s="98"/>
      <c r="GO1032" s="98"/>
      <c r="GP1032" s="98"/>
      <c r="GQ1032" s="98"/>
      <c r="GR1032" s="98"/>
      <c r="GS1032" s="98"/>
      <c r="GT1032" s="98"/>
      <c r="GU1032" s="98"/>
      <c r="GV1032" s="98"/>
      <c r="GW1032" s="98"/>
      <c r="GX1032" s="98"/>
      <c r="GY1032" s="98"/>
      <c r="GZ1032" s="98"/>
      <c r="HA1032" s="98"/>
      <c r="HB1032" s="98"/>
      <c r="HC1032" s="98"/>
      <c r="HD1032" s="98"/>
      <c r="HE1032" s="98"/>
      <c r="HF1032" s="98"/>
      <c r="HG1032" s="98"/>
      <c r="HH1032" s="98"/>
      <c r="HI1032" s="98"/>
      <c r="HJ1032" s="98"/>
      <c r="HK1032" s="98"/>
      <c r="HL1032" s="98"/>
      <c r="HM1032" s="98"/>
      <c r="HN1032" s="98"/>
      <c r="HO1032" s="98"/>
      <c r="HP1032" s="98"/>
      <c r="HQ1032" s="98"/>
      <c r="HR1032" s="98"/>
      <c r="HS1032" s="98"/>
      <c r="HT1032" s="98"/>
      <c r="HU1032" s="98"/>
      <c r="HV1032" s="98"/>
      <c r="HW1032" s="98"/>
      <c r="HX1032" s="98"/>
      <c r="HY1032" s="98"/>
      <c r="HZ1032" s="98"/>
      <c r="IA1032" s="98"/>
      <c r="IB1032" s="98"/>
      <c r="IC1032" s="98"/>
      <c r="ID1032" s="98"/>
      <c r="IE1032" s="98"/>
      <c r="IF1032" s="98"/>
      <c r="IG1032" s="98"/>
      <c r="IH1032" s="98"/>
      <c r="II1032" s="98"/>
      <c r="IJ1032" s="98"/>
      <c r="IK1032" s="98"/>
      <c r="IL1032" s="98"/>
      <c r="IM1032" s="98"/>
      <c r="IN1032" s="98"/>
      <c r="IO1032" s="98"/>
      <c r="IP1032" s="98"/>
      <c r="IQ1032" s="98"/>
      <c r="IR1032" s="98"/>
      <c r="IS1032" s="98"/>
      <c r="IT1032" s="98"/>
      <c r="IU1032" s="98"/>
      <c r="IV1032" s="98"/>
    </row>
    <row r="1033" spans="1:256" x14ac:dyDescent="0.2">
      <c r="A1033" s="68">
        <v>4019</v>
      </c>
      <c r="B1033" s="69" t="s">
        <v>2555</v>
      </c>
      <c r="C1033" s="70" t="s">
        <v>2107</v>
      </c>
      <c r="D1033" s="69">
        <v>1</v>
      </c>
      <c r="E1033" s="69">
        <v>1</v>
      </c>
      <c r="F1033" s="69">
        <v>1</v>
      </c>
      <c r="G1033" s="71">
        <v>15</v>
      </c>
      <c r="H1033" s="69">
        <v>3</v>
      </c>
      <c r="I1033" s="69">
        <v>1</v>
      </c>
      <c r="J1033" s="72">
        <v>1</v>
      </c>
      <c r="K1033" s="73">
        <v>1</v>
      </c>
      <c r="L1033" s="73">
        <v>15</v>
      </c>
      <c r="M1033" s="74">
        <v>3</v>
      </c>
      <c r="N1033" s="75">
        <v>15</v>
      </c>
      <c r="O1033" s="70">
        <v>0</v>
      </c>
      <c r="P1033" s="76" t="e">
        <f>VLOOKUP(A1033,#REF!,3,FALSE)</f>
        <v>#REF!</v>
      </c>
      <c r="Q1033" s="77"/>
      <c r="R1033" s="77">
        <f t="shared" si="16"/>
        <v>15</v>
      </c>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M1033" s="76"/>
      <c r="CN1033" s="76"/>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c r="DM1033" s="76"/>
      <c r="DN1033" s="76"/>
      <c r="DO1033" s="76"/>
      <c r="DP1033" s="76"/>
      <c r="DQ1033" s="76"/>
      <c r="DR1033" s="76"/>
      <c r="DS1033" s="76"/>
      <c r="DT1033" s="76"/>
      <c r="DU1033" s="76"/>
      <c r="DV1033" s="76"/>
      <c r="DW1033" s="76"/>
      <c r="DX1033" s="76"/>
      <c r="DY1033" s="76"/>
      <c r="DZ1033" s="76"/>
      <c r="EA1033" s="76"/>
      <c r="EB1033" s="76"/>
      <c r="EC1033" s="76"/>
      <c r="ED1033" s="76"/>
      <c r="EE1033" s="76"/>
      <c r="EF1033" s="76"/>
      <c r="EG1033" s="76"/>
      <c r="EH1033" s="76"/>
      <c r="EI1033" s="76"/>
      <c r="EJ1033" s="76"/>
      <c r="EK1033" s="76"/>
      <c r="EL1033" s="76"/>
      <c r="EM1033" s="76"/>
      <c r="EN1033" s="76"/>
      <c r="EO1033" s="76"/>
      <c r="EP1033" s="76"/>
      <c r="EQ1033" s="76"/>
      <c r="ER1033" s="76"/>
      <c r="ES1033" s="76"/>
      <c r="ET1033" s="76"/>
      <c r="EU1033" s="76"/>
      <c r="EV1033" s="76"/>
      <c r="EW1033" s="76"/>
      <c r="EX1033" s="76"/>
      <c r="EY1033" s="76"/>
      <c r="EZ1033" s="76"/>
      <c r="FA1033" s="76"/>
      <c r="FB1033" s="76"/>
      <c r="FC1033" s="76"/>
      <c r="FD1033" s="76"/>
      <c r="FE1033" s="76"/>
      <c r="FF1033" s="76"/>
      <c r="FG1033" s="76"/>
      <c r="FH1033" s="76"/>
      <c r="FI1033" s="76"/>
      <c r="FJ1033" s="76"/>
      <c r="FK1033" s="76"/>
      <c r="FL1033" s="76"/>
      <c r="FM1033" s="76"/>
      <c r="FN1033" s="76"/>
      <c r="FO1033" s="76"/>
      <c r="FP1033" s="76"/>
      <c r="FQ1033" s="76"/>
      <c r="FR1033" s="76"/>
      <c r="FS1033" s="76"/>
      <c r="FT1033" s="76"/>
      <c r="FU1033" s="76"/>
      <c r="FV1033" s="76"/>
      <c r="FW1033" s="76"/>
      <c r="FX1033" s="76"/>
      <c r="FY1033" s="76"/>
      <c r="FZ1033" s="76"/>
      <c r="GA1033" s="76"/>
      <c r="GB1033" s="76"/>
      <c r="GC1033" s="76"/>
      <c r="GD1033" s="76"/>
      <c r="GE1033" s="76"/>
      <c r="GF1033" s="76"/>
      <c r="GG1033" s="76"/>
      <c r="GH1033" s="76"/>
      <c r="GI1033" s="76"/>
      <c r="GJ1033" s="76"/>
      <c r="GK1033" s="76"/>
      <c r="GL1033" s="76"/>
      <c r="GM1033" s="76"/>
      <c r="GN1033" s="76"/>
      <c r="GO1033" s="76"/>
      <c r="GP1033" s="76"/>
      <c r="GQ1033" s="76"/>
      <c r="GR1033" s="76"/>
      <c r="GS1033" s="76"/>
      <c r="GT1033" s="76"/>
      <c r="GU1033" s="76"/>
      <c r="GV1033" s="76"/>
      <c r="GW1033" s="76"/>
      <c r="GX1033" s="76"/>
      <c r="GY1033" s="76"/>
      <c r="GZ1033" s="76"/>
      <c r="HA1033" s="76"/>
      <c r="HB1033" s="76"/>
      <c r="HC1033" s="76"/>
      <c r="HD1033" s="76"/>
      <c r="HE1033" s="76"/>
      <c r="HF1033" s="76"/>
      <c r="HG1033" s="76"/>
      <c r="HH1033" s="76"/>
      <c r="HI1033" s="76"/>
      <c r="HJ1033" s="76"/>
      <c r="HK1033" s="76"/>
      <c r="HL1033" s="76"/>
      <c r="HM1033" s="76"/>
      <c r="HN1033" s="76"/>
      <c r="HO1033" s="76"/>
      <c r="HP1033" s="76"/>
      <c r="HQ1033" s="76"/>
      <c r="HR1033" s="76"/>
      <c r="HS1033" s="76"/>
      <c r="HT1033" s="76"/>
      <c r="HU1033" s="76"/>
      <c r="HV1033" s="76"/>
      <c r="HW1033" s="76"/>
      <c r="HX1033" s="76"/>
      <c r="HY1033" s="76"/>
      <c r="HZ1033" s="76"/>
      <c r="IA1033" s="76"/>
      <c r="IB1033" s="76"/>
      <c r="IC1033" s="76"/>
      <c r="ID1033" s="76"/>
      <c r="IE1033" s="76"/>
      <c r="IF1033" s="76"/>
      <c r="IG1033" s="76"/>
      <c r="IH1033" s="76"/>
      <c r="II1033" s="76"/>
      <c r="IJ1033" s="76"/>
      <c r="IK1033" s="76"/>
      <c r="IL1033" s="76"/>
      <c r="IM1033" s="76"/>
      <c r="IN1033" s="76"/>
      <c r="IO1033" s="76"/>
      <c r="IP1033" s="76"/>
      <c r="IQ1033" s="76"/>
      <c r="IR1033" s="76"/>
      <c r="IS1033" s="76"/>
      <c r="IT1033" s="76"/>
      <c r="IU1033" s="76"/>
      <c r="IV1033" s="76"/>
    </row>
    <row r="1034" spans="1:256" x14ac:dyDescent="0.2">
      <c r="A1034" s="79">
        <v>1733</v>
      </c>
      <c r="B1034" s="71" t="s">
        <v>525</v>
      </c>
      <c r="C1034" s="70" t="s">
        <v>2110</v>
      </c>
      <c r="D1034" s="69">
        <v>0</v>
      </c>
      <c r="E1034" s="69">
        <v>0</v>
      </c>
      <c r="F1034" s="69">
        <v>0</v>
      </c>
      <c r="G1034" s="71">
        <v>0</v>
      </c>
      <c r="H1034" s="69">
        <v>0</v>
      </c>
      <c r="I1034" s="69">
        <v>0</v>
      </c>
      <c r="J1034" s="72">
        <v>0</v>
      </c>
      <c r="K1034" s="71">
        <v>0</v>
      </c>
      <c r="L1034" s="80">
        <v>0</v>
      </c>
      <c r="M1034" s="74">
        <v>0</v>
      </c>
      <c r="N1034" s="80">
        <v>0</v>
      </c>
      <c r="O1034" s="70">
        <v>0</v>
      </c>
      <c r="P1034" s="76" t="e">
        <f>VLOOKUP(A1034,#REF!,3,FALSE)</f>
        <v>#REF!</v>
      </c>
      <c r="Q1034" s="80">
        <v>3.1500000000000004</v>
      </c>
      <c r="R1034" s="80">
        <f t="shared" si="16"/>
        <v>0</v>
      </c>
    </row>
    <row r="1035" spans="1:256" x14ac:dyDescent="0.2">
      <c r="A1035" s="79">
        <v>5013</v>
      </c>
      <c r="B1035" s="71" t="s">
        <v>2556</v>
      </c>
      <c r="C1035" s="70" t="s">
        <v>2107</v>
      </c>
      <c r="D1035" s="69">
        <v>0</v>
      </c>
      <c r="E1035" s="69">
        <v>0</v>
      </c>
      <c r="F1035" s="69">
        <v>0</v>
      </c>
      <c r="G1035" s="71">
        <v>0</v>
      </c>
      <c r="H1035" s="69">
        <v>0</v>
      </c>
      <c r="I1035" s="69">
        <v>0</v>
      </c>
      <c r="J1035" s="72">
        <v>0</v>
      </c>
      <c r="K1035" s="71">
        <v>0</v>
      </c>
      <c r="L1035" s="80">
        <v>0</v>
      </c>
      <c r="M1035" s="74">
        <v>0</v>
      </c>
      <c r="N1035" s="80">
        <v>0</v>
      </c>
      <c r="O1035" s="70">
        <v>0</v>
      </c>
      <c r="P1035" s="76" t="e">
        <f>VLOOKUP(A1035,#REF!,3,FALSE)</f>
        <v>#REF!</v>
      </c>
      <c r="Q1035" s="80">
        <v>231.48148148148147</v>
      </c>
      <c r="R1035" s="80">
        <f t="shared" si="16"/>
        <v>0</v>
      </c>
    </row>
    <row r="1036" spans="1:256" x14ac:dyDescent="0.2">
      <c r="A1036" s="68">
        <v>2637</v>
      </c>
      <c r="B1036" s="69" t="s">
        <v>2557</v>
      </c>
      <c r="C1036" s="70" t="s">
        <v>2110</v>
      </c>
      <c r="D1036" s="69">
        <v>0</v>
      </c>
      <c r="E1036" s="69">
        <v>0</v>
      </c>
      <c r="F1036" s="69">
        <v>0</v>
      </c>
      <c r="G1036" s="71">
        <v>0</v>
      </c>
      <c r="H1036" s="69">
        <v>0</v>
      </c>
      <c r="I1036" s="69">
        <v>0</v>
      </c>
      <c r="J1036" s="72">
        <v>0</v>
      </c>
      <c r="K1036" s="73">
        <v>0</v>
      </c>
      <c r="L1036" s="73">
        <v>0</v>
      </c>
      <c r="M1036" s="74">
        <v>0</v>
      </c>
      <c r="N1036" s="75">
        <v>0</v>
      </c>
      <c r="O1036" s="70">
        <v>0</v>
      </c>
      <c r="P1036" s="76" t="e">
        <f>VLOOKUP(A1036,#REF!,3,FALSE)</f>
        <v>#REF!</v>
      </c>
      <c r="Q1036" s="77"/>
      <c r="R1036" s="77">
        <f t="shared" si="16"/>
        <v>0</v>
      </c>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c r="CM1036" s="76"/>
      <c r="CN1036" s="76"/>
      <c r="CO1036" s="76"/>
      <c r="CP1036" s="76"/>
      <c r="CQ1036" s="76"/>
      <c r="CR1036" s="76"/>
      <c r="CS1036" s="76"/>
      <c r="CT1036" s="76"/>
      <c r="CU1036" s="76"/>
      <c r="CV1036" s="76"/>
      <c r="CW1036" s="76"/>
      <c r="CX1036" s="76"/>
      <c r="CY1036" s="76"/>
      <c r="CZ1036" s="76"/>
      <c r="DA1036" s="76"/>
      <c r="DB1036" s="76"/>
      <c r="DC1036" s="76"/>
      <c r="DD1036" s="76"/>
      <c r="DE1036" s="76"/>
      <c r="DF1036" s="76"/>
      <c r="DG1036" s="76"/>
      <c r="DH1036" s="76"/>
      <c r="DI1036" s="76"/>
      <c r="DJ1036" s="76"/>
      <c r="DK1036" s="76"/>
      <c r="DL1036" s="76"/>
      <c r="DM1036" s="76"/>
      <c r="DN1036" s="76"/>
      <c r="DO1036" s="76"/>
      <c r="DP1036" s="76"/>
      <c r="DQ1036" s="76"/>
      <c r="DR1036" s="76"/>
      <c r="DS1036" s="76"/>
      <c r="DT1036" s="76"/>
      <c r="DU1036" s="76"/>
      <c r="DV1036" s="76"/>
      <c r="DW1036" s="76"/>
      <c r="DX1036" s="76"/>
      <c r="DY1036" s="76"/>
      <c r="DZ1036" s="76"/>
      <c r="EA1036" s="76"/>
      <c r="EB1036" s="76"/>
      <c r="EC1036" s="76"/>
      <c r="ED1036" s="76"/>
      <c r="EE1036" s="76"/>
      <c r="EF1036" s="76"/>
      <c r="EG1036" s="76"/>
      <c r="EH1036" s="76"/>
      <c r="EI1036" s="76"/>
      <c r="EJ1036" s="76"/>
      <c r="EK1036" s="76"/>
      <c r="EL1036" s="76"/>
      <c r="EM1036" s="76"/>
      <c r="EN1036" s="76"/>
      <c r="EO1036" s="76"/>
      <c r="EP1036" s="76"/>
      <c r="EQ1036" s="76"/>
      <c r="ER1036" s="76"/>
      <c r="ES1036" s="76"/>
      <c r="ET1036" s="76"/>
      <c r="EU1036" s="76"/>
      <c r="EV1036" s="76"/>
      <c r="EW1036" s="76"/>
      <c r="EX1036" s="76"/>
      <c r="EY1036" s="76"/>
      <c r="EZ1036" s="76"/>
      <c r="FA1036" s="76"/>
      <c r="FB1036" s="76"/>
      <c r="FC1036" s="76"/>
      <c r="FD1036" s="76"/>
      <c r="FE1036" s="76"/>
      <c r="FF1036" s="76"/>
      <c r="FG1036" s="76"/>
      <c r="FH1036" s="76"/>
      <c r="FI1036" s="76"/>
      <c r="FJ1036" s="76"/>
      <c r="FK1036" s="76"/>
      <c r="FL1036" s="76"/>
      <c r="FM1036" s="76"/>
      <c r="FN1036" s="76"/>
      <c r="FO1036" s="76"/>
      <c r="FP1036" s="76"/>
      <c r="FQ1036" s="76"/>
      <c r="FR1036" s="76"/>
      <c r="FS1036" s="76"/>
      <c r="FT1036" s="76"/>
      <c r="FU1036" s="76"/>
      <c r="FV1036" s="76"/>
      <c r="FW1036" s="76"/>
      <c r="FX1036" s="76"/>
      <c r="FY1036" s="76"/>
      <c r="FZ1036" s="76"/>
      <c r="GA1036" s="76"/>
      <c r="GB1036" s="76"/>
      <c r="GC1036" s="76"/>
      <c r="GD1036" s="76"/>
      <c r="GE1036" s="76"/>
      <c r="GF1036" s="76"/>
      <c r="GG1036" s="76"/>
      <c r="GH1036" s="76"/>
      <c r="GI1036" s="76"/>
      <c r="GJ1036" s="76"/>
      <c r="GK1036" s="76"/>
      <c r="GL1036" s="76"/>
      <c r="GM1036" s="76"/>
      <c r="GN1036" s="76"/>
      <c r="GO1036" s="76"/>
      <c r="GP1036" s="76"/>
      <c r="GQ1036" s="76"/>
      <c r="GR1036" s="76"/>
      <c r="GS1036" s="76"/>
      <c r="GT1036" s="76"/>
      <c r="GU1036" s="76"/>
      <c r="GV1036" s="76"/>
      <c r="GW1036" s="76"/>
      <c r="GX1036" s="76"/>
      <c r="GY1036" s="76"/>
      <c r="GZ1036" s="76"/>
      <c r="HA1036" s="76"/>
      <c r="HB1036" s="76"/>
      <c r="HC1036" s="76"/>
      <c r="HD1036" s="76"/>
      <c r="HE1036" s="76"/>
      <c r="HF1036" s="76"/>
      <c r="HG1036" s="76"/>
      <c r="HH1036" s="76"/>
      <c r="HI1036" s="76"/>
      <c r="HJ1036" s="76"/>
      <c r="HK1036" s="76"/>
      <c r="HL1036" s="76"/>
      <c r="HM1036" s="76"/>
      <c r="HN1036" s="76"/>
      <c r="HO1036" s="76"/>
      <c r="HP1036" s="76"/>
      <c r="HQ1036" s="76"/>
      <c r="HR1036" s="76"/>
      <c r="HS1036" s="76"/>
      <c r="HT1036" s="76"/>
      <c r="HU1036" s="76"/>
      <c r="HV1036" s="76"/>
      <c r="HW1036" s="76"/>
      <c r="HX1036" s="76"/>
      <c r="HY1036" s="76"/>
      <c r="HZ1036" s="76"/>
      <c r="IA1036" s="76"/>
      <c r="IB1036" s="76"/>
      <c r="IC1036" s="76"/>
      <c r="ID1036" s="76"/>
      <c r="IE1036" s="76"/>
      <c r="IF1036" s="76"/>
      <c r="IG1036" s="76"/>
      <c r="IH1036" s="76"/>
      <c r="II1036" s="76"/>
      <c r="IJ1036" s="76"/>
      <c r="IK1036" s="76"/>
      <c r="IL1036" s="76"/>
      <c r="IM1036" s="76"/>
      <c r="IN1036" s="76"/>
      <c r="IO1036" s="76"/>
      <c r="IP1036" s="76"/>
      <c r="IQ1036" s="76"/>
      <c r="IR1036" s="76"/>
      <c r="IS1036" s="76"/>
      <c r="IT1036" s="76"/>
      <c r="IU1036" s="76"/>
      <c r="IV1036" s="76"/>
    </row>
    <row r="1037" spans="1:256" x14ac:dyDescent="0.2">
      <c r="A1037" s="79">
        <v>5039</v>
      </c>
      <c r="B1037" s="71" t="s">
        <v>2558</v>
      </c>
      <c r="C1037" s="70" t="s">
        <v>2107</v>
      </c>
      <c r="D1037" s="69">
        <v>0</v>
      </c>
      <c r="E1037" s="69">
        <v>0</v>
      </c>
      <c r="F1037" s="69">
        <v>0</v>
      </c>
      <c r="G1037" s="71">
        <v>0</v>
      </c>
      <c r="H1037" s="69">
        <v>0</v>
      </c>
      <c r="I1037" s="69">
        <v>0</v>
      </c>
      <c r="J1037" s="72">
        <v>0</v>
      </c>
      <c r="K1037" s="71">
        <v>0</v>
      </c>
      <c r="L1037" s="80">
        <v>0</v>
      </c>
      <c r="M1037" s="74">
        <v>0</v>
      </c>
      <c r="N1037" s="80">
        <v>0</v>
      </c>
      <c r="O1037" s="70">
        <v>0</v>
      </c>
      <c r="P1037" s="76" t="e">
        <f>VLOOKUP(A1037,#REF!,3,FALSE)</f>
        <v>#REF!</v>
      </c>
      <c r="Q1037" s="80">
        <v>291.66666666666663</v>
      </c>
      <c r="R1037" s="80">
        <f t="shared" si="16"/>
        <v>0</v>
      </c>
    </row>
    <row r="1038" spans="1:256" x14ac:dyDescent="0.2">
      <c r="A1038" s="79">
        <v>3716</v>
      </c>
      <c r="B1038" s="71" t="s">
        <v>1597</v>
      </c>
      <c r="C1038" s="70" t="s">
        <v>2107</v>
      </c>
      <c r="D1038" s="69">
        <v>0</v>
      </c>
      <c r="E1038" s="69">
        <v>0</v>
      </c>
      <c r="F1038" s="69">
        <v>0</v>
      </c>
      <c r="G1038" s="71">
        <v>0</v>
      </c>
      <c r="H1038" s="69">
        <v>0</v>
      </c>
      <c r="I1038" s="69">
        <v>0</v>
      </c>
      <c r="J1038" s="72">
        <v>0</v>
      </c>
      <c r="K1038" s="71">
        <v>0</v>
      </c>
      <c r="L1038" s="80">
        <v>0</v>
      </c>
      <c r="M1038" s="74">
        <v>0</v>
      </c>
      <c r="N1038" s="80">
        <v>0</v>
      </c>
      <c r="O1038" s="70">
        <v>0</v>
      </c>
      <c r="P1038" s="76" t="e">
        <f>VLOOKUP(A1038,#REF!,3,FALSE)</f>
        <v>#REF!</v>
      </c>
      <c r="Q1038" s="80">
        <v>421.85840707964604</v>
      </c>
      <c r="R1038" s="80">
        <f t="shared" si="16"/>
        <v>0</v>
      </c>
    </row>
    <row r="1039" spans="1:256" s="69" customFormat="1" x14ac:dyDescent="0.2">
      <c r="A1039" s="86">
        <v>3717</v>
      </c>
      <c r="B1039" s="85" t="s">
        <v>1598</v>
      </c>
      <c r="C1039" s="69" t="s">
        <v>2107</v>
      </c>
      <c r="D1039" s="69">
        <v>0</v>
      </c>
      <c r="E1039" s="69">
        <v>0</v>
      </c>
      <c r="F1039" s="69">
        <v>0</v>
      </c>
      <c r="G1039" s="71">
        <v>0</v>
      </c>
      <c r="H1039" s="69">
        <v>0</v>
      </c>
      <c r="I1039" s="69">
        <v>0</v>
      </c>
      <c r="J1039" s="69">
        <v>0</v>
      </c>
      <c r="K1039" s="85">
        <v>0</v>
      </c>
      <c r="L1039" s="87">
        <v>0</v>
      </c>
      <c r="M1039" s="69">
        <v>0</v>
      </c>
      <c r="N1039" s="87">
        <v>0</v>
      </c>
      <c r="O1039" s="69">
        <v>0</v>
      </c>
      <c r="P1039" s="76" t="e">
        <f>VLOOKUP(A1039,#REF!,3,FALSE)</f>
        <v>#REF!</v>
      </c>
      <c r="Q1039" s="84">
        <v>1951.3274336283187</v>
      </c>
      <c r="R1039" s="84">
        <f t="shared" si="16"/>
        <v>0</v>
      </c>
      <c r="S1039" s="78"/>
      <c r="T1039" s="78"/>
      <c r="U1039" s="78"/>
      <c r="V1039" s="78"/>
      <c r="W1039" s="78"/>
      <c r="X1039" s="78"/>
      <c r="Y1039" s="78"/>
      <c r="Z1039" s="78"/>
      <c r="AA1039" s="78"/>
      <c r="AB1039" s="78"/>
      <c r="AC1039" s="85"/>
      <c r="AD1039" s="85"/>
      <c r="AE1039" s="85"/>
      <c r="AF1039" s="85"/>
      <c r="AG1039" s="85"/>
      <c r="AH1039" s="85"/>
      <c r="AI1039" s="85"/>
      <c r="AJ1039" s="85"/>
      <c r="AK1039" s="85"/>
      <c r="AL1039" s="85"/>
      <c r="AM1039" s="85"/>
      <c r="AN1039" s="85"/>
      <c r="AO1039" s="85"/>
      <c r="AP1039" s="85"/>
      <c r="AQ1039" s="85"/>
      <c r="AR1039" s="85"/>
      <c r="AS1039" s="85"/>
      <c r="AT1039" s="85"/>
      <c r="AU1039" s="85"/>
      <c r="AV1039" s="85"/>
      <c r="AW1039" s="85"/>
      <c r="AX1039" s="85"/>
      <c r="AY1039" s="85"/>
      <c r="AZ1039" s="85"/>
      <c r="BA1039" s="85"/>
      <c r="BB1039" s="85"/>
      <c r="BC1039" s="85"/>
      <c r="BD1039" s="85"/>
      <c r="BE1039" s="85"/>
      <c r="BF1039" s="85"/>
      <c r="BG1039" s="85"/>
      <c r="BH1039" s="85"/>
      <c r="BI1039" s="85"/>
      <c r="BJ1039" s="85"/>
      <c r="BK1039" s="85"/>
      <c r="BL1039" s="85"/>
      <c r="BM1039" s="85"/>
      <c r="BN1039" s="85"/>
      <c r="BO1039" s="85"/>
      <c r="BP1039" s="85"/>
      <c r="BQ1039" s="85"/>
      <c r="BR1039" s="85"/>
      <c r="BS1039" s="85"/>
      <c r="BT1039" s="85"/>
      <c r="BU1039" s="85"/>
      <c r="BV1039" s="85"/>
      <c r="BW1039" s="85"/>
      <c r="BX1039" s="85"/>
      <c r="BY1039" s="85"/>
      <c r="BZ1039" s="85"/>
      <c r="CA1039" s="85"/>
      <c r="CB1039" s="85"/>
      <c r="CC1039" s="85"/>
      <c r="CD1039" s="85"/>
      <c r="CE1039" s="85"/>
      <c r="CF1039" s="85"/>
      <c r="CG1039" s="85"/>
      <c r="CH1039" s="85"/>
      <c r="CI1039" s="85"/>
      <c r="CJ1039" s="85"/>
      <c r="CK1039" s="85"/>
      <c r="CL1039" s="85"/>
      <c r="CM1039" s="85"/>
      <c r="CN1039" s="85"/>
      <c r="CO1039" s="85"/>
      <c r="CP1039" s="85"/>
      <c r="CQ1039" s="85"/>
      <c r="CR1039" s="85"/>
      <c r="CS1039" s="85"/>
      <c r="CT1039" s="85"/>
      <c r="CU1039" s="85"/>
      <c r="CV1039" s="85"/>
      <c r="CW1039" s="85"/>
      <c r="CX1039" s="85"/>
      <c r="CY1039" s="85"/>
      <c r="CZ1039" s="85"/>
      <c r="DA1039" s="85"/>
      <c r="DB1039" s="85"/>
      <c r="DC1039" s="85"/>
      <c r="DD1039" s="85"/>
      <c r="DE1039" s="85"/>
      <c r="DF1039" s="85"/>
      <c r="DG1039" s="85"/>
      <c r="DH1039" s="85"/>
      <c r="DI1039" s="85"/>
      <c r="DJ1039" s="85"/>
      <c r="DK1039" s="85"/>
      <c r="DL1039" s="85"/>
      <c r="DM1039" s="85"/>
      <c r="DN1039" s="85"/>
      <c r="DO1039" s="85"/>
      <c r="DP1039" s="85"/>
      <c r="DQ1039" s="85"/>
      <c r="DR1039" s="85"/>
      <c r="DS1039" s="85"/>
      <c r="DT1039" s="85"/>
      <c r="DU1039" s="85"/>
      <c r="DV1039" s="85"/>
      <c r="DW1039" s="85"/>
      <c r="DX1039" s="85"/>
      <c r="DY1039" s="85"/>
      <c r="DZ1039" s="85"/>
      <c r="EA1039" s="85"/>
      <c r="EB1039" s="85"/>
      <c r="EC1039" s="85"/>
      <c r="ED1039" s="85"/>
      <c r="EE1039" s="85"/>
      <c r="EF1039" s="85"/>
      <c r="EG1039" s="85"/>
      <c r="EH1039" s="85"/>
      <c r="EI1039" s="85"/>
      <c r="EJ1039" s="85"/>
      <c r="EK1039" s="85"/>
      <c r="EL1039" s="85"/>
      <c r="EM1039" s="85"/>
      <c r="EN1039" s="85"/>
      <c r="EO1039" s="85"/>
      <c r="EP1039" s="85"/>
      <c r="EQ1039" s="85"/>
      <c r="ER1039" s="85"/>
      <c r="ES1039" s="85"/>
      <c r="ET1039" s="85"/>
      <c r="EU1039" s="85"/>
      <c r="EV1039" s="85"/>
      <c r="EW1039" s="85"/>
      <c r="EX1039" s="85"/>
      <c r="EY1039" s="85"/>
      <c r="EZ1039" s="85"/>
      <c r="FA1039" s="85"/>
      <c r="FB1039" s="85"/>
      <c r="FC1039" s="85"/>
      <c r="FD1039" s="85"/>
      <c r="FE1039" s="85"/>
      <c r="FF1039" s="85"/>
      <c r="FG1039" s="85"/>
      <c r="FH1039" s="85"/>
      <c r="FI1039" s="85"/>
      <c r="FJ1039" s="85"/>
      <c r="FK1039" s="85"/>
      <c r="FL1039" s="85"/>
      <c r="FM1039" s="85"/>
      <c r="FN1039" s="85"/>
      <c r="FO1039" s="85"/>
      <c r="FP1039" s="85"/>
      <c r="FQ1039" s="85"/>
      <c r="FR1039" s="85"/>
      <c r="FS1039" s="85"/>
      <c r="FT1039" s="85"/>
      <c r="FU1039" s="85"/>
      <c r="FV1039" s="85"/>
      <c r="FW1039" s="85"/>
      <c r="FX1039" s="85"/>
      <c r="FY1039" s="85"/>
      <c r="FZ1039" s="85"/>
      <c r="GA1039" s="85"/>
      <c r="GB1039" s="85"/>
      <c r="GC1039" s="85"/>
      <c r="GD1039" s="85"/>
      <c r="GE1039" s="85"/>
      <c r="GF1039" s="85"/>
      <c r="GG1039" s="85"/>
      <c r="GH1039" s="85"/>
      <c r="GI1039" s="85"/>
      <c r="GJ1039" s="85"/>
      <c r="GK1039" s="85"/>
      <c r="GL1039" s="85"/>
      <c r="GM1039" s="85"/>
      <c r="GN1039" s="85"/>
      <c r="GO1039" s="85"/>
      <c r="GP1039" s="85"/>
      <c r="GQ1039" s="85"/>
      <c r="GR1039" s="85"/>
      <c r="GS1039" s="85"/>
      <c r="GT1039" s="85"/>
      <c r="GU1039" s="85"/>
      <c r="GV1039" s="85"/>
      <c r="GW1039" s="85"/>
      <c r="GX1039" s="85"/>
      <c r="GY1039" s="85"/>
      <c r="GZ1039" s="85"/>
      <c r="HA1039" s="85"/>
      <c r="HB1039" s="85"/>
      <c r="HC1039" s="85"/>
      <c r="HD1039" s="85"/>
      <c r="HE1039" s="85"/>
      <c r="HF1039" s="85"/>
      <c r="HG1039" s="85"/>
      <c r="HH1039" s="85"/>
      <c r="HI1039" s="85"/>
      <c r="HJ1039" s="85"/>
      <c r="HK1039" s="85"/>
      <c r="HL1039" s="85"/>
      <c r="HM1039" s="85"/>
      <c r="HN1039" s="85"/>
      <c r="HO1039" s="85"/>
      <c r="HP1039" s="85"/>
      <c r="HQ1039" s="85"/>
      <c r="HR1039" s="85"/>
      <c r="HS1039" s="85"/>
      <c r="HT1039" s="85"/>
      <c r="HU1039" s="85"/>
      <c r="HV1039" s="85"/>
      <c r="HW1039" s="85"/>
      <c r="HX1039" s="85"/>
      <c r="HY1039" s="85"/>
      <c r="HZ1039" s="85"/>
      <c r="IA1039" s="85"/>
      <c r="IB1039" s="85"/>
      <c r="IC1039" s="85"/>
      <c r="ID1039" s="85"/>
      <c r="IE1039" s="85"/>
      <c r="IF1039" s="85"/>
      <c r="IG1039" s="85"/>
      <c r="IH1039" s="85"/>
      <c r="II1039" s="85"/>
      <c r="IJ1039" s="85"/>
      <c r="IK1039" s="85"/>
      <c r="IL1039" s="85"/>
      <c r="IM1039" s="85"/>
      <c r="IN1039" s="85"/>
      <c r="IO1039" s="85"/>
      <c r="IP1039" s="85"/>
      <c r="IQ1039" s="85"/>
      <c r="IR1039" s="85"/>
      <c r="IS1039" s="85"/>
      <c r="IT1039" s="85"/>
      <c r="IU1039" s="85"/>
      <c r="IV1039" s="85"/>
    </row>
    <row r="1040" spans="1:256" s="69" customFormat="1" x14ac:dyDescent="0.2">
      <c r="A1040" s="79">
        <v>3718</v>
      </c>
      <c r="B1040" s="71" t="s">
        <v>1599</v>
      </c>
      <c r="C1040" s="69" t="s">
        <v>2107</v>
      </c>
      <c r="D1040" s="69">
        <v>0</v>
      </c>
      <c r="E1040" s="69">
        <v>0</v>
      </c>
      <c r="F1040" s="69">
        <v>0</v>
      </c>
      <c r="G1040" s="71">
        <v>0</v>
      </c>
      <c r="H1040" s="69">
        <v>0</v>
      </c>
      <c r="I1040" s="69">
        <v>0</v>
      </c>
      <c r="J1040" s="69">
        <v>0</v>
      </c>
      <c r="K1040" s="71">
        <v>0</v>
      </c>
      <c r="L1040" s="80">
        <v>0</v>
      </c>
      <c r="M1040" s="69">
        <v>0</v>
      </c>
      <c r="N1040" s="80">
        <v>0</v>
      </c>
      <c r="O1040" s="69">
        <v>0</v>
      </c>
      <c r="P1040" s="76" t="e">
        <f>VLOOKUP(A1040,#REF!,3,FALSE)</f>
        <v>#REF!</v>
      </c>
      <c r="Q1040" s="84">
        <v>2015.4424778761063</v>
      </c>
      <c r="R1040" s="84">
        <f t="shared" si="16"/>
        <v>0</v>
      </c>
      <c r="S1040" s="78"/>
      <c r="T1040" s="78"/>
      <c r="U1040" s="78"/>
      <c r="V1040" s="78"/>
      <c r="W1040" s="78"/>
      <c r="X1040" s="78"/>
      <c r="Y1040" s="78"/>
      <c r="Z1040" s="78"/>
      <c r="AA1040" s="78"/>
      <c r="AB1040" s="78"/>
      <c r="AC1040" s="71"/>
      <c r="AD1040" s="71"/>
      <c r="AE1040" s="71"/>
      <c r="AF1040" s="71"/>
      <c r="AG1040" s="71"/>
      <c r="AH1040" s="71"/>
      <c r="AI1040" s="71"/>
      <c r="AJ1040" s="71"/>
      <c r="AK1040" s="71"/>
      <c r="AL1040" s="71"/>
      <c r="AM1040" s="71"/>
      <c r="AN1040" s="71"/>
      <c r="AO1040" s="71"/>
      <c r="AP1040" s="71"/>
      <c r="AQ1040" s="71"/>
      <c r="AR1040" s="71"/>
      <c r="AS1040" s="71"/>
      <c r="AT1040" s="71"/>
      <c r="AU1040" s="71"/>
      <c r="AV1040" s="71"/>
      <c r="AW1040" s="71"/>
      <c r="AX1040" s="71"/>
      <c r="AY1040" s="71"/>
      <c r="AZ1040" s="71"/>
      <c r="BA1040" s="71"/>
      <c r="BB1040" s="71"/>
      <c r="BC1040" s="71"/>
      <c r="BD1040" s="71"/>
      <c r="BE1040" s="71"/>
      <c r="BF1040" s="71"/>
      <c r="BG1040" s="71"/>
      <c r="BH1040" s="71"/>
      <c r="BI1040" s="71"/>
      <c r="BJ1040" s="71"/>
      <c r="BK1040" s="71"/>
      <c r="BL1040" s="71"/>
      <c r="BM1040" s="71"/>
      <c r="BN1040" s="71"/>
      <c r="BO1040" s="71"/>
      <c r="BP1040" s="71"/>
      <c r="BQ1040" s="71"/>
      <c r="BR1040" s="71"/>
      <c r="BS1040" s="71"/>
      <c r="BT1040" s="71"/>
      <c r="BU1040" s="71"/>
      <c r="BV1040" s="71"/>
      <c r="BW1040" s="71"/>
      <c r="BX1040" s="71"/>
      <c r="BY1040" s="71"/>
      <c r="BZ1040" s="71"/>
      <c r="CA1040" s="71"/>
      <c r="CB1040" s="71"/>
      <c r="CC1040" s="71"/>
      <c r="CD1040" s="71"/>
      <c r="CE1040" s="71"/>
      <c r="CF1040" s="71"/>
      <c r="CG1040" s="71"/>
      <c r="CH1040" s="71"/>
      <c r="CI1040" s="71"/>
      <c r="CJ1040" s="71"/>
      <c r="CK1040" s="71"/>
      <c r="CL1040" s="71"/>
      <c r="CM1040" s="71"/>
      <c r="CN1040" s="71"/>
      <c r="CO1040" s="71"/>
      <c r="CP1040" s="71"/>
      <c r="CQ1040" s="71"/>
      <c r="CR1040" s="71"/>
      <c r="CS1040" s="71"/>
      <c r="CT1040" s="71"/>
      <c r="CU1040" s="71"/>
      <c r="CV1040" s="71"/>
      <c r="CW1040" s="71"/>
      <c r="CX1040" s="71"/>
      <c r="CY1040" s="71"/>
      <c r="CZ1040" s="71"/>
      <c r="DA1040" s="71"/>
      <c r="DB1040" s="71"/>
      <c r="DC1040" s="71"/>
      <c r="DD1040" s="71"/>
      <c r="DE1040" s="71"/>
      <c r="DF1040" s="71"/>
      <c r="DG1040" s="71"/>
      <c r="DH1040" s="71"/>
      <c r="DI1040" s="71"/>
      <c r="DJ1040" s="71"/>
      <c r="DK1040" s="71"/>
      <c r="DL1040" s="71"/>
      <c r="DM1040" s="71"/>
      <c r="DN1040" s="71"/>
      <c r="DO1040" s="71"/>
      <c r="DP1040" s="71"/>
      <c r="DQ1040" s="71"/>
      <c r="DR1040" s="71"/>
      <c r="DS1040" s="71"/>
      <c r="DT1040" s="71"/>
      <c r="DU1040" s="71"/>
      <c r="DV1040" s="71"/>
      <c r="DW1040" s="71"/>
      <c r="DX1040" s="71"/>
      <c r="DY1040" s="71"/>
      <c r="DZ1040" s="71"/>
      <c r="EA1040" s="71"/>
      <c r="EB1040" s="71"/>
      <c r="EC1040" s="71"/>
      <c r="ED1040" s="71"/>
      <c r="EE1040" s="71"/>
      <c r="EF1040" s="71"/>
      <c r="EG1040" s="71"/>
      <c r="EH1040" s="71"/>
      <c r="EI1040" s="71"/>
      <c r="EJ1040" s="71"/>
      <c r="EK1040" s="71"/>
      <c r="EL1040" s="71"/>
      <c r="EM1040" s="71"/>
      <c r="EN1040" s="71"/>
      <c r="EO1040" s="71"/>
      <c r="EP1040" s="71"/>
      <c r="EQ1040" s="71"/>
      <c r="ER1040" s="71"/>
      <c r="ES1040" s="71"/>
      <c r="ET1040" s="71"/>
      <c r="EU1040" s="71"/>
      <c r="EV1040" s="71"/>
      <c r="EW1040" s="71"/>
      <c r="EX1040" s="71"/>
      <c r="EY1040" s="71"/>
      <c r="EZ1040" s="71"/>
      <c r="FA1040" s="71"/>
      <c r="FB1040" s="71"/>
      <c r="FC1040" s="71"/>
      <c r="FD1040" s="71"/>
      <c r="FE1040" s="71"/>
      <c r="FF1040" s="71"/>
      <c r="FG1040" s="71"/>
      <c r="FH1040" s="71"/>
      <c r="FI1040" s="71"/>
      <c r="FJ1040" s="71"/>
      <c r="FK1040" s="71"/>
      <c r="FL1040" s="71"/>
      <c r="FM1040" s="71"/>
      <c r="FN1040" s="71"/>
      <c r="FO1040" s="71"/>
      <c r="FP1040" s="71"/>
      <c r="FQ1040" s="71"/>
      <c r="FR1040" s="71"/>
      <c r="FS1040" s="71"/>
      <c r="FT1040" s="71"/>
      <c r="FU1040" s="71"/>
      <c r="FV1040" s="71"/>
      <c r="FW1040" s="71"/>
      <c r="FX1040" s="71"/>
      <c r="FY1040" s="71"/>
      <c r="FZ1040" s="71"/>
      <c r="GA1040" s="71"/>
      <c r="GB1040" s="71"/>
      <c r="GC1040" s="71"/>
      <c r="GD1040" s="71"/>
      <c r="GE1040" s="71"/>
      <c r="GF1040" s="71"/>
      <c r="GG1040" s="71"/>
      <c r="GH1040" s="71"/>
      <c r="GI1040" s="71"/>
      <c r="GJ1040" s="71"/>
      <c r="GK1040" s="71"/>
      <c r="GL1040" s="71"/>
      <c r="GM1040" s="71"/>
      <c r="GN1040" s="71"/>
      <c r="GO1040" s="71"/>
      <c r="GP1040" s="71"/>
      <c r="GQ1040" s="71"/>
      <c r="GR1040" s="71"/>
      <c r="GS1040" s="71"/>
      <c r="GT1040" s="71"/>
      <c r="GU1040" s="71"/>
      <c r="GV1040" s="71"/>
      <c r="GW1040" s="71"/>
      <c r="GX1040" s="71"/>
      <c r="GY1040" s="71"/>
      <c r="GZ1040" s="71"/>
      <c r="HA1040" s="71"/>
      <c r="HB1040" s="71"/>
      <c r="HC1040" s="71"/>
      <c r="HD1040" s="71"/>
      <c r="HE1040" s="71"/>
      <c r="HF1040" s="71"/>
      <c r="HG1040" s="71"/>
      <c r="HH1040" s="71"/>
      <c r="HI1040" s="71"/>
      <c r="HJ1040" s="71"/>
      <c r="HK1040" s="71"/>
      <c r="HL1040" s="71"/>
      <c r="HM1040" s="71"/>
      <c r="HN1040" s="71"/>
      <c r="HO1040" s="71"/>
      <c r="HP1040" s="71"/>
      <c r="HQ1040" s="71"/>
      <c r="HR1040" s="71"/>
      <c r="HS1040" s="71"/>
      <c r="HT1040" s="71"/>
      <c r="HU1040" s="71"/>
      <c r="HV1040" s="71"/>
      <c r="HW1040" s="71"/>
      <c r="HX1040" s="71"/>
      <c r="HY1040" s="71"/>
      <c r="HZ1040" s="71"/>
      <c r="IA1040" s="71"/>
      <c r="IB1040" s="71"/>
      <c r="IC1040" s="71"/>
      <c r="ID1040" s="71"/>
      <c r="IE1040" s="71"/>
      <c r="IF1040" s="71"/>
      <c r="IG1040" s="71"/>
      <c r="IH1040" s="71"/>
      <c r="II1040" s="71"/>
      <c r="IJ1040" s="71"/>
      <c r="IK1040" s="71"/>
      <c r="IL1040" s="71"/>
      <c r="IM1040" s="71"/>
      <c r="IN1040" s="71"/>
      <c r="IO1040" s="71"/>
      <c r="IP1040" s="71"/>
      <c r="IQ1040" s="71"/>
      <c r="IR1040" s="71"/>
      <c r="IS1040" s="71"/>
      <c r="IT1040" s="71"/>
      <c r="IU1040" s="71"/>
      <c r="IV1040" s="71"/>
    </row>
    <row r="1041" spans="1:256" s="69" customFormat="1" x14ac:dyDescent="0.2">
      <c r="A1041" s="94">
        <v>5008</v>
      </c>
      <c r="B1041" s="95" t="s">
        <v>1662</v>
      </c>
      <c r="C1041" s="69" t="s">
        <v>2107</v>
      </c>
      <c r="D1041" s="69">
        <v>0</v>
      </c>
      <c r="E1041" s="69">
        <v>0</v>
      </c>
      <c r="F1041" s="69">
        <v>0</v>
      </c>
      <c r="G1041" s="71">
        <v>0</v>
      </c>
      <c r="H1041" s="69">
        <v>0</v>
      </c>
      <c r="I1041" s="69">
        <v>0</v>
      </c>
      <c r="J1041" s="69">
        <v>0</v>
      </c>
      <c r="K1041" s="95">
        <v>0</v>
      </c>
      <c r="L1041" s="96">
        <v>0</v>
      </c>
      <c r="M1041" s="69">
        <v>0</v>
      </c>
      <c r="N1041" s="96">
        <v>0</v>
      </c>
      <c r="O1041" s="69">
        <v>0</v>
      </c>
      <c r="P1041" s="76" t="e">
        <f>VLOOKUP(A1041,#REF!,3,FALSE)</f>
        <v>#REF!</v>
      </c>
      <c r="Q1041" s="84">
        <v>1250</v>
      </c>
      <c r="R1041" s="84">
        <f t="shared" si="16"/>
        <v>0</v>
      </c>
      <c r="S1041" s="78"/>
      <c r="T1041" s="78"/>
      <c r="U1041" s="78"/>
      <c r="V1041" s="78"/>
      <c r="W1041" s="78"/>
      <c r="X1041" s="78"/>
      <c r="Y1041" s="78"/>
      <c r="Z1041" s="78"/>
      <c r="AA1041" s="78"/>
      <c r="AB1041" s="78"/>
      <c r="AC1041" s="71"/>
      <c r="AD1041" s="71"/>
      <c r="AE1041" s="71"/>
      <c r="AF1041" s="71"/>
      <c r="AG1041" s="71"/>
      <c r="AH1041" s="71"/>
      <c r="AI1041" s="71"/>
      <c r="AJ1041" s="71"/>
      <c r="AK1041" s="71"/>
      <c r="AL1041" s="71"/>
      <c r="AM1041" s="71"/>
      <c r="AN1041" s="71"/>
      <c r="AO1041" s="71"/>
      <c r="AP1041" s="71"/>
      <c r="AQ1041" s="71"/>
      <c r="AR1041" s="71"/>
      <c r="AS1041" s="71"/>
      <c r="AT1041" s="71"/>
      <c r="AU1041" s="71"/>
      <c r="AV1041" s="71"/>
      <c r="AW1041" s="71"/>
      <c r="AX1041" s="71"/>
      <c r="AY1041" s="71"/>
      <c r="AZ1041" s="71"/>
      <c r="BA1041" s="71"/>
      <c r="BB1041" s="71"/>
      <c r="BC1041" s="71"/>
      <c r="BD1041" s="71"/>
      <c r="BE1041" s="71"/>
      <c r="BF1041" s="71"/>
      <c r="BG1041" s="71"/>
      <c r="BH1041" s="71"/>
      <c r="BI1041" s="71"/>
      <c r="BJ1041" s="71"/>
      <c r="BK1041" s="71"/>
      <c r="BL1041" s="71"/>
      <c r="BM1041" s="71"/>
      <c r="BN1041" s="71"/>
      <c r="BO1041" s="71"/>
      <c r="BP1041" s="71"/>
      <c r="BQ1041" s="71"/>
      <c r="BR1041" s="71"/>
      <c r="BS1041" s="71"/>
      <c r="BT1041" s="71"/>
      <c r="BU1041" s="71"/>
      <c r="BV1041" s="71"/>
      <c r="BW1041" s="71"/>
      <c r="BX1041" s="71"/>
      <c r="BY1041" s="71"/>
      <c r="BZ1041" s="71"/>
      <c r="CA1041" s="71"/>
      <c r="CB1041" s="71"/>
      <c r="CC1041" s="71"/>
      <c r="CD1041" s="71"/>
      <c r="CE1041" s="71"/>
      <c r="CF1041" s="71"/>
      <c r="CG1041" s="71"/>
      <c r="CH1041" s="71"/>
      <c r="CI1041" s="71"/>
      <c r="CJ1041" s="71"/>
      <c r="CK1041" s="71"/>
      <c r="CL1041" s="71"/>
      <c r="CM1041" s="71"/>
      <c r="CN1041" s="71"/>
      <c r="CO1041" s="71"/>
      <c r="CP1041" s="71"/>
      <c r="CQ1041" s="71"/>
      <c r="CR1041" s="71"/>
      <c r="CS1041" s="71"/>
      <c r="CT1041" s="71"/>
      <c r="CU1041" s="71"/>
      <c r="CV1041" s="71"/>
      <c r="CW1041" s="71"/>
      <c r="CX1041" s="71"/>
      <c r="CY1041" s="71"/>
      <c r="CZ1041" s="71"/>
      <c r="DA1041" s="71"/>
      <c r="DB1041" s="71"/>
      <c r="DC1041" s="71"/>
      <c r="DD1041" s="71"/>
      <c r="DE1041" s="71"/>
      <c r="DF1041" s="71"/>
      <c r="DG1041" s="71"/>
      <c r="DH1041" s="71"/>
      <c r="DI1041" s="71"/>
      <c r="DJ1041" s="71"/>
      <c r="DK1041" s="71"/>
      <c r="DL1041" s="71"/>
      <c r="DM1041" s="71"/>
      <c r="DN1041" s="71"/>
      <c r="DO1041" s="71"/>
      <c r="DP1041" s="71"/>
      <c r="DQ1041" s="71"/>
      <c r="DR1041" s="71"/>
      <c r="DS1041" s="71"/>
      <c r="DT1041" s="71"/>
      <c r="DU1041" s="71"/>
      <c r="DV1041" s="71"/>
      <c r="DW1041" s="71"/>
      <c r="DX1041" s="71"/>
      <c r="DY1041" s="71"/>
      <c r="DZ1041" s="71"/>
      <c r="EA1041" s="71"/>
      <c r="EB1041" s="71"/>
      <c r="EC1041" s="71"/>
      <c r="ED1041" s="71"/>
      <c r="EE1041" s="71"/>
      <c r="EF1041" s="71"/>
      <c r="EG1041" s="71"/>
      <c r="EH1041" s="71"/>
      <c r="EI1041" s="71"/>
      <c r="EJ1041" s="71"/>
      <c r="EK1041" s="71"/>
      <c r="EL1041" s="71"/>
      <c r="EM1041" s="71"/>
      <c r="EN1041" s="71"/>
      <c r="EO1041" s="71"/>
      <c r="EP1041" s="71"/>
      <c r="EQ1041" s="71"/>
      <c r="ER1041" s="71"/>
      <c r="ES1041" s="71"/>
      <c r="ET1041" s="71"/>
      <c r="EU1041" s="71"/>
      <c r="EV1041" s="71"/>
      <c r="EW1041" s="71"/>
      <c r="EX1041" s="71"/>
      <c r="EY1041" s="71"/>
      <c r="EZ1041" s="71"/>
      <c r="FA1041" s="71"/>
      <c r="FB1041" s="71"/>
      <c r="FC1041" s="71"/>
      <c r="FD1041" s="71"/>
      <c r="FE1041" s="71"/>
      <c r="FF1041" s="71"/>
      <c r="FG1041" s="71"/>
      <c r="FH1041" s="71"/>
      <c r="FI1041" s="71"/>
      <c r="FJ1041" s="71"/>
      <c r="FK1041" s="71"/>
      <c r="FL1041" s="71"/>
      <c r="FM1041" s="71"/>
      <c r="FN1041" s="71"/>
      <c r="FO1041" s="71"/>
      <c r="FP1041" s="71"/>
      <c r="FQ1041" s="71"/>
      <c r="FR1041" s="71"/>
      <c r="FS1041" s="71"/>
      <c r="FT1041" s="71"/>
      <c r="FU1041" s="71"/>
      <c r="FV1041" s="71"/>
      <c r="FW1041" s="71"/>
      <c r="FX1041" s="71"/>
      <c r="FY1041" s="71"/>
      <c r="FZ1041" s="71"/>
      <c r="GA1041" s="71"/>
      <c r="GB1041" s="71"/>
      <c r="GC1041" s="71"/>
      <c r="GD1041" s="71"/>
      <c r="GE1041" s="71"/>
      <c r="GF1041" s="71"/>
      <c r="GG1041" s="71"/>
      <c r="GH1041" s="71"/>
      <c r="GI1041" s="71"/>
      <c r="GJ1041" s="71"/>
      <c r="GK1041" s="71"/>
      <c r="GL1041" s="71"/>
      <c r="GM1041" s="71"/>
      <c r="GN1041" s="71"/>
      <c r="GO1041" s="71"/>
      <c r="GP1041" s="71"/>
      <c r="GQ1041" s="71"/>
      <c r="GR1041" s="71"/>
      <c r="GS1041" s="71"/>
      <c r="GT1041" s="71"/>
      <c r="GU1041" s="71"/>
      <c r="GV1041" s="71"/>
      <c r="GW1041" s="71"/>
      <c r="GX1041" s="71"/>
      <c r="GY1041" s="71"/>
      <c r="GZ1041" s="71"/>
      <c r="HA1041" s="71"/>
      <c r="HB1041" s="71"/>
      <c r="HC1041" s="71"/>
      <c r="HD1041" s="71"/>
      <c r="HE1041" s="71"/>
      <c r="HF1041" s="71"/>
      <c r="HG1041" s="71"/>
      <c r="HH1041" s="71"/>
      <c r="HI1041" s="71"/>
      <c r="HJ1041" s="71"/>
      <c r="HK1041" s="71"/>
      <c r="HL1041" s="71"/>
      <c r="HM1041" s="71"/>
      <c r="HN1041" s="71"/>
      <c r="HO1041" s="71"/>
      <c r="HP1041" s="71"/>
      <c r="HQ1041" s="71"/>
      <c r="HR1041" s="71"/>
      <c r="HS1041" s="71"/>
      <c r="HT1041" s="71"/>
      <c r="HU1041" s="71"/>
      <c r="HV1041" s="71"/>
      <c r="HW1041" s="71"/>
      <c r="HX1041" s="71"/>
      <c r="HY1041" s="71"/>
      <c r="HZ1041" s="71"/>
      <c r="IA1041" s="71"/>
      <c r="IB1041" s="71"/>
      <c r="IC1041" s="71"/>
      <c r="ID1041" s="71"/>
      <c r="IE1041" s="71"/>
      <c r="IF1041" s="71"/>
      <c r="IG1041" s="71"/>
      <c r="IH1041" s="71"/>
      <c r="II1041" s="71"/>
      <c r="IJ1041" s="71"/>
      <c r="IK1041" s="71"/>
      <c r="IL1041" s="71"/>
      <c r="IM1041" s="71"/>
      <c r="IN1041" s="71"/>
      <c r="IO1041" s="71"/>
      <c r="IP1041" s="71"/>
      <c r="IQ1041" s="71"/>
      <c r="IR1041" s="71"/>
      <c r="IS1041" s="71"/>
      <c r="IT1041" s="71"/>
      <c r="IU1041" s="71"/>
      <c r="IV1041" s="71"/>
    </row>
    <row r="1042" spans="1:256" x14ac:dyDescent="0.2">
      <c r="A1042" s="79">
        <v>3719</v>
      </c>
      <c r="B1042" s="71" t="s">
        <v>1600</v>
      </c>
      <c r="C1042" s="70" t="s">
        <v>2107</v>
      </c>
      <c r="D1042" s="69">
        <v>0</v>
      </c>
      <c r="E1042" s="69">
        <v>0</v>
      </c>
      <c r="F1042" s="69">
        <v>0</v>
      </c>
      <c r="G1042" s="71">
        <v>0</v>
      </c>
      <c r="H1042" s="69">
        <v>0</v>
      </c>
      <c r="I1042" s="69">
        <v>0</v>
      </c>
      <c r="J1042" s="72">
        <v>0</v>
      </c>
      <c r="K1042" s="71">
        <v>0</v>
      </c>
      <c r="L1042" s="80">
        <v>0</v>
      </c>
      <c r="M1042" s="74">
        <v>0</v>
      </c>
      <c r="N1042" s="80">
        <v>0</v>
      </c>
      <c r="O1042" s="70">
        <v>0</v>
      </c>
      <c r="P1042" s="76" t="e">
        <f>VLOOKUP(A1042,#REF!,3,FALSE)</f>
        <v>#REF!</v>
      </c>
      <c r="Q1042" s="80">
        <v>2070.2654867256638</v>
      </c>
      <c r="R1042" s="80">
        <f t="shared" si="16"/>
        <v>0</v>
      </c>
    </row>
    <row r="1043" spans="1:256" x14ac:dyDescent="0.2">
      <c r="A1043" s="79">
        <v>3720</v>
      </c>
      <c r="B1043" s="71" t="s">
        <v>1601</v>
      </c>
      <c r="C1043" s="70" t="s">
        <v>2107</v>
      </c>
      <c r="D1043" s="69">
        <v>0</v>
      </c>
      <c r="E1043" s="69">
        <v>0</v>
      </c>
      <c r="F1043" s="69">
        <v>0</v>
      </c>
      <c r="G1043" s="71">
        <v>0</v>
      </c>
      <c r="H1043" s="69">
        <v>0</v>
      </c>
      <c r="I1043" s="69">
        <v>0</v>
      </c>
      <c r="J1043" s="72">
        <v>0</v>
      </c>
      <c r="K1043" s="71">
        <v>0</v>
      </c>
      <c r="L1043" s="80">
        <v>0</v>
      </c>
      <c r="M1043" s="74">
        <v>0</v>
      </c>
      <c r="N1043" s="80">
        <v>0</v>
      </c>
      <c r="O1043" s="70">
        <v>0</v>
      </c>
      <c r="P1043" s="76" t="e">
        <f>VLOOKUP(A1043,#REF!,3,FALSE)</f>
        <v>#REF!</v>
      </c>
      <c r="Q1043" s="80">
        <v>1351.0619469026551</v>
      </c>
      <c r="R1043" s="80">
        <f t="shared" si="16"/>
        <v>0</v>
      </c>
    </row>
    <row r="1044" spans="1:256" x14ac:dyDescent="0.2">
      <c r="A1044" s="79">
        <v>3721</v>
      </c>
      <c r="B1044" s="71" t="s">
        <v>1602</v>
      </c>
      <c r="C1044" s="70" t="s">
        <v>2107</v>
      </c>
      <c r="D1044" s="69">
        <v>0</v>
      </c>
      <c r="E1044" s="69">
        <v>0</v>
      </c>
      <c r="F1044" s="69">
        <v>0</v>
      </c>
      <c r="G1044" s="71">
        <v>0</v>
      </c>
      <c r="H1044" s="69">
        <v>0</v>
      </c>
      <c r="I1044" s="69">
        <v>0</v>
      </c>
      <c r="J1044" s="72">
        <v>0</v>
      </c>
      <c r="K1044" s="71">
        <v>0</v>
      </c>
      <c r="L1044" s="80">
        <v>0</v>
      </c>
      <c r="M1044" s="74">
        <v>0</v>
      </c>
      <c r="N1044" s="80">
        <v>0</v>
      </c>
      <c r="O1044" s="70">
        <v>0</v>
      </c>
      <c r="P1044" s="76" t="e">
        <f>VLOOKUP(A1044,#REF!,3,FALSE)</f>
        <v>#REF!</v>
      </c>
      <c r="Q1044" s="80">
        <v>3110.9734513274338</v>
      </c>
      <c r="R1044" s="80">
        <f t="shared" si="16"/>
        <v>0</v>
      </c>
    </row>
    <row r="1045" spans="1:256" x14ac:dyDescent="0.2">
      <c r="A1045" s="79">
        <v>5024</v>
      </c>
      <c r="B1045" s="71" t="s">
        <v>2559</v>
      </c>
      <c r="C1045" s="70" t="s">
        <v>2107</v>
      </c>
      <c r="D1045" s="69">
        <v>0</v>
      </c>
      <c r="E1045" s="69">
        <v>0</v>
      </c>
      <c r="F1045" s="69">
        <v>0</v>
      </c>
      <c r="G1045" s="71">
        <v>0</v>
      </c>
      <c r="H1045" s="69">
        <v>0</v>
      </c>
      <c r="I1045" s="69">
        <v>0</v>
      </c>
      <c r="J1045" s="72">
        <v>0</v>
      </c>
      <c r="K1045" s="71">
        <v>0</v>
      </c>
      <c r="L1045" s="80">
        <v>0</v>
      </c>
      <c r="M1045" s="74">
        <v>0</v>
      </c>
      <c r="N1045" s="80">
        <v>0</v>
      </c>
      <c r="O1045" s="70">
        <v>0</v>
      </c>
      <c r="P1045" s="76" t="e">
        <f>VLOOKUP(A1045,#REF!,3,FALSE)</f>
        <v>#REF!</v>
      </c>
      <c r="Q1045" s="80">
        <v>1199.0740740740739</v>
      </c>
      <c r="R1045" s="80">
        <f t="shared" si="16"/>
        <v>0</v>
      </c>
    </row>
    <row r="1046" spans="1:256" x14ac:dyDescent="0.2">
      <c r="A1046" s="79">
        <v>3722</v>
      </c>
      <c r="B1046" s="71" t="s">
        <v>1603</v>
      </c>
      <c r="C1046" s="70" t="s">
        <v>2107</v>
      </c>
      <c r="D1046" s="69">
        <v>0</v>
      </c>
      <c r="E1046" s="69">
        <v>0</v>
      </c>
      <c r="F1046" s="69">
        <v>0</v>
      </c>
      <c r="G1046" s="71">
        <v>0</v>
      </c>
      <c r="H1046" s="69">
        <v>0</v>
      </c>
      <c r="I1046" s="69">
        <v>0</v>
      </c>
      <c r="J1046" s="72">
        <v>0</v>
      </c>
      <c r="K1046" s="71">
        <v>0</v>
      </c>
      <c r="L1046" s="80">
        <v>0</v>
      </c>
      <c r="M1046" s="74">
        <v>0</v>
      </c>
      <c r="N1046" s="80">
        <v>0</v>
      </c>
      <c r="O1046" s="70">
        <v>0</v>
      </c>
      <c r="P1046" s="76" t="e">
        <f>VLOOKUP(A1046,#REF!,3,FALSE)</f>
        <v>#REF!</v>
      </c>
      <c r="Q1046" s="80">
        <v>1232.1238938053098</v>
      </c>
      <c r="R1046" s="80">
        <f t="shared" si="16"/>
        <v>0</v>
      </c>
    </row>
    <row r="1047" spans="1:256" x14ac:dyDescent="0.2">
      <c r="A1047" s="79">
        <v>3723</v>
      </c>
      <c r="B1047" s="71" t="s">
        <v>1604</v>
      </c>
      <c r="C1047" s="70" t="s">
        <v>2107</v>
      </c>
      <c r="D1047" s="69">
        <v>0</v>
      </c>
      <c r="E1047" s="69">
        <v>0</v>
      </c>
      <c r="F1047" s="69">
        <v>0</v>
      </c>
      <c r="G1047" s="71">
        <v>0</v>
      </c>
      <c r="H1047" s="69">
        <v>0</v>
      </c>
      <c r="I1047" s="69">
        <v>0</v>
      </c>
      <c r="J1047" s="72">
        <v>0</v>
      </c>
      <c r="K1047" s="71">
        <v>0</v>
      </c>
      <c r="L1047" s="80">
        <v>0</v>
      </c>
      <c r="M1047" s="74">
        <v>0</v>
      </c>
      <c r="N1047" s="80">
        <v>0</v>
      </c>
      <c r="O1047" s="70">
        <v>0</v>
      </c>
      <c r="P1047" s="76" t="e">
        <f>VLOOKUP(A1047,#REF!,3,FALSE)</f>
        <v>#REF!</v>
      </c>
      <c r="Q1047" s="80">
        <v>2046.1061946902655</v>
      </c>
      <c r="R1047" s="80">
        <f t="shared" si="16"/>
        <v>0</v>
      </c>
    </row>
    <row r="1048" spans="1:256" x14ac:dyDescent="0.2">
      <c r="A1048" s="79">
        <v>3558</v>
      </c>
      <c r="B1048" s="71" t="s">
        <v>1291</v>
      </c>
      <c r="C1048" s="70" t="s">
        <v>1473</v>
      </c>
      <c r="D1048" s="69">
        <v>0</v>
      </c>
      <c r="E1048" s="69">
        <v>0</v>
      </c>
      <c r="F1048" s="69">
        <v>0</v>
      </c>
      <c r="G1048" s="71">
        <v>0</v>
      </c>
      <c r="H1048" s="69">
        <v>0</v>
      </c>
      <c r="I1048" s="69">
        <v>0</v>
      </c>
      <c r="J1048" s="72">
        <v>0</v>
      </c>
      <c r="K1048" s="71">
        <v>0</v>
      </c>
      <c r="L1048" s="80">
        <v>0</v>
      </c>
      <c r="M1048" s="74">
        <v>0</v>
      </c>
      <c r="N1048" s="80">
        <v>0</v>
      </c>
      <c r="O1048" s="70">
        <v>0</v>
      </c>
      <c r="P1048" s="76" t="e">
        <f>VLOOKUP(A1048,#REF!,3,FALSE)</f>
        <v>#REF!</v>
      </c>
      <c r="Q1048" s="80">
        <v>173.03</v>
      </c>
      <c r="R1048" s="80">
        <f t="shared" si="16"/>
        <v>0</v>
      </c>
    </row>
    <row r="1049" spans="1:256" x14ac:dyDescent="0.2">
      <c r="A1049" s="68">
        <v>3796</v>
      </c>
      <c r="B1049" s="69" t="s">
        <v>2560</v>
      </c>
      <c r="C1049" s="70" t="s">
        <v>8</v>
      </c>
      <c r="D1049" s="69">
        <v>0</v>
      </c>
      <c r="E1049" s="69">
        <v>0</v>
      </c>
      <c r="F1049" s="69">
        <v>0</v>
      </c>
      <c r="G1049" s="71">
        <v>0</v>
      </c>
      <c r="H1049" s="69">
        <v>0</v>
      </c>
      <c r="I1049" s="69">
        <v>0</v>
      </c>
      <c r="J1049" s="72">
        <v>0</v>
      </c>
      <c r="K1049" s="73">
        <v>0</v>
      </c>
      <c r="L1049" s="73">
        <v>0</v>
      </c>
      <c r="M1049" s="74">
        <v>0</v>
      </c>
      <c r="N1049" s="75">
        <v>0</v>
      </c>
      <c r="O1049" s="70">
        <v>0</v>
      </c>
      <c r="P1049" s="76" t="e">
        <f>VLOOKUP(A1049,#REF!,3,FALSE)</f>
        <v>#REF!</v>
      </c>
      <c r="Q1049" s="77"/>
      <c r="R1049" s="77">
        <f t="shared" si="16"/>
        <v>0</v>
      </c>
      <c r="S1049" s="76"/>
      <c r="T1049" s="76"/>
      <c r="U1049" s="76"/>
      <c r="V1049" s="76"/>
      <c r="W1049" s="76"/>
      <c r="X1049" s="76"/>
      <c r="Y1049" s="76"/>
      <c r="Z1049" s="76"/>
      <c r="AA1049" s="76"/>
      <c r="AB1049" s="76"/>
      <c r="AC1049" s="76"/>
      <c r="AD1049" s="76"/>
      <c r="AE1049" s="76"/>
      <c r="AF1049" s="76"/>
      <c r="AG1049" s="76"/>
      <c r="AH1049" s="76"/>
      <c r="AI1049" s="76"/>
      <c r="AJ1049" s="76"/>
      <c r="AK1049" s="76"/>
      <c r="AL1049" s="76"/>
      <c r="AM1049" s="76"/>
      <c r="AN1049" s="76"/>
      <c r="AO1049" s="76"/>
      <c r="AP1049" s="76"/>
      <c r="AQ1049" s="76"/>
      <c r="AR1049" s="76"/>
      <c r="AS1049" s="76"/>
      <c r="AT1049" s="76"/>
      <c r="AU1049" s="76"/>
      <c r="AV1049" s="76"/>
      <c r="AW1049" s="76"/>
      <c r="AX1049" s="76"/>
      <c r="AY1049" s="76"/>
      <c r="AZ1049" s="76"/>
      <c r="BA1049" s="76"/>
      <c r="BB1049" s="76"/>
      <c r="BC1049" s="76"/>
      <c r="BD1049" s="76"/>
      <c r="BE1049" s="76"/>
      <c r="BF1049" s="76"/>
      <c r="BG1049" s="76"/>
      <c r="BH1049" s="76"/>
      <c r="BI1049" s="76"/>
      <c r="BJ1049" s="76"/>
      <c r="BK1049" s="76"/>
      <c r="BL1049" s="76"/>
      <c r="BM1049" s="76"/>
      <c r="BN1049" s="76"/>
      <c r="BO1049" s="76"/>
      <c r="BP1049" s="76"/>
      <c r="BQ1049" s="76"/>
      <c r="BR1049" s="76"/>
      <c r="BS1049" s="76"/>
      <c r="BT1049" s="76"/>
      <c r="BU1049" s="76"/>
      <c r="BV1049" s="76"/>
      <c r="BW1049" s="76"/>
      <c r="BX1049" s="76"/>
      <c r="BY1049" s="76"/>
      <c r="BZ1049" s="76"/>
      <c r="CA1049" s="76"/>
      <c r="CB1049" s="76"/>
      <c r="CC1049" s="76"/>
      <c r="CD1049" s="76"/>
      <c r="CE1049" s="76"/>
      <c r="CF1049" s="76"/>
      <c r="CG1049" s="76"/>
      <c r="CH1049" s="76"/>
      <c r="CI1049" s="76"/>
      <c r="CJ1049" s="76"/>
      <c r="CK1049" s="76"/>
      <c r="CL1049" s="76"/>
      <c r="CM1049" s="76"/>
      <c r="CN1049" s="76"/>
      <c r="CO1049" s="76"/>
      <c r="CP1049" s="76"/>
      <c r="CQ1049" s="76"/>
      <c r="CR1049" s="76"/>
      <c r="CS1049" s="76"/>
      <c r="CT1049" s="76"/>
      <c r="CU1049" s="76"/>
      <c r="CV1049" s="76"/>
      <c r="CW1049" s="76"/>
      <c r="CX1049" s="76"/>
      <c r="CY1049" s="76"/>
      <c r="CZ1049" s="76"/>
      <c r="DA1049" s="76"/>
      <c r="DB1049" s="76"/>
      <c r="DC1049" s="76"/>
      <c r="DD1049" s="76"/>
      <c r="DE1049" s="76"/>
      <c r="DF1049" s="76"/>
      <c r="DG1049" s="76"/>
      <c r="DH1049" s="76"/>
      <c r="DI1049" s="76"/>
      <c r="DJ1049" s="76"/>
      <c r="DK1049" s="76"/>
      <c r="DL1049" s="76"/>
      <c r="DM1049" s="76"/>
      <c r="DN1049" s="76"/>
      <c r="DO1049" s="76"/>
      <c r="DP1049" s="76"/>
      <c r="DQ1049" s="76"/>
      <c r="DR1049" s="76"/>
      <c r="DS1049" s="76"/>
      <c r="DT1049" s="76"/>
      <c r="DU1049" s="76"/>
      <c r="DV1049" s="76"/>
      <c r="DW1049" s="76"/>
      <c r="DX1049" s="76"/>
      <c r="DY1049" s="76"/>
      <c r="DZ1049" s="76"/>
      <c r="EA1049" s="76"/>
      <c r="EB1049" s="76"/>
      <c r="EC1049" s="76"/>
      <c r="ED1049" s="76"/>
      <c r="EE1049" s="76"/>
      <c r="EF1049" s="76"/>
      <c r="EG1049" s="76"/>
      <c r="EH1049" s="76"/>
      <c r="EI1049" s="76"/>
      <c r="EJ1049" s="76"/>
      <c r="EK1049" s="76"/>
      <c r="EL1049" s="76"/>
      <c r="EM1049" s="76"/>
      <c r="EN1049" s="76"/>
      <c r="EO1049" s="76"/>
      <c r="EP1049" s="76"/>
      <c r="EQ1049" s="76"/>
      <c r="ER1049" s="76"/>
      <c r="ES1049" s="76"/>
      <c r="ET1049" s="76"/>
      <c r="EU1049" s="76"/>
      <c r="EV1049" s="76"/>
      <c r="EW1049" s="76"/>
      <c r="EX1049" s="76"/>
      <c r="EY1049" s="76"/>
      <c r="EZ1049" s="76"/>
      <c r="FA1049" s="76"/>
      <c r="FB1049" s="76"/>
      <c r="FC1049" s="76"/>
      <c r="FD1049" s="76"/>
      <c r="FE1049" s="76"/>
      <c r="FF1049" s="76"/>
      <c r="FG1049" s="76"/>
      <c r="FH1049" s="76"/>
      <c r="FI1049" s="76"/>
      <c r="FJ1049" s="76"/>
      <c r="FK1049" s="76"/>
      <c r="FL1049" s="76"/>
      <c r="FM1049" s="76"/>
      <c r="FN1049" s="76"/>
      <c r="FO1049" s="76"/>
      <c r="FP1049" s="76"/>
      <c r="FQ1049" s="76"/>
      <c r="FR1049" s="76"/>
      <c r="FS1049" s="76"/>
      <c r="FT1049" s="76"/>
      <c r="FU1049" s="76"/>
      <c r="FV1049" s="76"/>
      <c r="FW1049" s="76"/>
      <c r="FX1049" s="76"/>
      <c r="FY1049" s="76"/>
      <c r="FZ1049" s="76"/>
      <c r="GA1049" s="76"/>
      <c r="GB1049" s="76"/>
      <c r="GC1049" s="76"/>
      <c r="GD1049" s="76"/>
      <c r="GE1049" s="76"/>
      <c r="GF1049" s="76"/>
      <c r="GG1049" s="76"/>
      <c r="GH1049" s="76"/>
      <c r="GI1049" s="76"/>
      <c r="GJ1049" s="76"/>
      <c r="GK1049" s="76"/>
      <c r="GL1049" s="76"/>
      <c r="GM1049" s="76"/>
      <c r="GN1049" s="76"/>
      <c r="GO1049" s="76"/>
      <c r="GP1049" s="76"/>
      <c r="GQ1049" s="76"/>
      <c r="GR1049" s="76"/>
      <c r="GS1049" s="76"/>
      <c r="GT1049" s="76"/>
      <c r="GU1049" s="76"/>
      <c r="GV1049" s="76"/>
      <c r="GW1049" s="76"/>
      <c r="GX1049" s="76"/>
      <c r="GY1049" s="76"/>
      <c r="GZ1049" s="76"/>
      <c r="HA1049" s="76"/>
      <c r="HB1049" s="76"/>
      <c r="HC1049" s="76"/>
      <c r="HD1049" s="76"/>
      <c r="HE1049" s="76"/>
      <c r="HF1049" s="76"/>
      <c r="HG1049" s="76"/>
      <c r="HH1049" s="76"/>
      <c r="HI1049" s="76"/>
      <c r="HJ1049" s="76"/>
      <c r="HK1049" s="76"/>
      <c r="HL1049" s="76"/>
      <c r="HM1049" s="76"/>
      <c r="HN1049" s="76"/>
      <c r="HO1049" s="76"/>
      <c r="HP1049" s="76"/>
      <c r="HQ1049" s="76"/>
      <c r="HR1049" s="76"/>
      <c r="HS1049" s="76"/>
      <c r="HT1049" s="76"/>
      <c r="HU1049" s="76"/>
      <c r="HV1049" s="76"/>
      <c r="HW1049" s="76"/>
      <c r="HX1049" s="76"/>
      <c r="HY1049" s="76"/>
      <c r="HZ1049" s="76"/>
      <c r="IA1049" s="76"/>
      <c r="IB1049" s="76"/>
      <c r="IC1049" s="76"/>
      <c r="ID1049" s="76"/>
      <c r="IE1049" s="76"/>
      <c r="IF1049" s="76"/>
      <c r="IG1049" s="76"/>
      <c r="IH1049" s="76"/>
      <c r="II1049" s="76"/>
      <c r="IJ1049" s="76"/>
      <c r="IK1049" s="76"/>
      <c r="IL1049" s="76"/>
      <c r="IM1049" s="76"/>
      <c r="IN1049" s="76"/>
      <c r="IO1049" s="76"/>
      <c r="IP1049" s="76"/>
      <c r="IQ1049" s="76"/>
      <c r="IR1049" s="76"/>
      <c r="IS1049" s="76"/>
      <c r="IT1049" s="76"/>
      <c r="IU1049" s="76"/>
      <c r="IV1049" s="76"/>
    </row>
    <row r="1050" spans="1:256" x14ac:dyDescent="0.2">
      <c r="A1050" s="79">
        <v>1735</v>
      </c>
      <c r="B1050" s="71" t="s">
        <v>2561</v>
      </c>
      <c r="C1050" s="70" t="s">
        <v>2107</v>
      </c>
      <c r="D1050" s="69">
        <v>1</v>
      </c>
      <c r="E1050" s="69">
        <v>1</v>
      </c>
      <c r="F1050" s="69">
        <v>2</v>
      </c>
      <c r="G1050" s="71">
        <v>305.10000000000002</v>
      </c>
      <c r="H1050" s="69">
        <v>61.02</v>
      </c>
      <c r="I1050" s="69">
        <v>1</v>
      </c>
      <c r="J1050" s="72">
        <v>1</v>
      </c>
      <c r="K1050" s="71">
        <v>2</v>
      </c>
      <c r="L1050" s="80">
        <v>305.10000000000002</v>
      </c>
      <c r="M1050" s="74">
        <v>61.02</v>
      </c>
      <c r="N1050" s="80">
        <v>152.55000000000001</v>
      </c>
      <c r="O1050" s="70">
        <v>0</v>
      </c>
      <c r="P1050" s="76" t="e">
        <f>VLOOKUP(A1050,#REF!,3,FALSE)</f>
        <v>#REF!</v>
      </c>
      <c r="Q1050" s="80">
        <v>53.601851851851848</v>
      </c>
      <c r="R1050" s="80">
        <f t="shared" si="16"/>
        <v>197.89629629629633</v>
      </c>
    </row>
    <row r="1051" spans="1:256" x14ac:dyDescent="0.2">
      <c r="A1051" s="79">
        <v>3725</v>
      </c>
      <c r="B1051" s="71" t="s">
        <v>2562</v>
      </c>
      <c r="C1051" s="70" t="s">
        <v>62</v>
      </c>
      <c r="D1051" s="69">
        <v>2</v>
      </c>
      <c r="E1051" s="69">
        <v>2</v>
      </c>
      <c r="F1051" s="69">
        <v>2</v>
      </c>
      <c r="G1051" s="71">
        <v>36.74</v>
      </c>
      <c r="H1051" s="69">
        <v>7.3500000000000005</v>
      </c>
      <c r="I1051" s="69">
        <v>2</v>
      </c>
      <c r="J1051" s="72">
        <v>2</v>
      </c>
      <c r="K1051" s="71">
        <v>2</v>
      </c>
      <c r="L1051" s="80">
        <v>36.74</v>
      </c>
      <c r="M1051" s="74">
        <v>7.3500000000000005</v>
      </c>
      <c r="N1051" s="80">
        <v>18.37</v>
      </c>
      <c r="O1051" s="70">
        <v>0</v>
      </c>
      <c r="P1051" s="76" t="e">
        <f>VLOOKUP(A1051,#REF!,3,FALSE)</f>
        <v>#REF!</v>
      </c>
      <c r="Q1051" s="80">
        <v>5.3055555555555554</v>
      </c>
      <c r="R1051" s="80">
        <f t="shared" si="16"/>
        <v>26.128888888888891</v>
      </c>
    </row>
    <row r="1052" spans="1:256" s="69" customFormat="1" x14ac:dyDescent="0.2">
      <c r="A1052" s="86">
        <v>3727</v>
      </c>
      <c r="B1052" s="85" t="s">
        <v>2563</v>
      </c>
      <c r="C1052" s="69" t="s">
        <v>62</v>
      </c>
      <c r="D1052" s="69">
        <v>1</v>
      </c>
      <c r="E1052" s="69">
        <v>1</v>
      </c>
      <c r="F1052" s="69">
        <v>1</v>
      </c>
      <c r="G1052" s="71">
        <v>39.510000000000005</v>
      </c>
      <c r="H1052" s="69">
        <v>7.9</v>
      </c>
      <c r="I1052" s="69">
        <v>1</v>
      </c>
      <c r="J1052" s="69">
        <v>1</v>
      </c>
      <c r="K1052" s="85">
        <v>1</v>
      </c>
      <c r="L1052" s="87">
        <v>39.510000000000005</v>
      </c>
      <c r="M1052" s="69">
        <v>7.8900000000000006</v>
      </c>
      <c r="N1052" s="87">
        <v>39.510000000000005</v>
      </c>
      <c r="O1052" s="69">
        <v>0</v>
      </c>
      <c r="P1052" s="76" t="e">
        <f>VLOOKUP(A1052,#REF!,3,FALSE)</f>
        <v>#REF!</v>
      </c>
      <c r="Q1052" s="84">
        <v>15.08</v>
      </c>
      <c r="R1052" s="84">
        <f t="shared" si="16"/>
        <v>24.430000000000007</v>
      </c>
      <c r="S1052" s="78"/>
      <c r="T1052" s="78"/>
      <c r="U1052" s="78"/>
      <c r="V1052" s="78"/>
      <c r="W1052" s="78"/>
      <c r="X1052" s="78"/>
      <c r="Y1052" s="78"/>
      <c r="Z1052" s="78"/>
      <c r="AA1052" s="78"/>
      <c r="AB1052" s="78"/>
      <c r="AC1052" s="85"/>
      <c r="AD1052" s="85"/>
      <c r="AE1052" s="85"/>
      <c r="AF1052" s="85"/>
      <c r="AG1052" s="85"/>
      <c r="AH1052" s="85"/>
      <c r="AI1052" s="85"/>
      <c r="AJ1052" s="85"/>
      <c r="AK1052" s="85"/>
      <c r="AL1052" s="85"/>
      <c r="AM1052" s="85"/>
      <c r="AN1052" s="85"/>
      <c r="AO1052" s="85"/>
      <c r="AP1052" s="85"/>
      <c r="AQ1052" s="85"/>
      <c r="AR1052" s="85"/>
      <c r="AS1052" s="85"/>
      <c r="AT1052" s="85"/>
      <c r="AU1052" s="85"/>
      <c r="AV1052" s="85"/>
      <c r="AW1052" s="85"/>
      <c r="AX1052" s="85"/>
      <c r="AY1052" s="85"/>
      <c r="AZ1052" s="85"/>
      <c r="BA1052" s="85"/>
      <c r="BB1052" s="85"/>
      <c r="BC1052" s="85"/>
      <c r="BD1052" s="85"/>
      <c r="BE1052" s="85"/>
      <c r="BF1052" s="85"/>
      <c r="BG1052" s="85"/>
      <c r="BH1052" s="85"/>
      <c r="BI1052" s="85"/>
      <c r="BJ1052" s="85"/>
      <c r="BK1052" s="85"/>
      <c r="BL1052" s="85"/>
      <c r="BM1052" s="85"/>
      <c r="BN1052" s="85"/>
      <c r="BO1052" s="85"/>
      <c r="BP1052" s="85"/>
      <c r="BQ1052" s="85"/>
      <c r="BR1052" s="85"/>
      <c r="BS1052" s="85"/>
      <c r="BT1052" s="85"/>
      <c r="BU1052" s="85"/>
      <c r="BV1052" s="85"/>
      <c r="BW1052" s="85"/>
      <c r="BX1052" s="85"/>
      <c r="BY1052" s="85"/>
      <c r="BZ1052" s="85"/>
      <c r="CA1052" s="85"/>
      <c r="CB1052" s="85"/>
      <c r="CC1052" s="85"/>
      <c r="CD1052" s="85"/>
      <c r="CE1052" s="85"/>
      <c r="CF1052" s="85"/>
      <c r="CG1052" s="85"/>
      <c r="CH1052" s="85"/>
      <c r="CI1052" s="85"/>
      <c r="CJ1052" s="85"/>
      <c r="CK1052" s="85"/>
      <c r="CL1052" s="85"/>
      <c r="CM1052" s="85"/>
      <c r="CN1052" s="85"/>
      <c r="CO1052" s="85"/>
      <c r="CP1052" s="85"/>
      <c r="CQ1052" s="85"/>
      <c r="CR1052" s="85"/>
      <c r="CS1052" s="85"/>
      <c r="CT1052" s="85"/>
      <c r="CU1052" s="85"/>
      <c r="CV1052" s="85"/>
      <c r="CW1052" s="85"/>
      <c r="CX1052" s="85"/>
      <c r="CY1052" s="85"/>
      <c r="CZ1052" s="85"/>
      <c r="DA1052" s="85"/>
      <c r="DB1052" s="85"/>
      <c r="DC1052" s="85"/>
      <c r="DD1052" s="85"/>
      <c r="DE1052" s="85"/>
      <c r="DF1052" s="85"/>
      <c r="DG1052" s="85"/>
      <c r="DH1052" s="85"/>
      <c r="DI1052" s="85"/>
      <c r="DJ1052" s="85"/>
      <c r="DK1052" s="85"/>
      <c r="DL1052" s="85"/>
      <c r="DM1052" s="85"/>
      <c r="DN1052" s="85"/>
      <c r="DO1052" s="85"/>
      <c r="DP1052" s="85"/>
      <c r="DQ1052" s="85"/>
      <c r="DR1052" s="85"/>
      <c r="DS1052" s="85"/>
      <c r="DT1052" s="85"/>
      <c r="DU1052" s="85"/>
      <c r="DV1052" s="85"/>
      <c r="DW1052" s="85"/>
      <c r="DX1052" s="85"/>
      <c r="DY1052" s="85"/>
      <c r="DZ1052" s="85"/>
      <c r="EA1052" s="85"/>
      <c r="EB1052" s="85"/>
      <c r="EC1052" s="85"/>
      <c r="ED1052" s="85"/>
      <c r="EE1052" s="85"/>
      <c r="EF1052" s="85"/>
      <c r="EG1052" s="85"/>
      <c r="EH1052" s="85"/>
      <c r="EI1052" s="85"/>
      <c r="EJ1052" s="85"/>
      <c r="EK1052" s="85"/>
      <c r="EL1052" s="85"/>
      <c r="EM1052" s="85"/>
      <c r="EN1052" s="85"/>
      <c r="EO1052" s="85"/>
      <c r="EP1052" s="85"/>
      <c r="EQ1052" s="85"/>
      <c r="ER1052" s="85"/>
      <c r="ES1052" s="85"/>
      <c r="ET1052" s="85"/>
      <c r="EU1052" s="85"/>
      <c r="EV1052" s="85"/>
      <c r="EW1052" s="85"/>
      <c r="EX1052" s="85"/>
      <c r="EY1052" s="85"/>
      <c r="EZ1052" s="85"/>
      <c r="FA1052" s="85"/>
      <c r="FB1052" s="85"/>
      <c r="FC1052" s="85"/>
      <c r="FD1052" s="85"/>
      <c r="FE1052" s="85"/>
      <c r="FF1052" s="85"/>
      <c r="FG1052" s="85"/>
      <c r="FH1052" s="85"/>
      <c r="FI1052" s="85"/>
      <c r="FJ1052" s="85"/>
      <c r="FK1052" s="85"/>
      <c r="FL1052" s="85"/>
      <c r="FM1052" s="85"/>
      <c r="FN1052" s="85"/>
      <c r="FO1052" s="85"/>
      <c r="FP1052" s="85"/>
      <c r="FQ1052" s="85"/>
      <c r="FR1052" s="85"/>
      <c r="FS1052" s="85"/>
      <c r="FT1052" s="85"/>
      <c r="FU1052" s="85"/>
      <c r="FV1052" s="85"/>
      <c r="FW1052" s="85"/>
      <c r="FX1052" s="85"/>
      <c r="FY1052" s="85"/>
      <c r="FZ1052" s="85"/>
      <c r="GA1052" s="85"/>
      <c r="GB1052" s="85"/>
      <c r="GC1052" s="85"/>
      <c r="GD1052" s="85"/>
      <c r="GE1052" s="85"/>
      <c r="GF1052" s="85"/>
      <c r="GG1052" s="85"/>
      <c r="GH1052" s="85"/>
      <c r="GI1052" s="85"/>
      <c r="GJ1052" s="85"/>
      <c r="GK1052" s="85"/>
      <c r="GL1052" s="85"/>
      <c r="GM1052" s="85"/>
      <c r="GN1052" s="85"/>
      <c r="GO1052" s="85"/>
      <c r="GP1052" s="85"/>
      <c r="GQ1052" s="85"/>
      <c r="GR1052" s="85"/>
      <c r="GS1052" s="85"/>
      <c r="GT1052" s="85"/>
      <c r="GU1052" s="85"/>
      <c r="GV1052" s="85"/>
      <c r="GW1052" s="85"/>
      <c r="GX1052" s="85"/>
      <c r="GY1052" s="85"/>
      <c r="GZ1052" s="85"/>
      <c r="HA1052" s="85"/>
      <c r="HB1052" s="85"/>
      <c r="HC1052" s="85"/>
      <c r="HD1052" s="85"/>
      <c r="HE1052" s="85"/>
      <c r="HF1052" s="85"/>
      <c r="HG1052" s="85"/>
      <c r="HH1052" s="85"/>
      <c r="HI1052" s="85"/>
      <c r="HJ1052" s="85"/>
      <c r="HK1052" s="85"/>
      <c r="HL1052" s="85"/>
      <c r="HM1052" s="85"/>
      <c r="HN1052" s="85"/>
      <c r="HO1052" s="85"/>
      <c r="HP1052" s="85"/>
      <c r="HQ1052" s="85"/>
      <c r="HR1052" s="85"/>
      <c r="HS1052" s="85"/>
      <c r="HT1052" s="85"/>
      <c r="HU1052" s="85"/>
      <c r="HV1052" s="85"/>
      <c r="HW1052" s="85"/>
      <c r="HX1052" s="85"/>
      <c r="HY1052" s="85"/>
      <c r="HZ1052" s="85"/>
      <c r="IA1052" s="85"/>
      <c r="IB1052" s="85"/>
      <c r="IC1052" s="85"/>
      <c r="ID1052" s="85"/>
      <c r="IE1052" s="85"/>
      <c r="IF1052" s="85"/>
      <c r="IG1052" s="85"/>
      <c r="IH1052" s="85"/>
      <c r="II1052" s="85"/>
      <c r="IJ1052" s="85"/>
      <c r="IK1052" s="85"/>
      <c r="IL1052" s="85"/>
      <c r="IM1052" s="85"/>
      <c r="IN1052" s="85"/>
      <c r="IO1052" s="85"/>
      <c r="IP1052" s="85"/>
      <c r="IQ1052" s="85"/>
      <c r="IR1052" s="85"/>
      <c r="IS1052" s="85"/>
      <c r="IT1052" s="85"/>
      <c r="IU1052" s="85"/>
      <c r="IV1052" s="85"/>
    </row>
    <row r="1053" spans="1:256" s="69" customFormat="1" x14ac:dyDescent="0.2">
      <c r="A1053" s="94">
        <v>3728</v>
      </c>
      <c r="B1053" s="95" t="s">
        <v>1297</v>
      </c>
      <c r="C1053" s="69" t="s">
        <v>1473</v>
      </c>
      <c r="D1053" s="69">
        <v>0</v>
      </c>
      <c r="E1053" s="69">
        <v>0</v>
      </c>
      <c r="F1053" s="69">
        <v>0</v>
      </c>
      <c r="G1053" s="71">
        <v>0</v>
      </c>
      <c r="H1053" s="69">
        <v>0</v>
      </c>
      <c r="I1053" s="69">
        <v>0</v>
      </c>
      <c r="J1053" s="69">
        <v>0</v>
      </c>
      <c r="K1053" s="95">
        <v>0</v>
      </c>
      <c r="L1053" s="96">
        <v>0</v>
      </c>
      <c r="M1053" s="69">
        <v>0</v>
      </c>
      <c r="N1053" s="96">
        <v>0</v>
      </c>
      <c r="O1053" s="69">
        <v>0</v>
      </c>
      <c r="P1053" s="76" t="e">
        <f>VLOOKUP(A1053,#REF!,3,FALSE)</f>
        <v>#REF!</v>
      </c>
      <c r="Q1053" s="84">
        <v>11.18</v>
      </c>
      <c r="R1053" s="84">
        <f t="shared" si="16"/>
        <v>0</v>
      </c>
      <c r="S1053" s="78"/>
      <c r="T1053" s="78"/>
      <c r="U1053" s="78"/>
      <c r="V1053" s="78"/>
      <c r="W1053" s="78"/>
      <c r="X1053" s="78"/>
      <c r="Y1053" s="78"/>
      <c r="Z1053" s="78"/>
      <c r="AA1053" s="78"/>
      <c r="AB1053" s="78"/>
      <c r="AC1053" s="71"/>
      <c r="AD1053" s="71"/>
      <c r="AE1053" s="71"/>
      <c r="AF1053" s="71"/>
      <c r="AG1053" s="71"/>
      <c r="AH1053" s="71"/>
      <c r="AI1053" s="71"/>
      <c r="AJ1053" s="71"/>
      <c r="AK1053" s="71"/>
      <c r="AL1053" s="71"/>
      <c r="AM1053" s="71"/>
      <c r="AN1053" s="71"/>
      <c r="AO1053" s="71"/>
      <c r="AP1053" s="71"/>
      <c r="AQ1053" s="71"/>
      <c r="AR1053" s="71"/>
      <c r="AS1053" s="71"/>
      <c r="AT1053" s="71"/>
      <c r="AU1053" s="71"/>
      <c r="AV1053" s="71"/>
      <c r="AW1053" s="71"/>
      <c r="AX1053" s="71"/>
      <c r="AY1053" s="71"/>
      <c r="AZ1053" s="71"/>
      <c r="BA1053" s="71"/>
      <c r="BB1053" s="71"/>
      <c r="BC1053" s="71"/>
      <c r="BD1053" s="71"/>
      <c r="BE1053" s="71"/>
      <c r="BF1053" s="71"/>
      <c r="BG1053" s="71"/>
      <c r="BH1053" s="71"/>
      <c r="BI1053" s="71"/>
      <c r="BJ1053" s="71"/>
      <c r="BK1053" s="71"/>
      <c r="BL1053" s="71"/>
      <c r="BM1053" s="71"/>
      <c r="BN1053" s="71"/>
      <c r="BO1053" s="71"/>
      <c r="BP1053" s="71"/>
      <c r="BQ1053" s="71"/>
      <c r="BR1053" s="71"/>
      <c r="BS1053" s="71"/>
      <c r="BT1053" s="71"/>
      <c r="BU1053" s="71"/>
      <c r="BV1053" s="71"/>
      <c r="BW1053" s="71"/>
      <c r="BX1053" s="71"/>
      <c r="BY1053" s="71"/>
      <c r="BZ1053" s="71"/>
      <c r="CA1053" s="71"/>
      <c r="CB1053" s="71"/>
      <c r="CC1053" s="71"/>
      <c r="CD1053" s="71"/>
      <c r="CE1053" s="71"/>
      <c r="CF1053" s="71"/>
      <c r="CG1053" s="71"/>
      <c r="CH1053" s="71"/>
      <c r="CI1053" s="71"/>
      <c r="CJ1053" s="71"/>
      <c r="CK1053" s="71"/>
      <c r="CL1053" s="71"/>
      <c r="CM1053" s="71"/>
      <c r="CN1053" s="71"/>
      <c r="CO1053" s="71"/>
      <c r="CP1053" s="71"/>
      <c r="CQ1053" s="71"/>
      <c r="CR1053" s="71"/>
      <c r="CS1053" s="71"/>
      <c r="CT1053" s="71"/>
      <c r="CU1053" s="71"/>
      <c r="CV1053" s="71"/>
      <c r="CW1053" s="71"/>
      <c r="CX1053" s="71"/>
      <c r="CY1053" s="71"/>
      <c r="CZ1053" s="71"/>
      <c r="DA1053" s="71"/>
      <c r="DB1053" s="71"/>
      <c r="DC1053" s="71"/>
      <c r="DD1053" s="71"/>
      <c r="DE1053" s="71"/>
      <c r="DF1053" s="71"/>
      <c r="DG1053" s="71"/>
      <c r="DH1053" s="71"/>
      <c r="DI1053" s="71"/>
      <c r="DJ1053" s="71"/>
      <c r="DK1053" s="71"/>
      <c r="DL1053" s="71"/>
      <c r="DM1053" s="71"/>
      <c r="DN1053" s="71"/>
      <c r="DO1053" s="71"/>
      <c r="DP1053" s="71"/>
      <c r="DQ1053" s="71"/>
      <c r="DR1053" s="71"/>
      <c r="DS1053" s="71"/>
      <c r="DT1053" s="71"/>
      <c r="DU1053" s="71"/>
      <c r="DV1053" s="71"/>
      <c r="DW1053" s="71"/>
      <c r="DX1053" s="71"/>
      <c r="DY1053" s="71"/>
      <c r="DZ1053" s="71"/>
      <c r="EA1053" s="71"/>
      <c r="EB1053" s="71"/>
      <c r="EC1053" s="71"/>
      <c r="ED1053" s="71"/>
      <c r="EE1053" s="71"/>
      <c r="EF1053" s="71"/>
      <c r="EG1053" s="71"/>
      <c r="EH1053" s="71"/>
      <c r="EI1053" s="71"/>
      <c r="EJ1053" s="71"/>
      <c r="EK1053" s="71"/>
      <c r="EL1053" s="71"/>
      <c r="EM1053" s="71"/>
      <c r="EN1053" s="71"/>
      <c r="EO1053" s="71"/>
      <c r="EP1053" s="71"/>
      <c r="EQ1053" s="71"/>
      <c r="ER1053" s="71"/>
      <c r="ES1053" s="71"/>
      <c r="ET1053" s="71"/>
      <c r="EU1053" s="71"/>
      <c r="EV1053" s="71"/>
      <c r="EW1053" s="71"/>
      <c r="EX1053" s="71"/>
      <c r="EY1053" s="71"/>
      <c r="EZ1053" s="71"/>
      <c r="FA1053" s="71"/>
      <c r="FB1053" s="71"/>
      <c r="FC1053" s="71"/>
      <c r="FD1053" s="71"/>
      <c r="FE1053" s="71"/>
      <c r="FF1053" s="71"/>
      <c r="FG1053" s="71"/>
      <c r="FH1053" s="71"/>
      <c r="FI1053" s="71"/>
      <c r="FJ1053" s="71"/>
      <c r="FK1053" s="71"/>
      <c r="FL1053" s="71"/>
      <c r="FM1053" s="71"/>
      <c r="FN1053" s="71"/>
      <c r="FO1053" s="71"/>
      <c r="FP1053" s="71"/>
      <c r="FQ1053" s="71"/>
      <c r="FR1053" s="71"/>
      <c r="FS1053" s="71"/>
      <c r="FT1053" s="71"/>
      <c r="FU1053" s="71"/>
      <c r="FV1053" s="71"/>
      <c r="FW1053" s="71"/>
      <c r="FX1053" s="71"/>
      <c r="FY1053" s="71"/>
      <c r="FZ1053" s="71"/>
      <c r="GA1053" s="71"/>
      <c r="GB1053" s="71"/>
      <c r="GC1053" s="71"/>
      <c r="GD1053" s="71"/>
      <c r="GE1053" s="71"/>
      <c r="GF1053" s="71"/>
      <c r="GG1053" s="71"/>
      <c r="GH1053" s="71"/>
      <c r="GI1053" s="71"/>
      <c r="GJ1053" s="71"/>
      <c r="GK1053" s="71"/>
      <c r="GL1053" s="71"/>
      <c r="GM1053" s="71"/>
      <c r="GN1053" s="71"/>
      <c r="GO1053" s="71"/>
      <c r="GP1053" s="71"/>
      <c r="GQ1053" s="71"/>
      <c r="GR1053" s="71"/>
      <c r="GS1053" s="71"/>
      <c r="GT1053" s="71"/>
      <c r="GU1053" s="71"/>
      <c r="GV1053" s="71"/>
      <c r="GW1053" s="71"/>
      <c r="GX1053" s="71"/>
      <c r="GY1053" s="71"/>
      <c r="GZ1053" s="71"/>
      <c r="HA1053" s="71"/>
      <c r="HB1053" s="71"/>
      <c r="HC1053" s="71"/>
      <c r="HD1053" s="71"/>
      <c r="HE1053" s="71"/>
      <c r="HF1053" s="71"/>
      <c r="HG1053" s="71"/>
      <c r="HH1053" s="71"/>
      <c r="HI1053" s="71"/>
      <c r="HJ1053" s="71"/>
      <c r="HK1053" s="71"/>
      <c r="HL1053" s="71"/>
      <c r="HM1053" s="71"/>
      <c r="HN1053" s="71"/>
      <c r="HO1053" s="71"/>
      <c r="HP1053" s="71"/>
      <c r="HQ1053" s="71"/>
      <c r="HR1053" s="71"/>
      <c r="HS1053" s="71"/>
      <c r="HT1053" s="71"/>
      <c r="HU1053" s="71"/>
      <c r="HV1053" s="71"/>
      <c r="HW1053" s="71"/>
      <c r="HX1053" s="71"/>
      <c r="HY1053" s="71"/>
      <c r="HZ1053" s="71"/>
      <c r="IA1053" s="71"/>
      <c r="IB1053" s="71"/>
      <c r="IC1053" s="71"/>
      <c r="ID1053" s="71"/>
      <c r="IE1053" s="71"/>
      <c r="IF1053" s="71"/>
      <c r="IG1053" s="71"/>
      <c r="IH1053" s="71"/>
      <c r="II1053" s="71"/>
      <c r="IJ1053" s="71"/>
      <c r="IK1053" s="71"/>
      <c r="IL1053" s="71"/>
      <c r="IM1053" s="71"/>
      <c r="IN1053" s="71"/>
      <c r="IO1053" s="71"/>
      <c r="IP1053" s="71"/>
      <c r="IQ1053" s="71"/>
      <c r="IR1053" s="71"/>
      <c r="IS1053" s="71"/>
      <c r="IT1053" s="71"/>
      <c r="IU1053" s="71"/>
      <c r="IV1053" s="71"/>
    </row>
    <row r="1054" spans="1:256" x14ac:dyDescent="0.2">
      <c r="A1054" s="79">
        <v>2305</v>
      </c>
      <c r="B1054" s="71" t="s">
        <v>1605</v>
      </c>
      <c r="C1054" s="70" t="s">
        <v>2107</v>
      </c>
      <c r="D1054" s="69">
        <v>2</v>
      </c>
      <c r="E1054" s="69">
        <v>2</v>
      </c>
      <c r="F1054" s="69">
        <v>4</v>
      </c>
      <c r="G1054" s="71">
        <v>300</v>
      </c>
      <c r="H1054" s="69">
        <v>60</v>
      </c>
      <c r="I1054" s="69">
        <v>2</v>
      </c>
      <c r="J1054" s="72">
        <v>2</v>
      </c>
      <c r="K1054" s="71">
        <v>4</v>
      </c>
      <c r="L1054" s="80">
        <v>300</v>
      </c>
      <c r="M1054" s="74">
        <v>60</v>
      </c>
      <c r="N1054" s="80">
        <v>75</v>
      </c>
      <c r="O1054" s="70">
        <v>0</v>
      </c>
      <c r="P1054" s="76" t="e">
        <f>VLOOKUP(A1054,#REF!,3,FALSE)</f>
        <v>#REF!</v>
      </c>
      <c r="Q1054" s="80">
        <v>34.844999999999999</v>
      </c>
      <c r="R1054" s="80">
        <f t="shared" si="16"/>
        <v>160.62</v>
      </c>
    </row>
    <row r="1055" spans="1:256" x14ac:dyDescent="0.2">
      <c r="A1055" s="79">
        <v>4081</v>
      </c>
      <c r="B1055" s="71" t="s">
        <v>2564</v>
      </c>
      <c r="C1055" s="70" t="s">
        <v>2107</v>
      </c>
      <c r="D1055" s="69">
        <v>0</v>
      </c>
      <c r="E1055" s="69">
        <v>0</v>
      </c>
      <c r="F1055" s="69">
        <v>0</v>
      </c>
      <c r="G1055" s="71">
        <v>0</v>
      </c>
      <c r="H1055" s="69">
        <v>0</v>
      </c>
      <c r="I1055" s="69">
        <v>0</v>
      </c>
      <c r="J1055" s="72">
        <v>0</v>
      </c>
      <c r="K1055" s="71">
        <v>0</v>
      </c>
      <c r="L1055" s="80">
        <v>0</v>
      </c>
      <c r="M1055" s="74">
        <v>0</v>
      </c>
      <c r="N1055" s="80">
        <v>0</v>
      </c>
      <c r="O1055" s="70">
        <v>0</v>
      </c>
      <c r="P1055" s="76" t="e">
        <f>VLOOKUP(A1055,#REF!,3,FALSE)</f>
        <v>#REF!</v>
      </c>
      <c r="Q1055" s="80">
        <v>722.22222222222217</v>
      </c>
      <c r="R1055" s="80">
        <f t="shared" si="16"/>
        <v>0</v>
      </c>
    </row>
    <row r="1056" spans="1:256" x14ac:dyDescent="0.2">
      <c r="A1056" s="79">
        <v>4082</v>
      </c>
      <c r="B1056" s="71" t="s">
        <v>2565</v>
      </c>
      <c r="C1056" s="70" t="s">
        <v>2107</v>
      </c>
      <c r="D1056" s="69">
        <v>0</v>
      </c>
      <c r="E1056" s="69">
        <v>0</v>
      </c>
      <c r="F1056" s="69">
        <v>0</v>
      </c>
      <c r="G1056" s="71">
        <v>0</v>
      </c>
      <c r="H1056" s="69">
        <v>0</v>
      </c>
      <c r="I1056" s="69">
        <v>0</v>
      </c>
      <c r="J1056" s="72">
        <v>0</v>
      </c>
      <c r="K1056" s="71">
        <v>0</v>
      </c>
      <c r="L1056" s="80">
        <v>0</v>
      </c>
      <c r="M1056" s="74">
        <v>0</v>
      </c>
      <c r="N1056" s="80">
        <v>0</v>
      </c>
      <c r="O1056" s="70">
        <v>0</v>
      </c>
      <c r="P1056" s="76" t="e">
        <f>VLOOKUP(A1056,#REF!,3,FALSE)</f>
        <v>#REF!</v>
      </c>
      <c r="Q1056" s="80">
        <v>1259.2592592592591</v>
      </c>
      <c r="R1056" s="80">
        <f t="shared" si="16"/>
        <v>0</v>
      </c>
    </row>
    <row r="1057" spans="1:256" s="69" customFormat="1" x14ac:dyDescent="0.2">
      <c r="A1057" s="86">
        <v>4083</v>
      </c>
      <c r="B1057" s="85" t="s">
        <v>2566</v>
      </c>
      <c r="C1057" s="69" t="s">
        <v>2107</v>
      </c>
      <c r="D1057" s="69">
        <v>0</v>
      </c>
      <c r="E1057" s="69">
        <v>0</v>
      </c>
      <c r="F1057" s="69">
        <v>0</v>
      </c>
      <c r="G1057" s="71">
        <v>0</v>
      </c>
      <c r="H1057" s="69">
        <v>0</v>
      </c>
      <c r="I1057" s="69">
        <v>0</v>
      </c>
      <c r="J1057" s="69">
        <v>0</v>
      </c>
      <c r="K1057" s="85">
        <v>0</v>
      </c>
      <c r="L1057" s="87">
        <v>0</v>
      </c>
      <c r="M1057" s="69">
        <v>0</v>
      </c>
      <c r="N1057" s="87">
        <v>0</v>
      </c>
      <c r="O1057" s="69">
        <v>0</v>
      </c>
      <c r="P1057" s="76" t="e">
        <f>VLOOKUP(A1057,#REF!,3,FALSE)</f>
        <v>#REF!</v>
      </c>
      <c r="Q1057" s="84">
        <v>1611.1111111111111</v>
      </c>
      <c r="R1057" s="84">
        <f t="shared" si="16"/>
        <v>0</v>
      </c>
      <c r="S1057" s="78"/>
      <c r="T1057" s="78"/>
      <c r="U1057" s="78"/>
      <c r="V1057" s="78"/>
      <c r="W1057" s="78"/>
      <c r="X1057" s="78"/>
      <c r="Y1057" s="78"/>
      <c r="Z1057" s="78"/>
      <c r="AA1057" s="78"/>
      <c r="AB1057" s="78"/>
      <c r="AC1057" s="85"/>
      <c r="AD1057" s="85"/>
      <c r="AE1057" s="85"/>
      <c r="AF1057" s="85"/>
      <c r="AG1057" s="85"/>
      <c r="AH1057" s="85"/>
      <c r="AI1057" s="85"/>
      <c r="AJ1057" s="85"/>
      <c r="AK1057" s="85"/>
      <c r="AL1057" s="85"/>
      <c r="AM1057" s="85"/>
      <c r="AN1057" s="85"/>
      <c r="AO1057" s="85"/>
      <c r="AP1057" s="85"/>
      <c r="AQ1057" s="85"/>
      <c r="AR1057" s="85"/>
      <c r="AS1057" s="85"/>
      <c r="AT1057" s="85"/>
      <c r="AU1057" s="85"/>
      <c r="AV1057" s="85"/>
      <c r="AW1057" s="85"/>
      <c r="AX1057" s="85"/>
      <c r="AY1057" s="85"/>
      <c r="AZ1057" s="85"/>
      <c r="BA1057" s="85"/>
      <c r="BB1057" s="85"/>
      <c r="BC1057" s="85"/>
      <c r="BD1057" s="85"/>
      <c r="BE1057" s="85"/>
      <c r="BF1057" s="85"/>
      <c r="BG1057" s="85"/>
      <c r="BH1057" s="85"/>
      <c r="BI1057" s="85"/>
      <c r="BJ1057" s="85"/>
      <c r="BK1057" s="85"/>
      <c r="BL1057" s="85"/>
      <c r="BM1057" s="85"/>
      <c r="BN1057" s="85"/>
      <c r="BO1057" s="85"/>
      <c r="BP1057" s="85"/>
      <c r="BQ1057" s="85"/>
      <c r="BR1057" s="85"/>
      <c r="BS1057" s="85"/>
      <c r="BT1057" s="85"/>
      <c r="BU1057" s="85"/>
      <c r="BV1057" s="85"/>
      <c r="BW1057" s="85"/>
      <c r="BX1057" s="85"/>
      <c r="BY1057" s="85"/>
      <c r="BZ1057" s="85"/>
      <c r="CA1057" s="85"/>
      <c r="CB1057" s="85"/>
      <c r="CC1057" s="85"/>
      <c r="CD1057" s="85"/>
      <c r="CE1057" s="85"/>
      <c r="CF1057" s="85"/>
      <c r="CG1057" s="85"/>
      <c r="CH1057" s="85"/>
      <c r="CI1057" s="85"/>
      <c r="CJ1057" s="85"/>
      <c r="CK1057" s="85"/>
      <c r="CL1057" s="85"/>
      <c r="CM1057" s="85"/>
      <c r="CN1057" s="85"/>
      <c r="CO1057" s="85"/>
      <c r="CP1057" s="85"/>
      <c r="CQ1057" s="85"/>
      <c r="CR1057" s="85"/>
      <c r="CS1057" s="85"/>
      <c r="CT1057" s="85"/>
      <c r="CU1057" s="85"/>
      <c r="CV1057" s="85"/>
      <c r="CW1057" s="85"/>
      <c r="CX1057" s="85"/>
      <c r="CY1057" s="85"/>
      <c r="CZ1057" s="85"/>
      <c r="DA1057" s="85"/>
      <c r="DB1057" s="85"/>
      <c r="DC1057" s="85"/>
      <c r="DD1057" s="85"/>
      <c r="DE1057" s="85"/>
      <c r="DF1057" s="85"/>
      <c r="DG1057" s="85"/>
      <c r="DH1057" s="85"/>
      <c r="DI1057" s="85"/>
      <c r="DJ1057" s="85"/>
      <c r="DK1057" s="85"/>
      <c r="DL1057" s="85"/>
      <c r="DM1057" s="85"/>
      <c r="DN1057" s="85"/>
      <c r="DO1057" s="85"/>
      <c r="DP1057" s="85"/>
      <c r="DQ1057" s="85"/>
      <c r="DR1057" s="85"/>
      <c r="DS1057" s="85"/>
      <c r="DT1057" s="85"/>
      <c r="DU1057" s="85"/>
      <c r="DV1057" s="85"/>
      <c r="DW1057" s="85"/>
      <c r="DX1057" s="85"/>
      <c r="DY1057" s="85"/>
      <c r="DZ1057" s="85"/>
      <c r="EA1057" s="85"/>
      <c r="EB1057" s="85"/>
      <c r="EC1057" s="85"/>
      <c r="ED1057" s="85"/>
      <c r="EE1057" s="85"/>
      <c r="EF1057" s="85"/>
      <c r="EG1057" s="85"/>
      <c r="EH1057" s="85"/>
      <c r="EI1057" s="85"/>
      <c r="EJ1057" s="85"/>
      <c r="EK1057" s="85"/>
      <c r="EL1057" s="85"/>
      <c r="EM1057" s="85"/>
      <c r="EN1057" s="85"/>
      <c r="EO1057" s="85"/>
      <c r="EP1057" s="85"/>
      <c r="EQ1057" s="85"/>
      <c r="ER1057" s="85"/>
      <c r="ES1057" s="85"/>
      <c r="ET1057" s="85"/>
      <c r="EU1057" s="85"/>
      <c r="EV1057" s="85"/>
      <c r="EW1057" s="85"/>
      <c r="EX1057" s="85"/>
      <c r="EY1057" s="85"/>
      <c r="EZ1057" s="85"/>
      <c r="FA1057" s="85"/>
      <c r="FB1057" s="85"/>
      <c r="FC1057" s="85"/>
      <c r="FD1057" s="85"/>
      <c r="FE1057" s="85"/>
      <c r="FF1057" s="85"/>
      <c r="FG1057" s="85"/>
      <c r="FH1057" s="85"/>
      <c r="FI1057" s="85"/>
      <c r="FJ1057" s="85"/>
      <c r="FK1057" s="85"/>
      <c r="FL1057" s="85"/>
      <c r="FM1057" s="85"/>
      <c r="FN1057" s="85"/>
      <c r="FO1057" s="85"/>
      <c r="FP1057" s="85"/>
      <c r="FQ1057" s="85"/>
      <c r="FR1057" s="85"/>
      <c r="FS1057" s="85"/>
      <c r="FT1057" s="85"/>
      <c r="FU1057" s="85"/>
      <c r="FV1057" s="85"/>
      <c r="FW1057" s="85"/>
      <c r="FX1057" s="85"/>
      <c r="FY1057" s="85"/>
      <c r="FZ1057" s="85"/>
      <c r="GA1057" s="85"/>
      <c r="GB1057" s="85"/>
      <c r="GC1057" s="85"/>
      <c r="GD1057" s="85"/>
      <c r="GE1057" s="85"/>
      <c r="GF1057" s="85"/>
      <c r="GG1057" s="85"/>
      <c r="GH1057" s="85"/>
      <c r="GI1057" s="85"/>
      <c r="GJ1057" s="85"/>
      <c r="GK1057" s="85"/>
      <c r="GL1057" s="85"/>
      <c r="GM1057" s="85"/>
      <c r="GN1057" s="85"/>
      <c r="GO1057" s="85"/>
      <c r="GP1057" s="85"/>
      <c r="GQ1057" s="85"/>
      <c r="GR1057" s="85"/>
      <c r="GS1057" s="85"/>
      <c r="GT1057" s="85"/>
      <c r="GU1057" s="85"/>
      <c r="GV1057" s="85"/>
      <c r="GW1057" s="85"/>
      <c r="GX1057" s="85"/>
      <c r="GY1057" s="85"/>
      <c r="GZ1057" s="85"/>
      <c r="HA1057" s="85"/>
      <c r="HB1057" s="85"/>
      <c r="HC1057" s="85"/>
      <c r="HD1057" s="85"/>
      <c r="HE1057" s="85"/>
      <c r="HF1057" s="85"/>
      <c r="HG1057" s="85"/>
      <c r="HH1057" s="85"/>
      <c r="HI1057" s="85"/>
      <c r="HJ1057" s="85"/>
      <c r="HK1057" s="85"/>
      <c r="HL1057" s="85"/>
      <c r="HM1057" s="85"/>
      <c r="HN1057" s="85"/>
      <c r="HO1057" s="85"/>
      <c r="HP1057" s="85"/>
      <c r="HQ1057" s="85"/>
      <c r="HR1057" s="85"/>
      <c r="HS1057" s="85"/>
      <c r="HT1057" s="85"/>
      <c r="HU1057" s="85"/>
      <c r="HV1057" s="85"/>
      <c r="HW1057" s="85"/>
      <c r="HX1057" s="85"/>
      <c r="HY1057" s="85"/>
      <c r="HZ1057" s="85"/>
      <c r="IA1057" s="85"/>
      <c r="IB1057" s="85"/>
      <c r="IC1057" s="85"/>
      <c r="ID1057" s="85"/>
      <c r="IE1057" s="85"/>
      <c r="IF1057" s="85"/>
      <c r="IG1057" s="85"/>
      <c r="IH1057" s="85"/>
      <c r="II1057" s="85"/>
      <c r="IJ1057" s="85"/>
      <c r="IK1057" s="85"/>
      <c r="IL1057" s="85"/>
      <c r="IM1057" s="85"/>
      <c r="IN1057" s="85"/>
      <c r="IO1057" s="85"/>
      <c r="IP1057" s="85"/>
      <c r="IQ1057" s="85"/>
      <c r="IR1057" s="85"/>
      <c r="IS1057" s="85"/>
      <c r="IT1057" s="85"/>
      <c r="IU1057" s="85"/>
      <c r="IV1057" s="85"/>
    </row>
    <row r="1058" spans="1:256" s="69" customFormat="1" x14ac:dyDescent="0.2">
      <c r="A1058" s="79">
        <v>3593</v>
      </c>
      <c r="B1058" s="71" t="s">
        <v>2567</v>
      </c>
      <c r="C1058" s="69" t="s">
        <v>8</v>
      </c>
      <c r="D1058" s="69">
        <v>1</v>
      </c>
      <c r="E1058" s="69">
        <v>1</v>
      </c>
      <c r="F1058" s="69">
        <v>1</v>
      </c>
      <c r="G1058" s="71">
        <v>305.13</v>
      </c>
      <c r="H1058" s="69">
        <v>61.03</v>
      </c>
      <c r="I1058" s="69">
        <v>0</v>
      </c>
      <c r="J1058" s="69">
        <v>0</v>
      </c>
      <c r="K1058" s="71">
        <v>0</v>
      </c>
      <c r="L1058" s="80">
        <v>0</v>
      </c>
      <c r="M1058" s="69">
        <v>0</v>
      </c>
      <c r="N1058" s="80">
        <v>0</v>
      </c>
      <c r="O1058" s="69">
        <v>0</v>
      </c>
      <c r="P1058" s="76" t="e">
        <f>VLOOKUP(A1058,#REF!,3,FALSE)</f>
        <v>#REF!</v>
      </c>
      <c r="Q1058" s="84">
        <v>184.91</v>
      </c>
      <c r="R1058" s="84">
        <f t="shared" si="16"/>
        <v>0</v>
      </c>
      <c r="S1058" s="78"/>
      <c r="T1058" s="78"/>
      <c r="U1058" s="78"/>
      <c r="V1058" s="78"/>
      <c r="W1058" s="78"/>
      <c r="X1058" s="78"/>
      <c r="Y1058" s="78"/>
      <c r="Z1058" s="78"/>
      <c r="AA1058" s="78"/>
      <c r="AB1058" s="78"/>
      <c r="AC1058" s="71"/>
      <c r="AD1058" s="71"/>
      <c r="AE1058" s="71"/>
      <c r="AF1058" s="71"/>
      <c r="AG1058" s="71"/>
      <c r="AH1058" s="71"/>
      <c r="AI1058" s="71"/>
      <c r="AJ1058" s="71"/>
      <c r="AK1058" s="71"/>
      <c r="AL1058" s="71"/>
      <c r="AM1058" s="71"/>
      <c r="AN1058" s="71"/>
      <c r="AO1058" s="71"/>
      <c r="AP1058" s="71"/>
      <c r="AQ1058" s="71"/>
      <c r="AR1058" s="71"/>
      <c r="AS1058" s="71"/>
      <c r="AT1058" s="71"/>
      <c r="AU1058" s="71"/>
      <c r="AV1058" s="71"/>
      <c r="AW1058" s="71"/>
      <c r="AX1058" s="71"/>
      <c r="AY1058" s="71"/>
      <c r="AZ1058" s="71"/>
      <c r="BA1058" s="71"/>
      <c r="BB1058" s="71"/>
      <c r="BC1058" s="71"/>
      <c r="BD1058" s="71"/>
      <c r="BE1058" s="71"/>
      <c r="BF1058" s="71"/>
      <c r="BG1058" s="71"/>
      <c r="BH1058" s="71"/>
      <c r="BI1058" s="71"/>
      <c r="BJ1058" s="71"/>
      <c r="BK1058" s="71"/>
      <c r="BL1058" s="71"/>
      <c r="BM1058" s="71"/>
      <c r="BN1058" s="71"/>
      <c r="BO1058" s="71"/>
      <c r="BP1058" s="71"/>
      <c r="BQ1058" s="71"/>
      <c r="BR1058" s="71"/>
      <c r="BS1058" s="71"/>
      <c r="BT1058" s="71"/>
      <c r="BU1058" s="71"/>
      <c r="BV1058" s="71"/>
      <c r="BW1058" s="71"/>
      <c r="BX1058" s="71"/>
      <c r="BY1058" s="71"/>
      <c r="BZ1058" s="71"/>
      <c r="CA1058" s="71"/>
      <c r="CB1058" s="71"/>
      <c r="CC1058" s="71"/>
      <c r="CD1058" s="71"/>
      <c r="CE1058" s="71"/>
      <c r="CF1058" s="71"/>
      <c r="CG1058" s="71"/>
      <c r="CH1058" s="71"/>
      <c r="CI1058" s="71"/>
      <c r="CJ1058" s="71"/>
      <c r="CK1058" s="71"/>
      <c r="CL1058" s="71"/>
      <c r="CM1058" s="71"/>
      <c r="CN1058" s="71"/>
      <c r="CO1058" s="71"/>
      <c r="CP1058" s="71"/>
      <c r="CQ1058" s="71"/>
      <c r="CR1058" s="71"/>
      <c r="CS1058" s="71"/>
      <c r="CT1058" s="71"/>
      <c r="CU1058" s="71"/>
      <c r="CV1058" s="71"/>
      <c r="CW1058" s="71"/>
      <c r="CX1058" s="71"/>
      <c r="CY1058" s="71"/>
      <c r="CZ1058" s="71"/>
      <c r="DA1058" s="71"/>
      <c r="DB1058" s="71"/>
      <c r="DC1058" s="71"/>
      <c r="DD1058" s="71"/>
      <c r="DE1058" s="71"/>
      <c r="DF1058" s="71"/>
      <c r="DG1058" s="71"/>
      <c r="DH1058" s="71"/>
      <c r="DI1058" s="71"/>
      <c r="DJ1058" s="71"/>
      <c r="DK1058" s="71"/>
      <c r="DL1058" s="71"/>
      <c r="DM1058" s="71"/>
      <c r="DN1058" s="71"/>
      <c r="DO1058" s="71"/>
      <c r="DP1058" s="71"/>
      <c r="DQ1058" s="71"/>
      <c r="DR1058" s="71"/>
      <c r="DS1058" s="71"/>
      <c r="DT1058" s="71"/>
      <c r="DU1058" s="71"/>
      <c r="DV1058" s="71"/>
      <c r="DW1058" s="71"/>
      <c r="DX1058" s="71"/>
      <c r="DY1058" s="71"/>
      <c r="DZ1058" s="71"/>
      <c r="EA1058" s="71"/>
      <c r="EB1058" s="71"/>
      <c r="EC1058" s="71"/>
      <c r="ED1058" s="71"/>
      <c r="EE1058" s="71"/>
      <c r="EF1058" s="71"/>
      <c r="EG1058" s="71"/>
      <c r="EH1058" s="71"/>
      <c r="EI1058" s="71"/>
      <c r="EJ1058" s="71"/>
      <c r="EK1058" s="71"/>
      <c r="EL1058" s="71"/>
      <c r="EM1058" s="71"/>
      <c r="EN1058" s="71"/>
      <c r="EO1058" s="71"/>
      <c r="EP1058" s="71"/>
      <c r="EQ1058" s="71"/>
      <c r="ER1058" s="71"/>
      <c r="ES1058" s="71"/>
      <c r="ET1058" s="71"/>
      <c r="EU1058" s="71"/>
      <c r="EV1058" s="71"/>
      <c r="EW1058" s="71"/>
      <c r="EX1058" s="71"/>
      <c r="EY1058" s="71"/>
      <c r="EZ1058" s="71"/>
      <c r="FA1058" s="71"/>
      <c r="FB1058" s="71"/>
      <c r="FC1058" s="71"/>
      <c r="FD1058" s="71"/>
      <c r="FE1058" s="71"/>
      <c r="FF1058" s="71"/>
      <c r="FG1058" s="71"/>
      <c r="FH1058" s="71"/>
      <c r="FI1058" s="71"/>
      <c r="FJ1058" s="71"/>
      <c r="FK1058" s="71"/>
      <c r="FL1058" s="71"/>
      <c r="FM1058" s="71"/>
      <c r="FN1058" s="71"/>
      <c r="FO1058" s="71"/>
      <c r="FP1058" s="71"/>
      <c r="FQ1058" s="71"/>
      <c r="FR1058" s="71"/>
      <c r="FS1058" s="71"/>
      <c r="FT1058" s="71"/>
      <c r="FU1058" s="71"/>
      <c r="FV1058" s="71"/>
      <c r="FW1058" s="71"/>
      <c r="FX1058" s="71"/>
      <c r="FY1058" s="71"/>
      <c r="FZ1058" s="71"/>
      <c r="GA1058" s="71"/>
      <c r="GB1058" s="71"/>
      <c r="GC1058" s="71"/>
      <c r="GD1058" s="71"/>
      <c r="GE1058" s="71"/>
      <c r="GF1058" s="71"/>
      <c r="GG1058" s="71"/>
      <c r="GH1058" s="71"/>
      <c r="GI1058" s="71"/>
      <c r="GJ1058" s="71"/>
      <c r="GK1058" s="71"/>
      <c r="GL1058" s="71"/>
      <c r="GM1058" s="71"/>
      <c r="GN1058" s="71"/>
      <c r="GO1058" s="71"/>
      <c r="GP1058" s="71"/>
      <c r="GQ1058" s="71"/>
      <c r="GR1058" s="71"/>
      <c r="GS1058" s="71"/>
      <c r="GT1058" s="71"/>
      <c r="GU1058" s="71"/>
      <c r="GV1058" s="71"/>
      <c r="GW1058" s="71"/>
      <c r="GX1058" s="71"/>
      <c r="GY1058" s="71"/>
      <c r="GZ1058" s="71"/>
      <c r="HA1058" s="71"/>
      <c r="HB1058" s="71"/>
      <c r="HC1058" s="71"/>
      <c r="HD1058" s="71"/>
      <c r="HE1058" s="71"/>
      <c r="HF1058" s="71"/>
      <c r="HG1058" s="71"/>
      <c r="HH1058" s="71"/>
      <c r="HI1058" s="71"/>
      <c r="HJ1058" s="71"/>
      <c r="HK1058" s="71"/>
      <c r="HL1058" s="71"/>
      <c r="HM1058" s="71"/>
      <c r="HN1058" s="71"/>
      <c r="HO1058" s="71"/>
      <c r="HP1058" s="71"/>
      <c r="HQ1058" s="71"/>
      <c r="HR1058" s="71"/>
      <c r="HS1058" s="71"/>
      <c r="HT1058" s="71"/>
      <c r="HU1058" s="71"/>
      <c r="HV1058" s="71"/>
      <c r="HW1058" s="71"/>
      <c r="HX1058" s="71"/>
      <c r="HY1058" s="71"/>
      <c r="HZ1058" s="71"/>
      <c r="IA1058" s="71"/>
      <c r="IB1058" s="71"/>
      <c r="IC1058" s="71"/>
      <c r="ID1058" s="71"/>
      <c r="IE1058" s="71"/>
      <c r="IF1058" s="71"/>
      <c r="IG1058" s="71"/>
      <c r="IH1058" s="71"/>
      <c r="II1058" s="71"/>
      <c r="IJ1058" s="71"/>
      <c r="IK1058" s="71"/>
      <c r="IL1058" s="71"/>
      <c r="IM1058" s="71"/>
      <c r="IN1058" s="71"/>
      <c r="IO1058" s="71"/>
      <c r="IP1058" s="71"/>
      <c r="IQ1058" s="71"/>
      <c r="IR1058" s="71"/>
      <c r="IS1058" s="71"/>
      <c r="IT1058" s="71"/>
      <c r="IU1058" s="71"/>
      <c r="IV1058" s="71"/>
    </row>
    <row r="1059" spans="1:256" s="69" customFormat="1" x14ac:dyDescent="0.2">
      <c r="A1059" s="94">
        <v>3802</v>
      </c>
      <c r="B1059" s="95" t="s">
        <v>1299</v>
      </c>
      <c r="C1059" s="69" t="s">
        <v>8</v>
      </c>
      <c r="D1059" s="69">
        <v>0</v>
      </c>
      <c r="E1059" s="69">
        <v>0</v>
      </c>
      <c r="F1059" s="69">
        <v>0</v>
      </c>
      <c r="G1059" s="71">
        <v>0</v>
      </c>
      <c r="H1059" s="69">
        <v>0</v>
      </c>
      <c r="I1059" s="69">
        <v>0</v>
      </c>
      <c r="J1059" s="69">
        <v>0</v>
      </c>
      <c r="K1059" s="95">
        <v>0</v>
      </c>
      <c r="L1059" s="96">
        <v>0</v>
      </c>
      <c r="M1059" s="69">
        <v>0</v>
      </c>
      <c r="N1059" s="96">
        <v>0</v>
      </c>
      <c r="O1059" s="69">
        <v>0</v>
      </c>
      <c r="P1059" s="76" t="e">
        <f>VLOOKUP(A1059,#REF!,3,FALSE)</f>
        <v>#REF!</v>
      </c>
      <c r="Q1059" s="84">
        <v>1222.78</v>
      </c>
      <c r="R1059" s="84">
        <f t="shared" si="16"/>
        <v>0</v>
      </c>
      <c r="S1059" s="78"/>
      <c r="T1059" s="78"/>
      <c r="U1059" s="78"/>
      <c r="V1059" s="78"/>
      <c r="W1059" s="78"/>
      <c r="X1059" s="78"/>
      <c r="Y1059" s="78"/>
      <c r="Z1059" s="78"/>
      <c r="AA1059" s="78"/>
      <c r="AB1059" s="78"/>
      <c r="AC1059" s="71"/>
      <c r="AD1059" s="71"/>
      <c r="AE1059" s="71"/>
      <c r="AF1059" s="71"/>
      <c r="AG1059" s="71"/>
      <c r="AH1059" s="71"/>
      <c r="AI1059" s="71"/>
      <c r="AJ1059" s="71"/>
      <c r="AK1059" s="71"/>
      <c r="AL1059" s="71"/>
      <c r="AM1059" s="71"/>
      <c r="AN1059" s="71"/>
      <c r="AO1059" s="71"/>
      <c r="AP1059" s="71"/>
      <c r="AQ1059" s="71"/>
      <c r="AR1059" s="71"/>
      <c r="AS1059" s="71"/>
      <c r="AT1059" s="71"/>
      <c r="AU1059" s="71"/>
      <c r="AV1059" s="71"/>
      <c r="AW1059" s="71"/>
      <c r="AX1059" s="71"/>
      <c r="AY1059" s="71"/>
      <c r="AZ1059" s="71"/>
      <c r="BA1059" s="71"/>
      <c r="BB1059" s="71"/>
      <c r="BC1059" s="71"/>
      <c r="BD1059" s="71"/>
      <c r="BE1059" s="71"/>
      <c r="BF1059" s="71"/>
      <c r="BG1059" s="71"/>
      <c r="BH1059" s="71"/>
      <c r="BI1059" s="71"/>
      <c r="BJ1059" s="71"/>
      <c r="BK1059" s="71"/>
      <c r="BL1059" s="71"/>
      <c r="BM1059" s="71"/>
      <c r="BN1059" s="71"/>
      <c r="BO1059" s="71"/>
      <c r="BP1059" s="71"/>
      <c r="BQ1059" s="71"/>
      <c r="BR1059" s="71"/>
      <c r="BS1059" s="71"/>
      <c r="BT1059" s="71"/>
      <c r="BU1059" s="71"/>
      <c r="BV1059" s="71"/>
      <c r="BW1059" s="71"/>
      <c r="BX1059" s="71"/>
      <c r="BY1059" s="71"/>
      <c r="BZ1059" s="71"/>
      <c r="CA1059" s="71"/>
      <c r="CB1059" s="71"/>
      <c r="CC1059" s="71"/>
      <c r="CD1059" s="71"/>
      <c r="CE1059" s="71"/>
      <c r="CF1059" s="71"/>
      <c r="CG1059" s="71"/>
      <c r="CH1059" s="71"/>
      <c r="CI1059" s="71"/>
      <c r="CJ1059" s="71"/>
      <c r="CK1059" s="71"/>
      <c r="CL1059" s="71"/>
      <c r="CM1059" s="71"/>
      <c r="CN1059" s="71"/>
      <c r="CO1059" s="71"/>
      <c r="CP1059" s="71"/>
      <c r="CQ1059" s="71"/>
      <c r="CR1059" s="71"/>
      <c r="CS1059" s="71"/>
      <c r="CT1059" s="71"/>
      <c r="CU1059" s="71"/>
      <c r="CV1059" s="71"/>
      <c r="CW1059" s="71"/>
      <c r="CX1059" s="71"/>
      <c r="CY1059" s="71"/>
      <c r="CZ1059" s="71"/>
      <c r="DA1059" s="71"/>
      <c r="DB1059" s="71"/>
      <c r="DC1059" s="71"/>
      <c r="DD1059" s="71"/>
      <c r="DE1059" s="71"/>
      <c r="DF1059" s="71"/>
      <c r="DG1059" s="71"/>
      <c r="DH1059" s="71"/>
      <c r="DI1059" s="71"/>
      <c r="DJ1059" s="71"/>
      <c r="DK1059" s="71"/>
      <c r="DL1059" s="71"/>
      <c r="DM1059" s="71"/>
      <c r="DN1059" s="71"/>
      <c r="DO1059" s="71"/>
      <c r="DP1059" s="71"/>
      <c r="DQ1059" s="71"/>
      <c r="DR1059" s="71"/>
      <c r="DS1059" s="71"/>
      <c r="DT1059" s="71"/>
      <c r="DU1059" s="71"/>
      <c r="DV1059" s="71"/>
      <c r="DW1059" s="71"/>
      <c r="DX1059" s="71"/>
      <c r="DY1059" s="71"/>
      <c r="DZ1059" s="71"/>
      <c r="EA1059" s="71"/>
      <c r="EB1059" s="71"/>
      <c r="EC1059" s="71"/>
      <c r="ED1059" s="71"/>
      <c r="EE1059" s="71"/>
      <c r="EF1059" s="71"/>
      <c r="EG1059" s="71"/>
      <c r="EH1059" s="71"/>
      <c r="EI1059" s="71"/>
      <c r="EJ1059" s="71"/>
      <c r="EK1059" s="71"/>
      <c r="EL1059" s="71"/>
      <c r="EM1059" s="71"/>
      <c r="EN1059" s="71"/>
      <c r="EO1059" s="71"/>
      <c r="EP1059" s="71"/>
      <c r="EQ1059" s="71"/>
      <c r="ER1059" s="71"/>
      <c r="ES1059" s="71"/>
      <c r="ET1059" s="71"/>
      <c r="EU1059" s="71"/>
      <c r="EV1059" s="71"/>
      <c r="EW1059" s="71"/>
      <c r="EX1059" s="71"/>
      <c r="EY1059" s="71"/>
      <c r="EZ1059" s="71"/>
      <c r="FA1059" s="71"/>
      <c r="FB1059" s="71"/>
      <c r="FC1059" s="71"/>
      <c r="FD1059" s="71"/>
      <c r="FE1059" s="71"/>
      <c r="FF1059" s="71"/>
      <c r="FG1059" s="71"/>
      <c r="FH1059" s="71"/>
      <c r="FI1059" s="71"/>
      <c r="FJ1059" s="71"/>
      <c r="FK1059" s="71"/>
      <c r="FL1059" s="71"/>
      <c r="FM1059" s="71"/>
      <c r="FN1059" s="71"/>
      <c r="FO1059" s="71"/>
      <c r="FP1059" s="71"/>
      <c r="FQ1059" s="71"/>
      <c r="FR1059" s="71"/>
      <c r="FS1059" s="71"/>
      <c r="FT1059" s="71"/>
      <c r="FU1059" s="71"/>
      <c r="FV1059" s="71"/>
      <c r="FW1059" s="71"/>
      <c r="FX1059" s="71"/>
      <c r="FY1059" s="71"/>
      <c r="FZ1059" s="71"/>
      <c r="GA1059" s="71"/>
      <c r="GB1059" s="71"/>
      <c r="GC1059" s="71"/>
      <c r="GD1059" s="71"/>
      <c r="GE1059" s="71"/>
      <c r="GF1059" s="71"/>
      <c r="GG1059" s="71"/>
      <c r="GH1059" s="71"/>
      <c r="GI1059" s="71"/>
      <c r="GJ1059" s="71"/>
      <c r="GK1059" s="71"/>
      <c r="GL1059" s="71"/>
      <c r="GM1059" s="71"/>
      <c r="GN1059" s="71"/>
      <c r="GO1059" s="71"/>
      <c r="GP1059" s="71"/>
      <c r="GQ1059" s="71"/>
      <c r="GR1059" s="71"/>
      <c r="GS1059" s="71"/>
      <c r="GT1059" s="71"/>
      <c r="GU1059" s="71"/>
      <c r="GV1059" s="71"/>
      <c r="GW1059" s="71"/>
      <c r="GX1059" s="71"/>
      <c r="GY1059" s="71"/>
      <c r="GZ1059" s="71"/>
      <c r="HA1059" s="71"/>
      <c r="HB1059" s="71"/>
      <c r="HC1059" s="71"/>
      <c r="HD1059" s="71"/>
      <c r="HE1059" s="71"/>
      <c r="HF1059" s="71"/>
      <c r="HG1059" s="71"/>
      <c r="HH1059" s="71"/>
      <c r="HI1059" s="71"/>
      <c r="HJ1059" s="71"/>
      <c r="HK1059" s="71"/>
      <c r="HL1059" s="71"/>
      <c r="HM1059" s="71"/>
      <c r="HN1059" s="71"/>
      <c r="HO1059" s="71"/>
      <c r="HP1059" s="71"/>
      <c r="HQ1059" s="71"/>
      <c r="HR1059" s="71"/>
      <c r="HS1059" s="71"/>
      <c r="HT1059" s="71"/>
      <c r="HU1059" s="71"/>
      <c r="HV1059" s="71"/>
      <c r="HW1059" s="71"/>
      <c r="HX1059" s="71"/>
      <c r="HY1059" s="71"/>
      <c r="HZ1059" s="71"/>
      <c r="IA1059" s="71"/>
      <c r="IB1059" s="71"/>
      <c r="IC1059" s="71"/>
      <c r="ID1059" s="71"/>
      <c r="IE1059" s="71"/>
      <c r="IF1059" s="71"/>
      <c r="IG1059" s="71"/>
      <c r="IH1059" s="71"/>
      <c r="II1059" s="71"/>
      <c r="IJ1059" s="71"/>
      <c r="IK1059" s="71"/>
      <c r="IL1059" s="71"/>
      <c r="IM1059" s="71"/>
      <c r="IN1059" s="71"/>
      <c r="IO1059" s="71"/>
      <c r="IP1059" s="71"/>
      <c r="IQ1059" s="71"/>
      <c r="IR1059" s="71"/>
      <c r="IS1059" s="71"/>
      <c r="IT1059" s="71"/>
      <c r="IU1059" s="71"/>
      <c r="IV1059" s="71"/>
    </row>
    <row r="1060" spans="1:256" x14ac:dyDescent="0.2">
      <c r="A1060" s="79">
        <v>2464</v>
      </c>
      <c r="B1060" s="71" t="s">
        <v>2568</v>
      </c>
      <c r="C1060" s="70" t="s">
        <v>8</v>
      </c>
      <c r="D1060" s="69">
        <v>1</v>
      </c>
      <c r="E1060" s="69">
        <v>1</v>
      </c>
      <c r="F1060" s="69">
        <v>1</v>
      </c>
      <c r="G1060" s="71">
        <v>1003.0600000000001</v>
      </c>
      <c r="H1060" s="69">
        <v>200.61</v>
      </c>
      <c r="I1060" s="69">
        <v>1</v>
      </c>
      <c r="J1060" s="72">
        <v>1</v>
      </c>
      <c r="K1060" s="71">
        <v>1</v>
      </c>
      <c r="L1060" s="80">
        <v>1003.0600000000001</v>
      </c>
      <c r="M1060" s="74">
        <v>200.61</v>
      </c>
      <c r="N1060" s="80">
        <v>1003.0600000000001</v>
      </c>
      <c r="O1060" s="70">
        <v>0</v>
      </c>
      <c r="P1060" s="76" t="e">
        <f>VLOOKUP(A1060,#REF!,3,FALSE)</f>
        <v>#REF!</v>
      </c>
      <c r="Q1060" s="80">
        <v>424.62962962962962</v>
      </c>
      <c r="R1060" s="80">
        <f t="shared" si="16"/>
        <v>578.43037037037038</v>
      </c>
    </row>
    <row r="1061" spans="1:256" s="69" customFormat="1" x14ac:dyDescent="0.2">
      <c r="A1061" s="81">
        <v>2460</v>
      </c>
      <c r="B1061" s="82" t="s">
        <v>2569</v>
      </c>
      <c r="C1061" s="69" t="s">
        <v>8</v>
      </c>
      <c r="D1061" s="69">
        <v>2</v>
      </c>
      <c r="E1061" s="69">
        <v>2</v>
      </c>
      <c r="F1061" s="69">
        <v>2</v>
      </c>
      <c r="G1061" s="71">
        <v>235.4</v>
      </c>
      <c r="H1061" s="69">
        <v>47.080000000000005</v>
      </c>
      <c r="I1061" s="69">
        <v>2</v>
      </c>
      <c r="J1061" s="69">
        <v>2</v>
      </c>
      <c r="K1061" s="82">
        <v>2</v>
      </c>
      <c r="L1061" s="83">
        <v>235.4</v>
      </c>
      <c r="M1061" s="69">
        <v>47.080000000000005</v>
      </c>
      <c r="N1061" s="83">
        <v>117.7</v>
      </c>
      <c r="O1061" s="69">
        <v>0</v>
      </c>
      <c r="P1061" s="76" t="e">
        <f>VLOOKUP(A1061,#REF!,3,FALSE)</f>
        <v>#REF!</v>
      </c>
      <c r="Q1061" s="84">
        <v>45.074074074074069</v>
      </c>
      <c r="R1061" s="84">
        <f t="shared" si="16"/>
        <v>145.25185185185188</v>
      </c>
      <c r="S1061" s="78"/>
      <c r="T1061" s="78"/>
      <c r="U1061" s="78"/>
      <c r="V1061" s="78"/>
      <c r="W1061" s="78"/>
      <c r="X1061" s="78"/>
      <c r="Y1061" s="78"/>
      <c r="Z1061" s="78"/>
      <c r="AA1061" s="78"/>
      <c r="AB1061" s="78"/>
      <c r="AC1061" s="85"/>
      <c r="AD1061" s="85"/>
      <c r="AE1061" s="85"/>
      <c r="AF1061" s="85"/>
      <c r="AG1061" s="85"/>
      <c r="AH1061" s="85"/>
      <c r="AI1061" s="85"/>
      <c r="AJ1061" s="85"/>
      <c r="AK1061" s="85"/>
      <c r="AL1061" s="85"/>
      <c r="AM1061" s="85"/>
      <c r="AN1061" s="85"/>
      <c r="AO1061" s="85"/>
      <c r="AP1061" s="85"/>
      <c r="AQ1061" s="85"/>
      <c r="AR1061" s="85"/>
      <c r="AS1061" s="85"/>
      <c r="AT1061" s="85"/>
      <c r="AU1061" s="85"/>
      <c r="AV1061" s="85"/>
      <c r="AW1061" s="85"/>
      <c r="AX1061" s="85"/>
      <c r="AY1061" s="85"/>
      <c r="AZ1061" s="85"/>
      <c r="BA1061" s="85"/>
      <c r="BB1061" s="85"/>
      <c r="BC1061" s="85"/>
      <c r="BD1061" s="85"/>
      <c r="BE1061" s="85"/>
      <c r="BF1061" s="85"/>
      <c r="BG1061" s="85"/>
      <c r="BH1061" s="85"/>
      <c r="BI1061" s="85"/>
      <c r="BJ1061" s="85"/>
      <c r="BK1061" s="85"/>
      <c r="BL1061" s="85"/>
      <c r="BM1061" s="85"/>
      <c r="BN1061" s="85"/>
      <c r="BO1061" s="85"/>
      <c r="BP1061" s="85"/>
      <c r="BQ1061" s="85"/>
      <c r="BR1061" s="85"/>
      <c r="BS1061" s="85"/>
      <c r="BT1061" s="85"/>
      <c r="BU1061" s="85"/>
      <c r="BV1061" s="85"/>
      <c r="BW1061" s="85"/>
      <c r="BX1061" s="85"/>
      <c r="BY1061" s="85"/>
      <c r="BZ1061" s="85"/>
      <c r="CA1061" s="85"/>
      <c r="CB1061" s="85"/>
      <c r="CC1061" s="85"/>
      <c r="CD1061" s="85"/>
      <c r="CE1061" s="85"/>
      <c r="CF1061" s="85"/>
      <c r="CG1061" s="85"/>
      <c r="CH1061" s="85"/>
      <c r="CI1061" s="85"/>
      <c r="CJ1061" s="85"/>
      <c r="CK1061" s="85"/>
      <c r="CL1061" s="85"/>
      <c r="CM1061" s="85"/>
      <c r="CN1061" s="85"/>
      <c r="CO1061" s="85"/>
      <c r="CP1061" s="85"/>
      <c r="CQ1061" s="85"/>
      <c r="CR1061" s="85"/>
      <c r="CS1061" s="85"/>
      <c r="CT1061" s="85"/>
      <c r="CU1061" s="85"/>
      <c r="CV1061" s="85"/>
      <c r="CW1061" s="85"/>
      <c r="CX1061" s="85"/>
      <c r="CY1061" s="85"/>
      <c r="CZ1061" s="85"/>
      <c r="DA1061" s="85"/>
      <c r="DB1061" s="85"/>
      <c r="DC1061" s="85"/>
      <c r="DD1061" s="85"/>
      <c r="DE1061" s="85"/>
      <c r="DF1061" s="85"/>
      <c r="DG1061" s="85"/>
      <c r="DH1061" s="85"/>
      <c r="DI1061" s="85"/>
      <c r="DJ1061" s="85"/>
      <c r="DK1061" s="85"/>
      <c r="DL1061" s="85"/>
      <c r="DM1061" s="85"/>
      <c r="DN1061" s="85"/>
      <c r="DO1061" s="85"/>
      <c r="DP1061" s="85"/>
      <c r="DQ1061" s="85"/>
      <c r="DR1061" s="85"/>
      <c r="DS1061" s="85"/>
      <c r="DT1061" s="85"/>
      <c r="DU1061" s="85"/>
      <c r="DV1061" s="85"/>
      <c r="DW1061" s="85"/>
      <c r="DX1061" s="85"/>
      <c r="DY1061" s="85"/>
      <c r="DZ1061" s="85"/>
      <c r="EA1061" s="85"/>
      <c r="EB1061" s="85"/>
      <c r="EC1061" s="85"/>
      <c r="ED1061" s="85"/>
      <c r="EE1061" s="85"/>
      <c r="EF1061" s="85"/>
      <c r="EG1061" s="85"/>
      <c r="EH1061" s="85"/>
      <c r="EI1061" s="85"/>
      <c r="EJ1061" s="85"/>
      <c r="EK1061" s="85"/>
      <c r="EL1061" s="85"/>
      <c r="EM1061" s="85"/>
      <c r="EN1061" s="85"/>
      <c r="EO1061" s="85"/>
      <c r="EP1061" s="85"/>
      <c r="EQ1061" s="85"/>
      <c r="ER1061" s="85"/>
      <c r="ES1061" s="85"/>
      <c r="ET1061" s="85"/>
      <c r="EU1061" s="85"/>
      <c r="EV1061" s="85"/>
      <c r="EW1061" s="85"/>
      <c r="EX1061" s="85"/>
      <c r="EY1061" s="85"/>
      <c r="EZ1061" s="85"/>
      <c r="FA1061" s="85"/>
      <c r="FB1061" s="85"/>
      <c r="FC1061" s="85"/>
      <c r="FD1061" s="85"/>
      <c r="FE1061" s="85"/>
      <c r="FF1061" s="85"/>
      <c r="FG1061" s="85"/>
      <c r="FH1061" s="85"/>
      <c r="FI1061" s="85"/>
      <c r="FJ1061" s="85"/>
      <c r="FK1061" s="85"/>
      <c r="FL1061" s="85"/>
      <c r="FM1061" s="85"/>
      <c r="FN1061" s="85"/>
      <c r="FO1061" s="85"/>
      <c r="FP1061" s="85"/>
      <c r="FQ1061" s="85"/>
      <c r="FR1061" s="85"/>
      <c r="FS1061" s="85"/>
      <c r="FT1061" s="85"/>
      <c r="FU1061" s="85"/>
      <c r="FV1061" s="85"/>
      <c r="FW1061" s="85"/>
      <c r="FX1061" s="85"/>
      <c r="FY1061" s="85"/>
      <c r="FZ1061" s="85"/>
      <c r="GA1061" s="85"/>
      <c r="GB1061" s="85"/>
      <c r="GC1061" s="85"/>
      <c r="GD1061" s="85"/>
      <c r="GE1061" s="85"/>
      <c r="GF1061" s="85"/>
      <c r="GG1061" s="85"/>
      <c r="GH1061" s="85"/>
      <c r="GI1061" s="85"/>
      <c r="GJ1061" s="85"/>
      <c r="GK1061" s="85"/>
      <c r="GL1061" s="85"/>
      <c r="GM1061" s="85"/>
      <c r="GN1061" s="85"/>
      <c r="GO1061" s="85"/>
      <c r="GP1061" s="85"/>
      <c r="GQ1061" s="85"/>
      <c r="GR1061" s="85"/>
      <c r="GS1061" s="85"/>
      <c r="GT1061" s="85"/>
      <c r="GU1061" s="85"/>
      <c r="GV1061" s="85"/>
      <c r="GW1061" s="85"/>
      <c r="GX1061" s="85"/>
      <c r="GY1061" s="85"/>
      <c r="GZ1061" s="85"/>
      <c r="HA1061" s="85"/>
      <c r="HB1061" s="85"/>
      <c r="HC1061" s="85"/>
      <c r="HD1061" s="85"/>
      <c r="HE1061" s="85"/>
      <c r="HF1061" s="85"/>
      <c r="HG1061" s="85"/>
      <c r="HH1061" s="85"/>
      <c r="HI1061" s="85"/>
      <c r="HJ1061" s="85"/>
      <c r="HK1061" s="85"/>
      <c r="HL1061" s="85"/>
      <c r="HM1061" s="85"/>
      <c r="HN1061" s="85"/>
      <c r="HO1061" s="85"/>
      <c r="HP1061" s="85"/>
      <c r="HQ1061" s="85"/>
      <c r="HR1061" s="85"/>
      <c r="HS1061" s="85"/>
      <c r="HT1061" s="85"/>
      <c r="HU1061" s="85"/>
      <c r="HV1061" s="85"/>
      <c r="HW1061" s="85"/>
      <c r="HX1061" s="85"/>
      <c r="HY1061" s="85"/>
      <c r="HZ1061" s="85"/>
      <c r="IA1061" s="85"/>
      <c r="IB1061" s="85"/>
      <c r="IC1061" s="85"/>
      <c r="ID1061" s="85"/>
      <c r="IE1061" s="85"/>
      <c r="IF1061" s="85"/>
      <c r="IG1061" s="85"/>
      <c r="IH1061" s="85"/>
      <c r="II1061" s="85"/>
      <c r="IJ1061" s="85"/>
      <c r="IK1061" s="85"/>
      <c r="IL1061" s="85"/>
      <c r="IM1061" s="85"/>
      <c r="IN1061" s="85"/>
      <c r="IO1061" s="85"/>
      <c r="IP1061" s="85"/>
      <c r="IQ1061" s="85"/>
      <c r="IR1061" s="85"/>
      <c r="IS1061" s="85"/>
      <c r="IT1061" s="85"/>
      <c r="IU1061" s="85"/>
      <c r="IV1061" s="85"/>
    </row>
    <row r="1062" spans="1:256" x14ac:dyDescent="0.2">
      <c r="A1062" s="79">
        <v>3730</v>
      </c>
      <c r="B1062" s="71" t="s">
        <v>1303</v>
      </c>
      <c r="C1062" s="70" t="s">
        <v>8</v>
      </c>
      <c r="D1062" s="69">
        <v>0</v>
      </c>
      <c r="E1062" s="69">
        <v>0</v>
      </c>
      <c r="F1062" s="69">
        <v>0</v>
      </c>
      <c r="G1062" s="71">
        <v>0</v>
      </c>
      <c r="H1062" s="69">
        <v>0</v>
      </c>
      <c r="I1062" s="69">
        <v>0</v>
      </c>
      <c r="J1062" s="72">
        <v>0</v>
      </c>
      <c r="K1062" s="71">
        <v>0</v>
      </c>
      <c r="L1062" s="80">
        <v>0</v>
      </c>
      <c r="M1062" s="74">
        <v>0</v>
      </c>
      <c r="N1062" s="80">
        <v>0</v>
      </c>
      <c r="O1062" s="70">
        <v>0</v>
      </c>
      <c r="P1062" s="76" t="e">
        <f>VLOOKUP(A1062,#REF!,3,FALSE)</f>
        <v>#REF!</v>
      </c>
      <c r="Q1062" s="80">
        <v>94.907407407407405</v>
      </c>
      <c r="R1062" s="80">
        <f t="shared" si="16"/>
        <v>0</v>
      </c>
    </row>
    <row r="1063" spans="1:256" x14ac:dyDescent="0.2">
      <c r="A1063" s="79">
        <v>3731</v>
      </c>
      <c r="B1063" s="71" t="s">
        <v>1305</v>
      </c>
      <c r="C1063" s="70" t="s">
        <v>8</v>
      </c>
      <c r="D1063" s="69">
        <v>16</v>
      </c>
      <c r="E1063" s="69">
        <v>16</v>
      </c>
      <c r="F1063" s="69">
        <v>18</v>
      </c>
      <c r="G1063" s="71">
        <v>2015.94</v>
      </c>
      <c r="H1063" s="69">
        <v>385.35</v>
      </c>
      <c r="I1063" s="69">
        <v>16</v>
      </c>
      <c r="J1063" s="72">
        <v>16</v>
      </c>
      <c r="K1063" s="71">
        <v>18</v>
      </c>
      <c r="L1063" s="80">
        <v>2015.94</v>
      </c>
      <c r="M1063" s="74">
        <v>385.35</v>
      </c>
      <c r="N1063" s="80">
        <v>111.9967</v>
      </c>
      <c r="O1063" s="70">
        <v>0</v>
      </c>
      <c r="P1063" s="76" t="e">
        <f>VLOOKUP(A1063,#REF!,3,FALSE)</f>
        <v>#REF!</v>
      </c>
      <c r="Q1063" s="80">
        <v>30.50925925925926</v>
      </c>
      <c r="R1063" s="80">
        <f t="shared" si="16"/>
        <v>1466.7739333333334</v>
      </c>
    </row>
    <row r="1064" spans="1:256" x14ac:dyDescent="0.2">
      <c r="A1064" s="79">
        <v>3956</v>
      </c>
      <c r="B1064" s="71" t="s">
        <v>2570</v>
      </c>
      <c r="C1064" s="70" t="s">
        <v>8</v>
      </c>
      <c r="D1064" s="69">
        <v>20</v>
      </c>
      <c r="E1064" s="69">
        <v>20</v>
      </c>
      <c r="F1064" s="69">
        <v>31</v>
      </c>
      <c r="G1064" s="71">
        <v>1225.1200000000001</v>
      </c>
      <c r="H1064" s="69">
        <v>231.97</v>
      </c>
      <c r="I1064" s="69">
        <v>20</v>
      </c>
      <c r="J1064" s="72">
        <v>20</v>
      </c>
      <c r="K1064" s="71">
        <v>31</v>
      </c>
      <c r="L1064" s="80">
        <v>1225.1200000000001</v>
      </c>
      <c r="M1064" s="74">
        <v>231.97</v>
      </c>
      <c r="N1064" s="80">
        <v>39.520000000000003</v>
      </c>
      <c r="O1064" s="70">
        <v>0</v>
      </c>
      <c r="P1064" s="76" t="e">
        <f>VLOOKUP(A1064,#REF!,3,FALSE)</f>
        <v>#REF!</v>
      </c>
      <c r="Q1064" s="80">
        <v>11.62037037037037</v>
      </c>
      <c r="R1064" s="80">
        <f t="shared" si="16"/>
        <v>864.88851851851859</v>
      </c>
    </row>
    <row r="1065" spans="1:256" x14ac:dyDescent="0.2">
      <c r="A1065" s="79">
        <v>3957</v>
      </c>
      <c r="B1065" s="71" t="s">
        <v>2571</v>
      </c>
      <c r="C1065" s="70" t="s">
        <v>8</v>
      </c>
      <c r="D1065" s="69">
        <v>15</v>
      </c>
      <c r="E1065" s="69">
        <v>15</v>
      </c>
      <c r="F1065" s="69">
        <v>21</v>
      </c>
      <c r="G1065" s="71">
        <v>1316.3</v>
      </c>
      <c r="H1065" s="69">
        <v>242.68</v>
      </c>
      <c r="I1065" s="69">
        <v>15</v>
      </c>
      <c r="J1065" s="72">
        <v>15</v>
      </c>
      <c r="K1065" s="71">
        <v>19</v>
      </c>
      <c r="L1065" s="80">
        <v>1197.3</v>
      </c>
      <c r="M1065" s="74">
        <v>218.88000000000002</v>
      </c>
      <c r="N1065" s="80">
        <v>63.015800000000006</v>
      </c>
      <c r="O1065" s="70">
        <v>0</v>
      </c>
      <c r="P1065" s="76" t="e">
        <f>VLOOKUP(A1065,#REF!,3,FALSE)</f>
        <v>#REF!</v>
      </c>
      <c r="Q1065" s="80">
        <v>24.444444444444443</v>
      </c>
      <c r="R1065" s="80">
        <f t="shared" si="16"/>
        <v>732.85575555555567</v>
      </c>
    </row>
    <row r="1066" spans="1:256" x14ac:dyDescent="0.2">
      <c r="A1066" s="79">
        <v>3732</v>
      </c>
      <c r="B1066" s="71" t="s">
        <v>1307</v>
      </c>
      <c r="C1066" s="70" t="s">
        <v>8</v>
      </c>
      <c r="D1066" s="69">
        <v>3</v>
      </c>
      <c r="E1066" s="69">
        <v>2</v>
      </c>
      <c r="F1066" s="69">
        <v>3</v>
      </c>
      <c r="G1066" s="71">
        <v>270.97000000000003</v>
      </c>
      <c r="H1066" s="69">
        <v>0</v>
      </c>
      <c r="I1066" s="69">
        <v>4</v>
      </c>
      <c r="J1066" s="72">
        <v>2</v>
      </c>
      <c r="K1066" s="71">
        <v>3</v>
      </c>
      <c r="L1066" s="80">
        <v>270.97000000000003</v>
      </c>
      <c r="M1066" s="74">
        <v>0</v>
      </c>
      <c r="N1066" s="80">
        <v>90.323300000000003</v>
      </c>
      <c r="O1066" s="70">
        <v>0</v>
      </c>
      <c r="P1066" s="76" t="e">
        <f>VLOOKUP(A1066,#REF!,3,FALSE)</f>
        <v>#REF!</v>
      </c>
      <c r="Q1066" s="80">
        <v>32.31481481481481</v>
      </c>
      <c r="R1066" s="80">
        <f t="shared" si="16"/>
        <v>174.0254555555556</v>
      </c>
    </row>
    <row r="1067" spans="1:256" x14ac:dyDescent="0.2">
      <c r="A1067" s="79">
        <v>3733</v>
      </c>
      <c r="B1067" s="71" t="s">
        <v>1309</v>
      </c>
      <c r="C1067" s="70" t="s">
        <v>8</v>
      </c>
      <c r="D1067" s="69">
        <v>3</v>
      </c>
      <c r="E1067" s="69">
        <v>3</v>
      </c>
      <c r="F1067" s="69">
        <v>6</v>
      </c>
      <c r="G1067" s="71">
        <v>963.66000000000008</v>
      </c>
      <c r="H1067" s="69">
        <v>192.73000000000002</v>
      </c>
      <c r="I1067" s="69">
        <v>3</v>
      </c>
      <c r="J1067" s="72">
        <v>3</v>
      </c>
      <c r="K1067" s="71">
        <v>6</v>
      </c>
      <c r="L1067" s="80">
        <v>963.66000000000008</v>
      </c>
      <c r="M1067" s="74">
        <v>192.73000000000002</v>
      </c>
      <c r="N1067" s="80">
        <v>160.61000000000001</v>
      </c>
      <c r="O1067" s="70">
        <v>0</v>
      </c>
      <c r="P1067" s="76" t="e">
        <f>VLOOKUP(A1067,#REF!,3,FALSE)</f>
        <v>#REF!</v>
      </c>
      <c r="Q1067" s="80">
        <v>74.81</v>
      </c>
      <c r="R1067" s="80">
        <f t="shared" si="16"/>
        <v>514.80000000000007</v>
      </c>
    </row>
    <row r="1068" spans="1:256" x14ac:dyDescent="0.2">
      <c r="A1068" s="79">
        <v>3734</v>
      </c>
      <c r="B1068" s="71" t="s">
        <v>2572</v>
      </c>
      <c r="C1068" s="70" t="s">
        <v>8</v>
      </c>
      <c r="D1068" s="69">
        <v>1</v>
      </c>
      <c r="E1068" s="69">
        <v>1</v>
      </c>
      <c r="F1068" s="69">
        <v>4</v>
      </c>
      <c r="G1068" s="71">
        <v>1398.96</v>
      </c>
      <c r="H1068" s="69">
        <v>279.79000000000002</v>
      </c>
      <c r="I1068" s="69">
        <v>1</v>
      </c>
      <c r="J1068" s="72">
        <v>1</v>
      </c>
      <c r="K1068" s="71">
        <v>4</v>
      </c>
      <c r="L1068" s="80">
        <v>1398.96</v>
      </c>
      <c r="M1068" s="74">
        <v>279.79000000000002</v>
      </c>
      <c r="N1068" s="80">
        <v>349.74</v>
      </c>
      <c r="O1068" s="70">
        <v>0</v>
      </c>
      <c r="P1068" s="76" t="e">
        <f>VLOOKUP(A1068,#REF!,3,FALSE)</f>
        <v>#REF!</v>
      </c>
      <c r="Q1068" s="80">
        <v>496.52399999999994</v>
      </c>
      <c r="R1068" s="80">
        <f t="shared" si="16"/>
        <v>-587.13599999999974</v>
      </c>
    </row>
    <row r="1069" spans="1:256" x14ac:dyDescent="0.2">
      <c r="A1069" s="79">
        <v>3385</v>
      </c>
      <c r="B1069" s="71" t="s">
        <v>2573</v>
      </c>
      <c r="C1069" s="70" t="s">
        <v>2107</v>
      </c>
      <c r="D1069" s="69">
        <v>16</v>
      </c>
      <c r="E1069" s="69">
        <v>2</v>
      </c>
      <c r="F1069" s="69">
        <v>16</v>
      </c>
      <c r="G1069" s="71">
        <v>14166.16</v>
      </c>
      <c r="H1069" s="69">
        <v>2833.33</v>
      </c>
      <c r="I1069" s="69">
        <v>16</v>
      </c>
      <c r="J1069" s="72">
        <v>2</v>
      </c>
      <c r="K1069" s="71">
        <v>16</v>
      </c>
      <c r="L1069" s="80">
        <v>14166.16</v>
      </c>
      <c r="M1069" s="74">
        <v>2833.33</v>
      </c>
      <c r="N1069" s="80">
        <v>885.38499999999999</v>
      </c>
      <c r="O1069" s="70">
        <v>5</v>
      </c>
      <c r="P1069" s="76" t="e">
        <f>VLOOKUP(A1069,#REF!,3,FALSE)</f>
        <v>#REF!</v>
      </c>
      <c r="Q1069" s="80">
        <v>592</v>
      </c>
      <c r="R1069" s="80">
        <f t="shared" si="16"/>
        <v>4694.16</v>
      </c>
    </row>
    <row r="1070" spans="1:256" x14ac:dyDescent="0.2">
      <c r="A1070" s="79">
        <v>1767</v>
      </c>
      <c r="B1070" s="71" t="s">
        <v>538</v>
      </c>
      <c r="C1070" s="70" t="s">
        <v>2110</v>
      </c>
      <c r="D1070" s="69">
        <v>2</v>
      </c>
      <c r="E1070" s="69">
        <v>2</v>
      </c>
      <c r="F1070" s="69">
        <v>2</v>
      </c>
      <c r="G1070" s="71">
        <v>35.21</v>
      </c>
      <c r="H1070" s="69">
        <v>7.03</v>
      </c>
      <c r="I1070" s="69">
        <v>1</v>
      </c>
      <c r="J1070" s="72">
        <v>1</v>
      </c>
      <c r="K1070" s="71">
        <v>1</v>
      </c>
      <c r="L1070" s="80">
        <v>11.71</v>
      </c>
      <c r="M1070" s="74">
        <v>2.33</v>
      </c>
      <c r="N1070" s="80">
        <v>11.71</v>
      </c>
      <c r="O1070" s="70">
        <v>0</v>
      </c>
      <c r="P1070" s="76" t="e">
        <f>VLOOKUP(A1070,#REF!,3,FALSE)</f>
        <v>#REF!</v>
      </c>
      <c r="Q1070" s="80">
        <v>8.4537037037037042</v>
      </c>
      <c r="R1070" s="80">
        <f t="shared" si="16"/>
        <v>3.2562962962962967</v>
      </c>
    </row>
    <row r="1071" spans="1:256" x14ac:dyDescent="0.2">
      <c r="A1071" s="79">
        <v>3735</v>
      </c>
      <c r="B1071" s="71" t="s">
        <v>539</v>
      </c>
      <c r="C1071" s="70" t="s">
        <v>8</v>
      </c>
      <c r="D1071" s="69">
        <v>4</v>
      </c>
      <c r="E1071" s="69">
        <v>4</v>
      </c>
      <c r="F1071" s="69">
        <v>8</v>
      </c>
      <c r="G1071" s="71">
        <v>242</v>
      </c>
      <c r="H1071" s="69">
        <v>13.83</v>
      </c>
      <c r="I1071" s="69">
        <v>4</v>
      </c>
      <c r="J1071" s="72">
        <v>4</v>
      </c>
      <c r="K1071" s="71">
        <v>8</v>
      </c>
      <c r="L1071" s="80">
        <v>242</v>
      </c>
      <c r="M1071" s="74">
        <v>13.83</v>
      </c>
      <c r="N1071" s="80">
        <v>30.25</v>
      </c>
      <c r="O1071" s="70">
        <v>0</v>
      </c>
      <c r="P1071" s="76" t="e">
        <f>VLOOKUP(A1071,#REF!,3,FALSE)</f>
        <v>#REF!</v>
      </c>
      <c r="Q1071" s="80">
        <v>18.518518518518519</v>
      </c>
      <c r="R1071" s="80">
        <f t="shared" si="16"/>
        <v>93.851851851851848</v>
      </c>
    </row>
    <row r="1072" spans="1:256" x14ac:dyDescent="0.2">
      <c r="A1072" s="79">
        <v>3122</v>
      </c>
      <c r="B1072" s="71" t="s">
        <v>2574</v>
      </c>
      <c r="C1072" s="70" t="s">
        <v>2208</v>
      </c>
      <c r="D1072" s="69">
        <v>0</v>
      </c>
      <c r="E1072" s="69">
        <v>0</v>
      </c>
      <c r="F1072" s="69">
        <v>0</v>
      </c>
      <c r="G1072" s="71">
        <v>0</v>
      </c>
      <c r="H1072" s="69">
        <v>0</v>
      </c>
      <c r="I1072" s="69">
        <v>0</v>
      </c>
      <c r="J1072" s="72">
        <v>0</v>
      </c>
      <c r="K1072" s="71">
        <v>0</v>
      </c>
      <c r="L1072" s="80">
        <v>0</v>
      </c>
      <c r="M1072" s="74">
        <v>0</v>
      </c>
      <c r="N1072" s="80">
        <v>0</v>
      </c>
      <c r="O1072" s="70">
        <v>0</v>
      </c>
      <c r="P1072" s="76" t="e">
        <f>VLOOKUP(A1072,#REF!,3,FALSE)</f>
        <v>#REF!</v>
      </c>
      <c r="Q1072" s="80">
        <v>14</v>
      </c>
      <c r="R1072" s="80">
        <f t="shared" si="16"/>
        <v>0</v>
      </c>
    </row>
    <row r="1073" spans="1:256" x14ac:dyDescent="0.2">
      <c r="A1073" s="68">
        <v>3117</v>
      </c>
      <c r="B1073" s="69" t="s">
        <v>2575</v>
      </c>
      <c r="C1073" s="70" t="s">
        <v>2208</v>
      </c>
      <c r="D1073" s="69">
        <v>0</v>
      </c>
      <c r="E1073" s="69">
        <v>0</v>
      </c>
      <c r="F1073" s="69">
        <v>0</v>
      </c>
      <c r="G1073" s="71">
        <v>0</v>
      </c>
      <c r="H1073" s="69">
        <v>0</v>
      </c>
      <c r="I1073" s="69">
        <v>0</v>
      </c>
      <c r="J1073" s="72">
        <v>0</v>
      </c>
      <c r="K1073" s="73">
        <v>0</v>
      </c>
      <c r="L1073" s="73">
        <v>0</v>
      </c>
      <c r="M1073" s="74">
        <v>0</v>
      </c>
      <c r="N1073" s="75">
        <v>0</v>
      </c>
      <c r="O1073" s="70">
        <v>0</v>
      </c>
      <c r="P1073" s="76" t="e">
        <f>VLOOKUP(A1073,#REF!,3,FALSE)</f>
        <v>#REF!</v>
      </c>
      <c r="Q1073" s="77"/>
      <c r="R1073" s="77">
        <f t="shared" si="16"/>
        <v>0</v>
      </c>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M1073" s="76"/>
      <c r="CN1073" s="76"/>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c r="DM1073" s="76"/>
      <c r="DN1073" s="76"/>
      <c r="DO1073" s="76"/>
      <c r="DP1073" s="76"/>
      <c r="DQ1073" s="76"/>
      <c r="DR1073" s="76"/>
      <c r="DS1073" s="76"/>
      <c r="DT1073" s="76"/>
      <c r="DU1073" s="76"/>
      <c r="DV1073" s="76"/>
      <c r="DW1073" s="76"/>
      <c r="DX1073" s="76"/>
      <c r="DY1073" s="76"/>
      <c r="DZ1073" s="76"/>
      <c r="EA1073" s="76"/>
      <c r="EB1073" s="76"/>
      <c r="EC1073" s="76"/>
      <c r="ED1073" s="76"/>
      <c r="EE1073" s="76"/>
      <c r="EF1073" s="76"/>
      <c r="EG1073" s="76"/>
      <c r="EH1073" s="76"/>
      <c r="EI1073" s="76"/>
      <c r="EJ1073" s="76"/>
      <c r="EK1073" s="76"/>
      <c r="EL1073" s="76"/>
      <c r="EM1073" s="76"/>
      <c r="EN1073" s="76"/>
      <c r="EO1073" s="76"/>
      <c r="EP1073" s="76"/>
      <c r="EQ1073" s="76"/>
      <c r="ER1073" s="76"/>
      <c r="ES1073" s="76"/>
      <c r="ET1073" s="76"/>
      <c r="EU1073" s="76"/>
      <c r="EV1073" s="76"/>
      <c r="EW1073" s="76"/>
      <c r="EX1073" s="76"/>
      <c r="EY1073" s="76"/>
      <c r="EZ1073" s="76"/>
      <c r="FA1073" s="76"/>
      <c r="FB1073" s="76"/>
      <c r="FC1073" s="76"/>
      <c r="FD1073" s="76"/>
      <c r="FE1073" s="76"/>
      <c r="FF1073" s="76"/>
      <c r="FG1073" s="76"/>
      <c r="FH1073" s="76"/>
      <c r="FI1073" s="76"/>
      <c r="FJ1073" s="76"/>
      <c r="FK1073" s="76"/>
      <c r="FL1073" s="76"/>
      <c r="FM1073" s="76"/>
      <c r="FN1073" s="76"/>
      <c r="FO1073" s="76"/>
      <c r="FP1073" s="76"/>
      <c r="FQ1073" s="76"/>
      <c r="FR1073" s="76"/>
      <c r="FS1073" s="76"/>
      <c r="FT1073" s="76"/>
      <c r="FU1073" s="76"/>
      <c r="FV1073" s="76"/>
      <c r="FW1073" s="76"/>
      <c r="FX1073" s="76"/>
      <c r="FY1073" s="76"/>
      <c r="FZ1073" s="76"/>
      <c r="GA1073" s="76"/>
      <c r="GB1073" s="76"/>
      <c r="GC1073" s="76"/>
      <c r="GD1073" s="76"/>
      <c r="GE1073" s="76"/>
      <c r="GF1073" s="76"/>
      <c r="GG1073" s="76"/>
      <c r="GH1073" s="76"/>
      <c r="GI1073" s="76"/>
      <c r="GJ1073" s="76"/>
      <c r="GK1073" s="76"/>
      <c r="GL1073" s="76"/>
      <c r="GM1073" s="76"/>
      <c r="GN1073" s="76"/>
      <c r="GO1073" s="76"/>
      <c r="GP1073" s="76"/>
      <c r="GQ1073" s="76"/>
      <c r="GR1073" s="76"/>
      <c r="GS1073" s="76"/>
      <c r="GT1073" s="76"/>
      <c r="GU1073" s="76"/>
      <c r="GV1073" s="76"/>
      <c r="GW1073" s="76"/>
      <c r="GX1073" s="76"/>
      <c r="GY1073" s="76"/>
      <c r="GZ1073" s="76"/>
      <c r="HA1073" s="76"/>
      <c r="HB1073" s="76"/>
      <c r="HC1073" s="76"/>
      <c r="HD1073" s="76"/>
      <c r="HE1073" s="76"/>
      <c r="HF1073" s="76"/>
      <c r="HG1073" s="76"/>
      <c r="HH1073" s="76"/>
      <c r="HI1073" s="76"/>
      <c r="HJ1073" s="76"/>
      <c r="HK1073" s="76"/>
      <c r="HL1073" s="76"/>
      <c r="HM1073" s="76"/>
      <c r="HN1073" s="76"/>
      <c r="HO1073" s="76"/>
      <c r="HP1073" s="76"/>
      <c r="HQ1073" s="76"/>
      <c r="HR1073" s="76"/>
      <c r="HS1073" s="76"/>
      <c r="HT1073" s="76"/>
      <c r="HU1073" s="76"/>
      <c r="HV1073" s="76"/>
      <c r="HW1073" s="76"/>
      <c r="HX1073" s="76"/>
      <c r="HY1073" s="76"/>
      <c r="HZ1073" s="76"/>
      <c r="IA1073" s="76"/>
      <c r="IB1073" s="76"/>
      <c r="IC1073" s="76"/>
      <c r="ID1073" s="76"/>
      <c r="IE1073" s="76"/>
      <c r="IF1073" s="76"/>
      <c r="IG1073" s="76"/>
      <c r="IH1073" s="76"/>
      <c r="II1073" s="76"/>
      <c r="IJ1073" s="76"/>
      <c r="IK1073" s="76"/>
      <c r="IL1073" s="76"/>
      <c r="IM1073" s="76"/>
      <c r="IN1073" s="76"/>
      <c r="IO1073" s="76"/>
      <c r="IP1073" s="76"/>
      <c r="IQ1073" s="76"/>
      <c r="IR1073" s="76"/>
      <c r="IS1073" s="76"/>
      <c r="IT1073" s="76"/>
      <c r="IU1073" s="76"/>
      <c r="IV1073" s="76"/>
    </row>
    <row r="1074" spans="1:256" x14ac:dyDescent="0.2">
      <c r="A1074" s="79">
        <v>5010</v>
      </c>
      <c r="B1074" s="71" t="s">
        <v>2576</v>
      </c>
      <c r="C1074" s="70" t="s">
        <v>2107</v>
      </c>
      <c r="D1074" s="69">
        <v>0</v>
      </c>
      <c r="E1074" s="69">
        <v>0</v>
      </c>
      <c r="F1074" s="69">
        <v>0</v>
      </c>
      <c r="G1074" s="71">
        <v>0</v>
      </c>
      <c r="H1074" s="69">
        <v>0</v>
      </c>
      <c r="I1074" s="69">
        <v>0</v>
      </c>
      <c r="J1074" s="72">
        <v>0</v>
      </c>
      <c r="K1074" s="71">
        <v>0</v>
      </c>
      <c r="L1074" s="80">
        <v>0</v>
      </c>
      <c r="M1074" s="74">
        <v>0</v>
      </c>
      <c r="N1074" s="80">
        <v>0</v>
      </c>
      <c r="O1074" s="70">
        <v>0</v>
      </c>
      <c r="P1074" s="76" t="e">
        <f>VLOOKUP(A1074,#REF!,3,FALSE)</f>
        <v>#REF!</v>
      </c>
      <c r="Q1074" s="80">
        <v>1291.6666666666665</v>
      </c>
      <c r="R1074" s="80">
        <f t="shared" si="16"/>
        <v>0</v>
      </c>
    </row>
    <row r="1075" spans="1:256" x14ac:dyDescent="0.2">
      <c r="A1075" s="79">
        <v>5046</v>
      </c>
      <c r="B1075" s="71" t="s">
        <v>1695</v>
      </c>
      <c r="C1075" s="70" t="s">
        <v>2107</v>
      </c>
      <c r="D1075" s="69">
        <v>0</v>
      </c>
      <c r="E1075" s="69">
        <v>0</v>
      </c>
      <c r="F1075" s="69">
        <v>0</v>
      </c>
      <c r="G1075" s="71">
        <v>0</v>
      </c>
      <c r="H1075" s="69">
        <v>0</v>
      </c>
      <c r="I1075" s="69">
        <v>0</v>
      </c>
      <c r="J1075" s="72">
        <v>0</v>
      </c>
      <c r="K1075" s="71">
        <v>0</v>
      </c>
      <c r="L1075" s="80">
        <v>0</v>
      </c>
      <c r="M1075" s="74">
        <v>0</v>
      </c>
      <c r="N1075" s="80">
        <v>0</v>
      </c>
      <c r="O1075" s="70">
        <v>0</v>
      </c>
      <c r="P1075" s="76" t="e">
        <f>VLOOKUP(A1075,#REF!,3,FALSE)</f>
        <v>#REF!</v>
      </c>
      <c r="Q1075" s="80">
        <v>763.8888888888888</v>
      </c>
      <c r="R1075" s="80">
        <f t="shared" si="16"/>
        <v>0</v>
      </c>
    </row>
    <row r="1076" spans="1:256" x14ac:dyDescent="0.2">
      <c r="A1076" s="79">
        <v>3736</v>
      </c>
      <c r="B1076" s="71" t="s">
        <v>1606</v>
      </c>
      <c r="C1076" s="70" t="s">
        <v>2107</v>
      </c>
      <c r="D1076" s="69">
        <v>0</v>
      </c>
      <c r="E1076" s="69">
        <v>0</v>
      </c>
      <c r="F1076" s="69">
        <v>0</v>
      </c>
      <c r="G1076" s="71">
        <v>0</v>
      </c>
      <c r="H1076" s="69">
        <v>0</v>
      </c>
      <c r="I1076" s="69">
        <v>0</v>
      </c>
      <c r="J1076" s="72">
        <v>0</v>
      </c>
      <c r="K1076" s="71">
        <v>0</v>
      </c>
      <c r="L1076" s="80">
        <v>0</v>
      </c>
      <c r="M1076" s="74">
        <v>0</v>
      </c>
      <c r="N1076" s="80">
        <v>0</v>
      </c>
      <c r="O1076" s="70">
        <v>0</v>
      </c>
      <c r="P1076" s="76" t="e">
        <f>VLOOKUP(A1076,#REF!,3,FALSE)</f>
        <v>#REF!</v>
      </c>
      <c r="Q1076" s="80">
        <v>1241.4159292035399</v>
      </c>
      <c r="R1076" s="80">
        <f t="shared" si="16"/>
        <v>0</v>
      </c>
    </row>
    <row r="1077" spans="1:256" x14ac:dyDescent="0.2">
      <c r="A1077" s="79">
        <v>3737</v>
      </c>
      <c r="B1077" s="71" t="s">
        <v>1607</v>
      </c>
      <c r="C1077" s="70" t="s">
        <v>2107</v>
      </c>
      <c r="D1077" s="69">
        <v>0</v>
      </c>
      <c r="E1077" s="69">
        <v>0</v>
      </c>
      <c r="F1077" s="69">
        <v>0</v>
      </c>
      <c r="G1077" s="71">
        <v>0</v>
      </c>
      <c r="H1077" s="69">
        <v>0</v>
      </c>
      <c r="I1077" s="69">
        <v>0</v>
      </c>
      <c r="J1077" s="72">
        <v>0</v>
      </c>
      <c r="K1077" s="71">
        <v>0</v>
      </c>
      <c r="L1077" s="80">
        <v>0</v>
      </c>
      <c r="M1077" s="74">
        <v>0</v>
      </c>
      <c r="N1077" s="80">
        <v>0</v>
      </c>
      <c r="O1077" s="70">
        <v>0</v>
      </c>
      <c r="P1077" s="76" t="e">
        <f>VLOOKUP(A1077,#REF!,3,FALSE)</f>
        <v>#REF!</v>
      </c>
      <c r="Q1077" s="80">
        <v>2038.6725663716813</v>
      </c>
      <c r="R1077" s="80">
        <f t="shared" si="16"/>
        <v>0</v>
      </c>
    </row>
    <row r="1078" spans="1:256" x14ac:dyDescent="0.2">
      <c r="A1078" s="79">
        <v>1834</v>
      </c>
      <c r="B1078" s="71" t="s">
        <v>2577</v>
      </c>
      <c r="C1078" s="70" t="s">
        <v>1473</v>
      </c>
      <c r="D1078" s="69">
        <v>0</v>
      </c>
      <c r="E1078" s="69">
        <v>0</v>
      </c>
      <c r="F1078" s="69">
        <v>0</v>
      </c>
      <c r="G1078" s="71">
        <v>0</v>
      </c>
      <c r="H1078" s="69">
        <v>0</v>
      </c>
      <c r="I1078" s="69">
        <v>0</v>
      </c>
      <c r="J1078" s="72">
        <v>0</v>
      </c>
      <c r="K1078" s="71">
        <v>0</v>
      </c>
      <c r="L1078" s="80">
        <v>0</v>
      </c>
      <c r="M1078" s="74">
        <v>0</v>
      </c>
      <c r="N1078" s="80">
        <v>0</v>
      </c>
      <c r="O1078" s="70">
        <v>0</v>
      </c>
      <c r="P1078" s="76" t="e">
        <f>VLOOKUP(A1078,#REF!,3,FALSE)</f>
        <v>#REF!</v>
      </c>
      <c r="Q1078" s="80">
        <v>160</v>
      </c>
      <c r="R1078" s="80">
        <f t="shared" si="16"/>
        <v>0</v>
      </c>
    </row>
    <row r="1079" spans="1:256" x14ac:dyDescent="0.2">
      <c r="A1079" s="79">
        <v>3741</v>
      </c>
      <c r="B1079" s="71" t="s">
        <v>1608</v>
      </c>
      <c r="C1079" s="70" t="s">
        <v>8</v>
      </c>
      <c r="D1079" s="69">
        <v>15</v>
      </c>
      <c r="E1079" s="69">
        <v>13</v>
      </c>
      <c r="F1079" s="69">
        <v>32</v>
      </c>
      <c r="G1079" s="71">
        <v>714.81000000000006</v>
      </c>
      <c r="H1079" s="69">
        <v>108.27000000000001</v>
      </c>
      <c r="I1079" s="69">
        <v>15</v>
      </c>
      <c r="J1079" s="72">
        <v>13</v>
      </c>
      <c r="K1079" s="71">
        <v>32</v>
      </c>
      <c r="L1079" s="80">
        <v>714.81000000000006</v>
      </c>
      <c r="M1079" s="74">
        <v>108.27000000000001</v>
      </c>
      <c r="N1079" s="80">
        <v>22.337800000000001</v>
      </c>
      <c r="O1079" s="70">
        <v>2</v>
      </c>
      <c r="P1079" s="76" t="e">
        <f>VLOOKUP(A1079,#REF!,3,FALSE)</f>
        <v>#REF!</v>
      </c>
      <c r="Q1079" s="80">
        <v>7.2222222222222214</v>
      </c>
      <c r="R1079" s="80">
        <f t="shared" si="16"/>
        <v>483.69848888888896</v>
      </c>
    </row>
    <row r="1080" spans="1:256" x14ac:dyDescent="0.2">
      <c r="A1080" s="79">
        <v>3742</v>
      </c>
      <c r="B1080" s="71" t="s">
        <v>1609</v>
      </c>
      <c r="C1080" s="70" t="s">
        <v>8</v>
      </c>
      <c r="D1080" s="69">
        <v>16</v>
      </c>
      <c r="E1080" s="69">
        <v>11</v>
      </c>
      <c r="F1080" s="69">
        <v>21</v>
      </c>
      <c r="G1080" s="71">
        <v>671.62</v>
      </c>
      <c r="H1080" s="69">
        <v>111.71000000000001</v>
      </c>
      <c r="I1080" s="69">
        <v>15</v>
      </c>
      <c r="J1080" s="72">
        <v>10</v>
      </c>
      <c r="K1080" s="71">
        <v>20</v>
      </c>
      <c r="L1080" s="80">
        <v>640.72</v>
      </c>
      <c r="M1080" s="74">
        <v>111.71000000000001</v>
      </c>
      <c r="N1080" s="80">
        <v>32.036000000000001</v>
      </c>
      <c r="O1080" s="70">
        <v>2</v>
      </c>
      <c r="P1080" s="76" t="e">
        <f>VLOOKUP(A1080,#REF!,3,FALSE)</f>
        <v>#REF!</v>
      </c>
      <c r="Q1080" s="80">
        <v>10.925925925925926</v>
      </c>
      <c r="R1080" s="80">
        <f t="shared" si="16"/>
        <v>422.20148148148155</v>
      </c>
    </row>
    <row r="1081" spans="1:256" s="69" customFormat="1" x14ac:dyDescent="0.2">
      <c r="A1081" s="81">
        <v>3738</v>
      </c>
      <c r="B1081" s="82" t="s">
        <v>1610</v>
      </c>
      <c r="C1081" s="69" t="s">
        <v>8</v>
      </c>
      <c r="D1081" s="69">
        <v>16</v>
      </c>
      <c r="E1081" s="69">
        <v>12</v>
      </c>
      <c r="F1081" s="69">
        <v>29</v>
      </c>
      <c r="G1081" s="71">
        <v>304.27000000000004</v>
      </c>
      <c r="H1081" s="69">
        <v>49.43</v>
      </c>
      <c r="I1081" s="69">
        <v>16</v>
      </c>
      <c r="J1081" s="69">
        <v>12</v>
      </c>
      <c r="K1081" s="82">
        <v>29</v>
      </c>
      <c r="L1081" s="83">
        <v>304.27000000000004</v>
      </c>
      <c r="M1081" s="69">
        <v>49.43</v>
      </c>
      <c r="N1081" s="83">
        <v>10.492100000000001</v>
      </c>
      <c r="O1081" s="69">
        <v>2</v>
      </c>
      <c r="P1081" s="76" t="e">
        <f>VLOOKUP(A1081,#REF!,3,FALSE)</f>
        <v>#REF!</v>
      </c>
      <c r="Q1081" s="84">
        <v>3.7037037037037033</v>
      </c>
      <c r="R1081" s="84">
        <f t="shared" si="16"/>
        <v>196.86349259259262</v>
      </c>
      <c r="S1081" s="78"/>
      <c r="T1081" s="78"/>
      <c r="U1081" s="78"/>
      <c r="V1081" s="78"/>
      <c r="W1081" s="78"/>
      <c r="X1081" s="78"/>
      <c r="Y1081" s="78"/>
      <c r="Z1081" s="78"/>
      <c r="AA1081" s="78"/>
      <c r="AB1081" s="78"/>
      <c r="AC1081" s="85"/>
      <c r="AD1081" s="85"/>
      <c r="AE1081" s="85"/>
      <c r="AF1081" s="85"/>
      <c r="AG1081" s="85"/>
      <c r="AH1081" s="85"/>
      <c r="AI1081" s="85"/>
      <c r="AJ1081" s="85"/>
      <c r="AK1081" s="85"/>
      <c r="AL1081" s="85"/>
      <c r="AM1081" s="85"/>
      <c r="AN1081" s="85"/>
      <c r="AO1081" s="85"/>
      <c r="AP1081" s="85"/>
      <c r="AQ1081" s="85"/>
      <c r="AR1081" s="85"/>
      <c r="AS1081" s="85"/>
      <c r="AT1081" s="85"/>
      <c r="AU1081" s="85"/>
      <c r="AV1081" s="85"/>
      <c r="AW1081" s="85"/>
      <c r="AX1081" s="85"/>
      <c r="AY1081" s="85"/>
      <c r="AZ1081" s="85"/>
      <c r="BA1081" s="85"/>
      <c r="BB1081" s="85"/>
      <c r="BC1081" s="85"/>
      <c r="BD1081" s="85"/>
      <c r="BE1081" s="85"/>
      <c r="BF1081" s="85"/>
      <c r="BG1081" s="85"/>
      <c r="BH1081" s="85"/>
      <c r="BI1081" s="85"/>
      <c r="BJ1081" s="85"/>
      <c r="BK1081" s="85"/>
      <c r="BL1081" s="85"/>
      <c r="BM1081" s="85"/>
      <c r="BN1081" s="85"/>
      <c r="BO1081" s="85"/>
      <c r="BP1081" s="85"/>
      <c r="BQ1081" s="85"/>
      <c r="BR1081" s="85"/>
      <c r="BS1081" s="85"/>
      <c r="BT1081" s="85"/>
      <c r="BU1081" s="85"/>
      <c r="BV1081" s="85"/>
      <c r="BW1081" s="85"/>
      <c r="BX1081" s="85"/>
      <c r="BY1081" s="85"/>
      <c r="BZ1081" s="85"/>
      <c r="CA1081" s="85"/>
      <c r="CB1081" s="85"/>
      <c r="CC1081" s="85"/>
      <c r="CD1081" s="85"/>
      <c r="CE1081" s="85"/>
      <c r="CF1081" s="85"/>
      <c r="CG1081" s="85"/>
      <c r="CH1081" s="85"/>
      <c r="CI1081" s="85"/>
      <c r="CJ1081" s="85"/>
      <c r="CK1081" s="85"/>
      <c r="CL1081" s="85"/>
      <c r="CM1081" s="85"/>
      <c r="CN1081" s="85"/>
      <c r="CO1081" s="85"/>
      <c r="CP1081" s="85"/>
      <c r="CQ1081" s="85"/>
      <c r="CR1081" s="85"/>
      <c r="CS1081" s="85"/>
      <c r="CT1081" s="85"/>
      <c r="CU1081" s="85"/>
      <c r="CV1081" s="85"/>
      <c r="CW1081" s="85"/>
      <c r="CX1081" s="85"/>
      <c r="CY1081" s="85"/>
      <c r="CZ1081" s="85"/>
      <c r="DA1081" s="85"/>
      <c r="DB1081" s="85"/>
      <c r="DC1081" s="85"/>
      <c r="DD1081" s="85"/>
      <c r="DE1081" s="85"/>
      <c r="DF1081" s="85"/>
      <c r="DG1081" s="85"/>
      <c r="DH1081" s="85"/>
      <c r="DI1081" s="85"/>
      <c r="DJ1081" s="85"/>
      <c r="DK1081" s="85"/>
      <c r="DL1081" s="85"/>
      <c r="DM1081" s="85"/>
      <c r="DN1081" s="85"/>
      <c r="DO1081" s="85"/>
      <c r="DP1081" s="85"/>
      <c r="DQ1081" s="85"/>
      <c r="DR1081" s="85"/>
      <c r="DS1081" s="85"/>
      <c r="DT1081" s="85"/>
      <c r="DU1081" s="85"/>
      <c r="DV1081" s="85"/>
      <c r="DW1081" s="85"/>
      <c r="DX1081" s="85"/>
      <c r="DY1081" s="85"/>
      <c r="DZ1081" s="85"/>
      <c r="EA1081" s="85"/>
      <c r="EB1081" s="85"/>
      <c r="EC1081" s="85"/>
      <c r="ED1081" s="85"/>
      <c r="EE1081" s="85"/>
      <c r="EF1081" s="85"/>
      <c r="EG1081" s="85"/>
      <c r="EH1081" s="85"/>
      <c r="EI1081" s="85"/>
      <c r="EJ1081" s="85"/>
      <c r="EK1081" s="85"/>
      <c r="EL1081" s="85"/>
      <c r="EM1081" s="85"/>
      <c r="EN1081" s="85"/>
      <c r="EO1081" s="85"/>
      <c r="EP1081" s="85"/>
      <c r="EQ1081" s="85"/>
      <c r="ER1081" s="85"/>
      <c r="ES1081" s="85"/>
      <c r="ET1081" s="85"/>
      <c r="EU1081" s="85"/>
      <c r="EV1081" s="85"/>
      <c r="EW1081" s="85"/>
      <c r="EX1081" s="85"/>
      <c r="EY1081" s="85"/>
      <c r="EZ1081" s="85"/>
      <c r="FA1081" s="85"/>
      <c r="FB1081" s="85"/>
      <c r="FC1081" s="85"/>
      <c r="FD1081" s="85"/>
      <c r="FE1081" s="85"/>
      <c r="FF1081" s="85"/>
      <c r="FG1081" s="85"/>
      <c r="FH1081" s="85"/>
      <c r="FI1081" s="85"/>
      <c r="FJ1081" s="85"/>
      <c r="FK1081" s="85"/>
      <c r="FL1081" s="85"/>
      <c r="FM1081" s="85"/>
      <c r="FN1081" s="85"/>
      <c r="FO1081" s="85"/>
      <c r="FP1081" s="85"/>
      <c r="FQ1081" s="85"/>
      <c r="FR1081" s="85"/>
      <c r="FS1081" s="85"/>
      <c r="FT1081" s="85"/>
      <c r="FU1081" s="85"/>
      <c r="FV1081" s="85"/>
      <c r="FW1081" s="85"/>
      <c r="FX1081" s="85"/>
      <c r="FY1081" s="85"/>
      <c r="FZ1081" s="85"/>
      <c r="GA1081" s="85"/>
      <c r="GB1081" s="85"/>
      <c r="GC1081" s="85"/>
      <c r="GD1081" s="85"/>
      <c r="GE1081" s="85"/>
      <c r="GF1081" s="85"/>
      <c r="GG1081" s="85"/>
      <c r="GH1081" s="85"/>
      <c r="GI1081" s="85"/>
      <c r="GJ1081" s="85"/>
      <c r="GK1081" s="85"/>
      <c r="GL1081" s="85"/>
      <c r="GM1081" s="85"/>
      <c r="GN1081" s="85"/>
      <c r="GO1081" s="85"/>
      <c r="GP1081" s="85"/>
      <c r="GQ1081" s="85"/>
      <c r="GR1081" s="85"/>
      <c r="GS1081" s="85"/>
      <c r="GT1081" s="85"/>
      <c r="GU1081" s="85"/>
      <c r="GV1081" s="85"/>
      <c r="GW1081" s="85"/>
      <c r="GX1081" s="85"/>
      <c r="GY1081" s="85"/>
      <c r="GZ1081" s="85"/>
      <c r="HA1081" s="85"/>
      <c r="HB1081" s="85"/>
      <c r="HC1081" s="85"/>
      <c r="HD1081" s="85"/>
      <c r="HE1081" s="85"/>
      <c r="HF1081" s="85"/>
      <c r="HG1081" s="85"/>
      <c r="HH1081" s="85"/>
      <c r="HI1081" s="85"/>
      <c r="HJ1081" s="85"/>
      <c r="HK1081" s="85"/>
      <c r="HL1081" s="85"/>
      <c r="HM1081" s="85"/>
      <c r="HN1081" s="85"/>
      <c r="HO1081" s="85"/>
      <c r="HP1081" s="85"/>
      <c r="HQ1081" s="85"/>
      <c r="HR1081" s="85"/>
      <c r="HS1081" s="85"/>
      <c r="HT1081" s="85"/>
      <c r="HU1081" s="85"/>
      <c r="HV1081" s="85"/>
      <c r="HW1081" s="85"/>
      <c r="HX1081" s="85"/>
      <c r="HY1081" s="85"/>
      <c r="HZ1081" s="85"/>
      <c r="IA1081" s="85"/>
      <c r="IB1081" s="85"/>
      <c r="IC1081" s="85"/>
      <c r="ID1081" s="85"/>
      <c r="IE1081" s="85"/>
      <c r="IF1081" s="85"/>
      <c r="IG1081" s="85"/>
      <c r="IH1081" s="85"/>
      <c r="II1081" s="85"/>
      <c r="IJ1081" s="85"/>
      <c r="IK1081" s="85"/>
      <c r="IL1081" s="85"/>
      <c r="IM1081" s="85"/>
      <c r="IN1081" s="85"/>
      <c r="IO1081" s="85"/>
      <c r="IP1081" s="85"/>
      <c r="IQ1081" s="85"/>
      <c r="IR1081" s="85"/>
      <c r="IS1081" s="85"/>
      <c r="IT1081" s="85"/>
      <c r="IU1081" s="85"/>
      <c r="IV1081" s="85"/>
    </row>
    <row r="1082" spans="1:256" x14ac:dyDescent="0.2">
      <c r="A1082" s="79">
        <v>3739</v>
      </c>
      <c r="B1082" s="71" t="s">
        <v>1611</v>
      </c>
      <c r="C1082" s="70" t="s">
        <v>8</v>
      </c>
      <c r="D1082" s="69">
        <v>17</v>
      </c>
      <c r="E1082" s="69">
        <v>13</v>
      </c>
      <c r="F1082" s="69">
        <v>35</v>
      </c>
      <c r="G1082" s="71">
        <v>505.09000000000003</v>
      </c>
      <c r="H1082" s="69">
        <v>72.09</v>
      </c>
      <c r="I1082" s="69">
        <v>17</v>
      </c>
      <c r="J1082" s="72">
        <v>13</v>
      </c>
      <c r="K1082" s="71">
        <v>35</v>
      </c>
      <c r="L1082" s="80">
        <v>505.09000000000003</v>
      </c>
      <c r="M1082" s="74">
        <v>72.09</v>
      </c>
      <c r="N1082" s="80">
        <v>14.431100000000001</v>
      </c>
      <c r="O1082" s="70">
        <v>2</v>
      </c>
      <c r="P1082" s="76" t="e">
        <f>VLOOKUP(A1082,#REF!,3,FALSE)</f>
        <v>#REF!</v>
      </c>
      <c r="Q1082" s="80">
        <v>4.6296296296296298</v>
      </c>
      <c r="R1082" s="80">
        <f t="shared" si="16"/>
        <v>343.051462962963</v>
      </c>
    </row>
    <row r="1083" spans="1:256" x14ac:dyDescent="0.2">
      <c r="A1083" s="79">
        <v>3740</v>
      </c>
      <c r="B1083" s="71" t="s">
        <v>1612</v>
      </c>
      <c r="C1083" s="70" t="s">
        <v>8</v>
      </c>
      <c r="D1083" s="69">
        <v>12</v>
      </c>
      <c r="E1083" s="69">
        <v>10</v>
      </c>
      <c r="F1083" s="69">
        <v>34</v>
      </c>
      <c r="G1083" s="71">
        <v>577.67000000000007</v>
      </c>
      <c r="H1083" s="69">
        <v>87.33</v>
      </c>
      <c r="I1083" s="69">
        <v>12</v>
      </c>
      <c r="J1083" s="72">
        <v>10</v>
      </c>
      <c r="K1083" s="71">
        <v>34</v>
      </c>
      <c r="L1083" s="80">
        <v>577.67000000000007</v>
      </c>
      <c r="M1083" s="74">
        <v>87.33</v>
      </c>
      <c r="N1083" s="80">
        <v>16.990300000000001</v>
      </c>
      <c r="O1083" s="70">
        <v>2</v>
      </c>
      <c r="P1083" s="76" t="e">
        <f>VLOOKUP(A1083,#REF!,3,FALSE)</f>
        <v>#REF!</v>
      </c>
      <c r="Q1083" s="80">
        <v>5.833333333333333</v>
      </c>
      <c r="R1083" s="80">
        <f t="shared" si="16"/>
        <v>379.33686666666677</v>
      </c>
    </row>
    <row r="1084" spans="1:256" x14ac:dyDescent="0.2">
      <c r="A1084" s="79">
        <v>4013</v>
      </c>
      <c r="B1084" s="71" t="s">
        <v>2578</v>
      </c>
      <c r="C1084" s="70" t="s">
        <v>8</v>
      </c>
      <c r="D1084" s="69">
        <v>5</v>
      </c>
      <c r="E1084" s="69">
        <v>5</v>
      </c>
      <c r="F1084" s="69">
        <v>13</v>
      </c>
      <c r="G1084" s="71">
        <v>55.68</v>
      </c>
      <c r="H1084" s="69">
        <v>11.13</v>
      </c>
      <c r="I1084" s="69">
        <v>4</v>
      </c>
      <c r="J1084" s="72">
        <v>4</v>
      </c>
      <c r="K1084" s="71">
        <v>8</v>
      </c>
      <c r="L1084" s="80">
        <v>34.28</v>
      </c>
      <c r="M1084" s="74">
        <v>6.8500000000000005</v>
      </c>
      <c r="N1084" s="80">
        <v>4.2850000000000001</v>
      </c>
      <c r="O1084" s="70">
        <v>0</v>
      </c>
      <c r="P1084" s="76" t="e">
        <f>VLOOKUP(A1084,#REF!,3,FALSE)</f>
        <v>#REF!</v>
      </c>
      <c r="Q1084" s="80">
        <v>1.4351851851851851</v>
      </c>
      <c r="R1084" s="80">
        <f t="shared" si="16"/>
        <v>22.79851851851852</v>
      </c>
    </row>
    <row r="1085" spans="1:256" s="69" customFormat="1" x14ac:dyDescent="0.2">
      <c r="A1085" s="86">
        <v>3418</v>
      </c>
      <c r="B1085" s="85" t="s">
        <v>547</v>
      </c>
      <c r="C1085" s="69" t="s">
        <v>8</v>
      </c>
      <c r="D1085" s="69">
        <v>0</v>
      </c>
      <c r="E1085" s="69">
        <v>0</v>
      </c>
      <c r="F1085" s="69">
        <v>0</v>
      </c>
      <c r="G1085" s="71">
        <v>0</v>
      </c>
      <c r="H1085" s="69">
        <v>0</v>
      </c>
      <c r="I1085" s="69">
        <v>0</v>
      </c>
      <c r="J1085" s="69">
        <v>0</v>
      </c>
      <c r="K1085" s="85">
        <v>0</v>
      </c>
      <c r="L1085" s="87">
        <v>0</v>
      </c>
      <c r="M1085" s="69">
        <v>0</v>
      </c>
      <c r="N1085" s="87">
        <v>0</v>
      </c>
      <c r="O1085" s="69">
        <v>0</v>
      </c>
      <c r="P1085" s="76" t="e">
        <f>VLOOKUP(A1085,#REF!,3,FALSE)</f>
        <v>#REF!</v>
      </c>
      <c r="Q1085" s="84">
        <v>124.99999999999999</v>
      </c>
      <c r="R1085" s="84">
        <f t="shared" si="16"/>
        <v>0</v>
      </c>
      <c r="S1085" s="78"/>
      <c r="T1085" s="78"/>
      <c r="U1085" s="78"/>
      <c r="V1085" s="78"/>
      <c r="W1085" s="78"/>
      <c r="X1085" s="78"/>
      <c r="Y1085" s="78"/>
      <c r="Z1085" s="78"/>
      <c r="AA1085" s="78"/>
      <c r="AB1085" s="78"/>
      <c r="AC1085" s="85"/>
      <c r="AD1085" s="85"/>
      <c r="AE1085" s="85"/>
      <c r="AF1085" s="85"/>
      <c r="AG1085" s="85"/>
      <c r="AH1085" s="85"/>
      <c r="AI1085" s="85"/>
      <c r="AJ1085" s="85"/>
      <c r="AK1085" s="85"/>
      <c r="AL1085" s="85"/>
      <c r="AM1085" s="85"/>
      <c r="AN1085" s="85"/>
      <c r="AO1085" s="85"/>
      <c r="AP1085" s="85"/>
      <c r="AQ1085" s="85"/>
      <c r="AR1085" s="85"/>
      <c r="AS1085" s="85"/>
      <c r="AT1085" s="85"/>
      <c r="AU1085" s="85"/>
      <c r="AV1085" s="85"/>
      <c r="AW1085" s="85"/>
      <c r="AX1085" s="85"/>
      <c r="AY1085" s="85"/>
      <c r="AZ1085" s="85"/>
      <c r="BA1085" s="85"/>
      <c r="BB1085" s="85"/>
      <c r="BC1085" s="85"/>
      <c r="BD1085" s="85"/>
      <c r="BE1085" s="85"/>
      <c r="BF1085" s="85"/>
      <c r="BG1085" s="85"/>
      <c r="BH1085" s="85"/>
      <c r="BI1085" s="85"/>
      <c r="BJ1085" s="85"/>
      <c r="BK1085" s="85"/>
      <c r="BL1085" s="85"/>
      <c r="BM1085" s="85"/>
      <c r="BN1085" s="85"/>
      <c r="BO1085" s="85"/>
      <c r="BP1085" s="85"/>
      <c r="BQ1085" s="85"/>
      <c r="BR1085" s="85"/>
      <c r="BS1085" s="85"/>
      <c r="BT1085" s="85"/>
      <c r="BU1085" s="85"/>
      <c r="BV1085" s="85"/>
      <c r="BW1085" s="85"/>
      <c r="BX1085" s="85"/>
      <c r="BY1085" s="85"/>
      <c r="BZ1085" s="85"/>
      <c r="CA1085" s="85"/>
      <c r="CB1085" s="85"/>
      <c r="CC1085" s="85"/>
      <c r="CD1085" s="85"/>
      <c r="CE1085" s="85"/>
      <c r="CF1085" s="85"/>
      <c r="CG1085" s="85"/>
      <c r="CH1085" s="85"/>
      <c r="CI1085" s="85"/>
      <c r="CJ1085" s="85"/>
      <c r="CK1085" s="85"/>
      <c r="CL1085" s="85"/>
      <c r="CM1085" s="85"/>
      <c r="CN1085" s="85"/>
      <c r="CO1085" s="85"/>
      <c r="CP1085" s="85"/>
      <c r="CQ1085" s="85"/>
      <c r="CR1085" s="85"/>
      <c r="CS1085" s="85"/>
      <c r="CT1085" s="85"/>
      <c r="CU1085" s="85"/>
      <c r="CV1085" s="85"/>
      <c r="CW1085" s="85"/>
      <c r="CX1085" s="85"/>
      <c r="CY1085" s="85"/>
      <c r="CZ1085" s="85"/>
      <c r="DA1085" s="85"/>
      <c r="DB1085" s="85"/>
      <c r="DC1085" s="85"/>
      <c r="DD1085" s="85"/>
      <c r="DE1085" s="85"/>
      <c r="DF1085" s="85"/>
      <c r="DG1085" s="85"/>
      <c r="DH1085" s="85"/>
      <c r="DI1085" s="85"/>
      <c r="DJ1085" s="85"/>
      <c r="DK1085" s="85"/>
      <c r="DL1085" s="85"/>
      <c r="DM1085" s="85"/>
      <c r="DN1085" s="85"/>
      <c r="DO1085" s="85"/>
      <c r="DP1085" s="85"/>
      <c r="DQ1085" s="85"/>
      <c r="DR1085" s="85"/>
      <c r="DS1085" s="85"/>
      <c r="DT1085" s="85"/>
      <c r="DU1085" s="85"/>
      <c r="DV1085" s="85"/>
      <c r="DW1085" s="85"/>
      <c r="DX1085" s="85"/>
      <c r="DY1085" s="85"/>
      <c r="DZ1085" s="85"/>
      <c r="EA1085" s="85"/>
      <c r="EB1085" s="85"/>
      <c r="EC1085" s="85"/>
      <c r="ED1085" s="85"/>
      <c r="EE1085" s="85"/>
      <c r="EF1085" s="85"/>
      <c r="EG1085" s="85"/>
      <c r="EH1085" s="85"/>
      <c r="EI1085" s="85"/>
      <c r="EJ1085" s="85"/>
      <c r="EK1085" s="85"/>
      <c r="EL1085" s="85"/>
      <c r="EM1085" s="85"/>
      <c r="EN1085" s="85"/>
      <c r="EO1085" s="85"/>
      <c r="EP1085" s="85"/>
      <c r="EQ1085" s="85"/>
      <c r="ER1085" s="85"/>
      <c r="ES1085" s="85"/>
      <c r="ET1085" s="85"/>
      <c r="EU1085" s="85"/>
      <c r="EV1085" s="85"/>
      <c r="EW1085" s="85"/>
      <c r="EX1085" s="85"/>
      <c r="EY1085" s="85"/>
      <c r="EZ1085" s="85"/>
      <c r="FA1085" s="85"/>
      <c r="FB1085" s="85"/>
      <c r="FC1085" s="85"/>
      <c r="FD1085" s="85"/>
      <c r="FE1085" s="85"/>
      <c r="FF1085" s="85"/>
      <c r="FG1085" s="85"/>
      <c r="FH1085" s="85"/>
      <c r="FI1085" s="85"/>
      <c r="FJ1085" s="85"/>
      <c r="FK1085" s="85"/>
      <c r="FL1085" s="85"/>
      <c r="FM1085" s="85"/>
      <c r="FN1085" s="85"/>
      <c r="FO1085" s="85"/>
      <c r="FP1085" s="85"/>
      <c r="FQ1085" s="85"/>
      <c r="FR1085" s="85"/>
      <c r="FS1085" s="85"/>
      <c r="FT1085" s="85"/>
      <c r="FU1085" s="85"/>
      <c r="FV1085" s="85"/>
      <c r="FW1085" s="85"/>
      <c r="FX1085" s="85"/>
      <c r="FY1085" s="85"/>
      <c r="FZ1085" s="85"/>
      <c r="GA1085" s="85"/>
      <c r="GB1085" s="85"/>
      <c r="GC1085" s="85"/>
      <c r="GD1085" s="85"/>
      <c r="GE1085" s="85"/>
      <c r="GF1085" s="85"/>
      <c r="GG1085" s="85"/>
      <c r="GH1085" s="85"/>
      <c r="GI1085" s="85"/>
      <c r="GJ1085" s="85"/>
      <c r="GK1085" s="85"/>
      <c r="GL1085" s="85"/>
      <c r="GM1085" s="85"/>
      <c r="GN1085" s="85"/>
      <c r="GO1085" s="85"/>
      <c r="GP1085" s="85"/>
      <c r="GQ1085" s="85"/>
      <c r="GR1085" s="85"/>
      <c r="GS1085" s="85"/>
      <c r="GT1085" s="85"/>
      <c r="GU1085" s="85"/>
      <c r="GV1085" s="85"/>
      <c r="GW1085" s="85"/>
      <c r="GX1085" s="85"/>
      <c r="GY1085" s="85"/>
      <c r="GZ1085" s="85"/>
      <c r="HA1085" s="85"/>
      <c r="HB1085" s="85"/>
      <c r="HC1085" s="85"/>
      <c r="HD1085" s="85"/>
      <c r="HE1085" s="85"/>
      <c r="HF1085" s="85"/>
      <c r="HG1085" s="85"/>
      <c r="HH1085" s="85"/>
      <c r="HI1085" s="85"/>
      <c r="HJ1085" s="85"/>
      <c r="HK1085" s="85"/>
      <c r="HL1085" s="85"/>
      <c r="HM1085" s="85"/>
      <c r="HN1085" s="85"/>
      <c r="HO1085" s="85"/>
      <c r="HP1085" s="85"/>
      <c r="HQ1085" s="85"/>
      <c r="HR1085" s="85"/>
      <c r="HS1085" s="85"/>
      <c r="HT1085" s="85"/>
      <c r="HU1085" s="85"/>
      <c r="HV1085" s="85"/>
      <c r="HW1085" s="85"/>
      <c r="HX1085" s="85"/>
      <c r="HY1085" s="85"/>
      <c r="HZ1085" s="85"/>
      <c r="IA1085" s="85"/>
      <c r="IB1085" s="85"/>
      <c r="IC1085" s="85"/>
      <c r="ID1085" s="85"/>
      <c r="IE1085" s="85"/>
      <c r="IF1085" s="85"/>
      <c r="IG1085" s="85"/>
      <c r="IH1085" s="85"/>
      <c r="II1085" s="85"/>
      <c r="IJ1085" s="85"/>
      <c r="IK1085" s="85"/>
      <c r="IL1085" s="85"/>
      <c r="IM1085" s="85"/>
      <c r="IN1085" s="85"/>
      <c r="IO1085" s="85"/>
      <c r="IP1085" s="85"/>
      <c r="IQ1085" s="85"/>
      <c r="IR1085" s="85"/>
      <c r="IS1085" s="85"/>
      <c r="IT1085" s="85"/>
      <c r="IU1085" s="85"/>
      <c r="IV1085" s="85"/>
    </row>
    <row r="1086" spans="1:256" s="69" customFormat="1" x14ac:dyDescent="0.2">
      <c r="A1086" s="79">
        <v>3743</v>
      </c>
      <c r="B1086" s="71" t="s">
        <v>1317</v>
      </c>
      <c r="C1086" s="69" t="s">
        <v>8</v>
      </c>
      <c r="D1086" s="69">
        <v>1</v>
      </c>
      <c r="E1086" s="69">
        <v>1</v>
      </c>
      <c r="F1086" s="69">
        <v>1</v>
      </c>
      <c r="G1086" s="71">
        <v>163.51000000000002</v>
      </c>
      <c r="H1086" s="69">
        <v>32.700000000000003</v>
      </c>
      <c r="I1086" s="69">
        <v>1</v>
      </c>
      <c r="J1086" s="69">
        <v>1</v>
      </c>
      <c r="K1086" s="71">
        <v>1</v>
      </c>
      <c r="L1086" s="80">
        <v>163.51000000000002</v>
      </c>
      <c r="M1086" s="69">
        <v>32.700000000000003</v>
      </c>
      <c r="N1086" s="80">
        <v>163.51000000000002</v>
      </c>
      <c r="O1086" s="69">
        <v>0</v>
      </c>
      <c r="P1086" s="76" t="e">
        <f>VLOOKUP(A1086,#REF!,3,FALSE)</f>
        <v>#REF!</v>
      </c>
      <c r="Q1086" s="84">
        <v>71.296296296296291</v>
      </c>
      <c r="R1086" s="84">
        <f t="shared" si="16"/>
        <v>92.213703703703729</v>
      </c>
      <c r="S1086" s="78"/>
      <c r="T1086" s="78"/>
      <c r="U1086" s="78"/>
      <c r="V1086" s="78"/>
      <c r="W1086" s="78"/>
      <c r="X1086" s="78"/>
      <c r="Y1086" s="78"/>
      <c r="Z1086" s="78"/>
      <c r="AA1086" s="78"/>
      <c r="AB1086" s="78"/>
      <c r="AC1086" s="71"/>
      <c r="AD1086" s="71"/>
      <c r="AE1086" s="71"/>
      <c r="AF1086" s="71"/>
      <c r="AG1086" s="71"/>
      <c r="AH1086" s="71"/>
      <c r="AI1086" s="71"/>
      <c r="AJ1086" s="71"/>
      <c r="AK1086" s="71"/>
      <c r="AL1086" s="71"/>
      <c r="AM1086" s="71"/>
      <c r="AN1086" s="71"/>
      <c r="AO1086" s="71"/>
      <c r="AP1086" s="71"/>
      <c r="AQ1086" s="71"/>
      <c r="AR1086" s="71"/>
      <c r="AS1086" s="71"/>
      <c r="AT1086" s="71"/>
      <c r="AU1086" s="71"/>
      <c r="AV1086" s="71"/>
      <c r="AW1086" s="71"/>
      <c r="AX1086" s="71"/>
      <c r="AY1086" s="71"/>
      <c r="AZ1086" s="71"/>
      <c r="BA1086" s="71"/>
      <c r="BB1086" s="71"/>
      <c r="BC1086" s="71"/>
      <c r="BD1086" s="71"/>
      <c r="BE1086" s="71"/>
      <c r="BF1086" s="71"/>
      <c r="BG1086" s="71"/>
      <c r="BH1086" s="71"/>
      <c r="BI1086" s="71"/>
      <c r="BJ1086" s="71"/>
      <c r="BK1086" s="71"/>
      <c r="BL1086" s="71"/>
      <c r="BM1086" s="71"/>
      <c r="BN1086" s="71"/>
      <c r="BO1086" s="71"/>
      <c r="BP1086" s="71"/>
      <c r="BQ1086" s="71"/>
      <c r="BR1086" s="71"/>
      <c r="BS1086" s="71"/>
      <c r="BT1086" s="71"/>
      <c r="BU1086" s="71"/>
      <c r="BV1086" s="71"/>
      <c r="BW1086" s="71"/>
      <c r="BX1086" s="71"/>
      <c r="BY1086" s="71"/>
      <c r="BZ1086" s="71"/>
      <c r="CA1086" s="71"/>
      <c r="CB1086" s="71"/>
      <c r="CC1086" s="71"/>
      <c r="CD1086" s="71"/>
      <c r="CE1086" s="71"/>
      <c r="CF1086" s="71"/>
      <c r="CG1086" s="71"/>
      <c r="CH1086" s="71"/>
      <c r="CI1086" s="71"/>
      <c r="CJ1086" s="71"/>
      <c r="CK1086" s="71"/>
      <c r="CL1086" s="71"/>
      <c r="CM1086" s="71"/>
      <c r="CN1086" s="71"/>
      <c r="CO1086" s="71"/>
      <c r="CP1086" s="71"/>
      <c r="CQ1086" s="71"/>
      <c r="CR1086" s="71"/>
      <c r="CS1086" s="71"/>
      <c r="CT1086" s="71"/>
      <c r="CU1086" s="71"/>
      <c r="CV1086" s="71"/>
      <c r="CW1086" s="71"/>
      <c r="CX1086" s="71"/>
      <c r="CY1086" s="71"/>
      <c r="CZ1086" s="71"/>
      <c r="DA1086" s="71"/>
      <c r="DB1086" s="71"/>
      <c r="DC1086" s="71"/>
      <c r="DD1086" s="71"/>
      <c r="DE1086" s="71"/>
      <c r="DF1086" s="71"/>
      <c r="DG1086" s="71"/>
      <c r="DH1086" s="71"/>
      <c r="DI1086" s="71"/>
      <c r="DJ1086" s="71"/>
      <c r="DK1086" s="71"/>
      <c r="DL1086" s="71"/>
      <c r="DM1086" s="71"/>
      <c r="DN1086" s="71"/>
      <c r="DO1086" s="71"/>
      <c r="DP1086" s="71"/>
      <c r="DQ1086" s="71"/>
      <c r="DR1086" s="71"/>
      <c r="DS1086" s="71"/>
      <c r="DT1086" s="71"/>
      <c r="DU1086" s="71"/>
      <c r="DV1086" s="71"/>
      <c r="DW1086" s="71"/>
      <c r="DX1086" s="71"/>
      <c r="DY1086" s="71"/>
      <c r="DZ1086" s="71"/>
      <c r="EA1086" s="71"/>
      <c r="EB1086" s="71"/>
      <c r="EC1086" s="71"/>
      <c r="ED1086" s="71"/>
      <c r="EE1086" s="71"/>
      <c r="EF1086" s="71"/>
      <c r="EG1086" s="71"/>
      <c r="EH1086" s="71"/>
      <c r="EI1086" s="71"/>
      <c r="EJ1086" s="71"/>
      <c r="EK1086" s="71"/>
      <c r="EL1086" s="71"/>
      <c r="EM1086" s="71"/>
      <c r="EN1086" s="71"/>
      <c r="EO1086" s="71"/>
      <c r="EP1086" s="71"/>
      <c r="EQ1086" s="71"/>
      <c r="ER1086" s="71"/>
      <c r="ES1086" s="71"/>
      <c r="ET1086" s="71"/>
      <c r="EU1086" s="71"/>
      <c r="EV1086" s="71"/>
      <c r="EW1086" s="71"/>
      <c r="EX1086" s="71"/>
      <c r="EY1086" s="71"/>
      <c r="EZ1086" s="71"/>
      <c r="FA1086" s="71"/>
      <c r="FB1086" s="71"/>
      <c r="FC1086" s="71"/>
      <c r="FD1086" s="71"/>
      <c r="FE1086" s="71"/>
      <c r="FF1086" s="71"/>
      <c r="FG1086" s="71"/>
      <c r="FH1086" s="71"/>
      <c r="FI1086" s="71"/>
      <c r="FJ1086" s="71"/>
      <c r="FK1086" s="71"/>
      <c r="FL1086" s="71"/>
      <c r="FM1086" s="71"/>
      <c r="FN1086" s="71"/>
      <c r="FO1086" s="71"/>
      <c r="FP1086" s="71"/>
      <c r="FQ1086" s="71"/>
      <c r="FR1086" s="71"/>
      <c r="FS1086" s="71"/>
      <c r="FT1086" s="71"/>
      <c r="FU1086" s="71"/>
      <c r="FV1086" s="71"/>
      <c r="FW1086" s="71"/>
      <c r="FX1086" s="71"/>
      <c r="FY1086" s="71"/>
      <c r="FZ1086" s="71"/>
      <c r="GA1086" s="71"/>
      <c r="GB1086" s="71"/>
      <c r="GC1086" s="71"/>
      <c r="GD1086" s="71"/>
      <c r="GE1086" s="71"/>
      <c r="GF1086" s="71"/>
      <c r="GG1086" s="71"/>
      <c r="GH1086" s="71"/>
      <c r="GI1086" s="71"/>
      <c r="GJ1086" s="71"/>
      <c r="GK1086" s="71"/>
      <c r="GL1086" s="71"/>
      <c r="GM1086" s="71"/>
      <c r="GN1086" s="71"/>
      <c r="GO1086" s="71"/>
      <c r="GP1086" s="71"/>
      <c r="GQ1086" s="71"/>
      <c r="GR1086" s="71"/>
      <c r="GS1086" s="71"/>
      <c r="GT1086" s="71"/>
      <c r="GU1086" s="71"/>
      <c r="GV1086" s="71"/>
      <c r="GW1086" s="71"/>
      <c r="GX1086" s="71"/>
      <c r="GY1086" s="71"/>
      <c r="GZ1086" s="71"/>
      <c r="HA1086" s="71"/>
      <c r="HB1086" s="71"/>
      <c r="HC1086" s="71"/>
      <c r="HD1086" s="71"/>
      <c r="HE1086" s="71"/>
      <c r="HF1086" s="71"/>
      <c r="HG1086" s="71"/>
      <c r="HH1086" s="71"/>
      <c r="HI1086" s="71"/>
      <c r="HJ1086" s="71"/>
      <c r="HK1086" s="71"/>
      <c r="HL1086" s="71"/>
      <c r="HM1086" s="71"/>
      <c r="HN1086" s="71"/>
      <c r="HO1086" s="71"/>
      <c r="HP1086" s="71"/>
      <c r="HQ1086" s="71"/>
      <c r="HR1086" s="71"/>
      <c r="HS1086" s="71"/>
      <c r="HT1086" s="71"/>
      <c r="HU1086" s="71"/>
      <c r="HV1086" s="71"/>
      <c r="HW1086" s="71"/>
      <c r="HX1086" s="71"/>
      <c r="HY1086" s="71"/>
      <c r="HZ1086" s="71"/>
      <c r="IA1086" s="71"/>
      <c r="IB1086" s="71"/>
      <c r="IC1086" s="71"/>
      <c r="ID1086" s="71"/>
      <c r="IE1086" s="71"/>
      <c r="IF1086" s="71"/>
      <c r="IG1086" s="71"/>
      <c r="IH1086" s="71"/>
      <c r="II1086" s="71"/>
      <c r="IJ1086" s="71"/>
      <c r="IK1086" s="71"/>
      <c r="IL1086" s="71"/>
      <c r="IM1086" s="71"/>
      <c r="IN1086" s="71"/>
      <c r="IO1086" s="71"/>
      <c r="IP1086" s="71"/>
      <c r="IQ1086" s="71"/>
      <c r="IR1086" s="71"/>
      <c r="IS1086" s="71"/>
      <c r="IT1086" s="71"/>
      <c r="IU1086" s="71"/>
      <c r="IV1086" s="71"/>
    </row>
    <row r="1087" spans="1:256" s="69" customFormat="1" x14ac:dyDescent="0.2">
      <c r="A1087" s="94">
        <v>5011</v>
      </c>
      <c r="B1087" s="95" t="s">
        <v>2579</v>
      </c>
      <c r="C1087" s="69" t="s">
        <v>2107</v>
      </c>
      <c r="D1087" s="69">
        <v>0</v>
      </c>
      <c r="E1087" s="69">
        <v>0</v>
      </c>
      <c r="F1087" s="69">
        <v>0</v>
      </c>
      <c r="G1087" s="71">
        <v>0</v>
      </c>
      <c r="H1087" s="69">
        <v>0</v>
      </c>
      <c r="I1087" s="69">
        <v>0</v>
      </c>
      <c r="J1087" s="69">
        <v>0</v>
      </c>
      <c r="K1087" s="95">
        <v>0</v>
      </c>
      <c r="L1087" s="96">
        <v>0</v>
      </c>
      <c r="M1087" s="69">
        <v>0</v>
      </c>
      <c r="N1087" s="96">
        <v>0</v>
      </c>
      <c r="O1087" s="69">
        <v>0</v>
      </c>
      <c r="P1087" s="76" t="e">
        <f>VLOOKUP(A1087,#REF!,3,FALSE)</f>
        <v>#REF!</v>
      </c>
      <c r="Q1087" s="84">
        <v>1222.2222222222222</v>
      </c>
      <c r="R1087" s="84">
        <f t="shared" si="16"/>
        <v>0</v>
      </c>
      <c r="S1087" s="78"/>
      <c r="T1087" s="78"/>
      <c r="U1087" s="78"/>
      <c r="V1087" s="78"/>
      <c r="W1087" s="78"/>
      <c r="X1087" s="78"/>
      <c r="Y1087" s="78"/>
      <c r="Z1087" s="78"/>
      <c r="AA1087" s="78"/>
      <c r="AB1087" s="78"/>
      <c r="AC1087" s="71"/>
      <c r="AD1087" s="71"/>
      <c r="AE1087" s="71"/>
      <c r="AF1087" s="71"/>
      <c r="AG1087" s="71"/>
      <c r="AH1087" s="71"/>
      <c r="AI1087" s="71"/>
      <c r="AJ1087" s="71"/>
      <c r="AK1087" s="71"/>
      <c r="AL1087" s="71"/>
      <c r="AM1087" s="71"/>
      <c r="AN1087" s="71"/>
      <c r="AO1087" s="71"/>
      <c r="AP1087" s="71"/>
      <c r="AQ1087" s="71"/>
      <c r="AR1087" s="71"/>
      <c r="AS1087" s="71"/>
      <c r="AT1087" s="71"/>
      <c r="AU1087" s="71"/>
      <c r="AV1087" s="71"/>
      <c r="AW1087" s="71"/>
      <c r="AX1087" s="71"/>
      <c r="AY1087" s="71"/>
      <c r="AZ1087" s="71"/>
      <c r="BA1087" s="71"/>
      <c r="BB1087" s="71"/>
      <c r="BC1087" s="71"/>
      <c r="BD1087" s="71"/>
      <c r="BE1087" s="71"/>
      <c r="BF1087" s="71"/>
      <c r="BG1087" s="71"/>
      <c r="BH1087" s="71"/>
      <c r="BI1087" s="71"/>
      <c r="BJ1087" s="71"/>
      <c r="BK1087" s="71"/>
      <c r="BL1087" s="71"/>
      <c r="BM1087" s="71"/>
      <c r="BN1087" s="71"/>
      <c r="BO1087" s="71"/>
      <c r="BP1087" s="71"/>
      <c r="BQ1087" s="71"/>
      <c r="BR1087" s="71"/>
      <c r="BS1087" s="71"/>
      <c r="BT1087" s="71"/>
      <c r="BU1087" s="71"/>
      <c r="BV1087" s="71"/>
      <c r="BW1087" s="71"/>
      <c r="BX1087" s="71"/>
      <c r="BY1087" s="71"/>
      <c r="BZ1087" s="71"/>
      <c r="CA1087" s="71"/>
      <c r="CB1087" s="71"/>
      <c r="CC1087" s="71"/>
      <c r="CD1087" s="71"/>
      <c r="CE1087" s="71"/>
      <c r="CF1087" s="71"/>
      <c r="CG1087" s="71"/>
      <c r="CH1087" s="71"/>
      <c r="CI1087" s="71"/>
      <c r="CJ1087" s="71"/>
      <c r="CK1087" s="71"/>
      <c r="CL1087" s="71"/>
      <c r="CM1087" s="71"/>
      <c r="CN1087" s="71"/>
      <c r="CO1087" s="71"/>
      <c r="CP1087" s="71"/>
      <c r="CQ1087" s="71"/>
      <c r="CR1087" s="71"/>
      <c r="CS1087" s="71"/>
      <c r="CT1087" s="71"/>
      <c r="CU1087" s="71"/>
      <c r="CV1087" s="71"/>
      <c r="CW1087" s="71"/>
      <c r="CX1087" s="71"/>
      <c r="CY1087" s="71"/>
      <c r="CZ1087" s="71"/>
      <c r="DA1087" s="71"/>
      <c r="DB1087" s="71"/>
      <c r="DC1087" s="71"/>
      <c r="DD1087" s="71"/>
      <c r="DE1087" s="71"/>
      <c r="DF1087" s="71"/>
      <c r="DG1087" s="71"/>
      <c r="DH1087" s="71"/>
      <c r="DI1087" s="71"/>
      <c r="DJ1087" s="71"/>
      <c r="DK1087" s="71"/>
      <c r="DL1087" s="71"/>
      <c r="DM1087" s="71"/>
      <c r="DN1087" s="71"/>
      <c r="DO1087" s="71"/>
      <c r="DP1087" s="71"/>
      <c r="DQ1087" s="71"/>
      <c r="DR1087" s="71"/>
      <c r="DS1087" s="71"/>
      <c r="DT1087" s="71"/>
      <c r="DU1087" s="71"/>
      <c r="DV1087" s="71"/>
      <c r="DW1087" s="71"/>
      <c r="DX1087" s="71"/>
      <c r="DY1087" s="71"/>
      <c r="DZ1087" s="71"/>
      <c r="EA1087" s="71"/>
      <c r="EB1087" s="71"/>
      <c r="EC1087" s="71"/>
      <c r="ED1087" s="71"/>
      <c r="EE1087" s="71"/>
      <c r="EF1087" s="71"/>
      <c r="EG1087" s="71"/>
      <c r="EH1087" s="71"/>
      <c r="EI1087" s="71"/>
      <c r="EJ1087" s="71"/>
      <c r="EK1087" s="71"/>
      <c r="EL1087" s="71"/>
      <c r="EM1087" s="71"/>
      <c r="EN1087" s="71"/>
      <c r="EO1087" s="71"/>
      <c r="EP1087" s="71"/>
      <c r="EQ1087" s="71"/>
      <c r="ER1087" s="71"/>
      <c r="ES1087" s="71"/>
      <c r="ET1087" s="71"/>
      <c r="EU1087" s="71"/>
      <c r="EV1087" s="71"/>
      <c r="EW1087" s="71"/>
      <c r="EX1087" s="71"/>
      <c r="EY1087" s="71"/>
      <c r="EZ1087" s="71"/>
      <c r="FA1087" s="71"/>
      <c r="FB1087" s="71"/>
      <c r="FC1087" s="71"/>
      <c r="FD1087" s="71"/>
      <c r="FE1087" s="71"/>
      <c r="FF1087" s="71"/>
      <c r="FG1087" s="71"/>
      <c r="FH1087" s="71"/>
      <c r="FI1087" s="71"/>
      <c r="FJ1087" s="71"/>
      <c r="FK1087" s="71"/>
      <c r="FL1087" s="71"/>
      <c r="FM1087" s="71"/>
      <c r="FN1087" s="71"/>
      <c r="FO1087" s="71"/>
      <c r="FP1087" s="71"/>
      <c r="FQ1087" s="71"/>
      <c r="FR1087" s="71"/>
      <c r="FS1087" s="71"/>
      <c r="FT1087" s="71"/>
      <c r="FU1087" s="71"/>
      <c r="FV1087" s="71"/>
      <c r="FW1087" s="71"/>
      <c r="FX1087" s="71"/>
      <c r="FY1087" s="71"/>
      <c r="FZ1087" s="71"/>
      <c r="GA1087" s="71"/>
      <c r="GB1087" s="71"/>
      <c r="GC1087" s="71"/>
      <c r="GD1087" s="71"/>
      <c r="GE1087" s="71"/>
      <c r="GF1087" s="71"/>
      <c r="GG1087" s="71"/>
      <c r="GH1087" s="71"/>
      <c r="GI1087" s="71"/>
      <c r="GJ1087" s="71"/>
      <c r="GK1087" s="71"/>
      <c r="GL1087" s="71"/>
      <c r="GM1087" s="71"/>
      <c r="GN1087" s="71"/>
      <c r="GO1087" s="71"/>
      <c r="GP1087" s="71"/>
      <c r="GQ1087" s="71"/>
      <c r="GR1087" s="71"/>
      <c r="GS1087" s="71"/>
      <c r="GT1087" s="71"/>
      <c r="GU1087" s="71"/>
      <c r="GV1087" s="71"/>
      <c r="GW1087" s="71"/>
      <c r="GX1087" s="71"/>
      <c r="GY1087" s="71"/>
      <c r="GZ1087" s="71"/>
      <c r="HA1087" s="71"/>
      <c r="HB1087" s="71"/>
      <c r="HC1087" s="71"/>
      <c r="HD1087" s="71"/>
      <c r="HE1087" s="71"/>
      <c r="HF1087" s="71"/>
      <c r="HG1087" s="71"/>
      <c r="HH1087" s="71"/>
      <c r="HI1087" s="71"/>
      <c r="HJ1087" s="71"/>
      <c r="HK1087" s="71"/>
      <c r="HL1087" s="71"/>
      <c r="HM1087" s="71"/>
      <c r="HN1087" s="71"/>
      <c r="HO1087" s="71"/>
      <c r="HP1087" s="71"/>
      <c r="HQ1087" s="71"/>
      <c r="HR1087" s="71"/>
      <c r="HS1087" s="71"/>
      <c r="HT1087" s="71"/>
      <c r="HU1087" s="71"/>
      <c r="HV1087" s="71"/>
      <c r="HW1087" s="71"/>
      <c r="HX1087" s="71"/>
      <c r="HY1087" s="71"/>
      <c r="HZ1087" s="71"/>
      <c r="IA1087" s="71"/>
      <c r="IB1087" s="71"/>
      <c r="IC1087" s="71"/>
      <c r="ID1087" s="71"/>
      <c r="IE1087" s="71"/>
      <c r="IF1087" s="71"/>
      <c r="IG1087" s="71"/>
      <c r="IH1087" s="71"/>
      <c r="II1087" s="71"/>
      <c r="IJ1087" s="71"/>
      <c r="IK1087" s="71"/>
      <c r="IL1087" s="71"/>
      <c r="IM1087" s="71"/>
      <c r="IN1087" s="71"/>
      <c r="IO1087" s="71"/>
      <c r="IP1087" s="71"/>
      <c r="IQ1087" s="71"/>
      <c r="IR1087" s="71"/>
      <c r="IS1087" s="71"/>
      <c r="IT1087" s="71"/>
      <c r="IU1087" s="71"/>
      <c r="IV1087" s="71"/>
    </row>
    <row r="1088" spans="1:256" x14ac:dyDescent="0.2">
      <c r="A1088" s="79">
        <v>3581</v>
      </c>
      <c r="B1088" s="71" t="s">
        <v>1319</v>
      </c>
      <c r="C1088" s="70" t="s">
        <v>111</v>
      </c>
      <c r="D1088" s="69">
        <v>0</v>
      </c>
      <c r="E1088" s="69">
        <v>0</v>
      </c>
      <c r="F1088" s="69">
        <v>0</v>
      </c>
      <c r="G1088" s="71">
        <v>0</v>
      </c>
      <c r="H1088" s="69">
        <v>0</v>
      </c>
      <c r="I1088" s="69">
        <v>0</v>
      </c>
      <c r="J1088" s="72">
        <v>0</v>
      </c>
      <c r="K1088" s="71">
        <v>0</v>
      </c>
      <c r="L1088" s="80">
        <v>0</v>
      </c>
      <c r="M1088" s="74">
        <v>0</v>
      </c>
      <c r="N1088" s="80">
        <v>0</v>
      </c>
      <c r="O1088" s="70">
        <v>0</v>
      </c>
      <c r="P1088" s="76" t="e">
        <f>VLOOKUP(A1088,#REF!,3,FALSE)</f>
        <v>#REF!</v>
      </c>
      <c r="Q1088" s="80">
        <v>29.84</v>
      </c>
      <c r="R1088" s="80">
        <f t="shared" si="16"/>
        <v>0</v>
      </c>
    </row>
    <row r="1089" spans="1:256" x14ac:dyDescent="0.2">
      <c r="A1089" s="79">
        <v>2342</v>
      </c>
      <c r="B1089" s="71" t="s">
        <v>551</v>
      </c>
      <c r="C1089" s="70" t="s">
        <v>8</v>
      </c>
      <c r="D1089" s="69">
        <v>13</v>
      </c>
      <c r="E1089" s="69">
        <v>8</v>
      </c>
      <c r="F1089" s="69">
        <v>22</v>
      </c>
      <c r="G1089" s="71">
        <v>983.08</v>
      </c>
      <c r="H1089" s="69">
        <v>106</v>
      </c>
      <c r="I1089" s="69">
        <v>12</v>
      </c>
      <c r="J1089" s="72">
        <v>7</v>
      </c>
      <c r="K1089" s="71">
        <v>16</v>
      </c>
      <c r="L1089" s="80">
        <v>722.08</v>
      </c>
      <c r="M1089" s="74">
        <v>106</v>
      </c>
      <c r="N1089" s="80">
        <v>45.13</v>
      </c>
      <c r="O1089" s="70">
        <v>3</v>
      </c>
      <c r="P1089" s="76" t="e">
        <f>VLOOKUP(A1089,#REF!,3,FALSE)</f>
        <v>#REF!</v>
      </c>
      <c r="Q1089" s="80">
        <v>22.539000000000001</v>
      </c>
      <c r="R1089" s="80">
        <f t="shared" si="16"/>
        <v>361.45600000000002</v>
      </c>
    </row>
    <row r="1090" spans="1:256" x14ac:dyDescent="0.2">
      <c r="A1090" s="79">
        <v>2343</v>
      </c>
      <c r="B1090" s="71" t="s">
        <v>552</v>
      </c>
      <c r="C1090" s="70" t="s">
        <v>8</v>
      </c>
      <c r="D1090" s="69">
        <v>23</v>
      </c>
      <c r="E1090" s="69">
        <v>17</v>
      </c>
      <c r="F1090" s="69">
        <v>36</v>
      </c>
      <c r="G1090" s="71">
        <v>1833.39</v>
      </c>
      <c r="H1090" s="69">
        <v>246.64000000000001</v>
      </c>
      <c r="I1090" s="69">
        <v>21</v>
      </c>
      <c r="J1090" s="72">
        <v>15</v>
      </c>
      <c r="K1090" s="71">
        <v>29</v>
      </c>
      <c r="L1090" s="80">
        <v>1498.39</v>
      </c>
      <c r="M1090" s="74">
        <v>246.64000000000001</v>
      </c>
      <c r="N1090" s="80">
        <v>51.668600000000005</v>
      </c>
      <c r="O1090" s="70">
        <v>3</v>
      </c>
      <c r="P1090" s="76" t="e">
        <f>VLOOKUP(A1090,#REF!,3,FALSE)</f>
        <v>#REF!</v>
      </c>
      <c r="Q1090" s="80">
        <v>25.125</v>
      </c>
      <c r="R1090" s="80">
        <f t="shared" ref="R1090:R1153" si="17">K1090*(N1090-Q1090)</f>
        <v>769.76440000000014</v>
      </c>
    </row>
    <row r="1091" spans="1:256" x14ac:dyDescent="0.2">
      <c r="A1091" s="79">
        <v>2344</v>
      </c>
      <c r="B1091" s="71" t="s">
        <v>553</v>
      </c>
      <c r="C1091" s="70" t="s">
        <v>8</v>
      </c>
      <c r="D1091" s="69">
        <v>20</v>
      </c>
      <c r="E1091" s="69">
        <v>14</v>
      </c>
      <c r="F1091" s="69">
        <v>27</v>
      </c>
      <c r="G1091" s="71">
        <v>1581.25</v>
      </c>
      <c r="H1091" s="69">
        <v>219.31</v>
      </c>
      <c r="I1091" s="69">
        <v>19</v>
      </c>
      <c r="J1091" s="72">
        <v>12</v>
      </c>
      <c r="K1091" s="71">
        <v>25</v>
      </c>
      <c r="L1091" s="80">
        <v>1482.25</v>
      </c>
      <c r="M1091" s="74">
        <v>219.32000000000002</v>
      </c>
      <c r="N1091" s="80">
        <v>59.290000000000006</v>
      </c>
      <c r="O1091" s="70">
        <v>3</v>
      </c>
      <c r="P1091" s="76" t="e">
        <f>VLOOKUP(A1091,#REF!,3,FALSE)</f>
        <v>#REF!</v>
      </c>
      <c r="Q1091" s="80">
        <v>27.150000000000002</v>
      </c>
      <c r="R1091" s="80">
        <f t="shared" si="17"/>
        <v>803.5</v>
      </c>
    </row>
    <row r="1092" spans="1:256" x14ac:dyDescent="0.2">
      <c r="A1092" s="79">
        <v>3729</v>
      </c>
      <c r="B1092" s="71" t="s">
        <v>554</v>
      </c>
      <c r="C1092" s="70" t="s">
        <v>8</v>
      </c>
      <c r="D1092" s="69">
        <v>10</v>
      </c>
      <c r="E1092" s="69">
        <v>8</v>
      </c>
      <c r="F1092" s="69">
        <v>14</v>
      </c>
      <c r="G1092" s="71">
        <v>6448.72</v>
      </c>
      <c r="H1092" s="69">
        <v>1071.27</v>
      </c>
      <c r="I1092" s="69">
        <v>10</v>
      </c>
      <c r="J1092" s="72">
        <v>7</v>
      </c>
      <c r="K1092" s="71">
        <v>12</v>
      </c>
      <c r="L1092" s="80">
        <v>5638.72</v>
      </c>
      <c r="M1092" s="74">
        <v>990.26</v>
      </c>
      <c r="N1092" s="80">
        <v>469.89330000000001</v>
      </c>
      <c r="O1092" s="70">
        <v>0</v>
      </c>
      <c r="P1092" s="76" t="e">
        <f>VLOOKUP(A1092,#REF!,3,FALSE)</f>
        <v>#REF!</v>
      </c>
      <c r="Q1092" s="80">
        <v>167.59259259259258</v>
      </c>
      <c r="R1092" s="80">
        <f t="shared" si="17"/>
        <v>3627.6084888888895</v>
      </c>
    </row>
    <row r="1093" spans="1:256" x14ac:dyDescent="0.2">
      <c r="A1093" s="68">
        <v>2639</v>
      </c>
      <c r="B1093" s="69" t="s">
        <v>2580</v>
      </c>
      <c r="C1093" s="70" t="s">
        <v>2119</v>
      </c>
      <c r="D1093" s="69">
        <v>1</v>
      </c>
      <c r="E1093" s="69">
        <v>1</v>
      </c>
      <c r="F1093" s="69">
        <v>1</v>
      </c>
      <c r="G1093" s="71">
        <v>275</v>
      </c>
      <c r="H1093" s="69">
        <v>55</v>
      </c>
      <c r="I1093" s="69">
        <v>2</v>
      </c>
      <c r="J1093" s="72">
        <v>1</v>
      </c>
      <c r="K1093" s="73">
        <v>1</v>
      </c>
      <c r="L1093" s="73">
        <v>275</v>
      </c>
      <c r="M1093" s="74">
        <v>55</v>
      </c>
      <c r="N1093" s="75">
        <v>275</v>
      </c>
      <c r="O1093" s="70">
        <v>0</v>
      </c>
      <c r="P1093" s="76" t="e">
        <f>VLOOKUP(A1093,#REF!,3,FALSE)</f>
        <v>#REF!</v>
      </c>
      <c r="Q1093" s="77"/>
      <c r="R1093" s="77">
        <f t="shared" si="17"/>
        <v>275</v>
      </c>
      <c r="S1093" s="76"/>
      <c r="T1093" s="76"/>
      <c r="U1093" s="76"/>
      <c r="V1093" s="76"/>
      <c r="W1093" s="76"/>
      <c r="X1093" s="76"/>
      <c r="Y1093" s="76"/>
      <c r="Z1093" s="76"/>
      <c r="AA1093" s="76"/>
      <c r="AB1093" s="76"/>
      <c r="AC1093" s="76"/>
      <c r="AD1093" s="76"/>
      <c r="AE1093" s="76"/>
      <c r="AF1093" s="76"/>
      <c r="AG1093" s="76"/>
      <c r="AH1093" s="76"/>
      <c r="AI1093" s="76"/>
      <c r="AJ1093" s="76"/>
      <c r="AK1093" s="76"/>
      <c r="AL1093" s="76"/>
      <c r="AM1093" s="76"/>
      <c r="AN1093" s="76"/>
      <c r="AO1093" s="76"/>
      <c r="AP1093" s="76"/>
      <c r="AQ1093" s="76"/>
      <c r="AR1093" s="76"/>
      <c r="AS1093" s="76"/>
      <c r="AT1093" s="76"/>
      <c r="AU1093" s="76"/>
      <c r="AV1093" s="76"/>
      <c r="AW1093" s="76"/>
      <c r="AX1093" s="76"/>
      <c r="AY1093" s="76"/>
      <c r="AZ1093" s="76"/>
      <c r="BA1093" s="76"/>
      <c r="BB1093" s="76"/>
      <c r="BC1093" s="76"/>
      <c r="BD1093" s="76"/>
      <c r="BE1093" s="76"/>
      <c r="BF1093" s="76"/>
      <c r="BG1093" s="76"/>
      <c r="BH1093" s="76"/>
      <c r="BI1093" s="76"/>
      <c r="BJ1093" s="76"/>
      <c r="BK1093" s="76"/>
      <c r="BL1093" s="76"/>
      <c r="BM1093" s="76"/>
      <c r="BN1093" s="76"/>
      <c r="BO1093" s="76"/>
      <c r="BP1093" s="76"/>
      <c r="BQ1093" s="76"/>
      <c r="BR1093" s="76"/>
      <c r="BS1093" s="76"/>
      <c r="BT1093" s="76"/>
      <c r="BU1093" s="76"/>
      <c r="BV1093" s="76"/>
      <c r="BW1093" s="76"/>
      <c r="BX1093" s="76"/>
      <c r="BY1093" s="76"/>
      <c r="BZ1093" s="76"/>
      <c r="CA1093" s="76"/>
      <c r="CB1093" s="76"/>
      <c r="CC1093" s="76"/>
      <c r="CD1093" s="76"/>
      <c r="CE1093" s="76"/>
      <c r="CF1093" s="76"/>
      <c r="CG1093" s="76"/>
      <c r="CH1093" s="76"/>
      <c r="CI1093" s="76"/>
      <c r="CJ1093" s="76"/>
      <c r="CK1093" s="76"/>
      <c r="CL1093" s="76"/>
      <c r="CM1093" s="76"/>
      <c r="CN1093" s="76"/>
      <c r="CO1093" s="76"/>
      <c r="CP1093" s="76"/>
      <c r="CQ1093" s="76"/>
      <c r="CR1093" s="76"/>
      <c r="CS1093" s="76"/>
      <c r="CT1093" s="76"/>
      <c r="CU1093" s="76"/>
      <c r="CV1093" s="76"/>
      <c r="CW1093" s="76"/>
      <c r="CX1093" s="76"/>
      <c r="CY1093" s="76"/>
      <c r="CZ1093" s="76"/>
      <c r="DA1093" s="76"/>
      <c r="DB1093" s="76"/>
      <c r="DC1093" s="76"/>
      <c r="DD1093" s="76"/>
      <c r="DE1093" s="76"/>
      <c r="DF1093" s="76"/>
      <c r="DG1093" s="76"/>
      <c r="DH1093" s="76"/>
      <c r="DI1093" s="76"/>
      <c r="DJ1093" s="76"/>
      <c r="DK1093" s="76"/>
      <c r="DL1093" s="76"/>
      <c r="DM1093" s="76"/>
      <c r="DN1093" s="76"/>
      <c r="DO1093" s="76"/>
      <c r="DP1093" s="76"/>
      <c r="DQ1093" s="76"/>
      <c r="DR1093" s="76"/>
      <c r="DS1093" s="76"/>
      <c r="DT1093" s="76"/>
      <c r="DU1093" s="76"/>
      <c r="DV1093" s="76"/>
      <c r="DW1093" s="76"/>
      <c r="DX1093" s="76"/>
      <c r="DY1093" s="76"/>
      <c r="DZ1093" s="76"/>
      <c r="EA1093" s="76"/>
      <c r="EB1093" s="76"/>
      <c r="EC1093" s="76"/>
      <c r="ED1093" s="76"/>
      <c r="EE1093" s="76"/>
      <c r="EF1093" s="76"/>
      <c r="EG1093" s="76"/>
      <c r="EH1093" s="76"/>
      <c r="EI1093" s="76"/>
      <c r="EJ1093" s="76"/>
      <c r="EK1093" s="76"/>
      <c r="EL1093" s="76"/>
      <c r="EM1093" s="76"/>
      <c r="EN1093" s="76"/>
      <c r="EO1093" s="76"/>
      <c r="EP1093" s="76"/>
      <c r="EQ1093" s="76"/>
      <c r="ER1093" s="76"/>
      <c r="ES1093" s="76"/>
      <c r="ET1093" s="76"/>
      <c r="EU1093" s="76"/>
      <c r="EV1093" s="76"/>
      <c r="EW1093" s="76"/>
      <c r="EX1093" s="76"/>
      <c r="EY1093" s="76"/>
      <c r="EZ1093" s="76"/>
      <c r="FA1093" s="76"/>
      <c r="FB1093" s="76"/>
      <c r="FC1093" s="76"/>
      <c r="FD1093" s="76"/>
      <c r="FE1093" s="76"/>
      <c r="FF1093" s="76"/>
      <c r="FG1093" s="76"/>
      <c r="FH1093" s="76"/>
      <c r="FI1093" s="76"/>
      <c r="FJ1093" s="76"/>
      <c r="FK1093" s="76"/>
      <c r="FL1093" s="76"/>
      <c r="FM1093" s="76"/>
      <c r="FN1093" s="76"/>
      <c r="FO1093" s="76"/>
      <c r="FP1093" s="76"/>
      <c r="FQ1093" s="76"/>
      <c r="FR1093" s="76"/>
      <c r="FS1093" s="76"/>
      <c r="FT1093" s="76"/>
      <c r="FU1093" s="76"/>
      <c r="FV1093" s="76"/>
      <c r="FW1093" s="76"/>
      <c r="FX1093" s="76"/>
      <c r="FY1093" s="76"/>
      <c r="FZ1093" s="76"/>
      <c r="GA1093" s="76"/>
      <c r="GB1093" s="76"/>
      <c r="GC1093" s="76"/>
      <c r="GD1093" s="76"/>
      <c r="GE1093" s="76"/>
      <c r="GF1093" s="76"/>
      <c r="GG1093" s="76"/>
      <c r="GH1093" s="76"/>
      <c r="GI1093" s="76"/>
      <c r="GJ1093" s="76"/>
      <c r="GK1093" s="76"/>
      <c r="GL1093" s="76"/>
      <c r="GM1093" s="76"/>
      <c r="GN1093" s="76"/>
      <c r="GO1093" s="76"/>
      <c r="GP1093" s="76"/>
      <c r="GQ1093" s="76"/>
      <c r="GR1093" s="76"/>
      <c r="GS1093" s="76"/>
      <c r="GT1093" s="76"/>
      <c r="GU1093" s="76"/>
      <c r="GV1093" s="76"/>
      <c r="GW1093" s="76"/>
      <c r="GX1093" s="76"/>
      <c r="GY1093" s="76"/>
      <c r="GZ1093" s="76"/>
      <c r="HA1093" s="76"/>
      <c r="HB1093" s="76"/>
      <c r="HC1093" s="76"/>
      <c r="HD1093" s="76"/>
      <c r="HE1093" s="76"/>
      <c r="HF1093" s="76"/>
      <c r="HG1093" s="76"/>
      <c r="HH1093" s="76"/>
      <c r="HI1093" s="76"/>
      <c r="HJ1093" s="76"/>
      <c r="HK1093" s="76"/>
      <c r="HL1093" s="76"/>
      <c r="HM1093" s="76"/>
      <c r="HN1093" s="76"/>
      <c r="HO1093" s="76"/>
      <c r="HP1093" s="76"/>
      <c r="HQ1093" s="76"/>
      <c r="HR1093" s="76"/>
      <c r="HS1093" s="76"/>
      <c r="HT1093" s="76"/>
      <c r="HU1093" s="76"/>
      <c r="HV1093" s="76"/>
      <c r="HW1093" s="76"/>
      <c r="HX1093" s="76"/>
      <c r="HY1093" s="76"/>
      <c r="HZ1093" s="76"/>
      <c r="IA1093" s="76"/>
      <c r="IB1093" s="76"/>
      <c r="IC1093" s="76"/>
      <c r="ID1093" s="76"/>
      <c r="IE1093" s="76"/>
      <c r="IF1093" s="76"/>
      <c r="IG1093" s="76"/>
      <c r="IH1093" s="76"/>
      <c r="II1093" s="76"/>
      <c r="IJ1093" s="76"/>
      <c r="IK1093" s="76"/>
      <c r="IL1093" s="76"/>
      <c r="IM1093" s="76"/>
      <c r="IN1093" s="76"/>
      <c r="IO1093" s="76"/>
      <c r="IP1093" s="76"/>
      <c r="IQ1093" s="76"/>
      <c r="IR1093" s="76"/>
      <c r="IS1093" s="76"/>
      <c r="IT1093" s="76"/>
      <c r="IU1093" s="76"/>
      <c r="IV1093" s="76"/>
    </row>
    <row r="1094" spans="1:256" x14ac:dyDescent="0.2">
      <c r="A1094" s="79">
        <v>3495</v>
      </c>
      <c r="B1094" s="71" t="s">
        <v>2581</v>
      </c>
      <c r="C1094" s="70" t="s">
        <v>2119</v>
      </c>
      <c r="D1094" s="69">
        <v>0</v>
      </c>
      <c r="E1094" s="69">
        <v>0</v>
      </c>
      <c r="F1094" s="69">
        <v>0</v>
      </c>
      <c r="G1094" s="71">
        <v>0</v>
      </c>
      <c r="H1094" s="69">
        <v>0</v>
      </c>
      <c r="I1094" s="69">
        <v>0</v>
      </c>
      <c r="J1094" s="72">
        <v>0</v>
      </c>
      <c r="K1094" s="71">
        <v>0</v>
      </c>
      <c r="L1094" s="80">
        <v>0</v>
      </c>
      <c r="M1094" s="74">
        <v>0</v>
      </c>
      <c r="N1094" s="80">
        <v>0</v>
      </c>
      <c r="O1094" s="70">
        <v>0</v>
      </c>
      <c r="P1094" s="76" t="e">
        <f>VLOOKUP(A1094,#REF!,3,FALSE)</f>
        <v>#REF!</v>
      </c>
      <c r="Q1094" s="80">
        <v>449.24</v>
      </c>
      <c r="R1094" s="80">
        <f t="shared" si="17"/>
        <v>0</v>
      </c>
    </row>
    <row r="1095" spans="1:256" x14ac:dyDescent="0.2">
      <c r="A1095" s="79">
        <v>1736</v>
      </c>
      <c r="B1095" s="71" t="s">
        <v>555</v>
      </c>
      <c r="C1095" s="70" t="s">
        <v>2110</v>
      </c>
      <c r="D1095" s="69">
        <v>7</v>
      </c>
      <c r="E1095" s="69">
        <v>7</v>
      </c>
      <c r="F1095" s="69">
        <v>11</v>
      </c>
      <c r="G1095" s="71">
        <v>2877.34</v>
      </c>
      <c r="H1095" s="69">
        <v>575.47</v>
      </c>
      <c r="I1095" s="69">
        <v>8</v>
      </c>
      <c r="J1095" s="72">
        <v>7</v>
      </c>
      <c r="K1095" s="71">
        <v>11</v>
      </c>
      <c r="L1095" s="80">
        <v>2877.34</v>
      </c>
      <c r="M1095" s="74">
        <v>575.47</v>
      </c>
      <c r="N1095" s="80">
        <v>261.57640000000004</v>
      </c>
      <c r="O1095" s="70">
        <v>0</v>
      </c>
      <c r="P1095" s="76" t="e">
        <f>VLOOKUP(A1095,#REF!,3,FALSE)</f>
        <v>#REF!</v>
      </c>
      <c r="Q1095" s="80">
        <v>178.5</v>
      </c>
      <c r="R1095" s="80">
        <f t="shared" si="17"/>
        <v>913.84040000000039</v>
      </c>
    </row>
    <row r="1096" spans="1:256" s="69" customFormat="1" x14ac:dyDescent="0.2">
      <c r="A1096" s="86">
        <v>3786</v>
      </c>
      <c r="B1096" s="85" t="s">
        <v>2582</v>
      </c>
      <c r="C1096" s="69" t="s">
        <v>2110</v>
      </c>
      <c r="D1096" s="69">
        <v>0</v>
      </c>
      <c r="E1096" s="69">
        <v>0</v>
      </c>
      <c r="F1096" s="69">
        <v>0</v>
      </c>
      <c r="G1096" s="71">
        <v>0</v>
      </c>
      <c r="H1096" s="69">
        <v>0</v>
      </c>
      <c r="I1096" s="69">
        <v>0</v>
      </c>
      <c r="J1096" s="69">
        <v>0</v>
      </c>
      <c r="K1096" s="85">
        <v>0</v>
      </c>
      <c r="L1096" s="87">
        <v>0</v>
      </c>
      <c r="M1096" s="69">
        <v>0</v>
      </c>
      <c r="N1096" s="87">
        <v>0</v>
      </c>
      <c r="O1096" s="69">
        <v>0</v>
      </c>
      <c r="P1096" s="76" t="e">
        <f>VLOOKUP(A1096,#REF!,3,FALSE)</f>
        <v>#REF!</v>
      </c>
      <c r="Q1096" s="84">
        <v>875</v>
      </c>
      <c r="R1096" s="84">
        <f t="shared" si="17"/>
        <v>0</v>
      </c>
      <c r="S1096" s="78"/>
      <c r="T1096" s="78"/>
      <c r="U1096" s="78"/>
      <c r="V1096" s="78"/>
      <c r="W1096" s="78"/>
      <c r="X1096" s="78"/>
      <c r="Y1096" s="78"/>
      <c r="Z1096" s="78"/>
      <c r="AA1096" s="78"/>
      <c r="AB1096" s="78"/>
      <c r="AC1096" s="85"/>
      <c r="AD1096" s="85"/>
      <c r="AE1096" s="85"/>
      <c r="AF1096" s="85"/>
      <c r="AG1096" s="85"/>
      <c r="AH1096" s="85"/>
      <c r="AI1096" s="85"/>
      <c r="AJ1096" s="85"/>
      <c r="AK1096" s="85"/>
      <c r="AL1096" s="85"/>
      <c r="AM1096" s="85"/>
      <c r="AN1096" s="85"/>
      <c r="AO1096" s="85"/>
      <c r="AP1096" s="85"/>
      <c r="AQ1096" s="85"/>
      <c r="AR1096" s="85"/>
      <c r="AS1096" s="85"/>
      <c r="AT1096" s="85"/>
      <c r="AU1096" s="85"/>
      <c r="AV1096" s="85"/>
      <c r="AW1096" s="85"/>
      <c r="AX1096" s="85"/>
      <c r="AY1096" s="85"/>
      <c r="AZ1096" s="85"/>
      <c r="BA1096" s="85"/>
      <c r="BB1096" s="85"/>
      <c r="BC1096" s="85"/>
      <c r="BD1096" s="85"/>
      <c r="BE1096" s="85"/>
      <c r="BF1096" s="85"/>
      <c r="BG1096" s="85"/>
      <c r="BH1096" s="85"/>
      <c r="BI1096" s="85"/>
      <c r="BJ1096" s="85"/>
      <c r="BK1096" s="85"/>
      <c r="BL1096" s="85"/>
      <c r="BM1096" s="85"/>
      <c r="BN1096" s="85"/>
      <c r="BO1096" s="85"/>
      <c r="BP1096" s="85"/>
      <c r="BQ1096" s="85"/>
      <c r="BR1096" s="85"/>
      <c r="BS1096" s="85"/>
      <c r="BT1096" s="85"/>
      <c r="BU1096" s="85"/>
      <c r="BV1096" s="85"/>
      <c r="BW1096" s="85"/>
      <c r="BX1096" s="85"/>
      <c r="BY1096" s="85"/>
      <c r="BZ1096" s="85"/>
      <c r="CA1096" s="85"/>
      <c r="CB1096" s="85"/>
      <c r="CC1096" s="85"/>
      <c r="CD1096" s="85"/>
      <c r="CE1096" s="85"/>
      <c r="CF1096" s="85"/>
      <c r="CG1096" s="85"/>
      <c r="CH1096" s="85"/>
      <c r="CI1096" s="85"/>
      <c r="CJ1096" s="85"/>
      <c r="CK1096" s="85"/>
      <c r="CL1096" s="85"/>
      <c r="CM1096" s="85"/>
      <c r="CN1096" s="85"/>
      <c r="CO1096" s="85"/>
      <c r="CP1096" s="85"/>
      <c r="CQ1096" s="85"/>
      <c r="CR1096" s="85"/>
      <c r="CS1096" s="85"/>
      <c r="CT1096" s="85"/>
      <c r="CU1096" s="85"/>
      <c r="CV1096" s="85"/>
      <c r="CW1096" s="85"/>
      <c r="CX1096" s="85"/>
      <c r="CY1096" s="85"/>
      <c r="CZ1096" s="85"/>
      <c r="DA1096" s="85"/>
      <c r="DB1096" s="85"/>
      <c r="DC1096" s="85"/>
      <c r="DD1096" s="85"/>
      <c r="DE1096" s="85"/>
      <c r="DF1096" s="85"/>
      <c r="DG1096" s="85"/>
      <c r="DH1096" s="85"/>
      <c r="DI1096" s="85"/>
      <c r="DJ1096" s="85"/>
      <c r="DK1096" s="85"/>
      <c r="DL1096" s="85"/>
      <c r="DM1096" s="85"/>
      <c r="DN1096" s="85"/>
      <c r="DO1096" s="85"/>
      <c r="DP1096" s="85"/>
      <c r="DQ1096" s="85"/>
      <c r="DR1096" s="85"/>
      <c r="DS1096" s="85"/>
      <c r="DT1096" s="85"/>
      <c r="DU1096" s="85"/>
      <c r="DV1096" s="85"/>
      <c r="DW1096" s="85"/>
      <c r="DX1096" s="85"/>
      <c r="DY1096" s="85"/>
      <c r="DZ1096" s="85"/>
      <c r="EA1096" s="85"/>
      <c r="EB1096" s="85"/>
      <c r="EC1096" s="85"/>
      <c r="ED1096" s="85"/>
      <c r="EE1096" s="85"/>
      <c r="EF1096" s="85"/>
      <c r="EG1096" s="85"/>
      <c r="EH1096" s="85"/>
      <c r="EI1096" s="85"/>
      <c r="EJ1096" s="85"/>
      <c r="EK1096" s="85"/>
      <c r="EL1096" s="85"/>
      <c r="EM1096" s="85"/>
      <c r="EN1096" s="85"/>
      <c r="EO1096" s="85"/>
      <c r="EP1096" s="85"/>
      <c r="EQ1096" s="85"/>
      <c r="ER1096" s="85"/>
      <c r="ES1096" s="85"/>
      <c r="ET1096" s="85"/>
      <c r="EU1096" s="85"/>
      <c r="EV1096" s="85"/>
      <c r="EW1096" s="85"/>
      <c r="EX1096" s="85"/>
      <c r="EY1096" s="85"/>
      <c r="EZ1096" s="85"/>
      <c r="FA1096" s="85"/>
      <c r="FB1096" s="85"/>
      <c r="FC1096" s="85"/>
      <c r="FD1096" s="85"/>
      <c r="FE1096" s="85"/>
      <c r="FF1096" s="85"/>
      <c r="FG1096" s="85"/>
      <c r="FH1096" s="85"/>
      <c r="FI1096" s="85"/>
      <c r="FJ1096" s="85"/>
      <c r="FK1096" s="85"/>
      <c r="FL1096" s="85"/>
      <c r="FM1096" s="85"/>
      <c r="FN1096" s="85"/>
      <c r="FO1096" s="85"/>
      <c r="FP1096" s="85"/>
      <c r="FQ1096" s="85"/>
      <c r="FR1096" s="85"/>
      <c r="FS1096" s="85"/>
      <c r="FT1096" s="85"/>
      <c r="FU1096" s="85"/>
      <c r="FV1096" s="85"/>
      <c r="FW1096" s="85"/>
      <c r="FX1096" s="85"/>
      <c r="FY1096" s="85"/>
      <c r="FZ1096" s="85"/>
      <c r="GA1096" s="85"/>
      <c r="GB1096" s="85"/>
      <c r="GC1096" s="85"/>
      <c r="GD1096" s="85"/>
      <c r="GE1096" s="85"/>
      <c r="GF1096" s="85"/>
      <c r="GG1096" s="85"/>
      <c r="GH1096" s="85"/>
      <c r="GI1096" s="85"/>
      <c r="GJ1096" s="85"/>
      <c r="GK1096" s="85"/>
      <c r="GL1096" s="85"/>
      <c r="GM1096" s="85"/>
      <c r="GN1096" s="85"/>
      <c r="GO1096" s="85"/>
      <c r="GP1096" s="85"/>
      <c r="GQ1096" s="85"/>
      <c r="GR1096" s="85"/>
      <c r="GS1096" s="85"/>
      <c r="GT1096" s="85"/>
      <c r="GU1096" s="85"/>
      <c r="GV1096" s="85"/>
      <c r="GW1096" s="85"/>
      <c r="GX1096" s="85"/>
      <c r="GY1096" s="85"/>
      <c r="GZ1096" s="85"/>
      <c r="HA1096" s="85"/>
      <c r="HB1096" s="85"/>
      <c r="HC1096" s="85"/>
      <c r="HD1096" s="85"/>
      <c r="HE1096" s="85"/>
      <c r="HF1096" s="85"/>
      <c r="HG1096" s="85"/>
      <c r="HH1096" s="85"/>
      <c r="HI1096" s="85"/>
      <c r="HJ1096" s="85"/>
      <c r="HK1096" s="85"/>
      <c r="HL1096" s="85"/>
      <c r="HM1096" s="85"/>
      <c r="HN1096" s="85"/>
      <c r="HO1096" s="85"/>
      <c r="HP1096" s="85"/>
      <c r="HQ1096" s="85"/>
      <c r="HR1096" s="85"/>
      <c r="HS1096" s="85"/>
      <c r="HT1096" s="85"/>
      <c r="HU1096" s="85"/>
      <c r="HV1096" s="85"/>
      <c r="HW1096" s="85"/>
      <c r="HX1096" s="85"/>
      <c r="HY1096" s="85"/>
      <c r="HZ1096" s="85"/>
      <c r="IA1096" s="85"/>
      <c r="IB1096" s="85"/>
      <c r="IC1096" s="85"/>
      <c r="ID1096" s="85"/>
      <c r="IE1096" s="85"/>
      <c r="IF1096" s="85"/>
      <c r="IG1096" s="85"/>
      <c r="IH1096" s="85"/>
      <c r="II1096" s="85"/>
      <c r="IJ1096" s="85"/>
      <c r="IK1096" s="85"/>
      <c r="IL1096" s="85"/>
      <c r="IM1096" s="85"/>
      <c r="IN1096" s="85"/>
      <c r="IO1096" s="85"/>
      <c r="IP1096" s="85"/>
      <c r="IQ1096" s="85"/>
      <c r="IR1096" s="85"/>
      <c r="IS1096" s="85"/>
      <c r="IT1096" s="85"/>
      <c r="IU1096" s="85"/>
      <c r="IV1096" s="85"/>
    </row>
    <row r="1097" spans="1:256" s="69" customFormat="1" x14ac:dyDescent="0.2">
      <c r="A1097" s="94">
        <v>3925</v>
      </c>
      <c r="B1097" s="95" t="s">
        <v>2583</v>
      </c>
      <c r="C1097" s="69" t="s">
        <v>2110</v>
      </c>
      <c r="D1097" s="69">
        <v>1</v>
      </c>
      <c r="E1097" s="69">
        <v>1</v>
      </c>
      <c r="F1097" s="69">
        <v>1</v>
      </c>
      <c r="G1097" s="71">
        <v>3159</v>
      </c>
      <c r="H1097" s="69">
        <v>631.80000000000007</v>
      </c>
      <c r="I1097" s="69">
        <v>1</v>
      </c>
      <c r="J1097" s="69">
        <v>1</v>
      </c>
      <c r="K1097" s="95">
        <v>1</v>
      </c>
      <c r="L1097" s="96">
        <v>3159</v>
      </c>
      <c r="M1097" s="69">
        <v>631.80000000000007</v>
      </c>
      <c r="N1097" s="96">
        <v>3159</v>
      </c>
      <c r="O1097" s="69">
        <v>0</v>
      </c>
      <c r="P1097" s="76" t="e">
        <f>VLOOKUP(A1097,#REF!,3,FALSE)</f>
        <v>#REF!</v>
      </c>
      <c r="Q1097" s="84">
        <v>1475</v>
      </c>
      <c r="R1097" s="84">
        <f t="shared" si="17"/>
        <v>1684</v>
      </c>
      <c r="S1097" s="78"/>
      <c r="T1097" s="78"/>
      <c r="U1097" s="78"/>
      <c r="V1097" s="78"/>
      <c r="W1097" s="78"/>
      <c r="X1097" s="78"/>
      <c r="Y1097" s="78"/>
      <c r="Z1097" s="78"/>
      <c r="AA1097" s="78"/>
      <c r="AB1097" s="78"/>
      <c r="AC1097" s="71"/>
      <c r="AD1097" s="71"/>
      <c r="AE1097" s="71"/>
      <c r="AF1097" s="71"/>
      <c r="AG1097" s="71"/>
      <c r="AH1097" s="71"/>
      <c r="AI1097" s="71"/>
      <c r="AJ1097" s="71"/>
      <c r="AK1097" s="71"/>
      <c r="AL1097" s="71"/>
      <c r="AM1097" s="71"/>
      <c r="AN1097" s="71"/>
      <c r="AO1097" s="71"/>
      <c r="AP1097" s="71"/>
      <c r="AQ1097" s="71"/>
      <c r="AR1097" s="71"/>
      <c r="AS1097" s="71"/>
      <c r="AT1097" s="71"/>
      <c r="AU1097" s="71"/>
      <c r="AV1097" s="71"/>
      <c r="AW1097" s="71"/>
      <c r="AX1097" s="71"/>
      <c r="AY1097" s="71"/>
      <c r="AZ1097" s="71"/>
      <c r="BA1097" s="71"/>
      <c r="BB1097" s="71"/>
      <c r="BC1097" s="71"/>
      <c r="BD1097" s="71"/>
      <c r="BE1097" s="71"/>
      <c r="BF1097" s="71"/>
      <c r="BG1097" s="71"/>
      <c r="BH1097" s="71"/>
      <c r="BI1097" s="71"/>
      <c r="BJ1097" s="71"/>
      <c r="BK1097" s="71"/>
      <c r="BL1097" s="71"/>
      <c r="BM1097" s="71"/>
      <c r="BN1097" s="71"/>
      <c r="BO1097" s="71"/>
      <c r="BP1097" s="71"/>
      <c r="BQ1097" s="71"/>
      <c r="BR1097" s="71"/>
      <c r="BS1097" s="71"/>
      <c r="BT1097" s="71"/>
      <c r="BU1097" s="71"/>
      <c r="BV1097" s="71"/>
      <c r="BW1097" s="71"/>
      <c r="BX1097" s="71"/>
      <c r="BY1097" s="71"/>
      <c r="BZ1097" s="71"/>
      <c r="CA1097" s="71"/>
      <c r="CB1097" s="71"/>
      <c r="CC1097" s="71"/>
      <c r="CD1097" s="71"/>
      <c r="CE1097" s="71"/>
      <c r="CF1097" s="71"/>
      <c r="CG1097" s="71"/>
      <c r="CH1097" s="71"/>
      <c r="CI1097" s="71"/>
      <c r="CJ1097" s="71"/>
      <c r="CK1097" s="71"/>
      <c r="CL1097" s="71"/>
      <c r="CM1097" s="71"/>
      <c r="CN1097" s="71"/>
      <c r="CO1097" s="71"/>
      <c r="CP1097" s="71"/>
      <c r="CQ1097" s="71"/>
      <c r="CR1097" s="71"/>
      <c r="CS1097" s="71"/>
      <c r="CT1097" s="71"/>
      <c r="CU1097" s="71"/>
      <c r="CV1097" s="71"/>
      <c r="CW1097" s="71"/>
      <c r="CX1097" s="71"/>
      <c r="CY1097" s="71"/>
      <c r="CZ1097" s="71"/>
      <c r="DA1097" s="71"/>
      <c r="DB1097" s="71"/>
      <c r="DC1097" s="71"/>
      <c r="DD1097" s="71"/>
      <c r="DE1097" s="71"/>
      <c r="DF1097" s="71"/>
      <c r="DG1097" s="71"/>
      <c r="DH1097" s="71"/>
      <c r="DI1097" s="71"/>
      <c r="DJ1097" s="71"/>
      <c r="DK1097" s="71"/>
      <c r="DL1097" s="71"/>
      <c r="DM1097" s="71"/>
      <c r="DN1097" s="71"/>
      <c r="DO1097" s="71"/>
      <c r="DP1097" s="71"/>
      <c r="DQ1097" s="71"/>
      <c r="DR1097" s="71"/>
      <c r="DS1097" s="71"/>
      <c r="DT1097" s="71"/>
      <c r="DU1097" s="71"/>
      <c r="DV1097" s="71"/>
      <c r="DW1097" s="71"/>
      <c r="DX1097" s="71"/>
      <c r="DY1097" s="71"/>
      <c r="DZ1097" s="71"/>
      <c r="EA1097" s="71"/>
      <c r="EB1097" s="71"/>
      <c r="EC1097" s="71"/>
      <c r="ED1097" s="71"/>
      <c r="EE1097" s="71"/>
      <c r="EF1097" s="71"/>
      <c r="EG1097" s="71"/>
      <c r="EH1097" s="71"/>
      <c r="EI1097" s="71"/>
      <c r="EJ1097" s="71"/>
      <c r="EK1097" s="71"/>
      <c r="EL1097" s="71"/>
      <c r="EM1097" s="71"/>
      <c r="EN1097" s="71"/>
      <c r="EO1097" s="71"/>
      <c r="EP1097" s="71"/>
      <c r="EQ1097" s="71"/>
      <c r="ER1097" s="71"/>
      <c r="ES1097" s="71"/>
      <c r="ET1097" s="71"/>
      <c r="EU1097" s="71"/>
      <c r="EV1097" s="71"/>
      <c r="EW1097" s="71"/>
      <c r="EX1097" s="71"/>
      <c r="EY1097" s="71"/>
      <c r="EZ1097" s="71"/>
      <c r="FA1097" s="71"/>
      <c r="FB1097" s="71"/>
      <c r="FC1097" s="71"/>
      <c r="FD1097" s="71"/>
      <c r="FE1097" s="71"/>
      <c r="FF1097" s="71"/>
      <c r="FG1097" s="71"/>
      <c r="FH1097" s="71"/>
      <c r="FI1097" s="71"/>
      <c r="FJ1097" s="71"/>
      <c r="FK1097" s="71"/>
      <c r="FL1097" s="71"/>
      <c r="FM1097" s="71"/>
      <c r="FN1097" s="71"/>
      <c r="FO1097" s="71"/>
      <c r="FP1097" s="71"/>
      <c r="FQ1097" s="71"/>
      <c r="FR1097" s="71"/>
      <c r="FS1097" s="71"/>
      <c r="FT1097" s="71"/>
      <c r="FU1097" s="71"/>
      <c r="FV1097" s="71"/>
      <c r="FW1097" s="71"/>
      <c r="FX1097" s="71"/>
      <c r="FY1097" s="71"/>
      <c r="FZ1097" s="71"/>
      <c r="GA1097" s="71"/>
      <c r="GB1097" s="71"/>
      <c r="GC1097" s="71"/>
      <c r="GD1097" s="71"/>
      <c r="GE1097" s="71"/>
      <c r="GF1097" s="71"/>
      <c r="GG1097" s="71"/>
      <c r="GH1097" s="71"/>
      <c r="GI1097" s="71"/>
      <c r="GJ1097" s="71"/>
      <c r="GK1097" s="71"/>
      <c r="GL1097" s="71"/>
      <c r="GM1097" s="71"/>
      <c r="GN1097" s="71"/>
      <c r="GO1097" s="71"/>
      <c r="GP1097" s="71"/>
      <c r="GQ1097" s="71"/>
      <c r="GR1097" s="71"/>
      <c r="GS1097" s="71"/>
      <c r="GT1097" s="71"/>
      <c r="GU1097" s="71"/>
      <c r="GV1097" s="71"/>
      <c r="GW1097" s="71"/>
      <c r="GX1097" s="71"/>
      <c r="GY1097" s="71"/>
      <c r="GZ1097" s="71"/>
      <c r="HA1097" s="71"/>
      <c r="HB1097" s="71"/>
      <c r="HC1097" s="71"/>
      <c r="HD1097" s="71"/>
      <c r="HE1097" s="71"/>
      <c r="HF1097" s="71"/>
      <c r="HG1097" s="71"/>
      <c r="HH1097" s="71"/>
      <c r="HI1097" s="71"/>
      <c r="HJ1097" s="71"/>
      <c r="HK1097" s="71"/>
      <c r="HL1097" s="71"/>
      <c r="HM1097" s="71"/>
      <c r="HN1097" s="71"/>
      <c r="HO1097" s="71"/>
      <c r="HP1097" s="71"/>
      <c r="HQ1097" s="71"/>
      <c r="HR1097" s="71"/>
      <c r="HS1097" s="71"/>
      <c r="HT1097" s="71"/>
      <c r="HU1097" s="71"/>
      <c r="HV1097" s="71"/>
      <c r="HW1097" s="71"/>
      <c r="HX1097" s="71"/>
      <c r="HY1097" s="71"/>
      <c r="HZ1097" s="71"/>
      <c r="IA1097" s="71"/>
      <c r="IB1097" s="71"/>
      <c r="IC1097" s="71"/>
      <c r="ID1097" s="71"/>
      <c r="IE1097" s="71"/>
      <c r="IF1097" s="71"/>
      <c r="IG1097" s="71"/>
      <c r="IH1097" s="71"/>
      <c r="II1097" s="71"/>
      <c r="IJ1097" s="71"/>
      <c r="IK1097" s="71"/>
      <c r="IL1097" s="71"/>
      <c r="IM1097" s="71"/>
      <c r="IN1097" s="71"/>
      <c r="IO1097" s="71"/>
      <c r="IP1097" s="71"/>
      <c r="IQ1097" s="71"/>
      <c r="IR1097" s="71"/>
      <c r="IS1097" s="71"/>
      <c r="IT1097" s="71"/>
      <c r="IU1097" s="71"/>
      <c r="IV1097" s="71"/>
    </row>
    <row r="1098" spans="1:256" x14ac:dyDescent="0.2">
      <c r="A1098" s="79">
        <v>3779</v>
      </c>
      <c r="B1098" s="71" t="s">
        <v>556</v>
      </c>
      <c r="C1098" s="70" t="s">
        <v>8</v>
      </c>
      <c r="D1098" s="69">
        <v>6</v>
      </c>
      <c r="E1098" s="69">
        <v>6</v>
      </c>
      <c r="F1098" s="69">
        <v>7</v>
      </c>
      <c r="G1098" s="71">
        <v>893.13</v>
      </c>
      <c r="H1098" s="69">
        <v>157.73000000000002</v>
      </c>
      <c r="I1098" s="69">
        <v>6</v>
      </c>
      <c r="J1098" s="72">
        <v>6</v>
      </c>
      <c r="K1098" s="71">
        <v>7</v>
      </c>
      <c r="L1098" s="80">
        <v>893.13</v>
      </c>
      <c r="M1098" s="74">
        <v>157.73000000000002</v>
      </c>
      <c r="N1098" s="80">
        <v>127.59</v>
      </c>
      <c r="O1098" s="70">
        <v>0</v>
      </c>
      <c r="P1098" s="76" t="e">
        <f>VLOOKUP(A1098,#REF!,3,FALSE)</f>
        <v>#REF!</v>
      </c>
      <c r="Q1098" s="80">
        <v>62.499999999999993</v>
      </c>
      <c r="R1098" s="80">
        <f t="shared" si="17"/>
        <v>455.63</v>
      </c>
    </row>
    <row r="1099" spans="1:256" x14ac:dyDescent="0.2">
      <c r="A1099" s="79">
        <v>5028</v>
      </c>
      <c r="B1099" s="71" t="s">
        <v>1656</v>
      </c>
      <c r="C1099" s="70" t="s">
        <v>2107</v>
      </c>
      <c r="D1099" s="69">
        <v>0</v>
      </c>
      <c r="E1099" s="69">
        <v>0</v>
      </c>
      <c r="F1099" s="69">
        <v>0</v>
      </c>
      <c r="G1099" s="71">
        <v>0</v>
      </c>
      <c r="H1099" s="69">
        <v>0</v>
      </c>
      <c r="I1099" s="69">
        <v>0</v>
      </c>
      <c r="J1099" s="72">
        <v>0</v>
      </c>
      <c r="K1099" s="71">
        <v>0</v>
      </c>
      <c r="L1099" s="80">
        <v>0</v>
      </c>
      <c r="M1099" s="74">
        <v>0</v>
      </c>
      <c r="N1099" s="80">
        <v>0</v>
      </c>
      <c r="O1099" s="70">
        <v>0</v>
      </c>
      <c r="P1099" s="76" t="e">
        <f>VLOOKUP(A1099,#REF!,3,FALSE)</f>
        <v>#REF!</v>
      </c>
      <c r="Q1099" s="80">
        <v>1199.0740740740739</v>
      </c>
      <c r="R1099" s="80">
        <f t="shared" si="17"/>
        <v>0</v>
      </c>
    </row>
    <row r="1100" spans="1:256" s="69" customFormat="1" x14ac:dyDescent="0.2">
      <c r="A1100" s="101">
        <v>2638</v>
      </c>
      <c r="B1100" s="102" t="s">
        <v>2584</v>
      </c>
      <c r="C1100" s="69" t="s">
        <v>2110</v>
      </c>
      <c r="D1100" s="69">
        <v>1</v>
      </c>
      <c r="E1100" s="69">
        <v>1</v>
      </c>
      <c r="F1100" s="69">
        <v>1</v>
      </c>
      <c r="G1100" s="71">
        <v>74.86</v>
      </c>
      <c r="H1100" s="69">
        <v>14.98</v>
      </c>
      <c r="I1100" s="69">
        <v>1</v>
      </c>
      <c r="J1100" s="69">
        <v>1</v>
      </c>
      <c r="K1100" s="103">
        <v>1</v>
      </c>
      <c r="L1100" s="103">
        <v>74.86</v>
      </c>
      <c r="M1100" s="69">
        <v>14.98</v>
      </c>
      <c r="N1100" s="104">
        <v>74.86</v>
      </c>
      <c r="O1100" s="69">
        <v>0</v>
      </c>
      <c r="P1100" s="76" t="e">
        <f>VLOOKUP(A1100,#REF!,3,FALSE)</f>
        <v>#REF!</v>
      </c>
      <c r="Q1100" s="92"/>
      <c r="R1100" s="92">
        <f t="shared" si="17"/>
        <v>74.86</v>
      </c>
      <c r="S1100" s="76"/>
      <c r="T1100" s="76"/>
      <c r="U1100" s="76"/>
      <c r="V1100" s="76"/>
      <c r="W1100" s="76"/>
      <c r="X1100" s="76"/>
      <c r="Y1100" s="76"/>
      <c r="Z1100" s="76"/>
      <c r="AA1100" s="76"/>
      <c r="AB1100" s="76"/>
      <c r="AC1100" s="98"/>
      <c r="AD1100" s="98"/>
      <c r="AE1100" s="98"/>
      <c r="AF1100" s="98"/>
      <c r="AG1100" s="98"/>
      <c r="AH1100" s="98"/>
      <c r="AI1100" s="98"/>
      <c r="AJ1100" s="98"/>
      <c r="AK1100" s="98"/>
      <c r="AL1100" s="98"/>
      <c r="AM1100" s="98"/>
      <c r="AN1100" s="98"/>
      <c r="AO1100" s="98"/>
      <c r="AP1100" s="98"/>
      <c r="AQ1100" s="98"/>
      <c r="AR1100" s="98"/>
      <c r="AS1100" s="98"/>
      <c r="AT1100" s="98"/>
      <c r="AU1100" s="98"/>
      <c r="AV1100" s="98"/>
      <c r="AW1100" s="98"/>
      <c r="AX1100" s="98"/>
      <c r="AY1100" s="98"/>
      <c r="AZ1100" s="98"/>
      <c r="BA1100" s="98"/>
      <c r="BB1100" s="98"/>
      <c r="BC1100" s="98"/>
      <c r="BD1100" s="98"/>
      <c r="BE1100" s="98"/>
      <c r="BF1100" s="98"/>
      <c r="BG1100" s="98"/>
      <c r="BH1100" s="98"/>
      <c r="BI1100" s="98"/>
      <c r="BJ1100" s="98"/>
      <c r="BK1100" s="98"/>
      <c r="BL1100" s="98"/>
      <c r="BM1100" s="98"/>
      <c r="BN1100" s="98"/>
      <c r="BO1100" s="98"/>
      <c r="BP1100" s="98"/>
      <c r="BQ1100" s="98"/>
      <c r="BR1100" s="98"/>
      <c r="BS1100" s="98"/>
      <c r="BT1100" s="98"/>
      <c r="BU1100" s="98"/>
      <c r="BV1100" s="98"/>
      <c r="BW1100" s="98"/>
      <c r="BX1100" s="98"/>
      <c r="BY1100" s="98"/>
      <c r="BZ1100" s="98"/>
      <c r="CA1100" s="98"/>
      <c r="CB1100" s="98"/>
      <c r="CC1100" s="98"/>
      <c r="CD1100" s="98"/>
      <c r="CE1100" s="98"/>
      <c r="CF1100" s="98"/>
      <c r="CG1100" s="98"/>
      <c r="CH1100" s="98"/>
      <c r="CI1100" s="98"/>
      <c r="CJ1100" s="98"/>
      <c r="CK1100" s="98"/>
      <c r="CL1100" s="98"/>
      <c r="CM1100" s="98"/>
      <c r="CN1100" s="98"/>
      <c r="CO1100" s="98"/>
      <c r="CP1100" s="98"/>
      <c r="CQ1100" s="98"/>
      <c r="CR1100" s="98"/>
      <c r="CS1100" s="98"/>
      <c r="CT1100" s="98"/>
      <c r="CU1100" s="98"/>
      <c r="CV1100" s="98"/>
      <c r="CW1100" s="98"/>
      <c r="CX1100" s="98"/>
      <c r="CY1100" s="98"/>
      <c r="CZ1100" s="98"/>
      <c r="DA1100" s="98"/>
      <c r="DB1100" s="98"/>
      <c r="DC1100" s="98"/>
      <c r="DD1100" s="98"/>
      <c r="DE1100" s="98"/>
      <c r="DF1100" s="98"/>
      <c r="DG1100" s="98"/>
      <c r="DH1100" s="98"/>
      <c r="DI1100" s="98"/>
      <c r="DJ1100" s="98"/>
      <c r="DK1100" s="98"/>
      <c r="DL1100" s="98"/>
      <c r="DM1100" s="98"/>
      <c r="DN1100" s="98"/>
      <c r="DO1100" s="98"/>
      <c r="DP1100" s="98"/>
      <c r="DQ1100" s="98"/>
      <c r="DR1100" s="98"/>
      <c r="DS1100" s="98"/>
      <c r="DT1100" s="98"/>
      <c r="DU1100" s="98"/>
      <c r="DV1100" s="98"/>
      <c r="DW1100" s="98"/>
      <c r="DX1100" s="98"/>
      <c r="DY1100" s="98"/>
      <c r="DZ1100" s="98"/>
      <c r="EA1100" s="98"/>
      <c r="EB1100" s="98"/>
      <c r="EC1100" s="98"/>
      <c r="ED1100" s="98"/>
      <c r="EE1100" s="98"/>
      <c r="EF1100" s="98"/>
      <c r="EG1100" s="98"/>
      <c r="EH1100" s="98"/>
      <c r="EI1100" s="98"/>
      <c r="EJ1100" s="98"/>
      <c r="EK1100" s="98"/>
      <c r="EL1100" s="98"/>
      <c r="EM1100" s="98"/>
      <c r="EN1100" s="98"/>
      <c r="EO1100" s="98"/>
      <c r="EP1100" s="98"/>
      <c r="EQ1100" s="98"/>
      <c r="ER1100" s="98"/>
      <c r="ES1100" s="98"/>
      <c r="ET1100" s="98"/>
      <c r="EU1100" s="98"/>
      <c r="EV1100" s="98"/>
      <c r="EW1100" s="98"/>
      <c r="EX1100" s="98"/>
      <c r="EY1100" s="98"/>
      <c r="EZ1100" s="98"/>
      <c r="FA1100" s="98"/>
      <c r="FB1100" s="98"/>
      <c r="FC1100" s="98"/>
      <c r="FD1100" s="98"/>
      <c r="FE1100" s="98"/>
      <c r="FF1100" s="98"/>
      <c r="FG1100" s="98"/>
      <c r="FH1100" s="98"/>
      <c r="FI1100" s="98"/>
      <c r="FJ1100" s="98"/>
      <c r="FK1100" s="98"/>
      <c r="FL1100" s="98"/>
      <c r="FM1100" s="98"/>
      <c r="FN1100" s="98"/>
      <c r="FO1100" s="98"/>
      <c r="FP1100" s="98"/>
      <c r="FQ1100" s="98"/>
      <c r="FR1100" s="98"/>
      <c r="FS1100" s="98"/>
      <c r="FT1100" s="98"/>
      <c r="FU1100" s="98"/>
      <c r="FV1100" s="98"/>
      <c r="FW1100" s="98"/>
      <c r="FX1100" s="98"/>
      <c r="FY1100" s="98"/>
      <c r="FZ1100" s="98"/>
      <c r="GA1100" s="98"/>
      <c r="GB1100" s="98"/>
      <c r="GC1100" s="98"/>
      <c r="GD1100" s="98"/>
      <c r="GE1100" s="98"/>
      <c r="GF1100" s="98"/>
      <c r="GG1100" s="98"/>
      <c r="GH1100" s="98"/>
      <c r="GI1100" s="98"/>
      <c r="GJ1100" s="98"/>
      <c r="GK1100" s="98"/>
      <c r="GL1100" s="98"/>
      <c r="GM1100" s="98"/>
      <c r="GN1100" s="98"/>
      <c r="GO1100" s="98"/>
      <c r="GP1100" s="98"/>
      <c r="GQ1100" s="98"/>
      <c r="GR1100" s="98"/>
      <c r="GS1100" s="98"/>
      <c r="GT1100" s="98"/>
      <c r="GU1100" s="98"/>
      <c r="GV1100" s="98"/>
      <c r="GW1100" s="98"/>
      <c r="GX1100" s="98"/>
      <c r="GY1100" s="98"/>
      <c r="GZ1100" s="98"/>
      <c r="HA1100" s="98"/>
      <c r="HB1100" s="98"/>
      <c r="HC1100" s="98"/>
      <c r="HD1100" s="98"/>
      <c r="HE1100" s="98"/>
      <c r="HF1100" s="98"/>
      <c r="HG1100" s="98"/>
      <c r="HH1100" s="98"/>
      <c r="HI1100" s="98"/>
      <c r="HJ1100" s="98"/>
      <c r="HK1100" s="98"/>
      <c r="HL1100" s="98"/>
      <c r="HM1100" s="98"/>
      <c r="HN1100" s="98"/>
      <c r="HO1100" s="98"/>
      <c r="HP1100" s="98"/>
      <c r="HQ1100" s="98"/>
      <c r="HR1100" s="98"/>
      <c r="HS1100" s="98"/>
      <c r="HT1100" s="98"/>
      <c r="HU1100" s="98"/>
      <c r="HV1100" s="98"/>
      <c r="HW1100" s="98"/>
      <c r="HX1100" s="98"/>
      <c r="HY1100" s="98"/>
      <c r="HZ1100" s="98"/>
      <c r="IA1100" s="98"/>
      <c r="IB1100" s="98"/>
      <c r="IC1100" s="98"/>
      <c r="ID1100" s="98"/>
      <c r="IE1100" s="98"/>
      <c r="IF1100" s="98"/>
      <c r="IG1100" s="98"/>
      <c r="IH1100" s="98"/>
      <c r="II1100" s="98"/>
      <c r="IJ1100" s="98"/>
      <c r="IK1100" s="98"/>
      <c r="IL1100" s="98"/>
      <c r="IM1100" s="98"/>
      <c r="IN1100" s="98"/>
      <c r="IO1100" s="98"/>
      <c r="IP1100" s="98"/>
      <c r="IQ1100" s="98"/>
      <c r="IR1100" s="98"/>
      <c r="IS1100" s="98"/>
      <c r="IT1100" s="98"/>
      <c r="IU1100" s="98"/>
      <c r="IV1100" s="98"/>
    </row>
    <row r="1101" spans="1:256" x14ac:dyDescent="0.2">
      <c r="A1101" s="79">
        <v>2024</v>
      </c>
      <c r="B1101" s="71" t="s">
        <v>2014</v>
      </c>
      <c r="C1101" s="70" t="s">
        <v>2110</v>
      </c>
      <c r="D1101" s="69">
        <v>0</v>
      </c>
      <c r="E1101" s="69">
        <v>0</v>
      </c>
      <c r="F1101" s="69">
        <v>0</v>
      </c>
      <c r="G1101" s="71">
        <v>0</v>
      </c>
      <c r="H1101" s="69">
        <v>0</v>
      </c>
      <c r="I1101" s="69">
        <v>0</v>
      </c>
      <c r="J1101" s="72">
        <v>0</v>
      </c>
      <c r="K1101" s="71">
        <v>0</v>
      </c>
      <c r="L1101" s="80">
        <v>0</v>
      </c>
      <c r="M1101" s="74">
        <v>0</v>
      </c>
      <c r="N1101" s="80">
        <v>0</v>
      </c>
      <c r="O1101" s="70">
        <v>0</v>
      </c>
      <c r="P1101" s="76" t="e">
        <f>VLOOKUP(A1101,#REF!,3,FALSE)</f>
        <v>#REF!</v>
      </c>
      <c r="Q1101" s="80">
        <v>47.773000000000003</v>
      </c>
      <c r="R1101" s="80">
        <f t="shared" si="17"/>
        <v>0</v>
      </c>
    </row>
    <row r="1102" spans="1:256" x14ac:dyDescent="0.2">
      <c r="A1102" s="79">
        <v>1737</v>
      </c>
      <c r="B1102" s="71" t="s">
        <v>558</v>
      </c>
      <c r="C1102" s="70" t="s">
        <v>2110</v>
      </c>
      <c r="D1102" s="69">
        <v>6</v>
      </c>
      <c r="E1102" s="69">
        <v>6</v>
      </c>
      <c r="F1102" s="69">
        <v>7</v>
      </c>
      <c r="G1102" s="71">
        <v>7954.29</v>
      </c>
      <c r="H1102" s="69">
        <v>1590.8400000000001</v>
      </c>
      <c r="I1102" s="69">
        <v>6</v>
      </c>
      <c r="J1102" s="72">
        <v>5</v>
      </c>
      <c r="K1102" s="71">
        <v>6</v>
      </c>
      <c r="L1102" s="80">
        <v>6914.29</v>
      </c>
      <c r="M1102" s="74">
        <v>1382.8500000000001</v>
      </c>
      <c r="N1102" s="80">
        <v>1152.3817000000001</v>
      </c>
      <c r="O1102" s="70">
        <v>0</v>
      </c>
      <c r="P1102" s="76" t="e">
        <f>VLOOKUP(A1102,#REF!,3,FALSE)</f>
        <v>#REF!</v>
      </c>
      <c r="Q1102" s="80">
        <v>671.5</v>
      </c>
      <c r="R1102" s="80">
        <f t="shared" si="17"/>
        <v>2885.2902000000008</v>
      </c>
    </row>
    <row r="1103" spans="1:256" x14ac:dyDescent="0.2">
      <c r="A1103" s="79">
        <v>3745</v>
      </c>
      <c r="B1103" s="71" t="s">
        <v>1330</v>
      </c>
      <c r="C1103" s="70" t="s">
        <v>8</v>
      </c>
      <c r="D1103" s="69">
        <v>3</v>
      </c>
      <c r="E1103" s="69">
        <v>3</v>
      </c>
      <c r="F1103" s="69">
        <v>3</v>
      </c>
      <c r="G1103" s="71">
        <v>2334.4100000000003</v>
      </c>
      <c r="H1103" s="69">
        <v>466.88</v>
      </c>
      <c r="I1103" s="69">
        <v>3</v>
      </c>
      <c r="J1103" s="72">
        <v>3</v>
      </c>
      <c r="K1103" s="71">
        <v>3</v>
      </c>
      <c r="L1103" s="80">
        <v>2334.4100000000003</v>
      </c>
      <c r="M1103" s="74">
        <v>466.89000000000004</v>
      </c>
      <c r="N1103" s="80">
        <v>778.13670000000002</v>
      </c>
      <c r="O1103" s="70">
        <v>0</v>
      </c>
      <c r="P1103" s="76" t="e">
        <f>VLOOKUP(A1103,#REF!,3,FALSE)</f>
        <v>#REF!</v>
      </c>
      <c r="Q1103" s="80">
        <v>424.07407407407402</v>
      </c>
      <c r="R1103" s="80">
        <f t="shared" si="17"/>
        <v>1062.1878777777779</v>
      </c>
    </row>
    <row r="1104" spans="1:256" x14ac:dyDescent="0.2">
      <c r="A1104" s="79">
        <v>3746</v>
      </c>
      <c r="B1104" s="71" t="s">
        <v>1333</v>
      </c>
      <c r="C1104" s="70" t="s">
        <v>8</v>
      </c>
      <c r="D1104" s="69">
        <v>0</v>
      </c>
      <c r="E1104" s="69">
        <v>0</v>
      </c>
      <c r="F1104" s="69">
        <v>0</v>
      </c>
      <c r="G1104" s="71">
        <v>0</v>
      </c>
      <c r="H1104" s="69">
        <v>0</v>
      </c>
      <c r="I1104" s="69">
        <v>0</v>
      </c>
      <c r="J1104" s="72">
        <v>0</v>
      </c>
      <c r="K1104" s="71">
        <v>0</v>
      </c>
      <c r="L1104" s="80">
        <v>0</v>
      </c>
      <c r="M1104" s="74">
        <v>0</v>
      </c>
      <c r="N1104" s="80">
        <v>0</v>
      </c>
      <c r="O1104" s="70">
        <v>0</v>
      </c>
      <c r="P1104" s="76" t="e">
        <f>VLOOKUP(A1104,#REF!,3,FALSE)</f>
        <v>#REF!</v>
      </c>
      <c r="Q1104" s="80">
        <v>435.18518518518516</v>
      </c>
      <c r="R1104" s="80">
        <f t="shared" si="17"/>
        <v>0</v>
      </c>
    </row>
    <row r="1105" spans="1:256" x14ac:dyDescent="0.2">
      <c r="A1105" s="79">
        <v>3747</v>
      </c>
      <c r="B1105" s="71" t="s">
        <v>1336</v>
      </c>
      <c r="C1105" s="70" t="s">
        <v>8</v>
      </c>
      <c r="D1105" s="69">
        <v>1</v>
      </c>
      <c r="E1105" s="69">
        <v>1</v>
      </c>
      <c r="F1105" s="69">
        <v>1</v>
      </c>
      <c r="G1105" s="71">
        <v>905</v>
      </c>
      <c r="H1105" s="69">
        <v>181.01000000000002</v>
      </c>
      <c r="I1105" s="69">
        <v>1</v>
      </c>
      <c r="J1105" s="72">
        <v>1</v>
      </c>
      <c r="K1105" s="71">
        <v>1</v>
      </c>
      <c r="L1105" s="80">
        <v>905</v>
      </c>
      <c r="M1105" s="74">
        <v>181.01000000000002</v>
      </c>
      <c r="N1105" s="80">
        <v>905</v>
      </c>
      <c r="O1105" s="70">
        <v>0</v>
      </c>
      <c r="P1105" s="76" t="e">
        <f>VLOOKUP(A1105,#REF!,3,FALSE)</f>
        <v>#REF!</v>
      </c>
      <c r="Q1105" s="80">
        <v>428.00925925925924</v>
      </c>
      <c r="R1105" s="80">
        <f t="shared" si="17"/>
        <v>476.99074074074076</v>
      </c>
    </row>
    <row r="1106" spans="1:256" x14ac:dyDescent="0.2">
      <c r="A1106" s="79">
        <v>3748</v>
      </c>
      <c r="B1106" s="71" t="s">
        <v>1339</v>
      </c>
      <c r="C1106" s="70" t="s">
        <v>8</v>
      </c>
      <c r="D1106" s="69">
        <v>2</v>
      </c>
      <c r="E1106" s="69">
        <v>2</v>
      </c>
      <c r="F1106" s="69">
        <v>2</v>
      </c>
      <c r="G1106" s="71">
        <v>2174</v>
      </c>
      <c r="H1106" s="69">
        <v>392</v>
      </c>
      <c r="I1106" s="69">
        <v>2</v>
      </c>
      <c r="J1106" s="72">
        <v>2</v>
      </c>
      <c r="K1106" s="71">
        <v>2</v>
      </c>
      <c r="L1106" s="80">
        <v>2174</v>
      </c>
      <c r="M1106" s="74">
        <v>392</v>
      </c>
      <c r="N1106" s="80">
        <v>1087</v>
      </c>
      <c r="O1106" s="70">
        <v>0</v>
      </c>
      <c r="P1106" s="76" t="e">
        <f>VLOOKUP(A1106,#REF!,3,FALSE)</f>
        <v>#REF!</v>
      </c>
      <c r="Q1106" s="80">
        <v>497.22222222222217</v>
      </c>
      <c r="R1106" s="80">
        <f t="shared" si="17"/>
        <v>1179.5555555555557</v>
      </c>
    </row>
    <row r="1107" spans="1:256" x14ac:dyDescent="0.2">
      <c r="A1107" s="79">
        <v>3749</v>
      </c>
      <c r="B1107" s="71" t="s">
        <v>1342</v>
      </c>
      <c r="C1107" s="70" t="s">
        <v>8</v>
      </c>
      <c r="D1107" s="69">
        <v>0</v>
      </c>
      <c r="E1107" s="69">
        <v>0</v>
      </c>
      <c r="F1107" s="69">
        <v>0</v>
      </c>
      <c r="G1107" s="71">
        <v>0</v>
      </c>
      <c r="H1107" s="69">
        <v>0</v>
      </c>
      <c r="I1107" s="69">
        <v>0</v>
      </c>
      <c r="J1107" s="72">
        <v>0</v>
      </c>
      <c r="K1107" s="71">
        <v>0</v>
      </c>
      <c r="L1107" s="80">
        <v>0</v>
      </c>
      <c r="M1107" s="74">
        <v>0</v>
      </c>
      <c r="N1107" s="80">
        <v>0</v>
      </c>
      <c r="O1107" s="70">
        <v>0</v>
      </c>
      <c r="P1107" s="76" t="e">
        <f>VLOOKUP(A1107,#REF!,3,FALSE)</f>
        <v>#REF!</v>
      </c>
      <c r="Q1107" s="80">
        <v>1590.0462962962963</v>
      </c>
      <c r="R1107" s="80">
        <f t="shared" si="17"/>
        <v>0</v>
      </c>
    </row>
    <row r="1108" spans="1:256" x14ac:dyDescent="0.2">
      <c r="A1108" s="79">
        <v>3750</v>
      </c>
      <c r="B1108" s="71" t="s">
        <v>1345</v>
      </c>
      <c r="C1108" s="70" t="s">
        <v>8</v>
      </c>
      <c r="D1108" s="69">
        <v>0</v>
      </c>
      <c r="E1108" s="69">
        <v>0</v>
      </c>
      <c r="F1108" s="69">
        <v>0</v>
      </c>
      <c r="G1108" s="71">
        <v>0</v>
      </c>
      <c r="H1108" s="69">
        <v>0</v>
      </c>
      <c r="I1108" s="69">
        <v>0</v>
      </c>
      <c r="J1108" s="72">
        <v>0</v>
      </c>
      <c r="K1108" s="71">
        <v>0</v>
      </c>
      <c r="L1108" s="80">
        <v>0</v>
      </c>
      <c r="M1108" s="74">
        <v>0</v>
      </c>
      <c r="N1108" s="80">
        <v>0</v>
      </c>
      <c r="O1108" s="70">
        <v>0</v>
      </c>
      <c r="P1108" s="76" t="e">
        <f>VLOOKUP(A1108,#REF!,3,FALSE)</f>
        <v>#REF!</v>
      </c>
      <c r="Q1108" s="80">
        <v>1111.9907407407406</v>
      </c>
      <c r="R1108" s="80">
        <f t="shared" si="17"/>
        <v>0</v>
      </c>
    </row>
    <row r="1109" spans="1:256" x14ac:dyDescent="0.2">
      <c r="A1109" s="79">
        <v>3751</v>
      </c>
      <c r="B1109" s="71" t="s">
        <v>1348</v>
      </c>
      <c r="C1109" s="70" t="s">
        <v>8</v>
      </c>
      <c r="D1109" s="69">
        <v>0</v>
      </c>
      <c r="E1109" s="69">
        <v>0</v>
      </c>
      <c r="F1109" s="69">
        <v>0</v>
      </c>
      <c r="G1109" s="71">
        <v>0</v>
      </c>
      <c r="H1109" s="69">
        <v>0</v>
      </c>
      <c r="I1109" s="69">
        <v>0</v>
      </c>
      <c r="J1109" s="72">
        <v>0</v>
      </c>
      <c r="K1109" s="71">
        <v>0</v>
      </c>
      <c r="L1109" s="80">
        <v>0</v>
      </c>
      <c r="M1109" s="74">
        <v>0</v>
      </c>
      <c r="N1109" s="80">
        <v>0</v>
      </c>
      <c r="O1109" s="70">
        <v>0</v>
      </c>
      <c r="P1109" s="76" t="e">
        <f>VLOOKUP(A1109,#REF!,3,FALSE)</f>
        <v>#REF!</v>
      </c>
      <c r="Q1109" s="80">
        <v>355.78703703703701</v>
      </c>
      <c r="R1109" s="80">
        <f t="shared" si="17"/>
        <v>0</v>
      </c>
    </row>
    <row r="1110" spans="1:256" x14ac:dyDescent="0.2">
      <c r="A1110" s="79">
        <v>3752</v>
      </c>
      <c r="B1110" s="71" t="s">
        <v>1613</v>
      </c>
      <c r="C1110" s="70" t="s">
        <v>2177</v>
      </c>
      <c r="D1110" s="69">
        <v>0</v>
      </c>
      <c r="E1110" s="69">
        <v>0</v>
      </c>
      <c r="F1110" s="69">
        <v>0</v>
      </c>
      <c r="G1110" s="71">
        <v>0</v>
      </c>
      <c r="H1110" s="69">
        <v>0</v>
      </c>
      <c r="I1110" s="69">
        <v>0</v>
      </c>
      <c r="J1110" s="72">
        <v>0</v>
      </c>
      <c r="K1110" s="71">
        <v>0</v>
      </c>
      <c r="L1110" s="80">
        <v>0</v>
      </c>
      <c r="M1110" s="74">
        <v>0</v>
      </c>
      <c r="N1110" s="80">
        <v>0</v>
      </c>
      <c r="O1110" s="70">
        <v>0</v>
      </c>
      <c r="P1110" s="76" t="e">
        <f>VLOOKUP(A1110,#REF!,3,FALSE)</f>
        <v>#REF!</v>
      </c>
      <c r="Q1110" s="80">
        <v>2381.8495575221241</v>
      </c>
      <c r="R1110" s="80">
        <f t="shared" si="17"/>
        <v>0</v>
      </c>
    </row>
    <row r="1111" spans="1:256" x14ac:dyDescent="0.2">
      <c r="A1111" s="79">
        <v>3753</v>
      </c>
      <c r="B1111" s="71" t="s">
        <v>1614</v>
      </c>
      <c r="C1111" s="70" t="s">
        <v>2177</v>
      </c>
      <c r="D1111" s="69">
        <v>0</v>
      </c>
      <c r="E1111" s="69">
        <v>0</v>
      </c>
      <c r="F1111" s="69">
        <v>0</v>
      </c>
      <c r="G1111" s="71">
        <v>0</v>
      </c>
      <c r="H1111" s="69">
        <v>0</v>
      </c>
      <c r="I1111" s="69">
        <v>0</v>
      </c>
      <c r="J1111" s="72">
        <v>0</v>
      </c>
      <c r="K1111" s="71">
        <v>0</v>
      </c>
      <c r="L1111" s="80">
        <v>0</v>
      </c>
      <c r="M1111" s="74">
        <v>0</v>
      </c>
      <c r="N1111" s="80">
        <v>0</v>
      </c>
      <c r="O1111" s="70">
        <v>0</v>
      </c>
      <c r="P1111" s="76" t="e">
        <f>VLOOKUP(A1111,#REF!,3,FALSE)</f>
        <v>#REF!</v>
      </c>
      <c r="Q1111" s="80">
        <v>2636.4513274336286</v>
      </c>
      <c r="R1111" s="80">
        <f t="shared" si="17"/>
        <v>0</v>
      </c>
    </row>
    <row r="1112" spans="1:256" x14ac:dyDescent="0.2">
      <c r="A1112" s="79">
        <v>3754</v>
      </c>
      <c r="B1112" s="71" t="s">
        <v>1615</v>
      </c>
      <c r="C1112" s="70" t="s">
        <v>2177</v>
      </c>
      <c r="D1112" s="69">
        <v>0</v>
      </c>
      <c r="E1112" s="69">
        <v>0</v>
      </c>
      <c r="F1112" s="69">
        <v>0</v>
      </c>
      <c r="G1112" s="71">
        <v>0</v>
      </c>
      <c r="H1112" s="69">
        <v>0</v>
      </c>
      <c r="I1112" s="69">
        <v>0</v>
      </c>
      <c r="J1112" s="72">
        <v>0</v>
      </c>
      <c r="K1112" s="71">
        <v>0</v>
      </c>
      <c r="L1112" s="80">
        <v>0</v>
      </c>
      <c r="M1112" s="74">
        <v>0</v>
      </c>
      <c r="N1112" s="80">
        <v>0</v>
      </c>
      <c r="O1112" s="70">
        <v>0</v>
      </c>
      <c r="P1112" s="76" t="e">
        <f>VLOOKUP(A1112,#REF!,3,FALSE)</f>
        <v>#REF!</v>
      </c>
      <c r="Q1112" s="80">
        <v>3687.4867256637167</v>
      </c>
      <c r="R1112" s="80">
        <f t="shared" si="17"/>
        <v>0</v>
      </c>
    </row>
    <row r="1113" spans="1:256" s="69" customFormat="1" x14ac:dyDescent="0.2">
      <c r="A1113" s="115">
        <v>2310</v>
      </c>
      <c r="B1113" s="116" t="s">
        <v>2585</v>
      </c>
      <c r="C1113" s="106" t="s">
        <v>62</v>
      </c>
      <c r="D1113" s="106">
        <v>28</v>
      </c>
      <c r="E1113" s="106">
        <v>22</v>
      </c>
      <c r="F1113" s="106">
        <v>423</v>
      </c>
      <c r="G1113" s="106">
        <v>20358.710000000003</v>
      </c>
      <c r="H1113" s="106">
        <v>4063.26</v>
      </c>
      <c r="I1113" s="106">
        <v>27</v>
      </c>
      <c r="J1113" s="106">
        <v>21</v>
      </c>
      <c r="K1113" s="116">
        <v>422</v>
      </c>
      <c r="L1113" s="117">
        <v>20358.710000000003</v>
      </c>
      <c r="M1113" s="106">
        <v>4063.27</v>
      </c>
      <c r="N1113" s="117">
        <v>48.243400000000001</v>
      </c>
      <c r="O1113" s="106">
        <v>16</v>
      </c>
      <c r="P1113" s="111" t="e">
        <f>VLOOKUP(A1113,#REF!,3,FALSE)</f>
        <v>#REF!</v>
      </c>
      <c r="Q1113" s="118">
        <v>16.425925925925924</v>
      </c>
      <c r="R1113" s="118">
        <f t="shared" si="17"/>
        <v>13426.974059259261</v>
      </c>
      <c r="S1113" s="78"/>
      <c r="T1113" s="78"/>
      <c r="U1113" s="78"/>
      <c r="V1113" s="78"/>
      <c r="W1113" s="78"/>
      <c r="X1113" s="78"/>
      <c r="Y1113" s="78"/>
      <c r="Z1113" s="78"/>
      <c r="AA1113" s="78"/>
      <c r="AB1113" s="78"/>
      <c r="AC1113" s="85"/>
      <c r="AD1113" s="85"/>
      <c r="AE1113" s="85"/>
      <c r="AF1113" s="85"/>
      <c r="AG1113" s="85"/>
      <c r="AH1113" s="85"/>
      <c r="AI1113" s="85"/>
      <c r="AJ1113" s="85"/>
      <c r="AK1113" s="85"/>
      <c r="AL1113" s="85"/>
      <c r="AM1113" s="85"/>
      <c r="AN1113" s="85"/>
      <c r="AO1113" s="85"/>
      <c r="AP1113" s="85"/>
      <c r="AQ1113" s="85"/>
      <c r="AR1113" s="85"/>
      <c r="AS1113" s="85"/>
      <c r="AT1113" s="85"/>
      <c r="AU1113" s="85"/>
      <c r="AV1113" s="85"/>
      <c r="AW1113" s="85"/>
      <c r="AX1113" s="85"/>
      <c r="AY1113" s="85"/>
      <c r="AZ1113" s="85"/>
      <c r="BA1113" s="85"/>
      <c r="BB1113" s="85"/>
      <c r="BC1113" s="85"/>
      <c r="BD1113" s="85"/>
      <c r="BE1113" s="85"/>
      <c r="BF1113" s="85"/>
      <c r="BG1113" s="85"/>
      <c r="BH1113" s="85"/>
      <c r="BI1113" s="85"/>
      <c r="BJ1113" s="85"/>
      <c r="BK1113" s="85"/>
      <c r="BL1113" s="85"/>
      <c r="BM1113" s="85"/>
      <c r="BN1113" s="85"/>
      <c r="BO1113" s="85"/>
      <c r="BP1113" s="85"/>
      <c r="BQ1113" s="85"/>
      <c r="BR1113" s="85"/>
      <c r="BS1113" s="85"/>
      <c r="BT1113" s="85"/>
      <c r="BU1113" s="85"/>
      <c r="BV1113" s="85"/>
      <c r="BW1113" s="85"/>
      <c r="BX1113" s="85"/>
      <c r="BY1113" s="85"/>
      <c r="BZ1113" s="85"/>
      <c r="CA1113" s="85"/>
      <c r="CB1113" s="85"/>
      <c r="CC1113" s="85"/>
      <c r="CD1113" s="85"/>
      <c r="CE1113" s="85"/>
      <c r="CF1113" s="85"/>
      <c r="CG1113" s="85"/>
      <c r="CH1113" s="85"/>
      <c r="CI1113" s="85"/>
      <c r="CJ1113" s="85"/>
      <c r="CK1113" s="85"/>
      <c r="CL1113" s="85"/>
      <c r="CM1113" s="85"/>
      <c r="CN1113" s="85"/>
      <c r="CO1113" s="85"/>
      <c r="CP1113" s="85"/>
      <c r="CQ1113" s="85"/>
      <c r="CR1113" s="85"/>
      <c r="CS1113" s="85"/>
      <c r="CT1113" s="85"/>
      <c r="CU1113" s="85"/>
      <c r="CV1113" s="85"/>
      <c r="CW1113" s="85"/>
      <c r="CX1113" s="85"/>
      <c r="CY1113" s="85"/>
      <c r="CZ1113" s="85"/>
      <c r="DA1113" s="85"/>
      <c r="DB1113" s="85"/>
      <c r="DC1113" s="85"/>
      <c r="DD1113" s="85"/>
      <c r="DE1113" s="85"/>
      <c r="DF1113" s="85"/>
      <c r="DG1113" s="85"/>
      <c r="DH1113" s="85"/>
      <c r="DI1113" s="85"/>
      <c r="DJ1113" s="85"/>
      <c r="DK1113" s="85"/>
      <c r="DL1113" s="85"/>
      <c r="DM1113" s="85"/>
      <c r="DN1113" s="85"/>
      <c r="DO1113" s="85"/>
      <c r="DP1113" s="85"/>
      <c r="DQ1113" s="85"/>
      <c r="DR1113" s="85"/>
      <c r="DS1113" s="85"/>
      <c r="DT1113" s="85"/>
      <c r="DU1113" s="85"/>
      <c r="DV1113" s="85"/>
      <c r="DW1113" s="85"/>
      <c r="DX1113" s="85"/>
      <c r="DY1113" s="85"/>
      <c r="DZ1113" s="85"/>
      <c r="EA1113" s="85"/>
      <c r="EB1113" s="85"/>
      <c r="EC1113" s="85"/>
      <c r="ED1113" s="85"/>
      <c r="EE1113" s="85"/>
      <c r="EF1113" s="85"/>
      <c r="EG1113" s="85"/>
      <c r="EH1113" s="85"/>
      <c r="EI1113" s="85"/>
      <c r="EJ1113" s="85"/>
      <c r="EK1113" s="85"/>
      <c r="EL1113" s="85"/>
      <c r="EM1113" s="85"/>
      <c r="EN1113" s="85"/>
      <c r="EO1113" s="85"/>
      <c r="EP1113" s="85"/>
      <c r="EQ1113" s="85"/>
      <c r="ER1113" s="85"/>
      <c r="ES1113" s="85"/>
      <c r="ET1113" s="85"/>
      <c r="EU1113" s="85"/>
      <c r="EV1113" s="85"/>
      <c r="EW1113" s="85"/>
      <c r="EX1113" s="85"/>
      <c r="EY1113" s="85"/>
      <c r="EZ1113" s="85"/>
      <c r="FA1113" s="85"/>
      <c r="FB1113" s="85"/>
      <c r="FC1113" s="85"/>
      <c r="FD1113" s="85"/>
      <c r="FE1113" s="85"/>
      <c r="FF1113" s="85"/>
      <c r="FG1113" s="85"/>
      <c r="FH1113" s="85"/>
      <c r="FI1113" s="85"/>
      <c r="FJ1113" s="85"/>
      <c r="FK1113" s="85"/>
      <c r="FL1113" s="85"/>
      <c r="FM1113" s="85"/>
      <c r="FN1113" s="85"/>
      <c r="FO1113" s="85"/>
      <c r="FP1113" s="85"/>
      <c r="FQ1113" s="85"/>
      <c r="FR1113" s="85"/>
      <c r="FS1113" s="85"/>
      <c r="FT1113" s="85"/>
      <c r="FU1113" s="85"/>
      <c r="FV1113" s="85"/>
      <c r="FW1113" s="85"/>
      <c r="FX1113" s="85"/>
      <c r="FY1113" s="85"/>
      <c r="FZ1113" s="85"/>
      <c r="GA1113" s="85"/>
      <c r="GB1113" s="85"/>
      <c r="GC1113" s="85"/>
      <c r="GD1113" s="85"/>
      <c r="GE1113" s="85"/>
      <c r="GF1113" s="85"/>
      <c r="GG1113" s="85"/>
      <c r="GH1113" s="85"/>
      <c r="GI1113" s="85"/>
      <c r="GJ1113" s="85"/>
      <c r="GK1113" s="85"/>
      <c r="GL1113" s="85"/>
      <c r="GM1113" s="85"/>
      <c r="GN1113" s="85"/>
      <c r="GO1113" s="85"/>
      <c r="GP1113" s="85"/>
      <c r="GQ1113" s="85"/>
      <c r="GR1113" s="85"/>
      <c r="GS1113" s="85"/>
      <c r="GT1113" s="85"/>
      <c r="GU1113" s="85"/>
      <c r="GV1113" s="85"/>
      <c r="GW1113" s="85"/>
      <c r="GX1113" s="85"/>
      <c r="GY1113" s="85"/>
      <c r="GZ1113" s="85"/>
      <c r="HA1113" s="85"/>
      <c r="HB1113" s="85"/>
      <c r="HC1113" s="85"/>
      <c r="HD1113" s="85"/>
      <c r="HE1113" s="85"/>
      <c r="HF1113" s="85"/>
      <c r="HG1113" s="85"/>
      <c r="HH1113" s="85"/>
      <c r="HI1113" s="85"/>
      <c r="HJ1113" s="85"/>
      <c r="HK1113" s="85"/>
      <c r="HL1113" s="85"/>
      <c r="HM1113" s="85"/>
      <c r="HN1113" s="85"/>
      <c r="HO1113" s="85"/>
      <c r="HP1113" s="85"/>
      <c r="HQ1113" s="85"/>
      <c r="HR1113" s="85"/>
      <c r="HS1113" s="85"/>
      <c r="HT1113" s="85"/>
      <c r="HU1113" s="85"/>
      <c r="HV1113" s="85"/>
      <c r="HW1113" s="85"/>
      <c r="HX1113" s="85"/>
      <c r="HY1113" s="85"/>
      <c r="HZ1113" s="85"/>
      <c r="IA1113" s="85"/>
      <c r="IB1113" s="85"/>
      <c r="IC1113" s="85"/>
      <c r="ID1113" s="85"/>
      <c r="IE1113" s="85"/>
      <c r="IF1113" s="85"/>
      <c r="IG1113" s="85"/>
      <c r="IH1113" s="85"/>
      <c r="II1113" s="85"/>
      <c r="IJ1113" s="85"/>
      <c r="IK1113" s="85"/>
      <c r="IL1113" s="85"/>
      <c r="IM1113" s="85"/>
      <c r="IN1113" s="85"/>
      <c r="IO1113" s="85"/>
      <c r="IP1113" s="85"/>
      <c r="IQ1113" s="85"/>
      <c r="IR1113" s="85"/>
      <c r="IS1113" s="85"/>
      <c r="IT1113" s="85"/>
      <c r="IU1113" s="85"/>
      <c r="IV1113" s="85"/>
    </row>
    <row r="1114" spans="1:256" x14ac:dyDescent="0.2">
      <c r="A1114" s="79">
        <v>2687</v>
      </c>
      <c r="B1114" s="71" t="s">
        <v>2586</v>
      </c>
      <c r="C1114" s="70" t="s">
        <v>62</v>
      </c>
      <c r="D1114" s="69">
        <v>47</v>
      </c>
      <c r="E1114" s="69">
        <v>41</v>
      </c>
      <c r="F1114" s="69">
        <v>455</v>
      </c>
      <c r="G1114" s="71">
        <v>12265.78</v>
      </c>
      <c r="H1114" s="69">
        <v>2441.71</v>
      </c>
      <c r="I1114" s="69">
        <v>47</v>
      </c>
      <c r="J1114" s="72">
        <v>41</v>
      </c>
      <c r="K1114" s="71">
        <v>455</v>
      </c>
      <c r="L1114" s="80">
        <v>12265.78</v>
      </c>
      <c r="M1114" s="74">
        <v>2441.71</v>
      </c>
      <c r="N1114" s="80">
        <v>26.957800000000002</v>
      </c>
      <c r="O1114" s="70">
        <v>12</v>
      </c>
      <c r="P1114" s="76" t="e">
        <f>VLOOKUP(A1114,#REF!,3,FALSE)</f>
        <v>#REF!</v>
      </c>
      <c r="Q1114" s="80">
        <v>9.2592592592592595</v>
      </c>
      <c r="R1114" s="80">
        <f t="shared" si="17"/>
        <v>8052.8360370370383</v>
      </c>
    </row>
    <row r="1115" spans="1:256" x14ac:dyDescent="0.2">
      <c r="A1115" s="79">
        <v>1738</v>
      </c>
      <c r="B1115" s="71" t="s">
        <v>2587</v>
      </c>
      <c r="C1115" s="70" t="s">
        <v>62</v>
      </c>
      <c r="D1115" s="69">
        <v>17</v>
      </c>
      <c r="E1115" s="69">
        <v>14</v>
      </c>
      <c r="F1115" s="69">
        <v>187</v>
      </c>
      <c r="G1115" s="71">
        <v>9820.65</v>
      </c>
      <c r="H1115" s="69">
        <v>1964.1200000000001</v>
      </c>
      <c r="I1115" s="69">
        <v>16</v>
      </c>
      <c r="J1115" s="72">
        <v>13</v>
      </c>
      <c r="K1115" s="71">
        <v>185</v>
      </c>
      <c r="L1115" s="80">
        <v>9718.65</v>
      </c>
      <c r="M1115" s="74">
        <v>1943.72</v>
      </c>
      <c r="N1115" s="80">
        <v>52.533200000000001</v>
      </c>
      <c r="O1115" s="70">
        <v>6</v>
      </c>
      <c r="P1115" s="76" t="e">
        <f>VLOOKUP(A1115,#REF!,3,FALSE)</f>
        <v>#REF!</v>
      </c>
      <c r="Q1115" s="80">
        <v>29.166666666666664</v>
      </c>
      <c r="R1115" s="80">
        <f t="shared" si="17"/>
        <v>4322.8086666666677</v>
      </c>
    </row>
    <row r="1116" spans="1:256" x14ac:dyDescent="0.2">
      <c r="A1116" s="79">
        <v>1739</v>
      </c>
      <c r="B1116" s="71" t="s">
        <v>2015</v>
      </c>
      <c r="C1116" s="70" t="s">
        <v>62</v>
      </c>
      <c r="D1116" s="69">
        <v>12</v>
      </c>
      <c r="E1116" s="69">
        <v>12</v>
      </c>
      <c r="F1116" s="69">
        <v>16</v>
      </c>
      <c r="G1116" s="71">
        <v>558.72</v>
      </c>
      <c r="H1116" s="69">
        <v>111.69000000000001</v>
      </c>
      <c r="I1116" s="69">
        <v>12</v>
      </c>
      <c r="J1116" s="72">
        <v>12</v>
      </c>
      <c r="K1116" s="71">
        <v>16</v>
      </c>
      <c r="L1116" s="80">
        <v>558.72</v>
      </c>
      <c r="M1116" s="74">
        <v>111.69000000000001</v>
      </c>
      <c r="N1116" s="80">
        <v>34.92</v>
      </c>
      <c r="O1116" s="70">
        <v>0</v>
      </c>
      <c r="P1116" s="76" t="e">
        <f>VLOOKUP(A1116,#REF!,3,FALSE)</f>
        <v>#REF!</v>
      </c>
      <c r="Q1116" s="80">
        <v>36.366000000000007</v>
      </c>
      <c r="R1116" s="80">
        <f t="shared" si="17"/>
        <v>-23.136000000000081</v>
      </c>
    </row>
    <row r="1117" spans="1:256" x14ac:dyDescent="0.2">
      <c r="A1117" s="105">
        <v>1740</v>
      </c>
      <c r="B1117" s="106" t="s">
        <v>1616</v>
      </c>
      <c r="C1117" s="107" t="s">
        <v>62</v>
      </c>
      <c r="D1117" s="106">
        <v>41</v>
      </c>
      <c r="E1117" s="106">
        <v>32</v>
      </c>
      <c r="F1117" s="106">
        <v>690</v>
      </c>
      <c r="G1117" s="106">
        <v>46014.39</v>
      </c>
      <c r="H1117" s="106">
        <v>8592.630000000001</v>
      </c>
      <c r="I1117" s="106">
        <v>46</v>
      </c>
      <c r="J1117" s="108">
        <v>32</v>
      </c>
      <c r="K1117" s="106">
        <v>690</v>
      </c>
      <c r="L1117" s="109">
        <v>46014.39</v>
      </c>
      <c r="M1117" s="110">
        <v>8592.630000000001</v>
      </c>
      <c r="N1117" s="109">
        <v>66.6875</v>
      </c>
      <c r="O1117" s="107">
        <v>9</v>
      </c>
      <c r="P1117" s="111" t="e">
        <f>VLOOKUP(A1117,#REF!,3,FALSE)</f>
        <v>#REF!</v>
      </c>
      <c r="Q1117" s="109">
        <v>41.666666666666664</v>
      </c>
      <c r="R1117" s="109">
        <f t="shared" si="17"/>
        <v>17264.375</v>
      </c>
    </row>
    <row r="1118" spans="1:256" x14ac:dyDescent="0.2">
      <c r="A1118" s="68">
        <v>3990</v>
      </c>
      <c r="B1118" s="69" t="s">
        <v>2588</v>
      </c>
      <c r="C1118" s="70" t="s">
        <v>62</v>
      </c>
      <c r="D1118" s="69">
        <v>1</v>
      </c>
      <c r="E1118" s="69">
        <v>1</v>
      </c>
      <c r="F1118" s="69">
        <v>2</v>
      </c>
      <c r="G1118" s="71">
        <v>1560</v>
      </c>
      <c r="H1118" s="69">
        <v>312</v>
      </c>
      <c r="I1118" s="69">
        <v>1</v>
      </c>
      <c r="J1118" s="72">
        <v>1</v>
      </c>
      <c r="K1118" s="73">
        <v>2</v>
      </c>
      <c r="L1118" s="73">
        <v>1560</v>
      </c>
      <c r="M1118" s="74">
        <v>312</v>
      </c>
      <c r="N1118" s="75">
        <v>780</v>
      </c>
      <c r="O1118" s="70">
        <v>0</v>
      </c>
      <c r="P1118" s="76" t="e">
        <f>VLOOKUP(A1118,#REF!,3,FALSE)</f>
        <v>#REF!</v>
      </c>
      <c r="Q1118" s="77"/>
      <c r="R1118" s="77">
        <f t="shared" si="17"/>
        <v>1560</v>
      </c>
      <c r="S1118" s="76"/>
      <c r="T1118" s="76"/>
      <c r="U1118" s="76"/>
      <c r="V1118" s="76"/>
      <c r="W1118" s="76"/>
      <c r="X1118" s="76"/>
      <c r="Y1118" s="76"/>
      <c r="Z1118" s="76"/>
      <c r="AA1118" s="76"/>
      <c r="AB1118" s="76"/>
      <c r="AC1118" s="76"/>
      <c r="AD1118" s="76"/>
      <c r="AE1118" s="76"/>
      <c r="AF1118" s="76"/>
      <c r="AG1118" s="76"/>
      <c r="AH1118" s="76"/>
      <c r="AI1118" s="76"/>
      <c r="AJ1118" s="76"/>
      <c r="AK1118" s="76"/>
      <c r="AL1118" s="76"/>
      <c r="AM1118" s="76"/>
      <c r="AN1118" s="76"/>
      <c r="AO1118" s="76"/>
      <c r="AP1118" s="76"/>
      <c r="AQ1118" s="76"/>
      <c r="AR1118" s="76"/>
      <c r="AS1118" s="76"/>
      <c r="AT1118" s="76"/>
      <c r="AU1118" s="76"/>
      <c r="AV1118" s="76"/>
      <c r="AW1118" s="76"/>
      <c r="AX1118" s="76"/>
      <c r="AY1118" s="76"/>
      <c r="AZ1118" s="76"/>
      <c r="BA1118" s="76"/>
      <c r="BB1118" s="76"/>
      <c r="BC1118" s="76"/>
      <c r="BD1118" s="76"/>
      <c r="BE1118" s="76"/>
      <c r="BF1118" s="76"/>
      <c r="BG1118" s="76"/>
      <c r="BH1118" s="76"/>
      <c r="BI1118" s="76"/>
      <c r="BJ1118" s="76"/>
      <c r="BK1118" s="76"/>
      <c r="BL1118" s="76"/>
      <c r="BM1118" s="76"/>
      <c r="BN1118" s="76"/>
      <c r="BO1118" s="76"/>
      <c r="BP1118" s="76"/>
      <c r="BQ1118" s="76"/>
      <c r="BR1118" s="76"/>
      <c r="BS1118" s="76"/>
      <c r="BT1118" s="76"/>
      <c r="BU1118" s="76"/>
      <c r="BV1118" s="76"/>
      <c r="BW1118" s="76"/>
      <c r="BX1118" s="76"/>
      <c r="BY1118" s="76"/>
      <c r="BZ1118" s="76"/>
      <c r="CA1118" s="76"/>
      <c r="CB1118" s="76"/>
      <c r="CC1118" s="76"/>
      <c r="CD1118" s="76"/>
      <c r="CE1118" s="76"/>
      <c r="CF1118" s="76"/>
      <c r="CG1118" s="76"/>
      <c r="CH1118" s="76"/>
      <c r="CI1118" s="76"/>
      <c r="CJ1118" s="76"/>
      <c r="CK1118" s="76"/>
      <c r="CL1118" s="76"/>
      <c r="CM1118" s="76"/>
      <c r="CN1118" s="76"/>
      <c r="CO1118" s="76"/>
      <c r="CP1118" s="76"/>
      <c r="CQ1118" s="76"/>
      <c r="CR1118" s="76"/>
      <c r="CS1118" s="76"/>
      <c r="CT1118" s="76"/>
      <c r="CU1118" s="76"/>
      <c r="CV1118" s="76"/>
      <c r="CW1118" s="76"/>
      <c r="CX1118" s="76"/>
      <c r="CY1118" s="76"/>
      <c r="CZ1118" s="76"/>
      <c r="DA1118" s="76"/>
      <c r="DB1118" s="76"/>
      <c r="DC1118" s="76"/>
      <c r="DD1118" s="76"/>
      <c r="DE1118" s="76"/>
      <c r="DF1118" s="76"/>
      <c r="DG1118" s="76"/>
      <c r="DH1118" s="76"/>
      <c r="DI1118" s="76"/>
      <c r="DJ1118" s="76"/>
      <c r="DK1118" s="76"/>
      <c r="DL1118" s="76"/>
      <c r="DM1118" s="76"/>
      <c r="DN1118" s="76"/>
      <c r="DO1118" s="76"/>
      <c r="DP1118" s="76"/>
      <c r="DQ1118" s="76"/>
      <c r="DR1118" s="76"/>
      <c r="DS1118" s="76"/>
      <c r="DT1118" s="76"/>
      <c r="DU1118" s="76"/>
      <c r="DV1118" s="76"/>
      <c r="DW1118" s="76"/>
      <c r="DX1118" s="76"/>
      <c r="DY1118" s="76"/>
      <c r="DZ1118" s="76"/>
      <c r="EA1118" s="76"/>
      <c r="EB1118" s="76"/>
      <c r="EC1118" s="76"/>
      <c r="ED1118" s="76"/>
      <c r="EE1118" s="76"/>
      <c r="EF1118" s="76"/>
      <c r="EG1118" s="76"/>
      <c r="EH1118" s="76"/>
      <c r="EI1118" s="76"/>
      <c r="EJ1118" s="76"/>
      <c r="EK1118" s="76"/>
      <c r="EL1118" s="76"/>
      <c r="EM1118" s="76"/>
      <c r="EN1118" s="76"/>
      <c r="EO1118" s="76"/>
      <c r="EP1118" s="76"/>
      <c r="EQ1118" s="76"/>
      <c r="ER1118" s="76"/>
      <c r="ES1118" s="76"/>
      <c r="ET1118" s="76"/>
      <c r="EU1118" s="76"/>
      <c r="EV1118" s="76"/>
      <c r="EW1118" s="76"/>
      <c r="EX1118" s="76"/>
      <c r="EY1118" s="76"/>
      <c r="EZ1118" s="76"/>
      <c r="FA1118" s="76"/>
      <c r="FB1118" s="76"/>
      <c r="FC1118" s="76"/>
      <c r="FD1118" s="76"/>
      <c r="FE1118" s="76"/>
      <c r="FF1118" s="76"/>
      <c r="FG1118" s="76"/>
      <c r="FH1118" s="76"/>
      <c r="FI1118" s="76"/>
      <c r="FJ1118" s="76"/>
      <c r="FK1118" s="76"/>
      <c r="FL1118" s="76"/>
      <c r="FM1118" s="76"/>
      <c r="FN1118" s="76"/>
      <c r="FO1118" s="76"/>
      <c r="FP1118" s="76"/>
      <c r="FQ1118" s="76"/>
      <c r="FR1118" s="76"/>
      <c r="FS1118" s="76"/>
      <c r="FT1118" s="76"/>
      <c r="FU1118" s="76"/>
      <c r="FV1118" s="76"/>
      <c r="FW1118" s="76"/>
      <c r="FX1118" s="76"/>
      <c r="FY1118" s="76"/>
      <c r="FZ1118" s="76"/>
      <c r="GA1118" s="76"/>
      <c r="GB1118" s="76"/>
      <c r="GC1118" s="76"/>
      <c r="GD1118" s="76"/>
      <c r="GE1118" s="76"/>
      <c r="GF1118" s="76"/>
      <c r="GG1118" s="76"/>
      <c r="GH1118" s="76"/>
      <c r="GI1118" s="76"/>
      <c r="GJ1118" s="76"/>
      <c r="GK1118" s="76"/>
      <c r="GL1118" s="76"/>
      <c r="GM1118" s="76"/>
      <c r="GN1118" s="76"/>
      <c r="GO1118" s="76"/>
      <c r="GP1118" s="76"/>
      <c r="GQ1118" s="76"/>
      <c r="GR1118" s="76"/>
      <c r="GS1118" s="76"/>
      <c r="GT1118" s="76"/>
      <c r="GU1118" s="76"/>
      <c r="GV1118" s="76"/>
      <c r="GW1118" s="76"/>
      <c r="GX1118" s="76"/>
      <c r="GY1118" s="76"/>
      <c r="GZ1118" s="76"/>
      <c r="HA1118" s="76"/>
      <c r="HB1118" s="76"/>
      <c r="HC1118" s="76"/>
      <c r="HD1118" s="76"/>
      <c r="HE1118" s="76"/>
      <c r="HF1118" s="76"/>
      <c r="HG1118" s="76"/>
      <c r="HH1118" s="76"/>
      <c r="HI1118" s="76"/>
      <c r="HJ1118" s="76"/>
      <c r="HK1118" s="76"/>
      <c r="HL1118" s="76"/>
      <c r="HM1118" s="76"/>
      <c r="HN1118" s="76"/>
      <c r="HO1118" s="76"/>
      <c r="HP1118" s="76"/>
      <c r="HQ1118" s="76"/>
      <c r="HR1118" s="76"/>
      <c r="HS1118" s="76"/>
      <c r="HT1118" s="76"/>
      <c r="HU1118" s="76"/>
      <c r="HV1118" s="76"/>
      <c r="HW1118" s="76"/>
      <c r="HX1118" s="76"/>
      <c r="HY1118" s="76"/>
      <c r="HZ1118" s="76"/>
      <c r="IA1118" s="76"/>
      <c r="IB1118" s="76"/>
      <c r="IC1118" s="76"/>
      <c r="ID1118" s="76"/>
      <c r="IE1118" s="76"/>
      <c r="IF1118" s="76"/>
      <c r="IG1118" s="76"/>
      <c r="IH1118" s="76"/>
      <c r="II1118" s="76"/>
      <c r="IJ1118" s="76"/>
      <c r="IK1118" s="76"/>
      <c r="IL1118" s="76"/>
      <c r="IM1118" s="76"/>
      <c r="IN1118" s="76"/>
      <c r="IO1118" s="76"/>
      <c r="IP1118" s="76"/>
      <c r="IQ1118" s="76"/>
      <c r="IR1118" s="76"/>
      <c r="IS1118" s="76"/>
      <c r="IT1118" s="76"/>
      <c r="IU1118" s="76"/>
      <c r="IV1118" s="76"/>
    </row>
    <row r="1119" spans="1:256" x14ac:dyDescent="0.2">
      <c r="A1119" s="79">
        <v>5042</v>
      </c>
      <c r="B1119" s="71" t="s">
        <v>2589</v>
      </c>
      <c r="C1119" s="70" t="s">
        <v>2177</v>
      </c>
      <c r="D1119" s="69">
        <v>0</v>
      </c>
      <c r="E1119" s="69">
        <v>0</v>
      </c>
      <c r="F1119" s="69">
        <v>0</v>
      </c>
      <c r="G1119" s="71">
        <v>0</v>
      </c>
      <c r="H1119" s="69">
        <v>0</v>
      </c>
      <c r="I1119" s="69">
        <v>0</v>
      </c>
      <c r="J1119" s="72">
        <v>0</v>
      </c>
      <c r="K1119" s="71">
        <v>0</v>
      </c>
      <c r="L1119" s="80">
        <v>0</v>
      </c>
      <c r="M1119" s="74">
        <v>0</v>
      </c>
      <c r="N1119" s="80">
        <v>0</v>
      </c>
      <c r="O1119" s="70">
        <v>0</v>
      </c>
      <c r="P1119" s="76" t="e">
        <f>VLOOKUP(A1119,#REF!,3,FALSE)</f>
        <v>#REF!</v>
      </c>
      <c r="Q1119" s="80">
        <v>208.33333333333331</v>
      </c>
      <c r="R1119" s="80">
        <f t="shared" si="17"/>
        <v>0</v>
      </c>
    </row>
    <row r="1120" spans="1:256" x14ac:dyDescent="0.2">
      <c r="A1120" s="79">
        <v>3399</v>
      </c>
      <c r="B1120" s="71" t="s">
        <v>572</v>
      </c>
      <c r="C1120" s="70" t="s">
        <v>8</v>
      </c>
      <c r="D1120" s="69">
        <v>0</v>
      </c>
      <c r="E1120" s="69">
        <v>0</v>
      </c>
      <c r="F1120" s="69">
        <v>0</v>
      </c>
      <c r="G1120" s="71">
        <v>0</v>
      </c>
      <c r="H1120" s="69">
        <v>0</v>
      </c>
      <c r="I1120" s="69">
        <v>0</v>
      </c>
      <c r="J1120" s="72">
        <v>0</v>
      </c>
      <c r="K1120" s="71">
        <v>0</v>
      </c>
      <c r="L1120" s="80">
        <v>0</v>
      </c>
      <c r="M1120" s="74">
        <v>0</v>
      </c>
      <c r="N1120" s="80">
        <v>0</v>
      </c>
      <c r="O1120" s="70">
        <v>0</v>
      </c>
      <c r="P1120" s="76" t="e">
        <f>VLOOKUP(A1120,#REF!,3,FALSE)</f>
        <v>#REF!</v>
      </c>
      <c r="Q1120" s="80">
        <v>82.870370370370367</v>
      </c>
      <c r="R1120" s="80">
        <f t="shared" si="17"/>
        <v>0</v>
      </c>
    </row>
    <row r="1121" spans="1:256" x14ac:dyDescent="0.2">
      <c r="A1121" s="79">
        <v>3882</v>
      </c>
      <c r="B1121" s="71" t="s">
        <v>2016</v>
      </c>
      <c r="C1121" s="70" t="s">
        <v>2107</v>
      </c>
      <c r="D1121" s="69">
        <v>0</v>
      </c>
      <c r="E1121" s="69">
        <v>0</v>
      </c>
      <c r="F1121" s="69">
        <v>0</v>
      </c>
      <c r="G1121" s="71">
        <v>0</v>
      </c>
      <c r="H1121" s="69">
        <v>0</v>
      </c>
      <c r="I1121" s="69">
        <v>0</v>
      </c>
      <c r="J1121" s="72">
        <v>0</v>
      </c>
      <c r="K1121" s="71">
        <v>0</v>
      </c>
      <c r="L1121" s="80">
        <v>0</v>
      </c>
      <c r="M1121" s="74">
        <v>0</v>
      </c>
      <c r="N1121" s="80">
        <v>0</v>
      </c>
      <c r="O1121" s="70">
        <v>0</v>
      </c>
      <c r="P1121" s="76" t="e">
        <f>VLOOKUP(A1121,#REF!,3,FALSE)</f>
        <v>#REF!</v>
      </c>
      <c r="Q1121" s="80">
        <v>47.190000000000005</v>
      </c>
      <c r="R1121" s="80">
        <f t="shared" si="17"/>
        <v>0</v>
      </c>
    </row>
    <row r="1122" spans="1:256" s="69" customFormat="1" x14ac:dyDescent="0.2">
      <c r="A1122" s="101">
        <v>3973</v>
      </c>
      <c r="B1122" s="102" t="s">
        <v>2590</v>
      </c>
      <c r="C1122" s="69" t="s">
        <v>111</v>
      </c>
      <c r="D1122" s="69">
        <v>0</v>
      </c>
      <c r="E1122" s="69">
        <v>0</v>
      </c>
      <c r="F1122" s="69">
        <v>0</v>
      </c>
      <c r="G1122" s="71">
        <v>0</v>
      </c>
      <c r="H1122" s="69">
        <v>0</v>
      </c>
      <c r="I1122" s="69">
        <v>0</v>
      </c>
      <c r="J1122" s="69">
        <v>0</v>
      </c>
      <c r="K1122" s="103">
        <v>0</v>
      </c>
      <c r="L1122" s="103">
        <v>0</v>
      </c>
      <c r="M1122" s="69">
        <v>0</v>
      </c>
      <c r="N1122" s="104">
        <v>0</v>
      </c>
      <c r="O1122" s="69">
        <v>0</v>
      </c>
      <c r="P1122" s="76" t="e">
        <f>VLOOKUP(A1122,#REF!,3,FALSE)</f>
        <v>#REF!</v>
      </c>
      <c r="Q1122" s="92"/>
      <c r="R1122" s="92">
        <f t="shared" si="17"/>
        <v>0</v>
      </c>
      <c r="S1122" s="76"/>
      <c r="T1122" s="76"/>
      <c r="U1122" s="76"/>
      <c r="V1122" s="76"/>
      <c r="W1122" s="76"/>
      <c r="X1122" s="76"/>
      <c r="Y1122" s="76"/>
      <c r="Z1122" s="76"/>
      <c r="AA1122" s="76"/>
      <c r="AB1122" s="76"/>
      <c r="AC1122" s="98"/>
      <c r="AD1122" s="98"/>
      <c r="AE1122" s="98"/>
      <c r="AF1122" s="98"/>
      <c r="AG1122" s="98"/>
      <c r="AH1122" s="98"/>
      <c r="AI1122" s="98"/>
      <c r="AJ1122" s="98"/>
      <c r="AK1122" s="98"/>
      <c r="AL1122" s="98"/>
      <c r="AM1122" s="98"/>
      <c r="AN1122" s="98"/>
      <c r="AO1122" s="98"/>
      <c r="AP1122" s="98"/>
      <c r="AQ1122" s="98"/>
      <c r="AR1122" s="98"/>
      <c r="AS1122" s="98"/>
      <c r="AT1122" s="98"/>
      <c r="AU1122" s="98"/>
      <c r="AV1122" s="98"/>
      <c r="AW1122" s="98"/>
      <c r="AX1122" s="98"/>
      <c r="AY1122" s="98"/>
      <c r="AZ1122" s="98"/>
      <c r="BA1122" s="98"/>
      <c r="BB1122" s="98"/>
      <c r="BC1122" s="98"/>
      <c r="BD1122" s="98"/>
      <c r="BE1122" s="98"/>
      <c r="BF1122" s="98"/>
      <c r="BG1122" s="98"/>
      <c r="BH1122" s="98"/>
      <c r="BI1122" s="98"/>
      <c r="BJ1122" s="98"/>
      <c r="BK1122" s="98"/>
      <c r="BL1122" s="98"/>
      <c r="BM1122" s="98"/>
      <c r="BN1122" s="98"/>
      <c r="BO1122" s="98"/>
      <c r="BP1122" s="98"/>
      <c r="BQ1122" s="98"/>
      <c r="BR1122" s="98"/>
      <c r="BS1122" s="98"/>
      <c r="BT1122" s="98"/>
      <c r="BU1122" s="98"/>
      <c r="BV1122" s="98"/>
      <c r="BW1122" s="98"/>
      <c r="BX1122" s="98"/>
      <c r="BY1122" s="98"/>
      <c r="BZ1122" s="98"/>
      <c r="CA1122" s="98"/>
      <c r="CB1122" s="98"/>
      <c r="CC1122" s="98"/>
      <c r="CD1122" s="98"/>
      <c r="CE1122" s="98"/>
      <c r="CF1122" s="98"/>
      <c r="CG1122" s="98"/>
      <c r="CH1122" s="98"/>
      <c r="CI1122" s="98"/>
      <c r="CJ1122" s="98"/>
      <c r="CK1122" s="98"/>
      <c r="CL1122" s="98"/>
      <c r="CM1122" s="98"/>
      <c r="CN1122" s="98"/>
      <c r="CO1122" s="98"/>
      <c r="CP1122" s="98"/>
      <c r="CQ1122" s="98"/>
      <c r="CR1122" s="98"/>
      <c r="CS1122" s="98"/>
      <c r="CT1122" s="98"/>
      <c r="CU1122" s="98"/>
      <c r="CV1122" s="98"/>
      <c r="CW1122" s="98"/>
      <c r="CX1122" s="98"/>
      <c r="CY1122" s="98"/>
      <c r="CZ1122" s="98"/>
      <c r="DA1122" s="98"/>
      <c r="DB1122" s="98"/>
      <c r="DC1122" s="98"/>
      <c r="DD1122" s="98"/>
      <c r="DE1122" s="98"/>
      <c r="DF1122" s="98"/>
      <c r="DG1122" s="98"/>
      <c r="DH1122" s="98"/>
      <c r="DI1122" s="98"/>
      <c r="DJ1122" s="98"/>
      <c r="DK1122" s="98"/>
      <c r="DL1122" s="98"/>
      <c r="DM1122" s="98"/>
      <c r="DN1122" s="98"/>
      <c r="DO1122" s="98"/>
      <c r="DP1122" s="98"/>
      <c r="DQ1122" s="98"/>
      <c r="DR1122" s="98"/>
      <c r="DS1122" s="98"/>
      <c r="DT1122" s="98"/>
      <c r="DU1122" s="98"/>
      <c r="DV1122" s="98"/>
      <c r="DW1122" s="98"/>
      <c r="DX1122" s="98"/>
      <c r="DY1122" s="98"/>
      <c r="DZ1122" s="98"/>
      <c r="EA1122" s="98"/>
      <c r="EB1122" s="98"/>
      <c r="EC1122" s="98"/>
      <c r="ED1122" s="98"/>
      <c r="EE1122" s="98"/>
      <c r="EF1122" s="98"/>
      <c r="EG1122" s="98"/>
      <c r="EH1122" s="98"/>
      <c r="EI1122" s="98"/>
      <c r="EJ1122" s="98"/>
      <c r="EK1122" s="98"/>
      <c r="EL1122" s="98"/>
      <c r="EM1122" s="98"/>
      <c r="EN1122" s="98"/>
      <c r="EO1122" s="98"/>
      <c r="EP1122" s="98"/>
      <c r="EQ1122" s="98"/>
      <c r="ER1122" s="98"/>
      <c r="ES1122" s="98"/>
      <c r="ET1122" s="98"/>
      <c r="EU1122" s="98"/>
      <c r="EV1122" s="98"/>
      <c r="EW1122" s="98"/>
      <c r="EX1122" s="98"/>
      <c r="EY1122" s="98"/>
      <c r="EZ1122" s="98"/>
      <c r="FA1122" s="98"/>
      <c r="FB1122" s="98"/>
      <c r="FC1122" s="98"/>
      <c r="FD1122" s="98"/>
      <c r="FE1122" s="98"/>
      <c r="FF1122" s="98"/>
      <c r="FG1122" s="98"/>
      <c r="FH1122" s="98"/>
      <c r="FI1122" s="98"/>
      <c r="FJ1122" s="98"/>
      <c r="FK1122" s="98"/>
      <c r="FL1122" s="98"/>
      <c r="FM1122" s="98"/>
      <c r="FN1122" s="98"/>
      <c r="FO1122" s="98"/>
      <c r="FP1122" s="98"/>
      <c r="FQ1122" s="98"/>
      <c r="FR1122" s="98"/>
      <c r="FS1122" s="98"/>
      <c r="FT1122" s="98"/>
      <c r="FU1122" s="98"/>
      <c r="FV1122" s="98"/>
      <c r="FW1122" s="98"/>
      <c r="FX1122" s="98"/>
      <c r="FY1122" s="98"/>
      <c r="FZ1122" s="98"/>
      <c r="GA1122" s="98"/>
      <c r="GB1122" s="98"/>
      <c r="GC1122" s="98"/>
      <c r="GD1122" s="98"/>
      <c r="GE1122" s="98"/>
      <c r="GF1122" s="98"/>
      <c r="GG1122" s="98"/>
      <c r="GH1122" s="98"/>
      <c r="GI1122" s="98"/>
      <c r="GJ1122" s="98"/>
      <c r="GK1122" s="98"/>
      <c r="GL1122" s="98"/>
      <c r="GM1122" s="98"/>
      <c r="GN1122" s="98"/>
      <c r="GO1122" s="98"/>
      <c r="GP1122" s="98"/>
      <c r="GQ1122" s="98"/>
      <c r="GR1122" s="98"/>
      <c r="GS1122" s="98"/>
      <c r="GT1122" s="98"/>
      <c r="GU1122" s="98"/>
      <c r="GV1122" s="98"/>
      <c r="GW1122" s="98"/>
      <c r="GX1122" s="98"/>
      <c r="GY1122" s="98"/>
      <c r="GZ1122" s="98"/>
      <c r="HA1122" s="98"/>
      <c r="HB1122" s="98"/>
      <c r="HC1122" s="98"/>
      <c r="HD1122" s="98"/>
      <c r="HE1122" s="98"/>
      <c r="HF1122" s="98"/>
      <c r="HG1122" s="98"/>
      <c r="HH1122" s="98"/>
      <c r="HI1122" s="98"/>
      <c r="HJ1122" s="98"/>
      <c r="HK1122" s="98"/>
      <c r="HL1122" s="98"/>
      <c r="HM1122" s="98"/>
      <c r="HN1122" s="98"/>
      <c r="HO1122" s="98"/>
      <c r="HP1122" s="98"/>
      <c r="HQ1122" s="98"/>
      <c r="HR1122" s="98"/>
      <c r="HS1122" s="98"/>
      <c r="HT1122" s="98"/>
      <c r="HU1122" s="98"/>
      <c r="HV1122" s="98"/>
      <c r="HW1122" s="98"/>
      <c r="HX1122" s="98"/>
      <c r="HY1122" s="98"/>
      <c r="HZ1122" s="98"/>
      <c r="IA1122" s="98"/>
      <c r="IB1122" s="98"/>
      <c r="IC1122" s="98"/>
      <c r="ID1122" s="98"/>
      <c r="IE1122" s="98"/>
      <c r="IF1122" s="98"/>
      <c r="IG1122" s="98"/>
      <c r="IH1122" s="98"/>
      <c r="II1122" s="98"/>
      <c r="IJ1122" s="98"/>
      <c r="IK1122" s="98"/>
      <c r="IL1122" s="98"/>
      <c r="IM1122" s="98"/>
      <c r="IN1122" s="98"/>
      <c r="IO1122" s="98"/>
      <c r="IP1122" s="98"/>
      <c r="IQ1122" s="98"/>
      <c r="IR1122" s="98"/>
      <c r="IS1122" s="98"/>
      <c r="IT1122" s="98"/>
      <c r="IU1122" s="98"/>
      <c r="IV1122" s="98"/>
    </row>
    <row r="1123" spans="1:256" x14ac:dyDescent="0.2">
      <c r="A1123" s="79">
        <v>2624</v>
      </c>
      <c r="B1123" s="71" t="s">
        <v>573</v>
      </c>
      <c r="C1123" s="70" t="s">
        <v>2119</v>
      </c>
      <c r="D1123" s="69">
        <v>2</v>
      </c>
      <c r="E1123" s="69">
        <v>2</v>
      </c>
      <c r="F1123" s="69">
        <v>4</v>
      </c>
      <c r="G1123" s="71">
        <v>180</v>
      </c>
      <c r="H1123" s="69">
        <v>36</v>
      </c>
      <c r="I1123" s="69">
        <v>2</v>
      </c>
      <c r="J1123" s="72">
        <v>2</v>
      </c>
      <c r="K1123" s="71">
        <v>4</v>
      </c>
      <c r="L1123" s="80">
        <v>180</v>
      </c>
      <c r="M1123" s="74">
        <v>36</v>
      </c>
      <c r="N1123" s="80">
        <v>45</v>
      </c>
      <c r="O1123" s="70">
        <v>0</v>
      </c>
      <c r="P1123" s="76" t="e">
        <f>VLOOKUP(A1123,#REF!,3,FALSE)</f>
        <v>#REF!</v>
      </c>
      <c r="Q1123" s="80">
        <v>40.5</v>
      </c>
      <c r="R1123" s="80">
        <f t="shared" si="17"/>
        <v>18</v>
      </c>
    </row>
    <row r="1124" spans="1:256" x14ac:dyDescent="0.2">
      <c r="A1124" s="68">
        <v>3999</v>
      </c>
      <c r="B1124" s="69" t="s">
        <v>2591</v>
      </c>
      <c r="C1124" s="70" t="s">
        <v>2176</v>
      </c>
      <c r="D1124" s="69">
        <v>0</v>
      </c>
      <c r="E1124" s="69">
        <v>0</v>
      </c>
      <c r="F1124" s="69">
        <v>0</v>
      </c>
      <c r="G1124" s="71">
        <v>0</v>
      </c>
      <c r="H1124" s="69">
        <v>0</v>
      </c>
      <c r="I1124" s="69">
        <v>0</v>
      </c>
      <c r="J1124" s="72">
        <v>0</v>
      </c>
      <c r="K1124" s="73">
        <v>0</v>
      </c>
      <c r="L1124" s="73">
        <v>0</v>
      </c>
      <c r="M1124" s="74">
        <v>0</v>
      </c>
      <c r="N1124" s="75">
        <v>0</v>
      </c>
      <c r="O1124" s="70">
        <v>0</v>
      </c>
      <c r="P1124" s="76" t="e">
        <f>VLOOKUP(A1124,#REF!,3,FALSE)</f>
        <v>#REF!</v>
      </c>
      <c r="Q1124" s="77"/>
      <c r="R1124" s="77">
        <f t="shared" si="17"/>
        <v>0</v>
      </c>
      <c r="S1124" s="76"/>
      <c r="T1124" s="76"/>
      <c r="U1124" s="76"/>
      <c r="V1124" s="76"/>
      <c r="W1124" s="76"/>
      <c r="X1124" s="76"/>
      <c r="Y1124" s="76"/>
      <c r="Z1124" s="76"/>
      <c r="AA1124" s="76"/>
      <c r="AB1124" s="76"/>
      <c r="AC1124" s="76"/>
      <c r="AD1124" s="76"/>
      <c r="AE1124" s="76"/>
      <c r="AF1124" s="76"/>
      <c r="AG1124" s="76"/>
      <c r="AH1124" s="76"/>
      <c r="AI1124" s="76"/>
      <c r="AJ1124" s="76"/>
      <c r="AK1124" s="76"/>
      <c r="AL1124" s="76"/>
      <c r="AM1124" s="76"/>
      <c r="AN1124" s="76"/>
      <c r="AO1124" s="76"/>
      <c r="AP1124" s="76"/>
      <c r="AQ1124" s="76"/>
      <c r="AR1124" s="76"/>
      <c r="AS1124" s="76"/>
      <c r="AT1124" s="76"/>
      <c r="AU1124" s="76"/>
      <c r="AV1124" s="76"/>
      <c r="AW1124" s="76"/>
      <c r="AX1124" s="76"/>
      <c r="AY1124" s="76"/>
      <c r="AZ1124" s="76"/>
      <c r="BA1124" s="76"/>
      <c r="BB1124" s="76"/>
      <c r="BC1124" s="76"/>
      <c r="BD1124" s="76"/>
      <c r="BE1124" s="76"/>
      <c r="BF1124" s="76"/>
      <c r="BG1124" s="76"/>
      <c r="BH1124" s="76"/>
      <c r="BI1124" s="76"/>
      <c r="BJ1124" s="76"/>
      <c r="BK1124" s="76"/>
      <c r="BL1124" s="76"/>
      <c r="BM1124" s="76"/>
      <c r="BN1124" s="76"/>
      <c r="BO1124" s="76"/>
      <c r="BP1124" s="76"/>
      <c r="BQ1124" s="76"/>
      <c r="BR1124" s="76"/>
      <c r="BS1124" s="76"/>
      <c r="BT1124" s="76"/>
      <c r="BU1124" s="76"/>
      <c r="BV1124" s="76"/>
      <c r="BW1124" s="76"/>
      <c r="BX1124" s="76"/>
      <c r="BY1124" s="76"/>
      <c r="BZ1124" s="76"/>
      <c r="CA1124" s="76"/>
      <c r="CB1124" s="76"/>
      <c r="CC1124" s="76"/>
      <c r="CD1124" s="76"/>
      <c r="CE1124" s="76"/>
      <c r="CF1124" s="76"/>
      <c r="CG1124" s="76"/>
      <c r="CH1124" s="76"/>
      <c r="CI1124" s="76"/>
      <c r="CJ1124" s="76"/>
      <c r="CK1124" s="76"/>
      <c r="CL1124" s="76"/>
      <c r="CM1124" s="76"/>
      <c r="CN1124" s="76"/>
      <c r="CO1124" s="76"/>
      <c r="CP1124" s="76"/>
      <c r="CQ1124" s="76"/>
      <c r="CR1124" s="76"/>
      <c r="CS1124" s="76"/>
      <c r="CT1124" s="76"/>
      <c r="CU1124" s="76"/>
      <c r="CV1124" s="76"/>
      <c r="CW1124" s="76"/>
      <c r="CX1124" s="76"/>
      <c r="CY1124" s="76"/>
      <c r="CZ1124" s="76"/>
      <c r="DA1124" s="76"/>
      <c r="DB1124" s="76"/>
      <c r="DC1124" s="76"/>
      <c r="DD1124" s="76"/>
      <c r="DE1124" s="76"/>
      <c r="DF1124" s="76"/>
      <c r="DG1124" s="76"/>
      <c r="DH1124" s="76"/>
      <c r="DI1124" s="76"/>
      <c r="DJ1124" s="76"/>
      <c r="DK1124" s="76"/>
      <c r="DL1124" s="76"/>
      <c r="DM1124" s="76"/>
      <c r="DN1124" s="76"/>
      <c r="DO1124" s="76"/>
      <c r="DP1124" s="76"/>
      <c r="DQ1124" s="76"/>
      <c r="DR1124" s="76"/>
      <c r="DS1124" s="76"/>
      <c r="DT1124" s="76"/>
      <c r="DU1124" s="76"/>
      <c r="DV1124" s="76"/>
      <c r="DW1124" s="76"/>
      <c r="DX1124" s="76"/>
      <c r="DY1124" s="76"/>
      <c r="DZ1124" s="76"/>
      <c r="EA1124" s="76"/>
      <c r="EB1124" s="76"/>
      <c r="EC1124" s="76"/>
      <c r="ED1124" s="76"/>
      <c r="EE1124" s="76"/>
      <c r="EF1124" s="76"/>
      <c r="EG1124" s="76"/>
      <c r="EH1124" s="76"/>
      <c r="EI1124" s="76"/>
      <c r="EJ1124" s="76"/>
      <c r="EK1124" s="76"/>
      <c r="EL1124" s="76"/>
      <c r="EM1124" s="76"/>
      <c r="EN1124" s="76"/>
      <c r="EO1124" s="76"/>
      <c r="EP1124" s="76"/>
      <c r="EQ1124" s="76"/>
      <c r="ER1124" s="76"/>
      <c r="ES1124" s="76"/>
      <c r="ET1124" s="76"/>
      <c r="EU1124" s="76"/>
      <c r="EV1124" s="76"/>
      <c r="EW1124" s="76"/>
      <c r="EX1124" s="76"/>
      <c r="EY1124" s="76"/>
      <c r="EZ1124" s="76"/>
      <c r="FA1124" s="76"/>
      <c r="FB1124" s="76"/>
      <c r="FC1124" s="76"/>
      <c r="FD1124" s="76"/>
      <c r="FE1124" s="76"/>
      <c r="FF1124" s="76"/>
      <c r="FG1124" s="76"/>
      <c r="FH1124" s="76"/>
      <c r="FI1124" s="76"/>
      <c r="FJ1124" s="76"/>
      <c r="FK1124" s="76"/>
      <c r="FL1124" s="76"/>
      <c r="FM1124" s="76"/>
      <c r="FN1124" s="76"/>
      <c r="FO1124" s="76"/>
      <c r="FP1124" s="76"/>
      <c r="FQ1124" s="76"/>
      <c r="FR1124" s="76"/>
      <c r="FS1124" s="76"/>
      <c r="FT1124" s="76"/>
      <c r="FU1124" s="76"/>
      <c r="FV1124" s="76"/>
      <c r="FW1124" s="76"/>
      <c r="FX1124" s="76"/>
      <c r="FY1124" s="76"/>
      <c r="FZ1124" s="76"/>
      <c r="GA1124" s="76"/>
      <c r="GB1124" s="76"/>
      <c r="GC1124" s="76"/>
      <c r="GD1124" s="76"/>
      <c r="GE1124" s="76"/>
      <c r="GF1124" s="76"/>
      <c r="GG1124" s="76"/>
      <c r="GH1124" s="76"/>
      <c r="GI1124" s="76"/>
      <c r="GJ1124" s="76"/>
      <c r="GK1124" s="76"/>
      <c r="GL1124" s="76"/>
      <c r="GM1124" s="76"/>
      <c r="GN1124" s="76"/>
      <c r="GO1124" s="76"/>
      <c r="GP1124" s="76"/>
      <c r="GQ1124" s="76"/>
      <c r="GR1124" s="76"/>
      <c r="GS1124" s="76"/>
      <c r="GT1124" s="76"/>
      <c r="GU1124" s="76"/>
      <c r="GV1124" s="76"/>
      <c r="GW1124" s="76"/>
      <c r="GX1124" s="76"/>
      <c r="GY1124" s="76"/>
      <c r="GZ1124" s="76"/>
      <c r="HA1124" s="76"/>
      <c r="HB1124" s="76"/>
      <c r="HC1124" s="76"/>
      <c r="HD1124" s="76"/>
      <c r="HE1124" s="76"/>
      <c r="HF1124" s="76"/>
      <c r="HG1124" s="76"/>
      <c r="HH1124" s="76"/>
      <c r="HI1124" s="76"/>
      <c r="HJ1124" s="76"/>
      <c r="HK1124" s="76"/>
      <c r="HL1124" s="76"/>
      <c r="HM1124" s="76"/>
      <c r="HN1124" s="76"/>
      <c r="HO1124" s="76"/>
      <c r="HP1124" s="76"/>
      <c r="HQ1124" s="76"/>
      <c r="HR1124" s="76"/>
      <c r="HS1124" s="76"/>
      <c r="HT1124" s="76"/>
      <c r="HU1124" s="76"/>
      <c r="HV1124" s="76"/>
      <c r="HW1124" s="76"/>
      <c r="HX1124" s="76"/>
      <c r="HY1124" s="76"/>
      <c r="HZ1124" s="76"/>
      <c r="IA1124" s="76"/>
      <c r="IB1124" s="76"/>
      <c r="IC1124" s="76"/>
      <c r="ID1124" s="76"/>
      <c r="IE1124" s="76"/>
      <c r="IF1124" s="76"/>
      <c r="IG1124" s="76"/>
      <c r="IH1124" s="76"/>
      <c r="II1124" s="76"/>
      <c r="IJ1124" s="76"/>
      <c r="IK1124" s="76"/>
      <c r="IL1124" s="76"/>
      <c r="IM1124" s="76"/>
      <c r="IN1124" s="76"/>
      <c r="IO1124" s="76"/>
      <c r="IP1124" s="76"/>
      <c r="IQ1124" s="76"/>
      <c r="IR1124" s="76"/>
      <c r="IS1124" s="76"/>
      <c r="IT1124" s="76"/>
      <c r="IU1124" s="76"/>
      <c r="IV1124" s="76"/>
    </row>
    <row r="1125" spans="1:256" x14ac:dyDescent="0.2">
      <c r="A1125" s="79">
        <v>1758</v>
      </c>
      <c r="B1125" s="71" t="s">
        <v>2029</v>
      </c>
      <c r="C1125" s="70" t="s">
        <v>2110</v>
      </c>
      <c r="D1125" s="69">
        <v>8</v>
      </c>
      <c r="E1125" s="69">
        <v>2</v>
      </c>
      <c r="F1125" s="69">
        <v>49</v>
      </c>
      <c r="G1125" s="71">
        <v>409.64000000000004</v>
      </c>
      <c r="H1125" s="69">
        <v>61.88</v>
      </c>
      <c r="I1125" s="69">
        <v>8</v>
      </c>
      <c r="J1125" s="72">
        <v>2</v>
      </c>
      <c r="K1125" s="71">
        <v>49</v>
      </c>
      <c r="L1125" s="80">
        <v>409.64000000000004</v>
      </c>
      <c r="M1125" s="74">
        <v>61.88</v>
      </c>
      <c r="N1125" s="80">
        <v>8.3600000000000012</v>
      </c>
      <c r="O1125" s="70">
        <v>16</v>
      </c>
      <c r="P1125" s="76" t="e">
        <f>VLOOKUP(A1125,#REF!,3,FALSE)</f>
        <v>#REF!</v>
      </c>
      <c r="Q1125" s="80">
        <v>2.9700000000000006</v>
      </c>
      <c r="R1125" s="80">
        <f t="shared" si="17"/>
        <v>264.11</v>
      </c>
    </row>
    <row r="1126" spans="1:256" x14ac:dyDescent="0.2">
      <c r="A1126" s="79">
        <v>1759</v>
      </c>
      <c r="B1126" s="71" t="s">
        <v>2030</v>
      </c>
      <c r="C1126" s="70" t="s">
        <v>2110</v>
      </c>
      <c r="D1126" s="69">
        <v>12</v>
      </c>
      <c r="E1126" s="69">
        <v>2</v>
      </c>
      <c r="F1126" s="69">
        <v>70</v>
      </c>
      <c r="G1126" s="71">
        <v>585.20000000000005</v>
      </c>
      <c r="H1126" s="69">
        <v>53.5</v>
      </c>
      <c r="I1126" s="69">
        <v>12</v>
      </c>
      <c r="J1126" s="72">
        <v>2</v>
      </c>
      <c r="K1126" s="71">
        <v>70</v>
      </c>
      <c r="L1126" s="80">
        <v>585.20000000000005</v>
      </c>
      <c r="M1126" s="74">
        <v>53.5</v>
      </c>
      <c r="N1126" s="80">
        <v>8.3600000000000012</v>
      </c>
      <c r="O1126" s="70">
        <v>22</v>
      </c>
      <c r="P1126" s="76" t="e">
        <f>VLOOKUP(A1126,#REF!,3,FALSE)</f>
        <v>#REF!</v>
      </c>
      <c r="Q1126" s="80">
        <v>2.9700000000000006</v>
      </c>
      <c r="R1126" s="80">
        <f t="shared" si="17"/>
        <v>377.30000000000007</v>
      </c>
    </row>
    <row r="1127" spans="1:256" x14ac:dyDescent="0.2">
      <c r="A1127" s="79">
        <v>1760</v>
      </c>
      <c r="B1127" s="71" t="s">
        <v>2031</v>
      </c>
      <c r="C1127" s="70" t="s">
        <v>2110</v>
      </c>
      <c r="D1127" s="69">
        <v>8</v>
      </c>
      <c r="E1127" s="69">
        <v>2</v>
      </c>
      <c r="F1127" s="69">
        <v>13</v>
      </c>
      <c r="G1127" s="71">
        <v>108.68</v>
      </c>
      <c r="H1127" s="69">
        <v>13.360000000000001</v>
      </c>
      <c r="I1127" s="69">
        <v>8</v>
      </c>
      <c r="J1127" s="72">
        <v>2</v>
      </c>
      <c r="K1127" s="71">
        <v>13</v>
      </c>
      <c r="L1127" s="80">
        <v>108.68</v>
      </c>
      <c r="M1127" s="74">
        <v>13.360000000000001</v>
      </c>
      <c r="N1127" s="80">
        <v>8.3600000000000012</v>
      </c>
      <c r="O1127" s="70">
        <v>4</v>
      </c>
      <c r="P1127" s="76" t="e">
        <f>VLOOKUP(A1127,#REF!,3,FALSE)</f>
        <v>#REF!</v>
      </c>
      <c r="Q1127" s="80">
        <v>2.9700000000000006</v>
      </c>
      <c r="R1127" s="80">
        <f t="shared" si="17"/>
        <v>70.070000000000007</v>
      </c>
    </row>
    <row r="1128" spans="1:256" x14ac:dyDescent="0.2">
      <c r="A1128" s="79">
        <v>3907</v>
      </c>
      <c r="B1128" s="71" t="s">
        <v>2017</v>
      </c>
      <c r="C1128" s="70" t="s">
        <v>2110</v>
      </c>
      <c r="D1128" s="69">
        <v>0</v>
      </c>
      <c r="E1128" s="69">
        <v>0</v>
      </c>
      <c r="F1128" s="69">
        <v>0</v>
      </c>
      <c r="G1128" s="71">
        <v>0</v>
      </c>
      <c r="H1128" s="69">
        <v>0</v>
      </c>
      <c r="I1128" s="69">
        <v>0</v>
      </c>
      <c r="J1128" s="72">
        <v>0</v>
      </c>
      <c r="K1128" s="71">
        <v>0</v>
      </c>
      <c r="L1128" s="80">
        <v>0</v>
      </c>
      <c r="M1128" s="74">
        <v>0</v>
      </c>
      <c r="N1128" s="80">
        <v>0</v>
      </c>
      <c r="O1128" s="70">
        <v>0</v>
      </c>
      <c r="P1128" s="76" t="e">
        <f>VLOOKUP(A1128,#REF!,3,FALSE)</f>
        <v>#REF!</v>
      </c>
      <c r="Q1128" s="80">
        <v>132</v>
      </c>
      <c r="R1128" s="80">
        <f t="shared" si="17"/>
        <v>0</v>
      </c>
    </row>
    <row r="1129" spans="1:256" x14ac:dyDescent="0.2">
      <c r="A1129" s="79">
        <v>2623</v>
      </c>
      <c r="B1129" s="71" t="s">
        <v>2592</v>
      </c>
      <c r="C1129" s="70" t="s">
        <v>2119</v>
      </c>
      <c r="D1129" s="69">
        <v>0</v>
      </c>
      <c r="E1129" s="69">
        <v>0</v>
      </c>
      <c r="F1129" s="69">
        <v>0</v>
      </c>
      <c r="G1129" s="71">
        <v>0</v>
      </c>
      <c r="H1129" s="69">
        <v>0</v>
      </c>
      <c r="I1129" s="69">
        <v>0</v>
      </c>
      <c r="J1129" s="72">
        <v>0</v>
      </c>
      <c r="K1129" s="71">
        <v>0</v>
      </c>
      <c r="L1129" s="80">
        <v>0</v>
      </c>
      <c r="M1129" s="74">
        <v>0</v>
      </c>
      <c r="N1129" s="80">
        <v>0</v>
      </c>
      <c r="O1129" s="70">
        <v>0</v>
      </c>
      <c r="P1129" s="76" t="e">
        <f>VLOOKUP(A1129,#REF!,3,FALSE)</f>
        <v>#REF!</v>
      </c>
      <c r="Q1129" s="80">
        <v>171.75</v>
      </c>
      <c r="R1129" s="80">
        <f t="shared" si="17"/>
        <v>0</v>
      </c>
    </row>
    <row r="1130" spans="1:256" x14ac:dyDescent="0.2">
      <c r="A1130" s="79">
        <v>3560</v>
      </c>
      <c r="B1130" s="71" t="s">
        <v>1617</v>
      </c>
      <c r="C1130" s="70" t="s">
        <v>62</v>
      </c>
      <c r="D1130" s="69">
        <v>34</v>
      </c>
      <c r="E1130" s="69">
        <v>34</v>
      </c>
      <c r="F1130" s="69">
        <v>955</v>
      </c>
      <c r="G1130" s="71">
        <v>13801.5</v>
      </c>
      <c r="H1130" s="69">
        <v>2557.11</v>
      </c>
      <c r="I1130" s="69">
        <v>34</v>
      </c>
      <c r="J1130" s="72">
        <v>34</v>
      </c>
      <c r="K1130" s="71">
        <v>955</v>
      </c>
      <c r="L1130" s="80">
        <v>13801.5</v>
      </c>
      <c r="M1130" s="74">
        <v>2557.11</v>
      </c>
      <c r="N1130" s="80">
        <v>14.4518</v>
      </c>
      <c r="O1130" s="70">
        <v>80</v>
      </c>
      <c r="P1130" s="76" t="e">
        <f>VLOOKUP(A1130,#REF!,3,FALSE)</f>
        <v>#REF!</v>
      </c>
      <c r="Q1130" s="80">
        <v>6.564814814814814</v>
      </c>
      <c r="R1130" s="80">
        <f t="shared" si="17"/>
        <v>7532.0708518518531</v>
      </c>
    </row>
    <row r="1131" spans="1:256" x14ac:dyDescent="0.2">
      <c r="A1131" s="79">
        <v>1925</v>
      </c>
      <c r="B1131" s="71" t="s">
        <v>2018</v>
      </c>
      <c r="C1131" s="70" t="s">
        <v>62</v>
      </c>
      <c r="D1131" s="69">
        <v>32</v>
      </c>
      <c r="E1131" s="69">
        <v>29</v>
      </c>
      <c r="F1131" s="69">
        <v>117</v>
      </c>
      <c r="G1131" s="71">
        <v>1170.56</v>
      </c>
      <c r="H1131" s="69">
        <v>209.53</v>
      </c>
      <c r="I1131" s="69">
        <v>32</v>
      </c>
      <c r="J1131" s="72">
        <v>29</v>
      </c>
      <c r="K1131" s="71">
        <v>117</v>
      </c>
      <c r="L1131" s="80">
        <v>1170.56</v>
      </c>
      <c r="M1131" s="74">
        <v>209.53</v>
      </c>
      <c r="N1131" s="80">
        <v>10.004800000000001</v>
      </c>
      <c r="O1131" s="70">
        <v>0</v>
      </c>
      <c r="P1131" s="76" t="e">
        <f>VLOOKUP(A1131,#REF!,3,FALSE)</f>
        <v>#REF!</v>
      </c>
      <c r="Q1131" s="80">
        <v>3.2230000000000003</v>
      </c>
      <c r="R1131" s="80">
        <f t="shared" si="17"/>
        <v>793.4706000000001</v>
      </c>
    </row>
    <row r="1132" spans="1:256" x14ac:dyDescent="0.2">
      <c r="A1132" s="105">
        <v>1744</v>
      </c>
      <c r="B1132" s="106" t="s">
        <v>576</v>
      </c>
      <c r="C1132" s="107" t="s">
        <v>62</v>
      </c>
      <c r="D1132" s="106">
        <v>145</v>
      </c>
      <c r="E1132" s="106">
        <v>73</v>
      </c>
      <c r="F1132" s="106">
        <v>2340</v>
      </c>
      <c r="G1132" s="106">
        <v>38767.770000000004</v>
      </c>
      <c r="H1132" s="106">
        <v>7593.04</v>
      </c>
      <c r="I1132" s="106">
        <v>143</v>
      </c>
      <c r="J1132" s="108">
        <v>71</v>
      </c>
      <c r="K1132" s="106">
        <v>2338</v>
      </c>
      <c r="L1132" s="109">
        <v>38727.770000000004</v>
      </c>
      <c r="M1132" s="110">
        <v>7585.0300000000007</v>
      </c>
      <c r="N1132" s="109">
        <v>16.564500000000002</v>
      </c>
      <c r="O1132" s="107">
        <v>178</v>
      </c>
      <c r="P1132" s="111" t="e">
        <f>VLOOKUP(A1132,#REF!,3,FALSE)</f>
        <v>#REF!</v>
      </c>
      <c r="Q1132" s="109">
        <v>10.972222222222221</v>
      </c>
      <c r="R1132" s="109">
        <f t="shared" si="17"/>
        <v>13074.745444444452</v>
      </c>
      <c r="T1132" s="84"/>
    </row>
    <row r="1133" spans="1:256" x14ac:dyDescent="0.2">
      <c r="A1133" s="105">
        <v>1745</v>
      </c>
      <c r="B1133" s="106" t="s">
        <v>577</v>
      </c>
      <c r="C1133" s="107" t="s">
        <v>62</v>
      </c>
      <c r="D1133" s="106">
        <v>106</v>
      </c>
      <c r="E1133" s="106">
        <v>91</v>
      </c>
      <c r="F1133" s="106">
        <v>1297</v>
      </c>
      <c r="G1133" s="106">
        <v>26197.300000000003</v>
      </c>
      <c r="H1133" s="106">
        <v>4725.68</v>
      </c>
      <c r="I1133" s="106">
        <v>103</v>
      </c>
      <c r="J1133" s="108">
        <v>88</v>
      </c>
      <c r="K1133" s="106">
        <v>1273</v>
      </c>
      <c r="L1133" s="109">
        <v>25798.7</v>
      </c>
      <c r="M1133" s="110">
        <v>4645.95</v>
      </c>
      <c r="N1133" s="109">
        <v>20.266100000000002</v>
      </c>
      <c r="O1133" s="107">
        <v>10</v>
      </c>
      <c r="P1133" s="111" t="e">
        <f>VLOOKUP(A1133,#REF!,3,FALSE)</f>
        <v>#REF!</v>
      </c>
      <c r="Q1133" s="109">
        <v>10.972222222222221</v>
      </c>
      <c r="R1133" s="109">
        <f t="shared" si="17"/>
        <v>11831.106411111114</v>
      </c>
    </row>
    <row r="1134" spans="1:256" x14ac:dyDescent="0.2">
      <c r="A1134" s="79">
        <v>1746</v>
      </c>
      <c r="B1134" s="71" t="s">
        <v>2019</v>
      </c>
      <c r="C1134" s="70" t="s">
        <v>62</v>
      </c>
      <c r="D1134" s="69">
        <v>5</v>
      </c>
      <c r="E1134" s="69">
        <v>5</v>
      </c>
      <c r="F1134" s="69">
        <v>11</v>
      </c>
      <c r="G1134" s="71">
        <v>102.67</v>
      </c>
      <c r="H1134" s="69">
        <v>18.53</v>
      </c>
      <c r="I1134" s="69">
        <v>5</v>
      </c>
      <c r="J1134" s="72">
        <v>5</v>
      </c>
      <c r="K1134" s="71">
        <v>11</v>
      </c>
      <c r="L1134" s="80">
        <v>102.67</v>
      </c>
      <c r="M1134" s="74">
        <v>18.53</v>
      </c>
      <c r="N1134" s="80">
        <v>9.3336000000000006</v>
      </c>
      <c r="O1134" s="70">
        <v>0</v>
      </c>
      <c r="P1134" s="76" t="e">
        <f>VLOOKUP(A1134,#REF!,3,FALSE)</f>
        <v>#REF!</v>
      </c>
      <c r="Q1134" s="80">
        <v>4.4880000000000004</v>
      </c>
      <c r="R1134" s="80">
        <f t="shared" si="17"/>
        <v>53.301600000000001</v>
      </c>
    </row>
    <row r="1135" spans="1:256" x14ac:dyDescent="0.2">
      <c r="A1135" s="79">
        <v>1747</v>
      </c>
      <c r="B1135" s="71" t="s">
        <v>2020</v>
      </c>
      <c r="C1135" s="70" t="s">
        <v>62</v>
      </c>
      <c r="D1135" s="69">
        <v>17</v>
      </c>
      <c r="E1135" s="69">
        <v>16</v>
      </c>
      <c r="F1135" s="69">
        <v>157</v>
      </c>
      <c r="G1135" s="71">
        <v>1486.43</v>
      </c>
      <c r="H1135" s="69">
        <v>235.86</v>
      </c>
      <c r="I1135" s="69">
        <v>17</v>
      </c>
      <c r="J1135" s="72">
        <v>16</v>
      </c>
      <c r="K1135" s="71">
        <v>157</v>
      </c>
      <c r="L1135" s="80">
        <v>1486.43</v>
      </c>
      <c r="M1135" s="74">
        <v>235.85000000000002</v>
      </c>
      <c r="N1135" s="80">
        <v>9.4677000000000007</v>
      </c>
      <c r="O1135" s="70">
        <v>0</v>
      </c>
      <c r="P1135" s="76" t="e">
        <f>VLOOKUP(A1135,#REF!,3,FALSE)</f>
        <v>#REF!</v>
      </c>
      <c r="Q1135" s="80">
        <v>4.4880000000000004</v>
      </c>
      <c r="R1135" s="80">
        <f t="shared" si="17"/>
        <v>781.81290000000001</v>
      </c>
    </row>
    <row r="1136" spans="1:256" x14ac:dyDescent="0.2">
      <c r="A1136" s="79">
        <v>1748</v>
      </c>
      <c r="B1136" s="71" t="s">
        <v>1618</v>
      </c>
      <c r="C1136" s="70" t="s">
        <v>62</v>
      </c>
      <c r="D1136" s="69">
        <v>133</v>
      </c>
      <c r="E1136" s="69">
        <v>122</v>
      </c>
      <c r="F1136" s="69">
        <v>599</v>
      </c>
      <c r="G1136" s="71">
        <v>8473.3900000000012</v>
      </c>
      <c r="H1136" s="69">
        <v>1594.6100000000001</v>
      </c>
      <c r="I1136" s="69">
        <v>131</v>
      </c>
      <c r="J1136" s="72">
        <v>121</v>
      </c>
      <c r="K1136" s="71">
        <v>587</v>
      </c>
      <c r="L1136" s="80">
        <v>8324.59</v>
      </c>
      <c r="M1136" s="74">
        <v>1564.8600000000001</v>
      </c>
      <c r="N1136" s="80">
        <v>14.181600000000001</v>
      </c>
      <c r="O1136" s="70">
        <v>15</v>
      </c>
      <c r="P1136" s="76" t="e">
        <f>VLOOKUP(A1136,#REF!,3,FALSE)</f>
        <v>#REF!</v>
      </c>
      <c r="Q1136" s="80">
        <v>5.0370370370370372</v>
      </c>
      <c r="R1136" s="80">
        <f t="shared" si="17"/>
        <v>5367.8584592592606</v>
      </c>
    </row>
    <row r="1137" spans="1:256" x14ac:dyDescent="0.2">
      <c r="A1137" s="79">
        <v>1749</v>
      </c>
      <c r="B1137" s="71" t="s">
        <v>1619</v>
      </c>
      <c r="C1137" s="70" t="s">
        <v>62</v>
      </c>
      <c r="D1137" s="69">
        <v>54</v>
      </c>
      <c r="E1137" s="69">
        <v>45</v>
      </c>
      <c r="F1137" s="69">
        <v>236</v>
      </c>
      <c r="G1137" s="71">
        <v>3124.06</v>
      </c>
      <c r="H1137" s="69">
        <v>599.42000000000007</v>
      </c>
      <c r="I1137" s="69">
        <v>49</v>
      </c>
      <c r="J1137" s="72">
        <v>41</v>
      </c>
      <c r="K1137" s="71">
        <v>196</v>
      </c>
      <c r="L1137" s="80">
        <v>2628.01</v>
      </c>
      <c r="M1137" s="74">
        <v>500.21000000000004</v>
      </c>
      <c r="N1137" s="80">
        <v>13.408200000000001</v>
      </c>
      <c r="O1137" s="70">
        <v>0</v>
      </c>
      <c r="P1137" s="76" t="e">
        <f>VLOOKUP(A1137,#REF!,3,FALSE)</f>
        <v>#REF!</v>
      </c>
      <c r="Q1137" s="80">
        <v>5.0370370370370372</v>
      </c>
      <c r="R1137" s="80">
        <f t="shared" si="17"/>
        <v>1640.7479407407407</v>
      </c>
    </row>
    <row r="1138" spans="1:256" x14ac:dyDescent="0.2">
      <c r="A1138" s="79">
        <v>2929</v>
      </c>
      <c r="B1138" s="71" t="s">
        <v>2021</v>
      </c>
      <c r="C1138" s="70" t="s">
        <v>62</v>
      </c>
      <c r="D1138" s="69">
        <v>1</v>
      </c>
      <c r="E1138" s="69">
        <v>1</v>
      </c>
      <c r="F1138" s="69">
        <v>1</v>
      </c>
      <c r="G1138" s="71">
        <v>11.9</v>
      </c>
      <c r="H1138" s="69">
        <v>2.38</v>
      </c>
      <c r="I1138" s="69">
        <v>1</v>
      </c>
      <c r="J1138" s="72">
        <v>1</v>
      </c>
      <c r="K1138" s="71">
        <v>1</v>
      </c>
      <c r="L1138" s="80">
        <v>11.9</v>
      </c>
      <c r="M1138" s="74">
        <v>2.38</v>
      </c>
      <c r="N1138" s="80">
        <v>11.9</v>
      </c>
      <c r="O1138" s="70">
        <v>0</v>
      </c>
      <c r="P1138" s="76" t="e">
        <f>VLOOKUP(A1138,#REF!,3,FALSE)</f>
        <v>#REF!</v>
      </c>
      <c r="Q1138" s="80">
        <v>21.637000000000004</v>
      </c>
      <c r="R1138" s="80">
        <f t="shared" si="17"/>
        <v>-9.7370000000000037</v>
      </c>
    </row>
    <row r="1139" spans="1:256" x14ac:dyDescent="0.2">
      <c r="A1139" s="68">
        <v>2755</v>
      </c>
      <c r="B1139" s="69" t="s">
        <v>2593</v>
      </c>
      <c r="C1139" s="70" t="s">
        <v>62</v>
      </c>
      <c r="D1139" s="69">
        <v>0</v>
      </c>
      <c r="E1139" s="69">
        <v>0</v>
      </c>
      <c r="F1139" s="69">
        <v>0</v>
      </c>
      <c r="G1139" s="71">
        <v>0</v>
      </c>
      <c r="H1139" s="69">
        <v>0</v>
      </c>
      <c r="I1139" s="69">
        <v>0</v>
      </c>
      <c r="J1139" s="72">
        <v>0</v>
      </c>
      <c r="K1139" s="73">
        <v>0</v>
      </c>
      <c r="L1139" s="73">
        <v>0</v>
      </c>
      <c r="M1139" s="74">
        <v>0</v>
      </c>
      <c r="N1139" s="75">
        <v>0</v>
      </c>
      <c r="O1139" s="70">
        <v>0</v>
      </c>
      <c r="P1139" s="76" t="e">
        <f>VLOOKUP(A1139,#REF!,3,FALSE)</f>
        <v>#REF!</v>
      </c>
      <c r="Q1139" s="77"/>
      <c r="R1139" s="77">
        <f t="shared" si="17"/>
        <v>0</v>
      </c>
      <c r="S1139" s="76"/>
      <c r="T1139" s="76"/>
      <c r="U1139" s="76"/>
      <c r="V1139" s="76"/>
      <c r="W1139" s="76"/>
      <c r="X1139" s="76"/>
      <c r="Y1139" s="76"/>
      <c r="Z1139" s="76"/>
      <c r="AA1139" s="76"/>
      <c r="AB1139" s="76"/>
      <c r="AC1139" s="76"/>
      <c r="AD1139" s="76"/>
      <c r="AE1139" s="76"/>
      <c r="AF1139" s="76"/>
      <c r="AG1139" s="76"/>
      <c r="AH1139" s="76"/>
      <c r="AI1139" s="76"/>
      <c r="AJ1139" s="76"/>
      <c r="AK1139" s="76"/>
      <c r="AL1139" s="76"/>
      <c r="AM1139" s="76"/>
      <c r="AN1139" s="76"/>
      <c r="AO1139" s="76"/>
      <c r="AP1139" s="76"/>
      <c r="AQ1139" s="76"/>
      <c r="AR1139" s="76"/>
      <c r="AS1139" s="76"/>
      <c r="AT1139" s="76"/>
      <c r="AU1139" s="76"/>
      <c r="AV1139" s="76"/>
      <c r="AW1139" s="76"/>
      <c r="AX1139" s="76"/>
      <c r="AY1139" s="76"/>
      <c r="AZ1139" s="76"/>
      <c r="BA1139" s="76"/>
      <c r="BB1139" s="76"/>
      <c r="BC1139" s="76"/>
      <c r="BD1139" s="76"/>
      <c r="BE1139" s="76"/>
      <c r="BF1139" s="76"/>
      <c r="BG1139" s="76"/>
      <c r="BH1139" s="76"/>
      <c r="BI1139" s="76"/>
      <c r="BJ1139" s="76"/>
      <c r="BK1139" s="76"/>
      <c r="BL1139" s="76"/>
      <c r="BM1139" s="76"/>
      <c r="BN1139" s="76"/>
      <c r="BO1139" s="76"/>
      <c r="BP1139" s="76"/>
      <c r="BQ1139" s="76"/>
      <c r="BR1139" s="76"/>
      <c r="BS1139" s="76"/>
      <c r="BT1139" s="76"/>
      <c r="BU1139" s="76"/>
      <c r="BV1139" s="76"/>
      <c r="BW1139" s="76"/>
      <c r="BX1139" s="76"/>
      <c r="BY1139" s="76"/>
      <c r="BZ1139" s="76"/>
      <c r="CA1139" s="76"/>
      <c r="CB1139" s="76"/>
      <c r="CC1139" s="76"/>
      <c r="CD1139" s="76"/>
      <c r="CE1139" s="76"/>
      <c r="CF1139" s="76"/>
      <c r="CG1139" s="76"/>
      <c r="CH1139" s="76"/>
      <c r="CI1139" s="76"/>
      <c r="CJ1139" s="76"/>
      <c r="CK1139" s="76"/>
      <c r="CL1139" s="76"/>
      <c r="CM1139" s="76"/>
      <c r="CN1139" s="76"/>
      <c r="CO1139" s="76"/>
      <c r="CP1139" s="76"/>
      <c r="CQ1139" s="76"/>
      <c r="CR1139" s="76"/>
      <c r="CS1139" s="76"/>
      <c r="CT1139" s="76"/>
      <c r="CU1139" s="76"/>
      <c r="CV1139" s="76"/>
      <c r="CW1139" s="76"/>
      <c r="CX1139" s="76"/>
      <c r="CY1139" s="76"/>
      <c r="CZ1139" s="76"/>
      <c r="DA1139" s="76"/>
      <c r="DB1139" s="76"/>
      <c r="DC1139" s="76"/>
      <c r="DD1139" s="76"/>
      <c r="DE1139" s="76"/>
      <c r="DF1139" s="76"/>
      <c r="DG1139" s="76"/>
      <c r="DH1139" s="76"/>
      <c r="DI1139" s="76"/>
      <c r="DJ1139" s="76"/>
      <c r="DK1139" s="76"/>
      <c r="DL1139" s="76"/>
      <c r="DM1139" s="76"/>
      <c r="DN1139" s="76"/>
      <c r="DO1139" s="76"/>
      <c r="DP1139" s="76"/>
      <c r="DQ1139" s="76"/>
      <c r="DR1139" s="76"/>
      <c r="DS1139" s="76"/>
      <c r="DT1139" s="76"/>
      <c r="DU1139" s="76"/>
      <c r="DV1139" s="76"/>
      <c r="DW1139" s="76"/>
      <c r="DX1139" s="76"/>
      <c r="DY1139" s="76"/>
      <c r="DZ1139" s="76"/>
      <c r="EA1139" s="76"/>
      <c r="EB1139" s="76"/>
      <c r="EC1139" s="76"/>
      <c r="ED1139" s="76"/>
      <c r="EE1139" s="76"/>
      <c r="EF1139" s="76"/>
      <c r="EG1139" s="76"/>
      <c r="EH1139" s="76"/>
      <c r="EI1139" s="76"/>
      <c r="EJ1139" s="76"/>
      <c r="EK1139" s="76"/>
      <c r="EL1139" s="76"/>
      <c r="EM1139" s="76"/>
      <c r="EN1139" s="76"/>
      <c r="EO1139" s="76"/>
      <c r="EP1139" s="76"/>
      <c r="EQ1139" s="76"/>
      <c r="ER1139" s="76"/>
      <c r="ES1139" s="76"/>
      <c r="ET1139" s="76"/>
      <c r="EU1139" s="76"/>
      <c r="EV1139" s="76"/>
      <c r="EW1139" s="76"/>
      <c r="EX1139" s="76"/>
      <c r="EY1139" s="76"/>
      <c r="EZ1139" s="76"/>
      <c r="FA1139" s="76"/>
      <c r="FB1139" s="76"/>
      <c r="FC1139" s="76"/>
      <c r="FD1139" s="76"/>
      <c r="FE1139" s="76"/>
      <c r="FF1139" s="76"/>
      <c r="FG1139" s="76"/>
      <c r="FH1139" s="76"/>
      <c r="FI1139" s="76"/>
      <c r="FJ1139" s="76"/>
      <c r="FK1139" s="76"/>
      <c r="FL1139" s="76"/>
      <c r="FM1139" s="76"/>
      <c r="FN1139" s="76"/>
      <c r="FO1139" s="76"/>
      <c r="FP1139" s="76"/>
      <c r="FQ1139" s="76"/>
      <c r="FR1139" s="76"/>
      <c r="FS1139" s="76"/>
      <c r="FT1139" s="76"/>
      <c r="FU1139" s="76"/>
      <c r="FV1139" s="76"/>
      <c r="FW1139" s="76"/>
      <c r="FX1139" s="76"/>
      <c r="FY1139" s="76"/>
      <c r="FZ1139" s="76"/>
      <c r="GA1139" s="76"/>
      <c r="GB1139" s="76"/>
      <c r="GC1139" s="76"/>
      <c r="GD1139" s="76"/>
      <c r="GE1139" s="76"/>
      <c r="GF1139" s="76"/>
      <c r="GG1139" s="76"/>
      <c r="GH1139" s="76"/>
      <c r="GI1139" s="76"/>
      <c r="GJ1139" s="76"/>
      <c r="GK1139" s="76"/>
      <c r="GL1139" s="76"/>
      <c r="GM1139" s="76"/>
      <c r="GN1139" s="76"/>
      <c r="GO1139" s="76"/>
      <c r="GP1139" s="76"/>
      <c r="GQ1139" s="76"/>
      <c r="GR1139" s="76"/>
      <c r="GS1139" s="76"/>
      <c r="GT1139" s="76"/>
      <c r="GU1139" s="76"/>
      <c r="GV1139" s="76"/>
      <c r="GW1139" s="76"/>
      <c r="GX1139" s="76"/>
      <c r="GY1139" s="76"/>
      <c r="GZ1139" s="76"/>
      <c r="HA1139" s="76"/>
      <c r="HB1139" s="76"/>
      <c r="HC1139" s="76"/>
      <c r="HD1139" s="76"/>
      <c r="HE1139" s="76"/>
      <c r="HF1139" s="76"/>
      <c r="HG1139" s="76"/>
      <c r="HH1139" s="76"/>
      <c r="HI1139" s="76"/>
      <c r="HJ1139" s="76"/>
      <c r="HK1139" s="76"/>
      <c r="HL1139" s="76"/>
      <c r="HM1139" s="76"/>
      <c r="HN1139" s="76"/>
      <c r="HO1139" s="76"/>
      <c r="HP1139" s="76"/>
      <c r="HQ1139" s="76"/>
      <c r="HR1139" s="76"/>
      <c r="HS1139" s="76"/>
      <c r="HT1139" s="76"/>
      <c r="HU1139" s="76"/>
      <c r="HV1139" s="76"/>
      <c r="HW1139" s="76"/>
      <c r="HX1139" s="76"/>
      <c r="HY1139" s="76"/>
      <c r="HZ1139" s="76"/>
      <c r="IA1139" s="76"/>
      <c r="IB1139" s="76"/>
      <c r="IC1139" s="76"/>
      <c r="ID1139" s="76"/>
      <c r="IE1139" s="76"/>
      <c r="IF1139" s="76"/>
      <c r="IG1139" s="76"/>
      <c r="IH1139" s="76"/>
      <c r="II1139" s="76"/>
      <c r="IJ1139" s="76"/>
      <c r="IK1139" s="76"/>
      <c r="IL1139" s="76"/>
      <c r="IM1139" s="76"/>
      <c r="IN1139" s="76"/>
      <c r="IO1139" s="76"/>
      <c r="IP1139" s="76"/>
      <c r="IQ1139" s="76"/>
      <c r="IR1139" s="76"/>
      <c r="IS1139" s="76"/>
      <c r="IT1139" s="76"/>
      <c r="IU1139" s="76"/>
      <c r="IV1139" s="76"/>
    </row>
    <row r="1140" spans="1:256" x14ac:dyDescent="0.2">
      <c r="A1140" s="79">
        <v>4088</v>
      </c>
      <c r="B1140" s="71" t="s">
        <v>578</v>
      </c>
      <c r="C1140" s="70" t="s">
        <v>111</v>
      </c>
      <c r="D1140" s="69">
        <v>0</v>
      </c>
      <c r="E1140" s="69">
        <v>0</v>
      </c>
      <c r="F1140" s="69">
        <v>0</v>
      </c>
      <c r="G1140" s="71">
        <v>0</v>
      </c>
      <c r="H1140" s="69">
        <v>0</v>
      </c>
      <c r="I1140" s="69">
        <v>0</v>
      </c>
      <c r="J1140" s="72">
        <v>0</v>
      </c>
      <c r="K1140" s="71">
        <v>0</v>
      </c>
      <c r="L1140" s="80">
        <v>0</v>
      </c>
      <c r="M1140" s="74">
        <v>0</v>
      </c>
      <c r="N1140" s="80">
        <v>0</v>
      </c>
      <c r="O1140" s="70">
        <v>0</v>
      </c>
      <c r="P1140" s="76" t="e">
        <f>VLOOKUP(A1140,#REF!,3,FALSE)</f>
        <v>#REF!</v>
      </c>
      <c r="Q1140" s="80">
        <v>992</v>
      </c>
      <c r="R1140" s="80">
        <f t="shared" si="17"/>
        <v>0</v>
      </c>
    </row>
    <row r="1141" spans="1:256" x14ac:dyDescent="0.2">
      <c r="A1141" s="68">
        <v>3979</v>
      </c>
      <c r="B1141" s="69" t="s">
        <v>2594</v>
      </c>
      <c r="C1141" s="70" t="s">
        <v>111</v>
      </c>
      <c r="D1141" s="69">
        <v>0</v>
      </c>
      <c r="E1141" s="69">
        <v>0</v>
      </c>
      <c r="F1141" s="69">
        <v>0</v>
      </c>
      <c r="G1141" s="71">
        <v>0</v>
      </c>
      <c r="H1141" s="69">
        <v>0</v>
      </c>
      <c r="I1141" s="69">
        <v>0</v>
      </c>
      <c r="J1141" s="72">
        <v>0</v>
      </c>
      <c r="K1141" s="73">
        <v>0</v>
      </c>
      <c r="L1141" s="73">
        <v>0</v>
      </c>
      <c r="M1141" s="74">
        <v>0</v>
      </c>
      <c r="N1141" s="75">
        <v>0</v>
      </c>
      <c r="O1141" s="70">
        <v>0</v>
      </c>
      <c r="P1141" s="76" t="e">
        <f>VLOOKUP(A1141,#REF!,3,FALSE)</f>
        <v>#REF!</v>
      </c>
      <c r="Q1141" s="77"/>
      <c r="R1141" s="77">
        <f t="shared" si="17"/>
        <v>0</v>
      </c>
      <c r="S1141" s="76"/>
      <c r="T1141" s="76"/>
      <c r="U1141" s="76"/>
      <c r="V1141" s="76"/>
      <c r="W1141" s="76"/>
      <c r="X1141" s="76"/>
      <c r="Y1141" s="76"/>
      <c r="Z1141" s="76"/>
      <c r="AA1141" s="76"/>
      <c r="AB1141" s="76"/>
      <c r="AC1141" s="76"/>
      <c r="AD1141" s="76"/>
      <c r="AE1141" s="76"/>
      <c r="AF1141" s="76"/>
      <c r="AG1141" s="76"/>
      <c r="AH1141" s="76"/>
      <c r="AI1141" s="76"/>
      <c r="AJ1141" s="76"/>
      <c r="AK1141" s="76"/>
      <c r="AL1141" s="76"/>
      <c r="AM1141" s="76"/>
      <c r="AN1141" s="76"/>
      <c r="AO1141" s="76"/>
      <c r="AP1141" s="76"/>
      <c r="AQ1141" s="76"/>
      <c r="AR1141" s="76"/>
      <c r="AS1141" s="76"/>
      <c r="AT1141" s="76"/>
      <c r="AU1141" s="76"/>
      <c r="AV1141" s="76"/>
      <c r="AW1141" s="76"/>
      <c r="AX1141" s="76"/>
      <c r="AY1141" s="76"/>
      <c r="AZ1141" s="76"/>
      <c r="BA1141" s="76"/>
      <c r="BB1141" s="76"/>
      <c r="BC1141" s="76"/>
      <c r="BD1141" s="76"/>
      <c r="BE1141" s="76"/>
      <c r="BF1141" s="76"/>
      <c r="BG1141" s="76"/>
      <c r="BH1141" s="76"/>
      <c r="BI1141" s="76"/>
      <c r="BJ1141" s="76"/>
      <c r="BK1141" s="76"/>
      <c r="BL1141" s="76"/>
      <c r="BM1141" s="76"/>
      <c r="BN1141" s="76"/>
      <c r="BO1141" s="76"/>
      <c r="BP1141" s="76"/>
      <c r="BQ1141" s="76"/>
      <c r="BR1141" s="76"/>
      <c r="BS1141" s="76"/>
      <c r="BT1141" s="76"/>
      <c r="BU1141" s="76"/>
      <c r="BV1141" s="76"/>
      <c r="BW1141" s="76"/>
      <c r="BX1141" s="76"/>
      <c r="BY1141" s="76"/>
      <c r="BZ1141" s="76"/>
      <c r="CA1141" s="76"/>
      <c r="CB1141" s="76"/>
      <c r="CC1141" s="76"/>
      <c r="CD1141" s="76"/>
      <c r="CE1141" s="76"/>
      <c r="CF1141" s="76"/>
      <c r="CG1141" s="76"/>
      <c r="CH1141" s="76"/>
      <c r="CI1141" s="76"/>
      <c r="CJ1141" s="76"/>
      <c r="CK1141" s="76"/>
      <c r="CL1141" s="76"/>
      <c r="CM1141" s="76"/>
      <c r="CN1141" s="76"/>
      <c r="CO1141" s="76"/>
      <c r="CP1141" s="76"/>
      <c r="CQ1141" s="76"/>
      <c r="CR1141" s="76"/>
      <c r="CS1141" s="76"/>
      <c r="CT1141" s="76"/>
      <c r="CU1141" s="76"/>
      <c r="CV1141" s="76"/>
      <c r="CW1141" s="76"/>
      <c r="CX1141" s="76"/>
      <c r="CY1141" s="76"/>
      <c r="CZ1141" s="76"/>
      <c r="DA1141" s="76"/>
      <c r="DB1141" s="76"/>
      <c r="DC1141" s="76"/>
      <c r="DD1141" s="76"/>
      <c r="DE1141" s="76"/>
      <c r="DF1141" s="76"/>
      <c r="DG1141" s="76"/>
      <c r="DH1141" s="76"/>
      <c r="DI1141" s="76"/>
      <c r="DJ1141" s="76"/>
      <c r="DK1141" s="76"/>
      <c r="DL1141" s="76"/>
      <c r="DM1141" s="76"/>
      <c r="DN1141" s="76"/>
      <c r="DO1141" s="76"/>
      <c r="DP1141" s="76"/>
      <c r="DQ1141" s="76"/>
      <c r="DR1141" s="76"/>
      <c r="DS1141" s="76"/>
      <c r="DT1141" s="76"/>
      <c r="DU1141" s="76"/>
      <c r="DV1141" s="76"/>
      <c r="DW1141" s="76"/>
      <c r="DX1141" s="76"/>
      <c r="DY1141" s="76"/>
      <c r="DZ1141" s="76"/>
      <c r="EA1141" s="76"/>
      <c r="EB1141" s="76"/>
      <c r="EC1141" s="76"/>
      <c r="ED1141" s="76"/>
      <c r="EE1141" s="76"/>
      <c r="EF1141" s="76"/>
      <c r="EG1141" s="76"/>
      <c r="EH1141" s="76"/>
      <c r="EI1141" s="76"/>
      <c r="EJ1141" s="76"/>
      <c r="EK1141" s="76"/>
      <c r="EL1141" s="76"/>
      <c r="EM1141" s="76"/>
      <c r="EN1141" s="76"/>
      <c r="EO1141" s="76"/>
      <c r="EP1141" s="76"/>
      <c r="EQ1141" s="76"/>
      <c r="ER1141" s="76"/>
      <c r="ES1141" s="76"/>
      <c r="ET1141" s="76"/>
      <c r="EU1141" s="76"/>
      <c r="EV1141" s="76"/>
      <c r="EW1141" s="76"/>
      <c r="EX1141" s="76"/>
      <c r="EY1141" s="76"/>
      <c r="EZ1141" s="76"/>
      <c r="FA1141" s="76"/>
      <c r="FB1141" s="76"/>
      <c r="FC1141" s="76"/>
      <c r="FD1141" s="76"/>
      <c r="FE1141" s="76"/>
      <c r="FF1141" s="76"/>
      <c r="FG1141" s="76"/>
      <c r="FH1141" s="76"/>
      <c r="FI1141" s="76"/>
      <c r="FJ1141" s="76"/>
      <c r="FK1141" s="76"/>
      <c r="FL1141" s="76"/>
      <c r="FM1141" s="76"/>
      <c r="FN1141" s="76"/>
      <c r="FO1141" s="76"/>
      <c r="FP1141" s="76"/>
      <c r="FQ1141" s="76"/>
      <c r="FR1141" s="76"/>
      <c r="FS1141" s="76"/>
      <c r="FT1141" s="76"/>
      <c r="FU1141" s="76"/>
      <c r="FV1141" s="76"/>
      <c r="FW1141" s="76"/>
      <c r="FX1141" s="76"/>
      <c r="FY1141" s="76"/>
      <c r="FZ1141" s="76"/>
      <c r="GA1141" s="76"/>
      <c r="GB1141" s="76"/>
      <c r="GC1141" s="76"/>
      <c r="GD1141" s="76"/>
      <c r="GE1141" s="76"/>
      <c r="GF1141" s="76"/>
      <c r="GG1141" s="76"/>
      <c r="GH1141" s="76"/>
      <c r="GI1141" s="76"/>
      <c r="GJ1141" s="76"/>
      <c r="GK1141" s="76"/>
      <c r="GL1141" s="76"/>
      <c r="GM1141" s="76"/>
      <c r="GN1141" s="76"/>
      <c r="GO1141" s="76"/>
      <c r="GP1141" s="76"/>
      <c r="GQ1141" s="76"/>
      <c r="GR1141" s="76"/>
      <c r="GS1141" s="76"/>
      <c r="GT1141" s="76"/>
      <c r="GU1141" s="76"/>
      <c r="GV1141" s="76"/>
      <c r="GW1141" s="76"/>
      <c r="GX1141" s="76"/>
      <c r="GY1141" s="76"/>
      <c r="GZ1141" s="76"/>
      <c r="HA1141" s="76"/>
      <c r="HB1141" s="76"/>
      <c r="HC1141" s="76"/>
      <c r="HD1141" s="76"/>
      <c r="HE1141" s="76"/>
      <c r="HF1141" s="76"/>
      <c r="HG1141" s="76"/>
      <c r="HH1141" s="76"/>
      <c r="HI1141" s="76"/>
      <c r="HJ1141" s="76"/>
      <c r="HK1141" s="76"/>
      <c r="HL1141" s="76"/>
      <c r="HM1141" s="76"/>
      <c r="HN1141" s="76"/>
      <c r="HO1141" s="76"/>
      <c r="HP1141" s="76"/>
      <c r="HQ1141" s="76"/>
      <c r="HR1141" s="76"/>
      <c r="HS1141" s="76"/>
      <c r="HT1141" s="76"/>
      <c r="HU1141" s="76"/>
      <c r="HV1141" s="76"/>
      <c r="HW1141" s="76"/>
      <c r="HX1141" s="76"/>
      <c r="HY1141" s="76"/>
      <c r="HZ1141" s="76"/>
      <c r="IA1141" s="76"/>
      <c r="IB1141" s="76"/>
      <c r="IC1141" s="76"/>
      <c r="ID1141" s="76"/>
      <c r="IE1141" s="76"/>
      <c r="IF1141" s="76"/>
      <c r="IG1141" s="76"/>
      <c r="IH1141" s="76"/>
      <c r="II1141" s="76"/>
      <c r="IJ1141" s="76"/>
      <c r="IK1141" s="76"/>
      <c r="IL1141" s="76"/>
      <c r="IM1141" s="76"/>
      <c r="IN1141" s="76"/>
      <c r="IO1141" s="76"/>
      <c r="IP1141" s="76"/>
      <c r="IQ1141" s="76"/>
      <c r="IR1141" s="76"/>
      <c r="IS1141" s="76"/>
      <c r="IT1141" s="76"/>
      <c r="IU1141" s="76"/>
      <c r="IV1141" s="76"/>
    </row>
    <row r="1142" spans="1:256" x14ac:dyDescent="0.2">
      <c r="A1142" s="79">
        <v>2297</v>
      </c>
      <c r="B1142" s="71" t="s">
        <v>2595</v>
      </c>
      <c r="C1142" s="70" t="s">
        <v>62</v>
      </c>
      <c r="D1142" s="69">
        <v>3</v>
      </c>
      <c r="E1142" s="69">
        <v>3</v>
      </c>
      <c r="F1142" s="69">
        <v>29</v>
      </c>
      <c r="G1142" s="71">
        <v>480.82000000000005</v>
      </c>
      <c r="H1142" s="69">
        <v>96.160000000000011</v>
      </c>
      <c r="I1142" s="69">
        <v>3</v>
      </c>
      <c r="J1142" s="72">
        <v>3</v>
      </c>
      <c r="K1142" s="71">
        <v>29</v>
      </c>
      <c r="L1142" s="80">
        <v>480.82000000000005</v>
      </c>
      <c r="M1142" s="74">
        <v>96.160000000000011</v>
      </c>
      <c r="N1142" s="80">
        <v>16.580000000000002</v>
      </c>
      <c r="O1142" s="70">
        <v>0</v>
      </c>
      <c r="P1142" s="76" t="e">
        <f>VLOOKUP(A1142,#REF!,3,FALSE)</f>
        <v>#REF!</v>
      </c>
      <c r="Q1142" s="80">
        <v>12.089</v>
      </c>
      <c r="R1142" s="80">
        <f t="shared" si="17"/>
        <v>130.23900000000003</v>
      </c>
    </row>
    <row r="1143" spans="1:256" x14ac:dyDescent="0.2">
      <c r="A1143" s="68">
        <v>3981</v>
      </c>
      <c r="B1143" s="69" t="s">
        <v>2596</v>
      </c>
      <c r="C1143" s="70" t="s">
        <v>2110</v>
      </c>
      <c r="D1143" s="69">
        <v>2</v>
      </c>
      <c r="E1143" s="69">
        <v>2</v>
      </c>
      <c r="F1143" s="69">
        <v>280</v>
      </c>
      <c r="G1143" s="71">
        <v>3360</v>
      </c>
      <c r="H1143" s="69">
        <v>672</v>
      </c>
      <c r="I1143" s="69">
        <v>3</v>
      </c>
      <c r="J1143" s="72">
        <v>2</v>
      </c>
      <c r="K1143" s="73">
        <v>280</v>
      </c>
      <c r="L1143" s="73">
        <v>3360</v>
      </c>
      <c r="M1143" s="74">
        <v>672</v>
      </c>
      <c r="N1143" s="75">
        <v>12</v>
      </c>
      <c r="O1143" s="70">
        <v>0</v>
      </c>
      <c r="P1143" s="76" t="e">
        <f>VLOOKUP(A1143,#REF!,3,FALSE)</f>
        <v>#REF!</v>
      </c>
      <c r="Q1143" s="77"/>
      <c r="R1143" s="77">
        <f t="shared" si="17"/>
        <v>3360</v>
      </c>
      <c r="S1143" s="76"/>
      <c r="T1143" s="76"/>
      <c r="U1143" s="76"/>
      <c r="V1143" s="76"/>
      <c r="W1143" s="76"/>
      <c r="X1143" s="76"/>
      <c r="Y1143" s="76"/>
      <c r="Z1143" s="76"/>
      <c r="AA1143" s="76"/>
      <c r="AB1143" s="76"/>
      <c r="AC1143" s="76"/>
      <c r="AD1143" s="76"/>
      <c r="AE1143" s="76"/>
      <c r="AF1143" s="76"/>
      <c r="AG1143" s="76"/>
      <c r="AH1143" s="76"/>
      <c r="AI1143" s="76"/>
      <c r="AJ1143" s="76"/>
      <c r="AK1143" s="76"/>
      <c r="AL1143" s="76"/>
      <c r="AM1143" s="76"/>
      <c r="AN1143" s="76"/>
      <c r="AO1143" s="76"/>
      <c r="AP1143" s="76"/>
      <c r="AQ1143" s="76"/>
      <c r="AR1143" s="76"/>
      <c r="AS1143" s="76"/>
      <c r="AT1143" s="76"/>
      <c r="AU1143" s="76"/>
      <c r="AV1143" s="76"/>
      <c r="AW1143" s="76"/>
      <c r="AX1143" s="76"/>
      <c r="AY1143" s="76"/>
      <c r="AZ1143" s="76"/>
      <c r="BA1143" s="76"/>
      <c r="BB1143" s="76"/>
      <c r="BC1143" s="76"/>
      <c r="BD1143" s="76"/>
      <c r="BE1143" s="76"/>
      <c r="BF1143" s="76"/>
      <c r="BG1143" s="76"/>
      <c r="BH1143" s="76"/>
      <c r="BI1143" s="76"/>
      <c r="BJ1143" s="76"/>
      <c r="BK1143" s="76"/>
      <c r="BL1143" s="76"/>
      <c r="BM1143" s="76"/>
      <c r="BN1143" s="76"/>
      <c r="BO1143" s="76"/>
      <c r="BP1143" s="76"/>
      <c r="BQ1143" s="76"/>
      <c r="BR1143" s="76"/>
      <c r="BS1143" s="76"/>
      <c r="BT1143" s="76"/>
      <c r="BU1143" s="76"/>
      <c r="BV1143" s="76"/>
      <c r="BW1143" s="76"/>
      <c r="BX1143" s="76"/>
      <c r="BY1143" s="76"/>
      <c r="BZ1143" s="76"/>
      <c r="CA1143" s="76"/>
      <c r="CB1143" s="76"/>
      <c r="CC1143" s="76"/>
      <c r="CD1143" s="76"/>
      <c r="CE1143" s="76"/>
      <c r="CF1143" s="76"/>
      <c r="CG1143" s="76"/>
      <c r="CH1143" s="76"/>
      <c r="CI1143" s="76"/>
      <c r="CJ1143" s="76"/>
      <c r="CK1143" s="76"/>
      <c r="CL1143" s="76"/>
      <c r="CM1143" s="76"/>
      <c r="CN1143" s="76"/>
      <c r="CO1143" s="76"/>
      <c r="CP1143" s="76"/>
      <c r="CQ1143" s="76"/>
      <c r="CR1143" s="76"/>
      <c r="CS1143" s="76"/>
      <c r="CT1143" s="76"/>
      <c r="CU1143" s="76"/>
      <c r="CV1143" s="76"/>
      <c r="CW1143" s="76"/>
      <c r="CX1143" s="76"/>
      <c r="CY1143" s="76"/>
      <c r="CZ1143" s="76"/>
      <c r="DA1143" s="76"/>
      <c r="DB1143" s="76"/>
      <c r="DC1143" s="76"/>
      <c r="DD1143" s="76"/>
      <c r="DE1143" s="76"/>
      <c r="DF1143" s="76"/>
      <c r="DG1143" s="76"/>
      <c r="DH1143" s="76"/>
      <c r="DI1143" s="76"/>
      <c r="DJ1143" s="76"/>
      <c r="DK1143" s="76"/>
      <c r="DL1143" s="76"/>
      <c r="DM1143" s="76"/>
      <c r="DN1143" s="76"/>
      <c r="DO1143" s="76"/>
      <c r="DP1143" s="76"/>
      <c r="DQ1143" s="76"/>
      <c r="DR1143" s="76"/>
      <c r="DS1143" s="76"/>
      <c r="DT1143" s="76"/>
      <c r="DU1143" s="76"/>
      <c r="DV1143" s="76"/>
      <c r="DW1143" s="76"/>
      <c r="DX1143" s="76"/>
      <c r="DY1143" s="76"/>
      <c r="DZ1143" s="76"/>
      <c r="EA1143" s="76"/>
      <c r="EB1143" s="76"/>
      <c r="EC1143" s="76"/>
      <c r="ED1143" s="76"/>
      <c r="EE1143" s="76"/>
      <c r="EF1143" s="76"/>
      <c r="EG1143" s="76"/>
      <c r="EH1143" s="76"/>
      <c r="EI1143" s="76"/>
      <c r="EJ1143" s="76"/>
      <c r="EK1143" s="76"/>
      <c r="EL1143" s="76"/>
      <c r="EM1143" s="76"/>
      <c r="EN1143" s="76"/>
      <c r="EO1143" s="76"/>
      <c r="EP1143" s="76"/>
      <c r="EQ1143" s="76"/>
      <c r="ER1143" s="76"/>
      <c r="ES1143" s="76"/>
      <c r="ET1143" s="76"/>
      <c r="EU1143" s="76"/>
      <c r="EV1143" s="76"/>
      <c r="EW1143" s="76"/>
      <c r="EX1143" s="76"/>
      <c r="EY1143" s="76"/>
      <c r="EZ1143" s="76"/>
      <c r="FA1143" s="76"/>
      <c r="FB1143" s="76"/>
      <c r="FC1143" s="76"/>
      <c r="FD1143" s="76"/>
      <c r="FE1143" s="76"/>
      <c r="FF1143" s="76"/>
      <c r="FG1143" s="76"/>
      <c r="FH1143" s="76"/>
      <c r="FI1143" s="76"/>
      <c r="FJ1143" s="76"/>
      <c r="FK1143" s="76"/>
      <c r="FL1143" s="76"/>
      <c r="FM1143" s="76"/>
      <c r="FN1143" s="76"/>
      <c r="FO1143" s="76"/>
      <c r="FP1143" s="76"/>
      <c r="FQ1143" s="76"/>
      <c r="FR1143" s="76"/>
      <c r="FS1143" s="76"/>
      <c r="FT1143" s="76"/>
      <c r="FU1143" s="76"/>
      <c r="FV1143" s="76"/>
      <c r="FW1143" s="76"/>
      <c r="FX1143" s="76"/>
      <c r="FY1143" s="76"/>
      <c r="FZ1143" s="76"/>
      <c r="GA1143" s="76"/>
      <c r="GB1143" s="76"/>
      <c r="GC1143" s="76"/>
      <c r="GD1143" s="76"/>
      <c r="GE1143" s="76"/>
      <c r="GF1143" s="76"/>
      <c r="GG1143" s="76"/>
      <c r="GH1143" s="76"/>
      <c r="GI1143" s="76"/>
      <c r="GJ1143" s="76"/>
      <c r="GK1143" s="76"/>
      <c r="GL1143" s="76"/>
      <c r="GM1143" s="76"/>
      <c r="GN1143" s="76"/>
      <c r="GO1143" s="76"/>
      <c r="GP1143" s="76"/>
      <c r="GQ1143" s="76"/>
      <c r="GR1143" s="76"/>
      <c r="GS1143" s="76"/>
      <c r="GT1143" s="76"/>
      <c r="GU1143" s="76"/>
      <c r="GV1143" s="76"/>
      <c r="GW1143" s="76"/>
      <c r="GX1143" s="76"/>
      <c r="GY1143" s="76"/>
      <c r="GZ1143" s="76"/>
      <c r="HA1143" s="76"/>
      <c r="HB1143" s="76"/>
      <c r="HC1143" s="76"/>
      <c r="HD1143" s="76"/>
      <c r="HE1143" s="76"/>
      <c r="HF1143" s="76"/>
      <c r="HG1143" s="76"/>
      <c r="HH1143" s="76"/>
      <c r="HI1143" s="76"/>
      <c r="HJ1143" s="76"/>
      <c r="HK1143" s="76"/>
      <c r="HL1143" s="76"/>
      <c r="HM1143" s="76"/>
      <c r="HN1143" s="76"/>
      <c r="HO1143" s="76"/>
      <c r="HP1143" s="76"/>
      <c r="HQ1143" s="76"/>
      <c r="HR1143" s="76"/>
      <c r="HS1143" s="76"/>
      <c r="HT1143" s="76"/>
      <c r="HU1143" s="76"/>
      <c r="HV1143" s="76"/>
      <c r="HW1143" s="76"/>
      <c r="HX1143" s="76"/>
      <c r="HY1143" s="76"/>
      <c r="HZ1143" s="76"/>
      <c r="IA1143" s="76"/>
      <c r="IB1143" s="76"/>
      <c r="IC1143" s="76"/>
      <c r="ID1143" s="76"/>
      <c r="IE1143" s="76"/>
      <c r="IF1143" s="76"/>
      <c r="IG1143" s="76"/>
      <c r="IH1143" s="76"/>
      <c r="II1143" s="76"/>
      <c r="IJ1143" s="76"/>
      <c r="IK1143" s="76"/>
      <c r="IL1143" s="76"/>
      <c r="IM1143" s="76"/>
      <c r="IN1143" s="76"/>
      <c r="IO1143" s="76"/>
      <c r="IP1143" s="76"/>
      <c r="IQ1143" s="76"/>
      <c r="IR1143" s="76"/>
      <c r="IS1143" s="76"/>
      <c r="IT1143" s="76"/>
      <c r="IU1143" s="76"/>
      <c r="IV1143" s="76"/>
    </row>
    <row r="1144" spans="1:256" x14ac:dyDescent="0.2">
      <c r="A1144" s="79">
        <v>1750</v>
      </c>
      <c r="B1144" s="71" t="s">
        <v>2597</v>
      </c>
      <c r="C1144" s="70" t="s">
        <v>2110</v>
      </c>
      <c r="D1144" s="69">
        <v>2</v>
      </c>
      <c r="E1144" s="69">
        <v>2</v>
      </c>
      <c r="F1144" s="69">
        <v>2</v>
      </c>
      <c r="G1144" s="71">
        <v>33.43</v>
      </c>
      <c r="H1144" s="69">
        <v>6.69</v>
      </c>
      <c r="I1144" s="69">
        <v>2</v>
      </c>
      <c r="J1144" s="72">
        <v>2</v>
      </c>
      <c r="K1144" s="71">
        <v>2</v>
      </c>
      <c r="L1144" s="80">
        <v>33.43</v>
      </c>
      <c r="M1144" s="74">
        <v>6.69</v>
      </c>
      <c r="N1144" s="80">
        <v>16.715</v>
      </c>
      <c r="O1144" s="70">
        <v>0</v>
      </c>
      <c r="P1144" s="76" t="e">
        <f>VLOOKUP(A1144,#REF!,3,FALSE)</f>
        <v>#REF!</v>
      </c>
      <c r="Q1144" s="80">
        <v>6.8999999999999995</v>
      </c>
      <c r="R1144" s="80">
        <f t="shared" si="17"/>
        <v>19.630000000000003</v>
      </c>
    </row>
    <row r="1145" spans="1:256" s="69" customFormat="1" x14ac:dyDescent="0.2">
      <c r="A1145" s="86">
        <v>1752</v>
      </c>
      <c r="B1145" s="85" t="s">
        <v>2022</v>
      </c>
      <c r="C1145" s="69" t="s">
        <v>62</v>
      </c>
      <c r="D1145" s="69">
        <v>0</v>
      </c>
      <c r="E1145" s="69">
        <v>0</v>
      </c>
      <c r="F1145" s="69">
        <v>0</v>
      </c>
      <c r="G1145" s="71">
        <v>0</v>
      </c>
      <c r="H1145" s="69">
        <v>0</v>
      </c>
      <c r="I1145" s="69">
        <v>0</v>
      </c>
      <c r="J1145" s="69">
        <v>0</v>
      </c>
      <c r="K1145" s="85">
        <v>0</v>
      </c>
      <c r="L1145" s="87">
        <v>0</v>
      </c>
      <c r="M1145" s="69">
        <v>0</v>
      </c>
      <c r="N1145" s="87">
        <v>0</v>
      </c>
      <c r="O1145" s="69">
        <v>0</v>
      </c>
      <c r="P1145" s="76" t="e">
        <f>VLOOKUP(A1145,#REF!,3,FALSE)</f>
        <v>#REF!</v>
      </c>
      <c r="Q1145" s="84">
        <v>3.4320000000000004</v>
      </c>
      <c r="R1145" s="84">
        <f t="shared" si="17"/>
        <v>0</v>
      </c>
      <c r="S1145" s="78"/>
      <c r="T1145" s="78"/>
      <c r="U1145" s="78"/>
      <c r="V1145" s="78"/>
      <c r="W1145" s="78"/>
      <c r="X1145" s="78"/>
      <c r="Y1145" s="78"/>
      <c r="Z1145" s="78"/>
      <c r="AA1145" s="78"/>
      <c r="AB1145" s="78"/>
      <c r="AC1145" s="85"/>
      <c r="AD1145" s="85"/>
      <c r="AE1145" s="85"/>
      <c r="AF1145" s="85"/>
      <c r="AG1145" s="85"/>
      <c r="AH1145" s="85"/>
      <c r="AI1145" s="85"/>
      <c r="AJ1145" s="85"/>
      <c r="AK1145" s="85"/>
      <c r="AL1145" s="85"/>
      <c r="AM1145" s="85"/>
      <c r="AN1145" s="85"/>
      <c r="AO1145" s="85"/>
      <c r="AP1145" s="85"/>
      <c r="AQ1145" s="85"/>
      <c r="AR1145" s="85"/>
      <c r="AS1145" s="85"/>
      <c r="AT1145" s="85"/>
      <c r="AU1145" s="85"/>
      <c r="AV1145" s="85"/>
      <c r="AW1145" s="85"/>
      <c r="AX1145" s="85"/>
      <c r="AY1145" s="85"/>
      <c r="AZ1145" s="85"/>
      <c r="BA1145" s="85"/>
      <c r="BB1145" s="85"/>
      <c r="BC1145" s="85"/>
      <c r="BD1145" s="85"/>
      <c r="BE1145" s="85"/>
      <c r="BF1145" s="85"/>
      <c r="BG1145" s="85"/>
      <c r="BH1145" s="85"/>
      <c r="BI1145" s="85"/>
      <c r="BJ1145" s="85"/>
      <c r="BK1145" s="85"/>
      <c r="BL1145" s="85"/>
      <c r="BM1145" s="85"/>
      <c r="BN1145" s="85"/>
      <c r="BO1145" s="85"/>
      <c r="BP1145" s="85"/>
      <c r="BQ1145" s="85"/>
      <c r="BR1145" s="85"/>
      <c r="BS1145" s="85"/>
      <c r="BT1145" s="85"/>
      <c r="BU1145" s="85"/>
      <c r="BV1145" s="85"/>
      <c r="BW1145" s="85"/>
      <c r="BX1145" s="85"/>
      <c r="BY1145" s="85"/>
      <c r="BZ1145" s="85"/>
      <c r="CA1145" s="85"/>
      <c r="CB1145" s="85"/>
      <c r="CC1145" s="85"/>
      <c r="CD1145" s="85"/>
      <c r="CE1145" s="85"/>
      <c r="CF1145" s="85"/>
      <c r="CG1145" s="85"/>
      <c r="CH1145" s="85"/>
      <c r="CI1145" s="85"/>
      <c r="CJ1145" s="85"/>
      <c r="CK1145" s="85"/>
      <c r="CL1145" s="85"/>
      <c r="CM1145" s="85"/>
      <c r="CN1145" s="85"/>
      <c r="CO1145" s="85"/>
      <c r="CP1145" s="85"/>
      <c r="CQ1145" s="85"/>
      <c r="CR1145" s="85"/>
      <c r="CS1145" s="85"/>
      <c r="CT1145" s="85"/>
      <c r="CU1145" s="85"/>
      <c r="CV1145" s="85"/>
      <c r="CW1145" s="85"/>
      <c r="CX1145" s="85"/>
      <c r="CY1145" s="85"/>
      <c r="CZ1145" s="85"/>
      <c r="DA1145" s="85"/>
      <c r="DB1145" s="85"/>
      <c r="DC1145" s="85"/>
      <c r="DD1145" s="85"/>
      <c r="DE1145" s="85"/>
      <c r="DF1145" s="85"/>
      <c r="DG1145" s="85"/>
      <c r="DH1145" s="85"/>
      <c r="DI1145" s="85"/>
      <c r="DJ1145" s="85"/>
      <c r="DK1145" s="85"/>
      <c r="DL1145" s="85"/>
      <c r="DM1145" s="85"/>
      <c r="DN1145" s="85"/>
      <c r="DO1145" s="85"/>
      <c r="DP1145" s="85"/>
      <c r="DQ1145" s="85"/>
      <c r="DR1145" s="85"/>
      <c r="DS1145" s="85"/>
      <c r="DT1145" s="85"/>
      <c r="DU1145" s="85"/>
      <c r="DV1145" s="85"/>
      <c r="DW1145" s="85"/>
      <c r="DX1145" s="85"/>
      <c r="DY1145" s="85"/>
      <c r="DZ1145" s="85"/>
      <c r="EA1145" s="85"/>
      <c r="EB1145" s="85"/>
      <c r="EC1145" s="85"/>
      <c r="ED1145" s="85"/>
      <c r="EE1145" s="85"/>
      <c r="EF1145" s="85"/>
      <c r="EG1145" s="85"/>
      <c r="EH1145" s="85"/>
      <c r="EI1145" s="85"/>
      <c r="EJ1145" s="85"/>
      <c r="EK1145" s="85"/>
      <c r="EL1145" s="85"/>
      <c r="EM1145" s="85"/>
      <c r="EN1145" s="85"/>
      <c r="EO1145" s="85"/>
      <c r="EP1145" s="85"/>
      <c r="EQ1145" s="85"/>
      <c r="ER1145" s="85"/>
      <c r="ES1145" s="85"/>
      <c r="ET1145" s="85"/>
      <c r="EU1145" s="85"/>
      <c r="EV1145" s="85"/>
      <c r="EW1145" s="85"/>
      <c r="EX1145" s="85"/>
      <c r="EY1145" s="85"/>
      <c r="EZ1145" s="85"/>
      <c r="FA1145" s="85"/>
      <c r="FB1145" s="85"/>
      <c r="FC1145" s="85"/>
      <c r="FD1145" s="85"/>
      <c r="FE1145" s="85"/>
      <c r="FF1145" s="85"/>
      <c r="FG1145" s="85"/>
      <c r="FH1145" s="85"/>
      <c r="FI1145" s="85"/>
      <c r="FJ1145" s="85"/>
      <c r="FK1145" s="85"/>
      <c r="FL1145" s="85"/>
      <c r="FM1145" s="85"/>
      <c r="FN1145" s="85"/>
      <c r="FO1145" s="85"/>
      <c r="FP1145" s="85"/>
      <c r="FQ1145" s="85"/>
      <c r="FR1145" s="85"/>
      <c r="FS1145" s="85"/>
      <c r="FT1145" s="85"/>
      <c r="FU1145" s="85"/>
      <c r="FV1145" s="85"/>
      <c r="FW1145" s="85"/>
      <c r="FX1145" s="85"/>
      <c r="FY1145" s="85"/>
      <c r="FZ1145" s="85"/>
      <c r="GA1145" s="85"/>
      <c r="GB1145" s="85"/>
      <c r="GC1145" s="85"/>
      <c r="GD1145" s="85"/>
      <c r="GE1145" s="85"/>
      <c r="GF1145" s="85"/>
      <c r="GG1145" s="85"/>
      <c r="GH1145" s="85"/>
      <c r="GI1145" s="85"/>
      <c r="GJ1145" s="85"/>
      <c r="GK1145" s="85"/>
      <c r="GL1145" s="85"/>
      <c r="GM1145" s="85"/>
      <c r="GN1145" s="85"/>
      <c r="GO1145" s="85"/>
      <c r="GP1145" s="85"/>
      <c r="GQ1145" s="85"/>
      <c r="GR1145" s="85"/>
      <c r="GS1145" s="85"/>
      <c r="GT1145" s="85"/>
      <c r="GU1145" s="85"/>
      <c r="GV1145" s="85"/>
      <c r="GW1145" s="85"/>
      <c r="GX1145" s="85"/>
      <c r="GY1145" s="85"/>
      <c r="GZ1145" s="85"/>
      <c r="HA1145" s="85"/>
      <c r="HB1145" s="85"/>
      <c r="HC1145" s="85"/>
      <c r="HD1145" s="85"/>
      <c r="HE1145" s="85"/>
      <c r="HF1145" s="85"/>
      <c r="HG1145" s="85"/>
      <c r="HH1145" s="85"/>
      <c r="HI1145" s="85"/>
      <c r="HJ1145" s="85"/>
      <c r="HK1145" s="85"/>
      <c r="HL1145" s="85"/>
      <c r="HM1145" s="85"/>
      <c r="HN1145" s="85"/>
      <c r="HO1145" s="85"/>
      <c r="HP1145" s="85"/>
      <c r="HQ1145" s="85"/>
      <c r="HR1145" s="85"/>
      <c r="HS1145" s="85"/>
      <c r="HT1145" s="85"/>
      <c r="HU1145" s="85"/>
      <c r="HV1145" s="85"/>
      <c r="HW1145" s="85"/>
      <c r="HX1145" s="85"/>
      <c r="HY1145" s="85"/>
      <c r="HZ1145" s="85"/>
      <c r="IA1145" s="85"/>
      <c r="IB1145" s="85"/>
      <c r="IC1145" s="85"/>
      <c r="ID1145" s="85"/>
      <c r="IE1145" s="85"/>
      <c r="IF1145" s="85"/>
      <c r="IG1145" s="85"/>
      <c r="IH1145" s="85"/>
      <c r="II1145" s="85"/>
      <c r="IJ1145" s="85"/>
      <c r="IK1145" s="85"/>
      <c r="IL1145" s="85"/>
      <c r="IM1145" s="85"/>
      <c r="IN1145" s="85"/>
      <c r="IO1145" s="85"/>
      <c r="IP1145" s="85"/>
      <c r="IQ1145" s="85"/>
      <c r="IR1145" s="85"/>
      <c r="IS1145" s="85"/>
      <c r="IT1145" s="85"/>
      <c r="IU1145" s="85"/>
      <c r="IV1145" s="85"/>
    </row>
    <row r="1146" spans="1:256" s="69" customFormat="1" x14ac:dyDescent="0.2">
      <c r="A1146" s="88">
        <v>3564</v>
      </c>
      <c r="B1146" s="89" t="s">
        <v>2598</v>
      </c>
      <c r="C1146" s="69" t="s">
        <v>2229</v>
      </c>
      <c r="D1146" s="69">
        <v>0</v>
      </c>
      <c r="E1146" s="69">
        <v>0</v>
      </c>
      <c r="F1146" s="69">
        <v>0</v>
      </c>
      <c r="G1146" s="71">
        <v>0</v>
      </c>
      <c r="H1146" s="69">
        <v>0</v>
      </c>
      <c r="I1146" s="69">
        <v>0</v>
      </c>
      <c r="J1146" s="69">
        <v>0</v>
      </c>
      <c r="K1146" s="90">
        <v>0</v>
      </c>
      <c r="L1146" s="90">
        <v>0</v>
      </c>
      <c r="M1146" s="69">
        <v>0</v>
      </c>
      <c r="N1146" s="91">
        <v>0</v>
      </c>
      <c r="O1146" s="69">
        <v>0</v>
      </c>
      <c r="P1146" s="76" t="e">
        <f>VLOOKUP(A1146,#REF!,3,FALSE)</f>
        <v>#REF!</v>
      </c>
      <c r="Q1146" s="92"/>
      <c r="R1146" s="92">
        <f t="shared" si="17"/>
        <v>0</v>
      </c>
      <c r="S1146" s="76"/>
      <c r="T1146" s="76"/>
      <c r="U1146" s="76"/>
      <c r="V1146" s="76"/>
      <c r="W1146" s="76"/>
      <c r="X1146" s="76"/>
      <c r="Y1146" s="76"/>
      <c r="Z1146" s="76"/>
      <c r="AA1146" s="76"/>
      <c r="AB1146" s="76"/>
    </row>
    <row r="1147" spans="1:256" x14ac:dyDescent="0.2">
      <c r="A1147" s="79">
        <v>2023</v>
      </c>
      <c r="B1147" s="71" t="s">
        <v>1620</v>
      </c>
      <c r="C1147" s="70" t="s">
        <v>8</v>
      </c>
      <c r="D1147" s="69">
        <v>13</v>
      </c>
      <c r="E1147" s="69">
        <v>13</v>
      </c>
      <c r="F1147" s="69">
        <v>66</v>
      </c>
      <c r="G1147" s="71">
        <v>2797.32</v>
      </c>
      <c r="H1147" s="69">
        <v>471.23</v>
      </c>
      <c r="I1147" s="69">
        <v>15</v>
      </c>
      <c r="J1147" s="72">
        <v>13</v>
      </c>
      <c r="K1147" s="71">
        <v>66</v>
      </c>
      <c r="L1147" s="80">
        <v>2797.32</v>
      </c>
      <c r="M1147" s="74">
        <v>471.23</v>
      </c>
      <c r="N1147" s="80">
        <v>42.383600000000001</v>
      </c>
      <c r="O1147" s="70">
        <v>0</v>
      </c>
      <c r="P1147" s="76" t="e">
        <f>VLOOKUP(A1147,#REF!,3,FALSE)</f>
        <v>#REF!</v>
      </c>
      <c r="Q1147" s="80">
        <v>28.468</v>
      </c>
      <c r="R1147" s="80">
        <f t="shared" si="17"/>
        <v>918.42960000000005</v>
      </c>
    </row>
    <row r="1148" spans="1:256" x14ac:dyDescent="0.2">
      <c r="A1148" s="79">
        <v>4032</v>
      </c>
      <c r="B1148" s="71" t="s">
        <v>2599</v>
      </c>
      <c r="C1148" s="70" t="s">
        <v>1473</v>
      </c>
      <c r="D1148" s="69">
        <v>0</v>
      </c>
      <c r="E1148" s="69">
        <v>0</v>
      </c>
      <c r="F1148" s="69">
        <v>0</v>
      </c>
      <c r="G1148" s="71">
        <v>0</v>
      </c>
      <c r="H1148" s="69">
        <v>0</v>
      </c>
      <c r="I1148" s="69">
        <v>0</v>
      </c>
      <c r="J1148" s="72">
        <v>0</v>
      </c>
      <c r="K1148" s="71">
        <v>0</v>
      </c>
      <c r="L1148" s="80">
        <v>0</v>
      </c>
      <c r="M1148" s="74">
        <v>0</v>
      </c>
      <c r="N1148" s="80">
        <v>0</v>
      </c>
      <c r="O1148" s="70">
        <v>0</v>
      </c>
      <c r="P1148" s="76" t="e">
        <f>VLOOKUP(A1148,#REF!,3,FALSE)</f>
        <v>#REF!</v>
      </c>
      <c r="Q1148" s="80">
        <v>53.137499999999996</v>
      </c>
      <c r="R1148" s="80">
        <f t="shared" si="17"/>
        <v>0</v>
      </c>
    </row>
    <row r="1149" spans="1:256" s="69" customFormat="1" x14ac:dyDescent="0.2">
      <c r="A1149" s="81">
        <v>4030</v>
      </c>
      <c r="B1149" s="82" t="s">
        <v>582</v>
      </c>
      <c r="C1149" s="69" t="s">
        <v>1473</v>
      </c>
      <c r="D1149" s="69">
        <v>1</v>
      </c>
      <c r="E1149" s="69">
        <v>1</v>
      </c>
      <c r="F1149" s="69">
        <v>1</v>
      </c>
      <c r="G1149" s="71">
        <v>68</v>
      </c>
      <c r="H1149" s="69">
        <v>0</v>
      </c>
      <c r="I1149" s="69">
        <v>2</v>
      </c>
      <c r="J1149" s="69">
        <v>1</v>
      </c>
      <c r="K1149" s="82">
        <v>1</v>
      </c>
      <c r="L1149" s="83">
        <v>68</v>
      </c>
      <c r="M1149" s="69">
        <v>0</v>
      </c>
      <c r="N1149" s="83">
        <v>68</v>
      </c>
      <c r="O1149" s="69">
        <v>0</v>
      </c>
      <c r="P1149" s="76" t="e">
        <f>VLOOKUP(A1149,#REF!,3,FALSE)</f>
        <v>#REF!</v>
      </c>
      <c r="Q1149" s="84">
        <v>36.412499999999994</v>
      </c>
      <c r="R1149" s="84">
        <f t="shared" si="17"/>
        <v>31.587500000000006</v>
      </c>
      <c r="S1149" s="78"/>
      <c r="T1149" s="78"/>
      <c r="U1149" s="78"/>
      <c r="V1149" s="78"/>
      <c r="W1149" s="78"/>
      <c r="X1149" s="78"/>
      <c r="Y1149" s="78"/>
      <c r="Z1149" s="78"/>
      <c r="AA1149" s="78"/>
      <c r="AB1149" s="78"/>
      <c r="AC1149" s="85"/>
      <c r="AD1149" s="85"/>
      <c r="AE1149" s="85"/>
      <c r="AF1149" s="85"/>
      <c r="AG1149" s="85"/>
      <c r="AH1149" s="85"/>
      <c r="AI1149" s="85"/>
      <c r="AJ1149" s="85"/>
      <c r="AK1149" s="85"/>
      <c r="AL1149" s="85"/>
      <c r="AM1149" s="85"/>
      <c r="AN1149" s="85"/>
      <c r="AO1149" s="85"/>
      <c r="AP1149" s="85"/>
      <c r="AQ1149" s="85"/>
      <c r="AR1149" s="85"/>
      <c r="AS1149" s="85"/>
      <c r="AT1149" s="85"/>
      <c r="AU1149" s="85"/>
      <c r="AV1149" s="85"/>
      <c r="AW1149" s="85"/>
      <c r="AX1149" s="85"/>
      <c r="AY1149" s="85"/>
      <c r="AZ1149" s="85"/>
      <c r="BA1149" s="85"/>
      <c r="BB1149" s="85"/>
      <c r="BC1149" s="85"/>
      <c r="BD1149" s="85"/>
      <c r="BE1149" s="85"/>
      <c r="BF1149" s="85"/>
      <c r="BG1149" s="85"/>
      <c r="BH1149" s="85"/>
      <c r="BI1149" s="85"/>
      <c r="BJ1149" s="85"/>
      <c r="BK1149" s="85"/>
      <c r="BL1149" s="85"/>
      <c r="BM1149" s="85"/>
      <c r="BN1149" s="85"/>
      <c r="BO1149" s="85"/>
      <c r="BP1149" s="85"/>
      <c r="BQ1149" s="85"/>
      <c r="BR1149" s="85"/>
      <c r="BS1149" s="85"/>
      <c r="BT1149" s="85"/>
      <c r="BU1149" s="85"/>
      <c r="BV1149" s="85"/>
      <c r="BW1149" s="85"/>
      <c r="BX1149" s="85"/>
      <c r="BY1149" s="85"/>
      <c r="BZ1149" s="85"/>
      <c r="CA1149" s="85"/>
      <c r="CB1149" s="85"/>
      <c r="CC1149" s="85"/>
      <c r="CD1149" s="85"/>
      <c r="CE1149" s="85"/>
      <c r="CF1149" s="85"/>
      <c r="CG1149" s="85"/>
      <c r="CH1149" s="85"/>
      <c r="CI1149" s="85"/>
      <c r="CJ1149" s="85"/>
      <c r="CK1149" s="85"/>
      <c r="CL1149" s="85"/>
      <c r="CM1149" s="85"/>
      <c r="CN1149" s="85"/>
      <c r="CO1149" s="85"/>
      <c r="CP1149" s="85"/>
      <c r="CQ1149" s="85"/>
      <c r="CR1149" s="85"/>
      <c r="CS1149" s="85"/>
      <c r="CT1149" s="85"/>
      <c r="CU1149" s="85"/>
      <c r="CV1149" s="85"/>
      <c r="CW1149" s="85"/>
      <c r="CX1149" s="85"/>
      <c r="CY1149" s="85"/>
      <c r="CZ1149" s="85"/>
      <c r="DA1149" s="85"/>
      <c r="DB1149" s="85"/>
      <c r="DC1149" s="85"/>
      <c r="DD1149" s="85"/>
      <c r="DE1149" s="85"/>
      <c r="DF1149" s="85"/>
      <c r="DG1149" s="85"/>
      <c r="DH1149" s="85"/>
      <c r="DI1149" s="85"/>
      <c r="DJ1149" s="85"/>
      <c r="DK1149" s="85"/>
      <c r="DL1149" s="85"/>
      <c r="DM1149" s="85"/>
      <c r="DN1149" s="85"/>
      <c r="DO1149" s="85"/>
      <c r="DP1149" s="85"/>
      <c r="DQ1149" s="85"/>
      <c r="DR1149" s="85"/>
      <c r="DS1149" s="85"/>
      <c r="DT1149" s="85"/>
      <c r="DU1149" s="85"/>
      <c r="DV1149" s="85"/>
      <c r="DW1149" s="85"/>
      <c r="DX1149" s="85"/>
      <c r="DY1149" s="85"/>
      <c r="DZ1149" s="85"/>
      <c r="EA1149" s="85"/>
      <c r="EB1149" s="85"/>
      <c r="EC1149" s="85"/>
      <c r="ED1149" s="85"/>
      <c r="EE1149" s="85"/>
      <c r="EF1149" s="85"/>
      <c r="EG1149" s="85"/>
      <c r="EH1149" s="85"/>
      <c r="EI1149" s="85"/>
      <c r="EJ1149" s="85"/>
      <c r="EK1149" s="85"/>
      <c r="EL1149" s="85"/>
      <c r="EM1149" s="85"/>
      <c r="EN1149" s="85"/>
      <c r="EO1149" s="85"/>
      <c r="EP1149" s="85"/>
      <c r="EQ1149" s="85"/>
      <c r="ER1149" s="85"/>
      <c r="ES1149" s="85"/>
      <c r="ET1149" s="85"/>
      <c r="EU1149" s="85"/>
      <c r="EV1149" s="85"/>
      <c r="EW1149" s="85"/>
      <c r="EX1149" s="85"/>
      <c r="EY1149" s="85"/>
      <c r="EZ1149" s="85"/>
      <c r="FA1149" s="85"/>
      <c r="FB1149" s="85"/>
      <c r="FC1149" s="85"/>
      <c r="FD1149" s="85"/>
      <c r="FE1149" s="85"/>
      <c r="FF1149" s="85"/>
      <c r="FG1149" s="85"/>
      <c r="FH1149" s="85"/>
      <c r="FI1149" s="85"/>
      <c r="FJ1149" s="85"/>
      <c r="FK1149" s="85"/>
      <c r="FL1149" s="85"/>
      <c r="FM1149" s="85"/>
      <c r="FN1149" s="85"/>
      <c r="FO1149" s="85"/>
      <c r="FP1149" s="85"/>
      <c r="FQ1149" s="85"/>
      <c r="FR1149" s="85"/>
      <c r="FS1149" s="85"/>
      <c r="FT1149" s="85"/>
      <c r="FU1149" s="85"/>
      <c r="FV1149" s="85"/>
      <c r="FW1149" s="85"/>
      <c r="FX1149" s="85"/>
      <c r="FY1149" s="85"/>
      <c r="FZ1149" s="85"/>
      <c r="GA1149" s="85"/>
      <c r="GB1149" s="85"/>
      <c r="GC1149" s="85"/>
      <c r="GD1149" s="85"/>
      <c r="GE1149" s="85"/>
      <c r="GF1149" s="85"/>
      <c r="GG1149" s="85"/>
      <c r="GH1149" s="85"/>
      <c r="GI1149" s="85"/>
      <c r="GJ1149" s="85"/>
      <c r="GK1149" s="85"/>
      <c r="GL1149" s="85"/>
      <c r="GM1149" s="85"/>
      <c r="GN1149" s="85"/>
      <c r="GO1149" s="85"/>
      <c r="GP1149" s="85"/>
      <c r="GQ1149" s="85"/>
      <c r="GR1149" s="85"/>
      <c r="GS1149" s="85"/>
      <c r="GT1149" s="85"/>
      <c r="GU1149" s="85"/>
      <c r="GV1149" s="85"/>
      <c r="GW1149" s="85"/>
      <c r="GX1149" s="85"/>
      <c r="GY1149" s="85"/>
      <c r="GZ1149" s="85"/>
      <c r="HA1149" s="85"/>
      <c r="HB1149" s="85"/>
      <c r="HC1149" s="85"/>
      <c r="HD1149" s="85"/>
      <c r="HE1149" s="85"/>
      <c r="HF1149" s="85"/>
      <c r="HG1149" s="85"/>
      <c r="HH1149" s="85"/>
      <c r="HI1149" s="85"/>
      <c r="HJ1149" s="85"/>
      <c r="HK1149" s="85"/>
      <c r="HL1149" s="85"/>
      <c r="HM1149" s="85"/>
      <c r="HN1149" s="85"/>
      <c r="HO1149" s="85"/>
      <c r="HP1149" s="85"/>
      <c r="HQ1149" s="85"/>
      <c r="HR1149" s="85"/>
      <c r="HS1149" s="85"/>
      <c r="HT1149" s="85"/>
      <c r="HU1149" s="85"/>
      <c r="HV1149" s="85"/>
      <c r="HW1149" s="85"/>
      <c r="HX1149" s="85"/>
      <c r="HY1149" s="85"/>
      <c r="HZ1149" s="85"/>
      <c r="IA1149" s="85"/>
      <c r="IB1149" s="85"/>
      <c r="IC1149" s="85"/>
      <c r="ID1149" s="85"/>
      <c r="IE1149" s="85"/>
      <c r="IF1149" s="85"/>
      <c r="IG1149" s="85"/>
      <c r="IH1149" s="85"/>
      <c r="II1149" s="85"/>
      <c r="IJ1149" s="85"/>
      <c r="IK1149" s="85"/>
      <c r="IL1149" s="85"/>
      <c r="IM1149" s="85"/>
      <c r="IN1149" s="85"/>
      <c r="IO1149" s="85"/>
      <c r="IP1149" s="85"/>
      <c r="IQ1149" s="85"/>
      <c r="IR1149" s="85"/>
      <c r="IS1149" s="85"/>
      <c r="IT1149" s="85"/>
      <c r="IU1149" s="85"/>
      <c r="IV1149" s="85"/>
    </row>
    <row r="1150" spans="1:256" x14ac:dyDescent="0.2">
      <c r="A1150" s="79">
        <v>4031</v>
      </c>
      <c r="B1150" s="71" t="s">
        <v>583</v>
      </c>
      <c r="C1150" s="70" t="s">
        <v>1473</v>
      </c>
      <c r="D1150" s="69">
        <v>0</v>
      </c>
      <c r="E1150" s="69">
        <v>0</v>
      </c>
      <c r="F1150" s="69">
        <v>0</v>
      </c>
      <c r="G1150" s="71">
        <v>0</v>
      </c>
      <c r="H1150" s="69">
        <v>0</v>
      </c>
      <c r="I1150" s="69">
        <v>0</v>
      </c>
      <c r="J1150" s="72">
        <v>0</v>
      </c>
      <c r="K1150" s="71">
        <v>0</v>
      </c>
      <c r="L1150" s="80">
        <v>0</v>
      </c>
      <c r="M1150" s="74">
        <v>0</v>
      </c>
      <c r="N1150" s="80">
        <v>0</v>
      </c>
      <c r="O1150" s="70">
        <v>0</v>
      </c>
      <c r="P1150" s="76" t="e">
        <f>VLOOKUP(A1150,#REF!,3,FALSE)</f>
        <v>#REF!</v>
      </c>
      <c r="Q1150" s="80">
        <v>51.599999999999994</v>
      </c>
      <c r="R1150" s="80">
        <f t="shared" si="17"/>
        <v>0</v>
      </c>
    </row>
    <row r="1151" spans="1:256" s="69" customFormat="1" x14ac:dyDescent="0.2">
      <c r="A1151" s="81">
        <v>3561</v>
      </c>
      <c r="B1151" s="82" t="s">
        <v>584</v>
      </c>
      <c r="C1151" s="69" t="s">
        <v>8</v>
      </c>
      <c r="D1151" s="69">
        <v>20</v>
      </c>
      <c r="E1151" s="69">
        <v>16</v>
      </c>
      <c r="F1151" s="69">
        <v>28</v>
      </c>
      <c r="G1151" s="71">
        <v>5036.7300000000005</v>
      </c>
      <c r="H1151" s="69">
        <v>560.96</v>
      </c>
      <c r="I1151" s="69">
        <v>20</v>
      </c>
      <c r="J1151" s="69">
        <v>16</v>
      </c>
      <c r="K1151" s="82">
        <v>28</v>
      </c>
      <c r="L1151" s="83">
        <v>5036.7300000000005</v>
      </c>
      <c r="M1151" s="69">
        <v>560.96</v>
      </c>
      <c r="N1151" s="83">
        <v>179.88320000000002</v>
      </c>
      <c r="O1151" s="69">
        <v>6</v>
      </c>
      <c r="P1151" s="76" t="e">
        <f>VLOOKUP(A1151,#REF!,3,FALSE)</f>
        <v>#REF!</v>
      </c>
      <c r="Q1151" s="84">
        <v>75</v>
      </c>
      <c r="R1151" s="84">
        <f t="shared" si="17"/>
        <v>2936.7296000000006</v>
      </c>
      <c r="S1151" s="78"/>
      <c r="T1151" s="78"/>
      <c r="U1151" s="78"/>
      <c r="V1151" s="78"/>
      <c r="W1151" s="78"/>
      <c r="X1151" s="78"/>
      <c r="Y1151" s="78"/>
      <c r="Z1151" s="78"/>
      <c r="AA1151" s="78"/>
      <c r="AB1151" s="78"/>
      <c r="AC1151" s="85"/>
      <c r="AD1151" s="85"/>
      <c r="AE1151" s="85"/>
      <c r="AF1151" s="85"/>
      <c r="AG1151" s="85"/>
      <c r="AH1151" s="85"/>
      <c r="AI1151" s="85"/>
      <c r="AJ1151" s="85"/>
      <c r="AK1151" s="85"/>
      <c r="AL1151" s="85"/>
      <c r="AM1151" s="85"/>
      <c r="AN1151" s="85"/>
      <c r="AO1151" s="85"/>
      <c r="AP1151" s="85"/>
      <c r="AQ1151" s="85"/>
      <c r="AR1151" s="85"/>
      <c r="AS1151" s="85"/>
      <c r="AT1151" s="85"/>
      <c r="AU1151" s="85"/>
      <c r="AV1151" s="85"/>
      <c r="AW1151" s="85"/>
      <c r="AX1151" s="85"/>
      <c r="AY1151" s="85"/>
      <c r="AZ1151" s="85"/>
      <c r="BA1151" s="85"/>
      <c r="BB1151" s="85"/>
      <c r="BC1151" s="85"/>
      <c r="BD1151" s="85"/>
      <c r="BE1151" s="85"/>
      <c r="BF1151" s="85"/>
      <c r="BG1151" s="85"/>
      <c r="BH1151" s="85"/>
      <c r="BI1151" s="85"/>
      <c r="BJ1151" s="85"/>
      <c r="BK1151" s="85"/>
      <c r="BL1151" s="85"/>
      <c r="BM1151" s="85"/>
      <c r="BN1151" s="85"/>
      <c r="BO1151" s="85"/>
      <c r="BP1151" s="85"/>
      <c r="BQ1151" s="85"/>
      <c r="BR1151" s="85"/>
      <c r="BS1151" s="85"/>
      <c r="BT1151" s="85"/>
      <c r="BU1151" s="85"/>
      <c r="BV1151" s="85"/>
      <c r="BW1151" s="85"/>
      <c r="BX1151" s="85"/>
      <c r="BY1151" s="85"/>
      <c r="BZ1151" s="85"/>
      <c r="CA1151" s="85"/>
      <c r="CB1151" s="85"/>
      <c r="CC1151" s="85"/>
      <c r="CD1151" s="85"/>
      <c r="CE1151" s="85"/>
      <c r="CF1151" s="85"/>
      <c r="CG1151" s="85"/>
      <c r="CH1151" s="85"/>
      <c r="CI1151" s="85"/>
      <c r="CJ1151" s="85"/>
      <c r="CK1151" s="85"/>
      <c r="CL1151" s="85"/>
      <c r="CM1151" s="85"/>
      <c r="CN1151" s="85"/>
      <c r="CO1151" s="85"/>
      <c r="CP1151" s="85"/>
      <c r="CQ1151" s="85"/>
      <c r="CR1151" s="85"/>
      <c r="CS1151" s="85"/>
      <c r="CT1151" s="85"/>
      <c r="CU1151" s="85"/>
      <c r="CV1151" s="85"/>
      <c r="CW1151" s="85"/>
      <c r="CX1151" s="85"/>
      <c r="CY1151" s="85"/>
      <c r="CZ1151" s="85"/>
      <c r="DA1151" s="85"/>
      <c r="DB1151" s="85"/>
      <c r="DC1151" s="85"/>
      <c r="DD1151" s="85"/>
      <c r="DE1151" s="85"/>
      <c r="DF1151" s="85"/>
      <c r="DG1151" s="85"/>
      <c r="DH1151" s="85"/>
      <c r="DI1151" s="85"/>
      <c r="DJ1151" s="85"/>
      <c r="DK1151" s="85"/>
      <c r="DL1151" s="85"/>
      <c r="DM1151" s="85"/>
      <c r="DN1151" s="85"/>
      <c r="DO1151" s="85"/>
      <c r="DP1151" s="85"/>
      <c r="DQ1151" s="85"/>
      <c r="DR1151" s="85"/>
      <c r="DS1151" s="85"/>
      <c r="DT1151" s="85"/>
      <c r="DU1151" s="85"/>
      <c r="DV1151" s="85"/>
      <c r="DW1151" s="85"/>
      <c r="DX1151" s="85"/>
      <c r="DY1151" s="85"/>
      <c r="DZ1151" s="85"/>
      <c r="EA1151" s="85"/>
      <c r="EB1151" s="85"/>
      <c r="EC1151" s="85"/>
      <c r="ED1151" s="85"/>
      <c r="EE1151" s="85"/>
      <c r="EF1151" s="85"/>
      <c r="EG1151" s="85"/>
      <c r="EH1151" s="85"/>
      <c r="EI1151" s="85"/>
      <c r="EJ1151" s="85"/>
      <c r="EK1151" s="85"/>
      <c r="EL1151" s="85"/>
      <c r="EM1151" s="85"/>
      <c r="EN1151" s="85"/>
      <c r="EO1151" s="85"/>
      <c r="EP1151" s="85"/>
      <c r="EQ1151" s="85"/>
      <c r="ER1151" s="85"/>
      <c r="ES1151" s="85"/>
      <c r="ET1151" s="85"/>
      <c r="EU1151" s="85"/>
      <c r="EV1151" s="85"/>
      <c r="EW1151" s="85"/>
      <c r="EX1151" s="85"/>
      <c r="EY1151" s="85"/>
      <c r="EZ1151" s="85"/>
      <c r="FA1151" s="85"/>
      <c r="FB1151" s="85"/>
      <c r="FC1151" s="85"/>
      <c r="FD1151" s="85"/>
      <c r="FE1151" s="85"/>
      <c r="FF1151" s="85"/>
      <c r="FG1151" s="85"/>
      <c r="FH1151" s="85"/>
      <c r="FI1151" s="85"/>
      <c r="FJ1151" s="85"/>
      <c r="FK1151" s="85"/>
      <c r="FL1151" s="85"/>
      <c r="FM1151" s="85"/>
      <c r="FN1151" s="85"/>
      <c r="FO1151" s="85"/>
      <c r="FP1151" s="85"/>
      <c r="FQ1151" s="85"/>
      <c r="FR1151" s="85"/>
      <c r="FS1151" s="85"/>
      <c r="FT1151" s="85"/>
      <c r="FU1151" s="85"/>
      <c r="FV1151" s="85"/>
      <c r="FW1151" s="85"/>
      <c r="FX1151" s="85"/>
      <c r="FY1151" s="85"/>
      <c r="FZ1151" s="85"/>
      <c r="GA1151" s="85"/>
      <c r="GB1151" s="85"/>
      <c r="GC1151" s="85"/>
      <c r="GD1151" s="85"/>
      <c r="GE1151" s="85"/>
      <c r="GF1151" s="85"/>
      <c r="GG1151" s="85"/>
      <c r="GH1151" s="85"/>
      <c r="GI1151" s="85"/>
      <c r="GJ1151" s="85"/>
      <c r="GK1151" s="85"/>
      <c r="GL1151" s="85"/>
      <c r="GM1151" s="85"/>
      <c r="GN1151" s="85"/>
      <c r="GO1151" s="85"/>
      <c r="GP1151" s="85"/>
      <c r="GQ1151" s="85"/>
      <c r="GR1151" s="85"/>
      <c r="GS1151" s="85"/>
      <c r="GT1151" s="85"/>
      <c r="GU1151" s="85"/>
      <c r="GV1151" s="85"/>
      <c r="GW1151" s="85"/>
      <c r="GX1151" s="85"/>
      <c r="GY1151" s="85"/>
      <c r="GZ1151" s="85"/>
      <c r="HA1151" s="85"/>
      <c r="HB1151" s="85"/>
      <c r="HC1151" s="85"/>
      <c r="HD1151" s="85"/>
      <c r="HE1151" s="85"/>
      <c r="HF1151" s="85"/>
      <c r="HG1151" s="85"/>
      <c r="HH1151" s="85"/>
      <c r="HI1151" s="85"/>
      <c r="HJ1151" s="85"/>
      <c r="HK1151" s="85"/>
      <c r="HL1151" s="85"/>
      <c r="HM1151" s="85"/>
      <c r="HN1151" s="85"/>
      <c r="HO1151" s="85"/>
      <c r="HP1151" s="85"/>
      <c r="HQ1151" s="85"/>
      <c r="HR1151" s="85"/>
      <c r="HS1151" s="85"/>
      <c r="HT1151" s="85"/>
      <c r="HU1151" s="85"/>
      <c r="HV1151" s="85"/>
      <c r="HW1151" s="85"/>
      <c r="HX1151" s="85"/>
      <c r="HY1151" s="85"/>
      <c r="HZ1151" s="85"/>
      <c r="IA1151" s="85"/>
      <c r="IB1151" s="85"/>
      <c r="IC1151" s="85"/>
      <c r="ID1151" s="85"/>
      <c r="IE1151" s="85"/>
      <c r="IF1151" s="85"/>
      <c r="IG1151" s="85"/>
      <c r="IH1151" s="85"/>
      <c r="II1151" s="85"/>
      <c r="IJ1151" s="85"/>
      <c r="IK1151" s="85"/>
      <c r="IL1151" s="85"/>
      <c r="IM1151" s="85"/>
      <c r="IN1151" s="85"/>
      <c r="IO1151" s="85"/>
      <c r="IP1151" s="85"/>
      <c r="IQ1151" s="85"/>
      <c r="IR1151" s="85"/>
      <c r="IS1151" s="85"/>
      <c r="IT1151" s="85"/>
      <c r="IU1151" s="85"/>
      <c r="IV1151" s="85"/>
    </row>
    <row r="1152" spans="1:256" x14ac:dyDescent="0.2">
      <c r="A1152" s="79">
        <v>3563</v>
      </c>
      <c r="B1152" s="71" t="s">
        <v>1464</v>
      </c>
      <c r="C1152" s="70" t="s">
        <v>8</v>
      </c>
      <c r="D1152" s="69">
        <v>13</v>
      </c>
      <c r="E1152" s="69">
        <v>11</v>
      </c>
      <c r="F1152" s="69">
        <v>13</v>
      </c>
      <c r="G1152" s="71">
        <v>2137.1800000000003</v>
      </c>
      <c r="H1152" s="69">
        <v>235.8</v>
      </c>
      <c r="I1152" s="69">
        <v>11</v>
      </c>
      <c r="J1152" s="72">
        <v>8</v>
      </c>
      <c r="K1152" s="71">
        <v>10</v>
      </c>
      <c r="L1152" s="80">
        <v>1681.18</v>
      </c>
      <c r="M1152" s="74">
        <v>205.4</v>
      </c>
      <c r="N1152" s="80">
        <v>168.11799999999999</v>
      </c>
      <c r="O1152" s="70">
        <v>0</v>
      </c>
      <c r="P1152" s="76" t="e">
        <f>VLOOKUP(A1152,#REF!,3,FALSE)</f>
        <v>#REF!</v>
      </c>
      <c r="Q1152" s="80">
        <v>81.018518518518519</v>
      </c>
      <c r="R1152" s="80">
        <f t="shared" si="17"/>
        <v>870.99481481481473</v>
      </c>
    </row>
    <row r="1153" spans="1:256" s="69" customFormat="1" x14ac:dyDescent="0.2">
      <c r="A1153" s="101">
        <v>3526</v>
      </c>
      <c r="B1153" s="102" t="s">
        <v>2600</v>
      </c>
      <c r="C1153" s="69" t="s">
        <v>62</v>
      </c>
      <c r="D1153" s="69">
        <v>1</v>
      </c>
      <c r="E1153" s="69">
        <v>1</v>
      </c>
      <c r="F1153" s="69">
        <v>1</v>
      </c>
      <c r="G1153" s="71">
        <v>25</v>
      </c>
      <c r="H1153" s="69">
        <v>5</v>
      </c>
      <c r="I1153" s="69">
        <v>2</v>
      </c>
      <c r="J1153" s="69">
        <v>1</v>
      </c>
      <c r="K1153" s="103">
        <v>1</v>
      </c>
      <c r="L1153" s="103">
        <v>25</v>
      </c>
      <c r="M1153" s="69">
        <v>5</v>
      </c>
      <c r="N1153" s="104">
        <v>25</v>
      </c>
      <c r="O1153" s="69">
        <v>0</v>
      </c>
      <c r="P1153" s="76" t="e">
        <f>VLOOKUP(A1153,#REF!,3,FALSE)</f>
        <v>#REF!</v>
      </c>
      <c r="Q1153" s="92"/>
      <c r="R1153" s="92">
        <f t="shared" si="17"/>
        <v>25</v>
      </c>
      <c r="S1153" s="76"/>
      <c r="T1153" s="76"/>
      <c r="U1153" s="76"/>
      <c r="V1153" s="76"/>
      <c r="W1153" s="76"/>
      <c r="X1153" s="76"/>
      <c r="Y1153" s="76"/>
      <c r="Z1153" s="76"/>
      <c r="AA1153" s="76"/>
      <c r="AB1153" s="76"/>
      <c r="AC1153" s="98"/>
      <c r="AD1153" s="98"/>
      <c r="AE1153" s="98"/>
      <c r="AF1153" s="98"/>
      <c r="AG1153" s="98"/>
      <c r="AH1153" s="98"/>
      <c r="AI1153" s="98"/>
      <c r="AJ1153" s="98"/>
      <c r="AK1153" s="98"/>
      <c r="AL1153" s="98"/>
      <c r="AM1153" s="98"/>
      <c r="AN1153" s="98"/>
      <c r="AO1153" s="98"/>
      <c r="AP1153" s="98"/>
      <c r="AQ1153" s="98"/>
      <c r="AR1153" s="98"/>
      <c r="AS1153" s="98"/>
      <c r="AT1153" s="98"/>
      <c r="AU1153" s="98"/>
      <c r="AV1153" s="98"/>
      <c r="AW1153" s="98"/>
      <c r="AX1153" s="98"/>
      <c r="AY1153" s="98"/>
      <c r="AZ1153" s="98"/>
      <c r="BA1153" s="98"/>
      <c r="BB1153" s="98"/>
      <c r="BC1153" s="98"/>
      <c r="BD1153" s="98"/>
      <c r="BE1153" s="98"/>
      <c r="BF1153" s="98"/>
      <c r="BG1153" s="98"/>
      <c r="BH1153" s="98"/>
      <c r="BI1153" s="98"/>
      <c r="BJ1153" s="98"/>
      <c r="BK1153" s="98"/>
      <c r="BL1153" s="98"/>
      <c r="BM1153" s="98"/>
      <c r="BN1153" s="98"/>
      <c r="BO1153" s="98"/>
      <c r="BP1153" s="98"/>
      <c r="BQ1153" s="98"/>
      <c r="BR1153" s="98"/>
      <c r="BS1153" s="98"/>
      <c r="BT1153" s="98"/>
      <c r="BU1153" s="98"/>
      <c r="BV1153" s="98"/>
      <c r="BW1153" s="98"/>
      <c r="BX1153" s="98"/>
      <c r="BY1153" s="98"/>
      <c r="BZ1153" s="98"/>
      <c r="CA1153" s="98"/>
      <c r="CB1153" s="98"/>
      <c r="CC1153" s="98"/>
      <c r="CD1153" s="98"/>
      <c r="CE1153" s="98"/>
      <c r="CF1153" s="98"/>
      <c r="CG1153" s="98"/>
      <c r="CH1153" s="98"/>
      <c r="CI1153" s="98"/>
      <c r="CJ1153" s="98"/>
      <c r="CK1153" s="98"/>
      <c r="CL1153" s="98"/>
      <c r="CM1153" s="98"/>
      <c r="CN1153" s="98"/>
      <c r="CO1153" s="98"/>
      <c r="CP1153" s="98"/>
      <c r="CQ1153" s="98"/>
      <c r="CR1153" s="98"/>
      <c r="CS1153" s="98"/>
      <c r="CT1153" s="98"/>
      <c r="CU1153" s="98"/>
      <c r="CV1153" s="98"/>
      <c r="CW1153" s="98"/>
      <c r="CX1153" s="98"/>
      <c r="CY1153" s="98"/>
      <c r="CZ1153" s="98"/>
      <c r="DA1153" s="98"/>
      <c r="DB1153" s="98"/>
      <c r="DC1153" s="98"/>
      <c r="DD1153" s="98"/>
      <c r="DE1153" s="98"/>
      <c r="DF1153" s="98"/>
      <c r="DG1153" s="98"/>
      <c r="DH1153" s="98"/>
      <c r="DI1153" s="98"/>
      <c r="DJ1153" s="98"/>
      <c r="DK1153" s="98"/>
      <c r="DL1153" s="98"/>
      <c r="DM1153" s="98"/>
      <c r="DN1153" s="98"/>
      <c r="DO1153" s="98"/>
      <c r="DP1153" s="98"/>
      <c r="DQ1153" s="98"/>
      <c r="DR1153" s="98"/>
      <c r="DS1153" s="98"/>
      <c r="DT1153" s="98"/>
      <c r="DU1153" s="98"/>
      <c r="DV1153" s="98"/>
      <c r="DW1153" s="98"/>
      <c r="DX1153" s="98"/>
      <c r="DY1153" s="98"/>
      <c r="DZ1153" s="98"/>
      <c r="EA1153" s="98"/>
      <c r="EB1153" s="98"/>
      <c r="EC1153" s="98"/>
      <c r="ED1153" s="98"/>
      <c r="EE1153" s="98"/>
      <c r="EF1153" s="98"/>
      <c r="EG1153" s="98"/>
      <c r="EH1153" s="98"/>
      <c r="EI1153" s="98"/>
      <c r="EJ1153" s="98"/>
      <c r="EK1153" s="98"/>
      <c r="EL1153" s="98"/>
      <c r="EM1153" s="98"/>
      <c r="EN1153" s="98"/>
      <c r="EO1153" s="98"/>
      <c r="EP1153" s="98"/>
      <c r="EQ1153" s="98"/>
      <c r="ER1153" s="98"/>
      <c r="ES1153" s="98"/>
      <c r="ET1153" s="98"/>
      <c r="EU1153" s="98"/>
      <c r="EV1153" s="98"/>
      <c r="EW1153" s="98"/>
      <c r="EX1153" s="98"/>
      <c r="EY1153" s="98"/>
      <c r="EZ1153" s="98"/>
      <c r="FA1153" s="98"/>
      <c r="FB1153" s="98"/>
      <c r="FC1153" s="98"/>
      <c r="FD1153" s="98"/>
      <c r="FE1153" s="98"/>
      <c r="FF1153" s="98"/>
      <c r="FG1153" s="98"/>
      <c r="FH1153" s="98"/>
      <c r="FI1153" s="98"/>
      <c r="FJ1153" s="98"/>
      <c r="FK1153" s="98"/>
      <c r="FL1153" s="98"/>
      <c r="FM1153" s="98"/>
      <c r="FN1153" s="98"/>
      <c r="FO1153" s="98"/>
      <c r="FP1153" s="98"/>
      <c r="FQ1153" s="98"/>
      <c r="FR1153" s="98"/>
      <c r="FS1153" s="98"/>
      <c r="FT1153" s="98"/>
      <c r="FU1153" s="98"/>
      <c r="FV1153" s="98"/>
      <c r="FW1153" s="98"/>
      <c r="FX1153" s="98"/>
      <c r="FY1153" s="98"/>
      <c r="FZ1153" s="98"/>
      <c r="GA1153" s="98"/>
      <c r="GB1153" s="98"/>
      <c r="GC1153" s="98"/>
      <c r="GD1153" s="98"/>
      <c r="GE1153" s="98"/>
      <c r="GF1153" s="98"/>
      <c r="GG1153" s="98"/>
      <c r="GH1153" s="98"/>
      <c r="GI1153" s="98"/>
      <c r="GJ1153" s="98"/>
      <c r="GK1153" s="98"/>
      <c r="GL1153" s="98"/>
      <c r="GM1153" s="98"/>
      <c r="GN1153" s="98"/>
      <c r="GO1153" s="98"/>
      <c r="GP1153" s="98"/>
      <c r="GQ1153" s="98"/>
      <c r="GR1153" s="98"/>
      <c r="GS1153" s="98"/>
      <c r="GT1153" s="98"/>
      <c r="GU1153" s="98"/>
      <c r="GV1153" s="98"/>
      <c r="GW1153" s="98"/>
      <c r="GX1153" s="98"/>
      <c r="GY1153" s="98"/>
      <c r="GZ1153" s="98"/>
      <c r="HA1153" s="98"/>
      <c r="HB1153" s="98"/>
      <c r="HC1153" s="98"/>
      <c r="HD1153" s="98"/>
      <c r="HE1153" s="98"/>
      <c r="HF1153" s="98"/>
      <c r="HG1153" s="98"/>
      <c r="HH1153" s="98"/>
      <c r="HI1153" s="98"/>
      <c r="HJ1153" s="98"/>
      <c r="HK1153" s="98"/>
      <c r="HL1153" s="98"/>
      <c r="HM1153" s="98"/>
      <c r="HN1153" s="98"/>
      <c r="HO1153" s="98"/>
      <c r="HP1153" s="98"/>
      <c r="HQ1153" s="98"/>
      <c r="HR1153" s="98"/>
      <c r="HS1153" s="98"/>
      <c r="HT1153" s="98"/>
      <c r="HU1153" s="98"/>
      <c r="HV1153" s="98"/>
      <c r="HW1153" s="98"/>
      <c r="HX1153" s="98"/>
      <c r="HY1153" s="98"/>
      <c r="HZ1153" s="98"/>
      <c r="IA1153" s="98"/>
      <c r="IB1153" s="98"/>
      <c r="IC1153" s="98"/>
      <c r="ID1153" s="98"/>
      <c r="IE1153" s="98"/>
      <c r="IF1153" s="98"/>
      <c r="IG1153" s="98"/>
      <c r="IH1153" s="98"/>
      <c r="II1153" s="98"/>
      <c r="IJ1153" s="98"/>
      <c r="IK1153" s="98"/>
      <c r="IL1153" s="98"/>
      <c r="IM1153" s="98"/>
      <c r="IN1153" s="98"/>
      <c r="IO1153" s="98"/>
      <c r="IP1153" s="98"/>
      <c r="IQ1153" s="98"/>
      <c r="IR1153" s="98"/>
      <c r="IS1153" s="98"/>
      <c r="IT1153" s="98"/>
      <c r="IU1153" s="98"/>
      <c r="IV1153" s="98"/>
    </row>
    <row r="1154" spans="1:256" x14ac:dyDescent="0.2">
      <c r="A1154" s="68">
        <v>3114</v>
      </c>
      <c r="B1154" s="69" t="s">
        <v>2601</v>
      </c>
      <c r="C1154" s="70" t="s">
        <v>2208</v>
      </c>
      <c r="D1154" s="69">
        <v>0</v>
      </c>
      <c r="E1154" s="69">
        <v>0</v>
      </c>
      <c r="F1154" s="69">
        <v>0</v>
      </c>
      <c r="G1154" s="71">
        <v>0</v>
      </c>
      <c r="H1154" s="69">
        <v>0</v>
      </c>
      <c r="I1154" s="69">
        <v>0</v>
      </c>
      <c r="J1154" s="72">
        <v>0</v>
      </c>
      <c r="K1154" s="73">
        <v>0</v>
      </c>
      <c r="L1154" s="73">
        <v>0</v>
      </c>
      <c r="M1154" s="74">
        <v>0</v>
      </c>
      <c r="N1154" s="75">
        <v>0</v>
      </c>
      <c r="O1154" s="70">
        <v>0</v>
      </c>
      <c r="P1154" s="76" t="e">
        <f>VLOOKUP(A1154,#REF!,3,FALSE)</f>
        <v>#REF!</v>
      </c>
      <c r="Q1154" s="77"/>
      <c r="R1154" s="77">
        <f t="shared" ref="R1154:R1216" si="18">K1154*(N1154-Q1154)</f>
        <v>0</v>
      </c>
      <c r="S1154" s="76"/>
      <c r="T1154" s="76"/>
      <c r="U1154" s="76"/>
      <c r="V1154" s="76"/>
      <c r="W1154" s="76"/>
      <c r="X1154" s="76"/>
      <c r="Y1154" s="76"/>
      <c r="Z1154" s="76"/>
      <c r="AA1154" s="76"/>
      <c r="AB1154" s="76"/>
      <c r="AC1154" s="76"/>
      <c r="AD1154" s="76"/>
      <c r="AE1154" s="76"/>
      <c r="AF1154" s="76"/>
      <c r="AG1154" s="76"/>
      <c r="AH1154" s="76"/>
      <c r="AI1154" s="76"/>
      <c r="AJ1154" s="76"/>
      <c r="AK1154" s="76"/>
      <c r="AL1154" s="76"/>
      <c r="AM1154" s="76"/>
      <c r="AN1154" s="76"/>
      <c r="AO1154" s="76"/>
      <c r="AP1154" s="76"/>
      <c r="AQ1154" s="76"/>
      <c r="AR1154" s="76"/>
      <c r="AS1154" s="76"/>
      <c r="AT1154" s="76"/>
      <c r="AU1154" s="76"/>
      <c r="AV1154" s="76"/>
      <c r="AW1154" s="76"/>
      <c r="AX1154" s="76"/>
      <c r="AY1154" s="76"/>
      <c r="AZ1154" s="76"/>
      <c r="BA1154" s="76"/>
      <c r="BB1154" s="76"/>
      <c r="BC1154" s="76"/>
      <c r="BD1154" s="76"/>
      <c r="BE1154" s="76"/>
      <c r="BF1154" s="76"/>
      <c r="BG1154" s="76"/>
      <c r="BH1154" s="76"/>
      <c r="BI1154" s="76"/>
      <c r="BJ1154" s="76"/>
      <c r="BK1154" s="76"/>
      <c r="BL1154" s="76"/>
      <c r="BM1154" s="76"/>
      <c r="BN1154" s="76"/>
      <c r="BO1154" s="76"/>
      <c r="BP1154" s="76"/>
      <c r="BQ1154" s="76"/>
      <c r="BR1154" s="76"/>
      <c r="BS1154" s="76"/>
      <c r="BT1154" s="76"/>
      <c r="BU1154" s="76"/>
      <c r="BV1154" s="76"/>
      <c r="BW1154" s="76"/>
      <c r="BX1154" s="76"/>
      <c r="BY1154" s="76"/>
      <c r="BZ1154" s="76"/>
      <c r="CA1154" s="76"/>
      <c r="CB1154" s="76"/>
      <c r="CC1154" s="76"/>
      <c r="CD1154" s="76"/>
      <c r="CE1154" s="76"/>
      <c r="CF1154" s="76"/>
      <c r="CG1154" s="76"/>
      <c r="CH1154" s="76"/>
      <c r="CI1154" s="76"/>
      <c r="CJ1154" s="76"/>
      <c r="CK1154" s="76"/>
      <c r="CL1154" s="76"/>
      <c r="CM1154" s="76"/>
      <c r="CN1154" s="76"/>
      <c r="CO1154" s="76"/>
      <c r="CP1154" s="76"/>
      <c r="CQ1154" s="76"/>
      <c r="CR1154" s="76"/>
      <c r="CS1154" s="76"/>
      <c r="CT1154" s="76"/>
      <c r="CU1154" s="76"/>
      <c r="CV1154" s="76"/>
      <c r="CW1154" s="76"/>
      <c r="CX1154" s="76"/>
      <c r="CY1154" s="76"/>
      <c r="CZ1154" s="76"/>
      <c r="DA1154" s="76"/>
      <c r="DB1154" s="76"/>
      <c r="DC1154" s="76"/>
      <c r="DD1154" s="76"/>
      <c r="DE1154" s="76"/>
      <c r="DF1154" s="76"/>
      <c r="DG1154" s="76"/>
      <c r="DH1154" s="76"/>
      <c r="DI1154" s="76"/>
      <c r="DJ1154" s="76"/>
      <c r="DK1154" s="76"/>
      <c r="DL1154" s="76"/>
      <c r="DM1154" s="76"/>
      <c r="DN1154" s="76"/>
      <c r="DO1154" s="76"/>
      <c r="DP1154" s="76"/>
      <c r="DQ1154" s="76"/>
      <c r="DR1154" s="76"/>
      <c r="DS1154" s="76"/>
      <c r="DT1154" s="76"/>
      <c r="DU1154" s="76"/>
      <c r="DV1154" s="76"/>
      <c r="DW1154" s="76"/>
      <c r="DX1154" s="76"/>
      <c r="DY1154" s="76"/>
      <c r="DZ1154" s="76"/>
      <c r="EA1154" s="76"/>
      <c r="EB1154" s="76"/>
      <c r="EC1154" s="76"/>
      <c r="ED1154" s="76"/>
      <c r="EE1154" s="76"/>
      <c r="EF1154" s="76"/>
      <c r="EG1154" s="76"/>
      <c r="EH1154" s="76"/>
      <c r="EI1154" s="76"/>
      <c r="EJ1154" s="76"/>
      <c r="EK1154" s="76"/>
      <c r="EL1154" s="76"/>
      <c r="EM1154" s="76"/>
      <c r="EN1154" s="76"/>
      <c r="EO1154" s="76"/>
      <c r="EP1154" s="76"/>
      <c r="EQ1154" s="76"/>
      <c r="ER1154" s="76"/>
      <c r="ES1154" s="76"/>
      <c r="ET1154" s="76"/>
      <c r="EU1154" s="76"/>
      <c r="EV1154" s="76"/>
      <c r="EW1154" s="76"/>
      <c r="EX1154" s="76"/>
      <c r="EY1154" s="76"/>
      <c r="EZ1154" s="76"/>
      <c r="FA1154" s="76"/>
      <c r="FB1154" s="76"/>
      <c r="FC1154" s="76"/>
      <c r="FD1154" s="76"/>
      <c r="FE1154" s="76"/>
      <c r="FF1154" s="76"/>
      <c r="FG1154" s="76"/>
      <c r="FH1154" s="76"/>
      <c r="FI1154" s="76"/>
      <c r="FJ1154" s="76"/>
      <c r="FK1154" s="76"/>
      <c r="FL1154" s="76"/>
      <c r="FM1154" s="76"/>
      <c r="FN1154" s="76"/>
      <c r="FO1154" s="76"/>
      <c r="FP1154" s="76"/>
      <c r="FQ1154" s="76"/>
      <c r="FR1154" s="76"/>
      <c r="FS1154" s="76"/>
      <c r="FT1154" s="76"/>
      <c r="FU1154" s="76"/>
      <c r="FV1154" s="76"/>
      <c r="FW1154" s="76"/>
      <c r="FX1154" s="76"/>
      <c r="FY1154" s="76"/>
      <c r="FZ1154" s="76"/>
      <c r="GA1154" s="76"/>
      <c r="GB1154" s="76"/>
      <c r="GC1154" s="76"/>
      <c r="GD1154" s="76"/>
      <c r="GE1154" s="76"/>
      <c r="GF1154" s="76"/>
      <c r="GG1154" s="76"/>
      <c r="GH1154" s="76"/>
      <c r="GI1154" s="76"/>
      <c r="GJ1154" s="76"/>
      <c r="GK1154" s="76"/>
      <c r="GL1154" s="76"/>
      <c r="GM1154" s="76"/>
      <c r="GN1154" s="76"/>
      <c r="GO1154" s="76"/>
      <c r="GP1154" s="76"/>
      <c r="GQ1154" s="76"/>
      <c r="GR1154" s="76"/>
      <c r="GS1154" s="76"/>
      <c r="GT1154" s="76"/>
      <c r="GU1154" s="76"/>
      <c r="GV1154" s="76"/>
      <c r="GW1154" s="76"/>
      <c r="GX1154" s="76"/>
      <c r="GY1154" s="76"/>
      <c r="GZ1154" s="76"/>
      <c r="HA1154" s="76"/>
      <c r="HB1154" s="76"/>
      <c r="HC1154" s="76"/>
      <c r="HD1154" s="76"/>
      <c r="HE1154" s="76"/>
      <c r="HF1154" s="76"/>
      <c r="HG1154" s="76"/>
      <c r="HH1154" s="76"/>
      <c r="HI1154" s="76"/>
      <c r="HJ1154" s="76"/>
      <c r="HK1154" s="76"/>
      <c r="HL1154" s="76"/>
      <c r="HM1154" s="76"/>
      <c r="HN1154" s="76"/>
      <c r="HO1154" s="76"/>
      <c r="HP1154" s="76"/>
      <c r="HQ1154" s="76"/>
      <c r="HR1154" s="76"/>
      <c r="HS1154" s="76"/>
      <c r="HT1154" s="76"/>
      <c r="HU1154" s="76"/>
      <c r="HV1154" s="76"/>
      <c r="HW1154" s="76"/>
      <c r="HX1154" s="76"/>
      <c r="HY1154" s="76"/>
      <c r="HZ1154" s="76"/>
      <c r="IA1154" s="76"/>
      <c r="IB1154" s="76"/>
      <c r="IC1154" s="76"/>
      <c r="ID1154" s="76"/>
      <c r="IE1154" s="76"/>
      <c r="IF1154" s="76"/>
      <c r="IG1154" s="76"/>
      <c r="IH1154" s="76"/>
      <c r="II1154" s="76"/>
      <c r="IJ1154" s="76"/>
      <c r="IK1154" s="76"/>
      <c r="IL1154" s="76"/>
      <c r="IM1154" s="76"/>
      <c r="IN1154" s="76"/>
      <c r="IO1154" s="76"/>
      <c r="IP1154" s="76"/>
      <c r="IQ1154" s="76"/>
      <c r="IR1154" s="76"/>
      <c r="IS1154" s="76"/>
      <c r="IT1154" s="76"/>
      <c r="IU1154" s="76"/>
      <c r="IV1154" s="76"/>
    </row>
    <row r="1155" spans="1:256" x14ac:dyDescent="0.2">
      <c r="A1155" s="68">
        <v>3110</v>
      </c>
      <c r="B1155" s="69" t="s">
        <v>2602</v>
      </c>
      <c r="C1155" s="70" t="s">
        <v>2208</v>
      </c>
      <c r="D1155" s="69">
        <v>0</v>
      </c>
      <c r="E1155" s="69">
        <v>0</v>
      </c>
      <c r="F1155" s="69">
        <v>0</v>
      </c>
      <c r="G1155" s="71">
        <v>0</v>
      </c>
      <c r="H1155" s="69">
        <v>0</v>
      </c>
      <c r="I1155" s="69">
        <v>0</v>
      </c>
      <c r="J1155" s="72">
        <v>0</v>
      </c>
      <c r="K1155" s="73">
        <v>0</v>
      </c>
      <c r="L1155" s="73">
        <v>0</v>
      </c>
      <c r="M1155" s="74">
        <v>0</v>
      </c>
      <c r="N1155" s="75">
        <v>0</v>
      </c>
      <c r="O1155" s="70">
        <v>0</v>
      </c>
      <c r="P1155" s="76" t="e">
        <f>VLOOKUP(A1155,#REF!,3,FALSE)</f>
        <v>#REF!</v>
      </c>
      <c r="Q1155" s="77"/>
      <c r="R1155" s="77">
        <f t="shared" si="18"/>
        <v>0</v>
      </c>
      <c r="S1155" s="76"/>
      <c r="T1155" s="76"/>
      <c r="U1155" s="76"/>
      <c r="V1155" s="76"/>
      <c r="W1155" s="76"/>
      <c r="X1155" s="76"/>
      <c r="Y1155" s="76"/>
      <c r="Z1155" s="76"/>
      <c r="AA1155" s="76"/>
      <c r="AB1155" s="76"/>
      <c r="AC1155" s="76"/>
      <c r="AD1155" s="76"/>
      <c r="AE1155" s="76"/>
      <c r="AF1155" s="76"/>
      <c r="AG1155" s="76"/>
      <c r="AH1155" s="76"/>
      <c r="AI1155" s="76"/>
      <c r="AJ1155" s="76"/>
      <c r="AK1155" s="76"/>
      <c r="AL1155" s="76"/>
      <c r="AM1155" s="76"/>
      <c r="AN1155" s="76"/>
      <c r="AO1155" s="76"/>
      <c r="AP1155" s="76"/>
      <c r="AQ1155" s="76"/>
      <c r="AR1155" s="76"/>
      <c r="AS1155" s="76"/>
      <c r="AT1155" s="76"/>
      <c r="AU1155" s="76"/>
      <c r="AV1155" s="76"/>
      <c r="AW1155" s="76"/>
      <c r="AX1155" s="76"/>
      <c r="AY1155" s="76"/>
      <c r="AZ1155" s="76"/>
      <c r="BA1155" s="76"/>
      <c r="BB1155" s="76"/>
      <c r="BC1155" s="76"/>
      <c r="BD1155" s="76"/>
      <c r="BE1155" s="76"/>
      <c r="BF1155" s="76"/>
      <c r="BG1155" s="76"/>
      <c r="BH1155" s="76"/>
      <c r="BI1155" s="76"/>
      <c r="BJ1155" s="76"/>
      <c r="BK1155" s="76"/>
      <c r="BL1155" s="76"/>
      <c r="BM1155" s="76"/>
      <c r="BN1155" s="76"/>
      <c r="BO1155" s="76"/>
      <c r="BP1155" s="76"/>
      <c r="BQ1155" s="76"/>
      <c r="BR1155" s="76"/>
      <c r="BS1155" s="76"/>
      <c r="BT1155" s="76"/>
      <c r="BU1155" s="76"/>
      <c r="BV1155" s="76"/>
      <c r="BW1155" s="76"/>
      <c r="BX1155" s="76"/>
      <c r="BY1155" s="76"/>
      <c r="BZ1155" s="76"/>
      <c r="CA1155" s="76"/>
      <c r="CB1155" s="76"/>
      <c r="CC1155" s="76"/>
      <c r="CD1155" s="76"/>
      <c r="CE1155" s="76"/>
      <c r="CF1155" s="76"/>
      <c r="CG1155" s="76"/>
      <c r="CH1155" s="76"/>
      <c r="CI1155" s="76"/>
      <c r="CJ1155" s="76"/>
      <c r="CK1155" s="76"/>
      <c r="CL1155" s="76"/>
      <c r="CM1155" s="76"/>
      <c r="CN1155" s="76"/>
      <c r="CO1155" s="76"/>
      <c r="CP1155" s="76"/>
      <c r="CQ1155" s="76"/>
      <c r="CR1155" s="76"/>
      <c r="CS1155" s="76"/>
      <c r="CT1155" s="76"/>
      <c r="CU1155" s="76"/>
      <c r="CV1155" s="76"/>
      <c r="CW1155" s="76"/>
      <c r="CX1155" s="76"/>
      <c r="CY1155" s="76"/>
      <c r="CZ1155" s="76"/>
      <c r="DA1155" s="76"/>
      <c r="DB1155" s="76"/>
      <c r="DC1155" s="76"/>
      <c r="DD1155" s="76"/>
      <c r="DE1155" s="76"/>
      <c r="DF1155" s="76"/>
      <c r="DG1155" s="76"/>
      <c r="DH1155" s="76"/>
      <c r="DI1155" s="76"/>
      <c r="DJ1155" s="76"/>
      <c r="DK1155" s="76"/>
      <c r="DL1155" s="76"/>
      <c r="DM1155" s="76"/>
      <c r="DN1155" s="76"/>
      <c r="DO1155" s="76"/>
      <c r="DP1155" s="76"/>
      <c r="DQ1155" s="76"/>
      <c r="DR1155" s="76"/>
      <c r="DS1155" s="76"/>
      <c r="DT1155" s="76"/>
      <c r="DU1155" s="76"/>
      <c r="DV1155" s="76"/>
      <c r="DW1155" s="76"/>
      <c r="DX1155" s="76"/>
      <c r="DY1155" s="76"/>
      <c r="DZ1155" s="76"/>
      <c r="EA1155" s="76"/>
      <c r="EB1155" s="76"/>
      <c r="EC1155" s="76"/>
      <c r="ED1155" s="76"/>
      <c r="EE1155" s="76"/>
      <c r="EF1155" s="76"/>
      <c r="EG1155" s="76"/>
      <c r="EH1155" s="76"/>
      <c r="EI1155" s="76"/>
      <c r="EJ1155" s="76"/>
      <c r="EK1155" s="76"/>
      <c r="EL1155" s="76"/>
      <c r="EM1155" s="76"/>
      <c r="EN1155" s="76"/>
      <c r="EO1155" s="76"/>
      <c r="EP1155" s="76"/>
      <c r="EQ1155" s="76"/>
      <c r="ER1155" s="76"/>
      <c r="ES1155" s="76"/>
      <c r="ET1155" s="76"/>
      <c r="EU1155" s="76"/>
      <c r="EV1155" s="76"/>
      <c r="EW1155" s="76"/>
      <c r="EX1155" s="76"/>
      <c r="EY1155" s="76"/>
      <c r="EZ1155" s="76"/>
      <c r="FA1155" s="76"/>
      <c r="FB1155" s="76"/>
      <c r="FC1155" s="76"/>
      <c r="FD1155" s="76"/>
      <c r="FE1155" s="76"/>
      <c r="FF1155" s="76"/>
      <c r="FG1155" s="76"/>
      <c r="FH1155" s="76"/>
      <c r="FI1155" s="76"/>
      <c r="FJ1155" s="76"/>
      <c r="FK1155" s="76"/>
      <c r="FL1155" s="76"/>
      <c r="FM1155" s="76"/>
      <c r="FN1155" s="76"/>
      <c r="FO1155" s="76"/>
      <c r="FP1155" s="76"/>
      <c r="FQ1155" s="76"/>
      <c r="FR1155" s="76"/>
      <c r="FS1155" s="76"/>
      <c r="FT1155" s="76"/>
      <c r="FU1155" s="76"/>
      <c r="FV1155" s="76"/>
      <c r="FW1155" s="76"/>
      <c r="FX1155" s="76"/>
      <c r="FY1155" s="76"/>
      <c r="FZ1155" s="76"/>
      <c r="GA1155" s="76"/>
      <c r="GB1155" s="76"/>
      <c r="GC1155" s="76"/>
      <c r="GD1155" s="76"/>
      <c r="GE1155" s="76"/>
      <c r="GF1155" s="76"/>
      <c r="GG1155" s="76"/>
      <c r="GH1155" s="76"/>
      <c r="GI1155" s="76"/>
      <c r="GJ1155" s="76"/>
      <c r="GK1155" s="76"/>
      <c r="GL1155" s="76"/>
      <c r="GM1155" s="76"/>
      <c r="GN1155" s="76"/>
      <c r="GO1155" s="76"/>
      <c r="GP1155" s="76"/>
      <c r="GQ1155" s="76"/>
      <c r="GR1155" s="76"/>
      <c r="GS1155" s="76"/>
      <c r="GT1155" s="76"/>
      <c r="GU1155" s="76"/>
      <c r="GV1155" s="76"/>
      <c r="GW1155" s="76"/>
      <c r="GX1155" s="76"/>
      <c r="GY1155" s="76"/>
      <c r="GZ1155" s="76"/>
      <c r="HA1155" s="76"/>
      <c r="HB1155" s="76"/>
      <c r="HC1155" s="76"/>
      <c r="HD1155" s="76"/>
      <c r="HE1155" s="76"/>
      <c r="HF1155" s="76"/>
      <c r="HG1155" s="76"/>
      <c r="HH1155" s="76"/>
      <c r="HI1155" s="76"/>
      <c r="HJ1155" s="76"/>
      <c r="HK1155" s="76"/>
      <c r="HL1155" s="76"/>
      <c r="HM1155" s="76"/>
      <c r="HN1155" s="76"/>
      <c r="HO1155" s="76"/>
      <c r="HP1155" s="76"/>
      <c r="HQ1155" s="76"/>
      <c r="HR1155" s="76"/>
      <c r="HS1155" s="76"/>
      <c r="HT1155" s="76"/>
      <c r="HU1155" s="76"/>
      <c r="HV1155" s="76"/>
      <c r="HW1155" s="76"/>
      <c r="HX1155" s="76"/>
      <c r="HY1155" s="76"/>
      <c r="HZ1155" s="76"/>
      <c r="IA1155" s="76"/>
      <c r="IB1155" s="76"/>
      <c r="IC1155" s="76"/>
      <c r="ID1155" s="76"/>
      <c r="IE1155" s="76"/>
      <c r="IF1155" s="76"/>
      <c r="IG1155" s="76"/>
      <c r="IH1155" s="76"/>
      <c r="II1155" s="76"/>
      <c r="IJ1155" s="76"/>
      <c r="IK1155" s="76"/>
      <c r="IL1155" s="76"/>
      <c r="IM1155" s="76"/>
      <c r="IN1155" s="76"/>
      <c r="IO1155" s="76"/>
      <c r="IP1155" s="76"/>
      <c r="IQ1155" s="76"/>
      <c r="IR1155" s="76"/>
      <c r="IS1155" s="76"/>
      <c r="IT1155" s="76"/>
      <c r="IU1155" s="76"/>
      <c r="IV1155" s="76"/>
    </row>
    <row r="1156" spans="1:256" s="69" customFormat="1" x14ac:dyDescent="0.2">
      <c r="A1156" s="86">
        <v>3113</v>
      </c>
      <c r="B1156" s="85" t="s">
        <v>2603</v>
      </c>
      <c r="C1156" s="69" t="s">
        <v>2208</v>
      </c>
      <c r="D1156" s="69">
        <v>0</v>
      </c>
      <c r="E1156" s="69">
        <v>0</v>
      </c>
      <c r="F1156" s="69">
        <v>0</v>
      </c>
      <c r="G1156" s="71">
        <v>0</v>
      </c>
      <c r="H1156" s="69">
        <v>0</v>
      </c>
      <c r="I1156" s="69">
        <v>0</v>
      </c>
      <c r="J1156" s="69">
        <v>0</v>
      </c>
      <c r="K1156" s="85">
        <v>0</v>
      </c>
      <c r="L1156" s="87">
        <v>0</v>
      </c>
      <c r="M1156" s="69">
        <v>0</v>
      </c>
      <c r="N1156" s="87">
        <v>0</v>
      </c>
      <c r="O1156" s="69">
        <v>0</v>
      </c>
      <c r="P1156" s="76" t="e">
        <f>VLOOKUP(A1156,#REF!,3,FALSE)</f>
        <v>#REF!</v>
      </c>
      <c r="Q1156" s="84">
        <v>17.5</v>
      </c>
      <c r="R1156" s="84">
        <f t="shared" si="18"/>
        <v>0</v>
      </c>
      <c r="S1156" s="78"/>
      <c r="T1156" s="78"/>
      <c r="U1156" s="78"/>
      <c r="V1156" s="78"/>
      <c r="W1156" s="78"/>
      <c r="X1156" s="78"/>
      <c r="Y1156" s="78"/>
      <c r="Z1156" s="78"/>
      <c r="AA1156" s="78"/>
      <c r="AB1156" s="78"/>
      <c r="AC1156" s="85"/>
      <c r="AD1156" s="85"/>
      <c r="AE1156" s="85"/>
      <c r="AF1156" s="85"/>
      <c r="AG1156" s="85"/>
      <c r="AH1156" s="85"/>
      <c r="AI1156" s="85"/>
      <c r="AJ1156" s="85"/>
      <c r="AK1156" s="85"/>
      <c r="AL1156" s="85"/>
      <c r="AM1156" s="85"/>
      <c r="AN1156" s="85"/>
      <c r="AO1156" s="85"/>
      <c r="AP1156" s="85"/>
      <c r="AQ1156" s="85"/>
      <c r="AR1156" s="85"/>
      <c r="AS1156" s="85"/>
      <c r="AT1156" s="85"/>
      <c r="AU1156" s="85"/>
      <c r="AV1156" s="85"/>
      <c r="AW1156" s="85"/>
      <c r="AX1156" s="85"/>
      <c r="AY1156" s="85"/>
      <c r="AZ1156" s="85"/>
      <c r="BA1156" s="85"/>
      <c r="BB1156" s="85"/>
      <c r="BC1156" s="85"/>
      <c r="BD1156" s="85"/>
      <c r="BE1156" s="85"/>
      <c r="BF1156" s="85"/>
      <c r="BG1156" s="85"/>
      <c r="BH1156" s="85"/>
      <c r="BI1156" s="85"/>
      <c r="BJ1156" s="85"/>
      <c r="BK1156" s="85"/>
      <c r="BL1156" s="85"/>
      <c r="BM1156" s="85"/>
      <c r="BN1156" s="85"/>
      <c r="BO1156" s="85"/>
      <c r="BP1156" s="85"/>
      <c r="BQ1156" s="85"/>
      <c r="BR1156" s="85"/>
      <c r="BS1156" s="85"/>
      <c r="BT1156" s="85"/>
      <c r="BU1156" s="85"/>
      <c r="BV1156" s="85"/>
      <c r="BW1156" s="85"/>
      <c r="BX1156" s="85"/>
      <c r="BY1156" s="85"/>
      <c r="BZ1156" s="85"/>
      <c r="CA1156" s="85"/>
      <c r="CB1156" s="85"/>
      <c r="CC1156" s="85"/>
      <c r="CD1156" s="85"/>
      <c r="CE1156" s="85"/>
      <c r="CF1156" s="85"/>
      <c r="CG1156" s="85"/>
      <c r="CH1156" s="85"/>
      <c r="CI1156" s="85"/>
      <c r="CJ1156" s="85"/>
      <c r="CK1156" s="85"/>
      <c r="CL1156" s="85"/>
      <c r="CM1156" s="85"/>
      <c r="CN1156" s="85"/>
      <c r="CO1156" s="85"/>
      <c r="CP1156" s="85"/>
      <c r="CQ1156" s="85"/>
      <c r="CR1156" s="85"/>
      <c r="CS1156" s="85"/>
      <c r="CT1156" s="85"/>
      <c r="CU1156" s="85"/>
      <c r="CV1156" s="85"/>
      <c r="CW1156" s="85"/>
      <c r="CX1156" s="85"/>
      <c r="CY1156" s="85"/>
      <c r="CZ1156" s="85"/>
      <c r="DA1156" s="85"/>
      <c r="DB1156" s="85"/>
      <c r="DC1156" s="85"/>
      <c r="DD1156" s="85"/>
      <c r="DE1156" s="85"/>
      <c r="DF1156" s="85"/>
      <c r="DG1156" s="85"/>
      <c r="DH1156" s="85"/>
      <c r="DI1156" s="85"/>
      <c r="DJ1156" s="85"/>
      <c r="DK1156" s="85"/>
      <c r="DL1156" s="85"/>
      <c r="DM1156" s="85"/>
      <c r="DN1156" s="85"/>
      <c r="DO1156" s="85"/>
      <c r="DP1156" s="85"/>
      <c r="DQ1156" s="85"/>
      <c r="DR1156" s="85"/>
      <c r="DS1156" s="85"/>
      <c r="DT1156" s="85"/>
      <c r="DU1156" s="85"/>
      <c r="DV1156" s="85"/>
      <c r="DW1156" s="85"/>
      <c r="DX1156" s="85"/>
      <c r="DY1156" s="85"/>
      <c r="DZ1156" s="85"/>
      <c r="EA1156" s="85"/>
      <c r="EB1156" s="85"/>
      <c r="EC1156" s="85"/>
      <c r="ED1156" s="85"/>
      <c r="EE1156" s="85"/>
      <c r="EF1156" s="85"/>
      <c r="EG1156" s="85"/>
      <c r="EH1156" s="85"/>
      <c r="EI1156" s="85"/>
      <c r="EJ1156" s="85"/>
      <c r="EK1156" s="85"/>
      <c r="EL1156" s="85"/>
      <c r="EM1156" s="85"/>
      <c r="EN1156" s="85"/>
      <c r="EO1156" s="85"/>
      <c r="EP1156" s="85"/>
      <c r="EQ1156" s="85"/>
      <c r="ER1156" s="85"/>
      <c r="ES1156" s="85"/>
      <c r="ET1156" s="85"/>
      <c r="EU1156" s="85"/>
      <c r="EV1156" s="85"/>
      <c r="EW1156" s="85"/>
      <c r="EX1156" s="85"/>
      <c r="EY1156" s="85"/>
      <c r="EZ1156" s="85"/>
      <c r="FA1156" s="85"/>
      <c r="FB1156" s="85"/>
      <c r="FC1156" s="85"/>
      <c r="FD1156" s="85"/>
      <c r="FE1156" s="85"/>
      <c r="FF1156" s="85"/>
      <c r="FG1156" s="85"/>
      <c r="FH1156" s="85"/>
      <c r="FI1156" s="85"/>
      <c r="FJ1156" s="85"/>
      <c r="FK1156" s="85"/>
      <c r="FL1156" s="85"/>
      <c r="FM1156" s="85"/>
      <c r="FN1156" s="85"/>
      <c r="FO1156" s="85"/>
      <c r="FP1156" s="85"/>
      <c r="FQ1156" s="85"/>
      <c r="FR1156" s="85"/>
      <c r="FS1156" s="85"/>
      <c r="FT1156" s="85"/>
      <c r="FU1156" s="85"/>
      <c r="FV1156" s="85"/>
      <c r="FW1156" s="85"/>
      <c r="FX1156" s="85"/>
      <c r="FY1156" s="85"/>
      <c r="FZ1156" s="85"/>
      <c r="GA1156" s="85"/>
      <c r="GB1156" s="85"/>
      <c r="GC1156" s="85"/>
      <c r="GD1156" s="85"/>
      <c r="GE1156" s="85"/>
      <c r="GF1156" s="85"/>
      <c r="GG1156" s="85"/>
      <c r="GH1156" s="85"/>
      <c r="GI1156" s="85"/>
      <c r="GJ1156" s="85"/>
      <c r="GK1156" s="85"/>
      <c r="GL1156" s="85"/>
      <c r="GM1156" s="85"/>
      <c r="GN1156" s="85"/>
      <c r="GO1156" s="85"/>
      <c r="GP1156" s="85"/>
      <c r="GQ1156" s="85"/>
      <c r="GR1156" s="85"/>
      <c r="GS1156" s="85"/>
      <c r="GT1156" s="85"/>
      <c r="GU1156" s="85"/>
      <c r="GV1156" s="85"/>
      <c r="GW1156" s="85"/>
      <c r="GX1156" s="85"/>
      <c r="GY1156" s="85"/>
      <c r="GZ1156" s="85"/>
      <c r="HA1156" s="85"/>
      <c r="HB1156" s="85"/>
      <c r="HC1156" s="85"/>
      <c r="HD1156" s="85"/>
      <c r="HE1156" s="85"/>
      <c r="HF1156" s="85"/>
      <c r="HG1156" s="85"/>
      <c r="HH1156" s="85"/>
      <c r="HI1156" s="85"/>
      <c r="HJ1156" s="85"/>
      <c r="HK1156" s="85"/>
      <c r="HL1156" s="85"/>
      <c r="HM1156" s="85"/>
      <c r="HN1156" s="85"/>
      <c r="HO1156" s="85"/>
      <c r="HP1156" s="85"/>
      <c r="HQ1156" s="85"/>
      <c r="HR1156" s="85"/>
      <c r="HS1156" s="85"/>
      <c r="HT1156" s="85"/>
      <c r="HU1156" s="85"/>
      <c r="HV1156" s="85"/>
      <c r="HW1156" s="85"/>
      <c r="HX1156" s="85"/>
      <c r="HY1156" s="85"/>
      <c r="HZ1156" s="85"/>
      <c r="IA1156" s="85"/>
      <c r="IB1156" s="85"/>
      <c r="IC1156" s="85"/>
      <c r="ID1156" s="85"/>
      <c r="IE1156" s="85"/>
      <c r="IF1156" s="85"/>
      <c r="IG1156" s="85"/>
      <c r="IH1156" s="85"/>
      <c r="II1156" s="85"/>
      <c r="IJ1156" s="85"/>
      <c r="IK1156" s="85"/>
      <c r="IL1156" s="85"/>
      <c r="IM1156" s="85"/>
      <c r="IN1156" s="85"/>
      <c r="IO1156" s="85"/>
      <c r="IP1156" s="85"/>
      <c r="IQ1156" s="85"/>
      <c r="IR1156" s="85"/>
      <c r="IS1156" s="85"/>
      <c r="IT1156" s="85"/>
      <c r="IU1156" s="85"/>
      <c r="IV1156" s="85"/>
    </row>
    <row r="1157" spans="1:256" s="69" customFormat="1" x14ac:dyDescent="0.2">
      <c r="A1157" s="94">
        <v>3111</v>
      </c>
      <c r="B1157" s="95" t="s">
        <v>2604</v>
      </c>
      <c r="C1157" s="69" t="s">
        <v>2208</v>
      </c>
      <c r="D1157" s="69">
        <v>0</v>
      </c>
      <c r="E1157" s="69">
        <v>0</v>
      </c>
      <c r="F1157" s="69">
        <v>0</v>
      </c>
      <c r="G1157" s="71">
        <v>0</v>
      </c>
      <c r="H1157" s="69">
        <v>0</v>
      </c>
      <c r="I1157" s="69">
        <v>0</v>
      </c>
      <c r="J1157" s="69">
        <v>0</v>
      </c>
      <c r="K1157" s="95">
        <v>0</v>
      </c>
      <c r="L1157" s="96">
        <v>0</v>
      </c>
      <c r="M1157" s="69">
        <v>0</v>
      </c>
      <c r="N1157" s="96">
        <v>0</v>
      </c>
      <c r="O1157" s="69">
        <v>0</v>
      </c>
      <c r="P1157" s="76" t="e">
        <f>VLOOKUP(A1157,#REF!,3,FALSE)</f>
        <v>#REF!</v>
      </c>
      <c r="Q1157" s="84">
        <v>17.5</v>
      </c>
      <c r="R1157" s="84">
        <f t="shared" si="18"/>
        <v>0</v>
      </c>
      <c r="S1157" s="78"/>
      <c r="T1157" s="78"/>
      <c r="U1157" s="78"/>
      <c r="V1157" s="78"/>
      <c r="W1157" s="78"/>
      <c r="X1157" s="78"/>
      <c r="Y1157" s="78"/>
      <c r="Z1157" s="78"/>
      <c r="AA1157" s="78"/>
      <c r="AB1157" s="78"/>
      <c r="AC1157" s="71"/>
      <c r="AD1157" s="71"/>
      <c r="AE1157" s="71"/>
      <c r="AF1157" s="71"/>
      <c r="AG1157" s="71"/>
      <c r="AH1157" s="71"/>
      <c r="AI1157" s="71"/>
      <c r="AJ1157" s="71"/>
      <c r="AK1157" s="71"/>
      <c r="AL1157" s="71"/>
      <c r="AM1157" s="71"/>
      <c r="AN1157" s="71"/>
      <c r="AO1157" s="71"/>
      <c r="AP1157" s="71"/>
      <c r="AQ1157" s="71"/>
      <c r="AR1157" s="71"/>
      <c r="AS1157" s="71"/>
      <c r="AT1157" s="71"/>
      <c r="AU1157" s="71"/>
      <c r="AV1157" s="71"/>
      <c r="AW1157" s="71"/>
      <c r="AX1157" s="71"/>
      <c r="AY1157" s="71"/>
      <c r="AZ1157" s="71"/>
      <c r="BA1157" s="71"/>
      <c r="BB1157" s="71"/>
      <c r="BC1157" s="71"/>
      <c r="BD1157" s="71"/>
      <c r="BE1157" s="71"/>
      <c r="BF1157" s="71"/>
      <c r="BG1157" s="71"/>
      <c r="BH1157" s="71"/>
      <c r="BI1157" s="71"/>
      <c r="BJ1157" s="71"/>
      <c r="BK1157" s="71"/>
      <c r="BL1157" s="71"/>
      <c r="BM1157" s="71"/>
      <c r="BN1157" s="71"/>
      <c r="BO1157" s="71"/>
      <c r="BP1157" s="71"/>
      <c r="BQ1157" s="71"/>
      <c r="BR1157" s="71"/>
      <c r="BS1157" s="71"/>
      <c r="BT1157" s="71"/>
      <c r="BU1157" s="71"/>
      <c r="BV1157" s="71"/>
      <c r="BW1157" s="71"/>
      <c r="BX1157" s="71"/>
      <c r="BY1157" s="71"/>
      <c r="BZ1157" s="71"/>
      <c r="CA1157" s="71"/>
      <c r="CB1157" s="71"/>
      <c r="CC1157" s="71"/>
      <c r="CD1157" s="71"/>
      <c r="CE1157" s="71"/>
      <c r="CF1157" s="71"/>
      <c r="CG1157" s="71"/>
      <c r="CH1157" s="71"/>
      <c r="CI1157" s="71"/>
      <c r="CJ1157" s="71"/>
      <c r="CK1157" s="71"/>
      <c r="CL1157" s="71"/>
      <c r="CM1157" s="71"/>
      <c r="CN1157" s="71"/>
      <c r="CO1157" s="71"/>
      <c r="CP1157" s="71"/>
      <c r="CQ1157" s="71"/>
      <c r="CR1157" s="71"/>
      <c r="CS1157" s="71"/>
      <c r="CT1157" s="71"/>
      <c r="CU1157" s="71"/>
      <c r="CV1157" s="71"/>
      <c r="CW1157" s="71"/>
      <c r="CX1157" s="71"/>
      <c r="CY1157" s="71"/>
      <c r="CZ1157" s="71"/>
      <c r="DA1157" s="71"/>
      <c r="DB1157" s="71"/>
      <c r="DC1157" s="71"/>
      <c r="DD1157" s="71"/>
      <c r="DE1157" s="71"/>
      <c r="DF1157" s="71"/>
      <c r="DG1157" s="71"/>
      <c r="DH1157" s="71"/>
      <c r="DI1157" s="71"/>
      <c r="DJ1157" s="71"/>
      <c r="DK1157" s="71"/>
      <c r="DL1157" s="71"/>
      <c r="DM1157" s="71"/>
      <c r="DN1157" s="71"/>
      <c r="DO1157" s="71"/>
      <c r="DP1157" s="71"/>
      <c r="DQ1157" s="71"/>
      <c r="DR1157" s="71"/>
      <c r="DS1157" s="71"/>
      <c r="DT1157" s="71"/>
      <c r="DU1157" s="71"/>
      <c r="DV1157" s="71"/>
      <c r="DW1157" s="71"/>
      <c r="DX1157" s="71"/>
      <c r="DY1157" s="71"/>
      <c r="DZ1157" s="71"/>
      <c r="EA1157" s="71"/>
      <c r="EB1157" s="71"/>
      <c r="EC1157" s="71"/>
      <c r="ED1157" s="71"/>
      <c r="EE1157" s="71"/>
      <c r="EF1157" s="71"/>
      <c r="EG1157" s="71"/>
      <c r="EH1157" s="71"/>
      <c r="EI1157" s="71"/>
      <c r="EJ1157" s="71"/>
      <c r="EK1157" s="71"/>
      <c r="EL1157" s="71"/>
      <c r="EM1157" s="71"/>
      <c r="EN1157" s="71"/>
      <c r="EO1157" s="71"/>
      <c r="EP1157" s="71"/>
      <c r="EQ1157" s="71"/>
      <c r="ER1157" s="71"/>
      <c r="ES1157" s="71"/>
      <c r="ET1157" s="71"/>
      <c r="EU1157" s="71"/>
      <c r="EV1157" s="71"/>
      <c r="EW1157" s="71"/>
      <c r="EX1157" s="71"/>
      <c r="EY1157" s="71"/>
      <c r="EZ1157" s="71"/>
      <c r="FA1157" s="71"/>
      <c r="FB1157" s="71"/>
      <c r="FC1157" s="71"/>
      <c r="FD1157" s="71"/>
      <c r="FE1157" s="71"/>
      <c r="FF1157" s="71"/>
      <c r="FG1157" s="71"/>
      <c r="FH1157" s="71"/>
      <c r="FI1157" s="71"/>
      <c r="FJ1157" s="71"/>
      <c r="FK1157" s="71"/>
      <c r="FL1157" s="71"/>
      <c r="FM1157" s="71"/>
      <c r="FN1157" s="71"/>
      <c r="FO1157" s="71"/>
      <c r="FP1157" s="71"/>
      <c r="FQ1157" s="71"/>
      <c r="FR1157" s="71"/>
      <c r="FS1157" s="71"/>
      <c r="FT1157" s="71"/>
      <c r="FU1157" s="71"/>
      <c r="FV1157" s="71"/>
      <c r="FW1157" s="71"/>
      <c r="FX1157" s="71"/>
      <c r="FY1157" s="71"/>
      <c r="FZ1157" s="71"/>
      <c r="GA1157" s="71"/>
      <c r="GB1157" s="71"/>
      <c r="GC1157" s="71"/>
      <c r="GD1157" s="71"/>
      <c r="GE1157" s="71"/>
      <c r="GF1157" s="71"/>
      <c r="GG1157" s="71"/>
      <c r="GH1157" s="71"/>
      <c r="GI1157" s="71"/>
      <c r="GJ1157" s="71"/>
      <c r="GK1157" s="71"/>
      <c r="GL1157" s="71"/>
      <c r="GM1157" s="71"/>
      <c r="GN1157" s="71"/>
      <c r="GO1157" s="71"/>
      <c r="GP1157" s="71"/>
      <c r="GQ1157" s="71"/>
      <c r="GR1157" s="71"/>
      <c r="GS1157" s="71"/>
      <c r="GT1157" s="71"/>
      <c r="GU1157" s="71"/>
      <c r="GV1157" s="71"/>
      <c r="GW1157" s="71"/>
      <c r="GX1157" s="71"/>
      <c r="GY1157" s="71"/>
      <c r="GZ1157" s="71"/>
      <c r="HA1157" s="71"/>
      <c r="HB1157" s="71"/>
      <c r="HC1157" s="71"/>
      <c r="HD1157" s="71"/>
      <c r="HE1157" s="71"/>
      <c r="HF1157" s="71"/>
      <c r="HG1157" s="71"/>
      <c r="HH1157" s="71"/>
      <c r="HI1157" s="71"/>
      <c r="HJ1157" s="71"/>
      <c r="HK1157" s="71"/>
      <c r="HL1157" s="71"/>
      <c r="HM1157" s="71"/>
      <c r="HN1157" s="71"/>
      <c r="HO1157" s="71"/>
      <c r="HP1157" s="71"/>
      <c r="HQ1157" s="71"/>
      <c r="HR1157" s="71"/>
      <c r="HS1157" s="71"/>
      <c r="HT1157" s="71"/>
      <c r="HU1157" s="71"/>
      <c r="HV1157" s="71"/>
      <c r="HW1157" s="71"/>
      <c r="HX1157" s="71"/>
      <c r="HY1157" s="71"/>
      <c r="HZ1157" s="71"/>
      <c r="IA1157" s="71"/>
      <c r="IB1157" s="71"/>
      <c r="IC1157" s="71"/>
      <c r="ID1157" s="71"/>
      <c r="IE1157" s="71"/>
      <c r="IF1157" s="71"/>
      <c r="IG1157" s="71"/>
      <c r="IH1157" s="71"/>
      <c r="II1157" s="71"/>
      <c r="IJ1157" s="71"/>
      <c r="IK1157" s="71"/>
      <c r="IL1157" s="71"/>
      <c r="IM1157" s="71"/>
      <c r="IN1157" s="71"/>
      <c r="IO1157" s="71"/>
      <c r="IP1157" s="71"/>
      <c r="IQ1157" s="71"/>
      <c r="IR1157" s="71"/>
      <c r="IS1157" s="71"/>
      <c r="IT1157" s="71"/>
      <c r="IU1157" s="71"/>
      <c r="IV1157" s="71"/>
    </row>
    <row r="1158" spans="1:256" x14ac:dyDescent="0.2">
      <c r="A1158" s="79">
        <v>1813</v>
      </c>
      <c r="B1158" s="71" t="s">
        <v>2023</v>
      </c>
      <c r="C1158" s="70" t="s">
        <v>2110</v>
      </c>
      <c r="D1158" s="69">
        <v>0</v>
      </c>
      <c r="E1158" s="69">
        <v>0</v>
      </c>
      <c r="F1158" s="69">
        <v>0</v>
      </c>
      <c r="G1158" s="71">
        <v>0</v>
      </c>
      <c r="H1158" s="69">
        <v>0</v>
      </c>
      <c r="I1158" s="69">
        <v>0</v>
      </c>
      <c r="J1158" s="72">
        <v>0</v>
      </c>
      <c r="K1158" s="71">
        <v>0</v>
      </c>
      <c r="L1158" s="80">
        <v>0</v>
      </c>
      <c r="M1158" s="74">
        <v>0</v>
      </c>
      <c r="N1158" s="80">
        <v>0</v>
      </c>
      <c r="O1158" s="70">
        <v>0</v>
      </c>
      <c r="P1158" s="76" t="e">
        <f>VLOOKUP(A1158,#REF!,3,FALSE)</f>
        <v>#REF!</v>
      </c>
      <c r="Q1158" s="80">
        <v>1.1000000000000001E-2</v>
      </c>
      <c r="R1158" s="80">
        <f t="shared" si="18"/>
        <v>0</v>
      </c>
    </row>
    <row r="1159" spans="1:256" x14ac:dyDescent="0.2">
      <c r="A1159" s="79">
        <v>1809</v>
      </c>
      <c r="B1159" s="71" t="s">
        <v>2024</v>
      </c>
      <c r="C1159" s="70" t="s">
        <v>2110</v>
      </c>
      <c r="D1159" s="69">
        <v>2</v>
      </c>
      <c r="E1159" s="69">
        <v>1</v>
      </c>
      <c r="F1159" s="69">
        <v>66</v>
      </c>
      <c r="G1159" s="71">
        <v>726</v>
      </c>
      <c r="H1159" s="69">
        <v>145.20000000000002</v>
      </c>
      <c r="I1159" s="69">
        <v>2</v>
      </c>
      <c r="J1159" s="72">
        <v>1</v>
      </c>
      <c r="K1159" s="71">
        <v>66</v>
      </c>
      <c r="L1159" s="80">
        <v>726</v>
      </c>
      <c r="M1159" s="74">
        <v>145.20000000000002</v>
      </c>
      <c r="N1159" s="80">
        <v>11</v>
      </c>
      <c r="O1159" s="70">
        <v>0</v>
      </c>
      <c r="P1159" s="76" t="e">
        <f>VLOOKUP(A1159,#REF!,3,FALSE)</f>
        <v>#REF!</v>
      </c>
      <c r="Q1159" s="80">
        <v>1.1000000000000001E-2</v>
      </c>
      <c r="R1159" s="80">
        <f t="shared" si="18"/>
        <v>725.274</v>
      </c>
    </row>
    <row r="1160" spans="1:256" x14ac:dyDescent="0.2">
      <c r="A1160" s="79">
        <v>1810</v>
      </c>
      <c r="B1160" s="71" t="s">
        <v>2025</v>
      </c>
      <c r="C1160" s="70" t="s">
        <v>2110</v>
      </c>
      <c r="D1160" s="69">
        <v>0</v>
      </c>
      <c r="E1160" s="69">
        <v>0</v>
      </c>
      <c r="F1160" s="69">
        <v>0</v>
      </c>
      <c r="G1160" s="71">
        <v>0</v>
      </c>
      <c r="H1160" s="69">
        <v>0</v>
      </c>
      <c r="I1160" s="69">
        <v>0</v>
      </c>
      <c r="J1160" s="72">
        <v>0</v>
      </c>
      <c r="K1160" s="71">
        <v>0</v>
      </c>
      <c r="L1160" s="80">
        <v>0</v>
      </c>
      <c r="M1160" s="74">
        <v>0</v>
      </c>
      <c r="N1160" s="80">
        <v>0</v>
      </c>
      <c r="O1160" s="70">
        <v>0</v>
      </c>
      <c r="P1160" s="76" t="e">
        <f>VLOOKUP(A1160,#REF!,3,FALSE)</f>
        <v>#REF!</v>
      </c>
      <c r="Q1160" s="80">
        <v>1.1000000000000001E-2</v>
      </c>
      <c r="R1160" s="80">
        <f t="shared" si="18"/>
        <v>0</v>
      </c>
    </row>
    <row r="1161" spans="1:256" x14ac:dyDescent="0.2">
      <c r="A1161" s="79">
        <v>1811</v>
      </c>
      <c r="B1161" s="71" t="s">
        <v>2026</v>
      </c>
      <c r="C1161" s="70" t="s">
        <v>2110</v>
      </c>
      <c r="D1161" s="69">
        <v>0</v>
      </c>
      <c r="E1161" s="69">
        <v>0</v>
      </c>
      <c r="F1161" s="69">
        <v>0</v>
      </c>
      <c r="G1161" s="71">
        <v>0</v>
      </c>
      <c r="H1161" s="69">
        <v>0</v>
      </c>
      <c r="I1161" s="69">
        <v>0</v>
      </c>
      <c r="J1161" s="72">
        <v>0</v>
      </c>
      <c r="K1161" s="71">
        <v>0</v>
      </c>
      <c r="L1161" s="80">
        <v>0</v>
      </c>
      <c r="M1161" s="74">
        <v>0</v>
      </c>
      <c r="N1161" s="80">
        <v>0</v>
      </c>
      <c r="O1161" s="70">
        <v>0</v>
      </c>
      <c r="P1161" s="76" t="e">
        <f>VLOOKUP(A1161,#REF!,3,FALSE)</f>
        <v>#REF!</v>
      </c>
      <c r="Q1161" s="80">
        <v>1.1000000000000001E-2</v>
      </c>
      <c r="R1161" s="80">
        <f t="shared" si="18"/>
        <v>0</v>
      </c>
    </row>
    <row r="1162" spans="1:256" x14ac:dyDescent="0.2">
      <c r="A1162" s="79">
        <v>1814</v>
      </c>
      <c r="B1162" s="71" t="s">
        <v>2027</v>
      </c>
      <c r="C1162" s="70" t="s">
        <v>2110</v>
      </c>
      <c r="D1162" s="69">
        <v>0</v>
      </c>
      <c r="E1162" s="69">
        <v>0</v>
      </c>
      <c r="F1162" s="69">
        <v>0</v>
      </c>
      <c r="G1162" s="71">
        <v>0</v>
      </c>
      <c r="H1162" s="69">
        <v>0</v>
      </c>
      <c r="I1162" s="69">
        <v>0</v>
      </c>
      <c r="J1162" s="72">
        <v>0</v>
      </c>
      <c r="K1162" s="71">
        <v>0</v>
      </c>
      <c r="L1162" s="80">
        <v>0</v>
      </c>
      <c r="M1162" s="74">
        <v>0</v>
      </c>
      <c r="N1162" s="80">
        <v>0</v>
      </c>
      <c r="O1162" s="70">
        <v>0</v>
      </c>
      <c r="P1162" s="76" t="e">
        <f>VLOOKUP(A1162,#REF!,3,FALSE)</f>
        <v>#REF!</v>
      </c>
      <c r="Q1162" s="80">
        <v>1.1000000000000001E-2</v>
      </c>
      <c r="R1162" s="80">
        <f t="shared" si="18"/>
        <v>0</v>
      </c>
    </row>
    <row r="1163" spans="1:256" x14ac:dyDescent="0.2">
      <c r="A1163" s="79">
        <v>1812</v>
      </c>
      <c r="B1163" s="71" t="s">
        <v>2605</v>
      </c>
      <c r="C1163" s="70" t="s">
        <v>2110</v>
      </c>
      <c r="D1163" s="69">
        <v>0</v>
      </c>
      <c r="E1163" s="69">
        <v>0</v>
      </c>
      <c r="F1163" s="69">
        <v>0</v>
      </c>
      <c r="G1163" s="71">
        <v>0</v>
      </c>
      <c r="H1163" s="69">
        <v>0</v>
      </c>
      <c r="I1163" s="69">
        <v>0</v>
      </c>
      <c r="J1163" s="72">
        <v>0</v>
      </c>
      <c r="K1163" s="71">
        <v>0</v>
      </c>
      <c r="L1163" s="80">
        <v>0</v>
      </c>
      <c r="M1163" s="74">
        <v>0</v>
      </c>
      <c r="N1163" s="80">
        <v>0</v>
      </c>
      <c r="O1163" s="70">
        <v>0</v>
      </c>
      <c r="P1163" s="76" t="e">
        <f>VLOOKUP(A1163,#REF!,3,FALSE)</f>
        <v>#REF!</v>
      </c>
      <c r="Q1163" s="80">
        <v>1.1000000000000001E-2</v>
      </c>
      <c r="R1163" s="80">
        <f t="shared" si="18"/>
        <v>0</v>
      </c>
    </row>
    <row r="1164" spans="1:256" x14ac:dyDescent="0.2">
      <c r="A1164" s="79">
        <v>2092</v>
      </c>
      <c r="B1164" s="71" t="s">
        <v>2606</v>
      </c>
      <c r="C1164" s="70" t="s">
        <v>2110</v>
      </c>
      <c r="D1164" s="69">
        <v>19</v>
      </c>
      <c r="E1164" s="69">
        <v>2</v>
      </c>
      <c r="F1164" s="69">
        <v>932</v>
      </c>
      <c r="G1164" s="71">
        <v>10252</v>
      </c>
      <c r="H1164" s="69">
        <v>1570.8000000000002</v>
      </c>
      <c r="I1164" s="69">
        <v>19</v>
      </c>
      <c r="J1164" s="72">
        <v>2</v>
      </c>
      <c r="K1164" s="71">
        <v>932</v>
      </c>
      <c r="L1164" s="80">
        <v>10252</v>
      </c>
      <c r="M1164" s="74">
        <v>1570.8000000000002</v>
      </c>
      <c r="N1164" s="80">
        <v>11</v>
      </c>
      <c r="O1164" s="70">
        <v>140</v>
      </c>
      <c r="P1164" s="76" t="e">
        <f>VLOOKUP(A1164,#REF!,3,FALSE)</f>
        <v>#REF!</v>
      </c>
      <c r="Q1164" s="80">
        <v>1.1000000000000001E-2</v>
      </c>
      <c r="R1164" s="80">
        <f t="shared" si="18"/>
        <v>10241.748000000001</v>
      </c>
    </row>
    <row r="1165" spans="1:256" x14ac:dyDescent="0.2">
      <c r="A1165" s="79">
        <v>1815</v>
      </c>
      <c r="B1165" s="71" t="s">
        <v>2028</v>
      </c>
      <c r="C1165" s="70" t="s">
        <v>2110</v>
      </c>
      <c r="D1165" s="69">
        <v>0</v>
      </c>
      <c r="E1165" s="69">
        <v>0</v>
      </c>
      <c r="F1165" s="69">
        <v>0</v>
      </c>
      <c r="G1165" s="71">
        <v>0</v>
      </c>
      <c r="H1165" s="69">
        <v>0</v>
      </c>
      <c r="I1165" s="69">
        <v>0</v>
      </c>
      <c r="J1165" s="72">
        <v>0</v>
      </c>
      <c r="K1165" s="71">
        <v>0</v>
      </c>
      <c r="L1165" s="80">
        <v>0</v>
      </c>
      <c r="M1165" s="74">
        <v>0</v>
      </c>
      <c r="N1165" s="80">
        <v>0</v>
      </c>
      <c r="O1165" s="70">
        <v>0</v>
      </c>
      <c r="P1165" s="76" t="e">
        <f>VLOOKUP(A1165,#REF!,3,FALSE)</f>
        <v>#REF!</v>
      </c>
      <c r="Q1165" s="80">
        <v>1.1000000000000001E-2</v>
      </c>
      <c r="R1165" s="80">
        <f t="shared" si="18"/>
        <v>0</v>
      </c>
    </row>
    <row r="1166" spans="1:256" s="69" customFormat="1" x14ac:dyDescent="0.2">
      <c r="A1166" s="101">
        <v>4057</v>
      </c>
      <c r="B1166" s="102" t="s">
        <v>2607</v>
      </c>
      <c r="C1166" s="69" t="s">
        <v>2180</v>
      </c>
      <c r="D1166" s="69">
        <v>0</v>
      </c>
      <c r="E1166" s="69">
        <v>0</v>
      </c>
      <c r="F1166" s="69">
        <v>0</v>
      </c>
      <c r="G1166" s="71">
        <v>0</v>
      </c>
      <c r="H1166" s="69">
        <v>0</v>
      </c>
      <c r="I1166" s="69">
        <v>0</v>
      </c>
      <c r="J1166" s="69">
        <v>0</v>
      </c>
      <c r="K1166" s="103">
        <v>0</v>
      </c>
      <c r="L1166" s="103">
        <v>0</v>
      </c>
      <c r="M1166" s="69">
        <v>0</v>
      </c>
      <c r="N1166" s="104">
        <v>0</v>
      </c>
      <c r="O1166" s="69">
        <v>0</v>
      </c>
      <c r="P1166" s="76" t="e">
        <f>VLOOKUP(A1166,#REF!,3,FALSE)</f>
        <v>#REF!</v>
      </c>
      <c r="Q1166" s="92"/>
      <c r="R1166" s="92">
        <f t="shared" si="18"/>
        <v>0</v>
      </c>
      <c r="S1166" s="76"/>
      <c r="T1166" s="76"/>
      <c r="U1166" s="76"/>
      <c r="V1166" s="76"/>
      <c r="W1166" s="76"/>
      <c r="X1166" s="76"/>
      <c r="Y1166" s="76"/>
      <c r="Z1166" s="76"/>
      <c r="AA1166" s="76"/>
      <c r="AB1166" s="76"/>
      <c r="AC1166" s="98"/>
      <c r="AD1166" s="98"/>
      <c r="AE1166" s="98"/>
      <c r="AF1166" s="98"/>
      <c r="AG1166" s="98"/>
      <c r="AH1166" s="98"/>
      <c r="AI1166" s="98"/>
      <c r="AJ1166" s="98"/>
      <c r="AK1166" s="98"/>
      <c r="AL1166" s="98"/>
      <c r="AM1166" s="98"/>
      <c r="AN1166" s="98"/>
      <c r="AO1166" s="98"/>
      <c r="AP1166" s="98"/>
      <c r="AQ1166" s="98"/>
      <c r="AR1166" s="98"/>
      <c r="AS1166" s="98"/>
      <c r="AT1166" s="98"/>
      <c r="AU1166" s="98"/>
      <c r="AV1166" s="98"/>
      <c r="AW1166" s="98"/>
      <c r="AX1166" s="98"/>
      <c r="AY1166" s="98"/>
      <c r="AZ1166" s="98"/>
      <c r="BA1166" s="98"/>
      <c r="BB1166" s="98"/>
      <c r="BC1166" s="98"/>
      <c r="BD1166" s="98"/>
      <c r="BE1166" s="98"/>
      <c r="BF1166" s="98"/>
      <c r="BG1166" s="98"/>
      <c r="BH1166" s="98"/>
      <c r="BI1166" s="98"/>
      <c r="BJ1166" s="98"/>
      <c r="BK1166" s="98"/>
      <c r="BL1166" s="98"/>
      <c r="BM1166" s="98"/>
      <c r="BN1166" s="98"/>
      <c r="BO1166" s="98"/>
      <c r="BP1166" s="98"/>
      <c r="BQ1166" s="98"/>
      <c r="BR1166" s="98"/>
      <c r="BS1166" s="98"/>
      <c r="BT1166" s="98"/>
      <c r="BU1166" s="98"/>
      <c r="BV1166" s="98"/>
      <c r="BW1166" s="98"/>
      <c r="BX1166" s="98"/>
      <c r="BY1166" s="98"/>
      <c r="BZ1166" s="98"/>
      <c r="CA1166" s="98"/>
      <c r="CB1166" s="98"/>
      <c r="CC1166" s="98"/>
      <c r="CD1166" s="98"/>
      <c r="CE1166" s="98"/>
      <c r="CF1166" s="98"/>
      <c r="CG1166" s="98"/>
      <c r="CH1166" s="98"/>
      <c r="CI1166" s="98"/>
      <c r="CJ1166" s="98"/>
      <c r="CK1166" s="98"/>
      <c r="CL1166" s="98"/>
      <c r="CM1166" s="98"/>
      <c r="CN1166" s="98"/>
      <c r="CO1166" s="98"/>
      <c r="CP1166" s="98"/>
      <c r="CQ1166" s="98"/>
      <c r="CR1166" s="98"/>
      <c r="CS1166" s="98"/>
      <c r="CT1166" s="98"/>
      <c r="CU1166" s="98"/>
      <c r="CV1166" s="98"/>
      <c r="CW1166" s="98"/>
      <c r="CX1166" s="98"/>
      <c r="CY1166" s="98"/>
      <c r="CZ1166" s="98"/>
      <c r="DA1166" s="98"/>
      <c r="DB1166" s="98"/>
      <c r="DC1166" s="98"/>
      <c r="DD1166" s="98"/>
      <c r="DE1166" s="98"/>
      <c r="DF1166" s="98"/>
      <c r="DG1166" s="98"/>
      <c r="DH1166" s="98"/>
      <c r="DI1166" s="98"/>
      <c r="DJ1166" s="98"/>
      <c r="DK1166" s="98"/>
      <c r="DL1166" s="98"/>
      <c r="DM1166" s="98"/>
      <c r="DN1166" s="98"/>
      <c r="DO1166" s="98"/>
      <c r="DP1166" s="98"/>
      <c r="DQ1166" s="98"/>
      <c r="DR1166" s="98"/>
      <c r="DS1166" s="98"/>
      <c r="DT1166" s="98"/>
      <c r="DU1166" s="98"/>
      <c r="DV1166" s="98"/>
      <c r="DW1166" s="98"/>
      <c r="DX1166" s="98"/>
      <c r="DY1166" s="98"/>
      <c r="DZ1166" s="98"/>
      <c r="EA1166" s="98"/>
      <c r="EB1166" s="98"/>
      <c r="EC1166" s="98"/>
      <c r="ED1166" s="98"/>
      <c r="EE1166" s="98"/>
      <c r="EF1166" s="98"/>
      <c r="EG1166" s="98"/>
      <c r="EH1166" s="98"/>
      <c r="EI1166" s="98"/>
      <c r="EJ1166" s="98"/>
      <c r="EK1166" s="98"/>
      <c r="EL1166" s="98"/>
      <c r="EM1166" s="98"/>
      <c r="EN1166" s="98"/>
      <c r="EO1166" s="98"/>
      <c r="EP1166" s="98"/>
      <c r="EQ1166" s="98"/>
      <c r="ER1166" s="98"/>
      <c r="ES1166" s="98"/>
      <c r="ET1166" s="98"/>
      <c r="EU1166" s="98"/>
      <c r="EV1166" s="98"/>
      <c r="EW1166" s="98"/>
      <c r="EX1166" s="98"/>
      <c r="EY1166" s="98"/>
      <c r="EZ1166" s="98"/>
      <c r="FA1166" s="98"/>
      <c r="FB1166" s="98"/>
      <c r="FC1166" s="98"/>
      <c r="FD1166" s="98"/>
      <c r="FE1166" s="98"/>
      <c r="FF1166" s="98"/>
      <c r="FG1166" s="98"/>
      <c r="FH1166" s="98"/>
      <c r="FI1166" s="98"/>
      <c r="FJ1166" s="98"/>
      <c r="FK1166" s="98"/>
      <c r="FL1166" s="98"/>
      <c r="FM1166" s="98"/>
      <c r="FN1166" s="98"/>
      <c r="FO1166" s="98"/>
      <c r="FP1166" s="98"/>
      <c r="FQ1166" s="98"/>
      <c r="FR1166" s="98"/>
      <c r="FS1166" s="98"/>
      <c r="FT1166" s="98"/>
      <c r="FU1166" s="98"/>
      <c r="FV1166" s="98"/>
      <c r="FW1166" s="98"/>
      <c r="FX1166" s="98"/>
      <c r="FY1166" s="98"/>
      <c r="FZ1166" s="98"/>
      <c r="GA1166" s="98"/>
      <c r="GB1166" s="98"/>
      <c r="GC1166" s="98"/>
      <c r="GD1166" s="98"/>
      <c r="GE1166" s="98"/>
      <c r="GF1166" s="98"/>
      <c r="GG1166" s="98"/>
      <c r="GH1166" s="98"/>
      <c r="GI1166" s="98"/>
      <c r="GJ1166" s="98"/>
      <c r="GK1166" s="98"/>
      <c r="GL1166" s="98"/>
      <c r="GM1166" s="98"/>
      <c r="GN1166" s="98"/>
      <c r="GO1166" s="98"/>
      <c r="GP1166" s="98"/>
      <c r="GQ1166" s="98"/>
      <c r="GR1166" s="98"/>
      <c r="GS1166" s="98"/>
      <c r="GT1166" s="98"/>
      <c r="GU1166" s="98"/>
      <c r="GV1166" s="98"/>
      <c r="GW1166" s="98"/>
      <c r="GX1166" s="98"/>
      <c r="GY1166" s="98"/>
      <c r="GZ1166" s="98"/>
      <c r="HA1166" s="98"/>
      <c r="HB1166" s="98"/>
      <c r="HC1166" s="98"/>
      <c r="HD1166" s="98"/>
      <c r="HE1166" s="98"/>
      <c r="HF1166" s="98"/>
      <c r="HG1166" s="98"/>
      <c r="HH1166" s="98"/>
      <c r="HI1166" s="98"/>
      <c r="HJ1166" s="98"/>
      <c r="HK1166" s="98"/>
      <c r="HL1166" s="98"/>
      <c r="HM1166" s="98"/>
      <c r="HN1166" s="98"/>
      <c r="HO1166" s="98"/>
      <c r="HP1166" s="98"/>
      <c r="HQ1166" s="98"/>
      <c r="HR1166" s="98"/>
      <c r="HS1166" s="98"/>
      <c r="HT1166" s="98"/>
      <c r="HU1166" s="98"/>
      <c r="HV1166" s="98"/>
      <c r="HW1166" s="98"/>
      <c r="HX1166" s="98"/>
      <c r="HY1166" s="98"/>
      <c r="HZ1166" s="98"/>
      <c r="IA1166" s="98"/>
      <c r="IB1166" s="98"/>
      <c r="IC1166" s="98"/>
      <c r="ID1166" s="98"/>
      <c r="IE1166" s="98"/>
      <c r="IF1166" s="98"/>
      <c r="IG1166" s="98"/>
      <c r="IH1166" s="98"/>
      <c r="II1166" s="98"/>
      <c r="IJ1166" s="98"/>
      <c r="IK1166" s="98"/>
      <c r="IL1166" s="98"/>
      <c r="IM1166" s="98"/>
      <c r="IN1166" s="98"/>
      <c r="IO1166" s="98"/>
      <c r="IP1166" s="98"/>
      <c r="IQ1166" s="98"/>
      <c r="IR1166" s="98"/>
      <c r="IS1166" s="98"/>
      <c r="IT1166" s="98"/>
      <c r="IU1166" s="98"/>
      <c r="IV1166" s="98"/>
    </row>
    <row r="1167" spans="1:256" x14ac:dyDescent="0.2">
      <c r="A1167" s="79">
        <v>2327</v>
      </c>
      <c r="B1167" s="71" t="s">
        <v>1621</v>
      </c>
      <c r="C1167" s="70" t="s">
        <v>1473</v>
      </c>
      <c r="D1167" s="69">
        <v>2</v>
      </c>
      <c r="E1167" s="69">
        <v>2</v>
      </c>
      <c r="F1167" s="69">
        <v>2</v>
      </c>
      <c r="G1167" s="71">
        <v>263.31</v>
      </c>
      <c r="H1167" s="69">
        <v>52.660000000000004</v>
      </c>
      <c r="I1167" s="69">
        <v>2</v>
      </c>
      <c r="J1167" s="72">
        <v>2</v>
      </c>
      <c r="K1167" s="71">
        <v>2</v>
      </c>
      <c r="L1167" s="80">
        <v>263.31</v>
      </c>
      <c r="M1167" s="74">
        <v>52.660000000000004</v>
      </c>
      <c r="N1167" s="80">
        <v>131.655</v>
      </c>
      <c r="O1167" s="70">
        <v>0</v>
      </c>
      <c r="P1167" s="76" t="e">
        <f>VLOOKUP(A1167,#REF!,3,FALSE)</f>
        <v>#REF!</v>
      </c>
      <c r="Q1167" s="80">
        <v>62.962962962962962</v>
      </c>
      <c r="R1167" s="80">
        <f t="shared" si="18"/>
        <v>137.38407407407408</v>
      </c>
    </row>
    <row r="1168" spans="1:256" x14ac:dyDescent="0.2">
      <c r="A1168" s="79">
        <v>3562</v>
      </c>
      <c r="B1168" s="71" t="s">
        <v>589</v>
      </c>
      <c r="C1168" s="70" t="s">
        <v>8</v>
      </c>
      <c r="D1168" s="69">
        <v>5</v>
      </c>
      <c r="E1168" s="69">
        <v>5</v>
      </c>
      <c r="F1168" s="69">
        <v>5</v>
      </c>
      <c r="G1168" s="71">
        <v>793.90000000000009</v>
      </c>
      <c r="H1168" s="69">
        <v>129.77000000000001</v>
      </c>
      <c r="I1168" s="69">
        <v>4</v>
      </c>
      <c r="J1168" s="72">
        <v>4</v>
      </c>
      <c r="K1168" s="71">
        <v>4</v>
      </c>
      <c r="L1168" s="80">
        <v>648.91000000000008</v>
      </c>
      <c r="M1168" s="74">
        <v>129.77000000000001</v>
      </c>
      <c r="N1168" s="80">
        <v>162.22750000000002</v>
      </c>
      <c r="O1168" s="70">
        <v>0</v>
      </c>
      <c r="P1168" s="76" t="e">
        <f>VLOOKUP(A1168,#REF!,3,FALSE)</f>
        <v>#REF!</v>
      </c>
      <c r="Q1168" s="80">
        <v>74.074074074074076</v>
      </c>
      <c r="R1168" s="80">
        <f t="shared" si="18"/>
        <v>352.61370370370378</v>
      </c>
    </row>
    <row r="1169" spans="1:256" x14ac:dyDescent="0.2">
      <c r="A1169" s="79">
        <v>1753</v>
      </c>
      <c r="B1169" s="71" t="s">
        <v>590</v>
      </c>
      <c r="C1169" s="70" t="s">
        <v>62</v>
      </c>
      <c r="D1169" s="69">
        <v>3</v>
      </c>
      <c r="E1169" s="69">
        <v>3</v>
      </c>
      <c r="F1169" s="69">
        <v>22</v>
      </c>
      <c r="G1169" s="71">
        <v>2197.42</v>
      </c>
      <c r="H1169" s="69">
        <v>439.48</v>
      </c>
      <c r="I1169" s="69">
        <v>3</v>
      </c>
      <c r="J1169" s="72">
        <v>3</v>
      </c>
      <c r="K1169" s="71">
        <v>22</v>
      </c>
      <c r="L1169" s="80">
        <v>2197.42</v>
      </c>
      <c r="M1169" s="74">
        <v>439.48</v>
      </c>
      <c r="N1169" s="80">
        <v>99.8827</v>
      </c>
      <c r="O1169" s="70">
        <v>0</v>
      </c>
      <c r="P1169" s="76" t="e">
        <f>VLOOKUP(A1169,#REF!,3,FALSE)</f>
        <v>#REF!</v>
      </c>
      <c r="Q1169" s="80">
        <v>54</v>
      </c>
      <c r="R1169" s="80">
        <f t="shared" si="18"/>
        <v>1009.4194</v>
      </c>
    </row>
    <row r="1170" spans="1:256" x14ac:dyDescent="0.2">
      <c r="A1170" s="79">
        <v>4089</v>
      </c>
      <c r="B1170" s="71" t="s">
        <v>2608</v>
      </c>
      <c r="C1170" s="70" t="s">
        <v>111</v>
      </c>
      <c r="D1170" s="69">
        <v>0</v>
      </c>
      <c r="E1170" s="69">
        <v>0</v>
      </c>
      <c r="F1170" s="69">
        <v>0</v>
      </c>
      <c r="G1170" s="71">
        <v>0</v>
      </c>
      <c r="H1170" s="69">
        <v>0</v>
      </c>
      <c r="I1170" s="69">
        <v>0</v>
      </c>
      <c r="J1170" s="72">
        <v>0</v>
      </c>
      <c r="K1170" s="71">
        <v>0</v>
      </c>
      <c r="L1170" s="80">
        <v>0</v>
      </c>
      <c r="M1170" s="74">
        <v>0</v>
      </c>
      <c r="N1170" s="80">
        <v>0</v>
      </c>
      <c r="O1170" s="70">
        <v>0</v>
      </c>
      <c r="P1170" s="76" t="e">
        <f>VLOOKUP(A1170,#REF!,3,FALSE)</f>
        <v>#REF!</v>
      </c>
      <c r="Q1170" s="80">
        <v>210</v>
      </c>
      <c r="R1170" s="80">
        <f t="shared" si="18"/>
        <v>0</v>
      </c>
    </row>
    <row r="1171" spans="1:256" s="69" customFormat="1" x14ac:dyDescent="0.2">
      <c r="A1171" s="81">
        <v>4090</v>
      </c>
      <c r="B1171" s="82" t="s">
        <v>2609</v>
      </c>
      <c r="C1171" s="69" t="s">
        <v>111</v>
      </c>
      <c r="D1171" s="69">
        <v>0</v>
      </c>
      <c r="E1171" s="69">
        <v>0</v>
      </c>
      <c r="F1171" s="69">
        <v>0</v>
      </c>
      <c r="G1171" s="71">
        <v>0</v>
      </c>
      <c r="H1171" s="69">
        <v>0</v>
      </c>
      <c r="I1171" s="69">
        <v>0</v>
      </c>
      <c r="J1171" s="69">
        <v>0</v>
      </c>
      <c r="K1171" s="82">
        <v>0</v>
      </c>
      <c r="L1171" s="83">
        <v>0</v>
      </c>
      <c r="M1171" s="69">
        <v>0</v>
      </c>
      <c r="N1171" s="83">
        <v>0</v>
      </c>
      <c r="O1171" s="69">
        <v>0</v>
      </c>
      <c r="P1171" s="76" t="e">
        <f>VLOOKUP(A1171,#REF!,3,FALSE)</f>
        <v>#REF!</v>
      </c>
      <c r="Q1171" s="84">
        <v>255</v>
      </c>
      <c r="R1171" s="84">
        <f t="shared" si="18"/>
        <v>0</v>
      </c>
      <c r="S1171" s="78"/>
      <c r="T1171" s="78"/>
      <c r="U1171" s="78"/>
      <c r="V1171" s="78"/>
      <c r="W1171" s="78"/>
      <c r="X1171" s="78"/>
      <c r="Y1171" s="78"/>
      <c r="Z1171" s="78"/>
      <c r="AA1171" s="78"/>
      <c r="AB1171" s="78"/>
      <c r="AC1171" s="85"/>
      <c r="AD1171" s="85"/>
      <c r="AE1171" s="85"/>
      <c r="AF1171" s="85"/>
      <c r="AG1171" s="85"/>
      <c r="AH1171" s="85"/>
      <c r="AI1171" s="85"/>
      <c r="AJ1171" s="85"/>
      <c r="AK1171" s="85"/>
      <c r="AL1171" s="85"/>
      <c r="AM1171" s="85"/>
      <c r="AN1171" s="85"/>
      <c r="AO1171" s="85"/>
      <c r="AP1171" s="85"/>
      <c r="AQ1171" s="85"/>
      <c r="AR1171" s="85"/>
      <c r="AS1171" s="85"/>
      <c r="AT1171" s="85"/>
      <c r="AU1171" s="85"/>
      <c r="AV1171" s="85"/>
      <c r="AW1171" s="85"/>
      <c r="AX1171" s="85"/>
      <c r="AY1171" s="85"/>
      <c r="AZ1171" s="85"/>
      <c r="BA1171" s="85"/>
      <c r="BB1171" s="85"/>
      <c r="BC1171" s="85"/>
      <c r="BD1171" s="85"/>
      <c r="BE1171" s="85"/>
      <c r="BF1171" s="85"/>
      <c r="BG1171" s="85"/>
      <c r="BH1171" s="85"/>
      <c r="BI1171" s="85"/>
      <c r="BJ1171" s="85"/>
      <c r="BK1171" s="85"/>
      <c r="BL1171" s="85"/>
      <c r="BM1171" s="85"/>
      <c r="BN1171" s="85"/>
      <c r="BO1171" s="85"/>
      <c r="BP1171" s="85"/>
      <c r="BQ1171" s="85"/>
      <c r="BR1171" s="85"/>
      <c r="BS1171" s="85"/>
      <c r="BT1171" s="85"/>
      <c r="BU1171" s="85"/>
      <c r="BV1171" s="85"/>
      <c r="BW1171" s="85"/>
      <c r="BX1171" s="85"/>
      <c r="BY1171" s="85"/>
      <c r="BZ1171" s="85"/>
      <c r="CA1171" s="85"/>
      <c r="CB1171" s="85"/>
      <c r="CC1171" s="85"/>
      <c r="CD1171" s="85"/>
      <c r="CE1171" s="85"/>
      <c r="CF1171" s="85"/>
      <c r="CG1171" s="85"/>
      <c r="CH1171" s="85"/>
      <c r="CI1171" s="85"/>
      <c r="CJ1171" s="85"/>
      <c r="CK1171" s="85"/>
      <c r="CL1171" s="85"/>
      <c r="CM1171" s="85"/>
      <c r="CN1171" s="85"/>
      <c r="CO1171" s="85"/>
      <c r="CP1171" s="85"/>
      <c r="CQ1171" s="85"/>
      <c r="CR1171" s="85"/>
      <c r="CS1171" s="85"/>
      <c r="CT1171" s="85"/>
      <c r="CU1171" s="85"/>
      <c r="CV1171" s="85"/>
      <c r="CW1171" s="85"/>
      <c r="CX1171" s="85"/>
      <c r="CY1171" s="85"/>
      <c r="CZ1171" s="85"/>
      <c r="DA1171" s="85"/>
      <c r="DB1171" s="85"/>
      <c r="DC1171" s="85"/>
      <c r="DD1171" s="85"/>
      <c r="DE1171" s="85"/>
      <c r="DF1171" s="85"/>
      <c r="DG1171" s="85"/>
      <c r="DH1171" s="85"/>
      <c r="DI1171" s="85"/>
      <c r="DJ1171" s="85"/>
      <c r="DK1171" s="85"/>
      <c r="DL1171" s="85"/>
      <c r="DM1171" s="85"/>
      <c r="DN1171" s="85"/>
      <c r="DO1171" s="85"/>
      <c r="DP1171" s="85"/>
      <c r="DQ1171" s="85"/>
      <c r="DR1171" s="85"/>
      <c r="DS1171" s="85"/>
      <c r="DT1171" s="85"/>
      <c r="DU1171" s="85"/>
      <c r="DV1171" s="85"/>
      <c r="DW1171" s="85"/>
      <c r="DX1171" s="85"/>
      <c r="DY1171" s="85"/>
      <c r="DZ1171" s="85"/>
      <c r="EA1171" s="85"/>
      <c r="EB1171" s="85"/>
      <c r="EC1171" s="85"/>
      <c r="ED1171" s="85"/>
      <c r="EE1171" s="85"/>
      <c r="EF1171" s="85"/>
      <c r="EG1171" s="85"/>
      <c r="EH1171" s="85"/>
      <c r="EI1171" s="85"/>
      <c r="EJ1171" s="85"/>
      <c r="EK1171" s="85"/>
      <c r="EL1171" s="85"/>
      <c r="EM1171" s="85"/>
      <c r="EN1171" s="85"/>
      <c r="EO1171" s="85"/>
      <c r="EP1171" s="85"/>
      <c r="EQ1171" s="85"/>
      <c r="ER1171" s="85"/>
      <c r="ES1171" s="85"/>
      <c r="ET1171" s="85"/>
      <c r="EU1171" s="85"/>
      <c r="EV1171" s="85"/>
      <c r="EW1171" s="85"/>
      <c r="EX1171" s="85"/>
      <c r="EY1171" s="85"/>
      <c r="EZ1171" s="85"/>
      <c r="FA1171" s="85"/>
      <c r="FB1171" s="85"/>
      <c r="FC1171" s="85"/>
      <c r="FD1171" s="85"/>
      <c r="FE1171" s="85"/>
      <c r="FF1171" s="85"/>
      <c r="FG1171" s="85"/>
      <c r="FH1171" s="85"/>
      <c r="FI1171" s="85"/>
      <c r="FJ1171" s="85"/>
      <c r="FK1171" s="85"/>
      <c r="FL1171" s="85"/>
      <c r="FM1171" s="85"/>
      <c r="FN1171" s="85"/>
      <c r="FO1171" s="85"/>
      <c r="FP1171" s="85"/>
      <c r="FQ1171" s="85"/>
      <c r="FR1171" s="85"/>
      <c r="FS1171" s="85"/>
      <c r="FT1171" s="85"/>
      <c r="FU1171" s="85"/>
      <c r="FV1171" s="85"/>
      <c r="FW1171" s="85"/>
      <c r="FX1171" s="85"/>
      <c r="FY1171" s="85"/>
      <c r="FZ1171" s="85"/>
      <c r="GA1171" s="85"/>
      <c r="GB1171" s="85"/>
      <c r="GC1171" s="85"/>
      <c r="GD1171" s="85"/>
      <c r="GE1171" s="85"/>
      <c r="GF1171" s="85"/>
      <c r="GG1171" s="85"/>
      <c r="GH1171" s="85"/>
      <c r="GI1171" s="85"/>
      <c r="GJ1171" s="85"/>
      <c r="GK1171" s="85"/>
      <c r="GL1171" s="85"/>
      <c r="GM1171" s="85"/>
      <c r="GN1171" s="85"/>
      <c r="GO1171" s="85"/>
      <c r="GP1171" s="85"/>
      <c r="GQ1171" s="85"/>
      <c r="GR1171" s="85"/>
      <c r="GS1171" s="85"/>
      <c r="GT1171" s="85"/>
      <c r="GU1171" s="85"/>
      <c r="GV1171" s="85"/>
      <c r="GW1171" s="85"/>
      <c r="GX1171" s="85"/>
      <c r="GY1171" s="85"/>
      <c r="GZ1171" s="85"/>
      <c r="HA1171" s="85"/>
      <c r="HB1171" s="85"/>
      <c r="HC1171" s="85"/>
      <c r="HD1171" s="85"/>
      <c r="HE1171" s="85"/>
      <c r="HF1171" s="85"/>
      <c r="HG1171" s="85"/>
      <c r="HH1171" s="85"/>
      <c r="HI1171" s="85"/>
      <c r="HJ1171" s="85"/>
      <c r="HK1171" s="85"/>
      <c r="HL1171" s="85"/>
      <c r="HM1171" s="85"/>
      <c r="HN1171" s="85"/>
      <c r="HO1171" s="85"/>
      <c r="HP1171" s="85"/>
      <c r="HQ1171" s="85"/>
      <c r="HR1171" s="85"/>
      <c r="HS1171" s="85"/>
      <c r="HT1171" s="85"/>
      <c r="HU1171" s="85"/>
      <c r="HV1171" s="85"/>
      <c r="HW1171" s="85"/>
      <c r="HX1171" s="85"/>
      <c r="HY1171" s="85"/>
      <c r="HZ1171" s="85"/>
      <c r="IA1171" s="85"/>
      <c r="IB1171" s="85"/>
      <c r="IC1171" s="85"/>
      <c r="ID1171" s="85"/>
      <c r="IE1171" s="85"/>
      <c r="IF1171" s="85"/>
      <c r="IG1171" s="85"/>
      <c r="IH1171" s="85"/>
      <c r="II1171" s="85"/>
      <c r="IJ1171" s="85"/>
      <c r="IK1171" s="85"/>
      <c r="IL1171" s="85"/>
      <c r="IM1171" s="85"/>
      <c r="IN1171" s="85"/>
      <c r="IO1171" s="85"/>
      <c r="IP1171" s="85"/>
      <c r="IQ1171" s="85"/>
      <c r="IR1171" s="85"/>
      <c r="IS1171" s="85"/>
      <c r="IT1171" s="85"/>
      <c r="IU1171" s="85"/>
      <c r="IV1171" s="85"/>
    </row>
    <row r="1172" spans="1:256" x14ac:dyDescent="0.2">
      <c r="A1172" s="79">
        <v>4091</v>
      </c>
      <c r="B1172" s="71" t="s">
        <v>2610</v>
      </c>
      <c r="C1172" s="70" t="s">
        <v>111</v>
      </c>
      <c r="D1172" s="69">
        <v>0</v>
      </c>
      <c r="E1172" s="69">
        <v>0</v>
      </c>
      <c r="F1172" s="69">
        <v>0</v>
      </c>
      <c r="G1172" s="71">
        <v>0</v>
      </c>
      <c r="H1172" s="69">
        <v>0</v>
      </c>
      <c r="I1172" s="69">
        <v>0</v>
      </c>
      <c r="J1172" s="72">
        <v>0</v>
      </c>
      <c r="K1172" s="71">
        <v>0</v>
      </c>
      <c r="L1172" s="80">
        <v>0</v>
      </c>
      <c r="M1172" s="74">
        <v>0</v>
      </c>
      <c r="N1172" s="80">
        <v>0</v>
      </c>
      <c r="O1172" s="70">
        <v>0</v>
      </c>
      <c r="P1172" s="76" t="e">
        <f>VLOOKUP(A1172,#REF!,3,FALSE)</f>
        <v>#REF!</v>
      </c>
      <c r="Q1172" s="80">
        <v>270</v>
      </c>
      <c r="R1172" s="80">
        <f t="shared" si="18"/>
        <v>0</v>
      </c>
    </row>
    <row r="1173" spans="1:256" x14ac:dyDescent="0.2">
      <c r="A1173" s="79">
        <v>1944</v>
      </c>
      <c r="B1173" s="71" t="s">
        <v>2611</v>
      </c>
      <c r="C1173" s="70" t="s">
        <v>62</v>
      </c>
      <c r="D1173" s="69">
        <v>15</v>
      </c>
      <c r="E1173" s="69">
        <v>15</v>
      </c>
      <c r="F1173" s="69">
        <v>83</v>
      </c>
      <c r="G1173" s="71">
        <v>3510</v>
      </c>
      <c r="H1173" s="69">
        <v>522</v>
      </c>
      <c r="I1173" s="69">
        <v>14</v>
      </c>
      <c r="J1173" s="72">
        <v>14</v>
      </c>
      <c r="K1173" s="71">
        <v>79</v>
      </c>
      <c r="L1173" s="80">
        <v>3510</v>
      </c>
      <c r="M1173" s="74">
        <v>522</v>
      </c>
      <c r="N1173" s="80">
        <v>44.430399999999999</v>
      </c>
      <c r="O1173" s="70">
        <v>0</v>
      </c>
      <c r="P1173" s="76" t="e">
        <f>VLOOKUP(A1173,#REF!,3,FALSE)</f>
        <v>#REF!</v>
      </c>
      <c r="Q1173" s="80">
        <v>15.91</v>
      </c>
      <c r="R1173" s="80">
        <f t="shared" si="18"/>
        <v>2253.1115999999997</v>
      </c>
    </row>
    <row r="1174" spans="1:256" x14ac:dyDescent="0.2">
      <c r="A1174" s="79">
        <v>1517</v>
      </c>
      <c r="B1174" s="71" t="s">
        <v>591</v>
      </c>
      <c r="C1174" s="70" t="s">
        <v>2107</v>
      </c>
      <c r="D1174" s="69">
        <v>8</v>
      </c>
      <c r="E1174" s="69">
        <v>8</v>
      </c>
      <c r="F1174" s="69">
        <v>9</v>
      </c>
      <c r="G1174" s="71">
        <v>146.05000000000001</v>
      </c>
      <c r="H1174" s="69">
        <v>29.220000000000002</v>
      </c>
      <c r="I1174" s="69">
        <v>7</v>
      </c>
      <c r="J1174" s="72">
        <v>7</v>
      </c>
      <c r="K1174" s="71">
        <v>8</v>
      </c>
      <c r="L1174" s="80">
        <v>130.05000000000001</v>
      </c>
      <c r="M1174" s="74">
        <v>26.02</v>
      </c>
      <c r="N1174" s="80">
        <v>16.2562</v>
      </c>
      <c r="O1174" s="70">
        <v>0</v>
      </c>
      <c r="P1174" s="76" t="e">
        <f>VLOOKUP(A1174,#REF!,3,FALSE)</f>
        <v>#REF!</v>
      </c>
      <c r="Q1174" s="80">
        <v>8.06</v>
      </c>
      <c r="R1174" s="80">
        <f t="shared" si="18"/>
        <v>65.569599999999994</v>
      </c>
    </row>
    <row r="1175" spans="1:256" x14ac:dyDescent="0.2">
      <c r="A1175" s="79">
        <v>1518</v>
      </c>
      <c r="B1175" s="71" t="s">
        <v>592</v>
      </c>
      <c r="C1175" s="70" t="s">
        <v>2107</v>
      </c>
      <c r="D1175" s="69">
        <v>29</v>
      </c>
      <c r="E1175" s="69">
        <v>23</v>
      </c>
      <c r="F1175" s="69">
        <v>35</v>
      </c>
      <c r="G1175" s="71">
        <v>430.76000000000005</v>
      </c>
      <c r="H1175" s="69">
        <v>86.210000000000008</v>
      </c>
      <c r="I1175" s="69">
        <v>32</v>
      </c>
      <c r="J1175" s="72">
        <v>22</v>
      </c>
      <c r="K1175" s="71">
        <v>34</v>
      </c>
      <c r="L1175" s="80">
        <v>415.76000000000005</v>
      </c>
      <c r="M1175" s="74">
        <v>83.210000000000008</v>
      </c>
      <c r="N1175" s="80">
        <v>12.228200000000001</v>
      </c>
      <c r="O1175" s="70">
        <v>1</v>
      </c>
      <c r="P1175" s="76" t="e">
        <f>VLOOKUP(A1175,#REF!,3,FALSE)</f>
        <v>#REF!</v>
      </c>
      <c r="Q1175" s="80">
        <v>7.54</v>
      </c>
      <c r="R1175" s="80">
        <f t="shared" si="18"/>
        <v>159.39880000000002</v>
      </c>
    </row>
    <row r="1176" spans="1:256" x14ac:dyDescent="0.2">
      <c r="A1176" s="79">
        <v>3755</v>
      </c>
      <c r="B1176" s="71" t="s">
        <v>1622</v>
      </c>
      <c r="C1176" s="70" t="s">
        <v>2107</v>
      </c>
      <c r="D1176" s="69">
        <v>0</v>
      </c>
      <c r="E1176" s="69">
        <v>0</v>
      </c>
      <c r="F1176" s="69">
        <v>0</v>
      </c>
      <c r="G1176" s="71">
        <v>0</v>
      </c>
      <c r="H1176" s="69">
        <v>0</v>
      </c>
      <c r="I1176" s="69">
        <v>0</v>
      </c>
      <c r="J1176" s="72">
        <v>0</v>
      </c>
      <c r="K1176" s="71">
        <v>0</v>
      </c>
      <c r="L1176" s="80">
        <v>0</v>
      </c>
      <c r="M1176" s="74">
        <v>0</v>
      </c>
      <c r="N1176" s="80">
        <v>0</v>
      </c>
      <c r="O1176" s="70">
        <v>0</v>
      </c>
      <c r="P1176" s="76" t="e">
        <f>VLOOKUP(A1176,#REF!,3,FALSE)</f>
        <v>#REF!</v>
      </c>
      <c r="Q1176" s="80">
        <v>2120.4424778761063</v>
      </c>
      <c r="R1176" s="80">
        <f t="shared" si="18"/>
        <v>0</v>
      </c>
    </row>
    <row r="1177" spans="1:256" x14ac:dyDescent="0.2">
      <c r="A1177" s="68">
        <v>4058</v>
      </c>
      <c r="B1177" s="69" t="s">
        <v>2612</v>
      </c>
      <c r="C1177" s="70" t="s">
        <v>2180</v>
      </c>
      <c r="D1177" s="69">
        <v>0</v>
      </c>
      <c r="E1177" s="69">
        <v>0</v>
      </c>
      <c r="F1177" s="69">
        <v>0</v>
      </c>
      <c r="G1177" s="71">
        <v>0</v>
      </c>
      <c r="H1177" s="69">
        <v>0</v>
      </c>
      <c r="I1177" s="69">
        <v>0</v>
      </c>
      <c r="J1177" s="72">
        <v>0</v>
      </c>
      <c r="K1177" s="73">
        <v>0</v>
      </c>
      <c r="L1177" s="73">
        <v>0</v>
      </c>
      <c r="M1177" s="74">
        <v>0</v>
      </c>
      <c r="N1177" s="75">
        <v>0</v>
      </c>
      <c r="O1177" s="70">
        <v>0</v>
      </c>
      <c r="P1177" s="76" t="e">
        <f>VLOOKUP(A1177,#REF!,3,FALSE)</f>
        <v>#REF!</v>
      </c>
      <c r="Q1177" s="77"/>
      <c r="R1177" s="77">
        <f t="shared" si="18"/>
        <v>0</v>
      </c>
      <c r="S1177" s="76"/>
      <c r="T1177" s="76"/>
      <c r="U1177" s="76"/>
      <c r="V1177" s="76"/>
      <c r="W1177" s="76"/>
      <c r="X1177" s="76"/>
      <c r="Y1177" s="76"/>
      <c r="Z1177" s="76"/>
      <c r="AA1177" s="76"/>
      <c r="AB1177" s="76"/>
      <c r="AC1177" s="76"/>
      <c r="AD1177" s="76"/>
      <c r="AE1177" s="76"/>
      <c r="AF1177" s="76"/>
      <c r="AG1177" s="76"/>
      <c r="AH1177" s="76"/>
      <c r="AI1177" s="76"/>
      <c r="AJ1177" s="76"/>
      <c r="AK1177" s="76"/>
      <c r="AL1177" s="76"/>
      <c r="AM1177" s="76"/>
      <c r="AN1177" s="76"/>
      <c r="AO1177" s="76"/>
      <c r="AP1177" s="76"/>
      <c r="AQ1177" s="76"/>
      <c r="AR1177" s="76"/>
      <c r="AS1177" s="76"/>
      <c r="AT1177" s="76"/>
      <c r="AU1177" s="76"/>
      <c r="AV1177" s="76"/>
      <c r="AW1177" s="76"/>
      <c r="AX1177" s="76"/>
      <c r="AY1177" s="76"/>
      <c r="AZ1177" s="76"/>
      <c r="BA1177" s="76"/>
      <c r="BB1177" s="76"/>
      <c r="BC1177" s="76"/>
      <c r="BD1177" s="76"/>
      <c r="BE1177" s="76"/>
      <c r="BF1177" s="76"/>
      <c r="BG1177" s="76"/>
      <c r="BH1177" s="76"/>
      <c r="BI1177" s="76"/>
      <c r="BJ1177" s="76"/>
      <c r="BK1177" s="76"/>
      <c r="BL1177" s="76"/>
      <c r="BM1177" s="76"/>
      <c r="BN1177" s="76"/>
      <c r="BO1177" s="76"/>
      <c r="BP1177" s="76"/>
      <c r="BQ1177" s="76"/>
      <c r="BR1177" s="76"/>
      <c r="BS1177" s="76"/>
      <c r="BT1177" s="76"/>
      <c r="BU1177" s="76"/>
      <c r="BV1177" s="76"/>
      <c r="BW1177" s="76"/>
      <c r="BX1177" s="76"/>
      <c r="BY1177" s="76"/>
      <c r="BZ1177" s="76"/>
      <c r="CA1177" s="76"/>
      <c r="CB1177" s="76"/>
      <c r="CC1177" s="76"/>
      <c r="CD1177" s="76"/>
      <c r="CE1177" s="76"/>
      <c r="CF1177" s="76"/>
      <c r="CG1177" s="76"/>
      <c r="CH1177" s="76"/>
      <c r="CI1177" s="76"/>
      <c r="CJ1177" s="76"/>
      <c r="CK1177" s="76"/>
      <c r="CL1177" s="76"/>
      <c r="CM1177" s="76"/>
      <c r="CN1177" s="76"/>
      <c r="CO1177" s="76"/>
      <c r="CP1177" s="76"/>
      <c r="CQ1177" s="76"/>
      <c r="CR1177" s="76"/>
      <c r="CS1177" s="76"/>
      <c r="CT1177" s="76"/>
      <c r="CU1177" s="76"/>
      <c r="CV1177" s="76"/>
      <c r="CW1177" s="76"/>
      <c r="CX1177" s="76"/>
      <c r="CY1177" s="76"/>
      <c r="CZ1177" s="76"/>
      <c r="DA1177" s="76"/>
      <c r="DB1177" s="76"/>
      <c r="DC1177" s="76"/>
      <c r="DD1177" s="76"/>
      <c r="DE1177" s="76"/>
      <c r="DF1177" s="76"/>
      <c r="DG1177" s="76"/>
      <c r="DH1177" s="76"/>
      <c r="DI1177" s="76"/>
      <c r="DJ1177" s="76"/>
      <c r="DK1177" s="76"/>
      <c r="DL1177" s="76"/>
      <c r="DM1177" s="76"/>
      <c r="DN1177" s="76"/>
      <c r="DO1177" s="76"/>
      <c r="DP1177" s="76"/>
      <c r="DQ1177" s="76"/>
      <c r="DR1177" s="76"/>
      <c r="DS1177" s="76"/>
      <c r="DT1177" s="76"/>
      <c r="DU1177" s="76"/>
      <c r="DV1177" s="76"/>
      <c r="DW1177" s="76"/>
      <c r="DX1177" s="76"/>
      <c r="DY1177" s="76"/>
      <c r="DZ1177" s="76"/>
      <c r="EA1177" s="76"/>
      <c r="EB1177" s="76"/>
      <c r="EC1177" s="76"/>
      <c r="ED1177" s="76"/>
      <c r="EE1177" s="76"/>
      <c r="EF1177" s="76"/>
      <c r="EG1177" s="76"/>
      <c r="EH1177" s="76"/>
      <c r="EI1177" s="76"/>
      <c r="EJ1177" s="76"/>
      <c r="EK1177" s="76"/>
      <c r="EL1177" s="76"/>
      <c r="EM1177" s="76"/>
      <c r="EN1177" s="76"/>
      <c r="EO1177" s="76"/>
      <c r="EP1177" s="76"/>
      <c r="EQ1177" s="76"/>
      <c r="ER1177" s="76"/>
      <c r="ES1177" s="76"/>
      <c r="ET1177" s="76"/>
      <c r="EU1177" s="76"/>
      <c r="EV1177" s="76"/>
      <c r="EW1177" s="76"/>
      <c r="EX1177" s="76"/>
      <c r="EY1177" s="76"/>
      <c r="EZ1177" s="76"/>
      <c r="FA1177" s="76"/>
      <c r="FB1177" s="76"/>
      <c r="FC1177" s="76"/>
      <c r="FD1177" s="76"/>
      <c r="FE1177" s="76"/>
      <c r="FF1177" s="76"/>
      <c r="FG1177" s="76"/>
      <c r="FH1177" s="76"/>
      <c r="FI1177" s="76"/>
      <c r="FJ1177" s="76"/>
      <c r="FK1177" s="76"/>
      <c r="FL1177" s="76"/>
      <c r="FM1177" s="76"/>
      <c r="FN1177" s="76"/>
      <c r="FO1177" s="76"/>
      <c r="FP1177" s="76"/>
      <c r="FQ1177" s="76"/>
      <c r="FR1177" s="76"/>
      <c r="FS1177" s="76"/>
      <c r="FT1177" s="76"/>
      <c r="FU1177" s="76"/>
      <c r="FV1177" s="76"/>
      <c r="FW1177" s="76"/>
      <c r="FX1177" s="76"/>
      <c r="FY1177" s="76"/>
      <c r="FZ1177" s="76"/>
      <c r="GA1177" s="76"/>
      <c r="GB1177" s="76"/>
      <c r="GC1177" s="76"/>
      <c r="GD1177" s="76"/>
      <c r="GE1177" s="76"/>
      <c r="GF1177" s="76"/>
      <c r="GG1177" s="76"/>
      <c r="GH1177" s="76"/>
      <c r="GI1177" s="76"/>
      <c r="GJ1177" s="76"/>
      <c r="GK1177" s="76"/>
      <c r="GL1177" s="76"/>
      <c r="GM1177" s="76"/>
      <c r="GN1177" s="76"/>
      <c r="GO1177" s="76"/>
      <c r="GP1177" s="76"/>
      <c r="GQ1177" s="76"/>
      <c r="GR1177" s="76"/>
      <c r="GS1177" s="76"/>
      <c r="GT1177" s="76"/>
      <c r="GU1177" s="76"/>
      <c r="GV1177" s="76"/>
      <c r="GW1177" s="76"/>
      <c r="GX1177" s="76"/>
      <c r="GY1177" s="76"/>
      <c r="GZ1177" s="76"/>
      <c r="HA1177" s="76"/>
      <c r="HB1177" s="76"/>
      <c r="HC1177" s="76"/>
      <c r="HD1177" s="76"/>
      <c r="HE1177" s="76"/>
      <c r="HF1177" s="76"/>
      <c r="HG1177" s="76"/>
      <c r="HH1177" s="76"/>
      <c r="HI1177" s="76"/>
      <c r="HJ1177" s="76"/>
      <c r="HK1177" s="76"/>
      <c r="HL1177" s="76"/>
      <c r="HM1177" s="76"/>
      <c r="HN1177" s="76"/>
      <c r="HO1177" s="76"/>
      <c r="HP1177" s="76"/>
      <c r="HQ1177" s="76"/>
      <c r="HR1177" s="76"/>
      <c r="HS1177" s="76"/>
      <c r="HT1177" s="76"/>
      <c r="HU1177" s="76"/>
      <c r="HV1177" s="76"/>
      <c r="HW1177" s="76"/>
      <c r="HX1177" s="76"/>
      <c r="HY1177" s="76"/>
      <c r="HZ1177" s="76"/>
      <c r="IA1177" s="76"/>
      <c r="IB1177" s="76"/>
      <c r="IC1177" s="76"/>
      <c r="ID1177" s="76"/>
      <c r="IE1177" s="76"/>
      <c r="IF1177" s="76"/>
      <c r="IG1177" s="76"/>
      <c r="IH1177" s="76"/>
      <c r="II1177" s="76"/>
      <c r="IJ1177" s="76"/>
      <c r="IK1177" s="76"/>
      <c r="IL1177" s="76"/>
      <c r="IM1177" s="76"/>
      <c r="IN1177" s="76"/>
      <c r="IO1177" s="76"/>
      <c r="IP1177" s="76"/>
      <c r="IQ1177" s="76"/>
      <c r="IR1177" s="76"/>
      <c r="IS1177" s="76"/>
      <c r="IT1177" s="76"/>
      <c r="IU1177" s="76"/>
      <c r="IV1177" s="76"/>
    </row>
    <row r="1178" spans="1:256" x14ac:dyDescent="0.2">
      <c r="A1178" s="79">
        <v>1761</v>
      </c>
      <c r="B1178" s="71" t="s">
        <v>2032</v>
      </c>
      <c r="C1178" s="70" t="s">
        <v>2110</v>
      </c>
      <c r="D1178" s="69">
        <v>7</v>
      </c>
      <c r="E1178" s="69">
        <v>5</v>
      </c>
      <c r="F1178" s="69">
        <v>48</v>
      </c>
      <c r="G1178" s="71">
        <v>156.38</v>
      </c>
      <c r="H1178" s="69">
        <v>31.28</v>
      </c>
      <c r="I1178" s="69">
        <v>7</v>
      </c>
      <c r="J1178" s="72">
        <v>5</v>
      </c>
      <c r="K1178" s="71">
        <v>48</v>
      </c>
      <c r="L1178" s="80">
        <v>156.38</v>
      </c>
      <c r="M1178" s="74">
        <v>31.28</v>
      </c>
      <c r="N1178" s="80">
        <v>3.2579000000000002</v>
      </c>
      <c r="O1178" s="70">
        <v>12</v>
      </c>
      <c r="P1178" s="76" t="e">
        <f>VLOOKUP(A1178,#REF!,3,FALSE)</f>
        <v>#REF!</v>
      </c>
      <c r="Q1178" s="80">
        <v>2.4</v>
      </c>
      <c r="R1178" s="80">
        <f t="shared" si="18"/>
        <v>41.179200000000016</v>
      </c>
    </row>
    <row r="1179" spans="1:256" s="69" customFormat="1" x14ac:dyDescent="0.2">
      <c r="A1179" s="81">
        <v>1762</v>
      </c>
      <c r="B1179" s="82" t="s">
        <v>2033</v>
      </c>
      <c r="C1179" s="69" t="s">
        <v>2110</v>
      </c>
      <c r="D1179" s="69">
        <v>7</v>
      </c>
      <c r="E1179" s="69">
        <v>5</v>
      </c>
      <c r="F1179" s="69">
        <v>57</v>
      </c>
      <c r="G1179" s="71">
        <v>188.51000000000002</v>
      </c>
      <c r="H1179" s="69">
        <v>37.700000000000003</v>
      </c>
      <c r="I1179" s="69">
        <v>7</v>
      </c>
      <c r="J1179" s="69">
        <v>5</v>
      </c>
      <c r="K1179" s="82">
        <v>57</v>
      </c>
      <c r="L1179" s="83">
        <v>188.51000000000002</v>
      </c>
      <c r="M1179" s="69">
        <v>37.700000000000003</v>
      </c>
      <c r="N1179" s="83">
        <v>3.3072000000000004</v>
      </c>
      <c r="O1179" s="69">
        <v>0</v>
      </c>
      <c r="P1179" s="76" t="e">
        <f>VLOOKUP(A1179,#REF!,3,FALSE)</f>
        <v>#REF!</v>
      </c>
      <c r="Q1179" s="84">
        <v>2.5499999999999998</v>
      </c>
      <c r="R1179" s="84">
        <f t="shared" si="18"/>
        <v>43.160400000000031</v>
      </c>
      <c r="S1179" s="78"/>
      <c r="T1179" s="78"/>
      <c r="U1179" s="78"/>
      <c r="V1179" s="78"/>
      <c r="W1179" s="78"/>
      <c r="X1179" s="78"/>
      <c r="Y1179" s="78"/>
      <c r="Z1179" s="78"/>
      <c r="AA1179" s="78"/>
      <c r="AB1179" s="78"/>
      <c r="AC1179" s="85"/>
      <c r="AD1179" s="85"/>
      <c r="AE1179" s="85"/>
      <c r="AF1179" s="85"/>
      <c r="AG1179" s="85"/>
      <c r="AH1179" s="85"/>
      <c r="AI1179" s="85"/>
      <c r="AJ1179" s="85"/>
      <c r="AK1179" s="85"/>
      <c r="AL1179" s="85"/>
      <c r="AM1179" s="85"/>
      <c r="AN1179" s="85"/>
      <c r="AO1179" s="85"/>
      <c r="AP1179" s="85"/>
      <c r="AQ1179" s="85"/>
      <c r="AR1179" s="85"/>
      <c r="AS1179" s="85"/>
      <c r="AT1179" s="85"/>
      <c r="AU1179" s="85"/>
      <c r="AV1179" s="85"/>
      <c r="AW1179" s="85"/>
      <c r="AX1179" s="85"/>
      <c r="AY1179" s="85"/>
      <c r="AZ1179" s="85"/>
      <c r="BA1179" s="85"/>
      <c r="BB1179" s="85"/>
      <c r="BC1179" s="85"/>
      <c r="BD1179" s="85"/>
      <c r="BE1179" s="85"/>
      <c r="BF1179" s="85"/>
      <c r="BG1179" s="85"/>
      <c r="BH1179" s="85"/>
      <c r="BI1179" s="85"/>
      <c r="BJ1179" s="85"/>
      <c r="BK1179" s="85"/>
      <c r="BL1179" s="85"/>
      <c r="BM1179" s="85"/>
      <c r="BN1179" s="85"/>
      <c r="BO1179" s="85"/>
      <c r="BP1179" s="85"/>
      <c r="BQ1179" s="85"/>
      <c r="BR1179" s="85"/>
      <c r="BS1179" s="85"/>
      <c r="BT1179" s="85"/>
      <c r="BU1179" s="85"/>
      <c r="BV1179" s="85"/>
      <c r="BW1179" s="85"/>
      <c r="BX1179" s="85"/>
      <c r="BY1179" s="85"/>
      <c r="BZ1179" s="85"/>
      <c r="CA1179" s="85"/>
      <c r="CB1179" s="85"/>
      <c r="CC1179" s="85"/>
      <c r="CD1179" s="85"/>
      <c r="CE1179" s="85"/>
      <c r="CF1179" s="85"/>
      <c r="CG1179" s="85"/>
      <c r="CH1179" s="85"/>
      <c r="CI1179" s="85"/>
      <c r="CJ1179" s="85"/>
      <c r="CK1179" s="85"/>
      <c r="CL1179" s="85"/>
      <c r="CM1179" s="85"/>
      <c r="CN1179" s="85"/>
      <c r="CO1179" s="85"/>
      <c r="CP1179" s="85"/>
      <c r="CQ1179" s="85"/>
      <c r="CR1179" s="85"/>
      <c r="CS1179" s="85"/>
      <c r="CT1179" s="85"/>
      <c r="CU1179" s="85"/>
      <c r="CV1179" s="85"/>
      <c r="CW1179" s="85"/>
      <c r="CX1179" s="85"/>
      <c r="CY1179" s="85"/>
      <c r="CZ1179" s="85"/>
      <c r="DA1179" s="85"/>
      <c r="DB1179" s="85"/>
      <c r="DC1179" s="85"/>
      <c r="DD1179" s="85"/>
      <c r="DE1179" s="85"/>
      <c r="DF1179" s="85"/>
      <c r="DG1179" s="85"/>
      <c r="DH1179" s="85"/>
      <c r="DI1179" s="85"/>
      <c r="DJ1179" s="85"/>
      <c r="DK1179" s="85"/>
      <c r="DL1179" s="85"/>
      <c r="DM1179" s="85"/>
      <c r="DN1179" s="85"/>
      <c r="DO1179" s="85"/>
      <c r="DP1179" s="85"/>
      <c r="DQ1179" s="85"/>
      <c r="DR1179" s="85"/>
      <c r="DS1179" s="85"/>
      <c r="DT1179" s="85"/>
      <c r="DU1179" s="85"/>
      <c r="DV1179" s="85"/>
      <c r="DW1179" s="85"/>
      <c r="DX1179" s="85"/>
      <c r="DY1179" s="85"/>
      <c r="DZ1179" s="85"/>
      <c r="EA1179" s="85"/>
      <c r="EB1179" s="85"/>
      <c r="EC1179" s="85"/>
      <c r="ED1179" s="85"/>
      <c r="EE1179" s="85"/>
      <c r="EF1179" s="85"/>
      <c r="EG1179" s="85"/>
      <c r="EH1179" s="85"/>
      <c r="EI1179" s="85"/>
      <c r="EJ1179" s="85"/>
      <c r="EK1179" s="85"/>
      <c r="EL1179" s="85"/>
      <c r="EM1179" s="85"/>
      <c r="EN1179" s="85"/>
      <c r="EO1179" s="85"/>
      <c r="EP1179" s="85"/>
      <c r="EQ1179" s="85"/>
      <c r="ER1179" s="85"/>
      <c r="ES1179" s="85"/>
      <c r="ET1179" s="85"/>
      <c r="EU1179" s="85"/>
      <c r="EV1179" s="85"/>
      <c r="EW1179" s="85"/>
      <c r="EX1179" s="85"/>
      <c r="EY1179" s="85"/>
      <c r="EZ1179" s="85"/>
      <c r="FA1179" s="85"/>
      <c r="FB1179" s="85"/>
      <c r="FC1179" s="85"/>
      <c r="FD1179" s="85"/>
      <c r="FE1179" s="85"/>
      <c r="FF1179" s="85"/>
      <c r="FG1179" s="85"/>
      <c r="FH1179" s="85"/>
      <c r="FI1179" s="85"/>
      <c r="FJ1179" s="85"/>
      <c r="FK1179" s="85"/>
      <c r="FL1179" s="85"/>
      <c r="FM1179" s="85"/>
      <c r="FN1179" s="85"/>
      <c r="FO1179" s="85"/>
      <c r="FP1179" s="85"/>
      <c r="FQ1179" s="85"/>
      <c r="FR1179" s="85"/>
      <c r="FS1179" s="85"/>
      <c r="FT1179" s="85"/>
      <c r="FU1179" s="85"/>
      <c r="FV1179" s="85"/>
      <c r="FW1179" s="85"/>
      <c r="FX1179" s="85"/>
      <c r="FY1179" s="85"/>
      <c r="FZ1179" s="85"/>
      <c r="GA1179" s="85"/>
      <c r="GB1179" s="85"/>
      <c r="GC1179" s="85"/>
      <c r="GD1179" s="85"/>
      <c r="GE1179" s="85"/>
      <c r="GF1179" s="85"/>
      <c r="GG1179" s="85"/>
      <c r="GH1179" s="85"/>
      <c r="GI1179" s="85"/>
      <c r="GJ1179" s="85"/>
      <c r="GK1179" s="85"/>
      <c r="GL1179" s="85"/>
      <c r="GM1179" s="85"/>
      <c r="GN1179" s="85"/>
      <c r="GO1179" s="85"/>
      <c r="GP1179" s="85"/>
      <c r="GQ1179" s="85"/>
      <c r="GR1179" s="85"/>
      <c r="GS1179" s="85"/>
      <c r="GT1179" s="85"/>
      <c r="GU1179" s="85"/>
      <c r="GV1179" s="85"/>
      <c r="GW1179" s="85"/>
      <c r="GX1179" s="85"/>
      <c r="GY1179" s="85"/>
      <c r="GZ1179" s="85"/>
      <c r="HA1179" s="85"/>
      <c r="HB1179" s="85"/>
      <c r="HC1179" s="85"/>
      <c r="HD1179" s="85"/>
      <c r="HE1179" s="85"/>
      <c r="HF1179" s="85"/>
      <c r="HG1179" s="85"/>
      <c r="HH1179" s="85"/>
      <c r="HI1179" s="85"/>
      <c r="HJ1179" s="85"/>
      <c r="HK1179" s="85"/>
      <c r="HL1179" s="85"/>
      <c r="HM1179" s="85"/>
      <c r="HN1179" s="85"/>
      <c r="HO1179" s="85"/>
      <c r="HP1179" s="85"/>
      <c r="HQ1179" s="85"/>
      <c r="HR1179" s="85"/>
      <c r="HS1179" s="85"/>
      <c r="HT1179" s="85"/>
      <c r="HU1179" s="85"/>
      <c r="HV1179" s="85"/>
      <c r="HW1179" s="85"/>
      <c r="HX1179" s="85"/>
      <c r="HY1179" s="85"/>
      <c r="HZ1179" s="85"/>
      <c r="IA1179" s="85"/>
      <c r="IB1179" s="85"/>
      <c r="IC1179" s="85"/>
      <c r="ID1179" s="85"/>
      <c r="IE1179" s="85"/>
      <c r="IF1179" s="85"/>
      <c r="IG1179" s="85"/>
      <c r="IH1179" s="85"/>
      <c r="II1179" s="85"/>
      <c r="IJ1179" s="85"/>
      <c r="IK1179" s="85"/>
      <c r="IL1179" s="85"/>
      <c r="IM1179" s="85"/>
      <c r="IN1179" s="85"/>
      <c r="IO1179" s="85"/>
      <c r="IP1179" s="85"/>
      <c r="IQ1179" s="85"/>
      <c r="IR1179" s="85"/>
      <c r="IS1179" s="85"/>
      <c r="IT1179" s="85"/>
      <c r="IU1179" s="85"/>
      <c r="IV1179" s="85"/>
    </row>
    <row r="1180" spans="1:256" x14ac:dyDescent="0.2">
      <c r="A1180" s="79">
        <v>3756</v>
      </c>
      <c r="B1180" s="71" t="s">
        <v>1623</v>
      </c>
      <c r="C1180" s="70" t="s">
        <v>2177</v>
      </c>
      <c r="D1180" s="69">
        <v>0</v>
      </c>
      <c r="E1180" s="69">
        <v>0</v>
      </c>
      <c r="F1180" s="69">
        <v>0</v>
      </c>
      <c r="G1180" s="71">
        <v>0</v>
      </c>
      <c r="H1180" s="69">
        <v>0</v>
      </c>
      <c r="I1180" s="69">
        <v>0</v>
      </c>
      <c r="J1180" s="72">
        <v>0</v>
      </c>
      <c r="K1180" s="71">
        <v>0</v>
      </c>
      <c r="L1180" s="80">
        <v>0</v>
      </c>
      <c r="M1180" s="74">
        <v>0</v>
      </c>
      <c r="N1180" s="80">
        <v>0</v>
      </c>
      <c r="O1180" s="70">
        <v>0</v>
      </c>
      <c r="P1180" s="76" t="e">
        <f>VLOOKUP(A1180,#REF!,3,FALSE)</f>
        <v>#REF!</v>
      </c>
      <c r="Q1180" s="80">
        <v>1813.6548672566371</v>
      </c>
      <c r="R1180" s="80">
        <f t="shared" si="18"/>
        <v>0</v>
      </c>
    </row>
    <row r="1181" spans="1:256" x14ac:dyDescent="0.2">
      <c r="A1181" s="79">
        <v>3757</v>
      </c>
      <c r="B1181" s="71" t="s">
        <v>1624</v>
      </c>
      <c r="C1181" s="70" t="s">
        <v>2177</v>
      </c>
      <c r="D1181" s="69">
        <v>0</v>
      </c>
      <c r="E1181" s="69">
        <v>0</v>
      </c>
      <c r="F1181" s="69">
        <v>0</v>
      </c>
      <c r="G1181" s="71">
        <v>0</v>
      </c>
      <c r="H1181" s="69">
        <v>0</v>
      </c>
      <c r="I1181" s="69">
        <v>0</v>
      </c>
      <c r="J1181" s="72">
        <v>0</v>
      </c>
      <c r="K1181" s="71">
        <v>0</v>
      </c>
      <c r="L1181" s="80">
        <v>0</v>
      </c>
      <c r="M1181" s="74">
        <v>0</v>
      </c>
      <c r="N1181" s="80">
        <v>0</v>
      </c>
      <c r="O1181" s="70">
        <v>0</v>
      </c>
      <c r="P1181" s="76" t="e">
        <f>VLOOKUP(A1181,#REF!,3,FALSE)</f>
        <v>#REF!</v>
      </c>
      <c r="Q1181" s="80">
        <v>2068.2566371681419</v>
      </c>
      <c r="R1181" s="80">
        <f t="shared" si="18"/>
        <v>0</v>
      </c>
    </row>
    <row r="1182" spans="1:256" x14ac:dyDescent="0.2">
      <c r="A1182" s="79">
        <v>3758</v>
      </c>
      <c r="B1182" s="71" t="s">
        <v>1625</v>
      </c>
      <c r="C1182" s="70" t="s">
        <v>2177</v>
      </c>
      <c r="D1182" s="69">
        <v>0</v>
      </c>
      <c r="E1182" s="69">
        <v>0</v>
      </c>
      <c r="F1182" s="69">
        <v>0</v>
      </c>
      <c r="G1182" s="71">
        <v>0</v>
      </c>
      <c r="H1182" s="69">
        <v>0</v>
      </c>
      <c r="I1182" s="69">
        <v>0</v>
      </c>
      <c r="J1182" s="72">
        <v>0</v>
      </c>
      <c r="K1182" s="71">
        <v>0</v>
      </c>
      <c r="L1182" s="80">
        <v>0</v>
      </c>
      <c r="M1182" s="74">
        <v>0</v>
      </c>
      <c r="N1182" s="80">
        <v>0</v>
      </c>
      <c r="O1182" s="70">
        <v>0</v>
      </c>
      <c r="P1182" s="76" t="e">
        <f>VLOOKUP(A1182,#REF!,3,FALSE)</f>
        <v>#REF!</v>
      </c>
      <c r="Q1182" s="80">
        <v>3119.3008849557523</v>
      </c>
      <c r="R1182" s="80">
        <f t="shared" si="18"/>
        <v>0</v>
      </c>
    </row>
    <row r="1183" spans="1:256" x14ac:dyDescent="0.2">
      <c r="A1183" s="79">
        <v>3759</v>
      </c>
      <c r="B1183" s="71" t="s">
        <v>1389</v>
      </c>
      <c r="C1183" s="70" t="s">
        <v>8</v>
      </c>
      <c r="D1183" s="69">
        <v>1</v>
      </c>
      <c r="E1183" s="69">
        <v>1</v>
      </c>
      <c r="F1183" s="69">
        <v>4</v>
      </c>
      <c r="G1183" s="71">
        <v>460</v>
      </c>
      <c r="H1183" s="69">
        <v>0</v>
      </c>
      <c r="I1183" s="69">
        <v>1</v>
      </c>
      <c r="J1183" s="72">
        <v>1</v>
      </c>
      <c r="K1183" s="71">
        <v>4</v>
      </c>
      <c r="L1183" s="80">
        <v>460</v>
      </c>
      <c r="M1183" s="74">
        <v>0</v>
      </c>
      <c r="N1183" s="80">
        <v>115</v>
      </c>
      <c r="O1183" s="70">
        <v>0</v>
      </c>
      <c r="P1183" s="76" t="e">
        <f>VLOOKUP(A1183,#REF!,3,FALSE)</f>
        <v>#REF!</v>
      </c>
      <c r="Q1183" s="80">
        <v>138.88888888888889</v>
      </c>
      <c r="R1183" s="80">
        <f t="shared" si="18"/>
        <v>-95.555555555555543</v>
      </c>
    </row>
    <row r="1184" spans="1:256" x14ac:dyDescent="0.2">
      <c r="A1184" s="79">
        <v>3760</v>
      </c>
      <c r="B1184" s="71" t="s">
        <v>1392</v>
      </c>
      <c r="C1184" s="70" t="s">
        <v>8</v>
      </c>
      <c r="D1184" s="69">
        <v>0</v>
      </c>
      <c r="E1184" s="69">
        <v>0</v>
      </c>
      <c r="F1184" s="69">
        <v>0</v>
      </c>
      <c r="G1184" s="71">
        <v>0</v>
      </c>
      <c r="H1184" s="69">
        <v>0</v>
      </c>
      <c r="I1184" s="69">
        <v>0</v>
      </c>
      <c r="J1184" s="72">
        <v>0</v>
      </c>
      <c r="K1184" s="71">
        <v>0</v>
      </c>
      <c r="L1184" s="80">
        <v>0</v>
      </c>
      <c r="M1184" s="74">
        <v>0</v>
      </c>
      <c r="N1184" s="80">
        <v>0</v>
      </c>
      <c r="O1184" s="70">
        <v>0</v>
      </c>
      <c r="P1184" s="76" t="e">
        <f>VLOOKUP(A1184,#REF!,3,FALSE)</f>
        <v>#REF!</v>
      </c>
      <c r="Q1184" s="80">
        <v>166.66666666666666</v>
      </c>
      <c r="R1184" s="80">
        <f t="shared" si="18"/>
        <v>0</v>
      </c>
    </row>
    <row r="1185" spans="1:256" x14ac:dyDescent="0.2">
      <c r="A1185" s="79">
        <v>3876</v>
      </c>
      <c r="B1185" s="71" t="s">
        <v>598</v>
      </c>
      <c r="C1185" s="70" t="s">
        <v>2177</v>
      </c>
      <c r="D1185" s="69">
        <v>0</v>
      </c>
      <c r="E1185" s="69">
        <v>0</v>
      </c>
      <c r="F1185" s="69">
        <v>0</v>
      </c>
      <c r="G1185" s="71">
        <v>0</v>
      </c>
      <c r="H1185" s="69">
        <v>0</v>
      </c>
      <c r="I1185" s="69">
        <v>0</v>
      </c>
      <c r="J1185" s="72">
        <v>0</v>
      </c>
      <c r="K1185" s="71">
        <v>0</v>
      </c>
      <c r="L1185" s="80">
        <v>0</v>
      </c>
      <c r="M1185" s="74">
        <v>0</v>
      </c>
      <c r="N1185" s="80">
        <v>0</v>
      </c>
      <c r="O1185" s="70">
        <v>0</v>
      </c>
      <c r="P1185" s="76" t="e">
        <f>VLOOKUP(A1185,#REF!,3,FALSE)</f>
        <v>#REF!</v>
      </c>
      <c r="Q1185" s="80">
        <v>439.81481481481478</v>
      </c>
      <c r="R1185" s="80">
        <f t="shared" si="18"/>
        <v>0</v>
      </c>
    </row>
    <row r="1186" spans="1:256" x14ac:dyDescent="0.2">
      <c r="A1186" s="79">
        <v>3875</v>
      </c>
      <c r="B1186" s="71" t="s">
        <v>599</v>
      </c>
      <c r="C1186" s="70" t="s">
        <v>2177</v>
      </c>
      <c r="D1186" s="69">
        <v>0</v>
      </c>
      <c r="E1186" s="69">
        <v>0</v>
      </c>
      <c r="F1186" s="69">
        <v>0</v>
      </c>
      <c r="G1186" s="71">
        <v>0</v>
      </c>
      <c r="H1186" s="69">
        <v>0</v>
      </c>
      <c r="I1186" s="69">
        <v>0</v>
      </c>
      <c r="J1186" s="72">
        <v>0</v>
      </c>
      <c r="K1186" s="71">
        <v>0</v>
      </c>
      <c r="L1186" s="80">
        <v>0</v>
      </c>
      <c r="M1186" s="74">
        <v>0</v>
      </c>
      <c r="N1186" s="80">
        <v>0</v>
      </c>
      <c r="O1186" s="70">
        <v>0</v>
      </c>
      <c r="P1186" s="76" t="e">
        <f>VLOOKUP(A1186,#REF!,3,FALSE)</f>
        <v>#REF!</v>
      </c>
      <c r="Q1186" s="80">
        <v>324.07407407407408</v>
      </c>
      <c r="R1186" s="80">
        <f t="shared" si="18"/>
        <v>0</v>
      </c>
    </row>
    <row r="1187" spans="1:256" x14ac:dyDescent="0.2">
      <c r="A1187" s="79">
        <v>3877</v>
      </c>
      <c r="B1187" s="71" t="s">
        <v>600</v>
      </c>
      <c r="C1187" s="70" t="s">
        <v>2177</v>
      </c>
      <c r="D1187" s="69">
        <v>1</v>
      </c>
      <c r="E1187" s="69">
        <v>1</v>
      </c>
      <c r="F1187" s="69">
        <v>1</v>
      </c>
      <c r="G1187" s="71">
        <v>800</v>
      </c>
      <c r="H1187" s="69">
        <v>160</v>
      </c>
      <c r="I1187" s="69">
        <v>0</v>
      </c>
      <c r="J1187" s="72">
        <v>0</v>
      </c>
      <c r="K1187" s="71">
        <v>0</v>
      </c>
      <c r="L1187" s="80">
        <v>0</v>
      </c>
      <c r="M1187" s="74">
        <v>0</v>
      </c>
      <c r="N1187" s="80">
        <v>0</v>
      </c>
      <c r="O1187" s="70">
        <v>0</v>
      </c>
      <c r="P1187" s="76" t="e">
        <f>VLOOKUP(A1187,#REF!,3,FALSE)</f>
        <v>#REF!</v>
      </c>
      <c r="Q1187" s="80">
        <v>486.11111111111109</v>
      </c>
      <c r="R1187" s="80">
        <f t="shared" si="18"/>
        <v>0</v>
      </c>
    </row>
    <row r="1188" spans="1:256" x14ac:dyDescent="0.2">
      <c r="A1188" s="68">
        <v>3919</v>
      </c>
      <c r="B1188" s="69" t="s">
        <v>2613</v>
      </c>
      <c r="C1188" s="70" t="s">
        <v>2177</v>
      </c>
      <c r="D1188" s="69">
        <v>0</v>
      </c>
      <c r="E1188" s="69">
        <v>0</v>
      </c>
      <c r="F1188" s="69">
        <v>0</v>
      </c>
      <c r="G1188" s="71">
        <v>0</v>
      </c>
      <c r="H1188" s="69">
        <v>0</v>
      </c>
      <c r="I1188" s="69">
        <v>0</v>
      </c>
      <c r="J1188" s="72">
        <v>0</v>
      </c>
      <c r="K1188" s="73">
        <v>0</v>
      </c>
      <c r="L1188" s="73">
        <v>0</v>
      </c>
      <c r="M1188" s="74">
        <v>0</v>
      </c>
      <c r="N1188" s="75">
        <v>0</v>
      </c>
      <c r="O1188" s="70">
        <v>0</v>
      </c>
      <c r="P1188" s="76" t="e">
        <f>VLOOKUP(A1188,#REF!,3,FALSE)</f>
        <v>#REF!</v>
      </c>
      <c r="Q1188" s="77"/>
      <c r="R1188" s="77">
        <f t="shared" si="18"/>
        <v>0</v>
      </c>
      <c r="S1188" s="76"/>
      <c r="T1188" s="76"/>
      <c r="U1188" s="76"/>
      <c r="V1188" s="76"/>
      <c r="W1188" s="76"/>
      <c r="X1188" s="76"/>
      <c r="Y1188" s="76"/>
      <c r="Z1188" s="76"/>
      <c r="AA1188" s="76"/>
      <c r="AB1188" s="76"/>
      <c r="AC1188" s="76"/>
      <c r="AD1188" s="76"/>
      <c r="AE1188" s="76"/>
      <c r="AF1188" s="76"/>
      <c r="AG1188" s="76"/>
      <c r="AH1188" s="76"/>
      <c r="AI1188" s="76"/>
      <c r="AJ1188" s="76"/>
      <c r="AK1188" s="76"/>
      <c r="AL1188" s="76"/>
      <c r="AM1188" s="76"/>
      <c r="AN1188" s="76"/>
      <c r="AO1188" s="76"/>
      <c r="AP1188" s="76"/>
      <c r="AQ1188" s="76"/>
      <c r="AR1188" s="76"/>
      <c r="AS1188" s="76"/>
      <c r="AT1188" s="76"/>
      <c r="AU1188" s="76"/>
      <c r="AV1188" s="76"/>
      <c r="AW1188" s="76"/>
      <c r="AX1188" s="76"/>
      <c r="AY1188" s="76"/>
      <c r="AZ1188" s="76"/>
      <c r="BA1188" s="76"/>
      <c r="BB1188" s="76"/>
      <c r="BC1188" s="76"/>
      <c r="BD1188" s="76"/>
      <c r="BE1188" s="76"/>
      <c r="BF1188" s="76"/>
      <c r="BG1188" s="76"/>
      <c r="BH1188" s="76"/>
      <c r="BI1188" s="76"/>
      <c r="BJ1188" s="76"/>
      <c r="BK1188" s="76"/>
      <c r="BL1188" s="76"/>
      <c r="BM1188" s="76"/>
      <c r="BN1188" s="76"/>
      <c r="BO1188" s="76"/>
      <c r="BP1188" s="76"/>
      <c r="BQ1188" s="76"/>
      <c r="BR1188" s="76"/>
      <c r="BS1188" s="76"/>
      <c r="BT1188" s="76"/>
      <c r="BU1188" s="76"/>
      <c r="BV1188" s="76"/>
      <c r="BW1188" s="76"/>
      <c r="BX1188" s="76"/>
      <c r="BY1188" s="76"/>
      <c r="BZ1188" s="76"/>
      <c r="CA1188" s="76"/>
      <c r="CB1188" s="76"/>
      <c r="CC1188" s="76"/>
      <c r="CD1188" s="76"/>
      <c r="CE1188" s="76"/>
      <c r="CF1188" s="76"/>
      <c r="CG1188" s="76"/>
      <c r="CH1188" s="76"/>
      <c r="CI1188" s="76"/>
      <c r="CJ1188" s="76"/>
      <c r="CK1188" s="76"/>
      <c r="CL1188" s="76"/>
      <c r="CM1188" s="76"/>
      <c r="CN1188" s="76"/>
      <c r="CO1188" s="76"/>
      <c r="CP1188" s="76"/>
      <c r="CQ1188" s="76"/>
      <c r="CR1188" s="76"/>
      <c r="CS1188" s="76"/>
      <c r="CT1188" s="76"/>
      <c r="CU1188" s="76"/>
      <c r="CV1188" s="76"/>
      <c r="CW1188" s="76"/>
      <c r="CX1188" s="76"/>
      <c r="CY1188" s="76"/>
      <c r="CZ1188" s="76"/>
      <c r="DA1188" s="76"/>
      <c r="DB1188" s="76"/>
      <c r="DC1188" s="76"/>
      <c r="DD1188" s="76"/>
      <c r="DE1188" s="76"/>
      <c r="DF1188" s="76"/>
      <c r="DG1188" s="76"/>
      <c r="DH1188" s="76"/>
      <c r="DI1188" s="76"/>
      <c r="DJ1188" s="76"/>
      <c r="DK1188" s="76"/>
      <c r="DL1188" s="76"/>
      <c r="DM1188" s="76"/>
      <c r="DN1188" s="76"/>
      <c r="DO1188" s="76"/>
      <c r="DP1188" s="76"/>
      <c r="DQ1188" s="76"/>
      <c r="DR1188" s="76"/>
      <c r="DS1188" s="76"/>
      <c r="DT1188" s="76"/>
      <c r="DU1188" s="76"/>
      <c r="DV1188" s="76"/>
      <c r="DW1188" s="76"/>
      <c r="DX1188" s="76"/>
      <c r="DY1188" s="76"/>
      <c r="DZ1188" s="76"/>
      <c r="EA1188" s="76"/>
      <c r="EB1188" s="76"/>
      <c r="EC1188" s="76"/>
      <c r="ED1188" s="76"/>
      <c r="EE1188" s="76"/>
      <c r="EF1188" s="76"/>
      <c r="EG1188" s="76"/>
      <c r="EH1188" s="76"/>
      <c r="EI1188" s="76"/>
      <c r="EJ1188" s="76"/>
      <c r="EK1188" s="76"/>
      <c r="EL1188" s="76"/>
      <c r="EM1188" s="76"/>
      <c r="EN1188" s="76"/>
      <c r="EO1188" s="76"/>
      <c r="EP1188" s="76"/>
      <c r="EQ1188" s="76"/>
      <c r="ER1188" s="76"/>
      <c r="ES1188" s="76"/>
      <c r="ET1188" s="76"/>
      <c r="EU1188" s="76"/>
      <c r="EV1188" s="76"/>
      <c r="EW1188" s="76"/>
      <c r="EX1188" s="76"/>
      <c r="EY1188" s="76"/>
      <c r="EZ1188" s="76"/>
      <c r="FA1188" s="76"/>
      <c r="FB1188" s="76"/>
      <c r="FC1188" s="76"/>
      <c r="FD1188" s="76"/>
      <c r="FE1188" s="76"/>
      <c r="FF1188" s="76"/>
      <c r="FG1188" s="76"/>
      <c r="FH1188" s="76"/>
      <c r="FI1188" s="76"/>
      <c r="FJ1188" s="76"/>
      <c r="FK1188" s="76"/>
      <c r="FL1188" s="76"/>
      <c r="FM1188" s="76"/>
      <c r="FN1188" s="76"/>
      <c r="FO1188" s="76"/>
      <c r="FP1188" s="76"/>
      <c r="FQ1188" s="76"/>
      <c r="FR1188" s="76"/>
      <c r="FS1188" s="76"/>
      <c r="FT1188" s="76"/>
      <c r="FU1188" s="76"/>
      <c r="FV1188" s="76"/>
      <c r="FW1188" s="76"/>
      <c r="FX1188" s="76"/>
      <c r="FY1188" s="76"/>
      <c r="FZ1188" s="76"/>
      <c r="GA1188" s="76"/>
      <c r="GB1188" s="76"/>
      <c r="GC1188" s="76"/>
      <c r="GD1188" s="76"/>
      <c r="GE1188" s="76"/>
      <c r="GF1188" s="76"/>
      <c r="GG1188" s="76"/>
      <c r="GH1188" s="76"/>
      <c r="GI1188" s="76"/>
      <c r="GJ1188" s="76"/>
      <c r="GK1188" s="76"/>
      <c r="GL1188" s="76"/>
      <c r="GM1188" s="76"/>
      <c r="GN1188" s="76"/>
      <c r="GO1188" s="76"/>
      <c r="GP1188" s="76"/>
      <c r="GQ1188" s="76"/>
      <c r="GR1188" s="76"/>
      <c r="GS1188" s="76"/>
      <c r="GT1188" s="76"/>
      <c r="GU1188" s="76"/>
      <c r="GV1188" s="76"/>
      <c r="GW1188" s="76"/>
      <c r="GX1188" s="76"/>
      <c r="GY1188" s="76"/>
      <c r="GZ1188" s="76"/>
      <c r="HA1188" s="76"/>
      <c r="HB1188" s="76"/>
      <c r="HC1188" s="76"/>
      <c r="HD1188" s="76"/>
      <c r="HE1188" s="76"/>
      <c r="HF1188" s="76"/>
      <c r="HG1188" s="76"/>
      <c r="HH1188" s="76"/>
      <c r="HI1188" s="76"/>
      <c r="HJ1188" s="76"/>
      <c r="HK1188" s="76"/>
      <c r="HL1188" s="76"/>
      <c r="HM1188" s="76"/>
      <c r="HN1188" s="76"/>
      <c r="HO1188" s="76"/>
      <c r="HP1188" s="76"/>
      <c r="HQ1188" s="76"/>
      <c r="HR1188" s="76"/>
      <c r="HS1188" s="76"/>
      <c r="HT1188" s="76"/>
      <c r="HU1188" s="76"/>
      <c r="HV1188" s="76"/>
      <c r="HW1188" s="76"/>
      <c r="HX1188" s="76"/>
      <c r="HY1188" s="76"/>
      <c r="HZ1188" s="76"/>
      <c r="IA1188" s="76"/>
      <c r="IB1188" s="76"/>
      <c r="IC1188" s="76"/>
      <c r="ID1188" s="76"/>
      <c r="IE1188" s="76"/>
      <c r="IF1188" s="76"/>
      <c r="IG1188" s="76"/>
      <c r="IH1188" s="76"/>
      <c r="II1188" s="76"/>
      <c r="IJ1188" s="76"/>
      <c r="IK1188" s="76"/>
      <c r="IL1188" s="76"/>
      <c r="IM1188" s="76"/>
      <c r="IN1188" s="76"/>
      <c r="IO1188" s="76"/>
      <c r="IP1188" s="76"/>
      <c r="IQ1188" s="76"/>
      <c r="IR1188" s="76"/>
      <c r="IS1188" s="76"/>
      <c r="IT1188" s="76"/>
      <c r="IU1188" s="76"/>
      <c r="IV1188" s="76"/>
    </row>
    <row r="1189" spans="1:256" x14ac:dyDescent="0.2">
      <c r="A1189" s="79">
        <v>4092</v>
      </c>
      <c r="B1189" s="71" t="s">
        <v>2614</v>
      </c>
      <c r="C1189" s="70" t="s">
        <v>111</v>
      </c>
      <c r="D1189" s="69">
        <v>0</v>
      </c>
      <c r="E1189" s="69">
        <v>0</v>
      </c>
      <c r="F1189" s="69">
        <v>0</v>
      </c>
      <c r="G1189" s="71">
        <v>0</v>
      </c>
      <c r="H1189" s="69">
        <v>0</v>
      </c>
      <c r="I1189" s="69">
        <v>0</v>
      </c>
      <c r="J1189" s="72">
        <v>0</v>
      </c>
      <c r="K1189" s="71">
        <v>0</v>
      </c>
      <c r="L1189" s="80">
        <v>0</v>
      </c>
      <c r="M1189" s="74">
        <v>0</v>
      </c>
      <c r="N1189" s="80">
        <v>0</v>
      </c>
      <c r="O1189" s="70">
        <v>0</v>
      </c>
      <c r="P1189" s="76" t="e">
        <f>VLOOKUP(A1189,#REF!,3,FALSE)</f>
        <v>#REF!</v>
      </c>
      <c r="Q1189" s="80">
        <v>931</v>
      </c>
      <c r="R1189" s="80">
        <f t="shared" si="18"/>
        <v>0</v>
      </c>
    </row>
    <row r="1190" spans="1:256" x14ac:dyDescent="0.2">
      <c r="A1190" s="79">
        <v>4093</v>
      </c>
      <c r="B1190" s="71" t="s">
        <v>2615</v>
      </c>
      <c r="C1190" s="70" t="s">
        <v>2177</v>
      </c>
      <c r="D1190" s="69">
        <v>0</v>
      </c>
      <c r="E1190" s="69">
        <v>0</v>
      </c>
      <c r="F1190" s="69">
        <v>0</v>
      </c>
      <c r="G1190" s="71">
        <v>0</v>
      </c>
      <c r="H1190" s="69">
        <v>0</v>
      </c>
      <c r="I1190" s="69">
        <v>0</v>
      </c>
      <c r="J1190" s="72">
        <v>0</v>
      </c>
      <c r="K1190" s="71">
        <v>0</v>
      </c>
      <c r="L1190" s="80">
        <v>0</v>
      </c>
      <c r="M1190" s="74">
        <v>0</v>
      </c>
      <c r="N1190" s="80">
        <v>0</v>
      </c>
      <c r="O1190" s="70">
        <v>0</v>
      </c>
      <c r="P1190" s="76" t="e">
        <f>VLOOKUP(A1190,#REF!,3,FALSE)</f>
        <v>#REF!</v>
      </c>
      <c r="Q1190" s="80">
        <v>467.5</v>
      </c>
      <c r="R1190" s="80">
        <f t="shared" si="18"/>
        <v>0</v>
      </c>
    </row>
    <row r="1191" spans="1:256" x14ac:dyDescent="0.2">
      <c r="A1191" s="79">
        <v>1763</v>
      </c>
      <c r="B1191" s="71" t="s">
        <v>2034</v>
      </c>
      <c r="C1191" s="70" t="s">
        <v>2177</v>
      </c>
      <c r="D1191" s="69">
        <v>0</v>
      </c>
      <c r="E1191" s="69">
        <v>0</v>
      </c>
      <c r="F1191" s="69">
        <v>0</v>
      </c>
      <c r="G1191" s="71">
        <v>0</v>
      </c>
      <c r="H1191" s="69">
        <v>0</v>
      </c>
      <c r="I1191" s="69">
        <v>0</v>
      </c>
      <c r="J1191" s="72">
        <v>0</v>
      </c>
      <c r="K1191" s="71">
        <v>0</v>
      </c>
      <c r="L1191" s="80">
        <v>0</v>
      </c>
      <c r="M1191" s="74">
        <v>0</v>
      </c>
      <c r="N1191" s="80">
        <v>0</v>
      </c>
      <c r="O1191" s="70">
        <v>0</v>
      </c>
      <c r="P1191" s="76" t="e">
        <f>VLOOKUP(A1191,#REF!,3,FALSE)</f>
        <v>#REF!</v>
      </c>
      <c r="Q1191" s="80">
        <v>345.65300000000002</v>
      </c>
      <c r="R1191" s="80">
        <f t="shared" si="18"/>
        <v>0</v>
      </c>
    </row>
    <row r="1192" spans="1:256" x14ac:dyDescent="0.2">
      <c r="A1192" s="79">
        <v>3761</v>
      </c>
      <c r="B1192" s="71" t="s">
        <v>1626</v>
      </c>
      <c r="C1192" s="70" t="s">
        <v>2107</v>
      </c>
      <c r="D1192" s="69">
        <v>0</v>
      </c>
      <c r="E1192" s="69">
        <v>0</v>
      </c>
      <c r="F1192" s="69">
        <v>0</v>
      </c>
      <c r="G1192" s="71">
        <v>0</v>
      </c>
      <c r="H1192" s="69">
        <v>0</v>
      </c>
      <c r="I1192" s="69">
        <v>0</v>
      </c>
      <c r="J1192" s="72">
        <v>0</v>
      </c>
      <c r="K1192" s="71">
        <v>0</v>
      </c>
      <c r="L1192" s="80">
        <v>0</v>
      </c>
      <c r="M1192" s="74">
        <v>0</v>
      </c>
      <c r="N1192" s="80">
        <v>0</v>
      </c>
      <c r="O1192" s="70">
        <v>0</v>
      </c>
      <c r="P1192" s="76" t="e">
        <f>VLOOKUP(A1192,#REF!,3,FALSE)</f>
        <v>#REF!</v>
      </c>
      <c r="Q1192" s="80">
        <v>288.05309734513276</v>
      </c>
      <c r="R1192" s="80">
        <f t="shared" si="18"/>
        <v>0</v>
      </c>
    </row>
    <row r="1193" spans="1:256" x14ac:dyDescent="0.2">
      <c r="A1193" s="79">
        <v>3762</v>
      </c>
      <c r="B1193" s="71" t="s">
        <v>1397</v>
      </c>
      <c r="C1193" s="70" t="s">
        <v>2118</v>
      </c>
      <c r="D1193" s="69">
        <v>0</v>
      </c>
      <c r="E1193" s="69">
        <v>0</v>
      </c>
      <c r="F1193" s="69">
        <v>0</v>
      </c>
      <c r="G1193" s="71">
        <v>0</v>
      </c>
      <c r="H1193" s="69">
        <v>0</v>
      </c>
      <c r="I1193" s="69">
        <v>0</v>
      </c>
      <c r="J1193" s="72">
        <v>0</v>
      </c>
      <c r="K1193" s="71">
        <v>0</v>
      </c>
      <c r="L1193" s="80">
        <v>0</v>
      </c>
      <c r="M1193" s="74">
        <v>0</v>
      </c>
      <c r="N1193" s="80">
        <v>0</v>
      </c>
      <c r="O1193" s="70">
        <v>0</v>
      </c>
      <c r="P1193" s="76" t="e">
        <f>VLOOKUP(A1193,#REF!,3,FALSE)</f>
        <v>#REF!</v>
      </c>
      <c r="Q1193" s="80">
        <v>93.75</v>
      </c>
      <c r="R1193" s="80">
        <f t="shared" si="18"/>
        <v>0</v>
      </c>
    </row>
    <row r="1194" spans="1:256" x14ac:dyDescent="0.2">
      <c r="A1194" s="79">
        <v>3763</v>
      </c>
      <c r="B1194" s="71" t="s">
        <v>1398</v>
      </c>
      <c r="C1194" s="70" t="s">
        <v>2118</v>
      </c>
      <c r="D1194" s="69">
        <v>1</v>
      </c>
      <c r="E1194" s="69">
        <v>1</v>
      </c>
      <c r="F1194" s="69">
        <v>1</v>
      </c>
      <c r="G1194" s="71">
        <v>300</v>
      </c>
      <c r="H1194" s="69">
        <v>60</v>
      </c>
      <c r="I1194" s="69">
        <v>2</v>
      </c>
      <c r="J1194" s="72">
        <v>1</v>
      </c>
      <c r="K1194" s="71">
        <v>1</v>
      </c>
      <c r="L1194" s="80">
        <v>300</v>
      </c>
      <c r="M1194" s="74">
        <v>60</v>
      </c>
      <c r="N1194" s="80">
        <v>300</v>
      </c>
      <c r="O1194" s="70">
        <v>0</v>
      </c>
      <c r="P1194" s="76" t="e">
        <f>VLOOKUP(A1194,#REF!,3,FALSE)</f>
        <v>#REF!</v>
      </c>
      <c r="Q1194" s="80">
        <v>129.75</v>
      </c>
      <c r="R1194" s="80">
        <f t="shared" si="18"/>
        <v>170.25</v>
      </c>
    </row>
    <row r="1195" spans="1:256" s="69" customFormat="1" x14ac:dyDescent="0.2">
      <c r="A1195" s="81">
        <v>3764</v>
      </c>
      <c r="B1195" s="82" t="s">
        <v>1399</v>
      </c>
      <c r="C1195" s="69" t="s">
        <v>2118</v>
      </c>
      <c r="D1195" s="69">
        <v>0</v>
      </c>
      <c r="E1195" s="69">
        <v>0</v>
      </c>
      <c r="F1195" s="69">
        <v>0</v>
      </c>
      <c r="G1195" s="71">
        <v>0</v>
      </c>
      <c r="H1195" s="69">
        <v>0</v>
      </c>
      <c r="I1195" s="69">
        <v>0</v>
      </c>
      <c r="J1195" s="69">
        <v>0</v>
      </c>
      <c r="K1195" s="82">
        <v>0</v>
      </c>
      <c r="L1195" s="83">
        <v>0</v>
      </c>
      <c r="M1195" s="69">
        <v>0</v>
      </c>
      <c r="N1195" s="83">
        <v>0</v>
      </c>
      <c r="O1195" s="69">
        <v>0</v>
      </c>
      <c r="P1195" s="76" t="e">
        <f>VLOOKUP(A1195,#REF!,3,FALSE)</f>
        <v>#REF!</v>
      </c>
      <c r="Q1195" s="84">
        <v>180.95</v>
      </c>
      <c r="R1195" s="84">
        <f t="shared" si="18"/>
        <v>0</v>
      </c>
      <c r="S1195" s="78"/>
      <c r="T1195" s="78"/>
      <c r="U1195" s="78"/>
      <c r="V1195" s="78"/>
      <c r="W1195" s="78"/>
      <c r="X1195" s="78"/>
      <c r="Y1195" s="78"/>
      <c r="Z1195" s="78"/>
      <c r="AA1195" s="78"/>
      <c r="AB1195" s="78"/>
      <c r="AC1195" s="85"/>
      <c r="AD1195" s="85"/>
      <c r="AE1195" s="85"/>
      <c r="AF1195" s="85"/>
      <c r="AG1195" s="85"/>
      <c r="AH1195" s="85"/>
      <c r="AI1195" s="85"/>
      <c r="AJ1195" s="85"/>
      <c r="AK1195" s="85"/>
      <c r="AL1195" s="85"/>
      <c r="AM1195" s="85"/>
      <c r="AN1195" s="85"/>
      <c r="AO1195" s="85"/>
      <c r="AP1195" s="85"/>
      <c r="AQ1195" s="85"/>
      <c r="AR1195" s="85"/>
      <c r="AS1195" s="85"/>
      <c r="AT1195" s="85"/>
      <c r="AU1195" s="85"/>
      <c r="AV1195" s="85"/>
      <c r="AW1195" s="85"/>
      <c r="AX1195" s="85"/>
      <c r="AY1195" s="85"/>
      <c r="AZ1195" s="85"/>
      <c r="BA1195" s="85"/>
      <c r="BB1195" s="85"/>
      <c r="BC1195" s="85"/>
      <c r="BD1195" s="85"/>
      <c r="BE1195" s="85"/>
      <c r="BF1195" s="85"/>
      <c r="BG1195" s="85"/>
      <c r="BH1195" s="85"/>
      <c r="BI1195" s="85"/>
      <c r="BJ1195" s="85"/>
      <c r="BK1195" s="85"/>
      <c r="BL1195" s="85"/>
      <c r="BM1195" s="85"/>
      <c r="BN1195" s="85"/>
      <c r="BO1195" s="85"/>
      <c r="BP1195" s="85"/>
      <c r="BQ1195" s="85"/>
      <c r="BR1195" s="85"/>
      <c r="BS1195" s="85"/>
      <c r="BT1195" s="85"/>
      <c r="BU1195" s="85"/>
      <c r="BV1195" s="85"/>
      <c r="BW1195" s="85"/>
      <c r="BX1195" s="85"/>
      <c r="BY1195" s="85"/>
      <c r="BZ1195" s="85"/>
      <c r="CA1195" s="85"/>
      <c r="CB1195" s="85"/>
      <c r="CC1195" s="85"/>
      <c r="CD1195" s="85"/>
      <c r="CE1195" s="85"/>
      <c r="CF1195" s="85"/>
      <c r="CG1195" s="85"/>
      <c r="CH1195" s="85"/>
      <c r="CI1195" s="85"/>
      <c r="CJ1195" s="85"/>
      <c r="CK1195" s="85"/>
      <c r="CL1195" s="85"/>
      <c r="CM1195" s="85"/>
      <c r="CN1195" s="85"/>
      <c r="CO1195" s="85"/>
      <c r="CP1195" s="85"/>
      <c r="CQ1195" s="85"/>
      <c r="CR1195" s="85"/>
      <c r="CS1195" s="85"/>
      <c r="CT1195" s="85"/>
      <c r="CU1195" s="85"/>
      <c r="CV1195" s="85"/>
      <c r="CW1195" s="85"/>
      <c r="CX1195" s="85"/>
      <c r="CY1195" s="85"/>
      <c r="CZ1195" s="85"/>
      <c r="DA1195" s="85"/>
      <c r="DB1195" s="85"/>
      <c r="DC1195" s="85"/>
      <c r="DD1195" s="85"/>
      <c r="DE1195" s="85"/>
      <c r="DF1195" s="85"/>
      <c r="DG1195" s="85"/>
      <c r="DH1195" s="85"/>
      <c r="DI1195" s="85"/>
      <c r="DJ1195" s="85"/>
      <c r="DK1195" s="85"/>
      <c r="DL1195" s="85"/>
      <c r="DM1195" s="85"/>
      <c r="DN1195" s="85"/>
      <c r="DO1195" s="85"/>
      <c r="DP1195" s="85"/>
      <c r="DQ1195" s="85"/>
      <c r="DR1195" s="85"/>
      <c r="DS1195" s="85"/>
      <c r="DT1195" s="85"/>
      <c r="DU1195" s="85"/>
      <c r="DV1195" s="85"/>
      <c r="DW1195" s="85"/>
      <c r="DX1195" s="85"/>
      <c r="DY1195" s="85"/>
      <c r="DZ1195" s="85"/>
      <c r="EA1195" s="85"/>
      <c r="EB1195" s="85"/>
      <c r="EC1195" s="85"/>
      <c r="ED1195" s="85"/>
      <c r="EE1195" s="85"/>
      <c r="EF1195" s="85"/>
      <c r="EG1195" s="85"/>
      <c r="EH1195" s="85"/>
      <c r="EI1195" s="85"/>
      <c r="EJ1195" s="85"/>
      <c r="EK1195" s="85"/>
      <c r="EL1195" s="85"/>
      <c r="EM1195" s="85"/>
      <c r="EN1195" s="85"/>
      <c r="EO1195" s="85"/>
      <c r="EP1195" s="85"/>
      <c r="EQ1195" s="85"/>
      <c r="ER1195" s="85"/>
      <c r="ES1195" s="85"/>
      <c r="ET1195" s="85"/>
      <c r="EU1195" s="85"/>
      <c r="EV1195" s="85"/>
      <c r="EW1195" s="85"/>
      <c r="EX1195" s="85"/>
      <c r="EY1195" s="85"/>
      <c r="EZ1195" s="85"/>
      <c r="FA1195" s="85"/>
      <c r="FB1195" s="85"/>
      <c r="FC1195" s="85"/>
      <c r="FD1195" s="85"/>
      <c r="FE1195" s="85"/>
      <c r="FF1195" s="85"/>
      <c r="FG1195" s="85"/>
      <c r="FH1195" s="85"/>
      <c r="FI1195" s="85"/>
      <c r="FJ1195" s="85"/>
      <c r="FK1195" s="85"/>
      <c r="FL1195" s="85"/>
      <c r="FM1195" s="85"/>
      <c r="FN1195" s="85"/>
      <c r="FO1195" s="85"/>
      <c r="FP1195" s="85"/>
      <c r="FQ1195" s="85"/>
      <c r="FR1195" s="85"/>
      <c r="FS1195" s="85"/>
      <c r="FT1195" s="85"/>
      <c r="FU1195" s="85"/>
      <c r="FV1195" s="85"/>
      <c r="FW1195" s="85"/>
      <c r="FX1195" s="85"/>
      <c r="FY1195" s="85"/>
      <c r="FZ1195" s="85"/>
      <c r="GA1195" s="85"/>
      <c r="GB1195" s="85"/>
      <c r="GC1195" s="85"/>
      <c r="GD1195" s="85"/>
      <c r="GE1195" s="85"/>
      <c r="GF1195" s="85"/>
      <c r="GG1195" s="85"/>
      <c r="GH1195" s="85"/>
      <c r="GI1195" s="85"/>
      <c r="GJ1195" s="85"/>
      <c r="GK1195" s="85"/>
      <c r="GL1195" s="85"/>
      <c r="GM1195" s="85"/>
      <c r="GN1195" s="85"/>
      <c r="GO1195" s="85"/>
      <c r="GP1195" s="85"/>
      <c r="GQ1195" s="85"/>
      <c r="GR1195" s="85"/>
      <c r="GS1195" s="85"/>
      <c r="GT1195" s="85"/>
      <c r="GU1195" s="85"/>
      <c r="GV1195" s="85"/>
      <c r="GW1195" s="85"/>
      <c r="GX1195" s="85"/>
      <c r="GY1195" s="85"/>
      <c r="GZ1195" s="85"/>
      <c r="HA1195" s="85"/>
      <c r="HB1195" s="85"/>
      <c r="HC1195" s="85"/>
      <c r="HD1195" s="85"/>
      <c r="HE1195" s="85"/>
      <c r="HF1195" s="85"/>
      <c r="HG1195" s="85"/>
      <c r="HH1195" s="85"/>
      <c r="HI1195" s="85"/>
      <c r="HJ1195" s="85"/>
      <c r="HK1195" s="85"/>
      <c r="HL1195" s="85"/>
      <c r="HM1195" s="85"/>
      <c r="HN1195" s="85"/>
      <c r="HO1195" s="85"/>
      <c r="HP1195" s="85"/>
      <c r="HQ1195" s="85"/>
      <c r="HR1195" s="85"/>
      <c r="HS1195" s="85"/>
      <c r="HT1195" s="85"/>
      <c r="HU1195" s="85"/>
      <c r="HV1195" s="85"/>
      <c r="HW1195" s="85"/>
      <c r="HX1195" s="85"/>
      <c r="HY1195" s="85"/>
      <c r="HZ1195" s="85"/>
      <c r="IA1195" s="85"/>
      <c r="IB1195" s="85"/>
      <c r="IC1195" s="85"/>
      <c r="ID1195" s="85"/>
      <c r="IE1195" s="85"/>
      <c r="IF1195" s="85"/>
      <c r="IG1195" s="85"/>
      <c r="IH1195" s="85"/>
      <c r="II1195" s="85"/>
      <c r="IJ1195" s="85"/>
      <c r="IK1195" s="85"/>
      <c r="IL1195" s="85"/>
      <c r="IM1195" s="85"/>
      <c r="IN1195" s="85"/>
      <c r="IO1195" s="85"/>
      <c r="IP1195" s="85"/>
      <c r="IQ1195" s="85"/>
      <c r="IR1195" s="85"/>
      <c r="IS1195" s="85"/>
      <c r="IT1195" s="85"/>
      <c r="IU1195" s="85"/>
      <c r="IV1195" s="85"/>
    </row>
    <row r="1196" spans="1:256" x14ac:dyDescent="0.2">
      <c r="A1196" s="79">
        <v>3765</v>
      </c>
      <c r="B1196" s="71" t="s">
        <v>1401</v>
      </c>
      <c r="C1196" s="70" t="s">
        <v>2118</v>
      </c>
      <c r="D1196" s="69">
        <v>0</v>
      </c>
      <c r="E1196" s="69">
        <v>0</v>
      </c>
      <c r="F1196" s="69">
        <v>0</v>
      </c>
      <c r="G1196" s="71">
        <v>0</v>
      </c>
      <c r="H1196" s="69">
        <v>0</v>
      </c>
      <c r="I1196" s="69">
        <v>0</v>
      </c>
      <c r="J1196" s="72">
        <v>0</v>
      </c>
      <c r="K1196" s="71">
        <v>0</v>
      </c>
      <c r="L1196" s="80">
        <v>0</v>
      </c>
      <c r="M1196" s="74">
        <v>0</v>
      </c>
      <c r="N1196" s="80">
        <v>0</v>
      </c>
      <c r="O1196" s="70">
        <v>0</v>
      </c>
      <c r="P1196" s="76" t="e">
        <f>VLOOKUP(A1196,#REF!,3,FALSE)</f>
        <v>#REF!</v>
      </c>
      <c r="Q1196" s="80">
        <v>254.25</v>
      </c>
      <c r="R1196" s="80">
        <f t="shared" si="18"/>
        <v>0</v>
      </c>
    </row>
    <row r="1197" spans="1:256" x14ac:dyDescent="0.2">
      <c r="A1197" s="79">
        <v>3766</v>
      </c>
      <c r="B1197" s="71" t="s">
        <v>1403</v>
      </c>
      <c r="C1197" s="70" t="s">
        <v>2118</v>
      </c>
      <c r="D1197" s="69">
        <v>0</v>
      </c>
      <c r="E1197" s="69">
        <v>0</v>
      </c>
      <c r="F1197" s="69">
        <v>0</v>
      </c>
      <c r="G1197" s="71">
        <v>0</v>
      </c>
      <c r="H1197" s="69">
        <v>0</v>
      </c>
      <c r="I1197" s="69">
        <v>0</v>
      </c>
      <c r="J1197" s="72">
        <v>0</v>
      </c>
      <c r="K1197" s="71">
        <v>0</v>
      </c>
      <c r="L1197" s="80">
        <v>0</v>
      </c>
      <c r="M1197" s="74">
        <v>0</v>
      </c>
      <c r="N1197" s="80">
        <v>0</v>
      </c>
      <c r="O1197" s="70">
        <v>0</v>
      </c>
      <c r="P1197" s="76" t="e">
        <f>VLOOKUP(A1197,#REF!,3,FALSE)</f>
        <v>#REF!</v>
      </c>
      <c r="Q1197" s="80">
        <v>111.75</v>
      </c>
      <c r="R1197" s="80">
        <f t="shared" si="18"/>
        <v>0</v>
      </c>
    </row>
    <row r="1198" spans="1:256" x14ac:dyDescent="0.2">
      <c r="A1198" s="79">
        <v>3767</v>
      </c>
      <c r="B1198" s="71" t="s">
        <v>1404</v>
      </c>
      <c r="C1198" s="70" t="s">
        <v>2118</v>
      </c>
      <c r="D1198" s="69">
        <v>0</v>
      </c>
      <c r="E1198" s="69">
        <v>0</v>
      </c>
      <c r="F1198" s="69">
        <v>0</v>
      </c>
      <c r="G1198" s="71">
        <v>0</v>
      </c>
      <c r="H1198" s="69">
        <v>0</v>
      </c>
      <c r="I1198" s="69">
        <v>0</v>
      </c>
      <c r="J1198" s="72">
        <v>0</v>
      </c>
      <c r="K1198" s="71">
        <v>0</v>
      </c>
      <c r="L1198" s="80">
        <v>0</v>
      </c>
      <c r="M1198" s="74">
        <v>0</v>
      </c>
      <c r="N1198" s="80">
        <v>0</v>
      </c>
      <c r="O1198" s="70">
        <v>0</v>
      </c>
      <c r="P1198" s="76" t="e">
        <f>VLOOKUP(A1198,#REF!,3,FALSE)</f>
        <v>#REF!</v>
      </c>
      <c r="Q1198" s="80">
        <v>179.25</v>
      </c>
      <c r="R1198" s="80">
        <f t="shared" si="18"/>
        <v>0</v>
      </c>
    </row>
    <row r="1199" spans="1:256" x14ac:dyDescent="0.2">
      <c r="A1199" s="79">
        <v>3768</v>
      </c>
      <c r="B1199" s="71" t="s">
        <v>1405</v>
      </c>
      <c r="C1199" s="70" t="s">
        <v>2118</v>
      </c>
      <c r="D1199" s="69">
        <v>0</v>
      </c>
      <c r="E1199" s="69">
        <v>0</v>
      </c>
      <c r="F1199" s="69">
        <v>0</v>
      </c>
      <c r="G1199" s="71">
        <v>0</v>
      </c>
      <c r="H1199" s="69">
        <v>0</v>
      </c>
      <c r="I1199" s="69">
        <v>0</v>
      </c>
      <c r="J1199" s="72">
        <v>0</v>
      </c>
      <c r="K1199" s="71">
        <v>0</v>
      </c>
      <c r="L1199" s="80">
        <v>0</v>
      </c>
      <c r="M1199" s="74">
        <v>0</v>
      </c>
      <c r="N1199" s="80">
        <v>0</v>
      </c>
      <c r="O1199" s="70">
        <v>0</v>
      </c>
      <c r="P1199" s="76" t="e">
        <f>VLOOKUP(A1199,#REF!,3,FALSE)</f>
        <v>#REF!</v>
      </c>
      <c r="Q1199" s="80">
        <v>254.25</v>
      </c>
      <c r="R1199" s="80">
        <f t="shared" si="18"/>
        <v>0</v>
      </c>
    </row>
    <row r="1200" spans="1:256" x14ac:dyDescent="0.2">
      <c r="A1200" s="79">
        <v>3769</v>
      </c>
      <c r="B1200" s="71" t="s">
        <v>1406</v>
      </c>
      <c r="C1200" s="70" t="s">
        <v>2118</v>
      </c>
      <c r="D1200" s="69">
        <v>0</v>
      </c>
      <c r="E1200" s="69">
        <v>0</v>
      </c>
      <c r="F1200" s="69">
        <v>0</v>
      </c>
      <c r="G1200" s="71">
        <v>0</v>
      </c>
      <c r="H1200" s="69">
        <v>0</v>
      </c>
      <c r="I1200" s="69">
        <v>0</v>
      </c>
      <c r="J1200" s="72">
        <v>0</v>
      </c>
      <c r="K1200" s="71">
        <v>0</v>
      </c>
      <c r="L1200" s="80">
        <v>0</v>
      </c>
      <c r="M1200" s="74">
        <v>0</v>
      </c>
      <c r="N1200" s="80">
        <v>0</v>
      </c>
      <c r="O1200" s="70">
        <v>0</v>
      </c>
      <c r="P1200" s="76" t="e">
        <f>VLOOKUP(A1200,#REF!,3,FALSE)</f>
        <v>#REF!</v>
      </c>
      <c r="Q1200" s="80">
        <v>333.75</v>
      </c>
      <c r="R1200" s="80">
        <f t="shared" si="18"/>
        <v>0</v>
      </c>
    </row>
    <row r="1201" spans="1:256" x14ac:dyDescent="0.2">
      <c r="A1201" s="79">
        <v>3770</v>
      </c>
      <c r="B1201" s="71" t="s">
        <v>1407</v>
      </c>
      <c r="C1201" s="70" t="s">
        <v>2118</v>
      </c>
      <c r="D1201" s="69">
        <v>0</v>
      </c>
      <c r="E1201" s="69">
        <v>0</v>
      </c>
      <c r="F1201" s="69">
        <v>0</v>
      </c>
      <c r="G1201" s="71">
        <v>0</v>
      </c>
      <c r="H1201" s="69">
        <v>0</v>
      </c>
      <c r="I1201" s="69">
        <v>0</v>
      </c>
      <c r="J1201" s="72">
        <v>0</v>
      </c>
      <c r="K1201" s="71">
        <v>0</v>
      </c>
      <c r="L1201" s="80">
        <v>0</v>
      </c>
      <c r="M1201" s="74">
        <v>0</v>
      </c>
      <c r="N1201" s="80">
        <v>0</v>
      </c>
      <c r="O1201" s="70">
        <v>0</v>
      </c>
      <c r="P1201" s="76" t="e">
        <f>VLOOKUP(A1201,#REF!,3,FALSE)</f>
        <v>#REF!</v>
      </c>
      <c r="Q1201" s="80">
        <v>72</v>
      </c>
      <c r="R1201" s="80">
        <f t="shared" si="18"/>
        <v>0</v>
      </c>
    </row>
    <row r="1202" spans="1:256" x14ac:dyDescent="0.2">
      <c r="A1202" s="79">
        <v>3771</v>
      </c>
      <c r="B1202" s="71" t="s">
        <v>1410</v>
      </c>
      <c r="C1202" s="70" t="s">
        <v>2118</v>
      </c>
      <c r="D1202" s="69">
        <v>0</v>
      </c>
      <c r="E1202" s="69">
        <v>0</v>
      </c>
      <c r="F1202" s="69">
        <v>0</v>
      </c>
      <c r="G1202" s="71">
        <v>0</v>
      </c>
      <c r="H1202" s="69">
        <v>0</v>
      </c>
      <c r="I1202" s="69">
        <v>0</v>
      </c>
      <c r="J1202" s="72">
        <v>0</v>
      </c>
      <c r="K1202" s="71">
        <v>0</v>
      </c>
      <c r="L1202" s="80">
        <v>0</v>
      </c>
      <c r="M1202" s="74">
        <v>0</v>
      </c>
      <c r="N1202" s="80">
        <v>0</v>
      </c>
      <c r="O1202" s="70">
        <v>0</v>
      </c>
      <c r="P1202" s="76" t="e">
        <f>VLOOKUP(A1202,#REF!,3,FALSE)</f>
        <v>#REF!</v>
      </c>
      <c r="Q1202" s="80">
        <v>100.3</v>
      </c>
      <c r="R1202" s="80">
        <f t="shared" si="18"/>
        <v>0</v>
      </c>
    </row>
    <row r="1203" spans="1:256" x14ac:dyDescent="0.2">
      <c r="A1203" s="79">
        <v>3772</v>
      </c>
      <c r="B1203" s="71" t="s">
        <v>1413</v>
      </c>
      <c r="C1203" s="70" t="s">
        <v>2118</v>
      </c>
      <c r="D1203" s="69">
        <v>0</v>
      </c>
      <c r="E1203" s="69">
        <v>0</v>
      </c>
      <c r="F1203" s="69">
        <v>0</v>
      </c>
      <c r="G1203" s="71">
        <v>0</v>
      </c>
      <c r="H1203" s="69">
        <v>0</v>
      </c>
      <c r="I1203" s="69">
        <v>0</v>
      </c>
      <c r="J1203" s="72">
        <v>0</v>
      </c>
      <c r="K1203" s="71">
        <v>0</v>
      </c>
      <c r="L1203" s="80">
        <v>0</v>
      </c>
      <c r="M1203" s="74">
        <v>0</v>
      </c>
      <c r="N1203" s="80">
        <v>0</v>
      </c>
      <c r="O1203" s="70">
        <v>0</v>
      </c>
      <c r="P1203" s="76" t="e">
        <f>VLOOKUP(A1203,#REF!,3,FALSE)</f>
        <v>#REF!</v>
      </c>
      <c r="Q1203" s="80">
        <v>144.5</v>
      </c>
      <c r="R1203" s="80">
        <f t="shared" si="18"/>
        <v>0</v>
      </c>
    </row>
    <row r="1204" spans="1:256" x14ac:dyDescent="0.2">
      <c r="A1204" s="79">
        <v>3773</v>
      </c>
      <c r="B1204" s="71" t="s">
        <v>1416</v>
      </c>
      <c r="C1204" s="70" t="s">
        <v>2118</v>
      </c>
      <c r="D1204" s="69">
        <v>0</v>
      </c>
      <c r="E1204" s="69">
        <v>0</v>
      </c>
      <c r="F1204" s="69">
        <v>0</v>
      </c>
      <c r="G1204" s="71">
        <v>0</v>
      </c>
      <c r="H1204" s="69">
        <v>0</v>
      </c>
      <c r="I1204" s="69">
        <v>0</v>
      </c>
      <c r="J1204" s="72">
        <v>0</v>
      </c>
      <c r="K1204" s="71">
        <v>0</v>
      </c>
      <c r="L1204" s="80">
        <v>0</v>
      </c>
      <c r="M1204" s="74">
        <v>0</v>
      </c>
      <c r="N1204" s="80">
        <v>0</v>
      </c>
      <c r="O1204" s="70">
        <v>0</v>
      </c>
      <c r="P1204" s="76" t="e">
        <f>VLOOKUP(A1204,#REF!,3,FALSE)</f>
        <v>#REF!</v>
      </c>
      <c r="Q1204" s="80">
        <v>184.8</v>
      </c>
      <c r="R1204" s="80">
        <f t="shared" si="18"/>
        <v>0</v>
      </c>
    </row>
    <row r="1205" spans="1:256" x14ac:dyDescent="0.2">
      <c r="A1205" s="79">
        <v>4010</v>
      </c>
      <c r="B1205" s="71" t="s">
        <v>2616</v>
      </c>
      <c r="C1205" s="70" t="s">
        <v>8</v>
      </c>
      <c r="D1205" s="69">
        <v>3</v>
      </c>
      <c r="E1205" s="69">
        <v>3</v>
      </c>
      <c r="F1205" s="69">
        <v>8</v>
      </c>
      <c r="G1205" s="71">
        <v>336</v>
      </c>
      <c r="H1205" s="69">
        <v>67.180000000000007</v>
      </c>
      <c r="I1205" s="69">
        <v>3</v>
      </c>
      <c r="J1205" s="72">
        <v>2</v>
      </c>
      <c r="K1205" s="71">
        <v>3</v>
      </c>
      <c r="L1205" s="80">
        <v>126</v>
      </c>
      <c r="M1205" s="74">
        <v>25.19</v>
      </c>
      <c r="N1205" s="80">
        <v>42</v>
      </c>
      <c r="O1205" s="70">
        <v>0</v>
      </c>
      <c r="P1205" s="76" t="e">
        <f>VLOOKUP(A1205,#REF!,3,FALSE)</f>
        <v>#REF!</v>
      </c>
      <c r="Q1205" s="80">
        <v>22.725000000000001</v>
      </c>
      <c r="R1205" s="80">
        <f t="shared" si="18"/>
        <v>57.824999999999996</v>
      </c>
    </row>
    <row r="1206" spans="1:256" x14ac:dyDescent="0.2">
      <c r="A1206" s="79">
        <v>4011</v>
      </c>
      <c r="B1206" s="71" t="s">
        <v>2617</v>
      </c>
      <c r="C1206" s="70" t="s">
        <v>8</v>
      </c>
      <c r="D1206" s="69">
        <v>4</v>
      </c>
      <c r="E1206" s="69">
        <v>4</v>
      </c>
      <c r="F1206" s="69">
        <v>8</v>
      </c>
      <c r="G1206" s="71">
        <v>415</v>
      </c>
      <c r="H1206" s="69">
        <v>83</v>
      </c>
      <c r="I1206" s="69">
        <v>2</v>
      </c>
      <c r="J1206" s="72">
        <v>2</v>
      </c>
      <c r="K1206" s="71">
        <v>2</v>
      </c>
      <c r="L1206" s="80">
        <v>104</v>
      </c>
      <c r="M1206" s="74">
        <v>20.8</v>
      </c>
      <c r="N1206" s="80">
        <v>52</v>
      </c>
      <c r="O1206" s="70">
        <v>1</v>
      </c>
      <c r="P1206" s="76" t="e">
        <f>VLOOKUP(A1206,#REF!,3,FALSE)</f>
        <v>#REF!</v>
      </c>
      <c r="Q1206" s="80">
        <v>28.3125</v>
      </c>
      <c r="R1206" s="80">
        <f t="shared" si="18"/>
        <v>47.375</v>
      </c>
    </row>
    <row r="1207" spans="1:256" x14ac:dyDescent="0.2">
      <c r="A1207" s="79">
        <v>4012</v>
      </c>
      <c r="B1207" s="71" t="s">
        <v>2618</v>
      </c>
      <c r="C1207" s="70" t="s">
        <v>8</v>
      </c>
      <c r="D1207" s="69">
        <v>3</v>
      </c>
      <c r="E1207" s="69">
        <v>3</v>
      </c>
      <c r="F1207" s="69">
        <v>7</v>
      </c>
      <c r="G1207" s="71">
        <v>443</v>
      </c>
      <c r="H1207" s="69">
        <v>88.600000000000009</v>
      </c>
      <c r="I1207" s="69">
        <v>1</v>
      </c>
      <c r="J1207" s="72">
        <v>1</v>
      </c>
      <c r="K1207" s="71">
        <v>1</v>
      </c>
      <c r="L1207" s="80">
        <v>62</v>
      </c>
      <c r="M1207" s="74">
        <v>12.4</v>
      </c>
      <c r="N1207" s="80">
        <v>62</v>
      </c>
      <c r="O1207" s="70">
        <v>0</v>
      </c>
      <c r="P1207" s="76" t="e">
        <f>VLOOKUP(A1207,#REF!,3,FALSE)</f>
        <v>#REF!</v>
      </c>
      <c r="Q1207" s="80">
        <v>34.049999999999997</v>
      </c>
      <c r="R1207" s="80">
        <f t="shared" si="18"/>
        <v>27.950000000000003</v>
      </c>
    </row>
    <row r="1208" spans="1:256" x14ac:dyDescent="0.2">
      <c r="A1208" s="79">
        <v>3706</v>
      </c>
      <c r="B1208" s="71" t="s">
        <v>616</v>
      </c>
      <c r="C1208" s="70" t="s">
        <v>8</v>
      </c>
      <c r="D1208" s="69">
        <v>1</v>
      </c>
      <c r="E1208" s="69">
        <v>1</v>
      </c>
      <c r="F1208" s="69">
        <v>1</v>
      </c>
      <c r="G1208" s="71">
        <v>80.22</v>
      </c>
      <c r="H1208" s="69">
        <v>16.04</v>
      </c>
      <c r="I1208" s="69">
        <v>1</v>
      </c>
      <c r="J1208" s="72">
        <v>1</v>
      </c>
      <c r="K1208" s="71">
        <v>1</v>
      </c>
      <c r="L1208" s="80">
        <v>80.22</v>
      </c>
      <c r="M1208" s="74">
        <v>16.04</v>
      </c>
      <c r="N1208" s="80">
        <v>80.22</v>
      </c>
      <c r="O1208" s="70">
        <v>0</v>
      </c>
      <c r="P1208" s="76" t="e">
        <f>VLOOKUP(A1208,#REF!,3,FALSE)</f>
        <v>#REF!</v>
      </c>
      <c r="Q1208" s="80">
        <v>53.703703703703702</v>
      </c>
      <c r="R1208" s="80">
        <f t="shared" si="18"/>
        <v>26.516296296296296</v>
      </c>
    </row>
    <row r="1209" spans="1:256" x14ac:dyDescent="0.2">
      <c r="A1209" s="68">
        <v>1764</v>
      </c>
      <c r="B1209" s="69" t="s">
        <v>2619</v>
      </c>
      <c r="C1209" s="70" t="s">
        <v>2110</v>
      </c>
      <c r="D1209" s="69">
        <v>0</v>
      </c>
      <c r="E1209" s="69">
        <v>0</v>
      </c>
      <c r="F1209" s="69">
        <v>0</v>
      </c>
      <c r="G1209" s="71">
        <v>0</v>
      </c>
      <c r="H1209" s="69">
        <v>0</v>
      </c>
      <c r="I1209" s="69">
        <v>0</v>
      </c>
      <c r="J1209" s="72">
        <v>0</v>
      </c>
      <c r="K1209" s="73">
        <v>0</v>
      </c>
      <c r="L1209" s="73">
        <v>0</v>
      </c>
      <c r="M1209" s="74">
        <v>0</v>
      </c>
      <c r="N1209" s="75">
        <v>0</v>
      </c>
      <c r="O1209" s="70">
        <v>0</v>
      </c>
      <c r="P1209" s="76" t="e">
        <f>VLOOKUP(A1209,#REF!,3,FALSE)</f>
        <v>#REF!</v>
      </c>
      <c r="Q1209" s="77"/>
      <c r="R1209" s="77">
        <f t="shared" si="18"/>
        <v>0</v>
      </c>
      <c r="S1209" s="76"/>
      <c r="T1209" s="76"/>
      <c r="U1209" s="76"/>
      <c r="V1209" s="76"/>
      <c r="W1209" s="76"/>
      <c r="X1209" s="76"/>
      <c r="Y1209" s="76"/>
      <c r="Z1209" s="76"/>
      <c r="AA1209" s="76"/>
      <c r="AB1209" s="76"/>
      <c r="AC1209" s="76"/>
      <c r="AD1209" s="76"/>
      <c r="AE1209" s="76"/>
      <c r="AF1209" s="76"/>
      <c r="AG1209" s="76"/>
      <c r="AH1209" s="76"/>
      <c r="AI1209" s="76"/>
      <c r="AJ1209" s="76"/>
      <c r="AK1209" s="76"/>
      <c r="AL1209" s="76"/>
      <c r="AM1209" s="76"/>
      <c r="AN1209" s="76"/>
      <c r="AO1209" s="76"/>
      <c r="AP1209" s="76"/>
      <c r="AQ1209" s="76"/>
      <c r="AR1209" s="76"/>
      <c r="AS1209" s="76"/>
      <c r="AT1209" s="76"/>
      <c r="AU1209" s="76"/>
      <c r="AV1209" s="76"/>
      <c r="AW1209" s="76"/>
      <c r="AX1209" s="76"/>
      <c r="AY1209" s="76"/>
      <c r="AZ1209" s="76"/>
      <c r="BA1209" s="76"/>
      <c r="BB1209" s="76"/>
      <c r="BC1209" s="76"/>
      <c r="BD1209" s="76"/>
      <c r="BE1209" s="76"/>
      <c r="BF1209" s="76"/>
      <c r="BG1209" s="76"/>
      <c r="BH1209" s="76"/>
      <c r="BI1209" s="76"/>
      <c r="BJ1209" s="76"/>
      <c r="BK1209" s="76"/>
      <c r="BL1209" s="76"/>
      <c r="BM1209" s="76"/>
      <c r="BN1209" s="76"/>
      <c r="BO1209" s="76"/>
      <c r="BP1209" s="76"/>
      <c r="BQ1209" s="76"/>
      <c r="BR1209" s="76"/>
      <c r="BS1209" s="76"/>
      <c r="BT1209" s="76"/>
      <c r="BU1209" s="76"/>
      <c r="BV1209" s="76"/>
      <c r="BW1209" s="76"/>
      <c r="BX1209" s="76"/>
      <c r="BY1209" s="76"/>
      <c r="BZ1209" s="76"/>
      <c r="CA1209" s="76"/>
      <c r="CB1209" s="76"/>
      <c r="CC1209" s="76"/>
      <c r="CD1209" s="76"/>
      <c r="CE1209" s="76"/>
      <c r="CF1209" s="76"/>
      <c r="CG1209" s="76"/>
      <c r="CH1209" s="76"/>
      <c r="CI1209" s="76"/>
      <c r="CJ1209" s="76"/>
      <c r="CK1209" s="76"/>
      <c r="CL1209" s="76"/>
      <c r="CM1209" s="76"/>
      <c r="CN1209" s="76"/>
      <c r="CO1209" s="76"/>
      <c r="CP1209" s="76"/>
      <c r="CQ1209" s="76"/>
      <c r="CR1209" s="76"/>
      <c r="CS1209" s="76"/>
      <c r="CT1209" s="76"/>
      <c r="CU1209" s="76"/>
      <c r="CV1209" s="76"/>
      <c r="CW1209" s="76"/>
      <c r="CX1209" s="76"/>
      <c r="CY1209" s="76"/>
      <c r="CZ1209" s="76"/>
      <c r="DA1209" s="76"/>
      <c r="DB1209" s="76"/>
      <c r="DC1209" s="76"/>
      <c r="DD1209" s="76"/>
      <c r="DE1209" s="76"/>
      <c r="DF1209" s="76"/>
      <c r="DG1209" s="76"/>
      <c r="DH1209" s="76"/>
      <c r="DI1209" s="76"/>
      <c r="DJ1209" s="76"/>
      <c r="DK1209" s="76"/>
      <c r="DL1209" s="76"/>
      <c r="DM1209" s="76"/>
      <c r="DN1209" s="76"/>
      <c r="DO1209" s="76"/>
      <c r="DP1209" s="76"/>
      <c r="DQ1209" s="76"/>
      <c r="DR1209" s="76"/>
      <c r="DS1209" s="76"/>
      <c r="DT1209" s="76"/>
      <c r="DU1209" s="76"/>
      <c r="DV1209" s="76"/>
      <c r="DW1209" s="76"/>
      <c r="DX1209" s="76"/>
      <c r="DY1209" s="76"/>
      <c r="DZ1209" s="76"/>
      <c r="EA1209" s="76"/>
      <c r="EB1209" s="76"/>
      <c r="EC1209" s="76"/>
      <c r="ED1209" s="76"/>
      <c r="EE1209" s="76"/>
      <c r="EF1209" s="76"/>
      <c r="EG1209" s="76"/>
      <c r="EH1209" s="76"/>
      <c r="EI1209" s="76"/>
      <c r="EJ1209" s="76"/>
      <c r="EK1209" s="76"/>
      <c r="EL1209" s="76"/>
      <c r="EM1209" s="76"/>
      <c r="EN1209" s="76"/>
      <c r="EO1209" s="76"/>
      <c r="EP1209" s="76"/>
      <c r="EQ1209" s="76"/>
      <c r="ER1209" s="76"/>
      <c r="ES1209" s="76"/>
      <c r="ET1209" s="76"/>
      <c r="EU1209" s="76"/>
      <c r="EV1209" s="76"/>
      <c r="EW1209" s="76"/>
      <c r="EX1209" s="76"/>
      <c r="EY1209" s="76"/>
      <c r="EZ1209" s="76"/>
      <c r="FA1209" s="76"/>
      <c r="FB1209" s="76"/>
      <c r="FC1209" s="76"/>
      <c r="FD1209" s="76"/>
      <c r="FE1209" s="76"/>
      <c r="FF1209" s="76"/>
      <c r="FG1209" s="76"/>
      <c r="FH1209" s="76"/>
      <c r="FI1209" s="76"/>
      <c r="FJ1209" s="76"/>
      <c r="FK1209" s="76"/>
      <c r="FL1209" s="76"/>
      <c r="FM1209" s="76"/>
      <c r="FN1209" s="76"/>
      <c r="FO1209" s="76"/>
      <c r="FP1209" s="76"/>
      <c r="FQ1209" s="76"/>
      <c r="FR1209" s="76"/>
      <c r="FS1209" s="76"/>
      <c r="FT1209" s="76"/>
      <c r="FU1209" s="76"/>
      <c r="FV1209" s="76"/>
      <c r="FW1209" s="76"/>
      <c r="FX1209" s="76"/>
      <c r="FY1209" s="76"/>
      <c r="FZ1209" s="76"/>
      <c r="GA1209" s="76"/>
      <c r="GB1209" s="76"/>
      <c r="GC1209" s="76"/>
      <c r="GD1209" s="76"/>
      <c r="GE1209" s="76"/>
      <c r="GF1209" s="76"/>
      <c r="GG1209" s="76"/>
      <c r="GH1209" s="76"/>
      <c r="GI1209" s="76"/>
      <c r="GJ1209" s="76"/>
      <c r="GK1209" s="76"/>
      <c r="GL1209" s="76"/>
      <c r="GM1209" s="76"/>
      <c r="GN1209" s="76"/>
      <c r="GO1209" s="76"/>
      <c r="GP1209" s="76"/>
      <c r="GQ1209" s="76"/>
      <c r="GR1209" s="76"/>
      <c r="GS1209" s="76"/>
      <c r="GT1209" s="76"/>
      <c r="GU1209" s="76"/>
      <c r="GV1209" s="76"/>
      <c r="GW1209" s="76"/>
      <c r="GX1209" s="76"/>
      <c r="GY1209" s="76"/>
      <c r="GZ1209" s="76"/>
      <c r="HA1209" s="76"/>
      <c r="HB1209" s="76"/>
      <c r="HC1209" s="76"/>
      <c r="HD1209" s="76"/>
      <c r="HE1209" s="76"/>
      <c r="HF1209" s="76"/>
      <c r="HG1209" s="76"/>
      <c r="HH1209" s="76"/>
      <c r="HI1209" s="76"/>
      <c r="HJ1209" s="76"/>
      <c r="HK1209" s="76"/>
      <c r="HL1209" s="76"/>
      <c r="HM1209" s="76"/>
      <c r="HN1209" s="76"/>
      <c r="HO1209" s="76"/>
      <c r="HP1209" s="76"/>
      <c r="HQ1209" s="76"/>
      <c r="HR1209" s="76"/>
      <c r="HS1209" s="76"/>
      <c r="HT1209" s="76"/>
      <c r="HU1209" s="76"/>
      <c r="HV1209" s="76"/>
      <c r="HW1209" s="76"/>
      <c r="HX1209" s="76"/>
      <c r="HY1209" s="76"/>
      <c r="HZ1209" s="76"/>
      <c r="IA1209" s="76"/>
      <c r="IB1209" s="76"/>
      <c r="IC1209" s="76"/>
      <c r="ID1209" s="76"/>
      <c r="IE1209" s="76"/>
      <c r="IF1209" s="76"/>
      <c r="IG1209" s="76"/>
      <c r="IH1209" s="76"/>
      <c r="II1209" s="76"/>
      <c r="IJ1209" s="76"/>
      <c r="IK1209" s="76"/>
      <c r="IL1209" s="76"/>
      <c r="IM1209" s="76"/>
      <c r="IN1209" s="76"/>
      <c r="IO1209" s="76"/>
      <c r="IP1209" s="76"/>
      <c r="IQ1209" s="76"/>
      <c r="IR1209" s="76"/>
      <c r="IS1209" s="76"/>
      <c r="IT1209" s="76"/>
      <c r="IU1209" s="76"/>
      <c r="IV1209" s="76"/>
    </row>
    <row r="1210" spans="1:256" x14ac:dyDescent="0.2">
      <c r="A1210" s="79">
        <v>5003</v>
      </c>
      <c r="B1210" s="71" t="s">
        <v>2620</v>
      </c>
      <c r="C1210" s="70" t="s">
        <v>2107</v>
      </c>
      <c r="D1210" s="69">
        <v>0</v>
      </c>
      <c r="E1210" s="69">
        <v>0</v>
      </c>
      <c r="F1210" s="69">
        <v>0</v>
      </c>
      <c r="G1210" s="71">
        <v>0</v>
      </c>
      <c r="H1210" s="69">
        <v>0</v>
      </c>
      <c r="I1210" s="69">
        <v>0</v>
      </c>
      <c r="J1210" s="72">
        <v>0</v>
      </c>
      <c r="K1210" s="71">
        <v>0</v>
      </c>
      <c r="L1210" s="80">
        <v>0</v>
      </c>
      <c r="M1210" s="74">
        <v>0</v>
      </c>
      <c r="N1210" s="80">
        <v>0</v>
      </c>
      <c r="O1210" s="70">
        <v>0</v>
      </c>
      <c r="P1210" s="76" t="e">
        <f>VLOOKUP(A1210,#REF!,3,FALSE)</f>
        <v>#REF!</v>
      </c>
      <c r="Q1210" s="80">
        <v>1291.6666666666665</v>
      </c>
      <c r="R1210" s="80">
        <f t="shared" si="18"/>
        <v>0</v>
      </c>
    </row>
    <row r="1211" spans="1:256" x14ac:dyDescent="0.2">
      <c r="A1211" s="79">
        <v>2622</v>
      </c>
      <c r="B1211" s="71" t="s">
        <v>2621</v>
      </c>
      <c r="C1211" s="70" t="s">
        <v>2119</v>
      </c>
      <c r="D1211" s="69">
        <v>0</v>
      </c>
      <c r="E1211" s="69">
        <v>0</v>
      </c>
      <c r="F1211" s="69">
        <v>0</v>
      </c>
      <c r="G1211" s="71">
        <v>0</v>
      </c>
      <c r="H1211" s="69">
        <v>0</v>
      </c>
      <c r="I1211" s="69">
        <v>0</v>
      </c>
      <c r="J1211" s="72">
        <v>0</v>
      </c>
      <c r="K1211" s="71">
        <v>0</v>
      </c>
      <c r="L1211" s="80">
        <v>0</v>
      </c>
      <c r="M1211" s="74">
        <v>0</v>
      </c>
      <c r="N1211" s="80">
        <v>0</v>
      </c>
      <c r="O1211" s="70">
        <v>0</v>
      </c>
      <c r="P1211" s="76" t="e">
        <f>VLOOKUP(A1211,#REF!,3,FALSE)</f>
        <v>#REF!</v>
      </c>
      <c r="Q1211" s="80">
        <v>360</v>
      </c>
      <c r="R1211" s="80">
        <f t="shared" si="18"/>
        <v>0</v>
      </c>
    </row>
    <row r="1212" spans="1:256" x14ac:dyDescent="0.2">
      <c r="A1212" s="79">
        <v>3774</v>
      </c>
      <c r="B1212" s="71" t="s">
        <v>1627</v>
      </c>
      <c r="C1212" s="70" t="s">
        <v>2177</v>
      </c>
      <c r="D1212" s="69">
        <v>0</v>
      </c>
      <c r="E1212" s="69">
        <v>0</v>
      </c>
      <c r="F1212" s="69">
        <v>0</v>
      </c>
      <c r="G1212" s="71">
        <v>0</v>
      </c>
      <c r="H1212" s="69">
        <v>0</v>
      </c>
      <c r="I1212" s="69">
        <v>0</v>
      </c>
      <c r="J1212" s="72">
        <v>0</v>
      </c>
      <c r="K1212" s="71">
        <v>0</v>
      </c>
      <c r="L1212" s="80">
        <v>0</v>
      </c>
      <c r="M1212" s="74">
        <v>0</v>
      </c>
      <c r="N1212" s="80">
        <v>0</v>
      </c>
      <c r="O1212" s="70">
        <v>0</v>
      </c>
      <c r="P1212" s="76" t="e">
        <f>VLOOKUP(A1212,#REF!,3,FALSE)</f>
        <v>#REF!</v>
      </c>
      <c r="Q1212" s="80">
        <v>2876.1681415929206</v>
      </c>
      <c r="R1212" s="80">
        <f t="shared" si="18"/>
        <v>0</v>
      </c>
    </row>
    <row r="1213" spans="1:256" x14ac:dyDescent="0.2">
      <c r="A1213" s="79">
        <v>3775</v>
      </c>
      <c r="B1213" s="71" t="s">
        <v>1628</v>
      </c>
      <c r="C1213" s="70" t="s">
        <v>2177</v>
      </c>
      <c r="D1213" s="69">
        <v>0</v>
      </c>
      <c r="E1213" s="69">
        <v>0</v>
      </c>
      <c r="F1213" s="69">
        <v>0</v>
      </c>
      <c r="G1213" s="71">
        <v>0</v>
      </c>
      <c r="H1213" s="69">
        <v>0</v>
      </c>
      <c r="I1213" s="69">
        <v>0</v>
      </c>
      <c r="J1213" s="72">
        <v>0</v>
      </c>
      <c r="K1213" s="71">
        <v>0</v>
      </c>
      <c r="L1213" s="80">
        <v>0</v>
      </c>
      <c r="M1213" s="74">
        <v>0</v>
      </c>
      <c r="N1213" s="80">
        <v>0</v>
      </c>
      <c r="O1213" s="70">
        <v>0</v>
      </c>
      <c r="P1213" s="76" t="e">
        <f>VLOOKUP(A1213,#REF!,3,FALSE)</f>
        <v>#REF!</v>
      </c>
      <c r="Q1213" s="80">
        <v>3130.7699115044252</v>
      </c>
      <c r="R1213" s="80">
        <f t="shared" si="18"/>
        <v>0</v>
      </c>
    </row>
    <row r="1214" spans="1:256" x14ac:dyDescent="0.2">
      <c r="A1214" s="79">
        <v>3776</v>
      </c>
      <c r="B1214" s="71" t="s">
        <v>1629</v>
      </c>
      <c r="C1214" s="70" t="s">
        <v>2177</v>
      </c>
      <c r="D1214" s="69">
        <v>0</v>
      </c>
      <c r="E1214" s="69">
        <v>0</v>
      </c>
      <c r="F1214" s="69">
        <v>0</v>
      </c>
      <c r="G1214" s="71">
        <v>0</v>
      </c>
      <c r="H1214" s="69">
        <v>0</v>
      </c>
      <c r="I1214" s="69">
        <v>0</v>
      </c>
      <c r="J1214" s="72">
        <v>0</v>
      </c>
      <c r="K1214" s="71">
        <v>0</v>
      </c>
      <c r="L1214" s="80">
        <v>0</v>
      </c>
      <c r="M1214" s="74">
        <v>0</v>
      </c>
      <c r="N1214" s="80">
        <v>0</v>
      </c>
      <c r="O1214" s="70">
        <v>0</v>
      </c>
      <c r="P1214" s="76" t="e">
        <f>VLOOKUP(A1214,#REF!,3,FALSE)</f>
        <v>#REF!</v>
      </c>
      <c r="Q1214" s="80">
        <v>4181.8053097345137</v>
      </c>
      <c r="R1214" s="80">
        <f t="shared" si="18"/>
        <v>0</v>
      </c>
    </row>
    <row r="1215" spans="1:256" x14ac:dyDescent="0.2">
      <c r="A1215" s="79">
        <v>1731</v>
      </c>
      <c r="B1215" s="71" t="s">
        <v>620</v>
      </c>
      <c r="C1215" s="70" t="s">
        <v>8</v>
      </c>
      <c r="D1215" s="69">
        <v>17</v>
      </c>
      <c r="E1215" s="69">
        <v>16</v>
      </c>
      <c r="F1215" s="69">
        <v>21</v>
      </c>
      <c r="G1215" s="71">
        <v>1811.52</v>
      </c>
      <c r="H1215" s="69">
        <v>362.3</v>
      </c>
      <c r="I1215" s="69">
        <v>17</v>
      </c>
      <c r="J1215" s="72">
        <v>16</v>
      </c>
      <c r="K1215" s="71">
        <v>21</v>
      </c>
      <c r="L1215" s="80">
        <v>1811.52</v>
      </c>
      <c r="M1215" s="74">
        <v>362.3</v>
      </c>
      <c r="N1215" s="80">
        <v>86.262900000000002</v>
      </c>
      <c r="O1215" s="70">
        <v>2</v>
      </c>
      <c r="P1215" s="76" t="e">
        <f>VLOOKUP(A1215,#REF!,3,FALSE)</f>
        <v>#REF!</v>
      </c>
      <c r="Q1215" s="80">
        <v>34.275000000000006</v>
      </c>
      <c r="R1215" s="80">
        <f t="shared" si="18"/>
        <v>1091.7458999999999</v>
      </c>
    </row>
    <row r="1216" spans="1:256" x14ac:dyDescent="0.2">
      <c r="A1216" s="79">
        <v>5057</v>
      </c>
      <c r="B1216" s="71" t="s">
        <v>1636</v>
      </c>
      <c r="C1216" s="70" t="s">
        <v>2177</v>
      </c>
      <c r="D1216" s="69">
        <v>0</v>
      </c>
      <c r="E1216" s="69">
        <v>0</v>
      </c>
      <c r="F1216" s="69">
        <v>0</v>
      </c>
      <c r="G1216" s="71">
        <v>0</v>
      </c>
      <c r="H1216" s="69">
        <v>0</v>
      </c>
      <c r="I1216" s="69">
        <v>0</v>
      </c>
      <c r="J1216" s="72">
        <v>0</v>
      </c>
      <c r="K1216" s="71">
        <v>0</v>
      </c>
      <c r="L1216" s="80">
        <v>0</v>
      </c>
      <c r="M1216" s="74">
        <v>0</v>
      </c>
      <c r="N1216" s="80">
        <v>0</v>
      </c>
      <c r="O1216" s="70">
        <v>0</v>
      </c>
      <c r="P1216" s="76" t="e">
        <f>VLOOKUP(A1216,#REF!,3,FALSE)</f>
        <v>#REF!</v>
      </c>
      <c r="Q1216" s="80">
        <v>1009.2592592592592</v>
      </c>
      <c r="R1216" s="80">
        <f t="shared" si="18"/>
        <v>0</v>
      </c>
    </row>
  </sheetData>
  <autoFilter ref="A1:IV1">
    <sortState ref="A2:IV1216">
      <sortCondition ref="B1:B1216"/>
    </sortState>
  </autoFilter>
  <conditionalFormatting sqref="B1:B1048576">
    <cfRule type="duplicateValues" dxfId="65" priority="1"/>
  </conditionalFormatting>
  <pageMargins left="0.75" right="0.75" top="1" bottom="1" header="0.5" footer="0.5"/>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enableFormatConditionsCalculation="0"/>
  <dimension ref="A1:M1034"/>
  <sheetViews>
    <sheetView workbookViewId="0">
      <pane ySplit="1" topLeftCell="A2" activePane="bottomLeft" state="frozen"/>
      <selection pane="bottomLeft" activeCell="B11" sqref="B11"/>
    </sheetView>
  </sheetViews>
  <sheetFormatPr baseColWidth="10" defaultRowHeight="15" x14ac:dyDescent="0.2"/>
  <cols>
    <col min="1" max="1" width="8.6640625" style="7" customWidth="1"/>
    <col min="2" max="2" width="27.6640625" style="7" customWidth="1"/>
    <col min="3" max="4" width="10.83203125" style="10"/>
    <col min="5" max="6" width="10.83203125" style="7"/>
    <col min="7" max="7" width="10.83203125" style="10"/>
    <col min="8" max="9" width="10.83203125" style="7"/>
    <col min="10" max="10" width="10.83203125" style="10"/>
    <col min="11" max="11" width="13" style="10" customWidth="1"/>
    <col min="12" max="12" width="13" style="304" customWidth="1"/>
    <col min="13" max="16384" width="10.83203125" style="48"/>
  </cols>
  <sheetData>
    <row r="1" spans="1:13" ht="30" x14ac:dyDescent="0.2">
      <c r="A1" s="49" t="s">
        <v>1472</v>
      </c>
      <c r="B1" s="50" t="s">
        <v>0</v>
      </c>
      <c r="C1" s="55" t="s">
        <v>1</v>
      </c>
      <c r="D1" s="56" t="s">
        <v>2</v>
      </c>
      <c r="E1" s="51" t="s">
        <v>3</v>
      </c>
      <c r="F1" s="52" t="s">
        <v>4</v>
      </c>
      <c r="G1" s="58" t="s">
        <v>2081</v>
      </c>
      <c r="H1" s="53" t="s">
        <v>5</v>
      </c>
      <c r="I1" s="53" t="s">
        <v>6</v>
      </c>
      <c r="J1" s="58" t="s">
        <v>4386</v>
      </c>
      <c r="K1" s="58" t="s">
        <v>2083</v>
      </c>
      <c r="L1" s="302" t="s">
        <v>3811</v>
      </c>
      <c r="M1" s="47"/>
    </row>
    <row r="2" spans="1:13" x14ac:dyDescent="0.2">
      <c r="A2" s="26">
        <f>'PRIX LF'!A5</f>
        <v>1491</v>
      </c>
      <c r="B2" s="26" t="str">
        <f>'PRIX LF'!D5</f>
        <v>1 - CORDE DE TIRAGE</v>
      </c>
      <c r="C2" s="57">
        <f>'PRIX LF'!L5</f>
        <v>11.2</v>
      </c>
      <c r="D2" s="57">
        <f>'PRIX LF'!O5</f>
        <v>10.08</v>
      </c>
      <c r="E2" s="54">
        <f>'PRIX LF'!P5</f>
        <v>-9.9999999999999936E-2</v>
      </c>
      <c r="F2" s="26" t="str">
        <f>'PRIX LF'!W5</f>
        <v>MUSCULATION</v>
      </c>
      <c r="G2" s="57">
        <f>'PRIX LF'!N5</f>
        <v>13.44</v>
      </c>
      <c r="H2" s="26" t="str">
        <f>'PRIX LF'!F5</f>
        <v>PIECE</v>
      </c>
      <c r="I2" s="26">
        <f>'PRIX LF'!V5</f>
        <v>0.85</v>
      </c>
      <c r="J2" s="57">
        <f>'PRIX LF'!R5</f>
        <v>9.52</v>
      </c>
      <c r="K2" s="57">
        <f>'PRIX LF'!J5</f>
        <v>3.711363636363636</v>
      </c>
      <c r="L2" s="303">
        <f>'PRIX LF'!AE5</f>
        <v>4.5794920634920598E-3</v>
      </c>
    </row>
    <row r="3" spans="1:13" x14ac:dyDescent="0.2">
      <c r="A3" s="26">
        <f>'PRIX LF'!A6</f>
        <v>1456</v>
      </c>
      <c r="B3" s="26" t="str">
        <f>'PRIX LF'!D6</f>
        <v>10 - BARRE DROITE DE TIRAGE DORSAL</v>
      </c>
      <c r="C3" s="57">
        <f>'PRIX LF'!L6</f>
        <v>39</v>
      </c>
      <c r="D3" s="57">
        <f>'PRIX LF'!O6</f>
        <v>39</v>
      </c>
      <c r="E3" s="54">
        <f>'PRIX LF'!P6</f>
        <v>0</v>
      </c>
      <c r="F3" s="26" t="str">
        <f>'PRIX LF'!W6</f>
        <v>MUSCULATION</v>
      </c>
      <c r="G3" s="57">
        <f>'PRIX LF'!N6</f>
        <v>46.8</v>
      </c>
      <c r="H3" s="26" t="str">
        <f>'PRIX LF'!F6</f>
        <v>PIECE</v>
      </c>
      <c r="I3" s="26">
        <f>'PRIX LF'!V6</f>
        <v>5.35</v>
      </c>
      <c r="J3" s="57">
        <f>'PRIX LF'!R6</f>
        <v>37.049999999999997</v>
      </c>
      <c r="K3" s="57">
        <f>'PRIX LF'!J6</f>
        <v>13.12</v>
      </c>
      <c r="L3" s="303">
        <f>'PRIX LF'!AE6</f>
        <v>1.0863360000000001E-2</v>
      </c>
    </row>
    <row r="4" spans="1:13" x14ac:dyDescent="0.2">
      <c r="A4" s="26">
        <f>'PRIX LF'!A7</f>
        <v>1518</v>
      </c>
      <c r="B4" s="26" t="str">
        <f>'PRIX LF'!D7</f>
        <v>2 - TRIANGLE DE TIRAGE AVEC POIGNEES</v>
      </c>
      <c r="C4" s="57">
        <f>'PRIX LF'!L7</f>
        <v>19</v>
      </c>
      <c r="D4" s="57">
        <f>'PRIX LF'!O7</f>
        <v>16.625</v>
      </c>
      <c r="E4" s="54">
        <f>'PRIX LF'!P7</f>
        <v>-0.125</v>
      </c>
      <c r="F4" s="26" t="str">
        <f>'PRIX LF'!W7</f>
        <v>MUSCULATION</v>
      </c>
      <c r="G4" s="57">
        <f>'PRIX LF'!N7</f>
        <v>22.8</v>
      </c>
      <c r="H4" s="26" t="str">
        <f>'PRIX LF'!F7</f>
        <v>PIECE</v>
      </c>
      <c r="I4" s="26">
        <f>'PRIX LF'!V7</f>
        <v>2</v>
      </c>
      <c r="J4" s="57">
        <f>'PRIX LF'!R7</f>
        <v>15.674999999999999</v>
      </c>
      <c r="K4" s="57">
        <f>'PRIX LF'!J7</f>
        <v>5.16</v>
      </c>
      <c r="L4" s="303">
        <f>'PRIX LF'!AE7</f>
        <v>4.5794920634920598E-3</v>
      </c>
    </row>
    <row r="5" spans="1:13" x14ac:dyDescent="0.2">
      <c r="A5" s="26">
        <f>'PRIX LF'!A8</f>
        <v>1686</v>
      </c>
      <c r="B5" s="26" t="str">
        <f>'PRIX LF'!D8</f>
        <v>3 - POIGNEE DE TIRAGE</v>
      </c>
      <c r="C5" s="57">
        <f>'PRIX LF'!L8</f>
        <v>15</v>
      </c>
      <c r="D5" s="57">
        <f>'PRIX LF'!O8</f>
        <v>14.25</v>
      </c>
      <c r="E5" s="54">
        <f>'PRIX LF'!P8</f>
        <v>-0.05</v>
      </c>
      <c r="F5" s="26" t="str">
        <f>'PRIX LF'!W8</f>
        <v>MUSCULATION</v>
      </c>
      <c r="G5" s="57">
        <f>'PRIX LF'!N8</f>
        <v>18</v>
      </c>
      <c r="H5" s="26" t="str">
        <f>'PRIX LF'!F8</f>
        <v>PIECE</v>
      </c>
      <c r="I5" s="26">
        <f>'PRIX LF'!V8</f>
        <v>0.9</v>
      </c>
      <c r="J5" s="57">
        <f>'PRIX LF'!R8</f>
        <v>13.5</v>
      </c>
      <c r="K5" s="57">
        <f>'PRIX LF'!J8</f>
        <v>4.8</v>
      </c>
      <c r="L5" s="303">
        <f>'PRIX LF'!AE8</f>
        <v>1.0863360000000001E-2</v>
      </c>
    </row>
    <row r="6" spans="1:13" x14ac:dyDescent="0.2">
      <c r="A6" s="26">
        <f>'PRIX LF'!A9</f>
        <v>1459</v>
      </c>
      <c r="B6" s="26" t="str">
        <f>'PRIX LF'!D9</f>
        <v>4 - BARRE ROWING DE TIRAGE DORSAL</v>
      </c>
      <c r="C6" s="57">
        <f>'PRIX LF'!L9</f>
        <v>38</v>
      </c>
      <c r="D6" s="57">
        <f>'PRIX LF'!O9</f>
        <v>38</v>
      </c>
      <c r="E6" s="54">
        <f>'PRIX LF'!P9</f>
        <v>0</v>
      </c>
      <c r="F6" s="26" t="str">
        <f>'PRIX LF'!W9</f>
        <v>MUSCULATION</v>
      </c>
      <c r="G6" s="57">
        <f>'PRIX LF'!N9</f>
        <v>45.6</v>
      </c>
      <c r="H6" s="26" t="str">
        <f>'PRIX LF'!F9</f>
        <v>PIECE</v>
      </c>
      <c r="I6" s="26">
        <f>'PRIX LF'!V9</f>
        <v>5.6</v>
      </c>
      <c r="J6" s="57">
        <f>'PRIX LF'!R9</f>
        <v>36.1</v>
      </c>
      <c r="K6" s="57">
        <f>'PRIX LF'!J9</f>
        <v>16.64</v>
      </c>
      <c r="L6" s="303">
        <f>'PRIX LF'!AE9</f>
        <v>1.0863360000000001E-2</v>
      </c>
    </row>
    <row r="7" spans="1:13" x14ac:dyDescent="0.2">
      <c r="A7" s="26">
        <f>'PRIX LF'!A10</f>
        <v>1457</v>
      </c>
      <c r="B7" s="26" t="str">
        <f>'PRIX LF'!D10</f>
        <v>5 - BARRE ROWING BICEPS TRICEPS</v>
      </c>
      <c r="C7" s="57">
        <f>'PRIX LF'!L10</f>
        <v>19.5</v>
      </c>
      <c r="D7" s="57">
        <f>'PRIX LF'!O10</f>
        <v>18.524999999999999</v>
      </c>
      <c r="E7" s="54">
        <f>'PRIX LF'!P10</f>
        <v>-5.0000000000000072E-2</v>
      </c>
      <c r="F7" s="26" t="str">
        <f>'PRIX LF'!W10</f>
        <v>MUSCULATION</v>
      </c>
      <c r="G7" s="57">
        <f>'PRIX LF'!N10</f>
        <v>23.4</v>
      </c>
      <c r="H7" s="26" t="str">
        <f>'PRIX LF'!F10</f>
        <v>PIECE</v>
      </c>
      <c r="I7" s="26">
        <f>'PRIX LF'!V10</f>
        <v>2.2999999999999998</v>
      </c>
      <c r="J7" s="57">
        <f>'PRIX LF'!R10</f>
        <v>17.55</v>
      </c>
      <c r="K7" s="57">
        <f>'PRIX LF'!J10</f>
        <v>7</v>
      </c>
      <c r="L7" s="303">
        <f>'PRIX LF'!AE10</f>
        <v>1.0863360000000001E-2</v>
      </c>
    </row>
    <row r="8" spans="1:13" x14ac:dyDescent="0.2">
      <c r="A8" s="26">
        <f>'PRIX LF'!A11</f>
        <v>1520</v>
      </c>
      <c r="B8" s="26" t="str">
        <f>'PRIX LF'!D11</f>
        <v>6 - DOUBLE POIGNEES DE TIRAGE BICEPS-TRICEPS</v>
      </c>
      <c r="C8" s="57">
        <f>'PRIX LF'!L11</f>
        <v>26</v>
      </c>
      <c r="D8" s="57">
        <f>'PRIX LF'!O11</f>
        <v>20.8</v>
      </c>
      <c r="E8" s="54">
        <f>'PRIX LF'!P11</f>
        <v>-0.19999999999999998</v>
      </c>
      <c r="F8" s="26" t="str">
        <f>'PRIX LF'!W11</f>
        <v>MUSCULATION</v>
      </c>
      <c r="G8" s="57">
        <f>'PRIX LF'!N11</f>
        <v>31.2</v>
      </c>
      <c r="H8" s="26" t="str">
        <f>'PRIX LF'!F11</f>
        <v>PIECE</v>
      </c>
      <c r="I8" s="26">
        <f>'PRIX LF'!V11</f>
        <v>3.1</v>
      </c>
      <c r="J8" s="57">
        <f>'PRIX LF'!R11</f>
        <v>19.5</v>
      </c>
      <c r="K8" s="57">
        <f>'PRIX LF'!J11</f>
        <v>9.0399999999999991</v>
      </c>
      <c r="L8" s="303">
        <f>'PRIX LF'!AE11</f>
        <v>4.5794920634920633E-3</v>
      </c>
    </row>
    <row r="9" spans="1:13" x14ac:dyDescent="0.2">
      <c r="A9" s="26">
        <f>'PRIX LF'!A12</f>
        <v>1519</v>
      </c>
      <c r="B9" s="26" t="str">
        <f>'PRIX LF'!D12</f>
        <v>7 - BARRE DE TRICEPS EN V</v>
      </c>
      <c r="C9" s="57">
        <f>'PRIX LF'!L12</f>
        <v>27.9</v>
      </c>
      <c r="D9" s="57">
        <f>'PRIX LF'!O12</f>
        <v>22.32</v>
      </c>
      <c r="E9" s="54">
        <f>'PRIX LF'!P12</f>
        <v>-0.19999999999999996</v>
      </c>
      <c r="F9" s="26" t="str">
        <f>'PRIX LF'!W12</f>
        <v>MUSCULATION</v>
      </c>
      <c r="G9" s="57">
        <f>'PRIX LF'!N12</f>
        <v>33.479999999999997</v>
      </c>
      <c r="H9" s="26" t="str">
        <f>'PRIX LF'!F12</f>
        <v>PIECE</v>
      </c>
      <c r="I9" s="26">
        <f>'PRIX LF'!V12</f>
        <v>2.8</v>
      </c>
      <c r="J9" s="57">
        <f>'PRIX LF'!R12</f>
        <v>20.925999999999998</v>
      </c>
      <c r="K9" s="57">
        <f>'PRIX LF'!J12</f>
        <v>18</v>
      </c>
      <c r="L9" s="303">
        <f>'PRIX LF'!AE12</f>
        <v>4.5794920634920633E-3</v>
      </c>
    </row>
    <row r="10" spans="1:13" x14ac:dyDescent="0.2">
      <c r="A10" s="26">
        <f>'PRIX LF'!A13</f>
        <v>1521</v>
      </c>
      <c r="B10" s="26" t="str">
        <f>'PRIX LF'!D13</f>
        <v>8 - DOUBLE POIGNEE ROWING DE TIRAGE DORSAL</v>
      </c>
      <c r="C10" s="57">
        <f>'PRIX LF'!L13</f>
        <v>35</v>
      </c>
      <c r="D10" s="57">
        <f>'PRIX LF'!O13</f>
        <v>29.75</v>
      </c>
      <c r="E10" s="54">
        <f>'PRIX LF'!P13</f>
        <v>-0.15</v>
      </c>
      <c r="F10" s="26" t="str">
        <f>'PRIX LF'!W13</f>
        <v>MUSCULATION</v>
      </c>
      <c r="G10" s="57">
        <f>'PRIX LF'!N13</f>
        <v>42</v>
      </c>
      <c r="H10" s="26" t="str">
        <f>'PRIX LF'!F13</f>
        <v>PIECE</v>
      </c>
      <c r="I10" s="26">
        <f>'PRIX LF'!V13</f>
        <v>3.75</v>
      </c>
      <c r="J10" s="57">
        <f>'PRIX LF'!R13</f>
        <v>28</v>
      </c>
      <c r="K10" s="57">
        <f>'PRIX LF'!J13</f>
        <v>9.68</v>
      </c>
      <c r="L10" s="303">
        <f>'PRIX LF'!AE13</f>
        <v>4.5794920634920633E-3</v>
      </c>
    </row>
    <row r="11" spans="1:13" x14ac:dyDescent="0.2">
      <c r="A11" s="26">
        <f>'PRIX LF'!A14</f>
        <v>1517</v>
      </c>
      <c r="B11" s="26" t="str">
        <f>'PRIX LF'!D14</f>
        <v>9 - TRIANGLE DE TIRAGE</v>
      </c>
      <c r="C11" s="57">
        <f>'PRIX LF'!L14</f>
        <v>20.5</v>
      </c>
      <c r="D11" s="57">
        <f>'PRIX LF'!O14</f>
        <v>17.9375</v>
      </c>
      <c r="E11" s="54">
        <f>'PRIX LF'!P14</f>
        <v>-0.125</v>
      </c>
      <c r="F11" s="26" t="str">
        <f>'PRIX LF'!W14</f>
        <v>MUSCULATION</v>
      </c>
      <c r="G11" s="57">
        <f>'PRIX LF'!N14</f>
        <v>24.599999999999998</v>
      </c>
      <c r="H11" s="26" t="str">
        <f>'PRIX LF'!F14</f>
        <v>PIECE</v>
      </c>
      <c r="I11" s="26">
        <f>'PRIX LF'!V14</f>
        <v>1.8</v>
      </c>
      <c r="J11" s="57">
        <f>'PRIX LF'!R14</f>
        <v>16.912499999999998</v>
      </c>
      <c r="K11" s="57">
        <f>'PRIX LF'!J14</f>
        <v>7.2</v>
      </c>
      <c r="L11" s="303">
        <f>'PRIX LF'!AE14</f>
        <v>1.0863360000000001E-2</v>
      </c>
    </row>
    <row r="12" spans="1:13" x14ac:dyDescent="0.2">
      <c r="A12" s="26">
        <f>'PRIX LF'!A15</f>
        <v>3397</v>
      </c>
      <c r="B12" s="26" t="str">
        <f>'PRIX LF'!D15</f>
        <v>AB SLINGS</v>
      </c>
      <c r="C12" s="57">
        <f>'PRIX LF'!L15</f>
        <v>30</v>
      </c>
      <c r="D12" s="57">
        <f>'PRIX LF'!O15</f>
        <v>20.25</v>
      </c>
      <c r="E12" s="54">
        <f>'PRIX LF'!P15</f>
        <v>-0.32500000000000001</v>
      </c>
      <c r="F12" s="26" t="str">
        <f>'PRIX LF'!W15</f>
        <v>CROSS TRAINING</v>
      </c>
      <c r="G12" s="57">
        <f>'PRIX LF'!N15</f>
        <v>36</v>
      </c>
      <c r="H12" s="26" t="str">
        <f>'PRIX LF'!F15</f>
        <v>PAIRE</v>
      </c>
      <c r="I12" s="26">
        <f>'PRIX LF'!V15</f>
        <v>1.2</v>
      </c>
      <c r="J12" s="57">
        <f>'PRIX LF'!R15</f>
        <v>19.5</v>
      </c>
      <c r="K12" s="57">
        <f>'PRIX LF'!J15</f>
        <v>6.8999999999999986</v>
      </c>
      <c r="L12" s="303">
        <f>'PRIX LF'!AE15</f>
        <v>9.3366000000000005E-3</v>
      </c>
    </row>
    <row r="13" spans="1:13" x14ac:dyDescent="0.2">
      <c r="A13" s="26">
        <f>'PRIX LF'!A16</f>
        <v>1725</v>
      </c>
      <c r="B13" s="26" t="str">
        <f>'PRIX LF'!D16</f>
        <v>AB WHEEL</v>
      </c>
      <c r="C13" s="57">
        <f>'PRIX LF'!L16</f>
        <v>8.6900000000000013</v>
      </c>
      <c r="D13" s="57">
        <f>'PRIX LF'!O16</f>
        <v>4.9967500000000005</v>
      </c>
      <c r="E13" s="54">
        <f>'PRIX LF'!P16</f>
        <v>-0.42500000000000004</v>
      </c>
      <c r="F13" s="26" t="str">
        <f>'PRIX LF'!W16</f>
        <v>CROSS TRAINING</v>
      </c>
      <c r="G13" s="57">
        <f>'PRIX LF'!N16</f>
        <v>10.428000000000001</v>
      </c>
      <c r="H13" s="26" t="str">
        <f>'PRIX LF'!F16</f>
        <v>PIECE</v>
      </c>
      <c r="I13" s="26">
        <f>'PRIX LF'!V16</f>
        <v>0.6</v>
      </c>
      <c r="J13" s="57">
        <f>'PRIX LF'!R16</f>
        <v>4.7795000000000014</v>
      </c>
      <c r="K13" s="57">
        <f>'PRIX LF'!J16</f>
        <v>2.4986363636363635</v>
      </c>
      <c r="L13" s="303">
        <f>'PRIX LF'!AE16</f>
        <v>2.6491500000000003E-3</v>
      </c>
    </row>
    <row r="14" spans="1:13" x14ac:dyDescent="0.2">
      <c r="A14" s="26">
        <f>'PRIX LF'!A17</f>
        <v>2025</v>
      </c>
      <c r="B14" s="26" t="str">
        <f>'PRIX LF'!D17</f>
        <v xml:space="preserve">AB WHEEL PRO </v>
      </c>
      <c r="C14" s="57">
        <f>'PRIX LF'!L17</f>
        <v>38.07</v>
      </c>
      <c r="D14" s="57">
        <f>'PRIX LF'!O17</f>
        <v>34.262999999999998</v>
      </c>
      <c r="E14" s="54">
        <f>'PRIX LF'!P17</f>
        <v>-0.10000000000000006</v>
      </c>
      <c r="F14" s="26" t="str">
        <f>'PRIX LF'!W17</f>
        <v>CROSS TRAINING</v>
      </c>
      <c r="G14" s="57">
        <f>'PRIX LF'!N17</f>
        <v>45.683999999999997</v>
      </c>
      <c r="H14" s="26" t="str">
        <f>'PRIX LF'!F17</f>
        <v>PIECE</v>
      </c>
      <c r="I14" s="26">
        <f>'PRIX LF'!V17</f>
        <v>3.2</v>
      </c>
      <c r="J14" s="57">
        <f>'PRIX LF'!R17</f>
        <v>32.359499999999997</v>
      </c>
      <c r="K14" s="57">
        <f>'PRIX LF'!J17</f>
        <v>14.709545454545454</v>
      </c>
      <c r="L14" s="303">
        <f>'PRIX LF'!AE17</f>
        <v>1.9229599999999999E-2</v>
      </c>
    </row>
    <row r="15" spans="1:13" x14ac:dyDescent="0.2">
      <c r="A15" s="26">
        <f>'PRIX LF'!A18</f>
        <v>5000</v>
      </c>
      <c r="B15" s="26" t="str">
        <f>'PRIX LF'!D18</f>
        <v>ABDOMINAL CRUNCH - E40</v>
      </c>
      <c r="C15" s="57">
        <f>'PRIX LF'!L18</f>
        <v>2885</v>
      </c>
      <c r="D15" s="57">
        <f>'PRIX LF'!O18</f>
        <v>2235.875</v>
      </c>
      <c r="E15" s="54">
        <f>'PRIX LF'!P18</f>
        <v>-0.22500000000000001</v>
      </c>
      <c r="F15" s="26" t="str">
        <f>'PRIX LF'!W18</f>
        <v>MACHINES MUSCULATION</v>
      </c>
      <c r="G15" s="57">
        <f>'PRIX LF'!N18</f>
        <v>3462</v>
      </c>
      <c r="H15" s="26" t="str">
        <f>'PRIX LF'!F18</f>
        <v>PIECE</v>
      </c>
      <c r="I15" s="26">
        <f>'PRIX LF'!V18</f>
        <v>225</v>
      </c>
      <c r="J15" s="57">
        <f>'PRIX LF'!R18</f>
        <v>2091.625</v>
      </c>
      <c r="K15" s="57">
        <f>'PRIX LF'!J18</f>
        <v>1269.4000000000001</v>
      </c>
      <c r="L15" s="303" t="str">
        <f>'PRIX LF'!AE18</f>
        <v/>
      </c>
    </row>
    <row r="16" spans="1:13" x14ac:dyDescent="0.2">
      <c r="A16" s="26">
        <f>'PRIX LF'!A19</f>
        <v>5019</v>
      </c>
      <c r="B16" s="26" t="str">
        <f>'PRIX LF'!D19</f>
        <v>ABDOMINALS BENCH</v>
      </c>
      <c r="C16" s="57">
        <f>'PRIX LF'!L19</f>
        <v>745</v>
      </c>
      <c r="D16" s="57">
        <f>'PRIX LF'!O19</f>
        <v>577.375</v>
      </c>
      <c r="E16" s="54">
        <f>'PRIX LF'!P19</f>
        <v>-0.22500000000000001</v>
      </c>
      <c r="F16" s="26" t="str">
        <f>'PRIX LF'!W19</f>
        <v>MACHINES MUSCULATION</v>
      </c>
      <c r="G16" s="57">
        <f>'PRIX LF'!N19</f>
        <v>894</v>
      </c>
      <c r="H16" s="26" t="str">
        <f>'PRIX LF'!F19</f>
        <v>PIECE</v>
      </c>
      <c r="I16" s="26">
        <f>'PRIX LF'!V19</f>
        <v>48</v>
      </c>
      <c r="J16" s="57">
        <f>'PRIX LF'!R19</f>
        <v>540.125</v>
      </c>
      <c r="K16" s="57">
        <f>'PRIX LF'!J19</f>
        <v>327.8</v>
      </c>
      <c r="L16" s="303" t="str">
        <f>'PRIX LF'!AE19</f>
        <v/>
      </c>
    </row>
    <row r="17" spans="1:12" x14ac:dyDescent="0.2">
      <c r="A17" s="26">
        <f>'PRIX LF'!A20</f>
        <v>5001</v>
      </c>
      <c r="B17" s="26" t="str">
        <f>'PRIX LF'!D20</f>
        <v>ABDUCTOR/ADUCTOR - E57</v>
      </c>
      <c r="C17" s="57">
        <f>'PRIX LF'!L20</f>
        <v>2980</v>
      </c>
      <c r="D17" s="57">
        <f>'PRIX LF'!O20</f>
        <v>2309.5</v>
      </c>
      <c r="E17" s="54">
        <f>'PRIX LF'!P20</f>
        <v>-0.22500000000000001</v>
      </c>
      <c r="F17" s="26" t="str">
        <f>'PRIX LF'!W20</f>
        <v>MACHINES MUSCULATION</v>
      </c>
      <c r="G17" s="57">
        <f>'PRIX LF'!N20</f>
        <v>3576</v>
      </c>
      <c r="H17" s="26" t="str">
        <f>'PRIX LF'!F20</f>
        <v>PIECE</v>
      </c>
      <c r="I17" s="26">
        <f>'PRIX LF'!V20</f>
        <v>194</v>
      </c>
      <c r="J17" s="57">
        <f>'PRIX LF'!R20</f>
        <v>2160.5</v>
      </c>
      <c r="K17" s="57">
        <f>'PRIX LF'!J20</f>
        <v>1311.2</v>
      </c>
      <c r="L17" s="303" t="str">
        <f>'PRIX LF'!AE20</f>
        <v/>
      </c>
    </row>
    <row r="18" spans="1:12" x14ac:dyDescent="0.2">
      <c r="A18" s="26">
        <f>'PRIX LF'!A21</f>
        <v>5051</v>
      </c>
      <c r="B18" s="26" t="str">
        <f>'PRIX LF'!D21</f>
        <v>ABDUCTOR/ADUCTOR - V57</v>
      </c>
      <c r="C18" s="57">
        <f>'PRIX LF'!L21</f>
        <v>2075</v>
      </c>
      <c r="D18" s="57">
        <f>'PRIX LF'!O21</f>
        <v>1608.125</v>
      </c>
      <c r="E18" s="54">
        <f>'PRIX LF'!P21</f>
        <v>-0.22500000000000001</v>
      </c>
      <c r="F18" s="26" t="str">
        <f>'PRIX LF'!W21</f>
        <v>MACHINES MUSCULATION</v>
      </c>
      <c r="G18" s="57">
        <f>'PRIX LF'!N21</f>
        <v>2490</v>
      </c>
      <c r="H18" s="26" t="str">
        <f>'PRIX LF'!F21</f>
        <v>PIECE</v>
      </c>
      <c r="I18" s="26">
        <f>'PRIX LF'!V21</f>
        <v>212</v>
      </c>
      <c r="J18" s="57">
        <f>'PRIX LF'!R21</f>
        <v>1504.375</v>
      </c>
      <c r="K18" s="57">
        <f>'PRIX LF'!J21</f>
        <v>913.00000000000011</v>
      </c>
      <c r="L18" s="303" t="str">
        <f>'PRIX LF'!AE21</f>
        <v/>
      </c>
    </row>
    <row r="19" spans="1:12" x14ac:dyDescent="0.2">
      <c r="A19" s="26">
        <f>'PRIX LF'!A22</f>
        <v>2626</v>
      </c>
      <c r="B19" s="26" t="str">
        <f>'PRIX LF'!D22</f>
        <v>AMPLIFICATEUR LD SYSTEM XS700</v>
      </c>
      <c r="C19" s="57">
        <f>'PRIX LF'!L22</f>
        <v>299</v>
      </c>
      <c r="D19" s="57">
        <f>'PRIX LF'!O22</f>
        <v>299</v>
      </c>
      <c r="E19" s="54">
        <f>'PRIX LF'!P22</f>
        <v>0</v>
      </c>
      <c r="F19" s="26" t="str">
        <f>'PRIX LF'!W22</f>
        <v>ÉQUIPEMENT</v>
      </c>
      <c r="G19" s="57">
        <f>'PRIX LF'!N22</f>
        <v>358.8</v>
      </c>
      <c r="H19" s="26" t="str">
        <f>'PRIX LF'!F22</f>
        <v>PIECE</v>
      </c>
      <c r="I19" s="26">
        <f>'PRIX LF'!V22</f>
        <v>3.3</v>
      </c>
      <c r="J19" s="57">
        <f>'PRIX LF'!R22</f>
        <v>299</v>
      </c>
      <c r="K19" s="57">
        <f>'PRIX LF'!J22</f>
        <v>269.10000000000002</v>
      </c>
      <c r="L19" s="303" t="str">
        <f>'PRIX LF'!AE22</f>
        <v/>
      </c>
    </row>
    <row r="20" spans="1:12" x14ac:dyDescent="0.2">
      <c r="A20" s="26">
        <f>'PRIX LF'!A23</f>
        <v>1897</v>
      </c>
      <c r="B20" s="26" t="str">
        <f>'PRIX LF'!D23</f>
        <v>ANGLE D'ACCES POUR DALLE PUZZLE</v>
      </c>
      <c r="C20" s="57">
        <f>'PRIX LF'!L23</f>
        <v>17.5</v>
      </c>
      <c r="D20" s="57">
        <f>'PRIX LF'!O23</f>
        <v>15.75</v>
      </c>
      <c r="E20" s="54">
        <f>'PRIX LF'!P23</f>
        <v>-0.1</v>
      </c>
      <c r="F20" s="26" t="str">
        <f>'PRIX LF'!W23</f>
        <v>CROSS TRAINING</v>
      </c>
      <c r="G20" s="57">
        <f>'PRIX LF'!N23</f>
        <v>21</v>
      </c>
      <c r="H20" s="26" t="str">
        <f>'PRIX LF'!F23</f>
        <v>PIECE</v>
      </c>
      <c r="I20" s="26">
        <f>'PRIX LF'!V23</f>
        <v>2</v>
      </c>
      <c r="J20" s="57">
        <f>'PRIX LF'!R23</f>
        <v>14.875</v>
      </c>
      <c r="K20" s="57">
        <f>'PRIX LF'!J23</f>
        <v>7</v>
      </c>
      <c r="L20" s="303" t="str">
        <f>'PRIX LF'!AE23</f>
        <v/>
      </c>
    </row>
    <row r="21" spans="1:12" x14ac:dyDescent="0.2">
      <c r="A21" s="26">
        <f>'PRIX LF'!A24</f>
        <v>1430</v>
      </c>
      <c r="B21" s="26" t="str">
        <f>'PRIX LF'!D24</f>
        <v xml:space="preserve">ANNEAU BALLONS FITNESS </v>
      </c>
      <c r="C21" s="57">
        <f>'PRIX LF'!L24</f>
        <v>10</v>
      </c>
      <c r="D21" s="57">
        <f>'PRIX LF'!O24</f>
        <v>9.5</v>
      </c>
      <c r="E21" s="54">
        <f>'PRIX LF'!P24</f>
        <v>-0.05</v>
      </c>
      <c r="F21" s="26" t="str">
        <f>'PRIX LF'!W24</f>
        <v>MÉTHODES DOUCES</v>
      </c>
      <c r="G21" s="57">
        <f>'PRIX LF'!N24</f>
        <v>12</v>
      </c>
      <c r="H21" s="26" t="str">
        <f>'PRIX LF'!F24</f>
        <v>LOT DE 3</v>
      </c>
      <c r="I21" s="26">
        <f>'PRIX LF'!V24</f>
        <v>0.32</v>
      </c>
      <c r="J21" s="57">
        <f>'PRIX LF'!R24</f>
        <v>9</v>
      </c>
      <c r="K21" s="57">
        <f>'PRIX LF'!J24</f>
        <v>4.0668181818181814</v>
      </c>
      <c r="L21" s="303">
        <f>'PRIX LF'!AE24</f>
        <v>1.9255424000000001E-3</v>
      </c>
    </row>
    <row r="22" spans="1:12" x14ac:dyDescent="0.2">
      <c r="A22" s="26">
        <f>'PRIX LF'!A25</f>
        <v>1431</v>
      </c>
      <c r="B22" s="26" t="str">
        <f>'PRIX LF'!D25</f>
        <v>ANNEAU D'APPUI (LOT DE 12)</v>
      </c>
      <c r="C22" s="57">
        <f>'PRIX LF'!L25</f>
        <v>40.5</v>
      </c>
      <c r="D22" s="57">
        <f>'PRIX LF'!O25</f>
        <v>38.475000000000001</v>
      </c>
      <c r="E22" s="54">
        <f>'PRIX LF'!P25</f>
        <v>-4.9999999999999968E-2</v>
      </c>
      <c r="F22" s="26" t="str">
        <f>'PRIX LF'!W25</f>
        <v>COACHING</v>
      </c>
      <c r="G22" s="57">
        <f>'PRIX LF'!N25</f>
        <v>48.6</v>
      </c>
      <c r="H22" s="26" t="str">
        <f>'PRIX LF'!F25</f>
        <v>LOT DE 12</v>
      </c>
      <c r="I22" s="26">
        <f>'PRIX LF'!V25</f>
        <v>1.25</v>
      </c>
      <c r="J22" s="57">
        <f>'PRIX LF'!R25</f>
        <v>36.450000000000003</v>
      </c>
      <c r="K22" s="57">
        <f>'PRIX LF'!J25</f>
        <v>21.120000000000005</v>
      </c>
      <c r="L22" s="303" t="str">
        <f>'PRIX LF'!AE25</f>
        <v/>
      </c>
    </row>
    <row r="23" spans="1:12" x14ac:dyDescent="0.2">
      <c r="A23" s="26">
        <f>'PRIX LF'!A26</f>
        <v>2341</v>
      </c>
      <c r="B23" s="26" t="str">
        <f>'PRIX LF'!D26</f>
        <v>ANNEAUX DE SUSPENSION</v>
      </c>
      <c r="C23" s="57">
        <f>'PRIX LF'!L26</f>
        <v>29</v>
      </c>
      <c r="D23" s="57">
        <f>'PRIX LF'!O26</f>
        <v>22.475000000000001</v>
      </c>
      <c r="E23" s="54">
        <f>'PRIX LF'!P26</f>
        <v>-0.22499999999999995</v>
      </c>
      <c r="F23" s="26" t="str">
        <f>'PRIX LF'!W26</f>
        <v>CROSS TRAINING</v>
      </c>
      <c r="G23" s="57">
        <f>'PRIX LF'!N26</f>
        <v>34.799999999999997</v>
      </c>
      <c r="H23" s="26" t="str">
        <f>'PRIX LF'!F26</f>
        <v>PAIRE</v>
      </c>
      <c r="I23" s="26">
        <f>'PRIX LF'!V26</f>
        <v>1.5</v>
      </c>
      <c r="J23" s="57">
        <f>'PRIX LF'!R26</f>
        <v>21.024999999999999</v>
      </c>
      <c r="K23" s="57">
        <f>'PRIX LF'!J26</f>
        <v>8.5727272727272705</v>
      </c>
      <c r="L23" s="303">
        <f>'PRIX LF'!AE26</f>
        <v>5.0543999999999997E-3</v>
      </c>
    </row>
    <row r="24" spans="1:12" x14ac:dyDescent="0.2">
      <c r="A24" s="26">
        <f>'PRIX LF'!A27</f>
        <v>4008</v>
      </c>
      <c r="B24" s="26" t="str">
        <f>'PRIX LF'!D27</f>
        <v>ANNEAUX DE SUSPENSION BOIS</v>
      </c>
      <c r="C24" s="57">
        <f>'PRIX LF'!L27</f>
        <v>39</v>
      </c>
      <c r="D24" s="57">
        <f>'PRIX LF'!O27</f>
        <v>30.225000000000001</v>
      </c>
      <c r="E24" s="54">
        <f>'PRIX LF'!P27</f>
        <v>-0.22499999999999995</v>
      </c>
      <c r="F24" s="26" t="str">
        <f>'PRIX LF'!W27</f>
        <v>CROSS TRAINING</v>
      </c>
      <c r="G24" s="57">
        <f>'PRIX LF'!N27</f>
        <v>46.8</v>
      </c>
      <c r="H24" s="26" t="str">
        <f>'PRIX LF'!F27</f>
        <v>PAIRE</v>
      </c>
      <c r="I24" s="26">
        <f>'PRIX LF'!V27</f>
        <v>1.7</v>
      </c>
      <c r="J24" s="57">
        <f>'PRIX LF'!R27</f>
        <v>28.274999999999999</v>
      </c>
      <c r="K24" s="57">
        <f>'PRIX LF'!J27</f>
        <v>12.02272727272727</v>
      </c>
      <c r="L24" s="303">
        <f>'PRIX LF'!AE27</f>
        <v>5.0543999999999997E-3</v>
      </c>
    </row>
    <row r="25" spans="1:12" x14ac:dyDescent="0.2">
      <c r="A25" s="26">
        <f>'PRIX LF'!A28</f>
        <v>4086</v>
      </c>
      <c r="B25" s="26" t="str">
        <f>'PRIX LF'!D28</f>
        <v>AQUABIKE WR3</v>
      </c>
      <c r="C25" s="57">
        <f>'PRIX LF'!L28</f>
        <v>829.5</v>
      </c>
      <c r="D25" s="57">
        <f>'PRIX LF'!O28</f>
        <v>829.5</v>
      </c>
      <c r="E25" s="54">
        <f>'PRIX LF'!P28</f>
        <v>0</v>
      </c>
      <c r="F25" s="26" t="str">
        <f>'PRIX LF'!W28</f>
        <v>AQUA</v>
      </c>
      <c r="G25" s="57">
        <f>'PRIX LF'!N28</f>
        <v>995.4</v>
      </c>
      <c r="H25" s="26" t="str">
        <f>'PRIX LF'!F28</f>
        <v>PIECE</v>
      </c>
      <c r="I25" s="26">
        <f>'PRIX LF'!V28</f>
        <v>18.5</v>
      </c>
      <c r="J25" s="57">
        <f>'PRIX LF'!R28</f>
        <v>829.5</v>
      </c>
      <c r="K25" s="57">
        <f>'PRIX LF'!J28</f>
        <v>577</v>
      </c>
      <c r="L25" s="303" t="str">
        <f>'PRIX LF'!AE28</f>
        <v/>
      </c>
    </row>
    <row r="26" spans="1:12" x14ac:dyDescent="0.2">
      <c r="A26" s="26">
        <f>'PRIX LF'!A29</f>
        <v>4017</v>
      </c>
      <c r="B26" s="26" t="str">
        <f>'PRIX LF'!D29</f>
        <v>AQUABIKE WR4</v>
      </c>
      <c r="C26" s="57">
        <f>'PRIX LF'!L29</f>
        <v>1181.25</v>
      </c>
      <c r="D26" s="57">
        <f>'PRIX LF'!O29</f>
        <v>1181.25</v>
      </c>
      <c r="E26" s="54">
        <f>'PRIX LF'!P29</f>
        <v>0</v>
      </c>
      <c r="F26" s="26" t="str">
        <f>'PRIX LF'!W29</f>
        <v>AQUA</v>
      </c>
      <c r="G26" s="57">
        <f>'PRIX LF'!N29</f>
        <v>1417.5</v>
      </c>
      <c r="H26" s="26" t="str">
        <f>'PRIX LF'!F29</f>
        <v>PIECE</v>
      </c>
      <c r="I26" s="26">
        <f>'PRIX LF'!V29</f>
        <v>22.6</v>
      </c>
      <c r="J26" s="57">
        <f>'PRIX LF'!R29</f>
        <v>1181.25</v>
      </c>
      <c r="K26" s="57">
        <f>'PRIX LF'!J29</f>
        <v>754</v>
      </c>
      <c r="L26" s="303" t="str">
        <f>'PRIX LF'!AE29</f>
        <v/>
      </c>
    </row>
    <row r="27" spans="1:12" x14ac:dyDescent="0.2">
      <c r="A27" s="26">
        <f>'PRIX LF'!A30</f>
        <v>4087</v>
      </c>
      <c r="B27" s="26" t="str">
        <f>'PRIX LF'!D30</f>
        <v>AQUABIKE WR5</v>
      </c>
      <c r="C27" s="57">
        <f>'PRIX LF'!L30</f>
        <v>1459.5</v>
      </c>
      <c r="D27" s="57">
        <f>'PRIX LF'!O30</f>
        <v>1459.5</v>
      </c>
      <c r="E27" s="54">
        <f>'PRIX LF'!P30</f>
        <v>0</v>
      </c>
      <c r="F27" s="26" t="str">
        <f>'PRIX LF'!W30</f>
        <v>AQUA</v>
      </c>
      <c r="G27" s="57">
        <f>'PRIX LF'!N30</f>
        <v>1751.3999999999999</v>
      </c>
      <c r="H27" s="26" t="str">
        <f>'PRIX LF'!F30</f>
        <v>PIECE</v>
      </c>
      <c r="I27" s="26">
        <f>'PRIX LF'!V30</f>
        <v>22.9</v>
      </c>
      <c r="J27" s="57">
        <f>'PRIX LF'!R30</f>
        <v>1459.5</v>
      </c>
      <c r="K27" s="57">
        <f>'PRIX LF'!J30</f>
        <v>931</v>
      </c>
      <c r="L27" s="303" t="str">
        <f>'PRIX LF'!AE30</f>
        <v/>
      </c>
    </row>
    <row r="28" spans="1:12" x14ac:dyDescent="0.2">
      <c r="A28" s="26">
        <f>'PRIX LF'!A31</f>
        <v>1435</v>
      </c>
      <c r="B28" s="26" t="str">
        <f>'PRIX LF'!D31</f>
        <v>ARC BARREL</v>
      </c>
      <c r="C28" s="57">
        <f>'PRIX LF'!L31</f>
        <v>200.7</v>
      </c>
      <c r="D28" s="57">
        <f>'PRIX LF'!O31</f>
        <v>175.61249999999998</v>
      </c>
      <c r="E28" s="54">
        <f>'PRIX LF'!P31</f>
        <v>-0.12500000000000003</v>
      </c>
      <c r="F28" s="26" t="str">
        <f>'PRIX LF'!W31</f>
        <v>MÉTHODES DOUCES</v>
      </c>
      <c r="G28" s="57">
        <f>'PRIX LF'!N31</f>
        <v>240.83999999999997</v>
      </c>
      <c r="H28" s="26" t="str">
        <f>'PRIX LF'!F31</f>
        <v>PIECE</v>
      </c>
      <c r="I28" s="26">
        <f>'PRIX LF'!V31</f>
        <v>8</v>
      </c>
      <c r="J28" s="57">
        <f>'PRIX LF'!R31</f>
        <v>165.57749999999999</v>
      </c>
      <c r="K28" s="57">
        <f>'PRIX LF'!J31</f>
        <v>93.500000000000014</v>
      </c>
      <c r="L28" s="303" t="str">
        <f>'PRIX LF'!AE31</f>
        <v/>
      </c>
    </row>
    <row r="29" spans="1:12" x14ac:dyDescent="0.2">
      <c r="A29" s="26">
        <f>'PRIX LF'!A32</f>
        <v>5037</v>
      </c>
      <c r="B29" s="26" t="str">
        <f>'PRIX LF'!D32</f>
        <v>AUXILIARY PLATFORM</v>
      </c>
      <c r="C29" s="57">
        <f>'PRIX LF'!L32</f>
        <v>180</v>
      </c>
      <c r="D29" s="57">
        <f>'PRIX LF'!O32</f>
        <v>162</v>
      </c>
      <c r="E29" s="54">
        <f>'PRIX LF'!P32</f>
        <v>-0.1</v>
      </c>
      <c r="F29" s="26" t="str">
        <f>'PRIX LF'!W32</f>
        <v>MACHINES MUSCULATION</v>
      </c>
      <c r="G29" s="57">
        <f>'PRIX LF'!N32</f>
        <v>216</v>
      </c>
      <c r="H29" s="26" t="str">
        <f>'PRIX LF'!F32</f>
        <v>PIECE</v>
      </c>
      <c r="I29" s="26">
        <f>'PRIX LF'!V32</f>
        <v>6</v>
      </c>
      <c r="J29" s="57">
        <f>'PRIX LF'!R32</f>
        <v>153</v>
      </c>
      <c r="K29" s="57">
        <f>'PRIX LF'!J32</f>
        <v>79.2</v>
      </c>
      <c r="L29" s="303" t="str">
        <f>'PRIX LF'!AE32</f>
        <v/>
      </c>
    </row>
    <row r="30" spans="1:12" x14ac:dyDescent="0.2">
      <c r="A30" s="26">
        <f>'PRIX LF'!A33</f>
        <v>2365</v>
      </c>
      <c r="B30" s="26" t="str">
        <f>'PRIX LF'!D33</f>
        <v>BAGUES STOP DISQUES 30MM</v>
      </c>
      <c r="C30" s="57">
        <f>'PRIX LF'!L33</f>
        <v>7.9</v>
      </c>
      <c r="D30" s="57">
        <f>'PRIX LF'!O33</f>
        <v>5.53</v>
      </c>
      <c r="E30" s="54">
        <f>'PRIX LF'!P33</f>
        <v>-0.3</v>
      </c>
      <c r="F30" s="26" t="str">
        <f>'PRIX LF'!W33</f>
        <v>MUSCULATION</v>
      </c>
      <c r="G30" s="57">
        <f>'PRIX LF'!N33</f>
        <v>9.48</v>
      </c>
      <c r="H30" s="26" t="str">
        <f>'PRIX LF'!F33</f>
        <v>PAIRE</v>
      </c>
      <c r="I30" s="26">
        <f>'PRIX LF'!V33</f>
        <v>9.8000000000000004E-2</v>
      </c>
      <c r="J30" s="57">
        <f>'PRIX LF'!R33</f>
        <v>5.3325000000000005</v>
      </c>
      <c r="K30" s="57">
        <f>'PRIX LF'!J33</f>
        <v>1.6727272727272726</v>
      </c>
      <c r="L30" s="303">
        <f>'PRIX LF'!AE33</f>
        <v>2.0988000000000002E-4</v>
      </c>
    </row>
    <row r="31" spans="1:12" x14ac:dyDescent="0.2">
      <c r="A31" s="26">
        <f>'PRIX LF'!A34</f>
        <v>2363</v>
      </c>
      <c r="B31" s="26" t="str">
        <f>'PRIX LF'!D34</f>
        <v>BAGUES STOP DISQUES 50MM</v>
      </c>
      <c r="C31" s="57">
        <f>'PRIX LF'!L34</f>
        <v>15</v>
      </c>
      <c r="D31" s="57">
        <f>'PRIX LF'!O34</f>
        <v>11.25</v>
      </c>
      <c r="E31" s="54">
        <f>'PRIX LF'!P34</f>
        <v>-0.25</v>
      </c>
      <c r="F31" s="26" t="str">
        <f>'PRIX LF'!W34</f>
        <v>MUSCULATION</v>
      </c>
      <c r="G31" s="57">
        <f>'PRIX LF'!N34</f>
        <v>18</v>
      </c>
      <c r="H31" s="26" t="str">
        <f>'PRIX LF'!F34</f>
        <v>PAIRE</v>
      </c>
      <c r="I31" s="26">
        <f>'PRIX LF'!V34</f>
        <v>0.38</v>
      </c>
      <c r="J31" s="57">
        <f>'PRIX LF'!R34</f>
        <v>10.5</v>
      </c>
      <c r="K31" s="57">
        <f>'PRIX LF'!J34</f>
        <v>3.4499999999999993</v>
      </c>
      <c r="L31" s="303">
        <f>'PRIX LF'!AE34</f>
        <v>8.3951999999999996E-4</v>
      </c>
    </row>
    <row r="32" spans="1:12" x14ac:dyDescent="0.2">
      <c r="A32" s="26">
        <f>'PRIX LF'!A35</f>
        <v>1436</v>
      </c>
      <c r="B32" s="26" t="str">
        <f>'PRIX LF'!D35</f>
        <v xml:space="preserve">BALANCE BOARD </v>
      </c>
      <c r="C32" s="57">
        <f>'PRIX LF'!L35</f>
        <v>16.78</v>
      </c>
      <c r="D32" s="57">
        <f>'PRIX LF'!O35</f>
        <v>12.585000000000001</v>
      </c>
      <c r="E32" s="54">
        <f>'PRIX LF'!P35</f>
        <v>-0.25</v>
      </c>
      <c r="F32" s="26" t="str">
        <f>'PRIX LF'!W35</f>
        <v>MÉTHODES DOUCES</v>
      </c>
      <c r="G32" s="57">
        <f>'PRIX LF'!N35</f>
        <v>20.135999999999999</v>
      </c>
      <c r="H32" s="26" t="str">
        <f>'PRIX LF'!F35</f>
        <v>PIECE</v>
      </c>
      <c r="I32" s="26">
        <f>'PRIX LF'!V35</f>
        <v>1.6</v>
      </c>
      <c r="J32" s="57">
        <f>'PRIX LF'!R35</f>
        <v>11.746</v>
      </c>
      <c r="K32" s="57">
        <f>'PRIX LF'!J35</f>
        <v>5.6245454545454541</v>
      </c>
      <c r="L32" s="303">
        <f>'PRIX LF'!AE35</f>
        <v>1.66175E-2</v>
      </c>
    </row>
    <row r="33" spans="1:12" x14ac:dyDescent="0.2">
      <c r="A33" s="26">
        <f>'PRIX LF'!A36</f>
        <v>1989</v>
      </c>
      <c r="B33" s="26" t="str">
        <f>'PRIX LF'!D36</f>
        <v>BALANCE CUSHION</v>
      </c>
      <c r="C33" s="57">
        <f>'PRIX LF'!L36</f>
        <v>40</v>
      </c>
      <c r="D33" s="57">
        <f>'PRIX LF'!O36</f>
        <v>37</v>
      </c>
      <c r="E33" s="54">
        <f>'PRIX LF'!P36</f>
        <v>-7.4999999999999997E-2</v>
      </c>
      <c r="F33" s="26" t="str">
        <f>'PRIX LF'!W36</f>
        <v>FITNESS</v>
      </c>
      <c r="G33" s="57">
        <f>'PRIX LF'!N36</f>
        <v>48</v>
      </c>
      <c r="H33" s="26" t="str">
        <f>'PRIX LF'!F36</f>
        <v>PIECE</v>
      </c>
      <c r="I33" s="26">
        <f>'PRIX LF'!V36</f>
        <v>7</v>
      </c>
      <c r="J33" s="57">
        <f>'PRIX LF'!R36</f>
        <v>35</v>
      </c>
      <c r="K33" s="57">
        <f>'PRIX LF'!J36</f>
        <v>18.818181818181817</v>
      </c>
      <c r="L33" s="303">
        <f>'PRIX LF'!AE36</f>
        <v>6.2800000000000009E-2</v>
      </c>
    </row>
    <row r="34" spans="1:12" x14ac:dyDescent="0.2">
      <c r="A34" s="26">
        <f>'PRIX LF'!A37</f>
        <v>3706</v>
      </c>
      <c r="B34" s="26" t="str">
        <f>'PRIX LF'!D37</f>
        <v>BALL STORAGE</v>
      </c>
      <c r="C34" s="57">
        <f>'PRIX LF'!L37</f>
        <v>117</v>
      </c>
      <c r="D34" s="57">
        <f>'PRIX LF'!O37</f>
        <v>111.14999999999999</v>
      </c>
      <c r="E34" s="54">
        <f>'PRIX LF'!P37</f>
        <v>-5.0000000000000072E-2</v>
      </c>
      <c r="F34" s="26" t="str">
        <f>'PRIX LF'!W37</f>
        <v>CROSS TRAINING</v>
      </c>
      <c r="G34" s="57">
        <f>'PRIX LF'!N37</f>
        <v>140.4</v>
      </c>
      <c r="H34" s="26" t="str">
        <f>'PRIX LF'!F37</f>
        <v>PIECE</v>
      </c>
      <c r="I34" s="26">
        <f>'PRIX LF'!V37</f>
        <v>13</v>
      </c>
      <c r="J34" s="57">
        <f>'PRIX LF'!R37</f>
        <v>105.3</v>
      </c>
      <c r="K34" s="57">
        <f>'PRIX LF'!J37</f>
        <v>60.636363636363626</v>
      </c>
      <c r="L34" s="303">
        <f>'PRIX LF'!AE37</f>
        <v>3.4188000000000003E-2</v>
      </c>
    </row>
    <row r="35" spans="1:12" x14ac:dyDescent="0.2">
      <c r="A35" s="26">
        <f>'PRIX LF'!A38</f>
        <v>1437</v>
      </c>
      <c r="B35" s="26" t="str">
        <f>'PRIX LF'!D38</f>
        <v>BALLE A REACTION</v>
      </c>
      <c r="C35" s="57">
        <f>'PRIX LF'!L38</f>
        <v>3.1</v>
      </c>
      <c r="D35" s="57">
        <f>'PRIX LF'!O38</f>
        <v>2.0925000000000002</v>
      </c>
      <c r="E35" s="54">
        <f>'PRIX LF'!P38</f>
        <v>-0.32499999999999996</v>
      </c>
      <c r="F35" s="26" t="str">
        <f>'PRIX LF'!W38</f>
        <v>COACHING</v>
      </c>
      <c r="G35" s="57">
        <f>'PRIX LF'!N38</f>
        <v>3.7199999999999998</v>
      </c>
      <c r="H35" s="26" t="str">
        <f>'PRIX LF'!F38</f>
        <v>PIECE</v>
      </c>
      <c r="I35" s="26">
        <f>'PRIX LF'!V38</f>
        <v>0.1111111111111111</v>
      </c>
      <c r="J35" s="57">
        <f>'PRIX LF'!R38</f>
        <v>2.0150000000000001</v>
      </c>
      <c r="K35" s="57">
        <f>'PRIX LF'!J38</f>
        <v>1.0559090909090907</v>
      </c>
      <c r="L35" s="303">
        <f>'PRIX LF'!AE38</f>
        <v>1.0815444444444444E-3</v>
      </c>
    </row>
    <row r="36" spans="1:12" x14ac:dyDescent="0.2">
      <c r="A36" s="26">
        <f>'PRIX LF'!A39</f>
        <v>1438</v>
      </c>
      <c r="B36" s="26" t="str">
        <f>'PRIX LF'!D39</f>
        <v xml:space="preserve">BALLE PICOTS </v>
      </c>
      <c r="C36" s="57">
        <f>'PRIX LF'!L39</f>
        <v>2.2000000000000002</v>
      </c>
      <c r="D36" s="57">
        <f>'PRIX LF'!O39</f>
        <v>1.7600000000000002</v>
      </c>
      <c r="E36" s="54">
        <f>'PRIX LF'!P39</f>
        <v>-0.19999999999999996</v>
      </c>
      <c r="F36" s="26" t="str">
        <f>'PRIX LF'!W39</f>
        <v>MÉTHODES DOUCES</v>
      </c>
      <c r="G36" s="57">
        <f>'PRIX LF'!N39</f>
        <v>2.64</v>
      </c>
      <c r="H36" s="26" t="str">
        <f>'PRIX LF'!F39</f>
        <v>PIECE</v>
      </c>
      <c r="I36" s="26">
        <f>'PRIX LF'!V39</f>
        <v>0.08</v>
      </c>
      <c r="J36" s="57">
        <f>'PRIX LF'!R39</f>
        <v>1.6500000000000001</v>
      </c>
      <c r="K36" s="57">
        <f>'PRIX LF'!J39</f>
        <v>0.6272727272727272</v>
      </c>
      <c r="L36" s="303">
        <f>'PRIX LF'!AE39</f>
        <v>6.1739999999999994E-4</v>
      </c>
    </row>
    <row r="37" spans="1:12" x14ac:dyDescent="0.2">
      <c r="A37" s="26">
        <f>'PRIX LF'!A40</f>
        <v>1439</v>
      </c>
      <c r="B37" s="26" t="str">
        <f>'PRIX LF'!D40</f>
        <v>BALLES LESTEES 0,5KG BLEU</v>
      </c>
      <c r="C37" s="57">
        <f>'PRIX LF'!L40</f>
        <v>7.4</v>
      </c>
      <c r="D37" s="57">
        <f>'PRIX LF'!O40</f>
        <v>6.8450000000000006</v>
      </c>
      <c r="E37" s="54">
        <f>'PRIX LF'!P40</f>
        <v>-7.4999999999999956E-2</v>
      </c>
      <c r="F37" s="26" t="str">
        <f>'PRIX LF'!W40</f>
        <v>MÉTHODES DOUCES</v>
      </c>
      <c r="G37" s="57">
        <f>'PRIX LF'!N40</f>
        <v>8.8800000000000008</v>
      </c>
      <c r="H37" s="26" t="str">
        <f>'PRIX LF'!F40</f>
        <v>PAIRE</v>
      </c>
      <c r="I37" s="26">
        <f>'PRIX LF'!V40</f>
        <v>0.53</v>
      </c>
      <c r="J37" s="57">
        <f>'PRIX LF'!R40</f>
        <v>6.4750000000000005</v>
      </c>
      <c r="K37" s="57">
        <f>'PRIX LF'!J40</f>
        <v>2.6136363636363633</v>
      </c>
      <c r="L37" s="303">
        <f>'PRIX LF'!AE40</f>
        <v>7.4879999999999999E-3</v>
      </c>
    </row>
    <row r="38" spans="1:12" x14ac:dyDescent="0.2">
      <c r="A38" s="26">
        <f>'PRIX LF'!A41</f>
        <v>1442</v>
      </c>
      <c r="B38" s="26" t="str">
        <f>'PRIX LF'!D41</f>
        <v xml:space="preserve">BALLES LESTEES 0,5KG GRIS </v>
      </c>
      <c r="C38" s="57">
        <f>'PRIX LF'!L41</f>
        <v>7.4</v>
      </c>
      <c r="D38" s="57">
        <f>'PRIX LF'!O41</f>
        <v>6.8450000000000006</v>
      </c>
      <c r="E38" s="54">
        <f>'PRIX LF'!P41</f>
        <v>-7.4999999999999956E-2</v>
      </c>
      <c r="F38" s="26" t="str">
        <f>'PRIX LF'!W41</f>
        <v>MÉTHODES DOUCES</v>
      </c>
      <c r="G38" s="57">
        <f>'PRIX LF'!N41</f>
        <v>8.8800000000000008</v>
      </c>
      <c r="H38" s="26" t="str">
        <f>'PRIX LF'!F41</f>
        <v>PAIRE</v>
      </c>
      <c r="I38" s="26">
        <f>'PRIX LF'!V41</f>
        <v>0.53</v>
      </c>
      <c r="J38" s="57">
        <f>'PRIX LF'!R41</f>
        <v>6.4750000000000005</v>
      </c>
      <c r="K38" s="57">
        <f>'PRIX LF'!J41</f>
        <v>2.6136363636363633</v>
      </c>
      <c r="L38" s="303">
        <f>'PRIX LF'!AE41</f>
        <v>7.4879999999999999E-3</v>
      </c>
    </row>
    <row r="39" spans="1:12" x14ac:dyDescent="0.2">
      <c r="A39" s="26">
        <f>'PRIX LF'!A42</f>
        <v>1440</v>
      </c>
      <c r="B39" s="26" t="str">
        <f>'PRIX LF'!D42</f>
        <v xml:space="preserve">BALLES LESTEES 1,5KG BLEU </v>
      </c>
      <c r="C39" s="57">
        <f>'PRIX LF'!L42</f>
        <v>9.66</v>
      </c>
      <c r="D39" s="57">
        <f>'PRIX LF'!O42</f>
        <v>8.4525000000000006</v>
      </c>
      <c r="E39" s="54">
        <f>'PRIX LF'!P42</f>
        <v>-0.12499999999999996</v>
      </c>
      <c r="F39" s="26" t="str">
        <f>'PRIX LF'!W42</f>
        <v>MÉTHODES DOUCES</v>
      </c>
      <c r="G39" s="57">
        <f>'PRIX LF'!N42</f>
        <v>11.592000000000001</v>
      </c>
      <c r="H39" s="26" t="str">
        <f>'PRIX LF'!F42</f>
        <v>PAIRE</v>
      </c>
      <c r="I39" s="26">
        <f>'PRIX LF'!V42</f>
        <v>3.166666666666667</v>
      </c>
      <c r="J39" s="57">
        <f>'PRIX LF'!R42</f>
        <v>7.9695</v>
      </c>
      <c r="K39" s="57">
        <f>'PRIX LF'!J42</f>
        <v>3.8263636363636357</v>
      </c>
      <c r="L39" s="303">
        <f>'PRIX LF'!AE42</f>
        <v>8.1599999999999989E-3</v>
      </c>
    </row>
    <row r="40" spans="1:12" x14ac:dyDescent="0.2">
      <c r="A40" s="26">
        <f>'PRIX LF'!A43</f>
        <v>1443</v>
      </c>
      <c r="B40" s="26" t="str">
        <f>'PRIX LF'!D43</f>
        <v>BALLES LESTEES 1,5KG GRIS</v>
      </c>
      <c r="C40" s="57">
        <f>'PRIX LF'!L43</f>
        <v>9.66</v>
      </c>
      <c r="D40" s="57">
        <f>'PRIX LF'!O43</f>
        <v>8.4525000000000006</v>
      </c>
      <c r="E40" s="54">
        <f>'PRIX LF'!P43</f>
        <v>-0.12499999999999996</v>
      </c>
      <c r="F40" s="26" t="str">
        <f>'PRIX LF'!W43</f>
        <v>MÉTHODES DOUCES</v>
      </c>
      <c r="G40" s="57">
        <f>'PRIX LF'!N43</f>
        <v>11.592000000000001</v>
      </c>
      <c r="H40" s="26" t="str">
        <f>'PRIX LF'!F43</f>
        <v>PAIRE</v>
      </c>
      <c r="I40" s="26">
        <f>'PRIX LF'!V43</f>
        <v>3.166666666666667</v>
      </c>
      <c r="J40" s="57">
        <f>'PRIX LF'!R43</f>
        <v>7.9695</v>
      </c>
      <c r="K40" s="57">
        <f>'PRIX LF'!J43</f>
        <v>3.8263636363636357</v>
      </c>
      <c r="L40" s="303">
        <f>'PRIX LF'!AE43</f>
        <v>8.1599999999999989E-3</v>
      </c>
    </row>
    <row r="41" spans="1:12" x14ac:dyDescent="0.2">
      <c r="A41" s="26">
        <f>'PRIX LF'!A44</f>
        <v>1441</v>
      </c>
      <c r="B41" s="26" t="str">
        <f>'PRIX LF'!D44</f>
        <v>BALLES LESTEES 1KG BLEU</v>
      </c>
      <c r="C41" s="57">
        <f>'PRIX LF'!L44</f>
        <v>8.5</v>
      </c>
      <c r="D41" s="57">
        <f>'PRIX LF'!O44</f>
        <v>7.65</v>
      </c>
      <c r="E41" s="54">
        <f>'PRIX LF'!P44</f>
        <v>-9.9999999999999964E-2</v>
      </c>
      <c r="F41" s="26" t="str">
        <f>'PRIX LF'!W44</f>
        <v>MÉTHODES DOUCES</v>
      </c>
      <c r="G41" s="57">
        <f>'PRIX LF'!N44</f>
        <v>10.199999999999999</v>
      </c>
      <c r="H41" s="26" t="str">
        <f>'PRIX LF'!F44</f>
        <v>PAIRE</v>
      </c>
      <c r="I41" s="26">
        <f>'PRIX LF'!V44</f>
        <v>1.1000000000000001</v>
      </c>
      <c r="J41" s="57">
        <f>'PRIX LF'!R44</f>
        <v>7.2249999999999996</v>
      </c>
      <c r="K41" s="57">
        <f>'PRIX LF'!J44</f>
        <v>2.9272727272727264</v>
      </c>
      <c r="L41" s="303">
        <f>'PRIX LF'!AE44</f>
        <v>5.7120000000000001E-3</v>
      </c>
    </row>
    <row r="42" spans="1:12" x14ac:dyDescent="0.2">
      <c r="A42" s="26">
        <f>'PRIX LF'!A45</f>
        <v>1444</v>
      </c>
      <c r="B42" s="26" t="str">
        <f>'PRIX LF'!D45</f>
        <v>BALLES LESTEES 1KG GRIS</v>
      </c>
      <c r="C42" s="57">
        <f>'PRIX LF'!L45</f>
        <v>8.5</v>
      </c>
      <c r="D42" s="57">
        <f>'PRIX LF'!O45</f>
        <v>7.65</v>
      </c>
      <c r="E42" s="54">
        <f>'PRIX LF'!P45</f>
        <v>-9.9999999999999964E-2</v>
      </c>
      <c r="F42" s="26" t="str">
        <f>'PRIX LF'!W45</f>
        <v>MÉTHODES DOUCES</v>
      </c>
      <c r="G42" s="57">
        <f>'PRIX LF'!N45</f>
        <v>10.199999999999999</v>
      </c>
      <c r="H42" s="26" t="str">
        <f>'PRIX LF'!F45</f>
        <v>PAIRE</v>
      </c>
      <c r="I42" s="26">
        <f>'PRIX LF'!V45</f>
        <v>1.1000000000000001</v>
      </c>
      <c r="J42" s="57">
        <f>'PRIX LF'!R45</f>
        <v>7.2249999999999996</v>
      </c>
      <c r="K42" s="57">
        <f>'PRIX LF'!J45</f>
        <v>2.9272727272727264</v>
      </c>
      <c r="L42" s="303">
        <f>'PRIX LF'!AE45</f>
        <v>5.7120000000000001E-3</v>
      </c>
    </row>
    <row r="43" spans="1:12" x14ac:dyDescent="0.2">
      <c r="A43" s="26">
        <f>'PRIX LF'!A46</f>
        <v>1572</v>
      </c>
      <c r="B43" s="26" t="str">
        <f>'PRIX LF'!D46</f>
        <v>BALLON FITNESS  65CM GRIS</v>
      </c>
      <c r="C43" s="57">
        <f>'PRIX LF'!L46</f>
        <v>11.8</v>
      </c>
      <c r="D43" s="57">
        <f>'PRIX LF'!O46</f>
        <v>8.5549999999999997</v>
      </c>
      <c r="E43" s="54">
        <f>'PRIX LF'!P46</f>
        <v>-0.27500000000000008</v>
      </c>
      <c r="F43" s="26" t="str">
        <f>'PRIX LF'!W46</f>
        <v>MÉTHODES DOUCES</v>
      </c>
      <c r="G43" s="57">
        <f>'PRIX LF'!N46</f>
        <v>14.16</v>
      </c>
      <c r="H43" s="26" t="str">
        <f>'PRIX LF'!F46</f>
        <v>PIECE</v>
      </c>
      <c r="I43" s="26">
        <f>'PRIX LF'!V46</f>
        <v>0.6</v>
      </c>
      <c r="J43" s="57">
        <f>'PRIX LF'!R46</f>
        <v>8.26</v>
      </c>
      <c r="K43" s="57">
        <f>'PRIX LF'!J46</f>
        <v>3.1363636363636358</v>
      </c>
      <c r="L43" s="303" t="str">
        <f>'PRIX LF'!AE46</f>
        <v/>
      </c>
    </row>
    <row r="44" spans="1:12" x14ac:dyDescent="0.2">
      <c r="A44" s="26">
        <f>'PRIX LF'!A47</f>
        <v>3212</v>
      </c>
      <c r="B44" s="26" t="str">
        <f>'PRIX LF'!D47</f>
        <v>BALLON FITNESS 55CM BLEU</v>
      </c>
      <c r="C44" s="57">
        <f>'PRIX LF'!L47</f>
        <v>10.8</v>
      </c>
      <c r="D44" s="57">
        <f>'PRIX LF'!O47</f>
        <v>7.83</v>
      </c>
      <c r="E44" s="54">
        <f>'PRIX LF'!P47</f>
        <v>-0.27500000000000002</v>
      </c>
      <c r="F44" s="26" t="str">
        <f>'PRIX LF'!W47</f>
        <v>MÉTHODES DOUCES</v>
      </c>
      <c r="G44" s="57">
        <f>'PRIX LF'!N47</f>
        <v>12.96</v>
      </c>
      <c r="H44" s="26" t="str">
        <f>'PRIX LF'!F47</f>
        <v>PIECE</v>
      </c>
      <c r="I44" s="26">
        <f>'PRIX LF'!V47</f>
        <v>0.5</v>
      </c>
      <c r="J44" s="57">
        <f>'PRIX LF'!R47</f>
        <v>7.56</v>
      </c>
      <c r="K44" s="57">
        <f>'PRIX LF'!J47</f>
        <v>2.6136363636363633</v>
      </c>
      <c r="L44" s="303">
        <f>'PRIX LF'!AE47</f>
        <v>5.6056000000000005E-3</v>
      </c>
    </row>
    <row r="45" spans="1:12" x14ac:dyDescent="0.2">
      <c r="A45" s="26">
        <f>'PRIX LF'!A48</f>
        <v>2666</v>
      </c>
      <c r="B45" s="26" t="str">
        <f>'PRIX LF'!D48</f>
        <v>BALLON FITNESS 55CM GRIS</v>
      </c>
      <c r="C45" s="57">
        <f>'PRIX LF'!L48</f>
        <v>10.8</v>
      </c>
      <c r="D45" s="57">
        <f>'PRIX LF'!O48</f>
        <v>7.83</v>
      </c>
      <c r="E45" s="54">
        <f>'PRIX LF'!P48</f>
        <v>-0.27500000000000002</v>
      </c>
      <c r="F45" s="26" t="str">
        <f>'PRIX LF'!W48</f>
        <v>MÉTHODES DOUCES</v>
      </c>
      <c r="G45" s="57">
        <f>'PRIX LF'!N48</f>
        <v>12.96</v>
      </c>
      <c r="H45" s="26" t="str">
        <f>'PRIX LF'!F48</f>
        <v>PIECE</v>
      </c>
      <c r="I45" s="26">
        <f>'PRIX LF'!V48</f>
        <v>0.5</v>
      </c>
      <c r="J45" s="57">
        <f>'PRIX LF'!R48</f>
        <v>7.56</v>
      </c>
      <c r="K45" s="57">
        <f>'PRIX LF'!J48</f>
        <v>2.6136363636363633</v>
      </c>
      <c r="L45" s="303" t="str">
        <f>'PRIX LF'!AE48</f>
        <v/>
      </c>
    </row>
    <row r="46" spans="1:12" x14ac:dyDescent="0.2">
      <c r="A46" s="26">
        <f>'PRIX LF'!A49</f>
        <v>1571</v>
      </c>
      <c r="B46" s="26" t="str">
        <f>'PRIX LF'!D49</f>
        <v>BALLON FITNESS 65CM BLEU</v>
      </c>
      <c r="C46" s="57">
        <f>'PRIX LF'!L49</f>
        <v>11.8</v>
      </c>
      <c r="D46" s="57">
        <f>'PRIX LF'!O49</f>
        <v>8.5549999999999997</v>
      </c>
      <c r="E46" s="54">
        <f>'PRIX LF'!P49</f>
        <v>-0.27500000000000008</v>
      </c>
      <c r="F46" s="26" t="str">
        <f>'PRIX LF'!W49</f>
        <v>MÉTHODES DOUCES</v>
      </c>
      <c r="G46" s="57">
        <f>'PRIX LF'!N49</f>
        <v>14.16</v>
      </c>
      <c r="H46" s="26" t="str">
        <f>'PRIX LF'!F49</f>
        <v>PIECE</v>
      </c>
      <c r="I46" s="26">
        <f>'PRIX LF'!V49</f>
        <v>0.6</v>
      </c>
      <c r="J46" s="57">
        <f>'PRIX LF'!R49</f>
        <v>8.26</v>
      </c>
      <c r="K46" s="57">
        <f>'PRIX LF'!J49</f>
        <v>3.1363636363636358</v>
      </c>
      <c r="L46" s="303">
        <f>'PRIX LF'!AE49</f>
        <v>5.6056000000000005E-3</v>
      </c>
    </row>
    <row r="47" spans="1:12" x14ac:dyDescent="0.2">
      <c r="A47" s="26">
        <f>'PRIX LF'!A50</f>
        <v>1574</v>
      </c>
      <c r="B47" s="26" t="str">
        <f>'PRIX LF'!D50</f>
        <v>BALLON FITNESS 75CM GRIS</v>
      </c>
      <c r="C47" s="57">
        <f>'PRIX LF'!L50</f>
        <v>12.8</v>
      </c>
      <c r="D47" s="57">
        <f>'PRIX LF'!O50</f>
        <v>9.2799999999999994</v>
      </c>
      <c r="E47" s="54">
        <f>'PRIX LF'!P50</f>
        <v>-0.27500000000000008</v>
      </c>
      <c r="F47" s="26" t="str">
        <f>'PRIX LF'!W50</f>
        <v>MÉTHODES DOUCES</v>
      </c>
      <c r="G47" s="57">
        <f>'PRIX LF'!N50</f>
        <v>15.36</v>
      </c>
      <c r="H47" s="26" t="str">
        <f>'PRIX LF'!F50</f>
        <v>PIECE</v>
      </c>
      <c r="I47" s="26">
        <f>'PRIX LF'!V50</f>
        <v>0.7</v>
      </c>
      <c r="J47" s="57">
        <f>'PRIX LF'!R50</f>
        <v>8.9599999999999991</v>
      </c>
      <c r="K47" s="57">
        <f>'PRIX LF'!J50</f>
        <v>3.6590909090909087</v>
      </c>
      <c r="L47" s="303">
        <f>'PRIX LF'!AE50</f>
        <v>5.6056000000000005E-3</v>
      </c>
    </row>
    <row r="48" spans="1:12" x14ac:dyDescent="0.2">
      <c r="A48" s="26">
        <f>'PRIX LF'!A51</f>
        <v>1445</v>
      </c>
      <c r="B48" s="26" t="str">
        <f>'PRIX LF'!D51</f>
        <v>BALLON PAILLE BLEU</v>
      </c>
      <c r="C48" s="57">
        <f>'PRIX LF'!L51</f>
        <v>3.7</v>
      </c>
      <c r="D48" s="57">
        <f>'PRIX LF'!O51</f>
        <v>2.9600000000000004</v>
      </c>
      <c r="E48" s="54">
        <f>'PRIX LF'!P51</f>
        <v>-0.19999999999999993</v>
      </c>
      <c r="F48" s="26" t="str">
        <f>'PRIX LF'!W51</f>
        <v>MÉTHODES DOUCES</v>
      </c>
      <c r="G48" s="57">
        <f>'PRIX LF'!N51</f>
        <v>4.4400000000000004</v>
      </c>
      <c r="H48" s="26" t="str">
        <f>'PRIX LF'!F51</f>
        <v>PIECE</v>
      </c>
      <c r="I48" s="26">
        <f>'PRIX LF'!V51</f>
        <v>0.17</v>
      </c>
      <c r="J48" s="57">
        <f>'PRIX LF'!R51</f>
        <v>2.7750000000000004</v>
      </c>
      <c r="K48" s="57">
        <f>'PRIX LF'!J51</f>
        <v>0.81545454545454543</v>
      </c>
      <c r="L48" s="303">
        <f>'PRIX LF'!AE51</f>
        <v>8.9377999999999994E-4</v>
      </c>
    </row>
    <row r="49" spans="1:12" x14ac:dyDescent="0.2">
      <c r="A49" s="26">
        <f>'PRIX LF'!A52</f>
        <v>1449</v>
      </c>
      <c r="B49" s="26" t="str">
        <f>'PRIX LF'!D52</f>
        <v>BALLON PAILLE GRIS</v>
      </c>
      <c r="C49" s="57">
        <f>'PRIX LF'!L52</f>
        <v>3.7</v>
      </c>
      <c r="D49" s="57">
        <f>'PRIX LF'!O52</f>
        <v>2.9600000000000004</v>
      </c>
      <c r="E49" s="54">
        <f>'PRIX LF'!P52</f>
        <v>-0.19999999999999993</v>
      </c>
      <c r="F49" s="26" t="str">
        <f>'PRIX LF'!W52</f>
        <v>MÉTHODES DOUCES</v>
      </c>
      <c r="G49" s="57">
        <f>'PRIX LF'!N52</f>
        <v>4.4400000000000004</v>
      </c>
      <c r="H49" s="26" t="str">
        <f>'PRIX LF'!F52</f>
        <v>PIECE</v>
      </c>
      <c r="I49" s="26">
        <f>'PRIX LF'!V52</f>
        <v>0.17</v>
      </c>
      <c r="J49" s="57">
        <f>'PRIX LF'!R52</f>
        <v>2.7750000000000004</v>
      </c>
      <c r="K49" s="57">
        <f>'PRIX LF'!J52</f>
        <v>0.81545454545454543</v>
      </c>
      <c r="L49" s="303">
        <f>'PRIX LF'!AE52</f>
        <v>8.9377999999999994E-4</v>
      </c>
    </row>
    <row r="50" spans="1:12" x14ac:dyDescent="0.2">
      <c r="A50" s="26">
        <f>'PRIX LF'!A53</f>
        <v>3616</v>
      </c>
      <c r="B50" s="26" t="str">
        <f>'PRIX LF'!D53</f>
        <v>BANC PENDERIE DOUBLE FACE 1,6M</v>
      </c>
      <c r="C50" s="57">
        <f>'PRIX LF'!L53</f>
        <v>520</v>
      </c>
      <c r="D50" s="57">
        <f>'PRIX LF'!O53</f>
        <v>494</v>
      </c>
      <c r="E50" s="54">
        <f>'PRIX LF'!P53</f>
        <v>-0.05</v>
      </c>
      <c r="F50" s="26" t="str">
        <f>'PRIX LF'!W53</f>
        <v>ÉQUIPEMENT</v>
      </c>
      <c r="G50" s="57">
        <f>'PRIX LF'!N53</f>
        <v>624</v>
      </c>
      <c r="H50" s="26" t="str">
        <f>'PRIX LF'!F53</f>
        <v>PIECE</v>
      </c>
      <c r="I50" s="26">
        <f>'PRIX LF'!V53</f>
        <v>55</v>
      </c>
      <c r="J50" s="57">
        <f>'PRIX LF'!R53</f>
        <v>468</v>
      </c>
      <c r="K50" s="57">
        <f>'PRIX LF'!J53</f>
        <v>264</v>
      </c>
      <c r="L50" s="303" t="str">
        <f>'PRIX LF'!AE53</f>
        <v/>
      </c>
    </row>
    <row r="51" spans="1:12" x14ac:dyDescent="0.2">
      <c r="A51" s="26">
        <f>'PRIX LF'!A54</f>
        <v>3617</v>
      </c>
      <c r="B51" s="26" t="str">
        <f>'PRIX LF'!D54</f>
        <v>BANC PENDERIE DOUBLE FACE 2M</v>
      </c>
      <c r="C51" s="57">
        <f>'PRIX LF'!L54</f>
        <v>550</v>
      </c>
      <c r="D51" s="57">
        <f>'PRIX LF'!O54</f>
        <v>522.5</v>
      </c>
      <c r="E51" s="54">
        <f>'PRIX LF'!P54</f>
        <v>-0.05</v>
      </c>
      <c r="F51" s="26" t="str">
        <f>'PRIX LF'!W54</f>
        <v>ÉQUIPEMENT</v>
      </c>
      <c r="G51" s="57">
        <f>'PRIX LF'!N54</f>
        <v>660</v>
      </c>
      <c r="H51" s="26" t="str">
        <f>'PRIX LF'!F54</f>
        <v>PIECE</v>
      </c>
      <c r="I51" s="26">
        <f>'PRIX LF'!V54</f>
        <v>64.2</v>
      </c>
      <c r="J51" s="57">
        <f>'PRIX LF'!R54</f>
        <v>495</v>
      </c>
      <c r="K51" s="57">
        <f>'PRIX LF'!J54</f>
        <v>292</v>
      </c>
      <c r="L51" s="303" t="str">
        <f>'PRIX LF'!AE54</f>
        <v/>
      </c>
    </row>
    <row r="52" spans="1:12" x14ac:dyDescent="0.2">
      <c r="A52" s="26">
        <f>'PRIX LF'!A55</f>
        <v>3618</v>
      </c>
      <c r="B52" s="26" t="str">
        <f>'PRIX LF'!D55</f>
        <v>BANC PENDERIE SIMPLE FACE 1,6M</v>
      </c>
      <c r="C52" s="57">
        <f>'PRIX LF'!L55</f>
        <v>305</v>
      </c>
      <c r="D52" s="57">
        <f>'PRIX LF'!O55</f>
        <v>289.75</v>
      </c>
      <c r="E52" s="54">
        <f>'PRIX LF'!P55</f>
        <v>-0.05</v>
      </c>
      <c r="F52" s="26" t="str">
        <f>'PRIX LF'!W55</f>
        <v>ÉQUIPEMENT</v>
      </c>
      <c r="G52" s="57">
        <f>'PRIX LF'!N55</f>
        <v>366</v>
      </c>
      <c r="H52" s="26" t="str">
        <f>'PRIX LF'!F55</f>
        <v>PIECE</v>
      </c>
      <c r="I52" s="26">
        <f>'PRIX LF'!V55</f>
        <v>35</v>
      </c>
      <c r="J52" s="57">
        <f>'PRIX LF'!R55</f>
        <v>274.5</v>
      </c>
      <c r="K52" s="57">
        <f>'PRIX LF'!J55</f>
        <v>160.30000000000001</v>
      </c>
      <c r="L52" s="303" t="str">
        <f>'PRIX LF'!AE55</f>
        <v/>
      </c>
    </row>
    <row r="53" spans="1:12" x14ac:dyDescent="0.2">
      <c r="A53" s="26">
        <f>'PRIX LF'!A56</f>
        <v>3619</v>
      </c>
      <c r="B53" s="26" t="str">
        <f>'PRIX LF'!D56</f>
        <v>BANC PENDERIE SIMPLE FACE 2M</v>
      </c>
      <c r="C53" s="57">
        <f>'PRIX LF'!L56</f>
        <v>315</v>
      </c>
      <c r="D53" s="57">
        <f>'PRIX LF'!O56</f>
        <v>299.25</v>
      </c>
      <c r="E53" s="54">
        <f>'PRIX LF'!P56</f>
        <v>-0.05</v>
      </c>
      <c r="F53" s="26" t="str">
        <f>'PRIX LF'!W56</f>
        <v>ÉQUIPEMENT</v>
      </c>
      <c r="G53" s="57">
        <f>'PRIX LF'!N56</f>
        <v>378</v>
      </c>
      <c r="H53" s="26" t="str">
        <f>'PRIX LF'!F56</f>
        <v>PIECE</v>
      </c>
      <c r="I53" s="26">
        <f>'PRIX LF'!V56</f>
        <v>39.1</v>
      </c>
      <c r="J53" s="57">
        <f>'PRIX LF'!R56</f>
        <v>283.5</v>
      </c>
      <c r="K53" s="57">
        <f>'PRIX LF'!J56</f>
        <v>174.3</v>
      </c>
      <c r="L53" s="303" t="str">
        <f>'PRIX LF'!AE56</f>
        <v/>
      </c>
    </row>
    <row r="54" spans="1:12" x14ac:dyDescent="0.2">
      <c r="A54" s="26">
        <f>'PRIX LF'!A57</f>
        <v>4014</v>
      </c>
      <c r="B54" s="26" t="str">
        <f>'PRIX LF'!D57</f>
        <v>BANC PRO REEBOK</v>
      </c>
      <c r="C54" s="57">
        <f>'PRIX LF'!L57</f>
        <v>180</v>
      </c>
      <c r="D54" s="57">
        <f>'PRIX LF'!O57</f>
        <v>162</v>
      </c>
      <c r="E54" s="54">
        <f>'PRIX LF'!P57</f>
        <v>-0.1</v>
      </c>
      <c r="F54" s="26" t="str">
        <f>'PRIX LF'!W57</f>
        <v>MUSCULATION</v>
      </c>
      <c r="G54" s="57">
        <f>'PRIX LF'!N57</f>
        <v>216</v>
      </c>
      <c r="H54" s="26" t="str">
        <f>'PRIX LF'!F57</f>
        <v>PIECE</v>
      </c>
      <c r="I54" s="26">
        <f>'PRIX LF'!V57</f>
        <v>14</v>
      </c>
      <c r="J54" s="57">
        <f>'PRIX LF'!R57</f>
        <v>162</v>
      </c>
      <c r="K54" s="57">
        <f>'PRIX LF'!J57</f>
        <v>90</v>
      </c>
      <c r="L54" s="303">
        <f>'PRIX LF'!AE57</f>
        <v>5.5333333333333332E-2</v>
      </c>
    </row>
    <row r="55" spans="1:12" x14ac:dyDescent="0.2">
      <c r="A55" s="26">
        <f>'PRIX LF'!A58</f>
        <v>3827</v>
      </c>
      <c r="B55" s="26" t="str">
        <f>'PRIX LF'!D58</f>
        <v>BANC VESTIAIRE 1,2M</v>
      </c>
      <c r="C55" s="57">
        <f>'PRIX LF'!L58</f>
        <v>159</v>
      </c>
      <c r="D55" s="57">
        <f>'PRIX LF'!O58</f>
        <v>143.1</v>
      </c>
      <c r="E55" s="54">
        <f>'PRIX LF'!P58</f>
        <v>-0.10000000000000003</v>
      </c>
      <c r="F55" s="26" t="str">
        <f>'PRIX LF'!W58</f>
        <v>ÉQUIPEMENT</v>
      </c>
      <c r="G55" s="57">
        <f>'PRIX LF'!N58</f>
        <v>190.79999999999998</v>
      </c>
      <c r="H55" s="26" t="str">
        <f>'PRIX LF'!F58</f>
        <v>PIECE</v>
      </c>
      <c r="I55" s="26">
        <f>'PRIX LF'!V58</f>
        <v>11.7</v>
      </c>
      <c r="J55" s="57">
        <f>'PRIX LF'!R58</f>
        <v>135.15</v>
      </c>
      <c r="K55" s="57">
        <f>'PRIX LF'!J58</f>
        <v>66.599999999999994</v>
      </c>
      <c r="L55" s="303" t="str">
        <f>'PRIX LF'!AE58</f>
        <v/>
      </c>
    </row>
    <row r="56" spans="1:12" x14ac:dyDescent="0.2">
      <c r="A56" s="26">
        <f>'PRIX LF'!A59</f>
        <v>3620</v>
      </c>
      <c r="B56" s="26" t="str">
        <f>'PRIX LF'!D59</f>
        <v>BANC VESTIAIRE 1,5M</v>
      </c>
      <c r="C56" s="57">
        <f>'PRIX LF'!L59</f>
        <v>169</v>
      </c>
      <c r="D56" s="57">
        <f>'PRIX LF'!O59</f>
        <v>152.1</v>
      </c>
      <c r="E56" s="54">
        <f>'PRIX LF'!P59</f>
        <v>-0.10000000000000003</v>
      </c>
      <c r="F56" s="26" t="str">
        <f>'PRIX LF'!W59</f>
        <v>ÉQUIPEMENT</v>
      </c>
      <c r="G56" s="57">
        <f>'PRIX LF'!N59</f>
        <v>202.79999999999998</v>
      </c>
      <c r="H56" s="26" t="str">
        <f>'PRIX LF'!F59</f>
        <v>PIECE</v>
      </c>
      <c r="I56" s="26">
        <f>'PRIX LF'!V59</f>
        <v>15.1</v>
      </c>
      <c r="J56" s="57">
        <f>'PRIX LF'!R59</f>
        <v>143.65</v>
      </c>
      <c r="K56" s="57">
        <f>'PRIX LF'!J59</f>
        <v>73.150000000000006</v>
      </c>
      <c r="L56" s="303" t="str">
        <f>'PRIX LF'!AE59</f>
        <v/>
      </c>
    </row>
    <row r="57" spans="1:12" x14ac:dyDescent="0.2">
      <c r="A57" s="26">
        <f>'PRIX LF'!A60</f>
        <v>3621</v>
      </c>
      <c r="B57" s="26" t="str">
        <f>'PRIX LF'!D60</f>
        <v>BANC VESTIAIRE 2M</v>
      </c>
      <c r="C57" s="57">
        <f>'PRIX LF'!L60</f>
        <v>180</v>
      </c>
      <c r="D57" s="57">
        <f>'PRIX LF'!O60</f>
        <v>162</v>
      </c>
      <c r="E57" s="54">
        <f>'PRIX LF'!P60</f>
        <v>-0.1</v>
      </c>
      <c r="F57" s="26" t="str">
        <f>'PRIX LF'!W60</f>
        <v>ÉQUIPEMENT</v>
      </c>
      <c r="G57" s="57">
        <f>'PRIX LF'!N60</f>
        <v>216</v>
      </c>
      <c r="H57" s="26" t="str">
        <f>'PRIX LF'!F60</f>
        <v>PIECE</v>
      </c>
      <c r="I57" s="26">
        <f>'PRIX LF'!V60</f>
        <v>18.2</v>
      </c>
      <c r="J57" s="57">
        <f>'PRIX LF'!R60</f>
        <v>153</v>
      </c>
      <c r="K57" s="57">
        <f>'PRIX LF'!J60</f>
        <v>89.1</v>
      </c>
      <c r="L57" s="303" t="str">
        <f>'PRIX LF'!AE60</f>
        <v/>
      </c>
    </row>
    <row r="58" spans="1:12" x14ac:dyDescent="0.2">
      <c r="A58" s="26">
        <f>'PRIX LF'!A61</f>
        <v>1548</v>
      </c>
      <c r="B58" s="26" t="str">
        <f>'PRIX LF'!D61</f>
        <v>BANDE LATEX (LOT DE 3)</v>
      </c>
      <c r="C58" s="57">
        <f>'PRIX LF'!L61</f>
        <v>9.1999999999999993</v>
      </c>
      <c r="D58" s="57">
        <f>'PRIX LF'!O61</f>
        <v>6.669999999999999</v>
      </c>
      <c r="E58" s="54">
        <f>'PRIX LF'!P61</f>
        <v>-0.27500000000000002</v>
      </c>
      <c r="F58" s="26" t="str">
        <f>'PRIX LF'!W61</f>
        <v>MÉTHODES DOUCES</v>
      </c>
      <c r="G58" s="57">
        <f>'PRIX LF'!N61</f>
        <v>11.04</v>
      </c>
      <c r="H58" s="26" t="str">
        <f>'PRIX LF'!F61</f>
        <v>LOT DE 3</v>
      </c>
      <c r="I58" s="26">
        <f>'PRIX LF'!V61</f>
        <v>0.28000000000000003</v>
      </c>
      <c r="J58" s="57">
        <f>'PRIX LF'!R61</f>
        <v>6.4399999999999995</v>
      </c>
      <c r="K58" s="57">
        <f>'PRIX LF'!J61</f>
        <v>2.8018181818181818</v>
      </c>
      <c r="L58" s="303">
        <f>'PRIX LF'!AE61</f>
        <v>6.6406250000000005E-4</v>
      </c>
    </row>
    <row r="59" spans="1:12" x14ac:dyDescent="0.2">
      <c r="A59" s="26">
        <f>'PRIX LF'!A62</f>
        <v>1726</v>
      </c>
      <c r="B59" s="26" t="str">
        <f>'PRIX LF'!D62</f>
        <v>BANDE LATEX ROULEAU LIGHT 25M</v>
      </c>
      <c r="C59" s="57">
        <f>'PRIX LF'!L62</f>
        <v>35.450000000000003</v>
      </c>
      <c r="D59" s="57">
        <f>'PRIX LF'!O62</f>
        <v>33.677500000000002</v>
      </c>
      <c r="E59" s="54">
        <f>'PRIX LF'!P62</f>
        <v>-5.0000000000000017E-2</v>
      </c>
      <c r="F59" s="26" t="str">
        <f>'PRIX LF'!W62</f>
        <v>MÉTHODES DOUCES</v>
      </c>
      <c r="G59" s="57">
        <f>'PRIX LF'!N62</f>
        <v>42.54</v>
      </c>
      <c r="H59" s="26" t="str">
        <f>'PRIX LF'!F62</f>
        <v>PIECE</v>
      </c>
      <c r="I59" s="26">
        <f>'PRIX LF'!V62</f>
        <v>1.1160000000000001</v>
      </c>
      <c r="J59" s="57">
        <f>'PRIX LF'!R62</f>
        <v>31.905000000000005</v>
      </c>
      <c r="K59" s="57">
        <f>'PRIX LF'!J62</f>
        <v>10.559090909090907</v>
      </c>
      <c r="L59" s="303">
        <f>'PRIX LF'!AE62</f>
        <v>4.0499999999999998E-3</v>
      </c>
    </row>
    <row r="60" spans="1:12" x14ac:dyDescent="0.2">
      <c r="A60" s="26">
        <f>'PRIX LF'!A63</f>
        <v>1727</v>
      </c>
      <c r="B60" s="26" t="str">
        <f>'PRIX LF'!D63</f>
        <v>BANDE LATEX ROULEAU MEDIUM 25M</v>
      </c>
      <c r="C60" s="57">
        <f>'PRIX LF'!L63</f>
        <v>37.950000000000003</v>
      </c>
      <c r="D60" s="57">
        <f>'PRIX LF'!O63</f>
        <v>36.052500000000002</v>
      </c>
      <c r="E60" s="54">
        <f>'PRIX LF'!P63</f>
        <v>-5.0000000000000017E-2</v>
      </c>
      <c r="F60" s="26" t="str">
        <f>'PRIX LF'!W63</f>
        <v>MÉTHODES DOUCES</v>
      </c>
      <c r="G60" s="57">
        <f>'PRIX LF'!N63</f>
        <v>45.54</v>
      </c>
      <c r="H60" s="26" t="str">
        <f>'PRIX LF'!F63</f>
        <v>PIECE</v>
      </c>
      <c r="I60" s="26">
        <f>'PRIX LF'!V63</f>
        <v>1.45</v>
      </c>
      <c r="J60" s="57">
        <f>'PRIX LF'!R63</f>
        <v>34.155000000000001</v>
      </c>
      <c r="K60" s="57">
        <f>'PRIX LF'!J63</f>
        <v>13.852272727272725</v>
      </c>
      <c r="L60" s="303">
        <f>'PRIX LF'!AE63</f>
        <v>4.2119999999999996E-3</v>
      </c>
    </row>
    <row r="61" spans="1:12" x14ac:dyDescent="0.2">
      <c r="A61" s="26">
        <f>'PRIX LF'!A64</f>
        <v>3491</v>
      </c>
      <c r="B61" s="26" t="str">
        <f>'PRIX LF'!D64</f>
        <v>BANDE LATEX ROULEAU STRONG 25M</v>
      </c>
      <c r="C61" s="57">
        <f>'PRIX LF'!L64</f>
        <v>40.450000000000003</v>
      </c>
      <c r="D61" s="57">
        <f>'PRIX LF'!O64</f>
        <v>38.427500000000002</v>
      </c>
      <c r="E61" s="54">
        <f>'PRIX LF'!P64</f>
        <v>-5.0000000000000017E-2</v>
      </c>
      <c r="F61" s="26" t="str">
        <f>'PRIX LF'!W64</f>
        <v>MÉTHODES DOUCES</v>
      </c>
      <c r="G61" s="57">
        <f>'PRIX LF'!N64</f>
        <v>48.54</v>
      </c>
      <c r="H61" s="26" t="str">
        <f>'PRIX LF'!F64</f>
        <v>PIECE</v>
      </c>
      <c r="I61" s="26">
        <f>'PRIX LF'!V64</f>
        <v>1.78</v>
      </c>
      <c r="J61" s="57">
        <f>'PRIX LF'!R64</f>
        <v>36.405000000000001</v>
      </c>
      <c r="K61" s="57">
        <f>'PRIX LF'!J64</f>
        <v>17.302272727272726</v>
      </c>
      <c r="L61" s="303">
        <f>'PRIX LF'!AE64</f>
        <v>4.4000000000000003E-3</v>
      </c>
    </row>
    <row r="62" spans="1:12" x14ac:dyDescent="0.2">
      <c r="A62" s="26">
        <f>'PRIX LF'!A65</f>
        <v>2902</v>
      </c>
      <c r="B62" s="26" t="str">
        <f>'PRIX LF'!D65</f>
        <v>BANDES LESTEES CHEVILLE 2X0,5KG</v>
      </c>
      <c r="C62" s="57">
        <f>'PRIX LF'!L65</f>
        <v>6.39</v>
      </c>
      <c r="D62" s="57">
        <f>'PRIX LF'!O65</f>
        <v>5.4314999999999998</v>
      </c>
      <c r="E62" s="54">
        <f>'PRIX LF'!P65</f>
        <v>-0.15</v>
      </c>
      <c r="F62" s="26" t="str">
        <f>'PRIX LF'!W65</f>
        <v>FITNESS</v>
      </c>
      <c r="G62" s="57">
        <f>'PRIX LF'!N65</f>
        <v>7.6679999999999993</v>
      </c>
      <c r="H62" s="26" t="str">
        <f>'PRIX LF'!F65</f>
        <v>PAIRE</v>
      </c>
      <c r="I62" s="26">
        <f>'PRIX LF'!V65</f>
        <v>1.05</v>
      </c>
      <c r="J62" s="57">
        <f>'PRIX LF'!R65</f>
        <v>5.1120000000000001</v>
      </c>
      <c r="K62" s="57">
        <f>'PRIX LF'!J65</f>
        <v>2.5718181818181818</v>
      </c>
      <c r="L62" s="303">
        <f>'PRIX LF'!AE65</f>
        <v>1.7296E-3</v>
      </c>
    </row>
    <row r="63" spans="1:12" x14ac:dyDescent="0.2">
      <c r="A63" s="26">
        <f>'PRIX LF'!A66</f>
        <v>1450</v>
      </c>
      <c r="B63" s="26" t="str">
        <f>'PRIX LF'!D66</f>
        <v>BANDES LESTEES CHEVILLE 2X1KG</v>
      </c>
      <c r="C63" s="57">
        <f>'PRIX LF'!L66</f>
        <v>8.89</v>
      </c>
      <c r="D63" s="57">
        <f>'PRIX LF'!O66</f>
        <v>7.112000000000001</v>
      </c>
      <c r="E63" s="54">
        <f>'PRIX LF'!P66</f>
        <v>-0.19999999999999993</v>
      </c>
      <c r="F63" s="26" t="str">
        <f>'PRIX LF'!W66</f>
        <v>FITNESS</v>
      </c>
      <c r="G63" s="57">
        <f>'PRIX LF'!N66</f>
        <v>10.668000000000001</v>
      </c>
      <c r="H63" s="26" t="str">
        <f>'PRIX LF'!F66</f>
        <v>PAIRE</v>
      </c>
      <c r="I63" s="26">
        <f>'PRIX LF'!V66</f>
        <v>2.1</v>
      </c>
      <c r="J63" s="57">
        <f>'PRIX LF'!R66</f>
        <v>6.6675000000000004</v>
      </c>
      <c r="K63" s="57">
        <f>'PRIX LF'!J66</f>
        <v>3.7845454545454538</v>
      </c>
      <c r="L63" s="303">
        <f>'PRIX LF'!AE66</f>
        <v>3.7439999999999999E-3</v>
      </c>
    </row>
    <row r="64" spans="1:12" x14ac:dyDescent="0.2">
      <c r="A64" s="26">
        <f>'PRIX LF'!A67</f>
        <v>1969</v>
      </c>
      <c r="B64" s="26" t="str">
        <f>'PRIX LF'!D67</f>
        <v>BANDES LESTEES POIGNET 2X0,25KG</v>
      </c>
      <c r="C64" s="57">
        <f>'PRIX LF'!L67</f>
        <v>7</v>
      </c>
      <c r="D64" s="57">
        <f>'PRIX LF'!O67</f>
        <v>5.25</v>
      </c>
      <c r="E64" s="54">
        <f>'PRIX LF'!P67</f>
        <v>-0.25</v>
      </c>
      <c r="F64" s="26" t="str">
        <f>'PRIX LF'!W67</f>
        <v>FITNESS</v>
      </c>
      <c r="G64" s="57">
        <f>'PRIX LF'!N67</f>
        <v>8.4</v>
      </c>
      <c r="H64" s="26" t="str">
        <f>'PRIX LF'!F67</f>
        <v>PAIRE</v>
      </c>
      <c r="I64" s="26">
        <f>'PRIX LF'!V67</f>
        <v>0.55000000000000004</v>
      </c>
      <c r="J64" s="57">
        <f>'PRIX LF'!R67</f>
        <v>4.8999999999999995</v>
      </c>
      <c r="K64" s="57">
        <f>'PRIX LF'!J67</f>
        <v>1.7772727272727269</v>
      </c>
      <c r="L64" s="303">
        <f>'PRIX LF'!AE67</f>
        <v>6.3365000000000003E-4</v>
      </c>
    </row>
    <row r="65" spans="1:12" x14ac:dyDescent="0.2">
      <c r="A65" s="26">
        <f>'PRIX LF'!A68</f>
        <v>1451</v>
      </c>
      <c r="B65" s="26" t="str">
        <f>'PRIX LF'!D68</f>
        <v>BANDES LESTEES POIGNET 2X0,5KG</v>
      </c>
      <c r="C65" s="57">
        <f>'PRIX LF'!L68</f>
        <v>8.75</v>
      </c>
      <c r="D65" s="57">
        <f>'PRIX LF'!O68</f>
        <v>6.5625</v>
      </c>
      <c r="E65" s="54">
        <f>'PRIX LF'!P68</f>
        <v>-0.25</v>
      </c>
      <c r="F65" s="26" t="str">
        <f>'PRIX LF'!W68</f>
        <v>FITNESS</v>
      </c>
      <c r="G65" s="57">
        <f>'PRIX LF'!N68</f>
        <v>10.5</v>
      </c>
      <c r="H65" s="26" t="str">
        <f>'PRIX LF'!F68</f>
        <v>PAIRE</v>
      </c>
      <c r="I65" s="26">
        <f>'PRIX LF'!V68</f>
        <v>1.05</v>
      </c>
      <c r="J65" s="57">
        <f>'PRIX LF'!R68</f>
        <v>6.125</v>
      </c>
      <c r="K65" s="57">
        <f>'PRIX LF'!J68</f>
        <v>1.9863636363636359</v>
      </c>
      <c r="L65" s="303">
        <f>'PRIX LF'!AE68</f>
        <v>8.0499999999999994E-4</v>
      </c>
    </row>
    <row r="66" spans="1:12" x14ac:dyDescent="0.2">
      <c r="A66" s="26">
        <f>'PRIX LF'!A69</f>
        <v>4037</v>
      </c>
      <c r="B66" s="26" t="str">
        <f>'PRIX LF'!D69</f>
        <v>BANDES LESTEES POIGNET/CHEVILLE 0,5KG</v>
      </c>
      <c r="C66" s="57">
        <f>'PRIX LF'!L69</f>
        <v>7.9</v>
      </c>
      <c r="D66" s="57">
        <f>'PRIX LF'!O69</f>
        <v>7.11</v>
      </c>
      <c r="E66" s="54">
        <f>'PRIX LF'!P69</f>
        <v>-0.1</v>
      </c>
      <c r="F66" s="26" t="str">
        <f>'PRIX LF'!W69</f>
        <v>FITNESS</v>
      </c>
      <c r="G66" s="57">
        <f>'PRIX LF'!N69</f>
        <v>9.48</v>
      </c>
      <c r="H66" s="26" t="str">
        <f>'PRIX LF'!F69</f>
        <v>PAIRE</v>
      </c>
      <c r="I66" s="26">
        <f>'PRIX LF'!V69</f>
        <v>1</v>
      </c>
      <c r="J66" s="57">
        <f>'PRIX LF'!R69</f>
        <v>6.7149999999999999</v>
      </c>
      <c r="K66" s="57">
        <f>'PRIX LF'!J69</f>
        <v>3.9187500000000002</v>
      </c>
      <c r="L66" s="303" t="str">
        <f>'PRIX LF'!AE69</f>
        <v/>
      </c>
    </row>
    <row r="67" spans="1:12" x14ac:dyDescent="0.2">
      <c r="A67" s="26">
        <f>'PRIX LF'!A70</f>
        <v>4039</v>
      </c>
      <c r="B67" s="26" t="str">
        <f>'PRIX LF'!D70</f>
        <v>BANDES LESTEES POIGNET/CHEVILLE 1,5KG</v>
      </c>
      <c r="C67" s="57">
        <f>'PRIX LF'!L70</f>
        <v>13</v>
      </c>
      <c r="D67" s="57">
        <f>'PRIX LF'!O70</f>
        <v>11.700000000000001</v>
      </c>
      <c r="E67" s="54">
        <f>'PRIX LF'!P70</f>
        <v>-9.9999999999999922E-2</v>
      </c>
      <c r="F67" s="26" t="str">
        <f>'PRIX LF'!W70</f>
        <v>FITNESS</v>
      </c>
      <c r="G67" s="57">
        <f>'PRIX LF'!N70</f>
        <v>15.6</v>
      </c>
      <c r="H67" s="26" t="str">
        <f>'PRIX LF'!F70</f>
        <v>PAIRE</v>
      </c>
      <c r="I67" s="26">
        <f>'PRIX LF'!V70</f>
        <v>3</v>
      </c>
      <c r="J67" s="57">
        <f>'PRIX LF'!R70</f>
        <v>11.049999999999999</v>
      </c>
      <c r="K67" s="57">
        <f>'PRIX LF'!J70</f>
        <v>6.7649999999999997</v>
      </c>
      <c r="L67" s="303" t="str">
        <f>'PRIX LF'!AE70</f>
        <v/>
      </c>
    </row>
    <row r="68" spans="1:12" x14ac:dyDescent="0.2">
      <c r="A68" s="26">
        <f>'PRIX LF'!A71</f>
        <v>4038</v>
      </c>
      <c r="B68" s="26" t="str">
        <f>'PRIX LF'!D71</f>
        <v>BANDES LESTEES POIGNET/CHEVILLE 1KG</v>
      </c>
      <c r="C68" s="57">
        <f>'PRIX LF'!L71</f>
        <v>11</v>
      </c>
      <c r="D68" s="57">
        <f>'PRIX LF'!O71</f>
        <v>9.9</v>
      </c>
      <c r="E68" s="54">
        <f>'PRIX LF'!P71</f>
        <v>-9.9999999999999964E-2</v>
      </c>
      <c r="F68" s="26" t="str">
        <f>'PRIX LF'!W71</f>
        <v>FITNESS</v>
      </c>
      <c r="G68" s="57">
        <f>'PRIX LF'!N71</f>
        <v>13.2</v>
      </c>
      <c r="H68" s="26" t="str">
        <f>'PRIX LF'!F71</f>
        <v>PAIRE</v>
      </c>
      <c r="I68" s="26">
        <f>'PRIX LF'!V71</f>
        <v>2</v>
      </c>
      <c r="J68" s="57">
        <f>'PRIX LF'!R71</f>
        <v>9.35</v>
      </c>
      <c r="K68" s="57">
        <f>'PRIX LF'!J71</f>
        <v>5.5687500000000014</v>
      </c>
      <c r="L68" s="303" t="str">
        <f>'PRIX LF'!AE71</f>
        <v/>
      </c>
    </row>
    <row r="69" spans="1:12" x14ac:dyDescent="0.2">
      <c r="A69" s="26">
        <f>'PRIX LF'!A72</f>
        <v>4040</v>
      </c>
      <c r="B69" s="26" t="str">
        <f>'PRIX LF'!D72</f>
        <v>BANDES LESTEES POIGNET/CHEVILLE 2KG</v>
      </c>
      <c r="C69" s="57">
        <f>'PRIX LF'!L72</f>
        <v>17</v>
      </c>
      <c r="D69" s="57">
        <f>'PRIX LF'!O72</f>
        <v>15.3</v>
      </c>
      <c r="E69" s="54">
        <f>'PRIX LF'!P72</f>
        <v>-9.9999999999999964E-2</v>
      </c>
      <c r="F69" s="26" t="str">
        <f>'PRIX LF'!W72</f>
        <v>FITNESS</v>
      </c>
      <c r="G69" s="57">
        <f>'PRIX LF'!N72</f>
        <v>20.399999999999999</v>
      </c>
      <c r="H69" s="26" t="str">
        <f>'PRIX LF'!F72</f>
        <v>PAIRE</v>
      </c>
      <c r="I69" s="26">
        <f>'PRIX LF'!V72</f>
        <v>4</v>
      </c>
      <c r="J69" s="57">
        <f>'PRIX LF'!R72</f>
        <v>14.45</v>
      </c>
      <c r="K69" s="57">
        <f>'PRIX LF'!J72</f>
        <v>8.7058125000000022</v>
      </c>
      <c r="L69" s="303" t="str">
        <f>'PRIX LF'!AE72</f>
        <v/>
      </c>
    </row>
    <row r="70" spans="1:12" x14ac:dyDescent="0.2">
      <c r="A70" s="26">
        <f>'PRIX LF'!A73</f>
        <v>1987</v>
      </c>
      <c r="B70" s="26" t="str">
        <f>'PRIX LF'!D73</f>
        <v>BARRE COMPETITION FEMME 201CM, 1200LBS</v>
      </c>
      <c r="C70" s="57">
        <f>'PRIX LF'!L73</f>
        <v>349</v>
      </c>
      <c r="D70" s="57">
        <f>'PRIX LF'!O73</f>
        <v>314.10000000000002</v>
      </c>
      <c r="E70" s="54">
        <f>'PRIX LF'!P73</f>
        <v>-9.9999999999999936E-2</v>
      </c>
      <c r="F70" s="26" t="str">
        <f>'PRIX LF'!W73</f>
        <v>CROSS TRAINING</v>
      </c>
      <c r="G70" s="57">
        <f>'PRIX LF'!N73</f>
        <v>418.8</v>
      </c>
      <c r="H70" s="26" t="str">
        <f>'PRIX LF'!F73</f>
        <v>PIECE</v>
      </c>
      <c r="I70" s="26">
        <f>'PRIX LF'!V73</f>
        <v>16</v>
      </c>
      <c r="J70" s="57">
        <f>'PRIX LF'!R73</f>
        <v>296.64999999999998</v>
      </c>
      <c r="K70" s="57">
        <f>'PRIX LF'!J73</f>
        <v>156.81818181818178</v>
      </c>
      <c r="L70" s="303">
        <f>'PRIX LF'!AE73</f>
        <v>3.4684E-2</v>
      </c>
    </row>
    <row r="71" spans="1:12" x14ac:dyDescent="0.2">
      <c r="A71" s="26">
        <f>'PRIX LF'!A74</f>
        <v>1986</v>
      </c>
      <c r="B71" s="26" t="str">
        <f>'PRIX LF'!D74</f>
        <v>BARRE COMPETITION HOMME 220CM, 1500LBS</v>
      </c>
      <c r="C71" s="57">
        <f>'PRIX LF'!L74</f>
        <v>369</v>
      </c>
      <c r="D71" s="57">
        <f>'PRIX LF'!O74</f>
        <v>332.1</v>
      </c>
      <c r="E71" s="54">
        <f>'PRIX LF'!P74</f>
        <v>-9.9999999999999936E-2</v>
      </c>
      <c r="F71" s="26" t="str">
        <f>'PRIX LF'!W74</f>
        <v>CROSS TRAINING</v>
      </c>
      <c r="G71" s="57">
        <f>'PRIX LF'!N74</f>
        <v>442.8</v>
      </c>
      <c r="H71" s="26" t="str">
        <f>'PRIX LF'!F74</f>
        <v>PIECE</v>
      </c>
      <c r="I71" s="26">
        <f>'PRIX LF'!V74</f>
        <v>21</v>
      </c>
      <c r="J71" s="57">
        <f>'PRIX LF'!R74</f>
        <v>313.64999999999998</v>
      </c>
      <c r="K71" s="57">
        <f>'PRIX LF'!J74</f>
        <v>162.04545454545453</v>
      </c>
      <c r="L71" s="303">
        <f>'PRIX LF'!AE74</f>
        <v>3.4684E-2</v>
      </c>
    </row>
    <row r="72" spans="1:12" x14ac:dyDescent="0.2">
      <c r="A72" s="26">
        <f>'PRIX LF'!A75</f>
        <v>3407</v>
      </c>
      <c r="B72" s="26" t="str">
        <f>'PRIX LF'!D75</f>
        <v>BARRE CROSS TRAINING FEMME 25MM</v>
      </c>
      <c r="C72" s="57">
        <f>'PRIX LF'!L75</f>
        <v>160</v>
      </c>
      <c r="D72" s="57">
        <f>'PRIX LF'!O75</f>
        <v>140</v>
      </c>
      <c r="E72" s="54">
        <f>'PRIX LF'!P75</f>
        <v>-0.125</v>
      </c>
      <c r="F72" s="26" t="str">
        <f>'PRIX LF'!W75</f>
        <v>CROSS TRAINING</v>
      </c>
      <c r="G72" s="57">
        <f>'PRIX LF'!N75</f>
        <v>192</v>
      </c>
      <c r="H72" s="26" t="str">
        <f>'PRIX LF'!F75</f>
        <v>PIECE</v>
      </c>
      <c r="I72" s="26">
        <f>'PRIX LF'!V75</f>
        <v>16</v>
      </c>
      <c r="J72" s="57">
        <f>'PRIX LF'!R75</f>
        <v>132</v>
      </c>
      <c r="K72" s="57">
        <f>'PRIX LF'!J75</f>
        <v>44.954545454545446</v>
      </c>
      <c r="L72" s="303">
        <f>'PRIX LF'!AE75</f>
        <v>0.05</v>
      </c>
    </row>
    <row r="73" spans="1:12" x14ac:dyDescent="0.2">
      <c r="A73" s="26">
        <f>'PRIX LF'!A76</f>
        <v>3408</v>
      </c>
      <c r="B73" s="26" t="str">
        <f>'PRIX LF'!D76</f>
        <v>BARRE CROSS TRAINING HOMME 28MM</v>
      </c>
      <c r="C73" s="57">
        <f>'PRIX LF'!L76</f>
        <v>190</v>
      </c>
      <c r="D73" s="57">
        <f>'PRIX LF'!O76</f>
        <v>166.25</v>
      </c>
      <c r="E73" s="54">
        <f>'PRIX LF'!P76</f>
        <v>-0.125</v>
      </c>
      <c r="F73" s="26" t="str">
        <f>'PRIX LF'!W76</f>
        <v>CROSS TRAINING</v>
      </c>
      <c r="G73" s="57">
        <f>'PRIX LF'!N76</f>
        <v>228</v>
      </c>
      <c r="H73" s="26" t="str">
        <f>'PRIX LF'!F76</f>
        <v>PIECE</v>
      </c>
      <c r="I73" s="26">
        <f>'PRIX LF'!V76</f>
        <v>21</v>
      </c>
      <c r="J73" s="57">
        <f>'PRIX LF'!R76</f>
        <v>156.75</v>
      </c>
      <c r="K73" s="57">
        <f>'PRIX LF'!J76</f>
        <v>69.418181818181822</v>
      </c>
      <c r="L73" s="303">
        <f>'PRIX LF'!AE76</f>
        <v>0.05</v>
      </c>
    </row>
    <row r="74" spans="1:12" x14ac:dyDescent="0.2">
      <c r="A74" s="26">
        <f>'PRIX LF'!A77</f>
        <v>1452</v>
      </c>
      <c r="B74" s="26" t="str">
        <f>'PRIX LF'!D77</f>
        <v>BARRE CURL EZ 120CM</v>
      </c>
      <c r="C74" s="57">
        <f>'PRIX LF'!L77</f>
        <v>64</v>
      </c>
      <c r="D74" s="57">
        <f>'PRIX LF'!O77</f>
        <v>56</v>
      </c>
      <c r="E74" s="54">
        <f>'PRIX LF'!P77</f>
        <v>-0.125</v>
      </c>
      <c r="F74" s="26" t="str">
        <f>'PRIX LF'!W77</f>
        <v>MUSCULATION</v>
      </c>
      <c r="G74" s="57">
        <f>'PRIX LF'!N77</f>
        <v>76.8</v>
      </c>
      <c r="H74" s="26" t="str">
        <f>'PRIX LF'!F77</f>
        <v>PIECE</v>
      </c>
      <c r="I74" s="26">
        <f>'PRIX LF'!V77</f>
        <v>10.5</v>
      </c>
      <c r="J74" s="57">
        <f>'PRIX LF'!R77</f>
        <v>52.8</v>
      </c>
      <c r="K74" s="57">
        <f>'PRIX LF'!J77</f>
        <v>20.59545454545454</v>
      </c>
      <c r="L74" s="303">
        <f>'PRIX LF'!AE77</f>
        <v>1.2E-2</v>
      </c>
    </row>
    <row r="75" spans="1:12" x14ac:dyDescent="0.2">
      <c r="A75" s="26">
        <f>'PRIX LF'!A78</f>
        <v>1537</v>
      </c>
      <c r="B75" s="26" t="str">
        <f>'PRIX LF'!D78</f>
        <v>BARRE D'INITIATION A L'HALTEROPHILIE</v>
      </c>
      <c r="C75" s="57">
        <f>'PRIX LF'!L78</f>
        <v>85.72</v>
      </c>
      <c r="D75" s="57">
        <f>'PRIX LF'!O78</f>
        <v>66.433000000000007</v>
      </c>
      <c r="E75" s="54">
        <f>'PRIX LF'!P78</f>
        <v>-0.22499999999999992</v>
      </c>
      <c r="F75" s="26" t="str">
        <f>'PRIX LF'!W78</f>
        <v>CROSS TRAINING</v>
      </c>
      <c r="G75" s="57">
        <f>'PRIX LF'!N78</f>
        <v>102.86399999999999</v>
      </c>
      <c r="H75" s="26" t="str">
        <f>'PRIX LF'!F78</f>
        <v>PIECE</v>
      </c>
      <c r="I75" s="26">
        <f>'PRIX LF'!V78</f>
        <v>8.6</v>
      </c>
      <c r="J75" s="57">
        <f>'PRIX LF'!R78</f>
        <v>62.146999999999998</v>
      </c>
      <c r="K75" s="57">
        <f>'PRIX LF'!J78</f>
        <v>23.627272727272725</v>
      </c>
      <c r="L75" s="303">
        <f>'PRIX LF'!AE78</f>
        <v>0.02</v>
      </c>
    </row>
    <row r="76" spans="1:12" x14ac:dyDescent="0.2">
      <c r="A76" s="26">
        <f>'PRIX LF'!A79</f>
        <v>2450</v>
      </c>
      <c r="B76" s="26" t="str">
        <f>'PRIX LF'!D79</f>
        <v>BARRE D'OBSTACLE 1,2M</v>
      </c>
      <c r="C76" s="57">
        <f>'PRIX LF'!L79</f>
        <v>3.1</v>
      </c>
      <c r="D76" s="57">
        <f>'PRIX LF'!O79</f>
        <v>3.1</v>
      </c>
      <c r="E76" s="54">
        <f>'PRIX LF'!P79</f>
        <v>0</v>
      </c>
      <c r="F76" s="26" t="str">
        <f>'PRIX LF'!W79</f>
        <v>COACHING</v>
      </c>
      <c r="G76" s="57">
        <f>'PRIX LF'!N79</f>
        <v>3.7199999999999998</v>
      </c>
      <c r="H76" s="26" t="str">
        <f>'PRIX LF'!F79</f>
        <v>PIECE</v>
      </c>
      <c r="I76" s="26">
        <f>'PRIX LF'!V79</f>
        <v>0.35</v>
      </c>
      <c r="J76" s="57">
        <f>'PRIX LF'!R79</f>
        <v>3.1</v>
      </c>
      <c r="K76" s="57">
        <f>'PRIX LF'!J79</f>
        <v>1.8562500000000002</v>
      </c>
      <c r="L76" s="303" t="str">
        <f>'PRIX LF'!AE79</f>
        <v/>
      </c>
    </row>
    <row r="77" spans="1:12" x14ac:dyDescent="0.2">
      <c r="A77" s="26">
        <f>'PRIX LF'!A80</f>
        <v>2451</v>
      </c>
      <c r="B77" s="26" t="str">
        <f>'PRIX LF'!D80</f>
        <v>BARRE D'OBSTACLE 1,6M</v>
      </c>
      <c r="C77" s="57">
        <f>'PRIX LF'!L80</f>
        <v>4.0999999999999996</v>
      </c>
      <c r="D77" s="57">
        <f>'PRIX LF'!O80</f>
        <v>4.0999999999999996</v>
      </c>
      <c r="E77" s="54">
        <f>'PRIX LF'!P80</f>
        <v>0</v>
      </c>
      <c r="F77" s="26" t="str">
        <f>'PRIX LF'!W80</f>
        <v>COACHING</v>
      </c>
      <c r="G77" s="57">
        <f>'PRIX LF'!N80</f>
        <v>4.919999999999999</v>
      </c>
      <c r="H77" s="26" t="str">
        <f>'PRIX LF'!F80</f>
        <v>PIECE</v>
      </c>
      <c r="I77" s="26">
        <f>'PRIX LF'!V80</f>
        <v>0.25</v>
      </c>
      <c r="J77" s="57">
        <f>'PRIX LF'!R80</f>
        <v>4.0999999999999996</v>
      </c>
      <c r="K77" s="57">
        <f>'PRIX LF'!J80</f>
        <v>2.4750000000000001</v>
      </c>
      <c r="L77" s="303" t="str">
        <f>'PRIX LF'!AE80</f>
        <v/>
      </c>
    </row>
    <row r="78" spans="1:12" x14ac:dyDescent="0.2">
      <c r="A78" s="26">
        <f>'PRIX LF'!A81</f>
        <v>2333</v>
      </c>
      <c r="B78" s="26" t="str">
        <f>'PRIX LF'!D81</f>
        <v>BARRE D'OBSTACLE 1M</v>
      </c>
      <c r="C78" s="57">
        <f>'PRIX LF'!L81</f>
        <v>2.6</v>
      </c>
      <c r="D78" s="57">
        <f>'PRIX LF'!O81</f>
        <v>2.6</v>
      </c>
      <c r="E78" s="54">
        <f>'PRIX LF'!P81</f>
        <v>0</v>
      </c>
      <c r="F78" s="26" t="str">
        <f>'PRIX LF'!W81</f>
        <v>COACHING</v>
      </c>
      <c r="G78" s="57">
        <f>'PRIX LF'!N81</f>
        <v>3.12</v>
      </c>
      <c r="H78" s="26" t="str">
        <f>'PRIX LF'!F81</f>
        <v>PIECE</v>
      </c>
      <c r="I78" s="26">
        <f>'PRIX LF'!V81</f>
        <v>0.15</v>
      </c>
      <c r="J78" s="57">
        <f>'PRIX LF'!R81</f>
        <v>2.6</v>
      </c>
      <c r="K78" s="57">
        <f>'PRIX LF'!J81</f>
        <v>1.5674999999999999</v>
      </c>
      <c r="L78" s="303" t="str">
        <f>'PRIX LF'!AE81</f>
        <v/>
      </c>
    </row>
    <row r="79" spans="1:12" x14ac:dyDescent="0.2">
      <c r="A79" s="26">
        <f>'PRIX LF'!A82</f>
        <v>2693</v>
      </c>
      <c r="B79" s="26" t="str">
        <f>'PRIX LF'!D82</f>
        <v>BARRE DE POLE DANCE FIXE</v>
      </c>
      <c r="C79" s="57">
        <f>'PRIX LF'!L82</f>
        <v>213.48250000000002</v>
      </c>
      <c r="D79" s="57">
        <f>'PRIX LF'!O82</f>
        <v>176.1230625</v>
      </c>
      <c r="E79" s="54">
        <f>'PRIX LF'!P82</f>
        <v>-0.17500000000000004</v>
      </c>
      <c r="F79" s="26" t="str">
        <f>'PRIX LF'!W82</f>
        <v>FITNESS</v>
      </c>
      <c r="G79" s="57">
        <f>'PRIX LF'!N82</f>
        <v>256.17900000000003</v>
      </c>
      <c r="H79" s="26" t="str">
        <f>'PRIX LF'!F82</f>
        <v>PIECE</v>
      </c>
      <c r="I79" s="26">
        <f>'PRIX LF'!V82</f>
        <v>17</v>
      </c>
      <c r="J79" s="57">
        <f>'PRIX LF'!R82</f>
        <v>165.44893750000003</v>
      </c>
      <c r="K79" s="57">
        <f>'PRIX LF'!J82</f>
        <v>108.40500000000002</v>
      </c>
      <c r="L79" s="303" t="str">
        <f>'PRIX LF'!AE82</f>
        <v/>
      </c>
    </row>
    <row r="80" spans="1:12" x14ac:dyDescent="0.2">
      <c r="A80" s="26">
        <f>'PRIX LF'!A83</f>
        <v>2694</v>
      </c>
      <c r="B80" s="26" t="str">
        <f>'PRIX LF'!D83</f>
        <v>BARRE DE POLE DANCE ROTATIVE</v>
      </c>
      <c r="C80" s="57">
        <f>'PRIX LF'!L83</f>
        <v>246.67500000000004</v>
      </c>
      <c r="D80" s="57">
        <f>'PRIX LF'!O83</f>
        <v>215.84062500000005</v>
      </c>
      <c r="E80" s="54">
        <f>'PRIX LF'!P83</f>
        <v>-0.12499999999999996</v>
      </c>
      <c r="F80" s="26" t="str">
        <f>'PRIX LF'!W83</f>
        <v>FITNESS</v>
      </c>
      <c r="G80" s="57">
        <f>'PRIX LF'!N83</f>
        <v>296.01000000000005</v>
      </c>
      <c r="H80" s="26" t="str">
        <f>'PRIX LF'!F83</f>
        <v>PIECE</v>
      </c>
      <c r="I80" s="26">
        <f>'PRIX LF'!V83</f>
        <v>18</v>
      </c>
      <c r="J80" s="57">
        <f>'PRIX LF'!R83</f>
        <v>203.50687500000001</v>
      </c>
      <c r="K80" s="57">
        <f>'PRIX LF'!J83</f>
        <v>99.000000000000014</v>
      </c>
      <c r="L80" s="303" t="str">
        <f>'PRIX LF'!AE83</f>
        <v/>
      </c>
    </row>
    <row r="81" spans="1:12" x14ac:dyDescent="0.2">
      <c r="A81" s="26">
        <f>'PRIX LF'!A84</f>
        <v>2359</v>
      </c>
      <c r="B81" s="26" t="str">
        <f>'PRIX LF'!D84</f>
        <v>BARRE KIT PUMP RENFORCEE</v>
      </c>
      <c r="C81" s="57">
        <f>'PRIX LF'!L84</f>
        <v>14.5</v>
      </c>
      <c r="D81" s="57">
        <f>'PRIX LF'!O84</f>
        <v>12.324999999999999</v>
      </c>
      <c r="E81" s="54">
        <f>'PRIX LF'!P84</f>
        <v>-0.15000000000000005</v>
      </c>
      <c r="F81" s="26" t="str">
        <f>'PRIX LF'!W84</f>
        <v>FITNESS</v>
      </c>
      <c r="G81" s="57">
        <f>'PRIX LF'!N84</f>
        <v>17.399999999999999</v>
      </c>
      <c r="H81" s="26" t="str">
        <f>'PRIX LF'!F84</f>
        <v>PIECE</v>
      </c>
      <c r="I81" s="26">
        <f>'PRIX LF'!V84</f>
        <v>1.83</v>
      </c>
      <c r="J81" s="57">
        <f>'PRIX LF'!R84</f>
        <v>11.962499999999999</v>
      </c>
      <c r="K81" s="57">
        <f>'PRIX LF'!J84</f>
        <v>6.1681818181818171</v>
      </c>
      <c r="L81" s="303">
        <f>'PRIX LF'!AE84</f>
        <v>3.3431400000000001E-3</v>
      </c>
    </row>
    <row r="82" spans="1:12" x14ac:dyDescent="0.2">
      <c r="A82" s="26">
        <f>'PRIX LF'!A85</f>
        <v>2300</v>
      </c>
      <c r="B82" s="26" t="str">
        <f>'PRIX LF'!D85</f>
        <v>BARRE LESTEE 2</v>
      </c>
      <c r="C82" s="57">
        <f>'PRIX LF'!L85</f>
        <v>16.5</v>
      </c>
      <c r="D82" s="57">
        <f>'PRIX LF'!O85</f>
        <v>15.674999999999999</v>
      </c>
      <c r="E82" s="54">
        <f>'PRIX LF'!P85</f>
        <v>-5.0000000000000065E-2</v>
      </c>
      <c r="F82" s="26" t="str">
        <f>'PRIX LF'!W85</f>
        <v>FITNESS</v>
      </c>
      <c r="G82" s="57">
        <f>'PRIX LF'!N85</f>
        <v>19.8</v>
      </c>
      <c r="H82" s="26" t="str">
        <f>'PRIX LF'!F85</f>
        <v>PIECE</v>
      </c>
      <c r="I82" s="26">
        <f>'PRIX LF'!V85</f>
        <v>2</v>
      </c>
      <c r="J82" s="57">
        <f>'PRIX LF'!R85</f>
        <v>14.85</v>
      </c>
      <c r="K82" s="57">
        <f>'PRIX LF'!J85</f>
        <v>9.4875000000000007</v>
      </c>
      <c r="L82" s="303" t="str">
        <f>'PRIX LF'!AE85</f>
        <v/>
      </c>
    </row>
    <row r="83" spans="1:12" x14ac:dyDescent="0.2">
      <c r="A83" s="26">
        <f>'PRIX LF'!A86</f>
        <v>2301</v>
      </c>
      <c r="B83" s="26" t="str">
        <f>'PRIX LF'!D86</f>
        <v>BARRE LESTEE 3</v>
      </c>
      <c r="C83" s="57">
        <f>'PRIX LF'!L86</f>
        <v>20.2</v>
      </c>
      <c r="D83" s="57">
        <f>'PRIX LF'!O86</f>
        <v>19.189999999999998</v>
      </c>
      <c r="E83" s="54">
        <f>'PRIX LF'!P86</f>
        <v>-5.0000000000000079E-2</v>
      </c>
      <c r="F83" s="26" t="str">
        <f>'PRIX LF'!W86</f>
        <v>FITNESS</v>
      </c>
      <c r="G83" s="57">
        <f>'PRIX LF'!N86</f>
        <v>24.24</v>
      </c>
      <c r="H83" s="26" t="str">
        <f>'PRIX LF'!F86</f>
        <v>PIECE</v>
      </c>
      <c r="I83" s="26">
        <f>'PRIX LF'!V86</f>
        <v>3</v>
      </c>
      <c r="J83" s="57">
        <f>'PRIX LF'!R86</f>
        <v>18.18</v>
      </c>
      <c r="K83" s="57">
        <f>'PRIX LF'!J86</f>
        <v>11.715</v>
      </c>
      <c r="L83" s="303" t="str">
        <f>'PRIX LF'!AE86</f>
        <v/>
      </c>
    </row>
    <row r="84" spans="1:12" x14ac:dyDescent="0.2">
      <c r="A84" s="26">
        <f>'PRIX LF'!A87</f>
        <v>2302</v>
      </c>
      <c r="B84" s="26" t="str">
        <f>'PRIX LF'!D87</f>
        <v>BARRE LESTEE 4</v>
      </c>
      <c r="C84" s="57">
        <f>'PRIX LF'!L87</f>
        <v>22.5</v>
      </c>
      <c r="D84" s="57">
        <f>'PRIX LF'!O87</f>
        <v>21.375</v>
      </c>
      <c r="E84" s="54">
        <f>'PRIX LF'!P87</f>
        <v>-0.05</v>
      </c>
      <c r="F84" s="26" t="str">
        <f>'PRIX LF'!W87</f>
        <v>FITNESS</v>
      </c>
      <c r="G84" s="57">
        <f>'PRIX LF'!N87</f>
        <v>27</v>
      </c>
      <c r="H84" s="26" t="str">
        <f>'PRIX LF'!F87</f>
        <v>PIECE</v>
      </c>
      <c r="I84" s="26">
        <f>'PRIX LF'!V87</f>
        <v>4</v>
      </c>
      <c r="J84" s="57">
        <f>'PRIX LF'!R87</f>
        <v>20.25</v>
      </c>
      <c r="K84" s="57">
        <f>'PRIX LF'!J87</f>
        <v>13.117500000000001</v>
      </c>
      <c r="L84" s="303" t="str">
        <f>'PRIX LF'!AE87</f>
        <v/>
      </c>
    </row>
    <row r="85" spans="1:12" x14ac:dyDescent="0.2">
      <c r="A85" s="26">
        <f>'PRIX LF'!A88</f>
        <v>2303</v>
      </c>
      <c r="B85" s="26" t="str">
        <f>'PRIX LF'!D88</f>
        <v>BARRE LESTEE 5</v>
      </c>
      <c r="C85" s="57">
        <f>'PRIX LF'!L88</f>
        <v>26</v>
      </c>
      <c r="D85" s="57">
        <f>'PRIX LF'!O88</f>
        <v>24.7</v>
      </c>
      <c r="E85" s="54">
        <f>'PRIX LF'!P88</f>
        <v>-5.0000000000000031E-2</v>
      </c>
      <c r="F85" s="26" t="str">
        <f>'PRIX LF'!W88</f>
        <v>FITNESS</v>
      </c>
      <c r="G85" s="57">
        <f>'PRIX LF'!N88</f>
        <v>31.2</v>
      </c>
      <c r="H85" s="26" t="str">
        <f>'PRIX LF'!F88</f>
        <v>PIECE</v>
      </c>
      <c r="I85" s="26">
        <f>'PRIX LF'!V88</f>
        <v>5</v>
      </c>
      <c r="J85" s="57">
        <f>'PRIX LF'!R88</f>
        <v>23.400000000000002</v>
      </c>
      <c r="K85" s="57">
        <f>'PRIX LF'!J88</f>
        <v>15.18</v>
      </c>
      <c r="L85" s="303" t="str">
        <f>'PRIX LF'!AE88</f>
        <v/>
      </c>
    </row>
    <row r="86" spans="1:12" x14ac:dyDescent="0.2">
      <c r="A86" s="26">
        <f>'PRIX LF'!A89</f>
        <v>2337</v>
      </c>
      <c r="B86" s="26" t="str">
        <f>'PRIX LF'!D89</f>
        <v>BARRE LESTEE 6</v>
      </c>
      <c r="C86" s="57">
        <f>'PRIX LF'!L89</f>
        <v>29.5</v>
      </c>
      <c r="D86" s="57">
        <f>'PRIX LF'!O89</f>
        <v>28.024999999999999</v>
      </c>
      <c r="E86" s="54">
        <f>'PRIX LF'!P89</f>
        <v>-5.0000000000000051E-2</v>
      </c>
      <c r="F86" s="26" t="str">
        <f>'PRIX LF'!W89</f>
        <v>FITNESS</v>
      </c>
      <c r="G86" s="57">
        <f>'PRIX LF'!N89</f>
        <v>35.4</v>
      </c>
      <c r="H86" s="26" t="str">
        <f>'PRIX LF'!F89</f>
        <v>PIECE</v>
      </c>
      <c r="I86" s="26">
        <f>'PRIX LF'!V89</f>
        <v>6</v>
      </c>
      <c r="J86" s="57">
        <f>'PRIX LF'!R89</f>
        <v>26.55</v>
      </c>
      <c r="K86" s="57">
        <f>'PRIX LF'!J89</f>
        <v>17.077500000000001</v>
      </c>
      <c r="L86" s="303" t="str">
        <f>'PRIX LF'!AE89</f>
        <v/>
      </c>
    </row>
    <row r="87" spans="1:12" x14ac:dyDescent="0.2">
      <c r="A87" s="26">
        <f>'PRIX LF'!A90</f>
        <v>2338</v>
      </c>
      <c r="B87" s="26" t="str">
        <f>'PRIX LF'!D90</f>
        <v>BARRE LESTEE 7</v>
      </c>
      <c r="C87" s="57">
        <f>'PRIX LF'!L90</f>
        <v>33</v>
      </c>
      <c r="D87" s="57">
        <f>'PRIX LF'!O90</f>
        <v>31.349999999999998</v>
      </c>
      <c r="E87" s="54">
        <f>'PRIX LF'!P90</f>
        <v>-5.0000000000000065E-2</v>
      </c>
      <c r="F87" s="26" t="str">
        <f>'PRIX LF'!W90</f>
        <v>FITNESS</v>
      </c>
      <c r="G87" s="57">
        <f>'PRIX LF'!N90</f>
        <v>39.6</v>
      </c>
      <c r="H87" s="26" t="str">
        <f>'PRIX LF'!F90</f>
        <v>PIECE</v>
      </c>
      <c r="I87" s="26">
        <f>'PRIX LF'!V90</f>
        <v>7</v>
      </c>
      <c r="J87" s="57">
        <f>'PRIX LF'!R90</f>
        <v>29.7</v>
      </c>
      <c r="K87" s="57">
        <f>'PRIX LF'!J90</f>
        <v>18.970875000000003</v>
      </c>
      <c r="L87" s="303" t="str">
        <f>'PRIX LF'!AE90</f>
        <v/>
      </c>
    </row>
    <row r="88" spans="1:12" x14ac:dyDescent="0.2">
      <c r="A88" s="26">
        <f>'PRIX LF'!A91</f>
        <v>1458</v>
      </c>
      <c r="B88" s="26" t="str">
        <f>'PRIX LF'!D91</f>
        <v xml:space="preserve">BARRE LYRE TRICEPS </v>
      </c>
      <c r="C88" s="57">
        <f>'PRIX LF'!L91</f>
        <v>75</v>
      </c>
      <c r="D88" s="57">
        <f>'PRIX LF'!O91</f>
        <v>67.5</v>
      </c>
      <c r="E88" s="54">
        <f>'PRIX LF'!P91</f>
        <v>-0.1</v>
      </c>
      <c r="F88" s="26" t="str">
        <f>'PRIX LF'!W91</f>
        <v>MUSCULATION</v>
      </c>
      <c r="G88" s="57">
        <f>'PRIX LF'!N91</f>
        <v>90</v>
      </c>
      <c r="H88" s="26" t="str">
        <f>'PRIX LF'!F91</f>
        <v>PIECE</v>
      </c>
      <c r="I88" s="26">
        <f>'PRIX LF'!V91</f>
        <v>13</v>
      </c>
      <c r="J88" s="57">
        <f>'PRIX LF'!R91</f>
        <v>63.75</v>
      </c>
      <c r="K88" s="57">
        <f>'PRIX LF'!J91</f>
        <v>26.659090909090907</v>
      </c>
      <c r="L88" s="303">
        <f>'PRIX LF'!AE91</f>
        <v>2.41408E-2</v>
      </c>
    </row>
    <row r="89" spans="1:12" x14ac:dyDescent="0.2">
      <c r="A89" s="26">
        <f>'PRIX LF'!A92</f>
        <v>2986</v>
      </c>
      <c r="B89" s="26" t="str">
        <f>'PRIX LF'!D92</f>
        <v>BARRE OLYMPIQUE DROITE 1,50M</v>
      </c>
      <c r="C89" s="57">
        <f>'PRIX LF'!L92</f>
        <v>115</v>
      </c>
      <c r="D89" s="57">
        <f>'PRIX LF'!O92</f>
        <v>86.25</v>
      </c>
      <c r="E89" s="54">
        <f>'PRIX LF'!P92</f>
        <v>-0.25</v>
      </c>
      <c r="F89" s="26" t="str">
        <f>'PRIX LF'!W92</f>
        <v>MUSCULATION</v>
      </c>
      <c r="G89" s="57">
        <f>'PRIX LF'!N92</f>
        <v>138</v>
      </c>
      <c r="H89" s="26" t="str">
        <f>'PRIX LF'!F92</f>
        <v>PIECE</v>
      </c>
      <c r="I89" s="26">
        <f>'PRIX LF'!V92</f>
        <v>12.8</v>
      </c>
      <c r="J89" s="57">
        <f>'PRIX LF'!R92</f>
        <v>80.5</v>
      </c>
      <c r="K89" s="57">
        <f>'PRIX LF'!J92</f>
        <v>32.409090909090907</v>
      </c>
      <c r="L89" s="303">
        <f>'PRIX LF'!AE92</f>
        <v>0.03</v>
      </c>
    </row>
    <row r="90" spans="1:12" x14ac:dyDescent="0.2">
      <c r="A90" s="26">
        <f>'PRIX LF'!A93</f>
        <v>1453</v>
      </c>
      <c r="B90" s="26" t="str">
        <f>'PRIX LF'!D93</f>
        <v>BARRE OLYMPIQUE DROITE 2,20M</v>
      </c>
      <c r="C90" s="57">
        <f>'PRIX LF'!L93</f>
        <v>170</v>
      </c>
      <c r="D90" s="57">
        <f>'PRIX LF'!O93</f>
        <v>118.99999999999999</v>
      </c>
      <c r="E90" s="54">
        <f>'PRIX LF'!P93</f>
        <v>-0.3000000000000001</v>
      </c>
      <c r="F90" s="26" t="str">
        <f>'PRIX LF'!W93</f>
        <v>MUSCULATION</v>
      </c>
      <c r="G90" s="57">
        <f>'PRIX LF'!N93</f>
        <v>204</v>
      </c>
      <c r="H90" s="26" t="str">
        <f>'PRIX LF'!F93</f>
        <v>PIECE</v>
      </c>
      <c r="I90" s="26">
        <f>'PRIX LF'!V93</f>
        <v>20.2</v>
      </c>
      <c r="J90" s="57">
        <f>'PRIX LF'!R93</f>
        <v>114.75000000000001</v>
      </c>
      <c r="K90" s="57">
        <f>'PRIX LF'!J93</f>
        <v>54.363636363636353</v>
      </c>
      <c r="L90" s="303">
        <f>'PRIX LF'!AE93</f>
        <v>2.5000000000000001E-2</v>
      </c>
    </row>
    <row r="91" spans="1:12" x14ac:dyDescent="0.2">
      <c r="A91" s="26">
        <f>'PRIX LF'!A94</f>
        <v>2537</v>
      </c>
      <c r="B91" s="26" t="str">
        <f>'PRIX LF'!D94</f>
        <v>BARRE STABFIT</v>
      </c>
      <c r="C91" s="57">
        <f>'PRIX LF'!L94</f>
        <v>22.770000000000003</v>
      </c>
      <c r="D91" s="57">
        <f>'PRIX LF'!O94</f>
        <v>19.923750000000002</v>
      </c>
      <c r="E91" s="54">
        <f>'PRIX LF'!P94</f>
        <v>-0.12500000000000003</v>
      </c>
      <c r="F91" s="26" t="str">
        <f>'PRIX LF'!W94</f>
        <v>FITNESS</v>
      </c>
      <c r="G91" s="57">
        <f>'PRIX LF'!N94</f>
        <v>27.324000000000002</v>
      </c>
      <c r="H91" s="26" t="str">
        <f>'PRIX LF'!F94</f>
        <v>PIECE</v>
      </c>
      <c r="I91" s="26">
        <f>'PRIX LF'!V94</f>
        <v>1.4</v>
      </c>
      <c r="J91" s="57">
        <f>'PRIX LF'!R94</f>
        <v>18.785250000000001</v>
      </c>
      <c r="K91" s="57">
        <f>'PRIX LF'!J94</f>
        <v>9.1162500000000026</v>
      </c>
      <c r="L91" s="303" t="str">
        <f>'PRIX LF'!AE94</f>
        <v/>
      </c>
    </row>
    <row r="92" spans="1:12" x14ac:dyDescent="0.2">
      <c r="A92" s="26">
        <f>'PRIX LF'!A95</f>
        <v>2399</v>
      </c>
      <c r="B92" s="26" t="str">
        <f>'PRIX LF'!D95</f>
        <v>BARRES D'HALTERES 50MM</v>
      </c>
      <c r="C92" s="57">
        <f>'PRIX LF'!L95</f>
        <v>84</v>
      </c>
      <c r="D92" s="57">
        <f>'PRIX LF'!O95</f>
        <v>79.8</v>
      </c>
      <c r="E92" s="54">
        <f>'PRIX LF'!P95</f>
        <v>-5.0000000000000031E-2</v>
      </c>
      <c r="F92" s="26" t="str">
        <f>'PRIX LF'!W95</f>
        <v>MUSCULATION</v>
      </c>
      <c r="G92" s="57">
        <f>'PRIX LF'!N95</f>
        <v>100.8</v>
      </c>
      <c r="H92" s="26" t="str">
        <f>'PRIX LF'!F95</f>
        <v>PAIRE</v>
      </c>
      <c r="I92" s="26">
        <f>'PRIX LF'!V95</f>
        <v>11</v>
      </c>
      <c r="J92" s="57">
        <f>'PRIX LF'!R95</f>
        <v>79.8</v>
      </c>
      <c r="K92" s="57">
        <f>'PRIX LF'!J95</f>
        <v>43.736000000000004</v>
      </c>
      <c r="L92" s="303" t="str">
        <f>'PRIX LF'!AE95</f>
        <v/>
      </c>
    </row>
    <row r="93" spans="1:12" x14ac:dyDescent="0.2">
      <c r="A93" s="26">
        <f>'PRIX LF'!A96</f>
        <v>1460</v>
      </c>
      <c r="B93" s="26" t="str">
        <f>'PRIX LF'!D96</f>
        <v>BASE A PICOTS BLEUE</v>
      </c>
      <c r="C93" s="57">
        <f>'PRIX LF'!L96</f>
        <v>11.66</v>
      </c>
      <c r="D93" s="57">
        <f>'PRIX LF'!O96</f>
        <v>9.9109999999999996</v>
      </c>
      <c r="E93" s="54">
        <f>'PRIX LF'!P96</f>
        <v>-0.15000000000000005</v>
      </c>
      <c r="F93" s="26" t="str">
        <f>'PRIX LF'!W96</f>
        <v>MÉTHODES DOUCES</v>
      </c>
      <c r="G93" s="57">
        <f>'PRIX LF'!N96</f>
        <v>13.991999999999999</v>
      </c>
      <c r="H93" s="26" t="str">
        <f>'PRIX LF'!F96</f>
        <v>PIECE</v>
      </c>
      <c r="I93" s="26">
        <f>'PRIX LF'!V96</f>
        <v>1.2</v>
      </c>
      <c r="J93" s="57">
        <f>'PRIX LF'!R96</f>
        <v>9.3280000000000012</v>
      </c>
      <c r="K93" s="57">
        <f>'PRIX LF'!J96</f>
        <v>3.9309090909090902</v>
      </c>
      <c r="L93" s="303">
        <f>'PRIX LF'!AE96</f>
        <v>9.5303999999999996E-3</v>
      </c>
    </row>
    <row r="94" spans="1:12" x14ac:dyDescent="0.2">
      <c r="A94" s="26">
        <f>'PRIX LF'!A97</f>
        <v>1469</v>
      </c>
      <c r="B94" s="26" t="str">
        <f>'PRIX LF'!D97</f>
        <v>BASE A PICOTS GRISE</v>
      </c>
      <c r="C94" s="57">
        <f>'PRIX LF'!L97</f>
        <v>11.66</v>
      </c>
      <c r="D94" s="57">
        <f>'PRIX LF'!O97</f>
        <v>9.9109999999999996</v>
      </c>
      <c r="E94" s="54">
        <f>'PRIX LF'!P97</f>
        <v>-0.15000000000000005</v>
      </c>
      <c r="F94" s="26" t="str">
        <f>'PRIX LF'!W97</f>
        <v>MÉTHODES DOUCES</v>
      </c>
      <c r="G94" s="57">
        <f>'PRIX LF'!N97</f>
        <v>13.991999999999999</v>
      </c>
      <c r="H94" s="26" t="str">
        <f>'PRIX LF'!F97</f>
        <v>PIECE</v>
      </c>
      <c r="I94" s="26">
        <f>'PRIX LF'!V97</f>
        <v>1.2</v>
      </c>
      <c r="J94" s="57">
        <f>'PRIX LF'!R97</f>
        <v>9.3280000000000012</v>
      </c>
      <c r="K94" s="57">
        <f>'PRIX LF'!J97</f>
        <v>3.9309090909090902</v>
      </c>
      <c r="L94" s="303">
        <f>'PRIX LF'!AE97</f>
        <v>9.5303999999999996E-3</v>
      </c>
    </row>
    <row r="95" spans="1:12" x14ac:dyDescent="0.2">
      <c r="A95" s="26">
        <f>'PRIX LF'!A98</f>
        <v>2783</v>
      </c>
      <c r="B95" s="26" t="str">
        <f>'PRIX LF'!D98</f>
        <v>BASE DE FRAPPE AVEC COULISSEAU</v>
      </c>
      <c r="C95" s="57">
        <f>'PRIX LF'!L98</f>
        <v>415.83333333333337</v>
      </c>
      <c r="D95" s="57">
        <f>'PRIX LF'!O98</f>
        <v>415.83333333333337</v>
      </c>
      <c r="E95" s="54">
        <f>'PRIX LF'!P98</f>
        <v>0</v>
      </c>
      <c r="F95" s="26" t="str">
        <f>'PRIX LF'!W98</f>
        <v>FITNESS</v>
      </c>
      <c r="G95" s="57">
        <f>'PRIX LF'!N98</f>
        <v>499</v>
      </c>
      <c r="H95" s="26" t="str">
        <f>'PRIX LF'!F98</f>
        <v>PIECE</v>
      </c>
      <c r="I95" s="26">
        <f>'PRIX LF'!V98</f>
        <v>20</v>
      </c>
      <c r="J95" s="57">
        <f>'PRIX LF'!R98</f>
        <v>395.04166666666669</v>
      </c>
      <c r="K95" s="57">
        <f>'PRIX LF'!J98</f>
        <v>232.8666666666667</v>
      </c>
      <c r="L95" s="303" t="str">
        <f>'PRIX LF'!AE98</f>
        <v/>
      </c>
    </row>
    <row r="96" spans="1:12" x14ac:dyDescent="0.2">
      <c r="A96" s="26">
        <f>'PRIX LF'!A99</f>
        <v>2718</v>
      </c>
      <c r="B96" s="26" t="str">
        <f>'PRIX LF'!D99</f>
        <v>BASE POUR BALLON</v>
      </c>
      <c r="C96" s="57">
        <f>'PRIX LF'!L99</f>
        <v>29.009200000000003</v>
      </c>
      <c r="D96" s="57">
        <f>'PRIX LF'!O99</f>
        <v>29.009200000000003</v>
      </c>
      <c r="E96" s="54">
        <f>'PRIX LF'!P99</f>
        <v>0</v>
      </c>
      <c r="F96" s="26">
        <f>'PRIX LF'!W99</f>
        <v>0</v>
      </c>
      <c r="G96" s="57">
        <f>'PRIX LF'!N99</f>
        <v>34.811040000000006</v>
      </c>
      <c r="H96" s="26" t="str">
        <f>'PRIX LF'!F99</f>
        <v>PIECE</v>
      </c>
      <c r="I96" s="26">
        <f>'PRIX LF'!V99</f>
        <v>1</v>
      </c>
      <c r="J96" s="57">
        <f>'PRIX LF'!R99</f>
        <v>27.55874</v>
      </c>
      <c r="K96" s="57">
        <f>'PRIX LF'!J99</f>
        <v>15.262500000000001</v>
      </c>
      <c r="L96" s="303" t="str">
        <f>'PRIX LF'!AE99</f>
        <v/>
      </c>
    </row>
    <row r="97" spans="1:12" x14ac:dyDescent="0.2">
      <c r="A97" s="26" t="str">
        <f>'PRIX LF'!A100</f>
        <v>1767A</v>
      </c>
      <c r="B97" s="26" t="str">
        <f>'PRIX LF'!D100</f>
        <v>BATON DE MASSAGE</v>
      </c>
      <c r="C97" s="57">
        <f>'PRIX LF'!L100</f>
        <v>15</v>
      </c>
      <c r="D97" s="57">
        <f>'PRIX LF'!O100</f>
        <v>13.875</v>
      </c>
      <c r="E97" s="54">
        <f>'PRIX LF'!P100</f>
        <v>-7.4999999999999997E-2</v>
      </c>
      <c r="F97" s="26" t="str">
        <f>'PRIX LF'!W100</f>
        <v>MÉTHODES DOUCES</v>
      </c>
      <c r="G97" s="57">
        <f>'PRIX LF'!N100</f>
        <v>18</v>
      </c>
      <c r="H97" s="26" t="str">
        <f>'PRIX LF'!F100</f>
        <v>PIECE</v>
      </c>
      <c r="I97" s="26">
        <f>'PRIX LF'!V100</f>
        <v>0.4</v>
      </c>
      <c r="J97" s="57">
        <f>'PRIX LF'!R100</f>
        <v>13.125</v>
      </c>
      <c r="K97" s="57">
        <f>'PRIX LF'!J100</f>
        <v>4.0772727272727263</v>
      </c>
      <c r="L97" s="303" t="str">
        <f>'PRIX LF'!AE100</f>
        <v/>
      </c>
    </row>
    <row r="98" spans="1:12" x14ac:dyDescent="0.2">
      <c r="A98" s="26">
        <f>'PRIX LF'!A101</f>
        <v>1470</v>
      </c>
      <c r="B98" s="26" t="str">
        <f>'PRIX LF'!D101</f>
        <v>BATONS DE BOIS 120CM</v>
      </c>
      <c r="C98" s="57">
        <f>'PRIX LF'!L101</f>
        <v>2.2999999999999998</v>
      </c>
      <c r="D98" s="57">
        <f>'PRIX LF'!O101</f>
        <v>1.7825</v>
      </c>
      <c r="E98" s="54">
        <f>'PRIX LF'!P101</f>
        <v>-0.22499999999999995</v>
      </c>
      <c r="F98" s="26" t="str">
        <f>'PRIX LF'!W101</f>
        <v>COACHING</v>
      </c>
      <c r="G98" s="57">
        <f>'PRIX LF'!N101</f>
        <v>2.76</v>
      </c>
      <c r="H98" s="26" t="str">
        <f>'PRIX LF'!F101</f>
        <v>PIECE</v>
      </c>
      <c r="I98" s="26">
        <f>'PRIX LF'!V101</f>
        <v>0.3</v>
      </c>
      <c r="J98" s="57">
        <f>'PRIX LF'!R101</f>
        <v>1.6674999999999998</v>
      </c>
      <c r="K98" s="57">
        <f>'PRIX LF'!J101</f>
        <v>0.17563636363636362</v>
      </c>
      <c r="L98" s="303" t="str">
        <f>'PRIX LF'!AE101</f>
        <v/>
      </c>
    </row>
    <row r="99" spans="1:12" x14ac:dyDescent="0.2">
      <c r="A99" s="26">
        <f>'PRIX LF'!A102</f>
        <v>1461</v>
      </c>
      <c r="B99" s="26" t="str">
        <f>'PRIX LF'!D102</f>
        <v>BATONS DE BOIS 120CM PAR 10</v>
      </c>
      <c r="C99" s="57">
        <f>'PRIX LF'!L102</f>
        <v>23</v>
      </c>
      <c r="D99" s="57">
        <f>'PRIX LF'!O102</f>
        <v>17.824999999999999</v>
      </c>
      <c r="E99" s="54">
        <f>'PRIX LF'!P102</f>
        <v>-0.22500000000000003</v>
      </c>
      <c r="F99" s="26" t="str">
        <f>'PRIX LF'!W102</f>
        <v>COACHING</v>
      </c>
      <c r="G99" s="57">
        <f>'PRIX LF'!N102</f>
        <v>27.599999999999998</v>
      </c>
      <c r="H99" s="26" t="str">
        <f>'PRIX LF'!F102</f>
        <v>LOT DE 10</v>
      </c>
      <c r="I99" s="26">
        <f>'PRIX LF'!V102</f>
        <v>3</v>
      </c>
      <c r="J99" s="57">
        <f>'PRIX LF'!R102</f>
        <v>16.675000000000001</v>
      </c>
      <c r="K99" s="57">
        <f>'PRIX LF'!J102</f>
        <v>1.7563636363636361</v>
      </c>
      <c r="L99" s="303">
        <f>'PRIX LF'!AE102</f>
        <v>7.9539999999999993E-3</v>
      </c>
    </row>
    <row r="100" spans="1:12" x14ac:dyDescent="0.2">
      <c r="A100" s="26">
        <f>'PRIX LF'!A103</f>
        <v>1471</v>
      </c>
      <c r="B100" s="26" t="str">
        <f>'PRIX LF'!D103</f>
        <v>BATONS DE BOIS 140CM</v>
      </c>
      <c r="C100" s="57">
        <f>'PRIX LF'!L103</f>
        <v>2.9</v>
      </c>
      <c r="D100" s="57">
        <f>'PRIX LF'!O103</f>
        <v>2.2475000000000001</v>
      </c>
      <c r="E100" s="54">
        <f>'PRIX LF'!P103</f>
        <v>-0.22499999999999995</v>
      </c>
      <c r="F100" s="26" t="str">
        <f>'PRIX LF'!W103</f>
        <v>COACHING</v>
      </c>
      <c r="G100" s="57">
        <f>'PRIX LF'!N103</f>
        <v>3.48</v>
      </c>
      <c r="H100" s="26" t="str">
        <f>'PRIX LF'!F103</f>
        <v>PIECE</v>
      </c>
      <c r="I100" s="26">
        <f>'PRIX LF'!V103</f>
        <v>0.36699999999999999</v>
      </c>
      <c r="J100" s="57">
        <f>'PRIX LF'!R103</f>
        <v>2.1025</v>
      </c>
      <c r="K100" s="57">
        <f>'PRIX LF'!J103</f>
        <v>0.43072727272727268</v>
      </c>
      <c r="L100" s="303" t="str">
        <f>'PRIX LF'!AE103</f>
        <v/>
      </c>
    </row>
    <row r="101" spans="1:12" x14ac:dyDescent="0.2">
      <c r="A101" s="26">
        <f>'PRIX LF'!A104</f>
        <v>1468</v>
      </c>
      <c r="B101" s="26" t="str">
        <f>'PRIX LF'!D104</f>
        <v>BATONS DE BOIS 140CM PAR 10</v>
      </c>
      <c r="C101" s="57">
        <f>'PRIX LF'!L104</f>
        <v>29</v>
      </c>
      <c r="D101" s="57">
        <f>'PRIX LF'!O104</f>
        <v>22.475000000000001</v>
      </c>
      <c r="E101" s="54">
        <f>'PRIX LF'!P104</f>
        <v>-0.22499999999999995</v>
      </c>
      <c r="F101" s="26" t="str">
        <f>'PRIX LF'!W104</f>
        <v>COACHING</v>
      </c>
      <c r="G101" s="57">
        <f>'PRIX LF'!N104</f>
        <v>34.799999999999997</v>
      </c>
      <c r="H101" s="26" t="str">
        <f>'PRIX LF'!F104</f>
        <v>LOT DE 10</v>
      </c>
      <c r="I101" s="26">
        <f>'PRIX LF'!V104</f>
        <v>3.67</v>
      </c>
      <c r="J101" s="57">
        <f>'PRIX LF'!R104</f>
        <v>21.024999999999999</v>
      </c>
      <c r="K101" s="57">
        <f>'PRIX LF'!J104</f>
        <v>4.3072727272727267</v>
      </c>
      <c r="L101" s="303">
        <f>'PRIX LF'!AE104</f>
        <v>7.9539999999999993E-3</v>
      </c>
    </row>
    <row r="102" spans="1:12" x14ac:dyDescent="0.2">
      <c r="A102" s="26">
        <f>'PRIX LF'!A105</f>
        <v>5002</v>
      </c>
      <c r="B102" s="26" t="str">
        <f>'PRIX LF'!D105</f>
        <v>BICEPS - E30</v>
      </c>
      <c r="C102" s="57">
        <f>'PRIX LF'!L105</f>
        <v>2785</v>
      </c>
      <c r="D102" s="57">
        <f>'PRIX LF'!O105</f>
        <v>2158.375</v>
      </c>
      <c r="E102" s="54">
        <f>'PRIX LF'!P105</f>
        <v>-0.22500000000000001</v>
      </c>
      <c r="F102" s="26" t="str">
        <f>'PRIX LF'!W105</f>
        <v>MACHINES MUSCULATION</v>
      </c>
      <c r="G102" s="57">
        <f>'PRIX LF'!N105</f>
        <v>3342</v>
      </c>
      <c r="H102" s="26" t="str">
        <f>'PRIX LF'!F105</f>
        <v>PIECE</v>
      </c>
      <c r="I102" s="26">
        <f>'PRIX LF'!V105</f>
        <v>190</v>
      </c>
      <c r="J102" s="57">
        <f>'PRIX LF'!R105</f>
        <v>2019.125</v>
      </c>
      <c r="K102" s="57">
        <f>'PRIX LF'!J105</f>
        <v>1225.4000000000001</v>
      </c>
      <c r="L102" s="303" t="str">
        <f>'PRIX LF'!AE105</f>
        <v/>
      </c>
    </row>
    <row r="103" spans="1:12" x14ac:dyDescent="0.2">
      <c r="A103" s="26">
        <f>'PRIX LF'!A106</f>
        <v>5048</v>
      </c>
      <c r="B103" s="26" t="str">
        <f>'PRIX LF'!D106</f>
        <v>BICEPS &amp; TRICEPS - V30</v>
      </c>
      <c r="C103" s="57">
        <f>'PRIX LF'!L106</f>
        <v>2075</v>
      </c>
      <c r="D103" s="57">
        <f>'PRIX LF'!O106</f>
        <v>1608.125</v>
      </c>
      <c r="E103" s="54">
        <f>'PRIX LF'!P106</f>
        <v>-0.22500000000000001</v>
      </c>
      <c r="F103" s="26" t="str">
        <f>'PRIX LF'!W106</f>
        <v>MACHINES MUSCULATION</v>
      </c>
      <c r="G103" s="57">
        <f>'PRIX LF'!N106</f>
        <v>2490</v>
      </c>
      <c r="H103" s="26" t="str">
        <f>'PRIX LF'!F106</f>
        <v>PIECE</v>
      </c>
      <c r="I103" s="26">
        <f>'PRIX LF'!V106</f>
        <v>191</v>
      </c>
      <c r="J103" s="57">
        <f>'PRIX LF'!R106</f>
        <v>1504.375</v>
      </c>
      <c r="K103" s="57">
        <f>'PRIX LF'!J106</f>
        <v>913.00000000000011</v>
      </c>
      <c r="L103" s="303" t="str">
        <f>'PRIX LF'!AE106</f>
        <v/>
      </c>
    </row>
    <row r="104" spans="1:12" x14ac:dyDescent="0.2">
      <c r="A104" s="26">
        <f>'PRIX LF'!A107</f>
        <v>1462</v>
      </c>
      <c r="B104" s="26" t="str">
        <f>'PRIX LF'!D107</f>
        <v>BLOC PROPRIOCEPTION</v>
      </c>
      <c r="C104" s="57">
        <f>'PRIX LF'!L107</f>
        <v>32.659999999999997</v>
      </c>
      <c r="D104" s="57">
        <f>'PRIX LF'!O107</f>
        <v>25.311499999999999</v>
      </c>
      <c r="E104" s="54">
        <f>'PRIX LF'!P107</f>
        <v>-0.22499999999999995</v>
      </c>
      <c r="F104" s="26" t="str">
        <f>'PRIX LF'!W107</f>
        <v>MÉTHODES DOUCES</v>
      </c>
      <c r="G104" s="57">
        <f>'PRIX LF'!N107</f>
        <v>39.191999999999993</v>
      </c>
      <c r="H104" s="26" t="str">
        <f>'PRIX LF'!F107</f>
        <v>PIECE</v>
      </c>
      <c r="I104" s="26">
        <f>'PRIX LF'!V107</f>
        <v>0.6</v>
      </c>
      <c r="J104" s="57">
        <f>'PRIX LF'!R107</f>
        <v>23.678499999999996</v>
      </c>
      <c r="K104" s="57">
        <f>'PRIX LF'!J107</f>
        <v>9.9945454545454542</v>
      </c>
      <c r="L104" s="303">
        <f>'PRIX LF'!AE107</f>
        <v>8.2559999999999995E-3</v>
      </c>
    </row>
    <row r="105" spans="1:12" x14ac:dyDescent="0.2">
      <c r="A105" s="26">
        <f>'PRIX LF'!A108</f>
        <v>1463</v>
      </c>
      <c r="B105" s="26" t="str">
        <f>'PRIX LF'!D108</f>
        <v>BLOC YOGA</v>
      </c>
      <c r="C105" s="57">
        <f>'PRIX LF'!L108</f>
        <v>5.05</v>
      </c>
      <c r="D105" s="57">
        <f>'PRIX LF'!O108</f>
        <v>5.05</v>
      </c>
      <c r="E105" s="54">
        <f>'PRIX LF'!P108</f>
        <v>0</v>
      </c>
      <c r="F105" s="26" t="str">
        <f>'PRIX LF'!W108</f>
        <v>MÉTHODES DOUCES</v>
      </c>
      <c r="G105" s="57">
        <f>'PRIX LF'!N108</f>
        <v>6.06</v>
      </c>
      <c r="H105" s="26" t="str">
        <f>'PRIX LF'!F108</f>
        <v>PIECE</v>
      </c>
      <c r="I105" s="26">
        <f>'PRIX LF'!V108</f>
        <v>0.3</v>
      </c>
      <c r="J105" s="57">
        <f>'PRIX LF'!R108</f>
        <v>5.05</v>
      </c>
      <c r="K105" s="57">
        <f>'PRIX LF'!J108</f>
        <v>3.9099999999999997</v>
      </c>
      <c r="L105" s="303" t="str">
        <f>'PRIX LF'!AE108</f>
        <v/>
      </c>
    </row>
    <row r="106" spans="1:12" x14ac:dyDescent="0.2">
      <c r="A106" s="26">
        <f>'PRIX LF'!A109</f>
        <v>2722</v>
      </c>
      <c r="B106" s="26" t="str">
        <f>'PRIX LF'!D109</f>
        <v>BODY SHAPER</v>
      </c>
      <c r="C106" s="57">
        <f>'PRIX LF'!L109</f>
        <v>0</v>
      </c>
      <c r="D106" s="57">
        <f>'PRIX LF'!O109</f>
        <v>0</v>
      </c>
      <c r="E106" s="54" t="e">
        <f>'PRIX LF'!P109</f>
        <v>#DIV/0!</v>
      </c>
      <c r="F106" s="26">
        <f>'PRIX LF'!W109</f>
        <v>0</v>
      </c>
      <c r="G106" s="57">
        <f>'PRIX LF'!N109</f>
        <v>0</v>
      </c>
      <c r="H106" s="26" t="str">
        <f>'PRIX LF'!F109</f>
        <v>PIECE</v>
      </c>
      <c r="I106" s="26">
        <f>'PRIX LF'!V109</f>
        <v>1</v>
      </c>
      <c r="J106" s="57">
        <f>'PRIX LF'!R109</f>
        <v>0</v>
      </c>
      <c r="K106" s="57">
        <f>'PRIX LF'!J109</f>
        <v>9.5254499999999975</v>
      </c>
      <c r="L106" s="303" t="str">
        <f>'PRIX LF'!AE109</f>
        <v/>
      </c>
    </row>
    <row r="107" spans="1:12" x14ac:dyDescent="0.2">
      <c r="A107" s="26">
        <f>'PRIX LF'!A110</f>
        <v>1542</v>
      </c>
      <c r="B107" s="26" t="str">
        <f>'PRIX LF'!D110</f>
        <v>BOSU PRO BALANCE TRAINER</v>
      </c>
      <c r="C107" s="57">
        <f>'PRIX LF'!L110</f>
        <v>150</v>
      </c>
      <c r="D107" s="57">
        <f>'PRIX LF'!O110</f>
        <v>135</v>
      </c>
      <c r="E107" s="54">
        <f>'PRIX LF'!P110</f>
        <v>-0.1</v>
      </c>
      <c r="F107" s="26" t="str">
        <f>'PRIX LF'!W110</f>
        <v>FITNESS</v>
      </c>
      <c r="G107" s="57">
        <f>'PRIX LF'!N110</f>
        <v>180</v>
      </c>
      <c r="H107" s="26" t="str">
        <f>'PRIX LF'!F110</f>
        <v>PIECE</v>
      </c>
      <c r="I107" s="26">
        <f>'PRIX LF'!V110</f>
        <v>6</v>
      </c>
      <c r="J107" s="57">
        <f>'PRIX LF'!R110</f>
        <v>127.5</v>
      </c>
      <c r="K107" s="57">
        <f>'PRIX LF'!J110</f>
        <v>77.91</v>
      </c>
      <c r="L107" s="303" t="str">
        <f>'PRIX LF'!AE110</f>
        <v/>
      </c>
    </row>
    <row r="108" spans="1:12" x14ac:dyDescent="0.2">
      <c r="A108" s="26">
        <f>'PRIX LF'!A111</f>
        <v>2800</v>
      </c>
      <c r="B108" s="26" t="str">
        <f>'PRIX LF'!D111</f>
        <v>BOUCLIER GEANT</v>
      </c>
      <c r="C108" s="57">
        <f>'PRIX LF'!L111</f>
        <v>104.16666666666667</v>
      </c>
      <c r="D108" s="57">
        <f>'PRIX LF'!O111</f>
        <v>104.16666666666667</v>
      </c>
      <c r="E108" s="54">
        <f>'PRIX LF'!P111</f>
        <v>0</v>
      </c>
      <c r="F108" s="26" t="str">
        <f>'PRIX LF'!W111</f>
        <v>FITNESS</v>
      </c>
      <c r="G108" s="57">
        <f>'PRIX LF'!N111</f>
        <v>125</v>
      </c>
      <c r="H108" s="26" t="str">
        <f>'PRIX LF'!F111</f>
        <v>PIECE</v>
      </c>
      <c r="I108" s="26">
        <f>'PRIX LF'!V111</f>
        <v>3.4</v>
      </c>
      <c r="J108" s="57">
        <f>'PRIX LF'!R111</f>
        <v>98.958333333333329</v>
      </c>
      <c r="K108" s="57">
        <f>'PRIX LF'!J111</f>
        <v>58.333333333333343</v>
      </c>
      <c r="L108" s="303" t="str">
        <f>'PRIX LF'!AE111</f>
        <v/>
      </c>
    </row>
    <row r="109" spans="1:12" x14ac:dyDescent="0.2">
      <c r="A109" s="26">
        <f>'PRIX LF'!A112</f>
        <v>1477</v>
      </c>
      <c r="B109" s="26" t="str">
        <f>'PRIX LF'!D112</f>
        <v>BOULES D'EQUILIBRE PAR 6</v>
      </c>
      <c r="C109" s="57">
        <f>'PRIX LF'!L112</f>
        <v>38</v>
      </c>
      <c r="D109" s="57">
        <f>'PRIX LF'!O112</f>
        <v>31.349999999999998</v>
      </c>
      <c r="E109" s="54">
        <f>'PRIX LF'!P112</f>
        <v>-0.17500000000000004</v>
      </c>
      <c r="F109" s="26" t="str">
        <f>'PRIX LF'!W112</f>
        <v>COACHING</v>
      </c>
      <c r="G109" s="57">
        <f>'PRIX LF'!N112</f>
        <v>45.6</v>
      </c>
      <c r="H109" s="26" t="str">
        <f>'PRIX LF'!F112</f>
        <v>LOT DE 6</v>
      </c>
      <c r="I109" s="26">
        <f>'PRIX LF'!V112</f>
        <v>2</v>
      </c>
      <c r="J109" s="57">
        <f>'PRIX LF'!R112</f>
        <v>29.45</v>
      </c>
      <c r="K109" s="57">
        <f>'PRIX LF'!J112</f>
        <v>15.18</v>
      </c>
      <c r="L109" s="303" t="str">
        <f>'PRIX LF'!AE112</f>
        <v/>
      </c>
    </row>
    <row r="110" spans="1:12" x14ac:dyDescent="0.2">
      <c r="A110" s="26">
        <f>'PRIX LF'!A113</f>
        <v>1479</v>
      </c>
      <c r="B110" s="26" t="str">
        <f>'PRIX LF'!D113</f>
        <v>BRIQUES YOGA</v>
      </c>
      <c r="C110" s="57">
        <f>'PRIX LF'!L113</f>
        <v>5</v>
      </c>
      <c r="D110" s="57">
        <f>'PRIX LF'!O113</f>
        <v>3.875</v>
      </c>
      <c r="E110" s="54">
        <f>'PRIX LF'!P113</f>
        <v>-0.22500000000000001</v>
      </c>
      <c r="F110" s="26" t="str">
        <f>'PRIX LF'!W113</f>
        <v>MÉTHODES DOUCES</v>
      </c>
      <c r="G110" s="57">
        <f>'PRIX LF'!N113</f>
        <v>6</v>
      </c>
      <c r="H110" s="26" t="str">
        <f>'PRIX LF'!F113</f>
        <v>PAIRE</v>
      </c>
      <c r="I110" s="26">
        <f>'PRIX LF'!V113</f>
        <v>0.12</v>
      </c>
      <c r="J110" s="57">
        <f>'PRIX LF'!R113</f>
        <v>3.625</v>
      </c>
      <c r="K110" s="57">
        <f>'PRIX LF'!J113</f>
        <v>1.9445454545454544</v>
      </c>
      <c r="L110" s="303">
        <f>'PRIX LF'!AE113</f>
        <v>2.9327999999999997E-3</v>
      </c>
    </row>
    <row r="111" spans="1:12" x14ac:dyDescent="0.2">
      <c r="A111" s="26">
        <f>'PRIX LF'!A114</f>
        <v>4006</v>
      </c>
      <c r="B111" s="26" t="str">
        <f>'PRIX LF'!D114</f>
        <v>BULGARIAN BAG 12KG</v>
      </c>
      <c r="C111" s="57">
        <f>'PRIX LF'!L114</f>
        <v>49</v>
      </c>
      <c r="D111" s="57">
        <f>'PRIX LF'!O114</f>
        <v>49</v>
      </c>
      <c r="E111" s="54">
        <f>'PRIX LF'!P114</f>
        <v>0</v>
      </c>
      <c r="F111" s="26" t="str">
        <f>'PRIX LF'!W114</f>
        <v>CROSS TRAINING</v>
      </c>
      <c r="G111" s="57">
        <f>'PRIX LF'!N114</f>
        <v>58.8</v>
      </c>
      <c r="H111" s="26" t="str">
        <f>'PRIX LF'!F114</f>
        <v>PIECE</v>
      </c>
      <c r="I111" s="26">
        <f>'PRIX LF'!V114</f>
        <v>12</v>
      </c>
      <c r="J111" s="57">
        <f>'PRIX LF'!R114</f>
        <v>49</v>
      </c>
      <c r="K111" s="57">
        <f>'PRIX LF'!J114</f>
        <v>32.917499999999997</v>
      </c>
      <c r="L111" s="303" t="str">
        <f>'PRIX LF'!AE114</f>
        <v/>
      </c>
    </row>
    <row r="112" spans="1:12" x14ac:dyDescent="0.2">
      <c r="A112" s="26">
        <f>'PRIX LF'!A115</f>
        <v>3582</v>
      </c>
      <c r="B112" s="26" t="str">
        <f>'PRIX LF'!D115</f>
        <v>BULGARIAN BAG 17KG</v>
      </c>
      <c r="C112" s="57">
        <f>'PRIX LF'!L115</f>
        <v>57</v>
      </c>
      <c r="D112" s="57">
        <f>'PRIX LF'!O115</f>
        <v>57</v>
      </c>
      <c r="E112" s="54">
        <f>'PRIX LF'!P115</f>
        <v>0</v>
      </c>
      <c r="F112" s="26" t="str">
        <f>'PRIX LF'!W115</f>
        <v>CROSS TRAINING</v>
      </c>
      <c r="G112" s="57">
        <f>'PRIX LF'!N115</f>
        <v>68.399999999999991</v>
      </c>
      <c r="H112" s="26" t="str">
        <f>'PRIX LF'!F115</f>
        <v>PIECE</v>
      </c>
      <c r="I112" s="26">
        <f>'PRIX LF'!V115</f>
        <v>17</v>
      </c>
      <c r="J112" s="57">
        <f>'PRIX LF'!R115</f>
        <v>57</v>
      </c>
      <c r="K112" s="57">
        <f>'PRIX LF'!J115</f>
        <v>38.61</v>
      </c>
      <c r="L112" s="303" t="str">
        <f>'PRIX LF'!AE115</f>
        <v/>
      </c>
    </row>
    <row r="113" spans="1:12" x14ac:dyDescent="0.2">
      <c r="A113" s="26">
        <f>'PRIX LF'!A116</f>
        <v>4026</v>
      </c>
      <c r="B113" s="26" t="str">
        <f>'PRIX LF'!D116</f>
        <v>BULGARIAN BAG 22KG</v>
      </c>
      <c r="C113" s="57">
        <f>'PRIX LF'!L116</f>
        <v>65</v>
      </c>
      <c r="D113" s="57">
        <f>'PRIX LF'!O116</f>
        <v>65</v>
      </c>
      <c r="E113" s="54">
        <f>'PRIX LF'!P116</f>
        <v>0</v>
      </c>
      <c r="F113" s="26" t="str">
        <f>'PRIX LF'!W116</f>
        <v>CROSS TRAINING</v>
      </c>
      <c r="G113" s="57">
        <f>'PRIX LF'!N116</f>
        <v>78</v>
      </c>
      <c r="H113" s="26" t="str">
        <f>'PRIX LF'!F116</f>
        <v>PIECE</v>
      </c>
      <c r="I113" s="26">
        <f>'PRIX LF'!V116</f>
        <v>22</v>
      </c>
      <c r="J113" s="57">
        <f>'PRIX LF'!R116</f>
        <v>65</v>
      </c>
      <c r="K113" s="57">
        <f>'PRIX LF'!J116</f>
        <v>43.807500000000012</v>
      </c>
      <c r="L113" s="303" t="str">
        <f>'PRIX LF'!AE116</f>
        <v/>
      </c>
    </row>
    <row r="114" spans="1:12" x14ac:dyDescent="0.2">
      <c r="A114" s="26">
        <f>'PRIX LF'!A117</f>
        <v>3583</v>
      </c>
      <c r="B114" s="26" t="str">
        <f>'PRIX LF'!D117</f>
        <v>BULGARIAN BAG 8KG</v>
      </c>
      <c r="C114" s="57">
        <f>'PRIX LF'!L117</f>
        <v>45</v>
      </c>
      <c r="D114" s="57">
        <f>'PRIX LF'!O117</f>
        <v>45</v>
      </c>
      <c r="E114" s="54">
        <f>'PRIX LF'!P117</f>
        <v>0</v>
      </c>
      <c r="F114" s="26" t="str">
        <f>'PRIX LF'!W117</f>
        <v>CROSS TRAINING</v>
      </c>
      <c r="G114" s="57">
        <f>'PRIX LF'!N117</f>
        <v>54</v>
      </c>
      <c r="H114" s="26" t="str">
        <f>'PRIX LF'!F117</f>
        <v>PIECE</v>
      </c>
      <c r="I114" s="26">
        <f>'PRIX LF'!V117</f>
        <v>8</v>
      </c>
      <c r="J114" s="57">
        <f>'PRIX LF'!R117</f>
        <v>45</v>
      </c>
      <c r="K114" s="57">
        <f>'PRIX LF'!J117</f>
        <v>30.112500000000001</v>
      </c>
      <c r="L114" s="303" t="str">
        <f>'PRIX LF'!AE117</f>
        <v/>
      </c>
    </row>
    <row r="115" spans="1:12" x14ac:dyDescent="0.2">
      <c r="A115" s="26">
        <f>'PRIX LF'!A118</f>
        <v>5007</v>
      </c>
      <c r="B115" s="26" t="str">
        <f>'PRIX LF'!D118</f>
        <v>BUTTERFLY 95KG - E02</v>
      </c>
      <c r="C115" s="57">
        <f>'PRIX LF'!L118</f>
        <v>2980</v>
      </c>
      <c r="D115" s="57">
        <f>'PRIX LF'!O118</f>
        <v>2309.5</v>
      </c>
      <c r="E115" s="54">
        <f>'PRIX LF'!P118</f>
        <v>-0.22500000000000001</v>
      </c>
      <c r="F115" s="26" t="str">
        <f>'PRIX LF'!W118</f>
        <v>MACHINES MUSCULATION</v>
      </c>
      <c r="G115" s="57">
        <f>'PRIX LF'!N118</f>
        <v>3576</v>
      </c>
      <c r="H115" s="26" t="str">
        <f>'PRIX LF'!F118</f>
        <v>PIECE</v>
      </c>
      <c r="I115" s="26">
        <f>'PRIX LF'!V118</f>
        <v>221</v>
      </c>
      <c r="J115" s="57">
        <f>'PRIX LF'!R118</f>
        <v>2160.5</v>
      </c>
      <c r="K115" s="57">
        <f>'PRIX LF'!J118</f>
        <v>1311.2</v>
      </c>
      <c r="L115" s="303" t="str">
        <f>'PRIX LF'!AE118</f>
        <v/>
      </c>
    </row>
    <row r="116" spans="1:12" x14ac:dyDescent="0.2">
      <c r="A116" s="26">
        <f>'PRIX LF'!A119</f>
        <v>1480</v>
      </c>
      <c r="B116" s="26" t="str">
        <f>'PRIX LF'!D119</f>
        <v xml:space="preserve">CADILLAC </v>
      </c>
      <c r="C116" s="57">
        <f>'PRIX LF'!L119</f>
        <v>3250</v>
      </c>
      <c r="D116" s="57">
        <f>'PRIX LF'!O119</f>
        <v>3250</v>
      </c>
      <c r="E116" s="54">
        <f>'PRIX LF'!P119</f>
        <v>0</v>
      </c>
      <c r="F116" s="26" t="str">
        <f>'PRIX LF'!W119</f>
        <v>MÉTHODES DOUCES</v>
      </c>
      <c r="G116" s="57">
        <f>'PRIX LF'!N119</f>
        <v>3900</v>
      </c>
      <c r="H116" s="26" t="str">
        <f>'PRIX LF'!F119</f>
        <v>PIECE</v>
      </c>
      <c r="I116" s="26">
        <f>'PRIX LF'!V119</f>
        <v>100</v>
      </c>
      <c r="J116" s="57">
        <f>'PRIX LF'!R119</f>
        <v>3250</v>
      </c>
      <c r="K116" s="57">
        <f>'PRIX LF'!J119</f>
        <v>2141.15</v>
      </c>
      <c r="L116" s="303" t="str">
        <f>'PRIX LF'!AE119</f>
        <v/>
      </c>
    </row>
    <row r="117" spans="1:12" x14ac:dyDescent="0.2">
      <c r="A117" s="26">
        <f>'PRIX LF'!A120</f>
        <v>1481</v>
      </c>
      <c r="B117" s="26" t="str">
        <f>'PRIX LF'!D120</f>
        <v>CADILLAC COMBO</v>
      </c>
      <c r="C117" s="57">
        <f>'PRIX LF'!L120</f>
        <v>3800</v>
      </c>
      <c r="D117" s="57">
        <f>'PRIX LF'!O120</f>
        <v>3800</v>
      </c>
      <c r="E117" s="54">
        <f>'PRIX LF'!P120</f>
        <v>0</v>
      </c>
      <c r="F117" s="26" t="str">
        <f>'PRIX LF'!W120</f>
        <v>MÉTHODES DOUCES</v>
      </c>
      <c r="G117" s="57">
        <f>'PRIX LF'!N120</f>
        <v>4560</v>
      </c>
      <c r="H117" s="26" t="str">
        <f>'PRIX LF'!F120</f>
        <v>PIECE</v>
      </c>
      <c r="I117" s="26">
        <f>'PRIX LF'!V120</f>
        <v>110</v>
      </c>
      <c r="J117" s="57">
        <f>'PRIX LF'!R120</f>
        <v>3800</v>
      </c>
      <c r="K117" s="57">
        <f>'PRIX LF'!J120</f>
        <v>2515.15</v>
      </c>
      <c r="L117" s="303" t="str">
        <f>'PRIX LF'!AE120</f>
        <v/>
      </c>
    </row>
    <row r="118" spans="1:12" x14ac:dyDescent="0.2">
      <c r="A118" s="26">
        <f>'PRIX LF'!A121</f>
        <v>3459</v>
      </c>
      <c r="B118" s="26" t="str">
        <f>'PRIX LF'!D121</f>
        <v>CAGE CROSS TRAINING BASIC</v>
      </c>
      <c r="C118" s="57">
        <f>'PRIX LF'!L121</f>
        <v>2400</v>
      </c>
      <c r="D118" s="57">
        <f>'PRIX LF'!O121</f>
        <v>2100</v>
      </c>
      <c r="E118" s="54">
        <f>'PRIX LF'!P121</f>
        <v>-0.125</v>
      </c>
      <c r="F118" s="26" t="str">
        <f>'PRIX LF'!W121</f>
        <v>CROSS TRAINING</v>
      </c>
      <c r="G118" s="57">
        <f>'PRIX LF'!N121</f>
        <v>2880</v>
      </c>
      <c r="H118" s="26" t="str">
        <f>'PRIX LF'!F121</f>
        <v>SET</v>
      </c>
      <c r="I118" s="26">
        <f>'PRIX LF'!V121</f>
        <v>482</v>
      </c>
      <c r="J118" s="57">
        <f>'PRIX LF'!R121</f>
        <v>1980</v>
      </c>
      <c r="K118" s="57">
        <f>'PRIX LF'!J121</f>
        <v>947.54772727272723</v>
      </c>
      <c r="L118" s="303" t="str">
        <f>'PRIX LF'!AE121</f>
        <v/>
      </c>
    </row>
    <row r="119" spans="1:12" x14ac:dyDescent="0.2">
      <c r="A119" s="26">
        <f>'PRIX LF'!A122</f>
        <v>3457</v>
      </c>
      <c r="B119" s="26" t="str">
        <f>'PRIX LF'!D122</f>
        <v>CAGE CROSS TRAINING FUNCTIONAL</v>
      </c>
      <c r="C119" s="57">
        <f>'PRIX LF'!L122</f>
        <v>4400</v>
      </c>
      <c r="D119" s="57">
        <f>'PRIX LF'!O122</f>
        <v>3850</v>
      </c>
      <c r="E119" s="54">
        <f>'PRIX LF'!P122</f>
        <v>-0.125</v>
      </c>
      <c r="F119" s="26" t="str">
        <f>'PRIX LF'!W122</f>
        <v>CROSS TRAINING</v>
      </c>
      <c r="G119" s="57">
        <f>'PRIX LF'!N122</f>
        <v>5280</v>
      </c>
      <c r="H119" s="26" t="str">
        <f>'PRIX LF'!F122</f>
        <v>SET</v>
      </c>
      <c r="I119" s="26">
        <f>'PRIX LF'!V122</f>
        <v>825</v>
      </c>
      <c r="J119" s="57">
        <f>'PRIX LF'!R122</f>
        <v>3630</v>
      </c>
      <c r="K119" s="57">
        <f>'PRIX LF'!J122</f>
        <v>1876.1727272727271</v>
      </c>
      <c r="L119" s="303" t="str">
        <f>'PRIX LF'!AE122</f>
        <v/>
      </c>
    </row>
    <row r="120" spans="1:12" x14ac:dyDescent="0.2">
      <c r="A120" s="26">
        <f>'PRIX LF'!A123</f>
        <v>3458</v>
      </c>
      <c r="B120" s="26" t="str">
        <f>'PRIX LF'!D123</f>
        <v>CAGE CROSS TRAINING POWER</v>
      </c>
      <c r="C120" s="57">
        <f>'PRIX LF'!L123</f>
        <v>3500</v>
      </c>
      <c r="D120" s="57">
        <f>'PRIX LF'!O123</f>
        <v>3150</v>
      </c>
      <c r="E120" s="54">
        <f>'PRIX LF'!P123</f>
        <v>-0.1</v>
      </c>
      <c r="F120" s="26" t="str">
        <f>'PRIX LF'!W123</f>
        <v>CROSS TRAINING</v>
      </c>
      <c r="G120" s="57">
        <f>'PRIX LF'!N123</f>
        <v>4200</v>
      </c>
      <c r="H120" s="26" t="str">
        <f>'PRIX LF'!F123</f>
        <v>SET</v>
      </c>
      <c r="I120" s="26">
        <f>'PRIX LF'!V123</f>
        <v>416</v>
      </c>
      <c r="J120" s="57">
        <f>'PRIX LF'!R123</f>
        <v>3062.5</v>
      </c>
      <c r="K120" s="57">
        <f>'PRIX LF'!J123</f>
        <v>1835.7136363636362</v>
      </c>
      <c r="L120" s="303">
        <f>'PRIX LF'!AE123</f>
        <v>2.6219999999999999</v>
      </c>
    </row>
    <row r="121" spans="1:12" x14ac:dyDescent="0.2">
      <c r="A121" s="26">
        <f>'PRIX LF'!A124</f>
        <v>2699</v>
      </c>
      <c r="B121" s="26" t="str">
        <f>'PRIX LF'!D124</f>
        <v>CAGE DE FORCE + RANGEMENT DISQUE 245X175X192CM</v>
      </c>
      <c r="C121" s="57">
        <f>'PRIX LF'!L124</f>
        <v>2237</v>
      </c>
      <c r="D121" s="57">
        <f>'PRIX LF'!O124</f>
        <v>2237</v>
      </c>
      <c r="E121" s="54">
        <f>'PRIX LF'!P124</f>
        <v>0</v>
      </c>
      <c r="F121" s="26" t="str">
        <f>'PRIX LF'!W124</f>
        <v>CROSS TRAINING</v>
      </c>
      <c r="G121" s="57">
        <f>'PRIX LF'!N124</f>
        <v>2684.4</v>
      </c>
      <c r="H121" s="26" t="str">
        <f>'PRIX LF'!F124</f>
        <v>PIECE</v>
      </c>
      <c r="I121" s="26">
        <f>'PRIX LF'!V124</f>
        <v>130</v>
      </c>
      <c r="J121" s="57">
        <f>'PRIX LF'!R124</f>
        <v>2125.15</v>
      </c>
      <c r="K121" s="57">
        <f>'PRIX LF'!J124</f>
        <v>1017.06</v>
      </c>
      <c r="L121" s="303" t="str">
        <f>'PRIX LF'!AE124</f>
        <v/>
      </c>
    </row>
    <row r="122" spans="1:12" x14ac:dyDescent="0.2">
      <c r="A122" s="26">
        <f>'PRIX LF'!A125</f>
        <v>2698</v>
      </c>
      <c r="B122" s="26" t="str">
        <f>'PRIX LF'!D125</f>
        <v>CAGE DE FORCE 120 X 245 X 120 CM</v>
      </c>
      <c r="C122" s="57">
        <f>'PRIX LF'!L125</f>
        <v>1515.3435000000002</v>
      </c>
      <c r="D122" s="57">
        <f>'PRIX LF'!O125</f>
        <v>1515.3435000000002</v>
      </c>
      <c r="E122" s="54">
        <f>'PRIX LF'!P125</f>
        <v>0</v>
      </c>
      <c r="F122" s="26" t="str">
        <f>'PRIX LF'!W125</f>
        <v>CROSS TRAINING</v>
      </c>
      <c r="G122" s="57">
        <f>'PRIX LF'!N125</f>
        <v>1818.4122000000002</v>
      </c>
      <c r="H122" s="26" t="str">
        <f>'PRIX LF'!F125</f>
        <v>PIECE</v>
      </c>
      <c r="I122" s="26">
        <f>'PRIX LF'!V125</f>
        <v>95</v>
      </c>
      <c r="J122" s="57">
        <f>'PRIX LF'!R125</f>
        <v>1439.576325</v>
      </c>
      <c r="K122" s="57">
        <f>'PRIX LF'!J125</f>
        <v>688.79250000000002</v>
      </c>
      <c r="L122" s="303" t="str">
        <f>'PRIX LF'!AE125</f>
        <v/>
      </c>
    </row>
    <row r="123" spans="1:12" x14ac:dyDescent="0.2">
      <c r="A123" s="26">
        <f>'PRIX LF'!A126</f>
        <v>3453</v>
      </c>
      <c r="B123" s="26" t="str">
        <f>'PRIX LF'!D126</f>
        <v>CAGE MURALE CROSS TRAINING BASIC</v>
      </c>
      <c r="C123" s="57">
        <f>'PRIX LF'!L126</f>
        <v>1900</v>
      </c>
      <c r="D123" s="57">
        <f>'PRIX LF'!O126</f>
        <v>1662.5</v>
      </c>
      <c r="E123" s="54">
        <f>'PRIX LF'!P126</f>
        <v>-0.125</v>
      </c>
      <c r="F123" s="26" t="str">
        <f>'PRIX LF'!W126</f>
        <v>CROSS TRAINING</v>
      </c>
      <c r="G123" s="57">
        <f>'PRIX LF'!N126</f>
        <v>2280</v>
      </c>
      <c r="H123" s="26" t="str">
        <f>'PRIX LF'!F126</f>
        <v>SET</v>
      </c>
      <c r="I123" s="26">
        <f>'PRIX LF'!V126</f>
        <v>471</v>
      </c>
      <c r="J123" s="57">
        <f>'PRIX LF'!R126</f>
        <v>1567.5</v>
      </c>
      <c r="K123" s="57">
        <f>'PRIX LF'!J126</f>
        <v>760.20227272727266</v>
      </c>
      <c r="L123" s="303" t="str">
        <f>'PRIX LF'!AE126</f>
        <v/>
      </c>
    </row>
    <row r="124" spans="1:12" x14ac:dyDescent="0.2">
      <c r="A124" s="26">
        <f>'PRIX LF'!A127</f>
        <v>3454</v>
      </c>
      <c r="B124" s="26" t="str">
        <f>'PRIX LF'!D127</f>
        <v>CAGE MURALE CROSS TRAINING FUNCTIONAL</v>
      </c>
      <c r="C124" s="57">
        <f>'PRIX LF'!L127</f>
        <v>3300</v>
      </c>
      <c r="D124" s="57">
        <f>'PRIX LF'!O127</f>
        <v>2970</v>
      </c>
      <c r="E124" s="54">
        <f>'PRIX LF'!P127</f>
        <v>-0.1</v>
      </c>
      <c r="F124" s="26" t="str">
        <f>'PRIX LF'!W127</f>
        <v>CROSS TRAINING</v>
      </c>
      <c r="G124" s="57">
        <f>'PRIX LF'!N127</f>
        <v>3960</v>
      </c>
      <c r="H124" s="26" t="str">
        <f>'PRIX LF'!F127</f>
        <v>SET</v>
      </c>
      <c r="I124" s="26">
        <f>'PRIX LF'!V127</f>
        <v>646</v>
      </c>
      <c r="J124" s="57">
        <f>'PRIX LF'!R127</f>
        <v>2805</v>
      </c>
      <c r="K124" s="57">
        <f>'PRIX LF'!J127</f>
        <v>1404.6727272727269</v>
      </c>
      <c r="L124" s="303" t="str">
        <f>'PRIX LF'!AE127</f>
        <v/>
      </c>
    </row>
    <row r="125" spans="1:12" x14ac:dyDescent="0.2">
      <c r="A125" s="26">
        <f>'PRIX LF'!A128</f>
        <v>1968</v>
      </c>
      <c r="B125" s="26" t="str">
        <f>'PRIX LF'!D128</f>
        <v>CAGE MURALE DEPLIABLE</v>
      </c>
      <c r="C125" s="57">
        <f>'PRIX LF'!L128</f>
        <v>550</v>
      </c>
      <c r="D125" s="57">
        <f>'PRIX LF'!O128</f>
        <v>495</v>
      </c>
      <c r="E125" s="54">
        <f>'PRIX LF'!P128</f>
        <v>-0.1</v>
      </c>
      <c r="F125" s="26" t="str">
        <f>'PRIX LF'!W128</f>
        <v>CROSS TRAINING</v>
      </c>
      <c r="G125" s="57">
        <f>'PRIX LF'!N128</f>
        <v>660</v>
      </c>
      <c r="H125" s="26" t="str">
        <f>'PRIX LF'!F128</f>
        <v>PIECE</v>
      </c>
      <c r="I125" s="26">
        <f>'PRIX LF'!V128</f>
        <v>130</v>
      </c>
      <c r="J125" s="57">
        <f>'PRIX LF'!R128</f>
        <v>467.5</v>
      </c>
      <c r="K125" s="57">
        <f>'PRIX LF'!J128</f>
        <v>209.09090909090907</v>
      </c>
      <c r="L125" s="303">
        <f>'PRIX LF'!AE128</f>
        <v>0.157</v>
      </c>
    </row>
    <row r="126" spans="1:12" x14ac:dyDescent="0.2">
      <c r="A126" s="26">
        <f>'PRIX LF'!A129</f>
        <v>3460</v>
      </c>
      <c r="B126" s="26" t="str">
        <f>'PRIX LF'!D129</f>
        <v>CAGE OUTDOOR - SET 1</v>
      </c>
      <c r="C126" s="57">
        <f>'PRIX LF'!L129</f>
        <v>3763.6532999999999</v>
      </c>
      <c r="D126" s="57">
        <f>'PRIX LF'!O129</f>
        <v>3010.9226400000002</v>
      </c>
      <c r="E126" s="54">
        <f>'PRIX LF'!P129</f>
        <v>-0.19999999999999993</v>
      </c>
      <c r="F126" s="26" t="str">
        <f>'PRIX LF'!W129</f>
        <v>CROSS TRAINING</v>
      </c>
      <c r="G126" s="57">
        <f>'PRIX LF'!N129</f>
        <v>4516.3839600000001</v>
      </c>
      <c r="H126" s="26" t="str">
        <f>'PRIX LF'!F129</f>
        <v>PIECE</v>
      </c>
      <c r="I126" s="26">
        <f>'PRIX LF'!V129</f>
        <v>160</v>
      </c>
      <c r="J126" s="57">
        <f>'PRIX LF'!R129</f>
        <v>2822.739975</v>
      </c>
      <c r="K126" s="57">
        <f>'PRIX LF'!J129</f>
        <v>940.91332499999999</v>
      </c>
      <c r="L126" s="303" t="str">
        <f>'PRIX LF'!AE129</f>
        <v/>
      </c>
    </row>
    <row r="127" spans="1:12" x14ac:dyDescent="0.2">
      <c r="A127" s="26">
        <f>'PRIX LF'!A130</f>
        <v>3461</v>
      </c>
      <c r="B127" s="26" t="str">
        <f>'PRIX LF'!D130</f>
        <v>CAGE OUTDOOR - SET 2</v>
      </c>
      <c r="C127" s="57">
        <f>'PRIX LF'!L130</f>
        <v>6398.2182000000003</v>
      </c>
      <c r="D127" s="57">
        <f>'PRIX LF'!O130</f>
        <v>5118.5745600000009</v>
      </c>
      <c r="E127" s="54">
        <f>'PRIX LF'!P130</f>
        <v>-0.1999999999999999</v>
      </c>
      <c r="F127" s="26" t="str">
        <f>'PRIX LF'!W130</f>
        <v>CROSS TRAINING</v>
      </c>
      <c r="G127" s="57">
        <f>'PRIX LF'!N130</f>
        <v>7677.8618399999996</v>
      </c>
      <c r="H127" s="26" t="str">
        <f>'PRIX LF'!F130</f>
        <v>PIECE</v>
      </c>
      <c r="I127" s="26">
        <f>'PRIX LF'!V130</f>
        <v>250</v>
      </c>
      <c r="J127" s="57">
        <f>'PRIX LF'!R130</f>
        <v>4798.6636500000004</v>
      </c>
      <c r="K127" s="57">
        <f>'PRIX LF'!J130</f>
        <v>1599.5545500000001</v>
      </c>
      <c r="L127" s="303" t="str">
        <f>'PRIX LF'!AE130</f>
        <v/>
      </c>
    </row>
    <row r="128" spans="1:12" x14ac:dyDescent="0.2">
      <c r="A128" s="26">
        <f>'PRIX LF'!A131</f>
        <v>3462</v>
      </c>
      <c r="B128" s="26" t="str">
        <f>'PRIX LF'!D131</f>
        <v>CAGE OUTDOOR - SET 3</v>
      </c>
      <c r="C128" s="57">
        <f>'PRIX LF'!L131</f>
        <v>8731.6877999999997</v>
      </c>
      <c r="D128" s="57">
        <f>'PRIX LF'!O131</f>
        <v>6985.3502399999998</v>
      </c>
      <c r="E128" s="54">
        <f>'PRIX LF'!P131</f>
        <v>-0.2</v>
      </c>
      <c r="F128" s="26" t="str">
        <f>'PRIX LF'!W131</f>
        <v>CROSS TRAINING</v>
      </c>
      <c r="G128" s="57">
        <f>'PRIX LF'!N131</f>
        <v>10478.02536</v>
      </c>
      <c r="H128" s="26" t="str">
        <f>'PRIX LF'!F131</f>
        <v>PIECE</v>
      </c>
      <c r="I128" s="26">
        <f>'PRIX LF'!V131</f>
        <v>370</v>
      </c>
      <c r="J128" s="57">
        <f>'PRIX LF'!R131</f>
        <v>6548.7658499999998</v>
      </c>
      <c r="K128" s="57">
        <f>'PRIX LF'!J131</f>
        <v>2182.9087500000001</v>
      </c>
      <c r="L128" s="303" t="str">
        <f>'PRIX LF'!AE131</f>
        <v/>
      </c>
    </row>
    <row r="129" spans="1:12" x14ac:dyDescent="0.2">
      <c r="A129" s="26">
        <f>'PRIX LF'!A132</f>
        <v>3463</v>
      </c>
      <c r="B129" s="26" t="str">
        <f>'PRIX LF'!D132</f>
        <v>CAGE OUTDOOR - SET 4</v>
      </c>
      <c r="C129" s="57">
        <f>'PRIX LF'!L132</f>
        <v>12670.9737</v>
      </c>
      <c r="D129" s="57">
        <f>'PRIX LF'!O132</f>
        <v>10136.778960000001</v>
      </c>
      <c r="E129" s="54">
        <f>'PRIX LF'!P132</f>
        <v>-0.1999999999999999</v>
      </c>
      <c r="F129" s="26" t="str">
        <f>'PRIX LF'!W132</f>
        <v>CROSS TRAINING</v>
      </c>
      <c r="G129" s="57">
        <f>'PRIX LF'!N132</f>
        <v>15205.168439999999</v>
      </c>
      <c r="H129" s="26" t="str">
        <f>'PRIX LF'!F132</f>
        <v>PIECE</v>
      </c>
      <c r="I129" s="26">
        <f>'PRIX LF'!V132</f>
        <v>480</v>
      </c>
      <c r="J129" s="57">
        <f>'PRIX LF'!R132</f>
        <v>9503.2302749999999</v>
      </c>
      <c r="K129" s="57">
        <f>'PRIX LF'!J132</f>
        <v>3167.7525000000001</v>
      </c>
      <c r="L129" s="303" t="str">
        <f>'PRIX LF'!AE132</f>
        <v/>
      </c>
    </row>
    <row r="130" spans="1:12" x14ac:dyDescent="0.2">
      <c r="A130" s="26">
        <f>'PRIX LF'!A133</f>
        <v>2360</v>
      </c>
      <c r="B130" s="26" t="str">
        <f>'PRIX LF'!D133</f>
        <v>CEINTURE A CHARGE</v>
      </c>
      <c r="C130" s="57">
        <f>'PRIX LF'!L133</f>
        <v>26.34</v>
      </c>
      <c r="D130" s="57">
        <f>'PRIX LF'!O133</f>
        <v>21.072000000000003</v>
      </c>
      <c r="E130" s="54">
        <f>'PRIX LF'!P133</f>
        <v>-0.1999999999999999</v>
      </c>
      <c r="F130" s="26" t="str">
        <f>'PRIX LF'!W133</f>
        <v>MUSCULATION</v>
      </c>
      <c r="G130" s="57">
        <f>'PRIX LF'!N133</f>
        <v>31.607999999999997</v>
      </c>
      <c r="H130" s="26" t="str">
        <f>'PRIX LF'!F133</f>
        <v>PIECE</v>
      </c>
      <c r="I130" s="26">
        <f>'PRIX LF'!V133</f>
        <v>0.44</v>
      </c>
      <c r="J130" s="57">
        <f>'PRIX LF'!R133</f>
        <v>19.754999999999999</v>
      </c>
      <c r="K130" s="57">
        <f>'PRIX LF'!J133</f>
        <v>5.4047999999999989</v>
      </c>
      <c r="L130" s="303">
        <f>'PRIX LF'!AE133</f>
        <v>2.3999999999999998E-3</v>
      </c>
    </row>
    <row r="131" spans="1:12" x14ac:dyDescent="0.2">
      <c r="A131" s="26">
        <f>'PRIX LF'!A134</f>
        <v>1484</v>
      </c>
      <c r="B131" s="26" t="str">
        <f>'PRIX LF'!D134</f>
        <v>CEINTURE DE MAINTIEN</v>
      </c>
      <c r="C131" s="57">
        <f>'PRIX LF'!L134</f>
        <v>25</v>
      </c>
      <c r="D131" s="57">
        <f>'PRIX LF'!O134</f>
        <v>22.5</v>
      </c>
      <c r="E131" s="54">
        <f>'PRIX LF'!P134</f>
        <v>-0.1</v>
      </c>
      <c r="F131" s="26" t="str">
        <f>'PRIX LF'!W134</f>
        <v>MUSCULATION</v>
      </c>
      <c r="G131" s="57">
        <f>'PRIX LF'!N134</f>
        <v>30</v>
      </c>
      <c r="H131" s="26" t="str">
        <f>'PRIX LF'!F134</f>
        <v>PIECE</v>
      </c>
      <c r="I131" s="26">
        <f>'PRIX LF'!V134</f>
        <v>1.6</v>
      </c>
      <c r="J131" s="57">
        <f>'PRIX LF'!R134</f>
        <v>21.25</v>
      </c>
      <c r="K131" s="57">
        <f>'PRIX LF'!J134</f>
        <v>10.559090909090907</v>
      </c>
      <c r="L131" s="303">
        <f>'PRIX LF'!AE134</f>
        <v>1.2E-2</v>
      </c>
    </row>
    <row r="132" spans="1:12" x14ac:dyDescent="0.2">
      <c r="A132" s="26">
        <f>'PRIX LF'!A135</f>
        <v>2370</v>
      </c>
      <c r="B132" s="26" t="str">
        <f>'PRIX LF'!D135</f>
        <v>CEINTURE FLOTTANTE LARGE</v>
      </c>
      <c r="C132" s="57">
        <f>'PRIX LF'!L135</f>
        <v>20.7</v>
      </c>
      <c r="D132" s="57">
        <f>'PRIX LF'!O135</f>
        <v>18.63</v>
      </c>
      <c r="E132" s="54">
        <f>'PRIX LF'!P135</f>
        <v>-0.10000000000000002</v>
      </c>
      <c r="F132" s="26" t="str">
        <f>'PRIX LF'!W135</f>
        <v>AQUA</v>
      </c>
      <c r="G132" s="57">
        <f>'PRIX LF'!N135</f>
        <v>24.84</v>
      </c>
      <c r="H132" s="26" t="str">
        <f>'PRIX LF'!F135</f>
        <v>PIECE</v>
      </c>
      <c r="I132" s="26">
        <f>'PRIX LF'!V135</f>
        <v>0.3</v>
      </c>
      <c r="J132" s="57">
        <f>'PRIX LF'!R135</f>
        <v>17.594999999999999</v>
      </c>
      <c r="K132" s="57">
        <f>'PRIX LF'!J135</f>
        <v>9.2399999999999984</v>
      </c>
      <c r="L132" s="303" t="str">
        <f>'PRIX LF'!AE135</f>
        <v/>
      </c>
    </row>
    <row r="133" spans="1:12" x14ac:dyDescent="0.2">
      <c r="A133" s="26">
        <f>'PRIX LF'!A136</f>
        <v>2369</v>
      </c>
      <c r="B133" s="26" t="str">
        <f>'PRIX LF'!D136</f>
        <v>CEINTURE FLOTTANTE SMALL</v>
      </c>
      <c r="C133" s="57">
        <f>'PRIX LF'!L136</f>
        <v>16.5</v>
      </c>
      <c r="D133" s="57">
        <f>'PRIX LF'!O136</f>
        <v>14.85</v>
      </c>
      <c r="E133" s="54">
        <f>'PRIX LF'!P136</f>
        <v>-0.10000000000000002</v>
      </c>
      <c r="F133" s="26" t="str">
        <f>'PRIX LF'!W136</f>
        <v>AQUA</v>
      </c>
      <c r="G133" s="57">
        <f>'PRIX LF'!N136</f>
        <v>19.8</v>
      </c>
      <c r="H133" s="26" t="str">
        <f>'PRIX LF'!F136</f>
        <v>PIECE</v>
      </c>
      <c r="I133" s="26">
        <f>'PRIX LF'!V136</f>
        <v>0.4</v>
      </c>
      <c r="J133" s="57">
        <f>'PRIX LF'!R136</f>
        <v>14.025</v>
      </c>
      <c r="K133" s="57">
        <f>'PRIX LF'!J136</f>
        <v>7.38375</v>
      </c>
      <c r="L133" s="303" t="str">
        <f>'PRIX LF'!AE136</f>
        <v/>
      </c>
    </row>
    <row r="134" spans="1:12" x14ac:dyDescent="0.2">
      <c r="A134" s="26">
        <f>'PRIX LF'!A137</f>
        <v>2000</v>
      </c>
      <c r="B134" s="26" t="str">
        <f>'PRIX LF'!D137</f>
        <v>CEINTURE POUR MICRO</v>
      </c>
      <c r="C134" s="57">
        <f>'PRIX LF'!L137</f>
        <v>17</v>
      </c>
      <c r="D134" s="57">
        <f>'PRIX LF'!O137</f>
        <v>14.024999999999999</v>
      </c>
      <c r="E134" s="54">
        <f>'PRIX LF'!P137</f>
        <v>-0.17500000000000007</v>
      </c>
      <c r="F134" s="26" t="str">
        <f>'PRIX LF'!W137</f>
        <v>FITNESS</v>
      </c>
      <c r="G134" s="57">
        <f>'PRIX LF'!N137</f>
        <v>20.399999999999999</v>
      </c>
      <c r="H134" s="26" t="str">
        <f>'PRIX LF'!F137</f>
        <v>PIECE</v>
      </c>
      <c r="I134" s="26">
        <f>'PRIX LF'!V137</f>
        <v>0.3</v>
      </c>
      <c r="J134" s="57">
        <f>'PRIX LF'!R137</f>
        <v>13.175000000000001</v>
      </c>
      <c r="K134" s="57">
        <f>'PRIX LF'!J137</f>
        <v>4.048</v>
      </c>
      <c r="L134" s="303" t="str">
        <f>'PRIX LF'!AE137</f>
        <v/>
      </c>
    </row>
    <row r="135" spans="1:12" x14ac:dyDescent="0.2">
      <c r="A135" s="26">
        <f>'PRIX LF'!A138</f>
        <v>2780</v>
      </c>
      <c r="B135" s="26" t="str">
        <f>'PRIX LF'!D138</f>
        <v>CHAINE DE REMPLACEMENT</v>
      </c>
      <c r="C135" s="57">
        <f>'PRIX LF'!L138</f>
        <v>10</v>
      </c>
      <c r="D135" s="57">
        <f>'PRIX LF'!O138</f>
        <v>10</v>
      </c>
      <c r="E135" s="54">
        <f>'PRIX LF'!P138</f>
        <v>0</v>
      </c>
      <c r="F135" s="26" t="str">
        <f>'PRIX LF'!W138</f>
        <v>FITNESS</v>
      </c>
      <c r="G135" s="57">
        <f>'PRIX LF'!N138</f>
        <v>12</v>
      </c>
      <c r="H135" s="26" t="str">
        <f>'PRIX LF'!F138</f>
        <v>PIECE</v>
      </c>
      <c r="I135" s="26">
        <f>'PRIX LF'!V138</f>
        <v>0.78</v>
      </c>
      <c r="J135" s="57">
        <f>'PRIX LF'!R138</f>
        <v>9.5</v>
      </c>
      <c r="K135" s="57">
        <f>'PRIX LF'!J138</f>
        <v>5.6000000000000005</v>
      </c>
      <c r="L135" s="303" t="str">
        <f>'PRIX LF'!AE138</f>
        <v/>
      </c>
    </row>
    <row r="136" spans="1:12" x14ac:dyDescent="0.2">
      <c r="A136" s="26">
        <f>'PRIX LF'!A139</f>
        <v>2717</v>
      </c>
      <c r="B136" s="26" t="str">
        <f>'PRIX LF'!D139</f>
        <v>CHAISE DE BUREAU AVEC BALLON</v>
      </c>
      <c r="C136" s="57">
        <f>'PRIX LF'!L139</f>
        <v>0</v>
      </c>
      <c r="D136" s="57">
        <f>'PRIX LF'!O139</f>
        <v>0</v>
      </c>
      <c r="E136" s="54" t="e">
        <f>'PRIX LF'!P139</f>
        <v>#DIV/0!</v>
      </c>
      <c r="F136" s="26">
        <f>'PRIX LF'!W139</f>
        <v>0</v>
      </c>
      <c r="G136" s="57">
        <f>'PRIX LF'!N139</f>
        <v>0</v>
      </c>
      <c r="H136" s="26" t="str">
        <f>'PRIX LF'!F139</f>
        <v>PIECE</v>
      </c>
      <c r="I136" s="26">
        <f>'PRIX LF'!V139</f>
        <v>3</v>
      </c>
      <c r="J136" s="57">
        <f>'PRIX LF'!R139</f>
        <v>0</v>
      </c>
      <c r="K136" s="57">
        <f>'PRIX LF'!J139</f>
        <v>56.988250000000008</v>
      </c>
      <c r="L136" s="303" t="str">
        <f>'PRIX LF'!AE139</f>
        <v/>
      </c>
    </row>
    <row r="137" spans="1:12" x14ac:dyDescent="0.2">
      <c r="A137" s="26">
        <f>'PRIX LF'!A140</f>
        <v>4004</v>
      </c>
      <c r="B137" s="26" t="str">
        <f>'PRIX LF'!D140</f>
        <v>CHANDELLES A SQUAT</v>
      </c>
      <c r="C137" s="57">
        <f>'PRIX LF'!L140</f>
        <v>195</v>
      </c>
      <c r="D137" s="57">
        <f>'PRIX LF'!O140</f>
        <v>185.25</v>
      </c>
      <c r="E137" s="54">
        <f>'PRIX LF'!P140</f>
        <v>-0.05</v>
      </c>
      <c r="F137" s="26" t="str">
        <f>'PRIX LF'!W140</f>
        <v>MUSCULATION</v>
      </c>
      <c r="G137" s="57">
        <f>'PRIX LF'!N140</f>
        <v>234</v>
      </c>
      <c r="H137" s="26" t="str">
        <f>'PRIX LF'!F140</f>
        <v>PIECE</v>
      </c>
      <c r="I137" s="26">
        <f>'PRIX LF'!V140</f>
        <v>30</v>
      </c>
      <c r="J137" s="57">
        <f>'PRIX LF'!R140</f>
        <v>195</v>
      </c>
      <c r="K137" s="57">
        <f>'PRIX LF'!J140</f>
        <v>125.64750000000002</v>
      </c>
      <c r="L137" s="303" t="str">
        <f>'PRIX LF'!AE140</f>
        <v/>
      </c>
    </row>
    <row r="138" spans="1:12" x14ac:dyDescent="0.2">
      <c r="A138" s="26">
        <f>'PRIX LF'!A141</f>
        <v>1994</v>
      </c>
      <c r="B138" s="26" t="str">
        <f>'PRIX LF'!D141</f>
        <v>CHARIOT FOAM ROLLER</v>
      </c>
      <c r="C138" s="57">
        <f>'PRIX LF'!L141</f>
        <v>160</v>
      </c>
      <c r="D138" s="57">
        <f>'PRIX LF'!O141</f>
        <v>144</v>
      </c>
      <c r="E138" s="54">
        <f>'PRIX LF'!P141</f>
        <v>-0.1</v>
      </c>
      <c r="F138" s="26" t="str">
        <f>'PRIX LF'!W141</f>
        <v>MÉTHODES DOUCES</v>
      </c>
      <c r="G138" s="57">
        <f>'PRIX LF'!N141</f>
        <v>192</v>
      </c>
      <c r="H138" s="26" t="str">
        <f>'PRIX LF'!F141</f>
        <v>PIECE</v>
      </c>
      <c r="I138" s="26">
        <f>'PRIX LF'!V141</f>
        <v>13.5</v>
      </c>
      <c r="J138" s="57">
        <f>'PRIX LF'!R141</f>
        <v>136</v>
      </c>
      <c r="K138" s="57">
        <f>'PRIX LF'!J141</f>
        <v>56.570627935114736</v>
      </c>
      <c r="L138" s="303" t="str">
        <f>'PRIX LF'!AE141</f>
        <v/>
      </c>
    </row>
    <row r="139" spans="1:12" x14ac:dyDescent="0.2">
      <c r="A139" s="26">
        <f>'PRIX LF'!A142</f>
        <v>2511</v>
      </c>
      <c r="B139" s="26" t="str">
        <f>'PRIX LF'!D142</f>
        <v>CHARIOT POUR WALL BALL</v>
      </c>
      <c r="C139" s="57">
        <f>'PRIX LF'!L142</f>
        <v>538.07600000000002</v>
      </c>
      <c r="D139" s="57">
        <f>'PRIX LF'!O142</f>
        <v>336.29750000000001</v>
      </c>
      <c r="E139" s="54">
        <f>'PRIX LF'!P142</f>
        <v>-0.375</v>
      </c>
      <c r="F139" s="26" t="str">
        <f>'PRIX LF'!W142</f>
        <v>CROSS TRAINING</v>
      </c>
      <c r="G139" s="57">
        <f>'PRIX LF'!N142</f>
        <v>645.69119999999998</v>
      </c>
      <c r="H139" s="26" t="str">
        <f>'PRIX LF'!F142</f>
        <v>PIECE</v>
      </c>
      <c r="I139" s="26">
        <f>'PRIX LF'!V142</f>
        <v>82</v>
      </c>
      <c r="J139" s="57">
        <f>'PRIX LF'!R142</f>
        <v>322.84559999999999</v>
      </c>
      <c r="K139" s="57">
        <f>'PRIX LF'!J142</f>
        <v>153.69750000000002</v>
      </c>
      <c r="L139" s="303" t="str">
        <f>'PRIX LF'!AE142</f>
        <v/>
      </c>
    </row>
    <row r="140" spans="1:12" x14ac:dyDescent="0.2">
      <c r="A140" s="26">
        <f>'PRIX LF'!A143</f>
        <v>3931</v>
      </c>
      <c r="B140" s="26" t="str">
        <f>'PRIX LF'!D143</f>
        <v>CHAUSSETTES GRIS/ROSE M</v>
      </c>
      <c r="C140" s="57">
        <f>'PRIX LF'!L143</f>
        <v>18.399999999999999</v>
      </c>
      <c r="D140" s="57">
        <f>'PRIX LF'!O143</f>
        <v>18.399999999999999</v>
      </c>
      <c r="E140" s="54">
        <f>'PRIX LF'!P143</f>
        <v>0</v>
      </c>
      <c r="F140" s="26" t="str">
        <f>'PRIX LF'!W143</f>
        <v>MÉTHODES DOUCES</v>
      </c>
      <c r="G140" s="57">
        <f>'PRIX LF'!N143</f>
        <v>22.08</v>
      </c>
      <c r="H140" s="26" t="str">
        <f>'PRIX LF'!F143</f>
        <v>PAIRE</v>
      </c>
      <c r="I140" s="26">
        <f>'PRIX LF'!V143</f>
        <v>7.0000000000000007E-2</v>
      </c>
      <c r="J140" s="57">
        <f>'PRIX LF'!R143</f>
        <v>17.479999999999997</v>
      </c>
      <c r="K140" s="57">
        <f>'PRIX LF'!J143</f>
        <v>10.17</v>
      </c>
      <c r="L140" s="303" t="str">
        <f>'PRIX LF'!AE143</f>
        <v/>
      </c>
    </row>
    <row r="141" spans="1:12" x14ac:dyDescent="0.2">
      <c r="A141" s="26">
        <f>'PRIX LF'!A144</f>
        <v>3930</v>
      </c>
      <c r="B141" s="26" t="str">
        <f>'PRIX LF'!D144</f>
        <v>CHAUSSETTES GRIS/ROSE S</v>
      </c>
      <c r="C141" s="57">
        <f>'PRIX LF'!L144</f>
        <v>18.399999999999999</v>
      </c>
      <c r="D141" s="57">
        <f>'PRIX LF'!O144</f>
        <v>18.399999999999999</v>
      </c>
      <c r="E141" s="54">
        <f>'PRIX LF'!P144</f>
        <v>0</v>
      </c>
      <c r="F141" s="26" t="str">
        <f>'PRIX LF'!W144</f>
        <v>MÉTHODES DOUCES</v>
      </c>
      <c r="G141" s="57">
        <f>'PRIX LF'!N144</f>
        <v>22.08</v>
      </c>
      <c r="H141" s="26" t="str">
        <f>'PRIX LF'!F144</f>
        <v>PAIRE</v>
      </c>
      <c r="I141" s="26">
        <f>'PRIX LF'!V144</f>
        <v>7.0000000000000007E-2</v>
      </c>
      <c r="J141" s="57">
        <f>'PRIX LF'!R144</f>
        <v>17.479999999999997</v>
      </c>
      <c r="K141" s="57">
        <f>'PRIX LF'!J144</f>
        <v>10.17</v>
      </c>
      <c r="L141" s="303" t="str">
        <f>'PRIX LF'!AE144</f>
        <v/>
      </c>
    </row>
    <row r="142" spans="1:12" x14ac:dyDescent="0.2">
      <c r="A142" s="26">
        <f>'PRIX LF'!A145</f>
        <v>2496</v>
      </c>
      <c r="B142" s="26" t="str">
        <f>'PRIX LF'!D145</f>
        <v>CHAUSSETTES L</v>
      </c>
      <c r="C142" s="57">
        <f>'PRIX LF'!L145</f>
        <v>5</v>
      </c>
      <c r="D142" s="57">
        <f>'PRIX LF'!O145</f>
        <v>3.375</v>
      </c>
      <c r="E142" s="54">
        <f>'PRIX LF'!P145</f>
        <v>-0.32500000000000001</v>
      </c>
      <c r="F142" s="26" t="str">
        <f>'PRIX LF'!W145</f>
        <v>MÉTHODES DOUCES</v>
      </c>
      <c r="G142" s="57">
        <f>'PRIX LF'!N145</f>
        <v>6</v>
      </c>
      <c r="H142" s="26" t="str">
        <f>'PRIX LF'!F145</f>
        <v>PAIRE</v>
      </c>
      <c r="I142" s="26">
        <f>'PRIX LF'!V145</f>
        <v>0.05</v>
      </c>
      <c r="J142" s="57">
        <f>'PRIX LF'!R145</f>
        <v>3.25</v>
      </c>
      <c r="K142" s="57">
        <f>'PRIX LF'!J145</f>
        <v>0.67849999999999988</v>
      </c>
      <c r="L142" s="303" t="str">
        <f>'PRIX LF'!AE145</f>
        <v/>
      </c>
    </row>
    <row r="143" spans="1:12" x14ac:dyDescent="0.2">
      <c r="A143" s="26">
        <f>'PRIX LF'!A146</f>
        <v>1485</v>
      </c>
      <c r="B143" s="26" t="str">
        <f>'PRIX LF'!D146</f>
        <v>CHAUSSETTES L AKKUA</v>
      </c>
      <c r="C143" s="57">
        <f>'PRIX LF'!L146</f>
        <v>18.399999999999999</v>
      </c>
      <c r="D143" s="57">
        <f>'PRIX LF'!O146</f>
        <v>18.399999999999999</v>
      </c>
      <c r="E143" s="54">
        <f>'PRIX LF'!P146</f>
        <v>0</v>
      </c>
      <c r="F143" s="26" t="str">
        <f>'PRIX LF'!W146</f>
        <v>MÉTHODES DOUCES</v>
      </c>
      <c r="G143" s="57">
        <f>'PRIX LF'!N146</f>
        <v>22.08</v>
      </c>
      <c r="H143" s="26" t="str">
        <f>'PRIX LF'!F146</f>
        <v>PAIRE</v>
      </c>
      <c r="I143" s="26">
        <f>'PRIX LF'!V146</f>
        <v>0.08</v>
      </c>
      <c r="J143" s="57">
        <f>'PRIX LF'!R146</f>
        <v>17.479999999999997</v>
      </c>
      <c r="K143" s="57">
        <f>'PRIX LF'!J146</f>
        <v>10.17</v>
      </c>
      <c r="L143" s="303" t="str">
        <f>'PRIX LF'!AE146</f>
        <v/>
      </c>
    </row>
    <row r="144" spans="1:12" x14ac:dyDescent="0.2">
      <c r="A144" s="26">
        <f>'PRIX LF'!A147</f>
        <v>2495</v>
      </c>
      <c r="B144" s="26" t="str">
        <f>'PRIX LF'!D147</f>
        <v>CHAUSSETTES M</v>
      </c>
      <c r="C144" s="57">
        <f>'PRIX LF'!L147</f>
        <v>5</v>
      </c>
      <c r="D144" s="57">
        <f>'PRIX LF'!O147</f>
        <v>3.375</v>
      </c>
      <c r="E144" s="54">
        <f>'PRIX LF'!P147</f>
        <v>-0.32500000000000001</v>
      </c>
      <c r="F144" s="26" t="str">
        <f>'PRIX LF'!W147</f>
        <v>MÉTHODES DOUCES</v>
      </c>
      <c r="G144" s="57">
        <f>'PRIX LF'!N147</f>
        <v>6</v>
      </c>
      <c r="H144" s="26" t="str">
        <f>'PRIX LF'!F147</f>
        <v>PAIRE</v>
      </c>
      <c r="I144" s="26">
        <f>'PRIX LF'!V147</f>
        <v>0.04</v>
      </c>
      <c r="J144" s="57">
        <f>'PRIX LF'!R147</f>
        <v>3.25</v>
      </c>
      <c r="K144" s="57">
        <f>'PRIX LF'!J147</f>
        <v>0.67849999999999988</v>
      </c>
      <c r="L144" s="303" t="str">
        <f>'PRIX LF'!AE147</f>
        <v/>
      </c>
    </row>
    <row r="145" spans="1:12" x14ac:dyDescent="0.2">
      <c r="A145" s="26">
        <f>'PRIX LF'!A148</f>
        <v>1486</v>
      </c>
      <c r="B145" s="26" t="str">
        <f>'PRIX LF'!D148</f>
        <v>CHAUSSETTES M AKKUA</v>
      </c>
      <c r="C145" s="57">
        <f>'PRIX LF'!L148</f>
        <v>18.399999999999999</v>
      </c>
      <c r="D145" s="57">
        <f>'PRIX LF'!O148</f>
        <v>18.399999999999999</v>
      </c>
      <c r="E145" s="54">
        <f>'PRIX LF'!P148</f>
        <v>0</v>
      </c>
      <c r="F145" s="26" t="str">
        <f>'PRIX LF'!W148</f>
        <v>MÉTHODES DOUCES</v>
      </c>
      <c r="G145" s="57">
        <f>'PRIX LF'!N148</f>
        <v>22.08</v>
      </c>
      <c r="H145" s="26" t="str">
        <f>'PRIX LF'!F148</f>
        <v>PAIRE</v>
      </c>
      <c r="I145" s="26">
        <f>'PRIX LF'!V148</f>
        <v>7.0000000000000007E-2</v>
      </c>
      <c r="J145" s="57">
        <f>'PRIX LF'!R148</f>
        <v>17.479999999999997</v>
      </c>
      <c r="K145" s="57">
        <f>'PRIX LF'!J148</f>
        <v>10.17</v>
      </c>
      <c r="L145" s="303" t="str">
        <f>'PRIX LF'!AE148</f>
        <v/>
      </c>
    </row>
    <row r="146" spans="1:12" x14ac:dyDescent="0.2">
      <c r="A146" s="26">
        <f>'PRIX LF'!A149</f>
        <v>2494</v>
      </c>
      <c r="B146" s="26" t="str">
        <f>'PRIX LF'!D149</f>
        <v>CHAUSSETTES S</v>
      </c>
      <c r="C146" s="57">
        <f>'PRIX LF'!L149</f>
        <v>5</v>
      </c>
      <c r="D146" s="57">
        <f>'PRIX LF'!O149</f>
        <v>3.375</v>
      </c>
      <c r="E146" s="54">
        <f>'PRIX LF'!P149</f>
        <v>-0.32500000000000001</v>
      </c>
      <c r="F146" s="26" t="str">
        <f>'PRIX LF'!W149</f>
        <v>MÉTHODES DOUCES</v>
      </c>
      <c r="G146" s="57">
        <f>'PRIX LF'!N149</f>
        <v>6</v>
      </c>
      <c r="H146" s="26" t="str">
        <f>'PRIX LF'!F149</f>
        <v>PAIRE</v>
      </c>
      <c r="I146" s="26">
        <f>'PRIX LF'!V149</f>
        <v>0.04</v>
      </c>
      <c r="J146" s="57">
        <f>'PRIX LF'!R149</f>
        <v>3.25</v>
      </c>
      <c r="K146" s="57">
        <f>'PRIX LF'!J149</f>
        <v>0.67849999999999988</v>
      </c>
      <c r="L146" s="303" t="str">
        <f>'PRIX LF'!AE149</f>
        <v/>
      </c>
    </row>
    <row r="147" spans="1:12" x14ac:dyDescent="0.2">
      <c r="A147" s="26">
        <f>'PRIX LF'!A150</f>
        <v>1487</v>
      </c>
      <c r="B147" s="26" t="str">
        <f>'PRIX LF'!D150</f>
        <v>CHAUSSETTES S AKKUA</v>
      </c>
      <c r="C147" s="57">
        <f>'PRIX LF'!L150</f>
        <v>18.399999999999999</v>
      </c>
      <c r="D147" s="57">
        <f>'PRIX LF'!O150</f>
        <v>18.399999999999999</v>
      </c>
      <c r="E147" s="54">
        <f>'PRIX LF'!P150</f>
        <v>0</v>
      </c>
      <c r="F147" s="26" t="str">
        <f>'PRIX LF'!W150</f>
        <v>MÉTHODES DOUCES</v>
      </c>
      <c r="G147" s="57">
        <f>'PRIX LF'!N150</f>
        <v>22.08</v>
      </c>
      <c r="H147" s="26" t="str">
        <f>'PRIX LF'!F150</f>
        <v>PAIRE</v>
      </c>
      <c r="I147" s="26">
        <f>'PRIX LF'!V150</f>
        <v>7.0000000000000007E-2</v>
      </c>
      <c r="J147" s="57">
        <f>'PRIX LF'!R150</f>
        <v>17.479999999999997</v>
      </c>
      <c r="K147" s="57">
        <f>'PRIX LF'!J150</f>
        <v>10.17</v>
      </c>
      <c r="L147" s="303" t="str">
        <f>'PRIX LF'!AE150</f>
        <v/>
      </c>
    </row>
    <row r="148" spans="1:12" x14ac:dyDescent="0.2">
      <c r="A148" s="26">
        <f>'PRIX LF'!A151</f>
        <v>5027</v>
      </c>
      <c r="B148" s="26" t="str">
        <f>'PRIX LF'!D151</f>
        <v>CHEST AND TRICEPS - E32</v>
      </c>
      <c r="C148" s="57">
        <f>'PRIX LF'!L151</f>
        <v>2990</v>
      </c>
      <c r="D148" s="57">
        <f>'PRIX LF'!O151</f>
        <v>2317.25</v>
      </c>
      <c r="E148" s="54">
        <f>'PRIX LF'!P151</f>
        <v>-0.22500000000000001</v>
      </c>
      <c r="F148" s="26" t="str">
        <f>'PRIX LF'!W151</f>
        <v>MACHINES MUSCULATION</v>
      </c>
      <c r="G148" s="57">
        <f>'PRIX LF'!N151</f>
        <v>3588</v>
      </c>
      <c r="H148" s="26" t="str">
        <f>'PRIX LF'!F151</f>
        <v>PIECE</v>
      </c>
      <c r="I148" s="26">
        <f>'PRIX LF'!V151</f>
        <v>234</v>
      </c>
      <c r="J148" s="57">
        <f>'PRIX LF'!R151</f>
        <v>2167.75</v>
      </c>
      <c r="K148" s="57">
        <f>'PRIX LF'!J151</f>
        <v>1315.6000000000001</v>
      </c>
      <c r="L148" s="303" t="str">
        <f>'PRIX LF'!AE151</f>
        <v/>
      </c>
    </row>
    <row r="149" spans="1:12" x14ac:dyDescent="0.2">
      <c r="A149" s="26">
        <f>'PRIX LF'!A152</f>
        <v>5044</v>
      </c>
      <c r="B149" s="26" t="str">
        <f>'PRIX LF'!D152</f>
        <v>CHEST PRESS - V01</v>
      </c>
      <c r="C149" s="57">
        <f>'PRIX LF'!L152</f>
        <v>2075</v>
      </c>
      <c r="D149" s="57">
        <f>'PRIX LF'!O152</f>
        <v>1608.125</v>
      </c>
      <c r="E149" s="54">
        <f>'PRIX LF'!P152</f>
        <v>-0.22500000000000001</v>
      </c>
      <c r="F149" s="26" t="str">
        <f>'PRIX LF'!W152</f>
        <v>MACHINES MUSCULATION</v>
      </c>
      <c r="G149" s="57">
        <f>'PRIX LF'!N152</f>
        <v>2490</v>
      </c>
      <c r="H149" s="26" t="str">
        <f>'PRIX LF'!F152</f>
        <v>PIECE</v>
      </c>
      <c r="I149" s="26">
        <f>'PRIX LF'!V152</f>
        <v>183</v>
      </c>
      <c r="J149" s="57">
        <f>'PRIX LF'!R152</f>
        <v>1504.375</v>
      </c>
      <c r="K149" s="57">
        <f>'PRIX LF'!J152</f>
        <v>913.00000000000011</v>
      </c>
      <c r="L149" s="303" t="str">
        <f>'PRIX LF'!AE152</f>
        <v/>
      </c>
    </row>
    <row r="150" spans="1:12" x14ac:dyDescent="0.2">
      <c r="A150" s="26">
        <f>'PRIX LF'!A153</f>
        <v>5021</v>
      </c>
      <c r="B150" s="26" t="str">
        <f>'PRIX LF'!D153</f>
        <v>CHEST PRESS 95KG - E01</v>
      </c>
      <c r="C150" s="57">
        <f>'PRIX LF'!L153</f>
        <v>2980</v>
      </c>
      <c r="D150" s="57">
        <f>'PRIX LF'!O153</f>
        <v>2309.5</v>
      </c>
      <c r="E150" s="54">
        <f>'PRIX LF'!P153</f>
        <v>-0.22500000000000001</v>
      </c>
      <c r="F150" s="26" t="str">
        <f>'PRIX LF'!W153</f>
        <v>MACHINES MUSCULATION</v>
      </c>
      <c r="G150" s="57">
        <f>'PRIX LF'!N153</f>
        <v>3576</v>
      </c>
      <c r="H150" s="26" t="str">
        <f>'PRIX LF'!F153</f>
        <v>PIECE</v>
      </c>
      <c r="I150" s="26">
        <f>'PRIX LF'!V153</f>
        <v>217</v>
      </c>
      <c r="J150" s="57">
        <f>'PRIX LF'!R153</f>
        <v>2160.5</v>
      </c>
      <c r="K150" s="57">
        <f>'PRIX LF'!J153</f>
        <v>1311.2</v>
      </c>
      <c r="L150" s="303" t="str">
        <f>'PRIX LF'!AE153</f>
        <v/>
      </c>
    </row>
    <row r="151" spans="1:12" x14ac:dyDescent="0.2">
      <c r="A151" s="26">
        <f>'PRIX LF'!A154</f>
        <v>3426</v>
      </c>
      <c r="B151" s="26" t="str">
        <f>'PRIX LF'!D154</f>
        <v>CHIN-UP BAR 1080MM</v>
      </c>
      <c r="C151" s="57">
        <f>'PRIX LF'!L154</f>
        <v>47</v>
      </c>
      <c r="D151" s="57">
        <f>'PRIX LF'!O154</f>
        <v>47</v>
      </c>
      <c r="E151" s="54">
        <f>'PRIX LF'!P154</f>
        <v>0</v>
      </c>
      <c r="F151" s="26" t="str">
        <f>'PRIX LF'!W154</f>
        <v>CROSS TRAINING</v>
      </c>
      <c r="G151" s="57">
        <f>'PRIX LF'!N154</f>
        <v>56.4</v>
      </c>
      <c r="H151" s="26" t="str">
        <f>'PRIX LF'!F154</f>
        <v>PIECE</v>
      </c>
      <c r="I151" s="26">
        <f>'PRIX LF'!V154</f>
        <v>8</v>
      </c>
      <c r="J151" s="57">
        <f>'PRIX LF'!R154</f>
        <v>44.65</v>
      </c>
      <c r="K151" s="57">
        <f>'PRIX LF'!J154</f>
        <v>23</v>
      </c>
      <c r="L151" s="303">
        <f>'PRIX LF'!AE154</f>
        <v>1.4994E-2</v>
      </c>
    </row>
    <row r="152" spans="1:12" x14ac:dyDescent="0.2">
      <c r="A152" s="26">
        <f>'PRIX LF'!A155</f>
        <v>1983</v>
      </c>
      <c r="B152" s="26" t="str">
        <f>'PRIX LF'!D155</f>
        <v>CHIN-UP BAR 1190MM</v>
      </c>
      <c r="C152" s="57">
        <f>'PRIX LF'!L155</f>
        <v>34</v>
      </c>
      <c r="D152" s="57">
        <f>'PRIX LF'!O155</f>
        <v>25.5</v>
      </c>
      <c r="E152" s="54">
        <f>'PRIX LF'!P155</f>
        <v>-0.25</v>
      </c>
      <c r="F152" s="26" t="str">
        <f>'PRIX LF'!W155</f>
        <v>CROSS TRAINING</v>
      </c>
      <c r="G152" s="57">
        <f>'PRIX LF'!N155</f>
        <v>40.799999999999997</v>
      </c>
      <c r="H152" s="26" t="str">
        <f>'PRIX LF'!F155</f>
        <v>PIECE</v>
      </c>
      <c r="I152" s="26">
        <f>'PRIX LF'!V155</f>
        <v>5</v>
      </c>
      <c r="J152" s="57">
        <f>'PRIX LF'!R155</f>
        <v>23.799999999999997</v>
      </c>
      <c r="K152" s="57">
        <f>'PRIX LF'!J155</f>
        <v>9.4090909090909083</v>
      </c>
      <c r="L152" s="303">
        <f>'PRIX LF'!AE155</f>
        <v>1.4000000000000002E-2</v>
      </c>
    </row>
    <row r="153" spans="1:12" x14ac:dyDescent="0.2">
      <c r="A153" s="26">
        <f>'PRIX LF'!A156</f>
        <v>3416</v>
      </c>
      <c r="B153" s="26" t="str">
        <f>'PRIX LF'!D156</f>
        <v>CHIN-UP BAR 1200MM</v>
      </c>
      <c r="C153" s="57">
        <f>'PRIX LF'!L156</f>
        <v>52</v>
      </c>
      <c r="D153" s="57">
        <f>'PRIX LF'!O156</f>
        <v>49.4</v>
      </c>
      <c r="E153" s="54">
        <f>'PRIX LF'!P156</f>
        <v>-5.0000000000000031E-2</v>
      </c>
      <c r="F153" s="26" t="str">
        <f>'PRIX LF'!W156</f>
        <v>CROSS TRAINING</v>
      </c>
      <c r="G153" s="57">
        <f>'PRIX LF'!N156</f>
        <v>62.4</v>
      </c>
      <c r="H153" s="26" t="str">
        <f>'PRIX LF'!F156</f>
        <v>PIECE</v>
      </c>
      <c r="I153" s="26">
        <f>'PRIX LF'!V156</f>
        <v>7</v>
      </c>
      <c r="J153" s="57">
        <f>'PRIX LF'!R156</f>
        <v>44.199999999999996</v>
      </c>
      <c r="K153" s="57">
        <f>'PRIX LF'!J156</f>
        <v>25.090909090909086</v>
      </c>
      <c r="L153" s="303">
        <f>'PRIX LF'!AE156</f>
        <v>2.2312499999999999E-2</v>
      </c>
    </row>
    <row r="154" spans="1:12" x14ac:dyDescent="0.2">
      <c r="A154" s="26">
        <f>'PRIX LF'!A157</f>
        <v>3427</v>
      </c>
      <c r="B154" s="26" t="str">
        <f>'PRIX LF'!D157</f>
        <v>CHIN-UP BAR 1800MM</v>
      </c>
      <c r="C154" s="57">
        <f>'PRIX LF'!L157</f>
        <v>56</v>
      </c>
      <c r="D154" s="57">
        <f>'PRIX LF'!O157</f>
        <v>56</v>
      </c>
      <c r="E154" s="54">
        <f>'PRIX LF'!P157</f>
        <v>0</v>
      </c>
      <c r="F154" s="26" t="str">
        <f>'PRIX LF'!W157</f>
        <v>CROSS TRAINING</v>
      </c>
      <c r="G154" s="57">
        <f>'PRIX LF'!N157</f>
        <v>67.2</v>
      </c>
      <c r="H154" s="26" t="str">
        <f>'PRIX LF'!F157</f>
        <v>PIECE</v>
      </c>
      <c r="I154" s="26">
        <f>'PRIX LF'!V157</f>
        <v>10.5</v>
      </c>
      <c r="J154" s="57">
        <f>'PRIX LF'!R157</f>
        <v>53.199999999999996</v>
      </c>
      <c r="K154" s="57">
        <f>'PRIX LF'!J157</f>
        <v>27.181818181818176</v>
      </c>
      <c r="L154" s="303">
        <f>'PRIX LF'!AE157</f>
        <v>2.2312499999999999E-2</v>
      </c>
    </row>
    <row r="155" spans="1:12" x14ac:dyDescent="0.2">
      <c r="A155" s="26">
        <f>'PRIX LF'!A158</f>
        <v>3414</v>
      </c>
      <c r="B155" s="26" t="str">
        <f>'PRIX LF'!D158</f>
        <v>CHIN-UP RACK</v>
      </c>
      <c r="C155" s="57">
        <f>'PRIX LF'!L158</f>
        <v>50</v>
      </c>
      <c r="D155" s="57">
        <f>'PRIX LF'!O158</f>
        <v>40</v>
      </c>
      <c r="E155" s="54">
        <f>'PRIX LF'!P158</f>
        <v>-0.2</v>
      </c>
      <c r="F155" s="26" t="str">
        <f>'PRIX LF'!W158</f>
        <v>CROSS TRAINING</v>
      </c>
      <c r="G155" s="57">
        <f>'PRIX LF'!N158</f>
        <v>60</v>
      </c>
      <c r="H155" s="26" t="str">
        <f>'PRIX LF'!F158</f>
        <v>PIECE</v>
      </c>
      <c r="I155" s="26">
        <f>'PRIX LF'!V158</f>
        <v>9</v>
      </c>
      <c r="J155" s="57">
        <f>'PRIX LF'!R158</f>
        <v>37.5</v>
      </c>
      <c r="K155" s="57">
        <f>'PRIX LF'!J158</f>
        <v>14.458636363636362</v>
      </c>
      <c r="L155" s="303">
        <f>'PRIX LF'!AE158</f>
        <v>3.0000000000000002E-2</v>
      </c>
    </row>
    <row r="156" spans="1:12" x14ac:dyDescent="0.2">
      <c r="A156" s="26">
        <f>'PRIX LF'!A159</f>
        <v>3314</v>
      </c>
      <c r="B156" s="26" t="str">
        <f>'PRIX LF'!D159</f>
        <v>CIRCUIT COMPLET ELEVATE - 6 MACHINES</v>
      </c>
      <c r="C156" s="57">
        <f>'PRIX LF'!L159</f>
        <v>10499</v>
      </c>
      <c r="D156" s="57">
        <f>'PRIX LF'!O159</f>
        <v>10499</v>
      </c>
      <c r="E156" s="54">
        <f>'PRIX LF'!P159</f>
        <v>0</v>
      </c>
      <c r="F156" s="26" t="str">
        <f>'PRIX LF'!W159</f>
        <v>CARDIO TRAINING</v>
      </c>
      <c r="G156" s="57">
        <f>'PRIX LF'!N159</f>
        <v>12598.8</v>
      </c>
      <c r="H156" s="26" t="str">
        <f>'PRIX LF'!F159</f>
        <v>SET</v>
      </c>
      <c r="I156" s="26">
        <f>'PRIX LF'!V159</f>
        <v>212.7</v>
      </c>
      <c r="J156" s="57">
        <f>'PRIX LF'!R159</f>
        <v>10499</v>
      </c>
      <c r="K156" s="57">
        <f>'PRIX LF'!J159</f>
        <v>6282</v>
      </c>
      <c r="L156" s="303" t="str">
        <f>'PRIX LF'!AE159</f>
        <v/>
      </c>
    </row>
    <row r="157" spans="1:12" x14ac:dyDescent="0.2">
      <c r="A157" s="26">
        <f>'PRIX LF'!A160</f>
        <v>2504</v>
      </c>
      <c r="B157" s="26" t="str">
        <f>'PRIX LF'!D160</f>
        <v>CLUBBELL 10KG</v>
      </c>
      <c r="C157" s="57">
        <f>'PRIX LF'!L160</f>
        <v>53</v>
      </c>
      <c r="D157" s="57">
        <f>'PRIX LF'!O160</f>
        <v>53</v>
      </c>
      <c r="E157" s="54">
        <f>'PRIX LF'!P160</f>
        <v>0</v>
      </c>
      <c r="F157" s="26" t="str">
        <f>'PRIX LF'!W160</f>
        <v>CROSS TRAINING</v>
      </c>
      <c r="G157" s="57">
        <f>'PRIX LF'!N160</f>
        <v>63.599999999999994</v>
      </c>
      <c r="H157" s="26" t="str">
        <f>'PRIX LF'!F160</f>
        <v>PIECE</v>
      </c>
      <c r="I157" s="26">
        <f>'PRIX LF'!V160</f>
        <v>11</v>
      </c>
      <c r="J157" s="57">
        <f>'PRIX LF'!R160</f>
        <v>53</v>
      </c>
      <c r="K157" s="57">
        <f>'PRIX LF'!J160</f>
        <v>31.30875</v>
      </c>
      <c r="L157" s="303" t="str">
        <f>'PRIX LF'!AE160</f>
        <v/>
      </c>
    </row>
    <row r="158" spans="1:12" x14ac:dyDescent="0.2">
      <c r="A158" s="26">
        <f>'PRIX LF'!A161</f>
        <v>2505</v>
      </c>
      <c r="B158" s="26" t="str">
        <f>'PRIX LF'!D161</f>
        <v>CLUBBELL 12KG</v>
      </c>
      <c r="C158" s="57">
        <f>'PRIX LF'!L161</f>
        <v>63</v>
      </c>
      <c r="D158" s="57">
        <f>'PRIX LF'!O161</f>
        <v>63</v>
      </c>
      <c r="E158" s="54">
        <f>'PRIX LF'!P161</f>
        <v>0</v>
      </c>
      <c r="F158" s="26" t="str">
        <f>'PRIX LF'!W161</f>
        <v>CROSS TRAINING</v>
      </c>
      <c r="G158" s="57">
        <f>'PRIX LF'!N161</f>
        <v>75.599999999999994</v>
      </c>
      <c r="H158" s="26" t="str">
        <f>'PRIX LF'!F161</f>
        <v>PIECE</v>
      </c>
      <c r="I158" s="26">
        <f>'PRIX LF'!V161</f>
        <v>13</v>
      </c>
      <c r="J158" s="57">
        <f>'PRIX LF'!R161</f>
        <v>63</v>
      </c>
      <c r="K158" s="57">
        <f>'PRIX LF'!J161</f>
        <v>37.578749999999999</v>
      </c>
      <c r="L158" s="303" t="str">
        <f>'PRIX LF'!AE161</f>
        <v/>
      </c>
    </row>
    <row r="159" spans="1:12" x14ac:dyDescent="0.2">
      <c r="A159" s="26">
        <f>'PRIX LF'!A162</f>
        <v>2500</v>
      </c>
      <c r="B159" s="26" t="str">
        <f>'PRIX LF'!D162</f>
        <v>CLUBBELL 2KG</v>
      </c>
      <c r="C159" s="57">
        <f>'PRIX LF'!L162</f>
        <v>12.523499999999999</v>
      </c>
      <c r="D159" s="57">
        <f>'PRIX LF'!O162</f>
        <v>12.523499999999999</v>
      </c>
      <c r="E159" s="54">
        <f>'PRIX LF'!P162</f>
        <v>0</v>
      </c>
      <c r="F159" s="26" t="str">
        <f>'PRIX LF'!W162</f>
        <v>CROSS TRAINING</v>
      </c>
      <c r="G159" s="57">
        <f>'PRIX LF'!N162</f>
        <v>15.028199999999998</v>
      </c>
      <c r="H159" s="26" t="str">
        <f>'PRIX LF'!F162</f>
        <v>PIECE</v>
      </c>
      <c r="I159" s="26">
        <f>'PRIX LF'!V162</f>
        <v>2.5</v>
      </c>
      <c r="J159" s="57">
        <f>'PRIX LF'!R162</f>
        <v>12.523499999999999</v>
      </c>
      <c r="K159" s="57">
        <f>'PRIX LF'!J162</f>
        <v>6.27</v>
      </c>
      <c r="L159" s="303" t="str">
        <f>'PRIX LF'!AE162</f>
        <v/>
      </c>
    </row>
    <row r="160" spans="1:12" x14ac:dyDescent="0.2">
      <c r="A160" s="26">
        <f>'PRIX LF'!A163</f>
        <v>2501</v>
      </c>
      <c r="B160" s="26" t="str">
        <f>'PRIX LF'!D163</f>
        <v>CLUBBELL 4KG</v>
      </c>
      <c r="C160" s="57">
        <f>'PRIX LF'!L163</f>
        <v>25.046999999999997</v>
      </c>
      <c r="D160" s="57">
        <f>'PRIX LF'!O163</f>
        <v>25.046999999999997</v>
      </c>
      <c r="E160" s="54">
        <f>'PRIX LF'!P163</f>
        <v>0</v>
      </c>
      <c r="F160" s="26" t="str">
        <f>'PRIX LF'!W163</f>
        <v>CROSS TRAINING</v>
      </c>
      <c r="G160" s="57">
        <f>'PRIX LF'!N163</f>
        <v>30.056399999999996</v>
      </c>
      <c r="H160" s="26" t="str">
        <f>'PRIX LF'!F163</f>
        <v>PIECE</v>
      </c>
      <c r="I160" s="26">
        <f>'PRIX LF'!V163</f>
        <v>4.5</v>
      </c>
      <c r="J160" s="57">
        <f>'PRIX LF'!R163</f>
        <v>25.046999999999997</v>
      </c>
      <c r="K160" s="57">
        <f>'PRIX LF'!J163</f>
        <v>12.54</v>
      </c>
      <c r="L160" s="303" t="str">
        <f>'PRIX LF'!AE163</f>
        <v/>
      </c>
    </row>
    <row r="161" spans="1:12" x14ac:dyDescent="0.2">
      <c r="A161" s="26">
        <f>'PRIX LF'!A164</f>
        <v>2502</v>
      </c>
      <c r="B161" s="26" t="str">
        <f>'PRIX LF'!D164</f>
        <v>CLUBBELL 6KG</v>
      </c>
      <c r="C161" s="57">
        <f>'PRIX LF'!L164</f>
        <v>33.25</v>
      </c>
      <c r="D161" s="57">
        <f>'PRIX LF'!O164</f>
        <v>33.25</v>
      </c>
      <c r="E161" s="54">
        <f>'PRIX LF'!P164</f>
        <v>0</v>
      </c>
      <c r="F161" s="26" t="str">
        <f>'PRIX LF'!W164</f>
        <v>CROSS TRAINING</v>
      </c>
      <c r="G161" s="57">
        <f>'PRIX LF'!N164</f>
        <v>39.9</v>
      </c>
      <c r="H161" s="26" t="str">
        <f>'PRIX LF'!F164</f>
        <v>PIECE</v>
      </c>
      <c r="I161" s="26">
        <f>'PRIX LF'!V164</f>
        <v>6.5</v>
      </c>
      <c r="J161" s="57">
        <f>'PRIX LF'!R164</f>
        <v>33.25</v>
      </c>
      <c r="K161" s="57">
        <f>'PRIX LF'!J164</f>
        <v>18.810000000000002</v>
      </c>
      <c r="L161" s="303" t="str">
        <f>'PRIX LF'!AE164</f>
        <v/>
      </c>
    </row>
    <row r="162" spans="1:12" x14ac:dyDescent="0.2">
      <c r="A162" s="26">
        <f>'PRIX LF'!A165</f>
        <v>2503</v>
      </c>
      <c r="B162" s="26" t="str">
        <f>'PRIX LF'!D165</f>
        <v>CLUBBELL 8KG</v>
      </c>
      <c r="C162" s="57">
        <f>'PRIX LF'!L165</f>
        <v>41</v>
      </c>
      <c r="D162" s="57">
        <f>'PRIX LF'!O165</f>
        <v>41</v>
      </c>
      <c r="E162" s="54">
        <f>'PRIX LF'!P165</f>
        <v>0</v>
      </c>
      <c r="F162" s="26" t="str">
        <f>'PRIX LF'!W165</f>
        <v>CROSS TRAINING</v>
      </c>
      <c r="G162" s="57">
        <f>'PRIX LF'!N165</f>
        <v>49.199999999999996</v>
      </c>
      <c r="H162" s="26" t="str">
        <f>'PRIX LF'!F165</f>
        <v>PIECE</v>
      </c>
      <c r="I162" s="26">
        <f>'PRIX LF'!V165</f>
        <v>9</v>
      </c>
      <c r="J162" s="57">
        <f>'PRIX LF'!R165</f>
        <v>41</v>
      </c>
      <c r="K162" s="57">
        <f>'PRIX LF'!J165</f>
        <v>25.08</v>
      </c>
      <c r="L162" s="303" t="str">
        <f>'PRIX LF'!AE165</f>
        <v/>
      </c>
    </row>
    <row r="163" spans="1:12" x14ac:dyDescent="0.2">
      <c r="A163" s="26">
        <f>'PRIX LF'!A166</f>
        <v>2704</v>
      </c>
      <c r="B163" s="26" t="str">
        <f>'PRIX LF'!D166</f>
        <v>COLONNE AVEC ANNEAU DE GYM OUTDOOR</v>
      </c>
      <c r="C163" s="57">
        <f>'PRIX LF'!L166</f>
        <v>533.19749999999999</v>
      </c>
      <c r="D163" s="57">
        <f>'PRIX LF'!O166</f>
        <v>479.87774999999999</v>
      </c>
      <c r="E163" s="54">
        <f>'PRIX LF'!P166</f>
        <v>-0.1</v>
      </c>
      <c r="F163" s="26" t="str">
        <f>'PRIX LF'!W166</f>
        <v>CROSS TRAINING</v>
      </c>
      <c r="G163" s="57">
        <f>'PRIX LF'!N166</f>
        <v>639.83699999999999</v>
      </c>
      <c r="H163" s="26" t="str">
        <f>'PRIX LF'!F166</f>
        <v>PIECE</v>
      </c>
      <c r="I163" s="26">
        <f>'PRIX LF'!V166</f>
        <v>15</v>
      </c>
      <c r="J163" s="57">
        <f>'PRIX LF'!R166</f>
        <v>453.21787499999999</v>
      </c>
      <c r="K163" s="57">
        <f>'PRIX LF'!J166</f>
        <v>213.26250000000002</v>
      </c>
      <c r="L163" s="303" t="str">
        <f>'PRIX LF'!AE166</f>
        <v/>
      </c>
    </row>
    <row r="164" spans="1:12" x14ac:dyDescent="0.2">
      <c r="A164" s="26">
        <f>'PRIX LF'!A167</f>
        <v>2705</v>
      </c>
      <c r="B164" s="26" t="str">
        <f>'PRIX LF'!D167</f>
        <v>COLONNE AVEC BANC OUTDOOR</v>
      </c>
      <c r="C164" s="57">
        <f>'PRIX LF'!L167</f>
        <v>666.49687500000005</v>
      </c>
      <c r="D164" s="57">
        <f>'PRIX LF'!O167</f>
        <v>599.84718750000002</v>
      </c>
      <c r="E164" s="54">
        <f>'PRIX LF'!P167</f>
        <v>-0.10000000000000003</v>
      </c>
      <c r="F164" s="26" t="str">
        <f>'PRIX LF'!W167</f>
        <v>CROSS TRAINING</v>
      </c>
      <c r="G164" s="57">
        <f>'PRIX LF'!N167</f>
        <v>799.79624999999999</v>
      </c>
      <c r="H164" s="26" t="str">
        <f>'PRIX LF'!F167</f>
        <v>PIECE</v>
      </c>
      <c r="I164" s="26">
        <f>'PRIX LF'!V167</f>
        <v>21</v>
      </c>
      <c r="J164" s="57">
        <f>'PRIX LF'!R167</f>
        <v>566.52234375</v>
      </c>
      <c r="K164" s="57">
        <f>'PRIX LF'!J167</f>
        <v>266.59875</v>
      </c>
      <c r="L164" s="303" t="str">
        <f>'PRIX LF'!AE167</f>
        <v/>
      </c>
    </row>
    <row r="165" spans="1:12" x14ac:dyDescent="0.2">
      <c r="A165" s="26">
        <f>'PRIX LF'!A168</f>
        <v>2706</v>
      </c>
      <c r="B165" s="26" t="str">
        <f>'PRIX LF'!D168</f>
        <v>COLONNE AVEC DIPS HORN OUTDOOR</v>
      </c>
      <c r="C165" s="57">
        <f>'PRIX LF'!L168</f>
        <v>548.89931249999995</v>
      </c>
      <c r="D165" s="57">
        <f>'PRIX LF'!O168</f>
        <v>494.00938124999999</v>
      </c>
      <c r="E165" s="54">
        <f>'PRIX LF'!P168</f>
        <v>-9.9999999999999936E-2</v>
      </c>
      <c r="F165" s="26" t="str">
        <f>'PRIX LF'!W168</f>
        <v>CROSS TRAINING</v>
      </c>
      <c r="G165" s="57">
        <f>'PRIX LF'!N168</f>
        <v>658.67917499999987</v>
      </c>
      <c r="H165" s="26" t="str">
        <f>'PRIX LF'!F168</f>
        <v>PIECE</v>
      </c>
      <c r="I165" s="26">
        <f>'PRIX LF'!V168</f>
        <v>14</v>
      </c>
      <c r="J165" s="57">
        <f>'PRIX LF'!R168</f>
        <v>466.56441562499992</v>
      </c>
      <c r="K165" s="57">
        <f>'PRIX LF'!J168</f>
        <v>219.57374999999999</v>
      </c>
      <c r="L165" s="303" t="str">
        <f>'PRIX LF'!AE168</f>
        <v/>
      </c>
    </row>
    <row r="166" spans="1:12" x14ac:dyDescent="0.2">
      <c r="A166" s="26">
        <f>'PRIX LF'!A169</f>
        <v>2707</v>
      </c>
      <c r="B166" s="26" t="str">
        <f>'PRIX LF'!D169</f>
        <v>COLONNE AVEC PLATEFORME DE SAUT OUTDOOR</v>
      </c>
      <c r="C166" s="57">
        <f>'PRIX LF'!L169</f>
        <v>509.66849999999994</v>
      </c>
      <c r="D166" s="57">
        <f>'PRIX LF'!O169</f>
        <v>458.70164999999997</v>
      </c>
      <c r="E166" s="54">
        <f>'PRIX LF'!P169</f>
        <v>-9.999999999999995E-2</v>
      </c>
      <c r="F166" s="26" t="str">
        <f>'PRIX LF'!W169</f>
        <v>CROSS TRAINING</v>
      </c>
      <c r="G166" s="57">
        <f>'PRIX LF'!N169</f>
        <v>611.60219999999993</v>
      </c>
      <c r="H166" s="26" t="str">
        <f>'PRIX LF'!F169</f>
        <v>PIECE</v>
      </c>
      <c r="I166" s="26">
        <f>'PRIX LF'!V169</f>
        <v>22</v>
      </c>
      <c r="J166" s="57">
        <f>'PRIX LF'!R169</f>
        <v>433.21822499999996</v>
      </c>
      <c r="K166" s="57">
        <f>'PRIX LF'!J169</f>
        <v>203.85750000000002</v>
      </c>
      <c r="L166" s="303" t="str">
        <f>'PRIX LF'!AE169</f>
        <v/>
      </c>
    </row>
    <row r="167" spans="1:12" x14ac:dyDescent="0.2">
      <c r="A167" s="26">
        <f>'PRIX LF'!A170</f>
        <v>2702</v>
      </c>
      <c r="B167" s="26" t="str">
        <f>'PRIX LF'!D170</f>
        <v>COLONNE OUTDOOR</v>
      </c>
      <c r="C167" s="57">
        <f>'PRIX LF'!L170</f>
        <v>188.23200000000003</v>
      </c>
      <c r="D167" s="57">
        <f>'PRIX LF'!O170</f>
        <v>150.58560000000003</v>
      </c>
      <c r="E167" s="54">
        <f>'PRIX LF'!P170</f>
        <v>-0.19999999999999998</v>
      </c>
      <c r="F167" s="26" t="str">
        <f>'PRIX LF'!W170</f>
        <v>CROSS TRAINING</v>
      </c>
      <c r="G167" s="57">
        <f>'PRIX LF'!N170</f>
        <v>225.87840000000003</v>
      </c>
      <c r="H167" s="26" t="str">
        <f>'PRIX LF'!F170</f>
        <v>PIECE</v>
      </c>
      <c r="I167" s="26">
        <f>'PRIX LF'!V170</f>
        <v>11</v>
      </c>
      <c r="J167" s="57">
        <f>'PRIX LF'!R170</f>
        <v>141.17400000000004</v>
      </c>
      <c r="K167" s="57">
        <f>'PRIX LF'!J170</f>
        <v>47.066249999999997</v>
      </c>
      <c r="L167" s="303" t="str">
        <f>'PRIX LF'!AE170</f>
        <v/>
      </c>
    </row>
    <row r="168" spans="1:12" x14ac:dyDescent="0.2">
      <c r="A168" s="26">
        <f>'PRIX LF'!A171</f>
        <v>2703</v>
      </c>
      <c r="B168" s="26" t="str">
        <f>'PRIX LF'!D171</f>
        <v>COLONNE POUR WALL BALL OUTDOOR</v>
      </c>
      <c r="C168" s="57">
        <f>'PRIX LF'!L171</f>
        <v>360.71474999999998</v>
      </c>
      <c r="D168" s="57">
        <f>'PRIX LF'!O171</f>
        <v>306.60753749999998</v>
      </c>
      <c r="E168" s="54">
        <f>'PRIX LF'!P171</f>
        <v>-0.15000000000000002</v>
      </c>
      <c r="F168" s="26" t="str">
        <f>'PRIX LF'!W171</f>
        <v>CROSS TRAINING</v>
      </c>
      <c r="G168" s="57">
        <f>'PRIX LF'!N171</f>
        <v>432.85769999999997</v>
      </c>
      <c r="H168" s="26" t="str">
        <f>'PRIX LF'!F171</f>
        <v>PIECE</v>
      </c>
      <c r="I168" s="26">
        <f>'PRIX LF'!V171</f>
        <v>17</v>
      </c>
      <c r="J168" s="57">
        <f>'PRIX LF'!R171</f>
        <v>297.58999999999997</v>
      </c>
      <c r="K168" s="57">
        <f>'PRIX LF'!J171</f>
        <v>144.29250000000002</v>
      </c>
      <c r="L168" s="303" t="str">
        <f>'PRIX LF'!AE171</f>
        <v/>
      </c>
    </row>
    <row r="169" spans="1:12" x14ac:dyDescent="0.2">
      <c r="A169" s="26">
        <f>'PRIX LF'!A172</f>
        <v>2230</v>
      </c>
      <c r="B169" s="26" t="str">
        <f>'PRIX LF'!D172</f>
        <v>COMMERCIAL BENCH CROSS TRAINING</v>
      </c>
      <c r="C169" s="57">
        <f>'PRIX LF'!L172</f>
        <v>320</v>
      </c>
      <c r="D169" s="57">
        <f>'PRIX LF'!O172</f>
        <v>288</v>
      </c>
      <c r="E169" s="54">
        <f>'PRIX LF'!P172</f>
        <v>-0.1</v>
      </c>
      <c r="F169" s="26" t="str">
        <f>'PRIX LF'!W172</f>
        <v>CROSS TRAINING</v>
      </c>
      <c r="G169" s="57">
        <f>'PRIX LF'!N172</f>
        <v>384</v>
      </c>
      <c r="H169" s="26" t="str">
        <f>'PRIX LF'!F172</f>
        <v>PIECE</v>
      </c>
      <c r="I169" s="26">
        <f>'PRIX LF'!V172</f>
        <v>36.5</v>
      </c>
      <c r="J169" s="57">
        <f>'PRIX LF'!R172</f>
        <v>272</v>
      </c>
      <c r="K169" s="57">
        <f>'PRIX LF'!J172</f>
        <v>141.97272727272727</v>
      </c>
      <c r="L169" s="303">
        <f>'PRIX LF'!AE172</f>
        <v>0.12</v>
      </c>
    </row>
    <row r="170" spans="1:12" x14ac:dyDescent="0.2">
      <c r="A170" s="26">
        <f>'PRIX LF'!A173</f>
        <v>2586</v>
      </c>
      <c r="B170" s="26" t="str">
        <f>'PRIX LF'!D173</f>
        <v>CONE MULTIFONCTION (COULEUR SUIVANT ARRIVAGE)</v>
      </c>
      <c r="C170" s="57">
        <f>'PRIX LF'!L173</f>
        <v>8.6</v>
      </c>
      <c r="D170" s="57">
        <f>'PRIX LF'!O173</f>
        <v>8.17</v>
      </c>
      <c r="E170" s="54">
        <f>'PRIX LF'!P173</f>
        <v>-4.9999999999999968E-2</v>
      </c>
      <c r="F170" s="26" t="str">
        <f>'PRIX LF'!W173</f>
        <v>COACHING</v>
      </c>
      <c r="G170" s="57">
        <f>'PRIX LF'!N173</f>
        <v>10.319999999999999</v>
      </c>
      <c r="H170" s="26" t="str">
        <f>'PRIX LF'!F173</f>
        <v>PIECE</v>
      </c>
      <c r="I170" s="26">
        <f>'PRIX LF'!V173</f>
        <v>0.51</v>
      </c>
      <c r="J170" s="57">
        <f>'PRIX LF'!R173</f>
        <v>7.74</v>
      </c>
      <c r="K170" s="57">
        <f>'PRIX LF'!J173</f>
        <v>4.29</v>
      </c>
      <c r="L170" s="303" t="str">
        <f>'PRIX LF'!AE173</f>
        <v/>
      </c>
    </row>
    <row r="171" spans="1:12" x14ac:dyDescent="0.2">
      <c r="A171" s="26">
        <f>'PRIX LF'!A174</f>
        <v>4009</v>
      </c>
      <c r="B171" s="26" t="str">
        <f>'PRIX LF'!D174</f>
        <v>CORDE A GRIMPER 7M</v>
      </c>
      <c r="C171" s="57">
        <f>'PRIX LF'!L174</f>
        <v>85</v>
      </c>
      <c r="D171" s="57">
        <f>'PRIX LF'!O174</f>
        <v>78.625</v>
      </c>
      <c r="E171" s="54">
        <f>'PRIX LF'!P174</f>
        <v>-7.4999999999999997E-2</v>
      </c>
      <c r="F171" s="26" t="str">
        <f>'PRIX LF'!W174</f>
        <v>CROSS TRAINING</v>
      </c>
      <c r="G171" s="57">
        <f>'PRIX LF'!N174</f>
        <v>102</v>
      </c>
      <c r="H171" s="26" t="str">
        <f>'PRIX LF'!F174</f>
        <v>PIECE</v>
      </c>
      <c r="I171" s="26">
        <f>'PRIX LF'!V174</f>
        <v>8</v>
      </c>
      <c r="J171" s="57">
        <f>'PRIX LF'!R174</f>
        <v>74.375</v>
      </c>
      <c r="K171" s="57">
        <f>'PRIX LF'!J174</f>
        <v>41.745000000000005</v>
      </c>
      <c r="L171" s="303" t="str">
        <f>'PRIX LF'!AE174</f>
        <v/>
      </c>
    </row>
    <row r="172" spans="1:12" x14ac:dyDescent="0.2">
      <c r="A172" s="26">
        <f>'PRIX LF'!A175</f>
        <v>4036</v>
      </c>
      <c r="B172" s="26" t="str">
        <f>'PRIX LF'!D175</f>
        <v>CORDE A SAUTER LESTEE</v>
      </c>
      <c r="C172" s="57">
        <f>'PRIX LF'!L175</f>
        <v>15</v>
      </c>
      <c r="D172" s="57">
        <f>'PRIX LF'!O175</f>
        <v>11.625</v>
      </c>
      <c r="E172" s="54">
        <f>'PRIX LF'!P175</f>
        <v>-0.22500000000000001</v>
      </c>
      <c r="F172" s="26" t="str">
        <f>'PRIX LF'!W175</f>
        <v>COACHING</v>
      </c>
      <c r="G172" s="57">
        <f>'PRIX LF'!N175</f>
        <v>18</v>
      </c>
      <c r="H172" s="26" t="str">
        <f>'PRIX LF'!F175</f>
        <v>PIECE</v>
      </c>
      <c r="I172" s="26">
        <f>'PRIX LF'!V175</f>
        <v>0.5</v>
      </c>
      <c r="J172" s="57">
        <f>'PRIX LF'!R175</f>
        <v>10.875</v>
      </c>
      <c r="K172" s="57">
        <f>'PRIX LF'!J175</f>
        <v>4.0837500000000011</v>
      </c>
      <c r="L172" s="303" t="str">
        <f>'PRIX LF'!AE175</f>
        <v/>
      </c>
    </row>
    <row r="173" spans="1:12" x14ac:dyDescent="0.2">
      <c r="A173" s="26">
        <f>'PRIX LF'!A176</f>
        <v>1492</v>
      </c>
      <c r="B173" s="26" t="str">
        <f>'PRIX LF'!D176</f>
        <v>CORDE A SAUTER ORANGE</v>
      </c>
      <c r="C173" s="57">
        <f>'PRIX LF'!L176</f>
        <v>3.5</v>
      </c>
      <c r="D173" s="57">
        <f>'PRIX LF'!O176</f>
        <v>1.9250000000000003</v>
      </c>
      <c r="E173" s="54">
        <f>'PRIX LF'!P176</f>
        <v>-0.4499999999999999</v>
      </c>
      <c r="F173" s="26" t="str">
        <f>'PRIX LF'!W176</f>
        <v>COACHING</v>
      </c>
      <c r="G173" s="57">
        <f>'PRIX LF'!N176</f>
        <v>4.2</v>
      </c>
      <c r="H173" s="26" t="str">
        <f>'PRIX LF'!F176</f>
        <v>PIECE</v>
      </c>
      <c r="I173" s="26">
        <f>'PRIX LF'!V176</f>
        <v>0.16800000000000001</v>
      </c>
      <c r="J173" s="57">
        <f>'PRIX LF'!R176</f>
        <v>1.8375000000000001</v>
      </c>
      <c r="K173" s="57">
        <f>'PRIX LF'!J176</f>
        <v>0.55409090909090908</v>
      </c>
      <c r="L173" s="303">
        <f>'PRIX LF'!AE176</f>
        <v>7.1049999999999998E-4</v>
      </c>
    </row>
    <row r="174" spans="1:12" x14ac:dyDescent="0.2">
      <c r="A174" s="26">
        <f>'PRIX LF'!A177</f>
        <v>4000</v>
      </c>
      <c r="B174" s="26" t="str">
        <f>'PRIX LF'!D177</f>
        <v>CORDE A SAUTER PRO</v>
      </c>
      <c r="C174" s="57">
        <f>'PRIX LF'!L177</f>
        <v>16.149999999999999</v>
      </c>
      <c r="D174" s="57">
        <f>'PRIX LF'!O177</f>
        <v>14.534999999999998</v>
      </c>
      <c r="E174" s="54">
        <f>'PRIX LF'!P177</f>
        <v>-0.10000000000000002</v>
      </c>
      <c r="F174" s="26" t="str">
        <f>'PRIX LF'!W177</f>
        <v>CROSS TRAINING</v>
      </c>
      <c r="G174" s="57">
        <f>'PRIX LF'!N177</f>
        <v>19.38</v>
      </c>
      <c r="H174" s="26" t="str">
        <f>'PRIX LF'!F177</f>
        <v>PIECE</v>
      </c>
      <c r="I174" s="26">
        <f>'PRIX LF'!V177</f>
        <v>0.22</v>
      </c>
      <c r="J174" s="57">
        <f>'PRIX LF'!R177</f>
        <v>13.727499999999999</v>
      </c>
      <c r="K174" s="57">
        <f>'PRIX LF'!J177</f>
        <v>3.1099999999999994</v>
      </c>
      <c r="L174" s="303">
        <f>'PRIX LF'!AE177</f>
        <v>9.4446000000000005E-4</v>
      </c>
    </row>
    <row r="175" spans="1:12" x14ac:dyDescent="0.2">
      <c r="A175" s="26">
        <f>'PRIX LF'!A178</f>
        <v>1493</v>
      </c>
      <c r="B175" s="26" t="str">
        <f>'PRIX LF'!D178</f>
        <v>CORDE A SAUTER VERT</v>
      </c>
      <c r="C175" s="57">
        <f>'PRIX LF'!L178</f>
        <v>3.5</v>
      </c>
      <c r="D175" s="57">
        <f>'PRIX LF'!O178</f>
        <v>1.9250000000000003</v>
      </c>
      <c r="E175" s="54">
        <f>'PRIX LF'!P178</f>
        <v>-0.4499999999999999</v>
      </c>
      <c r="F175" s="26" t="str">
        <f>'PRIX LF'!W178</f>
        <v>COACHING</v>
      </c>
      <c r="G175" s="57">
        <f>'PRIX LF'!N178</f>
        <v>4.2</v>
      </c>
      <c r="H175" s="26" t="str">
        <f>'PRIX LF'!F178</f>
        <v>PIECE</v>
      </c>
      <c r="I175" s="26">
        <f>'PRIX LF'!V178</f>
        <v>0.16800000000000001</v>
      </c>
      <c r="J175" s="57">
        <f>'PRIX LF'!R178</f>
        <v>1.8375000000000001</v>
      </c>
      <c r="K175" s="57">
        <f>'PRIX LF'!J178</f>
        <v>0.55409090909090908</v>
      </c>
      <c r="L175" s="303">
        <f>'PRIX LF'!AE178</f>
        <v>7.1049999999999998E-4</v>
      </c>
    </row>
    <row r="176" spans="1:12" x14ac:dyDescent="0.2">
      <c r="A176" s="26">
        <f>'PRIX LF'!A179</f>
        <v>1494</v>
      </c>
      <c r="B176" s="26" t="str">
        <f>'PRIX LF'!D179</f>
        <v>CORDE A SAUTER VIOLET</v>
      </c>
      <c r="C176" s="57">
        <f>'PRIX LF'!L179</f>
        <v>3.5</v>
      </c>
      <c r="D176" s="57">
        <f>'PRIX LF'!O179</f>
        <v>1.9250000000000003</v>
      </c>
      <c r="E176" s="54">
        <f>'PRIX LF'!P179</f>
        <v>-0.4499999999999999</v>
      </c>
      <c r="F176" s="26" t="str">
        <f>'PRIX LF'!W179</f>
        <v>COACHING</v>
      </c>
      <c r="G176" s="57">
        <f>'PRIX LF'!N179</f>
        <v>4.2</v>
      </c>
      <c r="H176" s="26" t="str">
        <f>'PRIX LF'!F179</f>
        <v>PIECE</v>
      </c>
      <c r="I176" s="26">
        <f>'PRIX LF'!V179</f>
        <v>0.16800000000000001</v>
      </c>
      <c r="J176" s="57">
        <f>'PRIX LF'!R179</f>
        <v>1.8375000000000001</v>
      </c>
      <c r="K176" s="57">
        <f>'PRIX LF'!J179</f>
        <v>0.55409090909090908</v>
      </c>
      <c r="L176" s="303">
        <f>'PRIX LF'!AE179</f>
        <v>7.1049999999999998E-4</v>
      </c>
    </row>
    <row r="177" spans="1:12" x14ac:dyDescent="0.2">
      <c r="A177" s="26">
        <f>'PRIX LF'!A180</f>
        <v>3479</v>
      </c>
      <c r="B177" s="26" t="str">
        <f>'PRIX LF'!D180</f>
        <v>CORDE D'OSCILLATION 38MM</v>
      </c>
      <c r="C177" s="57">
        <f>'PRIX LF'!L180</f>
        <v>129</v>
      </c>
      <c r="D177" s="57">
        <f>'PRIX LF'!O180</f>
        <v>106.425</v>
      </c>
      <c r="E177" s="54">
        <f>'PRIX LF'!P180</f>
        <v>-0.17500000000000002</v>
      </c>
      <c r="F177" s="26" t="str">
        <f>'PRIX LF'!W180</f>
        <v>CROSS TRAINING</v>
      </c>
      <c r="G177" s="57">
        <f>'PRIX LF'!N180</f>
        <v>154.79999999999998</v>
      </c>
      <c r="H177" s="26" t="str">
        <f>'PRIX LF'!F180</f>
        <v>PIECE</v>
      </c>
      <c r="I177" s="26">
        <f>'PRIX LF'!V180</f>
        <v>13.5</v>
      </c>
      <c r="J177" s="57">
        <f>'PRIX LF'!R180</f>
        <v>103.2</v>
      </c>
      <c r="K177" s="57">
        <f>'PRIX LF'!J180</f>
        <v>47.839999999999989</v>
      </c>
      <c r="L177" s="303">
        <f>'PRIX LF'!AE180</f>
        <v>3.15E-2</v>
      </c>
    </row>
    <row r="178" spans="1:12" x14ac:dyDescent="0.2">
      <c r="A178" s="26">
        <f>'PRIX LF'!A181</f>
        <v>1496</v>
      </c>
      <c r="B178" s="26" t="str">
        <f>'PRIX LF'!D181</f>
        <v>CORDE D'OSCILLATION 50MM</v>
      </c>
      <c r="C178" s="57">
        <f>'PRIX LF'!L181</f>
        <v>159</v>
      </c>
      <c r="D178" s="57">
        <f>'PRIX LF'!O181</f>
        <v>139.125</v>
      </c>
      <c r="E178" s="54">
        <f>'PRIX LF'!P181</f>
        <v>-0.125</v>
      </c>
      <c r="F178" s="26" t="str">
        <f>'PRIX LF'!W181</f>
        <v>CROSS TRAINING</v>
      </c>
      <c r="G178" s="57">
        <f>'PRIX LF'!N181</f>
        <v>190.79999999999998</v>
      </c>
      <c r="H178" s="26" t="str">
        <f>'PRIX LF'!F181</f>
        <v>PIECE</v>
      </c>
      <c r="I178" s="26">
        <f>'PRIX LF'!V181</f>
        <v>21.5</v>
      </c>
      <c r="J178" s="57">
        <f>'PRIX LF'!R181</f>
        <v>135.15</v>
      </c>
      <c r="K178" s="57">
        <f>'PRIX LF'!J181</f>
        <v>81.859090909090895</v>
      </c>
      <c r="L178" s="303">
        <f>'PRIX LF'!AE181</f>
        <v>4.9896000000000003E-2</v>
      </c>
    </row>
    <row r="179" spans="1:12" x14ac:dyDescent="0.2">
      <c r="A179" s="26" t="str">
        <f>'PRIX LF'!A182</f>
        <v>3998J</v>
      </c>
      <c r="B179" s="26" t="str">
        <f>'PRIX LF'!D182</f>
        <v>CORDE DE VITESSE JAUNE</v>
      </c>
      <c r="C179" s="57">
        <f>'PRIX LF'!L182</f>
        <v>9</v>
      </c>
      <c r="D179" s="57">
        <f>'PRIX LF'!O182</f>
        <v>6.9750000000000005</v>
      </c>
      <c r="E179" s="54">
        <f>'PRIX LF'!P182</f>
        <v>-0.22499999999999995</v>
      </c>
      <c r="F179" s="26" t="str">
        <f>'PRIX LF'!W182</f>
        <v>CROSS TRAINING</v>
      </c>
      <c r="G179" s="57">
        <f>'PRIX LF'!N182</f>
        <v>10.799999999999999</v>
      </c>
      <c r="H179" s="26" t="str">
        <f>'PRIX LF'!F182</f>
        <v>PIECE</v>
      </c>
      <c r="I179" s="26">
        <f>'PRIX LF'!V182</f>
        <v>0.08</v>
      </c>
      <c r="J179" s="57">
        <f>'PRIX LF'!R182</f>
        <v>6.5249999999999995</v>
      </c>
      <c r="K179" s="57">
        <f>'PRIX LF'!J182</f>
        <v>1.5681818181818179</v>
      </c>
      <c r="L179" s="303">
        <f>'PRIX LF'!AE182</f>
        <v>6.96E-4</v>
      </c>
    </row>
    <row r="180" spans="1:12" x14ac:dyDescent="0.2">
      <c r="A180" s="26">
        <f>'PRIX LF'!A183</f>
        <v>3998</v>
      </c>
      <c r="B180" s="26" t="str">
        <f>'PRIX LF'!D183</f>
        <v>CORDE DE VITESSE NOIR</v>
      </c>
      <c r="C180" s="57">
        <f>'PRIX LF'!L183</f>
        <v>9</v>
      </c>
      <c r="D180" s="57">
        <f>'PRIX LF'!O183</f>
        <v>6.9750000000000005</v>
      </c>
      <c r="E180" s="54">
        <f>'PRIX LF'!P183</f>
        <v>-0.22499999999999995</v>
      </c>
      <c r="F180" s="26" t="str">
        <f>'PRIX LF'!W183</f>
        <v>CROSS TRAINING</v>
      </c>
      <c r="G180" s="57">
        <f>'PRIX LF'!N183</f>
        <v>10.799999999999999</v>
      </c>
      <c r="H180" s="26" t="str">
        <f>'PRIX LF'!F183</f>
        <v>PIECE</v>
      </c>
      <c r="I180" s="26">
        <f>'PRIX LF'!V183</f>
        <v>0.08</v>
      </c>
      <c r="J180" s="57">
        <f>'PRIX LF'!R183</f>
        <v>6.5249999999999995</v>
      </c>
      <c r="K180" s="57">
        <f>'PRIX LF'!J183</f>
        <v>1.5681818181818179</v>
      </c>
      <c r="L180" s="303">
        <f>'PRIX LF'!AE183</f>
        <v>6.96E-4</v>
      </c>
    </row>
    <row r="181" spans="1:12" x14ac:dyDescent="0.2">
      <c r="A181" s="26">
        <f>'PRIX LF'!A184</f>
        <v>2543</v>
      </c>
      <c r="B181" s="26" t="str">
        <f>'PRIX LF'!D184</f>
        <v>CORE BALANCE DISKS</v>
      </c>
      <c r="C181" s="57">
        <f>'PRIX LF'!L184</f>
        <v>22.5</v>
      </c>
      <c r="D181" s="57">
        <f>'PRIX LF'!O184</f>
        <v>22.5</v>
      </c>
      <c r="E181" s="54">
        <f>'PRIX LF'!P184</f>
        <v>0</v>
      </c>
      <c r="F181" s="26" t="str">
        <f>'PRIX LF'!W184</f>
        <v>MÉTHODES DOUCES</v>
      </c>
      <c r="G181" s="57">
        <f>'PRIX LF'!N184</f>
        <v>27</v>
      </c>
      <c r="H181" s="26" t="str">
        <f>'PRIX LF'!F184</f>
        <v>PIECE</v>
      </c>
      <c r="I181" s="26">
        <f>'PRIX LF'!V184</f>
        <v>0.8</v>
      </c>
      <c r="J181" s="57">
        <f>'PRIX LF'!R184</f>
        <v>21.375</v>
      </c>
      <c r="K181" s="57">
        <f>'PRIX LF'!J184</f>
        <v>11.508749999999999</v>
      </c>
      <c r="L181" s="303" t="str">
        <f>'PRIX LF'!AE184</f>
        <v/>
      </c>
    </row>
    <row r="182" spans="1:12" x14ac:dyDescent="0.2">
      <c r="A182" s="26">
        <f>'PRIX LF'!A185</f>
        <v>2332</v>
      </c>
      <c r="B182" s="26" t="str">
        <f>'PRIX LF'!D185</f>
        <v>CORE PLATE</v>
      </c>
      <c r="C182" s="57">
        <f>'PRIX LF'!L185</f>
        <v>115</v>
      </c>
      <c r="D182" s="57">
        <f>'PRIX LF'!O185</f>
        <v>115</v>
      </c>
      <c r="E182" s="54">
        <f>'PRIX LF'!P185</f>
        <v>0</v>
      </c>
      <c r="F182" s="26" t="str">
        <f>'PRIX LF'!W185</f>
        <v>CROSS TRAINING</v>
      </c>
      <c r="G182" s="57">
        <f>'PRIX LF'!N185</f>
        <v>138</v>
      </c>
      <c r="H182" s="26" t="str">
        <f>'PRIX LF'!F185</f>
        <v>PIECE</v>
      </c>
      <c r="I182" s="26">
        <f>'PRIX LF'!V185</f>
        <v>24</v>
      </c>
      <c r="J182" s="57">
        <f>'PRIX LF'!R185</f>
        <v>109.25</v>
      </c>
      <c r="K182" s="57">
        <f>'PRIX LF'!J185</f>
        <v>61.681818181818173</v>
      </c>
      <c r="L182" s="303">
        <f>'PRIX LF'!AE185</f>
        <v>4.0919999999999998E-2</v>
      </c>
    </row>
    <row r="183" spans="1:12" x14ac:dyDescent="0.2">
      <c r="A183" s="26">
        <f>'PRIX LF'!A186</f>
        <v>3220</v>
      </c>
      <c r="B183" s="26" t="str">
        <f>'PRIX LF'!D186</f>
        <v>CORE TRAINER</v>
      </c>
      <c r="C183" s="57">
        <f>'PRIX LF'!L186</f>
        <v>1357.65</v>
      </c>
      <c r="D183" s="57">
        <f>'PRIX LF'!O186</f>
        <v>1357.65</v>
      </c>
      <c r="E183" s="54">
        <f>'PRIX LF'!P186</f>
        <v>0</v>
      </c>
      <c r="F183" s="26" t="str">
        <f>'PRIX LF'!W186</f>
        <v>CARDIO TRAINING</v>
      </c>
      <c r="G183" s="57">
        <f>'PRIX LF'!N186</f>
        <v>1629.18</v>
      </c>
      <c r="H183" s="26" t="str">
        <f>'PRIX LF'!F186</f>
        <v>PIECE</v>
      </c>
      <c r="I183" s="26">
        <f>'PRIX LF'!V186</f>
        <v>43.2</v>
      </c>
      <c r="J183" s="57">
        <f>'PRIX LF'!R186</f>
        <v>1357.65</v>
      </c>
      <c r="K183" s="57">
        <f>'PRIX LF'!J186</f>
        <v>812.31818181818164</v>
      </c>
      <c r="L183" s="303" t="str">
        <f>'PRIX LF'!AE186</f>
        <v/>
      </c>
    </row>
    <row r="184" spans="1:12" x14ac:dyDescent="0.2">
      <c r="A184" s="26">
        <f>'PRIX LF'!A187</f>
        <v>2720</v>
      </c>
      <c r="B184" s="26" t="str">
        <f>'PRIX LF'!D187</f>
        <v>CORRECTEUR DE POSTURE</v>
      </c>
      <c r="C184" s="57">
        <f>'PRIX LF'!L187</f>
        <v>0</v>
      </c>
      <c r="D184" s="57">
        <f>'PRIX LF'!O187</f>
        <v>0</v>
      </c>
      <c r="E184" s="54" t="e">
        <f>'PRIX LF'!P187</f>
        <v>#DIV/0!</v>
      </c>
      <c r="F184" s="26">
        <f>'PRIX LF'!W187</f>
        <v>0</v>
      </c>
      <c r="G184" s="57">
        <f>'PRIX LF'!N187</f>
        <v>0</v>
      </c>
      <c r="H184" s="26" t="str">
        <f>'PRIX LF'!F187</f>
        <v>PIECE</v>
      </c>
      <c r="I184" s="26">
        <f>'PRIX LF'!V187</f>
        <v>3</v>
      </c>
      <c r="J184" s="57">
        <f>'PRIX LF'!R187</f>
        <v>0</v>
      </c>
      <c r="K184" s="57">
        <f>'PRIX LF'!J187</f>
        <v>23.842499999999998</v>
      </c>
      <c r="L184" s="303" t="str">
        <f>'PRIX LF'!AE187</f>
        <v/>
      </c>
    </row>
    <row r="185" spans="1:12" x14ac:dyDescent="0.2">
      <c r="A185" s="26">
        <f>'PRIX LF'!A188</f>
        <v>2980</v>
      </c>
      <c r="B185" s="26" t="str">
        <f>'PRIX LF'!D188</f>
        <v>COUSSIN APPUI LOMBAIRE</v>
      </c>
      <c r="C185" s="57">
        <f>'PRIX LF'!L188</f>
        <v>20.75</v>
      </c>
      <c r="D185" s="57">
        <f>'PRIX LF'!O188</f>
        <v>14.524999999999999</v>
      </c>
      <c r="E185" s="54">
        <f>'PRIX LF'!P188</f>
        <v>-0.30000000000000004</v>
      </c>
      <c r="F185" s="26" t="str">
        <f>'PRIX LF'!W188</f>
        <v>CROSS TRAINING</v>
      </c>
      <c r="G185" s="57">
        <f>'PRIX LF'!N188</f>
        <v>24.9</v>
      </c>
      <c r="H185" s="26" t="str">
        <f>'PRIX LF'!F188</f>
        <v>PIECE</v>
      </c>
      <c r="I185" s="26">
        <f>'PRIX LF'!V188</f>
        <v>1.2</v>
      </c>
      <c r="J185" s="57">
        <f>'PRIX LF'!R188</f>
        <v>14.006250000000001</v>
      </c>
      <c r="K185" s="57">
        <f>'PRIX LF'!J188</f>
        <v>4.9659090909090899</v>
      </c>
      <c r="L185" s="303">
        <f>'PRIX LF'!AE188</f>
        <v>9.5759999999999994E-3</v>
      </c>
    </row>
    <row r="186" spans="1:12" x14ac:dyDescent="0.2">
      <c r="A186" s="26">
        <f>'PRIX LF'!A189</f>
        <v>1980</v>
      </c>
      <c r="B186" s="26" t="str">
        <f>'PRIX LF'!D189</f>
        <v>COUSSIN APPUI LOMBAIRE PRO</v>
      </c>
      <c r="C186" s="57">
        <f>'PRIX LF'!L189</f>
        <v>25</v>
      </c>
      <c r="D186" s="57">
        <f>'PRIX LF'!O189</f>
        <v>16.875</v>
      </c>
      <c r="E186" s="54">
        <f>'PRIX LF'!P189</f>
        <v>-0.32500000000000001</v>
      </c>
      <c r="F186" s="26" t="str">
        <f>'PRIX LF'!W189</f>
        <v>CROSS TRAINING</v>
      </c>
      <c r="G186" s="57">
        <f>'PRIX LF'!N189</f>
        <v>30</v>
      </c>
      <c r="H186" s="26" t="str">
        <f>'PRIX LF'!F189</f>
        <v>PIECE</v>
      </c>
      <c r="I186" s="26">
        <f>'PRIX LF'!V189</f>
        <v>1</v>
      </c>
      <c r="J186" s="57">
        <f>'PRIX LF'!R189</f>
        <v>16.25</v>
      </c>
      <c r="K186" s="57">
        <f>'PRIX LF'!J189</f>
        <v>6.6386363636363619</v>
      </c>
      <c r="L186" s="303">
        <f>'PRIX LF'!AE189</f>
        <v>2.1000000000000001E-2</v>
      </c>
    </row>
    <row r="187" spans="1:12" x14ac:dyDescent="0.2">
      <c r="A187" s="26">
        <f>'PRIX LF'!A190</f>
        <v>1895</v>
      </c>
      <c r="B187" s="26" t="str">
        <f>'PRIX LF'!D190</f>
        <v>CREATION DE LOGO POUR DALLE PUZZLE</v>
      </c>
      <c r="C187" s="57">
        <f>'PRIX LF'!L190</f>
        <v>128</v>
      </c>
      <c r="D187" s="57">
        <f>'PRIX LF'!O190</f>
        <v>128</v>
      </c>
      <c r="E187" s="54">
        <f>'PRIX LF'!P190</f>
        <v>0</v>
      </c>
      <c r="F187" s="26" t="str">
        <f>'PRIX LF'!W190</f>
        <v>CROSS TRAINING</v>
      </c>
      <c r="G187" s="57">
        <f>'PRIX LF'!N190</f>
        <v>153.6</v>
      </c>
      <c r="H187" s="26" t="str">
        <f>'PRIX LF'!F190</f>
        <v>PIECE</v>
      </c>
      <c r="I187" s="26">
        <f>'PRIX LF'!V190</f>
        <v>0</v>
      </c>
      <c r="J187" s="57">
        <f>'PRIX LF'!R190</f>
        <v>128</v>
      </c>
      <c r="K187" s="57">
        <f>'PRIX LF'!J190</f>
        <v>90</v>
      </c>
      <c r="L187" s="303" t="str">
        <f>'PRIX LF'!AE190</f>
        <v/>
      </c>
    </row>
    <row r="188" spans="1:12" x14ac:dyDescent="0.2">
      <c r="A188" s="26">
        <f>'PRIX LF'!A191</f>
        <v>3410</v>
      </c>
      <c r="B188" s="26" t="str">
        <f>'PRIX LF'!D191</f>
        <v>CROSS BAR 1080MM</v>
      </c>
      <c r="C188" s="57">
        <f>'PRIX LF'!L191</f>
        <v>90</v>
      </c>
      <c r="D188" s="57">
        <f>'PRIX LF'!O191</f>
        <v>69.75</v>
      </c>
      <c r="E188" s="54">
        <f>'PRIX LF'!P191</f>
        <v>-0.22500000000000001</v>
      </c>
      <c r="F188" s="26" t="str">
        <f>'PRIX LF'!W191</f>
        <v>CROSS TRAINING</v>
      </c>
      <c r="G188" s="57">
        <f>'PRIX LF'!N191</f>
        <v>108</v>
      </c>
      <c r="H188" s="26" t="str">
        <f>'PRIX LF'!F191</f>
        <v>PIECE</v>
      </c>
      <c r="I188" s="26">
        <f>'PRIX LF'!V191</f>
        <v>19</v>
      </c>
      <c r="J188" s="57">
        <f>'PRIX LF'!R191</f>
        <v>65.25</v>
      </c>
      <c r="K188" s="57">
        <f>'PRIX LF'!J191</f>
        <v>32.774999999999999</v>
      </c>
      <c r="L188" s="303">
        <f>'PRIX LF'!AE191</f>
        <v>4.1160000000000002E-2</v>
      </c>
    </row>
    <row r="189" spans="1:12" x14ac:dyDescent="0.2">
      <c r="A189" s="26">
        <f>'PRIX LF'!A192</f>
        <v>3411</v>
      </c>
      <c r="B189" s="26" t="str">
        <f>'PRIX LF'!D192</f>
        <v>CROSS BAR 1800MM</v>
      </c>
      <c r="C189" s="57">
        <f>'PRIX LF'!L192</f>
        <v>115</v>
      </c>
      <c r="D189" s="57">
        <f>'PRIX LF'!O192</f>
        <v>89.125</v>
      </c>
      <c r="E189" s="54">
        <f>'PRIX LF'!P192</f>
        <v>-0.22500000000000001</v>
      </c>
      <c r="F189" s="26" t="str">
        <f>'PRIX LF'!W192</f>
        <v>CROSS TRAINING</v>
      </c>
      <c r="G189" s="57">
        <f>'PRIX LF'!N192</f>
        <v>138</v>
      </c>
      <c r="H189" s="26" t="str">
        <f>'PRIX LF'!F192</f>
        <v>PIECE</v>
      </c>
      <c r="I189" s="26">
        <f>'PRIX LF'!V192</f>
        <v>29</v>
      </c>
      <c r="J189" s="57">
        <f>'PRIX LF'!R192</f>
        <v>83.375</v>
      </c>
      <c r="K189" s="57">
        <f>'PRIX LF'!J192</f>
        <v>43.699999999999989</v>
      </c>
      <c r="L189" s="303">
        <f>'PRIX LF'!AE192</f>
        <v>6.762E-2</v>
      </c>
    </row>
    <row r="190" spans="1:12" x14ac:dyDescent="0.2">
      <c r="A190" s="26">
        <f>'PRIX LF'!A193</f>
        <v>3820</v>
      </c>
      <c r="B190" s="26" t="str">
        <f>'PRIX LF'!D193</f>
        <v>CROSS BAR 2815MM</v>
      </c>
      <c r="C190" s="57">
        <f>'PRIX LF'!L193</f>
        <v>145</v>
      </c>
      <c r="D190" s="57">
        <f>'PRIX LF'!O193</f>
        <v>112.375</v>
      </c>
      <c r="E190" s="54">
        <f>'PRIX LF'!P193</f>
        <v>-0.22500000000000001</v>
      </c>
      <c r="F190" s="26" t="str">
        <f>'PRIX LF'!W193</f>
        <v>CROSS TRAINING</v>
      </c>
      <c r="G190" s="57">
        <f>'PRIX LF'!N193</f>
        <v>174</v>
      </c>
      <c r="H190" s="26" t="str">
        <f>'PRIX LF'!F193</f>
        <v>PIECE</v>
      </c>
      <c r="I190" s="26">
        <f>'PRIX LF'!V193</f>
        <v>43</v>
      </c>
      <c r="J190" s="57">
        <f>'PRIX LF'!R193</f>
        <v>105.125</v>
      </c>
      <c r="K190" s="57">
        <f>'PRIX LF'!J193</f>
        <v>60.218181818181812</v>
      </c>
      <c r="L190" s="303">
        <f>'PRIX LF'!AE193</f>
        <v>3.7338000000000003E-2</v>
      </c>
    </row>
    <row r="191" spans="1:12" x14ac:dyDescent="0.2">
      <c r="A191" s="26">
        <f>'PRIX LF'!A194</f>
        <v>5036</v>
      </c>
      <c r="B191" s="26" t="str">
        <f>'PRIX LF'!D194</f>
        <v>CROSS OVER 10 STATIONS</v>
      </c>
      <c r="C191" s="57">
        <f>'PRIX LF'!L194</f>
        <v>14990</v>
      </c>
      <c r="D191" s="57">
        <f>'PRIX LF'!O194</f>
        <v>11617.25</v>
      </c>
      <c r="E191" s="54">
        <f>'PRIX LF'!P194</f>
        <v>-0.22500000000000001</v>
      </c>
      <c r="F191" s="26" t="str">
        <f>'PRIX LF'!W194</f>
        <v>MACHINES MUSCULATION</v>
      </c>
      <c r="G191" s="57">
        <f>'PRIX LF'!N194</f>
        <v>17988</v>
      </c>
      <c r="H191" s="26" t="str">
        <f>'PRIX LF'!F194</f>
        <v>PIECE</v>
      </c>
      <c r="I191" s="26">
        <f>'PRIX LF'!V194</f>
        <v>1473</v>
      </c>
      <c r="J191" s="57">
        <f>'PRIX LF'!R194</f>
        <v>10867.75</v>
      </c>
      <c r="K191" s="57">
        <f>'PRIX LF'!J194</f>
        <v>6595.6</v>
      </c>
      <c r="L191" s="303" t="str">
        <f>'PRIX LF'!AE194</f>
        <v/>
      </c>
    </row>
    <row r="192" spans="1:12" x14ac:dyDescent="0.2">
      <c r="A192" s="26">
        <f>'PRIX LF'!A195</f>
        <v>5033</v>
      </c>
      <c r="B192" s="26" t="str">
        <f>'PRIX LF'!D195</f>
        <v>CROSS OVER 2 STATIONS</v>
      </c>
      <c r="C192" s="57">
        <f>'PRIX LF'!L195</f>
        <v>4590</v>
      </c>
      <c r="D192" s="57">
        <f>'PRIX LF'!O195</f>
        <v>3557.25</v>
      </c>
      <c r="E192" s="54">
        <f>'PRIX LF'!P195</f>
        <v>-0.22500000000000001</v>
      </c>
      <c r="F192" s="26" t="str">
        <f>'PRIX LF'!W195</f>
        <v>MACHINES MUSCULATION</v>
      </c>
      <c r="G192" s="57">
        <f>'PRIX LF'!N195</f>
        <v>5508</v>
      </c>
      <c r="H192" s="26" t="str">
        <f>'PRIX LF'!F195</f>
        <v>PIECE</v>
      </c>
      <c r="I192" s="26">
        <f>'PRIX LF'!V195</f>
        <v>315</v>
      </c>
      <c r="J192" s="57">
        <f>'PRIX LF'!R195</f>
        <v>3327.75</v>
      </c>
      <c r="K192" s="57">
        <f>'PRIX LF'!J195</f>
        <v>2019.6000000000001</v>
      </c>
      <c r="L192" s="303" t="str">
        <f>'PRIX LF'!AE195</f>
        <v/>
      </c>
    </row>
    <row r="193" spans="1:12" x14ac:dyDescent="0.2">
      <c r="A193" s="26">
        <f>'PRIX LF'!A196</f>
        <v>5034</v>
      </c>
      <c r="B193" s="26" t="str">
        <f>'PRIX LF'!D196</f>
        <v>CROSS OVER 3 STATIONS</v>
      </c>
      <c r="C193" s="57">
        <f>'PRIX LF'!L196</f>
        <v>7500</v>
      </c>
      <c r="D193" s="57">
        <f>'PRIX LF'!O196</f>
        <v>5812.5</v>
      </c>
      <c r="E193" s="54">
        <f>'PRIX LF'!P196</f>
        <v>-0.22500000000000001</v>
      </c>
      <c r="F193" s="26" t="str">
        <f>'PRIX LF'!W196</f>
        <v>MACHINES MUSCULATION</v>
      </c>
      <c r="G193" s="57">
        <f>'PRIX LF'!N196</f>
        <v>9000</v>
      </c>
      <c r="H193" s="26" t="str">
        <f>'PRIX LF'!F196</f>
        <v>PIECE</v>
      </c>
      <c r="I193" s="26">
        <f>'PRIX LF'!V196</f>
        <v>543</v>
      </c>
      <c r="J193" s="57">
        <f>'PRIX LF'!R196</f>
        <v>5437.5</v>
      </c>
      <c r="K193" s="57">
        <f>'PRIX LF'!J196</f>
        <v>3300.0000000000005</v>
      </c>
      <c r="L193" s="303" t="str">
        <f>'PRIX LF'!AE196</f>
        <v/>
      </c>
    </row>
    <row r="194" spans="1:12" x14ac:dyDescent="0.2">
      <c r="A194" s="26">
        <f>'PRIX LF'!A197</f>
        <v>5035</v>
      </c>
      <c r="B194" s="26" t="str">
        <f>'PRIX LF'!D197</f>
        <v>CROSS OVER 7 STATIONS</v>
      </c>
      <c r="C194" s="57">
        <f>'PRIX LF'!L197</f>
        <v>9875</v>
      </c>
      <c r="D194" s="57">
        <f>'PRIX LF'!O197</f>
        <v>7653.125</v>
      </c>
      <c r="E194" s="54">
        <f>'PRIX LF'!P197</f>
        <v>-0.22500000000000001</v>
      </c>
      <c r="F194" s="26" t="str">
        <f>'PRIX LF'!W197</f>
        <v>MACHINES MUSCULATION</v>
      </c>
      <c r="G194" s="57">
        <f>'PRIX LF'!N197</f>
        <v>11850</v>
      </c>
      <c r="H194" s="26" t="str">
        <f>'PRIX LF'!F197</f>
        <v>PIECE</v>
      </c>
      <c r="I194" s="26">
        <f>'PRIX LF'!V197</f>
        <v>945</v>
      </c>
      <c r="J194" s="57">
        <f>'PRIX LF'!R197</f>
        <v>7159.375</v>
      </c>
      <c r="K194" s="57">
        <f>'PRIX LF'!J197</f>
        <v>4345</v>
      </c>
      <c r="L194" s="303" t="str">
        <f>'PRIX LF'!AE197</f>
        <v/>
      </c>
    </row>
    <row r="195" spans="1:12" x14ac:dyDescent="0.2">
      <c r="A195" s="26">
        <f>'PRIX LF'!A198</f>
        <v>1892</v>
      </c>
      <c r="B195" s="26" t="str">
        <f>'PRIX LF'!D198</f>
        <v>DALLE 1X1M - 25MM GRIS</v>
      </c>
      <c r="C195" s="57">
        <f>'PRIX LF'!L198</f>
        <v>57</v>
      </c>
      <c r="D195" s="57">
        <f>'PRIX LF'!O198</f>
        <v>44.175000000000004</v>
      </c>
      <c r="E195" s="54">
        <f>'PRIX LF'!P198</f>
        <v>-0.22499999999999992</v>
      </c>
      <c r="F195" s="26" t="str">
        <f>'PRIX LF'!W198</f>
        <v>CROSS TRAINING</v>
      </c>
      <c r="G195" s="57">
        <f>'PRIX LF'!N198</f>
        <v>68.399999999999991</v>
      </c>
      <c r="H195" s="26" t="str">
        <f>'PRIX LF'!F198</f>
        <v>PIECE</v>
      </c>
      <c r="I195" s="26">
        <f>'PRIX LF'!V198</f>
        <v>17</v>
      </c>
      <c r="J195" s="57">
        <f>'PRIX LF'!R198</f>
        <v>41.324999999999996</v>
      </c>
      <c r="K195" s="57">
        <f>'PRIX LF'!J198</f>
        <v>23</v>
      </c>
      <c r="L195" s="303" t="str">
        <f>'PRIX LF'!AE198</f>
        <v/>
      </c>
    </row>
    <row r="196" spans="1:12" x14ac:dyDescent="0.2">
      <c r="A196" s="26">
        <f>'PRIX LF'!A199</f>
        <v>1889</v>
      </c>
      <c r="B196" s="26" t="str">
        <f>'PRIX LF'!D199</f>
        <v>DALLE 1X1M - 25MM NOIR</v>
      </c>
      <c r="C196" s="57">
        <f>'PRIX LF'!L199</f>
        <v>57</v>
      </c>
      <c r="D196" s="57">
        <f>'PRIX LF'!O199</f>
        <v>44.175000000000004</v>
      </c>
      <c r="E196" s="54">
        <f>'PRIX LF'!P199</f>
        <v>-0.22499999999999992</v>
      </c>
      <c r="F196" s="26" t="str">
        <f>'PRIX LF'!W199</f>
        <v>CROSS TRAINING</v>
      </c>
      <c r="G196" s="57">
        <f>'PRIX LF'!N199</f>
        <v>68.399999999999991</v>
      </c>
      <c r="H196" s="26" t="str">
        <f>'PRIX LF'!F199</f>
        <v>PIECE</v>
      </c>
      <c r="I196" s="26">
        <f>'PRIX LF'!V199</f>
        <v>17</v>
      </c>
      <c r="J196" s="57">
        <f>'PRIX LF'!R199</f>
        <v>41.324999999999996</v>
      </c>
      <c r="K196" s="57">
        <f>'PRIX LF'!J199</f>
        <v>23</v>
      </c>
      <c r="L196" s="303" t="str">
        <f>'PRIX LF'!AE199</f>
        <v/>
      </c>
    </row>
    <row r="197" spans="1:12" x14ac:dyDescent="0.2">
      <c r="A197" s="26">
        <f>'PRIX LF'!A200</f>
        <v>1890</v>
      </c>
      <c r="B197" s="26" t="str">
        <f>'PRIX LF'!D200</f>
        <v>DALLE 1X1M - 25MM ROUGE</v>
      </c>
      <c r="C197" s="57">
        <f>'PRIX LF'!L200</f>
        <v>57</v>
      </c>
      <c r="D197" s="57">
        <f>'PRIX LF'!O200</f>
        <v>44.175000000000004</v>
      </c>
      <c r="E197" s="54">
        <f>'PRIX LF'!P200</f>
        <v>-0.22499999999999992</v>
      </c>
      <c r="F197" s="26" t="str">
        <f>'PRIX LF'!W200</f>
        <v>CROSS TRAINING</v>
      </c>
      <c r="G197" s="57">
        <f>'PRIX LF'!N200</f>
        <v>68.399999999999991</v>
      </c>
      <c r="H197" s="26" t="str">
        <f>'PRIX LF'!F200</f>
        <v>PIECE</v>
      </c>
      <c r="I197" s="26">
        <f>'PRIX LF'!V200</f>
        <v>17</v>
      </c>
      <c r="J197" s="57">
        <f>'PRIX LF'!R200</f>
        <v>41.324999999999996</v>
      </c>
      <c r="K197" s="57">
        <f>'PRIX LF'!J200</f>
        <v>23</v>
      </c>
      <c r="L197" s="303" t="str">
        <f>'PRIX LF'!AE200</f>
        <v/>
      </c>
    </row>
    <row r="198" spans="1:12" x14ac:dyDescent="0.2">
      <c r="A198" s="26">
        <f>'PRIX LF'!A201</f>
        <v>1891</v>
      </c>
      <c r="B198" s="26" t="str">
        <f>'PRIX LF'!D201</f>
        <v>DALLE 1X1M - 25MM VERT</v>
      </c>
      <c r="C198" s="57">
        <f>'PRIX LF'!L201</f>
        <v>57</v>
      </c>
      <c r="D198" s="57">
        <f>'PRIX LF'!O201</f>
        <v>44.175000000000004</v>
      </c>
      <c r="E198" s="54">
        <f>'PRIX LF'!P201</f>
        <v>-0.22499999999999992</v>
      </c>
      <c r="F198" s="26" t="str">
        <f>'PRIX LF'!W201</f>
        <v>CROSS TRAINING</v>
      </c>
      <c r="G198" s="57">
        <f>'PRIX LF'!N201</f>
        <v>68.399999999999991</v>
      </c>
      <c r="H198" s="26" t="str">
        <f>'PRIX LF'!F201</f>
        <v>PIECE</v>
      </c>
      <c r="I198" s="26">
        <f>'PRIX LF'!V201</f>
        <v>17</v>
      </c>
      <c r="J198" s="57">
        <f>'PRIX LF'!R201</f>
        <v>41.324999999999996</v>
      </c>
      <c r="K198" s="57">
        <f>'PRIX LF'!J201</f>
        <v>23</v>
      </c>
      <c r="L198" s="303" t="str">
        <f>'PRIX LF'!AE201</f>
        <v/>
      </c>
    </row>
    <row r="199" spans="1:12" x14ac:dyDescent="0.2">
      <c r="A199" s="26">
        <f>'PRIX LF'!A202</f>
        <v>1886</v>
      </c>
      <c r="B199" s="26" t="str">
        <f>'PRIX LF'!D202</f>
        <v>DALLE 1X1M - 45MM GRIS</v>
      </c>
      <c r="C199" s="57">
        <f>'PRIX LF'!L202</f>
        <v>80</v>
      </c>
      <c r="D199" s="57">
        <f>'PRIX LF'!O202</f>
        <v>62</v>
      </c>
      <c r="E199" s="54">
        <f>'PRIX LF'!P202</f>
        <v>-0.22500000000000001</v>
      </c>
      <c r="F199" s="26" t="str">
        <f>'PRIX LF'!W202</f>
        <v>CROSS TRAINING</v>
      </c>
      <c r="G199" s="57">
        <f>'PRIX LF'!N202</f>
        <v>96</v>
      </c>
      <c r="H199" s="26" t="str">
        <f>'PRIX LF'!F202</f>
        <v>PIECE</v>
      </c>
      <c r="I199" s="26">
        <f>'PRIX LF'!V202</f>
        <v>28</v>
      </c>
      <c r="J199" s="57">
        <f>'PRIX LF'!R202</f>
        <v>58</v>
      </c>
      <c r="K199" s="57">
        <f>'PRIX LF'!J202</f>
        <v>35</v>
      </c>
      <c r="L199" s="303" t="str">
        <f>'PRIX LF'!AE202</f>
        <v/>
      </c>
    </row>
    <row r="200" spans="1:12" x14ac:dyDescent="0.2">
      <c r="A200" s="26">
        <f>'PRIX LF'!A203</f>
        <v>2372</v>
      </c>
      <c r="B200" s="26" t="str">
        <f>'PRIX LF'!D203</f>
        <v>DALLE 1X1M - 45MM NOIR</v>
      </c>
      <c r="C200" s="57">
        <f>'PRIX LF'!L203</f>
        <v>80</v>
      </c>
      <c r="D200" s="57">
        <f>'PRIX LF'!O203</f>
        <v>62</v>
      </c>
      <c r="E200" s="54">
        <f>'PRIX LF'!P203</f>
        <v>-0.22500000000000001</v>
      </c>
      <c r="F200" s="26" t="str">
        <f>'PRIX LF'!W203</f>
        <v>CROSS TRAINING</v>
      </c>
      <c r="G200" s="57">
        <f>'PRIX LF'!N203</f>
        <v>96</v>
      </c>
      <c r="H200" s="26" t="str">
        <f>'PRIX LF'!F203</f>
        <v>PIECE</v>
      </c>
      <c r="I200" s="26">
        <f>'PRIX LF'!V203</f>
        <v>28</v>
      </c>
      <c r="J200" s="57">
        <f>'PRIX LF'!R203</f>
        <v>58</v>
      </c>
      <c r="K200" s="57">
        <f>'PRIX LF'!J203</f>
        <v>31</v>
      </c>
      <c r="L200" s="303" t="str">
        <f>'PRIX LF'!AE203</f>
        <v/>
      </c>
    </row>
    <row r="201" spans="1:12" x14ac:dyDescent="0.2">
      <c r="A201" s="26">
        <f>'PRIX LF'!A204</f>
        <v>1887</v>
      </c>
      <c r="B201" s="26" t="str">
        <f>'PRIX LF'!D204</f>
        <v>DALLE 1X1M - 45MM ROUGE</v>
      </c>
      <c r="C201" s="57">
        <f>'PRIX LF'!L204</f>
        <v>80</v>
      </c>
      <c r="D201" s="57">
        <f>'PRIX LF'!O204</f>
        <v>62</v>
      </c>
      <c r="E201" s="54">
        <f>'PRIX LF'!P204</f>
        <v>-0.22500000000000001</v>
      </c>
      <c r="F201" s="26" t="str">
        <f>'PRIX LF'!W204</f>
        <v>CROSS TRAINING</v>
      </c>
      <c r="G201" s="57">
        <f>'PRIX LF'!N204</f>
        <v>96</v>
      </c>
      <c r="H201" s="26" t="str">
        <f>'PRIX LF'!F204</f>
        <v>PIECE</v>
      </c>
      <c r="I201" s="26">
        <f>'PRIX LF'!V204</f>
        <v>28</v>
      </c>
      <c r="J201" s="57">
        <f>'PRIX LF'!R204</f>
        <v>58</v>
      </c>
      <c r="K201" s="57">
        <f>'PRIX LF'!J204</f>
        <v>31</v>
      </c>
      <c r="L201" s="303" t="str">
        <f>'PRIX LF'!AE204</f>
        <v/>
      </c>
    </row>
    <row r="202" spans="1:12" x14ac:dyDescent="0.2">
      <c r="A202" s="26">
        <f>'PRIX LF'!A205</f>
        <v>1888</v>
      </c>
      <c r="B202" s="26" t="str">
        <f>'PRIX LF'!D205</f>
        <v>DALLE 1X1M - 45MM VERT</v>
      </c>
      <c r="C202" s="57">
        <f>'PRIX LF'!L205</f>
        <v>80</v>
      </c>
      <c r="D202" s="57">
        <f>'PRIX LF'!O205</f>
        <v>62</v>
      </c>
      <c r="E202" s="54">
        <f>'PRIX LF'!P205</f>
        <v>-0.22500000000000001</v>
      </c>
      <c r="F202" s="26" t="str">
        <f>'PRIX LF'!W205</f>
        <v>CROSS TRAINING</v>
      </c>
      <c r="G202" s="57">
        <f>'PRIX LF'!N205</f>
        <v>96</v>
      </c>
      <c r="H202" s="26" t="str">
        <f>'PRIX LF'!F205</f>
        <v>PIECE</v>
      </c>
      <c r="I202" s="26">
        <f>'PRIX LF'!V205</f>
        <v>28</v>
      </c>
      <c r="J202" s="57">
        <f>'PRIX LF'!R205</f>
        <v>58</v>
      </c>
      <c r="K202" s="57">
        <f>'PRIX LF'!J205</f>
        <v>31</v>
      </c>
      <c r="L202" s="303" t="str">
        <f>'PRIX LF'!AE205</f>
        <v/>
      </c>
    </row>
    <row r="203" spans="1:12" x14ac:dyDescent="0.2">
      <c r="A203" s="26">
        <f>'PRIX LF'!A206</f>
        <v>3630</v>
      </c>
      <c r="B203" s="26" t="str">
        <f>'PRIX LF'!D206</f>
        <v>DALLE EN ROULEAU</v>
      </c>
      <c r="C203" s="57">
        <f>'PRIX LF'!L206</f>
        <v>399</v>
      </c>
      <c r="D203" s="57">
        <f>'PRIX LF'!O206</f>
        <v>379.04999999999995</v>
      </c>
      <c r="E203" s="54">
        <f>'PRIX LF'!P206</f>
        <v>-5.0000000000000114E-2</v>
      </c>
      <c r="F203" s="26" t="str">
        <f>'PRIX LF'!W206</f>
        <v>CROSS TRAINING</v>
      </c>
      <c r="G203" s="57">
        <f>'PRIX LF'!N206</f>
        <v>478.79999999999995</v>
      </c>
      <c r="H203" s="26" t="str">
        <f>'PRIX LF'!F206</f>
        <v>PIECE</v>
      </c>
      <c r="I203" s="26">
        <f>'PRIX LF'!V206</f>
        <v>101.25</v>
      </c>
      <c r="J203" s="57">
        <f>'PRIX LF'!R206</f>
        <v>359.1</v>
      </c>
      <c r="K203" s="57">
        <f>'PRIX LF'!J206</f>
        <v>152.89772727272725</v>
      </c>
      <c r="L203" s="303">
        <f>'PRIX LF'!AE206</f>
        <v>0.125</v>
      </c>
    </row>
    <row r="204" spans="1:12" x14ac:dyDescent="0.2">
      <c r="A204" s="26">
        <f>'PRIX LF'!A207</f>
        <v>1893</v>
      </c>
      <c r="B204" s="26" t="str">
        <f>'PRIX LF'!D207</f>
        <v>DALLE PUZZLE 50*50CM</v>
      </c>
      <c r="C204" s="57">
        <f>'PRIX LF'!L207</f>
        <v>22</v>
      </c>
      <c r="D204" s="57">
        <f>'PRIX LF'!O207</f>
        <v>19.25</v>
      </c>
      <c r="E204" s="54">
        <f>'PRIX LF'!P207</f>
        <v>-0.125</v>
      </c>
      <c r="F204" s="26" t="str">
        <f>'PRIX LF'!W207</f>
        <v>CROSS TRAINING</v>
      </c>
      <c r="G204" s="57">
        <f>'PRIX LF'!N207</f>
        <v>26.4</v>
      </c>
      <c r="H204" s="26" t="str">
        <f>'PRIX LF'!F207</f>
        <v>PIECE</v>
      </c>
      <c r="I204" s="26">
        <f>'PRIX LF'!V207</f>
        <v>2.2000000000000002</v>
      </c>
      <c r="J204" s="57">
        <f>'PRIX LF'!R207</f>
        <v>18.149999999999999</v>
      </c>
      <c r="K204" s="57">
        <f>'PRIX LF'!J207</f>
        <v>8.75</v>
      </c>
      <c r="L204" s="303" t="str">
        <f>'PRIX LF'!AE207</f>
        <v/>
      </c>
    </row>
    <row r="205" spans="1:12" x14ac:dyDescent="0.2">
      <c r="A205" s="26">
        <f>'PRIX LF'!A208</f>
        <v>1894</v>
      </c>
      <c r="B205" s="26" t="str">
        <f>'PRIX LF'!D208</f>
        <v>DALLE PUZZLE LOGOTÉ 50*50CM</v>
      </c>
      <c r="C205" s="57">
        <f>'PRIX LF'!L208</f>
        <v>35.5</v>
      </c>
      <c r="D205" s="57">
        <f>'PRIX LF'!O208</f>
        <v>35.5</v>
      </c>
      <c r="E205" s="54">
        <f>'PRIX LF'!P208</f>
        <v>0</v>
      </c>
      <c r="F205" s="26" t="str">
        <f>'PRIX LF'!W208</f>
        <v>CROSS TRAINING</v>
      </c>
      <c r="G205" s="57">
        <f>'PRIX LF'!N208</f>
        <v>42.6</v>
      </c>
      <c r="H205" s="26" t="str">
        <f>'PRIX LF'!F208</f>
        <v>PIECE</v>
      </c>
      <c r="I205" s="26">
        <f>'PRIX LF'!V208</f>
        <v>2.2000000000000002</v>
      </c>
      <c r="J205" s="57">
        <f>'PRIX LF'!R208</f>
        <v>35.5</v>
      </c>
      <c r="K205" s="57">
        <f>'PRIX LF'!J208</f>
        <v>25</v>
      </c>
      <c r="L205" s="303" t="str">
        <f>'PRIX LF'!AE208</f>
        <v/>
      </c>
    </row>
    <row r="206" spans="1:12" x14ac:dyDescent="0.2">
      <c r="A206" s="26" t="str">
        <f>'PRIX LF'!A209</f>
        <v>3112L</v>
      </c>
      <c r="B206" s="26" t="str">
        <f>'PRIX LF'!D209</f>
        <v>DEBARDEUR COSTINA / L</v>
      </c>
      <c r="C206" s="57">
        <f>'PRIX LF'!L209</f>
        <v>25</v>
      </c>
      <c r="D206" s="57">
        <f>'PRIX LF'!O209</f>
        <v>25</v>
      </c>
      <c r="E206" s="54">
        <f>'PRIX LF'!P209</f>
        <v>0</v>
      </c>
      <c r="F206" s="26" t="str">
        <f>'PRIX LF'!W209</f>
        <v>VÊTEMENTS</v>
      </c>
      <c r="G206" s="57">
        <f>'PRIX LF'!N209</f>
        <v>30</v>
      </c>
      <c r="H206" s="26" t="str">
        <f>'PRIX LF'!F209</f>
        <v>PIECE</v>
      </c>
      <c r="I206" s="26">
        <f>'PRIX LF'!V209</f>
        <v>0.3</v>
      </c>
      <c r="J206" s="57">
        <f>'PRIX LF'!R209</f>
        <v>25</v>
      </c>
      <c r="K206" s="57">
        <f>'PRIX LF'!J209</f>
        <v>17.5</v>
      </c>
      <c r="L206" s="303" t="str">
        <f>'PRIX LF'!AE209</f>
        <v/>
      </c>
    </row>
    <row r="207" spans="1:12" x14ac:dyDescent="0.2">
      <c r="A207" s="26" t="str">
        <f>'PRIX LF'!A210</f>
        <v>3112M</v>
      </c>
      <c r="B207" s="26" t="str">
        <f>'PRIX LF'!D210</f>
        <v>DEBARDEUR COSTINA / M</v>
      </c>
      <c r="C207" s="57">
        <f>'PRIX LF'!L210</f>
        <v>25</v>
      </c>
      <c r="D207" s="57">
        <f>'PRIX LF'!O210</f>
        <v>25</v>
      </c>
      <c r="E207" s="54">
        <f>'PRIX LF'!P210</f>
        <v>0</v>
      </c>
      <c r="F207" s="26" t="str">
        <f>'PRIX LF'!W210</f>
        <v>VÊTEMENTS</v>
      </c>
      <c r="G207" s="57">
        <f>'PRIX LF'!N210</f>
        <v>30</v>
      </c>
      <c r="H207" s="26" t="str">
        <f>'PRIX LF'!F210</f>
        <v>PIECE</v>
      </c>
      <c r="I207" s="26">
        <f>'PRIX LF'!V210</f>
        <v>0.3</v>
      </c>
      <c r="J207" s="57">
        <f>'PRIX LF'!R210</f>
        <v>25</v>
      </c>
      <c r="K207" s="57">
        <f>'PRIX LF'!J210</f>
        <v>17.5</v>
      </c>
      <c r="L207" s="303" t="str">
        <f>'PRIX LF'!AE210</f>
        <v/>
      </c>
    </row>
    <row r="208" spans="1:12" x14ac:dyDescent="0.2">
      <c r="A208" s="26" t="str">
        <f>'PRIX LF'!A211</f>
        <v>3112S</v>
      </c>
      <c r="B208" s="26" t="str">
        <f>'PRIX LF'!D211</f>
        <v>DEBARDEUR COSTINA / S</v>
      </c>
      <c r="C208" s="57">
        <f>'PRIX LF'!L211</f>
        <v>25</v>
      </c>
      <c r="D208" s="57">
        <f>'PRIX LF'!O211</f>
        <v>25</v>
      </c>
      <c r="E208" s="54">
        <f>'PRIX LF'!P211</f>
        <v>0</v>
      </c>
      <c r="F208" s="26" t="str">
        <f>'PRIX LF'!W211</f>
        <v>VÊTEMENTS</v>
      </c>
      <c r="G208" s="57">
        <f>'PRIX LF'!N211</f>
        <v>30</v>
      </c>
      <c r="H208" s="26" t="str">
        <f>'PRIX LF'!F211</f>
        <v>PIECE</v>
      </c>
      <c r="I208" s="26">
        <f>'PRIX LF'!V211</f>
        <v>0.3</v>
      </c>
      <c r="J208" s="57">
        <f>'PRIX LF'!R211</f>
        <v>25</v>
      </c>
      <c r="K208" s="57">
        <f>'PRIX LF'!J211</f>
        <v>17.5</v>
      </c>
      <c r="L208" s="303" t="str">
        <f>'PRIX LF'!AE211</f>
        <v/>
      </c>
    </row>
    <row r="209" spans="1:12" x14ac:dyDescent="0.2">
      <c r="A209" s="26" t="str">
        <f>'PRIX LF'!A212</f>
        <v>3112XL</v>
      </c>
      <c r="B209" s="26" t="str">
        <f>'PRIX LF'!D212</f>
        <v>DEBARDEUR COSTINA / XL</v>
      </c>
      <c r="C209" s="57">
        <f>'PRIX LF'!L212</f>
        <v>25</v>
      </c>
      <c r="D209" s="57">
        <f>'PRIX LF'!O212</f>
        <v>25</v>
      </c>
      <c r="E209" s="54">
        <f>'PRIX LF'!P212</f>
        <v>0</v>
      </c>
      <c r="F209" s="26" t="str">
        <f>'PRIX LF'!W212</f>
        <v>VÊTEMENTS</v>
      </c>
      <c r="G209" s="57">
        <f>'PRIX LF'!N212</f>
        <v>30</v>
      </c>
      <c r="H209" s="26" t="str">
        <f>'PRIX LF'!F212</f>
        <v>PIECE</v>
      </c>
      <c r="I209" s="26">
        <f>'PRIX LF'!V212</f>
        <v>0.3</v>
      </c>
      <c r="J209" s="57">
        <f>'PRIX LF'!R212</f>
        <v>25</v>
      </c>
      <c r="K209" s="57">
        <f>'PRIX LF'!J212</f>
        <v>17.5</v>
      </c>
      <c r="L209" s="303" t="str">
        <f>'PRIX LF'!AE212</f>
        <v/>
      </c>
    </row>
    <row r="210" spans="1:12" x14ac:dyDescent="0.2">
      <c r="A210" s="26">
        <f>'PRIX LF'!A213</f>
        <v>5040</v>
      </c>
      <c r="B210" s="26" t="str">
        <f>'PRIX LF'!D213</f>
        <v>DEEP AND KNEE RAISE BENCH</v>
      </c>
      <c r="C210" s="57">
        <f>'PRIX LF'!L213</f>
        <v>635</v>
      </c>
      <c r="D210" s="57">
        <f>'PRIX LF'!O213</f>
        <v>492.125</v>
      </c>
      <c r="E210" s="54">
        <f>'PRIX LF'!P213</f>
        <v>-0.22500000000000001</v>
      </c>
      <c r="F210" s="26" t="str">
        <f>'PRIX LF'!W213</f>
        <v>MACHINES MUSCULATION</v>
      </c>
      <c r="G210" s="57">
        <f>'PRIX LF'!N213</f>
        <v>762</v>
      </c>
      <c r="H210" s="26" t="str">
        <f>'PRIX LF'!F213</f>
        <v>PIECE</v>
      </c>
      <c r="I210" s="26">
        <f>'PRIX LF'!V213</f>
        <v>50</v>
      </c>
      <c r="J210" s="57">
        <f>'PRIX LF'!R213</f>
        <v>460.375</v>
      </c>
      <c r="K210" s="57">
        <f>'PRIX LF'!J213</f>
        <v>279.40000000000003</v>
      </c>
      <c r="L210" s="303" t="str">
        <f>'PRIX LF'!AE213</f>
        <v/>
      </c>
    </row>
    <row r="211" spans="1:12" x14ac:dyDescent="0.2">
      <c r="A211" s="26">
        <f>'PRIX LF'!A214</f>
        <v>2506</v>
      </c>
      <c r="B211" s="26" t="str">
        <f>'PRIX LF'!D214</f>
        <v>DIP STAND</v>
      </c>
      <c r="C211" s="57">
        <f>'PRIX LF'!L214</f>
        <v>65</v>
      </c>
      <c r="D211" s="57">
        <f>'PRIX LF'!O214</f>
        <v>65</v>
      </c>
      <c r="E211" s="54">
        <f>'PRIX LF'!P214</f>
        <v>0</v>
      </c>
      <c r="F211" s="26" t="str">
        <f>'PRIX LF'!W214</f>
        <v>CROSS TRAINING</v>
      </c>
      <c r="G211" s="57">
        <f>'PRIX LF'!N214</f>
        <v>78</v>
      </c>
      <c r="H211" s="26" t="str">
        <f>'PRIX LF'!F214</f>
        <v>PIECE</v>
      </c>
      <c r="I211" s="26">
        <f>'PRIX LF'!V214</f>
        <v>11</v>
      </c>
      <c r="J211" s="57">
        <f>'PRIX LF'!R214</f>
        <v>61.75</v>
      </c>
      <c r="K211" s="57">
        <f>'PRIX LF'!J214</f>
        <v>37.001249999999999</v>
      </c>
      <c r="L211" s="303" t="str">
        <f>'PRIX LF'!AE214</f>
        <v/>
      </c>
    </row>
    <row r="212" spans="1:12" x14ac:dyDescent="0.2">
      <c r="A212" s="26">
        <f>'PRIX LF'!A215</f>
        <v>3484</v>
      </c>
      <c r="B212" s="26" t="str">
        <f>'PRIX LF'!D215</f>
        <v>DIPS BARS</v>
      </c>
      <c r="C212" s="57">
        <f>'PRIX LF'!L215</f>
        <v>120</v>
      </c>
      <c r="D212" s="57">
        <f>'PRIX LF'!O215</f>
        <v>99</v>
      </c>
      <c r="E212" s="54">
        <f>'PRIX LF'!P215</f>
        <v>-0.17499999999999999</v>
      </c>
      <c r="F212" s="26" t="str">
        <f>'PRIX LF'!W215</f>
        <v>CROSS TRAINING</v>
      </c>
      <c r="G212" s="57">
        <f>'PRIX LF'!N215</f>
        <v>144</v>
      </c>
      <c r="H212" s="26" t="str">
        <f>'PRIX LF'!F215</f>
        <v>PAIRE</v>
      </c>
      <c r="I212" s="26">
        <f>'PRIX LF'!V215</f>
        <v>10</v>
      </c>
      <c r="J212" s="57">
        <f>'PRIX LF'!R215</f>
        <v>93</v>
      </c>
      <c r="K212" s="57">
        <f>'PRIX LF'!J215</f>
        <v>55.409090909090899</v>
      </c>
      <c r="L212" s="303">
        <f>'PRIX LF'!AE215</f>
        <v>4.8000000000000001E-2</v>
      </c>
    </row>
    <row r="213" spans="1:12" x14ac:dyDescent="0.2">
      <c r="A213" s="26">
        <f>'PRIX LF'!A216</f>
        <v>3483</v>
      </c>
      <c r="B213" s="26" t="str">
        <f>'PRIX LF'!D216</f>
        <v>DIPS HORN</v>
      </c>
      <c r="C213" s="57">
        <f>'PRIX LF'!L216</f>
        <v>99</v>
      </c>
      <c r="D213" s="57">
        <f>'PRIX LF'!O216</f>
        <v>84.149999999999991</v>
      </c>
      <c r="E213" s="54">
        <f>'PRIX LF'!P216</f>
        <v>-0.15000000000000008</v>
      </c>
      <c r="F213" s="26" t="str">
        <f>'PRIX LF'!W216</f>
        <v>CROSS TRAINING</v>
      </c>
      <c r="G213" s="57">
        <f>'PRIX LF'!N216</f>
        <v>118.8</v>
      </c>
      <c r="H213" s="26" t="str">
        <f>'PRIX LF'!F216</f>
        <v>PIECE</v>
      </c>
      <c r="I213" s="26">
        <f>'PRIX LF'!V216</f>
        <v>12</v>
      </c>
      <c r="J213" s="57">
        <f>'PRIX LF'!R216</f>
        <v>79.2</v>
      </c>
      <c r="K213" s="57">
        <f>'PRIX LF'!J216</f>
        <v>36.799999999999997</v>
      </c>
      <c r="L213" s="303">
        <f>'PRIX LF'!AE216</f>
        <v>0.20706450000000001</v>
      </c>
    </row>
    <row r="214" spans="1:12" x14ac:dyDescent="0.2">
      <c r="A214" s="26">
        <f>'PRIX LF'!A217</f>
        <v>3792</v>
      </c>
      <c r="B214" s="26" t="str">
        <f>'PRIX LF'!D217</f>
        <v>DISQUE BUMPER ECO 10KG</v>
      </c>
      <c r="C214" s="57">
        <f>'PRIX LF'!L217</f>
        <v>47.49499999999999</v>
      </c>
      <c r="D214" s="57">
        <f>'PRIX LF'!O217</f>
        <v>41.55812499999999</v>
      </c>
      <c r="E214" s="54">
        <f>'PRIX LF'!P217</f>
        <v>-0.12500000000000003</v>
      </c>
      <c r="F214" s="26" t="str">
        <f>'PRIX LF'!W217</f>
        <v>CROSS TRAINING</v>
      </c>
      <c r="G214" s="57">
        <f>'PRIX LF'!N217</f>
        <v>56.993999999999986</v>
      </c>
      <c r="H214" s="26" t="str">
        <f>'PRIX LF'!F217</f>
        <v>PIECE</v>
      </c>
      <c r="I214" s="26">
        <f>'PRIX LF'!V217</f>
        <v>10</v>
      </c>
      <c r="J214" s="57">
        <f>'PRIX LF'!R217</f>
        <v>41.55812499999999</v>
      </c>
      <c r="K214" s="57">
        <f>'PRIX LF'!J217</f>
        <v>24.497</v>
      </c>
      <c r="L214" s="303" t="str">
        <f>'PRIX LF'!AE217</f>
        <v/>
      </c>
    </row>
    <row r="215" spans="1:12" x14ac:dyDescent="0.2">
      <c r="A215" s="26">
        <f>'PRIX LF'!A218</f>
        <v>3793</v>
      </c>
      <c r="B215" s="26" t="str">
        <f>'PRIX LF'!D218</f>
        <v>DISQUE BUMPER ECO 15KG</v>
      </c>
      <c r="C215" s="57">
        <f>'PRIX LF'!L218</f>
        <v>71.242499999999993</v>
      </c>
      <c r="D215" s="57">
        <f>'PRIX LF'!O218</f>
        <v>62.337187499999992</v>
      </c>
      <c r="E215" s="54">
        <f>'PRIX LF'!P218</f>
        <v>-0.12500000000000003</v>
      </c>
      <c r="F215" s="26" t="str">
        <f>'PRIX LF'!W218</f>
        <v>CROSS TRAINING</v>
      </c>
      <c r="G215" s="57">
        <f>'PRIX LF'!N218</f>
        <v>85.490999999999985</v>
      </c>
      <c r="H215" s="26" t="str">
        <f>'PRIX LF'!F218</f>
        <v>PIECE</v>
      </c>
      <c r="I215" s="26">
        <f>'PRIX LF'!V218</f>
        <v>15</v>
      </c>
      <c r="J215" s="57">
        <f>'PRIX LF'!R218</f>
        <v>62.337187499999992</v>
      </c>
      <c r="K215" s="57">
        <f>'PRIX LF'!J218</f>
        <v>36.792250000000003</v>
      </c>
      <c r="L215" s="303" t="str">
        <f>'PRIX LF'!AE218</f>
        <v/>
      </c>
    </row>
    <row r="216" spans="1:12" x14ac:dyDescent="0.2">
      <c r="A216" s="26">
        <f>'PRIX LF'!A219</f>
        <v>3794</v>
      </c>
      <c r="B216" s="26" t="str">
        <f>'PRIX LF'!D219</f>
        <v>DISQUE BUMPER ECO 20KG</v>
      </c>
      <c r="C216" s="57">
        <f>'PRIX LF'!L219</f>
        <v>94.989999999999981</v>
      </c>
      <c r="D216" s="57">
        <f>'PRIX LF'!O219</f>
        <v>83.11624999999998</v>
      </c>
      <c r="E216" s="54">
        <f>'PRIX LF'!P219</f>
        <v>-0.12500000000000003</v>
      </c>
      <c r="F216" s="26" t="str">
        <f>'PRIX LF'!W219</f>
        <v>CROSS TRAINING</v>
      </c>
      <c r="G216" s="57">
        <f>'PRIX LF'!N219</f>
        <v>113.98799999999997</v>
      </c>
      <c r="H216" s="26" t="str">
        <f>'PRIX LF'!F219</f>
        <v>PIECE</v>
      </c>
      <c r="I216" s="26">
        <f>'PRIX LF'!V219</f>
        <v>20</v>
      </c>
      <c r="J216" s="57">
        <f>'PRIX LF'!R219</f>
        <v>83.11624999999998</v>
      </c>
      <c r="K216" s="57">
        <f>'PRIX LF'!J219</f>
        <v>50.209500000000006</v>
      </c>
      <c r="L216" s="303" t="str">
        <f>'PRIX LF'!AE219</f>
        <v/>
      </c>
    </row>
    <row r="217" spans="1:12" x14ac:dyDescent="0.2">
      <c r="A217" s="26">
        <f>'PRIX LF'!A220</f>
        <v>3795</v>
      </c>
      <c r="B217" s="26" t="str">
        <f>'PRIX LF'!D220</f>
        <v>DISQUE BUMPER ECO 25KG</v>
      </c>
      <c r="C217" s="57">
        <f>'PRIX LF'!L220</f>
        <v>118.7375</v>
      </c>
      <c r="D217" s="57">
        <f>'PRIX LF'!O220</f>
        <v>103.8953125</v>
      </c>
      <c r="E217" s="54">
        <f>'PRIX LF'!P220</f>
        <v>-0.12499999999999996</v>
      </c>
      <c r="F217" s="26" t="str">
        <f>'PRIX LF'!W220</f>
        <v>CROSS TRAINING</v>
      </c>
      <c r="G217" s="57">
        <f>'PRIX LF'!N220</f>
        <v>142.48499999999999</v>
      </c>
      <c r="H217" s="26" t="str">
        <f>'PRIX LF'!F220</f>
        <v>PIECE</v>
      </c>
      <c r="I217" s="26">
        <f>'PRIX LF'!V220</f>
        <v>25</v>
      </c>
      <c r="J217" s="57">
        <f>'PRIX LF'!R220</f>
        <v>103.8953125</v>
      </c>
      <c r="K217" s="57">
        <f>'PRIX LF'!J220</f>
        <v>58.390750000000011</v>
      </c>
      <c r="L217" s="303" t="str">
        <f>'PRIX LF'!AE220</f>
        <v/>
      </c>
    </row>
    <row r="218" spans="1:12" x14ac:dyDescent="0.2">
      <c r="A218" s="26">
        <f>'PRIX LF'!A221</f>
        <v>3791</v>
      </c>
      <c r="B218" s="26" t="str">
        <f>'PRIX LF'!D221</f>
        <v>DISQUE BUMPER ECO 5KG</v>
      </c>
      <c r="C218" s="57">
        <f>'PRIX LF'!L221</f>
        <v>23.747499999999995</v>
      </c>
      <c r="D218" s="57">
        <f>'PRIX LF'!O221</f>
        <v>20.779062499999995</v>
      </c>
      <c r="E218" s="54">
        <f>'PRIX LF'!P221</f>
        <v>-0.12500000000000003</v>
      </c>
      <c r="F218" s="26" t="str">
        <f>'PRIX LF'!W221</f>
        <v>CROSS TRAINING</v>
      </c>
      <c r="G218" s="57">
        <f>'PRIX LF'!N221</f>
        <v>28.496999999999993</v>
      </c>
      <c r="H218" s="26" t="str">
        <f>'PRIX LF'!F221</f>
        <v>PIECE</v>
      </c>
      <c r="I218" s="26">
        <f>'PRIX LF'!V221</f>
        <v>5</v>
      </c>
      <c r="J218" s="57">
        <f>'PRIX LF'!R221</f>
        <v>20.779062499999995</v>
      </c>
      <c r="K218" s="57">
        <f>'PRIX LF'!J221</f>
        <v>12.6225</v>
      </c>
      <c r="L218" s="303" t="str">
        <f>'PRIX LF'!AE221</f>
        <v/>
      </c>
    </row>
    <row r="219" spans="1:12" x14ac:dyDescent="0.2">
      <c r="A219" s="26">
        <f>'PRIX LF'!A222</f>
        <v>1996</v>
      </c>
      <c r="B219" s="26" t="str">
        <f>'PRIX LF'!D222</f>
        <v>DISQUE BUMPER REEBOK 10KG</v>
      </c>
      <c r="C219" s="57">
        <f>'PRIX LF'!L222</f>
        <v>74.989999999999995</v>
      </c>
      <c r="D219" s="57">
        <f>'PRIX LF'!O222</f>
        <v>71.240499999999997</v>
      </c>
      <c r="E219" s="54">
        <f>'PRIX LF'!P222</f>
        <v>-4.9999999999999975E-2</v>
      </c>
      <c r="F219" s="26" t="str">
        <f>'PRIX LF'!W222</f>
        <v>CROSS TRAINING</v>
      </c>
      <c r="G219" s="57">
        <f>'PRIX LF'!N222</f>
        <v>89.987999999999985</v>
      </c>
      <c r="H219" s="26" t="str">
        <f>'PRIX LF'!F222</f>
        <v>PIECE</v>
      </c>
      <c r="I219" s="26">
        <f>'PRIX LF'!V222</f>
        <v>10</v>
      </c>
      <c r="J219" s="57">
        <f>'PRIX LF'!R222</f>
        <v>71.240499999999997</v>
      </c>
      <c r="K219" s="57">
        <f>'PRIX LF'!J222</f>
        <v>36.590909090909086</v>
      </c>
      <c r="L219" s="303">
        <f>'PRIX LF'!AE222</f>
        <v>1.062605E-2</v>
      </c>
    </row>
    <row r="220" spans="1:12" x14ac:dyDescent="0.2">
      <c r="A220" s="26">
        <f>'PRIX LF'!A223</f>
        <v>1997</v>
      </c>
      <c r="B220" s="26" t="str">
        <f>'PRIX LF'!D223</f>
        <v>DISQUE BUMPER REEBOK 15KG</v>
      </c>
      <c r="C220" s="57">
        <f>'PRIX LF'!L223</f>
        <v>97.49</v>
      </c>
      <c r="D220" s="57">
        <f>'PRIX LF'!O223</f>
        <v>92.615499999999997</v>
      </c>
      <c r="E220" s="54">
        <f>'PRIX LF'!P223</f>
        <v>-4.9999999999999975E-2</v>
      </c>
      <c r="F220" s="26" t="str">
        <f>'PRIX LF'!W223</f>
        <v>CROSS TRAINING</v>
      </c>
      <c r="G220" s="57">
        <f>'PRIX LF'!N223</f>
        <v>116.98799999999999</v>
      </c>
      <c r="H220" s="26" t="str">
        <f>'PRIX LF'!F223</f>
        <v>PIECE</v>
      </c>
      <c r="I220" s="26">
        <f>'PRIX LF'!V223</f>
        <v>15</v>
      </c>
      <c r="J220" s="57">
        <f>'PRIX LF'!R223</f>
        <v>92.615499999999997</v>
      </c>
      <c r="K220" s="57">
        <f>'PRIX LF'!J223</f>
        <v>47.04545454545454</v>
      </c>
      <c r="L220" s="303">
        <f>'PRIX LF'!AE223</f>
        <v>1.2326217999999998E-2</v>
      </c>
    </row>
    <row r="221" spans="1:12" x14ac:dyDescent="0.2">
      <c r="A221" s="26">
        <f>'PRIX LF'!A224</f>
        <v>1998</v>
      </c>
      <c r="B221" s="26" t="str">
        <f>'PRIX LF'!D224</f>
        <v>DISQUE BUMPER REEBOK 20KG</v>
      </c>
      <c r="C221" s="57">
        <f>'PRIX LF'!L224</f>
        <v>112.49</v>
      </c>
      <c r="D221" s="57">
        <f>'PRIX LF'!O224</f>
        <v>106.86549999999998</v>
      </c>
      <c r="E221" s="54">
        <f>'PRIX LF'!P224</f>
        <v>-5.0000000000000107E-2</v>
      </c>
      <c r="F221" s="26" t="str">
        <f>'PRIX LF'!W224</f>
        <v>CROSS TRAINING</v>
      </c>
      <c r="G221" s="57">
        <f>'PRIX LF'!N224</f>
        <v>134.988</v>
      </c>
      <c r="H221" s="26" t="str">
        <f>'PRIX LF'!F224</f>
        <v>PIECE</v>
      </c>
      <c r="I221" s="26">
        <f>'PRIX LF'!V224</f>
        <v>20</v>
      </c>
      <c r="J221" s="57">
        <f>'PRIX LF'!R224</f>
        <v>106.86549999999998</v>
      </c>
      <c r="K221" s="57">
        <f>'PRIX LF'!J224</f>
        <v>57.499999999999986</v>
      </c>
      <c r="L221" s="303">
        <f>'PRIX LF'!AE224</f>
        <v>1.2538739000000002E-2</v>
      </c>
    </row>
    <row r="222" spans="1:12" x14ac:dyDescent="0.2">
      <c r="A222" s="26">
        <f>'PRIX LF'!A225</f>
        <v>1999</v>
      </c>
      <c r="B222" s="26" t="str">
        <f>'PRIX LF'!D225</f>
        <v>DISQUE BUMPER REEBOK 25KG</v>
      </c>
      <c r="C222" s="57">
        <f>'PRIX LF'!L225</f>
        <v>149.99</v>
      </c>
      <c r="D222" s="57">
        <f>'PRIX LF'!O225</f>
        <v>142.4905</v>
      </c>
      <c r="E222" s="54">
        <f>'PRIX LF'!P225</f>
        <v>-5.0000000000000079E-2</v>
      </c>
      <c r="F222" s="26" t="str">
        <f>'PRIX LF'!W225</f>
        <v>CROSS TRAINING</v>
      </c>
      <c r="G222" s="57">
        <f>'PRIX LF'!N225</f>
        <v>179.988</v>
      </c>
      <c r="H222" s="26" t="str">
        <f>'PRIX LF'!F225</f>
        <v>PIECE</v>
      </c>
      <c r="I222" s="26">
        <f>'PRIX LF'!V225</f>
        <v>25</v>
      </c>
      <c r="J222" s="57">
        <f>'PRIX LF'!R225</f>
        <v>142.4905</v>
      </c>
      <c r="K222" s="57">
        <f>'PRIX LF'!J225</f>
        <v>67.954545454545439</v>
      </c>
      <c r="L222" s="303">
        <f>'PRIX LF'!AE225</f>
        <v>1.4026385999999998E-2</v>
      </c>
    </row>
    <row r="223" spans="1:12" x14ac:dyDescent="0.2">
      <c r="A223" s="26">
        <f>'PRIX LF'!A226</f>
        <v>1995</v>
      </c>
      <c r="B223" s="26" t="str">
        <f>'PRIX LF'!D226</f>
        <v>DISQUE BUMPER REEBOK 5KG</v>
      </c>
      <c r="C223" s="57">
        <f>'PRIX LF'!L226</f>
        <v>52.49</v>
      </c>
      <c r="D223" s="57">
        <f>'PRIX LF'!O226</f>
        <v>49.865499999999997</v>
      </c>
      <c r="E223" s="54">
        <f>'PRIX LF'!P226</f>
        <v>-5.0000000000000086E-2</v>
      </c>
      <c r="F223" s="26" t="str">
        <f>'PRIX LF'!W226</f>
        <v>CROSS TRAINING</v>
      </c>
      <c r="G223" s="57">
        <f>'PRIX LF'!N226</f>
        <v>62.988</v>
      </c>
      <c r="H223" s="26" t="str">
        <f>'PRIX LF'!F226</f>
        <v>PIECE</v>
      </c>
      <c r="I223" s="26">
        <f>'PRIX LF'!V226</f>
        <v>5</v>
      </c>
      <c r="J223" s="57">
        <f>'PRIX LF'!R226</f>
        <v>49.865499999999997</v>
      </c>
      <c r="K223" s="57">
        <f>'PRIX LF'!J226</f>
        <v>26.136363636363633</v>
      </c>
      <c r="L223" s="303">
        <f>'PRIX LF'!AE226</f>
        <v>7.0958160000000004E-3</v>
      </c>
    </row>
    <row r="224" spans="1:12" x14ac:dyDescent="0.2">
      <c r="A224" s="26">
        <f>'PRIX LF'!A227</f>
        <v>3020</v>
      </c>
      <c r="B224" s="26" t="str">
        <f>'PRIX LF'!D227</f>
        <v>DISQUE OLYMPIQUE BT 1,25KG</v>
      </c>
      <c r="C224" s="57">
        <f>'PRIX LF'!L227</f>
        <v>6.25</v>
      </c>
      <c r="D224" s="57">
        <f>'PRIX LF'!O227</f>
        <v>5.625</v>
      </c>
      <c r="E224" s="54">
        <f>'PRIX LF'!P227</f>
        <v>-0.1</v>
      </c>
      <c r="F224" s="26" t="str">
        <f>'PRIX LF'!W227</f>
        <v>MUSCULATION</v>
      </c>
      <c r="G224" s="57">
        <f>'PRIX LF'!N227</f>
        <v>7.5</v>
      </c>
      <c r="H224" s="26" t="str">
        <f>'PRIX LF'!F227</f>
        <v>PIECE</v>
      </c>
      <c r="I224" s="26">
        <f>'PRIX LF'!V227</f>
        <v>1.375</v>
      </c>
      <c r="J224" s="57">
        <f>'PRIX LF'!R227</f>
        <v>5.34375</v>
      </c>
      <c r="K224" s="57">
        <f>'PRIX LF'!J227</f>
        <v>2.875</v>
      </c>
      <c r="L224" s="303" t="str">
        <f>'PRIX LF'!AE227</f>
        <v/>
      </c>
    </row>
    <row r="225" spans="1:12" x14ac:dyDescent="0.2">
      <c r="A225" s="26">
        <f>'PRIX LF'!A228</f>
        <v>3023</v>
      </c>
      <c r="B225" s="26" t="str">
        <f>'PRIX LF'!D228</f>
        <v>DISQUE OLYMPIQUE BT 10KG</v>
      </c>
      <c r="C225" s="57">
        <f>'PRIX LF'!L228</f>
        <v>50</v>
      </c>
      <c r="D225" s="57">
        <f>'PRIX LF'!O228</f>
        <v>45</v>
      </c>
      <c r="E225" s="54">
        <f>'PRIX LF'!P228</f>
        <v>-0.1</v>
      </c>
      <c r="F225" s="26" t="str">
        <f>'PRIX LF'!W228</f>
        <v>MUSCULATION</v>
      </c>
      <c r="G225" s="57">
        <f>'PRIX LF'!N228</f>
        <v>60</v>
      </c>
      <c r="H225" s="26" t="str">
        <f>'PRIX LF'!F228</f>
        <v>PIECE</v>
      </c>
      <c r="I225" s="26">
        <f>'PRIX LF'!V228</f>
        <v>11</v>
      </c>
      <c r="J225" s="57">
        <f>'PRIX LF'!R228</f>
        <v>42.75</v>
      </c>
      <c r="K225" s="57">
        <f>'PRIX LF'!J228</f>
        <v>23</v>
      </c>
      <c r="L225" s="303" t="str">
        <f>'PRIX LF'!AE228</f>
        <v/>
      </c>
    </row>
    <row r="226" spans="1:12" x14ac:dyDescent="0.2">
      <c r="A226" s="26">
        <f>'PRIX LF'!A229</f>
        <v>3024</v>
      </c>
      <c r="B226" s="26" t="str">
        <f>'PRIX LF'!D229</f>
        <v>DISQUE OLYMPIQUE BT 15KG</v>
      </c>
      <c r="C226" s="57">
        <f>'PRIX LF'!L229</f>
        <v>75</v>
      </c>
      <c r="D226" s="57">
        <f>'PRIX LF'!O229</f>
        <v>67.5</v>
      </c>
      <c r="E226" s="54">
        <f>'PRIX LF'!P229</f>
        <v>-0.1</v>
      </c>
      <c r="F226" s="26" t="str">
        <f>'PRIX LF'!W229</f>
        <v>MUSCULATION</v>
      </c>
      <c r="G226" s="57">
        <f>'PRIX LF'!N229</f>
        <v>90</v>
      </c>
      <c r="H226" s="26" t="str">
        <f>'PRIX LF'!F229</f>
        <v>PIECE</v>
      </c>
      <c r="I226" s="26">
        <f>'PRIX LF'!V229</f>
        <v>16.5</v>
      </c>
      <c r="J226" s="57">
        <f>'PRIX LF'!R229</f>
        <v>64.125</v>
      </c>
      <c r="K226" s="57">
        <f>'PRIX LF'!J229</f>
        <v>34.5</v>
      </c>
      <c r="L226" s="303" t="str">
        <f>'PRIX LF'!AE229</f>
        <v/>
      </c>
    </row>
    <row r="227" spans="1:12" x14ac:dyDescent="0.2">
      <c r="A227" s="26">
        <f>'PRIX LF'!A230</f>
        <v>3021</v>
      </c>
      <c r="B227" s="26" t="str">
        <f>'PRIX LF'!D230</f>
        <v>DISQUE OLYMPIQUE BT 2,5KG</v>
      </c>
      <c r="C227" s="57">
        <f>'PRIX LF'!L230</f>
        <v>12.5</v>
      </c>
      <c r="D227" s="57">
        <f>'PRIX LF'!O230</f>
        <v>11.25</v>
      </c>
      <c r="E227" s="54">
        <f>'PRIX LF'!P230</f>
        <v>-0.1</v>
      </c>
      <c r="F227" s="26" t="str">
        <f>'PRIX LF'!W230</f>
        <v>MUSCULATION</v>
      </c>
      <c r="G227" s="57">
        <f>'PRIX LF'!N230</f>
        <v>15</v>
      </c>
      <c r="H227" s="26" t="str">
        <f>'PRIX LF'!F230</f>
        <v>PIECE</v>
      </c>
      <c r="I227" s="26">
        <f>'PRIX LF'!V230</f>
        <v>2.75</v>
      </c>
      <c r="J227" s="57">
        <f>'PRIX LF'!R230</f>
        <v>10.6875</v>
      </c>
      <c r="K227" s="57">
        <f>'PRIX LF'!J230</f>
        <v>5.75</v>
      </c>
      <c r="L227" s="303" t="str">
        <f>'PRIX LF'!AE230</f>
        <v/>
      </c>
    </row>
    <row r="228" spans="1:12" x14ac:dyDescent="0.2">
      <c r="A228" s="26">
        <f>'PRIX LF'!A231</f>
        <v>3025</v>
      </c>
      <c r="B228" s="26" t="str">
        <f>'PRIX LF'!D231</f>
        <v>DISQUE OLYMPIQUE BT 20KG</v>
      </c>
      <c r="C228" s="57">
        <f>'PRIX LF'!L231</f>
        <v>100</v>
      </c>
      <c r="D228" s="57">
        <f>'PRIX LF'!O231</f>
        <v>90</v>
      </c>
      <c r="E228" s="54">
        <f>'PRIX LF'!P231</f>
        <v>-0.1</v>
      </c>
      <c r="F228" s="26" t="str">
        <f>'PRIX LF'!W231</f>
        <v>MUSCULATION</v>
      </c>
      <c r="G228" s="57">
        <f>'PRIX LF'!N231</f>
        <v>120</v>
      </c>
      <c r="H228" s="26" t="str">
        <f>'PRIX LF'!F231</f>
        <v>PIECE</v>
      </c>
      <c r="I228" s="26">
        <f>'PRIX LF'!V231</f>
        <v>22</v>
      </c>
      <c r="J228" s="57">
        <f>'PRIX LF'!R231</f>
        <v>85.5</v>
      </c>
      <c r="K228" s="57">
        <f>'PRIX LF'!J231</f>
        <v>46</v>
      </c>
      <c r="L228" s="303" t="str">
        <f>'PRIX LF'!AE231</f>
        <v/>
      </c>
    </row>
    <row r="229" spans="1:12" x14ac:dyDescent="0.2">
      <c r="A229" s="26">
        <f>'PRIX LF'!A232</f>
        <v>3022</v>
      </c>
      <c r="B229" s="26" t="str">
        <f>'PRIX LF'!D232</f>
        <v>DISQUE OLYMPIQUE BT 5KG</v>
      </c>
      <c r="C229" s="57">
        <f>'PRIX LF'!L232</f>
        <v>25</v>
      </c>
      <c r="D229" s="57">
        <f>'PRIX LF'!O232</f>
        <v>22.5</v>
      </c>
      <c r="E229" s="54">
        <f>'PRIX LF'!P232</f>
        <v>-0.1</v>
      </c>
      <c r="F229" s="26" t="str">
        <f>'PRIX LF'!W232</f>
        <v>MUSCULATION</v>
      </c>
      <c r="G229" s="57">
        <f>'PRIX LF'!N232</f>
        <v>30</v>
      </c>
      <c r="H229" s="26" t="str">
        <f>'PRIX LF'!F232</f>
        <v>PIECE</v>
      </c>
      <c r="I229" s="26">
        <f>'PRIX LF'!V232</f>
        <v>5.5</v>
      </c>
      <c r="J229" s="57">
        <f>'PRIX LF'!R232</f>
        <v>21.375</v>
      </c>
      <c r="K229" s="57">
        <f>'PRIX LF'!J232</f>
        <v>11.5</v>
      </c>
      <c r="L229" s="303" t="str">
        <f>'PRIX LF'!AE232</f>
        <v/>
      </c>
    </row>
    <row r="230" spans="1:12" x14ac:dyDescent="0.2">
      <c r="A230" s="26">
        <f>'PRIX LF'!A233</f>
        <v>3995</v>
      </c>
      <c r="B230" s="26" t="str">
        <f>'PRIX LF'!D233</f>
        <v>DISQUE PUMP 1,25KG NOIR</v>
      </c>
      <c r="C230" s="57">
        <f>'PRIX LF'!L233</f>
        <v>3.76</v>
      </c>
      <c r="D230" s="57">
        <f>'PRIX LF'!O233</f>
        <v>3.1959999999999997</v>
      </c>
      <c r="E230" s="54">
        <f>'PRIX LF'!P233</f>
        <v>-0.15000000000000002</v>
      </c>
      <c r="F230" s="26" t="str">
        <f>'PRIX LF'!W233</f>
        <v>FITNESS</v>
      </c>
      <c r="G230" s="57">
        <f>'PRIX LF'!N233</f>
        <v>4.5119999999999996</v>
      </c>
      <c r="H230" s="26" t="str">
        <f>'PRIX LF'!F233</f>
        <v>PIECE</v>
      </c>
      <c r="I230" s="26">
        <f>'PRIX LF'!V233</f>
        <v>1.3125</v>
      </c>
      <c r="J230" s="57">
        <f>'PRIX LF'!R233</f>
        <v>3.1019999999999999</v>
      </c>
      <c r="K230" s="57">
        <f>'PRIX LF'!J233</f>
        <v>1.3277272727272726</v>
      </c>
      <c r="L230" s="303">
        <f>'PRIX LF'!AE233</f>
        <v>9.5716799999999999E-4</v>
      </c>
    </row>
    <row r="231" spans="1:12" x14ac:dyDescent="0.2">
      <c r="A231" s="26">
        <f>'PRIX LF'!A234</f>
        <v>2313</v>
      </c>
      <c r="B231" s="26" t="str">
        <f>'PRIX LF'!D234</f>
        <v>DISQUE PUMP 1,25KG JAUNE</v>
      </c>
      <c r="C231" s="57">
        <f>'PRIX LF'!L234</f>
        <v>3.76</v>
      </c>
      <c r="D231" s="57">
        <f>'PRIX LF'!O234</f>
        <v>3.1959999999999997</v>
      </c>
      <c r="E231" s="54">
        <f>'PRIX LF'!P234</f>
        <v>-0.15000000000000002</v>
      </c>
      <c r="F231" s="26" t="str">
        <f>'PRIX LF'!W234</f>
        <v>FITNESS</v>
      </c>
      <c r="G231" s="57">
        <f>'PRIX LF'!N234</f>
        <v>4.5119999999999996</v>
      </c>
      <c r="H231" s="26" t="str">
        <f>'PRIX LF'!F234</f>
        <v>PIECE</v>
      </c>
      <c r="I231" s="26">
        <f>'PRIX LF'!V234</f>
        <v>1.3125</v>
      </c>
      <c r="J231" s="57">
        <f>'PRIX LF'!R234</f>
        <v>3.1019999999999999</v>
      </c>
      <c r="K231" s="57">
        <f>'PRIX LF'!J234</f>
        <v>1.4113636363636364</v>
      </c>
      <c r="L231" s="303" t="str">
        <f>'PRIX LF'!AE234</f>
        <v/>
      </c>
    </row>
    <row r="232" spans="1:12" x14ac:dyDescent="0.2">
      <c r="A232" s="26">
        <f>'PRIX LF'!A235</f>
        <v>2319</v>
      </c>
      <c r="B232" s="26" t="str">
        <f>'PRIX LF'!D235</f>
        <v>DISQUE PUMP 1,25KG ROSE</v>
      </c>
      <c r="C232" s="57">
        <f>'PRIX LF'!L235</f>
        <v>3.76</v>
      </c>
      <c r="D232" s="57">
        <f>'PRIX LF'!O235</f>
        <v>3.1959999999999997</v>
      </c>
      <c r="E232" s="54">
        <f>'PRIX LF'!P235</f>
        <v>-0.15000000000000002</v>
      </c>
      <c r="F232" s="26" t="str">
        <f>'PRIX LF'!W235</f>
        <v>FITNESS</v>
      </c>
      <c r="G232" s="57">
        <f>'PRIX LF'!N235</f>
        <v>4.5119999999999996</v>
      </c>
      <c r="H232" s="26" t="str">
        <f>'PRIX LF'!F235</f>
        <v>PIECE</v>
      </c>
      <c r="I232" s="26">
        <f>'PRIX LF'!V235</f>
        <v>1.3125</v>
      </c>
      <c r="J232" s="57">
        <f>'PRIX LF'!R235</f>
        <v>3.1019999999999999</v>
      </c>
      <c r="K232" s="57">
        <f>'PRIX LF'!J235</f>
        <v>1.4113636363636364</v>
      </c>
      <c r="L232" s="303">
        <f>'PRIX LF'!AE235</f>
        <v>9.5716799999999999E-4</v>
      </c>
    </row>
    <row r="233" spans="1:12" x14ac:dyDescent="0.2">
      <c r="A233" s="26">
        <f>'PRIX LF'!A236</f>
        <v>2316</v>
      </c>
      <c r="B233" s="26" t="str">
        <f>'PRIX LF'!D236</f>
        <v>DISQUE PUMP 10KG BLEU</v>
      </c>
      <c r="C233" s="57">
        <f>'PRIX LF'!L236</f>
        <v>30</v>
      </c>
      <c r="D233" s="57">
        <f>'PRIX LF'!O236</f>
        <v>25.5</v>
      </c>
      <c r="E233" s="54">
        <f>'PRIX LF'!P236</f>
        <v>-0.15</v>
      </c>
      <c r="F233" s="26" t="str">
        <f>'PRIX LF'!W236</f>
        <v>FITNESS</v>
      </c>
      <c r="G233" s="57">
        <f>'PRIX LF'!N236</f>
        <v>36</v>
      </c>
      <c r="H233" s="26" t="str">
        <f>'PRIX LF'!F236</f>
        <v>PIECE</v>
      </c>
      <c r="I233" s="26">
        <f>'PRIX LF'!V236</f>
        <v>10.5</v>
      </c>
      <c r="J233" s="57">
        <f>'PRIX LF'!R236</f>
        <v>24.75</v>
      </c>
      <c r="K233" s="57">
        <f>'PRIX LF'!J236</f>
        <v>12.336363636363634</v>
      </c>
      <c r="L233" s="303">
        <f>'PRIX LF'!AE236</f>
        <v>5.0800000000000003E-3</v>
      </c>
    </row>
    <row r="234" spans="1:12" x14ac:dyDescent="0.2">
      <c r="A234" s="26">
        <f>'PRIX LF'!A237</f>
        <v>2320</v>
      </c>
      <c r="B234" s="26" t="str">
        <f>'PRIX LF'!D237</f>
        <v>DISQUE PUMP 10KG NOIR</v>
      </c>
      <c r="C234" s="57">
        <f>'PRIX LF'!L237</f>
        <v>30</v>
      </c>
      <c r="D234" s="57">
        <f>'PRIX LF'!O237</f>
        <v>25.5</v>
      </c>
      <c r="E234" s="54">
        <f>'PRIX LF'!P237</f>
        <v>-0.15</v>
      </c>
      <c r="F234" s="26" t="str">
        <f>'PRIX LF'!W237</f>
        <v>FITNESS</v>
      </c>
      <c r="G234" s="57">
        <f>'PRIX LF'!N237</f>
        <v>36</v>
      </c>
      <c r="H234" s="26" t="str">
        <f>'PRIX LF'!F237</f>
        <v>PIECE</v>
      </c>
      <c r="I234" s="26">
        <f>'PRIX LF'!V237</f>
        <v>10.5</v>
      </c>
      <c r="J234" s="57">
        <f>'PRIX LF'!R237</f>
        <v>24.75</v>
      </c>
      <c r="K234" s="57">
        <f>'PRIX LF'!J237</f>
        <v>10.663636363636362</v>
      </c>
      <c r="L234" s="303">
        <f>'PRIX LF'!AE237</f>
        <v>5.0800000000000003E-3</v>
      </c>
    </row>
    <row r="235" spans="1:12" x14ac:dyDescent="0.2">
      <c r="A235" s="26">
        <f>'PRIX LF'!A238</f>
        <v>2314</v>
      </c>
      <c r="B235" s="26" t="str">
        <f>'PRIX LF'!D238</f>
        <v>DISQUE PUMP 2,5KG VERT</v>
      </c>
      <c r="C235" s="57">
        <f>'PRIX LF'!L238</f>
        <v>7.53</v>
      </c>
      <c r="D235" s="57">
        <f>'PRIX LF'!O238</f>
        <v>6.4005000000000001</v>
      </c>
      <c r="E235" s="54">
        <f>'PRIX LF'!P238</f>
        <v>-0.15000000000000002</v>
      </c>
      <c r="F235" s="26" t="str">
        <f>'PRIX LF'!W238</f>
        <v>FITNESS</v>
      </c>
      <c r="G235" s="57">
        <f>'PRIX LF'!N238</f>
        <v>9.0359999999999996</v>
      </c>
      <c r="H235" s="26" t="str">
        <f>'PRIX LF'!F238</f>
        <v>PIECE</v>
      </c>
      <c r="I235" s="26">
        <f>'PRIX LF'!V238</f>
        <v>2.625</v>
      </c>
      <c r="J235" s="57">
        <f>'PRIX LF'!R238</f>
        <v>6.21225</v>
      </c>
      <c r="K235" s="57">
        <f>'PRIX LF'!J238</f>
        <v>2.8227272727272728</v>
      </c>
      <c r="L235" s="303" t="str">
        <f>'PRIX LF'!AE238</f>
        <v/>
      </c>
    </row>
    <row r="236" spans="1:12" x14ac:dyDescent="0.2">
      <c r="A236" s="26">
        <f>'PRIX LF'!A239</f>
        <v>2318</v>
      </c>
      <c r="B236" s="26" t="str">
        <f>'PRIX LF'!D239</f>
        <v>DISQUE PUMP 2,5KG JAUNE</v>
      </c>
      <c r="C236" s="57">
        <f>'PRIX LF'!L239</f>
        <v>7.53</v>
      </c>
      <c r="D236" s="57">
        <f>'PRIX LF'!O239</f>
        <v>6.4005000000000001</v>
      </c>
      <c r="E236" s="54">
        <f>'PRIX LF'!P239</f>
        <v>-0.15000000000000002</v>
      </c>
      <c r="F236" s="26" t="str">
        <f>'PRIX LF'!W239</f>
        <v>FITNESS</v>
      </c>
      <c r="G236" s="57">
        <f>'PRIX LF'!N239</f>
        <v>9.0359999999999996</v>
      </c>
      <c r="H236" s="26" t="str">
        <f>'PRIX LF'!F239</f>
        <v>PIECE</v>
      </c>
      <c r="I236" s="26">
        <f>'PRIX LF'!V239</f>
        <v>2.625</v>
      </c>
      <c r="J236" s="57">
        <f>'PRIX LF'!R239</f>
        <v>6.21225</v>
      </c>
      <c r="K236" s="57">
        <f>'PRIX LF'!J239</f>
        <v>2.8227272727272728</v>
      </c>
      <c r="L236" s="303">
        <f>'PRIX LF'!AE239</f>
        <v>1.8E-3</v>
      </c>
    </row>
    <row r="237" spans="1:12" x14ac:dyDescent="0.2">
      <c r="A237" s="26">
        <f>'PRIX LF'!A240</f>
        <v>3996</v>
      </c>
      <c r="B237" s="26" t="str">
        <f>'PRIX LF'!D240</f>
        <v>DISQUE PUMP 2,5KG NOIR</v>
      </c>
      <c r="C237" s="57">
        <f>'PRIX LF'!L240</f>
        <v>7.53</v>
      </c>
      <c r="D237" s="57">
        <f>'PRIX LF'!O240</f>
        <v>6.4005000000000001</v>
      </c>
      <c r="E237" s="54">
        <f>'PRIX LF'!P240</f>
        <v>-0.15000000000000002</v>
      </c>
      <c r="F237" s="26" t="str">
        <f>'PRIX LF'!W240</f>
        <v>FITNESS</v>
      </c>
      <c r="G237" s="57">
        <f>'PRIX LF'!N240</f>
        <v>9.0359999999999996</v>
      </c>
      <c r="H237" s="26" t="str">
        <f>'PRIX LF'!F240</f>
        <v>PIECE</v>
      </c>
      <c r="I237" s="26">
        <f>'PRIX LF'!V240</f>
        <v>2.625</v>
      </c>
      <c r="J237" s="57">
        <f>'PRIX LF'!R240</f>
        <v>6.21225</v>
      </c>
      <c r="K237" s="57">
        <f>'PRIX LF'!J240</f>
        <v>2.7077272727272721</v>
      </c>
      <c r="L237" s="303">
        <f>'PRIX LF'!AE240</f>
        <v>1.8E-3</v>
      </c>
    </row>
    <row r="238" spans="1:12" x14ac:dyDescent="0.2">
      <c r="A238" s="26">
        <f>'PRIX LF'!A241</f>
        <v>3997</v>
      </c>
      <c r="B238" s="26" t="str">
        <f>'PRIX LF'!D241</f>
        <v>DISQUE PUMP 5KG NOIR</v>
      </c>
      <c r="C238" s="57">
        <f>'PRIX LF'!L241</f>
        <v>15.05</v>
      </c>
      <c r="D238" s="57">
        <f>'PRIX LF'!O241</f>
        <v>12.7925</v>
      </c>
      <c r="E238" s="54">
        <f>'PRIX LF'!P241</f>
        <v>-0.15000000000000002</v>
      </c>
      <c r="F238" s="26" t="str">
        <f>'PRIX LF'!W241</f>
        <v>FITNESS</v>
      </c>
      <c r="G238" s="57">
        <f>'PRIX LF'!N241</f>
        <v>18.059999999999999</v>
      </c>
      <c r="H238" s="26" t="str">
        <f>'PRIX LF'!F241</f>
        <v>PIECE</v>
      </c>
      <c r="I238" s="26">
        <f>'PRIX LF'!V241</f>
        <v>5.25</v>
      </c>
      <c r="J238" s="57">
        <f>'PRIX LF'!R241</f>
        <v>12.41625</v>
      </c>
      <c r="K238" s="57">
        <f>'PRIX LF'!J241</f>
        <v>5.3109090909090906</v>
      </c>
      <c r="L238" s="303">
        <f>'PRIX LF'!AE241</f>
        <v>2.9836800000000003E-3</v>
      </c>
    </row>
    <row r="239" spans="1:12" x14ac:dyDescent="0.2">
      <c r="A239" s="26">
        <f>'PRIX LF'!A242</f>
        <v>2315</v>
      </c>
      <c r="B239" s="26" t="str">
        <f>'PRIX LF'!D242</f>
        <v>DISQUE PUMP 5KG VERT</v>
      </c>
      <c r="C239" s="57">
        <f>'PRIX LF'!L242</f>
        <v>15.05</v>
      </c>
      <c r="D239" s="57">
        <f>'PRIX LF'!O242</f>
        <v>12.7925</v>
      </c>
      <c r="E239" s="54">
        <f>'PRIX LF'!P242</f>
        <v>-0.15000000000000002</v>
      </c>
      <c r="F239" s="26" t="str">
        <f>'PRIX LF'!W242</f>
        <v>FITNESS</v>
      </c>
      <c r="G239" s="57">
        <f>'PRIX LF'!N242</f>
        <v>18.059999999999999</v>
      </c>
      <c r="H239" s="26" t="str">
        <f>'PRIX LF'!F242</f>
        <v>PIECE</v>
      </c>
      <c r="I239" s="26">
        <f>'PRIX LF'!V242</f>
        <v>5.25</v>
      </c>
      <c r="J239" s="57">
        <f>'PRIX LF'!R242</f>
        <v>12.41625</v>
      </c>
      <c r="K239" s="57">
        <f>'PRIX LF'!J242</f>
        <v>5.6454545454545455</v>
      </c>
      <c r="L239" s="303">
        <f>'PRIX LF'!AE242</f>
        <v>2.9836800000000003E-3</v>
      </c>
    </row>
    <row r="240" spans="1:12" x14ac:dyDescent="0.2">
      <c r="A240" s="26">
        <f>'PRIX LF'!A243</f>
        <v>2328</v>
      </c>
      <c r="B240" s="26" t="str">
        <f>'PRIX LF'!D243</f>
        <v>DISQUE PUMP 5KG ORANGE</v>
      </c>
      <c r="C240" s="57">
        <f>'PRIX LF'!L243</f>
        <v>15.05</v>
      </c>
      <c r="D240" s="57">
        <f>'PRIX LF'!O243</f>
        <v>12.7925</v>
      </c>
      <c r="E240" s="54">
        <f>'PRIX LF'!P243</f>
        <v>-0.15000000000000002</v>
      </c>
      <c r="F240" s="26" t="str">
        <f>'PRIX LF'!W243</f>
        <v>FITNESS</v>
      </c>
      <c r="G240" s="57">
        <f>'PRIX LF'!N243</f>
        <v>18.059999999999999</v>
      </c>
      <c r="H240" s="26" t="str">
        <f>'PRIX LF'!F243</f>
        <v>PIECE</v>
      </c>
      <c r="I240" s="26">
        <f>'PRIX LF'!V243</f>
        <v>5.25</v>
      </c>
      <c r="J240" s="57">
        <f>'PRIX LF'!R243</f>
        <v>12.41625</v>
      </c>
      <c r="K240" s="57">
        <f>'PRIX LF'!J243</f>
        <v>5.6454545454545455</v>
      </c>
      <c r="L240" s="303" t="str">
        <f>'PRIX LF'!AE243</f>
        <v/>
      </c>
    </row>
    <row r="241" spans="1:12" x14ac:dyDescent="0.2">
      <c r="A241" s="26">
        <f>'PRIX LF'!A244</f>
        <v>1979</v>
      </c>
      <c r="B241" s="26" t="str">
        <f>'PRIX LF'!D244</f>
        <v>DISQUES BUMPER 2,5KG</v>
      </c>
      <c r="C241" s="57">
        <f>'PRIX LF'!L244</f>
        <v>55</v>
      </c>
      <c r="D241" s="57">
        <f>'PRIX LF'!O244</f>
        <v>44</v>
      </c>
      <c r="E241" s="54">
        <f>'PRIX LF'!P244</f>
        <v>-0.2</v>
      </c>
      <c r="F241" s="26" t="str">
        <f>'PRIX LF'!W244</f>
        <v>CROSS TRAINING</v>
      </c>
      <c r="G241" s="57">
        <f>'PRIX LF'!N244</f>
        <v>66</v>
      </c>
      <c r="H241" s="26" t="str">
        <f>'PRIX LF'!F244</f>
        <v>PIECE</v>
      </c>
      <c r="I241" s="26">
        <f>'PRIX LF'!V244</f>
        <v>2.6</v>
      </c>
      <c r="J241" s="57">
        <f>'PRIX LF'!R244</f>
        <v>41.25</v>
      </c>
      <c r="K241" s="57">
        <f>'PRIX LF'!J244</f>
        <v>7.1613636363636353</v>
      </c>
      <c r="L241" s="303" t="str">
        <f>'PRIX LF'!AE244</f>
        <v/>
      </c>
    </row>
    <row r="242" spans="1:12" x14ac:dyDescent="0.2">
      <c r="A242" s="26">
        <f>'PRIX LF'!A245</f>
        <v>1508</v>
      </c>
      <c r="B242" s="26" t="str">
        <f>'PRIX LF'!D245</f>
        <v>DISQUES NOIRS A POIGNEES 1,25 KG ROND</v>
      </c>
      <c r="C242" s="57">
        <f>'PRIX LF'!L245</f>
        <v>4.05</v>
      </c>
      <c r="D242" s="57">
        <f>'PRIX LF'!O245</f>
        <v>3.3412499999999996</v>
      </c>
      <c r="E242" s="54">
        <f>'PRIX LF'!P245</f>
        <v>-0.17500000000000007</v>
      </c>
      <c r="F242" s="26" t="str">
        <f>'PRIX LF'!W245</f>
        <v>MUSCULATION</v>
      </c>
      <c r="G242" s="57">
        <f>'PRIX LF'!N245</f>
        <v>4.8599999999999994</v>
      </c>
      <c r="H242" s="26" t="str">
        <f>'PRIX LF'!F245</f>
        <v>PIECE</v>
      </c>
      <c r="I242" s="26">
        <f>'PRIX LF'!V245</f>
        <v>1.2870187561697928</v>
      </c>
      <c r="J242" s="57">
        <f>'PRIX LF'!R245</f>
        <v>3.1387499999999999</v>
      </c>
      <c r="K242" s="57">
        <f>'PRIX LF'!J245</f>
        <v>1.1499999999999999</v>
      </c>
      <c r="L242" s="303">
        <f>'PRIX LF'!AE245</f>
        <v>9.4538499506416579E-4</v>
      </c>
    </row>
    <row r="243" spans="1:12" x14ac:dyDescent="0.2">
      <c r="A243" s="26">
        <f>'PRIX LF'!A246</f>
        <v>1509</v>
      </c>
      <c r="B243" s="26" t="str">
        <f>'PRIX LF'!D246</f>
        <v>DISQUES NOIRS A POIGNEES 10 KG ROND</v>
      </c>
      <c r="C243" s="57">
        <f>'PRIX LF'!L246</f>
        <v>33.1</v>
      </c>
      <c r="D243" s="57">
        <f>'PRIX LF'!O246</f>
        <v>27.307500000000001</v>
      </c>
      <c r="E243" s="54">
        <f>'PRIX LF'!P246</f>
        <v>-0.17500000000000002</v>
      </c>
      <c r="F243" s="26" t="str">
        <f>'PRIX LF'!W246</f>
        <v>MUSCULATION</v>
      </c>
      <c r="G243" s="57">
        <f>'PRIX LF'!N246</f>
        <v>39.72</v>
      </c>
      <c r="H243" s="26" t="str">
        <f>'PRIX LF'!F246</f>
        <v>PIECE</v>
      </c>
      <c r="I243" s="26">
        <f>'PRIX LF'!V246</f>
        <v>11.62</v>
      </c>
      <c r="J243" s="57">
        <f>'PRIX LF'!R246</f>
        <v>25.652500000000003</v>
      </c>
      <c r="K243" s="57">
        <f>'PRIX LF'!J246</f>
        <v>9.1999999999999993</v>
      </c>
      <c r="L243" s="303">
        <f>'PRIX LF'!AE246</f>
        <v>7.01784E-3</v>
      </c>
    </row>
    <row r="244" spans="1:12" x14ac:dyDescent="0.2">
      <c r="A244" s="26">
        <f>'PRIX LF'!A247</f>
        <v>1510</v>
      </c>
      <c r="B244" s="26" t="str">
        <f>'PRIX LF'!D247</f>
        <v>DISQUES NOIRS A POIGNEES 15 KG ROND</v>
      </c>
      <c r="C244" s="57">
        <f>'PRIX LF'!L247</f>
        <v>49.7</v>
      </c>
      <c r="D244" s="57">
        <f>'PRIX LF'!O247</f>
        <v>41.002499999999998</v>
      </c>
      <c r="E244" s="54">
        <f>'PRIX LF'!P247</f>
        <v>-0.1750000000000001</v>
      </c>
      <c r="F244" s="26" t="str">
        <f>'PRIX LF'!W247</f>
        <v>MUSCULATION</v>
      </c>
      <c r="G244" s="57">
        <f>'PRIX LF'!N247</f>
        <v>59.64</v>
      </c>
      <c r="H244" s="26" t="str">
        <f>'PRIX LF'!F247</f>
        <v>PIECE</v>
      </c>
      <c r="I244" s="26">
        <f>'PRIX LF'!V247</f>
        <v>15.5</v>
      </c>
      <c r="J244" s="57">
        <f>'PRIX LF'!R247</f>
        <v>38.517500000000005</v>
      </c>
      <c r="K244" s="57">
        <f>'PRIX LF'!J247</f>
        <v>13.8</v>
      </c>
      <c r="L244" s="303">
        <f>'PRIX LF'!AE247</f>
        <v>1.0285055999999999E-2</v>
      </c>
    </row>
    <row r="245" spans="1:12" x14ac:dyDescent="0.2">
      <c r="A245" s="26">
        <f>'PRIX LF'!A248</f>
        <v>1511</v>
      </c>
      <c r="B245" s="26" t="str">
        <f>'PRIX LF'!D248</f>
        <v>DISQUES NOIRS A POIGNEES 2,5 KG ROND</v>
      </c>
      <c r="C245" s="57">
        <f>'PRIX LF'!L248</f>
        <v>8.25</v>
      </c>
      <c r="D245" s="57">
        <f>'PRIX LF'!O248</f>
        <v>6.8062499999999995</v>
      </c>
      <c r="E245" s="54">
        <f>'PRIX LF'!P248</f>
        <v>-0.17500000000000007</v>
      </c>
      <c r="F245" s="26" t="str">
        <f>'PRIX LF'!W248</f>
        <v>MUSCULATION</v>
      </c>
      <c r="G245" s="57">
        <f>'PRIX LF'!N248</f>
        <v>9.9</v>
      </c>
      <c r="H245" s="26" t="str">
        <f>'PRIX LF'!F248</f>
        <v>PIECE</v>
      </c>
      <c r="I245" s="26">
        <f>'PRIX LF'!V248</f>
        <v>2.58</v>
      </c>
      <c r="J245" s="57">
        <f>'PRIX LF'!R248</f>
        <v>6.3937499999999998</v>
      </c>
      <c r="K245" s="57">
        <f>'PRIX LF'!J248</f>
        <v>2.2999999999999998</v>
      </c>
      <c r="L245" s="303">
        <f>'PRIX LF'!AE248</f>
        <v>1.8907699901283318E-3</v>
      </c>
    </row>
    <row r="246" spans="1:12" x14ac:dyDescent="0.2">
      <c r="A246" s="26">
        <f>'PRIX LF'!A249</f>
        <v>1512</v>
      </c>
      <c r="B246" s="26" t="str">
        <f>'PRIX LF'!D249</f>
        <v>DISQUES NOIRS A POIGNEES 20 KG ROND</v>
      </c>
      <c r="C246" s="57">
        <f>'PRIX LF'!L249</f>
        <v>66.349999999999994</v>
      </c>
      <c r="D246" s="57">
        <f>'PRIX LF'!O249</f>
        <v>54.738749999999989</v>
      </c>
      <c r="E246" s="54">
        <f>'PRIX LF'!P249</f>
        <v>-0.1750000000000001</v>
      </c>
      <c r="F246" s="26" t="str">
        <f>'PRIX LF'!W249</f>
        <v>MUSCULATION</v>
      </c>
      <c r="G246" s="57">
        <f>'PRIX LF'!N249</f>
        <v>79.61999999999999</v>
      </c>
      <c r="H246" s="26" t="str">
        <f>'PRIX LF'!F249</f>
        <v>PIECE</v>
      </c>
      <c r="I246" s="26">
        <f>'PRIX LF'!V249</f>
        <v>20.8</v>
      </c>
      <c r="J246" s="57">
        <f>'PRIX LF'!R249</f>
        <v>51.421250000000001</v>
      </c>
      <c r="K246" s="57">
        <f>'PRIX LF'!J249</f>
        <v>18.399999999999999</v>
      </c>
      <c r="L246" s="303">
        <f>'PRIX LF'!AE249</f>
        <v>9.922499999999999E-3</v>
      </c>
    </row>
    <row r="247" spans="1:12" x14ac:dyDescent="0.2">
      <c r="A247" s="26">
        <f>'PRIX LF'!A250</f>
        <v>1541</v>
      </c>
      <c r="B247" s="26" t="str">
        <f>'PRIX LF'!D250</f>
        <v>DISQUES NOIRS A POIGNEES 25 KG ROND</v>
      </c>
      <c r="C247" s="57">
        <f>'PRIX LF'!L250</f>
        <v>77</v>
      </c>
      <c r="D247" s="57">
        <f>'PRIX LF'!O250</f>
        <v>63.524999999999999</v>
      </c>
      <c r="E247" s="54">
        <f>'PRIX LF'!P250</f>
        <v>-0.17500000000000002</v>
      </c>
      <c r="F247" s="26" t="str">
        <f>'PRIX LF'!W250</f>
        <v>MUSCULATION</v>
      </c>
      <c r="G247" s="57">
        <f>'PRIX LF'!N250</f>
        <v>92.399999999999991</v>
      </c>
      <c r="H247" s="26" t="str">
        <f>'PRIX LF'!F250</f>
        <v>PIECE</v>
      </c>
      <c r="I247" s="26">
        <f>'PRIX LF'!V250</f>
        <v>27</v>
      </c>
      <c r="J247" s="57">
        <f>'PRIX LF'!R250</f>
        <v>59.675000000000004</v>
      </c>
      <c r="K247" s="57">
        <f>'PRIX LF'!J250</f>
        <v>23</v>
      </c>
      <c r="L247" s="303">
        <f>'PRIX LF'!AE250</f>
        <v>1.0240000000000001E-2</v>
      </c>
    </row>
    <row r="248" spans="1:12" x14ac:dyDescent="0.2">
      <c r="A248" s="26">
        <f>'PRIX LF'!A251</f>
        <v>1513</v>
      </c>
      <c r="B248" s="26" t="str">
        <f>'PRIX LF'!D251</f>
        <v>DISQUES NOIRS A POIGNEES 5 KG ROND</v>
      </c>
      <c r="C248" s="57">
        <f>'PRIX LF'!L251</f>
        <v>16.55</v>
      </c>
      <c r="D248" s="57">
        <f>'PRIX LF'!O251</f>
        <v>13.65375</v>
      </c>
      <c r="E248" s="54">
        <f>'PRIX LF'!P251</f>
        <v>-0.17500000000000002</v>
      </c>
      <c r="F248" s="26" t="str">
        <f>'PRIX LF'!W251</f>
        <v>MUSCULATION</v>
      </c>
      <c r="G248" s="57">
        <f>'PRIX LF'!N251</f>
        <v>19.86</v>
      </c>
      <c r="H248" s="26" t="str">
        <f>'PRIX LF'!F251</f>
        <v>PIECE</v>
      </c>
      <c r="I248" s="26">
        <f>'PRIX LF'!V251</f>
        <v>5.1480750246791711</v>
      </c>
      <c r="J248" s="57">
        <f>'PRIX LF'!R251</f>
        <v>12.826250000000002</v>
      </c>
      <c r="K248" s="57">
        <f>'PRIX LF'!J251</f>
        <v>4.5999999999999996</v>
      </c>
      <c r="L248" s="303">
        <f>'PRIX LF'!AE251</f>
        <v>3.5343999999999996E-3</v>
      </c>
    </row>
    <row r="249" spans="1:12" x14ac:dyDescent="0.2">
      <c r="A249" s="26">
        <f>'PRIX LF'!A252</f>
        <v>1515</v>
      </c>
      <c r="B249" s="26" t="str">
        <f>'PRIX LF'!D252</f>
        <v>DOME TRAINER BLEU</v>
      </c>
      <c r="C249" s="57">
        <f>'PRIX LF'!L252</f>
        <v>99</v>
      </c>
      <c r="D249" s="57">
        <f>'PRIX LF'!O252</f>
        <v>99</v>
      </c>
      <c r="E249" s="54">
        <f>'PRIX LF'!P252</f>
        <v>0</v>
      </c>
      <c r="F249" s="26" t="str">
        <f>'PRIX LF'!W252</f>
        <v>FITNESS</v>
      </c>
      <c r="G249" s="57">
        <f>'PRIX LF'!N252</f>
        <v>118.8</v>
      </c>
      <c r="H249" s="26" t="str">
        <f>'PRIX LF'!F252</f>
        <v>PIECE</v>
      </c>
      <c r="I249" s="26">
        <f>'PRIX LF'!V252</f>
        <v>6</v>
      </c>
      <c r="J249" s="57">
        <f>'PRIX LF'!R252</f>
        <v>94.05</v>
      </c>
      <c r="K249" s="57">
        <f>'PRIX LF'!J252</f>
        <v>56.800012500000008</v>
      </c>
      <c r="L249" s="303" t="str">
        <f>'PRIX LF'!AE252</f>
        <v/>
      </c>
    </row>
    <row r="250" spans="1:12" x14ac:dyDescent="0.2">
      <c r="A250" s="26">
        <f>'PRIX LF'!A253</f>
        <v>3419</v>
      </c>
      <c r="B250" s="26" t="str">
        <f>'PRIX LF'!D253</f>
        <v>DOUBLE CHIN-UP BAR 1080MM</v>
      </c>
      <c r="C250" s="57">
        <f>'PRIX LF'!L253</f>
        <v>110</v>
      </c>
      <c r="D250" s="57">
        <f>'PRIX LF'!O253</f>
        <v>77</v>
      </c>
      <c r="E250" s="54">
        <f>'PRIX LF'!P253</f>
        <v>-0.3</v>
      </c>
      <c r="F250" s="26" t="str">
        <f>'PRIX LF'!W253</f>
        <v>CROSS TRAINING</v>
      </c>
      <c r="G250" s="57">
        <f>'PRIX LF'!N253</f>
        <v>132</v>
      </c>
      <c r="H250" s="26" t="str">
        <f>'PRIX LF'!F253</f>
        <v>PIECE</v>
      </c>
      <c r="I250" s="26">
        <f>'PRIX LF'!V253</f>
        <v>10</v>
      </c>
      <c r="J250" s="57">
        <f>'PRIX LF'!R253</f>
        <v>74.25</v>
      </c>
      <c r="K250" s="57">
        <f>'PRIX LF'!J253</f>
        <v>26.763636363636362</v>
      </c>
      <c r="L250" s="303">
        <f>'PRIX LF'!AE253</f>
        <v>3.5111999999999997E-2</v>
      </c>
    </row>
    <row r="251" spans="1:12" x14ac:dyDescent="0.2">
      <c r="A251" s="26">
        <f>'PRIX LF'!A254</f>
        <v>3420</v>
      </c>
      <c r="B251" s="26" t="str">
        <f>'PRIX LF'!D254</f>
        <v>DOUBLE CHIN-UP BAR 1800MM</v>
      </c>
      <c r="C251" s="57">
        <f>'PRIX LF'!L254</f>
        <v>135</v>
      </c>
      <c r="D251" s="57">
        <f>'PRIX LF'!O254</f>
        <v>91.125</v>
      </c>
      <c r="E251" s="54">
        <f>'PRIX LF'!P254</f>
        <v>-0.32500000000000001</v>
      </c>
      <c r="F251" s="26" t="str">
        <f>'PRIX LF'!W254</f>
        <v>CROSS TRAINING</v>
      </c>
      <c r="G251" s="57">
        <f>'PRIX LF'!N254</f>
        <v>162</v>
      </c>
      <c r="H251" s="26" t="str">
        <f>'PRIX LF'!F254</f>
        <v>PIECE</v>
      </c>
      <c r="I251" s="26">
        <f>'PRIX LF'!V254</f>
        <v>14</v>
      </c>
      <c r="J251" s="57">
        <f>'PRIX LF'!R254</f>
        <v>87.75</v>
      </c>
      <c r="K251" s="57">
        <f>'PRIX LF'!J254</f>
        <v>33.454545454545453</v>
      </c>
      <c r="L251" s="303">
        <f>'PRIX LF'!AE254</f>
        <v>5.7683999999999999E-2</v>
      </c>
    </row>
    <row r="252" spans="1:12" x14ac:dyDescent="0.2">
      <c r="A252" s="26">
        <f>'PRIX LF'!A255</f>
        <v>4033</v>
      </c>
      <c r="B252" s="26" t="str">
        <f>'PRIX LF'!D255</f>
        <v>DOUBLE ELASTIQUE RESISTANCE POIGNET/CHEVILLE</v>
      </c>
      <c r="C252" s="57">
        <f>'PRIX LF'!L255</f>
        <v>29.5</v>
      </c>
      <c r="D252" s="57">
        <f>'PRIX LF'!O255</f>
        <v>25.8125</v>
      </c>
      <c r="E252" s="54">
        <f>'PRIX LF'!P255</f>
        <v>-0.125</v>
      </c>
      <c r="F252" s="26" t="str">
        <f>'PRIX LF'!W255</f>
        <v>COACHING</v>
      </c>
      <c r="G252" s="57">
        <f>'PRIX LF'!N255</f>
        <v>35.4</v>
      </c>
      <c r="H252" s="26" t="str">
        <f>'PRIX LF'!F255</f>
        <v>PIECE</v>
      </c>
      <c r="I252" s="26">
        <f>'PRIX LF'!V255</f>
        <v>1</v>
      </c>
      <c r="J252" s="57">
        <f>'PRIX LF'!R255</f>
        <v>24.337499999999999</v>
      </c>
      <c r="K252" s="57">
        <f>'PRIX LF'!J255</f>
        <v>16.912500000000001</v>
      </c>
      <c r="L252" s="303" t="str">
        <f>'PRIX LF'!AE255</f>
        <v/>
      </c>
    </row>
    <row r="253" spans="1:12" x14ac:dyDescent="0.2">
      <c r="A253" s="26">
        <f>'PRIX LF'!A256</f>
        <v>1525</v>
      </c>
      <c r="B253" s="26" t="str">
        <f>'PRIX LF'!D256</f>
        <v>DVD COURS MATWORK III</v>
      </c>
      <c r="C253" s="57">
        <f>'PRIX LF'!L256</f>
        <v>16.72</v>
      </c>
      <c r="D253" s="57">
        <f>'PRIX LF'!O256</f>
        <v>9.1959999999999997</v>
      </c>
      <c r="E253" s="54">
        <f>'PRIX LF'!P256</f>
        <v>-0.44999999999999996</v>
      </c>
      <c r="F253" s="26" t="str">
        <f>'PRIX LF'!W256</f>
        <v>MÉTHODES DOUCES</v>
      </c>
      <c r="G253" s="57">
        <f>'PRIX LF'!N256</f>
        <v>20.063999999999997</v>
      </c>
      <c r="H253" s="26" t="str">
        <f>'PRIX LF'!F256</f>
        <v>PIECE</v>
      </c>
      <c r="I253" s="26">
        <f>'PRIX LF'!V256</f>
        <v>0.09</v>
      </c>
      <c r="J253" s="57">
        <f>'PRIX LF'!R256</f>
        <v>8.7780000000000005</v>
      </c>
      <c r="K253" s="57">
        <f>'PRIX LF'!J256</f>
        <v>1.6800000000000002</v>
      </c>
      <c r="L253" s="303" t="str">
        <f>'PRIX LF'!AE256</f>
        <v/>
      </c>
    </row>
    <row r="254" spans="1:12" x14ac:dyDescent="0.2">
      <c r="A254" s="26">
        <f>'PRIX LF'!A257</f>
        <v>1527</v>
      </c>
      <c r="B254" s="26" t="str">
        <f>'PRIX LF'!D257</f>
        <v>DVD FORMATION BARREL</v>
      </c>
      <c r="C254" s="57">
        <f>'PRIX LF'!L257</f>
        <v>33.450000000000003</v>
      </c>
      <c r="D254" s="57">
        <f>'PRIX LF'!O257</f>
        <v>18.397500000000004</v>
      </c>
      <c r="E254" s="54">
        <f>'PRIX LF'!P257</f>
        <v>-0.4499999999999999</v>
      </c>
      <c r="F254" s="26" t="str">
        <f>'PRIX LF'!W257</f>
        <v>MÉTHODES DOUCES</v>
      </c>
      <c r="G254" s="57">
        <f>'PRIX LF'!N257</f>
        <v>40.14</v>
      </c>
      <c r="H254" s="26" t="str">
        <f>'PRIX LF'!F257</f>
        <v>PIECE</v>
      </c>
      <c r="I254" s="26">
        <f>'PRIX LF'!V257</f>
        <v>0.09</v>
      </c>
      <c r="J254" s="57">
        <f>'PRIX LF'!R257</f>
        <v>17.561250000000001</v>
      </c>
      <c r="K254" s="57">
        <f>'PRIX LF'!J257</f>
        <v>4.1159999999999997</v>
      </c>
      <c r="L254" s="303" t="str">
        <f>'PRIX LF'!AE257</f>
        <v/>
      </c>
    </row>
    <row r="255" spans="1:12" x14ac:dyDescent="0.2">
      <c r="A255" s="26">
        <f>'PRIX LF'!A258</f>
        <v>1528</v>
      </c>
      <c r="B255" s="26" t="str">
        <f>'PRIX LF'!D258</f>
        <v>DVD FORMATION MATWORK I</v>
      </c>
      <c r="C255" s="57">
        <f>'PRIX LF'!L258</f>
        <v>25.08</v>
      </c>
      <c r="D255" s="57">
        <f>'PRIX LF'!O258</f>
        <v>13.794</v>
      </c>
      <c r="E255" s="54">
        <f>'PRIX LF'!P258</f>
        <v>-0.44999999999999996</v>
      </c>
      <c r="F255" s="26" t="str">
        <f>'PRIX LF'!W258</f>
        <v>MÉTHODES DOUCES</v>
      </c>
      <c r="G255" s="57">
        <f>'PRIX LF'!N258</f>
        <v>30.095999999999997</v>
      </c>
      <c r="H255" s="26" t="str">
        <f>'PRIX LF'!F258</f>
        <v>PIECE</v>
      </c>
      <c r="I255" s="26">
        <f>'PRIX LF'!V258</f>
        <v>0.09</v>
      </c>
      <c r="J255" s="57">
        <f>'PRIX LF'!R258</f>
        <v>13.167</v>
      </c>
      <c r="K255" s="57">
        <f>'PRIX LF'!J258</f>
        <v>1.7324999999999999</v>
      </c>
      <c r="L255" s="303" t="str">
        <f>'PRIX LF'!AE258</f>
        <v/>
      </c>
    </row>
    <row r="256" spans="1:12" x14ac:dyDescent="0.2">
      <c r="A256" s="26">
        <f>'PRIX LF'!A259</f>
        <v>1529</v>
      </c>
      <c r="B256" s="26" t="str">
        <f>'PRIX LF'!D259</f>
        <v>DVD FORMATION MATWORK II</v>
      </c>
      <c r="C256" s="57">
        <f>'PRIX LF'!L259</f>
        <v>25.08</v>
      </c>
      <c r="D256" s="57">
        <f>'PRIX LF'!O259</f>
        <v>13.794</v>
      </c>
      <c r="E256" s="54">
        <f>'PRIX LF'!P259</f>
        <v>-0.44999999999999996</v>
      </c>
      <c r="F256" s="26" t="str">
        <f>'PRIX LF'!W259</f>
        <v>MÉTHODES DOUCES</v>
      </c>
      <c r="G256" s="57">
        <f>'PRIX LF'!N259</f>
        <v>30.095999999999997</v>
      </c>
      <c r="H256" s="26" t="str">
        <f>'PRIX LF'!F259</f>
        <v>PIECE</v>
      </c>
      <c r="I256" s="26">
        <f>'PRIX LF'!V259</f>
        <v>0.09</v>
      </c>
      <c r="J256" s="57">
        <f>'PRIX LF'!R259</f>
        <v>13.167</v>
      </c>
      <c r="K256" s="57">
        <f>'PRIX LF'!J259</f>
        <v>1.7324999999999999</v>
      </c>
      <c r="L256" s="303" t="str">
        <f>'PRIX LF'!AE259</f>
        <v/>
      </c>
    </row>
    <row r="257" spans="1:12" x14ac:dyDescent="0.2">
      <c r="A257" s="26">
        <f>'PRIX LF'!A260</f>
        <v>1530</v>
      </c>
      <c r="B257" s="26" t="str">
        <f>'PRIX LF'!D260</f>
        <v>DVD FORMATION MATWORK III</v>
      </c>
      <c r="C257" s="57">
        <f>'PRIX LF'!L260</f>
        <v>25.08</v>
      </c>
      <c r="D257" s="57">
        <f>'PRIX LF'!O260</f>
        <v>13.794</v>
      </c>
      <c r="E257" s="54">
        <f>'PRIX LF'!P260</f>
        <v>-0.44999999999999996</v>
      </c>
      <c r="F257" s="26" t="str">
        <f>'PRIX LF'!W260</f>
        <v>MÉTHODES DOUCES</v>
      </c>
      <c r="G257" s="57">
        <f>'PRIX LF'!N260</f>
        <v>30.095999999999997</v>
      </c>
      <c r="H257" s="26" t="str">
        <f>'PRIX LF'!F260</f>
        <v>PIECE</v>
      </c>
      <c r="I257" s="26">
        <f>'PRIX LF'!V260</f>
        <v>0.09</v>
      </c>
      <c r="J257" s="57">
        <f>'PRIX LF'!R260</f>
        <v>13.167</v>
      </c>
      <c r="K257" s="57">
        <f>'PRIX LF'!J260</f>
        <v>1.7429999999999999</v>
      </c>
      <c r="L257" s="303" t="str">
        <f>'PRIX LF'!AE260</f>
        <v/>
      </c>
    </row>
    <row r="258" spans="1:12" x14ac:dyDescent="0.2">
      <c r="A258" s="26">
        <f>'PRIX LF'!A261</f>
        <v>1531</v>
      </c>
      <c r="B258" s="26" t="str">
        <f>'PRIX LF'!D261</f>
        <v>DVD FORMATION PETIT MATERIEL</v>
      </c>
      <c r="C258" s="57">
        <f>'PRIX LF'!L261</f>
        <v>33.450000000000003</v>
      </c>
      <c r="D258" s="57">
        <f>'PRIX LF'!O261</f>
        <v>18.397500000000004</v>
      </c>
      <c r="E258" s="54">
        <f>'PRIX LF'!P261</f>
        <v>-0.4499999999999999</v>
      </c>
      <c r="F258" s="26" t="str">
        <f>'PRIX LF'!W261</f>
        <v>MÉTHODES DOUCES</v>
      </c>
      <c r="G258" s="57">
        <f>'PRIX LF'!N261</f>
        <v>40.14</v>
      </c>
      <c r="H258" s="26" t="str">
        <f>'PRIX LF'!F261</f>
        <v>PIECE</v>
      </c>
      <c r="I258" s="26">
        <f>'PRIX LF'!V261</f>
        <v>0.09</v>
      </c>
      <c r="J258" s="57">
        <f>'PRIX LF'!R261</f>
        <v>17.561250000000001</v>
      </c>
      <c r="K258" s="57">
        <f>'PRIX LF'!J261</f>
        <v>1.7429999999999999</v>
      </c>
      <c r="L258" s="303" t="str">
        <f>'PRIX LF'!AE261</f>
        <v/>
      </c>
    </row>
    <row r="259" spans="1:12" x14ac:dyDescent="0.2">
      <c r="A259" s="26">
        <f>'PRIX LF'!A262</f>
        <v>1532</v>
      </c>
      <c r="B259" s="26" t="str">
        <f>'PRIX LF'!D262</f>
        <v>DVD FORMATION REFORMER</v>
      </c>
      <c r="C259" s="57">
        <f>'PRIX LF'!L262</f>
        <v>33.450000000000003</v>
      </c>
      <c r="D259" s="57">
        <f>'PRIX LF'!O262</f>
        <v>18.397500000000004</v>
      </c>
      <c r="E259" s="54">
        <f>'PRIX LF'!P262</f>
        <v>-0.4499999999999999</v>
      </c>
      <c r="F259" s="26" t="str">
        <f>'PRIX LF'!W262</f>
        <v>MÉTHODES DOUCES</v>
      </c>
      <c r="G259" s="57">
        <f>'PRIX LF'!N262</f>
        <v>40.14</v>
      </c>
      <c r="H259" s="26" t="str">
        <f>'PRIX LF'!F262</f>
        <v>PIECE</v>
      </c>
      <c r="I259" s="26">
        <f>'PRIX LF'!V262</f>
        <v>0.09</v>
      </c>
      <c r="J259" s="57">
        <f>'PRIX LF'!R262</f>
        <v>17.561250000000001</v>
      </c>
      <c r="K259" s="57">
        <f>'PRIX LF'!J262</f>
        <v>3.0765000000000002</v>
      </c>
      <c r="L259" s="303" t="str">
        <f>'PRIX LF'!AE262</f>
        <v/>
      </c>
    </row>
    <row r="260" spans="1:12" x14ac:dyDescent="0.2">
      <c r="A260" s="26">
        <f>'PRIX LF'!A263</f>
        <v>1533</v>
      </c>
      <c r="B260" s="26" t="str">
        <f>'PRIX LF'!D263</f>
        <v>DVD FORMATION STABITITY</v>
      </c>
      <c r="C260" s="57">
        <f>'PRIX LF'!L263</f>
        <v>33.450000000000003</v>
      </c>
      <c r="D260" s="57">
        <f>'PRIX LF'!O263</f>
        <v>18.397500000000004</v>
      </c>
      <c r="E260" s="54">
        <f>'PRIX LF'!P263</f>
        <v>-0.4499999999999999</v>
      </c>
      <c r="F260" s="26" t="str">
        <f>'PRIX LF'!W263</f>
        <v>MÉTHODES DOUCES</v>
      </c>
      <c r="G260" s="57">
        <f>'PRIX LF'!N263</f>
        <v>40.14</v>
      </c>
      <c r="H260" s="26" t="str">
        <f>'PRIX LF'!F263</f>
        <v>PIECE</v>
      </c>
      <c r="I260" s="26">
        <f>'PRIX LF'!V263</f>
        <v>0.09</v>
      </c>
      <c r="J260" s="57">
        <f>'PRIX LF'!R263</f>
        <v>17.561250000000001</v>
      </c>
      <c r="K260" s="57">
        <f>'PRIX LF'!J263</f>
        <v>4.1265000000000001</v>
      </c>
      <c r="L260" s="303" t="str">
        <f>'PRIX LF'!AE263</f>
        <v/>
      </c>
    </row>
    <row r="261" spans="1:12" x14ac:dyDescent="0.2">
      <c r="A261" s="26">
        <f>'PRIX LF'!A264</f>
        <v>1543</v>
      </c>
      <c r="B261" s="26" t="str">
        <f>'PRIX LF'!D264</f>
        <v>ECHELLE DE VITESSE</v>
      </c>
      <c r="C261" s="57">
        <f>'PRIX LF'!L264</f>
        <v>28</v>
      </c>
      <c r="D261" s="57">
        <f>'PRIX LF'!O264</f>
        <v>18.2</v>
      </c>
      <c r="E261" s="54">
        <f>'PRIX LF'!P264</f>
        <v>-0.35000000000000003</v>
      </c>
      <c r="F261" s="26" t="str">
        <f>'PRIX LF'!W264</f>
        <v>COACHING</v>
      </c>
      <c r="G261" s="57">
        <f>'PRIX LF'!N264</f>
        <v>33.6</v>
      </c>
      <c r="H261" s="26" t="str">
        <f>'PRIX LF'!F264</f>
        <v>PIECE</v>
      </c>
      <c r="I261" s="26">
        <f>'PRIX LF'!V264</f>
        <v>2.15</v>
      </c>
      <c r="J261" s="57">
        <f>'PRIX LF'!R264</f>
        <v>17.5</v>
      </c>
      <c r="K261" s="57">
        <f>'PRIX LF'!J264</f>
        <v>6.72</v>
      </c>
      <c r="L261" s="303">
        <f>'PRIX LF'!AE264</f>
        <v>7.4843999999999996E-3</v>
      </c>
    </row>
    <row r="262" spans="1:12" x14ac:dyDescent="0.2">
      <c r="A262" s="26">
        <f>'PRIX LF'!A265</f>
        <v>4001</v>
      </c>
      <c r="B262" s="26" t="str">
        <f>'PRIX LF'!D265</f>
        <v>ECHELLE DE VITESSE ANTIDERAPANTE</v>
      </c>
      <c r="C262" s="57">
        <f>'PRIX LF'!L265</f>
        <v>58</v>
      </c>
      <c r="D262" s="57">
        <f>'PRIX LF'!O265</f>
        <v>46.400000000000006</v>
      </c>
      <c r="E262" s="54">
        <f>'PRIX LF'!P265</f>
        <v>-0.1999999999999999</v>
      </c>
      <c r="F262" s="26" t="str">
        <f>'PRIX LF'!W265</f>
        <v>COACHING</v>
      </c>
      <c r="G262" s="57">
        <f>'PRIX LF'!N265</f>
        <v>69.599999999999994</v>
      </c>
      <c r="H262" s="26" t="str">
        <f>'PRIX LF'!F265</f>
        <v>PIECE</v>
      </c>
      <c r="I262" s="26">
        <f>'PRIX LF'!V265</f>
        <v>8</v>
      </c>
      <c r="J262" s="57">
        <f>'PRIX LF'!R265</f>
        <v>43.5</v>
      </c>
      <c r="K262" s="57">
        <f>'PRIX LF'!J265</f>
        <v>16.706250000000001</v>
      </c>
      <c r="L262" s="303" t="str">
        <f>'PRIX LF'!AE265</f>
        <v/>
      </c>
    </row>
    <row r="263" spans="1:12" x14ac:dyDescent="0.2">
      <c r="A263" s="26">
        <f>'PRIX LF'!A266</f>
        <v>2710</v>
      </c>
      <c r="B263" s="26" t="str">
        <f>'PRIX LF'!D266</f>
        <v>ECHELLE FLY UP OUTDOOR</v>
      </c>
      <c r="C263" s="57">
        <f>'PRIX LF'!L266</f>
        <v>439.12893750000001</v>
      </c>
      <c r="D263" s="57">
        <f>'PRIX LF'!O266</f>
        <v>384.23782031249999</v>
      </c>
      <c r="E263" s="54">
        <f>'PRIX LF'!P266</f>
        <v>-0.12500000000000003</v>
      </c>
      <c r="F263" s="26" t="str">
        <f>'PRIX LF'!W266</f>
        <v>CROSS TRAINING</v>
      </c>
      <c r="G263" s="57">
        <f>'PRIX LF'!N266</f>
        <v>526.95472499999994</v>
      </c>
      <c r="H263" s="26" t="str">
        <f>'PRIX LF'!F266</f>
        <v>PIECE</v>
      </c>
      <c r="I263" s="26">
        <f>'PRIX LF'!V266</f>
        <v>25</v>
      </c>
      <c r="J263" s="57">
        <f>'PRIX LF'!R266</f>
        <v>362.28137343750001</v>
      </c>
      <c r="K263" s="57">
        <f>'PRIX LF'!J266</f>
        <v>175.64250000000001</v>
      </c>
      <c r="L263" s="303" t="str">
        <f>'PRIX LF'!AE266</f>
        <v/>
      </c>
    </row>
    <row r="264" spans="1:12" x14ac:dyDescent="0.2">
      <c r="A264" s="26">
        <f>'PRIX LF'!A267</f>
        <v>1544</v>
      </c>
      <c r="B264" s="26" t="str">
        <f>'PRIX LF'!D267</f>
        <v>ELASTIQUE 8 POIGNEES 10KG</v>
      </c>
      <c r="C264" s="57">
        <f>'PRIX LF'!L267</f>
        <v>8.5</v>
      </c>
      <c r="D264" s="57">
        <f>'PRIX LF'!O267</f>
        <v>5.5250000000000004</v>
      </c>
      <c r="E264" s="54">
        <f>'PRIX LF'!P267</f>
        <v>-0.35</v>
      </c>
      <c r="F264" s="26" t="str">
        <f>'PRIX LF'!W267</f>
        <v>FITNESS</v>
      </c>
      <c r="G264" s="57">
        <f>'PRIX LF'!N267</f>
        <v>10.199999999999999</v>
      </c>
      <c r="H264" s="26" t="str">
        <f>'PRIX LF'!F267</f>
        <v>PIECE</v>
      </c>
      <c r="I264" s="26">
        <f>'PRIX LF'!V267</f>
        <v>0.2</v>
      </c>
      <c r="J264" s="57">
        <f>'PRIX LF'!R267</f>
        <v>5.3125</v>
      </c>
      <c r="K264" s="57">
        <f>'PRIX LF'!J267</f>
        <v>1.1000000000000001</v>
      </c>
      <c r="L264" s="303">
        <f>'PRIX LF'!AE267</f>
        <v>3.636E-4</v>
      </c>
    </row>
    <row r="265" spans="1:12" x14ac:dyDescent="0.2">
      <c r="A265" s="26" t="str">
        <f>'PRIX LF'!A268</f>
        <v>1545SPT</v>
      </c>
      <c r="B265" s="26" t="str">
        <f>'PRIX LF'!D268</f>
        <v>ELASTIQUE 8 POIGNEES 15KG</v>
      </c>
      <c r="C265" s="57">
        <f>'PRIX LF'!L268</f>
        <v>10.75</v>
      </c>
      <c r="D265" s="57">
        <f>'PRIX LF'!O268</f>
        <v>6.9874999999999998</v>
      </c>
      <c r="E265" s="54">
        <f>'PRIX LF'!P268</f>
        <v>-0.35000000000000003</v>
      </c>
      <c r="F265" s="26" t="str">
        <f>'PRIX LF'!W268</f>
        <v>MÉTHODES DOUCES</v>
      </c>
      <c r="G265" s="57">
        <f>'PRIX LF'!N268</f>
        <v>12.9</v>
      </c>
      <c r="H265" s="26" t="str">
        <f>'PRIX LF'!F268</f>
        <v>PIECE</v>
      </c>
      <c r="I265" s="26">
        <f>'PRIX LF'!V268</f>
        <v>0.25</v>
      </c>
      <c r="J265" s="57">
        <f>'PRIX LF'!R268</f>
        <v>6.71875</v>
      </c>
      <c r="K265" s="57">
        <f>'PRIX LF'!J268</f>
        <v>1.2</v>
      </c>
      <c r="L265" s="303" t="str">
        <f>'PRIX LF'!AE268</f>
        <v/>
      </c>
    </row>
    <row r="266" spans="1:12" x14ac:dyDescent="0.2">
      <c r="A266" s="26">
        <f>'PRIX LF'!A269</f>
        <v>1545</v>
      </c>
      <c r="B266" s="26" t="str">
        <f>'PRIX LF'!D269</f>
        <v>ELASTIQUE 8 POIGNEES 15KG</v>
      </c>
      <c r="C266" s="57">
        <f>'PRIX LF'!L269</f>
        <v>10.75</v>
      </c>
      <c r="D266" s="57">
        <f>'PRIX LF'!O269</f>
        <v>6.9874999999999998</v>
      </c>
      <c r="E266" s="54">
        <f>'PRIX LF'!P269</f>
        <v>-0.35000000000000003</v>
      </c>
      <c r="F266" s="26" t="str">
        <f>'PRIX LF'!W269</f>
        <v>FITNESS</v>
      </c>
      <c r="G266" s="57">
        <f>'PRIX LF'!N269</f>
        <v>12.9</v>
      </c>
      <c r="H266" s="26" t="str">
        <f>'PRIX LF'!F269</f>
        <v>PIECE</v>
      </c>
      <c r="I266" s="26">
        <f>'PRIX LF'!V269</f>
        <v>0.25</v>
      </c>
      <c r="J266" s="57">
        <f>'PRIX LF'!R269</f>
        <v>6.71875</v>
      </c>
      <c r="K266" s="57">
        <f>'PRIX LF'!J269</f>
        <v>1.2</v>
      </c>
      <c r="L266" s="303">
        <f>'PRIX LF'!AE269</f>
        <v>3.636E-4</v>
      </c>
    </row>
    <row r="267" spans="1:12" x14ac:dyDescent="0.2">
      <c r="A267" s="26">
        <f>'PRIX LF'!A270</f>
        <v>1546</v>
      </c>
      <c r="B267" s="26" t="str">
        <f>'PRIX LF'!D270</f>
        <v>ELASTIQUE 8 POIGNEES 20KG</v>
      </c>
      <c r="C267" s="57">
        <f>'PRIX LF'!L270</f>
        <v>13.25</v>
      </c>
      <c r="D267" s="57">
        <f>'PRIX LF'!O270</f>
        <v>8.6125000000000007</v>
      </c>
      <c r="E267" s="54">
        <f>'PRIX LF'!P270</f>
        <v>-0.34999999999999992</v>
      </c>
      <c r="F267" s="26" t="str">
        <f>'PRIX LF'!W270</f>
        <v>FITNESS</v>
      </c>
      <c r="G267" s="57">
        <f>'PRIX LF'!N270</f>
        <v>15.899999999999999</v>
      </c>
      <c r="H267" s="26" t="str">
        <f>'PRIX LF'!F270</f>
        <v>PIECE</v>
      </c>
      <c r="I267" s="26">
        <f>'PRIX LF'!V270</f>
        <v>0.3</v>
      </c>
      <c r="J267" s="57">
        <f>'PRIX LF'!R270</f>
        <v>8.28125</v>
      </c>
      <c r="K267" s="57">
        <f>'PRIX LF'!J270</f>
        <v>1.5</v>
      </c>
      <c r="L267" s="303">
        <f>'PRIX LF'!AE270</f>
        <v>3.636E-4</v>
      </c>
    </row>
    <row r="268" spans="1:12" x14ac:dyDescent="0.2">
      <c r="A268" s="26">
        <f>'PRIX LF'!A271</f>
        <v>4034</v>
      </c>
      <c r="B268" s="26" t="str">
        <f>'PRIX LF'!D271</f>
        <v>ELASTIQUE DE RESISTANCE DEUX POIGNETS/DEUX CHEVILLES MEDIUM</v>
      </c>
      <c r="C268" s="57">
        <f>'PRIX LF'!L271</f>
        <v>59</v>
      </c>
      <c r="D268" s="57">
        <f>'PRIX LF'!O271</f>
        <v>51.625</v>
      </c>
      <c r="E268" s="54">
        <f>'PRIX LF'!P271</f>
        <v>-0.125</v>
      </c>
      <c r="F268" s="26" t="str">
        <f>'PRIX LF'!W271</f>
        <v>COACHING</v>
      </c>
      <c r="G268" s="57">
        <f>'PRIX LF'!N271</f>
        <v>70.8</v>
      </c>
      <c r="H268" s="26" t="str">
        <f>'PRIX LF'!F271</f>
        <v>PIECE</v>
      </c>
      <c r="I268" s="26">
        <f>'PRIX LF'!V271</f>
        <v>1</v>
      </c>
      <c r="J268" s="57">
        <f>'PRIX LF'!R271</f>
        <v>48.674999999999997</v>
      </c>
      <c r="K268" s="57">
        <f>'PRIX LF'!J271</f>
        <v>29.449200000000001</v>
      </c>
      <c r="L268" s="303" t="str">
        <f>'PRIX LF'!AE271</f>
        <v/>
      </c>
    </row>
    <row r="269" spans="1:12" x14ac:dyDescent="0.2">
      <c r="A269" s="26">
        <f>'PRIX LF'!A272</f>
        <v>4035</v>
      </c>
      <c r="B269" s="26" t="str">
        <f>'PRIX LF'!D272</f>
        <v>ELASTIQUE DE RESISTANCE DEUX POIGNETS/DEUX CHEVILLES STRONG</v>
      </c>
      <c r="C269" s="57">
        <f>'PRIX LF'!L272</f>
        <v>64</v>
      </c>
      <c r="D269" s="57">
        <f>'PRIX LF'!O272</f>
        <v>56</v>
      </c>
      <c r="E269" s="54">
        <f>'PRIX LF'!P272</f>
        <v>-0.125</v>
      </c>
      <c r="F269" s="26" t="str">
        <f>'PRIX LF'!W272</f>
        <v>COACHING</v>
      </c>
      <c r="G269" s="57">
        <f>'PRIX LF'!N272</f>
        <v>76.8</v>
      </c>
      <c r="H269" s="26" t="str">
        <f>'PRIX LF'!F272</f>
        <v>PIECE</v>
      </c>
      <c r="I269" s="26">
        <f>'PRIX LF'!V272</f>
        <v>1</v>
      </c>
      <c r="J269" s="57">
        <f>'PRIX LF'!R272</f>
        <v>52.8</v>
      </c>
      <c r="K269" s="57">
        <f>'PRIX LF'!J272</f>
        <v>31.88625</v>
      </c>
      <c r="L269" s="303" t="str">
        <f>'PRIX LF'!AE272</f>
        <v/>
      </c>
    </row>
    <row r="270" spans="1:12" x14ac:dyDescent="0.2">
      <c r="A270" s="26">
        <f>'PRIX LF'!A273</f>
        <v>1547</v>
      </c>
      <c r="B270" s="26" t="str">
        <f>'PRIX LF'!D273</f>
        <v>ELASTIQUE DE RESISTANCE POIGNEE/CHEVILLE</v>
      </c>
      <c r="C270" s="57">
        <f>'PRIX LF'!L273</f>
        <v>20</v>
      </c>
      <c r="D270" s="57">
        <f>'PRIX LF'!O273</f>
        <v>16.5</v>
      </c>
      <c r="E270" s="54">
        <f>'PRIX LF'!P273</f>
        <v>-0.17499999999999999</v>
      </c>
      <c r="F270" s="26" t="str">
        <f>'PRIX LF'!W273</f>
        <v>COACHING</v>
      </c>
      <c r="G270" s="57">
        <f>'PRIX LF'!N273</f>
        <v>24</v>
      </c>
      <c r="H270" s="26" t="str">
        <f>'PRIX LF'!F273</f>
        <v>PIECE</v>
      </c>
      <c r="I270" s="26">
        <f>'PRIX LF'!V273</f>
        <v>0.66</v>
      </c>
      <c r="J270" s="57">
        <f>'PRIX LF'!R273</f>
        <v>15.5</v>
      </c>
      <c r="K270" s="57">
        <f>'PRIX LF'!J273</f>
        <v>10.766250000000003</v>
      </c>
      <c r="L270" s="303" t="str">
        <f>'PRIX LF'!AE273</f>
        <v/>
      </c>
    </row>
    <row r="271" spans="1:12" x14ac:dyDescent="0.2">
      <c r="A271" s="26">
        <f>'PRIX LF'!A274</f>
        <v>1549</v>
      </c>
      <c r="B271" s="26" t="str">
        <f>'PRIX LF'!D274</f>
        <v>ELASTIQUE DE RESISTANCE TAILLE</v>
      </c>
      <c r="C271" s="57">
        <f>'PRIX LF'!L274</f>
        <v>55</v>
      </c>
      <c r="D271" s="57">
        <f>'PRIX LF'!O274</f>
        <v>55</v>
      </c>
      <c r="E271" s="54">
        <f>'PRIX LF'!P274</f>
        <v>0</v>
      </c>
      <c r="F271" s="26" t="str">
        <f>'PRIX LF'!W274</f>
        <v>COACHING</v>
      </c>
      <c r="G271" s="57">
        <f>'PRIX LF'!N274</f>
        <v>66</v>
      </c>
      <c r="H271" s="26" t="str">
        <f>'PRIX LF'!F274</f>
        <v>PIECE</v>
      </c>
      <c r="I271" s="26">
        <f>'PRIX LF'!V274</f>
        <v>0.68</v>
      </c>
      <c r="J271" s="57">
        <f>'PRIX LF'!R274</f>
        <v>55</v>
      </c>
      <c r="K271" s="57">
        <f>'PRIX LF'!J274</f>
        <v>34.320000000000007</v>
      </c>
      <c r="L271" s="303" t="str">
        <f>'PRIX LF'!AE274</f>
        <v/>
      </c>
    </row>
    <row r="272" spans="1:12" x14ac:dyDescent="0.2">
      <c r="A272" s="26">
        <f>'PRIX LF'!A275</f>
        <v>2317</v>
      </c>
      <c r="B272" s="26" t="str">
        <f>'PRIX LF'!D275</f>
        <v>ELASTIQUE DE RESISTANCE TRAVAIL SAUT</v>
      </c>
      <c r="C272" s="57">
        <f>'PRIX LF'!L275</f>
        <v>15.8</v>
      </c>
      <c r="D272" s="57">
        <f>'PRIX LF'!O275</f>
        <v>14.22</v>
      </c>
      <c r="E272" s="54">
        <f>'PRIX LF'!P275</f>
        <v>-0.1</v>
      </c>
      <c r="F272" s="26" t="str">
        <f>'PRIX LF'!W275</f>
        <v>COACHING</v>
      </c>
      <c r="G272" s="57">
        <f>'PRIX LF'!N275</f>
        <v>18.96</v>
      </c>
      <c r="H272" s="26" t="str">
        <f>'PRIX LF'!F275</f>
        <v>PIECE</v>
      </c>
      <c r="I272" s="26">
        <f>'PRIX LF'!V275</f>
        <v>0.66</v>
      </c>
      <c r="J272" s="57">
        <f>'PRIX LF'!R275</f>
        <v>13.43</v>
      </c>
      <c r="K272" s="57">
        <f>'PRIX LF'!J275</f>
        <v>8.5758750000000017</v>
      </c>
      <c r="L272" s="303" t="str">
        <f>'PRIX LF'!AE275</f>
        <v/>
      </c>
    </row>
    <row r="273" spans="1:12" x14ac:dyDescent="0.2">
      <c r="A273" s="26">
        <f>'PRIX LF'!A276</f>
        <v>3412</v>
      </c>
      <c r="B273" s="26" t="str">
        <f>'PRIX LF'!D276</f>
        <v>ELEVATION CROSS BAR 1552MM</v>
      </c>
      <c r="C273" s="57">
        <f>'PRIX LF'!L276</f>
        <v>79.5</v>
      </c>
      <c r="D273" s="57">
        <f>'PRIX LF'!O276</f>
        <v>69.5625</v>
      </c>
      <c r="E273" s="54">
        <f>'PRIX LF'!P276</f>
        <v>-0.125</v>
      </c>
      <c r="F273" s="26" t="str">
        <f>'PRIX LF'!W276</f>
        <v>CROSS TRAINING</v>
      </c>
      <c r="G273" s="57">
        <f>'PRIX LF'!N276</f>
        <v>95.399999999999991</v>
      </c>
      <c r="H273" s="26" t="str">
        <f>'PRIX LF'!F276</f>
        <v>PIECE</v>
      </c>
      <c r="I273" s="26">
        <f>'PRIX LF'!V276</f>
        <v>24</v>
      </c>
      <c r="J273" s="57">
        <f>'PRIX LF'!R276</f>
        <v>65.587499999999991</v>
      </c>
      <c r="K273" s="57">
        <f>'PRIX LF'!J276</f>
        <v>35.75454545454545</v>
      </c>
      <c r="L273" s="303">
        <f>'PRIX LF'!AE276</f>
        <v>4.6399999999999997E-2</v>
      </c>
    </row>
    <row r="274" spans="1:12" x14ac:dyDescent="0.2">
      <c r="A274" s="26">
        <f>'PRIX LF'!A277</f>
        <v>3413</v>
      </c>
      <c r="B274" s="26" t="str">
        <f>'PRIX LF'!D277</f>
        <v>ELEVATION CROSS BAR 2119MM</v>
      </c>
      <c r="C274" s="57">
        <f>'PRIX LF'!L277</f>
        <v>99.5</v>
      </c>
      <c r="D274" s="57">
        <f>'PRIX LF'!O277</f>
        <v>87.0625</v>
      </c>
      <c r="E274" s="54">
        <f>'PRIX LF'!P277</f>
        <v>-0.125</v>
      </c>
      <c r="F274" s="26" t="str">
        <f>'PRIX LF'!W277</f>
        <v>CROSS TRAINING</v>
      </c>
      <c r="G274" s="57">
        <f>'PRIX LF'!N277</f>
        <v>119.39999999999999</v>
      </c>
      <c r="H274" s="26" t="str">
        <f>'PRIX LF'!F277</f>
        <v>PIECE</v>
      </c>
      <c r="I274" s="26">
        <f>'PRIX LF'!V277</f>
        <v>32</v>
      </c>
      <c r="J274" s="57">
        <f>'PRIX LF'!R277</f>
        <v>82.087499999999991</v>
      </c>
      <c r="K274" s="57">
        <f>'PRIX LF'!J277</f>
        <v>44.693181818181813</v>
      </c>
      <c r="L274" s="303">
        <f>'PRIX LF'!AE277</f>
        <v>6.7269999999999996E-2</v>
      </c>
    </row>
    <row r="275" spans="1:12" x14ac:dyDescent="0.2">
      <c r="A275" s="26">
        <f>'PRIX LF'!A278</f>
        <v>3813</v>
      </c>
      <c r="B275" s="26" t="str">
        <f>'PRIX LF'!D278</f>
        <v>ELEVATION CROSS BAR TRANSVERSAL 1215MM</v>
      </c>
      <c r="C275" s="57">
        <f>'PRIX LF'!L278</f>
        <v>49.5</v>
      </c>
      <c r="D275" s="57">
        <f>'PRIX LF'!O278</f>
        <v>43.3125</v>
      </c>
      <c r="E275" s="54">
        <f>'PRIX LF'!P278</f>
        <v>-0.125</v>
      </c>
      <c r="F275" s="26" t="str">
        <f>'PRIX LF'!W278</f>
        <v>CROSS TRAINING</v>
      </c>
      <c r="G275" s="57">
        <f>'PRIX LF'!N278</f>
        <v>59.4</v>
      </c>
      <c r="H275" s="26" t="str">
        <f>'PRIX LF'!F278</f>
        <v>PIECE</v>
      </c>
      <c r="I275" s="26">
        <f>'PRIX LF'!V278</f>
        <v>14</v>
      </c>
      <c r="J275" s="57">
        <f>'PRIX LF'!R278</f>
        <v>40.837499999999999</v>
      </c>
      <c r="K275" s="57">
        <f>'PRIX LF'!J278</f>
        <v>23.261363636363633</v>
      </c>
      <c r="L275" s="303">
        <f>'PRIX LF'!AE278</f>
        <v>0.105105</v>
      </c>
    </row>
    <row r="276" spans="1:12" x14ac:dyDescent="0.2">
      <c r="A276" s="26">
        <f>'PRIX LF'!A279</f>
        <v>4092</v>
      </c>
      <c r="B276" s="26" t="str">
        <f>'PRIX LF'!D279</f>
        <v>ELLIPTIQUE AQUA</v>
      </c>
      <c r="C276" s="57">
        <f>'PRIX LF'!L279</f>
        <v>1459.5</v>
      </c>
      <c r="D276" s="57">
        <f>'PRIX LF'!O279</f>
        <v>1459.5</v>
      </c>
      <c r="E276" s="54">
        <f>'PRIX LF'!P279</f>
        <v>0</v>
      </c>
      <c r="F276" s="26" t="str">
        <f>'PRIX LF'!W279</f>
        <v>AQUA</v>
      </c>
      <c r="G276" s="57">
        <f>'PRIX LF'!N279</f>
        <v>1751.3999999999999</v>
      </c>
      <c r="H276" s="26" t="str">
        <f>'PRIX LF'!F279</f>
        <v>PIECE</v>
      </c>
      <c r="I276" s="26">
        <f>'PRIX LF'!V279</f>
        <v>26</v>
      </c>
      <c r="J276" s="57">
        <f>'PRIX LF'!R279</f>
        <v>1459.5</v>
      </c>
      <c r="K276" s="57">
        <f>'PRIX LF'!J279</f>
        <v>931</v>
      </c>
      <c r="L276" s="303" t="str">
        <f>'PRIX LF'!AE279</f>
        <v/>
      </c>
    </row>
    <row r="277" spans="1:12" x14ac:dyDescent="0.2">
      <c r="A277" s="26">
        <f>'PRIX LF'!A280</f>
        <v>5056</v>
      </c>
      <c r="B277" s="26" t="str">
        <f>'PRIX LF'!D280</f>
        <v>ELLIPTIQUE EVOE2</v>
      </c>
      <c r="C277" s="57">
        <f>'PRIX LF'!L280</f>
        <v>4125</v>
      </c>
      <c r="D277" s="57">
        <f>'PRIX LF'!O280</f>
        <v>3196.875</v>
      </c>
      <c r="E277" s="54">
        <f>'PRIX LF'!P280</f>
        <v>-0.22500000000000001</v>
      </c>
      <c r="F277" s="26" t="str">
        <f>'PRIX LF'!W280</f>
        <v>CARDIO TRAINING</v>
      </c>
      <c r="G277" s="57">
        <f>'PRIX LF'!N280</f>
        <v>4950</v>
      </c>
      <c r="H277" s="26" t="str">
        <f>'PRIX LF'!F280</f>
        <v>PIECE</v>
      </c>
      <c r="I277" s="26">
        <f>'PRIX LF'!V280</f>
        <v>120</v>
      </c>
      <c r="J277" s="57">
        <f>'PRIX LF'!R280</f>
        <v>2990.625</v>
      </c>
      <c r="K277" s="57">
        <f>'PRIX LF'!J280</f>
        <v>1594.9999999999998</v>
      </c>
      <c r="L277" s="303" t="str">
        <f>'PRIX LF'!AE280</f>
        <v/>
      </c>
    </row>
    <row r="278" spans="1:12" x14ac:dyDescent="0.2">
      <c r="A278" s="26">
        <f>'PRIX LF'!A281</f>
        <v>5060</v>
      </c>
      <c r="B278" s="26" t="str">
        <f>'PRIX LF'!D281</f>
        <v>ELLIPTIQUE IR1</v>
      </c>
      <c r="C278" s="57">
        <f>'PRIX LF'!L281</f>
        <v>1595</v>
      </c>
      <c r="D278" s="57">
        <f>'PRIX LF'!O281</f>
        <v>1236.2</v>
      </c>
      <c r="E278" s="54">
        <f>'PRIX LF'!P281</f>
        <v>-0.22495297805642631</v>
      </c>
      <c r="F278" s="26" t="str">
        <f>'PRIX LF'!W281</f>
        <v>CARDIO TRAINING</v>
      </c>
      <c r="G278" s="57">
        <f>'PRIX LF'!N281</f>
        <v>1914</v>
      </c>
      <c r="H278" s="26" t="str">
        <f>'PRIX LF'!F281</f>
        <v>PIECE</v>
      </c>
      <c r="I278" s="26">
        <f>'PRIX LF'!V281</f>
        <v>62</v>
      </c>
      <c r="J278" s="57">
        <f>'PRIX LF'!R281</f>
        <v>1236.2</v>
      </c>
      <c r="K278" s="57">
        <f>'PRIX LF'!J281</f>
        <v>733.69999999999993</v>
      </c>
      <c r="L278" s="303" t="str">
        <f>'PRIX LF'!AE281</f>
        <v/>
      </c>
    </row>
    <row r="279" spans="1:12" x14ac:dyDescent="0.2">
      <c r="A279" s="26">
        <f>'PRIX LF'!A282</f>
        <v>3495</v>
      </c>
      <c r="B279" s="26" t="str">
        <f>'PRIX LF'!D282</f>
        <v>ENCEINTE  ROADBOY65 + MICRO ET LECTEUR CD</v>
      </c>
      <c r="C279" s="57">
        <f>'PRIX LF'!L282</f>
        <v>499.16</v>
      </c>
      <c r="D279" s="57">
        <f>'PRIX LF'!O282</f>
        <v>499.16</v>
      </c>
      <c r="E279" s="54">
        <f>'PRIX LF'!P282</f>
        <v>0</v>
      </c>
      <c r="F279" s="26" t="str">
        <f>'PRIX LF'!W282</f>
        <v>ÉQUIPEMENT</v>
      </c>
      <c r="G279" s="57">
        <f>'PRIX LF'!N282</f>
        <v>598.99199999999996</v>
      </c>
      <c r="H279" s="26" t="str">
        <f>'PRIX LF'!F282</f>
        <v>PIECE</v>
      </c>
      <c r="I279" s="26">
        <f>'PRIX LF'!V282</f>
        <v>23</v>
      </c>
      <c r="J279" s="57">
        <f>'PRIX LF'!R282</f>
        <v>499.16</v>
      </c>
      <c r="K279" s="57">
        <f>'PRIX LF'!J282</f>
        <v>449.24</v>
      </c>
      <c r="L279" s="303" t="str">
        <f>'PRIX LF'!AE282</f>
        <v/>
      </c>
    </row>
    <row r="280" spans="1:12" x14ac:dyDescent="0.2">
      <c r="A280" s="26">
        <f>'PRIX LF'!A283</f>
        <v>2627</v>
      </c>
      <c r="B280" s="26" t="str">
        <f>'PRIX LF'!D283</f>
        <v>ENCEINTE BOSE L1 COMPACT</v>
      </c>
      <c r="C280" s="57">
        <f>'PRIX LF'!L283</f>
        <v>832.5</v>
      </c>
      <c r="D280" s="57">
        <f>'PRIX LF'!O283</f>
        <v>832.5</v>
      </c>
      <c r="E280" s="54">
        <f>'PRIX LF'!P283</f>
        <v>0</v>
      </c>
      <c r="F280" s="26" t="str">
        <f>'PRIX LF'!W283</f>
        <v>ÉQUIPEMENT</v>
      </c>
      <c r="G280" s="57">
        <f>'PRIX LF'!N283</f>
        <v>999</v>
      </c>
      <c r="H280" s="26" t="str">
        <f>'PRIX LF'!F283</f>
        <v>PIECE</v>
      </c>
      <c r="I280" s="26">
        <f>'PRIX LF'!V283</f>
        <v>10</v>
      </c>
      <c r="J280" s="57">
        <f>'PRIX LF'!R283</f>
        <v>832.5</v>
      </c>
      <c r="K280" s="57">
        <f>'PRIX LF'!J283</f>
        <v>749.25</v>
      </c>
      <c r="L280" s="303" t="str">
        <f>'PRIX LF'!AE283</f>
        <v/>
      </c>
    </row>
    <row r="281" spans="1:12" x14ac:dyDescent="0.2">
      <c r="A281" s="26">
        <f>'PRIX LF'!A284</f>
        <v>3497</v>
      </c>
      <c r="B281" s="26" t="str">
        <f>'PRIX LF'!D284</f>
        <v>ENCEINTE MIPRO 120W</v>
      </c>
      <c r="C281" s="57">
        <f>'PRIX LF'!L284</f>
        <v>1244.17</v>
      </c>
      <c r="D281" s="57">
        <f>'PRIX LF'!O284</f>
        <v>1244.17</v>
      </c>
      <c r="E281" s="54">
        <f>'PRIX LF'!P284</f>
        <v>0</v>
      </c>
      <c r="F281" s="26" t="str">
        <f>'PRIX LF'!W284</f>
        <v>ÉQUIPEMENT</v>
      </c>
      <c r="G281" s="57">
        <f>'PRIX LF'!N284</f>
        <v>1493.0040000000001</v>
      </c>
      <c r="H281" s="26" t="str">
        <f>'PRIX LF'!F284</f>
        <v>PIECE</v>
      </c>
      <c r="I281" s="26">
        <f>'PRIX LF'!V284</f>
        <v>13</v>
      </c>
      <c r="J281" s="57">
        <f>'PRIX LF'!R284</f>
        <v>1244.17</v>
      </c>
      <c r="K281" s="57">
        <f>'PRIX LF'!J284</f>
        <v>894.6</v>
      </c>
      <c r="L281" s="303" t="str">
        <f>'PRIX LF'!AE284</f>
        <v/>
      </c>
    </row>
    <row r="282" spans="1:12" x14ac:dyDescent="0.2">
      <c r="A282" s="26">
        <f>'PRIX LF'!A285</f>
        <v>3499</v>
      </c>
      <c r="B282" s="26" t="str">
        <f>'PRIX LF'!D285</f>
        <v>ENCEINTE MIPRO 50W</v>
      </c>
      <c r="C282" s="57">
        <f>'PRIX LF'!L285</f>
        <v>632</v>
      </c>
      <c r="D282" s="57">
        <f>'PRIX LF'!O285</f>
        <v>632</v>
      </c>
      <c r="E282" s="54">
        <f>'PRIX LF'!P285</f>
        <v>0</v>
      </c>
      <c r="F282" s="26" t="str">
        <f>'PRIX LF'!W285</f>
        <v>ÉQUIPEMENT</v>
      </c>
      <c r="G282" s="57">
        <f>'PRIX LF'!N285</f>
        <v>758.4</v>
      </c>
      <c r="H282" s="26" t="str">
        <f>'PRIX LF'!F285</f>
        <v>PIECE</v>
      </c>
      <c r="I282" s="26">
        <f>'PRIX LF'!V285</f>
        <v>15</v>
      </c>
      <c r="J282" s="57">
        <f>'PRIX LF'!R285</f>
        <v>632</v>
      </c>
      <c r="K282" s="57">
        <f>'PRIX LF'!J285</f>
        <v>568.79999999999995</v>
      </c>
      <c r="L282" s="303" t="str">
        <f>'PRIX LF'!AE285</f>
        <v/>
      </c>
    </row>
    <row r="283" spans="1:12" x14ac:dyDescent="0.2">
      <c r="A283" s="26">
        <f>'PRIX LF'!A286</f>
        <v>3498</v>
      </c>
      <c r="B283" s="26" t="str">
        <f>'PRIX LF'!D286</f>
        <v>ENCEINTE MIPRO 70W</v>
      </c>
      <c r="C283" s="57">
        <f>'PRIX LF'!L286</f>
        <v>915</v>
      </c>
      <c r="D283" s="57">
        <f>'PRIX LF'!O286</f>
        <v>915</v>
      </c>
      <c r="E283" s="54">
        <f>'PRIX LF'!P286</f>
        <v>0</v>
      </c>
      <c r="F283" s="26" t="str">
        <f>'PRIX LF'!W286</f>
        <v>ÉQUIPEMENT</v>
      </c>
      <c r="G283" s="57">
        <f>'PRIX LF'!N286</f>
        <v>1098</v>
      </c>
      <c r="H283" s="26" t="str">
        <f>'PRIX LF'!F286</f>
        <v>PIECE</v>
      </c>
      <c r="I283" s="26">
        <f>'PRIX LF'!V286</f>
        <v>18</v>
      </c>
      <c r="J283" s="57">
        <f>'PRIX LF'!R286</f>
        <v>915</v>
      </c>
      <c r="K283" s="57">
        <f>'PRIX LF'!J286</f>
        <v>636.29999999999995</v>
      </c>
      <c r="L283" s="303" t="str">
        <f>'PRIX LF'!AE286</f>
        <v/>
      </c>
    </row>
    <row r="284" spans="1:12" x14ac:dyDescent="0.2">
      <c r="A284" s="26">
        <f>'PRIX LF'!A287</f>
        <v>3500</v>
      </c>
      <c r="B284" s="26" t="str">
        <f>'PRIX LF'!D287</f>
        <v>ENCEINTE ROADBOY65</v>
      </c>
      <c r="C284" s="57">
        <f>'PRIX LF'!L287</f>
        <v>124.16</v>
      </c>
      <c r="D284" s="57">
        <f>'PRIX LF'!O287</f>
        <v>124.16</v>
      </c>
      <c r="E284" s="54">
        <f>'PRIX LF'!P287</f>
        <v>0</v>
      </c>
      <c r="F284" s="26" t="str">
        <f>'PRIX LF'!W287</f>
        <v>ÉQUIPEMENT</v>
      </c>
      <c r="G284" s="57">
        <f>'PRIX LF'!N287</f>
        <v>148.99199999999999</v>
      </c>
      <c r="H284" s="26" t="str">
        <f>'PRIX LF'!F287</f>
        <v>PIECE</v>
      </c>
      <c r="I284" s="26">
        <f>'PRIX LF'!V287</f>
        <v>5</v>
      </c>
      <c r="J284" s="57">
        <f>'PRIX LF'!R287</f>
        <v>124.16</v>
      </c>
      <c r="K284" s="57">
        <f>'PRIX LF'!J287</f>
        <v>111.74</v>
      </c>
      <c r="L284" s="303" t="str">
        <f>'PRIX LF'!AE287</f>
        <v/>
      </c>
    </row>
    <row r="285" spans="1:12" x14ac:dyDescent="0.2">
      <c r="A285" s="26">
        <f>'PRIX LF'!A288</f>
        <v>2622</v>
      </c>
      <c r="B285" s="26" t="str">
        <f>'PRIX LF'!D288</f>
        <v>ENCEINTE WHARFEDALE</v>
      </c>
      <c r="C285" s="57">
        <f>'PRIX LF'!L288</f>
        <v>400</v>
      </c>
      <c r="D285" s="57">
        <f>'PRIX LF'!O288</f>
        <v>400</v>
      </c>
      <c r="E285" s="54">
        <f>'PRIX LF'!P288</f>
        <v>0</v>
      </c>
      <c r="F285" s="26" t="str">
        <f>'PRIX LF'!W288</f>
        <v>ÉQUIPEMENT</v>
      </c>
      <c r="G285" s="57">
        <f>'PRIX LF'!N288</f>
        <v>480</v>
      </c>
      <c r="H285" s="26" t="str">
        <f>'PRIX LF'!F288</f>
        <v>PIECE</v>
      </c>
      <c r="I285" s="26">
        <f>'PRIX LF'!V288</f>
        <v>23</v>
      </c>
      <c r="J285" s="57">
        <f>'PRIX LF'!R288</f>
        <v>400</v>
      </c>
      <c r="K285" s="57">
        <f>'PRIX LF'!J288</f>
        <v>360</v>
      </c>
      <c r="L285" s="303" t="str">
        <f>'PRIX LF'!AE288</f>
        <v/>
      </c>
    </row>
    <row r="286" spans="1:12" x14ac:dyDescent="0.2">
      <c r="A286" s="26">
        <f>'PRIX LF'!A289</f>
        <v>4047</v>
      </c>
      <c r="B286" s="26" t="str">
        <f>'PRIX LF'!D289</f>
        <v>ESPALIER BOIS DOUBLE</v>
      </c>
      <c r="C286" s="57">
        <f>'PRIX LF'!L289</f>
        <v>380</v>
      </c>
      <c r="D286" s="57">
        <f>'PRIX LF'!O289</f>
        <v>361</v>
      </c>
      <c r="E286" s="54">
        <f>'PRIX LF'!P289</f>
        <v>-0.05</v>
      </c>
      <c r="F286" s="26" t="str">
        <f>'PRIX LF'!W289</f>
        <v>CROSS TRAINING</v>
      </c>
      <c r="G286" s="57">
        <f>'PRIX LF'!N289</f>
        <v>456</v>
      </c>
      <c r="H286" s="26" t="str">
        <f>'PRIX LF'!F289</f>
        <v>PIECE</v>
      </c>
      <c r="I286" s="26">
        <f>'PRIX LF'!V289</f>
        <v>50</v>
      </c>
      <c r="J286" s="57">
        <f>'PRIX LF'!R289</f>
        <v>361</v>
      </c>
      <c r="K286" s="57">
        <f>'PRIX LF'!J289</f>
        <v>190.69875000000002</v>
      </c>
      <c r="L286" s="303" t="str">
        <f>'PRIX LF'!AE289</f>
        <v/>
      </c>
    </row>
    <row r="287" spans="1:12" x14ac:dyDescent="0.2">
      <c r="A287" s="26">
        <f>'PRIX LF'!A290</f>
        <v>4046</v>
      </c>
      <c r="B287" s="26" t="str">
        <f>'PRIX LF'!D290</f>
        <v>ESPALIER BOIS SIMPLE</v>
      </c>
      <c r="C287" s="57">
        <f>'PRIX LF'!L290</f>
        <v>250</v>
      </c>
      <c r="D287" s="57">
        <f>'PRIX LF'!O290</f>
        <v>237.5</v>
      </c>
      <c r="E287" s="54">
        <f>'PRIX LF'!P290</f>
        <v>-0.05</v>
      </c>
      <c r="F287" s="26" t="str">
        <f>'PRIX LF'!W290</f>
        <v>CROSS TRAINING</v>
      </c>
      <c r="G287" s="57">
        <f>'PRIX LF'!N290</f>
        <v>300</v>
      </c>
      <c r="H287" s="26" t="str">
        <f>'PRIX LF'!F290</f>
        <v>PIECE</v>
      </c>
      <c r="I287" s="26">
        <f>'PRIX LF'!V290</f>
        <v>90</v>
      </c>
      <c r="J287" s="57">
        <f>'PRIX LF'!R290</f>
        <v>237.5</v>
      </c>
      <c r="K287" s="57">
        <f>'PRIX LF'!J290</f>
        <v>125.02875000000002</v>
      </c>
      <c r="L287" s="303" t="str">
        <f>'PRIX LF'!AE290</f>
        <v/>
      </c>
    </row>
    <row r="288" spans="1:12" x14ac:dyDescent="0.2">
      <c r="A288" s="26">
        <f>'PRIX LF'!A291</f>
        <v>2349</v>
      </c>
      <c r="B288" s="26" t="str">
        <f>'PRIX LF'!D291</f>
        <v>ESPALIER BOIS/ALU</v>
      </c>
      <c r="C288" s="57">
        <f>'PRIX LF'!L291</f>
        <v>290</v>
      </c>
      <c r="D288" s="57">
        <f>'PRIX LF'!O291</f>
        <v>261</v>
      </c>
      <c r="E288" s="54">
        <f>'PRIX LF'!P291</f>
        <v>-0.1</v>
      </c>
      <c r="F288" s="26" t="str">
        <f>'PRIX LF'!W291</f>
        <v>CROSS TRAINING</v>
      </c>
      <c r="G288" s="57">
        <f>'PRIX LF'!N291</f>
        <v>348</v>
      </c>
      <c r="H288" s="26" t="str">
        <f>'PRIX LF'!F291</f>
        <v>PIECE</v>
      </c>
      <c r="I288" s="26">
        <f>'PRIX LF'!V291</f>
        <v>36</v>
      </c>
      <c r="J288" s="57">
        <f>'PRIX LF'!R291</f>
        <v>246.5</v>
      </c>
      <c r="K288" s="57">
        <f>'PRIX LF'!J291</f>
        <v>176.55</v>
      </c>
      <c r="L288" s="303" t="str">
        <f>'PRIX LF'!AE291</f>
        <v/>
      </c>
    </row>
    <row r="289" spans="1:12" x14ac:dyDescent="0.2">
      <c r="A289" s="26">
        <f>'PRIX LF'!A292</f>
        <v>3464</v>
      </c>
      <c r="B289" s="26" t="str">
        <f>'PRIX LF'!D292</f>
        <v>ESPALIER OUTDOOR</v>
      </c>
      <c r="C289" s="57">
        <f>'PRIX LF'!L292</f>
        <v>674.32406250000008</v>
      </c>
      <c r="D289" s="57">
        <f>'PRIX LF'!O292</f>
        <v>590.0335546875001</v>
      </c>
      <c r="E289" s="54">
        <f>'PRIX LF'!P292</f>
        <v>-0.12499999999999996</v>
      </c>
      <c r="F289" s="26" t="str">
        <f>'PRIX LF'!W292</f>
        <v>CROSS TRAINING</v>
      </c>
      <c r="G289" s="57">
        <f>'PRIX LF'!N292</f>
        <v>809.18887500000005</v>
      </c>
      <c r="H289" s="26" t="str">
        <f>'PRIX LF'!F292</f>
        <v>PIECE</v>
      </c>
      <c r="I289" s="26">
        <f>'PRIX LF'!V292</f>
        <v>40</v>
      </c>
      <c r="J289" s="57">
        <f>'PRIX LF'!R292</f>
        <v>556.31735156249999</v>
      </c>
      <c r="K289" s="57">
        <f>'PRIX LF'!J292</f>
        <v>269.72962500000006</v>
      </c>
      <c r="L289" s="303" t="str">
        <f>'PRIX LF'!AE292</f>
        <v/>
      </c>
    </row>
    <row r="290" spans="1:12" x14ac:dyDescent="0.2">
      <c r="A290" s="26">
        <f>'PRIX LF'!A293</f>
        <v>2697</v>
      </c>
      <c r="B290" s="26" t="str">
        <f>'PRIX LF'!D293</f>
        <v>FARMER'S WALK HANDLE</v>
      </c>
      <c r="C290" s="57">
        <f>'PRIX LF'!L293</f>
        <v>89.666499999999999</v>
      </c>
      <c r="D290" s="57">
        <f>'PRIX LF'!O293</f>
        <v>89.666499999999999</v>
      </c>
      <c r="E290" s="54">
        <f>'PRIX LF'!P293</f>
        <v>0</v>
      </c>
      <c r="F290" s="26" t="str">
        <f>'PRIX LF'!W293</f>
        <v>CROSS TRAINING</v>
      </c>
      <c r="G290" s="57">
        <f>'PRIX LF'!N293</f>
        <v>107.5998</v>
      </c>
      <c r="H290" s="26" t="str">
        <f>'PRIX LF'!F293</f>
        <v>LOT DE 2</v>
      </c>
      <c r="I290" s="26">
        <f>'PRIX LF'!V293</f>
        <v>20</v>
      </c>
      <c r="J290" s="57">
        <f>'PRIX LF'!R293</f>
        <v>85.183174999999991</v>
      </c>
      <c r="K290" s="57">
        <f>'PRIX LF'!J293</f>
        <v>51.232500000000002</v>
      </c>
      <c r="L290" s="303" t="str">
        <f>'PRIX LF'!AE293</f>
        <v/>
      </c>
    </row>
    <row r="291" spans="1:12" x14ac:dyDescent="0.2">
      <c r="A291" s="26">
        <f>'PRIX LF'!A294</f>
        <v>1554</v>
      </c>
      <c r="B291" s="26" t="str">
        <f>'PRIX LF'!D294</f>
        <v>FILET BALLONS PAILLE</v>
      </c>
      <c r="C291" s="57">
        <f>'PRIX LF'!L294</f>
        <v>9</v>
      </c>
      <c r="D291" s="57">
        <f>'PRIX LF'!O294</f>
        <v>8.3250000000000011</v>
      </c>
      <c r="E291" s="54">
        <f>'PRIX LF'!P294</f>
        <v>-7.4999999999999886E-2</v>
      </c>
      <c r="F291" s="26" t="str">
        <f>'PRIX LF'!W294</f>
        <v>MÉTHODES DOUCES</v>
      </c>
      <c r="G291" s="57">
        <f>'PRIX LF'!N294</f>
        <v>10.799999999999999</v>
      </c>
      <c r="H291" s="26" t="str">
        <f>'PRIX LF'!F294</f>
        <v>PIECE</v>
      </c>
      <c r="I291" s="26">
        <f>'PRIX LF'!V294</f>
        <v>0.1</v>
      </c>
      <c r="J291" s="57">
        <f>'PRIX LF'!R294</f>
        <v>7.875</v>
      </c>
      <c r="K291" s="57">
        <f>'PRIX LF'!J294</f>
        <v>4.8400000000000007</v>
      </c>
      <c r="L291" s="303" t="str">
        <f>'PRIX LF'!AE294</f>
        <v/>
      </c>
    </row>
    <row r="292" spans="1:12" x14ac:dyDescent="0.2">
      <c r="A292" s="26">
        <f>'PRIX LF'!A295</f>
        <v>1835</v>
      </c>
      <c r="B292" s="26" t="str">
        <f>'PRIX LF'!D295</f>
        <v>FITNESS LINE GIBBON</v>
      </c>
      <c r="C292" s="57">
        <f>'PRIX LF'!L295</f>
        <v>66.599999999999994</v>
      </c>
      <c r="D292" s="57">
        <f>'PRIX LF'!O295</f>
        <v>66.599999999999994</v>
      </c>
      <c r="E292" s="54">
        <f>'PRIX LF'!P295</f>
        <v>0</v>
      </c>
      <c r="F292" s="26" t="str">
        <f>'PRIX LF'!W295</f>
        <v>COACHING</v>
      </c>
      <c r="G292" s="57">
        <f>'PRIX LF'!N295</f>
        <v>79.919999999999987</v>
      </c>
      <c r="H292" s="26" t="str">
        <f>'PRIX LF'!F295</f>
        <v>PIECE</v>
      </c>
      <c r="I292" s="26">
        <f>'PRIX LF'!V295</f>
        <v>3</v>
      </c>
      <c r="J292" s="57">
        <f>'PRIX LF'!R295</f>
        <v>66.599999999999994</v>
      </c>
      <c r="K292" s="57">
        <f>'PRIX LF'!J295</f>
        <v>34.54</v>
      </c>
      <c r="L292" s="303" t="str">
        <f>'PRIX LF'!AE295</f>
        <v/>
      </c>
    </row>
    <row r="293" spans="1:12" x14ac:dyDescent="0.2">
      <c r="A293" s="26">
        <f>'PRIX LF'!A296</f>
        <v>2351</v>
      </c>
      <c r="B293" s="26" t="str">
        <f>'PRIX LF'!D296</f>
        <v>FITNESS TUBE LIGHT ROSE</v>
      </c>
      <c r="C293" s="57">
        <f>'PRIX LF'!L296</f>
        <v>6.73</v>
      </c>
      <c r="D293" s="57">
        <f>'PRIX LF'!O296</f>
        <v>4.2062500000000007</v>
      </c>
      <c r="E293" s="54">
        <f>'PRIX LF'!P296</f>
        <v>-0.37499999999999994</v>
      </c>
      <c r="F293" s="26" t="str">
        <f>'PRIX LF'!W296</f>
        <v>FITNESS</v>
      </c>
      <c r="G293" s="57">
        <f>'PRIX LF'!N296</f>
        <v>8.0760000000000005</v>
      </c>
      <c r="H293" s="26" t="str">
        <f>'PRIX LF'!F296</f>
        <v>PIECE</v>
      </c>
      <c r="I293" s="26">
        <f>'PRIX LF'!V296</f>
        <v>0.14000000000000001</v>
      </c>
      <c r="J293" s="57">
        <f>'PRIX LF'!R296</f>
        <v>4.0380000000000003</v>
      </c>
      <c r="K293" s="57">
        <f>'PRIX LF'!J296</f>
        <v>2.1536363636363633</v>
      </c>
      <c r="L293" s="303">
        <f>'PRIX LF'!AE296</f>
        <v>2.7050400000000001E-3</v>
      </c>
    </row>
    <row r="294" spans="1:12" x14ac:dyDescent="0.2">
      <c r="A294" s="26">
        <f>'PRIX LF'!A297</f>
        <v>2353</v>
      </c>
      <c r="B294" s="26" t="str">
        <f>'PRIX LF'!D297</f>
        <v>FITNESS TUBE MEDIUM JAUNE</v>
      </c>
      <c r="C294" s="57">
        <f>'PRIX LF'!L297</f>
        <v>6.9300000000000006</v>
      </c>
      <c r="D294" s="57">
        <f>'PRIX LF'!O297</f>
        <v>4.6777500000000005</v>
      </c>
      <c r="E294" s="54">
        <f>'PRIX LF'!P297</f>
        <v>-0.32500000000000001</v>
      </c>
      <c r="F294" s="26" t="str">
        <f>'PRIX LF'!W297</f>
        <v>FITNESS</v>
      </c>
      <c r="G294" s="57">
        <f>'PRIX LF'!N297</f>
        <v>8.3160000000000007</v>
      </c>
      <c r="H294" s="26" t="str">
        <f>'PRIX LF'!F297</f>
        <v>PIECE</v>
      </c>
      <c r="I294" s="26">
        <f>'PRIX LF'!V297</f>
        <v>0.15</v>
      </c>
      <c r="J294" s="57">
        <f>'PRIX LF'!R297</f>
        <v>4.5045000000000002</v>
      </c>
      <c r="K294" s="57">
        <f>'PRIX LF'!J297</f>
        <v>2.2895454545454541</v>
      </c>
      <c r="L294" s="303">
        <f>'PRIX LF'!AE297</f>
        <v>2.7050400000000001E-3</v>
      </c>
    </row>
    <row r="295" spans="1:12" x14ac:dyDescent="0.2">
      <c r="A295" s="26">
        <f>'PRIX LF'!A298</f>
        <v>4027</v>
      </c>
      <c r="B295" s="26" t="str">
        <f>'PRIX LF'!D298</f>
        <v>FITNESS TUBE NEOPRENE LIGHT</v>
      </c>
      <c r="C295" s="57">
        <f>'PRIX LF'!L298</f>
        <v>7</v>
      </c>
      <c r="D295" s="57">
        <f>'PRIX LF'!O298</f>
        <v>5.4249999999999998</v>
      </c>
      <c r="E295" s="54">
        <f>'PRIX LF'!P298</f>
        <v>-0.22500000000000003</v>
      </c>
      <c r="F295" s="26" t="str">
        <f>'PRIX LF'!W298</f>
        <v>FITNESS</v>
      </c>
      <c r="G295" s="57">
        <f>'PRIX LF'!N298</f>
        <v>8.4</v>
      </c>
      <c r="H295" s="26" t="str">
        <f>'PRIX LF'!F298</f>
        <v>PIECE</v>
      </c>
      <c r="I295" s="26">
        <f>'PRIX LF'!V298</f>
        <v>0.15</v>
      </c>
      <c r="J295" s="57">
        <f>'PRIX LF'!R298</f>
        <v>5.0750000000000002</v>
      </c>
      <c r="K295" s="57">
        <f>'PRIX LF'!J298</f>
        <v>3.0937500000000004</v>
      </c>
      <c r="L295" s="303" t="str">
        <f>'PRIX LF'!AE298</f>
        <v/>
      </c>
    </row>
    <row r="296" spans="1:12" x14ac:dyDescent="0.2">
      <c r="A296" s="26">
        <f>'PRIX LF'!A299</f>
        <v>4028</v>
      </c>
      <c r="B296" s="26" t="str">
        <f>'PRIX LF'!D299</f>
        <v>FITNESS TUBE NEOPRENE MEDIUM</v>
      </c>
      <c r="C296" s="57">
        <f>'PRIX LF'!L299</f>
        <v>7.5</v>
      </c>
      <c r="D296" s="57">
        <f>'PRIX LF'!O299</f>
        <v>5.8125</v>
      </c>
      <c r="E296" s="54">
        <f>'PRIX LF'!P299</f>
        <v>-0.22500000000000001</v>
      </c>
      <c r="F296" s="26" t="str">
        <f>'PRIX LF'!W299</f>
        <v>FITNESS</v>
      </c>
      <c r="G296" s="57">
        <f>'PRIX LF'!N299</f>
        <v>9</v>
      </c>
      <c r="H296" s="26" t="str">
        <f>'PRIX LF'!F299</f>
        <v>PIECE</v>
      </c>
      <c r="I296" s="26">
        <f>'PRIX LF'!V299</f>
        <v>0.15</v>
      </c>
      <c r="J296" s="57">
        <f>'PRIX LF'!R299</f>
        <v>5.4375</v>
      </c>
      <c r="K296" s="57">
        <f>'PRIX LF'!J299</f>
        <v>3.2175000000000002</v>
      </c>
      <c r="L296" s="303" t="str">
        <f>'PRIX LF'!AE299</f>
        <v/>
      </c>
    </row>
    <row r="297" spans="1:12" x14ac:dyDescent="0.2">
      <c r="A297" s="26">
        <f>'PRIX LF'!A300</f>
        <v>4029</v>
      </c>
      <c r="B297" s="26" t="str">
        <f>'PRIX LF'!D300</f>
        <v>FITNESS TUBE NEOPRENE STRONG</v>
      </c>
      <c r="C297" s="57">
        <f>'PRIX LF'!L300</f>
        <v>8</v>
      </c>
      <c r="D297" s="57">
        <f>'PRIX LF'!O300</f>
        <v>6.2</v>
      </c>
      <c r="E297" s="54">
        <f>'PRIX LF'!P300</f>
        <v>-0.22499999999999998</v>
      </c>
      <c r="F297" s="26" t="str">
        <f>'PRIX LF'!W300</f>
        <v>FITNESS</v>
      </c>
      <c r="G297" s="57">
        <f>'PRIX LF'!N300</f>
        <v>9.6</v>
      </c>
      <c r="H297" s="26" t="str">
        <f>'PRIX LF'!F300</f>
        <v>PIECE</v>
      </c>
      <c r="I297" s="26">
        <f>'PRIX LF'!V300</f>
        <v>0.15</v>
      </c>
      <c r="J297" s="57">
        <f>'PRIX LF'!R300</f>
        <v>5.8</v>
      </c>
      <c r="K297" s="57">
        <f>'PRIX LF'!J300</f>
        <v>3.4650000000000007</v>
      </c>
      <c r="L297" s="303" t="str">
        <f>'PRIX LF'!AE300</f>
        <v/>
      </c>
    </row>
    <row r="298" spans="1:12" x14ac:dyDescent="0.2">
      <c r="A298" s="26">
        <f>'PRIX LF'!A301</f>
        <v>2789</v>
      </c>
      <c r="B298" s="26" t="str">
        <f>'PRIX LF'!D301</f>
        <v>FITNESS TUBE PLAT LIGHT</v>
      </c>
      <c r="C298" s="57">
        <f>'PRIX LF'!L301</f>
        <v>0</v>
      </c>
      <c r="D298" s="57">
        <f>'PRIX LF'!O301</f>
        <v>0</v>
      </c>
      <c r="E298" s="54" t="e">
        <f>'PRIX LF'!P301</f>
        <v>#DIV/0!</v>
      </c>
      <c r="F298" s="26" t="str">
        <f>'PRIX LF'!W301</f>
        <v>FITNESS</v>
      </c>
      <c r="G298" s="57">
        <f>'PRIX LF'!N301</f>
        <v>0</v>
      </c>
      <c r="H298" s="26" t="str">
        <f>'PRIX LF'!F301</f>
        <v>PIECE</v>
      </c>
      <c r="I298" s="26">
        <f>'PRIX LF'!V301</f>
        <v>0.25</v>
      </c>
      <c r="J298" s="57">
        <f>'PRIX LF'!R301</f>
        <v>0</v>
      </c>
      <c r="K298" s="57">
        <f>'PRIX LF'!J301</f>
        <v>3.6172727272727268</v>
      </c>
      <c r="L298" s="303">
        <f>'PRIX LF'!AE301</f>
        <v>2.7050400000000001E-3</v>
      </c>
    </row>
    <row r="299" spans="1:12" x14ac:dyDescent="0.2">
      <c r="A299" s="26">
        <f>'PRIX LF'!A302</f>
        <v>2790</v>
      </c>
      <c r="B299" s="26" t="str">
        <f>'PRIX LF'!D302</f>
        <v>FITNESS TUBE PLAT MEDIUM</v>
      </c>
      <c r="C299" s="57">
        <f>'PRIX LF'!L302</f>
        <v>0</v>
      </c>
      <c r="D299" s="57">
        <f>'PRIX LF'!O302</f>
        <v>0</v>
      </c>
      <c r="E299" s="54" t="e">
        <f>'PRIX LF'!P302</f>
        <v>#DIV/0!</v>
      </c>
      <c r="F299" s="26" t="str">
        <f>'PRIX LF'!W302</f>
        <v>FITNESS</v>
      </c>
      <c r="G299" s="57">
        <f>'PRIX LF'!N302</f>
        <v>0</v>
      </c>
      <c r="H299" s="26" t="str">
        <f>'PRIX LF'!F302</f>
        <v>PIECE</v>
      </c>
      <c r="I299" s="26">
        <f>'PRIX LF'!V302</f>
        <v>0.25</v>
      </c>
      <c r="J299" s="57">
        <f>'PRIX LF'!R302</f>
        <v>0</v>
      </c>
      <c r="K299" s="57">
        <f>'PRIX LF'!J302</f>
        <v>3.8054545454545452</v>
      </c>
      <c r="L299" s="303">
        <f>'PRIX LF'!AE302</f>
        <v>2.7050400000000001E-3</v>
      </c>
    </row>
    <row r="300" spans="1:12" x14ac:dyDescent="0.2">
      <c r="A300" s="26">
        <f>'PRIX LF'!A303</f>
        <v>2632</v>
      </c>
      <c r="B300" s="26" t="str">
        <f>'PRIX LF'!D303</f>
        <v xml:space="preserve">FITNESS TUBE PRO LIGHT </v>
      </c>
      <c r="C300" s="57">
        <f>'PRIX LF'!L303</f>
        <v>11</v>
      </c>
      <c r="D300" s="57">
        <f>'PRIX LF'!O303</f>
        <v>10.45</v>
      </c>
      <c r="E300" s="54">
        <f>'PRIX LF'!P303</f>
        <v>-5.0000000000000065E-2</v>
      </c>
      <c r="F300" s="26" t="str">
        <f>'PRIX LF'!W303</f>
        <v>FITNESS</v>
      </c>
      <c r="G300" s="57">
        <f>'PRIX LF'!N303</f>
        <v>13.2</v>
      </c>
      <c r="H300" s="26" t="str">
        <f>'PRIX LF'!F303</f>
        <v>PIECE</v>
      </c>
      <c r="I300" s="26">
        <f>'PRIX LF'!V303</f>
        <v>0.27</v>
      </c>
      <c r="J300" s="57">
        <f>'PRIX LF'!R303</f>
        <v>9.9</v>
      </c>
      <c r="K300" s="57">
        <f>'PRIX LF'!J303</f>
        <v>5.6925000000000017</v>
      </c>
      <c r="L300" s="303" t="str">
        <f>'PRIX LF'!AE303</f>
        <v/>
      </c>
    </row>
    <row r="301" spans="1:12" x14ac:dyDescent="0.2">
      <c r="A301" s="26">
        <f>'PRIX LF'!A304</f>
        <v>2633</v>
      </c>
      <c r="B301" s="26" t="str">
        <f>'PRIX LF'!D304</f>
        <v xml:space="preserve">FITNESS TUBE PRO MEDIUM </v>
      </c>
      <c r="C301" s="57">
        <f>'PRIX LF'!L304</f>
        <v>12</v>
      </c>
      <c r="D301" s="57">
        <f>'PRIX LF'!O304</f>
        <v>11.399999999999999</v>
      </c>
      <c r="E301" s="54">
        <f>'PRIX LF'!P304</f>
        <v>-5.0000000000000121E-2</v>
      </c>
      <c r="F301" s="26" t="str">
        <f>'PRIX LF'!W304</f>
        <v>FITNESS</v>
      </c>
      <c r="G301" s="57">
        <f>'PRIX LF'!N304</f>
        <v>14.399999999999999</v>
      </c>
      <c r="H301" s="26" t="str">
        <f>'PRIX LF'!F304</f>
        <v>PIECE</v>
      </c>
      <c r="I301" s="26">
        <f>'PRIX LF'!V304</f>
        <v>0.26</v>
      </c>
      <c r="J301" s="57">
        <f>'PRIX LF'!R304</f>
        <v>10.8</v>
      </c>
      <c r="K301" s="57">
        <f>'PRIX LF'!J304</f>
        <v>6.3525000000000009</v>
      </c>
      <c r="L301" s="303" t="str">
        <f>'PRIX LF'!AE304</f>
        <v/>
      </c>
    </row>
    <row r="302" spans="1:12" x14ac:dyDescent="0.2">
      <c r="A302" s="26">
        <f>'PRIX LF'!A305</f>
        <v>2634</v>
      </c>
      <c r="B302" s="26" t="str">
        <f>'PRIX LF'!D305</f>
        <v xml:space="preserve">FITNESS TUBE PRO STRONG </v>
      </c>
      <c r="C302" s="57">
        <f>'PRIX LF'!L305</f>
        <v>13</v>
      </c>
      <c r="D302" s="57">
        <f>'PRIX LF'!O305</f>
        <v>12.35</v>
      </c>
      <c r="E302" s="54">
        <f>'PRIX LF'!P305</f>
        <v>-5.0000000000000031E-2</v>
      </c>
      <c r="F302" s="26" t="str">
        <f>'PRIX LF'!W305</f>
        <v>FITNESS</v>
      </c>
      <c r="G302" s="57">
        <f>'PRIX LF'!N305</f>
        <v>15.6</v>
      </c>
      <c r="H302" s="26" t="str">
        <f>'PRIX LF'!F305</f>
        <v>PIECE</v>
      </c>
      <c r="I302" s="26">
        <f>'PRIX LF'!V305</f>
        <v>0.28999999999999998</v>
      </c>
      <c r="J302" s="57">
        <f>'PRIX LF'!R305</f>
        <v>11.700000000000001</v>
      </c>
      <c r="K302" s="57">
        <f>'PRIX LF'!J305</f>
        <v>6.6824999999999992</v>
      </c>
      <c r="L302" s="303" t="str">
        <f>'PRIX LF'!AE305</f>
        <v/>
      </c>
    </row>
    <row r="303" spans="1:12" x14ac:dyDescent="0.2">
      <c r="A303" s="26">
        <f>'PRIX LF'!A306</f>
        <v>1556</v>
      </c>
      <c r="B303" s="26" t="str">
        <f>'PRIX LF'!D306</f>
        <v>FITNESS TUBE STRONG VERT</v>
      </c>
      <c r="C303" s="57">
        <f>'PRIX LF'!L306</f>
        <v>7.23</v>
      </c>
      <c r="D303" s="57">
        <f>'PRIX LF'!O306</f>
        <v>5.2417500000000006</v>
      </c>
      <c r="E303" s="54">
        <f>'PRIX LF'!P306</f>
        <v>-0.27499999999999997</v>
      </c>
      <c r="F303" s="26" t="str">
        <f>'PRIX LF'!W306</f>
        <v>FITNESS</v>
      </c>
      <c r="G303" s="57">
        <f>'PRIX LF'!N306</f>
        <v>8.6760000000000002</v>
      </c>
      <c r="H303" s="26" t="str">
        <f>'PRIX LF'!F306</f>
        <v>PIECE</v>
      </c>
      <c r="I303" s="26">
        <f>'PRIX LF'!V306</f>
        <v>0.17</v>
      </c>
      <c r="J303" s="57">
        <f>'PRIX LF'!R306</f>
        <v>5.0609999999999999</v>
      </c>
      <c r="K303" s="57">
        <f>'PRIX LF'!J306</f>
        <v>2.4045454545454539</v>
      </c>
      <c r="L303" s="303">
        <f>'PRIX LF'!AE306</f>
        <v>2.7050400000000001E-3</v>
      </c>
    </row>
    <row r="304" spans="1:12" x14ac:dyDescent="0.2">
      <c r="A304" s="26">
        <f>'PRIX LF'!A307</f>
        <v>4024</v>
      </c>
      <c r="B304" s="26" t="str">
        <f>'PRIX LF'!D307</f>
        <v>FIXATION MURALE POUR CORDE</v>
      </c>
      <c r="C304" s="57">
        <f>'PRIX LF'!L307</f>
        <v>15</v>
      </c>
      <c r="D304" s="57">
        <f>'PRIX LF'!O307</f>
        <v>13.125</v>
      </c>
      <c r="E304" s="54">
        <f>'PRIX LF'!P307</f>
        <v>-0.125</v>
      </c>
      <c r="F304" s="26" t="str">
        <f>'PRIX LF'!W307</f>
        <v>CROSS TRAINING</v>
      </c>
      <c r="G304" s="57">
        <f>'PRIX LF'!N307</f>
        <v>18</v>
      </c>
      <c r="H304" s="26" t="str">
        <f>'PRIX LF'!F307</f>
        <v>PIECE</v>
      </c>
      <c r="I304" s="26">
        <f>'PRIX LF'!V307</f>
        <v>1</v>
      </c>
      <c r="J304" s="57">
        <f>'PRIX LF'!R307</f>
        <v>12.375</v>
      </c>
      <c r="K304" s="57">
        <f>'PRIX LF'!J307</f>
        <v>2.0909090909090908</v>
      </c>
      <c r="L304" s="303">
        <f>'PRIX LF'!AE307</f>
        <v>8.9999999999999998E-4</v>
      </c>
    </row>
    <row r="305" spans="1:12" x14ac:dyDescent="0.2">
      <c r="A305" s="26">
        <f>'PRIX LF'!A308</f>
        <v>2538</v>
      </c>
      <c r="B305" s="26" t="str">
        <f>'PRIX LF'!D308</f>
        <v>FIXATION SUSPENSION TRAINER</v>
      </c>
      <c r="C305" s="57">
        <f>'PRIX LF'!L308</f>
        <v>13</v>
      </c>
      <c r="D305" s="57">
        <f>'PRIX LF'!O308</f>
        <v>13</v>
      </c>
      <c r="E305" s="54">
        <f>'PRIX LF'!P308</f>
        <v>0</v>
      </c>
      <c r="F305" s="26" t="str">
        <f>'PRIX LF'!W308</f>
        <v>CROSS TRAINING</v>
      </c>
      <c r="G305" s="57">
        <f>'PRIX LF'!N308</f>
        <v>15.6</v>
      </c>
      <c r="H305" s="26" t="str">
        <f>'PRIX LF'!F308</f>
        <v>PIECE</v>
      </c>
      <c r="I305" s="26">
        <f>'PRIX LF'!V308</f>
        <v>0.6</v>
      </c>
      <c r="J305" s="57">
        <f>'PRIX LF'!R308</f>
        <v>12.35</v>
      </c>
      <c r="K305" s="57">
        <f>'PRIX LF'!J308</f>
        <v>6.6000000000000005</v>
      </c>
      <c r="L305" s="303" t="str">
        <f>'PRIX LF'!AE308</f>
        <v/>
      </c>
    </row>
    <row r="306" spans="1:12" x14ac:dyDescent="0.2">
      <c r="A306" s="26">
        <f>'PRIX LF'!A309</f>
        <v>5012</v>
      </c>
      <c r="B306" s="26" t="str">
        <f>'PRIX LF'!D309</f>
        <v>FLAT BENCH</v>
      </c>
      <c r="C306" s="57">
        <f>'PRIX LF'!L309</f>
        <v>385</v>
      </c>
      <c r="D306" s="57">
        <f>'PRIX LF'!O309</f>
        <v>298.375</v>
      </c>
      <c r="E306" s="54">
        <f>'PRIX LF'!P309</f>
        <v>-0.22500000000000001</v>
      </c>
      <c r="F306" s="26" t="str">
        <f>'PRIX LF'!W309</f>
        <v>MACHINES MUSCULATION</v>
      </c>
      <c r="G306" s="57">
        <f>'PRIX LF'!N309</f>
        <v>462</v>
      </c>
      <c r="H306" s="26" t="str">
        <f>'PRIX LF'!F309</f>
        <v>PIECE</v>
      </c>
      <c r="I306" s="26">
        <f>'PRIX LF'!V309</f>
        <v>24</v>
      </c>
      <c r="J306" s="57">
        <f>'PRIX LF'!R309</f>
        <v>279.125</v>
      </c>
      <c r="K306" s="57">
        <f>'PRIX LF'!J309</f>
        <v>169.4</v>
      </c>
      <c r="L306" s="303" t="str">
        <f>'PRIX LF'!AE309</f>
        <v/>
      </c>
    </row>
    <row r="307" spans="1:12" x14ac:dyDescent="0.2">
      <c r="A307" s="26">
        <f>'PRIX LF'!A310</f>
        <v>3922</v>
      </c>
      <c r="B307" s="26" t="str">
        <f>'PRIX LF'!D310</f>
        <v>FLE-XX CLASSIC - BACK ARCH</v>
      </c>
      <c r="C307" s="57">
        <f>'PRIX LF'!L310</f>
        <v>1455</v>
      </c>
      <c r="D307" s="57">
        <f>'PRIX LF'!O310</f>
        <v>1455</v>
      </c>
      <c r="E307" s="54">
        <f>'PRIX LF'!P310</f>
        <v>0</v>
      </c>
      <c r="F307" s="26" t="str">
        <f>'PRIX LF'!W310</f>
        <v>MÉTHODES DOUCES</v>
      </c>
      <c r="G307" s="57">
        <f>'PRIX LF'!N310</f>
        <v>1746</v>
      </c>
      <c r="H307" s="26" t="str">
        <f>'PRIX LF'!F310</f>
        <v>PIECE</v>
      </c>
      <c r="I307" s="26">
        <f>'PRIX LF'!V310</f>
        <v>100</v>
      </c>
      <c r="J307" s="57">
        <f>'PRIX LF'!R310</f>
        <v>1382.25</v>
      </c>
      <c r="K307" s="57">
        <f>'PRIX LF'!J310</f>
        <v>800</v>
      </c>
      <c r="L307" s="303" t="str">
        <f>'PRIX LF'!AE310</f>
        <v/>
      </c>
    </row>
    <row r="308" spans="1:12" x14ac:dyDescent="0.2">
      <c r="A308" s="26">
        <f>'PRIX LF'!A311</f>
        <v>3926</v>
      </c>
      <c r="B308" s="26" t="str">
        <f>'PRIX LF'!D311</f>
        <v>FLE-XX CLASSIC - CHEST</v>
      </c>
      <c r="C308" s="57">
        <f>'PRIX LF'!L311</f>
        <v>2682</v>
      </c>
      <c r="D308" s="57">
        <f>'PRIX LF'!O311</f>
        <v>2682</v>
      </c>
      <c r="E308" s="54">
        <f>'PRIX LF'!P311</f>
        <v>0</v>
      </c>
      <c r="F308" s="26" t="str">
        <f>'PRIX LF'!W311</f>
        <v>MÉTHODES DOUCES</v>
      </c>
      <c r="G308" s="57">
        <f>'PRIX LF'!N311</f>
        <v>3218.4</v>
      </c>
      <c r="H308" s="26" t="str">
        <f>'PRIX LF'!F311</f>
        <v>PIECE</v>
      </c>
      <c r="I308" s="26">
        <f>'PRIX LF'!V311</f>
        <v>100</v>
      </c>
      <c r="J308" s="57">
        <f>'PRIX LF'!R311</f>
        <v>2547.9</v>
      </c>
      <c r="K308" s="57">
        <f>'PRIX LF'!J311</f>
        <v>1475</v>
      </c>
      <c r="L308" s="303" t="str">
        <f>'PRIX LF'!AE311</f>
        <v/>
      </c>
    </row>
    <row r="309" spans="1:12" x14ac:dyDescent="0.2">
      <c r="A309" s="26">
        <f>'PRIX LF'!A312</f>
        <v>3392</v>
      </c>
      <c r="B309" s="26" t="str">
        <f>'PRIX LF'!D312</f>
        <v>FLE-XX CLASSIC - CIRCUIT COMPLET</v>
      </c>
      <c r="C309" s="57">
        <f>'PRIX LF'!L312</f>
        <v>23818</v>
      </c>
      <c r="D309" s="57">
        <f>'PRIX LF'!O312</f>
        <v>23818</v>
      </c>
      <c r="E309" s="54">
        <f>'PRIX LF'!P312</f>
        <v>0</v>
      </c>
      <c r="F309" s="26" t="str">
        <f>'PRIX LF'!W312</f>
        <v>MÉTHODES DOUCES</v>
      </c>
      <c r="G309" s="57">
        <f>'PRIX LF'!N312</f>
        <v>28581.599999999999</v>
      </c>
      <c r="H309" s="26" t="str">
        <f>'PRIX LF'!F312</f>
        <v>SET</v>
      </c>
      <c r="I309" s="26">
        <f>'PRIX LF'!V312</f>
        <v>100</v>
      </c>
      <c r="J309" s="57">
        <f>'PRIX LF'!R312</f>
        <v>22627.1</v>
      </c>
      <c r="K309" s="57">
        <f>'PRIX LF'!J312</f>
        <v>13100</v>
      </c>
      <c r="L309" s="303" t="str">
        <f>'PRIX LF'!AE312</f>
        <v/>
      </c>
    </row>
    <row r="310" spans="1:12" x14ac:dyDescent="0.2">
      <c r="A310" s="26">
        <f>'PRIX LF'!A313</f>
        <v>3928</v>
      </c>
      <c r="B310" s="26" t="str">
        <f>'PRIX LF'!D313</f>
        <v>FLE-XX CLASSIC - HIP</v>
      </c>
      <c r="C310" s="57">
        <f>'PRIX LF'!L313</f>
        <v>2091</v>
      </c>
      <c r="D310" s="57">
        <f>'PRIX LF'!O313</f>
        <v>2091</v>
      </c>
      <c r="E310" s="54">
        <f>'PRIX LF'!P313</f>
        <v>0</v>
      </c>
      <c r="F310" s="26" t="str">
        <f>'PRIX LF'!W313</f>
        <v>MÉTHODES DOUCES</v>
      </c>
      <c r="G310" s="57">
        <f>'PRIX LF'!N313</f>
        <v>2509.1999999999998</v>
      </c>
      <c r="H310" s="26" t="str">
        <f>'PRIX LF'!F313</f>
        <v>PIECE</v>
      </c>
      <c r="I310" s="26">
        <f>'PRIX LF'!V313</f>
        <v>100</v>
      </c>
      <c r="J310" s="57">
        <f>'PRIX LF'!R313</f>
        <v>1986.4499999999998</v>
      </c>
      <c r="K310" s="57">
        <f>'PRIX LF'!J313</f>
        <v>1150</v>
      </c>
      <c r="L310" s="303" t="str">
        <f>'PRIX LF'!AE313</f>
        <v/>
      </c>
    </row>
    <row r="311" spans="1:12" x14ac:dyDescent="0.2">
      <c r="A311" s="26">
        <f>'PRIX LF'!A314</f>
        <v>3927</v>
      </c>
      <c r="B311" s="26" t="str">
        <f>'PRIX LF'!D314</f>
        <v>FLE-XX CLASSIC - LEG CURL</v>
      </c>
      <c r="C311" s="57">
        <f>'PRIX LF'!L314</f>
        <v>2682</v>
      </c>
      <c r="D311" s="57">
        <f>'PRIX LF'!O314</f>
        <v>2682</v>
      </c>
      <c r="E311" s="54">
        <f>'PRIX LF'!P314</f>
        <v>0</v>
      </c>
      <c r="F311" s="26" t="str">
        <f>'PRIX LF'!W314</f>
        <v>MÉTHODES DOUCES</v>
      </c>
      <c r="G311" s="57">
        <f>'PRIX LF'!N314</f>
        <v>3218.4</v>
      </c>
      <c r="H311" s="26" t="str">
        <f>'PRIX LF'!F314</f>
        <v>PIECE</v>
      </c>
      <c r="I311" s="26">
        <f>'PRIX LF'!V314</f>
        <v>100</v>
      </c>
      <c r="J311" s="57">
        <f>'PRIX LF'!R314</f>
        <v>2547.9</v>
      </c>
      <c r="K311" s="57">
        <f>'PRIX LF'!J314</f>
        <v>1475</v>
      </c>
      <c r="L311" s="303" t="str">
        <f>'PRIX LF'!AE314</f>
        <v/>
      </c>
    </row>
    <row r="312" spans="1:12" x14ac:dyDescent="0.2">
      <c r="A312" s="26">
        <f>'PRIX LF'!A315</f>
        <v>3929</v>
      </c>
      <c r="B312" s="26" t="str">
        <f>'PRIX LF'!D315</f>
        <v>FLE-XX CLASSIC - LEG EXTENSION</v>
      </c>
      <c r="C312" s="57">
        <f>'PRIX LF'!L315</f>
        <v>2682</v>
      </c>
      <c r="D312" s="57">
        <f>'PRIX LF'!O315</f>
        <v>2682</v>
      </c>
      <c r="E312" s="54">
        <f>'PRIX LF'!P315</f>
        <v>0</v>
      </c>
      <c r="F312" s="26" t="str">
        <f>'PRIX LF'!W315</f>
        <v>MÉTHODES DOUCES</v>
      </c>
      <c r="G312" s="57">
        <f>'PRIX LF'!N315</f>
        <v>3218.4</v>
      </c>
      <c r="H312" s="26" t="str">
        <f>'PRIX LF'!F315</f>
        <v>PIECE</v>
      </c>
      <c r="I312" s="26">
        <f>'PRIX LF'!V315</f>
        <v>100</v>
      </c>
      <c r="J312" s="57">
        <f>'PRIX LF'!R315</f>
        <v>2547.9</v>
      </c>
      <c r="K312" s="57">
        <f>'PRIX LF'!J315</f>
        <v>1475</v>
      </c>
      <c r="L312" s="303" t="str">
        <f>'PRIX LF'!AE315</f>
        <v/>
      </c>
    </row>
    <row r="313" spans="1:12" x14ac:dyDescent="0.2">
      <c r="A313" s="26">
        <f>'PRIX LF'!A316</f>
        <v>3924</v>
      </c>
      <c r="B313" s="26" t="str">
        <f>'PRIX LF'!D316</f>
        <v>FLE-XX CLASSIC - MUSHROOM</v>
      </c>
      <c r="C313" s="57">
        <f>'PRIX LF'!L316</f>
        <v>3273</v>
      </c>
      <c r="D313" s="57">
        <f>'PRIX LF'!O316</f>
        <v>3273</v>
      </c>
      <c r="E313" s="54">
        <f>'PRIX LF'!P316</f>
        <v>0</v>
      </c>
      <c r="F313" s="26" t="str">
        <f>'PRIX LF'!W316</f>
        <v>MÉTHODES DOUCES</v>
      </c>
      <c r="G313" s="57">
        <f>'PRIX LF'!N316</f>
        <v>3927.6</v>
      </c>
      <c r="H313" s="26" t="str">
        <f>'PRIX LF'!F316</f>
        <v>PIECE</v>
      </c>
      <c r="I313" s="26">
        <f>'PRIX LF'!V316</f>
        <v>100</v>
      </c>
      <c r="J313" s="57">
        <f>'PRIX LF'!R316</f>
        <v>3109.35</v>
      </c>
      <c r="K313" s="57">
        <f>'PRIX LF'!J316</f>
        <v>1800</v>
      </c>
      <c r="L313" s="303" t="str">
        <f>'PRIX LF'!AE316</f>
        <v/>
      </c>
    </row>
    <row r="314" spans="1:12" x14ac:dyDescent="0.2">
      <c r="A314" s="26">
        <f>'PRIX LF'!A317</f>
        <v>3923</v>
      </c>
      <c r="B314" s="26" t="str">
        <f>'PRIX LF'!D317</f>
        <v>FLE-XX CLASSIC - RABBIT</v>
      </c>
      <c r="C314" s="57">
        <f>'PRIX LF'!L317</f>
        <v>3273</v>
      </c>
      <c r="D314" s="57">
        <f>'PRIX LF'!O317</f>
        <v>3273</v>
      </c>
      <c r="E314" s="54">
        <f>'PRIX LF'!P317</f>
        <v>0</v>
      </c>
      <c r="F314" s="26" t="str">
        <f>'PRIX LF'!W317</f>
        <v>MÉTHODES DOUCES</v>
      </c>
      <c r="G314" s="57">
        <f>'PRIX LF'!N317</f>
        <v>3927.6</v>
      </c>
      <c r="H314" s="26" t="str">
        <f>'PRIX LF'!F317</f>
        <v>PIECE</v>
      </c>
      <c r="I314" s="26">
        <f>'PRIX LF'!V317</f>
        <v>100</v>
      </c>
      <c r="J314" s="57">
        <f>'PRIX LF'!R317</f>
        <v>3109.35</v>
      </c>
      <c r="K314" s="57">
        <f>'PRIX LF'!J317</f>
        <v>1800</v>
      </c>
      <c r="L314" s="303" t="str">
        <f>'PRIX LF'!AE317</f>
        <v/>
      </c>
    </row>
    <row r="315" spans="1:12" x14ac:dyDescent="0.2">
      <c r="A315" s="26">
        <f>'PRIX LF'!A318</f>
        <v>3925</v>
      </c>
      <c r="B315" s="26" t="str">
        <f>'PRIX LF'!D318</f>
        <v>FLE-XX CLASSIC - SPLIT</v>
      </c>
      <c r="C315" s="57">
        <f>'PRIX LF'!L318</f>
        <v>2682</v>
      </c>
      <c r="D315" s="57">
        <f>'PRIX LF'!O318</f>
        <v>2682</v>
      </c>
      <c r="E315" s="54">
        <f>'PRIX LF'!P318</f>
        <v>0</v>
      </c>
      <c r="F315" s="26" t="str">
        <f>'PRIX LF'!W318</f>
        <v>MÉTHODES DOUCES</v>
      </c>
      <c r="G315" s="57">
        <f>'PRIX LF'!N318</f>
        <v>3218.4</v>
      </c>
      <c r="H315" s="26" t="str">
        <f>'PRIX LF'!F318</f>
        <v>PIECE</v>
      </c>
      <c r="I315" s="26">
        <f>'PRIX LF'!V318</f>
        <v>100</v>
      </c>
      <c r="J315" s="57">
        <f>'PRIX LF'!R318</f>
        <v>2547.9</v>
      </c>
      <c r="K315" s="57">
        <f>'PRIX LF'!J318</f>
        <v>1475</v>
      </c>
      <c r="L315" s="303" t="str">
        <f>'PRIX LF'!AE318</f>
        <v/>
      </c>
    </row>
    <row r="316" spans="1:12" x14ac:dyDescent="0.2">
      <c r="A316" s="26">
        <f>'PRIX LF'!A319</f>
        <v>2296</v>
      </c>
      <c r="B316" s="26" t="str">
        <f>'PRIX LF'!D319</f>
        <v>FLEX BAR</v>
      </c>
      <c r="C316" s="57">
        <f>'PRIX LF'!L319</f>
        <v>19</v>
      </c>
      <c r="D316" s="57">
        <f>'PRIX LF'!O319</f>
        <v>11.875</v>
      </c>
      <c r="E316" s="54">
        <f>'PRIX LF'!P319</f>
        <v>-0.375</v>
      </c>
      <c r="F316" s="26" t="str">
        <f>'PRIX LF'!W319</f>
        <v>MÉTHODES DOUCES</v>
      </c>
      <c r="G316" s="57">
        <f>'PRIX LF'!N319</f>
        <v>22.8</v>
      </c>
      <c r="H316" s="26" t="str">
        <f>'PRIX LF'!F319</f>
        <v>PIECE</v>
      </c>
      <c r="I316" s="26">
        <f>'PRIX LF'!V319</f>
        <v>1</v>
      </c>
      <c r="J316" s="57">
        <f>'PRIX LF'!R319</f>
        <v>11.4</v>
      </c>
      <c r="K316" s="57">
        <f>'PRIX LF'!J319</f>
        <v>5.4572727272727262</v>
      </c>
      <c r="L316" s="303">
        <f>'PRIX LF'!AE319</f>
        <v>2.9082666666666668E-3</v>
      </c>
    </row>
    <row r="317" spans="1:12" x14ac:dyDescent="0.2">
      <c r="A317" s="26">
        <f>'PRIX LF'!A320</f>
        <v>1561</v>
      </c>
      <c r="B317" s="26" t="str">
        <f>'PRIX LF'!D320</f>
        <v>FOAM ROLLER AVEC HOUSSE</v>
      </c>
      <c r="C317" s="57">
        <f>'PRIX LF'!L320</f>
        <v>60.225000000000001</v>
      </c>
      <c r="D317" s="57">
        <f>'PRIX LF'!O320</f>
        <v>52.696874999999999</v>
      </c>
      <c r="E317" s="54">
        <f>'PRIX LF'!P320</f>
        <v>-0.12500000000000006</v>
      </c>
      <c r="F317" s="26" t="str">
        <f>'PRIX LF'!W320</f>
        <v>MÉTHODES DOUCES</v>
      </c>
      <c r="G317" s="57">
        <f>'PRIX LF'!N320</f>
        <v>72.27</v>
      </c>
      <c r="H317" s="26" t="str">
        <f>'PRIX LF'!F320</f>
        <v>PIECE</v>
      </c>
      <c r="I317" s="26">
        <f>'PRIX LF'!V320</f>
        <v>0.85</v>
      </c>
      <c r="J317" s="57">
        <f>'PRIX LF'!R320</f>
        <v>49.685625000000002</v>
      </c>
      <c r="K317" s="57">
        <f>'PRIX LF'!J320</f>
        <v>24.09</v>
      </c>
      <c r="L317" s="303" t="str">
        <f>'PRIX LF'!AE320</f>
        <v/>
      </c>
    </row>
    <row r="318" spans="1:12" x14ac:dyDescent="0.2">
      <c r="A318" s="26">
        <f>'PRIX LF'!A321</f>
        <v>1559</v>
      </c>
      <c r="B318" s="26" t="str">
        <f>'PRIX LF'!D321</f>
        <v xml:space="preserve">FOAM ROLLER BASIQUE </v>
      </c>
      <c r="C318" s="57">
        <f>'PRIX LF'!L321</f>
        <v>14.9</v>
      </c>
      <c r="D318" s="57">
        <f>'PRIX LF'!O321</f>
        <v>12.664999999999999</v>
      </c>
      <c r="E318" s="54">
        <f>'PRIX LF'!P321</f>
        <v>-0.15000000000000008</v>
      </c>
      <c r="F318" s="26" t="str">
        <f>'PRIX LF'!W321</f>
        <v>MÉTHODES DOUCES</v>
      </c>
      <c r="G318" s="57">
        <f>'PRIX LF'!N321</f>
        <v>17.88</v>
      </c>
      <c r="H318" s="26" t="str">
        <f>'PRIX LF'!F321</f>
        <v>PIECE</v>
      </c>
      <c r="I318" s="26">
        <f>'PRIX LF'!V321</f>
        <v>0.9</v>
      </c>
      <c r="J318" s="57">
        <f>'PRIX LF'!R321</f>
        <v>11.920000000000002</v>
      </c>
      <c r="K318" s="57">
        <f>'PRIX LF'!J321</f>
        <v>5.75</v>
      </c>
      <c r="L318" s="303">
        <f>'PRIX LF'!AE321</f>
        <v>2.29152E-2</v>
      </c>
    </row>
    <row r="319" spans="1:12" x14ac:dyDescent="0.2">
      <c r="A319" s="26">
        <f>'PRIX LF'!A322</f>
        <v>1560</v>
      </c>
      <c r="B319" s="26" t="str">
        <f>'PRIX LF'!D322</f>
        <v>FOAM ROLLER CLASSIC BLEU</v>
      </c>
      <c r="C319" s="57">
        <f>'PRIX LF'!L322</f>
        <v>26.17</v>
      </c>
      <c r="D319" s="57">
        <f>'PRIX LF'!O322</f>
        <v>24.207250000000002</v>
      </c>
      <c r="E319" s="54">
        <f>'PRIX LF'!P322</f>
        <v>-7.4999999999999983E-2</v>
      </c>
      <c r="F319" s="26" t="str">
        <f>'PRIX LF'!W322</f>
        <v>MÉTHODES DOUCES</v>
      </c>
      <c r="G319" s="57">
        <f>'PRIX LF'!N322</f>
        <v>31.404</v>
      </c>
      <c r="H319" s="26" t="str">
        <f>'PRIX LF'!F322</f>
        <v>PIECE</v>
      </c>
      <c r="I319" s="26">
        <f>'PRIX LF'!V322</f>
        <v>0.81666666666666676</v>
      </c>
      <c r="J319" s="57">
        <f>'PRIX LF'!R322</f>
        <v>22.89875</v>
      </c>
      <c r="K319" s="57">
        <f>'PRIX LF'!J322</f>
        <v>12.932272727272725</v>
      </c>
      <c r="L319" s="303">
        <f>'PRIX LF'!AE322</f>
        <v>2.4069279999999998E-2</v>
      </c>
    </row>
    <row r="320" spans="1:12" x14ac:dyDescent="0.2">
      <c r="A320" s="26">
        <f>'PRIX LF'!A323</f>
        <v>2544</v>
      </c>
      <c r="B320" s="26" t="str">
        <f>'PRIX LF'!D323</f>
        <v>FOAM ROLLER SMALL</v>
      </c>
      <c r="C320" s="57">
        <f>'PRIX LF'!L323</f>
        <v>15</v>
      </c>
      <c r="D320" s="57">
        <f>'PRIX LF'!O323</f>
        <v>12</v>
      </c>
      <c r="E320" s="54">
        <f>'PRIX LF'!P323</f>
        <v>-0.2</v>
      </c>
      <c r="F320" s="26" t="str">
        <f>'PRIX LF'!W323</f>
        <v>MÉTHODES DOUCES</v>
      </c>
      <c r="G320" s="57">
        <f>'PRIX LF'!N323</f>
        <v>18</v>
      </c>
      <c r="H320" s="26" t="str">
        <f>'PRIX LF'!F323</f>
        <v>PIECE</v>
      </c>
      <c r="I320" s="26">
        <f>'PRIX LF'!V323</f>
        <v>0.4</v>
      </c>
      <c r="J320" s="57">
        <f>'PRIX LF'!R323</f>
        <v>11.25</v>
      </c>
      <c r="K320" s="57">
        <f>'PRIX LF'!J323</f>
        <v>5.5632500000000009</v>
      </c>
      <c r="L320" s="303" t="str">
        <f>'PRIX LF'!AE323</f>
        <v/>
      </c>
    </row>
    <row r="321" spans="1:12" x14ac:dyDescent="0.2">
      <c r="A321" s="26">
        <f>'PRIX LF'!A324</f>
        <v>2714</v>
      </c>
      <c r="B321" s="26" t="str">
        <f>'PRIX LF'!D324</f>
        <v>FOREARM EXERCISER</v>
      </c>
      <c r="C321" s="57">
        <f>'PRIX LF'!L324</f>
        <v>37.482500000000002</v>
      </c>
      <c r="D321" s="57">
        <f>'PRIX LF'!O324</f>
        <v>32.7971875</v>
      </c>
      <c r="E321" s="54">
        <f>'PRIX LF'!P324</f>
        <v>-0.12500000000000006</v>
      </c>
      <c r="F321" s="26" t="str">
        <f>'PRIX LF'!W324</f>
        <v>MÉTHODES DOUCES</v>
      </c>
      <c r="G321" s="57">
        <f>'PRIX LF'!N324</f>
        <v>44.978999999999999</v>
      </c>
      <c r="H321" s="26" t="str">
        <f>'PRIX LF'!F324</f>
        <v>PIECE</v>
      </c>
      <c r="I321" s="26">
        <f>'PRIX LF'!V324</f>
        <v>5</v>
      </c>
      <c r="J321" s="57">
        <f>'PRIX LF'!R324</f>
        <v>30.9230625</v>
      </c>
      <c r="K321" s="57">
        <f>'PRIX LF'!J324</f>
        <v>15.014999999999999</v>
      </c>
      <c r="L321" s="303" t="str">
        <f>'PRIX LF'!AE324</f>
        <v/>
      </c>
    </row>
    <row r="322" spans="1:12" x14ac:dyDescent="0.2">
      <c r="A322" s="26">
        <f>'PRIX LF'!A325</f>
        <v>2366</v>
      </c>
      <c r="B322" s="26" t="str">
        <f>'PRIX LF'!D325</f>
        <v>FRITE AQUATIQUE</v>
      </c>
      <c r="C322" s="57">
        <f>'PRIX LF'!L325</f>
        <v>29.3</v>
      </c>
      <c r="D322" s="57">
        <f>'PRIX LF'!O325</f>
        <v>27.102500000000003</v>
      </c>
      <c r="E322" s="54">
        <f>'PRIX LF'!P325</f>
        <v>-7.4999999999999928E-2</v>
      </c>
      <c r="F322" s="26" t="str">
        <f>'PRIX LF'!W325</f>
        <v>AQUA</v>
      </c>
      <c r="G322" s="57">
        <f>'PRIX LF'!N325</f>
        <v>35.159999999999997</v>
      </c>
      <c r="H322" s="26" t="str">
        <f>'PRIX LF'!F325</f>
        <v>LOT DE 10</v>
      </c>
      <c r="I322" s="26">
        <f>'PRIX LF'!V325</f>
        <v>0.05</v>
      </c>
      <c r="J322" s="57">
        <f>'PRIX LF'!R325</f>
        <v>27.102500000000003</v>
      </c>
      <c r="K322" s="57">
        <f>'PRIX LF'!J325</f>
        <v>11.506000000000002</v>
      </c>
      <c r="L322" s="303" t="str">
        <f>'PRIX LF'!AE325</f>
        <v/>
      </c>
    </row>
    <row r="323" spans="1:12" x14ac:dyDescent="0.2">
      <c r="A323" s="26">
        <f>'PRIX LF'!A326</f>
        <v>2740</v>
      </c>
      <c r="B323" s="26" t="str">
        <f>'PRIX LF'!D326</f>
        <v>GANT D'ENTRAINEMENT 10OZ</v>
      </c>
      <c r="C323" s="57">
        <f>'PRIX LF'!L326</f>
        <v>23.333333333333336</v>
      </c>
      <c r="D323" s="57">
        <f>'PRIX LF'!O326</f>
        <v>23.333333333333336</v>
      </c>
      <c r="E323" s="54">
        <f>'PRIX LF'!P326</f>
        <v>0</v>
      </c>
      <c r="F323" s="26" t="str">
        <f>'PRIX LF'!W326</f>
        <v>FITNESS</v>
      </c>
      <c r="G323" s="57">
        <f>'PRIX LF'!N326</f>
        <v>28.000000000000004</v>
      </c>
      <c r="H323" s="26" t="str">
        <f>'PRIX LF'!F326</f>
        <v>PAIRE</v>
      </c>
      <c r="I323" s="26">
        <f>'PRIX LF'!V326</f>
        <v>2.2000000000000002</v>
      </c>
      <c r="J323" s="57">
        <f>'PRIX LF'!R326</f>
        <v>23.3333333333333</v>
      </c>
      <c r="K323" s="57">
        <f>'PRIX LF'!J326</f>
        <v>13.06666666666667</v>
      </c>
      <c r="L323" s="303" t="str">
        <f>'PRIX LF'!AE326</f>
        <v/>
      </c>
    </row>
    <row r="324" spans="1:12" x14ac:dyDescent="0.2">
      <c r="A324" s="26">
        <f>'PRIX LF'!A327</f>
        <v>2739</v>
      </c>
      <c r="B324" s="26" t="str">
        <f>'PRIX LF'!D327</f>
        <v>GANT D'ENTRAINEMENT 8OZ</v>
      </c>
      <c r="C324" s="57">
        <f>'PRIX LF'!L327</f>
        <v>23.333333333333336</v>
      </c>
      <c r="D324" s="57">
        <f>'PRIX LF'!O327</f>
        <v>23.333333333333336</v>
      </c>
      <c r="E324" s="54">
        <f>'PRIX LF'!P327</f>
        <v>0</v>
      </c>
      <c r="F324" s="26" t="str">
        <f>'PRIX LF'!W327</f>
        <v>FITNESS</v>
      </c>
      <c r="G324" s="57">
        <f>'PRIX LF'!N327</f>
        <v>28.000000000000004</v>
      </c>
      <c r="H324" s="26" t="str">
        <f>'PRIX LF'!F327</f>
        <v>PAIRE</v>
      </c>
      <c r="I324" s="26">
        <f>'PRIX LF'!V327</f>
        <v>2.2000000000000002</v>
      </c>
      <c r="J324" s="57">
        <f>'PRIX LF'!R327</f>
        <v>23.3333333333333</v>
      </c>
      <c r="K324" s="57">
        <f>'PRIX LF'!J327</f>
        <v>13.06666666666667</v>
      </c>
      <c r="L324" s="303" t="str">
        <f>'PRIX LF'!AE327</f>
        <v/>
      </c>
    </row>
    <row r="325" spans="1:12" x14ac:dyDescent="0.2">
      <c r="A325" s="26">
        <f>'PRIX LF'!A328</f>
        <v>3517</v>
      </c>
      <c r="B325" s="26" t="str">
        <f>'PRIX LF'!D328</f>
        <v>GANT D'ENTRAINEMENT NOIR 10OZ</v>
      </c>
      <c r="C325" s="57">
        <f>'PRIX LF'!L328</f>
        <v>23.333333333333336</v>
      </c>
      <c r="D325" s="57">
        <f>'PRIX LF'!O328</f>
        <v>23.333333333333336</v>
      </c>
      <c r="E325" s="54">
        <f>'PRIX LF'!P328</f>
        <v>0</v>
      </c>
      <c r="F325" s="26" t="str">
        <f>'PRIX LF'!W328</f>
        <v>FITNESS</v>
      </c>
      <c r="G325" s="57">
        <f>'PRIX LF'!N328</f>
        <v>28.000000000000004</v>
      </c>
      <c r="H325" s="26" t="str">
        <f>'PRIX LF'!F328</f>
        <v>PAIRE</v>
      </c>
      <c r="I325" s="26">
        <f>'PRIX LF'!V328</f>
        <v>0.05</v>
      </c>
      <c r="J325" s="57">
        <f>'PRIX LF'!R328</f>
        <v>23.333333333333336</v>
      </c>
      <c r="K325" s="57">
        <f>'PRIX LF'!J328</f>
        <v>14.373333333333338</v>
      </c>
      <c r="L325" s="303" t="str">
        <f>'PRIX LF'!AE328</f>
        <v/>
      </c>
    </row>
    <row r="326" spans="1:12" x14ac:dyDescent="0.2">
      <c r="A326" s="26">
        <f>'PRIX LF'!A329</f>
        <v>3518</v>
      </c>
      <c r="B326" s="26" t="str">
        <f>'PRIX LF'!D329</f>
        <v>GANT D'ENTRAINEMENT NOIR 12OZ</v>
      </c>
      <c r="C326" s="57">
        <f>'PRIX LF'!L329</f>
        <v>23.333333333333336</v>
      </c>
      <c r="D326" s="57">
        <f>'PRIX LF'!O329</f>
        <v>23.333333333333336</v>
      </c>
      <c r="E326" s="54">
        <f>'PRIX LF'!P329</f>
        <v>0</v>
      </c>
      <c r="F326" s="26" t="str">
        <f>'PRIX LF'!W329</f>
        <v>FITNESS</v>
      </c>
      <c r="G326" s="57">
        <f>'PRIX LF'!N329</f>
        <v>28.000000000000004</v>
      </c>
      <c r="H326" s="26" t="str">
        <f>'PRIX LF'!F329</f>
        <v>PAIRE</v>
      </c>
      <c r="I326" s="26">
        <f>'PRIX LF'!V329</f>
        <v>0.05</v>
      </c>
      <c r="J326" s="57">
        <f>'PRIX LF'!R329</f>
        <v>23.333333333333336</v>
      </c>
      <c r="K326" s="57">
        <f>'PRIX LF'!J329</f>
        <v>14.373333333333338</v>
      </c>
      <c r="L326" s="303" t="str">
        <f>'PRIX LF'!AE329</f>
        <v/>
      </c>
    </row>
    <row r="327" spans="1:12" x14ac:dyDescent="0.2">
      <c r="A327" s="26">
        <f>'PRIX LF'!A330</f>
        <v>3519</v>
      </c>
      <c r="B327" s="26" t="str">
        <f>'PRIX LF'!D330</f>
        <v>GANT D'ENTRAINEMENT NOIR 14OZ</v>
      </c>
      <c r="C327" s="57">
        <f>'PRIX LF'!L330</f>
        <v>23.333333333333336</v>
      </c>
      <c r="D327" s="57">
        <f>'PRIX LF'!O330</f>
        <v>23.333333333333336</v>
      </c>
      <c r="E327" s="54">
        <f>'PRIX LF'!P330</f>
        <v>0</v>
      </c>
      <c r="F327" s="26" t="str">
        <f>'PRIX LF'!W330</f>
        <v>BOXE</v>
      </c>
      <c r="G327" s="57">
        <f>'PRIX LF'!N330</f>
        <v>28.000000000000004</v>
      </c>
      <c r="H327" s="26" t="str">
        <f>'PRIX LF'!F330</f>
        <v>PAIRE</v>
      </c>
      <c r="I327" s="26">
        <f>'PRIX LF'!V330</f>
        <v>0.05</v>
      </c>
      <c r="J327" s="57">
        <f>'PRIX LF'!R330</f>
        <v>23.333333333333336</v>
      </c>
      <c r="K327" s="57">
        <f>'PRIX LF'!J330</f>
        <v>14.373333333333338</v>
      </c>
      <c r="L327" s="303" t="str">
        <f>'PRIX LF'!AE330</f>
        <v/>
      </c>
    </row>
    <row r="328" spans="1:12" x14ac:dyDescent="0.2">
      <c r="A328" s="26">
        <f>'PRIX LF'!A331</f>
        <v>3520</v>
      </c>
      <c r="B328" s="26" t="str">
        <f>'PRIX LF'!D331</f>
        <v>GANT D'ENTRAINEMENT NOIR 8OZ</v>
      </c>
      <c r="C328" s="57">
        <f>'PRIX LF'!L331</f>
        <v>23.333333333333336</v>
      </c>
      <c r="D328" s="57">
        <f>'PRIX LF'!O331</f>
        <v>23.333333333333336</v>
      </c>
      <c r="E328" s="54">
        <f>'PRIX LF'!P331</f>
        <v>0</v>
      </c>
      <c r="F328" s="26" t="str">
        <f>'PRIX LF'!W331</f>
        <v>FITNESS</v>
      </c>
      <c r="G328" s="57">
        <f>'PRIX LF'!N331</f>
        <v>28.000000000000004</v>
      </c>
      <c r="H328" s="26" t="str">
        <f>'PRIX LF'!F331</f>
        <v>PAIRE</v>
      </c>
      <c r="I328" s="26">
        <f>'PRIX LF'!V331</f>
        <v>0.05</v>
      </c>
      <c r="J328" s="57">
        <f>'PRIX LF'!R331</f>
        <v>23.333333333333336</v>
      </c>
      <c r="K328" s="57">
        <f>'PRIX LF'!J331</f>
        <v>14.373333333333338</v>
      </c>
      <c r="L328" s="303" t="str">
        <f>'PRIX LF'!AE331</f>
        <v/>
      </c>
    </row>
    <row r="329" spans="1:12" x14ac:dyDescent="0.2">
      <c r="A329" s="26">
        <f>'PRIX LF'!A332</f>
        <v>3521</v>
      </c>
      <c r="B329" s="26" t="str">
        <f>'PRIX LF'!D332</f>
        <v>GANT D'ENTRAINEMENT ROUGE 10OZ</v>
      </c>
      <c r="C329" s="57">
        <f>'PRIX LF'!L332</f>
        <v>23.333333333333336</v>
      </c>
      <c r="D329" s="57">
        <f>'PRIX LF'!O332</f>
        <v>23.333333333333336</v>
      </c>
      <c r="E329" s="54">
        <f>'PRIX LF'!P332</f>
        <v>0</v>
      </c>
      <c r="F329" s="26" t="str">
        <f>'PRIX LF'!W332</f>
        <v>FITNESS</v>
      </c>
      <c r="G329" s="57">
        <f>'PRIX LF'!N332</f>
        <v>28.000000000000004</v>
      </c>
      <c r="H329" s="26" t="str">
        <f>'PRIX LF'!F332</f>
        <v>PAIRE</v>
      </c>
      <c r="I329" s="26">
        <f>'PRIX LF'!V332</f>
        <v>0.05</v>
      </c>
      <c r="J329" s="57">
        <f>'PRIX LF'!R332</f>
        <v>23.333333333333336</v>
      </c>
      <c r="K329" s="57">
        <f>'PRIX LF'!J332</f>
        <v>14.373333333333338</v>
      </c>
      <c r="L329" s="303" t="str">
        <f>'PRIX LF'!AE332</f>
        <v/>
      </c>
    </row>
    <row r="330" spans="1:12" x14ac:dyDescent="0.2">
      <c r="A330" s="26">
        <f>'PRIX LF'!A333</f>
        <v>3522</v>
      </c>
      <c r="B330" s="26" t="str">
        <f>'PRIX LF'!D333</f>
        <v>GANT D'ENTRAINEMENT ROUGE 12OZ</v>
      </c>
      <c r="C330" s="57">
        <f>'PRIX LF'!L333</f>
        <v>23.333333333333336</v>
      </c>
      <c r="D330" s="57">
        <f>'PRIX LF'!O333</f>
        <v>23.333333333333336</v>
      </c>
      <c r="E330" s="54">
        <f>'PRIX LF'!P333</f>
        <v>0</v>
      </c>
      <c r="F330" s="26" t="str">
        <f>'PRIX LF'!W333</f>
        <v>FITNESS</v>
      </c>
      <c r="G330" s="57">
        <f>'PRIX LF'!N333</f>
        <v>28.000000000000004</v>
      </c>
      <c r="H330" s="26" t="str">
        <f>'PRIX LF'!F333</f>
        <v>PAIRE</v>
      </c>
      <c r="I330" s="26">
        <f>'PRIX LF'!V333</f>
        <v>0.05</v>
      </c>
      <c r="J330" s="57">
        <f>'PRIX LF'!R333</f>
        <v>23.333333333333336</v>
      </c>
      <c r="K330" s="57">
        <f>'PRIX LF'!J333</f>
        <v>14.373333333333338</v>
      </c>
      <c r="L330" s="303" t="str">
        <f>'PRIX LF'!AE333</f>
        <v/>
      </c>
    </row>
    <row r="331" spans="1:12" x14ac:dyDescent="0.2">
      <c r="A331" s="26">
        <f>'PRIX LF'!A334</f>
        <v>3524</v>
      </c>
      <c r="B331" s="26" t="str">
        <f>'PRIX LF'!D334</f>
        <v>GANT D'ENTRAINEMENT ROUGE 8OZ</v>
      </c>
      <c r="C331" s="57">
        <f>'PRIX LF'!L334</f>
        <v>23.333333333333336</v>
      </c>
      <c r="D331" s="57">
        <f>'PRIX LF'!O334</f>
        <v>23.333333333333336</v>
      </c>
      <c r="E331" s="54">
        <f>'PRIX LF'!P334</f>
        <v>0</v>
      </c>
      <c r="F331" s="26" t="str">
        <f>'PRIX LF'!W334</f>
        <v>FITNESS</v>
      </c>
      <c r="G331" s="57">
        <f>'PRIX LF'!N334</f>
        <v>28.000000000000004</v>
      </c>
      <c r="H331" s="26" t="str">
        <f>'PRIX LF'!F334</f>
        <v>PAIRE</v>
      </c>
      <c r="I331" s="26">
        <f>'PRIX LF'!V334</f>
        <v>0.05</v>
      </c>
      <c r="J331" s="57">
        <f>'PRIX LF'!R334</f>
        <v>23.333333333333336</v>
      </c>
      <c r="K331" s="57">
        <f>'PRIX LF'!J334</f>
        <v>14.373333333333338</v>
      </c>
      <c r="L331" s="303" t="str">
        <f>'PRIX LF'!AE334</f>
        <v/>
      </c>
    </row>
    <row r="332" spans="1:12" x14ac:dyDescent="0.2">
      <c r="A332" s="26">
        <f>'PRIX LF'!A335</f>
        <v>2583</v>
      </c>
      <c r="B332" s="26" t="str">
        <f>'PRIX LF'!D335</f>
        <v>GANT DE SAC LF'</v>
      </c>
      <c r="C332" s="57">
        <f>'PRIX LF'!L335</f>
        <v>15.83</v>
      </c>
      <c r="D332" s="57">
        <f>'PRIX LF'!O335</f>
        <v>12.26825</v>
      </c>
      <c r="E332" s="54">
        <f>'PRIX LF'!P335</f>
        <v>-0.22500000000000001</v>
      </c>
      <c r="F332" s="26" t="str">
        <f>'PRIX LF'!W335</f>
        <v>FITNESS</v>
      </c>
      <c r="G332" s="57">
        <f>'PRIX LF'!N335</f>
        <v>18.995999999999999</v>
      </c>
      <c r="H332" s="26" t="str">
        <f>'PRIX LF'!F335</f>
        <v>PAIRE</v>
      </c>
      <c r="I332" s="26">
        <f>'PRIX LF'!V335</f>
        <v>0.4</v>
      </c>
      <c r="J332" s="57">
        <f>'PRIX LF'!R335</f>
        <v>11.476749999999999</v>
      </c>
      <c r="K332" s="57">
        <f>'PRIX LF'!J335</f>
        <v>4.8090909090909078</v>
      </c>
      <c r="L332" s="303">
        <f>'PRIX LF'!AE335</f>
        <v>6.0000000000000001E-3</v>
      </c>
    </row>
    <row r="333" spans="1:12" x14ac:dyDescent="0.2">
      <c r="A333" s="26">
        <f>'PRIX LF'!A336</f>
        <v>2582</v>
      </c>
      <c r="B333" s="26" t="str">
        <f>'PRIX LF'!D336</f>
        <v>GANT DE SAC NOIR</v>
      </c>
      <c r="C333" s="57">
        <f>'PRIX LF'!L336</f>
        <v>19.583333333333336</v>
      </c>
      <c r="D333" s="57">
        <f>'PRIX LF'!O336</f>
        <v>19.583333333333336</v>
      </c>
      <c r="E333" s="54">
        <f>'PRIX LF'!P336</f>
        <v>0</v>
      </c>
      <c r="F333" s="26" t="str">
        <f>'PRIX LF'!W336</f>
        <v>FITNESS</v>
      </c>
      <c r="G333" s="57">
        <f>'PRIX LF'!N336</f>
        <v>23.500000000000004</v>
      </c>
      <c r="H333" s="26" t="str">
        <f>'PRIX LF'!F336</f>
        <v>PAIRE</v>
      </c>
      <c r="I333" s="26">
        <f>'PRIX LF'!V336</f>
        <v>0.28000000000000003</v>
      </c>
      <c r="J333" s="57">
        <f>'PRIX LF'!R336</f>
        <v>19.583333333333336</v>
      </c>
      <c r="K333" s="57">
        <f>'PRIX LF'!J336</f>
        <v>12.063333333333336</v>
      </c>
      <c r="L333" s="303" t="str">
        <f>'PRIX LF'!AE336</f>
        <v/>
      </c>
    </row>
    <row r="334" spans="1:12" x14ac:dyDescent="0.2">
      <c r="A334" s="26">
        <f>'PRIX LF'!A337</f>
        <v>2581</v>
      </c>
      <c r="B334" s="26" t="str">
        <f>'PRIX LF'!D337</f>
        <v>GANT DE SAC ROSE</v>
      </c>
      <c r="C334" s="57">
        <f>'PRIX LF'!L337</f>
        <v>19.583333333333336</v>
      </c>
      <c r="D334" s="57">
        <f>'PRIX LF'!O337</f>
        <v>19.583333333333336</v>
      </c>
      <c r="E334" s="54">
        <f>'PRIX LF'!P337</f>
        <v>0</v>
      </c>
      <c r="F334" s="26" t="str">
        <f>'PRIX LF'!W337</f>
        <v>FITNESS</v>
      </c>
      <c r="G334" s="57">
        <f>'PRIX LF'!N337</f>
        <v>23.500000000000004</v>
      </c>
      <c r="H334" s="26" t="str">
        <f>'PRIX LF'!F337</f>
        <v>PAIRE</v>
      </c>
      <c r="I334" s="26">
        <f>'PRIX LF'!V337</f>
        <v>0.25</v>
      </c>
      <c r="J334" s="57">
        <f>'PRIX LF'!R337</f>
        <v>19.583333333333336</v>
      </c>
      <c r="K334" s="57">
        <f>'PRIX LF'!J337</f>
        <v>12.063333333333336</v>
      </c>
      <c r="L334" s="303" t="str">
        <f>'PRIX LF'!AE337</f>
        <v/>
      </c>
    </row>
    <row r="335" spans="1:12" x14ac:dyDescent="0.2">
      <c r="A335" s="26">
        <f>'PRIX LF'!A338</f>
        <v>2597</v>
      </c>
      <c r="B335" s="26" t="str">
        <f>'PRIX LF'!D338</f>
        <v>GANT MMA</v>
      </c>
      <c r="C335" s="57">
        <f>'PRIX LF'!L338</f>
        <v>23.333333333333336</v>
      </c>
      <c r="D335" s="57">
        <f>'PRIX LF'!O338</f>
        <v>23.333333333333336</v>
      </c>
      <c r="E335" s="54">
        <f>'PRIX LF'!P338</f>
        <v>0</v>
      </c>
      <c r="F335" s="26" t="str">
        <f>'PRIX LF'!W338</f>
        <v>FITNESS</v>
      </c>
      <c r="G335" s="57">
        <f>'PRIX LF'!N338</f>
        <v>28.000000000000004</v>
      </c>
      <c r="H335" s="26" t="str">
        <f>'PRIX LF'!F338</f>
        <v>PAIRE</v>
      </c>
      <c r="I335" s="26">
        <f>'PRIX LF'!V338</f>
        <v>0.25</v>
      </c>
      <c r="J335" s="57">
        <f>'PRIX LF'!R338</f>
        <v>23.333333333333336</v>
      </c>
      <c r="K335" s="57">
        <f>'PRIX LF'!J338</f>
        <v>14.373333333333338</v>
      </c>
      <c r="L335" s="303" t="str">
        <f>'PRIX LF'!AE338</f>
        <v/>
      </c>
    </row>
    <row r="336" spans="1:12" x14ac:dyDescent="0.2">
      <c r="A336" s="26">
        <f>'PRIX LF'!A339</f>
        <v>2751</v>
      </c>
      <c r="B336" s="26" t="str">
        <f>'PRIX LF'!D339</f>
        <v>GANT MMA COMPETITION BLANC - TAILLE L</v>
      </c>
      <c r="C336" s="57">
        <f>'PRIX LF'!L339</f>
        <v>40.833333333333336</v>
      </c>
      <c r="D336" s="57">
        <f>'PRIX LF'!O339</f>
        <v>40.833333333333336</v>
      </c>
      <c r="E336" s="54">
        <f>'PRIX LF'!P339</f>
        <v>0</v>
      </c>
      <c r="F336" s="26" t="str">
        <f>'PRIX LF'!W339</f>
        <v>FITNESS</v>
      </c>
      <c r="G336" s="57">
        <f>'PRIX LF'!N339</f>
        <v>49</v>
      </c>
      <c r="H336" s="26" t="str">
        <f>'PRIX LF'!F339</f>
        <v>PAIRE</v>
      </c>
      <c r="I336" s="26">
        <f>'PRIX LF'!V339</f>
        <v>2.2000000000000002</v>
      </c>
      <c r="J336" s="57">
        <f>'PRIX LF'!R339</f>
        <v>38.791666666666664</v>
      </c>
      <c r="K336" s="57">
        <f>'PRIX LF'!J339</f>
        <v>22.866666666666671</v>
      </c>
      <c r="L336" s="303" t="str">
        <f>'PRIX LF'!AE339</f>
        <v/>
      </c>
    </row>
    <row r="337" spans="1:12" x14ac:dyDescent="0.2">
      <c r="A337" s="26">
        <f>'PRIX LF'!A340</f>
        <v>2750</v>
      </c>
      <c r="B337" s="26" t="str">
        <f>'PRIX LF'!D340</f>
        <v>GANT MMA COMPETITION BLANC - TAILLE M</v>
      </c>
      <c r="C337" s="57">
        <f>'PRIX LF'!L340</f>
        <v>40.833333333333336</v>
      </c>
      <c r="D337" s="57">
        <f>'PRIX LF'!O340</f>
        <v>40.833333333333336</v>
      </c>
      <c r="E337" s="54">
        <f>'PRIX LF'!P340</f>
        <v>0</v>
      </c>
      <c r="F337" s="26" t="str">
        <f>'PRIX LF'!W340</f>
        <v>FITNESS</v>
      </c>
      <c r="G337" s="57">
        <f>'PRIX LF'!N340</f>
        <v>49</v>
      </c>
      <c r="H337" s="26" t="str">
        <f>'PRIX LF'!F340</f>
        <v>PAIRE</v>
      </c>
      <c r="I337" s="26">
        <f>'PRIX LF'!V340</f>
        <v>2.2000000000000002</v>
      </c>
      <c r="J337" s="57">
        <f>'PRIX LF'!R340</f>
        <v>38.791666666666664</v>
      </c>
      <c r="K337" s="57">
        <f>'PRIX LF'!J340</f>
        <v>22.866666666666671</v>
      </c>
      <c r="L337" s="303" t="str">
        <f>'PRIX LF'!AE340</f>
        <v/>
      </c>
    </row>
    <row r="338" spans="1:12" x14ac:dyDescent="0.2">
      <c r="A338" s="26">
        <f>'PRIX LF'!A341</f>
        <v>2749</v>
      </c>
      <c r="B338" s="26" t="str">
        <f>'PRIX LF'!D341</f>
        <v>GANT MMA COMPETITION BLANC - TAILLE S</v>
      </c>
      <c r="C338" s="57">
        <f>'PRIX LF'!L341</f>
        <v>40.833333333333336</v>
      </c>
      <c r="D338" s="57">
        <f>'PRIX LF'!O341</f>
        <v>40.833333333333336</v>
      </c>
      <c r="E338" s="54">
        <f>'PRIX LF'!P341</f>
        <v>0</v>
      </c>
      <c r="F338" s="26" t="str">
        <f>'PRIX LF'!W341</f>
        <v>FITNESS</v>
      </c>
      <c r="G338" s="57">
        <f>'PRIX LF'!N341</f>
        <v>49</v>
      </c>
      <c r="H338" s="26" t="str">
        <f>'PRIX LF'!F341</f>
        <v>PAIRE</v>
      </c>
      <c r="I338" s="26">
        <f>'PRIX LF'!V341</f>
        <v>2.2000000000000002</v>
      </c>
      <c r="J338" s="57">
        <f>'PRIX LF'!R341</f>
        <v>38.791666666666664</v>
      </c>
      <c r="K338" s="57">
        <f>'PRIX LF'!J341</f>
        <v>22.866666666666671</v>
      </c>
      <c r="L338" s="303" t="str">
        <f>'PRIX LF'!AE341</f>
        <v/>
      </c>
    </row>
    <row r="339" spans="1:12" x14ac:dyDescent="0.2">
      <c r="A339" s="26">
        <f>'PRIX LF'!A342</f>
        <v>2752</v>
      </c>
      <c r="B339" s="26" t="str">
        <f>'PRIX LF'!D342</f>
        <v>GANT MMA COMPETITION BLANC - TAILLE XL</v>
      </c>
      <c r="C339" s="57">
        <f>'PRIX LF'!L342</f>
        <v>40.833333333333336</v>
      </c>
      <c r="D339" s="57">
        <f>'PRIX LF'!O342</f>
        <v>40.833333333333336</v>
      </c>
      <c r="E339" s="54">
        <f>'PRIX LF'!P342</f>
        <v>0</v>
      </c>
      <c r="F339" s="26" t="str">
        <f>'PRIX LF'!W342</f>
        <v>FITNESS</v>
      </c>
      <c r="G339" s="57">
        <f>'PRIX LF'!N342</f>
        <v>49</v>
      </c>
      <c r="H339" s="26" t="str">
        <f>'PRIX LF'!F342</f>
        <v>PAIRE</v>
      </c>
      <c r="I339" s="26">
        <f>'PRIX LF'!V342</f>
        <v>2.2000000000000002</v>
      </c>
      <c r="J339" s="57">
        <f>'PRIX LF'!R342</f>
        <v>38.791666666666664</v>
      </c>
      <c r="K339" s="57">
        <f>'PRIX LF'!J342</f>
        <v>22.866666666666671</v>
      </c>
      <c r="L339" s="303" t="str">
        <f>'PRIX LF'!AE342</f>
        <v/>
      </c>
    </row>
    <row r="340" spans="1:12" x14ac:dyDescent="0.2">
      <c r="A340" s="26">
        <f>'PRIX LF'!A343</f>
        <v>2747</v>
      </c>
      <c r="B340" s="26" t="str">
        <f>'PRIX LF'!D343</f>
        <v>GANT MMA COMPETITION NOIR - TAILLE L</v>
      </c>
      <c r="C340" s="57">
        <f>'PRIX LF'!L343</f>
        <v>40.833333333333336</v>
      </c>
      <c r="D340" s="57">
        <f>'PRIX LF'!O343</f>
        <v>40.833333333333336</v>
      </c>
      <c r="E340" s="54">
        <f>'PRIX LF'!P343</f>
        <v>0</v>
      </c>
      <c r="F340" s="26" t="str">
        <f>'PRIX LF'!W343</f>
        <v>FITNESS</v>
      </c>
      <c r="G340" s="57">
        <f>'PRIX LF'!N343</f>
        <v>49</v>
      </c>
      <c r="H340" s="26" t="str">
        <f>'PRIX LF'!F343</f>
        <v>PAIRE</v>
      </c>
      <c r="I340" s="26">
        <f>'PRIX LF'!V343</f>
        <v>2.2000000000000002</v>
      </c>
      <c r="J340" s="57">
        <f>'PRIX LF'!R343</f>
        <v>38.791666666666664</v>
      </c>
      <c r="K340" s="57">
        <f>'PRIX LF'!J343</f>
        <v>22.866666666666671</v>
      </c>
      <c r="L340" s="303" t="str">
        <f>'PRIX LF'!AE343</f>
        <v/>
      </c>
    </row>
    <row r="341" spans="1:12" x14ac:dyDescent="0.2">
      <c r="A341" s="26">
        <f>'PRIX LF'!A344</f>
        <v>2746</v>
      </c>
      <c r="B341" s="26" t="str">
        <f>'PRIX LF'!D344</f>
        <v>GANT MMA COMPETITION NOIR - TAILLE M</v>
      </c>
      <c r="C341" s="57">
        <f>'PRIX LF'!L344</f>
        <v>40.833333333333336</v>
      </c>
      <c r="D341" s="57">
        <f>'PRIX LF'!O344</f>
        <v>40.833333333333336</v>
      </c>
      <c r="E341" s="54">
        <f>'PRIX LF'!P344</f>
        <v>0</v>
      </c>
      <c r="F341" s="26" t="str">
        <f>'PRIX LF'!W344</f>
        <v>FITNESS</v>
      </c>
      <c r="G341" s="57">
        <f>'PRIX LF'!N344</f>
        <v>49</v>
      </c>
      <c r="H341" s="26" t="str">
        <f>'PRIX LF'!F344</f>
        <v>PAIRE</v>
      </c>
      <c r="I341" s="26">
        <f>'PRIX LF'!V344</f>
        <v>2.2000000000000002</v>
      </c>
      <c r="J341" s="57">
        <f>'PRIX LF'!R344</f>
        <v>38.791666666666664</v>
      </c>
      <c r="K341" s="57">
        <f>'PRIX LF'!J344</f>
        <v>22.866666666666671</v>
      </c>
      <c r="L341" s="303" t="str">
        <f>'PRIX LF'!AE344</f>
        <v/>
      </c>
    </row>
    <row r="342" spans="1:12" x14ac:dyDescent="0.2">
      <c r="A342" s="26">
        <f>'PRIX LF'!A345</f>
        <v>2745</v>
      </c>
      <c r="B342" s="26" t="str">
        <f>'PRIX LF'!D345</f>
        <v>GANT MMA COMPETITION NOIR - TAILLE S</v>
      </c>
      <c r="C342" s="57">
        <f>'PRIX LF'!L345</f>
        <v>40.833333333333336</v>
      </c>
      <c r="D342" s="57">
        <f>'PRIX LF'!O345</f>
        <v>40.833333333333336</v>
      </c>
      <c r="E342" s="54">
        <f>'PRIX LF'!P345</f>
        <v>0</v>
      </c>
      <c r="F342" s="26" t="str">
        <f>'PRIX LF'!W345</f>
        <v>FITNESS</v>
      </c>
      <c r="G342" s="57">
        <f>'PRIX LF'!N345</f>
        <v>49</v>
      </c>
      <c r="H342" s="26" t="str">
        <f>'PRIX LF'!F345</f>
        <v>PAIRE</v>
      </c>
      <c r="I342" s="26">
        <f>'PRIX LF'!V345</f>
        <v>2.2000000000000002</v>
      </c>
      <c r="J342" s="57">
        <f>'PRIX LF'!R345</f>
        <v>38.791666666666664</v>
      </c>
      <c r="K342" s="57">
        <f>'PRIX LF'!J345</f>
        <v>22.866666666666671</v>
      </c>
      <c r="L342" s="303" t="str">
        <f>'PRIX LF'!AE345</f>
        <v/>
      </c>
    </row>
    <row r="343" spans="1:12" x14ac:dyDescent="0.2">
      <c r="A343" s="26">
        <f>'PRIX LF'!A346</f>
        <v>2748</v>
      </c>
      <c r="B343" s="26" t="str">
        <f>'PRIX LF'!D346</f>
        <v>GANT MMA COMPETITION NOIR - TAILLE XL</v>
      </c>
      <c r="C343" s="57">
        <f>'PRIX LF'!L346</f>
        <v>40.833333333333336</v>
      </c>
      <c r="D343" s="57">
        <f>'PRIX LF'!O346</f>
        <v>40.833333333333336</v>
      </c>
      <c r="E343" s="54">
        <f>'PRIX LF'!P346</f>
        <v>0</v>
      </c>
      <c r="F343" s="26" t="str">
        <f>'PRIX LF'!W346</f>
        <v>FITNESS</v>
      </c>
      <c r="G343" s="57">
        <f>'PRIX LF'!N346</f>
        <v>49</v>
      </c>
      <c r="H343" s="26" t="str">
        <f>'PRIX LF'!F346</f>
        <v>PAIRE</v>
      </c>
      <c r="I343" s="26">
        <f>'PRIX LF'!V346</f>
        <v>2.2000000000000002</v>
      </c>
      <c r="J343" s="57">
        <f>'PRIX LF'!R346</f>
        <v>38.791666666666664</v>
      </c>
      <c r="K343" s="57">
        <f>'PRIX LF'!J346</f>
        <v>22.866666666666671</v>
      </c>
      <c r="L343" s="303" t="str">
        <f>'PRIX LF'!AE346</f>
        <v/>
      </c>
    </row>
    <row r="344" spans="1:12" x14ac:dyDescent="0.2">
      <c r="A344" s="26">
        <f>'PRIX LF'!A347</f>
        <v>2763</v>
      </c>
      <c r="B344" s="26" t="str">
        <f>'PRIX LF'!D347</f>
        <v>GANT MMA ENTRAINEMENT/COMPETITION BLANC - TAILLE L</v>
      </c>
      <c r="C344" s="57">
        <f>'PRIX LF'!L347</f>
        <v>33.25</v>
      </c>
      <c r="D344" s="57">
        <f>'PRIX LF'!O347</f>
        <v>33.25</v>
      </c>
      <c r="E344" s="54">
        <f>'PRIX LF'!P347</f>
        <v>0</v>
      </c>
      <c r="F344" s="26" t="str">
        <f>'PRIX LF'!W347</f>
        <v>FITNESS</v>
      </c>
      <c r="G344" s="57">
        <f>'PRIX LF'!N347</f>
        <v>39.9</v>
      </c>
      <c r="H344" s="26" t="str">
        <f>'PRIX LF'!F347</f>
        <v>PAIRE</v>
      </c>
      <c r="I344" s="26">
        <f>'PRIX LF'!V347</f>
        <v>2.2000000000000002</v>
      </c>
      <c r="J344" s="57">
        <f>'PRIX LF'!R347</f>
        <v>31.587499999999999</v>
      </c>
      <c r="K344" s="57">
        <f>'PRIX LF'!J347</f>
        <v>18.62</v>
      </c>
      <c r="L344" s="303" t="str">
        <f>'PRIX LF'!AE347</f>
        <v/>
      </c>
    </row>
    <row r="345" spans="1:12" x14ac:dyDescent="0.2">
      <c r="A345" s="26">
        <f>'PRIX LF'!A348</f>
        <v>2762</v>
      </c>
      <c r="B345" s="26" t="str">
        <f>'PRIX LF'!D348</f>
        <v>GANT MMA ENTRAINEMENT/COMPETITION BLANC - TAILLE M</v>
      </c>
      <c r="C345" s="57">
        <f>'PRIX LF'!L348</f>
        <v>33.25</v>
      </c>
      <c r="D345" s="57">
        <f>'PRIX LF'!O348</f>
        <v>33.25</v>
      </c>
      <c r="E345" s="54">
        <f>'PRIX LF'!P348</f>
        <v>0</v>
      </c>
      <c r="F345" s="26" t="str">
        <f>'PRIX LF'!W348</f>
        <v>FITNESS</v>
      </c>
      <c r="G345" s="57">
        <f>'PRIX LF'!N348</f>
        <v>39.9</v>
      </c>
      <c r="H345" s="26" t="str">
        <f>'PRIX LF'!F348</f>
        <v>PAIRE</v>
      </c>
      <c r="I345" s="26">
        <f>'PRIX LF'!V348</f>
        <v>2.2000000000000002</v>
      </c>
      <c r="J345" s="57">
        <f>'PRIX LF'!R348</f>
        <v>31.587499999999999</v>
      </c>
      <c r="K345" s="57">
        <f>'PRIX LF'!J348</f>
        <v>18.62</v>
      </c>
      <c r="L345" s="303" t="str">
        <f>'PRIX LF'!AE348</f>
        <v/>
      </c>
    </row>
    <row r="346" spans="1:12" x14ac:dyDescent="0.2">
      <c r="A346" s="26">
        <f>'PRIX LF'!A349</f>
        <v>2761</v>
      </c>
      <c r="B346" s="26" t="str">
        <f>'PRIX LF'!D349</f>
        <v>GANT MMA ENTRAINEMENT/COMPETITION BLANC - TAILLE S</v>
      </c>
      <c r="C346" s="57">
        <f>'PRIX LF'!L349</f>
        <v>33.25</v>
      </c>
      <c r="D346" s="57">
        <f>'PRIX LF'!O349</f>
        <v>33.25</v>
      </c>
      <c r="E346" s="54">
        <f>'PRIX LF'!P349</f>
        <v>0</v>
      </c>
      <c r="F346" s="26" t="str">
        <f>'PRIX LF'!W349</f>
        <v>FITNESS</v>
      </c>
      <c r="G346" s="57">
        <f>'PRIX LF'!N349</f>
        <v>39.9</v>
      </c>
      <c r="H346" s="26" t="str">
        <f>'PRIX LF'!F349</f>
        <v>PAIRE</v>
      </c>
      <c r="I346" s="26">
        <f>'PRIX LF'!V349</f>
        <v>2.2000000000000002</v>
      </c>
      <c r="J346" s="57">
        <f>'PRIX LF'!R349</f>
        <v>31.587499999999999</v>
      </c>
      <c r="K346" s="57">
        <f>'PRIX LF'!J349</f>
        <v>18.62</v>
      </c>
      <c r="L346" s="303" t="str">
        <f>'PRIX LF'!AE349</f>
        <v/>
      </c>
    </row>
    <row r="347" spans="1:12" x14ac:dyDescent="0.2">
      <c r="A347" s="26">
        <f>'PRIX LF'!A350</f>
        <v>2764</v>
      </c>
      <c r="B347" s="26" t="str">
        <f>'PRIX LF'!D350</f>
        <v>GANT MMA ENTRAINEMENT/COMPETITION BLANC - TAILLE XL</v>
      </c>
      <c r="C347" s="57">
        <f>'PRIX LF'!L350</f>
        <v>33.25</v>
      </c>
      <c r="D347" s="57">
        <f>'PRIX LF'!O350</f>
        <v>33.25</v>
      </c>
      <c r="E347" s="54">
        <f>'PRIX LF'!P350</f>
        <v>0</v>
      </c>
      <c r="F347" s="26" t="str">
        <f>'PRIX LF'!W350</f>
        <v>FITNESS</v>
      </c>
      <c r="G347" s="57">
        <f>'PRIX LF'!N350</f>
        <v>39.9</v>
      </c>
      <c r="H347" s="26" t="str">
        <f>'PRIX LF'!F350</f>
        <v>PAIRE</v>
      </c>
      <c r="I347" s="26">
        <f>'PRIX LF'!V350</f>
        <v>2.2000000000000002</v>
      </c>
      <c r="J347" s="57">
        <f>'PRIX LF'!R350</f>
        <v>31.587499999999999</v>
      </c>
      <c r="K347" s="57">
        <f>'PRIX LF'!J350</f>
        <v>18.62</v>
      </c>
      <c r="L347" s="303" t="str">
        <f>'PRIX LF'!AE350</f>
        <v/>
      </c>
    </row>
    <row r="348" spans="1:12" x14ac:dyDescent="0.2">
      <c r="A348" s="26">
        <f>'PRIX LF'!A351</f>
        <v>2772</v>
      </c>
      <c r="B348" s="26" t="str">
        <f>'PRIX LF'!D351</f>
        <v>GANT MMA ENTRAINEMENT/COMPETITION BLEU - TAILLE L</v>
      </c>
      <c r="C348" s="57">
        <f>'PRIX LF'!L351</f>
        <v>33.25</v>
      </c>
      <c r="D348" s="57">
        <f>'PRIX LF'!O351</f>
        <v>33.25</v>
      </c>
      <c r="E348" s="54">
        <f>'PRIX LF'!P351</f>
        <v>0</v>
      </c>
      <c r="F348" s="26" t="str">
        <f>'PRIX LF'!W351</f>
        <v>FITNESS</v>
      </c>
      <c r="G348" s="57">
        <f>'PRIX LF'!N351</f>
        <v>39.9</v>
      </c>
      <c r="H348" s="26" t="str">
        <f>'PRIX LF'!F351</f>
        <v>PAIRE</v>
      </c>
      <c r="I348" s="26">
        <f>'PRIX LF'!V351</f>
        <v>2.2000000000000002</v>
      </c>
      <c r="J348" s="57">
        <f>'PRIX LF'!R351</f>
        <v>31.587499999999999</v>
      </c>
      <c r="K348" s="57">
        <f>'PRIX LF'!J351</f>
        <v>18.62</v>
      </c>
      <c r="L348" s="303" t="str">
        <f>'PRIX LF'!AE351</f>
        <v/>
      </c>
    </row>
    <row r="349" spans="1:12" x14ac:dyDescent="0.2">
      <c r="A349" s="26">
        <f>'PRIX LF'!A352</f>
        <v>2771</v>
      </c>
      <c r="B349" s="26" t="str">
        <f>'PRIX LF'!D352</f>
        <v>GANT MMA ENTRAINEMENT/COMPETITION BLEU - TAILLE M</v>
      </c>
      <c r="C349" s="57">
        <f>'PRIX LF'!L352</f>
        <v>33.25</v>
      </c>
      <c r="D349" s="57">
        <f>'PRIX LF'!O352</f>
        <v>33.25</v>
      </c>
      <c r="E349" s="54">
        <f>'PRIX LF'!P352</f>
        <v>0</v>
      </c>
      <c r="F349" s="26" t="str">
        <f>'PRIX LF'!W352</f>
        <v>FITNESS</v>
      </c>
      <c r="G349" s="57">
        <f>'PRIX LF'!N352</f>
        <v>39.9</v>
      </c>
      <c r="H349" s="26" t="str">
        <f>'PRIX LF'!F352</f>
        <v>PAIRE</v>
      </c>
      <c r="I349" s="26">
        <f>'PRIX LF'!V352</f>
        <v>2.2000000000000002</v>
      </c>
      <c r="J349" s="57">
        <f>'PRIX LF'!R352</f>
        <v>31.587499999999999</v>
      </c>
      <c r="K349" s="57">
        <f>'PRIX LF'!J352</f>
        <v>18.62</v>
      </c>
      <c r="L349" s="303" t="str">
        <f>'PRIX LF'!AE352</f>
        <v/>
      </c>
    </row>
    <row r="350" spans="1:12" x14ac:dyDescent="0.2">
      <c r="A350" s="26">
        <f>'PRIX LF'!A353</f>
        <v>2770</v>
      </c>
      <c r="B350" s="26" t="str">
        <f>'PRIX LF'!D353</f>
        <v>GANT MMA ENTRAINEMENT/COMPETITION BLEU - TAILLE S</v>
      </c>
      <c r="C350" s="57">
        <f>'PRIX LF'!L353</f>
        <v>33.25</v>
      </c>
      <c r="D350" s="57">
        <f>'PRIX LF'!O353</f>
        <v>33.25</v>
      </c>
      <c r="E350" s="54">
        <f>'PRIX LF'!P353</f>
        <v>0</v>
      </c>
      <c r="F350" s="26" t="str">
        <f>'PRIX LF'!W353</f>
        <v>FITNESS</v>
      </c>
      <c r="G350" s="57">
        <f>'PRIX LF'!N353</f>
        <v>39.9</v>
      </c>
      <c r="H350" s="26" t="str">
        <f>'PRIX LF'!F353</f>
        <v>PAIRE</v>
      </c>
      <c r="I350" s="26">
        <f>'PRIX LF'!V353</f>
        <v>2.2000000000000002</v>
      </c>
      <c r="J350" s="57">
        <f>'PRIX LF'!R353</f>
        <v>31.587499999999999</v>
      </c>
      <c r="K350" s="57">
        <f>'PRIX LF'!J353</f>
        <v>18.62</v>
      </c>
      <c r="L350" s="303" t="str">
        <f>'PRIX LF'!AE353</f>
        <v/>
      </c>
    </row>
    <row r="351" spans="1:12" x14ac:dyDescent="0.2">
      <c r="A351" s="26">
        <f>'PRIX LF'!A354</f>
        <v>2773</v>
      </c>
      <c r="B351" s="26" t="str">
        <f>'PRIX LF'!D354</f>
        <v>GANT MMA ENTRAINEMENT/COMPETITION BLEU - TAILLE XL</v>
      </c>
      <c r="C351" s="57">
        <f>'PRIX LF'!L354</f>
        <v>33.25</v>
      </c>
      <c r="D351" s="57">
        <f>'PRIX LF'!O354</f>
        <v>33.25</v>
      </c>
      <c r="E351" s="54">
        <f>'PRIX LF'!P354</f>
        <v>0</v>
      </c>
      <c r="F351" s="26" t="str">
        <f>'PRIX LF'!W354</f>
        <v>FITNESS</v>
      </c>
      <c r="G351" s="57">
        <f>'PRIX LF'!N354</f>
        <v>39.9</v>
      </c>
      <c r="H351" s="26" t="str">
        <f>'PRIX LF'!F354</f>
        <v>PAIRE</v>
      </c>
      <c r="I351" s="26">
        <f>'PRIX LF'!V354</f>
        <v>2.2000000000000002</v>
      </c>
      <c r="J351" s="57">
        <f>'PRIX LF'!R354</f>
        <v>31.587499999999999</v>
      </c>
      <c r="K351" s="57">
        <f>'PRIX LF'!J354</f>
        <v>18.62</v>
      </c>
      <c r="L351" s="303" t="str">
        <f>'PRIX LF'!AE354</f>
        <v/>
      </c>
    </row>
    <row r="352" spans="1:12" x14ac:dyDescent="0.2">
      <c r="A352" s="26">
        <f>'PRIX LF'!A355</f>
        <v>2759</v>
      </c>
      <c r="B352" s="26" t="str">
        <f>'PRIX LF'!D355</f>
        <v>GANT MMA ENTRAINEMENT/COMPETITION NOIR - TAILLE L</v>
      </c>
      <c r="C352" s="57">
        <f>'PRIX LF'!L355</f>
        <v>33.25</v>
      </c>
      <c r="D352" s="57">
        <f>'PRIX LF'!O355</f>
        <v>33.25</v>
      </c>
      <c r="E352" s="54">
        <f>'PRIX LF'!P355</f>
        <v>0</v>
      </c>
      <c r="F352" s="26" t="str">
        <f>'PRIX LF'!W355</f>
        <v>FITNESS</v>
      </c>
      <c r="G352" s="57">
        <f>'PRIX LF'!N355</f>
        <v>39.9</v>
      </c>
      <c r="H352" s="26" t="str">
        <f>'PRIX LF'!F355</f>
        <v>PAIRE</v>
      </c>
      <c r="I352" s="26">
        <f>'PRIX LF'!V355</f>
        <v>2.2000000000000002</v>
      </c>
      <c r="J352" s="57">
        <f>'PRIX LF'!R355</f>
        <v>31.587499999999999</v>
      </c>
      <c r="K352" s="57">
        <f>'PRIX LF'!J355</f>
        <v>18.62</v>
      </c>
      <c r="L352" s="303" t="str">
        <f>'PRIX LF'!AE355</f>
        <v/>
      </c>
    </row>
    <row r="353" spans="1:12" x14ac:dyDescent="0.2">
      <c r="A353" s="26">
        <f>'PRIX LF'!A356</f>
        <v>2758</v>
      </c>
      <c r="B353" s="26" t="str">
        <f>'PRIX LF'!D356</f>
        <v>GANT MMA ENTRAINEMENT/COMPETITION NOIR - TAILLE M</v>
      </c>
      <c r="C353" s="57">
        <f>'PRIX LF'!L356</f>
        <v>33.25</v>
      </c>
      <c r="D353" s="57">
        <f>'PRIX LF'!O356</f>
        <v>33.25</v>
      </c>
      <c r="E353" s="54">
        <f>'PRIX LF'!P356</f>
        <v>0</v>
      </c>
      <c r="F353" s="26" t="str">
        <f>'PRIX LF'!W356</f>
        <v>FITNESS</v>
      </c>
      <c r="G353" s="57">
        <f>'PRIX LF'!N356</f>
        <v>39.9</v>
      </c>
      <c r="H353" s="26" t="str">
        <f>'PRIX LF'!F356</f>
        <v>PAIRE</v>
      </c>
      <c r="I353" s="26">
        <f>'PRIX LF'!V356</f>
        <v>2.2000000000000002</v>
      </c>
      <c r="J353" s="57">
        <f>'PRIX LF'!R356</f>
        <v>31.587499999999999</v>
      </c>
      <c r="K353" s="57">
        <f>'PRIX LF'!J356</f>
        <v>18.62</v>
      </c>
      <c r="L353" s="303" t="str">
        <f>'PRIX LF'!AE356</f>
        <v/>
      </c>
    </row>
    <row r="354" spans="1:12" x14ac:dyDescent="0.2">
      <c r="A354" s="26">
        <f>'PRIX LF'!A357</f>
        <v>2757</v>
      </c>
      <c r="B354" s="26" t="str">
        <f>'PRIX LF'!D357</f>
        <v>GANT MMA ENTRAINEMENT/COMPETITION NOIR - TAILLE S</v>
      </c>
      <c r="C354" s="57">
        <f>'PRIX LF'!L357</f>
        <v>33.25</v>
      </c>
      <c r="D354" s="57">
        <f>'PRIX LF'!O357</f>
        <v>33.25</v>
      </c>
      <c r="E354" s="54">
        <f>'PRIX LF'!P357</f>
        <v>0</v>
      </c>
      <c r="F354" s="26" t="str">
        <f>'PRIX LF'!W357</f>
        <v>FITNESS</v>
      </c>
      <c r="G354" s="57">
        <f>'PRIX LF'!N357</f>
        <v>39.9</v>
      </c>
      <c r="H354" s="26" t="str">
        <f>'PRIX LF'!F357</f>
        <v>PAIRE</v>
      </c>
      <c r="I354" s="26">
        <f>'PRIX LF'!V357</f>
        <v>2.2000000000000002</v>
      </c>
      <c r="J354" s="57">
        <f>'PRIX LF'!R357</f>
        <v>31.587499999999999</v>
      </c>
      <c r="K354" s="57">
        <f>'PRIX LF'!J357</f>
        <v>18.62</v>
      </c>
      <c r="L354" s="303" t="str">
        <f>'PRIX LF'!AE357</f>
        <v/>
      </c>
    </row>
    <row r="355" spans="1:12" x14ac:dyDescent="0.2">
      <c r="A355" s="26">
        <f>'PRIX LF'!A358</f>
        <v>2760</v>
      </c>
      <c r="B355" s="26" t="str">
        <f>'PRIX LF'!D358</f>
        <v>GANT MMA ENTRAINEMENT/COMPETITION NOIR - TAILLE XL</v>
      </c>
      <c r="C355" s="57">
        <f>'PRIX LF'!L358</f>
        <v>33.25</v>
      </c>
      <c r="D355" s="57">
        <f>'PRIX LF'!O358</f>
        <v>33.25</v>
      </c>
      <c r="E355" s="54">
        <f>'PRIX LF'!P358</f>
        <v>0</v>
      </c>
      <c r="F355" s="26" t="str">
        <f>'PRIX LF'!W358</f>
        <v>FITNESS</v>
      </c>
      <c r="G355" s="57">
        <f>'PRIX LF'!N358</f>
        <v>39.9</v>
      </c>
      <c r="H355" s="26" t="str">
        <f>'PRIX LF'!F358</f>
        <v>PAIRE</v>
      </c>
      <c r="I355" s="26">
        <f>'PRIX LF'!V358</f>
        <v>2.2000000000000002</v>
      </c>
      <c r="J355" s="57">
        <f>'PRIX LF'!R358</f>
        <v>31.587499999999999</v>
      </c>
      <c r="K355" s="57">
        <f>'PRIX LF'!J358</f>
        <v>18.62</v>
      </c>
      <c r="L355" s="303" t="str">
        <f>'PRIX LF'!AE358</f>
        <v/>
      </c>
    </row>
    <row r="356" spans="1:12" x14ac:dyDescent="0.2">
      <c r="A356" s="26">
        <f>'PRIX LF'!A359</f>
        <v>2756</v>
      </c>
      <c r="B356" s="26" t="str">
        <f>'PRIX LF'!D359</f>
        <v>GANT MMA ENTRAINEMENT/COMPETITION NOIR - TAILLE XS</v>
      </c>
      <c r="C356" s="57">
        <f>'PRIX LF'!L359</f>
        <v>33.25</v>
      </c>
      <c r="D356" s="57">
        <f>'PRIX LF'!O359</f>
        <v>33.25</v>
      </c>
      <c r="E356" s="54">
        <f>'PRIX LF'!P359</f>
        <v>0</v>
      </c>
      <c r="F356" s="26" t="str">
        <f>'PRIX LF'!W359</f>
        <v>FITNESS</v>
      </c>
      <c r="G356" s="57">
        <f>'PRIX LF'!N359</f>
        <v>39.9</v>
      </c>
      <c r="H356" s="26" t="str">
        <f>'PRIX LF'!F359</f>
        <v>PAIRE</v>
      </c>
      <c r="I356" s="26">
        <f>'PRIX LF'!V359</f>
        <v>2.2000000000000002</v>
      </c>
      <c r="J356" s="57">
        <f>'PRIX LF'!R359</f>
        <v>31.587499999999999</v>
      </c>
      <c r="K356" s="57">
        <f>'PRIX LF'!J359</f>
        <v>18.62</v>
      </c>
      <c r="L356" s="303" t="str">
        <f>'PRIX LF'!AE359</f>
        <v/>
      </c>
    </row>
    <row r="357" spans="1:12" x14ac:dyDescent="0.2">
      <c r="A357" s="26">
        <f>'PRIX LF'!A360</f>
        <v>2768</v>
      </c>
      <c r="B357" s="26" t="str">
        <f>'PRIX LF'!D360</f>
        <v>GANT MMA ENTRAINEMENT/COMPETITION ROSE - TAILLE L</v>
      </c>
      <c r="C357" s="57">
        <f>'PRIX LF'!L360</f>
        <v>33.25</v>
      </c>
      <c r="D357" s="57">
        <f>'PRIX LF'!O360</f>
        <v>33.25</v>
      </c>
      <c r="E357" s="54">
        <f>'PRIX LF'!P360</f>
        <v>0</v>
      </c>
      <c r="F357" s="26" t="str">
        <f>'PRIX LF'!W360</f>
        <v>FITNESS</v>
      </c>
      <c r="G357" s="57">
        <f>'PRIX LF'!N360</f>
        <v>39.9</v>
      </c>
      <c r="H357" s="26" t="str">
        <f>'PRIX LF'!F360</f>
        <v>PAIRE</v>
      </c>
      <c r="I357" s="26">
        <f>'PRIX LF'!V360</f>
        <v>2.2000000000000002</v>
      </c>
      <c r="J357" s="57">
        <f>'PRIX LF'!R360</f>
        <v>31.587499999999999</v>
      </c>
      <c r="K357" s="57">
        <f>'PRIX LF'!J360</f>
        <v>18.62</v>
      </c>
      <c r="L357" s="303" t="str">
        <f>'PRIX LF'!AE360</f>
        <v/>
      </c>
    </row>
    <row r="358" spans="1:12" x14ac:dyDescent="0.2">
      <c r="A358" s="26">
        <f>'PRIX LF'!A361</f>
        <v>2767</v>
      </c>
      <c r="B358" s="26" t="str">
        <f>'PRIX LF'!D361</f>
        <v>GANT MMA ENTRAINEMENT/COMPETITION ROSE - TAILLE M</v>
      </c>
      <c r="C358" s="57">
        <f>'PRIX LF'!L361</f>
        <v>33.25</v>
      </c>
      <c r="D358" s="57">
        <f>'PRIX LF'!O361</f>
        <v>33.25</v>
      </c>
      <c r="E358" s="54">
        <f>'PRIX LF'!P361</f>
        <v>0</v>
      </c>
      <c r="F358" s="26" t="str">
        <f>'PRIX LF'!W361</f>
        <v>FITNESS</v>
      </c>
      <c r="G358" s="57">
        <f>'PRIX LF'!N361</f>
        <v>39.9</v>
      </c>
      <c r="H358" s="26" t="str">
        <f>'PRIX LF'!F361</f>
        <v>PAIRE</v>
      </c>
      <c r="I358" s="26">
        <f>'PRIX LF'!V361</f>
        <v>2.2000000000000002</v>
      </c>
      <c r="J358" s="57">
        <f>'PRIX LF'!R361</f>
        <v>31.587499999999999</v>
      </c>
      <c r="K358" s="57">
        <f>'PRIX LF'!J361</f>
        <v>18.62</v>
      </c>
      <c r="L358" s="303" t="str">
        <f>'PRIX LF'!AE361</f>
        <v/>
      </c>
    </row>
    <row r="359" spans="1:12" x14ac:dyDescent="0.2">
      <c r="A359" s="26">
        <f>'PRIX LF'!A362</f>
        <v>2766</v>
      </c>
      <c r="B359" s="26" t="str">
        <f>'PRIX LF'!D362</f>
        <v>GANT MMA ENTRAINEMENT/COMPETITION ROSE - TAILLE S</v>
      </c>
      <c r="C359" s="57">
        <f>'PRIX LF'!L362</f>
        <v>33.25</v>
      </c>
      <c r="D359" s="57">
        <f>'PRIX LF'!O362</f>
        <v>33.25</v>
      </c>
      <c r="E359" s="54">
        <f>'PRIX LF'!P362</f>
        <v>0</v>
      </c>
      <c r="F359" s="26" t="str">
        <f>'PRIX LF'!W362</f>
        <v>FITNESS</v>
      </c>
      <c r="G359" s="57">
        <f>'PRIX LF'!N362</f>
        <v>39.9</v>
      </c>
      <c r="H359" s="26" t="str">
        <f>'PRIX LF'!F362</f>
        <v>PAIRE</v>
      </c>
      <c r="I359" s="26">
        <f>'PRIX LF'!V362</f>
        <v>2.2000000000000002</v>
      </c>
      <c r="J359" s="57">
        <f>'PRIX LF'!R362</f>
        <v>31.587499999999999</v>
      </c>
      <c r="K359" s="57">
        <f>'PRIX LF'!J362</f>
        <v>18.62</v>
      </c>
      <c r="L359" s="303" t="str">
        <f>'PRIX LF'!AE362</f>
        <v/>
      </c>
    </row>
    <row r="360" spans="1:12" x14ac:dyDescent="0.2">
      <c r="A360" s="26">
        <f>'PRIX LF'!A363</f>
        <v>2769</v>
      </c>
      <c r="B360" s="26" t="str">
        <f>'PRIX LF'!D363</f>
        <v>GANT MMA ENTRAINEMENT/COMPETITION ROSE - TAILLE XL</v>
      </c>
      <c r="C360" s="57">
        <f>'PRIX LF'!L363</f>
        <v>33.25</v>
      </c>
      <c r="D360" s="57">
        <f>'PRIX LF'!O363</f>
        <v>33.25</v>
      </c>
      <c r="E360" s="54">
        <f>'PRIX LF'!P363</f>
        <v>0</v>
      </c>
      <c r="F360" s="26" t="str">
        <f>'PRIX LF'!W363</f>
        <v>FITNESS</v>
      </c>
      <c r="G360" s="57">
        <f>'PRIX LF'!N363</f>
        <v>39.9</v>
      </c>
      <c r="H360" s="26" t="str">
        <f>'PRIX LF'!F363</f>
        <v>PAIRE</v>
      </c>
      <c r="I360" s="26">
        <f>'PRIX LF'!V363</f>
        <v>2.2000000000000002</v>
      </c>
      <c r="J360" s="57">
        <f>'PRIX LF'!R363</f>
        <v>31.587499999999999</v>
      </c>
      <c r="K360" s="57">
        <f>'PRIX LF'!J363</f>
        <v>18.62</v>
      </c>
      <c r="L360" s="303" t="str">
        <f>'PRIX LF'!AE363</f>
        <v/>
      </c>
    </row>
    <row r="361" spans="1:12" x14ac:dyDescent="0.2">
      <c r="A361" s="26">
        <f>'PRIX LF'!A364</f>
        <v>2765</v>
      </c>
      <c r="B361" s="26" t="str">
        <f>'PRIX LF'!D364</f>
        <v>GANT MMA ENTRAINEMENT/COMPETITION ROSE - TAILLE XS</v>
      </c>
      <c r="C361" s="57">
        <f>'PRIX LF'!L364</f>
        <v>33.25</v>
      </c>
      <c r="D361" s="57">
        <f>'PRIX LF'!O364</f>
        <v>33.25</v>
      </c>
      <c r="E361" s="54">
        <f>'PRIX LF'!P364</f>
        <v>0</v>
      </c>
      <c r="F361" s="26" t="str">
        <f>'PRIX LF'!W364</f>
        <v>FITNESS</v>
      </c>
      <c r="G361" s="57">
        <f>'PRIX LF'!N364</f>
        <v>39.9</v>
      </c>
      <c r="H361" s="26" t="str">
        <f>'PRIX LF'!F364</f>
        <v>PAIRE</v>
      </c>
      <c r="I361" s="26">
        <f>'PRIX LF'!V364</f>
        <v>2.2000000000000002</v>
      </c>
      <c r="J361" s="57">
        <f>'PRIX LF'!R364</f>
        <v>31.587499999999999</v>
      </c>
      <c r="K361" s="57">
        <f>'PRIX LF'!J364</f>
        <v>18.62</v>
      </c>
      <c r="L361" s="303" t="str">
        <f>'PRIX LF'!AE364</f>
        <v/>
      </c>
    </row>
    <row r="362" spans="1:12" x14ac:dyDescent="0.2">
      <c r="A362" s="26">
        <f>'PRIX LF'!A365</f>
        <v>2776</v>
      </c>
      <c r="B362" s="26" t="str">
        <f>'PRIX LF'!D365</f>
        <v>GANT MMA ENTRAINEMENT/COMPETITION ROUGE - TAILLE L</v>
      </c>
      <c r="C362" s="57">
        <f>'PRIX LF'!L365</f>
        <v>33.25</v>
      </c>
      <c r="D362" s="57">
        <f>'PRIX LF'!O365</f>
        <v>33.25</v>
      </c>
      <c r="E362" s="54">
        <f>'PRIX LF'!P365</f>
        <v>0</v>
      </c>
      <c r="F362" s="26" t="str">
        <f>'PRIX LF'!W365</f>
        <v>FITNESS</v>
      </c>
      <c r="G362" s="57">
        <f>'PRIX LF'!N365</f>
        <v>39.9</v>
      </c>
      <c r="H362" s="26" t="str">
        <f>'PRIX LF'!F365</f>
        <v>PAIRE</v>
      </c>
      <c r="I362" s="26">
        <f>'PRIX LF'!V365</f>
        <v>2.2000000000000002</v>
      </c>
      <c r="J362" s="57">
        <f>'PRIX LF'!R365</f>
        <v>31.587499999999999</v>
      </c>
      <c r="K362" s="57">
        <f>'PRIX LF'!J365</f>
        <v>18.62</v>
      </c>
      <c r="L362" s="303" t="str">
        <f>'PRIX LF'!AE365</f>
        <v/>
      </c>
    </row>
    <row r="363" spans="1:12" x14ac:dyDescent="0.2">
      <c r="A363" s="26">
        <f>'PRIX LF'!A366</f>
        <v>2775</v>
      </c>
      <c r="B363" s="26" t="str">
        <f>'PRIX LF'!D366</f>
        <v>GANT MMA ENTRAINEMENT/COMPETITION ROUGE - TAILLE M</v>
      </c>
      <c r="C363" s="57">
        <f>'PRIX LF'!L366</f>
        <v>33.25</v>
      </c>
      <c r="D363" s="57">
        <f>'PRIX LF'!O366</f>
        <v>33.25</v>
      </c>
      <c r="E363" s="54">
        <f>'PRIX LF'!P366</f>
        <v>0</v>
      </c>
      <c r="F363" s="26" t="str">
        <f>'PRIX LF'!W366</f>
        <v>FITNESS</v>
      </c>
      <c r="G363" s="57">
        <f>'PRIX LF'!N366</f>
        <v>39.9</v>
      </c>
      <c r="H363" s="26" t="str">
        <f>'PRIX LF'!F366</f>
        <v>PAIRE</v>
      </c>
      <c r="I363" s="26">
        <f>'PRIX LF'!V366</f>
        <v>2.2000000000000002</v>
      </c>
      <c r="J363" s="57">
        <f>'PRIX LF'!R366</f>
        <v>31.587499999999999</v>
      </c>
      <c r="K363" s="57">
        <f>'PRIX LF'!J366</f>
        <v>18.62</v>
      </c>
      <c r="L363" s="303" t="str">
        <f>'PRIX LF'!AE366</f>
        <v/>
      </c>
    </row>
    <row r="364" spans="1:12" x14ac:dyDescent="0.2">
      <c r="A364" s="26">
        <f>'PRIX LF'!A367</f>
        <v>2774</v>
      </c>
      <c r="B364" s="26" t="str">
        <f>'PRIX LF'!D367</f>
        <v>GANT MMA ENTRAINEMENT/COMPETITION ROUGE - TAILLE S</v>
      </c>
      <c r="C364" s="57">
        <f>'PRIX LF'!L367</f>
        <v>33.25</v>
      </c>
      <c r="D364" s="57">
        <f>'PRIX LF'!O367</f>
        <v>33.25</v>
      </c>
      <c r="E364" s="54">
        <f>'PRIX LF'!P367</f>
        <v>0</v>
      </c>
      <c r="F364" s="26" t="str">
        <f>'PRIX LF'!W367</f>
        <v>FITNESS</v>
      </c>
      <c r="G364" s="57">
        <f>'PRIX LF'!N367</f>
        <v>39.9</v>
      </c>
      <c r="H364" s="26" t="str">
        <f>'PRIX LF'!F367</f>
        <v>PAIRE</v>
      </c>
      <c r="I364" s="26">
        <f>'PRIX LF'!V367</f>
        <v>2.2000000000000002</v>
      </c>
      <c r="J364" s="57">
        <f>'PRIX LF'!R367</f>
        <v>31.587499999999999</v>
      </c>
      <c r="K364" s="57">
        <f>'PRIX LF'!J367</f>
        <v>18.62</v>
      </c>
      <c r="L364" s="303" t="str">
        <f>'PRIX LF'!AE367</f>
        <v/>
      </c>
    </row>
    <row r="365" spans="1:12" x14ac:dyDescent="0.2">
      <c r="A365" s="26">
        <f>'PRIX LF'!A368</f>
        <v>2777</v>
      </c>
      <c r="B365" s="26" t="str">
        <f>'PRIX LF'!D368</f>
        <v>GANT MMA ENTRAINEMENT/COMPETITION ROUGE - TAILLE XL</v>
      </c>
      <c r="C365" s="57">
        <f>'PRIX LF'!L368</f>
        <v>33.25</v>
      </c>
      <c r="D365" s="57">
        <f>'PRIX LF'!O368</f>
        <v>33.25</v>
      </c>
      <c r="E365" s="54">
        <f>'PRIX LF'!P368</f>
        <v>0</v>
      </c>
      <c r="F365" s="26" t="str">
        <f>'PRIX LF'!W368</f>
        <v>FITNESS</v>
      </c>
      <c r="G365" s="57">
        <f>'PRIX LF'!N368</f>
        <v>39.9</v>
      </c>
      <c r="H365" s="26" t="str">
        <f>'PRIX LF'!F368</f>
        <v>PAIRE</v>
      </c>
      <c r="I365" s="26">
        <f>'PRIX LF'!V368</f>
        <v>2.2000000000000002</v>
      </c>
      <c r="J365" s="57">
        <f>'PRIX LF'!R368</f>
        <v>31.587499999999999</v>
      </c>
      <c r="K365" s="57">
        <f>'PRIX LF'!J368</f>
        <v>18.62</v>
      </c>
      <c r="L365" s="303" t="str">
        <f>'PRIX LF'!AE368</f>
        <v/>
      </c>
    </row>
    <row r="366" spans="1:12" x14ac:dyDescent="0.2">
      <c r="A366" s="26">
        <f>'PRIX LF'!A369</f>
        <v>2742</v>
      </c>
      <c r="B366" s="26" t="str">
        <f>'PRIX LF'!D369</f>
        <v>GANTS SUPER-ENTRAINEMENT / COMPETITION 10OZ</v>
      </c>
      <c r="C366" s="57">
        <f>'PRIX LF'!L369</f>
        <v>34.166666666666671</v>
      </c>
      <c r="D366" s="57">
        <f>'PRIX LF'!O369</f>
        <v>34.166666666666671</v>
      </c>
      <c r="E366" s="54">
        <f>'PRIX LF'!P369</f>
        <v>0</v>
      </c>
      <c r="F366" s="26" t="str">
        <f>'PRIX LF'!W369</f>
        <v>FITNESS</v>
      </c>
      <c r="G366" s="57">
        <f>'PRIX LF'!N369</f>
        <v>41.000000000000007</v>
      </c>
      <c r="H366" s="26" t="str">
        <f>'PRIX LF'!F369</f>
        <v>PAIRE</v>
      </c>
      <c r="I366" s="26">
        <f>'PRIX LF'!V369</f>
        <v>3.08</v>
      </c>
      <c r="J366" s="57">
        <f>'PRIX LF'!R369</f>
        <v>32.458333333333336</v>
      </c>
      <c r="K366" s="57">
        <f>'PRIX LF'!J369</f>
        <v>19.133333333333336</v>
      </c>
      <c r="L366" s="303" t="str">
        <f>'PRIX LF'!AE369</f>
        <v/>
      </c>
    </row>
    <row r="367" spans="1:12" x14ac:dyDescent="0.2">
      <c r="A367" s="26">
        <f>'PRIX LF'!A370</f>
        <v>2743</v>
      </c>
      <c r="B367" s="26" t="str">
        <f>'PRIX LF'!D370</f>
        <v>GANTS SUPER-ENTRAINEMENT / COMPETITION 12OZ</v>
      </c>
      <c r="C367" s="57">
        <f>'PRIX LF'!L370</f>
        <v>34.166666666666671</v>
      </c>
      <c r="D367" s="57">
        <f>'PRIX LF'!O370</f>
        <v>34.166666666666671</v>
      </c>
      <c r="E367" s="54">
        <f>'PRIX LF'!P370</f>
        <v>0</v>
      </c>
      <c r="F367" s="26" t="str">
        <f>'PRIX LF'!W370</f>
        <v>FITNESS</v>
      </c>
      <c r="G367" s="57">
        <f>'PRIX LF'!N370</f>
        <v>41.000000000000007</v>
      </c>
      <c r="H367" s="26" t="str">
        <f>'PRIX LF'!F370</f>
        <v>PAIRE</v>
      </c>
      <c r="I367" s="26">
        <f>'PRIX LF'!V370</f>
        <v>3.6960000000000002</v>
      </c>
      <c r="J367" s="57">
        <f>'PRIX LF'!R370</f>
        <v>32.458333333333336</v>
      </c>
      <c r="K367" s="57">
        <f>'PRIX LF'!J370</f>
        <v>19.133333333333336</v>
      </c>
      <c r="L367" s="303" t="str">
        <f>'PRIX LF'!AE370</f>
        <v/>
      </c>
    </row>
    <row r="368" spans="1:12" x14ac:dyDescent="0.2">
      <c r="A368" s="26">
        <f>'PRIX LF'!A371</f>
        <v>2744</v>
      </c>
      <c r="B368" s="26" t="str">
        <f>'PRIX LF'!D371</f>
        <v>GANTS SUPER-ENTRAINEMENT / COMPETITION 14OZ</v>
      </c>
      <c r="C368" s="57">
        <f>'PRIX LF'!L371</f>
        <v>34.166666666666671</v>
      </c>
      <c r="D368" s="57">
        <f>'PRIX LF'!O371</f>
        <v>34.166666666666671</v>
      </c>
      <c r="E368" s="54">
        <f>'PRIX LF'!P371</f>
        <v>0</v>
      </c>
      <c r="F368" s="26" t="str">
        <f>'PRIX LF'!W371</f>
        <v>FITNESS</v>
      </c>
      <c r="G368" s="57">
        <f>'PRIX LF'!N371</f>
        <v>41.000000000000007</v>
      </c>
      <c r="H368" s="26" t="str">
        <f>'PRIX LF'!F371</f>
        <v>PAIRE</v>
      </c>
      <c r="I368" s="26">
        <f>'PRIX LF'!V371</f>
        <v>4.29</v>
      </c>
      <c r="J368" s="57">
        <f>'PRIX LF'!R371</f>
        <v>32.458333333333336</v>
      </c>
      <c r="K368" s="57">
        <f>'PRIX LF'!J371</f>
        <v>19.133333333333336</v>
      </c>
      <c r="L368" s="303" t="str">
        <f>'PRIX LF'!AE371</f>
        <v/>
      </c>
    </row>
    <row r="369" spans="1:12" x14ac:dyDescent="0.2">
      <c r="A369" s="26">
        <f>'PRIX LF'!A372</f>
        <v>2741</v>
      </c>
      <c r="B369" s="26" t="str">
        <f>'PRIX LF'!D372</f>
        <v>GANTS SUPER-ENTRAINEMENT / COMPETITION 8OZ</v>
      </c>
      <c r="C369" s="57">
        <f>'PRIX LF'!L372</f>
        <v>34.166666666666671</v>
      </c>
      <c r="D369" s="57">
        <f>'PRIX LF'!O372</f>
        <v>34.166666666666671</v>
      </c>
      <c r="E369" s="54">
        <f>'PRIX LF'!P372</f>
        <v>0</v>
      </c>
      <c r="F369" s="26" t="str">
        <f>'PRIX LF'!W372</f>
        <v>FITNESS</v>
      </c>
      <c r="G369" s="57">
        <f>'PRIX LF'!N372</f>
        <v>41.000000000000007</v>
      </c>
      <c r="H369" s="26" t="str">
        <f>'PRIX LF'!F372</f>
        <v>PAIRE</v>
      </c>
      <c r="I369" s="26">
        <f>'PRIX LF'!V372</f>
        <v>2.4640000000000004</v>
      </c>
      <c r="J369" s="57">
        <f>'PRIX LF'!R372</f>
        <v>32.458333333333336</v>
      </c>
      <c r="K369" s="57">
        <f>'PRIX LF'!J372</f>
        <v>19.133333333333336</v>
      </c>
      <c r="L369" s="303" t="str">
        <f>'PRIX LF'!AE372</f>
        <v/>
      </c>
    </row>
    <row r="370" spans="1:12" x14ac:dyDescent="0.2">
      <c r="A370" s="26">
        <f>'PRIX LF'!A373</f>
        <v>2010</v>
      </c>
      <c r="B370" s="26" t="str">
        <f>'PRIX LF'!D373</f>
        <v>GHD PRO</v>
      </c>
      <c r="C370" s="57">
        <f>'PRIX LF'!L373</f>
        <v>435.6</v>
      </c>
      <c r="D370" s="57">
        <f>'PRIX LF'!O373</f>
        <v>435.6</v>
      </c>
      <c r="E370" s="54">
        <f>'PRIX LF'!P373</f>
        <v>0</v>
      </c>
      <c r="F370" s="26" t="str">
        <f>'PRIX LF'!W373</f>
        <v>CROSS TRAINING</v>
      </c>
      <c r="G370" s="57">
        <f>'PRIX LF'!N373</f>
        <v>522.72</v>
      </c>
      <c r="H370" s="26" t="str">
        <f>'PRIX LF'!F373</f>
        <v>PIECE</v>
      </c>
      <c r="I370" s="26">
        <f>'PRIX LF'!V373</f>
        <v>65</v>
      </c>
      <c r="J370" s="57">
        <f>'PRIX LF'!R373</f>
        <v>435.6</v>
      </c>
      <c r="K370" s="57">
        <f>'PRIX LF'!J373</f>
        <v>299.47500000000008</v>
      </c>
      <c r="L370" s="303" t="str">
        <f>'PRIX LF'!AE373</f>
        <v/>
      </c>
    </row>
    <row r="371" spans="1:12" x14ac:dyDescent="0.2">
      <c r="A371" s="26">
        <f>'PRIX LF'!A374</f>
        <v>2721</v>
      </c>
      <c r="B371" s="26" t="str">
        <f>'PRIX LF'!D374</f>
        <v>GILET CORRECTEUR DE POSTURE</v>
      </c>
      <c r="C371" s="57">
        <f>'PRIX LF'!L374</f>
        <v>0</v>
      </c>
      <c r="D371" s="57">
        <f>'PRIX LF'!O374</f>
        <v>0</v>
      </c>
      <c r="E371" s="54" t="e">
        <f>'PRIX LF'!P374</f>
        <v>#DIV/0!</v>
      </c>
      <c r="F371" s="26">
        <f>'PRIX LF'!W374</f>
        <v>0</v>
      </c>
      <c r="G371" s="57">
        <f>'PRIX LF'!N374</f>
        <v>0</v>
      </c>
      <c r="H371" s="26" t="str">
        <f>'PRIX LF'!F374</f>
        <v>PIECE</v>
      </c>
      <c r="I371" s="26">
        <f>'PRIX LF'!V374</f>
        <v>0</v>
      </c>
      <c r="J371" s="57">
        <f>'PRIX LF'!R374</f>
        <v>0</v>
      </c>
      <c r="K371" s="57">
        <f>'PRIX LF'!J374</f>
        <v>11.09625</v>
      </c>
      <c r="L371" s="303" t="str">
        <f>'PRIX LF'!AE374</f>
        <v/>
      </c>
    </row>
    <row r="372" spans="1:12" x14ac:dyDescent="0.2">
      <c r="A372" s="26">
        <f>'PRIX LF'!A375</f>
        <v>2447</v>
      </c>
      <c r="B372" s="26" t="str">
        <f>'PRIX LF'!D375</f>
        <v>GILET DE RESISTANCE LIGHT</v>
      </c>
      <c r="C372" s="57">
        <f>'PRIX LF'!L375</f>
        <v>69.900000000000006</v>
      </c>
      <c r="D372" s="57">
        <f>'PRIX LF'!O375</f>
        <v>69.900000000000006</v>
      </c>
      <c r="E372" s="54">
        <f>'PRIX LF'!P375</f>
        <v>0</v>
      </c>
      <c r="F372" s="26" t="str">
        <f>'PRIX LF'!W375</f>
        <v>COACHING</v>
      </c>
      <c r="G372" s="57">
        <f>'PRIX LF'!N375</f>
        <v>83.88000000000001</v>
      </c>
      <c r="H372" s="26" t="str">
        <f>'PRIX LF'!F375</f>
        <v>PIECE</v>
      </c>
      <c r="I372" s="26">
        <f>'PRIX LF'!V375</f>
        <v>1</v>
      </c>
      <c r="J372" s="57">
        <f>'PRIX LF'!R375</f>
        <v>69.900000000000006</v>
      </c>
      <c r="K372" s="57">
        <f>'PRIX LF'!J375</f>
        <v>47.643750000000004</v>
      </c>
      <c r="L372" s="303" t="str">
        <f>'PRIX LF'!AE375</f>
        <v/>
      </c>
    </row>
    <row r="373" spans="1:12" x14ac:dyDescent="0.2">
      <c r="A373" s="26">
        <f>'PRIX LF'!A376</f>
        <v>2448</v>
      </c>
      <c r="B373" s="26" t="str">
        <f>'PRIX LF'!D376</f>
        <v>GILET DE RESISTANCE MEDIUM</v>
      </c>
      <c r="C373" s="57">
        <f>'PRIX LF'!L376</f>
        <v>93.2</v>
      </c>
      <c r="D373" s="57">
        <f>'PRIX LF'!O376</f>
        <v>93.2</v>
      </c>
      <c r="E373" s="54">
        <f>'PRIX LF'!P376</f>
        <v>0</v>
      </c>
      <c r="F373" s="26" t="str">
        <f>'PRIX LF'!W376</f>
        <v>COACHING</v>
      </c>
      <c r="G373" s="57">
        <f>'PRIX LF'!N376</f>
        <v>111.84</v>
      </c>
      <c r="H373" s="26" t="str">
        <f>'PRIX LF'!F376</f>
        <v>PIECE</v>
      </c>
      <c r="I373" s="26">
        <f>'PRIX LF'!V376</f>
        <v>1</v>
      </c>
      <c r="J373" s="57">
        <f>'PRIX LF'!R376</f>
        <v>93.2</v>
      </c>
      <c r="K373" s="57">
        <f>'PRIX LF'!J376</f>
        <v>63.607500000000002</v>
      </c>
      <c r="L373" s="303" t="str">
        <f>'PRIX LF'!AE376</f>
        <v/>
      </c>
    </row>
    <row r="374" spans="1:12" x14ac:dyDescent="0.2">
      <c r="A374" s="26">
        <f>'PRIX LF'!A377</f>
        <v>2321</v>
      </c>
      <c r="B374" s="26" t="str">
        <f>'PRIX LF'!D377</f>
        <v>GILET DE RESISTANCE STRONG</v>
      </c>
      <c r="C374" s="57">
        <f>'PRIX LF'!L377</f>
        <v>111</v>
      </c>
      <c r="D374" s="57">
        <f>'PRIX LF'!O377</f>
        <v>111</v>
      </c>
      <c r="E374" s="54">
        <f>'PRIX LF'!P377</f>
        <v>0</v>
      </c>
      <c r="F374" s="26" t="str">
        <f>'PRIX LF'!W377</f>
        <v>COACHING</v>
      </c>
      <c r="G374" s="57">
        <f>'PRIX LF'!N377</f>
        <v>133.19999999999999</v>
      </c>
      <c r="H374" s="26" t="str">
        <f>'PRIX LF'!F377</f>
        <v>PIECE</v>
      </c>
      <c r="I374" s="26">
        <f>'PRIX LF'!V377</f>
        <v>1</v>
      </c>
      <c r="J374" s="57">
        <f>'PRIX LF'!R377</f>
        <v>111</v>
      </c>
      <c r="K374" s="57">
        <f>'PRIX LF'!J377</f>
        <v>76.3125</v>
      </c>
      <c r="L374" s="303" t="str">
        <f>'PRIX LF'!AE377</f>
        <v/>
      </c>
    </row>
    <row r="375" spans="1:12" x14ac:dyDescent="0.2">
      <c r="A375" s="26">
        <f>'PRIX LF'!A378</f>
        <v>4044</v>
      </c>
      <c r="B375" s="26" t="str">
        <f>'PRIX LF'!D378</f>
        <v>GILET LESTE CROSS TRAINING 20KG AJUSTABLE</v>
      </c>
      <c r="C375" s="57">
        <f>'PRIX LF'!L378</f>
        <v>125</v>
      </c>
      <c r="D375" s="57">
        <f>'PRIX LF'!O378</f>
        <v>100</v>
      </c>
      <c r="E375" s="54">
        <f>'PRIX LF'!P378</f>
        <v>-0.2</v>
      </c>
      <c r="F375" s="26" t="str">
        <f>'PRIX LF'!W378</f>
        <v>COACHING</v>
      </c>
      <c r="G375" s="57">
        <f>'PRIX LF'!N378</f>
        <v>150</v>
      </c>
      <c r="H375" s="26" t="str">
        <f>'PRIX LF'!F378</f>
        <v>PIECE</v>
      </c>
      <c r="I375" s="26">
        <f>'PRIX LF'!V378</f>
        <v>21</v>
      </c>
      <c r="J375" s="57">
        <f>'PRIX LF'!R378</f>
        <v>93.75</v>
      </c>
      <c r="K375" s="57">
        <f>'PRIX LF'!J378</f>
        <v>30.318181818181813</v>
      </c>
      <c r="L375" s="303">
        <f>'PRIX LF'!AE378</f>
        <v>1.2527999999999999E-2</v>
      </c>
    </row>
    <row r="376" spans="1:12" x14ac:dyDescent="0.2">
      <c r="A376" s="26">
        <f>'PRIX LF'!A379</f>
        <v>2331</v>
      </c>
      <c r="B376" s="26" t="str">
        <f>'PRIX LF'!D379</f>
        <v>GILET LESTE FEMME 10KG AJUSTABLE</v>
      </c>
      <c r="C376" s="57">
        <f>'PRIX LF'!L379</f>
        <v>85</v>
      </c>
      <c r="D376" s="57">
        <f>'PRIX LF'!O379</f>
        <v>68</v>
      </c>
      <c r="E376" s="54">
        <f>'PRIX LF'!P379</f>
        <v>-0.2</v>
      </c>
      <c r="F376" s="26" t="str">
        <f>'PRIX LF'!W379</f>
        <v>COACHING</v>
      </c>
      <c r="G376" s="57">
        <f>'PRIX LF'!N379</f>
        <v>102</v>
      </c>
      <c r="H376" s="26" t="str">
        <f>'PRIX LF'!F379</f>
        <v>PIECE</v>
      </c>
      <c r="I376" s="26">
        <f>'PRIX LF'!V379</f>
        <v>10.5</v>
      </c>
      <c r="J376" s="57">
        <f>'PRIX LF'!R379</f>
        <v>63.75</v>
      </c>
      <c r="K376" s="57">
        <f>'PRIX LF'!J379</f>
        <v>19.86363636363636</v>
      </c>
      <c r="L376" s="303">
        <f>'PRIX LF'!AE379</f>
        <v>9.4500000000000001E-3</v>
      </c>
    </row>
    <row r="377" spans="1:12" x14ac:dyDescent="0.2">
      <c r="A377" s="26">
        <f>'PRIX LF'!A380</f>
        <v>4043</v>
      </c>
      <c r="B377" s="26" t="str">
        <f>'PRIX LF'!D380</f>
        <v>GILET LESTE NEOPRENE 10KG</v>
      </c>
      <c r="C377" s="57">
        <f>'PRIX LF'!L380</f>
        <v>59</v>
      </c>
      <c r="D377" s="57">
        <f>'PRIX LF'!O380</f>
        <v>59</v>
      </c>
      <c r="E377" s="54">
        <f>'PRIX LF'!P380</f>
        <v>0</v>
      </c>
      <c r="F377" s="26" t="str">
        <f>'PRIX LF'!W380</f>
        <v>COACHING</v>
      </c>
      <c r="G377" s="57">
        <f>'PRIX LF'!N380</f>
        <v>70.8</v>
      </c>
      <c r="H377" s="26" t="str">
        <f>'PRIX LF'!F380</f>
        <v>PIECE</v>
      </c>
      <c r="I377" s="26">
        <f>'PRIX LF'!V380</f>
        <v>10.5</v>
      </c>
      <c r="J377" s="57">
        <f>'PRIX LF'!R380</f>
        <v>56.05</v>
      </c>
      <c r="K377" s="57">
        <f>'PRIX LF'!J380</f>
        <v>16.100000000000001</v>
      </c>
      <c r="L377" s="303">
        <f>'PRIX LF'!AE380</f>
        <v>0.01</v>
      </c>
    </row>
    <row r="378" spans="1:12" x14ac:dyDescent="0.2">
      <c r="A378" s="26">
        <f>'PRIX LF'!A381</f>
        <v>4041</v>
      </c>
      <c r="B378" s="26" t="str">
        <f>'PRIX LF'!D381</f>
        <v>GILET LESTE NEOPRENE 5KG</v>
      </c>
      <c r="C378" s="57">
        <f>'PRIX LF'!L381</f>
        <v>40</v>
      </c>
      <c r="D378" s="57">
        <f>'PRIX LF'!O381</f>
        <v>40</v>
      </c>
      <c r="E378" s="54">
        <f>'PRIX LF'!P381</f>
        <v>0</v>
      </c>
      <c r="F378" s="26" t="str">
        <f>'PRIX LF'!W381</f>
        <v>COACHING</v>
      </c>
      <c r="G378" s="57">
        <f>'PRIX LF'!N381</f>
        <v>48</v>
      </c>
      <c r="H378" s="26" t="str">
        <f>'PRIX LF'!F381</f>
        <v>PIECE</v>
      </c>
      <c r="I378" s="26">
        <f>'PRIX LF'!V381</f>
        <v>5.6</v>
      </c>
      <c r="J378" s="57">
        <f>'PRIX LF'!R381</f>
        <v>38</v>
      </c>
      <c r="K378" s="57">
        <f>'PRIX LF'!J381</f>
        <v>12.15</v>
      </c>
      <c r="L378" s="303">
        <f>'PRIX LF'!AE381</f>
        <v>6.0000000000000001E-3</v>
      </c>
    </row>
    <row r="379" spans="1:12" x14ac:dyDescent="0.2">
      <c r="A379" s="26">
        <f>'PRIX LF'!A382</f>
        <v>5029</v>
      </c>
      <c r="B379" s="26" t="str">
        <f>'PRIX LF'!D382</f>
        <v>GLUTE - E51</v>
      </c>
      <c r="C379" s="57">
        <f>'PRIX LF'!L382</f>
        <v>2695</v>
      </c>
      <c r="D379" s="57">
        <f>'PRIX LF'!O382</f>
        <v>2088.625</v>
      </c>
      <c r="E379" s="54">
        <f>'PRIX LF'!P382</f>
        <v>-0.22500000000000001</v>
      </c>
      <c r="F379" s="26" t="str">
        <f>'PRIX LF'!W382</f>
        <v>MACHINES MUSCULATION</v>
      </c>
      <c r="G379" s="57">
        <f>'PRIX LF'!N382</f>
        <v>3234</v>
      </c>
      <c r="H379" s="26" t="str">
        <f>'PRIX LF'!F382</f>
        <v>PIECE</v>
      </c>
      <c r="I379" s="26">
        <f>'PRIX LF'!V382</f>
        <v>177</v>
      </c>
      <c r="J379" s="57">
        <f>'PRIX LF'!R382</f>
        <v>1953.875</v>
      </c>
      <c r="K379" s="57">
        <f>'PRIX LF'!J382</f>
        <v>1185.8000000000002</v>
      </c>
      <c r="L379" s="303" t="str">
        <f>'PRIX LF'!AE382</f>
        <v/>
      </c>
    </row>
    <row r="380" spans="1:12" x14ac:dyDescent="0.2">
      <c r="A380" s="26">
        <f>'PRIX LF'!A383</f>
        <v>3525</v>
      </c>
      <c r="B380" s="26" t="str">
        <f>'PRIX LF'!D383</f>
        <v>GLUTE HAM</v>
      </c>
      <c r="C380" s="57">
        <f>'PRIX LF'!L383</f>
        <v>299</v>
      </c>
      <c r="D380" s="57">
        <f>'PRIX LF'!O383</f>
        <v>269.10000000000002</v>
      </c>
      <c r="E380" s="54">
        <f>'PRIX LF'!P383</f>
        <v>-9.9999999999999922E-2</v>
      </c>
      <c r="F380" s="26" t="str">
        <f>'PRIX LF'!W383</f>
        <v>CROSS TRAINING</v>
      </c>
      <c r="G380" s="57">
        <f>'PRIX LF'!N383</f>
        <v>358.8</v>
      </c>
      <c r="H380" s="26" t="str">
        <f>'PRIX LF'!F383</f>
        <v>PIECE</v>
      </c>
      <c r="I380" s="26">
        <f>'PRIX LF'!V383</f>
        <v>34</v>
      </c>
      <c r="J380" s="57">
        <f>'PRIX LF'!R383</f>
        <v>254.15</v>
      </c>
      <c r="K380" s="57">
        <f>'PRIX LF'!J383</f>
        <v>116.04545454545453</v>
      </c>
      <c r="L380" s="303">
        <f>'PRIX LF'!AE383</f>
        <v>0.23275999999999999</v>
      </c>
    </row>
    <row r="381" spans="1:12" x14ac:dyDescent="0.2">
      <c r="A381" s="26">
        <f>'PRIX LF'!A384</f>
        <v>1564</v>
      </c>
      <c r="B381" s="26" t="str">
        <f>'PRIX LF'!D384</f>
        <v>GRAVITY GTS</v>
      </c>
      <c r="C381" s="57">
        <f>'PRIX LF'!L384</f>
        <v>3900</v>
      </c>
      <c r="D381" s="57">
        <f>'PRIX LF'!O384</f>
        <v>3900</v>
      </c>
      <c r="E381" s="54">
        <f>'PRIX LF'!P384</f>
        <v>0</v>
      </c>
      <c r="F381" s="26" t="str">
        <f>'PRIX LF'!W384</f>
        <v>MÉTHODES DOUCES</v>
      </c>
      <c r="G381" s="57">
        <f>'PRIX LF'!N384</f>
        <v>4680</v>
      </c>
      <c r="H381" s="26" t="str">
        <f>'PRIX LF'!F384</f>
        <v>PIECE</v>
      </c>
      <c r="I381" s="26">
        <f>'PRIX LF'!V384</f>
        <v>96</v>
      </c>
      <c r="J381" s="57">
        <f>'PRIX LF'!R384</f>
        <v>3705</v>
      </c>
      <c r="K381" s="57">
        <f>'PRIX LF'!J384</f>
        <v>2235.6000000000004</v>
      </c>
      <c r="L381" s="303" t="str">
        <f>'PRIX LF'!AE384</f>
        <v/>
      </c>
    </row>
    <row r="382" spans="1:12" x14ac:dyDescent="0.2">
      <c r="A382" s="26">
        <f>'PRIX LF'!A385</f>
        <v>2540</v>
      </c>
      <c r="B382" s="26" t="str">
        <f>'PRIX LF'!D385</f>
        <v>GRIP CHEVILLE AVEC STRAP</v>
      </c>
      <c r="C382" s="57">
        <f>'PRIX LF'!L385</f>
        <v>24.787400000000002</v>
      </c>
      <c r="D382" s="57">
        <f>'PRIX LF'!O385</f>
        <v>16.731495000000002</v>
      </c>
      <c r="E382" s="54">
        <f>'PRIX LF'!P385</f>
        <v>-0.32499999999999996</v>
      </c>
      <c r="F382" s="26" t="str">
        <f>'PRIX LF'!W385</f>
        <v>FITNESS</v>
      </c>
      <c r="G382" s="57">
        <f>'PRIX LF'!N385</f>
        <v>29.744880000000002</v>
      </c>
      <c r="H382" s="26" t="str">
        <f>'PRIX LF'!F385</f>
        <v>PAIRE</v>
      </c>
      <c r="I382" s="26">
        <f>'PRIX LF'!V385</f>
        <v>0.5</v>
      </c>
      <c r="J382" s="57">
        <f>'PRIX LF'!R385</f>
        <v>16.111810000000002</v>
      </c>
      <c r="K382" s="57">
        <f>'PRIX LF'!J385</f>
        <v>6.517500000000001</v>
      </c>
      <c r="L382" s="303" t="str">
        <f>'PRIX LF'!AE385</f>
        <v/>
      </c>
    </row>
    <row r="383" spans="1:12" x14ac:dyDescent="0.2">
      <c r="A383" s="26">
        <f>'PRIX LF'!A386</f>
        <v>2539</v>
      </c>
      <c r="B383" s="26" t="str">
        <f>'PRIX LF'!D386</f>
        <v>GRIP POIGNET AVEC STRAP</v>
      </c>
      <c r="C383" s="57">
        <f>'PRIX LF'!L386</f>
        <v>17.612100000000002</v>
      </c>
      <c r="D383" s="57">
        <f>'PRIX LF'!O386</f>
        <v>14.529982500000001</v>
      </c>
      <c r="E383" s="54">
        <f>'PRIX LF'!P386</f>
        <v>-0.17500000000000002</v>
      </c>
      <c r="F383" s="26" t="str">
        <f>'PRIX LF'!W386</f>
        <v>FITNESS</v>
      </c>
      <c r="G383" s="57">
        <f>'PRIX LF'!N386</f>
        <v>21.134520000000002</v>
      </c>
      <c r="H383" s="26" t="str">
        <f>'PRIX LF'!F386</f>
        <v>PAIRE</v>
      </c>
      <c r="I383" s="26">
        <f>'PRIX LF'!V386</f>
        <v>0.5</v>
      </c>
      <c r="J383" s="57">
        <f>'PRIX LF'!R386</f>
        <v>13.649377500000002</v>
      </c>
      <c r="K383" s="57">
        <f>'PRIX LF'!J386</f>
        <v>6.517500000000001</v>
      </c>
      <c r="L383" s="303" t="str">
        <f>'PRIX LF'!AE386</f>
        <v/>
      </c>
    </row>
    <row r="384" spans="1:12" x14ac:dyDescent="0.2">
      <c r="A384" s="26">
        <f>'PRIX LF'!A387</f>
        <v>2541</v>
      </c>
      <c r="B384" s="26" t="str">
        <f>'PRIX LF'!D387</f>
        <v>GRIP POIGNET/CHEVILLE AVEC STRAP</v>
      </c>
      <c r="C384" s="57">
        <f>'PRIX LF'!L387</f>
        <v>15.329050000000002</v>
      </c>
      <c r="D384" s="57">
        <f>'PRIX LF'!O387</f>
        <v>14.179371250000003</v>
      </c>
      <c r="E384" s="54">
        <f>'PRIX LF'!P387</f>
        <v>-7.4999999999999969E-2</v>
      </c>
      <c r="F384" s="26" t="str">
        <f>'PRIX LF'!W387</f>
        <v>FITNESS</v>
      </c>
      <c r="G384" s="57">
        <f>'PRIX LF'!N387</f>
        <v>18.394860000000001</v>
      </c>
      <c r="H384" s="26" t="str">
        <f>'PRIX LF'!F387</f>
        <v>PAIRE</v>
      </c>
      <c r="I384" s="26">
        <f>'PRIX LF'!V387</f>
        <v>0.7</v>
      </c>
      <c r="J384" s="57">
        <f>'PRIX LF'!R387</f>
        <v>13.412918750000003</v>
      </c>
      <c r="K384" s="57">
        <f>'PRIX LF'!J387</f>
        <v>6.517500000000001</v>
      </c>
      <c r="L384" s="303" t="str">
        <f>'PRIX LF'!AE387</f>
        <v/>
      </c>
    </row>
    <row r="385" spans="1:12" x14ac:dyDescent="0.2">
      <c r="A385" s="26">
        <f>'PRIX LF'!A388</f>
        <v>1966</v>
      </c>
      <c r="B385" s="26" t="str">
        <f>'PRIX LF'!D388</f>
        <v>GRIP POUR BARRE</v>
      </c>
      <c r="C385" s="57">
        <f>'PRIX LF'!L388</f>
        <v>10.5</v>
      </c>
      <c r="D385" s="57">
        <f>'PRIX LF'!O388</f>
        <v>8.6624999999999996</v>
      </c>
      <c r="E385" s="54">
        <f>'PRIX LF'!P388</f>
        <v>-0.17500000000000004</v>
      </c>
      <c r="F385" s="26" t="str">
        <f>'PRIX LF'!W388</f>
        <v>MUSCULATION</v>
      </c>
      <c r="G385" s="57">
        <f>'PRIX LF'!N388</f>
        <v>12.6</v>
      </c>
      <c r="H385" s="26" t="str">
        <f>'PRIX LF'!F388</f>
        <v>PIECE</v>
      </c>
      <c r="I385" s="26">
        <f>'PRIX LF'!V388</f>
        <v>0.33300000000000002</v>
      </c>
      <c r="J385" s="57">
        <f>'PRIX LF'!R388</f>
        <v>8.1375000000000011</v>
      </c>
      <c r="K385" s="57">
        <f>'PRIX LF'!J388</f>
        <v>3.711363636363636</v>
      </c>
      <c r="L385" s="303">
        <f>'PRIX LF'!AE388</f>
        <v>1.0538666666666666E-3</v>
      </c>
    </row>
    <row r="386" spans="1:12" x14ac:dyDescent="0.2">
      <c r="A386" s="26">
        <f>'PRIX LF'!A389</f>
        <v>3641</v>
      </c>
      <c r="B386" s="26" t="str">
        <f>'PRIX LF'!D389</f>
        <v>GRIPBALL</v>
      </c>
      <c r="C386" s="57">
        <f>'PRIX LF'!L389</f>
        <v>9</v>
      </c>
      <c r="D386" s="57">
        <f>'PRIX LF'!O389</f>
        <v>7.875</v>
      </c>
      <c r="E386" s="54">
        <f>'PRIX LF'!P389</f>
        <v>-0.125</v>
      </c>
      <c r="F386" s="26" t="str">
        <f>'PRIX LF'!W389</f>
        <v>CROSS TRAINING</v>
      </c>
      <c r="G386" s="57">
        <f>'PRIX LF'!N389</f>
        <v>10.799999999999999</v>
      </c>
      <c r="H386" s="26" t="str">
        <f>'PRIX LF'!F389</f>
        <v>PIECE</v>
      </c>
      <c r="I386" s="26">
        <f>'PRIX LF'!V389</f>
        <v>0.6</v>
      </c>
      <c r="J386" s="57">
        <f>'PRIX LF'!R389</f>
        <v>7.4249999999999998</v>
      </c>
      <c r="K386" s="57">
        <f>'PRIX LF'!J389</f>
        <v>4.4954545454545443</v>
      </c>
      <c r="L386" s="303">
        <f>'PRIX LF'!AE389</f>
        <v>7.8200000000000003E-4</v>
      </c>
    </row>
    <row r="387" spans="1:12" x14ac:dyDescent="0.2">
      <c r="A387" s="26" t="str">
        <f>'PRIX LF'!A390</f>
        <v>F1</v>
      </c>
      <c r="B387" s="26" t="str">
        <f>'PRIX LF'!D390</f>
        <v>Groupe L'Appart: 1 journée Formation</v>
      </c>
      <c r="C387" s="57">
        <f>'PRIX LF'!L390</f>
        <v>690</v>
      </c>
      <c r="D387" s="57">
        <f>'PRIX LF'!O390</f>
        <v>690</v>
      </c>
      <c r="E387" s="54">
        <f>'PRIX LF'!P390</f>
        <v>0</v>
      </c>
      <c r="F387" s="26" t="str">
        <f>'PRIX LF'!W390</f>
        <v>AUTRES</v>
      </c>
      <c r="G387" s="57">
        <f>'PRIX LF'!N390</f>
        <v>828</v>
      </c>
      <c r="H387" s="26" t="str">
        <f>'PRIX LF'!F390</f>
        <v>PIECE</v>
      </c>
      <c r="I387" s="26">
        <f>'PRIX LF'!V390</f>
        <v>0</v>
      </c>
      <c r="J387" s="57">
        <f>'PRIX LF'!R390</f>
        <v>690</v>
      </c>
      <c r="K387" s="57">
        <f>'PRIX LF'!J390</f>
        <v>345</v>
      </c>
      <c r="L387" s="303" t="str">
        <f>'PRIX LF'!AE390</f>
        <v/>
      </c>
    </row>
    <row r="388" spans="1:12" x14ac:dyDescent="0.2">
      <c r="A388" s="26" t="str">
        <f>'PRIX LF'!A391</f>
        <v>F2</v>
      </c>
      <c r="B388" s="26" t="str">
        <f>'PRIX LF'!D391</f>
        <v>Groupe L'Appart: 2 journées Formation</v>
      </c>
      <c r="C388" s="57">
        <f>'PRIX LF'!L391</f>
        <v>990</v>
      </c>
      <c r="D388" s="57">
        <f>'PRIX LF'!O391</f>
        <v>990</v>
      </c>
      <c r="E388" s="54">
        <f>'PRIX LF'!P391</f>
        <v>0</v>
      </c>
      <c r="F388" s="26" t="str">
        <f>'PRIX LF'!W391</f>
        <v>AUTRES</v>
      </c>
      <c r="G388" s="57">
        <f>'PRIX LF'!N391</f>
        <v>1188</v>
      </c>
      <c r="H388" s="26" t="str">
        <f>'PRIX LF'!F391</f>
        <v>PIECE</v>
      </c>
      <c r="I388" s="26">
        <f>'PRIX LF'!V391</f>
        <v>0</v>
      </c>
      <c r="J388" s="57">
        <f>'PRIX LF'!R391</f>
        <v>990</v>
      </c>
      <c r="K388" s="57">
        <f>'PRIX LF'!J391</f>
        <v>495</v>
      </c>
      <c r="L388" s="303" t="str">
        <f>'PRIX LF'!AE391</f>
        <v/>
      </c>
    </row>
    <row r="389" spans="1:12" x14ac:dyDescent="0.2">
      <c r="A389" s="26" t="str">
        <f>'PRIX LF'!A392</f>
        <v>F3</v>
      </c>
      <c r="B389" s="26" t="str">
        <f>'PRIX LF'!D392</f>
        <v>Groupe L'Appart: 3 journées Formation</v>
      </c>
      <c r="C389" s="57">
        <f>'PRIX LF'!L392</f>
        <v>1390</v>
      </c>
      <c r="D389" s="57">
        <f>'PRIX LF'!O392</f>
        <v>1390</v>
      </c>
      <c r="E389" s="54">
        <f>'PRIX LF'!P392</f>
        <v>0</v>
      </c>
      <c r="F389" s="26" t="str">
        <f>'PRIX LF'!W392</f>
        <v>AUTRES</v>
      </c>
      <c r="G389" s="57">
        <f>'PRIX LF'!N392</f>
        <v>1668</v>
      </c>
      <c r="H389" s="26" t="str">
        <f>'PRIX LF'!F392</f>
        <v>PIECE</v>
      </c>
      <c r="I389" s="26">
        <f>'PRIX LF'!V392</f>
        <v>0</v>
      </c>
      <c r="J389" s="57">
        <f>'PRIX LF'!R392</f>
        <v>1390</v>
      </c>
      <c r="K389" s="57">
        <f>'PRIX LF'!J392</f>
        <v>695</v>
      </c>
      <c r="L389" s="303" t="str">
        <f>'PRIX LF'!AE392</f>
        <v/>
      </c>
    </row>
    <row r="390" spans="1:12" x14ac:dyDescent="0.2">
      <c r="A390" s="26" t="str">
        <f>'PRIX LF'!A393</f>
        <v>F5</v>
      </c>
      <c r="B390" s="26" t="str">
        <f>'PRIX LF'!D393</f>
        <v>Groupe L'Appart: 5 journées Formation</v>
      </c>
      <c r="C390" s="57">
        <f>'PRIX LF'!L393</f>
        <v>1790</v>
      </c>
      <c r="D390" s="57">
        <f>'PRIX LF'!O393</f>
        <v>1790</v>
      </c>
      <c r="E390" s="54">
        <f>'PRIX LF'!P393</f>
        <v>0</v>
      </c>
      <c r="F390" s="26" t="str">
        <f>'PRIX LF'!W393</f>
        <v>AUTRES</v>
      </c>
      <c r="G390" s="57">
        <f>'PRIX LF'!N393</f>
        <v>2148</v>
      </c>
      <c r="H390" s="26" t="str">
        <f>'PRIX LF'!F393</f>
        <v>PIECE</v>
      </c>
      <c r="I390" s="26">
        <f>'PRIX LF'!V393</f>
        <v>0</v>
      </c>
      <c r="J390" s="57">
        <f>'PRIX LF'!R393</f>
        <v>1790</v>
      </c>
      <c r="K390" s="57">
        <f>'PRIX LF'!J393</f>
        <v>895</v>
      </c>
      <c r="L390" s="303" t="str">
        <f>'PRIX LF'!AE393</f>
        <v/>
      </c>
    </row>
    <row r="391" spans="1:12" x14ac:dyDescent="0.2">
      <c r="A391" s="26">
        <f>'PRIX LF'!A394</f>
        <v>1576</v>
      </c>
      <c r="B391" s="26" t="str">
        <f>'PRIX LF'!D394</f>
        <v>HAIE 15CM</v>
      </c>
      <c r="C391" s="57">
        <f>'PRIX LF'!L394</f>
        <v>6.61</v>
      </c>
      <c r="D391" s="57">
        <f>'PRIX LF'!O394</f>
        <v>6.61</v>
      </c>
      <c r="E391" s="54">
        <f>'PRIX LF'!P394</f>
        <v>0</v>
      </c>
      <c r="F391" s="26" t="str">
        <f>'PRIX LF'!W394</f>
        <v>COACHING</v>
      </c>
      <c r="G391" s="57">
        <f>'PRIX LF'!N394</f>
        <v>7.9320000000000004</v>
      </c>
      <c r="H391" s="26" t="str">
        <f>'PRIX LF'!F394</f>
        <v>PIECE</v>
      </c>
      <c r="I391" s="26">
        <f>'PRIX LF'!V394</f>
        <v>0.22</v>
      </c>
      <c r="J391" s="57">
        <f>'PRIX LF'!R394</f>
        <v>6.2794999999999996</v>
      </c>
      <c r="K391" s="57">
        <f>'PRIX LF'!J394</f>
        <v>3.5854500000000002</v>
      </c>
      <c r="L391" s="303" t="str">
        <f>'PRIX LF'!AE394</f>
        <v/>
      </c>
    </row>
    <row r="392" spans="1:12" x14ac:dyDescent="0.2">
      <c r="A392" s="26">
        <f>'PRIX LF'!A395</f>
        <v>1577</v>
      </c>
      <c r="B392" s="26" t="str">
        <f>'PRIX LF'!D395</f>
        <v>HAIE 30CM</v>
      </c>
      <c r="C392" s="57">
        <f>'PRIX LF'!L395</f>
        <v>7.44</v>
      </c>
      <c r="D392" s="57">
        <f>'PRIX LF'!O395</f>
        <v>7.44</v>
      </c>
      <c r="E392" s="54">
        <f>'PRIX LF'!P395</f>
        <v>0</v>
      </c>
      <c r="F392" s="26" t="str">
        <f>'PRIX LF'!W395</f>
        <v>COACHING</v>
      </c>
      <c r="G392" s="57">
        <f>'PRIX LF'!N395</f>
        <v>8.9280000000000008</v>
      </c>
      <c r="H392" s="26" t="str">
        <f>'PRIX LF'!F395</f>
        <v>PIECE</v>
      </c>
      <c r="I392" s="26">
        <f>'PRIX LF'!V395</f>
        <v>0.28000000000000003</v>
      </c>
      <c r="J392" s="57">
        <f>'PRIX LF'!R395</f>
        <v>7.0679999999999996</v>
      </c>
      <c r="K392" s="57">
        <f>'PRIX LF'!J395</f>
        <v>4.2487500000000002</v>
      </c>
      <c r="L392" s="303" t="str">
        <f>'PRIX LF'!AE395</f>
        <v/>
      </c>
    </row>
    <row r="393" spans="1:12" x14ac:dyDescent="0.2">
      <c r="A393" s="26">
        <f>'PRIX LF'!A396</f>
        <v>1578</v>
      </c>
      <c r="B393" s="26" t="str">
        <f>'PRIX LF'!D396</f>
        <v>HAIE 50CM</v>
      </c>
      <c r="C393" s="57">
        <f>'PRIX LF'!L396</f>
        <v>10.87</v>
      </c>
      <c r="D393" s="57">
        <f>'PRIX LF'!O396</f>
        <v>10.87</v>
      </c>
      <c r="E393" s="54">
        <f>'PRIX LF'!P396</f>
        <v>0</v>
      </c>
      <c r="F393" s="26" t="str">
        <f>'PRIX LF'!W396</f>
        <v>COACHING</v>
      </c>
      <c r="G393" s="57">
        <f>'PRIX LF'!N396</f>
        <v>13.043999999999999</v>
      </c>
      <c r="H393" s="26" t="str">
        <f>'PRIX LF'!F396</f>
        <v>PIECE</v>
      </c>
      <c r="I393" s="26">
        <f>'PRIX LF'!V396</f>
        <v>0.36</v>
      </c>
      <c r="J393" s="57">
        <f>'PRIX LF'!R396</f>
        <v>10.326499999999999</v>
      </c>
      <c r="K393" s="57">
        <f>'PRIX LF'!J396</f>
        <v>5.1974999999999998</v>
      </c>
      <c r="L393" s="303" t="str">
        <f>'PRIX LF'!AE396</f>
        <v/>
      </c>
    </row>
    <row r="394" spans="1:12" x14ac:dyDescent="0.2">
      <c r="A394" s="26">
        <f>'PRIX LF'!A397</f>
        <v>2545</v>
      </c>
      <c r="B394" s="26" t="str">
        <f>'PRIX LF'!D397</f>
        <v>HALF FOAM ROLLER SMALL</v>
      </c>
      <c r="C394" s="57">
        <f>'PRIX LF'!L397</f>
        <v>8.6</v>
      </c>
      <c r="D394" s="57">
        <f>'PRIX LF'!O397</f>
        <v>7.0949999999999998</v>
      </c>
      <c r="E394" s="54">
        <f>'PRIX LF'!P397</f>
        <v>-0.17499999999999999</v>
      </c>
      <c r="F394" s="26" t="str">
        <f>'PRIX LF'!W397</f>
        <v>MÉTHODES DOUCES</v>
      </c>
      <c r="G394" s="57">
        <f>'PRIX LF'!N397</f>
        <v>10.319999999999999</v>
      </c>
      <c r="H394" s="26" t="str">
        <f>'PRIX LF'!F397</f>
        <v>PIECE</v>
      </c>
      <c r="I394" s="26">
        <f>'PRIX LF'!V397</f>
        <v>0.2</v>
      </c>
      <c r="J394" s="57">
        <f>'PRIX LF'!R397</f>
        <v>6.665</v>
      </c>
      <c r="K394" s="57">
        <f>'PRIX LF'!J397</f>
        <v>2.7582500000000008</v>
      </c>
      <c r="L394" s="303" t="str">
        <f>'PRIX LF'!AE397</f>
        <v/>
      </c>
    </row>
    <row r="395" spans="1:12" x14ac:dyDescent="0.2">
      <c r="A395" s="26">
        <f>'PRIX LF'!A398</f>
        <v>2066</v>
      </c>
      <c r="B395" s="26" t="str">
        <f>'PRIX LF'!D398</f>
        <v xml:space="preserve">HALTERES CAOUTCHOUC HEXAGONAUX 10 KG </v>
      </c>
      <c r="C395" s="57">
        <f>'PRIX LF'!L398</f>
        <v>26</v>
      </c>
      <c r="D395" s="57">
        <f>'PRIX LF'!O398</f>
        <v>22.75</v>
      </c>
      <c r="E395" s="54">
        <f>'PRIX LF'!P398</f>
        <v>-0.125</v>
      </c>
      <c r="F395" s="26" t="str">
        <f>'PRIX LF'!W398</f>
        <v>MUSCULATION</v>
      </c>
      <c r="G395" s="57">
        <f>'PRIX LF'!N398</f>
        <v>31.2</v>
      </c>
      <c r="H395" s="26" t="str">
        <f>'PRIX LF'!F398</f>
        <v>PIECE</v>
      </c>
      <c r="I395" s="26">
        <f>'PRIX LF'!V398</f>
        <v>10.3</v>
      </c>
      <c r="J395" s="57">
        <f>'PRIX LF'!R398</f>
        <v>21.45</v>
      </c>
      <c r="K395" s="57">
        <f>'PRIX LF'!J398</f>
        <v>9.4090909090909083</v>
      </c>
      <c r="L395" s="303">
        <f>'PRIX LF'!AE398</f>
        <v>9.3517915309446267E-3</v>
      </c>
    </row>
    <row r="396" spans="1:12" x14ac:dyDescent="0.2">
      <c r="A396" s="26">
        <f>'PRIX LF'!A399</f>
        <v>1589</v>
      </c>
      <c r="B396" s="26" t="str">
        <f>'PRIX LF'!D399</f>
        <v xml:space="preserve">HALTERES CAOUTCHOUC HEXAGONAUX 12,5 KG </v>
      </c>
      <c r="C396" s="57">
        <f>'PRIX LF'!L399</f>
        <v>32.5</v>
      </c>
      <c r="D396" s="57">
        <f>'PRIX LF'!O399</f>
        <v>28.4375</v>
      </c>
      <c r="E396" s="54">
        <f>'PRIX LF'!P399</f>
        <v>-0.125</v>
      </c>
      <c r="F396" s="26" t="str">
        <f>'PRIX LF'!W399</f>
        <v>MUSCULATION</v>
      </c>
      <c r="G396" s="57">
        <f>'PRIX LF'!N399</f>
        <v>39</v>
      </c>
      <c r="H396" s="26" t="str">
        <f>'PRIX LF'!F399</f>
        <v>PIECE</v>
      </c>
      <c r="I396" s="26">
        <f>'PRIX LF'!V399</f>
        <v>12.9</v>
      </c>
      <c r="J396" s="57">
        <f>'PRIX LF'!R399</f>
        <v>26.8125</v>
      </c>
      <c r="K396" s="57">
        <f>'PRIX LF'!J399</f>
        <v>11.761363636363635</v>
      </c>
      <c r="L396" s="303">
        <f>'PRIX LF'!AE399</f>
        <v>1.01248E-2</v>
      </c>
    </row>
    <row r="397" spans="1:12" x14ac:dyDescent="0.2">
      <c r="A397" s="26">
        <f>'PRIX LF'!A400</f>
        <v>1590</v>
      </c>
      <c r="B397" s="26" t="str">
        <f>'PRIX LF'!D400</f>
        <v xml:space="preserve">HALTERES CAOUTCHOUC HEXAGONAUX 15 KG </v>
      </c>
      <c r="C397" s="57">
        <f>'PRIX LF'!L400</f>
        <v>39</v>
      </c>
      <c r="D397" s="57">
        <f>'PRIX LF'!O400</f>
        <v>34.125</v>
      </c>
      <c r="E397" s="54">
        <f>'PRIX LF'!P400</f>
        <v>-0.125</v>
      </c>
      <c r="F397" s="26" t="str">
        <f>'PRIX LF'!W400</f>
        <v>MUSCULATION</v>
      </c>
      <c r="G397" s="57">
        <f>'PRIX LF'!N400</f>
        <v>46.8</v>
      </c>
      <c r="H397" s="26" t="str">
        <f>'PRIX LF'!F400</f>
        <v>PIECE</v>
      </c>
      <c r="I397" s="26">
        <f>'PRIX LF'!V400</f>
        <v>15.5</v>
      </c>
      <c r="J397" s="57">
        <f>'PRIX LF'!R400</f>
        <v>32.174999999999997</v>
      </c>
      <c r="K397" s="57">
        <f>'PRIX LF'!J400</f>
        <v>14.113636363636362</v>
      </c>
      <c r="L397" s="303">
        <f>'PRIX LF'!AE400</f>
        <v>1.1848571428571429E-2</v>
      </c>
    </row>
    <row r="398" spans="1:12" x14ac:dyDescent="0.2">
      <c r="A398" s="26">
        <f>'PRIX LF'!A401</f>
        <v>1591</v>
      </c>
      <c r="B398" s="26" t="str">
        <f>'PRIX LF'!D401</f>
        <v xml:space="preserve">HALTERES CAOUTCHOUC HEXAGONAUX 17,5 KG </v>
      </c>
      <c r="C398" s="57">
        <f>'PRIX LF'!L401</f>
        <v>45.5</v>
      </c>
      <c r="D398" s="57">
        <f>'PRIX LF'!O401</f>
        <v>39.8125</v>
      </c>
      <c r="E398" s="54">
        <f>'PRIX LF'!P401</f>
        <v>-0.125</v>
      </c>
      <c r="F398" s="26" t="str">
        <f>'PRIX LF'!W401</f>
        <v>MUSCULATION</v>
      </c>
      <c r="G398" s="57">
        <f>'PRIX LF'!N401</f>
        <v>54.6</v>
      </c>
      <c r="H398" s="26" t="str">
        <f>'PRIX LF'!F401</f>
        <v>PIECE</v>
      </c>
      <c r="I398" s="26">
        <f>'PRIX LF'!V401</f>
        <v>18.2</v>
      </c>
      <c r="J398" s="57">
        <f>'PRIX LF'!R401</f>
        <v>37.537500000000001</v>
      </c>
      <c r="K398" s="57">
        <f>'PRIX LF'!J401</f>
        <v>16.465909090909086</v>
      </c>
      <c r="L398" s="303">
        <f>'PRIX LF'!AE401</f>
        <v>1.3759799999999999E-2</v>
      </c>
    </row>
    <row r="399" spans="1:12" x14ac:dyDescent="0.2">
      <c r="A399" s="26">
        <f>'PRIX LF'!A402</f>
        <v>2057</v>
      </c>
      <c r="B399" s="26" t="str">
        <f>'PRIX LF'!D402</f>
        <v xml:space="preserve">HALTERES CAOUTCHOUC HEXAGONAUX 1KG </v>
      </c>
      <c r="C399" s="57">
        <f>'PRIX LF'!L402</f>
        <v>2.6</v>
      </c>
      <c r="D399" s="57">
        <f>'PRIX LF'!O402</f>
        <v>2.2749999999999999</v>
      </c>
      <c r="E399" s="54">
        <f>'PRIX LF'!P402</f>
        <v>-0.12500000000000006</v>
      </c>
      <c r="F399" s="26" t="str">
        <f>'PRIX LF'!W402</f>
        <v>MUSCULATION</v>
      </c>
      <c r="G399" s="57">
        <f>'PRIX LF'!N402</f>
        <v>3.12</v>
      </c>
      <c r="H399" s="26" t="str">
        <f>'PRIX LF'!F402</f>
        <v>PIECE</v>
      </c>
      <c r="I399" s="26">
        <f>'PRIX LF'!V402</f>
        <v>1.0881057268722467</v>
      </c>
      <c r="J399" s="57">
        <f>'PRIX LF'!R402</f>
        <v>2.145</v>
      </c>
      <c r="K399" s="57">
        <f>'PRIX LF'!J402</f>
        <v>0.94090909090909081</v>
      </c>
      <c r="L399" s="303">
        <f>'PRIX LF'!AE402</f>
        <v>1.3134449339207046E-3</v>
      </c>
    </row>
    <row r="400" spans="1:12" x14ac:dyDescent="0.2">
      <c r="A400" s="26">
        <f>'PRIX LF'!A403</f>
        <v>1592</v>
      </c>
      <c r="B400" s="26" t="str">
        <f>'PRIX LF'!D403</f>
        <v xml:space="preserve">HALTERES CAOUTCHOUC HEXAGONAUX 20 KG </v>
      </c>
      <c r="C400" s="57">
        <f>'PRIX LF'!L403</f>
        <v>52</v>
      </c>
      <c r="D400" s="57">
        <f>'PRIX LF'!O403</f>
        <v>45.5</v>
      </c>
      <c r="E400" s="54">
        <f>'PRIX LF'!P403</f>
        <v>-0.125</v>
      </c>
      <c r="F400" s="26" t="str">
        <f>'PRIX LF'!W403</f>
        <v>MUSCULATION</v>
      </c>
      <c r="G400" s="57">
        <f>'PRIX LF'!N403</f>
        <v>62.4</v>
      </c>
      <c r="H400" s="26" t="str">
        <f>'PRIX LF'!F403</f>
        <v>PIECE</v>
      </c>
      <c r="I400" s="26">
        <f>'PRIX LF'!V403</f>
        <v>20.7</v>
      </c>
      <c r="J400" s="57">
        <f>'PRIX LF'!R403</f>
        <v>42.9</v>
      </c>
      <c r="K400" s="57">
        <f>'PRIX LF'!J403</f>
        <v>18.818181818181817</v>
      </c>
      <c r="L400" s="303">
        <f>'PRIX LF'!AE403</f>
        <v>1.7479399999999999E-2</v>
      </c>
    </row>
    <row r="401" spans="1:12" x14ac:dyDescent="0.2">
      <c r="A401" s="26">
        <f>'PRIX LF'!A404</f>
        <v>1593</v>
      </c>
      <c r="B401" s="26" t="str">
        <f>'PRIX LF'!D404</f>
        <v xml:space="preserve">HALTERES CAOUTCHOUC HEXAGONAUX 22,5 KG </v>
      </c>
      <c r="C401" s="57">
        <f>'PRIX LF'!L404</f>
        <v>58.5</v>
      </c>
      <c r="D401" s="57">
        <f>'PRIX LF'!O404</f>
        <v>51.1875</v>
      </c>
      <c r="E401" s="54">
        <f>'PRIX LF'!P404</f>
        <v>-0.125</v>
      </c>
      <c r="F401" s="26" t="str">
        <f>'PRIX LF'!W404</f>
        <v>MUSCULATION</v>
      </c>
      <c r="G401" s="57">
        <f>'PRIX LF'!N404</f>
        <v>70.2</v>
      </c>
      <c r="H401" s="26" t="str">
        <f>'PRIX LF'!F404</f>
        <v>PIECE</v>
      </c>
      <c r="I401" s="26">
        <f>'PRIX LF'!V404</f>
        <v>23.113636363636399</v>
      </c>
      <c r="J401" s="57">
        <f>'PRIX LF'!R404</f>
        <v>48.262499999999996</v>
      </c>
      <c r="K401" s="57">
        <f>'PRIX LF'!J404</f>
        <v>21.17045454545454</v>
      </c>
      <c r="L401" s="303">
        <f>'PRIX LF'!AE404</f>
        <v>1.7479399999999999E-2</v>
      </c>
    </row>
    <row r="402" spans="1:12" x14ac:dyDescent="0.2">
      <c r="A402" s="26">
        <f>'PRIX LF'!A405</f>
        <v>1594</v>
      </c>
      <c r="B402" s="26" t="str">
        <f>'PRIX LF'!D405</f>
        <v xml:space="preserve">HALTERES CAOUTCHOUC HEXAGONAUX 25 KG </v>
      </c>
      <c r="C402" s="57">
        <f>'PRIX LF'!L405</f>
        <v>65</v>
      </c>
      <c r="D402" s="57">
        <f>'PRIX LF'!O405</f>
        <v>56.875</v>
      </c>
      <c r="E402" s="54">
        <f>'PRIX LF'!P405</f>
        <v>-0.125</v>
      </c>
      <c r="F402" s="26" t="str">
        <f>'PRIX LF'!W405</f>
        <v>MUSCULATION</v>
      </c>
      <c r="G402" s="57">
        <f>'PRIX LF'!N405</f>
        <v>78</v>
      </c>
      <c r="H402" s="26" t="str">
        <f>'PRIX LF'!F405</f>
        <v>PIECE</v>
      </c>
      <c r="I402" s="26">
        <f>'PRIX LF'!V405</f>
        <v>25.9</v>
      </c>
      <c r="J402" s="57">
        <f>'PRIX LF'!R405</f>
        <v>53.625</v>
      </c>
      <c r="K402" s="57">
        <f>'PRIX LF'!J405</f>
        <v>23.52272727272727</v>
      </c>
      <c r="L402" s="303">
        <f>'PRIX LF'!AE405</f>
        <v>1.7685039999999999E-2</v>
      </c>
    </row>
    <row r="403" spans="1:12" x14ac:dyDescent="0.2">
      <c r="A403" s="26">
        <f>'PRIX LF'!A406</f>
        <v>1595</v>
      </c>
      <c r="B403" s="26" t="str">
        <f>'PRIX LF'!D406</f>
        <v xml:space="preserve">HALTERES CAOUTCHOUC HEXAGONAUX 27,5 KG </v>
      </c>
      <c r="C403" s="57">
        <f>'PRIX LF'!L406</f>
        <v>71.5</v>
      </c>
      <c r="D403" s="57">
        <f>'PRIX LF'!O406</f>
        <v>62.5625</v>
      </c>
      <c r="E403" s="54">
        <f>'PRIX LF'!P406</f>
        <v>-0.125</v>
      </c>
      <c r="F403" s="26" t="str">
        <f>'PRIX LF'!W406</f>
        <v>MUSCULATION</v>
      </c>
      <c r="G403" s="57">
        <f>'PRIX LF'!N406</f>
        <v>85.8</v>
      </c>
      <c r="H403" s="26" t="str">
        <f>'PRIX LF'!F406</f>
        <v>PIECE</v>
      </c>
      <c r="I403" s="26">
        <f>'PRIX LF'!V406</f>
        <v>28.25</v>
      </c>
      <c r="J403" s="57">
        <f>'PRIX LF'!R406</f>
        <v>58.987499999999997</v>
      </c>
      <c r="K403" s="57">
        <f>'PRIX LF'!J406</f>
        <v>25.874999999999993</v>
      </c>
      <c r="L403" s="303">
        <f>'PRIX LF'!AE406</f>
        <v>1.944015E-2</v>
      </c>
    </row>
    <row r="404" spans="1:12" x14ac:dyDescent="0.2">
      <c r="A404" s="26">
        <f>'PRIX LF'!A407</f>
        <v>2058</v>
      </c>
      <c r="B404" s="26" t="str">
        <f>'PRIX LF'!D407</f>
        <v xml:space="preserve">HALTERES CAOUTCHOUC HEXAGONAUX 2KG </v>
      </c>
      <c r="C404" s="57">
        <f>'PRIX LF'!L407</f>
        <v>5.2</v>
      </c>
      <c r="D404" s="57">
        <f>'PRIX LF'!O407</f>
        <v>4.55</v>
      </c>
      <c r="E404" s="54">
        <f>'PRIX LF'!P407</f>
        <v>-0.12500000000000006</v>
      </c>
      <c r="F404" s="26" t="str">
        <f>'PRIX LF'!W407</f>
        <v>MUSCULATION</v>
      </c>
      <c r="G404" s="57">
        <f>'PRIX LF'!N407</f>
        <v>6.24</v>
      </c>
      <c r="H404" s="26" t="str">
        <f>'PRIX LF'!F407</f>
        <v>PIECE</v>
      </c>
      <c r="I404" s="26">
        <f>'PRIX LF'!V407</f>
        <v>2.04</v>
      </c>
      <c r="J404" s="57">
        <f>'PRIX LF'!R407</f>
        <v>4.29</v>
      </c>
      <c r="K404" s="57">
        <f>'PRIX LF'!J407</f>
        <v>1.8818181818181816</v>
      </c>
      <c r="L404" s="303">
        <f>'PRIX LF'!AE407</f>
        <v>2.6268898678414097E-3</v>
      </c>
    </row>
    <row r="405" spans="1:12" x14ac:dyDescent="0.2">
      <c r="A405" s="26">
        <f>'PRIX LF'!A408</f>
        <v>1596</v>
      </c>
      <c r="B405" s="26" t="str">
        <f>'PRIX LF'!D408</f>
        <v xml:space="preserve">HALTERES CAOUTCHOUC HEXAGONAUX 30 KG </v>
      </c>
      <c r="C405" s="57">
        <f>'PRIX LF'!L408</f>
        <v>78</v>
      </c>
      <c r="D405" s="57">
        <f>'PRIX LF'!O408</f>
        <v>68.25</v>
      </c>
      <c r="E405" s="54">
        <f>'PRIX LF'!P408</f>
        <v>-0.125</v>
      </c>
      <c r="F405" s="26" t="str">
        <f>'PRIX LF'!W408</f>
        <v>MUSCULATION</v>
      </c>
      <c r="G405" s="57">
        <f>'PRIX LF'!N408</f>
        <v>93.6</v>
      </c>
      <c r="H405" s="26" t="str">
        <f>'PRIX LF'!F408</f>
        <v>PIECE</v>
      </c>
      <c r="I405" s="26">
        <f>'PRIX LF'!V408</f>
        <v>31</v>
      </c>
      <c r="J405" s="57">
        <f>'PRIX LF'!R408</f>
        <v>64.349999999999994</v>
      </c>
      <c r="K405" s="57">
        <f>'PRIX LF'!J408</f>
        <v>28.227272727272723</v>
      </c>
      <c r="L405" s="303">
        <f>'PRIX LF'!AE408</f>
        <v>2.06976E-2</v>
      </c>
    </row>
    <row r="406" spans="1:12" x14ac:dyDescent="0.2">
      <c r="A406" s="26">
        <f>'PRIX LF'!A409</f>
        <v>1597</v>
      </c>
      <c r="B406" s="26" t="str">
        <f>'PRIX LF'!D409</f>
        <v xml:space="preserve">HALTERES CAOUTCHOUC HEXAGONAUX 32,5 KG </v>
      </c>
      <c r="C406" s="57">
        <f>'PRIX LF'!L409</f>
        <v>84.5</v>
      </c>
      <c r="D406" s="57">
        <f>'PRIX LF'!O409</f>
        <v>73.9375</v>
      </c>
      <c r="E406" s="54">
        <f>'PRIX LF'!P409</f>
        <v>-0.125</v>
      </c>
      <c r="F406" s="26" t="str">
        <f>'PRIX LF'!W409</f>
        <v>MUSCULATION</v>
      </c>
      <c r="G406" s="57">
        <f>'PRIX LF'!N409</f>
        <v>101.39999999999999</v>
      </c>
      <c r="H406" s="26" t="str">
        <f>'PRIX LF'!F409</f>
        <v>PIECE</v>
      </c>
      <c r="I406" s="26">
        <f>'PRIX LF'!V409</f>
        <v>34</v>
      </c>
      <c r="J406" s="57">
        <f>'PRIX LF'!R409</f>
        <v>69.712499999999991</v>
      </c>
      <c r="K406" s="57">
        <f>'PRIX LF'!J409</f>
        <v>30.57954545454545</v>
      </c>
      <c r="L406" s="303">
        <f>'PRIX LF'!AE409</f>
        <v>2.06666E-2</v>
      </c>
    </row>
    <row r="407" spans="1:12" x14ac:dyDescent="0.2">
      <c r="A407" s="26">
        <f>'PRIX LF'!A410</f>
        <v>1598</v>
      </c>
      <c r="B407" s="26" t="str">
        <f>'PRIX LF'!D410</f>
        <v xml:space="preserve">HALTERES CAOUTCHOUC HEXAGONAUX 35 KG </v>
      </c>
      <c r="C407" s="57">
        <f>'PRIX LF'!L410</f>
        <v>91</v>
      </c>
      <c r="D407" s="57">
        <f>'PRIX LF'!O410</f>
        <v>79.625</v>
      </c>
      <c r="E407" s="54">
        <f>'PRIX LF'!P410</f>
        <v>-0.125</v>
      </c>
      <c r="F407" s="26" t="str">
        <f>'PRIX LF'!W410</f>
        <v>MUSCULATION</v>
      </c>
      <c r="G407" s="57">
        <f>'PRIX LF'!N410</f>
        <v>109.2</v>
      </c>
      <c r="H407" s="26" t="str">
        <f>'PRIX LF'!F410</f>
        <v>PIECE</v>
      </c>
      <c r="I407" s="26">
        <f>'PRIX LF'!V410</f>
        <v>36.200000000000003</v>
      </c>
      <c r="J407" s="57">
        <f>'PRIX LF'!R410</f>
        <v>75.075000000000003</v>
      </c>
      <c r="K407" s="57">
        <f>'PRIX LF'!J410</f>
        <v>32.931818181818173</v>
      </c>
      <c r="L407" s="303">
        <f>'PRIX LF'!AE410</f>
        <v>2.365040322580645E-2</v>
      </c>
    </row>
    <row r="408" spans="1:12" x14ac:dyDescent="0.2">
      <c r="A408" s="26">
        <f>'PRIX LF'!A411</f>
        <v>2484</v>
      </c>
      <c r="B408" s="26" t="str">
        <f>'PRIX LF'!D411</f>
        <v xml:space="preserve">HALTERES CAOUTCHOUC HEXAGONAUX 37,5 KG </v>
      </c>
      <c r="C408" s="57">
        <f>'PRIX LF'!L411</f>
        <v>97.5</v>
      </c>
      <c r="D408" s="57">
        <f>'PRIX LF'!O411</f>
        <v>85.3125</v>
      </c>
      <c r="E408" s="54">
        <f>'PRIX LF'!P411</f>
        <v>-0.125</v>
      </c>
      <c r="F408" s="26" t="str">
        <f>'PRIX LF'!W411</f>
        <v>MUSCULATION</v>
      </c>
      <c r="G408" s="57">
        <f>'PRIX LF'!N411</f>
        <v>117</v>
      </c>
      <c r="H408" s="26" t="str">
        <f>'PRIX LF'!F411</f>
        <v>PIECE</v>
      </c>
      <c r="I408" s="26">
        <f>'PRIX LF'!V411</f>
        <v>38.799999999999997</v>
      </c>
      <c r="J408" s="57">
        <f>'PRIX LF'!R411</f>
        <v>80.4375</v>
      </c>
      <c r="K408" s="57">
        <f>'PRIX LF'!J411</f>
        <v>35.284090909090907</v>
      </c>
      <c r="L408" s="303">
        <f>'PRIX LF'!AE411</f>
        <v>2.365040322580645E-2</v>
      </c>
    </row>
    <row r="409" spans="1:12" x14ac:dyDescent="0.2">
      <c r="A409" s="26">
        <f>'PRIX LF'!A412</f>
        <v>2068</v>
      </c>
      <c r="B409" s="26" t="str">
        <f>'PRIX LF'!D412</f>
        <v xml:space="preserve">HALTERES CAOUTCHOUC HEXAGONAUX 40 KG </v>
      </c>
      <c r="C409" s="57">
        <f>'PRIX LF'!L412</f>
        <v>104</v>
      </c>
      <c r="D409" s="57">
        <f>'PRIX LF'!O412</f>
        <v>91</v>
      </c>
      <c r="E409" s="54">
        <f>'PRIX LF'!P412</f>
        <v>-0.125</v>
      </c>
      <c r="F409" s="26" t="str">
        <f>'PRIX LF'!W412</f>
        <v>MUSCULATION</v>
      </c>
      <c r="G409" s="57">
        <f>'PRIX LF'!N412</f>
        <v>124.8</v>
      </c>
      <c r="H409" s="26" t="str">
        <f>'PRIX LF'!F412</f>
        <v>PIECE</v>
      </c>
      <c r="I409" s="26">
        <f>'PRIX LF'!V412</f>
        <v>41.4</v>
      </c>
      <c r="J409" s="57">
        <f>'PRIX LF'!R412</f>
        <v>85.8</v>
      </c>
      <c r="K409" s="57">
        <f>'PRIX LF'!J412</f>
        <v>37.636363636363633</v>
      </c>
      <c r="L409" s="303">
        <f>'PRIX LF'!AE412</f>
        <v>2.5227096774193547E-2</v>
      </c>
    </row>
    <row r="410" spans="1:12" x14ac:dyDescent="0.2">
      <c r="A410" s="26">
        <f>'PRIX LF'!A413</f>
        <v>2485</v>
      </c>
      <c r="B410" s="26" t="str">
        <f>'PRIX LF'!D413</f>
        <v xml:space="preserve">HALTERES CAOUTCHOUC HEXAGONAUX 42,5 KG </v>
      </c>
      <c r="C410" s="57">
        <f>'PRIX LF'!L413</f>
        <v>110.5</v>
      </c>
      <c r="D410" s="57">
        <f>'PRIX LF'!O413</f>
        <v>96.6875</v>
      </c>
      <c r="E410" s="54">
        <f>'PRIX LF'!P413</f>
        <v>-0.125</v>
      </c>
      <c r="F410" s="26" t="str">
        <f>'PRIX LF'!W413</f>
        <v>MUSCULATION</v>
      </c>
      <c r="G410" s="57">
        <f>'PRIX LF'!N413</f>
        <v>132.6</v>
      </c>
      <c r="H410" s="26" t="str">
        <f>'PRIX LF'!F413</f>
        <v>PIECE</v>
      </c>
      <c r="I410" s="26">
        <f>'PRIX LF'!V413</f>
        <v>43.87</v>
      </c>
      <c r="J410" s="57">
        <f>'PRIX LF'!R413</f>
        <v>91.162499999999994</v>
      </c>
      <c r="K410" s="57">
        <f>'PRIX LF'!J413</f>
        <v>39.98863636363636</v>
      </c>
      <c r="L410" s="303">
        <f>'PRIX LF'!AE413</f>
        <v>2.9064516129032259E-2</v>
      </c>
    </row>
    <row r="411" spans="1:12" x14ac:dyDescent="0.2">
      <c r="A411" s="26">
        <f>'PRIX LF'!A414</f>
        <v>2071</v>
      </c>
      <c r="B411" s="26" t="str">
        <f>'PRIX LF'!D414</f>
        <v xml:space="preserve">HALTERES CAOUTCHOUC HEXAGONAUX 45 KG </v>
      </c>
      <c r="C411" s="57">
        <f>'PRIX LF'!L414</f>
        <v>117</v>
      </c>
      <c r="D411" s="57">
        <f>'PRIX LF'!O414</f>
        <v>102.375</v>
      </c>
      <c r="E411" s="54">
        <f>'PRIX LF'!P414</f>
        <v>-0.125</v>
      </c>
      <c r="F411" s="26" t="str">
        <f>'PRIX LF'!W414</f>
        <v>MUSCULATION</v>
      </c>
      <c r="G411" s="57">
        <f>'PRIX LF'!N414</f>
        <v>140.4</v>
      </c>
      <c r="H411" s="26" t="str">
        <f>'PRIX LF'!F414</f>
        <v>PIECE</v>
      </c>
      <c r="I411" s="26">
        <f>'PRIX LF'!V414</f>
        <v>46.5</v>
      </c>
      <c r="J411" s="57">
        <f>'PRIX LF'!R414</f>
        <v>96.524999999999991</v>
      </c>
      <c r="K411" s="57">
        <f>'PRIX LF'!J414</f>
        <v>42.340909090909079</v>
      </c>
      <c r="L411" s="303">
        <f>'PRIX LF'!AE414</f>
        <v>3.6692307692307691E-2</v>
      </c>
    </row>
    <row r="412" spans="1:12" x14ac:dyDescent="0.2">
      <c r="A412" s="26">
        <f>'PRIX LF'!A415</f>
        <v>2486</v>
      </c>
      <c r="B412" s="26" t="str">
        <f>'PRIX LF'!D415</f>
        <v xml:space="preserve">HALTERES CAOUTCHOUC HEXAGONAUX 47,5 KG </v>
      </c>
      <c r="C412" s="57">
        <f>'PRIX LF'!L415</f>
        <v>123.5</v>
      </c>
      <c r="D412" s="57">
        <f>'PRIX LF'!O415</f>
        <v>108.0625</v>
      </c>
      <c r="E412" s="54">
        <f>'PRIX LF'!P415</f>
        <v>-0.125</v>
      </c>
      <c r="F412" s="26" t="str">
        <f>'PRIX LF'!W415</f>
        <v>MUSCULATION</v>
      </c>
      <c r="G412" s="57">
        <f>'PRIX LF'!N415</f>
        <v>148.19999999999999</v>
      </c>
      <c r="H412" s="26" t="str">
        <f>'PRIX LF'!F415</f>
        <v>PIECE</v>
      </c>
      <c r="I412" s="26">
        <f>'PRIX LF'!V415</f>
        <v>48.870192307692314</v>
      </c>
      <c r="J412" s="57">
        <f>'PRIX LF'!R415</f>
        <v>101.88749999999999</v>
      </c>
      <c r="K412" s="57">
        <f>'PRIX LF'!J415</f>
        <v>44.693181818181813</v>
      </c>
      <c r="L412" s="303">
        <f>'PRIX LF'!AE415</f>
        <v>3.8730769230769235E-2</v>
      </c>
    </row>
    <row r="413" spans="1:12" x14ac:dyDescent="0.2">
      <c r="A413" s="26">
        <f>'PRIX LF'!A416</f>
        <v>2059</v>
      </c>
      <c r="B413" s="26" t="str">
        <f>'PRIX LF'!D416</f>
        <v xml:space="preserve">HALTERES CAOUTCHOUC HEXAGONAUX 4KG </v>
      </c>
      <c r="C413" s="57">
        <f>'PRIX LF'!L416</f>
        <v>10.4</v>
      </c>
      <c r="D413" s="57">
        <f>'PRIX LF'!O416</f>
        <v>9.1</v>
      </c>
      <c r="E413" s="54">
        <f>'PRIX LF'!P416</f>
        <v>-0.12500000000000006</v>
      </c>
      <c r="F413" s="26" t="str">
        <f>'PRIX LF'!W416</f>
        <v>MUSCULATION</v>
      </c>
      <c r="G413" s="57">
        <f>'PRIX LF'!N416</f>
        <v>12.48</v>
      </c>
      <c r="H413" s="26" t="str">
        <f>'PRIX LF'!F416</f>
        <v>PIECE</v>
      </c>
      <c r="I413" s="26">
        <f>'PRIX LF'!V416</f>
        <v>4.1399999999999997</v>
      </c>
      <c r="J413" s="57">
        <f>'PRIX LF'!R416</f>
        <v>8.58</v>
      </c>
      <c r="K413" s="57">
        <f>'PRIX LF'!J416</f>
        <v>3.7636363636363632</v>
      </c>
      <c r="L413" s="303">
        <f>'PRIX LF'!AE416</f>
        <v>5.2537797356828186E-3</v>
      </c>
    </row>
    <row r="414" spans="1:12" x14ac:dyDescent="0.2">
      <c r="A414" s="26">
        <f>'PRIX LF'!A417</f>
        <v>2074</v>
      </c>
      <c r="B414" s="26" t="str">
        <f>'PRIX LF'!D417</f>
        <v xml:space="preserve">HALTERES CAOUTCHOUC HEXAGONAUX 50 KG </v>
      </c>
      <c r="C414" s="57">
        <f>'PRIX LF'!L417</f>
        <v>130</v>
      </c>
      <c r="D414" s="57">
        <f>'PRIX LF'!O417</f>
        <v>113.75</v>
      </c>
      <c r="E414" s="54">
        <f>'PRIX LF'!P417</f>
        <v>-0.125</v>
      </c>
      <c r="F414" s="26" t="str">
        <f>'PRIX LF'!W417</f>
        <v>MUSCULATION</v>
      </c>
      <c r="G414" s="57">
        <f>'PRIX LF'!N417</f>
        <v>156</v>
      </c>
      <c r="H414" s="26" t="str">
        <f>'PRIX LF'!F417</f>
        <v>PIECE</v>
      </c>
      <c r="I414" s="26">
        <f>'PRIX LF'!V417</f>
        <v>52.2</v>
      </c>
      <c r="J414" s="57">
        <f>'PRIX LF'!R417</f>
        <v>107.25</v>
      </c>
      <c r="K414" s="57">
        <f>'PRIX LF'!J417</f>
        <v>47.04545454545454</v>
      </c>
      <c r="L414" s="303">
        <f>'PRIX LF'!AE417</f>
        <v>4.0769230769230773E-2</v>
      </c>
    </row>
    <row r="415" spans="1:12" x14ac:dyDescent="0.2">
      <c r="A415" s="26">
        <f>'PRIX LF'!A418</f>
        <v>2062</v>
      </c>
      <c r="B415" s="26" t="str">
        <f>'PRIX LF'!D418</f>
        <v xml:space="preserve">HALTERES CAOUTCHOUC HEXAGONAUX 6 KG </v>
      </c>
      <c r="C415" s="57">
        <f>'PRIX LF'!L418</f>
        <v>15.6</v>
      </c>
      <c r="D415" s="57">
        <f>'PRIX LF'!O418</f>
        <v>13.65</v>
      </c>
      <c r="E415" s="54">
        <f>'PRIX LF'!P418</f>
        <v>-0.12499999999999996</v>
      </c>
      <c r="F415" s="26" t="str">
        <f>'PRIX LF'!W418</f>
        <v>MUSCULATION</v>
      </c>
      <c r="G415" s="57">
        <f>'PRIX LF'!N418</f>
        <v>18.72</v>
      </c>
      <c r="H415" s="26" t="str">
        <f>'PRIX LF'!F418</f>
        <v>PIECE</v>
      </c>
      <c r="I415" s="26">
        <f>'PRIX LF'!V418</f>
        <v>6.2</v>
      </c>
      <c r="J415" s="57">
        <f>'PRIX LF'!R418</f>
        <v>12.87</v>
      </c>
      <c r="K415" s="57">
        <f>'PRIX LF'!J418</f>
        <v>5.6454545454545455</v>
      </c>
      <c r="L415" s="303">
        <f>'PRIX LF'!AE418</f>
        <v>7.8806696035242287E-3</v>
      </c>
    </row>
    <row r="416" spans="1:12" x14ac:dyDescent="0.2">
      <c r="A416" s="26">
        <f>'PRIX LF'!A419</f>
        <v>2064</v>
      </c>
      <c r="B416" s="26" t="str">
        <f>'PRIX LF'!D419</f>
        <v xml:space="preserve">HALTERES CAOUTCHOUC HEXAGONAUX 8 KG </v>
      </c>
      <c r="C416" s="57">
        <f>'PRIX LF'!L419</f>
        <v>20.8</v>
      </c>
      <c r="D416" s="57">
        <f>'PRIX LF'!O419</f>
        <v>18.2</v>
      </c>
      <c r="E416" s="54">
        <f>'PRIX LF'!P419</f>
        <v>-0.12500000000000006</v>
      </c>
      <c r="F416" s="26" t="str">
        <f>'PRIX LF'!W419</f>
        <v>MUSCULATION</v>
      </c>
      <c r="G416" s="57">
        <f>'PRIX LF'!N419</f>
        <v>24.96</v>
      </c>
      <c r="H416" s="26" t="str">
        <f>'PRIX LF'!F419</f>
        <v>PIECE</v>
      </c>
      <c r="I416" s="26">
        <f>'PRIX LF'!V419</f>
        <v>8.2799999999999994</v>
      </c>
      <c r="J416" s="57">
        <f>'PRIX LF'!R419</f>
        <v>17.16</v>
      </c>
      <c r="K416" s="57">
        <f>'PRIX LF'!J419</f>
        <v>7.5272727272727264</v>
      </c>
      <c r="L416" s="303">
        <f>'PRIX LF'!AE419</f>
        <v>7.4814332247557002E-3</v>
      </c>
    </row>
    <row r="417" spans="1:12" x14ac:dyDescent="0.2">
      <c r="A417" s="26">
        <f>'PRIX LF'!A420</f>
        <v>4066</v>
      </c>
      <c r="B417" s="26" t="str">
        <f>'PRIX LF'!D420</f>
        <v>HALTERES RONDS 10KG</v>
      </c>
      <c r="C417" s="57">
        <f>'PRIX LF'!L420</f>
        <v>100</v>
      </c>
      <c r="D417" s="57">
        <f>'PRIX LF'!O420</f>
        <v>75</v>
      </c>
      <c r="E417" s="54">
        <f>'PRIX LF'!P420</f>
        <v>-0.25</v>
      </c>
      <c r="F417" s="26" t="str">
        <f>'PRIX LF'!W420</f>
        <v>MUSCULATION</v>
      </c>
      <c r="G417" s="57">
        <f>'PRIX LF'!N420</f>
        <v>120</v>
      </c>
      <c r="H417" s="26" t="str">
        <f>'PRIX LF'!F420</f>
        <v>PAIRE</v>
      </c>
      <c r="I417" s="26">
        <f>'PRIX LF'!V420</f>
        <v>10</v>
      </c>
      <c r="J417" s="57">
        <f>'PRIX LF'!R420</f>
        <v>72.5</v>
      </c>
      <c r="K417" s="57">
        <f>'PRIX LF'!J420</f>
        <v>44</v>
      </c>
      <c r="L417" s="303" t="str">
        <f>'PRIX LF'!AE420</f>
        <v/>
      </c>
    </row>
    <row r="418" spans="1:12" x14ac:dyDescent="0.2">
      <c r="A418" s="26">
        <f>'PRIX LF'!A421</f>
        <v>4067</v>
      </c>
      <c r="B418" s="26" t="str">
        <f>'PRIX LF'!D421</f>
        <v>HALTERES RONDS 12,5KG</v>
      </c>
      <c r="C418" s="57">
        <f>'PRIX LF'!L421</f>
        <v>125</v>
      </c>
      <c r="D418" s="57">
        <f>'PRIX LF'!O421</f>
        <v>93.75</v>
      </c>
      <c r="E418" s="54">
        <f>'PRIX LF'!P421</f>
        <v>-0.25</v>
      </c>
      <c r="F418" s="26" t="str">
        <f>'PRIX LF'!W421</f>
        <v>MUSCULATION</v>
      </c>
      <c r="G418" s="57">
        <f>'PRIX LF'!N421</f>
        <v>150</v>
      </c>
      <c r="H418" s="26" t="str">
        <f>'PRIX LF'!F421</f>
        <v>PAIRE</v>
      </c>
      <c r="I418" s="26">
        <f>'PRIX LF'!V421</f>
        <v>12.5</v>
      </c>
      <c r="J418" s="57">
        <f>'PRIX LF'!R421</f>
        <v>90.625</v>
      </c>
      <c r="K418" s="57">
        <f>'PRIX LF'!J421</f>
        <v>55.000000000000007</v>
      </c>
      <c r="L418" s="303" t="str">
        <f>'PRIX LF'!AE421</f>
        <v/>
      </c>
    </row>
    <row r="419" spans="1:12" x14ac:dyDescent="0.2">
      <c r="A419" s="26">
        <f>'PRIX LF'!A422</f>
        <v>4068</v>
      </c>
      <c r="B419" s="26" t="str">
        <f>'PRIX LF'!D422</f>
        <v>HALTERES RONDS 15KG</v>
      </c>
      <c r="C419" s="57">
        <f>'PRIX LF'!L422</f>
        <v>150</v>
      </c>
      <c r="D419" s="57">
        <f>'PRIX LF'!O422</f>
        <v>112.5</v>
      </c>
      <c r="E419" s="54">
        <f>'PRIX LF'!P422</f>
        <v>-0.25</v>
      </c>
      <c r="F419" s="26" t="str">
        <f>'PRIX LF'!W422</f>
        <v>MUSCULATION</v>
      </c>
      <c r="G419" s="57">
        <f>'PRIX LF'!N422</f>
        <v>180</v>
      </c>
      <c r="H419" s="26" t="str">
        <f>'PRIX LF'!F422</f>
        <v>PAIRE</v>
      </c>
      <c r="I419" s="26">
        <f>'PRIX LF'!V422</f>
        <v>15</v>
      </c>
      <c r="J419" s="57">
        <f>'PRIX LF'!R422</f>
        <v>108.75</v>
      </c>
      <c r="K419" s="57">
        <f>'PRIX LF'!J422</f>
        <v>66</v>
      </c>
      <c r="L419" s="303" t="str">
        <f>'PRIX LF'!AE422</f>
        <v/>
      </c>
    </row>
    <row r="420" spans="1:12" x14ac:dyDescent="0.2">
      <c r="A420" s="26">
        <f>'PRIX LF'!A423</f>
        <v>4069</v>
      </c>
      <c r="B420" s="26" t="str">
        <f>'PRIX LF'!D423</f>
        <v>HALTERES RONDS 17,5KG</v>
      </c>
      <c r="C420" s="57">
        <f>'PRIX LF'!L423</f>
        <v>175</v>
      </c>
      <c r="D420" s="57">
        <f>'PRIX LF'!O423</f>
        <v>131.25</v>
      </c>
      <c r="E420" s="54">
        <f>'PRIX LF'!P423</f>
        <v>-0.25</v>
      </c>
      <c r="F420" s="26" t="str">
        <f>'PRIX LF'!W423</f>
        <v>MUSCULATION</v>
      </c>
      <c r="G420" s="57">
        <f>'PRIX LF'!N423</f>
        <v>210</v>
      </c>
      <c r="H420" s="26" t="str">
        <f>'PRIX LF'!F423</f>
        <v>PAIRE</v>
      </c>
      <c r="I420" s="26">
        <f>'PRIX LF'!V423</f>
        <v>17.5</v>
      </c>
      <c r="J420" s="57">
        <f>'PRIX LF'!R423</f>
        <v>126.875</v>
      </c>
      <c r="K420" s="57">
        <f>'PRIX LF'!J423</f>
        <v>77</v>
      </c>
      <c r="L420" s="303" t="str">
        <f>'PRIX LF'!AE423</f>
        <v/>
      </c>
    </row>
    <row r="421" spans="1:12" x14ac:dyDescent="0.2">
      <c r="A421" s="26">
        <f>'PRIX LF'!A424</f>
        <v>4063</v>
      </c>
      <c r="B421" s="26" t="str">
        <f>'PRIX LF'!D424</f>
        <v>HALTERES RONDS 2,5KG</v>
      </c>
      <c r="C421" s="57">
        <f>'PRIX LF'!L424</f>
        <v>25</v>
      </c>
      <c r="D421" s="57">
        <f>'PRIX LF'!O424</f>
        <v>18.75</v>
      </c>
      <c r="E421" s="54">
        <f>'PRIX LF'!P424</f>
        <v>-0.25</v>
      </c>
      <c r="F421" s="26" t="str">
        <f>'PRIX LF'!W424</f>
        <v>MUSCULATION</v>
      </c>
      <c r="G421" s="57">
        <f>'PRIX LF'!N424</f>
        <v>30</v>
      </c>
      <c r="H421" s="26" t="str">
        <f>'PRIX LF'!F424</f>
        <v>PAIRE</v>
      </c>
      <c r="I421" s="26">
        <f>'PRIX LF'!V424</f>
        <v>2.5</v>
      </c>
      <c r="J421" s="57">
        <f>'PRIX LF'!R424</f>
        <v>18.125</v>
      </c>
      <c r="K421" s="57">
        <f>'PRIX LF'!J424</f>
        <v>11</v>
      </c>
      <c r="L421" s="303" t="str">
        <f>'PRIX LF'!AE424</f>
        <v/>
      </c>
    </row>
    <row r="422" spans="1:12" x14ac:dyDescent="0.2">
      <c r="A422" s="26">
        <f>'PRIX LF'!A425</f>
        <v>4070</v>
      </c>
      <c r="B422" s="26" t="str">
        <f>'PRIX LF'!D425</f>
        <v>HALTERES RONDS 20KG</v>
      </c>
      <c r="C422" s="57">
        <f>'PRIX LF'!L425</f>
        <v>200</v>
      </c>
      <c r="D422" s="57">
        <f>'PRIX LF'!O425</f>
        <v>150</v>
      </c>
      <c r="E422" s="54">
        <f>'PRIX LF'!P425</f>
        <v>-0.25</v>
      </c>
      <c r="F422" s="26" t="str">
        <f>'PRIX LF'!W425</f>
        <v>MUSCULATION</v>
      </c>
      <c r="G422" s="57">
        <f>'PRIX LF'!N425</f>
        <v>240</v>
      </c>
      <c r="H422" s="26" t="str">
        <f>'PRIX LF'!F425</f>
        <v>PAIRE</v>
      </c>
      <c r="I422" s="26">
        <f>'PRIX LF'!V425</f>
        <v>20</v>
      </c>
      <c r="J422" s="57">
        <f>'PRIX LF'!R425</f>
        <v>145</v>
      </c>
      <c r="K422" s="57">
        <f>'PRIX LF'!J425</f>
        <v>88</v>
      </c>
      <c r="L422" s="303" t="str">
        <f>'PRIX LF'!AE425</f>
        <v/>
      </c>
    </row>
    <row r="423" spans="1:12" x14ac:dyDescent="0.2">
      <c r="A423" s="26">
        <f>'PRIX LF'!A426</f>
        <v>4071</v>
      </c>
      <c r="B423" s="26" t="str">
        <f>'PRIX LF'!D426</f>
        <v>HALTERES RONDS 22,5KG</v>
      </c>
      <c r="C423" s="57">
        <f>'PRIX LF'!L426</f>
        <v>225</v>
      </c>
      <c r="D423" s="57">
        <f>'PRIX LF'!O426</f>
        <v>168.75</v>
      </c>
      <c r="E423" s="54">
        <f>'PRIX LF'!P426</f>
        <v>-0.25</v>
      </c>
      <c r="F423" s="26" t="str">
        <f>'PRIX LF'!W426</f>
        <v>MUSCULATION</v>
      </c>
      <c r="G423" s="57">
        <f>'PRIX LF'!N426</f>
        <v>270</v>
      </c>
      <c r="H423" s="26" t="str">
        <f>'PRIX LF'!F426</f>
        <v>PAIRE</v>
      </c>
      <c r="I423" s="26">
        <f>'PRIX LF'!V426</f>
        <v>22.5</v>
      </c>
      <c r="J423" s="57">
        <f>'PRIX LF'!R426</f>
        <v>163.125</v>
      </c>
      <c r="K423" s="57">
        <f>'PRIX LF'!J426</f>
        <v>99.000000000000014</v>
      </c>
      <c r="L423" s="303" t="str">
        <f>'PRIX LF'!AE426</f>
        <v/>
      </c>
    </row>
    <row r="424" spans="1:12" x14ac:dyDescent="0.2">
      <c r="A424" s="26">
        <f>'PRIX LF'!A427</f>
        <v>4072</v>
      </c>
      <c r="B424" s="26" t="str">
        <f>'PRIX LF'!D427</f>
        <v>HALTERES RONDS 25KG</v>
      </c>
      <c r="C424" s="57">
        <f>'PRIX LF'!L427</f>
        <v>250</v>
      </c>
      <c r="D424" s="57">
        <f>'PRIX LF'!O427</f>
        <v>187.5</v>
      </c>
      <c r="E424" s="54">
        <f>'PRIX LF'!P427</f>
        <v>-0.25</v>
      </c>
      <c r="F424" s="26" t="str">
        <f>'PRIX LF'!W427</f>
        <v>MUSCULATION</v>
      </c>
      <c r="G424" s="57">
        <f>'PRIX LF'!N427</f>
        <v>300</v>
      </c>
      <c r="H424" s="26" t="str">
        <f>'PRIX LF'!F427</f>
        <v>PAIRE</v>
      </c>
      <c r="I424" s="26">
        <f>'PRIX LF'!V427</f>
        <v>25</v>
      </c>
      <c r="J424" s="57">
        <f>'PRIX LF'!R427</f>
        <v>181.25</v>
      </c>
      <c r="K424" s="57">
        <f>'PRIX LF'!J427</f>
        <v>110.00000000000001</v>
      </c>
      <c r="L424" s="303" t="str">
        <f>'PRIX LF'!AE427</f>
        <v/>
      </c>
    </row>
    <row r="425" spans="1:12" x14ac:dyDescent="0.2">
      <c r="A425" s="26">
        <f>'PRIX LF'!A428</f>
        <v>4073</v>
      </c>
      <c r="B425" s="26" t="str">
        <f>'PRIX LF'!D428</f>
        <v>HALTERES RONDS 27,5KG</v>
      </c>
      <c r="C425" s="57">
        <f>'PRIX LF'!L428</f>
        <v>275</v>
      </c>
      <c r="D425" s="57">
        <f>'PRIX LF'!O428</f>
        <v>206.25</v>
      </c>
      <c r="E425" s="54">
        <f>'PRIX LF'!P428</f>
        <v>-0.25</v>
      </c>
      <c r="F425" s="26" t="str">
        <f>'PRIX LF'!W428</f>
        <v>MUSCULATION</v>
      </c>
      <c r="G425" s="57">
        <f>'PRIX LF'!N428</f>
        <v>330</v>
      </c>
      <c r="H425" s="26" t="str">
        <f>'PRIX LF'!F428</f>
        <v>PAIRE</v>
      </c>
      <c r="I425" s="26">
        <f>'PRIX LF'!V428</f>
        <v>27.5</v>
      </c>
      <c r="J425" s="57">
        <f>'PRIX LF'!R428</f>
        <v>199.375</v>
      </c>
      <c r="K425" s="57">
        <f>'PRIX LF'!J428</f>
        <v>121.00000000000001</v>
      </c>
      <c r="L425" s="303" t="str">
        <f>'PRIX LF'!AE428</f>
        <v/>
      </c>
    </row>
    <row r="426" spans="1:12" x14ac:dyDescent="0.2">
      <c r="A426" s="26">
        <f>'PRIX LF'!A429</f>
        <v>4074</v>
      </c>
      <c r="B426" s="26" t="str">
        <f>'PRIX LF'!D429</f>
        <v>HALTERES RONDS 30KG</v>
      </c>
      <c r="C426" s="57">
        <f>'PRIX LF'!L429</f>
        <v>300</v>
      </c>
      <c r="D426" s="57">
        <f>'PRIX LF'!O429</f>
        <v>225</v>
      </c>
      <c r="E426" s="54">
        <f>'PRIX LF'!P429</f>
        <v>-0.25</v>
      </c>
      <c r="F426" s="26" t="str">
        <f>'PRIX LF'!W429</f>
        <v>MUSCULATION</v>
      </c>
      <c r="G426" s="57">
        <f>'PRIX LF'!N429</f>
        <v>360</v>
      </c>
      <c r="H426" s="26" t="str">
        <f>'PRIX LF'!F429</f>
        <v>PAIRE</v>
      </c>
      <c r="I426" s="26">
        <f>'PRIX LF'!V429</f>
        <v>30</v>
      </c>
      <c r="J426" s="57">
        <f>'PRIX LF'!R429</f>
        <v>217.5</v>
      </c>
      <c r="K426" s="57">
        <f>'PRIX LF'!J429</f>
        <v>132</v>
      </c>
      <c r="L426" s="303" t="str">
        <f>'PRIX LF'!AE429</f>
        <v/>
      </c>
    </row>
    <row r="427" spans="1:12" x14ac:dyDescent="0.2">
      <c r="A427" s="26">
        <f>'PRIX LF'!A430</f>
        <v>4075</v>
      </c>
      <c r="B427" s="26" t="str">
        <f>'PRIX LF'!D430</f>
        <v>HALTERES RONDS 32,5KG</v>
      </c>
      <c r="C427" s="57">
        <f>'PRIX LF'!L430</f>
        <v>325</v>
      </c>
      <c r="D427" s="57">
        <f>'PRIX LF'!O430</f>
        <v>243.75</v>
      </c>
      <c r="E427" s="54">
        <f>'PRIX LF'!P430</f>
        <v>-0.25</v>
      </c>
      <c r="F427" s="26" t="str">
        <f>'PRIX LF'!W430</f>
        <v>MUSCULATION</v>
      </c>
      <c r="G427" s="57">
        <f>'PRIX LF'!N430</f>
        <v>390</v>
      </c>
      <c r="H427" s="26" t="str">
        <f>'PRIX LF'!F430</f>
        <v>PAIRE</v>
      </c>
      <c r="I427" s="26">
        <f>'PRIX LF'!V430</f>
        <v>32.5</v>
      </c>
      <c r="J427" s="57">
        <f>'PRIX LF'!R430</f>
        <v>235.625</v>
      </c>
      <c r="K427" s="57">
        <f>'PRIX LF'!J430</f>
        <v>143</v>
      </c>
      <c r="L427" s="303" t="str">
        <f>'PRIX LF'!AE430</f>
        <v/>
      </c>
    </row>
    <row r="428" spans="1:12" x14ac:dyDescent="0.2">
      <c r="A428" s="26">
        <f>'PRIX LF'!A431</f>
        <v>4076</v>
      </c>
      <c r="B428" s="26" t="str">
        <f>'PRIX LF'!D431</f>
        <v>HALTERES RONDS 35KG</v>
      </c>
      <c r="C428" s="57">
        <f>'PRIX LF'!L431</f>
        <v>350</v>
      </c>
      <c r="D428" s="57">
        <f>'PRIX LF'!O431</f>
        <v>262.5</v>
      </c>
      <c r="E428" s="54">
        <f>'PRIX LF'!P431</f>
        <v>-0.25</v>
      </c>
      <c r="F428" s="26" t="str">
        <f>'PRIX LF'!W431</f>
        <v>MUSCULATION</v>
      </c>
      <c r="G428" s="57">
        <f>'PRIX LF'!N431</f>
        <v>420</v>
      </c>
      <c r="H428" s="26" t="str">
        <f>'PRIX LF'!F431</f>
        <v>PAIRE</v>
      </c>
      <c r="I428" s="26">
        <f>'PRIX LF'!V431</f>
        <v>35</v>
      </c>
      <c r="J428" s="57">
        <f>'PRIX LF'!R431</f>
        <v>253.75</v>
      </c>
      <c r="K428" s="57">
        <f>'PRIX LF'!J431</f>
        <v>154</v>
      </c>
      <c r="L428" s="303" t="str">
        <f>'PRIX LF'!AE431</f>
        <v/>
      </c>
    </row>
    <row r="429" spans="1:12" x14ac:dyDescent="0.2">
      <c r="A429" s="26">
        <f>'PRIX LF'!A432</f>
        <v>4077</v>
      </c>
      <c r="B429" s="26" t="str">
        <f>'PRIX LF'!D432</f>
        <v>HALTERES RONDS 37,5KG</v>
      </c>
      <c r="C429" s="57">
        <f>'PRIX LF'!L432</f>
        <v>375</v>
      </c>
      <c r="D429" s="57">
        <f>'PRIX LF'!O432</f>
        <v>281.25</v>
      </c>
      <c r="E429" s="54">
        <f>'PRIX LF'!P432</f>
        <v>-0.25</v>
      </c>
      <c r="F429" s="26" t="str">
        <f>'PRIX LF'!W432</f>
        <v>MUSCULATION</v>
      </c>
      <c r="G429" s="57">
        <f>'PRIX LF'!N432</f>
        <v>450</v>
      </c>
      <c r="H429" s="26" t="str">
        <f>'PRIX LF'!F432</f>
        <v>PAIRE</v>
      </c>
      <c r="I429" s="26">
        <f>'PRIX LF'!V432</f>
        <v>37.5</v>
      </c>
      <c r="J429" s="57">
        <f>'PRIX LF'!R432</f>
        <v>271.875</v>
      </c>
      <c r="K429" s="57">
        <f>'PRIX LF'!J432</f>
        <v>165</v>
      </c>
      <c r="L429" s="303" t="str">
        <f>'PRIX LF'!AE432</f>
        <v/>
      </c>
    </row>
    <row r="430" spans="1:12" x14ac:dyDescent="0.2">
      <c r="A430" s="26">
        <f>'PRIX LF'!A433</f>
        <v>4078</v>
      </c>
      <c r="B430" s="26" t="str">
        <f>'PRIX LF'!D433</f>
        <v>HALTERES RONDS 40KG</v>
      </c>
      <c r="C430" s="57">
        <f>'PRIX LF'!L433</f>
        <v>400</v>
      </c>
      <c r="D430" s="57">
        <f>'PRIX LF'!O433</f>
        <v>300</v>
      </c>
      <c r="E430" s="54">
        <f>'PRIX LF'!P433</f>
        <v>-0.25</v>
      </c>
      <c r="F430" s="26" t="str">
        <f>'PRIX LF'!W433</f>
        <v>MUSCULATION</v>
      </c>
      <c r="G430" s="57">
        <f>'PRIX LF'!N433</f>
        <v>480</v>
      </c>
      <c r="H430" s="26" t="str">
        <f>'PRIX LF'!F433</f>
        <v>PAIRE</v>
      </c>
      <c r="I430" s="26">
        <f>'PRIX LF'!V433</f>
        <v>40</v>
      </c>
      <c r="J430" s="57">
        <f>'PRIX LF'!R433</f>
        <v>290</v>
      </c>
      <c r="K430" s="57">
        <f>'PRIX LF'!J433</f>
        <v>176</v>
      </c>
      <c r="L430" s="303" t="str">
        <f>'PRIX LF'!AE433</f>
        <v/>
      </c>
    </row>
    <row r="431" spans="1:12" x14ac:dyDescent="0.2">
      <c r="A431" s="26">
        <f>'PRIX LF'!A434</f>
        <v>4079</v>
      </c>
      <c r="B431" s="26" t="str">
        <f>'PRIX LF'!D434</f>
        <v>HALTERES RONDS 45KG</v>
      </c>
      <c r="C431" s="57">
        <f>'PRIX LF'!L434</f>
        <v>450</v>
      </c>
      <c r="D431" s="57">
        <f>'PRIX LF'!O434</f>
        <v>337.5</v>
      </c>
      <c r="E431" s="54">
        <f>'PRIX LF'!P434</f>
        <v>-0.25</v>
      </c>
      <c r="F431" s="26" t="str">
        <f>'PRIX LF'!W434</f>
        <v>MUSCULATION</v>
      </c>
      <c r="G431" s="57">
        <f>'PRIX LF'!N434</f>
        <v>540</v>
      </c>
      <c r="H431" s="26" t="str">
        <f>'PRIX LF'!F434</f>
        <v>PAIRE</v>
      </c>
      <c r="I431" s="26">
        <f>'PRIX LF'!V434</f>
        <v>45</v>
      </c>
      <c r="J431" s="57">
        <f>'PRIX LF'!R434</f>
        <v>326.25</v>
      </c>
      <c r="K431" s="57">
        <f>'PRIX LF'!J434</f>
        <v>198.00000000000003</v>
      </c>
      <c r="L431" s="303" t="str">
        <f>'PRIX LF'!AE434</f>
        <v/>
      </c>
    </row>
    <row r="432" spans="1:12" x14ac:dyDescent="0.2">
      <c r="A432" s="26">
        <f>'PRIX LF'!A435</f>
        <v>4080</v>
      </c>
      <c r="B432" s="26" t="str">
        <f>'PRIX LF'!D435</f>
        <v>HALTERES RONDS 50KG</v>
      </c>
      <c r="C432" s="57">
        <f>'PRIX LF'!L435</f>
        <v>500</v>
      </c>
      <c r="D432" s="57">
        <f>'PRIX LF'!O435</f>
        <v>375</v>
      </c>
      <c r="E432" s="54">
        <f>'PRIX LF'!P435</f>
        <v>-0.25</v>
      </c>
      <c r="F432" s="26" t="str">
        <f>'PRIX LF'!W435</f>
        <v>MUSCULATION</v>
      </c>
      <c r="G432" s="57">
        <f>'PRIX LF'!N435</f>
        <v>600</v>
      </c>
      <c r="H432" s="26" t="str">
        <f>'PRIX LF'!F435</f>
        <v>PAIRE</v>
      </c>
      <c r="I432" s="26">
        <f>'PRIX LF'!V435</f>
        <v>50</v>
      </c>
      <c r="J432" s="57">
        <f>'PRIX LF'!R435</f>
        <v>362.5</v>
      </c>
      <c r="K432" s="57">
        <f>'PRIX LF'!J435</f>
        <v>220.00000000000003</v>
      </c>
      <c r="L432" s="303" t="str">
        <f>'PRIX LF'!AE435</f>
        <v/>
      </c>
    </row>
    <row r="433" spans="1:12" x14ac:dyDescent="0.2">
      <c r="A433" s="26">
        <f>'PRIX LF'!A436</f>
        <v>4064</v>
      </c>
      <c r="B433" s="26" t="str">
        <f>'PRIX LF'!D436</f>
        <v>HALTERES RONDS 5KG</v>
      </c>
      <c r="C433" s="57">
        <f>'PRIX LF'!L436</f>
        <v>50</v>
      </c>
      <c r="D433" s="57">
        <f>'PRIX LF'!O436</f>
        <v>37.5</v>
      </c>
      <c r="E433" s="54">
        <f>'PRIX LF'!P436</f>
        <v>-0.25</v>
      </c>
      <c r="F433" s="26" t="str">
        <f>'PRIX LF'!W436</f>
        <v>MUSCULATION</v>
      </c>
      <c r="G433" s="57">
        <f>'PRIX LF'!N436</f>
        <v>60</v>
      </c>
      <c r="H433" s="26" t="str">
        <f>'PRIX LF'!F436</f>
        <v>PAIRE</v>
      </c>
      <c r="I433" s="26">
        <f>'PRIX LF'!V436</f>
        <v>5</v>
      </c>
      <c r="J433" s="57">
        <f>'PRIX LF'!R436</f>
        <v>36.25</v>
      </c>
      <c r="K433" s="57">
        <f>'PRIX LF'!J436</f>
        <v>22</v>
      </c>
      <c r="L433" s="303" t="str">
        <f>'PRIX LF'!AE436</f>
        <v/>
      </c>
    </row>
    <row r="434" spans="1:12" x14ac:dyDescent="0.2">
      <c r="A434" s="26">
        <f>'PRIX LF'!A437</f>
        <v>4065</v>
      </c>
      <c r="B434" s="26" t="str">
        <f>'PRIX LF'!D437</f>
        <v>HALTERES RONDS 7,5KG</v>
      </c>
      <c r="C434" s="57">
        <f>'PRIX LF'!L437</f>
        <v>75</v>
      </c>
      <c r="D434" s="57">
        <f>'PRIX LF'!O437</f>
        <v>56.25</v>
      </c>
      <c r="E434" s="54">
        <f>'PRIX LF'!P437</f>
        <v>-0.25</v>
      </c>
      <c r="F434" s="26" t="str">
        <f>'PRIX LF'!W437</f>
        <v>MUSCULATION</v>
      </c>
      <c r="G434" s="57">
        <f>'PRIX LF'!N437</f>
        <v>90</v>
      </c>
      <c r="H434" s="26" t="str">
        <f>'PRIX LF'!F437</f>
        <v>PAIRE</v>
      </c>
      <c r="I434" s="26">
        <f>'PRIX LF'!V437</f>
        <v>7.5</v>
      </c>
      <c r="J434" s="57">
        <f>'PRIX LF'!R437</f>
        <v>54.375</v>
      </c>
      <c r="K434" s="57">
        <f>'PRIX LF'!J437</f>
        <v>33</v>
      </c>
      <c r="L434" s="303" t="str">
        <f>'PRIX LF'!AE437</f>
        <v/>
      </c>
    </row>
    <row r="435" spans="1:12" x14ac:dyDescent="0.2">
      <c r="A435" s="26">
        <f>'PRIX LF'!A438</f>
        <v>2993</v>
      </c>
      <c r="B435" s="26" t="str">
        <f>'PRIX LF'!D438</f>
        <v>HALTERES VINYLES 0,5 KG ROSE</v>
      </c>
      <c r="C435" s="57">
        <f>'PRIX LF'!L438</f>
        <v>3.0599999999999996</v>
      </c>
      <c r="D435" s="57">
        <f>'PRIX LF'!O438</f>
        <v>2.448</v>
      </c>
      <c r="E435" s="54">
        <f>'PRIX LF'!P438</f>
        <v>-0.1999999999999999</v>
      </c>
      <c r="F435" s="26" t="str">
        <f>'PRIX LF'!W438</f>
        <v>FITNESS</v>
      </c>
      <c r="G435" s="57">
        <f>'PRIX LF'!N438</f>
        <v>3.6719999999999993</v>
      </c>
      <c r="H435" s="26" t="str">
        <f>'PRIX LF'!F438</f>
        <v>PAIRE</v>
      </c>
      <c r="I435" s="26">
        <f>'PRIX LF'!V438</f>
        <v>0.52</v>
      </c>
      <c r="J435" s="57">
        <f>'PRIX LF'!R438</f>
        <v>2.3714999999999997</v>
      </c>
      <c r="K435" s="57">
        <f>'PRIX LF'!J438</f>
        <v>1.1709090909090909</v>
      </c>
      <c r="L435" s="303">
        <f>'PRIX LF'!AE438</f>
        <v>1.3055555555555555E-3</v>
      </c>
    </row>
    <row r="436" spans="1:12" x14ac:dyDescent="0.2">
      <c r="A436" s="26">
        <f>'PRIX LF'!A439</f>
        <v>1616</v>
      </c>
      <c r="B436" s="26" t="str">
        <f>'PRIX LF'!D439</f>
        <v>HALTERES VINYLES 1 KG BLEU</v>
      </c>
      <c r="C436" s="57">
        <f>'PRIX LF'!L439</f>
        <v>4.6000000000000005</v>
      </c>
      <c r="D436" s="57">
        <f>'PRIX LF'!O439</f>
        <v>3.6800000000000006</v>
      </c>
      <c r="E436" s="54">
        <f>'PRIX LF'!P439</f>
        <v>-0.19999999999999996</v>
      </c>
      <c r="F436" s="26" t="str">
        <f>'PRIX LF'!W439</f>
        <v>FITNESS</v>
      </c>
      <c r="G436" s="57">
        <f>'PRIX LF'!N439</f>
        <v>5.5200000000000005</v>
      </c>
      <c r="H436" s="26" t="str">
        <f>'PRIX LF'!F439</f>
        <v>PAIRE</v>
      </c>
      <c r="I436" s="26">
        <f>'PRIX LF'!V439</f>
        <v>1.0429999999999999</v>
      </c>
      <c r="J436" s="57">
        <f>'PRIX LF'!R439</f>
        <v>3.5650000000000004</v>
      </c>
      <c r="K436" s="57">
        <f>'PRIX LF'!J439</f>
        <v>1.9863636363636359</v>
      </c>
      <c r="L436" s="303">
        <f>'PRIX LF'!AE439</f>
        <v>1.1214953271028037E-3</v>
      </c>
    </row>
    <row r="437" spans="1:12" x14ac:dyDescent="0.2">
      <c r="A437" s="26">
        <f>'PRIX LF'!A440</f>
        <v>2994</v>
      </c>
      <c r="B437" s="26" t="str">
        <f>'PRIX LF'!D440</f>
        <v>HALTERES VINYLES 2 KG JAUNE</v>
      </c>
      <c r="C437" s="57">
        <f>'PRIX LF'!L440</f>
        <v>9.17</v>
      </c>
      <c r="D437" s="57">
        <f>'PRIX LF'!O440</f>
        <v>7.3360000000000003</v>
      </c>
      <c r="E437" s="54">
        <f>'PRIX LF'!P440</f>
        <v>-0.19999999999999996</v>
      </c>
      <c r="F437" s="26" t="str">
        <f>'PRIX LF'!W440</f>
        <v>FITNESS</v>
      </c>
      <c r="G437" s="57">
        <f>'PRIX LF'!N440</f>
        <v>11.004</v>
      </c>
      <c r="H437" s="26" t="str">
        <f>'PRIX LF'!F440</f>
        <v>PAIRE</v>
      </c>
      <c r="I437" s="26">
        <f>'PRIX LF'!V440</f>
        <v>2.09</v>
      </c>
      <c r="J437" s="57">
        <f>'PRIX LF'!R440</f>
        <v>7.1067499999999999</v>
      </c>
      <c r="K437" s="57">
        <f>'PRIX LF'!J440</f>
        <v>3.9413636363636355</v>
      </c>
      <c r="L437" s="303">
        <f>'PRIX LF'!AE440</f>
        <v>1.8749999999999999E-3</v>
      </c>
    </row>
    <row r="438" spans="1:12" x14ac:dyDescent="0.2">
      <c r="A438" s="26">
        <f>'PRIX LF'!A441</f>
        <v>2995</v>
      </c>
      <c r="B438" s="26" t="str">
        <f>'PRIX LF'!D441</f>
        <v>HALTERES VINYLES 3 KG VERT</v>
      </c>
      <c r="C438" s="57">
        <f>'PRIX LF'!L441</f>
        <v>13.57</v>
      </c>
      <c r="D438" s="57">
        <f>'PRIX LF'!O441</f>
        <v>10.856000000000002</v>
      </c>
      <c r="E438" s="54">
        <f>'PRIX LF'!P441</f>
        <v>-0.1999999999999999</v>
      </c>
      <c r="F438" s="26" t="str">
        <f>'PRIX LF'!W441</f>
        <v>FITNESS</v>
      </c>
      <c r="G438" s="57">
        <f>'PRIX LF'!N441</f>
        <v>16.283999999999999</v>
      </c>
      <c r="H438" s="26" t="str">
        <f>'PRIX LF'!F441</f>
        <v>PAIRE</v>
      </c>
      <c r="I438" s="26">
        <f>'PRIX LF'!V441</f>
        <v>3.1212121212121211</v>
      </c>
      <c r="J438" s="57">
        <f>'PRIX LF'!R441</f>
        <v>10.51675</v>
      </c>
      <c r="K438" s="57">
        <f>'PRIX LF'!J441</f>
        <v>5.8231818181818165</v>
      </c>
      <c r="L438" s="303">
        <f>'PRIX LF'!AE441</f>
        <v>2.3636363636363638E-3</v>
      </c>
    </row>
    <row r="439" spans="1:12" x14ac:dyDescent="0.2">
      <c r="A439" s="26">
        <f>'PRIX LF'!A442</f>
        <v>2996</v>
      </c>
      <c r="B439" s="26" t="str">
        <f>'PRIX LF'!D442</f>
        <v>HALTERES VINYLES 4 KG ORANGE</v>
      </c>
      <c r="C439" s="57">
        <f>'PRIX LF'!L442</f>
        <v>17.5</v>
      </c>
      <c r="D439" s="57">
        <f>'PRIX LF'!O442</f>
        <v>14</v>
      </c>
      <c r="E439" s="54">
        <f>'PRIX LF'!P442</f>
        <v>-0.2</v>
      </c>
      <c r="F439" s="26" t="str">
        <f>'PRIX LF'!W442</f>
        <v>FITNESS</v>
      </c>
      <c r="G439" s="57">
        <f>'PRIX LF'!N442</f>
        <v>21</v>
      </c>
      <c r="H439" s="26" t="str">
        <f>'PRIX LF'!F442</f>
        <v>PAIRE</v>
      </c>
      <c r="I439" s="26">
        <f>'PRIX LF'!V442</f>
        <v>4.166666666666667</v>
      </c>
      <c r="J439" s="57">
        <f>'PRIX LF'!R442</f>
        <v>13.5625</v>
      </c>
      <c r="K439" s="57">
        <f>'PRIX LF'!J442</f>
        <v>7.6945454545454535</v>
      </c>
      <c r="L439" s="303">
        <f>'PRIX LF'!AE442</f>
        <v>2.9583333333333332E-3</v>
      </c>
    </row>
    <row r="440" spans="1:12" x14ac:dyDescent="0.2">
      <c r="A440" s="26">
        <f>'PRIX LF'!A443</f>
        <v>2997</v>
      </c>
      <c r="B440" s="26" t="str">
        <f>'PRIX LF'!D443</f>
        <v>HALTERES VINYLES 5 KG NOIR</v>
      </c>
      <c r="C440" s="57">
        <f>'PRIX LF'!L443</f>
        <v>22</v>
      </c>
      <c r="D440" s="57">
        <f>'PRIX LF'!O443</f>
        <v>17.600000000000001</v>
      </c>
      <c r="E440" s="54">
        <f>'PRIX LF'!P443</f>
        <v>-0.19999999999999993</v>
      </c>
      <c r="F440" s="26" t="str">
        <f>'PRIX LF'!W443</f>
        <v>FITNESS</v>
      </c>
      <c r="G440" s="57">
        <f>'PRIX LF'!N443</f>
        <v>26.4</v>
      </c>
      <c r="H440" s="26" t="str">
        <f>'PRIX LF'!F443</f>
        <v>PAIRE</v>
      </c>
      <c r="I440" s="26">
        <f>'PRIX LF'!V443</f>
        <v>5.2222222222222223</v>
      </c>
      <c r="J440" s="57">
        <f>'PRIX LF'!R443</f>
        <v>17.05</v>
      </c>
      <c r="K440" s="57">
        <f>'PRIX LF'!J443</f>
        <v>9.6181818181818155</v>
      </c>
      <c r="L440" s="303">
        <f>'PRIX LF'!AE443</f>
        <v>4.069444444444445E-3</v>
      </c>
    </row>
    <row r="441" spans="1:12" x14ac:dyDescent="0.2">
      <c r="A441" s="26">
        <f>'PRIX LF'!A444</f>
        <v>2923</v>
      </c>
      <c r="B441" s="26" t="str">
        <f>'PRIX LF'!D444</f>
        <v>HAMAC KAKI</v>
      </c>
      <c r="C441" s="57">
        <f>'PRIX LF'!L444</f>
        <v>250</v>
      </c>
      <c r="D441" s="57">
        <f>'PRIX LF'!O444</f>
        <v>250</v>
      </c>
      <c r="E441" s="54">
        <f>'PRIX LF'!P444</f>
        <v>0</v>
      </c>
      <c r="F441" s="26" t="str">
        <f>'PRIX LF'!W444</f>
        <v>MÉTHODES DOUCES</v>
      </c>
      <c r="G441" s="57">
        <f>'PRIX LF'!N444</f>
        <v>300</v>
      </c>
      <c r="H441" s="26" t="str">
        <f>'PRIX LF'!F444</f>
        <v>PIECE</v>
      </c>
      <c r="I441" s="26">
        <f>'PRIX LF'!V444</f>
        <v>3.5</v>
      </c>
      <c r="J441" s="57">
        <f>'PRIX LF'!R444</f>
        <v>237.5</v>
      </c>
      <c r="K441" s="57">
        <f>'PRIX LF'!J444</f>
        <v>146.32800000000003</v>
      </c>
      <c r="L441" s="303" t="str">
        <f>'PRIX LF'!AE444</f>
        <v/>
      </c>
    </row>
    <row r="442" spans="1:12" x14ac:dyDescent="0.2">
      <c r="A442" s="26">
        <f>'PRIX LF'!A445</f>
        <v>1879</v>
      </c>
      <c r="B442" s="26" t="str">
        <f>'PRIX LF'!D445</f>
        <v>HAMAC NOIR</v>
      </c>
      <c r="C442" s="57">
        <f>'PRIX LF'!L445</f>
        <v>250</v>
      </c>
      <c r="D442" s="57">
        <f>'PRIX LF'!O445</f>
        <v>250</v>
      </c>
      <c r="E442" s="54">
        <f>'PRIX LF'!P445</f>
        <v>0</v>
      </c>
      <c r="F442" s="26" t="str">
        <f>'PRIX LF'!W445</f>
        <v>MÉTHODES DOUCES</v>
      </c>
      <c r="G442" s="57">
        <f>'PRIX LF'!N445</f>
        <v>300</v>
      </c>
      <c r="H442" s="26" t="str">
        <f>'PRIX LF'!F445</f>
        <v>PIECE</v>
      </c>
      <c r="I442" s="26">
        <f>'PRIX LF'!V445</f>
        <v>3.5</v>
      </c>
      <c r="J442" s="57">
        <f>'PRIX LF'!R445</f>
        <v>237.5</v>
      </c>
      <c r="K442" s="57">
        <f>'PRIX LF'!J445</f>
        <v>146.32800000000003</v>
      </c>
      <c r="L442" s="303" t="str">
        <f>'PRIX LF'!AE445</f>
        <v/>
      </c>
    </row>
    <row r="443" spans="1:12" x14ac:dyDescent="0.2">
      <c r="A443" s="26">
        <f>'PRIX LF'!A446</f>
        <v>2362</v>
      </c>
      <c r="B443" s="26" t="str">
        <f>'PRIX LF'!D446</f>
        <v>HEX BAR</v>
      </c>
      <c r="C443" s="57">
        <f>'PRIX LF'!L446</f>
        <v>130</v>
      </c>
      <c r="D443" s="57">
        <f>'PRIX LF'!O446</f>
        <v>117</v>
      </c>
      <c r="E443" s="54">
        <f>'PRIX LF'!P446</f>
        <v>-0.1</v>
      </c>
      <c r="F443" s="26" t="str">
        <f>'PRIX LF'!W446</f>
        <v>MUSCULATION</v>
      </c>
      <c r="G443" s="57">
        <f>'PRIX LF'!N446</f>
        <v>156</v>
      </c>
      <c r="H443" s="26" t="str">
        <f>'PRIX LF'!F446</f>
        <v>PIECE</v>
      </c>
      <c r="I443" s="26">
        <f>'PRIX LF'!V446</f>
        <v>24</v>
      </c>
      <c r="J443" s="57">
        <f>'PRIX LF'!R446</f>
        <v>110.5</v>
      </c>
      <c r="K443" s="57">
        <f>'PRIX LF'!J446</f>
        <v>56.454545454545446</v>
      </c>
      <c r="L443" s="303">
        <f>'PRIX LF'!AE446</f>
        <v>0.12206186666666667</v>
      </c>
    </row>
    <row r="444" spans="1:12" x14ac:dyDescent="0.2">
      <c r="A444" s="26">
        <f>'PRIX LF'!A447</f>
        <v>5004</v>
      </c>
      <c r="B444" s="26" t="str">
        <f>'PRIX LF'!D447</f>
        <v>HIGH LAT PULLDOWN 95KG - E11</v>
      </c>
      <c r="C444" s="57">
        <f>'PRIX LF'!L447</f>
        <v>2580</v>
      </c>
      <c r="D444" s="57">
        <f>'PRIX LF'!O447</f>
        <v>1999.5</v>
      </c>
      <c r="E444" s="54">
        <f>'PRIX LF'!P447</f>
        <v>-0.22500000000000001</v>
      </c>
      <c r="F444" s="26" t="str">
        <f>'PRIX LF'!W447</f>
        <v>MACHINES MUSCULATION</v>
      </c>
      <c r="G444" s="57">
        <f>'PRIX LF'!N447</f>
        <v>3096</v>
      </c>
      <c r="H444" s="26" t="str">
        <f>'PRIX LF'!F447</f>
        <v>PIECE</v>
      </c>
      <c r="I444" s="26">
        <f>'PRIX LF'!V447</f>
        <v>218</v>
      </c>
      <c r="J444" s="57">
        <f>'PRIX LF'!R447</f>
        <v>1870.5</v>
      </c>
      <c r="K444" s="57">
        <f>'PRIX LF'!J447</f>
        <v>1135.2</v>
      </c>
      <c r="L444" s="303" t="str">
        <f>'PRIX LF'!AE447</f>
        <v/>
      </c>
    </row>
    <row r="445" spans="1:12" x14ac:dyDescent="0.2">
      <c r="A445" s="26">
        <f>'PRIX LF'!A448</f>
        <v>1625</v>
      </c>
      <c r="B445" s="26" t="str">
        <f>'PRIX LF'!D448</f>
        <v>HOME TRAINER</v>
      </c>
      <c r="C445" s="57">
        <f>'PRIX LF'!L448</f>
        <v>29</v>
      </c>
      <c r="D445" s="57">
        <f>'PRIX LF'!O448</f>
        <v>23.924999999999997</v>
      </c>
      <c r="E445" s="54">
        <f>'PRIX LF'!P448</f>
        <v>-0.1750000000000001</v>
      </c>
      <c r="F445" s="26" t="str">
        <f>'PRIX LF'!W448</f>
        <v>FITNESS</v>
      </c>
      <c r="G445" s="57">
        <f>'PRIX LF'!N448</f>
        <v>34.799999999999997</v>
      </c>
      <c r="H445" s="26" t="str">
        <f>'PRIX LF'!F448</f>
        <v>PIECE</v>
      </c>
      <c r="I445" s="26">
        <f>'PRIX LF'!V448</f>
        <v>3.4</v>
      </c>
      <c r="J445" s="57">
        <f>'PRIX LF'!R448</f>
        <v>22.475000000000001</v>
      </c>
      <c r="K445" s="57">
        <f>'PRIX LF'!J448</f>
        <v>9.2836363636363632</v>
      </c>
      <c r="L445" s="303">
        <f>'PRIX LF'!AE448</f>
        <v>2.30736E-2</v>
      </c>
    </row>
    <row r="446" spans="1:12" x14ac:dyDescent="0.2">
      <c r="A446" s="26">
        <f>'PRIX LF'!A449</f>
        <v>5014</v>
      </c>
      <c r="B446" s="26" t="str">
        <f>'PRIX LF'!D449</f>
        <v>HYPEREXTENSIONS BENCH</v>
      </c>
      <c r="C446" s="57">
        <f>'PRIX LF'!L449</f>
        <v>750</v>
      </c>
      <c r="D446" s="57">
        <f>'PRIX LF'!O449</f>
        <v>581.25</v>
      </c>
      <c r="E446" s="54">
        <f>'PRIX LF'!P449</f>
        <v>-0.22500000000000001</v>
      </c>
      <c r="F446" s="26" t="str">
        <f>'PRIX LF'!W449</f>
        <v>MACHINES MUSCULATION</v>
      </c>
      <c r="G446" s="57">
        <f>'PRIX LF'!N449</f>
        <v>900</v>
      </c>
      <c r="H446" s="26" t="str">
        <f>'PRIX LF'!F449</f>
        <v>PIECE</v>
      </c>
      <c r="I446" s="26">
        <f>'PRIX LF'!V449</f>
        <v>50</v>
      </c>
      <c r="J446" s="57">
        <f>'PRIX LF'!R449</f>
        <v>543.75</v>
      </c>
      <c r="K446" s="57">
        <f>'PRIX LF'!J449</f>
        <v>330</v>
      </c>
      <c r="L446" s="303" t="str">
        <f>'PRIX LF'!AE449</f>
        <v/>
      </c>
    </row>
    <row r="447" spans="1:12" x14ac:dyDescent="0.2">
      <c r="A447" s="26">
        <f>'PRIX LF'!A450</f>
        <v>5022</v>
      </c>
      <c r="B447" s="26" t="str">
        <f>'PRIX LF'!D450</f>
        <v>INCLINE CHEST PRESS 95KG - E03</v>
      </c>
      <c r="C447" s="57">
        <f>'PRIX LF'!L450</f>
        <v>2980</v>
      </c>
      <c r="D447" s="57">
        <f>'PRIX LF'!O450</f>
        <v>2309.5</v>
      </c>
      <c r="E447" s="54">
        <f>'PRIX LF'!P450</f>
        <v>-0.22500000000000001</v>
      </c>
      <c r="F447" s="26" t="str">
        <f>'PRIX LF'!W450</f>
        <v>MACHINES MUSCULATION</v>
      </c>
      <c r="G447" s="57">
        <f>'PRIX LF'!N450</f>
        <v>3576</v>
      </c>
      <c r="H447" s="26" t="str">
        <f>'PRIX LF'!F450</f>
        <v>PIECE</v>
      </c>
      <c r="I447" s="26">
        <f>'PRIX LF'!V450</f>
        <v>209</v>
      </c>
      <c r="J447" s="57">
        <f>'PRIX LF'!R450</f>
        <v>2160.5</v>
      </c>
      <c r="K447" s="57">
        <f>'PRIX LF'!J450</f>
        <v>1311.2</v>
      </c>
      <c r="L447" s="303" t="str">
        <f>'PRIX LF'!AE450</f>
        <v/>
      </c>
    </row>
    <row r="448" spans="1:12" x14ac:dyDescent="0.2">
      <c r="A448" s="26" t="str">
        <f>'PRIX LF'!A451</f>
        <v>1.1</v>
      </c>
      <c r="B448" s="26" t="str">
        <f>'PRIX LF'!D451</f>
        <v>Indépendants: 1 journée Formation</v>
      </c>
      <c r="C448" s="57">
        <f>'PRIX LF'!L451</f>
        <v>1390</v>
      </c>
      <c r="D448" s="57">
        <f>'PRIX LF'!O451</f>
        <v>1390</v>
      </c>
      <c r="E448" s="54">
        <f>'PRIX LF'!P451</f>
        <v>0</v>
      </c>
      <c r="F448" s="26" t="str">
        <f>'PRIX LF'!W451</f>
        <v>AUTRES</v>
      </c>
      <c r="G448" s="57">
        <f>'PRIX LF'!N451</f>
        <v>1668</v>
      </c>
      <c r="H448" s="26" t="str">
        <f>'PRIX LF'!F451</f>
        <v>PIECE</v>
      </c>
      <c r="I448" s="26">
        <f>'PRIX LF'!V451</f>
        <v>0</v>
      </c>
      <c r="J448" s="57">
        <f>'PRIX LF'!R451</f>
        <v>1390</v>
      </c>
      <c r="K448" s="57">
        <f>'PRIX LF'!J451</f>
        <v>695</v>
      </c>
      <c r="L448" s="303" t="str">
        <f>'PRIX LF'!AE451</f>
        <v/>
      </c>
    </row>
    <row r="449" spans="1:12" x14ac:dyDescent="0.2">
      <c r="A449" s="26" t="str">
        <f>'PRIX LF'!A452</f>
        <v>1.2</v>
      </c>
      <c r="B449" s="26" t="str">
        <f>'PRIX LF'!D452</f>
        <v>Indépendants: 2 journées Formation</v>
      </c>
      <c r="C449" s="57">
        <f>'PRIX LF'!L452</f>
        <v>1990</v>
      </c>
      <c r="D449" s="57">
        <f>'PRIX LF'!O452</f>
        <v>1990</v>
      </c>
      <c r="E449" s="54">
        <f>'PRIX LF'!P452</f>
        <v>0</v>
      </c>
      <c r="F449" s="26" t="str">
        <f>'PRIX LF'!W452</f>
        <v>AUTRES</v>
      </c>
      <c r="G449" s="57">
        <f>'PRIX LF'!N452</f>
        <v>2388</v>
      </c>
      <c r="H449" s="26" t="str">
        <f>'PRIX LF'!F452</f>
        <v>PIECE</v>
      </c>
      <c r="I449" s="26">
        <f>'PRIX LF'!V452</f>
        <v>0</v>
      </c>
      <c r="J449" s="57">
        <f>'PRIX LF'!R452</f>
        <v>1990</v>
      </c>
      <c r="K449" s="57">
        <f>'PRIX LF'!J452</f>
        <v>995</v>
      </c>
      <c r="L449" s="303" t="str">
        <f>'PRIX LF'!AE452</f>
        <v/>
      </c>
    </row>
    <row r="450" spans="1:12" x14ac:dyDescent="0.2">
      <c r="A450" s="26" t="str">
        <f>'PRIX LF'!A453</f>
        <v>1.3</v>
      </c>
      <c r="B450" s="26" t="str">
        <f>'PRIX LF'!D453</f>
        <v>Indépendants: 3 journées Formation</v>
      </c>
      <c r="C450" s="57">
        <f>'PRIX LF'!L453</f>
        <v>2490</v>
      </c>
      <c r="D450" s="57">
        <f>'PRIX LF'!O453</f>
        <v>2490</v>
      </c>
      <c r="E450" s="54">
        <f>'PRIX LF'!P453</f>
        <v>0</v>
      </c>
      <c r="F450" s="26" t="str">
        <f>'PRIX LF'!W453</f>
        <v>AUTRES</v>
      </c>
      <c r="G450" s="57">
        <f>'PRIX LF'!N453</f>
        <v>2988</v>
      </c>
      <c r="H450" s="26" t="str">
        <f>'PRIX LF'!F453</f>
        <v>PIECE</v>
      </c>
      <c r="I450" s="26">
        <f>'PRIX LF'!V453</f>
        <v>0</v>
      </c>
      <c r="J450" s="57">
        <f>'PRIX LF'!R453</f>
        <v>2490</v>
      </c>
      <c r="K450" s="57">
        <f>'PRIX LF'!J453</f>
        <v>1245</v>
      </c>
      <c r="L450" s="303" t="str">
        <f>'PRIX LF'!AE453</f>
        <v/>
      </c>
    </row>
    <row r="451" spans="1:12" x14ac:dyDescent="0.2">
      <c r="A451" s="26" t="str">
        <f>'PRIX LF'!A454</f>
        <v>1.5</v>
      </c>
      <c r="B451" s="26" t="str">
        <f>'PRIX LF'!D454</f>
        <v>Indépendants: 5 journées Formation</v>
      </c>
      <c r="C451" s="57">
        <f>'PRIX LF'!L454</f>
        <v>2990</v>
      </c>
      <c r="D451" s="57">
        <f>'PRIX LF'!O454</f>
        <v>2990</v>
      </c>
      <c r="E451" s="54">
        <f>'PRIX LF'!P454</f>
        <v>0</v>
      </c>
      <c r="F451" s="26" t="str">
        <f>'PRIX LF'!W454</f>
        <v>AUTRES</v>
      </c>
      <c r="G451" s="57">
        <f>'PRIX LF'!N454</f>
        <v>3588</v>
      </c>
      <c r="H451" s="26" t="str">
        <f>'PRIX LF'!F454</f>
        <v>PIECE</v>
      </c>
      <c r="I451" s="26">
        <f>'PRIX LF'!V454</f>
        <v>0</v>
      </c>
      <c r="J451" s="57">
        <f>'PRIX LF'!R454</f>
        <v>2990</v>
      </c>
      <c r="K451" s="57">
        <f>'PRIX LF'!J454</f>
        <v>1495</v>
      </c>
      <c r="L451" s="303" t="str">
        <f>'PRIX LF'!AE454</f>
        <v/>
      </c>
    </row>
    <row r="452" spans="1:12" x14ac:dyDescent="0.2">
      <c r="A452" s="26">
        <f>'PRIX LF'!A455</f>
        <v>2884</v>
      </c>
      <c r="B452" s="26" t="str">
        <f>'PRIX LF'!D455</f>
        <v>J-HOOKS</v>
      </c>
      <c r="C452" s="57">
        <f>'PRIX LF'!L455</f>
        <v>50</v>
      </c>
      <c r="D452" s="57">
        <f>'PRIX LF'!O455</f>
        <v>46.25</v>
      </c>
      <c r="E452" s="54">
        <f>'PRIX LF'!P455</f>
        <v>-7.4999999999999997E-2</v>
      </c>
      <c r="F452" s="26" t="str">
        <f>'PRIX LF'!W455</f>
        <v>CROSS TRAINING</v>
      </c>
      <c r="G452" s="57">
        <f>'PRIX LF'!N455</f>
        <v>60</v>
      </c>
      <c r="H452" s="26" t="str">
        <f>'PRIX LF'!F455</f>
        <v>PAIRE</v>
      </c>
      <c r="I452" s="26">
        <f>'PRIX LF'!V455</f>
        <v>5</v>
      </c>
      <c r="J452" s="57">
        <f>'PRIX LF'!R455</f>
        <v>43.75</v>
      </c>
      <c r="K452" s="57">
        <f>'PRIX LF'!J455</f>
        <v>20.909090909090907</v>
      </c>
      <c r="L452" s="303">
        <f>'PRIX LF'!AE455</f>
        <v>7.5399999999999998E-3</v>
      </c>
    </row>
    <row r="453" spans="1:12" x14ac:dyDescent="0.2">
      <c r="A453" s="26">
        <f>'PRIX LF'!A456</f>
        <v>1975</v>
      </c>
      <c r="B453" s="26" t="str">
        <f>'PRIX LF'!D456</f>
        <v>JELLY STRETCH LIGHT</v>
      </c>
      <c r="C453" s="57">
        <f>'PRIX LF'!L456</f>
        <v>9</v>
      </c>
      <c r="D453" s="57">
        <f>'PRIX LF'!O456</f>
        <v>7.2</v>
      </c>
      <c r="E453" s="54">
        <f>'PRIX LF'!P456</f>
        <v>-0.19999999999999998</v>
      </c>
      <c r="F453" s="26" t="str">
        <f>'PRIX LF'!W456</f>
        <v>FITNESS</v>
      </c>
      <c r="G453" s="57">
        <f>'PRIX LF'!N456</f>
        <v>10.799999999999999</v>
      </c>
      <c r="H453" s="26" t="str">
        <f>'PRIX LF'!F456</f>
        <v>PIECE</v>
      </c>
      <c r="I453" s="26">
        <f>'PRIX LF'!V456</f>
        <v>0.15625</v>
      </c>
      <c r="J453" s="57">
        <f>'PRIX LF'!R456</f>
        <v>6.75</v>
      </c>
      <c r="K453" s="57">
        <f>'PRIX LF'!J456</f>
        <v>2.603181818181818</v>
      </c>
      <c r="L453" s="303">
        <f>'PRIX LF'!AE456</f>
        <v>1.1798666666666667E-3</v>
      </c>
    </row>
    <row r="454" spans="1:12" x14ac:dyDescent="0.2">
      <c r="A454" s="26">
        <f>'PRIX LF'!A457</f>
        <v>1976</v>
      </c>
      <c r="B454" s="26" t="str">
        <f>'PRIX LF'!D457</f>
        <v>JELLY STRETCH MEDIUM</v>
      </c>
      <c r="C454" s="57">
        <f>'PRIX LF'!L457</f>
        <v>9.3000000000000007</v>
      </c>
      <c r="D454" s="57">
        <f>'PRIX LF'!O457</f>
        <v>7.4400000000000013</v>
      </c>
      <c r="E454" s="54">
        <f>'PRIX LF'!P457</f>
        <v>-0.19999999999999993</v>
      </c>
      <c r="F454" s="26" t="str">
        <f>'PRIX LF'!W457</f>
        <v>FITNESS</v>
      </c>
      <c r="G454" s="57">
        <f>'PRIX LF'!N457</f>
        <v>11.16</v>
      </c>
      <c r="H454" s="26" t="str">
        <f>'PRIX LF'!F457</f>
        <v>PIECE</v>
      </c>
      <c r="I454" s="26">
        <f>'PRIX LF'!V457</f>
        <v>0.15625</v>
      </c>
      <c r="J454" s="57">
        <f>'PRIX LF'!R457</f>
        <v>6.9750000000000005</v>
      </c>
      <c r="K454" s="57">
        <f>'PRIX LF'!J457</f>
        <v>2.603181818181818</v>
      </c>
      <c r="L454" s="303">
        <f>'PRIX LF'!AE457</f>
        <v>1.1798666666666667E-3</v>
      </c>
    </row>
    <row r="455" spans="1:12" x14ac:dyDescent="0.2">
      <c r="A455" s="26">
        <f>'PRIX LF'!A458</f>
        <v>1977</v>
      </c>
      <c r="B455" s="26" t="str">
        <f>'PRIX LF'!D458</f>
        <v>JELLY STRETCH STRONG</v>
      </c>
      <c r="C455" s="57">
        <f>'PRIX LF'!L458</f>
        <v>9.6</v>
      </c>
      <c r="D455" s="57">
        <f>'PRIX LF'!O458</f>
        <v>7.68</v>
      </c>
      <c r="E455" s="54">
        <f>'PRIX LF'!P458</f>
        <v>-0.2</v>
      </c>
      <c r="F455" s="26" t="str">
        <f>'PRIX LF'!W458</f>
        <v>FITNESS</v>
      </c>
      <c r="G455" s="57">
        <f>'PRIX LF'!N458</f>
        <v>11.52</v>
      </c>
      <c r="H455" s="26" t="str">
        <f>'PRIX LF'!F458</f>
        <v>PIECE</v>
      </c>
      <c r="I455" s="26">
        <f>'PRIX LF'!V458</f>
        <v>0.15625</v>
      </c>
      <c r="J455" s="57">
        <f>'PRIX LF'!R458</f>
        <v>7.2</v>
      </c>
      <c r="K455" s="57">
        <f>'PRIX LF'!J458</f>
        <v>2.603181818181818</v>
      </c>
      <c r="L455" s="303">
        <f>'PRIX LF'!AE458</f>
        <v>1.1798666666666667E-3</v>
      </c>
    </row>
    <row r="456" spans="1:12" x14ac:dyDescent="0.2">
      <c r="A456" s="26">
        <f>'PRIX LF'!A459</f>
        <v>3226</v>
      </c>
      <c r="B456" s="26" t="str">
        <f>'PRIX LF'!D459</f>
        <v>JUMP TRAINER</v>
      </c>
      <c r="C456" s="57">
        <f>'PRIX LF'!L459</f>
        <v>3030.28</v>
      </c>
      <c r="D456" s="57">
        <f>'PRIX LF'!O459</f>
        <v>3030.28</v>
      </c>
      <c r="E456" s="54">
        <f>'PRIX LF'!P459</f>
        <v>0</v>
      </c>
      <c r="F456" s="26" t="str">
        <f>'PRIX LF'!W459</f>
        <v>CARDIO TRAINING</v>
      </c>
      <c r="G456" s="57">
        <f>'PRIX LF'!N459</f>
        <v>3636.3360000000002</v>
      </c>
      <c r="H456" s="26" t="str">
        <f>'PRIX LF'!F459</f>
        <v>PIECE</v>
      </c>
      <c r="I456" s="26">
        <f>'PRIX LF'!V459</f>
        <v>100</v>
      </c>
      <c r="J456" s="57">
        <f>'PRIX LF'!R459</f>
        <v>3030.28</v>
      </c>
      <c r="K456" s="57">
        <f>'PRIX LF'!J459</f>
        <v>1882.1454545454544</v>
      </c>
      <c r="L456" s="303" t="str">
        <f>'PRIX LF'!AE459</f>
        <v/>
      </c>
    </row>
    <row r="457" spans="1:12" x14ac:dyDescent="0.2">
      <c r="A457" s="26">
        <f>'PRIX LF'!A460</f>
        <v>2972</v>
      </c>
      <c r="B457" s="26" t="str">
        <f>'PRIX LF'!D460</f>
        <v>KETTLEBELL 10 KG</v>
      </c>
      <c r="C457" s="57">
        <f>'PRIX LF'!L460</f>
        <v>32</v>
      </c>
      <c r="D457" s="57">
        <f>'PRIX LF'!O460</f>
        <v>28.8</v>
      </c>
      <c r="E457" s="54">
        <f>'PRIX LF'!P460</f>
        <v>-9.9999999999999978E-2</v>
      </c>
      <c r="F457" s="26" t="str">
        <f>'PRIX LF'!W460</f>
        <v>CROSS TRAINING</v>
      </c>
      <c r="G457" s="57">
        <f>'PRIX LF'!N460</f>
        <v>38.4</v>
      </c>
      <c r="H457" s="26" t="str">
        <f>'PRIX LF'!F460</f>
        <v>PIECE</v>
      </c>
      <c r="I457" s="26">
        <f>'PRIX LF'!V460</f>
        <v>10.5</v>
      </c>
      <c r="J457" s="57">
        <f>'PRIX LF'!R460</f>
        <v>27.2</v>
      </c>
      <c r="K457" s="57">
        <f>'PRIX LF'!J460</f>
        <v>12.859090909090908</v>
      </c>
      <c r="L457" s="303">
        <f>'PRIX LF'!AE460</f>
        <v>9.8249633251833758E-3</v>
      </c>
    </row>
    <row r="458" spans="1:12" x14ac:dyDescent="0.2">
      <c r="A458" s="26">
        <f>'PRIX LF'!A461</f>
        <v>2973</v>
      </c>
      <c r="B458" s="26" t="str">
        <f>'PRIX LF'!D461</f>
        <v>KETTLEBELL 12 KG</v>
      </c>
      <c r="C458" s="57">
        <f>'PRIX LF'!L461</f>
        <v>38</v>
      </c>
      <c r="D458" s="57">
        <f>'PRIX LF'!O461</f>
        <v>34.200000000000003</v>
      </c>
      <c r="E458" s="54">
        <f>'PRIX LF'!P461</f>
        <v>-9.9999999999999922E-2</v>
      </c>
      <c r="F458" s="26" t="str">
        <f>'PRIX LF'!W461</f>
        <v>CROSS TRAINING</v>
      </c>
      <c r="G458" s="57">
        <f>'PRIX LF'!N461</f>
        <v>45.6</v>
      </c>
      <c r="H458" s="26" t="str">
        <f>'PRIX LF'!F461</f>
        <v>PIECE</v>
      </c>
      <c r="I458" s="26">
        <f>'PRIX LF'!V461</f>
        <v>12.6</v>
      </c>
      <c r="J458" s="57">
        <f>'PRIX LF'!R461</f>
        <v>32.299999999999997</v>
      </c>
      <c r="K458" s="57">
        <f>'PRIX LF'!J461</f>
        <v>15.430909090909088</v>
      </c>
      <c r="L458" s="303">
        <f>'PRIX LF'!AE461</f>
        <v>1.178995599022005E-2</v>
      </c>
    </row>
    <row r="459" spans="1:12" x14ac:dyDescent="0.2">
      <c r="A459" s="26">
        <f>'PRIX LF'!A462</f>
        <v>2974</v>
      </c>
      <c r="B459" s="26" t="str">
        <f>'PRIX LF'!D462</f>
        <v>KETTLEBELL 16 KG</v>
      </c>
      <c r="C459" s="57">
        <f>'PRIX LF'!L462</f>
        <v>51</v>
      </c>
      <c r="D459" s="57">
        <f>'PRIX LF'!O462</f>
        <v>45.9</v>
      </c>
      <c r="E459" s="54">
        <f>'PRIX LF'!P462</f>
        <v>-0.10000000000000003</v>
      </c>
      <c r="F459" s="26" t="str">
        <f>'PRIX LF'!W462</f>
        <v>CROSS TRAINING</v>
      </c>
      <c r="G459" s="57">
        <f>'PRIX LF'!N462</f>
        <v>61.199999999999996</v>
      </c>
      <c r="H459" s="26" t="str">
        <f>'PRIX LF'!F462</f>
        <v>PIECE</v>
      </c>
      <c r="I459" s="26">
        <f>'PRIX LF'!V462</f>
        <v>16.7</v>
      </c>
      <c r="J459" s="57">
        <f>'PRIX LF'!R462</f>
        <v>43.35</v>
      </c>
      <c r="K459" s="57">
        <f>'PRIX LF'!J462</f>
        <v>20.574545454545454</v>
      </c>
      <c r="L459" s="303">
        <f>'PRIX LF'!AE462</f>
        <v>1.5719941320293401E-2</v>
      </c>
    </row>
    <row r="460" spans="1:12" x14ac:dyDescent="0.2">
      <c r="A460" s="26">
        <f>'PRIX LF'!A463</f>
        <v>2975</v>
      </c>
      <c r="B460" s="26" t="str">
        <f>'PRIX LF'!D463</f>
        <v>KETTLEBELL 20 KG</v>
      </c>
      <c r="C460" s="57">
        <f>'PRIX LF'!L463</f>
        <v>59</v>
      </c>
      <c r="D460" s="57">
        <f>'PRIX LF'!O463</f>
        <v>53.1</v>
      </c>
      <c r="E460" s="54">
        <f>'PRIX LF'!P463</f>
        <v>-9.9999999999999978E-2</v>
      </c>
      <c r="F460" s="26" t="str">
        <f>'PRIX LF'!W463</f>
        <v>CROSS TRAINING</v>
      </c>
      <c r="G460" s="57">
        <f>'PRIX LF'!N463</f>
        <v>70.8</v>
      </c>
      <c r="H460" s="26" t="str">
        <f>'PRIX LF'!F463</f>
        <v>PIECE</v>
      </c>
      <c r="I460" s="26">
        <f>'PRIX LF'!V463</f>
        <v>20.7</v>
      </c>
      <c r="J460" s="57">
        <f>'PRIX LF'!R463</f>
        <v>50.15</v>
      </c>
      <c r="K460" s="57">
        <f>'PRIX LF'!J463</f>
        <v>25.718181818181815</v>
      </c>
      <c r="L460" s="303">
        <f>'PRIX LF'!AE463</f>
        <v>1.770026530612245E-2</v>
      </c>
    </row>
    <row r="461" spans="1:12" x14ac:dyDescent="0.2">
      <c r="A461" s="26">
        <f>'PRIX LF'!A464</f>
        <v>2976</v>
      </c>
      <c r="B461" s="26" t="str">
        <f>'PRIX LF'!D464</f>
        <v>KETTLEBELL 24 KG</v>
      </c>
      <c r="C461" s="57">
        <f>'PRIX LF'!L464</f>
        <v>70</v>
      </c>
      <c r="D461" s="57">
        <f>'PRIX LF'!O464</f>
        <v>63</v>
      </c>
      <c r="E461" s="54">
        <f>'PRIX LF'!P464</f>
        <v>-0.1</v>
      </c>
      <c r="F461" s="26" t="str">
        <f>'PRIX LF'!W464</f>
        <v>CROSS TRAINING</v>
      </c>
      <c r="G461" s="57">
        <f>'PRIX LF'!N464</f>
        <v>84</v>
      </c>
      <c r="H461" s="26" t="str">
        <f>'PRIX LF'!F464</f>
        <v>PIECE</v>
      </c>
      <c r="I461" s="26">
        <f>'PRIX LF'!V464</f>
        <v>24.9</v>
      </c>
      <c r="J461" s="57">
        <f>'PRIX LF'!R464</f>
        <v>59.5</v>
      </c>
      <c r="K461" s="57">
        <f>'PRIX LF'!J464</f>
        <v>30.861818181818176</v>
      </c>
      <c r="L461" s="303">
        <f>'PRIX LF'!AE464</f>
        <v>2.1240318367346939E-2</v>
      </c>
    </row>
    <row r="462" spans="1:12" x14ac:dyDescent="0.2">
      <c r="A462" s="26">
        <f>'PRIX LF'!A465</f>
        <v>3529</v>
      </c>
      <c r="B462" s="26" t="str">
        <f>'PRIX LF'!D465</f>
        <v>KETTLEBELL 28 KG</v>
      </c>
      <c r="C462" s="57">
        <f>'PRIX LF'!L465</f>
        <v>82</v>
      </c>
      <c r="D462" s="57">
        <f>'PRIX LF'!O465</f>
        <v>73.8</v>
      </c>
      <c r="E462" s="54">
        <f>'PRIX LF'!P465</f>
        <v>-0.10000000000000003</v>
      </c>
      <c r="F462" s="26" t="str">
        <f>'PRIX LF'!W465</f>
        <v>CROSS TRAINING</v>
      </c>
      <c r="G462" s="57">
        <f>'PRIX LF'!N465</f>
        <v>98.399999999999991</v>
      </c>
      <c r="H462" s="26" t="str">
        <f>'PRIX LF'!F465</f>
        <v>PIECE</v>
      </c>
      <c r="I462" s="26">
        <f>'PRIX LF'!V465</f>
        <v>29.076923076923077</v>
      </c>
      <c r="J462" s="57">
        <f>'PRIX LF'!R465</f>
        <v>69.7</v>
      </c>
      <c r="K462" s="57">
        <f>'PRIX LF'!J465</f>
        <v>36.00545454545454</v>
      </c>
      <c r="L462" s="303">
        <f>'PRIX LF'!AE465</f>
        <v>2.0895323076923076E-2</v>
      </c>
    </row>
    <row r="463" spans="1:12" x14ac:dyDescent="0.2">
      <c r="A463" s="26">
        <f>'PRIX LF'!A466</f>
        <v>3530</v>
      </c>
      <c r="B463" s="26" t="str">
        <f>'PRIX LF'!D466</f>
        <v>KETTLEBELL 32 KG</v>
      </c>
      <c r="C463" s="57">
        <f>'PRIX LF'!L466</f>
        <v>93</v>
      </c>
      <c r="D463" s="57">
        <f>'PRIX LF'!O466</f>
        <v>83.7</v>
      </c>
      <c r="E463" s="54">
        <f>'PRIX LF'!P466</f>
        <v>-9.9999999999999964E-2</v>
      </c>
      <c r="F463" s="26" t="str">
        <f>'PRIX LF'!W466</f>
        <v>CROSS TRAINING</v>
      </c>
      <c r="G463" s="57">
        <f>'PRIX LF'!N466</f>
        <v>111.6</v>
      </c>
      <c r="H463" s="26" t="str">
        <f>'PRIX LF'!F466</f>
        <v>PIECE</v>
      </c>
      <c r="I463" s="26">
        <f>'PRIX LF'!V466</f>
        <v>33.230769230769234</v>
      </c>
      <c r="J463" s="57">
        <f>'PRIX LF'!R466</f>
        <v>79.05</v>
      </c>
      <c r="K463" s="57">
        <f>'PRIX LF'!J466</f>
        <v>41.149090909090908</v>
      </c>
      <c r="L463" s="303">
        <f>'PRIX LF'!AE466</f>
        <v>2.3880369230769232E-2</v>
      </c>
    </row>
    <row r="464" spans="1:12" x14ac:dyDescent="0.2">
      <c r="A464" s="26">
        <f>'PRIX LF'!A467</f>
        <v>3531</v>
      </c>
      <c r="B464" s="26" t="str">
        <f>'PRIX LF'!D467</f>
        <v>KETTLEBELL 36 KG</v>
      </c>
      <c r="C464" s="57">
        <f>'PRIX LF'!L467</f>
        <v>105</v>
      </c>
      <c r="D464" s="57">
        <f>'PRIX LF'!O467</f>
        <v>94.5</v>
      </c>
      <c r="E464" s="54">
        <f>'PRIX LF'!P467</f>
        <v>-0.1</v>
      </c>
      <c r="F464" s="26" t="str">
        <f>'PRIX LF'!W467</f>
        <v>CROSS TRAINING</v>
      </c>
      <c r="G464" s="57">
        <f>'PRIX LF'!N467</f>
        <v>126</v>
      </c>
      <c r="H464" s="26" t="str">
        <f>'PRIX LF'!F467</f>
        <v>PIECE</v>
      </c>
      <c r="I464" s="26">
        <f>'PRIX LF'!V467</f>
        <v>37.411764705882355</v>
      </c>
      <c r="J464" s="57">
        <f>'PRIX LF'!R467</f>
        <v>89.25</v>
      </c>
      <c r="K464" s="57">
        <f>'PRIX LF'!J467</f>
        <v>46.292727272727262</v>
      </c>
      <c r="L464" s="303">
        <f>'PRIX LF'!AE467</f>
        <v>2.7244800000000003E-2</v>
      </c>
    </row>
    <row r="465" spans="1:12" x14ac:dyDescent="0.2">
      <c r="A465" s="26">
        <f>'PRIX LF'!A468</f>
        <v>2969</v>
      </c>
      <c r="B465" s="26" t="str">
        <f>'PRIX LF'!D468</f>
        <v>KETTLEBELL 4 KG</v>
      </c>
      <c r="C465" s="57">
        <f>'PRIX LF'!L468</f>
        <v>12.6</v>
      </c>
      <c r="D465" s="57">
        <f>'PRIX LF'!O468</f>
        <v>11.34</v>
      </c>
      <c r="E465" s="54">
        <f>'PRIX LF'!P468</f>
        <v>-9.9999999999999992E-2</v>
      </c>
      <c r="F465" s="26" t="str">
        <f>'PRIX LF'!W468</f>
        <v>CROSS TRAINING</v>
      </c>
      <c r="G465" s="57">
        <f>'PRIX LF'!N468</f>
        <v>15.12</v>
      </c>
      <c r="H465" s="26" t="str">
        <f>'PRIX LF'!F468</f>
        <v>PIECE</v>
      </c>
      <c r="I465" s="26">
        <f>'PRIX LF'!V468</f>
        <v>4.2803738317757007</v>
      </c>
      <c r="J465" s="57">
        <f>'PRIX LF'!R468</f>
        <v>10.709999999999999</v>
      </c>
      <c r="K465" s="57">
        <f>'PRIX LF'!J468</f>
        <v>5.1436363636363636</v>
      </c>
      <c r="L465" s="303">
        <f>'PRIX LF'!AE468</f>
        <v>4.526579439252337E-3</v>
      </c>
    </row>
    <row r="466" spans="1:12" x14ac:dyDescent="0.2">
      <c r="A466" s="26">
        <f>'PRIX LF'!A469</f>
        <v>3532</v>
      </c>
      <c r="B466" s="26" t="str">
        <f>'PRIX LF'!D469</f>
        <v>KETTLEBELL 40 KG</v>
      </c>
      <c r="C466" s="57">
        <f>'PRIX LF'!L469</f>
        <v>111</v>
      </c>
      <c r="D466" s="57">
        <f>'PRIX LF'!O469</f>
        <v>99.9</v>
      </c>
      <c r="E466" s="54">
        <f>'PRIX LF'!P469</f>
        <v>-9.999999999999995E-2</v>
      </c>
      <c r="F466" s="26" t="str">
        <f>'PRIX LF'!W469</f>
        <v>CROSS TRAINING</v>
      </c>
      <c r="G466" s="57">
        <f>'PRIX LF'!N469</f>
        <v>133.19999999999999</v>
      </c>
      <c r="H466" s="26" t="str">
        <f>'PRIX LF'!F469</f>
        <v>PIECE</v>
      </c>
      <c r="I466" s="26">
        <f>'PRIX LF'!V469</f>
        <v>41.6</v>
      </c>
      <c r="J466" s="57">
        <f>'PRIX LF'!R469</f>
        <v>94.35</v>
      </c>
      <c r="K466" s="57">
        <f>'PRIX LF'!J469</f>
        <v>51.43636363636363</v>
      </c>
      <c r="L466" s="303">
        <f>'PRIX LF'!AE469</f>
        <v>3.0272000000000004E-2</v>
      </c>
    </row>
    <row r="467" spans="1:12" x14ac:dyDescent="0.2">
      <c r="A467" s="26">
        <f>'PRIX LF'!A470</f>
        <v>2970</v>
      </c>
      <c r="B467" s="26" t="str">
        <f>'PRIX LF'!D470</f>
        <v>KETTLEBELL 6KG</v>
      </c>
      <c r="C467" s="57">
        <f>'PRIX LF'!L470</f>
        <v>18.899999999999999</v>
      </c>
      <c r="D467" s="57">
        <f>'PRIX LF'!O470</f>
        <v>17.009999999999998</v>
      </c>
      <c r="E467" s="54">
        <f>'PRIX LF'!P470</f>
        <v>-0.10000000000000003</v>
      </c>
      <c r="F467" s="26" t="str">
        <f>'PRIX LF'!W470</f>
        <v>CROSS TRAINING</v>
      </c>
      <c r="G467" s="57">
        <f>'PRIX LF'!N470</f>
        <v>22.679999999999996</v>
      </c>
      <c r="H467" s="26" t="str">
        <f>'PRIX LF'!F470</f>
        <v>PIECE</v>
      </c>
      <c r="I467" s="26">
        <f>'PRIX LF'!V470</f>
        <v>6.3</v>
      </c>
      <c r="J467" s="57">
        <f>'PRIX LF'!R470</f>
        <v>16.064999999999998</v>
      </c>
      <c r="K467" s="57">
        <f>'PRIX LF'!J470</f>
        <v>7.715454545454544</v>
      </c>
      <c r="L467" s="303">
        <f>'PRIX LF'!AE470</f>
        <v>6.7898691588785046E-3</v>
      </c>
    </row>
    <row r="468" spans="1:12" x14ac:dyDescent="0.2">
      <c r="A468" s="26">
        <f>'PRIX LF'!A471</f>
        <v>2971</v>
      </c>
      <c r="B468" s="26" t="str">
        <f>'PRIX LF'!D471</f>
        <v>KETTLEBELL 8 KG</v>
      </c>
      <c r="C468" s="57">
        <f>'PRIX LF'!L471</f>
        <v>25.2</v>
      </c>
      <c r="D468" s="57">
        <f>'PRIX LF'!O471</f>
        <v>22.68</v>
      </c>
      <c r="E468" s="54">
        <f>'PRIX LF'!P471</f>
        <v>-9.9999999999999992E-2</v>
      </c>
      <c r="F468" s="26" t="str">
        <f>'PRIX LF'!W471</f>
        <v>CROSS TRAINING</v>
      </c>
      <c r="G468" s="57">
        <f>'PRIX LF'!N471</f>
        <v>30.24</v>
      </c>
      <c r="H468" s="26" t="str">
        <f>'PRIX LF'!F471</f>
        <v>PIECE</v>
      </c>
      <c r="I468" s="26">
        <f>'PRIX LF'!V471</f>
        <v>8.4</v>
      </c>
      <c r="J468" s="57">
        <f>'PRIX LF'!R471</f>
        <v>21.419999999999998</v>
      </c>
      <c r="K468" s="57">
        <f>'PRIX LF'!J471</f>
        <v>10.287272727272727</v>
      </c>
      <c r="L468" s="303">
        <f>'PRIX LF'!AE471</f>
        <v>9.0531588785046722E-3</v>
      </c>
    </row>
    <row r="469" spans="1:12" x14ac:dyDescent="0.2">
      <c r="A469" s="26">
        <f>'PRIX LF'!A472</f>
        <v>3586</v>
      </c>
      <c r="B469" s="26" t="str">
        <f>'PRIX LF'!D472</f>
        <v>KETTLEBELL CAST IRON 10 KG</v>
      </c>
      <c r="C469" s="57">
        <f>'PRIX LF'!L472</f>
        <v>22</v>
      </c>
      <c r="D469" s="57">
        <f>'PRIX LF'!O472</f>
        <v>20.9</v>
      </c>
      <c r="E469" s="54">
        <f>'PRIX LF'!P472</f>
        <v>-5.0000000000000065E-2</v>
      </c>
      <c r="F469" s="26" t="str">
        <f>'PRIX LF'!W472</f>
        <v>CROSS TRAINING</v>
      </c>
      <c r="G469" s="57">
        <f>'PRIX LF'!N472</f>
        <v>26.4</v>
      </c>
      <c r="H469" s="26" t="str">
        <f>'PRIX LF'!F472</f>
        <v>PIECE</v>
      </c>
      <c r="I469" s="26">
        <f>'PRIX LF'!V472</f>
        <v>10.488997555012226</v>
      </c>
      <c r="J469" s="57">
        <f>'PRIX LF'!R472</f>
        <v>19.8</v>
      </c>
      <c r="K469" s="57">
        <f>'PRIX LF'!J472</f>
        <v>7.8000000000000007</v>
      </c>
      <c r="L469" s="303">
        <f>'PRIX LF'!AE472</f>
        <v>9.8249633251833758E-3</v>
      </c>
    </row>
    <row r="470" spans="1:12" x14ac:dyDescent="0.2">
      <c r="A470" s="26">
        <f>'PRIX LF'!A473</f>
        <v>3587</v>
      </c>
      <c r="B470" s="26" t="str">
        <f>'PRIX LF'!D473</f>
        <v>KETTLEBELL CAST IRON 12 KG</v>
      </c>
      <c r="C470" s="57">
        <f>'PRIX LF'!L473</f>
        <v>26.5</v>
      </c>
      <c r="D470" s="57">
        <f>'PRIX LF'!O473</f>
        <v>25.174999999999997</v>
      </c>
      <c r="E470" s="54">
        <f>'PRIX LF'!P473</f>
        <v>-5.0000000000000107E-2</v>
      </c>
      <c r="F470" s="26" t="str">
        <f>'PRIX LF'!W473</f>
        <v>CROSS TRAINING</v>
      </c>
      <c r="G470" s="57">
        <f>'PRIX LF'!N473</f>
        <v>31.799999999999997</v>
      </c>
      <c r="H470" s="26" t="str">
        <f>'PRIX LF'!F473</f>
        <v>PIECE</v>
      </c>
      <c r="I470" s="26">
        <f>'PRIX LF'!V473</f>
        <v>12.58679706601467</v>
      </c>
      <c r="J470" s="57">
        <f>'PRIX LF'!R473</f>
        <v>23.85</v>
      </c>
      <c r="K470" s="57">
        <f>'PRIX LF'!J473</f>
        <v>9.36</v>
      </c>
      <c r="L470" s="303">
        <f>'PRIX LF'!AE473</f>
        <v>1.178995599022005E-2</v>
      </c>
    </row>
    <row r="471" spans="1:12" x14ac:dyDescent="0.2">
      <c r="A471" s="26">
        <f>'PRIX LF'!A474</f>
        <v>3588</v>
      </c>
      <c r="B471" s="26" t="str">
        <f>'PRIX LF'!D474</f>
        <v>KETTLEBELL CAST IRON 16 KG</v>
      </c>
      <c r="C471" s="57">
        <f>'PRIX LF'!L474</f>
        <v>35</v>
      </c>
      <c r="D471" s="57">
        <f>'PRIX LF'!O474</f>
        <v>33.25</v>
      </c>
      <c r="E471" s="54">
        <f>'PRIX LF'!P474</f>
        <v>-0.05</v>
      </c>
      <c r="F471" s="26" t="str">
        <f>'PRIX LF'!W474</f>
        <v>CROSS TRAINING</v>
      </c>
      <c r="G471" s="57">
        <f>'PRIX LF'!N474</f>
        <v>42</v>
      </c>
      <c r="H471" s="26" t="str">
        <f>'PRIX LF'!F474</f>
        <v>PIECE</v>
      </c>
      <c r="I471" s="26">
        <f>'PRIX LF'!V474</f>
        <v>16.782396088019564</v>
      </c>
      <c r="J471" s="57">
        <f>'PRIX LF'!R474</f>
        <v>31.5</v>
      </c>
      <c r="K471" s="57">
        <f>'PRIX LF'!J474</f>
        <v>12.48</v>
      </c>
      <c r="L471" s="303">
        <f>'PRIX LF'!AE474</f>
        <v>1.5719941320293401E-2</v>
      </c>
    </row>
    <row r="472" spans="1:12" x14ac:dyDescent="0.2">
      <c r="A472" s="26">
        <f>'PRIX LF'!A475</f>
        <v>3589</v>
      </c>
      <c r="B472" s="26" t="str">
        <f>'PRIX LF'!D475</f>
        <v>KETTLEBELL CAST IRON 20 KG</v>
      </c>
      <c r="C472" s="57">
        <f>'PRIX LF'!L475</f>
        <v>44</v>
      </c>
      <c r="D472" s="57">
        <f>'PRIX LF'!O475</f>
        <v>41.8</v>
      </c>
      <c r="E472" s="54">
        <f>'PRIX LF'!P475</f>
        <v>-5.0000000000000065E-2</v>
      </c>
      <c r="F472" s="26" t="str">
        <f>'PRIX LF'!W475</f>
        <v>CROSS TRAINING</v>
      </c>
      <c r="G472" s="57">
        <f>'PRIX LF'!N475</f>
        <v>52.8</v>
      </c>
      <c r="H472" s="26" t="str">
        <f>'PRIX LF'!F475</f>
        <v>PIECE</v>
      </c>
      <c r="I472" s="26">
        <f>'PRIX LF'!V475</f>
        <v>20.612244897959187</v>
      </c>
      <c r="J472" s="57">
        <f>'PRIX LF'!R475</f>
        <v>39.6</v>
      </c>
      <c r="K472" s="57">
        <f>'PRIX LF'!J475</f>
        <v>15.600000000000001</v>
      </c>
      <c r="L472" s="303">
        <f>'PRIX LF'!AE475</f>
        <v>1.770026530612245E-2</v>
      </c>
    </row>
    <row r="473" spans="1:12" x14ac:dyDescent="0.2">
      <c r="A473" s="26">
        <f>'PRIX LF'!A476</f>
        <v>3590</v>
      </c>
      <c r="B473" s="26" t="str">
        <f>'PRIX LF'!D476</f>
        <v>KETTLEBELL CAST IRON 24 KG</v>
      </c>
      <c r="C473" s="57">
        <f>'PRIX LF'!L476</f>
        <v>53</v>
      </c>
      <c r="D473" s="57">
        <f>'PRIX LF'!O476</f>
        <v>50.349999999999994</v>
      </c>
      <c r="E473" s="54">
        <f>'PRIX LF'!P476</f>
        <v>-5.0000000000000107E-2</v>
      </c>
      <c r="F473" s="26" t="str">
        <f>'PRIX LF'!W476</f>
        <v>CROSS TRAINING</v>
      </c>
      <c r="G473" s="57">
        <f>'PRIX LF'!N476</f>
        <v>63.599999999999994</v>
      </c>
      <c r="H473" s="26" t="str">
        <f>'PRIX LF'!F476</f>
        <v>PIECE</v>
      </c>
      <c r="I473" s="26">
        <f>'PRIX LF'!V476</f>
        <v>24.73469387755102</v>
      </c>
      <c r="J473" s="57">
        <f>'PRIX LF'!R476</f>
        <v>47.7</v>
      </c>
      <c r="K473" s="57">
        <f>'PRIX LF'!J476</f>
        <v>18.72</v>
      </c>
      <c r="L473" s="303">
        <f>'PRIX LF'!AE476</f>
        <v>2.1240318367346939E-2</v>
      </c>
    </row>
    <row r="474" spans="1:12" x14ac:dyDescent="0.2">
      <c r="A474" s="26">
        <f>'PRIX LF'!A477</f>
        <v>3591</v>
      </c>
      <c r="B474" s="26" t="str">
        <f>'PRIX LF'!D477</f>
        <v>KETTLEBELL CAST IRON 28 KG</v>
      </c>
      <c r="C474" s="57">
        <f>'PRIX LF'!L477</f>
        <v>62</v>
      </c>
      <c r="D474" s="57">
        <f>'PRIX LF'!O477</f>
        <v>58.9</v>
      </c>
      <c r="E474" s="54">
        <f>'PRIX LF'!P477</f>
        <v>-5.0000000000000024E-2</v>
      </c>
      <c r="F474" s="26" t="str">
        <f>'PRIX LF'!W477</f>
        <v>CROSS TRAINING</v>
      </c>
      <c r="G474" s="57">
        <f>'PRIX LF'!N477</f>
        <v>74.399999999999991</v>
      </c>
      <c r="H474" s="26" t="str">
        <f>'PRIX LF'!F477</f>
        <v>PIECE</v>
      </c>
      <c r="I474" s="26">
        <f>'PRIX LF'!V477</f>
        <v>29.076923076923077</v>
      </c>
      <c r="J474" s="57">
        <f>'PRIX LF'!R477</f>
        <v>55.800000000000004</v>
      </c>
      <c r="K474" s="57">
        <f>'PRIX LF'!J477</f>
        <v>21.84</v>
      </c>
      <c r="L474" s="303">
        <f>'PRIX LF'!AE477</f>
        <v>2.0895323076923076E-2</v>
      </c>
    </row>
    <row r="475" spans="1:12" x14ac:dyDescent="0.2">
      <c r="A475" s="26">
        <f>'PRIX LF'!A478</f>
        <v>3592</v>
      </c>
      <c r="B475" s="26" t="str">
        <f>'PRIX LF'!D478</f>
        <v>KETTLEBELL CAST IRON 32 KG</v>
      </c>
      <c r="C475" s="57">
        <f>'PRIX LF'!L478</f>
        <v>70</v>
      </c>
      <c r="D475" s="57">
        <f>'PRIX LF'!O478</f>
        <v>66.5</v>
      </c>
      <c r="E475" s="54">
        <f>'PRIX LF'!P478</f>
        <v>-0.05</v>
      </c>
      <c r="F475" s="26" t="str">
        <f>'PRIX LF'!W478</f>
        <v>CROSS TRAINING</v>
      </c>
      <c r="G475" s="57">
        <f>'PRIX LF'!N478</f>
        <v>84</v>
      </c>
      <c r="H475" s="26" t="str">
        <f>'PRIX LF'!F478</f>
        <v>PIECE</v>
      </c>
      <c r="I475" s="26">
        <f>'PRIX LF'!V478</f>
        <v>33.230769230769234</v>
      </c>
      <c r="J475" s="57">
        <f>'PRIX LF'!R478</f>
        <v>63</v>
      </c>
      <c r="K475" s="57">
        <f>'PRIX LF'!J478</f>
        <v>24.96</v>
      </c>
      <c r="L475" s="303">
        <f>'PRIX LF'!AE478</f>
        <v>2.3880369230769232E-2</v>
      </c>
    </row>
    <row r="476" spans="1:12" x14ac:dyDescent="0.2">
      <c r="A476" s="26">
        <f>'PRIX LF'!A479</f>
        <v>3584</v>
      </c>
      <c r="B476" s="26" t="str">
        <f>'PRIX LF'!D479</f>
        <v>KETTLEBELL CAST IRON 4 KG</v>
      </c>
      <c r="C476" s="57">
        <f>'PRIX LF'!L479</f>
        <v>8.8000000000000007</v>
      </c>
      <c r="D476" s="57">
        <f>'PRIX LF'!O479</f>
        <v>8.36</v>
      </c>
      <c r="E476" s="54">
        <f>'PRIX LF'!P479</f>
        <v>-5.0000000000000142E-2</v>
      </c>
      <c r="F476" s="26" t="str">
        <f>'PRIX LF'!W479</f>
        <v>CROSS TRAINING</v>
      </c>
      <c r="G476" s="57">
        <f>'PRIX LF'!N479</f>
        <v>10.56</v>
      </c>
      <c r="H476" s="26" t="str">
        <f>'PRIX LF'!F479</f>
        <v>PIECE</v>
      </c>
      <c r="I476" s="26">
        <f>'PRIX LF'!V479</f>
        <v>4.2803738317757007</v>
      </c>
      <c r="J476" s="57">
        <f>'PRIX LF'!R479</f>
        <v>7.9200000000000008</v>
      </c>
      <c r="K476" s="57">
        <f>'PRIX LF'!J479</f>
        <v>3.12</v>
      </c>
      <c r="L476" s="303">
        <f>'PRIX LF'!AE479</f>
        <v>4.526579439252337E-3</v>
      </c>
    </row>
    <row r="477" spans="1:12" x14ac:dyDescent="0.2">
      <c r="A477" s="26">
        <f>'PRIX LF'!A480</f>
        <v>3585</v>
      </c>
      <c r="B477" s="26" t="str">
        <f>'PRIX LF'!D480</f>
        <v>KETTLEBELL CAST IRON 8 KG</v>
      </c>
      <c r="C477" s="57">
        <f>'PRIX LF'!L480</f>
        <v>17.7</v>
      </c>
      <c r="D477" s="57">
        <f>'PRIX LF'!O480</f>
        <v>16.814999999999998</v>
      </c>
      <c r="E477" s="54">
        <f>'PRIX LF'!P480</f>
        <v>-5.0000000000000093E-2</v>
      </c>
      <c r="F477" s="26" t="str">
        <f>'PRIX LF'!W480</f>
        <v>CROSS TRAINING</v>
      </c>
      <c r="G477" s="57">
        <f>'PRIX LF'!N480</f>
        <v>21.24</v>
      </c>
      <c r="H477" s="26" t="str">
        <f>'PRIX LF'!F480</f>
        <v>PIECE</v>
      </c>
      <c r="I477" s="26">
        <f>'PRIX LF'!V480</f>
        <v>8.5607476635514015</v>
      </c>
      <c r="J477" s="57">
        <f>'PRIX LF'!R480</f>
        <v>15.93</v>
      </c>
      <c r="K477" s="57">
        <f>'PRIX LF'!J480</f>
        <v>6.24</v>
      </c>
      <c r="L477" s="303">
        <f>'PRIX LF'!AE480</f>
        <v>9.0531588785046722E-3</v>
      </c>
    </row>
    <row r="478" spans="1:12" x14ac:dyDescent="0.2">
      <c r="A478" s="26">
        <f>'PRIX LF'!A481</f>
        <v>3705</v>
      </c>
      <c r="B478" s="26" t="str">
        <f>'PRIX LF'!D481</f>
        <v>KETTLEBELL STORAGE</v>
      </c>
      <c r="C478" s="57">
        <f>'PRIX LF'!L481</f>
        <v>91</v>
      </c>
      <c r="D478" s="57">
        <f>'PRIX LF'!O481</f>
        <v>84.174999999999997</v>
      </c>
      <c r="E478" s="54">
        <f>'PRIX LF'!P481</f>
        <v>-7.5000000000000025E-2</v>
      </c>
      <c r="F478" s="26" t="str">
        <f>'PRIX LF'!W481</f>
        <v>CROSS TRAINING</v>
      </c>
      <c r="G478" s="57">
        <f>'PRIX LF'!N481</f>
        <v>109.2</v>
      </c>
      <c r="H478" s="26" t="str">
        <f>'PRIX LF'!F481</f>
        <v>PIECE</v>
      </c>
      <c r="I478" s="26">
        <f>'PRIX LF'!V481</f>
        <v>4</v>
      </c>
      <c r="J478" s="57">
        <f>'PRIX LF'!R481</f>
        <v>79.625</v>
      </c>
      <c r="K478" s="57">
        <f>'PRIX LF'!J481</f>
        <v>47.04545454545454</v>
      </c>
      <c r="L478" s="303">
        <f>'PRIX LF'!AE481</f>
        <v>2.8572E-2</v>
      </c>
    </row>
    <row r="479" spans="1:12" x14ac:dyDescent="0.2">
      <c r="A479" s="26">
        <f>'PRIX LF'!A482</f>
        <v>3536</v>
      </c>
      <c r="B479" s="26" t="str">
        <f>'PRIX LF'!D482</f>
        <v>KIT CABLE</v>
      </c>
      <c r="C479" s="57">
        <f>'PRIX LF'!L482</f>
        <v>42</v>
      </c>
      <c r="D479" s="57">
        <f>'PRIX LF'!O482</f>
        <v>42</v>
      </c>
      <c r="E479" s="54">
        <f>'PRIX LF'!P482</f>
        <v>0</v>
      </c>
      <c r="F479" s="26" t="str">
        <f>'PRIX LF'!W482</f>
        <v>ÉQUIPEMENT</v>
      </c>
      <c r="G479" s="57">
        <f>'PRIX LF'!N482</f>
        <v>50.4</v>
      </c>
      <c r="H479" s="26" t="str">
        <f>'PRIX LF'!F482</f>
        <v>SET</v>
      </c>
      <c r="I479" s="26">
        <f>'PRIX LF'!V482</f>
        <v>2</v>
      </c>
      <c r="J479" s="57">
        <f>'PRIX LF'!R482</f>
        <v>42</v>
      </c>
      <c r="K479" s="57">
        <f>'PRIX LF'!J482</f>
        <v>37.799999999999997</v>
      </c>
      <c r="L479" s="303" t="str">
        <f>'PRIX LF'!AE482</f>
        <v/>
      </c>
    </row>
    <row r="480" spans="1:12" x14ac:dyDescent="0.2">
      <c r="A480" s="26">
        <f>'PRIX LF'!A483</f>
        <v>2322</v>
      </c>
      <c r="B480" s="26" t="str">
        <f>'PRIX LF'!D483</f>
        <v>KIT DE PARCOURS</v>
      </c>
      <c r="C480" s="57">
        <f>'PRIX LF'!L483</f>
        <v>22.5</v>
      </c>
      <c r="D480" s="57">
        <f>'PRIX LF'!O483</f>
        <v>20.8125</v>
      </c>
      <c r="E480" s="54">
        <f>'PRIX LF'!P483</f>
        <v>-7.4999999999999997E-2</v>
      </c>
      <c r="F480" s="26" t="str">
        <f>'PRIX LF'!W483</f>
        <v>COACHING</v>
      </c>
      <c r="G480" s="57">
        <f>'PRIX LF'!N483</f>
        <v>27</v>
      </c>
      <c r="H480" s="26" t="str">
        <f>'PRIX LF'!F483</f>
        <v>SET</v>
      </c>
      <c r="I480" s="26">
        <f>'PRIX LF'!V483</f>
        <v>1</v>
      </c>
      <c r="J480" s="57">
        <f>'PRIX LF'!R483</f>
        <v>19.6875</v>
      </c>
      <c r="K480" s="57">
        <f>'PRIX LF'!J483</f>
        <v>12.705000000000002</v>
      </c>
      <c r="L480" s="303" t="str">
        <f>'PRIX LF'!AE483</f>
        <v/>
      </c>
    </row>
    <row r="481" spans="1:12" x14ac:dyDescent="0.2">
      <c r="A481" s="26">
        <f>'PRIX LF'!A484</f>
        <v>2517</v>
      </c>
      <c r="B481" s="26" t="str">
        <f>'PRIX LF'!D484</f>
        <v>KIT DE SAUT AJUSTABLE</v>
      </c>
      <c r="C481" s="57">
        <f>'PRIX LF'!L484</f>
        <v>130</v>
      </c>
      <c r="D481" s="57">
        <f>'PRIX LF'!O484</f>
        <v>113.75</v>
      </c>
      <c r="E481" s="54">
        <f>'PRIX LF'!P484</f>
        <v>-0.125</v>
      </c>
      <c r="F481" s="26" t="str">
        <f>'PRIX LF'!W484</f>
        <v>COACHING</v>
      </c>
      <c r="G481" s="57">
        <f>'PRIX LF'!N484</f>
        <v>156</v>
      </c>
      <c r="H481" s="26" t="str">
        <f>'PRIX LF'!F484</f>
        <v>PIECE</v>
      </c>
      <c r="I481" s="26">
        <f>'PRIX LF'!V484</f>
        <v>1.5</v>
      </c>
      <c r="J481" s="57">
        <f>'PRIX LF'!R484</f>
        <v>107.25</v>
      </c>
      <c r="K481" s="57">
        <f>'PRIX LF'!J484</f>
        <v>35.103749999999998</v>
      </c>
      <c r="L481" s="303" t="str">
        <f>'PRIX LF'!AE484</f>
        <v/>
      </c>
    </row>
    <row r="482" spans="1:12" x14ac:dyDescent="0.2">
      <c r="A482" s="26">
        <f>'PRIX LF'!A485</f>
        <v>2516</v>
      </c>
      <c r="B482" s="26" t="str">
        <f>'PRIX LF'!D485</f>
        <v>KIT ELASTUBE</v>
      </c>
      <c r="C482" s="57">
        <f>'PRIX LF'!L485</f>
        <v>39.476800000000004</v>
      </c>
      <c r="D482" s="57">
        <f>'PRIX LF'!O485</f>
        <v>39.476800000000004</v>
      </c>
      <c r="E482" s="54">
        <f>'PRIX LF'!P485</f>
        <v>0</v>
      </c>
      <c r="F482" s="26" t="str">
        <f>'PRIX LF'!W485</f>
        <v>FITNESS</v>
      </c>
      <c r="G482" s="57">
        <f>'PRIX LF'!N485</f>
        <v>47.372160000000001</v>
      </c>
      <c r="H482" s="26" t="str">
        <f>'PRIX LF'!F485</f>
        <v>PIECE</v>
      </c>
      <c r="I482" s="26">
        <f>'PRIX LF'!V485</f>
        <v>2.7</v>
      </c>
      <c r="J482" s="57">
        <f>'PRIX LF'!R485</f>
        <v>39.476800000000004</v>
      </c>
      <c r="K482" s="57">
        <f>'PRIX LF'!J485</f>
        <v>24.6675</v>
      </c>
      <c r="L482" s="303" t="str">
        <f>'PRIX LF'!AE485</f>
        <v/>
      </c>
    </row>
    <row r="483" spans="1:12" x14ac:dyDescent="0.2">
      <c r="A483" s="26">
        <f>'PRIX LF'!A486</f>
        <v>2329</v>
      </c>
      <c r="B483" s="26" t="str">
        <f>'PRIX LF'!D486</f>
        <v>KIT PUMP 20KG (JAUNE/VERT/ORANGE)</v>
      </c>
      <c r="C483" s="57">
        <f>'PRIX LF'!L486</f>
        <v>64.05</v>
      </c>
      <c r="D483" s="57">
        <f>'PRIX LF'!O486</f>
        <v>54.442499999999995</v>
      </c>
      <c r="E483" s="54">
        <f>'PRIX LF'!P486</f>
        <v>-0.15000000000000002</v>
      </c>
      <c r="F483" s="26" t="str">
        <f>'PRIX LF'!W486</f>
        <v>FITNESS</v>
      </c>
      <c r="G483" s="57">
        <f>'PRIX LF'!N486</f>
        <v>76.86</v>
      </c>
      <c r="H483" s="26" t="str">
        <f>'PRIX LF'!F486</f>
        <v>SET</v>
      </c>
      <c r="I483" s="26">
        <f>'PRIX LF'!V486</f>
        <v>20</v>
      </c>
      <c r="J483" s="57">
        <f>'PRIX LF'!R486</f>
        <v>52.841249999999995</v>
      </c>
      <c r="K483" s="57">
        <f>'PRIX LF'!J486</f>
        <v>27.6</v>
      </c>
      <c r="L483" s="303" t="str">
        <f>'PRIX LF'!AE486</f>
        <v/>
      </c>
    </row>
    <row r="484" spans="1:12" x14ac:dyDescent="0.2">
      <c r="A484" s="26">
        <f>'PRIX LF'!A487</f>
        <v>2312</v>
      </c>
      <c r="B484" s="26" t="str">
        <f>'PRIX LF'!D487</f>
        <v>KIT PUMP 20KG (ROSE/JAUNE/VERT)</v>
      </c>
      <c r="C484" s="57">
        <f>'PRIX LF'!L487</f>
        <v>64.05</v>
      </c>
      <c r="D484" s="57">
        <f>'PRIX LF'!O487</f>
        <v>54.442499999999995</v>
      </c>
      <c r="E484" s="54">
        <f>'PRIX LF'!P487</f>
        <v>-0.15000000000000002</v>
      </c>
      <c r="F484" s="26" t="str">
        <f>'PRIX LF'!W487</f>
        <v>FITNESS</v>
      </c>
      <c r="G484" s="57">
        <f>'PRIX LF'!N487</f>
        <v>76.86</v>
      </c>
      <c r="H484" s="26" t="str">
        <f>'PRIX LF'!F487</f>
        <v>SET</v>
      </c>
      <c r="I484" s="26">
        <f>'PRIX LF'!V487</f>
        <v>21.26</v>
      </c>
      <c r="J484" s="57">
        <f>'PRIX LF'!R487</f>
        <v>52.841249999999995</v>
      </c>
      <c r="K484" s="57">
        <f>'PRIX LF'!J487</f>
        <v>27.6</v>
      </c>
      <c r="L484" s="303">
        <f>'PRIX LF'!AE487</f>
        <v>1.7345796666666666E-2</v>
      </c>
    </row>
    <row r="485" spans="1:12" x14ac:dyDescent="0.2">
      <c r="A485" s="26">
        <f>'PRIX LF'!A488</f>
        <v>3537</v>
      </c>
      <c r="B485" s="26" t="str">
        <f>'PRIX LF'!D488</f>
        <v>KIT PUMP 20KG NOIR</v>
      </c>
      <c r="C485" s="57">
        <f>'PRIX LF'!L488</f>
        <v>64.05</v>
      </c>
      <c r="D485" s="57">
        <f>'PRIX LF'!O488</f>
        <v>54.442499999999995</v>
      </c>
      <c r="E485" s="54">
        <f>'PRIX LF'!P488</f>
        <v>-0.15000000000000002</v>
      </c>
      <c r="F485" s="26" t="str">
        <f>'PRIX LF'!W488</f>
        <v>FITNESS</v>
      </c>
      <c r="G485" s="57">
        <f>'PRIX LF'!N488</f>
        <v>76.86</v>
      </c>
      <c r="H485" s="26" t="str">
        <f>'PRIX LF'!F488</f>
        <v>SET</v>
      </c>
      <c r="I485" s="26">
        <f>'PRIX LF'!V488</f>
        <v>21.26</v>
      </c>
      <c r="J485" s="57">
        <f>'PRIX LF'!R488</f>
        <v>52.841249999999995</v>
      </c>
      <c r="K485" s="57">
        <f>'PRIX LF'!J488</f>
        <v>26.429090909090906</v>
      </c>
      <c r="L485" s="303">
        <f>'PRIX LF'!AE488</f>
        <v>1.7345796666666666E-2</v>
      </c>
    </row>
    <row r="486" spans="1:12" x14ac:dyDescent="0.2">
      <c r="A486" s="26">
        <f>'PRIX LF'!A489</f>
        <v>1772</v>
      </c>
      <c r="B486" s="26" t="str">
        <f>'PRIX LF'!D489</f>
        <v>KIT PUMP 40KG (JAUNE/VERT/ORANGE/BLEU)</v>
      </c>
      <c r="C486" s="57">
        <f>'PRIX LF'!L489</f>
        <v>124.05</v>
      </c>
      <c r="D486" s="57">
        <f>'PRIX LF'!O489</f>
        <v>105.4425</v>
      </c>
      <c r="E486" s="54">
        <f>'PRIX LF'!P489</f>
        <v>-0.15000000000000002</v>
      </c>
      <c r="F486" s="26" t="str">
        <f>'PRIX LF'!W489</f>
        <v>FITNESS</v>
      </c>
      <c r="G486" s="57">
        <f>'PRIX LF'!N489</f>
        <v>148.85999999999999</v>
      </c>
      <c r="H486" s="26" t="str">
        <f>'PRIX LF'!F489</f>
        <v>SET</v>
      </c>
      <c r="I486" s="26">
        <f>'PRIX LF'!V489</f>
        <v>40</v>
      </c>
      <c r="J486" s="57">
        <f>'PRIX LF'!R489</f>
        <v>102.34124999999999</v>
      </c>
      <c r="K486" s="57">
        <f>'PRIX LF'!J489</f>
        <v>52.272727272727266</v>
      </c>
      <c r="L486" s="303" t="str">
        <f>'PRIX LF'!AE489</f>
        <v/>
      </c>
    </row>
    <row r="487" spans="1:12" x14ac:dyDescent="0.2">
      <c r="A487" s="26">
        <f>'PRIX LF'!A490</f>
        <v>1771</v>
      </c>
      <c r="B487" s="26" t="str">
        <f>'PRIX LF'!D490</f>
        <v>KIT PUMP 40KG (ROSE/JAUNE/VERT/BLEU)</v>
      </c>
      <c r="C487" s="57">
        <f>'PRIX LF'!L490</f>
        <v>124.05</v>
      </c>
      <c r="D487" s="57">
        <f>'PRIX LF'!O490</f>
        <v>105.4425</v>
      </c>
      <c r="E487" s="54">
        <f>'PRIX LF'!P490</f>
        <v>-0.15000000000000002</v>
      </c>
      <c r="F487" s="26" t="str">
        <f>'PRIX LF'!W490</f>
        <v>FITNESS</v>
      </c>
      <c r="G487" s="57">
        <f>'PRIX LF'!N490</f>
        <v>148.85999999999999</v>
      </c>
      <c r="H487" s="26" t="str">
        <f>'PRIX LF'!F490</f>
        <v>SET</v>
      </c>
      <c r="I487" s="26">
        <f>'PRIX LF'!V490</f>
        <v>40</v>
      </c>
      <c r="J487" s="57">
        <f>'PRIX LF'!R490</f>
        <v>102.34124999999999</v>
      </c>
      <c r="K487" s="57">
        <f>'PRIX LF'!J490</f>
        <v>52.272727272727266</v>
      </c>
      <c r="L487" s="303" t="str">
        <f>'PRIX LF'!AE490</f>
        <v/>
      </c>
    </row>
    <row r="488" spans="1:12" x14ac:dyDescent="0.2">
      <c r="A488" s="26">
        <f>'PRIX LF'!A491</f>
        <v>1770</v>
      </c>
      <c r="B488" s="26" t="str">
        <f>'PRIX LF'!D491</f>
        <v>KIT PUMP 40KG NOIR</v>
      </c>
      <c r="C488" s="57">
        <f>'PRIX LF'!L491</f>
        <v>124.05</v>
      </c>
      <c r="D488" s="57">
        <f>'PRIX LF'!O491</f>
        <v>105.4425</v>
      </c>
      <c r="E488" s="54">
        <f>'PRIX LF'!P491</f>
        <v>-0.15000000000000002</v>
      </c>
      <c r="F488" s="26" t="str">
        <f>'PRIX LF'!W491</f>
        <v>FITNESS</v>
      </c>
      <c r="G488" s="57">
        <f>'PRIX LF'!N491</f>
        <v>148.85999999999999</v>
      </c>
      <c r="H488" s="26" t="str">
        <f>'PRIX LF'!F491</f>
        <v>SET</v>
      </c>
      <c r="I488" s="26">
        <f>'PRIX LF'!V491</f>
        <v>40</v>
      </c>
      <c r="J488" s="57">
        <f>'PRIX LF'!R491</f>
        <v>102.34124999999999</v>
      </c>
      <c r="K488" s="57">
        <f>'PRIX LF'!J491</f>
        <v>47.756363636363631</v>
      </c>
      <c r="L488" s="303" t="str">
        <f>'PRIX LF'!AE491</f>
        <v/>
      </c>
    </row>
    <row r="489" spans="1:12" x14ac:dyDescent="0.2">
      <c r="A489" s="26">
        <f>'PRIX LF'!A492</f>
        <v>2903</v>
      </c>
      <c r="B489" s="26" t="str">
        <f>'PRIX LF'!D492</f>
        <v>KIT PUMP 8,5KG COULEUR (JAUNE/VERT)</v>
      </c>
      <c r="C489" s="57">
        <f>'PRIX LF'!L492</f>
        <v>36</v>
      </c>
      <c r="D489" s="57">
        <f>'PRIX LF'!O492</f>
        <v>30.599999999999998</v>
      </c>
      <c r="E489" s="54">
        <f>'PRIX LF'!P492</f>
        <v>-0.15000000000000005</v>
      </c>
      <c r="F489" s="26" t="str">
        <f>'PRIX LF'!W492</f>
        <v>FITNESS</v>
      </c>
      <c r="G489" s="57">
        <f>'PRIX LF'!N492</f>
        <v>43.199999999999996</v>
      </c>
      <c r="H489" s="26" t="str">
        <f>'PRIX LF'!F492</f>
        <v>SET</v>
      </c>
      <c r="I489" s="26">
        <f>'PRIX LF'!V492</f>
        <v>10.442857142857143</v>
      </c>
      <c r="J489" s="57">
        <f>'PRIX LF'!R492</f>
        <v>29.7</v>
      </c>
      <c r="K489" s="57">
        <f>'PRIX LF'!J492</f>
        <v>16.309090909090909</v>
      </c>
      <c r="L489" s="303">
        <f>'PRIX LF'!AE492</f>
        <v>1.0864015714285713E-2</v>
      </c>
    </row>
    <row r="490" spans="1:12" x14ac:dyDescent="0.2">
      <c r="A490" s="26">
        <f>'PRIX LF'!A493</f>
        <v>2900</v>
      </c>
      <c r="B490" s="26" t="str">
        <f>'PRIX LF'!D493</f>
        <v>KIT PUMP 8,5KG COULEUR (ROSE/JAUNE)</v>
      </c>
      <c r="C490" s="57">
        <f>'PRIX LF'!L493</f>
        <v>36</v>
      </c>
      <c r="D490" s="57">
        <f>'PRIX LF'!O493</f>
        <v>30.599999999999998</v>
      </c>
      <c r="E490" s="54">
        <f>'PRIX LF'!P493</f>
        <v>-0.15000000000000005</v>
      </c>
      <c r="F490" s="26" t="str">
        <f>'PRIX LF'!W493</f>
        <v>FITNESS</v>
      </c>
      <c r="G490" s="57">
        <f>'PRIX LF'!N493</f>
        <v>43.199999999999996</v>
      </c>
      <c r="H490" s="26" t="str">
        <f>'PRIX LF'!F493</f>
        <v>SET</v>
      </c>
      <c r="I490" s="26">
        <f>'PRIX LF'!V493</f>
        <v>10.442857142857143</v>
      </c>
      <c r="J490" s="57">
        <f>'PRIX LF'!R493</f>
        <v>29.7</v>
      </c>
      <c r="K490" s="57">
        <f>'PRIX LF'!J493</f>
        <v>16.309090909090909</v>
      </c>
      <c r="L490" s="303" t="str">
        <f>'PRIX LF'!AE493</f>
        <v/>
      </c>
    </row>
    <row r="491" spans="1:12" x14ac:dyDescent="0.2">
      <c r="A491" s="26">
        <f>'PRIX LF'!A494</f>
        <v>2901</v>
      </c>
      <c r="B491" s="26" t="str">
        <f>'PRIX LF'!D494</f>
        <v>KIT PUMP 8,5KG NOIR</v>
      </c>
      <c r="C491" s="57">
        <f>'PRIX LF'!L494</f>
        <v>36</v>
      </c>
      <c r="D491" s="57">
        <f>'PRIX LF'!O494</f>
        <v>30.599999999999998</v>
      </c>
      <c r="E491" s="54">
        <f>'PRIX LF'!P494</f>
        <v>-0.15000000000000005</v>
      </c>
      <c r="F491" s="26" t="str">
        <f>'PRIX LF'!W494</f>
        <v>FITNESS</v>
      </c>
      <c r="G491" s="57">
        <f>'PRIX LF'!N494</f>
        <v>43.199999999999996</v>
      </c>
      <c r="H491" s="26" t="str">
        <f>'PRIX LF'!F494</f>
        <v>SET</v>
      </c>
      <c r="I491" s="26">
        <f>'PRIX LF'!V494</f>
        <v>10.442857142857143</v>
      </c>
      <c r="J491" s="57">
        <f>'PRIX LF'!R494</f>
        <v>29.7</v>
      </c>
      <c r="K491" s="57">
        <f>'PRIX LF'!J494</f>
        <v>15.807272727272725</v>
      </c>
      <c r="L491" s="303" t="str">
        <f>'PRIX LF'!AE494</f>
        <v/>
      </c>
    </row>
    <row r="492" spans="1:12" x14ac:dyDescent="0.2">
      <c r="A492" s="26">
        <f>'PRIX LF'!A495</f>
        <v>1636</v>
      </c>
      <c r="B492" s="26" t="str">
        <f>'PRIX LF'!D495</f>
        <v>LADDER BARREL</v>
      </c>
      <c r="C492" s="57">
        <f>'PRIX LF'!L495</f>
        <v>1120</v>
      </c>
      <c r="D492" s="57">
        <f>'PRIX LF'!O495</f>
        <v>1120</v>
      </c>
      <c r="E492" s="54">
        <f>'PRIX LF'!P495</f>
        <v>0</v>
      </c>
      <c r="F492" s="26" t="str">
        <f>'PRIX LF'!W495</f>
        <v>MÉTHODES DOUCES</v>
      </c>
      <c r="G492" s="57">
        <f>'PRIX LF'!N495</f>
        <v>1344</v>
      </c>
      <c r="H492" s="26" t="str">
        <f>'PRIX LF'!F495</f>
        <v>PIECE</v>
      </c>
      <c r="I492" s="26">
        <f>'PRIX LF'!V495</f>
        <v>35</v>
      </c>
      <c r="J492" s="57">
        <f>'PRIX LF'!R495</f>
        <v>1120</v>
      </c>
      <c r="K492" s="57">
        <f>'PRIX LF'!J495</f>
        <v>738.65000000000009</v>
      </c>
      <c r="L492" s="303" t="str">
        <f>'PRIX LF'!AE495</f>
        <v/>
      </c>
    </row>
    <row r="493" spans="1:12" x14ac:dyDescent="0.2">
      <c r="A493" s="26">
        <f>'PRIX LF'!A496</f>
        <v>5045</v>
      </c>
      <c r="B493" s="26" t="str">
        <f>'PRIX LF'!D496</f>
        <v>LAT PULLDOWN &amp; ROW - V16</v>
      </c>
      <c r="C493" s="57">
        <f>'PRIX LF'!L496</f>
        <v>2075</v>
      </c>
      <c r="D493" s="57">
        <f>'PRIX LF'!O496</f>
        <v>1608.125</v>
      </c>
      <c r="E493" s="54">
        <f>'PRIX LF'!P496</f>
        <v>-0.22500000000000001</v>
      </c>
      <c r="F493" s="26" t="str">
        <f>'PRIX LF'!W496</f>
        <v>MACHINES MUSCULATION</v>
      </c>
      <c r="G493" s="57">
        <f>'PRIX LF'!N496</f>
        <v>2490</v>
      </c>
      <c r="H493" s="26" t="str">
        <f>'PRIX LF'!F496</f>
        <v>PIECE</v>
      </c>
      <c r="I493" s="26">
        <f>'PRIX LF'!V496</f>
        <v>186</v>
      </c>
      <c r="J493" s="57">
        <f>'PRIX LF'!R496</f>
        <v>1504.375</v>
      </c>
      <c r="K493" s="57">
        <f>'PRIX LF'!J496</f>
        <v>913.00000000000011</v>
      </c>
      <c r="L493" s="303" t="str">
        <f>'PRIX LF'!AE496</f>
        <v/>
      </c>
    </row>
    <row r="494" spans="1:12" x14ac:dyDescent="0.2">
      <c r="A494" s="26">
        <f>'PRIX LF'!A497</f>
        <v>5023</v>
      </c>
      <c r="B494" s="26" t="str">
        <f>'PRIX LF'!D497</f>
        <v>LAT PULLDOWN 95KG - E14</v>
      </c>
      <c r="C494" s="57">
        <f>'PRIX LF'!L497</f>
        <v>2985</v>
      </c>
      <c r="D494" s="57">
        <f>'PRIX LF'!O497</f>
        <v>2313.375</v>
      </c>
      <c r="E494" s="54">
        <f>'PRIX LF'!P497</f>
        <v>-0.22500000000000001</v>
      </c>
      <c r="F494" s="26" t="str">
        <f>'PRIX LF'!W497</f>
        <v>MACHINES MUSCULATION</v>
      </c>
      <c r="G494" s="57">
        <f>'PRIX LF'!N497</f>
        <v>3582</v>
      </c>
      <c r="H494" s="26" t="str">
        <f>'PRIX LF'!F497</f>
        <v>PIECE</v>
      </c>
      <c r="I494" s="26">
        <f>'PRIX LF'!V497</f>
        <v>216</v>
      </c>
      <c r="J494" s="57">
        <f>'PRIX LF'!R497</f>
        <v>2164.125</v>
      </c>
      <c r="K494" s="57">
        <f>'PRIX LF'!J497</f>
        <v>1313.4</v>
      </c>
      <c r="L494" s="303" t="str">
        <f>'PRIX LF'!AE497</f>
        <v/>
      </c>
    </row>
    <row r="495" spans="1:12" x14ac:dyDescent="0.2">
      <c r="A495" s="26">
        <f>'PRIX LF'!A498</f>
        <v>5026</v>
      </c>
      <c r="B495" s="26" t="str">
        <f>'PRIX LF'!D498</f>
        <v>LATERAL RAISE - E24</v>
      </c>
      <c r="C495" s="57">
        <f>'PRIX LF'!L498</f>
        <v>2910</v>
      </c>
      <c r="D495" s="57">
        <f>'PRIX LF'!O498</f>
        <v>2255.25</v>
      </c>
      <c r="E495" s="54">
        <f>'PRIX LF'!P498</f>
        <v>-0.22500000000000001</v>
      </c>
      <c r="F495" s="26" t="str">
        <f>'PRIX LF'!W498</f>
        <v>MACHINES MUSCULATION</v>
      </c>
      <c r="G495" s="57">
        <f>'PRIX LF'!N498</f>
        <v>3492</v>
      </c>
      <c r="H495" s="26" t="str">
        <f>'PRIX LF'!F498</f>
        <v>PIECE</v>
      </c>
      <c r="I495" s="26">
        <f>'PRIX LF'!V498</f>
        <v>173</v>
      </c>
      <c r="J495" s="57">
        <f>'PRIX LF'!R498</f>
        <v>2109.75</v>
      </c>
      <c r="K495" s="57">
        <f>'PRIX LF'!J498</f>
        <v>1280.4000000000001</v>
      </c>
      <c r="L495" s="303" t="str">
        <f>'PRIX LF'!AE498</f>
        <v/>
      </c>
    </row>
    <row r="496" spans="1:12" x14ac:dyDescent="0.2">
      <c r="A496" s="26">
        <f>'PRIX LF'!A499</f>
        <v>1928</v>
      </c>
      <c r="B496" s="26" t="str">
        <f>'PRIX LF'!D499</f>
        <v>LATTES CAOUTCHOUC (LOT DE 12PCS)</v>
      </c>
      <c r="C496" s="57">
        <f>'PRIX LF'!L499</f>
        <v>19</v>
      </c>
      <c r="D496" s="57">
        <f>'PRIX LF'!O499</f>
        <v>15.674999999999999</v>
      </c>
      <c r="E496" s="54">
        <f>'PRIX LF'!P499</f>
        <v>-0.17500000000000004</v>
      </c>
      <c r="F496" s="26" t="str">
        <f>'PRIX LF'!W499</f>
        <v>COACHING</v>
      </c>
      <c r="G496" s="57">
        <f>'PRIX LF'!N499</f>
        <v>22.8</v>
      </c>
      <c r="H496" s="26" t="str">
        <f>'PRIX LF'!F499</f>
        <v>LOT DE 12</v>
      </c>
      <c r="I496" s="26">
        <f>'PRIX LF'!V499</f>
        <v>1.2</v>
      </c>
      <c r="J496" s="57">
        <f>'PRIX LF'!R499</f>
        <v>14.725</v>
      </c>
      <c r="K496" s="57">
        <f>'PRIX LF'!J499</f>
        <v>7.0254545454545445</v>
      </c>
      <c r="L496" s="303">
        <f>'PRIX LF'!AE499</f>
        <v>0</v>
      </c>
    </row>
    <row r="497" spans="1:12" x14ac:dyDescent="0.2">
      <c r="A497" s="26">
        <f>'PRIX LF'!A500</f>
        <v>2621</v>
      </c>
      <c r="B497" s="26" t="str">
        <f>'PRIX LF'!D500</f>
        <v>LECTEUR CD USB-MP3 NUMARK</v>
      </c>
      <c r="C497" s="57">
        <f>'PRIX LF'!L500</f>
        <v>211.67</v>
      </c>
      <c r="D497" s="57">
        <f>'PRIX LF'!O500</f>
        <v>211.67</v>
      </c>
      <c r="E497" s="54">
        <f>'PRIX LF'!P500</f>
        <v>0</v>
      </c>
      <c r="F497" s="26" t="str">
        <f>'PRIX LF'!W500</f>
        <v>ÉQUIPEMENT</v>
      </c>
      <c r="G497" s="57">
        <f>'PRIX LF'!N500</f>
        <v>254.00399999999996</v>
      </c>
      <c r="H497" s="26" t="str">
        <f>'PRIX LF'!F500</f>
        <v>PIECE</v>
      </c>
      <c r="I497" s="26">
        <f>'PRIX LF'!V500</f>
        <v>6</v>
      </c>
      <c r="J497" s="57">
        <f>'PRIX LF'!R500</f>
        <v>211.67</v>
      </c>
      <c r="K497" s="57">
        <f>'PRIX LF'!J500</f>
        <v>190.5</v>
      </c>
      <c r="L497" s="303" t="str">
        <f>'PRIX LF'!AE500</f>
        <v/>
      </c>
    </row>
    <row r="498" spans="1:12" x14ac:dyDescent="0.2">
      <c r="A498" s="26">
        <f>'PRIX LF'!A501</f>
        <v>5005</v>
      </c>
      <c r="B498" s="26" t="str">
        <f>'PRIX LF'!D501</f>
        <v>LEG EXTENSIONS - E52</v>
      </c>
      <c r="C498" s="57">
        <f>'PRIX LF'!L501</f>
        <v>2985</v>
      </c>
      <c r="D498" s="57">
        <f>'PRIX LF'!O501</f>
        <v>2313.375</v>
      </c>
      <c r="E498" s="54">
        <f>'PRIX LF'!P501</f>
        <v>-0.22500000000000001</v>
      </c>
      <c r="F498" s="26" t="str">
        <f>'PRIX LF'!W501</f>
        <v>MACHINES MUSCULATION</v>
      </c>
      <c r="G498" s="57">
        <f>'PRIX LF'!N501</f>
        <v>3582</v>
      </c>
      <c r="H498" s="26" t="str">
        <f>'PRIX LF'!F501</f>
        <v>PIECE</v>
      </c>
      <c r="I498" s="26">
        <f>'PRIX LF'!V501</f>
        <v>224</v>
      </c>
      <c r="J498" s="57">
        <f>'PRIX LF'!R501</f>
        <v>2164.125</v>
      </c>
      <c r="K498" s="57">
        <f>'PRIX LF'!J501</f>
        <v>1313.4</v>
      </c>
      <c r="L498" s="303" t="str">
        <f>'PRIX LF'!AE501</f>
        <v/>
      </c>
    </row>
    <row r="499" spans="1:12" x14ac:dyDescent="0.2">
      <c r="A499" s="26">
        <f>'PRIX LF'!A502</f>
        <v>5049</v>
      </c>
      <c r="B499" s="26" t="str">
        <f>'PRIX LF'!D502</f>
        <v>LEG EXTENSIONS - V52</v>
      </c>
      <c r="C499" s="57">
        <f>'PRIX LF'!L502</f>
        <v>2075</v>
      </c>
      <c r="D499" s="57">
        <f>'PRIX LF'!O502</f>
        <v>1608.125</v>
      </c>
      <c r="E499" s="54">
        <f>'PRIX LF'!P502</f>
        <v>-0.22500000000000001</v>
      </c>
      <c r="F499" s="26" t="str">
        <f>'PRIX LF'!W502</f>
        <v>MACHINES MUSCULATION</v>
      </c>
      <c r="G499" s="57">
        <f>'PRIX LF'!N502</f>
        <v>2490</v>
      </c>
      <c r="H499" s="26" t="str">
        <f>'PRIX LF'!F502</f>
        <v>PIECE</v>
      </c>
      <c r="I499" s="26">
        <f>'PRIX LF'!V502</f>
        <v>182</v>
      </c>
      <c r="J499" s="57">
        <f>'PRIX LF'!R502</f>
        <v>1504.375</v>
      </c>
      <c r="K499" s="57">
        <f>'PRIX LF'!J502</f>
        <v>913.00000000000011</v>
      </c>
      <c r="L499" s="303" t="str">
        <f>'PRIX LF'!AE502</f>
        <v/>
      </c>
    </row>
    <row r="500" spans="1:12" x14ac:dyDescent="0.2">
      <c r="A500" s="26">
        <f>'PRIX LF'!A503</f>
        <v>5009</v>
      </c>
      <c r="B500" s="26" t="str">
        <f>'PRIX LF'!D503</f>
        <v>LEG PRESS - E59</v>
      </c>
      <c r="C500" s="57">
        <f>'PRIX LF'!L503</f>
        <v>3595</v>
      </c>
      <c r="D500" s="57">
        <f>'PRIX LF'!O503</f>
        <v>2786.125</v>
      </c>
      <c r="E500" s="54">
        <f>'PRIX LF'!P503</f>
        <v>-0.22500000000000001</v>
      </c>
      <c r="F500" s="26" t="str">
        <f>'PRIX LF'!W503</f>
        <v>MACHINES MUSCULATION</v>
      </c>
      <c r="G500" s="57">
        <f>'PRIX LF'!N503</f>
        <v>4314</v>
      </c>
      <c r="H500" s="26" t="str">
        <f>'PRIX LF'!F503</f>
        <v>PIECE</v>
      </c>
      <c r="I500" s="26">
        <f>'PRIX LF'!V503</f>
        <v>275</v>
      </c>
      <c r="J500" s="57">
        <f>'PRIX LF'!R503</f>
        <v>2606.375</v>
      </c>
      <c r="K500" s="57">
        <f>'PRIX LF'!J503</f>
        <v>1581.8000000000002</v>
      </c>
      <c r="L500" s="303" t="str">
        <f>'PRIX LF'!AE503</f>
        <v/>
      </c>
    </row>
    <row r="501" spans="1:12" x14ac:dyDescent="0.2">
      <c r="A501" s="26">
        <f>'PRIX LF'!A504</f>
        <v>5053</v>
      </c>
      <c r="B501" s="26" t="str">
        <f>'PRIX LF'!D504</f>
        <v>LEG PRESS - V59</v>
      </c>
      <c r="C501" s="57">
        <f>'PRIX LF'!L504</f>
        <v>2500</v>
      </c>
      <c r="D501" s="57">
        <f>'PRIX LF'!O504</f>
        <v>1937.5</v>
      </c>
      <c r="E501" s="54">
        <f>'PRIX LF'!P504</f>
        <v>-0.22500000000000001</v>
      </c>
      <c r="F501" s="26" t="str">
        <f>'PRIX LF'!W504</f>
        <v>MACHINES MUSCULATION</v>
      </c>
      <c r="G501" s="57">
        <f>'PRIX LF'!N504</f>
        <v>3000</v>
      </c>
      <c r="H501" s="26" t="str">
        <f>'PRIX LF'!F504</f>
        <v>PIECE</v>
      </c>
      <c r="I501" s="26">
        <f>'PRIX LF'!V504</f>
        <v>231</v>
      </c>
      <c r="J501" s="57">
        <f>'PRIX LF'!R504</f>
        <v>1812.5</v>
      </c>
      <c r="K501" s="57">
        <f>'PRIX LF'!J504</f>
        <v>1100</v>
      </c>
      <c r="L501" s="303" t="str">
        <f>'PRIX LF'!AE504</f>
        <v/>
      </c>
    </row>
    <row r="502" spans="1:12" x14ac:dyDescent="0.2">
      <c r="A502" s="26">
        <f>'PRIX LF'!A505</f>
        <v>5043</v>
      </c>
      <c r="B502" s="26" t="str">
        <f>'PRIX LF'!D505</f>
        <v>LEG PRESS AND HACK SQUAT</v>
      </c>
      <c r="C502" s="57">
        <f>'PRIX LF'!L505</f>
        <v>2395</v>
      </c>
      <c r="D502" s="57">
        <f>'PRIX LF'!O505</f>
        <v>1796.25</v>
      </c>
      <c r="E502" s="54">
        <f>'PRIX LF'!P505</f>
        <v>-0.25</v>
      </c>
      <c r="F502" s="26" t="str">
        <f>'PRIX LF'!W505</f>
        <v>MACHINES MUSCULATION</v>
      </c>
      <c r="G502" s="57">
        <f>'PRIX LF'!N505</f>
        <v>2874</v>
      </c>
      <c r="H502" s="26" t="str">
        <f>'PRIX LF'!F505</f>
        <v>PIECE</v>
      </c>
      <c r="I502" s="26">
        <f>'PRIX LF'!V505</f>
        <v>157</v>
      </c>
      <c r="J502" s="57">
        <f>'PRIX LF'!R505</f>
        <v>1796.25</v>
      </c>
      <c r="K502" s="57">
        <f>'PRIX LF'!J505</f>
        <v>1053.8000000000002</v>
      </c>
      <c r="L502" s="303" t="str">
        <f>'PRIX LF'!AE505</f>
        <v/>
      </c>
    </row>
    <row r="503" spans="1:12" x14ac:dyDescent="0.2">
      <c r="A503" s="26">
        <f>'PRIX LF'!A506</f>
        <v>3223</v>
      </c>
      <c r="B503" s="26" t="str">
        <f>'PRIX LF'!D506</f>
        <v>LEG TRAINER</v>
      </c>
      <c r="C503" s="57">
        <f>'PRIX LF'!L506</f>
        <v>1357.4</v>
      </c>
      <c r="D503" s="57">
        <f>'PRIX LF'!O506</f>
        <v>1357.4</v>
      </c>
      <c r="E503" s="54">
        <f>'PRIX LF'!P506</f>
        <v>0</v>
      </c>
      <c r="F503" s="26" t="str">
        <f>'PRIX LF'!W506</f>
        <v>CARDIO TRAINING</v>
      </c>
      <c r="G503" s="57">
        <f>'PRIX LF'!N506</f>
        <v>1628.88</v>
      </c>
      <c r="H503" s="26" t="str">
        <f>'PRIX LF'!F506</f>
        <v>PIECE</v>
      </c>
      <c r="I503" s="26">
        <f>'PRIX LF'!V506</f>
        <v>52</v>
      </c>
      <c r="J503" s="57">
        <f>'PRIX LF'!R506</f>
        <v>1357.4</v>
      </c>
      <c r="K503" s="57">
        <f>'PRIX LF'!J506</f>
        <v>812.31818181818164</v>
      </c>
      <c r="L503" s="303" t="str">
        <f>'PRIX LF'!AE506</f>
        <v/>
      </c>
    </row>
    <row r="504" spans="1:12" x14ac:dyDescent="0.2">
      <c r="A504" s="26">
        <f>'PRIX LF'!A507</f>
        <v>3119</v>
      </c>
      <c r="B504" s="26" t="str">
        <f>'PRIX LF'!D507</f>
        <v>LEGGINGS</v>
      </c>
      <c r="C504" s="57">
        <f>'PRIX LF'!L507</f>
        <v>20</v>
      </c>
      <c r="D504" s="57">
        <f>'PRIX LF'!O507</f>
        <v>20</v>
      </c>
      <c r="E504" s="54">
        <f>'PRIX LF'!P507</f>
        <v>0</v>
      </c>
      <c r="F504" s="26" t="str">
        <f>'PRIX LF'!W507</f>
        <v>VÊTEMENTS</v>
      </c>
      <c r="G504" s="57">
        <f>'PRIX LF'!N507</f>
        <v>24</v>
      </c>
      <c r="H504" s="26" t="str">
        <f>'PRIX LF'!F507</f>
        <v>PIECE</v>
      </c>
      <c r="I504" s="26">
        <f>'PRIX LF'!V507</f>
        <v>0.3</v>
      </c>
      <c r="J504" s="57">
        <f>'PRIX LF'!R507</f>
        <v>20</v>
      </c>
      <c r="K504" s="57">
        <f>'PRIX LF'!J507</f>
        <v>14</v>
      </c>
      <c r="L504" s="303" t="str">
        <f>'PRIX LF'!AE507</f>
        <v/>
      </c>
    </row>
    <row r="505" spans="1:12" x14ac:dyDescent="0.2">
      <c r="A505" s="26" t="str">
        <f>'PRIX LF'!A508</f>
        <v>3121L</v>
      </c>
      <c r="B505" s="26" t="str">
        <f>'PRIX LF'!D508</f>
        <v>LEGGINGS C / L</v>
      </c>
      <c r="C505" s="57">
        <f>'PRIX LF'!L508</f>
        <v>30</v>
      </c>
      <c r="D505" s="57">
        <f>'PRIX LF'!O508</f>
        <v>30</v>
      </c>
      <c r="E505" s="54">
        <f>'PRIX LF'!P508</f>
        <v>0</v>
      </c>
      <c r="F505" s="26" t="str">
        <f>'PRIX LF'!W508</f>
        <v>VÊTEMENTS</v>
      </c>
      <c r="G505" s="57">
        <f>'PRIX LF'!N508</f>
        <v>36</v>
      </c>
      <c r="H505" s="26" t="str">
        <f>'PRIX LF'!F508</f>
        <v>PIECE</v>
      </c>
      <c r="I505" s="26">
        <f>'PRIX LF'!V508</f>
        <v>0.3</v>
      </c>
      <c r="J505" s="57">
        <f>'PRIX LF'!R508</f>
        <v>30</v>
      </c>
      <c r="K505" s="57">
        <f>'PRIX LF'!J508</f>
        <v>21</v>
      </c>
      <c r="L505" s="303" t="str">
        <f>'PRIX LF'!AE508</f>
        <v/>
      </c>
    </row>
    <row r="506" spans="1:12" x14ac:dyDescent="0.2">
      <c r="A506" s="26" t="str">
        <f>'PRIX LF'!A509</f>
        <v>3121M</v>
      </c>
      <c r="B506" s="26" t="str">
        <f>'PRIX LF'!D509</f>
        <v>LEGGINGS C / M</v>
      </c>
      <c r="C506" s="57">
        <f>'PRIX LF'!L509</f>
        <v>30</v>
      </c>
      <c r="D506" s="57">
        <f>'PRIX LF'!O509</f>
        <v>30</v>
      </c>
      <c r="E506" s="54">
        <f>'PRIX LF'!P509</f>
        <v>0</v>
      </c>
      <c r="F506" s="26" t="str">
        <f>'PRIX LF'!W509</f>
        <v>VÊTEMENTS</v>
      </c>
      <c r="G506" s="57">
        <f>'PRIX LF'!N509</f>
        <v>36</v>
      </c>
      <c r="H506" s="26" t="str">
        <f>'PRIX LF'!F509</f>
        <v>PIECE</v>
      </c>
      <c r="I506" s="26">
        <f>'PRIX LF'!V509</f>
        <v>0.3</v>
      </c>
      <c r="J506" s="57">
        <f>'PRIX LF'!R509</f>
        <v>30</v>
      </c>
      <c r="K506" s="57">
        <f>'PRIX LF'!J509</f>
        <v>21</v>
      </c>
      <c r="L506" s="303" t="str">
        <f>'PRIX LF'!AE509</f>
        <v/>
      </c>
    </row>
    <row r="507" spans="1:12" x14ac:dyDescent="0.2">
      <c r="A507" s="26" t="str">
        <f>'PRIX LF'!A510</f>
        <v>3121S</v>
      </c>
      <c r="B507" s="26" t="str">
        <f>'PRIX LF'!D510</f>
        <v>LEGGINGS C / S</v>
      </c>
      <c r="C507" s="57">
        <f>'PRIX LF'!L510</f>
        <v>30</v>
      </c>
      <c r="D507" s="57">
        <f>'PRIX LF'!O510</f>
        <v>30</v>
      </c>
      <c r="E507" s="54">
        <f>'PRIX LF'!P510</f>
        <v>0</v>
      </c>
      <c r="F507" s="26" t="str">
        <f>'PRIX LF'!W510</f>
        <v>VÊTEMENTS</v>
      </c>
      <c r="G507" s="57">
        <f>'PRIX LF'!N510</f>
        <v>36</v>
      </c>
      <c r="H507" s="26" t="str">
        <f>'PRIX LF'!F510</f>
        <v>PIECE</v>
      </c>
      <c r="I507" s="26">
        <f>'PRIX LF'!V510</f>
        <v>0.3</v>
      </c>
      <c r="J507" s="57">
        <f>'PRIX LF'!R510</f>
        <v>30</v>
      </c>
      <c r="K507" s="57">
        <f>'PRIX LF'!J510</f>
        <v>21</v>
      </c>
      <c r="L507" s="303" t="str">
        <f>'PRIX LF'!AE510</f>
        <v/>
      </c>
    </row>
    <row r="508" spans="1:12" x14ac:dyDescent="0.2">
      <c r="A508" s="26">
        <f>'PRIX LF'!A511</f>
        <v>3115</v>
      </c>
      <c r="B508" s="26" t="str">
        <f>'PRIX LF'!D511</f>
        <v>LEGGINGS FANTASY</v>
      </c>
      <c r="C508" s="57">
        <f>'PRIX LF'!L511</f>
        <v>30</v>
      </c>
      <c r="D508" s="57">
        <f>'PRIX LF'!O511</f>
        <v>30</v>
      </c>
      <c r="E508" s="54">
        <f>'PRIX LF'!P511</f>
        <v>0</v>
      </c>
      <c r="F508" s="26" t="str">
        <f>'PRIX LF'!W511</f>
        <v>VÊTEMENTS</v>
      </c>
      <c r="G508" s="57">
        <f>'PRIX LF'!N511</f>
        <v>36</v>
      </c>
      <c r="H508" s="26" t="str">
        <f>'PRIX LF'!F511</f>
        <v>PIECE</v>
      </c>
      <c r="I508" s="26">
        <f>'PRIX LF'!V511</f>
        <v>0.3</v>
      </c>
      <c r="J508" s="57">
        <f>'PRIX LF'!R511</f>
        <v>30</v>
      </c>
      <c r="K508" s="57">
        <f>'PRIX LF'!J511</f>
        <v>21</v>
      </c>
      <c r="L508" s="303" t="str">
        <f>'PRIX LF'!AE511</f>
        <v/>
      </c>
    </row>
    <row r="509" spans="1:12" x14ac:dyDescent="0.2">
      <c r="A509" s="26">
        <f>'PRIX LF'!A512</f>
        <v>1763</v>
      </c>
      <c r="B509" s="26" t="str">
        <f>'PRIX LF'!D512</f>
        <v>LF BIKE NOIR</v>
      </c>
      <c r="C509" s="57">
        <f>'PRIX LF'!L512</f>
        <v>1400.9</v>
      </c>
      <c r="D509" s="57">
        <f>'PRIX LF'!O512</f>
        <v>749.48149999999998</v>
      </c>
      <c r="E509" s="54">
        <f>'PRIX LF'!P512</f>
        <v>-0.46500000000000002</v>
      </c>
      <c r="F509" s="26" t="str">
        <f>'PRIX LF'!W512</f>
        <v>FITNESS</v>
      </c>
      <c r="G509" s="57">
        <f>'PRIX LF'!N512</f>
        <v>1681.0800000000002</v>
      </c>
      <c r="H509" s="26" t="str">
        <f>'PRIX LF'!F512</f>
        <v>PIECE</v>
      </c>
      <c r="I509" s="26">
        <f>'PRIX LF'!V512</f>
        <v>77</v>
      </c>
      <c r="J509" s="57">
        <f>'PRIX LF'!R512</f>
        <v>749.48149999999998</v>
      </c>
      <c r="K509" s="57">
        <f>'PRIX LF'!J512</f>
        <v>349.7</v>
      </c>
      <c r="L509" s="303">
        <f>'PRIX LF'!AE512</f>
        <v>0.32545800000000003</v>
      </c>
    </row>
    <row r="510" spans="1:12" x14ac:dyDescent="0.2">
      <c r="A510" s="26" t="str">
        <f>'PRIX LF'!A513</f>
        <v>1763V</v>
      </c>
      <c r="B510" s="26" t="str">
        <f>'PRIX LF'!D513</f>
        <v>LF BIKE VERT</v>
      </c>
      <c r="C510" s="57">
        <f>'PRIX LF'!L513</f>
        <v>1400.9</v>
      </c>
      <c r="D510" s="57">
        <f>'PRIX LF'!O513</f>
        <v>749.48149999999998</v>
      </c>
      <c r="E510" s="54">
        <f>'PRIX LF'!P513</f>
        <v>-0.46500000000000002</v>
      </c>
      <c r="F510" s="26" t="str">
        <f>'PRIX LF'!W513</f>
        <v>FITNESS</v>
      </c>
      <c r="G510" s="57">
        <f>'PRIX LF'!N513</f>
        <v>1681.0800000000002</v>
      </c>
      <c r="H510" s="26" t="str">
        <f>'PRIX LF'!F513</f>
        <v>PIECE</v>
      </c>
      <c r="I510" s="26">
        <f>'PRIX LF'!V513</f>
        <v>77</v>
      </c>
      <c r="J510" s="57">
        <f>'PRIX LF'!R513</f>
        <v>749.48149999999998</v>
      </c>
      <c r="K510" s="57">
        <f>'PRIX LF'!J513</f>
        <v>349.7</v>
      </c>
      <c r="L510" s="303">
        <f>'PRIX LF'!AE513</f>
        <v>0</v>
      </c>
    </row>
    <row r="511" spans="1:12" x14ac:dyDescent="0.2">
      <c r="A511" s="26">
        <f>'PRIX LF'!A514</f>
        <v>3559</v>
      </c>
      <c r="B511" s="26" t="str">
        <f>'PRIX LF'!D514</f>
        <v>LF SUSPENSION TRAINER JAUNE</v>
      </c>
      <c r="C511" s="57">
        <f>'PRIX LF'!L514</f>
        <v>49</v>
      </c>
      <c r="D511" s="57">
        <f>'PRIX LF'!O514</f>
        <v>42.875</v>
      </c>
      <c r="E511" s="54">
        <f>'PRIX LF'!P514</f>
        <v>-0.125</v>
      </c>
      <c r="F511" s="26" t="str">
        <f>'PRIX LF'!W514</f>
        <v>CROSS TRAINING</v>
      </c>
      <c r="G511" s="57">
        <f>'PRIX LF'!N514</f>
        <v>58.8</v>
      </c>
      <c r="H511" s="26" t="str">
        <f>'PRIX LF'!F514</f>
        <v>SET</v>
      </c>
      <c r="I511" s="26">
        <f>'PRIX LF'!V514</f>
        <v>1.2</v>
      </c>
      <c r="J511" s="57">
        <f>'PRIX LF'!R514</f>
        <v>40.424999999999997</v>
      </c>
      <c r="K511" s="57">
        <f>'PRIX LF'!J514</f>
        <v>17.981818181818177</v>
      </c>
      <c r="L511" s="303">
        <f>'PRIX LF'!AE514</f>
        <v>5.1000000000000004E-3</v>
      </c>
    </row>
    <row r="512" spans="1:12" x14ac:dyDescent="0.2">
      <c r="A512" s="26">
        <f>'PRIX LF'!A515</f>
        <v>1973</v>
      </c>
      <c r="B512" s="26" t="str">
        <f>'PRIX LF'!D515</f>
        <v>LF SUSPENSION TRAINER ROSE</v>
      </c>
      <c r="C512" s="57">
        <f>'PRIX LF'!L515</f>
        <v>49</v>
      </c>
      <c r="D512" s="57">
        <f>'PRIX LF'!O515</f>
        <v>42.875</v>
      </c>
      <c r="E512" s="54">
        <f>'PRIX LF'!P515</f>
        <v>-0.125</v>
      </c>
      <c r="F512" s="26" t="str">
        <f>'PRIX LF'!W515</f>
        <v>CROSS TRAINING</v>
      </c>
      <c r="G512" s="57">
        <f>'PRIX LF'!N515</f>
        <v>58.8</v>
      </c>
      <c r="H512" s="26" t="str">
        <f>'PRIX LF'!F515</f>
        <v>SET</v>
      </c>
      <c r="I512" s="26">
        <f>'PRIX LF'!V515</f>
        <v>1.2</v>
      </c>
      <c r="J512" s="57">
        <f>'PRIX LF'!R515</f>
        <v>40.424999999999997</v>
      </c>
      <c r="K512" s="57">
        <f>'PRIX LF'!J515</f>
        <v>17.981818181818177</v>
      </c>
      <c r="L512" s="303">
        <f>'PRIX LF'!AE515</f>
        <v>5.1000000000000004E-3</v>
      </c>
    </row>
    <row r="513" spans="1:12" x14ac:dyDescent="0.2">
      <c r="A513" s="26">
        <f>'PRIX LF'!A516</f>
        <v>4002</v>
      </c>
      <c r="B513" s="26" t="str">
        <f>'PRIX LF'!D516</f>
        <v>LOG BAR</v>
      </c>
      <c r="C513" s="57">
        <f>'PRIX LF'!L516</f>
        <v>169</v>
      </c>
      <c r="D513" s="57">
        <f>'PRIX LF'!O516</f>
        <v>169</v>
      </c>
      <c r="E513" s="54">
        <f>'PRIX LF'!P516</f>
        <v>0</v>
      </c>
      <c r="F513" s="26" t="str">
        <f>'PRIX LF'!W516</f>
        <v>CROSS TRAINING</v>
      </c>
      <c r="G513" s="57">
        <f>'PRIX LF'!N516</f>
        <v>202.79999999999998</v>
      </c>
      <c r="H513" s="26" t="str">
        <f>'PRIX LF'!F516</f>
        <v>PIECE</v>
      </c>
      <c r="I513" s="26">
        <f>'PRIX LF'!V516</f>
        <v>35</v>
      </c>
      <c r="J513" s="57">
        <f>'PRIX LF'!R516</f>
        <v>169</v>
      </c>
      <c r="K513" s="57">
        <f>'PRIX LF'!J516</f>
        <v>108.9</v>
      </c>
      <c r="L513" s="303" t="str">
        <f>'PRIX LF'!AE516</f>
        <v/>
      </c>
    </row>
    <row r="514" spans="1:12" x14ac:dyDescent="0.2">
      <c r="A514" s="26">
        <f>'PRIX LF'!A517</f>
        <v>3956</v>
      </c>
      <c r="B514" s="26" t="str">
        <f>'PRIX LF'!D517</f>
        <v>LOT POWER BAND LIGHT</v>
      </c>
      <c r="C514" s="57">
        <f>'PRIX LF'!L517</f>
        <v>45</v>
      </c>
      <c r="D514" s="57">
        <f>'PRIX LF'!O517</f>
        <v>34.880000000000003</v>
      </c>
      <c r="E514" s="54">
        <f>'PRIX LF'!P517</f>
        <v>-0.22488888888888883</v>
      </c>
      <c r="F514" s="26" t="str">
        <f>'PRIX LF'!W517</f>
        <v>CROSS TRAINING</v>
      </c>
      <c r="G514" s="57">
        <f>'PRIX LF'!N517</f>
        <v>54</v>
      </c>
      <c r="H514" s="26" t="str">
        <f>'PRIX LF'!F517</f>
        <v>SET</v>
      </c>
      <c r="I514" s="26">
        <f>'PRIX LF'!V517</f>
        <v>0.9</v>
      </c>
      <c r="J514" s="57">
        <f>'PRIX LF'!R517</f>
        <v>33.75</v>
      </c>
      <c r="K514" s="57">
        <f>'PRIX LF'!J517</f>
        <v>11.081818181818178</v>
      </c>
      <c r="L514" s="303" t="str">
        <f>'PRIX LF'!AE517</f>
        <v/>
      </c>
    </row>
    <row r="515" spans="1:12" x14ac:dyDescent="0.2">
      <c r="A515" s="26">
        <f>'PRIX LF'!A518</f>
        <v>3957</v>
      </c>
      <c r="B515" s="26" t="str">
        <f>'PRIX LF'!D518</f>
        <v>LOT POWER BAND STRONG</v>
      </c>
      <c r="C515" s="57">
        <f>'PRIX LF'!L518</f>
        <v>85</v>
      </c>
      <c r="D515" s="57">
        <f>'PRIX LF'!O518</f>
        <v>65.88</v>
      </c>
      <c r="E515" s="54">
        <f>'PRIX LF'!P518</f>
        <v>-0.22494117647058828</v>
      </c>
      <c r="F515" s="26" t="str">
        <f>'PRIX LF'!W518</f>
        <v>CROSS TRAINING</v>
      </c>
      <c r="G515" s="57">
        <f>'PRIX LF'!N518</f>
        <v>102</v>
      </c>
      <c r="H515" s="26" t="str">
        <f>'PRIX LF'!F518</f>
        <v>SET</v>
      </c>
      <c r="I515" s="26">
        <f>'PRIX LF'!V518</f>
        <v>1.3</v>
      </c>
      <c r="J515" s="57">
        <f>'PRIX LF'!R518</f>
        <v>63.75</v>
      </c>
      <c r="K515" s="57">
        <f>'PRIX LF'!J518</f>
        <v>32.325454545454541</v>
      </c>
      <c r="L515" s="303" t="str">
        <f>'PRIX LF'!AE518</f>
        <v/>
      </c>
    </row>
    <row r="516" spans="1:12" x14ac:dyDescent="0.2">
      <c r="A516" s="26">
        <f>'PRIX LF'!A519</f>
        <v>5006</v>
      </c>
      <c r="B516" s="26" t="str">
        <f>'PRIX LF'!D519</f>
        <v>LOW ROW 95KG - E12</v>
      </c>
      <c r="C516" s="57">
        <f>'PRIX LF'!L519</f>
        <v>2985</v>
      </c>
      <c r="D516" s="57">
        <f>'PRIX LF'!O519</f>
        <v>2313.375</v>
      </c>
      <c r="E516" s="54">
        <f>'PRIX LF'!P519</f>
        <v>-0.22500000000000001</v>
      </c>
      <c r="F516" s="26" t="str">
        <f>'PRIX LF'!W519</f>
        <v>MACHINES MUSCULATION</v>
      </c>
      <c r="G516" s="57">
        <f>'PRIX LF'!N519</f>
        <v>3582</v>
      </c>
      <c r="H516" s="26" t="str">
        <f>'PRIX LF'!F519</f>
        <v>PIECE</v>
      </c>
      <c r="I516" s="26">
        <f>'PRIX LF'!V519</f>
        <v>243</v>
      </c>
      <c r="J516" s="57">
        <f>'PRIX LF'!R519</f>
        <v>2164.125</v>
      </c>
      <c r="K516" s="57">
        <f>'PRIX LF'!J519</f>
        <v>1313.4</v>
      </c>
      <c r="L516" s="303" t="str">
        <f>'PRIX LF'!AE519</f>
        <v/>
      </c>
    </row>
    <row r="517" spans="1:12" x14ac:dyDescent="0.2">
      <c r="A517" s="26">
        <f>'PRIX LF'!A520</f>
        <v>4045</v>
      </c>
      <c r="B517" s="26" t="str">
        <f>'PRIX LF'!D520</f>
        <v>MAGNESIE (8 BLOCS DE 55G)</v>
      </c>
      <c r="C517" s="57">
        <f>'PRIX LF'!L520</f>
        <v>19</v>
      </c>
      <c r="D517" s="57">
        <f>'PRIX LF'!O520</f>
        <v>17.100000000000001</v>
      </c>
      <c r="E517" s="54">
        <f>'PRIX LF'!P520</f>
        <v>-9.9999999999999922E-2</v>
      </c>
      <c r="F517" s="26" t="str">
        <f>'PRIX LF'!W520</f>
        <v>CROSS TRAINING</v>
      </c>
      <c r="G517" s="57">
        <f>'PRIX LF'!N520</f>
        <v>22.8</v>
      </c>
      <c r="H517" s="26" t="str">
        <f>'PRIX LF'!F520</f>
        <v>SET</v>
      </c>
      <c r="I517" s="26">
        <f>'PRIX LF'!V520</f>
        <v>0.5</v>
      </c>
      <c r="J517" s="57">
        <f>'PRIX LF'!R520</f>
        <v>17.100000000000001</v>
      </c>
      <c r="K517" s="57">
        <f>'PRIX LF'!J520</f>
        <v>13.035000000000002</v>
      </c>
      <c r="L517" s="303" t="str">
        <f>'PRIX LF'!AE520</f>
        <v/>
      </c>
    </row>
    <row r="518" spans="1:12" x14ac:dyDescent="0.2">
      <c r="A518" s="26">
        <f>'PRIX LF'!A521</f>
        <v>2358</v>
      </c>
      <c r="B518" s="26" t="str">
        <f>'PRIX LF'!D521</f>
        <v xml:space="preserve">MANCHON MOUSSE </v>
      </c>
      <c r="C518" s="57">
        <f>'PRIX LF'!L521</f>
        <v>13.5</v>
      </c>
      <c r="D518" s="57">
        <f>'PRIX LF'!O521</f>
        <v>10.125</v>
      </c>
      <c r="E518" s="54">
        <f>'PRIX LF'!P521</f>
        <v>-0.25</v>
      </c>
      <c r="F518" s="26" t="str">
        <f>'PRIX LF'!W521</f>
        <v>MUSCULATION</v>
      </c>
      <c r="G518" s="57">
        <f>'PRIX LF'!N521</f>
        <v>16.2</v>
      </c>
      <c r="H518" s="26" t="str">
        <f>'PRIX LF'!F521</f>
        <v>PIECE</v>
      </c>
      <c r="I518" s="26">
        <f>'PRIX LF'!V521</f>
        <v>0.46</v>
      </c>
      <c r="J518" s="57">
        <f>'PRIX LF'!R521</f>
        <v>9.4499999999999993</v>
      </c>
      <c r="K518" s="57">
        <f>'PRIX LF'!J521</f>
        <v>3.0840909090909085</v>
      </c>
      <c r="L518" s="303">
        <f>'PRIX LF'!AE521</f>
        <v>2.7518399999999998E-3</v>
      </c>
    </row>
    <row r="519" spans="1:12" x14ac:dyDescent="0.2">
      <c r="A519" s="26">
        <f>'PRIX LF'!A522</f>
        <v>1945</v>
      </c>
      <c r="B519" s="26" t="str">
        <f>'PRIX LF'!D522</f>
        <v>MANNEQUIN DE FRAPPE LF</v>
      </c>
      <c r="C519" s="57">
        <f>'PRIX LF'!L522</f>
        <v>310</v>
      </c>
      <c r="D519" s="57">
        <f>'PRIX LF'!O522</f>
        <v>279</v>
      </c>
      <c r="E519" s="54">
        <f>'PRIX LF'!P522</f>
        <v>-0.1</v>
      </c>
      <c r="F519" s="26" t="str">
        <f>'PRIX LF'!W522</f>
        <v>FITNESS</v>
      </c>
      <c r="G519" s="57">
        <f>'PRIX LF'!N522</f>
        <v>372</v>
      </c>
      <c r="H519" s="26" t="str">
        <f>'PRIX LF'!F522</f>
        <v>PIECE</v>
      </c>
      <c r="I519" s="26">
        <f>'PRIX LF'!V522</f>
        <v>7</v>
      </c>
      <c r="J519" s="57">
        <f>'PRIX LF'!R522</f>
        <v>263.5</v>
      </c>
      <c r="K519" s="57">
        <f>'PRIX LF'!J522</f>
        <v>100.72954545454543</v>
      </c>
      <c r="L519" s="303">
        <f>'PRIX LF'!AE522</f>
        <v>0.45362999999999998</v>
      </c>
    </row>
    <row r="520" spans="1:12" x14ac:dyDescent="0.2">
      <c r="A520" s="26">
        <f>'PRIX LF'!A523</f>
        <v>1978</v>
      </c>
      <c r="B520" s="26" t="str">
        <f>'PRIX LF'!D523</f>
        <v>MANTA RAY</v>
      </c>
      <c r="C520" s="57">
        <f>'PRIX LF'!L523</f>
        <v>25</v>
      </c>
      <c r="D520" s="57">
        <f>'PRIX LF'!O523</f>
        <v>15</v>
      </c>
      <c r="E520" s="54">
        <f>'PRIX LF'!P523</f>
        <v>-0.4</v>
      </c>
      <c r="F520" s="26" t="str">
        <f>'PRIX LF'!W523</f>
        <v>MUSCULATION</v>
      </c>
      <c r="G520" s="57">
        <f>'PRIX LF'!N523</f>
        <v>30</v>
      </c>
      <c r="H520" s="26" t="str">
        <f>'PRIX LF'!F523</f>
        <v>PIECE</v>
      </c>
      <c r="I520" s="26">
        <f>'PRIX LF'!V523</f>
        <v>0.3</v>
      </c>
      <c r="J520" s="57">
        <f>'PRIX LF'!R523</f>
        <v>14.374999999999998</v>
      </c>
      <c r="K520" s="57">
        <f>'PRIX LF'!J523</f>
        <v>3.8681818181818177</v>
      </c>
      <c r="L520" s="303">
        <f>'PRIX LF'!AE523</f>
        <v>2E-3</v>
      </c>
    </row>
    <row r="521" spans="1:12" x14ac:dyDescent="0.2">
      <c r="A521" s="26">
        <f>'PRIX LF'!A524</f>
        <v>4050</v>
      </c>
      <c r="B521" s="26" t="str">
        <f>'PRIX LF'!D524</f>
        <v>MARTEAU 10KG</v>
      </c>
      <c r="C521" s="57">
        <f>'PRIX LF'!L524</f>
        <v>60</v>
      </c>
      <c r="D521" s="57">
        <f>'PRIX LF'!O524</f>
        <v>60</v>
      </c>
      <c r="E521" s="54">
        <f>'PRIX LF'!P524</f>
        <v>0</v>
      </c>
      <c r="F521" s="26" t="str">
        <f>'PRIX LF'!W524</f>
        <v>CROSS TRAINING</v>
      </c>
      <c r="G521" s="57">
        <f>'PRIX LF'!N524</f>
        <v>72</v>
      </c>
      <c r="H521" s="26" t="str">
        <f>'PRIX LF'!F524</f>
        <v>PIECE</v>
      </c>
      <c r="I521" s="26">
        <f>'PRIX LF'!V524</f>
        <v>10</v>
      </c>
      <c r="J521" s="57">
        <f>'PRIX LF'!R524</f>
        <v>57</v>
      </c>
      <c r="K521" s="57">
        <f>'PRIX LF'!J524</f>
        <v>33.605000000000004</v>
      </c>
      <c r="L521" s="303" t="str">
        <f>'PRIX LF'!AE524</f>
        <v/>
      </c>
    </row>
    <row r="522" spans="1:12" x14ac:dyDescent="0.2">
      <c r="A522" s="26">
        <f>'PRIX LF'!A525</f>
        <v>4048</v>
      </c>
      <c r="B522" s="26" t="str">
        <f>'PRIX LF'!D525</f>
        <v>MARTEAU 6KG</v>
      </c>
      <c r="C522" s="57">
        <f>'PRIX LF'!L525</f>
        <v>36</v>
      </c>
      <c r="D522" s="57">
        <f>'PRIX LF'!O525</f>
        <v>36</v>
      </c>
      <c r="E522" s="54">
        <f>'PRIX LF'!P525</f>
        <v>0</v>
      </c>
      <c r="F522" s="26" t="str">
        <f>'PRIX LF'!W525</f>
        <v>CROSS TRAINING</v>
      </c>
      <c r="G522" s="57">
        <f>'PRIX LF'!N525</f>
        <v>43.199999999999996</v>
      </c>
      <c r="H522" s="26" t="str">
        <f>'PRIX LF'!F525</f>
        <v>PIECE</v>
      </c>
      <c r="I522" s="26">
        <f>'PRIX LF'!V525</f>
        <v>6</v>
      </c>
      <c r="J522" s="57">
        <f>'PRIX LF'!R525</f>
        <v>34.199999999999996</v>
      </c>
      <c r="K522" s="57">
        <f>'PRIX LF'!J525</f>
        <v>20.163</v>
      </c>
      <c r="L522" s="303" t="str">
        <f>'PRIX LF'!AE525</f>
        <v/>
      </c>
    </row>
    <row r="523" spans="1:12" x14ac:dyDescent="0.2">
      <c r="A523" s="26">
        <f>'PRIX LF'!A526</f>
        <v>4049</v>
      </c>
      <c r="B523" s="26" t="str">
        <f>'PRIX LF'!D526</f>
        <v>MARTEAU 8KG</v>
      </c>
      <c r="C523" s="57">
        <f>'PRIX LF'!L526</f>
        <v>48</v>
      </c>
      <c r="D523" s="57">
        <f>'PRIX LF'!O526</f>
        <v>48</v>
      </c>
      <c r="E523" s="54">
        <f>'PRIX LF'!P526</f>
        <v>0</v>
      </c>
      <c r="F523" s="26" t="str">
        <f>'PRIX LF'!W526</f>
        <v>CROSS TRAINING</v>
      </c>
      <c r="G523" s="57">
        <f>'PRIX LF'!N526</f>
        <v>57.599999999999994</v>
      </c>
      <c r="H523" s="26" t="str">
        <f>'PRIX LF'!F526</f>
        <v>PIECE</v>
      </c>
      <c r="I523" s="26">
        <f>'PRIX LF'!V526</f>
        <v>8</v>
      </c>
      <c r="J523" s="57">
        <f>'PRIX LF'!R526</f>
        <v>45.599999999999994</v>
      </c>
      <c r="K523" s="57">
        <f>'PRIX LF'!J526</f>
        <v>26.884000000000004</v>
      </c>
      <c r="L523" s="303" t="str">
        <f>'PRIX LF'!AE526</f>
        <v/>
      </c>
    </row>
    <row r="524" spans="1:12" x14ac:dyDescent="0.2">
      <c r="A524" s="26">
        <f>'PRIX LF'!A527</f>
        <v>1639</v>
      </c>
      <c r="B524" s="26" t="str">
        <f>'PRIX LF'!D527</f>
        <v>MEDECINE BALL 1KG</v>
      </c>
      <c r="C524" s="57">
        <f>'PRIX LF'!L527</f>
        <v>15</v>
      </c>
      <c r="D524" s="57">
        <f>'PRIX LF'!O527</f>
        <v>14.25</v>
      </c>
      <c r="E524" s="54">
        <f>'PRIX LF'!P527</f>
        <v>-0.05</v>
      </c>
      <c r="F524" s="26" t="str">
        <f>'PRIX LF'!W527</f>
        <v>CROSS TRAINING</v>
      </c>
      <c r="G524" s="57">
        <f>'PRIX LF'!N527</f>
        <v>18</v>
      </c>
      <c r="H524" s="26" t="str">
        <f>'PRIX LF'!F527</f>
        <v>PIECE</v>
      </c>
      <c r="I524" s="26">
        <f>'PRIX LF'!V527</f>
        <v>1.5</v>
      </c>
      <c r="J524" s="57">
        <f>'PRIX LF'!R527</f>
        <v>13.5</v>
      </c>
      <c r="K524" s="57">
        <f>'PRIX LF'!J527</f>
        <v>7.3181818181818175</v>
      </c>
      <c r="L524" s="303">
        <f>'PRIX LF'!AE527</f>
        <v>8.3999999999999995E-3</v>
      </c>
    </row>
    <row r="525" spans="1:12" x14ac:dyDescent="0.2">
      <c r="A525" s="26">
        <f>'PRIX LF'!A528</f>
        <v>1640</v>
      </c>
      <c r="B525" s="26" t="str">
        <f>'PRIX LF'!D528</f>
        <v>MEDECINE BALL 2KG</v>
      </c>
      <c r="C525" s="57">
        <f>'PRIX LF'!L528</f>
        <v>20</v>
      </c>
      <c r="D525" s="57">
        <f>'PRIX LF'!O528</f>
        <v>18</v>
      </c>
      <c r="E525" s="54">
        <f>'PRIX LF'!P528</f>
        <v>-0.1</v>
      </c>
      <c r="F525" s="26" t="str">
        <f>'PRIX LF'!W528</f>
        <v>CROSS TRAINING</v>
      </c>
      <c r="G525" s="57">
        <f>'PRIX LF'!N528</f>
        <v>24</v>
      </c>
      <c r="H525" s="26" t="str">
        <f>'PRIX LF'!F528</f>
        <v>PIECE</v>
      </c>
      <c r="I525" s="26">
        <f>'PRIX LF'!V528</f>
        <v>2.5</v>
      </c>
      <c r="J525" s="57">
        <f>'PRIX LF'!R528</f>
        <v>17</v>
      </c>
      <c r="K525" s="57">
        <f>'PRIX LF'!J528</f>
        <v>8.6772727272727277</v>
      </c>
      <c r="L525" s="303">
        <f>'PRIX LF'!AE528</f>
        <v>8.3999999999999995E-3</v>
      </c>
    </row>
    <row r="526" spans="1:12" x14ac:dyDescent="0.2">
      <c r="A526" s="26">
        <f>'PRIX LF'!A529</f>
        <v>1641</v>
      </c>
      <c r="B526" s="26" t="str">
        <f>'PRIX LF'!D529</f>
        <v>MEDECINE BALL 3KG</v>
      </c>
      <c r="C526" s="57">
        <f>'PRIX LF'!L529</f>
        <v>25</v>
      </c>
      <c r="D526" s="57">
        <f>'PRIX LF'!O529</f>
        <v>20.625</v>
      </c>
      <c r="E526" s="54">
        <f>'PRIX LF'!P529</f>
        <v>-0.17499999999999999</v>
      </c>
      <c r="F526" s="26" t="str">
        <f>'PRIX LF'!W529</f>
        <v>CROSS TRAINING</v>
      </c>
      <c r="G526" s="57">
        <f>'PRIX LF'!N529</f>
        <v>30</v>
      </c>
      <c r="H526" s="26" t="str">
        <f>'PRIX LF'!F529</f>
        <v>PIECE</v>
      </c>
      <c r="I526" s="26">
        <f>'PRIX LF'!V529</f>
        <v>3.5</v>
      </c>
      <c r="J526" s="57">
        <f>'PRIX LF'!R529</f>
        <v>19.375</v>
      </c>
      <c r="K526" s="57">
        <f>'PRIX LF'!J529</f>
        <v>10.245454545454544</v>
      </c>
      <c r="L526" s="303">
        <f>'PRIX LF'!AE529</f>
        <v>1.44E-2</v>
      </c>
    </row>
    <row r="527" spans="1:12" x14ac:dyDescent="0.2">
      <c r="A527" s="26">
        <f>'PRIX LF'!A530</f>
        <v>1642</v>
      </c>
      <c r="B527" s="26" t="str">
        <f>'PRIX LF'!D530</f>
        <v>MEDECINE BALL 4KG</v>
      </c>
      <c r="C527" s="57">
        <f>'PRIX LF'!L530</f>
        <v>30</v>
      </c>
      <c r="D527" s="57">
        <f>'PRIX LF'!O530</f>
        <v>24</v>
      </c>
      <c r="E527" s="54">
        <f>'PRIX LF'!P530</f>
        <v>-0.2</v>
      </c>
      <c r="F527" s="26" t="str">
        <f>'PRIX LF'!W530</f>
        <v>CROSS TRAINING</v>
      </c>
      <c r="G527" s="57">
        <f>'PRIX LF'!N530</f>
        <v>36</v>
      </c>
      <c r="H527" s="26" t="str">
        <f>'PRIX LF'!F530</f>
        <v>PIECE</v>
      </c>
      <c r="I527" s="26">
        <f>'PRIX LF'!V530</f>
        <v>4.5</v>
      </c>
      <c r="J527" s="57">
        <f>'PRIX LF'!R530</f>
        <v>22.5</v>
      </c>
      <c r="K527" s="57">
        <f>'PRIX LF'!J530</f>
        <v>11.583636363636362</v>
      </c>
      <c r="L527" s="303">
        <f>'PRIX LF'!AE530</f>
        <v>1.44E-2</v>
      </c>
    </row>
    <row r="528" spans="1:12" x14ac:dyDescent="0.2">
      <c r="A528" s="26">
        <f>'PRIX LF'!A531</f>
        <v>1643</v>
      </c>
      <c r="B528" s="26" t="str">
        <f>'PRIX LF'!D531</f>
        <v>MEDECINE BALL 5KG</v>
      </c>
      <c r="C528" s="57">
        <f>'PRIX LF'!L531</f>
        <v>35</v>
      </c>
      <c r="D528" s="57">
        <f>'PRIX LF'!O531</f>
        <v>27.125</v>
      </c>
      <c r="E528" s="54">
        <f>'PRIX LF'!P531</f>
        <v>-0.22500000000000001</v>
      </c>
      <c r="F528" s="26" t="str">
        <f>'PRIX LF'!W531</f>
        <v>CROSS TRAINING</v>
      </c>
      <c r="G528" s="57">
        <f>'PRIX LF'!N531</f>
        <v>42</v>
      </c>
      <c r="H528" s="26" t="str">
        <f>'PRIX LF'!F531</f>
        <v>PIECE</v>
      </c>
      <c r="I528" s="26">
        <f>'PRIX LF'!V531</f>
        <v>5.5</v>
      </c>
      <c r="J528" s="57">
        <f>'PRIX LF'!R531</f>
        <v>25.375</v>
      </c>
      <c r="K528" s="57">
        <f>'PRIX LF'!J531</f>
        <v>13.068181818181817</v>
      </c>
      <c r="L528" s="303">
        <f>'PRIX LF'!AE531</f>
        <v>1.44E-2</v>
      </c>
    </row>
    <row r="529" spans="1:12" x14ac:dyDescent="0.2">
      <c r="A529" s="26">
        <f>'PRIX LF'!A532</f>
        <v>2738</v>
      </c>
      <c r="B529" s="26" t="str">
        <f>'PRIX LF'!D532</f>
        <v>METRE 15M</v>
      </c>
      <c r="C529" s="57">
        <f>'PRIX LF'!L532</f>
        <v>7.2</v>
      </c>
      <c r="D529" s="57">
        <f>'PRIX LF'!O532</f>
        <v>5.7600000000000007</v>
      </c>
      <c r="E529" s="54">
        <f>'PRIX LF'!P532</f>
        <v>-0.19999999999999993</v>
      </c>
      <c r="F529" s="26" t="str">
        <f>'PRIX LF'!W532</f>
        <v>COACHING</v>
      </c>
      <c r="G529" s="57">
        <f>'PRIX LF'!N532</f>
        <v>8.64</v>
      </c>
      <c r="H529" s="26" t="str">
        <f>'PRIX LF'!F532</f>
        <v>PIECE</v>
      </c>
      <c r="I529" s="26">
        <f>'PRIX LF'!V532</f>
        <v>0.7</v>
      </c>
      <c r="J529" s="57">
        <f>'PRIX LF'!R532</f>
        <v>5.4</v>
      </c>
      <c r="K529" s="57">
        <f>'PRIX LF'!J532</f>
        <v>2.5575000000000006</v>
      </c>
      <c r="L529" s="303" t="str">
        <f>'PRIX LF'!AE532</f>
        <v/>
      </c>
    </row>
    <row r="530" spans="1:12" x14ac:dyDescent="0.2">
      <c r="A530" s="26">
        <f>'PRIX LF'!A533</f>
        <v>2736</v>
      </c>
      <c r="B530" s="26" t="str">
        <f>'PRIX LF'!D533</f>
        <v>METRE 30M</v>
      </c>
      <c r="C530" s="57">
        <f>'PRIX LF'!L533</f>
        <v>14</v>
      </c>
      <c r="D530" s="57">
        <f>'PRIX LF'!O533</f>
        <v>11.200000000000001</v>
      </c>
      <c r="E530" s="54">
        <f>'PRIX LF'!P533</f>
        <v>-0.19999999999999993</v>
      </c>
      <c r="F530" s="26" t="str">
        <f>'PRIX LF'!W533</f>
        <v>COACHING</v>
      </c>
      <c r="G530" s="57">
        <f>'PRIX LF'!N533</f>
        <v>16.8</v>
      </c>
      <c r="H530" s="26" t="str">
        <f>'PRIX LF'!F533</f>
        <v>PIECE</v>
      </c>
      <c r="I530" s="26">
        <f>'PRIX LF'!V533</f>
        <v>0.9</v>
      </c>
      <c r="J530" s="57">
        <f>'PRIX LF'!R533</f>
        <v>10.5</v>
      </c>
      <c r="K530" s="57">
        <f>'PRIX LF'!J533</f>
        <v>3.3824999999999998</v>
      </c>
      <c r="L530" s="303" t="str">
        <f>'PRIX LF'!AE533</f>
        <v/>
      </c>
    </row>
    <row r="531" spans="1:12" x14ac:dyDescent="0.2">
      <c r="A531" s="26">
        <f>'PRIX LF'!A534</f>
        <v>2735</v>
      </c>
      <c r="B531" s="26" t="str">
        <f>'PRIX LF'!D534</f>
        <v>METRE 50M</v>
      </c>
      <c r="C531" s="57">
        <f>'PRIX LF'!L534</f>
        <v>20</v>
      </c>
      <c r="D531" s="57">
        <f>'PRIX LF'!O534</f>
        <v>16</v>
      </c>
      <c r="E531" s="54">
        <f>'PRIX LF'!P534</f>
        <v>-0.2</v>
      </c>
      <c r="F531" s="26" t="str">
        <f>'PRIX LF'!W534</f>
        <v>COACHING</v>
      </c>
      <c r="G531" s="57">
        <f>'PRIX LF'!N534</f>
        <v>24</v>
      </c>
      <c r="H531" s="26" t="str">
        <f>'PRIX LF'!F534</f>
        <v>PIECE</v>
      </c>
      <c r="I531" s="26">
        <f>'PRIX LF'!V534</f>
        <v>1.2</v>
      </c>
      <c r="J531" s="57">
        <f>'PRIX LF'!R534</f>
        <v>15</v>
      </c>
      <c r="K531" s="57">
        <f>'PRIX LF'!J534</f>
        <v>7.0949999999999998</v>
      </c>
      <c r="L531" s="303" t="str">
        <f>'PRIX LF'!AE534</f>
        <v/>
      </c>
    </row>
    <row r="532" spans="1:12" x14ac:dyDescent="0.2">
      <c r="A532" s="26">
        <f>'PRIX LF'!A535</f>
        <v>2630</v>
      </c>
      <c r="B532" s="26" t="str">
        <f>'PRIX LF'!D535</f>
        <v>MICRO PRODIPE UHF</v>
      </c>
      <c r="C532" s="57">
        <f>'PRIX LF'!L535</f>
        <v>140.83000000000001</v>
      </c>
      <c r="D532" s="57">
        <f>'PRIX LF'!O535</f>
        <v>140.83000000000001</v>
      </c>
      <c r="E532" s="54">
        <f>'PRIX LF'!P535</f>
        <v>0</v>
      </c>
      <c r="F532" s="26" t="str">
        <f>'PRIX LF'!W535</f>
        <v>ÉQUIPEMENT</v>
      </c>
      <c r="G532" s="57">
        <f>'PRIX LF'!N535</f>
        <v>168.99600000000001</v>
      </c>
      <c r="H532" s="26" t="str">
        <f>'PRIX LF'!F535</f>
        <v>PIECE</v>
      </c>
      <c r="I532" s="26">
        <f>'PRIX LF'!V535</f>
        <v>2.5</v>
      </c>
      <c r="J532" s="57">
        <f>'PRIX LF'!R535</f>
        <v>140.83000000000001</v>
      </c>
      <c r="K532" s="57">
        <f>'PRIX LF'!J535</f>
        <v>126.75</v>
      </c>
      <c r="L532" s="303" t="str">
        <f>'PRIX LF'!AE535</f>
        <v/>
      </c>
    </row>
    <row r="533" spans="1:12" x14ac:dyDescent="0.2">
      <c r="A533" s="26">
        <f>'PRIX LF'!A536</f>
        <v>2628</v>
      </c>
      <c r="B533" s="26" t="str">
        <f>'PRIX LF'!D536</f>
        <v>MICRO SAMSON Airline 77</v>
      </c>
      <c r="C533" s="57">
        <f>'PRIX LF'!L536</f>
        <v>299</v>
      </c>
      <c r="D533" s="57">
        <f>'PRIX LF'!O536</f>
        <v>299</v>
      </c>
      <c r="E533" s="54">
        <f>'PRIX LF'!P536</f>
        <v>0</v>
      </c>
      <c r="F533" s="26" t="str">
        <f>'PRIX LF'!W536</f>
        <v>ÉQUIPEMENT</v>
      </c>
      <c r="G533" s="57">
        <f>'PRIX LF'!N536</f>
        <v>358.8</v>
      </c>
      <c r="H533" s="26" t="str">
        <f>'PRIX LF'!F536</f>
        <v>PIECE</v>
      </c>
      <c r="I533" s="26">
        <f>'PRIX LF'!V536</f>
        <v>2</v>
      </c>
      <c r="J533" s="57">
        <f>'PRIX LF'!R536</f>
        <v>299</v>
      </c>
      <c r="K533" s="57">
        <f>'PRIX LF'!J536</f>
        <v>269.10000000000002</v>
      </c>
      <c r="L533" s="303" t="str">
        <f>'PRIX LF'!AE536</f>
        <v/>
      </c>
    </row>
    <row r="534" spans="1:12" x14ac:dyDescent="0.2">
      <c r="A534" s="26">
        <f>'PRIX LF'!A537</f>
        <v>2636</v>
      </c>
      <c r="B534" s="26" t="str">
        <f>'PRIX LF'!D537</f>
        <v>MICRO SHURE</v>
      </c>
      <c r="C534" s="57">
        <f>'PRIX LF'!L537</f>
        <v>148</v>
      </c>
      <c r="D534" s="57">
        <f>'PRIX LF'!O537</f>
        <v>148</v>
      </c>
      <c r="E534" s="54">
        <f>'PRIX LF'!P537</f>
        <v>0</v>
      </c>
      <c r="F534" s="26" t="str">
        <f>'PRIX LF'!W537</f>
        <v>ÉQUIPEMENT</v>
      </c>
      <c r="G534" s="57">
        <f>'PRIX LF'!N537</f>
        <v>177.6</v>
      </c>
      <c r="H534" s="26" t="str">
        <f>'PRIX LF'!F537</f>
        <v>PIECE</v>
      </c>
      <c r="I534" s="26">
        <f>'PRIX LF'!V537</f>
        <v>0.3</v>
      </c>
      <c r="J534" s="57">
        <f>'PRIX LF'!R537</f>
        <v>148</v>
      </c>
      <c r="K534" s="57">
        <f>'PRIX LF'!J537</f>
        <v>133.19999999999999</v>
      </c>
      <c r="L534" s="303" t="str">
        <f>'PRIX LF'!AE537</f>
        <v/>
      </c>
    </row>
    <row r="535" spans="1:12" x14ac:dyDescent="0.2">
      <c r="A535" s="26">
        <f>'PRIX LF'!A538</f>
        <v>2635</v>
      </c>
      <c r="B535" s="26" t="str">
        <f>'PRIX LF'!D538</f>
        <v>MICRO SHURE - Version double micros SHURE BLX188</v>
      </c>
      <c r="C535" s="57">
        <f>'PRIX LF'!L538</f>
        <v>625</v>
      </c>
      <c r="D535" s="57">
        <f>'PRIX LF'!O538</f>
        <v>625</v>
      </c>
      <c r="E535" s="54">
        <f>'PRIX LF'!P538</f>
        <v>0</v>
      </c>
      <c r="F535" s="26" t="str">
        <f>'PRIX LF'!W538</f>
        <v>ÉQUIPEMENT</v>
      </c>
      <c r="G535" s="57">
        <f>'PRIX LF'!N538</f>
        <v>750</v>
      </c>
      <c r="H535" s="26" t="str">
        <f>'PRIX LF'!F538</f>
        <v>PIECE</v>
      </c>
      <c r="I535" s="26">
        <f>'PRIX LF'!V538</f>
        <v>3</v>
      </c>
      <c r="J535" s="57">
        <f>'PRIX LF'!R538</f>
        <v>625</v>
      </c>
      <c r="K535" s="57">
        <f>'PRIX LF'!J538</f>
        <v>562.5</v>
      </c>
      <c r="L535" s="303" t="str">
        <f>'PRIX LF'!AE538</f>
        <v/>
      </c>
    </row>
    <row r="536" spans="1:12" x14ac:dyDescent="0.2">
      <c r="A536" s="26">
        <f>'PRIX LF'!A539</f>
        <v>2629</v>
      </c>
      <c r="B536" s="26" t="str">
        <f>'PRIX LF'!D539</f>
        <v>MICRO SHURE BLX14E-PG30</v>
      </c>
      <c r="C536" s="57">
        <f>'PRIX LF'!L539</f>
        <v>325</v>
      </c>
      <c r="D536" s="57">
        <f>'PRIX LF'!O539</f>
        <v>325</v>
      </c>
      <c r="E536" s="54">
        <f>'PRIX LF'!P539</f>
        <v>0</v>
      </c>
      <c r="F536" s="26" t="str">
        <f>'PRIX LF'!W539</f>
        <v>ÉQUIPEMENT</v>
      </c>
      <c r="G536" s="57">
        <f>'PRIX LF'!N539</f>
        <v>390</v>
      </c>
      <c r="H536" s="26" t="str">
        <f>'PRIX LF'!F539</f>
        <v>PIECE</v>
      </c>
      <c r="I536" s="26">
        <f>'PRIX LF'!V539</f>
        <v>1.5</v>
      </c>
      <c r="J536" s="57">
        <f>'PRIX LF'!R539</f>
        <v>325</v>
      </c>
      <c r="K536" s="57">
        <f>'PRIX LF'!J539</f>
        <v>292.5</v>
      </c>
      <c r="L536" s="303" t="str">
        <f>'PRIX LF'!AE539</f>
        <v/>
      </c>
    </row>
    <row r="537" spans="1:12" x14ac:dyDescent="0.2">
      <c r="A537" s="26" t="str">
        <f>'PRIX LF'!A540</f>
        <v>1767B</v>
      </c>
      <c r="B537" s="26" t="str">
        <f>'PRIX LF'!D540</f>
        <v>MINI BALLES DE MASSAGE</v>
      </c>
      <c r="C537" s="57">
        <f>'PRIX LF'!L540</f>
        <v>9.5</v>
      </c>
      <c r="D537" s="57">
        <f>'PRIX LF'!O540</f>
        <v>7.125</v>
      </c>
      <c r="E537" s="54">
        <f>'PRIX LF'!P540</f>
        <v>-0.25</v>
      </c>
      <c r="F537" s="26" t="str">
        <f>'PRIX LF'!W540</f>
        <v>MÉTHODES DOUCES</v>
      </c>
      <c r="G537" s="57">
        <f>'PRIX LF'!N540</f>
        <v>11.4</v>
      </c>
      <c r="H537" s="26" t="str">
        <f>'PRIX LF'!F540</f>
        <v>PAIRE</v>
      </c>
      <c r="I537" s="26">
        <f>'PRIX LF'!V540</f>
        <v>0.15</v>
      </c>
      <c r="J537" s="57">
        <f>'PRIX LF'!R540</f>
        <v>6.6499999999999995</v>
      </c>
      <c r="K537" s="57">
        <f>'PRIX LF'!J540</f>
        <v>3.0109090909090903</v>
      </c>
      <c r="L537" s="303" t="str">
        <f>'PRIX LF'!AE540</f>
        <v/>
      </c>
    </row>
    <row r="538" spans="1:12" x14ac:dyDescent="0.2">
      <c r="A538" s="26">
        <f>'PRIX LF'!A541</f>
        <v>2507</v>
      </c>
      <c r="B538" s="26" t="str">
        <f>'PRIX LF'!D541</f>
        <v>MINI PARALLEL BARS</v>
      </c>
      <c r="C538" s="57">
        <f>'PRIX LF'!L541</f>
        <v>66</v>
      </c>
      <c r="D538" s="57">
        <f>'PRIX LF'!O541</f>
        <v>66</v>
      </c>
      <c r="E538" s="54">
        <f>'PRIX LF'!P541</f>
        <v>0</v>
      </c>
      <c r="F538" s="26" t="str">
        <f>'PRIX LF'!W541</f>
        <v>CROSS TRAINING</v>
      </c>
      <c r="G538" s="57">
        <f>'PRIX LF'!N541</f>
        <v>79.2</v>
      </c>
      <c r="H538" s="26" t="str">
        <f>'PRIX LF'!F541</f>
        <v>PIECE</v>
      </c>
      <c r="I538" s="26">
        <f>'PRIX LF'!V541</f>
        <v>3</v>
      </c>
      <c r="J538" s="57">
        <f>'PRIX LF'!R541</f>
        <v>66</v>
      </c>
      <c r="K538" s="57">
        <f>'PRIX LF'!J541</f>
        <v>40.425000000000004</v>
      </c>
      <c r="L538" s="303" t="str">
        <f>'PRIX LF'!AE541</f>
        <v/>
      </c>
    </row>
    <row r="539" spans="1:12" x14ac:dyDescent="0.2">
      <c r="A539" s="26" t="str">
        <f>'PRIX LF'!A542</f>
        <v>1767C</v>
      </c>
      <c r="B539" s="26" t="str">
        <f>'PRIX LF'!D542</f>
        <v>MINI ROULEAU DE MASSAGE</v>
      </c>
      <c r="C539" s="57">
        <f>'PRIX LF'!L542</f>
        <v>5.5</v>
      </c>
      <c r="D539" s="57">
        <f>'PRIX LF'!O542</f>
        <v>4.95</v>
      </c>
      <c r="E539" s="54">
        <f>'PRIX LF'!P542</f>
        <v>-9.9999999999999964E-2</v>
      </c>
      <c r="F539" s="26" t="str">
        <f>'PRIX LF'!W542</f>
        <v>MÉTHODES DOUCES</v>
      </c>
      <c r="G539" s="57">
        <f>'PRIX LF'!N542</f>
        <v>6.6</v>
      </c>
      <c r="H539" s="26" t="str">
        <f>'PRIX LF'!F542</f>
        <v>PAIRE</v>
      </c>
      <c r="I539" s="26">
        <f>'PRIX LF'!V542</f>
        <v>0.15</v>
      </c>
      <c r="J539" s="57">
        <f>'PRIX LF'!R542</f>
        <v>4.6749999999999998</v>
      </c>
      <c r="K539" s="57">
        <f>'PRIX LF'!J542</f>
        <v>1.5995454545454544</v>
      </c>
      <c r="L539" s="303" t="str">
        <f>'PRIX LF'!AE542</f>
        <v/>
      </c>
    </row>
    <row r="540" spans="1:12" x14ac:dyDescent="0.2">
      <c r="A540" s="26">
        <f>'PRIX LF'!A543</f>
        <v>2326</v>
      </c>
      <c r="B540" s="26" t="str">
        <f>'PRIX LF'!D543</f>
        <v>MINI-BAND EXTRA-STRONG</v>
      </c>
      <c r="C540" s="57">
        <f>'PRIX LF'!L543</f>
        <v>3.7</v>
      </c>
      <c r="D540" s="57">
        <f>'PRIX LF'!O543</f>
        <v>3.2375000000000003</v>
      </c>
      <c r="E540" s="54">
        <f>'PRIX LF'!P543</f>
        <v>-0.12499999999999997</v>
      </c>
      <c r="F540" s="26" t="str">
        <f>'PRIX LF'!W543</f>
        <v>FITNESS</v>
      </c>
      <c r="G540" s="57">
        <f>'PRIX LF'!N543</f>
        <v>4.4400000000000004</v>
      </c>
      <c r="H540" s="26" t="str">
        <f>'PRIX LF'!F543</f>
        <v>PIECE</v>
      </c>
      <c r="I540" s="26">
        <f>'PRIX LF'!V543</f>
        <v>0.03</v>
      </c>
      <c r="J540" s="57">
        <f>'PRIX LF'!R543</f>
        <v>3.0524999999999998</v>
      </c>
      <c r="K540" s="57">
        <f>'PRIX LF'!J543</f>
        <v>1.4850000000000003</v>
      </c>
      <c r="L540" s="303" t="str">
        <f>'PRIX LF'!AE543</f>
        <v/>
      </c>
    </row>
    <row r="541" spans="1:12" x14ac:dyDescent="0.2">
      <c r="A541" s="26">
        <f>'PRIX LF'!A544</f>
        <v>2323</v>
      </c>
      <c r="B541" s="26" t="str">
        <f>'PRIX LF'!D544</f>
        <v>MINI-BAND LIGHT</v>
      </c>
      <c r="C541" s="57">
        <f>'PRIX LF'!L544</f>
        <v>3.1</v>
      </c>
      <c r="D541" s="57">
        <f>'PRIX LF'!O544</f>
        <v>2.7124999999999999</v>
      </c>
      <c r="E541" s="54">
        <f>'PRIX LF'!P544</f>
        <v>-0.12500000000000006</v>
      </c>
      <c r="F541" s="26" t="str">
        <f>'PRIX LF'!W544</f>
        <v>FITNESS</v>
      </c>
      <c r="G541" s="57">
        <f>'PRIX LF'!N544</f>
        <v>3.7199999999999998</v>
      </c>
      <c r="H541" s="26" t="str">
        <f>'PRIX LF'!F544</f>
        <v>PIECE</v>
      </c>
      <c r="I541" s="26">
        <f>'PRIX LF'!V544</f>
        <v>0.02</v>
      </c>
      <c r="J541" s="57">
        <f>'PRIX LF'!R544</f>
        <v>2.5575000000000001</v>
      </c>
      <c r="K541" s="57">
        <f>'PRIX LF'!J544</f>
        <v>1.2375</v>
      </c>
      <c r="L541" s="303" t="str">
        <f>'PRIX LF'!AE544</f>
        <v/>
      </c>
    </row>
    <row r="542" spans="1:12" x14ac:dyDescent="0.2">
      <c r="A542" s="26">
        <f>'PRIX LF'!A545</f>
        <v>2324</v>
      </c>
      <c r="B542" s="26" t="str">
        <f>'PRIX LF'!D545</f>
        <v>MINI-BAND MEDIUM</v>
      </c>
      <c r="C542" s="57">
        <f>'PRIX LF'!L545</f>
        <v>3.3</v>
      </c>
      <c r="D542" s="57">
        <f>'PRIX LF'!O545</f>
        <v>2.8874999999999997</v>
      </c>
      <c r="E542" s="54">
        <f>'PRIX LF'!P545</f>
        <v>-0.12500000000000003</v>
      </c>
      <c r="F542" s="26" t="str">
        <f>'PRIX LF'!W545</f>
        <v>FITNESS</v>
      </c>
      <c r="G542" s="57">
        <f>'PRIX LF'!N545</f>
        <v>3.9599999999999995</v>
      </c>
      <c r="H542" s="26" t="str">
        <f>'PRIX LF'!F545</f>
        <v>PIECE</v>
      </c>
      <c r="I542" s="26">
        <f>'PRIX LF'!V545</f>
        <v>0.02</v>
      </c>
      <c r="J542" s="57">
        <f>'PRIX LF'!R545</f>
        <v>2.7224999999999997</v>
      </c>
      <c r="K542" s="57">
        <f>'PRIX LF'!J545</f>
        <v>1.3200000000000003</v>
      </c>
      <c r="L542" s="303" t="str">
        <f>'PRIX LF'!AE545</f>
        <v/>
      </c>
    </row>
    <row r="543" spans="1:12" x14ac:dyDescent="0.2">
      <c r="A543" s="26">
        <f>'PRIX LF'!A546</f>
        <v>2325</v>
      </c>
      <c r="B543" s="26" t="str">
        <f>'PRIX LF'!D546</f>
        <v>MINI-BAND STRONG</v>
      </c>
      <c r="C543" s="57">
        <f>'PRIX LF'!L546</f>
        <v>3.5</v>
      </c>
      <c r="D543" s="57">
        <f>'PRIX LF'!O546</f>
        <v>3.15</v>
      </c>
      <c r="E543" s="54">
        <f>'PRIX LF'!P546</f>
        <v>-0.10000000000000002</v>
      </c>
      <c r="F543" s="26" t="str">
        <f>'PRIX LF'!W546</f>
        <v>FITNESS</v>
      </c>
      <c r="G543" s="57">
        <f>'PRIX LF'!N546</f>
        <v>4.2</v>
      </c>
      <c r="H543" s="26" t="str">
        <f>'PRIX LF'!F546</f>
        <v>PIECE</v>
      </c>
      <c r="I543" s="26">
        <f>'PRIX LF'!V546</f>
        <v>0.02</v>
      </c>
      <c r="J543" s="57">
        <f>'PRIX LF'!R546</f>
        <v>2.9750000000000001</v>
      </c>
      <c r="K543" s="57">
        <f>'PRIX LF'!J546</f>
        <v>1.4025000000000001</v>
      </c>
      <c r="L543" s="303" t="str">
        <f>'PRIX LF'!AE546</f>
        <v/>
      </c>
    </row>
    <row r="544" spans="1:12" x14ac:dyDescent="0.2">
      <c r="A544" s="26">
        <f>'PRIX LF'!A547</f>
        <v>2623</v>
      </c>
      <c r="B544" s="26" t="str">
        <f>'PRIX LF'!D547</f>
        <v>MIXEUR LD SYSTEM 622</v>
      </c>
      <c r="C544" s="57">
        <f>'PRIX LF'!L547</f>
        <v>190.83</v>
      </c>
      <c r="D544" s="57">
        <f>'PRIX LF'!O547</f>
        <v>190.83</v>
      </c>
      <c r="E544" s="54">
        <f>'PRIX LF'!P547</f>
        <v>0</v>
      </c>
      <c r="F544" s="26" t="str">
        <f>'PRIX LF'!W547</f>
        <v>ÉQUIPEMENT</v>
      </c>
      <c r="G544" s="57">
        <f>'PRIX LF'!N547</f>
        <v>228.99600000000001</v>
      </c>
      <c r="H544" s="26" t="str">
        <f>'PRIX LF'!F547</f>
        <v>PIECE</v>
      </c>
      <c r="I544" s="26">
        <f>'PRIX LF'!V547</f>
        <v>5</v>
      </c>
      <c r="J544" s="57">
        <f>'PRIX LF'!R547</f>
        <v>190.83</v>
      </c>
      <c r="K544" s="57">
        <f>'PRIX LF'!J547</f>
        <v>171.75</v>
      </c>
      <c r="L544" s="303" t="str">
        <f>'PRIX LF'!AE547</f>
        <v/>
      </c>
    </row>
    <row r="545" spans="1:12" x14ac:dyDescent="0.2">
      <c r="A545" s="26">
        <f>'PRIX LF'!A548</f>
        <v>3547</v>
      </c>
      <c r="B545" s="26" t="str">
        <f>'PRIX LF'!D548</f>
        <v>MONKEY BAR 1080MM</v>
      </c>
      <c r="C545" s="57">
        <f>'PRIX LF'!L548</f>
        <v>40</v>
      </c>
      <c r="D545" s="57">
        <f>'PRIX LF'!O548</f>
        <v>36</v>
      </c>
      <c r="E545" s="54">
        <f>'PRIX LF'!P548</f>
        <v>-0.1</v>
      </c>
      <c r="F545" s="26" t="str">
        <f>'PRIX LF'!W548</f>
        <v>CROSS TRAINING</v>
      </c>
      <c r="G545" s="57">
        <f>'PRIX LF'!N548</f>
        <v>48</v>
      </c>
      <c r="H545" s="26" t="str">
        <f>'PRIX LF'!F548</f>
        <v>PIECE</v>
      </c>
      <c r="I545" s="26">
        <f>'PRIX LF'!V548</f>
        <v>12</v>
      </c>
      <c r="J545" s="57">
        <f>'PRIX LF'!R548</f>
        <v>34</v>
      </c>
      <c r="K545" s="57">
        <f>'PRIX LF'!J548</f>
        <v>19.079545454545453</v>
      </c>
      <c r="L545" s="303">
        <f>'PRIX LF'!AE548</f>
        <v>2.5536E-2</v>
      </c>
    </row>
    <row r="546" spans="1:12" x14ac:dyDescent="0.2">
      <c r="A546" s="26">
        <f>'PRIX LF'!A549</f>
        <v>3548</v>
      </c>
      <c r="B546" s="26" t="str">
        <f>'PRIX LF'!D549</f>
        <v>MONKEY BAR 1800MM</v>
      </c>
      <c r="C546" s="57">
        <f>'PRIX LF'!L549</f>
        <v>47.5</v>
      </c>
      <c r="D546" s="57">
        <f>'PRIX LF'!O549</f>
        <v>43.9375</v>
      </c>
      <c r="E546" s="54">
        <f>'PRIX LF'!P549</f>
        <v>-7.4999999999999997E-2</v>
      </c>
      <c r="F546" s="26" t="str">
        <f>'PRIX LF'!W549</f>
        <v>CROSS TRAINING</v>
      </c>
      <c r="G546" s="57">
        <f>'PRIX LF'!N549</f>
        <v>57</v>
      </c>
      <c r="H546" s="26" t="str">
        <f>'PRIX LF'!F549</f>
        <v>PIECE</v>
      </c>
      <c r="I546" s="26">
        <f>'PRIX LF'!V549</f>
        <v>16</v>
      </c>
      <c r="J546" s="57">
        <f>'PRIX LF'!R549</f>
        <v>41.5625</v>
      </c>
      <c r="K546" s="57">
        <f>'PRIX LF'!J549</f>
        <v>21.536363636363635</v>
      </c>
      <c r="L546" s="303">
        <f>'PRIX LF'!AE549</f>
        <v>4.1664E-2</v>
      </c>
    </row>
    <row r="547" spans="1:12" x14ac:dyDescent="0.2">
      <c r="A547" s="26">
        <f>'PRIX LF'!A550</f>
        <v>2708</v>
      </c>
      <c r="B547" s="26" t="str">
        <f>'PRIX LF'!D550</f>
        <v>MONKEY BARS OUTDOOR</v>
      </c>
      <c r="C547" s="57">
        <f>'PRIX LF'!L550</f>
        <v>611.61168750000002</v>
      </c>
      <c r="D547" s="57">
        <f>'PRIX LF'!O550</f>
        <v>550.45051875000001</v>
      </c>
      <c r="E547" s="54">
        <f>'PRIX LF'!P550</f>
        <v>-0.1</v>
      </c>
      <c r="F547" s="26" t="str">
        <f>'PRIX LF'!W550</f>
        <v>CROSS TRAINING</v>
      </c>
      <c r="G547" s="57">
        <f>'PRIX LF'!N550</f>
        <v>733.93402500000002</v>
      </c>
      <c r="H547" s="26" t="str">
        <f>'PRIX LF'!F550</f>
        <v>PIECE</v>
      </c>
      <c r="I547" s="26">
        <f>'PRIX LF'!V550</f>
        <v>3.5</v>
      </c>
      <c r="J547" s="57">
        <f>'PRIX LF'!R550</f>
        <v>519.86993437499996</v>
      </c>
      <c r="K547" s="57">
        <f>'PRIX LF'!J550</f>
        <v>244.65375000000003</v>
      </c>
      <c r="L547" s="303" t="str">
        <f>'PRIX LF'!AE550</f>
        <v/>
      </c>
    </row>
    <row r="548" spans="1:12" x14ac:dyDescent="0.2">
      <c r="A548" s="26">
        <f>'PRIX LF'!A551</f>
        <v>3549</v>
      </c>
      <c r="B548" s="26" t="str">
        <f>'PRIX LF'!D551</f>
        <v>MONKEY RACK 1080MM</v>
      </c>
      <c r="C548" s="57">
        <f>'PRIX LF'!L551</f>
        <v>195</v>
      </c>
      <c r="D548" s="57">
        <f>'PRIX LF'!O551</f>
        <v>195</v>
      </c>
      <c r="E548" s="54">
        <f>'PRIX LF'!P551</f>
        <v>0</v>
      </c>
      <c r="F548" s="26" t="str">
        <f>'PRIX LF'!W551</f>
        <v>CROSS TRAINING</v>
      </c>
      <c r="G548" s="57">
        <f>'PRIX LF'!N551</f>
        <v>234</v>
      </c>
      <c r="H548" s="26" t="str">
        <f>'PRIX LF'!F551</f>
        <v>PIECE</v>
      </c>
      <c r="I548" s="26">
        <f>'PRIX LF'!V551</f>
        <v>44</v>
      </c>
      <c r="J548" s="57">
        <f>'PRIX LF'!R551</f>
        <v>185.25</v>
      </c>
      <c r="K548" s="57">
        <f>'PRIX LF'!J551</f>
        <v>95.136363636363626</v>
      </c>
      <c r="L548" s="303">
        <f>'PRIX LF'!AE551</f>
        <v>9.6615000000000006E-2</v>
      </c>
    </row>
    <row r="549" spans="1:12" x14ac:dyDescent="0.2">
      <c r="A549" s="26">
        <f>'PRIX LF'!A552</f>
        <v>3550</v>
      </c>
      <c r="B549" s="26" t="str">
        <f>'PRIX LF'!D552</f>
        <v>MONKEY RACK 1800MM</v>
      </c>
      <c r="C549" s="57">
        <f>'PRIX LF'!L552</f>
        <v>205</v>
      </c>
      <c r="D549" s="57">
        <f>'PRIX LF'!O552</f>
        <v>205</v>
      </c>
      <c r="E549" s="54">
        <f>'PRIX LF'!P552</f>
        <v>0</v>
      </c>
      <c r="F549" s="26" t="str">
        <f>'PRIX LF'!W552</f>
        <v>CROSS TRAINING</v>
      </c>
      <c r="G549" s="57">
        <f>'PRIX LF'!N552</f>
        <v>246</v>
      </c>
      <c r="H549" s="26" t="str">
        <f>'PRIX LF'!F552</f>
        <v>PIECE</v>
      </c>
      <c r="I549" s="26">
        <f>'PRIX LF'!V552</f>
        <v>56</v>
      </c>
      <c r="J549" s="57">
        <f>'PRIX LF'!R552</f>
        <v>194.75</v>
      </c>
      <c r="K549" s="57">
        <f>'PRIX LF'!J552</f>
        <v>111.86363636363635</v>
      </c>
      <c r="L549" s="303">
        <f>'PRIX LF'!AE552</f>
        <v>0.14599999999999999</v>
      </c>
    </row>
    <row r="550" spans="1:12" x14ac:dyDescent="0.2">
      <c r="A550" s="26">
        <f>'PRIX LF'!A553</f>
        <v>2734</v>
      </c>
      <c r="B550" s="26" t="str">
        <f>'PRIX LF'!D553</f>
        <v>MONTRE CARDIO</v>
      </c>
      <c r="C550" s="57">
        <f>'PRIX LF'!L553</f>
        <v>69.300000000000011</v>
      </c>
      <c r="D550" s="57">
        <f>'PRIX LF'!O553</f>
        <v>60.63750000000001</v>
      </c>
      <c r="E550" s="54">
        <f>'PRIX LF'!P553</f>
        <v>-0.125</v>
      </c>
      <c r="F550" s="26" t="str">
        <f>'PRIX LF'!W553</f>
        <v>COACHING</v>
      </c>
      <c r="G550" s="57">
        <f>'PRIX LF'!N553</f>
        <v>83.160000000000011</v>
      </c>
      <c r="H550" s="26" t="str">
        <f>'PRIX LF'!F553</f>
        <v>PIECE</v>
      </c>
      <c r="I550" s="26">
        <f>'PRIX LF'!V553</f>
        <v>0.15</v>
      </c>
      <c r="J550" s="57">
        <f>'PRIX LF'!R553</f>
        <v>57.172500000000007</v>
      </c>
      <c r="K550" s="57">
        <f>'PRIX LF'!J553</f>
        <v>27.720000000000006</v>
      </c>
      <c r="L550" s="303" t="str">
        <f>'PRIX LF'!AE553</f>
        <v/>
      </c>
    </row>
    <row r="551" spans="1:12" x14ac:dyDescent="0.2">
      <c r="A551" s="26">
        <f>'PRIX LF'!A554</f>
        <v>2711</v>
      </c>
      <c r="B551" s="26" t="str">
        <f>'PRIX LF'!D554</f>
        <v>MULTI GRIP BAR OUTDOOR</v>
      </c>
      <c r="C551" s="57">
        <f>'PRIX LF'!L554</f>
        <v>156.82837499999999</v>
      </c>
      <c r="D551" s="57">
        <f>'PRIX LF'!O554</f>
        <v>141.14553749999999</v>
      </c>
      <c r="E551" s="54">
        <f>'PRIX LF'!P554</f>
        <v>-0.10000000000000003</v>
      </c>
      <c r="F551" s="26" t="str">
        <f>'PRIX LF'!W554</f>
        <v>CROSS TRAINING</v>
      </c>
      <c r="G551" s="57">
        <f>'PRIX LF'!N554</f>
        <v>188.19404999999998</v>
      </c>
      <c r="H551" s="26" t="str">
        <f>'PRIX LF'!F554</f>
        <v>PIECE</v>
      </c>
      <c r="I551" s="26">
        <f>'PRIX LF'!V554</f>
        <v>3.8</v>
      </c>
      <c r="J551" s="57">
        <f>'PRIX LF'!R554</f>
        <v>133.30411874999999</v>
      </c>
      <c r="K551" s="57">
        <f>'PRIX LF'!J554</f>
        <v>62.741250000000001</v>
      </c>
      <c r="L551" s="303" t="str">
        <f>'PRIX LF'!AE554</f>
        <v/>
      </c>
    </row>
    <row r="552" spans="1:12" x14ac:dyDescent="0.2">
      <c r="A552" s="26">
        <f>'PRIX LF'!A555</f>
        <v>3421</v>
      </c>
      <c r="B552" s="26" t="str">
        <f>'PRIX LF'!D555</f>
        <v>MULTI-GRIP CHIN-UP</v>
      </c>
      <c r="C552" s="57">
        <f>'PRIX LF'!L555</f>
        <v>109</v>
      </c>
      <c r="D552" s="57">
        <f>'PRIX LF'!O555</f>
        <v>95.375</v>
      </c>
      <c r="E552" s="54">
        <f>'PRIX LF'!P555</f>
        <v>-0.125</v>
      </c>
      <c r="F552" s="26" t="str">
        <f>'PRIX LF'!W555</f>
        <v>CROSS TRAINING</v>
      </c>
      <c r="G552" s="57">
        <f>'PRIX LF'!N555</f>
        <v>130.79999999999998</v>
      </c>
      <c r="H552" s="26" t="str">
        <f>'PRIX LF'!F555</f>
        <v>PIECE</v>
      </c>
      <c r="I552" s="26">
        <f>'PRIX LF'!V555</f>
        <v>14</v>
      </c>
      <c r="J552" s="57">
        <f>'PRIX LF'!R555</f>
        <v>89.924999999999997</v>
      </c>
      <c r="K552" s="57">
        <f>'PRIX LF'!J555</f>
        <v>32.231363636363632</v>
      </c>
      <c r="L552" s="303">
        <f>'PRIX LF'!AE555</f>
        <v>9.0499999999999997E-2</v>
      </c>
    </row>
    <row r="553" spans="1:12" x14ac:dyDescent="0.2">
      <c r="A553" s="26">
        <f>'PRIX LF'!A556</f>
        <v>5031</v>
      </c>
      <c r="B553" s="26" t="str">
        <f>'PRIX LF'!D556</f>
        <v>MULTIHIP - E58</v>
      </c>
      <c r="C553" s="57">
        <f>'PRIX LF'!L556</f>
        <v>3085</v>
      </c>
      <c r="D553" s="57">
        <f>'PRIX LF'!O556</f>
        <v>2390.875</v>
      </c>
      <c r="E553" s="54">
        <f>'PRIX LF'!P556</f>
        <v>-0.22500000000000001</v>
      </c>
      <c r="F553" s="26" t="str">
        <f>'PRIX LF'!W556</f>
        <v>MACHINES MUSCULATION</v>
      </c>
      <c r="G553" s="57">
        <f>'PRIX LF'!N556</f>
        <v>3702</v>
      </c>
      <c r="H553" s="26" t="str">
        <f>'PRIX LF'!F556</f>
        <v>PIECE</v>
      </c>
      <c r="I553" s="26">
        <f>'PRIX LF'!V556</f>
        <v>217</v>
      </c>
      <c r="J553" s="57">
        <f>'PRIX LF'!R556</f>
        <v>2236.625</v>
      </c>
      <c r="K553" s="57">
        <f>'PRIX LF'!J556</f>
        <v>1357.4</v>
      </c>
      <c r="L553" s="303" t="str">
        <f>'PRIX LF'!AE556</f>
        <v/>
      </c>
    </row>
    <row r="554" spans="1:12" x14ac:dyDescent="0.2">
      <c r="A554" s="26">
        <f>'PRIX LF'!A557</f>
        <v>5052</v>
      </c>
      <c r="B554" s="26" t="str">
        <f>'PRIX LF'!D557</f>
        <v>MULTIHIP - V58</v>
      </c>
      <c r="C554" s="57">
        <f>'PRIX LF'!L557</f>
        <v>2075</v>
      </c>
      <c r="D554" s="57">
        <f>'PRIX LF'!O557</f>
        <v>1608.125</v>
      </c>
      <c r="E554" s="54">
        <f>'PRIX LF'!P557</f>
        <v>-0.22500000000000001</v>
      </c>
      <c r="F554" s="26" t="str">
        <f>'PRIX LF'!W557</f>
        <v>MACHINES MUSCULATION</v>
      </c>
      <c r="G554" s="57">
        <f>'PRIX LF'!N557</f>
        <v>2490</v>
      </c>
      <c r="H554" s="26" t="str">
        <f>'PRIX LF'!F557</f>
        <v>PIECE</v>
      </c>
      <c r="I554" s="26">
        <f>'PRIX LF'!V557</f>
        <v>185</v>
      </c>
      <c r="J554" s="57">
        <f>'PRIX LF'!R557</f>
        <v>1504.375</v>
      </c>
      <c r="K554" s="57">
        <f>'PRIX LF'!J557</f>
        <v>913.00000000000011</v>
      </c>
      <c r="L554" s="303" t="str">
        <f>'PRIX LF'!AE557</f>
        <v/>
      </c>
    </row>
    <row r="555" spans="1:12" x14ac:dyDescent="0.2">
      <c r="A555" s="26">
        <f>'PRIX LF'!A558</f>
        <v>5020</v>
      </c>
      <c r="B555" s="26" t="str">
        <f>'PRIX LF'!D558</f>
        <v>MULTIPOSITION BENCH</v>
      </c>
      <c r="C555" s="57">
        <f>'PRIX LF'!L558</f>
        <v>625</v>
      </c>
      <c r="D555" s="57">
        <f>'PRIX LF'!O558</f>
        <v>484.375</v>
      </c>
      <c r="E555" s="54">
        <f>'PRIX LF'!P558</f>
        <v>-0.22500000000000001</v>
      </c>
      <c r="F555" s="26" t="str">
        <f>'PRIX LF'!W558</f>
        <v>MACHINES MUSCULATION</v>
      </c>
      <c r="G555" s="57">
        <f>'PRIX LF'!N558</f>
        <v>750</v>
      </c>
      <c r="H555" s="26" t="str">
        <f>'PRIX LF'!F558</f>
        <v>PIECE</v>
      </c>
      <c r="I555" s="26">
        <f>'PRIX LF'!V558</f>
        <v>28</v>
      </c>
      <c r="J555" s="57">
        <f>'PRIX LF'!R558</f>
        <v>453.125</v>
      </c>
      <c r="K555" s="57">
        <f>'PRIX LF'!J558</f>
        <v>275</v>
      </c>
      <c r="L555" s="303" t="str">
        <f>'PRIX LF'!AE558</f>
        <v/>
      </c>
    </row>
    <row r="556" spans="1:12" x14ac:dyDescent="0.2">
      <c r="A556" s="26">
        <f>'PRIX LF'!A559</f>
        <v>5017</v>
      </c>
      <c r="B556" s="26" t="str">
        <f>'PRIX LF'!D559</f>
        <v>OLYMPIC DECLINE BENCH PRESS</v>
      </c>
      <c r="C556" s="57">
        <f>'PRIX LF'!L559</f>
        <v>1175</v>
      </c>
      <c r="D556" s="57">
        <f>'PRIX LF'!O559</f>
        <v>910.625</v>
      </c>
      <c r="E556" s="54">
        <f>'PRIX LF'!P559</f>
        <v>-0.22500000000000001</v>
      </c>
      <c r="F556" s="26" t="str">
        <f>'PRIX LF'!W559</f>
        <v>MACHINES MUSCULATION</v>
      </c>
      <c r="G556" s="57">
        <f>'PRIX LF'!N559</f>
        <v>1410</v>
      </c>
      <c r="H556" s="26" t="str">
        <f>'PRIX LF'!F559</f>
        <v>PIECE</v>
      </c>
      <c r="I556" s="26">
        <f>'PRIX LF'!V559</f>
        <v>70</v>
      </c>
      <c r="J556" s="57">
        <f>'PRIX LF'!R559</f>
        <v>851.875</v>
      </c>
      <c r="K556" s="57">
        <f>'PRIX LF'!J559</f>
        <v>517</v>
      </c>
      <c r="L556" s="303" t="str">
        <f>'PRIX LF'!AE559</f>
        <v/>
      </c>
    </row>
    <row r="557" spans="1:12" x14ac:dyDescent="0.2">
      <c r="A557" s="26">
        <f>'PRIX LF'!A560</f>
        <v>5015</v>
      </c>
      <c r="B557" s="26" t="str">
        <f>'PRIX LF'!D560</f>
        <v>OLYMPIC FLAT BENCH</v>
      </c>
      <c r="C557" s="57">
        <f>'PRIX LF'!L560</f>
        <v>1150</v>
      </c>
      <c r="D557" s="57">
        <f>'PRIX LF'!O560</f>
        <v>891.25</v>
      </c>
      <c r="E557" s="54">
        <f>'PRIX LF'!P560</f>
        <v>-0.22500000000000001</v>
      </c>
      <c r="F557" s="26" t="str">
        <f>'PRIX LF'!W560</f>
        <v>MACHINES MUSCULATION</v>
      </c>
      <c r="G557" s="57">
        <f>'PRIX LF'!N560</f>
        <v>1380</v>
      </c>
      <c r="H557" s="26" t="str">
        <f>'PRIX LF'!F560</f>
        <v>PIECE</v>
      </c>
      <c r="I557" s="26">
        <f>'PRIX LF'!V560</f>
        <v>55</v>
      </c>
      <c r="J557" s="57">
        <f>'PRIX LF'!R560</f>
        <v>833.75</v>
      </c>
      <c r="K557" s="57">
        <f>'PRIX LF'!J560</f>
        <v>506.00000000000006</v>
      </c>
      <c r="L557" s="303" t="str">
        <f>'PRIX LF'!AE560</f>
        <v/>
      </c>
    </row>
    <row r="558" spans="1:12" x14ac:dyDescent="0.2">
      <c r="A558" s="26">
        <f>'PRIX LF'!A561</f>
        <v>5016</v>
      </c>
      <c r="B558" s="26" t="str">
        <f>'PRIX LF'!D561</f>
        <v>OLYMPIC INCLINE PRESS BENCH</v>
      </c>
      <c r="C558" s="57">
        <f>'PRIX LF'!L561</f>
        <v>1275</v>
      </c>
      <c r="D558" s="57">
        <f>'PRIX LF'!O561</f>
        <v>988.125</v>
      </c>
      <c r="E558" s="54">
        <f>'PRIX LF'!P561</f>
        <v>-0.22500000000000001</v>
      </c>
      <c r="F558" s="26" t="str">
        <f>'PRIX LF'!W561</f>
        <v>MACHINES MUSCULATION</v>
      </c>
      <c r="G558" s="57">
        <f>'PRIX LF'!N561</f>
        <v>1530</v>
      </c>
      <c r="H558" s="26" t="str">
        <f>'PRIX LF'!F561</f>
        <v>PIECE</v>
      </c>
      <c r="I558" s="26">
        <f>'PRIX LF'!V561</f>
        <v>72</v>
      </c>
      <c r="J558" s="57">
        <f>'PRIX LF'!R561</f>
        <v>924.375</v>
      </c>
      <c r="K558" s="57">
        <f>'PRIX LF'!J561</f>
        <v>561</v>
      </c>
      <c r="L558" s="303" t="str">
        <f>'PRIX LF'!AE561</f>
        <v/>
      </c>
    </row>
    <row r="559" spans="1:12" x14ac:dyDescent="0.2">
      <c r="A559" s="26">
        <f>'PRIX LF'!A562</f>
        <v>3422</v>
      </c>
      <c r="B559" s="26" t="str">
        <f>'PRIX LF'!D562</f>
        <v>OVERPASS 1080MM</v>
      </c>
      <c r="C559" s="57">
        <f>'PRIX LF'!L562</f>
        <v>95</v>
      </c>
      <c r="D559" s="57">
        <f>'PRIX LF'!O562</f>
        <v>95</v>
      </c>
      <c r="E559" s="54">
        <f>'PRIX LF'!P562</f>
        <v>0</v>
      </c>
      <c r="F559" s="26" t="str">
        <f>'PRIX LF'!W562</f>
        <v>CROSS TRAINING</v>
      </c>
      <c r="G559" s="57">
        <f>'PRIX LF'!N562</f>
        <v>114</v>
      </c>
      <c r="H559" s="26" t="str">
        <f>'PRIX LF'!F562</f>
        <v>PIECE</v>
      </c>
      <c r="I559" s="26">
        <f>'PRIX LF'!V562</f>
        <v>12</v>
      </c>
      <c r="J559" s="57">
        <f>'PRIX LF'!R562</f>
        <v>90.25</v>
      </c>
      <c r="K559" s="57">
        <f>'PRIX LF'!J562</f>
        <v>39.309090909090905</v>
      </c>
      <c r="L559" s="303">
        <f>'PRIX LF'!AE562</f>
        <v>5.4053999999999998E-2</v>
      </c>
    </row>
    <row r="560" spans="1:12" x14ac:dyDescent="0.2">
      <c r="A560" s="26">
        <f>'PRIX LF'!A563</f>
        <v>3423</v>
      </c>
      <c r="B560" s="26" t="str">
        <f>'PRIX LF'!D563</f>
        <v>OVERPASS1800MM</v>
      </c>
      <c r="C560" s="57">
        <f>'PRIX LF'!L563</f>
        <v>107.5</v>
      </c>
      <c r="D560" s="57">
        <f>'PRIX LF'!O563</f>
        <v>107.5</v>
      </c>
      <c r="E560" s="54">
        <f>'PRIX LF'!P563</f>
        <v>0</v>
      </c>
      <c r="F560" s="26" t="str">
        <f>'PRIX LF'!W563</f>
        <v>CROSS TRAINING</v>
      </c>
      <c r="G560" s="57">
        <f>'PRIX LF'!N563</f>
        <v>129</v>
      </c>
      <c r="H560" s="26" t="str">
        <f>'PRIX LF'!F563</f>
        <v>PIECE</v>
      </c>
      <c r="I560" s="26">
        <f>'PRIX LF'!V563</f>
        <v>14.5</v>
      </c>
      <c r="J560" s="57">
        <f>'PRIX LF'!R563</f>
        <v>102.125</v>
      </c>
      <c r="K560" s="57">
        <f>'PRIX LF'!J563</f>
        <v>55.409090909090899</v>
      </c>
      <c r="L560" s="303">
        <f>'PRIX LF'!AE563</f>
        <v>8.8803000000000007E-2</v>
      </c>
    </row>
    <row r="561" spans="1:12" x14ac:dyDescent="0.2">
      <c r="A561" s="26">
        <f>'PRIX LF'!A564</f>
        <v>2100</v>
      </c>
      <c r="B561" s="26" t="str">
        <f>'PRIX LF'!D564</f>
        <v>PACK 2/4 PERSONNES</v>
      </c>
      <c r="C561" s="57">
        <f>'PRIX LF'!L564</f>
        <v>1438.78</v>
      </c>
      <c r="D561" s="57">
        <f>'PRIX LF'!O564</f>
        <v>1366.84</v>
      </c>
      <c r="E561" s="54">
        <f>'PRIX LF'!P564</f>
        <v>-5.0000695033292131E-2</v>
      </c>
      <c r="F561" s="26" t="str">
        <f>'PRIX LF'!W564</f>
        <v>CROSS TRAINING</v>
      </c>
      <c r="G561" s="57">
        <f>'PRIX LF'!N564</f>
        <v>1726.5359999999998</v>
      </c>
      <c r="H561" s="26" t="str">
        <f>'PRIX LF'!F564</f>
        <v>SET</v>
      </c>
      <c r="I561" s="26">
        <f>'PRIX LF'!V564</f>
        <v>208.89</v>
      </c>
      <c r="J561" s="57">
        <f>'PRIX LF'!R564</f>
        <v>1294.9000000000001</v>
      </c>
      <c r="K561" s="57">
        <f>'PRIX LF'!J564</f>
        <v>641.33000000000004</v>
      </c>
      <c r="L561" s="303" t="str">
        <f>'PRIX LF'!AE564</f>
        <v/>
      </c>
    </row>
    <row r="562" spans="1:12" x14ac:dyDescent="0.2">
      <c r="A562" s="26">
        <f>'PRIX LF'!A565</f>
        <v>2101</v>
      </c>
      <c r="B562" s="26" t="str">
        <f>'PRIX LF'!D565</f>
        <v>PACK 4/6 PERSONNES</v>
      </c>
      <c r="C562" s="57">
        <f>'PRIX LF'!L565</f>
        <v>1749.9</v>
      </c>
      <c r="D562" s="57">
        <f>'PRIX LF'!O565</f>
        <v>1662.41</v>
      </c>
      <c r="E562" s="54">
        <f>'PRIX LF'!P565</f>
        <v>-4.9997142693868221E-2</v>
      </c>
      <c r="F562" s="26" t="str">
        <f>'PRIX LF'!W565</f>
        <v>CROSS TRAINING</v>
      </c>
      <c r="G562" s="57">
        <f>'PRIX LF'!N565</f>
        <v>2099.88</v>
      </c>
      <c r="H562" s="26" t="str">
        <f>'PRIX LF'!F565</f>
        <v>SET</v>
      </c>
      <c r="I562" s="26">
        <f>'PRIX LF'!V565</f>
        <v>282.04000000000002</v>
      </c>
      <c r="J562" s="57">
        <f>'PRIX LF'!R565</f>
        <v>1574.91</v>
      </c>
      <c r="K562" s="57">
        <f>'PRIX LF'!J565</f>
        <v>755.97</v>
      </c>
      <c r="L562" s="303" t="str">
        <f>'PRIX LF'!AE565</f>
        <v/>
      </c>
    </row>
    <row r="563" spans="1:12" x14ac:dyDescent="0.2">
      <c r="A563" s="26">
        <f>'PRIX LF'!A566</f>
        <v>2102</v>
      </c>
      <c r="B563" s="26" t="str">
        <f>'PRIX LF'!D566</f>
        <v>PACK 6/8 PERSONNES</v>
      </c>
      <c r="C563" s="57">
        <f>'PRIX LF'!L566</f>
        <v>3156.85</v>
      </c>
      <c r="D563" s="57">
        <f>'PRIX LF'!O566</f>
        <v>2999.01</v>
      </c>
      <c r="E563" s="54">
        <f>'PRIX LF'!P566</f>
        <v>-4.9999208071336836E-2</v>
      </c>
      <c r="F563" s="26" t="str">
        <f>'PRIX LF'!W566</f>
        <v>CROSS TRAINING</v>
      </c>
      <c r="G563" s="57">
        <f>'PRIX LF'!N566</f>
        <v>3788.22</v>
      </c>
      <c r="H563" s="26" t="str">
        <f>'PRIX LF'!F566</f>
        <v>SET</v>
      </c>
      <c r="I563" s="26">
        <f>'PRIX LF'!V566</f>
        <v>581.38</v>
      </c>
      <c r="J563" s="57">
        <f>'PRIX LF'!R566</f>
        <v>2841.17</v>
      </c>
      <c r="K563" s="57">
        <f>'PRIX LF'!J566</f>
        <v>1305.8599999999999</v>
      </c>
      <c r="L563" s="303" t="str">
        <f>'PRIX LF'!AE566</f>
        <v/>
      </c>
    </row>
    <row r="564" spans="1:12" x14ac:dyDescent="0.2">
      <c r="A564" s="26">
        <f>'PRIX LF'!A567</f>
        <v>2103</v>
      </c>
      <c r="B564" s="26" t="str">
        <f>'PRIX LF'!D567</f>
        <v>PACK 8/12 PERSONNES</v>
      </c>
      <c r="C564" s="57">
        <f>'PRIX LF'!L567</f>
        <v>4381.3999999999996</v>
      </c>
      <c r="D564" s="57">
        <f>'PRIX LF'!O567</f>
        <v>4162.33</v>
      </c>
      <c r="E564" s="54">
        <f>'PRIX LF'!P567</f>
        <v>-4.999999999999994E-2</v>
      </c>
      <c r="F564" s="26" t="str">
        <f>'PRIX LF'!W567</f>
        <v>CROSS TRAINING</v>
      </c>
      <c r="G564" s="57">
        <f>'PRIX LF'!N567</f>
        <v>5257.6799999999994</v>
      </c>
      <c r="H564" s="26" t="str">
        <f>'PRIX LF'!F567</f>
        <v>SET</v>
      </c>
      <c r="I564" s="26">
        <f>'PRIX LF'!V567</f>
        <v>600</v>
      </c>
      <c r="J564" s="57">
        <f>'PRIX LF'!R567</f>
        <v>3943.26</v>
      </c>
      <c r="K564" s="57">
        <f>'PRIX LF'!J567</f>
        <v>2257.3000000000002</v>
      </c>
      <c r="L564" s="303" t="str">
        <f>'PRIX LF'!AE567</f>
        <v/>
      </c>
    </row>
    <row r="565" spans="1:12" x14ac:dyDescent="0.2">
      <c r="A565" s="26">
        <f>'PRIX LF'!A568</f>
        <v>3934</v>
      </c>
      <c r="B565" s="26" t="str">
        <f>'PRIX LF'!D568</f>
        <v>PACK CAGE CROSS TRAINING POWER + ACCESSOIRES</v>
      </c>
      <c r="C565" s="57">
        <f>'PRIX LF'!L568</f>
        <v>5000</v>
      </c>
      <c r="D565" s="57">
        <f>'PRIX LF'!O568</f>
        <v>0</v>
      </c>
      <c r="E565" s="54">
        <f>'PRIX LF'!P568</f>
        <v>-1</v>
      </c>
      <c r="F565" s="26" t="str">
        <f>'PRIX LF'!W568</f>
        <v>CROSS TRAINING</v>
      </c>
      <c r="G565" s="57">
        <f>'PRIX LF'!N568</f>
        <v>5000</v>
      </c>
      <c r="H565" s="26" t="str">
        <f>'PRIX LF'!F568</f>
        <v>SET</v>
      </c>
      <c r="I565" s="26">
        <f>'PRIX LF'!V568</f>
        <v>2500</v>
      </c>
      <c r="J565" s="57">
        <f>'PRIX LF'!R568</f>
        <v>0</v>
      </c>
      <c r="K565" s="57">
        <f>'PRIX LF'!J568</f>
        <v>0</v>
      </c>
      <c r="L565" s="303">
        <f>'PRIX LF'!AE568</f>
        <v>2.6379999999999999</v>
      </c>
    </row>
    <row r="566" spans="1:12" x14ac:dyDescent="0.2">
      <c r="A566" s="26">
        <f>'PRIX LF'!A569</f>
        <v>1570</v>
      </c>
      <c r="B566" s="26" t="str">
        <f>'PRIX LF'!D569</f>
        <v>PACK CHARIOT + FOAM ROLLER</v>
      </c>
      <c r="C566" s="57">
        <f>'PRIX LF'!L569</f>
        <v>474.04</v>
      </c>
      <c r="D566" s="57">
        <f>'PRIX LF'!O569</f>
        <v>426.63600000000002</v>
      </c>
      <c r="E566" s="54">
        <f>'PRIX LF'!P569</f>
        <v>-9.9999999999999992E-2</v>
      </c>
      <c r="F566" s="26" t="str">
        <f>'PRIX LF'!W569</f>
        <v>MÉTHODES DOUCES</v>
      </c>
      <c r="G566" s="57">
        <f>'PRIX LF'!N569</f>
        <v>568.84799999999996</v>
      </c>
      <c r="H566" s="26" t="str">
        <f>'PRIX LF'!F569</f>
        <v>SET</v>
      </c>
      <c r="I566" s="26">
        <f>'PRIX LF'!V569</f>
        <v>3.45</v>
      </c>
      <c r="J566" s="57">
        <f>'PRIX LF'!R569</f>
        <v>402.93400000000003</v>
      </c>
      <c r="K566" s="57">
        <f>'PRIX LF'!J569</f>
        <v>211.75790066238741</v>
      </c>
      <c r="L566" s="303" t="str">
        <f>'PRIX LF'!AE569</f>
        <v/>
      </c>
    </row>
    <row r="567" spans="1:12" x14ac:dyDescent="0.2">
      <c r="A567" s="26">
        <f>'PRIX LF'!A570</f>
        <v>2202</v>
      </c>
      <c r="B567" s="26" t="str">
        <f>'PRIX LF'!D570</f>
        <v>PACK CORDE 38MM + FIXATION ET RANGEMENT</v>
      </c>
      <c r="C567" s="57">
        <f>'PRIX LF'!L570</f>
        <v>169</v>
      </c>
      <c r="D567" s="57">
        <f>'PRIX LF'!O570</f>
        <v>139.42499999999998</v>
      </c>
      <c r="E567" s="54">
        <f>'PRIX LF'!P570</f>
        <v>-0.1750000000000001</v>
      </c>
      <c r="F567" s="26" t="str">
        <f>'PRIX LF'!W570</f>
        <v>CROSS TRAINING</v>
      </c>
      <c r="G567" s="57">
        <f>'PRIX LF'!N570</f>
        <v>202.79999999999998</v>
      </c>
      <c r="H567" s="26" t="str">
        <f>'PRIX LF'!F570</f>
        <v>SET</v>
      </c>
      <c r="I567" s="26">
        <f>'PRIX LF'!V570</f>
        <v>14.7</v>
      </c>
      <c r="J567" s="57">
        <f>'PRIX LF'!R570</f>
        <v>130.97499999999999</v>
      </c>
      <c r="K567" s="57">
        <f>'PRIX LF'!J570</f>
        <v>52.54454545454545</v>
      </c>
      <c r="L567" s="303" t="str">
        <f>'PRIX LF'!AE570</f>
        <v/>
      </c>
    </row>
    <row r="568" spans="1:12" x14ac:dyDescent="0.2">
      <c r="A568" s="26">
        <f>'PRIX LF'!A571</f>
        <v>2200</v>
      </c>
      <c r="B568" s="26" t="str">
        <f>'PRIX LF'!D571</f>
        <v>PACK CORDE 38MM + FIXATION MURALE</v>
      </c>
      <c r="C568" s="57">
        <f>'PRIX LF'!L571</f>
        <v>144</v>
      </c>
      <c r="D568" s="57">
        <f>'PRIX LF'!O571</f>
        <v>118.8</v>
      </c>
      <c r="E568" s="54">
        <f>'PRIX LF'!P571</f>
        <v>-0.17500000000000002</v>
      </c>
      <c r="F568" s="26" t="str">
        <f>'PRIX LF'!W571</f>
        <v>CROSS TRAINING</v>
      </c>
      <c r="G568" s="57">
        <f>'PRIX LF'!N571</f>
        <v>172.79999999999998</v>
      </c>
      <c r="H568" s="26" t="str">
        <f>'PRIX LF'!F571</f>
        <v>SET</v>
      </c>
      <c r="I568" s="26">
        <f>'PRIX LF'!V571</f>
        <v>14.5</v>
      </c>
      <c r="J568" s="57">
        <f>'PRIX LF'!R571</f>
        <v>111.60000000000001</v>
      </c>
      <c r="K568" s="57">
        <f>'PRIX LF'!J571</f>
        <v>49.930909090909083</v>
      </c>
      <c r="L568" s="303" t="str">
        <f>'PRIX LF'!AE571</f>
        <v/>
      </c>
    </row>
    <row r="569" spans="1:12" x14ac:dyDescent="0.2">
      <c r="A569" s="26">
        <f>'PRIX LF'!A572</f>
        <v>2201</v>
      </c>
      <c r="B569" s="26" t="str">
        <f>'PRIX LF'!D572</f>
        <v>PACK CORDE 38MM + RANGEMENT MURAL</v>
      </c>
      <c r="C569" s="57">
        <f>'PRIX LF'!L572</f>
        <v>154</v>
      </c>
      <c r="D569" s="57">
        <f>'PRIX LF'!O572</f>
        <v>127.05</v>
      </c>
      <c r="E569" s="54">
        <f>'PRIX LF'!P572</f>
        <v>-0.17500000000000002</v>
      </c>
      <c r="F569" s="26" t="str">
        <f>'PRIX LF'!W572</f>
        <v>CROSS TRAINING</v>
      </c>
      <c r="G569" s="57">
        <f>'PRIX LF'!N572</f>
        <v>184.79999999999998</v>
      </c>
      <c r="H569" s="26" t="str">
        <f>'PRIX LF'!F572</f>
        <v>SET</v>
      </c>
      <c r="I569" s="26">
        <f>'PRIX LF'!V572</f>
        <v>13.7</v>
      </c>
      <c r="J569" s="57">
        <f>'PRIX LF'!R572</f>
        <v>119.35000000000001</v>
      </c>
      <c r="K569" s="57">
        <f>'PRIX LF'!J572</f>
        <v>50.453636363636356</v>
      </c>
      <c r="L569" s="303" t="str">
        <f>'PRIX LF'!AE572</f>
        <v/>
      </c>
    </row>
    <row r="570" spans="1:12" x14ac:dyDescent="0.2">
      <c r="A570" s="26">
        <f>'PRIX LF'!A573</f>
        <v>1664</v>
      </c>
      <c r="B570" s="26" t="str">
        <f>'PRIX LF'!D573</f>
        <v>PACK DVD FORMATION PILATES</v>
      </c>
      <c r="C570" s="57">
        <f>'PRIX LF'!L573</f>
        <v>156</v>
      </c>
      <c r="D570" s="57">
        <f>'PRIX LF'!O573</f>
        <v>85.800000000000011</v>
      </c>
      <c r="E570" s="54">
        <f>'PRIX LF'!P573</f>
        <v>-0.4499999999999999</v>
      </c>
      <c r="F570" s="26" t="str">
        <f>'PRIX LF'!W573</f>
        <v>MÉTHODES DOUCES</v>
      </c>
      <c r="G570" s="57">
        <f>'PRIX LF'!N573</f>
        <v>187.2</v>
      </c>
      <c r="H570" s="26" t="str">
        <f>'PRIX LF'!F573</f>
        <v>SET</v>
      </c>
      <c r="I570" s="26">
        <f>'PRIX LF'!V573</f>
        <v>0.6</v>
      </c>
      <c r="J570" s="57">
        <f>'PRIX LF'!R573</f>
        <v>81.900000000000006</v>
      </c>
      <c r="K570" s="57">
        <f>'PRIX LF'!J573</f>
        <v>12.789</v>
      </c>
      <c r="L570" s="303" t="str">
        <f>'PRIX LF'!AE573</f>
        <v/>
      </c>
    </row>
    <row r="571" spans="1:12" x14ac:dyDescent="0.2">
      <c r="A571" s="26">
        <f>'PRIX LF'!A574</f>
        <v>3832</v>
      </c>
      <c r="B571" s="26" t="str">
        <f>'PRIX LF'!D574</f>
        <v>PACK ESPALIER  + SUSPENSION</v>
      </c>
      <c r="C571" s="57">
        <f>'PRIX LF'!L574</f>
        <v>332</v>
      </c>
      <c r="D571" s="57">
        <f>'PRIX LF'!O574</f>
        <v>298.8</v>
      </c>
      <c r="E571" s="54">
        <f>'PRIX LF'!P574</f>
        <v>-9.9999999999999964E-2</v>
      </c>
      <c r="F571" s="26" t="str">
        <f>'PRIX LF'!W574</f>
        <v>CROSS TRAINING</v>
      </c>
      <c r="G571" s="57">
        <f>'PRIX LF'!N574</f>
        <v>398.4</v>
      </c>
      <c r="H571" s="26" t="str">
        <f>'PRIX LF'!F574</f>
        <v>SET</v>
      </c>
      <c r="I571" s="26">
        <f>'PRIX LF'!V574</f>
        <v>37.1</v>
      </c>
      <c r="J571" s="57">
        <f>'PRIX LF'!R574</f>
        <v>282.2</v>
      </c>
      <c r="K571" s="57">
        <f>'PRIX LF'!J574</f>
        <v>170.434</v>
      </c>
      <c r="L571" s="303" t="str">
        <f>'PRIX LF'!AE574</f>
        <v/>
      </c>
    </row>
    <row r="572" spans="1:12" x14ac:dyDescent="0.2">
      <c r="A572" s="26">
        <f>'PRIX LF'!A575</f>
        <v>3567</v>
      </c>
      <c r="B572" s="26" t="str">
        <f>'PRIX LF'!D575</f>
        <v>PACK FILET + 10 BALLONS PAILLE BLEUS + 10 GRIS</v>
      </c>
      <c r="C572" s="57">
        <f>'PRIX LF'!L575</f>
        <v>79</v>
      </c>
      <c r="D572" s="57">
        <f>'PRIX LF'!O575</f>
        <v>61.225000000000001</v>
      </c>
      <c r="E572" s="54">
        <f>'PRIX LF'!P575</f>
        <v>-0.22499999999999998</v>
      </c>
      <c r="F572" s="26" t="str">
        <f>'PRIX LF'!W575</f>
        <v>MÉTHODES DOUCES</v>
      </c>
      <c r="G572" s="57">
        <f>'PRIX LF'!N575</f>
        <v>94.8</v>
      </c>
      <c r="H572" s="26" t="str">
        <f>'PRIX LF'!F575</f>
        <v>SET</v>
      </c>
      <c r="I572" s="26">
        <f>'PRIX LF'!V575</f>
        <v>6.1</v>
      </c>
      <c r="J572" s="57">
        <f>'PRIX LF'!R575</f>
        <v>59.25</v>
      </c>
      <c r="K572" s="57">
        <f>'PRIX LF'!J575</f>
        <v>19.600000000000001</v>
      </c>
      <c r="L572" s="303" t="str">
        <f>'PRIX LF'!AE575</f>
        <v/>
      </c>
    </row>
    <row r="573" spans="1:12" x14ac:dyDescent="0.2">
      <c r="A573" s="26" t="str">
        <f>'PRIX LF'!A576</f>
        <v>3567B</v>
      </c>
      <c r="B573" s="26" t="str">
        <f>'PRIX LF'!D576</f>
        <v>PACK FILET + 20 BALLONS PAILLE BLEUS</v>
      </c>
      <c r="C573" s="57">
        <f>'PRIX LF'!L576</f>
        <v>79</v>
      </c>
      <c r="D573" s="57">
        <f>'PRIX LF'!O576</f>
        <v>61.225000000000001</v>
      </c>
      <c r="E573" s="54">
        <f>'PRIX LF'!P576</f>
        <v>-0.22499999999999998</v>
      </c>
      <c r="F573" s="26" t="str">
        <f>'PRIX LF'!W576</f>
        <v>MÉTHODES DOUCES</v>
      </c>
      <c r="G573" s="57">
        <f>'PRIX LF'!N576</f>
        <v>94.8</v>
      </c>
      <c r="H573" s="26" t="str">
        <f>'PRIX LF'!F576</f>
        <v>SET</v>
      </c>
      <c r="I573" s="26">
        <f>'PRIX LF'!V576</f>
        <v>6.1</v>
      </c>
      <c r="J573" s="57">
        <f>'PRIX LF'!R576</f>
        <v>59.25</v>
      </c>
      <c r="K573" s="57">
        <f>'PRIX LF'!J576</f>
        <v>19.600000000000001</v>
      </c>
      <c r="L573" s="303" t="str">
        <f>'PRIX LF'!AE576</f>
        <v/>
      </c>
    </row>
    <row r="574" spans="1:12" x14ac:dyDescent="0.2">
      <c r="A574" s="26" t="str">
        <f>'PRIX LF'!A577</f>
        <v>3567G</v>
      </c>
      <c r="B574" s="26" t="str">
        <f>'PRIX LF'!D577</f>
        <v>PACK FILET + 20 BALLONS PAILLE GRIS</v>
      </c>
      <c r="C574" s="57">
        <f>'PRIX LF'!L577</f>
        <v>79</v>
      </c>
      <c r="D574" s="57">
        <f>'PRIX LF'!O577</f>
        <v>61.225000000000001</v>
      </c>
      <c r="E574" s="54">
        <f>'PRIX LF'!P577</f>
        <v>-0.22499999999999998</v>
      </c>
      <c r="F574" s="26" t="str">
        <f>'PRIX LF'!W577</f>
        <v>MÉTHODES DOUCES</v>
      </c>
      <c r="G574" s="57">
        <f>'PRIX LF'!N577</f>
        <v>94.8</v>
      </c>
      <c r="H574" s="26" t="str">
        <f>'PRIX LF'!F577</f>
        <v>SET</v>
      </c>
      <c r="I574" s="26">
        <f>'PRIX LF'!V577</f>
        <v>6.1</v>
      </c>
      <c r="J574" s="57">
        <f>'PRIX LF'!R577</f>
        <v>59.25</v>
      </c>
      <c r="K574" s="57">
        <f>'PRIX LF'!J577</f>
        <v>19.600000000000001</v>
      </c>
      <c r="L574" s="303" t="str">
        <f>'PRIX LF'!AE577</f>
        <v/>
      </c>
    </row>
    <row r="575" spans="1:12" x14ac:dyDescent="0.2">
      <c r="A575" s="26">
        <f>'PRIX LF'!A578</f>
        <v>2998</v>
      </c>
      <c r="B575" s="26" t="str">
        <f>'PRIX LF'!D578</f>
        <v>PACK HALTEROPHILIE</v>
      </c>
      <c r="C575" s="57">
        <f>'PRIX LF'!L578</f>
        <v>1935.65</v>
      </c>
      <c r="D575" s="57">
        <f>'PRIX LF'!O578</f>
        <v>1838.78</v>
      </c>
      <c r="E575" s="54">
        <f>'PRIX LF'!P578</f>
        <v>-5.0045204453284482E-2</v>
      </c>
      <c r="F575" s="26" t="str">
        <f>'PRIX LF'!W578</f>
        <v>CROSS TRAINING</v>
      </c>
      <c r="G575" s="57">
        <f>'PRIX LF'!N578</f>
        <v>2322.7800000000002</v>
      </c>
      <c r="H575" s="26" t="str">
        <f>'PRIX LF'!F578</f>
        <v>SET</v>
      </c>
      <c r="I575" s="26">
        <f>'PRIX LF'!V578</f>
        <v>386.38</v>
      </c>
      <c r="J575" s="57">
        <f>'PRIX LF'!R578</f>
        <v>1742</v>
      </c>
      <c r="K575" s="57">
        <f>'PRIX LF'!J578</f>
        <v>833.66</v>
      </c>
      <c r="L575" s="303" t="str">
        <f>'PRIX LF'!AE578</f>
        <v/>
      </c>
    </row>
    <row r="576" spans="1:12" x14ac:dyDescent="0.2">
      <c r="A576" s="26">
        <f>'PRIX LF'!A579</f>
        <v>3576</v>
      </c>
      <c r="B576" s="26" t="str">
        <f>'PRIX LF'!D579</f>
        <v>PACK PORTIQUE 4M +8 SUSPENSIONS</v>
      </c>
      <c r="C576" s="57">
        <f>'PRIX LF'!L579</f>
        <v>1536</v>
      </c>
      <c r="D576" s="57">
        <f>'PRIX LF'!O579</f>
        <v>1459.1999999999998</v>
      </c>
      <c r="E576" s="54">
        <f>'PRIX LF'!P579</f>
        <v>-5.0000000000000121E-2</v>
      </c>
      <c r="F576" s="26" t="str">
        <f>'PRIX LF'!W579</f>
        <v>CROSS TRAINING</v>
      </c>
      <c r="G576" s="57">
        <f>'PRIX LF'!N579</f>
        <v>1843.1999999999998</v>
      </c>
      <c r="H576" s="26" t="str">
        <f>'PRIX LF'!F579</f>
        <v>SET</v>
      </c>
      <c r="I576" s="26">
        <f>'PRIX LF'!V579</f>
        <v>198.8</v>
      </c>
      <c r="J576" s="57">
        <f>'PRIX LF'!R579</f>
        <v>1382.4</v>
      </c>
      <c r="K576" s="57">
        <f>'PRIX LF'!J579</f>
        <v>726.28600000000006</v>
      </c>
      <c r="L576" s="303" t="str">
        <f>'PRIX LF'!AE579</f>
        <v/>
      </c>
    </row>
    <row r="577" spans="1:12" x14ac:dyDescent="0.2">
      <c r="A577" s="26">
        <f>'PRIX LF'!A580</f>
        <v>2442</v>
      </c>
      <c r="B577" s="26" t="str">
        <f>'PRIX LF'!D580</f>
        <v>PACK RACK + 10 KITS PUMP COULEUR (ROSE/JAUNE/VERT)</v>
      </c>
      <c r="C577" s="57">
        <f>'PRIX LF'!L580</f>
        <v>810</v>
      </c>
      <c r="D577" s="57">
        <f>'PRIX LF'!O580</f>
        <v>688.5</v>
      </c>
      <c r="E577" s="54">
        <f>'PRIX LF'!P580</f>
        <v>-0.15</v>
      </c>
      <c r="F577" s="26" t="str">
        <f>'PRIX LF'!W580</f>
        <v>FITNESS</v>
      </c>
      <c r="G577" s="57">
        <f>'PRIX LF'!N580</f>
        <v>972</v>
      </c>
      <c r="H577" s="26" t="str">
        <f>'PRIX LF'!F580</f>
        <v>SET</v>
      </c>
      <c r="I577" s="26">
        <f>'PRIX LF'!V580</f>
        <v>220</v>
      </c>
      <c r="J577" s="57">
        <f>'PRIX LF'!R580</f>
        <v>668.25</v>
      </c>
      <c r="K577" s="57">
        <f>'PRIX LF'!J580</f>
        <v>339.60545454545451</v>
      </c>
      <c r="L577" s="303" t="str">
        <f>'PRIX LF'!AE580</f>
        <v/>
      </c>
    </row>
    <row r="578" spans="1:12" x14ac:dyDescent="0.2">
      <c r="A578" s="26">
        <f>'PRIX LF'!A581</f>
        <v>3940</v>
      </c>
      <c r="B578" s="26" t="str">
        <f>'PRIX LF'!D581</f>
        <v>PACK RACK + 10 KITS PUMP NOIR</v>
      </c>
      <c r="C578" s="57">
        <f>'PRIX LF'!L581</f>
        <v>810</v>
      </c>
      <c r="D578" s="57">
        <f>'PRIX LF'!O581</f>
        <v>688.5</v>
      </c>
      <c r="E578" s="54">
        <f>'PRIX LF'!P581</f>
        <v>-0.15</v>
      </c>
      <c r="F578" s="26" t="str">
        <f>'PRIX LF'!W581</f>
        <v>FITNESS</v>
      </c>
      <c r="G578" s="57">
        <f>'PRIX LF'!N581</f>
        <v>972</v>
      </c>
      <c r="H578" s="26" t="str">
        <f>'PRIX LF'!F581</f>
        <v>SET</v>
      </c>
      <c r="I578" s="26">
        <f>'PRIX LF'!V581</f>
        <v>220</v>
      </c>
      <c r="J578" s="57">
        <f>'PRIX LF'!R581</f>
        <v>668.25</v>
      </c>
      <c r="K578" s="57">
        <f>'PRIX LF'!J581</f>
        <v>327.89636363636356</v>
      </c>
      <c r="L578" s="303" t="str">
        <f>'PRIX LF'!AE581</f>
        <v/>
      </c>
    </row>
    <row r="579" spans="1:12" x14ac:dyDescent="0.2">
      <c r="A579" s="26">
        <f>'PRIX LF'!A582</f>
        <v>3015</v>
      </c>
      <c r="B579" s="26" t="str">
        <f>'PRIX LF'!D582</f>
        <v>PACK RACK + 10 TAPIS BLEUS + 10 TAPIS NOIRS</v>
      </c>
      <c r="C579" s="57">
        <f>'PRIX LF'!L582</f>
        <v>595</v>
      </c>
      <c r="D579" s="57">
        <f>'PRIX LF'!O582</f>
        <v>520.625</v>
      </c>
      <c r="E579" s="54">
        <f>'PRIX LF'!P582</f>
        <v>-0.125</v>
      </c>
      <c r="F579" s="26" t="str">
        <f>'PRIX LF'!W582</f>
        <v>FITNESS</v>
      </c>
      <c r="G579" s="57">
        <f>'PRIX LF'!N582</f>
        <v>714</v>
      </c>
      <c r="H579" s="26" t="str">
        <f>'PRIX LF'!F582</f>
        <v>SET</v>
      </c>
      <c r="I579" s="26">
        <f>'PRIX LF'!V582</f>
        <v>59</v>
      </c>
      <c r="J579" s="57">
        <f>'PRIX LF'!R582</f>
        <v>490.875</v>
      </c>
      <c r="K579" s="57">
        <f>'PRIX LF'!J582</f>
        <v>289.43409090909086</v>
      </c>
      <c r="L579" s="303" t="str">
        <f>'PRIX LF'!AE582</f>
        <v/>
      </c>
    </row>
    <row r="580" spans="1:12" x14ac:dyDescent="0.2">
      <c r="A580" s="26">
        <f>'PRIX LF'!A583</f>
        <v>1990</v>
      </c>
      <c r="B580" s="26" t="str">
        <f>'PRIX LF'!D583</f>
        <v>PACK RACK + 15 KITS PUMP COULEUR (ROSE/JAUNE/VERT)</v>
      </c>
      <c r="C580" s="57">
        <f>'PRIX LF'!L583</f>
        <v>1210.75</v>
      </c>
      <c r="D580" s="57">
        <f>'PRIX LF'!O583</f>
        <v>1029.1375</v>
      </c>
      <c r="E580" s="54">
        <f>'PRIX LF'!P583</f>
        <v>-0.14999999999999997</v>
      </c>
      <c r="F580" s="26" t="str">
        <f>'PRIX LF'!W583</f>
        <v>FITNESS</v>
      </c>
      <c r="G580" s="57">
        <f>'PRIX LF'!N583</f>
        <v>1452.8999999999999</v>
      </c>
      <c r="H580" s="26" t="str">
        <f>'PRIX LF'!F583</f>
        <v>SET</v>
      </c>
      <c r="I580" s="26">
        <f>'PRIX LF'!V583</f>
        <v>348</v>
      </c>
      <c r="J580" s="57">
        <f>'PRIX LF'!R583</f>
        <v>998.86874999999998</v>
      </c>
      <c r="K580" s="57">
        <f>'PRIX LF'!J583</f>
        <v>463.22</v>
      </c>
      <c r="L580" s="303" t="str">
        <f>'PRIX LF'!AE583</f>
        <v/>
      </c>
    </row>
    <row r="581" spans="1:12" x14ac:dyDescent="0.2">
      <c r="A581" s="26">
        <f>'PRIX LF'!A584</f>
        <v>1991</v>
      </c>
      <c r="B581" s="26" t="str">
        <f>'PRIX LF'!D584</f>
        <v>PACK RACK + 15 KITS PUMP NOIR</v>
      </c>
      <c r="C581" s="57">
        <f>'PRIX LF'!L584</f>
        <v>1210.75</v>
      </c>
      <c r="D581" s="57">
        <f>'PRIX LF'!O584</f>
        <v>1029.1375</v>
      </c>
      <c r="E581" s="54">
        <f>'PRIX LF'!P584</f>
        <v>-0.14999999999999997</v>
      </c>
      <c r="F581" s="26" t="str">
        <f>'PRIX LF'!W584</f>
        <v>FITNESS</v>
      </c>
      <c r="G581" s="57">
        <f>'PRIX LF'!N584</f>
        <v>1452.8999999999999</v>
      </c>
      <c r="H581" s="26" t="str">
        <f>'PRIX LF'!F584</f>
        <v>SET</v>
      </c>
      <c r="I581" s="26">
        <f>'PRIX LF'!V584</f>
        <v>348</v>
      </c>
      <c r="J581" s="57">
        <f>'PRIX LF'!R584</f>
        <v>998.86874999999998</v>
      </c>
      <c r="K581" s="57">
        <f>'PRIX LF'!J584</f>
        <v>445.65636363636355</v>
      </c>
      <c r="L581" s="303" t="str">
        <f>'PRIX LF'!AE584</f>
        <v/>
      </c>
    </row>
    <row r="582" spans="1:12" x14ac:dyDescent="0.2">
      <c r="A582" s="26">
        <f>'PRIX LF'!A585</f>
        <v>3937</v>
      </c>
      <c r="B582" s="26" t="str">
        <f>'PRIX LF'!D585</f>
        <v>PACK RACK + 20 KITS PUMP NOIR</v>
      </c>
      <c r="C582" s="57">
        <f>'PRIX LF'!L585</f>
        <v>1581</v>
      </c>
      <c r="D582" s="57">
        <f>'PRIX LF'!O585</f>
        <v>1343.85</v>
      </c>
      <c r="E582" s="54">
        <f>'PRIX LF'!P585</f>
        <v>-0.15000000000000005</v>
      </c>
      <c r="F582" s="26" t="str">
        <f>'PRIX LF'!W585</f>
        <v>FITNESS</v>
      </c>
      <c r="G582" s="57">
        <f>'PRIX LF'!N585</f>
        <v>1897.1999999999998</v>
      </c>
      <c r="H582" s="26" t="str">
        <f>'PRIX LF'!F585</f>
        <v>SET</v>
      </c>
      <c r="I582" s="26">
        <f>'PRIX LF'!V585</f>
        <v>448</v>
      </c>
      <c r="J582" s="57">
        <f>'PRIX LF'!R585</f>
        <v>1304.3249999999998</v>
      </c>
      <c r="K582" s="57">
        <f>'PRIX LF'!J585</f>
        <v>611.69545454545448</v>
      </c>
      <c r="L582" s="303" t="str">
        <f>'PRIX LF'!AE585</f>
        <v/>
      </c>
    </row>
    <row r="583" spans="1:12" x14ac:dyDescent="0.2">
      <c r="A583" s="26" t="str">
        <f>'PRIX LF'!A586</f>
        <v>3015B</v>
      </c>
      <c r="B583" s="26" t="str">
        <f>'PRIX LF'!D586</f>
        <v>PACK RACK + 20 TAPIS BLEUS</v>
      </c>
      <c r="C583" s="57">
        <f>'PRIX LF'!L586</f>
        <v>595</v>
      </c>
      <c r="D583" s="57">
        <f>'PRIX LF'!O586</f>
        <v>520.625</v>
      </c>
      <c r="E583" s="54">
        <f>'PRIX LF'!P586</f>
        <v>-0.125</v>
      </c>
      <c r="F583" s="26" t="str">
        <f>'PRIX LF'!W586</f>
        <v>FITNESS</v>
      </c>
      <c r="G583" s="57">
        <f>'PRIX LF'!N586</f>
        <v>714</v>
      </c>
      <c r="H583" s="26" t="str">
        <f>'PRIX LF'!F586</f>
        <v>SET</v>
      </c>
      <c r="I583" s="26">
        <f>'PRIX LF'!V586</f>
        <v>59</v>
      </c>
      <c r="J583" s="57">
        <f>'PRIX LF'!R586</f>
        <v>490.875</v>
      </c>
      <c r="K583" s="57">
        <f>'PRIX LF'!J586</f>
        <v>289.43409090909086</v>
      </c>
      <c r="L583" s="303" t="str">
        <f>'PRIX LF'!AE586</f>
        <v/>
      </c>
    </row>
    <row r="584" spans="1:12" x14ac:dyDescent="0.2">
      <c r="A584" s="26" t="str">
        <f>'PRIX LF'!A587</f>
        <v>3015N</v>
      </c>
      <c r="B584" s="26" t="str">
        <f>'PRIX LF'!D587</f>
        <v>PACK RACK + 20 TAPIS NOIRS</v>
      </c>
      <c r="C584" s="57">
        <f>'PRIX LF'!L587</f>
        <v>595</v>
      </c>
      <c r="D584" s="57">
        <f>'PRIX LF'!O587</f>
        <v>520.625</v>
      </c>
      <c r="E584" s="54">
        <f>'PRIX LF'!P587</f>
        <v>-0.125</v>
      </c>
      <c r="F584" s="26" t="str">
        <f>'PRIX LF'!W587</f>
        <v>FITNESS</v>
      </c>
      <c r="G584" s="57">
        <f>'PRIX LF'!N587</f>
        <v>714</v>
      </c>
      <c r="H584" s="26" t="str">
        <f>'PRIX LF'!F587</f>
        <v>SET</v>
      </c>
      <c r="I584" s="26">
        <f>'PRIX LF'!V587</f>
        <v>59</v>
      </c>
      <c r="J584" s="57">
        <f>'PRIX LF'!R587</f>
        <v>490.875</v>
      </c>
      <c r="K584" s="57">
        <f>'PRIX LF'!J587</f>
        <v>289.43409090909086</v>
      </c>
      <c r="L584" s="303" t="str">
        <f>'PRIX LF'!AE587</f>
        <v/>
      </c>
    </row>
    <row r="585" spans="1:12" x14ac:dyDescent="0.2">
      <c r="A585" s="26">
        <f>'PRIX LF'!A588</f>
        <v>2428</v>
      </c>
      <c r="B585" s="26" t="str">
        <f>'PRIX LF'!D588</f>
        <v>PACK RACK + 5 BALLONS BLEUS ET 4 GRIS</v>
      </c>
      <c r="C585" s="57">
        <f>'PRIX LF'!L588</f>
        <v>223.5</v>
      </c>
      <c r="D585" s="57">
        <f>'PRIX LF'!O588</f>
        <v>162.03749999999999</v>
      </c>
      <c r="E585" s="54">
        <f>'PRIX LF'!P588</f>
        <v>-0.27500000000000002</v>
      </c>
      <c r="F585" s="26" t="str">
        <f>'PRIX LF'!W588</f>
        <v>MÉTHODES DOUCES</v>
      </c>
      <c r="G585" s="57">
        <f>'PRIX LF'!N588</f>
        <v>268.2</v>
      </c>
      <c r="H585" s="26" t="str">
        <f>'PRIX LF'!F588</f>
        <v>SET</v>
      </c>
      <c r="I585" s="26">
        <f>'PRIX LF'!V588</f>
        <v>20</v>
      </c>
      <c r="J585" s="57">
        <f>'PRIX LF'!R588</f>
        <v>156.44999999999999</v>
      </c>
      <c r="K585" s="57">
        <f>'PRIX LF'!J588</f>
        <v>73.526818181818172</v>
      </c>
      <c r="L585" s="303" t="str">
        <f>'PRIX LF'!AE588</f>
        <v/>
      </c>
    </row>
    <row r="586" spans="1:12" x14ac:dyDescent="0.2">
      <c r="A586" s="26" t="str">
        <f>'PRIX LF'!A589</f>
        <v>2428B</v>
      </c>
      <c r="B586" s="26" t="str">
        <f>'PRIX LF'!D589</f>
        <v>PACK RACK + 9 BALLONS BLEUS</v>
      </c>
      <c r="C586" s="57">
        <f>'PRIX LF'!L589</f>
        <v>223.5</v>
      </c>
      <c r="D586" s="57">
        <f>'PRIX LF'!O589</f>
        <v>162.03749999999999</v>
      </c>
      <c r="E586" s="54">
        <f>'PRIX LF'!P589</f>
        <v>-0.27500000000000002</v>
      </c>
      <c r="F586" s="26" t="str">
        <f>'PRIX LF'!W589</f>
        <v>MÉTHODES DOUCES</v>
      </c>
      <c r="G586" s="57">
        <f>'PRIX LF'!N589</f>
        <v>268.2</v>
      </c>
      <c r="H586" s="26" t="str">
        <f>'PRIX LF'!F589</f>
        <v>SET</v>
      </c>
      <c r="I586" s="26">
        <f>'PRIX LF'!V589</f>
        <v>20</v>
      </c>
      <c r="J586" s="57">
        <f>'PRIX LF'!R589</f>
        <v>156.44999999999999</v>
      </c>
      <c r="K586" s="57">
        <f>'PRIX LF'!J589</f>
        <v>73.526818181818172</v>
      </c>
      <c r="L586" s="303" t="str">
        <f>'PRIX LF'!AE589</f>
        <v/>
      </c>
    </row>
    <row r="587" spans="1:12" x14ac:dyDescent="0.2">
      <c r="A587" s="26" t="str">
        <f>'PRIX LF'!A590</f>
        <v>2428G</v>
      </c>
      <c r="B587" s="26" t="str">
        <f>'PRIX LF'!D590</f>
        <v>PACK RACK + 9 BALLONS GRIS</v>
      </c>
      <c r="C587" s="57">
        <f>'PRIX LF'!L590</f>
        <v>223.5</v>
      </c>
      <c r="D587" s="57">
        <f>'PRIX LF'!O590</f>
        <v>162.03749999999999</v>
      </c>
      <c r="E587" s="54">
        <f>'PRIX LF'!P590</f>
        <v>-0.27500000000000002</v>
      </c>
      <c r="F587" s="26" t="str">
        <f>'PRIX LF'!W590</f>
        <v>MÉTHODES DOUCES</v>
      </c>
      <c r="G587" s="57">
        <f>'PRIX LF'!N590</f>
        <v>268.2</v>
      </c>
      <c r="H587" s="26" t="str">
        <f>'PRIX LF'!F590</f>
        <v>SET</v>
      </c>
      <c r="I587" s="26">
        <f>'PRIX LF'!V590</f>
        <v>20</v>
      </c>
      <c r="J587" s="57">
        <f>'PRIX LF'!R590</f>
        <v>156.44999999999999</v>
      </c>
      <c r="K587" s="57">
        <f>'PRIX LF'!J590</f>
        <v>73.526818181818172</v>
      </c>
      <c r="L587" s="303" t="str">
        <f>'PRIX LF'!AE590</f>
        <v/>
      </c>
    </row>
    <row r="588" spans="1:12" x14ac:dyDescent="0.2">
      <c r="A588" s="26">
        <f>'PRIX LF'!A591</f>
        <v>2015</v>
      </c>
      <c r="B588" s="26" t="str">
        <f>'PRIX LF'!D591</f>
        <v>PACK RACK + ACCESSOIRES</v>
      </c>
      <c r="C588" s="57">
        <f>'PRIX LF'!L591</f>
        <v>382</v>
      </c>
      <c r="D588" s="57">
        <f>'PRIX LF'!O591</f>
        <v>353.35</v>
      </c>
      <c r="E588" s="54">
        <f>'PRIX LF'!P591</f>
        <v>-7.4999999999999942E-2</v>
      </c>
      <c r="F588" s="26" t="str">
        <f>'PRIX LF'!W591</f>
        <v>MUSCULATION</v>
      </c>
      <c r="G588" s="57">
        <f>'PRIX LF'!N591</f>
        <v>458.4</v>
      </c>
      <c r="H588" s="26" t="str">
        <f>'PRIX LF'!F591</f>
        <v>SET</v>
      </c>
      <c r="I588" s="26">
        <f>'PRIX LF'!V591</f>
        <v>44.45</v>
      </c>
      <c r="J588" s="57">
        <f>'PRIX LF'!R591</f>
        <v>334.25</v>
      </c>
      <c r="K588" s="57">
        <f>'PRIX LF'!J591</f>
        <v>103.69863636363634</v>
      </c>
      <c r="L588" s="303" t="str">
        <f>'PRIX LF'!AE591</f>
        <v/>
      </c>
    </row>
    <row r="589" spans="1:12" x14ac:dyDescent="0.2">
      <c r="A589" s="26">
        <f>'PRIX LF'!A592</f>
        <v>2465</v>
      </c>
      <c r="B589" s="26" t="str">
        <f>'PRIX LF'!D592</f>
        <v>PACK RACK + DOMES TRAINER BLEU</v>
      </c>
      <c r="C589" s="57">
        <f>'PRIX LF'!L592</f>
        <v>955</v>
      </c>
      <c r="D589" s="57">
        <f>'PRIX LF'!O592</f>
        <v>955</v>
      </c>
      <c r="E589" s="54">
        <f>'PRIX LF'!P592</f>
        <v>0</v>
      </c>
      <c r="F589" s="26" t="str">
        <f>'PRIX LF'!W592</f>
        <v>FITNESS</v>
      </c>
      <c r="G589" s="57">
        <f>'PRIX LF'!N592</f>
        <v>1146</v>
      </c>
      <c r="H589" s="26" t="str">
        <f>'PRIX LF'!F592</f>
        <v>SET</v>
      </c>
      <c r="I589" s="26">
        <f>'PRIX LF'!V592</f>
        <v>110</v>
      </c>
      <c r="J589" s="57">
        <f>'PRIX LF'!R592</f>
        <v>955</v>
      </c>
      <c r="K589" s="57">
        <f>'PRIX LF'!J592</f>
        <v>560.13049999999998</v>
      </c>
      <c r="L589" s="303" t="str">
        <f>'PRIX LF'!AE592</f>
        <v/>
      </c>
    </row>
    <row r="590" spans="1:12" x14ac:dyDescent="0.2">
      <c r="A590" s="26">
        <f>'PRIX LF'!A593</f>
        <v>2426</v>
      </c>
      <c r="B590" s="26" t="str">
        <f>'PRIX LF'!D593</f>
        <v>PACK RACK + FOAM ROLLER</v>
      </c>
      <c r="C590" s="57">
        <f>'PRIX LF'!L593</f>
        <v>145</v>
      </c>
      <c r="D590" s="57">
        <f>'PRIX LF'!O593</f>
        <v>126.875</v>
      </c>
      <c r="E590" s="54">
        <f>'PRIX LF'!P593</f>
        <v>-0.125</v>
      </c>
      <c r="F590" s="26" t="str">
        <f>'PRIX LF'!W593</f>
        <v>MÉTHODES DOUCES</v>
      </c>
      <c r="G590" s="57">
        <f>'PRIX LF'!N593</f>
        <v>174</v>
      </c>
      <c r="H590" s="26" t="str">
        <f>'PRIX LF'!F593</f>
        <v>SET</v>
      </c>
      <c r="I590" s="26">
        <f>'PRIX LF'!V593</f>
        <v>3.45</v>
      </c>
      <c r="J590" s="57">
        <f>'PRIX LF'!R593</f>
        <v>119.625</v>
      </c>
      <c r="K590" s="57">
        <f>'PRIX LF'!J593</f>
        <v>70.078719008264457</v>
      </c>
      <c r="L590" s="303" t="str">
        <f>'PRIX LF'!AE593</f>
        <v/>
      </c>
    </row>
    <row r="591" spans="1:12" x14ac:dyDescent="0.2">
      <c r="A591" s="26">
        <f>'PRIX LF'!A594</f>
        <v>2306</v>
      </c>
      <c r="B591" s="26" t="str">
        <f>'PRIX LF'!D594</f>
        <v>PACK RACK + HALTÈRES VINYLES FITNESS</v>
      </c>
      <c r="C591" s="57">
        <f>'PRIX LF'!L594</f>
        <v>582.9</v>
      </c>
      <c r="D591" s="57">
        <f>'PRIX LF'!O594</f>
        <v>480.89249999999993</v>
      </c>
      <c r="E591" s="54">
        <f>'PRIX LF'!P594</f>
        <v>-0.1750000000000001</v>
      </c>
      <c r="F591" s="26" t="str">
        <f>'PRIX LF'!W594</f>
        <v>FITNESS</v>
      </c>
      <c r="G591" s="57">
        <f>'PRIX LF'!N594</f>
        <v>699.4799999999999</v>
      </c>
      <c r="H591" s="26" t="str">
        <f>'PRIX LF'!F594</f>
        <v>SET</v>
      </c>
      <c r="I591" s="26">
        <f>'PRIX LF'!V594</f>
        <v>205</v>
      </c>
      <c r="J591" s="57">
        <f>'PRIX LF'!R594</f>
        <v>451.7475</v>
      </c>
      <c r="K591" s="57">
        <f>'PRIX LF'!J594</f>
        <v>257.84045454545452</v>
      </c>
      <c r="L591" s="303" t="str">
        <f>'PRIX LF'!AE594</f>
        <v/>
      </c>
    </row>
    <row r="592" spans="1:12" x14ac:dyDescent="0.2">
      <c r="A592" s="26">
        <f>'PRIX LF'!A595</f>
        <v>3094</v>
      </c>
      <c r="B592" s="26" t="str">
        <f>'PRIX LF'!D595</f>
        <v>PACK RACK + POWER BAG</v>
      </c>
      <c r="C592" s="57">
        <f>'PRIX LF'!L595</f>
        <v>440</v>
      </c>
      <c r="D592" s="57">
        <f>'PRIX LF'!O595</f>
        <v>374</v>
      </c>
      <c r="E592" s="54">
        <f>'PRIX LF'!P595</f>
        <v>-0.15</v>
      </c>
      <c r="F592" s="26" t="str">
        <f>'PRIX LF'!W595</f>
        <v>CROSS TRAINING</v>
      </c>
      <c r="G592" s="57">
        <f>'PRIX LF'!N595</f>
        <v>528</v>
      </c>
      <c r="H592" s="26" t="str">
        <f>'PRIX LF'!F595</f>
        <v>SET</v>
      </c>
      <c r="I592" s="26">
        <f>'PRIX LF'!V595</f>
        <v>90.5</v>
      </c>
      <c r="J592" s="57">
        <f>'PRIX LF'!R595</f>
        <v>352</v>
      </c>
      <c r="K592" s="57">
        <f>'PRIX LF'!J595</f>
        <v>169.88636363636363</v>
      </c>
      <c r="L592" s="303" t="str">
        <f>'PRIX LF'!AE595</f>
        <v/>
      </c>
    </row>
    <row r="593" spans="1:12" x14ac:dyDescent="0.2">
      <c r="A593" s="26">
        <f>'PRIX LF'!A596</f>
        <v>2440</v>
      </c>
      <c r="B593" s="26" t="str">
        <f>'PRIX LF'!D596</f>
        <v>PACK RACK 10 + 5 MEDECINE BALL</v>
      </c>
      <c r="C593" s="57">
        <f>'PRIX LF'!L596</f>
        <v>400</v>
      </c>
      <c r="D593" s="57">
        <f>'PRIX LF'!O596</f>
        <v>300</v>
      </c>
      <c r="E593" s="54">
        <f>'PRIX LF'!P596</f>
        <v>-0.25</v>
      </c>
      <c r="F593" s="26" t="str">
        <f>'PRIX LF'!W596</f>
        <v>CROSS TRAINING</v>
      </c>
      <c r="G593" s="57">
        <f>'PRIX LF'!N596</f>
        <v>480</v>
      </c>
      <c r="H593" s="26" t="str">
        <f>'PRIX LF'!F596</f>
        <v>SET</v>
      </c>
      <c r="I593" s="26">
        <f>'PRIX LF'!V596</f>
        <v>24</v>
      </c>
      <c r="J593" s="57">
        <f>'PRIX LF'!R596</f>
        <v>285</v>
      </c>
      <c r="K593" s="57">
        <f>'PRIX LF'!J596</f>
        <v>174.88232954545452</v>
      </c>
      <c r="L593" s="303" t="str">
        <f>'PRIX LF'!AE596</f>
        <v/>
      </c>
    </row>
    <row r="594" spans="1:12" x14ac:dyDescent="0.2">
      <c r="A594" s="26">
        <f>'PRIX LF'!A597</f>
        <v>2461</v>
      </c>
      <c r="B594" s="26" t="str">
        <f>'PRIX LF'!D597</f>
        <v>PACK RACK 5 + 5 MEDECINE BALL</v>
      </c>
      <c r="C594" s="57">
        <f>'PRIX LF'!L597</f>
        <v>204</v>
      </c>
      <c r="D594" s="57">
        <f>'PRIX LF'!O597</f>
        <v>178.5</v>
      </c>
      <c r="E594" s="54">
        <f>'PRIX LF'!P597</f>
        <v>-0.125</v>
      </c>
      <c r="F594" s="26" t="str">
        <f>'PRIX LF'!W597</f>
        <v>CROSS TRAINING</v>
      </c>
      <c r="G594" s="57">
        <f>'PRIX LF'!N597</f>
        <v>244.79999999999998</v>
      </c>
      <c r="H594" s="26" t="str">
        <f>'PRIX LF'!F597</f>
        <v>SET</v>
      </c>
      <c r="I594" s="26">
        <f>'PRIX LF'!V597</f>
        <v>22</v>
      </c>
      <c r="J594" s="57">
        <f>'PRIX LF'!R597</f>
        <v>168.29999999999998</v>
      </c>
      <c r="K594" s="57">
        <f>'PRIX LF'!J597</f>
        <v>80.792727272727262</v>
      </c>
      <c r="L594" s="303" t="str">
        <f>'PRIX LF'!AE597</f>
        <v/>
      </c>
    </row>
    <row r="595" spans="1:12" x14ac:dyDescent="0.2">
      <c r="A595" s="26">
        <f>'PRIX LF'!A598</f>
        <v>3932</v>
      </c>
      <c r="B595" s="26" t="str">
        <f>'PRIX LF'!D598</f>
        <v>PACK RACK GRIS + 20 KITS PUMP COULEUR</v>
      </c>
      <c r="C595" s="57">
        <f>'PRIX LF'!L598</f>
        <v>1581</v>
      </c>
      <c r="D595" s="57">
        <f>'PRIX LF'!O598</f>
        <v>1343.85</v>
      </c>
      <c r="E595" s="54">
        <f>'PRIX LF'!P598</f>
        <v>-0.15000000000000005</v>
      </c>
      <c r="F595" s="26" t="str">
        <f>'PRIX LF'!W598</f>
        <v>FITNESS</v>
      </c>
      <c r="G595" s="57">
        <f>'PRIX LF'!N598</f>
        <v>1897.1999999999998</v>
      </c>
      <c r="H595" s="26" t="str">
        <f>'PRIX LF'!F598</f>
        <v>SET</v>
      </c>
      <c r="I595" s="26">
        <f>'PRIX LF'!V598</f>
        <v>448</v>
      </c>
      <c r="J595" s="57">
        <f>'PRIX LF'!R598</f>
        <v>1304.3249999999998</v>
      </c>
      <c r="K595" s="57">
        <f>'PRIX LF'!J598</f>
        <v>635.11363636363637</v>
      </c>
      <c r="L595" s="303" t="str">
        <f>'PRIX LF'!AE598</f>
        <v/>
      </c>
    </row>
    <row r="596" spans="1:12" x14ac:dyDescent="0.2">
      <c r="A596" s="26">
        <f>'PRIX LF'!A599</f>
        <v>2488</v>
      </c>
      <c r="B596" s="26" t="str">
        <f>'PRIX LF'!D599</f>
        <v>PACK RACK HALTERES + 10 PAIRES DE 20 A 42,5KG</v>
      </c>
      <c r="C596" s="57">
        <f>'PRIX LF'!L599</f>
        <v>2017</v>
      </c>
      <c r="D596" s="57">
        <f>'PRIX LF'!O599</f>
        <v>1714.45</v>
      </c>
      <c r="E596" s="54">
        <f>'PRIX LF'!P599</f>
        <v>-0.14999999999999997</v>
      </c>
      <c r="F596" s="26" t="str">
        <f>'PRIX LF'!W599</f>
        <v>MUSCULATION</v>
      </c>
      <c r="G596" s="57">
        <f>'PRIX LF'!N599</f>
        <v>2420.4</v>
      </c>
      <c r="H596" s="26" t="str">
        <f>'PRIX LF'!F599</f>
        <v>SET</v>
      </c>
      <c r="I596" s="26">
        <f>'PRIX LF'!V599</f>
        <v>287</v>
      </c>
      <c r="J596" s="57">
        <f>'PRIX LF'!R599</f>
        <v>1613.6</v>
      </c>
      <c r="K596" s="57">
        <f>'PRIX LF'!J599</f>
        <v>762.65909090909076</v>
      </c>
      <c r="L596" s="303" t="str">
        <f>'PRIX LF'!AE599</f>
        <v/>
      </c>
    </row>
    <row r="597" spans="1:12" x14ac:dyDescent="0.2">
      <c r="A597" s="26">
        <f>'PRIX LF'!A600</f>
        <v>3933</v>
      </c>
      <c r="B597" s="26" t="str">
        <f>'PRIX LF'!D600</f>
        <v>PACK RACK KETTLEBELL + KETTLEBELL</v>
      </c>
      <c r="C597" s="57">
        <f>'PRIX LF'!L600</f>
        <v>416.7</v>
      </c>
      <c r="D597" s="57">
        <f>'PRIX LF'!O600</f>
        <v>375.03</v>
      </c>
      <c r="E597" s="54">
        <f>'PRIX LF'!P600</f>
        <v>-0.10000000000000005</v>
      </c>
      <c r="F597" s="26" t="str">
        <f>'PRIX LF'!W600</f>
        <v>CROSS TRAINING</v>
      </c>
      <c r="G597" s="57">
        <f>'PRIX LF'!N600</f>
        <v>500.03999999999996</v>
      </c>
      <c r="H597" s="26" t="str">
        <f>'PRIX LF'!F600</f>
        <v>SET</v>
      </c>
      <c r="I597" s="26">
        <f>'PRIX LF'!V600</f>
        <v>355</v>
      </c>
      <c r="J597" s="57">
        <f>'PRIX LF'!R600</f>
        <v>354.19499999999999</v>
      </c>
      <c r="K597" s="57">
        <f>'PRIX LF'!J600</f>
        <v>177.55999999999997</v>
      </c>
      <c r="L597" s="303" t="str">
        <f>'PRIX LF'!AE600</f>
        <v/>
      </c>
    </row>
    <row r="598" spans="1:12" x14ac:dyDescent="0.2">
      <c r="A598" s="26">
        <f>'PRIX LF'!A601</f>
        <v>2682</v>
      </c>
      <c r="B598" s="26" t="str">
        <f>'PRIX LF'!D601</f>
        <v>PACK RACK LARGE + KETTLEBELL DE 4 A 40KGS</v>
      </c>
      <c r="C598" s="57">
        <f>'PRIX LF'!L601</f>
        <v>977.7</v>
      </c>
      <c r="D598" s="57">
        <f>'PRIX LF'!O601</f>
        <v>879.93</v>
      </c>
      <c r="E598" s="54">
        <f>'PRIX LF'!P601</f>
        <v>-0.10000000000000009</v>
      </c>
      <c r="F598" s="26" t="str">
        <f>'PRIX LF'!W601</f>
        <v>CROSS TRAINING</v>
      </c>
      <c r="G598" s="57">
        <f>'PRIX LF'!N601</f>
        <v>1173.24</v>
      </c>
      <c r="H598" s="26" t="str">
        <f>'PRIX LF'!F601</f>
        <v>SET</v>
      </c>
      <c r="I598" s="26">
        <f>'PRIX LF'!V601</f>
        <v>355</v>
      </c>
      <c r="J598" s="57">
        <f>'PRIX LF'!R601</f>
        <v>845.05</v>
      </c>
      <c r="K598" s="57">
        <f>'PRIX LF'!J601</f>
        <v>440.61099999999993</v>
      </c>
      <c r="L598" s="303" t="str">
        <f>'PRIX LF'!AE601</f>
        <v/>
      </c>
    </row>
    <row r="599" spans="1:12" x14ac:dyDescent="0.2">
      <c r="A599" s="26">
        <f>'PRIX LF'!A602</f>
        <v>3936</v>
      </c>
      <c r="B599" s="26" t="str">
        <f>'PRIX LF'!D602</f>
        <v>PACK RACK MURAL + 10 TAPIS BLEUS</v>
      </c>
      <c r="C599" s="57">
        <f>'PRIX LF'!L602</f>
        <v>275</v>
      </c>
      <c r="D599" s="57">
        <f>'PRIX LF'!O602</f>
        <v>240.625</v>
      </c>
      <c r="E599" s="54">
        <f>'PRIX LF'!P602</f>
        <v>-0.125</v>
      </c>
      <c r="F599" s="26" t="str">
        <f>'PRIX LF'!W602</f>
        <v>FITNESS</v>
      </c>
      <c r="G599" s="57">
        <f>'PRIX LF'!N602</f>
        <v>330</v>
      </c>
      <c r="H599" s="26" t="str">
        <f>'PRIX LF'!F602</f>
        <v>SET</v>
      </c>
      <c r="I599" s="26">
        <f>'PRIX LF'!V602</f>
        <v>22.2</v>
      </c>
      <c r="J599" s="57">
        <f>'PRIX LF'!R602</f>
        <v>226.875</v>
      </c>
      <c r="K599" s="57">
        <f>'PRIX LF'!J602</f>
        <v>134.14914258761763</v>
      </c>
      <c r="L599" s="303" t="str">
        <f>'PRIX LF'!AE602</f>
        <v/>
      </c>
    </row>
    <row r="600" spans="1:12" x14ac:dyDescent="0.2">
      <c r="A600" s="26">
        <f>'PRIX LF'!A603</f>
        <v>3935</v>
      </c>
      <c r="B600" s="26" t="str">
        <f>'PRIX LF'!D603</f>
        <v>PACK RACK MURAL + 10 TAPIS NOIRS</v>
      </c>
      <c r="C600" s="57">
        <f>'PRIX LF'!L603</f>
        <v>275</v>
      </c>
      <c r="D600" s="57">
        <f>'PRIX LF'!O603</f>
        <v>240.625</v>
      </c>
      <c r="E600" s="54">
        <f>'PRIX LF'!P603</f>
        <v>-0.125</v>
      </c>
      <c r="F600" s="26" t="str">
        <f>'PRIX LF'!W603</f>
        <v>FITNESS</v>
      </c>
      <c r="G600" s="57">
        <f>'PRIX LF'!N603</f>
        <v>330</v>
      </c>
      <c r="H600" s="26" t="str">
        <f>'PRIX LF'!F603</f>
        <v>SET</v>
      </c>
      <c r="I600" s="26">
        <f>'PRIX LF'!V603</f>
        <v>22.2</v>
      </c>
      <c r="J600" s="57">
        <f>'PRIX LF'!R603</f>
        <v>226.875</v>
      </c>
      <c r="K600" s="57">
        <f>'PRIX LF'!J603</f>
        <v>134.14914258761763</v>
      </c>
      <c r="L600" s="303" t="str">
        <f>'PRIX LF'!AE603</f>
        <v/>
      </c>
    </row>
    <row r="601" spans="1:12" x14ac:dyDescent="0.2">
      <c r="A601" s="26">
        <f>'PRIX LF'!A604</f>
        <v>3571</v>
      </c>
      <c r="B601" s="26" t="str">
        <f>'PRIX LF'!D604</f>
        <v>PACK RACK MURAL + BARRES</v>
      </c>
      <c r="C601" s="57">
        <f>'PRIX LF'!L604</f>
        <v>689</v>
      </c>
      <c r="D601" s="57">
        <f>'PRIX LF'!O604</f>
        <v>499.52499999999998</v>
      </c>
      <c r="E601" s="54">
        <f>'PRIX LF'!P604</f>
        <v>-0.27500000000000002</v>
      </c>
      <c r="F601" s="26" t="str">
        <f>'PRIX LF'!W604</f>
        <v>MUSCULATION</v>
      </c>
      <c r="G601" s="57">
        <f>'PRIX LF'!N604</f>
        <v>826.8</v>
      </c>
      <c r="H601" s="26" t="str">
        <f>'PRIX LF'!F604</f>
        <v>SET</v>
      </c>
      <c r="I601" s="26">
        <f>'PRIX LF'!V604</f>
        <v>93</v>
      </c>
      <c r="J601" s="57">
        <f>'PRIX LF'!R604</f>
        <v>482.29999999999995</v>
      </c>
      <c r="K601" s="57">
        <f>'PRIX LF'!J604</f>
        <v>223.62272727272725</v>
      </c>
      <c r="L601" s="303" t="str">
        <f>'PRIX LF'!AE604</f>
        <v/>
      </c>
    </row>
    <row r="602" spans="1:12" x14ac:dyDescent="0.2">
      <c r="A602" s="26">
        <f>'PRIX LF'!A605</f>
        <v>3947</v>
      </c>
      <c r="B602" s="26" t="str">
        <f>'PRIX LF'!D605</f>
        <v>PACK RACK ROULANT + 20 KITS PUMP COULEUR</v>
      </c>
      <c r="C602" s="57">
        <f>'PRIX LF'!L605</f>
        <v>1531</v>
      </c>
      <c r="D602" s="57">
        <f>'PRIX LF'!O605</f>
        <v>1301.3499999999999</v>
      </c>
      <c r="E602" s="54">
        <f>'PRIX LF'!P605</f>
        <v>-0.15000000000000005</v>
      </c>
      <c r="F602" s="26" t="str">
        <f>'PRIX LF'!W605</f>
        <v>FITNESS</v>
      </c>
      <c r="G602" s="57">
        <f>'PRIX LF'!N605</f>
        <v>1837.2</v>
      </c>
      <c r="H602" s="26" t="str">
        <f>'PRIX LF'!F605</f>
        <v>SET</v>
      </c>
      <c r="I602" s="26">
        <f>'PRIX LF'!V605</f>
        <v>448</v>
      </c>
      <c r="J602" s="57">
        <f>'PRIX LF'!R605</f>
        <v>1224.8</v>
      </c>
      <c r="K602" s="57">
        <f>'PRIX LF'!J605</f>
        <v>624.6209493878556</v>
      </c>
      <c r="L602" s="303" t="str">
        <f>'PRIX LF'!AE605</f>
        <v/>
      </c>
    </row>
    <row r="603" spans="1:12" x14ac:dyDescent="0.2">
      <c r="A603" s="26" t="str">
        <f>'PRIX LF'!A606</f>
        <v>3947N</v>
      </c>
      <c r="B603" s="26" t="str">
        <f>'PRIX LF'!D606</f>
        <v>PACK RACK ROULANT + 20 KITS PUMP NOIR</v>
      </c>
      <c r="C603" s="57">
        <f>'PRIX LF'!L606</f>
        <v>1531</v>
      </c>
      <c r="D603" s="57">
        <f>'PRIX LF'!O606</f>
        <v>1301.3499999999999</v>
      </c>
      <c r="E603" s="54">
        <f>'PRIX LF'!P606</f>
        <v>-0.15000000000000005</v>
      </c>
      <c r="F603" s="26" t="str">
        <f>'PRIX LF'!W606</f>
        <v>FITNESS</v>
      </c>
      <c r="G603" s="57">
        <f>'PRIX LF'!N606</f>
        <v>1837.2</v>
      </c>
      <c r="H603" s="26" t="str">
        <f>'PRIX LF'!F606</f>
        <v>SET</v>
      </c>
      <c r="I603" s="26">
        <f>'PRIX LF'!V606</f>
        <v>448</v>
      </c>
      <c r="J603" s="57">
        <f>'PRIX LF'!R606</f>
        <v>1224.8</v>
      </c>
      <c r="K603" s="57">
        <f>'PRIX LF'!J606</f>
        <v>601.19909090909073</v>
      </c>
      <c r="L603" s="303" t="str">
        <f>'PRIX LF'!AE606</f>
        <v/>
      </c>
    </row>
    <row r="604" spans="1:12" x14ac:dyDescent="0.2">
      <c r="A604" s="26">
        <f>'PRIX LF'!A607</f>
        <v>3801</v>
      </c>
      <c r="B604" s="26" t="str">
        <f>'PRIX LF'!D607</f>
        <v xml:space="preserve">PACK RACK VERTICAL + BARRES </v>
      </c>
      <c r="C604" s="57">
        <f>'PRIX LF'!L607</f>
        <v>744</v>
      </c>
      <c r="D604" s="57">
        <f>'PRIX LF'!O607</f>
        <v>539.4</v>
      </c>
      <c r="E604" s="54">
        <f>'PRIX LF'!P607</f>
        <v>-0.27500000000000002</v>
      </c>
      <c r="F604" s="26" t="str">
        <f>'PRIX LF'!W607</f>
        <v>MUSCULATION</v>
      </c>
      <c r="G604" s="57">
        <f>'PRIX LF'!N607</f>
        <v>892.8</v>
      </c>
      <c r="H604" s="26" t="str">
        <f>'PRIX LF'!F607</f>
        <v>SET</v>
      </c>
      <c r="I604" s="26">
        <f>'PRIX LF'!V607</f>
        <v>101</v>
      </c>
      <c r="J604" s="57">
        <f>'PRIX LF'!R607</f>
        <v>520.79999999999995</v>
      </c>
      <c r="K604" s="57">
        <f>'PRIX LF'!J607</f>
        <v>254.41136363636357</v>
      </c>
      <c r="L604" s="303" t="str">
        <f>'PRIX LF'!AE607</f>
        <v/>
      </c>
    </row>
    <row r="605" spans="1:12" x14ac:dyDescent="0.2">
      <c r="A605" s="26">
        <f>'PRIX LF'!A608</f>
        <v>2620</v>
      </c>
      <c r="B605" s="26" t="str">
        <f>'PRIX LF'!D608</f>
        <v>PACK SONORISATION POUR SALLE</v>
      </c>
      <c r="C605" s="57">
        <f>'PRIX LF'!L608</f>
        <v>1272</v>
      </c>
      <c r="D605" s="57">
        <f>'PRIX LF'!O608</f>
        <v>1272</v>
      </c>
      <c r="E605" s="54">
        <f>'PRIX LF'!P608</f>
        <v>0</v>
      </c>
      <c r="F605" s="26" t="str">
        <f>'PRIX LF'!W608</f>
        <v>ÉQUIPEMENT</v>
      </c>
      <c r="G605" s="57">
        <f>'PRIX LF'!N608</f>
        <v>1526.3999999999999</v>
      </c>
      <c r="H605" s="26" t="str">
        <f>'PRIX LF'!F608</f>
        <v>SET</v>
      </c>
      <c r="I605" s="26">
        <f>'PRIX LF'!V608</f>
        <v>63</v>
      </c>
      <c r="J605" s="57">
        <f>'PRIX LF'!R608</f>
        <v>1272</v>
      </c>
      <c r="K605" s="57">
        <f>'PRIX LF'!J608</f>
        <v>1144.8</v>
      </c>
      <c r="L605" s="303" t="str">
        <f>'PRIX LF'!AE608</f>
        <v/>
      </c>
    </row>
    <row r="606" spans="1:12" x14ac:dyDescent="0.2">
      <c r="A606" s="26">
        <f>'PRIX LF'!A609</f>
        <v>1676</v>
      </c>
      <c r="B606" s="26" t="str">
        <f>'PRIX LF'!D609</f>
        <v>PACKAGE PILATES GRAVITY</v>
      </c>
      <c r="C606" s="57">
        <f>'PRIX LF'!L609</f>
        <v>624.86</v>
      </c>
      <c r="D606" s="57">
        <f>'PRIX LF'!O609</f>
        <v>624.86</v>
      </c>
      <c r="E606" s="54">
        <f>'PRIX LF'!P609</f>
        <v>0</v>
      </c>
      <c r="F606" s="26" t="str">
        <f>'PRIX LF'!W609</f>
        <v>MÉTHODES DOUCES</v>
      </c>
      <c r="G606" s="57">
        <f>'PRIX LF'!N609</f>
        <v>749.83199999999999</v>
      </c>
      <c r="H606" s="26" t="str">
        <f>'PRIX LF'!F609</f>
        <v>SET</v>
      </c>
      <c r="I606" s="26">
        <f>'PRIX LF'!V609</f>
        <v>10</v>
      </c>
      <c r="J606" s="57">
        <f>'PRIX LF'!R609</f>
        <v>593.61699999999996</v>
      </c>
      <c r="K606" s="57">
        <f>'PRIX LF'!J609</f>
        <v>336.84545454545446</v>
      </c>
      <c r="L606" s="303" t="str">
        <f>'PRIX LF'!AE609</f>
        <v/>
      </c>
    </row>
    <row r="607" spans="1:12" x14ac:dyDescent="0.2">
      <c r="A607" s="26">
        <f>'PRIX LF'!A610</f>
        <v>2368</v>
      </c>
      <c r="B607" s="26" t="str">
        <f>'PRIX LF'!D610</f>
        <v>PALME DE MAIN BLEU</v>
      </c>
      <c r="C607" s="57">
        <f>'PRIX LF'!L610</f>
        <v>6.5</v>
      </c>
      <c r="D607" s="57">
        <f>'PRIX LF'!O610</f>
        <v>5.3624999999999998</v>
      </c>
      <c r="E607" s="54">
        <f>'PRIX LF'!P610</f>
        <v>-0.17500000000000002</v>
      </c>
      <c r="F607" s="26" t="str">
        <f>'PRIX LF'!W610</f>
        <v>AQUA</v>
      </c>
      <c r="G607" s="57">
        <f>'PRIX LF'!N610</f>
        <v>7.8</v>
      </c>
      <c r="H607" s="26" t="str">
        <f>'PRIX LF'!F610</f>
        <v>PAIRE</v>
      </c>
      <c r="I607" s="26">
        <f>'PRIX LF'!V610</f>
        <v>0.02</v>
      </c>
      <c r="J607" s="57">
        <f>'PRIX LF'!R610</f>
        <v>5.0375000000000005</v>
      </c>
      <c r="K607" s="57">
        <f>'PRIX LF'!J610</f>
        <v>2.8875000000000002</v>
      </c>
      <c r="L607" s="303" t="str">
        <f>'PRIX LF'!AE610</f>
        <v/>
      </c>
    </row>
    <row r="608" spans="1:12" x14ac:dyDescent="0.2">
      <c r="A608" s="26">
        <f>'PRIX LF'!A611</f>
        <v>2367</v>
      </c>
      <c r="B608" s="26" t="str">
        <f>'PRIX LF'!D611</f>
        <v>PALME DE MAIN PRO</v>
      </c>
      <c r="C608" s="57">
        <f>'PRIX LF'!L611</f>
        <v>9.5</v>
      </c>
      <c r="D608" s="57">
        <f>'PRIX LF'!O611</f>
        <v>8.0749999999999993</v>
      </c>
      <c r="E608" s="54">
        <f>'PRIX LF'!P611</f>
        <v>-0.15000000000000008</v>
      </c>
      <c r="F608" s="26" t="str">
        <f>'PRIX LF'!W611</f>
        <v>AQUA</v>
      </c>
      <c r="G608" s="57">
        <f>'PRIX LF'!N611</f>
        <v>11.4</v>
      </c>
      <c r="H608" s="26" t="str">
        <f>'PRIX LF'!F611</f>
        <v>PIECE</v>
      </c>
      <c r="I608" s="26">
        <f>'PRIX LF'!V611</f>
        <v>0.3</v>
      </c>
      <c r="J608" s="57">
        <f>'PRIX LF'!R611</f>
        <v>7.6000000000000005</v>
      </c>
      <c r="K608" s="57">
        <f>'PRIX LF'!J611</f>
        <v>3.6739999999999999</v>
      </c>
      <c r="L608" s="303" t="str">
        <f>'PRIX LF'!AE611</f>
        <v/>
      </c>
    </row>
    <row r="609" spans="1:12" x14ac:dyDescent="0.2">
      <c r="A609" s="26" t="str">
        <f>'PRIX LF'!A612</f>
        <v>2368R</v>
      </c>
      <c r="B609" s="26" t="str">
        <f>'PRIX LF'!D612</f>
        <v>PALME DE MAIN ROSE</v>
      </c>
      <c r="C609" s="57">
        <f>'PRIX LF'!L612</f>
        <v>6.5</v>
      </c>
      <c r="D609" s="57">
        <f>'PRIX LF'!O612</f>
        <v>5.3624999999999998</v>
      </c>
      <c r="E609" s="54">
        <f>'PRIX LF'!P612</f>
        <v>-0.17500000000000002</v>
      </c>
      <c r="F609" s="26" t="str">
        <f>'PRIX LF'!W612</f>
        <v>AQUA</v>
      </c>
      <c r="G609" s="57">
        <f>'PRIX LF'!N612</f>
        <v>7.8</v>
      </c>
      <c r="H609" s="26" t="str">
        <f>'PRIX LF'!F612</f>
        <v>PAIRE</v>
      </c>
      <c r="I609" s="26">
        <f>'PRIX LF'!V612</f>
        <v>0.02</v>
      </c>
      <c r="J609" s="57">
        <f>'PRIX LF'!R612</f>
        <v>5.0375000000000005</v>
      </c>
      <c r="K609" s="57">
        <f>'PRIX LF'!J612</f>
        <v>2.8875000000000002</v>
      </c>
      <c r="L609" s="303" t="str">
        <f>'PRIX LF'!AE612</f>
        <v/>
      </c>
    </row>
    <row r="610" spans="1:12" x14ac:dyDescent="0.2">
      <c r="A610" s="26">
        <f>'PRIX LF'!A613</f>
        <v>2731</v>
      </c>
      <c r="B610" s="26" t="str">
        <f>'PRIX LF'!D613</f>
        <v>PALME TAILLE L (41-43)</v>
      </c>
      <c r="C610" s="57">
        <f>'PRIX LF'!L613</f>
        <v>21.839400000000001</v>
      </c>
      <c r="D610" s="57">
        <f>'PRIX LF'!O613</f>
        <v>21.839400000000001</v>
      </c>
      <c r="E610" s="54">
        <f>'PRIX LF'!P613</f>
        <v>0</v>
      </c>
      <c r="F610" s="26" t="str">
        <f>'PRIX LF'!W613</f>
        <v>AQUA</v>
      </c>
      <c r="G610" s="57">
        <f>'PRIX LF'!N613</f>
        <v>26.207280000000001</v>
      </c>
      <c r="H610" s="26" t="str">
        <f>'PRIX LF'!F613</f>
        <v>PIECE</v>
      </c>
      <c r="I610" s="26">
        <f>'PRIX LF'!V613</f>
        <v>2.4</v>
      </c>
      <c r="J610" s="57">
        <f>'PRIX LF'!R613</f>
        <v>20.747430000000001</v>
      </c>
      <c r="K610" s="57">
        <f>'PRIX LF'!J613</f>
        <v>12.74625</v>
      </c>
      <c r="L610" s="303" t="str">
        <f>'PRIX LF'!AE613</f>
        <v/>
      </c>
    </row>
    <row r="611" spans="1:12" x14ac:dyDescent="0.2">
      <c r="A611" s="26">
        <f>'PRIX LF'!A614</f>
        <v>2730</v>
      </c>
      <c r="B611" s="26" t="str">
        <f>'PRIX LF'!D614</f>
        <v>PALME TAILLE M (38-40)</v>
      </c>
      <c r="C611" s="57">
        <f>'PRIX LF'!L614</f>
        <v>19.225800000000003</v>
      </c>
      <c r="D611" s="57">
        <f>'PRIX LF'!O614</f>
        <v>19.225800000000003</v>
      </c>
      <c r="E611" s="54">
        <f>'PRIX LF'!P614</f>
        <v>0</v>
      </c>
      <c r="F611" s="26" t="str">
        <f>'PRIX LF'!W614</f>
        <v>AQUA</v>
      </c>
      <c r="G611" s="57">
        <f>'PRIX LF'!N614</f>
        <v>23.070960000000003</v>
      </c>
      <c r="H611" s="26" t="str">
        <f>'PRIX LF'!F614</f>
        <v>PIECE</v>
      </c>
      <c r="I611" s="26">
        <f>'PRIX LF'!V614</f>
        <v>2.2999999999999998</v>
      </c>
      <c r="J611" s="57">
        <f>'PRIX LF'!R614</f>
        <v>18.264510000000001</v>
      </c>
      <c r="K611" s="57">
        <f>'PRIX LF'!J614</f>
        <v>11.217937500000001</v>
      </c>
      <c r="L611" s="303" t="str">
        <f>'PRIX LF'!AE614</f>
        <v/>
      </c>
    </row>
    <row r="612" spans="1:12" x14ac:dyDescent="0.2">
      <c r="A612" s="26">
        <f>'PRIX LF'!A615</f>
        <v>2729</v>
      </c>
      <c r="B612" s="26" t="str">
        <f>'PRIX LF'!D615</f>
        <v>PALME TAILLE S (36-37)</v>
      </c>
      <c r="C612" s="57">
        <f>'PRIX LF'!L615</f>
        <v>17.305200000000003</v>
      </c>
      <c r="D612" s="57">
        <f>'PRIX LF'!O615</f>
        <v>17.305200000000003</v>
      </c>
      <c r="E612" s="54">
        <f>'PRIX LF'!P615</f>
        <v>0</v>
      </c>
      <c r="F612" s="26" t="str">
        <f>'PRIX LF'!W615</f>
        <v>AQUA</v>
      </c>
      <c r="G612" s="57">
        <f>'PRIX LF'!N615</f>
        <v>20.766240000000003</v>
      </c>
      <c r="H612" s="26" t="str">
        <f>'PRIX LF'!F615</f>
        <v>PIECE</v>
      </c>
      <c r="I612" s="26">
        <f>'PRIX LF'!V615</f>
        <v>2.2000000000000002</v>
      </c>
      <c r="J612" s="57">
        <f>'PRIX LF'!R615</f>
        <v>16.439940000000004</v>
      </c>
      <c r="K612" s="57">
        <f>'PRIX LF'!J615</f>
        <v>10.106250000000001</v>
      </c>
      <c r="L612" s="303" t="str">
        <f>'PRIX LF'!AE615</f>
        <v/>
      </c>
    </row>
    <row r="613" spans="1:12" x14ac:dyDescent="0.2">
      <c r="A613" s="26" t="str">
        <f>'PRIX LF'!A616</f>
        <v>3118L</v>
      </c>
      <c r="B613" s="26" t="str">
        <f>'PRIX LF'!D616</f>
        <v>PANTALON CAVALLO / L</v>
      </c>
      <c r="C613" s="57">
        <f>'PRIX LF'!L616</f>
        <v>55</v>
      </c>
      <c r="D613" s="57">
        <f>'PRIX LF'!O616</f>
        <v>55</v>
      </c>
      <c r="E613" s="54">
        <f>'PRIX LF'!P616</f>
        <v>0</v>
      </c>
      <c r="F613" s="26" t="str">
        <f>'PRIX LF'!W616</f>
        <v>VÊTEMENTS</v>
      </c>
      <c r="G613" s="57">
        <f>'PRIX LF'!N616</f>
        <v>66</v>
      </c>
      <c r="H613" s="26" t="str">
        <f>'PRIX LF'!F616</f>
        <v>PIECE</v>
      </c>
      <c r="I613" s="26">
        <f>'PRIX LF'!V616</f>
        <v>0.3</v>
      </c>
      <c r="J613" s="57">
        <f>'PRIX LF'!R616</f>
        <v>55</v>
      </c>
      <c r="K613" s="57">
        <f>'PRIX LF'!J616</f>
        <v>38.5</v>
      </c>
      <c r="L613" s="303" t="str">
        <f>'PRIX LF'!AE616</f>
        <v/>
      </c>
    </row>
    <row r="614" spans="1:12" x14ac:dyDescent="0.2">
      <c r="A614" s="26" t="str">
        <f>'PRIX LF'!A617</f>
        <v>3118M</v>
      </c>
      <c r="B614" s="26" t="str">
        <f>'PRIX LF'!D617</f>
        <v>PANTALON CAVALLO / M</v>
      </c>
      <c r="C614" s="57">
        <f>'PRIX LF'!L617</f>
        <v>55</v>
      </c>
      <c r="D614" s="57">
        <f>'PRIX LF'!O617</f>
        <v>55</v>
      </c>
      <c r="E614" s="54">
        <f>'PRIX LF'!P617</f>
        <v>0</v>
      </c>
      <c r="F614" s="26" t="str">
        <f>'PRIX LF'!W617</f>
        <v>VÊTEMENTS</v>
      </c>
      <c r="G614" s="57">
        <f>'PRIX LF'!N617</f>
        <v>66</v>
      </c>
      <c r="H614" s="26" t="str">
        <f>'PRIX LF'!F617</f>
        <v>PIECE</v>
      </c>
      <c r="I614" s="26">
        <f>'PRIX LF'!V617</f>
        <v>0.3</v>
      </c>
      <c r="J614" s="57">
        <f>'PRIX LF'!R617</f>
        <v>55</v>
      </c>
      <c r="K614" s="57">
        <f>'PRIX LF'!J617</f>
        <v>38.5</v>
      </c>
      <c r="L614" s="303" t="str">
        <f>'PRIX LF'!AE617</f>
        <v/>
      </c>
    </row>
    <row r="615" spans="1:12" x14ac:dyDescent="0.2">
      <c r="A615" s="26" t="str">
        <f>'PRIX LF'!A618</f>
        <v>3118S</v>
      </c>
      <c r="B615" s="26" t="str">
        <f>'PRIX LF'!D618</f>
        <v>PANTALON CAVALLO / S</v>
      </c>
      <c r="C615" s="57">
        <f>'PRIX LF'!L618</f>
        <v>55</v>
      </c>
      <c r="D615" s="57">
        <f>'PRIX LF'!O618</f>
        <v>55</v>
      </c>
      <c r="E615" s="54">
        <f>'PRIX LF'!P618</f>
        <v>0</v>
      </c>
      <c r="F615" s="26" t="str">
        <f>'PRIX LF'!W618</f>
        <v>VÊTEMENTS</v>
      </c>
      <c r="G615" s="57">
        <f>'PRIX LF'!N618</f>
        <v>66</v>
      </c>
      <c r="H615" s="26" t="str">
        <f>'PRIX LF'!F618</f>
        <v>PIECE</v>
      </c>
      <c r="I615" s="26">
        <f>'PRIX LF'!V618</f>
        <v>0.3</v>
      </c>
      <c r="J615" s="57">
        <f>'PRIX LF'!R618</f>
        <v>55</v>
      </c>
      <c r="K615" s="57">
        <f>'PRIX LF'!J618</f>
        <v>38.5</v>
      </c>
      <c r="L615" s="303" t="str">
        <f>'PRIX LF'!AE618</f>
        <v/>
      </c>
    </row>
    <row r="616" spans="1:12" x14ac:dyDescent="0.2">
      <c r="A616" s="26" t="str">
        <f>'PRIX LF'!A619</f>
        <v>3120L</v>
      </c>
      <c r="B616" s="26" t="str">
        <f>'PRIX LF'!D619</f>
        <v>PANTALON COSTINA / L</v>
      </c>
      <c r="C616" s="57">
        <f>'PRIX LF'!L619</f>
        <v>35</v>
      </c>
      <c r="D616" s="57">
        <f>'PRIX LF'!O619</f>
        <v>35</v>
      </c>
      <c r="E616" s="54">
        <f>'PRIX LF'!P619</f>
        <v>0</v>
      </c>
      <c r="F616" s="26" t="str">
        <f>'PRIX LF'!W619</f>
        <v>VÊTEMENTS</v>
      </c>
      <c r="G616" s="57">
        <f>'PRIX LF'!N619</f>
        <v>42</v>
      </c>
      <c r="H616" s="26" t="str">
        <f>'PRIX LF'!F619</f>
        <v>PIECE</v>
      </c>
      <c r="I616" s="26">
        <f>'PRIX LF'!V619</f>
        <v>0.3</v>
      </c>
      <c r="J616" s="57">
        <f>'PRIX LF'!R619</f>
        <v>35</v>
      </c>
      <c r="K616" s="57">
        <f>'PRIX LF'!J619</f>
        <v>24.5</v>
      </c>
      <c r="L616" s="303" t="str">
        <f>'PRIX LF'!AE619</f>
        <v/>
      </c>
    </row>
    <row r="617" spans="1:12" x14ac:dyDescent="0.2">
      <c r="A617" s="26" t="str">
        <f>'PRIX LF'!A620</f>
        <v>3120M</v>
      </c>
      <c r="B617" s="26" t="str">
        <f>'PRIX LF'!D620</f>
        <v>PANTALON COSTINA / M</v>
      </c>
      <c r="C617" s="57">
        <f>'PRIX LF'!L620</f>
        <v>35</v>
      </c>
      <c r="D617" s="57">
        <f>'PRIX LF'!O620</f>
        <v>35</v>
      </c>
      <c r="E617" s="54">
        <f>'PRIX LF'!P620</f>
        <v>0</v>
      </c>
      <c r="F617" s="26" t="str">
        <f>'PRIX LF'!W620</f>
        <v>VÊTEMENTS</v>
      </c>
      <c r="G617" s="57">
        <f>'PRIX LF'!N620</f>
        <v>42</v>
      </c>
      <c r="H617" s="26" t="str">
        <f>'PRIX LF'!F620</f>
        <v>PIECE</v>
      </c>
      <c r="I617" s="26">
        <f>'PRIX LF'!V620</f>
        <v>0.3</v>
      </c>
      <c r="J617" s="57">
        <f>'PRIX LF'!R620</f>
        <v>35</v>
      </c>
      <c r="K617" s="57">
        <f>'PRIX LF'!J620</f>
        <v>24.5</v>
      </c>
      <c r="L617" s="303" t="str">
        <f>'PRIX LF'!AE620</f>
        <v/>
      </c>
    </row>
    <row r="618" spans="1:12" x14ac:dyDescent="0.2">
      <c r="A618" s="26" t="str">
        <f>'PRIX LF'!A621</f>
        <v>3120S</v>
      </c>
      <c r="B618" s="26" t="str">
        <f>'PRIX LF'!D621</f>
        <v>PANTALON COSTINA / S</v>
      </c>
      <c r="C618" s="57">
        <f>'PRIX LF'!L621</f>
        <v>35</v>
      </c>
      <c r="D618" s="57">
        <f>'PRIX LF'!O621</f>
        <v>35</v>
      </c>
      <c r="E618" s="54">
        <f>'PRIX LF'!P621</f>
        <v>0</v>
      </c>
      <c r="F618" s="26" t="str">
        <f>'PRIX LF'!W621</f>
        <v>VÊTEMENTS</v>
      </c>
      <c r="G618" s="57">
        <f>'PRIX LF'!N621</f>
        <v>42</v>
      </c>
      <c r="H618" s="26" t="str">
        <f>'PRIX LF'!F621</f>
        <v>PIECE</v>
      </c>
      <c r="I618" s="26">
        <f>'PRIX LF'!V621</f>
        <v>0.3</v>
      </c>
      <c r="J618" s="57">
        <f>'PRIX LF'!R621</f>
        <v>35</v>
      </c>
      <c r="K618" s="57">
        <f>'PRIX LF'!J621</f>
        <v>24.5</v>
      </c>
      <c r="L618" s="303" t="str">
        <f>'PRIX LF'!AE621</f>
        <v/>
      </c>
    </row>
    <row r="619" spans="1:12" x14ac:dyDescent="0.2">
      <c r="A619" s="26" t="str">
        <f>'PRIX LF'!A622</f>
        <v>3120XL</v>
      </c>
      <c r="B619" s="26" t="str">
        <f>'PRIX LF'!D622</f>
        <v>PANTALON COSTINA / XL</v>
      </c>
      <c r="C619" s="57">
        <f>'PRIX LF'!L622</f>
        <v>35</v>
      </c>
      <c r="D619" s="57">
        <f>'PRIX LF'!O622</f>
        <v>35</v>
      </c>
      <c r="E619" s="54">
        <f>'PRIX LF'!P622</f>
        <v>0</v>
      </c>
      <c r="F619" s="26" t="str">
        <f>'PRIX LF'!W622</f>
        <v>VÊTEMENTS</v>
      </c>
      <c r="G619" s="57">
        <f>'PRIX LF'!N622</f>
        <v>42</v>
      </c>
      <c r="H619" s="26" t="str">
        <f>'PRIX LF'!F622</f>
        <v>PIECE</v>
      </c>
      <c r="I619" s="26">
        <f>'PRIX LF'!V622</f>
        <v>0.3</v>
      </c>
      <c r="J619" s="57">
        <f>'PRIX LF'!R622</f>
        <v>35</v>
      </c>
      <c r="K619" s="57">
        <f>'PRIX LF'!J622</f>
        <v>24.5</v>
      </c>
      <c r="L619" s="303" t="str">
        <f>'PRIX LF'!AE622</f>
        <v/>
      </c>
    </row>
    <row r="620" spans="1:12" x14ac:dyDescent="0.2">
      <c r="A620" s="26" t="str">
        <f>'PRIX LF'!A623</f>
        <v>3116L</v>
      </c>
      <c r="B620" s="26" t="str">
        <f>'PRIX LF'!D623</f>
        <v>PANTALON ERR / L</v>
      </c>
      <c r="C620" s="57">
        <f>'PRIX LF'!L623</f>
        <v>25</v>
      </c>
      <c r="D620" s="57">
        <f>'PRIX LF'!O623</f>
        <v>25</v>
      </c>
      <c r="E620" s="54">
        <f>'PRIX LF'!P623</f>
        <v>0</v>
      </c>
      <c r="F620" s="26" t="str">
        <f>'PRIX LF'!W623</f>
        <v>VÊTEMENTS</v>
      </c>
      <c r="G620" s="57">
        <f>'PRIX LF'!N623</f>
        <v>30</v>
      </c>
      <c r="H620" s="26" t="str">
        <f>'PRIX LF'!F623</f>
        <v>PIECE</v>
      </c>
      <c r="I620" s="26">
        <f>'PRIX LF'!V623</f>
        <v>0.3</v>
      </c>
      <c r="J620" s="57">
        <f>'PRIX LF'!R623</f>
        <v>25</v>
      </c>
      <c r="K620" s="57">
        <f>'PRIX LF'!J623</f>
        <v>17.5</v>
      </c>
      <c r="L620" s="303" t="str">
        <f>'PRIX LF'!AE623</f>
        <v/>
      </c>
    </row>
    <row r="621" spans="1:12" x14ac:dyDescent="0.2">
      <c r="A621" s="26" t="str">
        <f>'PRIX LF'!A624</f>
        <v>3116M</v>
      </c>
      <c r="B621" s="26" t="str">
        <f>'PRIX LF'!D624</f>
        <v>PANTALON ERR / M</v>
      </c>
      <c r="C621" s="57">
        <f>'PRIX LF'!L624</f>
        <v>25</v>
      </c>
      <c r="D621" s="57">
        <f>'PRIX LF'!O624</f>
        <v>25</v>
      </c>
      <c r="E621" s="54">
        <f>'PRIX LF'!P624</f>
        <v>0</v>
      </c>
      <c r="F621" s="26" t="str">
        <f>'PRIX LF'!W624</f>
        <v>VÊTEMENTS</v>
      </c>
      <c r="G621" s="57">
        <f>'PRIX LF'!N624</f>
        <v>30</v>
      </c>
      <c r="H621" s="26" t="str">
        <f>'PRIX LF'!F624</f>
        <v>PIECE</v>
      </c>
      <c r="I621" s="26">
        <f>'PRIX LF'!V624</f>
        <v>0.3</v>
      </c>
      <c r="J621" s="57">
        <f>'PRIX LF'!R624</f>
        <v>25</v>
      </c>
      <c r="K621" s="57">
        <f>'PRIX LF'!J624</f>
        <v>17.5</v>
      </c>
      <c r="L621" s="303" t="str">
        <f>'PRIX LF'!AE624</f>
        <v/>
      </c>
    </row>
    <row r="622" spans="1:12" x14ac:dyDescent="0.2">
      <c r="A622" s="26" t="str">
        <f>'PRIX LF'!A625</f>
        <v>3116S</v>
      </c>
      <c r="B622" s="26" t="str">
        <f>'PRIX LF'!D625</f>
        <v>PANTALON ERR / S</v>
      </c>
      <c r="C622" s="57">
        <f>'PRIX LF'!L625</f>
        <v>25</v>
      </c>
      <c r="D622" s="57">
        <f>'PRIX LF'!O625</f>
        <v>25</v>
      </c>
      <c r="E622" s="54">
        <f>'PRIX LF'!P625</f>
        <v>0</v>
      </c>
      <c r="F622" s="26" t="str">
        <f>'PRIX LF'!W625</f>
        <v>VÊTEMENTS</v>
      </c>
      <c r="G622" s="57">
        <f>'PRIX LF'!N625</f>
        <v>30</v>
      </c>
      <c r="H622" s="26" t="str">
        <f>'PRIX LF'!F625</f>
        <v>PIECE</v>
      </c>
      <c r="I622" s="26">
        <f>'PRIX LF'!V625</f>
        <v>0.3</v>
      </c>
      <c r="J622" s="57">
        <f>'PRIX LF'!R625</f>
        <v>25</v>
      </c>
      <c r="K622" s="57">
        <f>'PRIX LF'!J625</f>
        <v>17.5</v>
      </c>
      <c r="L622" s="303" t="str">
        <f>'PRIX LF'!AE625</f>
        <v/>
      </c>
    </row>
    <row r="623" spans="1:12" x14ac:dyDescent="0.2">
      <c r="A623" s="26">
        <f>'PRIX LF'!A626</f>
        <v>2439</v>
      </c>
      <c r="B623" s="26" t="str">
        <f>'PRIX LF'!D626</f>
        <v>PAO</v>
      </c>
      <c r="C623" s="57">
        <f>'PRIX LF'!L626</f>
        <v>32.5</v>
      </c>
      <c r="D623" s="57">
        <f>'PRIX LF'!O626</f>
        <v>32.5</v>
      </c>
      <c r="E623" s="54">
        <f>'PRIX LF'!P626</f>
        <v>0</v>
      </c>
      <c r="F623" s="26" t="str">
        <f>'PRIX LF'!W626</f>
        <v>FITNESS</v>
      </c>
      <c r="G623" s="57">
        <f>'PRIX LF'!N626</f>
        <v>39</v>
      </c>
      <c r="H623" s="26" t="str">
        <f>'PRIX LF'!F626</f>
        <v>PIECE</v>
      </c>
      <c r="I623" s="26">
        <f>'PRIX LF'!V626</f>
        <v>1.2</v>
      </c>
      <c r="J623" s="57">
        <f>'PRIX LF'!R626</f>
        <v>32.5</v>
      </c>
      <c r="K623" s="57">
        <f>'PRIX LF'!J626</f>
        <v>20.020000000000003</v>
      </c>
      <c r="L623" s="303" t="str">
        <f>'PRIX LF'!AE626</f>
        <v/>
      </c>
    </row>
    <row r="624" spans="1:12" x14ac:dyDescent="0.2">
      <c r="A624" s="26">
        <f>'PRIX LF'!A627</f>
        <v>1677</v>
      </c>
      <c r="B624" s="26" t="str">
        <f>'PRIX LF'!D627</f>
        <v>PARACHUTE DE RESISTANCE</v>
      </c>
      <c r="C624" s="57">
        <f>'PRIX LF'!L627</f>
        <v>20.9</v>
      </c>
      <c r="D624" s="57">
        <f>'PRIX LF'!O627</f>
        <v>18.809999999999999</v>
      </c>
      <c r="E624" s="54">
        <f>'PRIX LF'!P627</f>
        <v>-0.1</v>
      </c>
      <c r="F624" s="26" t="str">
        <f>'PRIX LF'!W627</f>
        <v>COACHING</v>
      </c>
      <c r="G624" s="57">
        <f>'PRIX LF'!N627</f>
        <v>25.08</v>
      </c>
      <c r="H624" s="26" t="str">
        <f>'PRIX LF'!F627</f>
        <v>PIECE</v>
      </c>
      <c r="I624" s="26">
        <f>'PRIX LF'!V627</f>
        <v>0.8</v>
      </c>
      <c r="J624" s="57">
        <f>'PRIX LF'!R627</f>
        <v>17.764999999999997</v>
      </c>
      <c r="K624" s="57">
        <f>'PRIX LF'!J627</f>
        <v>9.1575000000000006</v>
      </c>
      <c r="L624" s="303" t="str">
        <f>'PRIX LF'!AE627</f>
        <v/>
      </c>
    </row>
    <row r="625" spans="1:12" x14ac:dyDescent="0.2">
      <c r="A625" s="26">
        <f>'PRIX LF'!A628</f>
        <v>4021</v>
      </c>
      <c r="B625" s="26" t="str">
        <f>'PRIX LF'!D628</f>
        <v>PARRALLEL BAR OUTDOOR</v>
      </c>
      <c r="C625" s="57">
        <f>'PRIX LF'!L628</f>
        <v>548.89931249999995</v>
      </c>
      <c r="D625" s="57">
        <f>'PRIX LF'!O628</f>
        <v>480.28689843749999</v>
      </c>
      <c r="E625" s="54">
        <f>'PRIX LF'!P628</f>
        <v>-0.12499999999999994</v>
      </c>
      <c r="F625" s="26" t="str">
        <f>'PRIX LF'!W628</f>
        <v>CROSS TRAINING</v>
      </c>
      <c r="G625" s="57">
        <f>'PRIX LF'!N628</f>
        <v>658.67917499999987</v>
      </c>
      <c r="H625" s="26" t="str">
        <f>'PRIX LF'!F628</f>
        <v>PIECE</v>
      </c>
      <c r="I625" s="26">
        <f>'PRIX LF'!V628</f>
        <v>9</v>
      </c>
      <c r="J625" s="57">
        <f>'PRIX LF'!R628</f>
        <v>452.84193281249992</v>
      </c>
      <c r="K625" s="57">
        <f>'PRIX LF'!J628</f>
        <v>219.57374999999999</v>
      </c>
      <c r="L625" s="303" t="str">
        <f>'PRIX LF'!AE628</f>
        <v/>
      </c>
    </row>
    <row r="626" spans="1:12" x14ac:dyDescent="0.2">
      <c r="A626" s="26">
        <f>'PRIX LF'!A629</f>
        <v>2021</v>
      </c>
      <c r="B626" s="26" t="str">
        <f>'PRIX LF'!D629</f>
        <v>PARRELLELS BAR</v>
      </c>
      <c r="C626" s="57">
        <f>'PRIX LF'!L629</f>
        <v>79</v>
      </c>
      <c r="D626" s="57">
        <f>'PRIX LF'!O629</f>
        <v>71.100000000000009</v>
      </c>
      <c r="E626" s="54">
        <f>'PRIX LF'!P629</f>
        <v>-9.9999999999999895E-2</v>
      </c>
      <c r="F626" s="26" t="str">
        <f>'PRIX LF'!W629</f>
        <v>CROSS TRAINING</v>
      </c>
      <c r="G626" s="57">
        <f>'PRIX LF'!N629</f>
        <v>94.8</v>
      </c>
      <c r="H626" s="26" t="str">
        <f>'PRIX LF'!F629</f>
        <v>PAIRE</v>
      </c>
      <c r="I626" s="26">
        <f>'PRIX LF'!V629</f>
        <v>3</v>
      </c>
      <c r="J626" s="57">
        <f>'PRIX LF'!R629</f>
        <v>69.125</v>
      </c>
      <c r="K626" s="57">
        <f>'PRIX LF'!J629</f>
        <v>49.508250000000004</v>
      </c>
      <c r="L626" s="303" t="str">
        <f>'PRIX LF'!AE629</f>
        <v/>
      </c>
    </row>
    <row r="627" spans="1:12" x14ac:dyDescent="0.2">
      <c r="A627" s="26" t="str">
        <f>'PRIX LF'!A630</f>
        <v>2.1</v>
      </c>
      <c r="B627" s="26" t="str">
        <f>'PRIX LF'!D630</f>
        <v>Partenaires LF': 1 journée Formation</v>
      </c>
      <c r="C627" s="57">
        <f>'PRIX LF'!L630</f>
        <v>990</v>
      </c>
      <c r="D627" s="57">
        <f>'PRIX LF'!O630</f>
        <v>990</v>
      </c>
      <c r="E627" s="54">
        <f>'PRIX LF'!P630</f>
        <v>0</v>
      </c>
      <c r="F627" s="26" t="str">
        <f>'PRIX LF'!W630</f>
        <v>AUTRES</v>
      </c>
      <c r="G627" s="57">
        <f>'PRIX LF'!N630</f>
        <v>1188</v>
      </c>
      <c r="H627" s="26" t="str">
        <f>'PRIX LF'!F630</f>
        <v>PIECE</v>
      </c>
      <c r="I627" s="26">
        <f>'PRIX LF'!V630</f>
        <v>0</v>
      </c>
      <c r="J627" s="57">
        <f>'PRIX LF'!R630</f>
        <v>990</v>
      </c>
      <c r="K627" s="57">
        <f>'PRIX LF'!J630</f>
        <v>495</v>
      </c>
      <c r="L627" s="303" t="str">
        <f>'PRIX LF'!AE630</f>
        <v/>
      </c>
    </row>
    <row r="628" spans="1:12" x14ac:dyDescent="0.2">
      <c r="A628" s="26" t="str">
        <f>'PRIX LF'!A631</f>
        <v>2.2</v>
      </c>
      <c r="B628" s="26" t="str">
        <f>'PRIX LF'!D631</f>
        <v>Partenaires LF': 2 journées Formation</v>
      </c>
      <c r="C628" s="57">
        <f>'PRIX LF'!L631</f>
        <v>1390</v>
      </c>
      <c r="D628" s="57">
        <f>'PRIX LF'!O631</f>
        <v>1390</v>
      </c>
      <c r="E628" s="54">
        <f>'PRIX LF'!P631</f>
        <v>0</v>
      </c>
      <c r="F628" s="26" t="str">
        <f>'PRIX LF'!W631</f>
        <v>AUTRES</v>
      </c>
      <c r="G628" s="57">
        <f>'PRIX LF'!N631</f>
        <v>1668</v>
      </c>
      <c r="H628" s="26" t="str">
        <f>'PRIX LF'!F631</f>
        <v>PIECE</v>
      </c>
      <c r="I628" s="26">
        <f>'PRIX LF'!V631</f>
        <v>0</v>
      </c>
      <c r="J628" s="57">
        <f>'PRIX LF'!R631</f>
        <v>1390</v>
      </c>
      <c r="K628" s="57">
        <f>'PRIX LF'!J631</f>
        <v>695</v>
      </c>
      <c r="L628" s="303" t="str">
        <f>'PRIX LF'!AE631</f>
        <v/>
      </c>
    </row>
    <row r="629" spans="1:12" x14ac:dyDescent="0.2">
      <c r="A629" s="26" t="str">
        <f>'PRIX LF'!A632</f>
        <v>2.3</v>
      </c>
      <c r="B629" s="26" t="str">
        <f>'PRIX LF'!D632</f>
        <v>Partenaires LF': 3 journées Formation</v>
      </c>
      <c r="C629" s="57">
        <f>'PRIX LF'!L632</f>
        <v>1790</v>
      </c>
      <c r="D629" s="57">
        <f>'PRIX LF'!O632</f>
        <v>1790</v>
      </c>
      <c r="E629" s="54">
        <f>'PRIX LF'!P632</f>
        <v>0</v>
      </c>
      <c r="F629" s="26" t="str">
        <f>'PRIX LF'!W632</f>
        <v>AUTRES</v>
      </c>
      <c r="G629" s="57">
        <f>'PRIX LF'!N632</f>
        <v>2148</v>
      </c>
      <c r="H629" s="26" t="str">
        <f>'PRIX LF'!F632</f>
        <v>PIECE</v>
      </c>
      <c r="I629" s="26">
        <f>'PRIX LF'!V632</f>
        <v>0</v>
      </c>
      <c r="J629" s="57">
        <f>'PRIX LF'!R632</f>
        <v>1790</v>
      </c>
      <c r="K629" s="57">
        <f>'PRIX LF'!J632</f>
        <v>895</v>
      </c>
      <c r="L629" s="303" t="str">
        <f>'PRIX LF'!AE632</f>
        <v/>
      </c>
    </row>
    <row r="630" spans="1:12" x14ac:dyDescent="0.2">
      <c r="A630" s="26" t="str">
        <f>'PRIX LF'!A633</f>
        <v>2.5</v>
      </c>
      <c r="B630" s="26" t="str">
        <f>'PRIX LF'!D633</f>
        <v>Partenaires LF': 5 journées Formation</v>
      </c>
      <c r="C630" s="57">
        <f>'PRIX LF'!L633</f>
        <v>2490</v>
      </c>
      <c r="D630" s="57">
        <f>'PRIX LF'!O633</f>
        <v>2490</v>
      </c>
      <c r="E630" s="54">
        <f>'PRIX LF'!P633</f>
        <v>0</v>
      </c>
      <c r="F630" s="26" t="str">
        <f>'PRIX LF'!W633</f>
        <v>AUTRES</v>
      </c>
      <c r="G630" s="57">
        <f>'PRIX LF'!N633</f>
        <v>2988</v>
      </c>
      <c r="H630" s="26" t="str">
        <f>'PRIX LF'!F633</f>
        <v>PIECE</v>
      </c>
      <c r="I630" s="26">
        <f>'PRIX LF'!V633</f>
        <v>0</v>
      </c>
      <c r="J630" s="57">
        <f>'PRIX LF'!R633</f>
        <v>2490</v>
      </c>
      <c r="K630" s="57">
        <f>'PRIX LF'!J633</f>
        <v>1245</v>
      </c>
      <c r="L630" s="303" t="str">
        <f>'PRIX LF'!AE633</f>
        <v/>
      </c>
    </row>
    <row r="631" spans="1:12" x14ac:dyDescent="0.2">
      <c r="A631" s="26">
        <f>'PRIX LF'!A634</f>
        <v>2441</v>
      </c>
      <c r="B631" s="26" t="str">
        <f>'PRIX LF'!D634</f>
        <v>PATTE D'OURS</v>
      </c>
      <c r="C631" s="57">
        <f>'PRIX LF'!L634</f>
        <v>24.916666666666668</v>
      </c>
      <c r="D631" s="57">
        <f>'PRIX LF'!O634</f>
        <v>24.916666666666668</v>
      </c>
      <c r="E631" s="54">
        <f>'PRIX LF'!P634</f>
        <v>0</v>
      </c>
      <c r="F631" s="26" t="str">
        <f>'PRIX LF'!W634</f>
        <v>FITNESS</v>
      </c>
      <c r="G631" s="57">
        <f>'PRIX LF'!N634</f>
        <v>29.9</v>
      </c>
      <c r="H631" s="26" t="str">
        <f>'PRIX LF'!F634</f>
        <v>PIECE</v>
      </c>
      <c r="I631" s="26">
        <f>'PRIX LF'!V634</f>
        <v>0.7</v>
      </c>
      <c r="J631" s="57">
        <f>'PRIX LF'!R634</f>
        <v>24.916666666666668</v>
      </c>
      <c r="K631" s="57">
        <f>'PRIX LF'!J634</f>
        <v>15.34866666666667</v>
      </c>
      <c r="L631" s="303" t="str">
        <f>'PRIX LF'!AE634</f>
        <v/>
      </c>
    </row>
    <row r="632" spans="1:12" x14ac:dyDescent="0.2">
      <c r="A632" s="26">
        <f>'PRIX LF'!A635</f>
        <v>1985</v>
      </c>
      <c r="B632" s="26" t="str">
        <f>'PRIX LF'!D635</f>
        <v>PATTE D'OURS POUR MANNEQUIN DE FRAPPE</v>
      </c>
      <c r="C632" s="57">
        <f>'PRIX LF'!L635</f>
        <v>40</v>
      </c>
      <c r="D632" s="57">
        <f>'PRIX LF'!O635</f>
        <v>32</v>
      </c>
      <c r="E632" s="54">
        <f>'PRIX LF'!P635</f>
        <v>-0.2</v>
      </c>
      <c r="F632" s="26" t="str">
        <f>'PRIX LF'!W635</f>
        <v>FITNESS</v>
      </c>
      <c r="G632" s="57">
        <f>'PRIX LF'!N635</f>
        <v>48</v>
      </c>
      <c r="H632" s="26" t="str">
        <f>'PRIX LF'!F635</f>
        <v>PIECE</v>
      </c>
      <c r="I632" s="26">
        <f>'PRIX LF'!V635</f>
        <v>0.75</v>
      </c>
      <c r="J632" s="57">
        <f>'PRIX LF'!R635</f>
        <v>30</v>
      </c>
      <c r="K632" s="57">
        <f>'PRIX LF'!J635</f>
        <v>6.0322727272727255</v>
      </c>
      <c r="L632" s="303">
        <f>'PRIX LF'!AE635</f>
        <v>1.2529999999999999E-2</v>
      </c>
    </row>
    <row r="633" spans="1:12" x14ac:dyDescent="0.2">
      <c r="A633" s="26">
        <f>'PRIX LF'!A636</f>
        <v>2778</v>
      </c>
      <c r="B633" s="26" t="str">
        <f>'PRIX LF'!D636</f>
        <v>PATTES D'OURS COURBEES M</v>
      </c>
      <c r="C633" s="57">
        <f>'PRIX LF'!L636</f>
        <v>43.333333333333336</v>
      </c>
      <c r="D633" s="57">
        <f>'PRIX LF'!O636</f>
        <v>43.333333333333336</v>
      </c>
      <c r="E633" s="54">
        <f>'PRIX LF'!P636</f>
        <v>0</v>
      </c>
      <c r="F633" s="26" t="str">
        <f>'PRIX LF'!W636</f>
        <v>FITNESS</v>
      </c>
      <c r="G633" s="57">
        <f>'PRIX LF'!N636</f>
        <v>52</v>
      </c>
      <c r="H633" s="26" t="str">
        <f>'PRIX LF'!F636</f>
        <v>PAIRE</v>
      </c>
      <c r="I633" s="26">
        <f>'PRIX LF'!V636</f>
        <v>0.84</v>
      </c>
      <c r="J633" s="57">
        <f>'PRIX LF'!R636</f>
        <v>41.166666666666664</v>
      </c>
      <c r="K633" s="57">
        <f>'PRIX LF'!J636</f>
        <v>24.266666666666669</v>
      </c>
      <c r="L633" s="303" t="str">
        <f>'PRIX LF'!AE636</f>
        <v/>
      </c>
    </row>
    <row r="634" spans="1:12" x14ac:dyDescent="0.2">
      <c r="A634" s="26">
        <f>'PRIX LF'!A637</f>
        <v>5047</v>
      </c>
      <c r="B634" s="26" t="str">
        <f>'PRIX LF'!D637</f>
        <v>PEC FLY &amp; REAR DELT - V23</v>
      </c>
      <c r="C634" s="57">
        <f>'PRIX LF'!L637</f>
        <v>2075</v>
      </c>
      <c r="D634" s="57">
        <f>'PRIX LF'!O637</f>
        <v>1608.125</v>
      </c>
      <c r="E634" s="54">
        <f>'PRIX LF'!P637</f>
        <v>-0.22500000000000001</v>
      </c>
      <c r="F634" s="26" t="str">
        <f>'PRIX LF'!W637</f>
        <v>MACHINES MUSCULATION</v>
      </c>
      <c r="G634" s="57">
        <f>'PRIX LF'!N637</f>
        <v>2490</v>
      </c>
      <c r="H634" s="26" t="str">
        <f>'PRIX LF'!F637</f>
        <v>PIECE</v>
      </c>
      <c r="I634" s="26">
        <f>'PRIX LF'!V637</f>
        <v>208</v>
      </c>
      <c r="J634" s="57">
        <f>'PRIX LF'!R637</f>
        <v>1504.375</v>
      </c>
      <c r="K634" s="57">
        <f>'PRIX LF'!J637</f>
        <v>913.00000000000011</v>
      </c>
      <c r="L634" s="303" t="str">
        <f>'PRIX LF'!AE637</f>
        <v/>
      </c>
    </row>
    <row r="635" spans="1:12" x14ac:dyDescent="0.2">
      <c r="A635" s="26">
        <f>'PRIX LF'!A638</f>
        <v>5025</v>
      </c>
      <c r="B635" s="26" t="str">
        <f>'PRIX LF'!D638</f>
        <v>PEC FLY AND REAR DELT 95KG - E23</v>
      </c>
      <c r="C635" s="57">
        <f>'PRIX LF'!L638</f>
        <v>2985</v>
      </c>
      <c r="D635" s="57">
        <f>'PRIX LF'!O638</f>
        <v>2313.375</v>
      </c>
      <c r="E635" s="54">
        <f>'PRIX LF'!P638</f>
        <v>-0.22500000000000001</v>
      </c>
      <c r="F635" s="26" t="str">
        <f>'PRIX LF'!W638</f>
        <v>MACHINES MUSCULATION</v>
      </c>
      <c r="G635" s="57">
        <f>'PRIX LF'!N638</f>
        <v>3582</v>
      </c>
      <c r="H635" s="26" t="str">
        <f>'PRIX LF'!F638</f>
        <v>PIECE</v>
      </c>
      <c r="I635" s="26">
        <f>'PRIX LF'!V638</f>
        <v>231</v>
      </c>
      <c r="J635" s="57">
        <f>'PRIX LF'!R638</f>
        <v>2164.125</v>
      </c>
      <c r="K635" s="57">
        <f>'PRIX LF'!J638</f>
        <v>1313.4</v>
      </c>
      <c r="L635" s="303" t="str">
        <f>'PRIX LF'!AE638</f>
        <v/>
      </c>
    </row>
    <row r="636" spans="1:12" x14ac:dyDescent="0.2">
      <c r="A636" s="26">
        <f>'PRIX LF'!A639</f>
        <v>5032</v>
      </c>
      <c r="B636" s="26" t="str">
        <f>'PRIX LF'!D639</f>
        <v>PERSONAL TRAINER MACHINE - EC01</v>
      </c>
      <c r="C636" s="57">
        <f>'PRIX LF'!L639</f>
        <v>4310</v>
      </c>
      <c r="D636" s="57">
        <f>'PRIX LF'!O639</f>
        <v>3340.25</v>
      </c>
      <c r="E636" s="54">
        <f>'PRIX LF'!P639</f>
        <v>-0.22500000000000001</v>
      </c>
      <c r="F636" s="26" t="str">
        <f>'PRIX LF'!W639</f>
        <v>MACHINES MUSCULATION</v>
      </c>
      <c r="G636" s="57">
        <f>'PRIX LF'!N639</f>
        <v>5172</v>
      </c>
      <c r="H636" s="26" t="str">
        <f>'PRIX LF'!F639</f>
        <v>PIECE</v>
      </c>
      <c r="I636" s="26">
        <f>'PRIX LF'!V639</f>
        <v>306</v>
      </c>
      <c r="J636" s="57">
        <f>'PRIX LF'!R639</f>
        <v>3124.75</v>
      </c>
      <c r="K636" s="57">
        <f>'PRIX LF'!J639</f>
        <v>1896.4</v>
      </c>
      <c r="L636" s="303" t="str">
        <f>'PRIX LF'!AE639</f>
        <v/>
      </c>
    </row>
    <row r="637" spans="1:12" x14ac:dyDescent="0.2">
      <c r="A637" s="26">
        <f>'PRIX LF'!A640</f>
        <v>2625</v>
      </c>
      <c r="B637" s="26" t="str">
        <f>'PRIX LF'!D640</f>
        <v>PIED SUPPORT ENCEINTE</v>
      </c>
      <c r="C637" s="57">
        <f>'PRIX LF'!L640</f>
        <v>50</v>
      </c>
      <c r="D637" s="57">
        <f>'PRIX LF'!O640</f>
        <v>50</v>
      </c>
      <c r="E637" s="54">
        <f>'PRIX LF'!P640</f>
        <v>0</v>
      </c>
      <c r="F637" s="26" t="str">
        <f>'PRIX LF'!W640</f>
        <v>ÉQUIPEMENT</v>
      </c>
      <c r="G637" s="57">
        <f>'PRIX LF'!N640</f>
        <v>60</v>
      </c>
      <c r="H637" s="26" t="str">
        <f>'PRIX LF'!F640</f>
        <v>PIECE</v>
      </c>
      <c r="I637" s="26">
        <f>'PRIX LF'!V640</f>
        <v>2.5</v>
      </c>
      <c r="J637" s="57">
        <f>'PRIX LF'!R640</f>
        <v>50</v>
      </c>
      <c r="K637" s="57">
        <f>'PRIX LF'!J640</f>
        <v>45</v>
      </c>
      <c r="L637" s="303" t="str">
        <f>'PRIX LF'!AE640</f>
        <v/>
      </c>
    </row>
    <row r="638" spans="1:12" x14ac:dyDescent="0.2">
      <c r="A638" s="26">
        <f>'PRIX LF'!A641</f>
        <v>1974</v>
      </c>
      <c r="B638" s="26" t="str">
        <f>'PRIX LF'!D641</f>
        <v>PILATES RING LF BLEU</v>
      </c>
      <c r="C638" s="57">
        <f>'PRIX LF'!L641</f>
        <v>14.729999999999999</v>
      </c>
      <c r="D638" s="57">
        <f>'PRIX LF'!O641</f>
        <v>11.415749999999999</v>
      </c>
      <c r="E638" s="54">
        <f>'PRIX LF'!P641</f>
        <v>-0.22499999999999998</v>
      </c>
      <c r="F638" s="26" t="str">
        <f>'PRIX LF'!W641</f>
        <v>MÉTHODES DOUCES</v>
      </c>
      <c r="G638" s="57">
        <f>'PRIX LF'!N641</f>
        <v>17.675999999999998</v>
      </c>
      <c r="H638" s="26" t="str">
        <f>'PRIX LF'!F641</f>
        <v>PIECE</v>
      </c>
      <c r="I638" s="26">
        <f>'PRIX LF'!V641</f>
        <v>0.65</v>
      </c>
      <c r="J638" s="57">
        <f>'PRIX LF'!R641</f>
        <v>10.679249999999998</v>
      </c>
      <c r="K638" s="57">
        <f>'PRIX LF'!J641</f>
        <v>3.6381818181818177</v>
      </c>
      <c r="L638" s="303">
        <f>'PRIX LF'!AE641</f>
        <v>1.0231199999999999E-2</v>
      </c>
    </row>
    <row r="639" spans="1:12" x14ac:dyDescent="0.2">
      <c r="A639" s="26">
        <f>'PRIX LF'!A642</f>
        <v>1682</v>
      </c>
      <c r="B639" s="26" t="str">
        <f>'PRIX LF'!D642</f>
        <v>PILATES RING LF NOIR</v>
      </c>
      <c r="C639" s="57">
        <f>'PRIX LF'!L642</f>
        <v>14.729999999999999</v>
      </c>
      <c r="D639" s="57">
        <f>'PRIX LF'!O642</f>
        <v>11.415749999999999</v>
      </c>
      <c r="E639" s="54">
        <f>'PRIX LF'!P642</f>
        <v>-0.22499999999999998</v>
      </c>
      <c r="F639" s="26" t="str">
        <f>'PRIX LF'!W642</f>
        <v>MÉTHODES DOUCES</v>
      </c>
      <c r="G639" s="57">
        <f>'PRIX LF'!N642</f>
        <v>17.675999999999998</v>
      </c>
      <c r="H639" s="26" t="str">
        <f>'PRIX LF'!F642</f>
        <v>PIECE</v>
      </c>
      <c r="I639" s="26">
        <f>'PRIX LF'!V642</f>
        <v>0.65</v>
      </c>
      <c r="J639" s="57">
        <f>'PRIX LF'!R642</f>
        <v>10.679249999999998</v>
      </c>
      <c r="K639" s="57">
        <f>'PRIX LF'!J642</f>
        <v>3.6381818181818177</v>
      </c>
      <c r="L639" s="303">
        <f>'PRIX LF'!AE642</f>
        <v>1.0231199999999999E-2</v>
      </c>
    </row>
    <row r="640" spans="1:12" x14ac:dyDescent="0.2">
      <c r="A640" s="26">
        <f>'PRIX LF'!A643</f>
        <v>1684</v>
      </c>
      <c r="B640" s="26" t="str">
        <f>'PRIX LF'!D643</f>
        <v xml:space="preserve">PINCES METAL STOP DISQUE </v>
      </c>
      <c r="C640" s="57">
        <f>'PRIX LF'!L643</f>
        <v>4</v>
      </c>
      <c r="D640" s="57">
        <f>'PRIX LF'!O643</f>
        <v>2.6</v>
      </c>
      <c r="E640" s="54">
        <f>'PRIX LF'!P643</f>
        <v>-0.35</v>
      </c>
      <c r="F640" s="26" t="str">
        <f>'PRIX LF'!W643</f>
        <v>MUSCULATION</v>
      </c>
      <c r="G640" s="57">
        <f>'PRIX LF'!N643</f>
        <v>4.8</v>
      </c>
      <c r="H640" s="26" t="str">
        <f>'PRIX LF'!F643</f>
        <v>PAIRE</v>
      </c>
      <c r="I640" s="26">
        <f>'PRIX LF'!V643</f>
        <v>0.18842975206611573</v>
      </c>
      <c r="J640" s="57">
        <f>'PRIX LF'!R643</f>
        <v>2.5</v>
      </c>
      <c r="K640" s="57">
        <f>'PRIX LF'!J643</f>
        <v>0.33454545454545448</v>
      </c>
      <c r="L640" s="303" t="str">
        <f>'PRIX LF'!AE643</f>
        <v/>
      </c>
    </row>
    <row r="641" spans="1:12" x14ac:dyDescent="0.2">
      <c r="A641" s="26">
        <f>'PRIX LF'!A644</f>
        <v>2371</v>
      </c>
      <c r="B641" s="26" t="str">
        <f>'PRIX LF'!D644</f>
        <v xml:space="preserve">PLANCHE </v>
      </c>
      <c r="C641" s="57">
        <f>'PRIX LF'!L644</f>
        <v>8.7799999999999994</v>
      </c>
      <c r="D641" s="57">
        <f>'PRIX LF'!O644</f>
        <v>7.4629999999999992</v>
      </c>
      <c r="E641" s="54">
        <f>'PRIX LF'!P644</f>
        <v>-0.15000000000000002</v>
      </c>
      <c r="F641" s="26" t="str">
        <f>'PRIX LF'!W644</f>
        <v>AQUA</v>
      </c>
      <c r="G641" s="57">
        <f>'PRIX LF'!N644</f>
        <v>10.536</v>
      </c>
      <c r="H641" s="26" t="str">
        <f>'PRIX LF'!F644</f>
        <v>PIECE</v>
      </c>
      <c r="I641" s="26">
        <f>'PRIX LF'!V644</f>
        <v>0.5</v>
      </c>
      <c r="J641" s="57">
        <f>'PRIX LF'!R644</f>
        <v>7.024</v>
      </c>
      <c r="K641" s="57">
        <f>'PRIX LF'!J644</f>
        <v>3.47</v>
      </c>
      <c r="L641" s="303" t="str">
        <f>'PRIX LF'!AE644</f>
        <v/>
      </c>
    </row>
    <row r="642" spans="1:12" x14ac:dyDescent="0.2">
      <c r="A642" s="26">
        <f>'PRIX LF'!A645</f>
        <v>3704</v>
      </c>
      <c r="B642" s="26" t="str">
        <f>'PRIX LF'!D645</f>
        <v>PLATE STORAGE SLEEVE</v>
      </c>
      <c r="C642" s="57">
        <f>'PRIX LF'!L645</f>
        <v>36.200000000000003</v>
      </c>
      <c r="D642" s="57">
        <f>'PRIX LF'!O645</f>
        <v>34.39</v>
      </c>
      <c r="E642" s="54">
        <f>'PRIX LF'!P645</f>
        <v>-5.0000000000000058E-2</v>
      </c>
      <c r="F642" s="26" t="str">
        <f>'PRIX LF'!W645</f>
        <v>CROSS TRAINING</v>
      </c>
      <c r="G642" s="57">
        <f>'PRIX LF'!N645</f>
        <v>43.440000000000005</v>
      </c>
      <c r="H642" s="26" t="str">
        <f>'PRIX LF'!F645</f>
        <v>PIECE</v>
      </c>
      <c r="I642" s="26">
        <f>'PRIX LF'!V645</f>
        <v>7</v>
      </c>
      <c r="J642" s="57">
        <f>'PRIX LF'!R645</f>
        <v>32.580000000000005</v>
      </c>
      <c r="K642" s="57">
        <f>'PRIX LF'!J645</f>
        <v>16.622727272727271</v>
      </c>
      <c r="L642" s="303">
        <f>'PRIX LF'!AE645</f>
        <v>2.1059999999999999E-2</v>
      </c>
    </row>
    <row r="643" spans="1:12" x14ac:dyDescent="0.2">
      <c r="A643" s="26">
        <f>'PRIX LF'!A646</f>
        <v>3966</v>
      </c>
      <c r="B643" s="26" t="str">
        <f>'PRIX LF'!D646</f>
        <v>PLATEAU D'HALTEROPHILIE</v>
      </c>
      <c r="C643" s="57">
        <f>'PRIX LF'!L646</f>
        <v>990</v>
      </c>
      <c r="D643" s="57">
        <f>'PRIX LF'!O646</f>
        <v>816.75</v>
      </c>
      <c r="E643" s="54">
        <f>'PRIX LF'!P646</f>
        <v>-0.17499999999999999</v>
      </c>
      <c r="F643" s="26" t="str">
        <f>'PRIX LF'!W646</f>
        <v>CROSS TRAINING</v>
      </c>
      <c r="G643" s="57">
        <f>'PRIX LF'!N646</f>
        <v>1188</v>
      </c>
      <c r="H643" s="26" t="str">
        <f>'PRIX LF'!F646</f>
        <v>PIECE</v>
      </c>
      <c r="I643" s="26">
        <f>'PRIX LF'!V646</f>
        <v>195</v>
      </c>
      <c r="J643" s="57">
        <f>'PRIX LF'!R646</f>
        <v>767.25</v>
      </c>
      <c r="K643" s="57">
        <f>'PRIX LF'!J646</f>
        <v>365.90909090909082</v>
      </c>
      <c r="L643" s="303">
        <f>'PRIX LF'!AE646</f>
        <v>0.25892579999999998</v>
      </c>
    </row>
    <row r="644" spans="1:12" x14ac:dyDescent="0.2">
      <c r="A644" s="26">
        <f>'PRIX LF'!A647</f>
        <v>2784</v>
      </c>
      <c r="B644" s="26" t="str">
        <f>'PRIX LF'!D647</f>
        <v>PLATEFORME PRO</v>
      </c>
      <c r="C644" s="57">
        <f>'PRIX LF'!L647</f>
        <v>357.5</v>
      </c>
      <c r="D644" s="57">
        <f>'PRIX LF'!O647</f>
        <v>357.5</v>
      </c>
      <c r="E644" s="54">
        <f>'PRIX LF'!P647</f>
        <v>0</v>
      </c>
      <c r="F644" s="26" t="str">
        <f>'PRIX LF'!W647</f>
        <v>FITNESS</v>
      </c>
      <c r="G644" s="57">
        <f>'PRIX LF'!N647</f>
        <v>429</v>
      </c>
      <c r="H644" s="26" t="str">
        <f>'PRIX LF'!F647</f>
        <v>PIECE</v>
      </c>
      <c r="I644" s="26">
        <f>'PRIX LF'!V647</f>
        <v>31</v>
      </c>
      <c r="J644" s="57">
        <f>'PRIX LF'!R647</f>
        <v>339.625</v>
      </c>
      <c r="K644" s="57">
        <f>'PRIX LF'!J647</f>
        <v>200.20000000000002</v>
      </c>
      <c r="L644" s="303" t="str">
        <f>'PRIX LF'!AE647</f>
        <v/>
      </c>
    </row>
    <row r="645" spans="1:12" x14ac:dyDescent="0.2">
      <c r="A645" s="26">
        <f>'PRIX LF'!A648</f>
        <v>1838</v>
      </c>
      <c r="B645" s="26" t="str">
        <f>'PRIX LF'!D648</f>
        <v>PLOTS DE VITESSE PAR 24</v>
      </c>
      <c r="C645" s="57">
        <f>'PRIX LF'!L648</f>
        <v>16</v>
      </c>
      <c r="D645" s="57">
        <f>'PRIX LF'!O648</f>
        <v>13.2</v>
      </c>
      <c r="E645" s="54">
        <f>'PRIX LF'!P648</f>
        <v>-0.17500000000000004</v>
      </c>
      <c r="F645" s="26" t="str">
        <f>'PRIX LF'!W648</f>
        <v>COACHING</v>
      </c>
      <c r="G645" s="57">
        <f>'PRIX LF'!N648</f>
        <v>19.2</v>
      </c>
      <c r="H645" s="26" t="str">
        <f>'PRIX LF'!F648</f>
        <v>LOT DE 24</v>
      </c>
      <c r="I645" s="26">
        <f>'PRIX LF'!V648</f>
        <v>0.8</v>
      </c>
      <c r="J645" s="57">
        <f>'PRIX LF'!R648</f>
        <v>12.4</v>
      </c>
      <c r="K645" s="57">
        <f>'PRIX LF'!J648</f>
        <v>5.0599999999999987</v>
      </c>
      <c r="L645" s="303">
        <f>'PRIX LF'!AE648</f>
        <v>0</v>
      </c>
    </row>
    <row r="646" spans="1:12" x14ac:dyDescent="0.2">
      <c r="A646" s="26">
        <f>'PRIX LF'!A649</f>
        <v>1685</v>
      </c>
      <c r="B646" s="26" t="str">
        <f>'PRIX LF'!D649</f>
        <v>PLOTS DE VITESSE PAR 48</v>
      </c>
      <c r="C646" s="57">
        <f>'PRIX LF'!L649</f>
        <v>29</v>
      </c>
      <c r="D646" s="57">
        <f>'PRIX LF'!O649</f>
        <v>27.549999999999997</v>
      </c>
      <c r="E646" s="54">
        <f>'PRIX LF'!P649</f>
        <v>-5.00000000000001E-2</v>
      </c>
      <c r="F646" s="26" t="str">
        <f>'PRIX LF'!W649</f>
        <v>COACHING</v>
      </c>
      <c r="G646" s="57">
        <f>'PRIX LF'!N649</f>
        <v>34.799999999999997</v>
      </c>
      <c r="H646" s="26" t="str">
        <f>'PRIX LF'!F649</f>
        <v>LOT DE 48</v>
      </c>
      <c r="I646" s="26">
        <f>'PRIX LF'!V649</f>
        <v>2.2999999999999998</v>
      </c>
      <c r="J646" s="57">
        <f>'PRIX LF'!R649</f>
        <v>27.549999999999997</v>
      </c>
      <c r="K646" s="57">
        <f>'PRIX LF'!J649</f>
        <v>16.582500000000003</v>
      </c>
      <c r="L646" s="303" t="str">
        <f>'PRIX LF'!AE649</f>
        <v/>
      </c>
    </row>
    <row r="647" spans="1:12" x14ac:dyDescent="0.2">
      <c r="A647" s="26">
        <f>'PRIX LF'!A650</f>
        <v>2577</v>
      </c>
      <c r="B647" s="26" t="str">
        <f>'PRIX LF'!D650</f>
        <v>PLOTS LESTES</v>
      </c>
      <c r="C647" s="57">
        <f>'PRIX LF'!L650</f>
        <v>15.1</v>
      </c>
      <c r="D647" s="57">
        <f>'PRIX LF'!O650</f>
        <v>15.1</v>
      </c>
      <c r="E647" s="54">
        <f>'PRIX LF'!P650</f>
        <v>0</v>
      </c>
      <c r="F647" s="26" t="str">
        <f>'PRIX LF'!W650</f>
        <v>COACHING</v>
      </c>
      <c r="G647" s="57">
        <f>'PRIX LF'!N650</f>
        <v>18.119999999999997</v>
      </c>
      <c r="H647" s="26" t="str">
        <f>'PRIX LF'!F650</f>
        <v>PIECE</v>
      </c>
      <c r="I647" s="26">
        <f>'PRIX LF'!V650</f>
        <v>1.8</v>
      </c>
      <c r="J647" s="57">
        <f>'PRIX LF'!R650</f>
        <v>15.1</v>
      </c>
      <c r="K647" s="57">
        <f>'PRIX LF'!J650</f>
        <v>9.1575000000000006</v>
      </c>
      <c r="L647" s="303" t="str">
        <f>'PRIX LF'!AE650</f>
        <v/>
      </c>
    </row>
    <row r="648" spans="1:12" x14ac:dyDescent="0.2">
      <c r="A648" s="26">
        <f>'PRIX LF'!A651</f>
        <v>3689</v>
      </c>
      <c r="B648" s="26" t="str">
        <f>'PRIX LF'!D651</f>
        <v>PLYO PLATFORM</v>
      </c>
      <c r="C648" s="57">
        <f>'PRIX LF'!L651</f>
        <v>130</v>
      </c>
      <c r="D648" s="57">
        <f>'PRIX LF'!O651</f>
        <v>123.5</v>
      </c>
      <c r="E648" s="54">
        <f>'PRIX LF'!P651</f>
        <v>-0.05</v>
      </c>
      <c r="F648" s="26" t="str">
        <f>'PRIX LF'!W651</f>
        <v>CROSS TRAINING</v>
      </c>
      <c r="G648" s="57">
        <f>'PRIX LF'!N651</f>
        <v>156</v>
      </c>
      <c r="H648" s="26" t="str">
        <f>'PRIX LF'!F651</f>
        <v>PIECE</v>
      </c>
      <c r="I648" s="26">
        <f>'PRIX LF'!V651</f>
        <v>18</v>
      </c>
      <c r="J648" s="57">
        <f>'PRIX LF'!R651</f>
        <v>117</v>
      </c>
      <c r="K648" s="57">
        <f>'PRIX LF'!J651</f>
        <v>52.690909090909081</v>
      </c>
      <c r="L648" s="303">
        <f>'PRIX LF'!AE651</f>
        <v>0.13939199999999999</v>
      </c>
    </row>
    <row r="649" spans="1:12" x14ac:dyDescent="0.2">
      <c r="A649" s="26">
        <f>'PRIX LF'!A652</f>
        <v>4016</v>
      </c>
      <c r="B649" s="26" t="str">
        <f>'PRIX LF'!D652</f>
        <v>PLYOBOX BOIS 40/50/60 NOIR</v>
      </c>
      <c r="C649" s="57">
        <f>'PRIX LF'!L652</f>
        <v>125</v>
      </c>
      <c r="D649" s="57">
        <f>'PRIX LF'!O652</f>
        <v>109.375</v>
      </c>
      <c r="E649" s="54">
        <f>'PRIX LF'!P652</f>
        <v>-0.125</v>
      </c>
      <c r="F649" s="26" t="str">
        <f>'PRIX LF'!W652</f>
        <v>CROSS TRAINING</v>
      </c>
      <c r="G649" s="57">
        <f>'PRIX LF'!N652</f>
        <v>150</v>
      </c>
      <c r="H649" s="26" t="str">
        <f>'PRIX LF'!F652</f>
        <v>PIECE</v>
      </c>
      <c r="I649" s="26">
        <f>'PRIX LF'!V652</f>
        <v>15</v>
      </c>
      <c r="J649" s="57">
        <f>'PRIX LF'!R652</f>
        <v>103.125</v>
      </c>
      <c r="K649" s="57">
        <f>'PRIX LF'!J652</f>
        <v>29.5</v>
      </c>
      <c r="L649" s="303">
        <f>'PRIX LF'!AE652</f>
        <v>5.1499999999999997E-2</v>
      </c>
    </row>
    <row r="650" spans="1:12" x14ac:dyDescent="0.2">
      <c r="A650" s="26">
        <f>'PRIX LF'!A653</f>
        <v>4025</v>
      </c>
      <c r="B650" s="26" t="str">
        <f>'PRIX LF'!D653</f>
        <v>PLYOBOX BOIS 51/61/76</v>
      </c>
      <c r="C650" s="57">
        <f>'PRIX LF'!L653</f>
        <v>130</v>
      </c>
      <c r="D650" s="57">
        <f>'PRIX LF'!O653</f>
        <v>120.25</v>
      </c>
      <c r="E650" s="54">
        <f>'PRIX LF'!P653</f>
        <v>-7.4999999999999997E-2</v>
      </c>
      <c r="F650" s="26" t="str">
        <f>'PRIX LF'!W653</f>
        <v>CROSS TRAINING</v>
      </c>
      <c r="G650" s="57">
        <f>'PRIX LF'!N653</f>
        <v>156</v>
      </c>
      <c r="H650" s="26" t="str">
        <f>'PRIX LF'!F653</f>
        <v>PIECE</v>
      </c>
      <c r="I650" s="26">
        <f>'PRIX LF'!V653</f>
        <v>24</v>
      </c>
      <c r="J650" s="57">
        <f>'PRIX LF'!R653</f>
        <v>113.75</v>
      </c>
      <c r="K650" s="57">
        <f>'PRIX LF'!J653</f>
        <v>69.63000000000001</v>
      </c>
      <c r="L650" s="303" t="str">
        <f>'PRIX LF'!AE653</f>
        <v/>
      </c>
    </row>
    <row r="651" spans="1:12" x14ac:dyDescent="0.2">
      <c r="A651" s="26">
        <f>'PRIX LF'!A654</f>
        <v>3554</v>
      </c>
      <c r="B651" s="26" t="str">
        <f>'PRIX LF'!D654</f>
        <v>PLYOBOX SET</v>
      </c>
      <c r="C651" s="57">
        <f>'PRIX LF'!L654</f>
        <v>255</v>
      </c>
      <c r="D651" s="57">
        <f>'PRIX LF'!O654</f>
        <v>223.125</v>
      </c>
      <c r="E651" s="54">
        <f>'PRIX LF'!P654</f>
        <v>-0.125</v>
      </c>
      <c r="F651" s="26" t="str">
        <f>'PRIX LF'!W654</f>
        <v>CROSS TRAINING</v>
      </c>
      <c r="G651" s="57">
        <f>'PRIX LF'!N654</f>
        <v>306</v>
      </c>
      <c r="H651" s="26" t="str">
        <f>'PRIX LF'!F654</f>
        <v>SET</v>
      </c>
      <c r="I651" s="26">
        <f>'PRIX LF'!V654</f>
        <v>42</v>
      </c>
      <c r="J651" s="57">
        <f>'PRIX LF'!R654</f>
        <v>210.375</v>
      </c>
      <c r="K651" s="57">
        <f>'PRIX LF'!J654</f>
        <v>127.87500000000001</v>
      </c>
      <c r="L651" s="303" t="str">
        <f>'PRIX LF'!AE654</f>
        <v/>
      </c>
    </row>
    <row r="652" spans="1:12" x14ac:dyDescent="0.2">
      <c r="A652" s="26">
        <f>'PRIX LF'!A655</f>
        <v>3690</v>
      </c>
      <c r="B652" s="26" t="str">
        <f>'PRIX LF'!D655</f>
        <v>PLYOMETRIC BOX BOARD</v>
      </c>
      <c r="C652" s="57">
        <f>'PRIX LF'!L655</f>
        <v>170</v>
      </c>
      <c r="D652" s="57">
        <f>'PRIX LF'!O655</f>
        <v>157.25</v>
      </c>
      <c r="E652" s="54">
        <f>'PRIX LF'!P655</f>
        <v>-7.4999999999999997E-2</v>
      </c>
      <c r="F652" s="26" t="str">
        <f>'PRIX LF'!W655</f>
        <v>CROSS TRAINING</v>
      </c>
      <c r="G652" s="57">
        <f>'PRIX LF'!N655</f>
        <v>204</v>
      </c>
      <c r="H652" s="26" t="str">
        <f>'PRIX LF'!F655</f>
        <v>PIECE</v>
      </c>
      <c r="I652" s="26">
        <f>'PRIX LF'!V655</f>
        <v>21</v>
      </c>
      <c r="J652" s="57">
        <f>'PRIX LF'!R655</f>
        <v>148.75</v>
      </c>
      <c r="K652" s="57">
        <f>'PRIX LF'!J655</f>
        <v>83.636363636363626</v>
      </c>
      <c r="L652" s="303">
        <f>'PRIX LF'!AE655</f>
        <v>5.7023999999999998E-2</v>
      </c>
    </row>
    <row r="653" spans="1:12" x14ac:dyDescent="0.2">
      <c r="A653" s="26">
        <f>'PRIX LF'!A656</f>
        <v>2514</v>
      </c>
      <c r="B653" s="26" t="str">
        <f>'PRIX LF'!D656</f>
        <v>POIGNEES POUR BANDES LATEX</v>
      </c>
      <c r="C653" s="57">
        <f>'PRIX LF'!L656</f>
        <v>6.27</v>
      </c>
      <c r="D653" s="57">
        <f>'PRIX LF'!O656</f>
        <v>6.27</v>
      </c>
      <c r="E653" s="54">
        <f>'PRIX LF'!P656</f>
        <v>0</v>
      </c>
      <c r="F653" s="26" t="str">
        <f>'PRIX LF'!W656</f>
        <v>MÉTHODES DOUCES</v>
      </c>
      <c r="G653" s="57">
        <f>'PRIX LF'!N656</f>
        <v>7.5239999999999991</v>
      </c>
      <c r="H653" s="26" t="str">
        <f>'PRIX LF'!F656</f>
        <v>PIECE</v>
      </c>
      <c r="I653" s="26">
        <f>'PRIX LF'!V656</f>
        <v>0.5</v>
      </c>
      <c r="J653" s="57">
        <f>'PRIX LF'!R656</f>
        <v>6.27</v>
      </c>
      <c r="K653" s="57">
        <f>'PRIX LF'!J656</f>
        <v>4.2075000000000005</v>
      </c>
      <c r="L653" s="303" t="str">
        <f>'PRIX LF'!AE656</f>
        <v/>
      </c>
    </row>
    <row r="654" spans="1:12" x14ac:dyDescent="0.2">
      <c r="A654" s="26">
        <f>'PRIX LF'!A657</f>
        <v>2696</v>
      </c>
      <c r="B654" s="26" t="str">
        <f>'PRIX LF'!D657</f>
        <v>POIGNEES POUR CORE PLATE</v>
      </c>
      <c r="C654" s="57">
        <f>'PRIX LF'!L657</f>
        <v>34.870000000000005</v>
      </c>
      <c r="D654" s="57">
        <f>'PRIX LF'!O657</f>
        <v>30.511250000000004</v>
      </c>
      <c r="E654" s="54">
        <f>'PRIX LF'!P657</f>
        <v>-0.125</v>
      </c>
      <c r="F654" s="26" t="str">
        <f>'PRIX LF'!W657</f>
        <v>CROSS TRAINING</v>
      </c>
      <c r="G654" s="57">
        <f>'PRIX LF'!N657</f>
        <v>41.844000000000001</v>
      </c>
      <c r="H654" s="26" t="str">
        <f>'PRIX LF'!F657</f>
        <v>PIECE</v>
      </c>
      <c r="I654" s="26">
        <f>'PRIX LF'!V657</f>
        <v>6.5</v>
      </c>
      <c r="J654" s="57">
        <f>'PRIX LF'!R657</f>
        <v>28.767750000000003</v>
      </c>
      <c r="K654" s="57">
        <f>'PRIX LF'!J657</f>
        <v>14.19</v>
      </c>
      <c r="L654" s="303" t="str">
        <f>'PRIX LF'!AE657</f>
        <v/>
      </c>
    </row>
    <row r="655" spans="1:12" x14ac:dyDescent="0.2">
      <c r="A655" s="26">
        <f>'PRIX LF'!A658</f>
        <v>2788</v>
      </c>
      <c r="B655" s="26" t="str">
        <f>'PRIX LF'!D658</f>
        <v>POIGNEES POWER ELASTIQUE</v>
      </c>
      <c r="C655" s="57">
        <f>'PRIX LF'!L658</f>
        <v>15</v>
      </c>
      <c r="D655" s="57">
        <f>'PRIX LF'!O658</f>
        <v>12</v>
      </c>
      <c r="E655" s="54">
        <f>'PRIX LF'!P658</f>
        <v>-0.2</v>
      </c>
      <c r="F655" s="26" t="str">
        <f>'PRIX LF'!W658</f>
        <v>FITNESS</v>
      </c>
      <c r="G655" s="57">
        <f>'PRIX LF'!N658</f>
        <v>18</v>
      </c>
      <c r="H655" s="26" t="str">
        <f>'PRIX LF'!F658</f>
        <v>PAIRE</v>
      </c>
      <c r="I655" s="26">
        <f>'PRIX LF'!V658</f>
        <v>0.4</v>
      </c>
      <c r="J655" s="57">
        <f>'PRIX LF'!R658</f>
        <v>11.25</v>
      </c>
      <c r="K655" s="57">
        <f>'PRIX LF'!J658</f>
        <v>5.8649999999999993</v>
      </c>
      <c r="L655" s="303" t="str">
        <f>'PRIX LF'!AE658</f>
        <v/>
      </c>
    </row>
    <row r="656" spans="1:12" x14ac:dyDescent="0.2">
      <c r="A656" s="26">
        <f>'PRIX LF'!A659</f>
        <v>2779</v>
      </c>
      <c r="B656" s="26" t="str">
        <f>'PRIX LF'!D659</f>
        <v>POIRE A UPPERCUT</v>
      </c>
      <c r="C656" s="57">
        <f>'PRIX LF'!L659</f>
        <v>74.166666666666671</v>
      </c>
      <c r="D656" s="57">
        <f>'PRIX LF'!O659</f>
        <v>74.166666666666671</v>
      </c>
      <c r="E656" s="54">
        <f>'PRIX LF'!P659</f>
        <v>0</v>
      </c>
      <c r="F656" s="26" t="str">
        <f>'PRIX LF'!W659</f>
        <v>FITNESS</v>
      </c>
      <c r="G656" s="57">
        <f>'PRIX LF'!N659</f>
        <v>89</v>
      </c>
      <c r="H656" s="26" t="str">
        <f>'PRIX LF'!F659</f>
        <v>PIECE</v>
      </c>
      <c r="I656" s="26">
        <f>'PRIX LF'!V659</f>
        <v>19</v>
      </c>
      <c r="J656" s="57">
        <f>'PRIX LF'!R659</f>
        <v>70.458333333333329</v>
      </c>
      <c r="K656" s="57">
        <f>'PRIX LF'!J659</f>
        <v>41.533333333333339</v>
      </c>
      <c r="L656" s="303" t="str">
        <f>'PRIX LF'!AE659</f>
        <v/>
      </c>
    </row>
    <row r="657" spans="1:12" x14ac:dyDescent="0.2">
      <c r="A657" s="26">
        <f>'PRIX LF'!A660</f>
        <v>1688</v>
      </c>
      <c r="B657" s="26" t="str">
        <f>'PRIX LF'!D660</f>
        <v>PORTIQUE SANGLES 2M</v>
      </c>
      <c r="C657" s="57">
        <f>'PRIX LF'!L660</f>
        <v>860</v>
      </c>
      <c r="D657" s="57">
        <f>'PRIX LF'!O660</f>
        <v>795.5</v>
      </c>
      <c r="E657" s="54">
        <f>'PRIX LF'!P660</f>
        <v>-7.4999999999999997E-2</v>
      </c>
      <c r="F657" s="26" t="str">
        <f>'PRIX LF'!W660</f>
        <v>CROSS TRAINING</v>
      </c>
      <c r="G657" s="57">
        <f>'PRIX LF'!N660</f>
        <v>1032</v>
      </c>
      <c r="H657" s="26" t="str">
        <f>'PRIX LF'!F660</f>
        <v>PIECE</v>
      </c>
      <c r="I657" s="26">
        <f>'PRIX LF'!V660</f>
        <v>95</v>
      </c>
      <c r="J657" s="57">
        <f>'PRIX LF'!R660</f>
        <v>795.5</v>
      </c>
      <c r="K657" s="57">
        <f>'PRIX LF'!J660</f>
        <v>469.63125000000002</v>
      </c>
      <c r="L657" s="303" t="str">
        <f>'PRIX LF'!AE660</f>
        <v/>
      </c>
    </row>
    <row r="658" spans="1:12" x14ac:dyDescent="0.2">
      <c r="A658" s="26">
        <f>'PRIX LF'!A661</f>
        <v>1689</v>
      </c>
      <c r="B658" s="26" t="str">
        <f>'PRIX LF'!D661</f>
        <v>PORTIQUE SANGLES 3M</v>
      </c>
      <c r="C658" s="57">
        <f>'PRIX LF'!L661</f>
        <v>1020</v>
      </c>
      <c r="D658" s="57">
        <f>'PRIX LF'!O661</f>
        <v>943.5</v>
      </c>
      <c r="E658" s="54">
        <f>'PRIX LF'!P661</f>
        <v>-7.4999999999999997E-2</v>
      </c>
      <c r="F658" s="26" t="str">
        <f>'PRIX LF'!W661</f>
        <v>CROSS TRAINING</v>
      </c>
      <c r="G658" s="57">
        <f>'PRIX LF'!N661</f>
        <v>1224</v>
      </c>
      <c r="H658" s="26" t="str">
        <f>'PRIX LF'!F661</f>
        <v>PIECE</v>
      </c>
      <c r="I658" s="26">
        <f>'PRIX LF'!V661</f>
        <v>142.5</v>
      </c>
      <c r="J658" s="57">
        <f>'PRIX LF'!R661</f>
        <v>943.5</v>
      </c>
      <c r="K658" s="57">
        <f>'PRIX LF'!J661</f>
        <v>563.55750000000012</v>
      </c>
      <c r="L658" s="303" t="str">
        <f>'PRIX LF'!AE661</f>
        <v/>
      </c>
    </row>
    <row r="659" spans="1:12" x14ac:dyDescent="0.2">
      <c r="A659" s="26">
        <f>'PRIX LF'!A662</f>
        <v>1690</v>
      </c>
      <c r="B659" s="26" t="str">
        <f>'PRIX LF'!D662</f>
        <v>PORTIQUE SANGLES 4M</v>
      </c>
      <c r="C659" s="57">
        <f>'PRIX LF'!L662</f>
        <v>1200</v>
      </c>
      <c r="D659" s="57">
        <f>'PRIX LF'!O662</f>
        <v>1110</v>
      </c>
      <c r="E659" s="54">
        <f>'PRIX LF'!P662</f>
        <v>-7.4999999999999997E-2</v>
      </c>
      <c r="F659" s="26" t="str">
        <f>'PRIX LF'!W662</f>
        <v>CROSS TRAINING</v>
      </c>
      <c r="G659" s="57">
        <f>'PRIX LF'!N662</f>
        <v>1440</v>
      </c>
      <c r="H659" s="26" t="str">
        <f>'PRIX LF'!F662</f>
        <v>PIECE</v>
      </c>
      <c r="I659" s="26">
        <f>'PRIX LF'!V662</f>
        <v>190</v>
      </c>
      <c r="J659" s="57">
        <f>'PRIX LF'!R662</f>
        <v>1110</v>
      </c>
      <c r="K659" s="57">
        <f>'PRIX LF'!J662</f>
        <v>657.4837500000001</v>
      </c>
      <c r="L659" s="303" t="str">
        <f>'PRIX LF'!AE662</f>
        <v/>
      </c>
    </row>
    <row r="660" spans="1:12" x14ac:dyDescent="0.2">
      <c r="A660" s="26">
        <f>'PRIX LF'!A663</f>
        <v>1691</v>
      </c>
      <c r="B660" s="26" t="str">
        <f>'PRIX LF'!D663</f>
        <v>PORTIQUE SANGLES 5M</v>
      </c>
      <c r="C660" s="57">
        <f>'PRIX LF'!L663</f>
        <v>1370</v>
      </c>
      <c r="D660" s="57">
        <f>'PRIX LF'!O663</f>
        <v>1267.25</v>
      </c>
      <c r="E660" s="54">
        <f>'PRIX LF'!P663</f>
        <v>-7.4999999999999997E-2</v>
      </c>
      <c r="F660" s="26" t="str">
        <f>'PRIX LF'!W663</f>
        <v>CROSS TRAINING</v>
      </c>
      <c r="G660" s="57">
        <f>'PRIX LF'!N663</f>
        <v>1644</v>
      </c>
      <c r="H660" s="26" t="str">
        <f>'PRIX LF'!F663</f>
        <v>PIECE</v>
      </c>
      <c r="I660" s="26">
        <f>'PRIX LF'!V663</f>
        <v>237.5</v>
      </c>
      <c r="J660" s="57">
        <f>'PRIX LF'!R663</f>
        <v>1267.25</v>
      </c>
      <c r="K660" s="57">
        <f>'PRIX LF'!J663</f>
        <v>751.41</v>
      </c>
      <c r="L660" s="303" t="str">
        <f>'PRIX LF'!AE663</f>
        <v/>
      </c>
    </row>
    <row r="661" spans="1:12" x14ac:dyDescent="0.2">
      <c r="A661" s="26">
        <f>'PRIX LF'!A664</f>
        <v>1692</v>
      </c>
      <c r="B661" s="26" t="str">
        <f>'PRIX LF'!D664</f>
        <v>PORTIQUE SANGLES 6M</v>
      </c>
      <c r="C661" s="57">
        <f>'PRIX LF'!L664</f>
        <v>1540</v>
      </c>
      <c r="D661" s="57">
        <f>'PRIX LF'!O664</f>
        <v>1424.5</v>
      </c>
      <c r="E661" s="54">
        <f>'PRIX LF'!P664</f>
        <v>-7.4999999999999997E-2</v>
      </c>
      <c r="F661" s="26" t="str">
        <f>'PRIX LF'!W664</f>
        <v>CROSS TRAINING</v>
      </c>
      <c r="G661" s="57">
        <f>'PRIX LF'!N664</f>
        <v>1848</v>
      </c>
      <c r="H661" s="26" t="str">
        <f>'PRIX LF'!F664</f>
        <v>PIECE</v>
      </c>
      <c r="I661" s="26">
        <f>'PRIX LF'!V664</f>
        <v>285</v>
      </c>
      <c r="J661" s="57">
        <f>'PRIX LF'!R664</f>
        <v>1424.5</v>
      </c>
      <c r="K661" s="57">
        <f>'PRIX LF'!J664</f>
        <v>845.33625000000018</v>
      </c>
      <c r="L661" s="303" t="str">
        <f>'PRIX LF'!AE664</f>
        <v/>
      </c>
    </row>
    <row r="662" spans="1:12" x14ac:dyDescent="0.2">
      <c r="A662" s="26">
        <f>'PRIX LF'!A665</f>
        <v>3692</v>
      </c>
      <c r="B662" s="26" t="str">
        <f>'PRIX LF'!D665</f>
        <v>POWER BAG 10KG</v>
      </c>
      <c r="C662" s="57">
        <f>'PRIX LF'!L665</f>
        <v>55</v>
      </c>
      <c r="D662" s="57">
        <f>'PRIX LF'!O665</f>
        <v>44</v>
      </c>
      <c r="E662" s="54">
        <f>'PRIX LF'!P665</f>
        <v>-0.2</v>
      </c>
      <c r="F662" s="26" t="str">
        <f>'PRIX LF'!W665</f>
        <v>CROSS TRAINING</v>
      </c>
      <c r="G662" s="57">
        <f>'PRIX LF'!N665</f>
        <v>66</v>
      </c>
      <c r="H662" s="26" t="str">
        <f>'PRIX LF'!F665</f>
        <v>PIECE</v>
      </c>
      <c r="I662" s="26">
        <f>'PRIX LF'!V665</f>
        <v>11</v>
      </c>
      <c r="J662" s="57">
        <f>'PRIX LF'!R665</f>
        <v>41.25</v>
      </c>
      <c r="K662" s="57">
        <f>'PRIX LF'!J665</f>
        <v>17.77272727272727</v>
      </c>
      <c r="L662" s="303">
        <f>'PRIX LF'!AE665</f>
        <v>3.3984E-2</v>
      </c>
    </row>
    <row r="663" spans="1:12" x14ac:dyDescent="0.2">
      <c r="A663" s="26">
        <f>'PRIX LF'!A666</f>
        <v>3693</v>
      </c>
      <c r="B663" s="26" t="str">
        <f>'PRIX LF'!D666</f>
        <v>POWER BAG 15KG</v>
      </c>
      <c r="C663" s="57">
        <f>'PRIX LF'!L666</f>
        <v>60</v>
      </c>
      <c r="D663" s="57">
        <f>'PRIX LF'!O666</f>
        <v>49.5</v>
      </c>
      <c r="E663" s="54">
        <f>'PRIX LF'!P666</f>
        <v>-0.17499999999999999</v>
      </c>
      <c r="F663" s="26" t="str">
        <f>'PRIX LF'!W666</f>
        <v>CROSS TRAINING</v>
      </c>
      <c r="G663" s="57">
        <f>'PRIX LF'!N666</f>
        <v>72</v>
      </c>
      <c r="H663" s="26" t="str">
        <f>'PRIX LF'!F666</f>
        <v>PIECE</v>
      </c>
      <c r="I663" s="26">
        <f>'PRIX LF'!V666</f>
        <v>16</v>
      </c>
      <c r="J663" s="57">
        <f>'PRIX LF'!R666</f>
        <v>46.5</v>
      </c>
      <c r="K663" s="57">
        <f>'PRIX LF'!J666</f>
        <v>21.431818181818176</v>
      </c>
      <c r="L663" s="303">
        <f>'PRIX LF'!AE666</f>
        <v>3.3984E-2</v>
      </c>
    </row>
    <row r="664" spans="1:12" x14ac:dyDescent="0.2">
      <c r="A664" s="26">
        <f>'PRIX LF'!A667</f>
        <v>3694</v>
      </c>
      <c r="B664" s="26" t="str">
        <f>'PRIX LF'!D667</f>
        <v>POWER BAG 20KG</v>
      </c>
      <c r="C664" s="57">
        <f>'PRIX LF'!L667</f>
        <v>65</v>
      </c>
      <c r="D664" s="57">
        <f>'PRIX LF'!O667</f>
        <v>55.25</v>
      </c>
      <c r="E664" s="54">
        <f>'PRIX LF'!P667</f>
        <v>-0.15</v>
      </c>
      <c r="F664" s="26" t="str">
        <f>'PRIX LF'!W667</f>
        <v>CROSS TRAINING</v>
      </c>
      <c r="G664" s="57">
        <f>'PRIX LF'!N667</f>
        <v>78</v>
      </c>
      <c r="H664" s="26" t="str">
        <f>'PRIX LF'!F667</f>
        <v>PIECE</v>
      </c>
      <c r="I664" s="26">
        <f>'PRIX LF'!V667</f>
        <v>21</v>
      </c>
      <c r="J664" s="57">
        <f>'PRIX LF'!R667</f>
        <v>52</v>
      </c>
      <c r="K664" s="57">
        <f>'PRIX LF'!J667</f>
        <v>25.090909090909086</v>
      </c>
      <c r="L664" s="303">
        <f>'PRIX LF'!AE667</f>
        <v>3.3984E-2</v>
      </c>
    </row>
    <row r="665" spans="1:12" x14ac:dyDescent="0.2">
      <c r="A665" s="26">
        <f>'PRIX LF'!A668</f>
        <v>3695</v>
      </c>
      <c r="B665" s="26" t="str">
        <f>'PRIX LF'!D668</f>
        <v>POWER BAG 25KG</v>
      </c>
      <c r="C665" s="57">
        <f>'PRIX LF'!L668</f>
        <v>70</v>
      </c>
      <c r="D665" s="57">
        <f>'PRIX LF'!O668</f>
        <v>61.25</v>
      </c>
      <c r="E665" s="54">
        <f>'PRIX LF'!P668</f>
        <v>-0.125</v>
      </c>
      <c r="F665" s="26" t="str">
        <f>'PRIX LF'!W668</f>
        <v>CROSS TRAINING</v>
      </c>
      <c r="G665" s="57">
        <f>'PRIX LF'!N668</f>
        <v>84</v>
      </c>
      <c r="H665" s="26" t="str">
        <f>'PRIX LF'!F668</f>
        <v>PIECE</v>
      </c>
      <c r="I665" s="26">
        <f>'PRIX LF'!V668</f>
        <v>26</v>
      </c>
      <c r="J665" s="57">
        <f>'PRIX LF'!R668</f>
        <v>57.75</v>
      </c>
      <c r="K665" s="57">
        <f>'PRIX LF'!J668</f>
        <v>28.749999999999993</v>
      </c>
      <c r="L665" s="303">
        <f>'PRIX LF'!AE668</f>
        <v>3.3984E-2</v>
      </c>
    </row>
    <row r="666" spans="1:12" x14ac:dyDescent="0.2">
      <c r="A666" s="26">
        <f>'PRIX LF'!A669</f>
        <v>3691</v>
      </c>
      <c r="B666" s="26" t="str">
        <f>'PRIX LF'!D669</f>
        <v>POWER BAG 5KG</v>
      </c>
      <c r="C666" s="57">
        <f>'PRIX LF'!L669</f>
        <v>50</v>
      </c>
      <c r="D666" s="57">
        <f>'PRIX LF'!O669</f>
        <v>38.75</v>
      </c>
      <c r="E666" s="54">
        <f>'PRIX LF'!P669</f>
        <v>-0.22500000000000001</v>
      </c>
      <c r="F666" s="26" t="str">
        <f>'PRIX LF'!W669</f>
        <v>CROSS TRAINING</v>
      </c>
      <c r="G666" s="57">
        <f>'PRIX LF'!N669</f>
        <v>60</v>
      </c>
      <c r="H666" s="26" t="str">
        <f>'PRIX LF'!F669</f>
        <v>PIECE</v>
      </c>
      <c r="I666" s="26">
        <f>'PRIX LF'!V669</f>
        <v>6</v>
      </c>
      <c r="J666" s="57">
        <f>'PRIX LF'!R669</f>
        <v>36.25</v>
      </c>
      <c r="K666" s="57">
        <f>'PRIX LF'!J669</f>
        <v>14.113636363636362</v>
      </c>
      <c r="L666" s="303">
        <f>'PRIX LF'!AE669</f>
        <v>3.3984E-2</v>
      </c>
    </row>
    <row r="667" spans="1:12" x14ac:dyDescent="0.2">
      <c r="A667" s="26">
        <f>'PRIX LF'!A670</f>
        <v>3696</v>
      </c>
      <c r="B667" s="26" t="str">
        <f>'PRIX LF'!D670</f>
        <v xml:space="preserve">POWER BAND  LIGHT </v>
      </c>
      <c r="C667" s="57">
        <f>'PRIX LF'!L670</f>
        <v>28.34</v>
      </c>
      <c r="D667" s="57">
        <f>'PRIX LF'!O670</f>
        <v>14.17</v>
      </c>
      <c r="E667" s="54">
        <f>'PRIX LF'!P670</f>
        <v>-0.5</v>
      </c>
      <c r="F667" s="26" t="str">
        <f>'PRIX LF'!W670</f>
        <v>CROSS TRAINING</v>
      </c>
      <c r="G667" s="57">
        <f>'PRIX LF'!N670</f>
        <v>34.007999999999996</v>
      </c>
      <c r="H667" s="26" t="str">
        <f>'PRIX LF'!F670</f>
        <v>PIECE</v>
      </c>
      <c r="I667" s="26">
        <f>'PRIX LF'!V670</f>
        <v>0.22</v>
      </c>
      <c r="J667" s="57">
        <f>'PRIX LF'!R670</f>
        <v>13.461499999999999</v>
      </c>
      <c r="K667" s="57">
        <f>'PRIX LF'!J670</f>
        <v>3.6590909090909087</v>
      </c>
      <c r="L667" s="303">
        <f>'PRIX LF'!AE670</f>
        <v>8.160000000000001E-4</v>
      </c>
    </row>
    <row r="668" spans="1:12" x14ac:dyDescent="0.2">
      <c r="A668" s="26">
        <f>'PRIX LF'!A671</f>
        <v>3697</v>
      </c>
      <c r="B668" s="26" t="str">
        <f>'PRIX LF'!D671</f>
        <v xml:space="preserve">POWER BAND EXTRA LIGHT </v>
      </c>
      <c r="C668" s="57">
        <f>'PRIX LF'!L671</f>
        <v>16.93</v>
      </c>
      <c r="D668" s="57">
        <f>'PRIX LF'!O671</f>
        <v>8.4649999999999999</v>
      </c>
      <c r="E668" s="54">
        <f>'PRIX LF'!P671</f>
        <v>-0.5</v>
      </c>
      <c r="F668" s="26" t="str">
        <f>'PRIX LF'!W671</f>
        <v>CROSS TRAINING</v>
      </c>
      <c r="G668" s="57">
        <f>'PRIX LF'!N671</f>
        <v>20.315999999999999</v>
      </c>
      <c r="H668" s="26" t="str">
        <f>'PRIX LF'!F671</f>
        <v>PIECE</v>
      </c>
      <c r="I668" s="26">
        <f>'PRIX LF'!V671</f>
        <v>0.12</v>
      </c>
      <c r="J668" s="57">
        <f>'PRIX LF'!R671</f>
        <v>8.0417499999999986</v>
      </c>
      <c r="K668" s="57">
        <f>'PRIX LF'!J671</f>
        <v>2.1954545454545453</v>
      </c>
      <c r="L668" s="303">
        <f>'PRIX LF'!AE671</f>
        <v>8.160000000000001E-4</v>
      </c>
    </row>
    <row r="669" spans="1:12" x14ac:dyDescent="0.2">
      <c r="A669" s="26">
        <f>'PRIX LF'!A672</f>
        <v>3698</v>
      </c>
      <c r="B669" s="26" t="str">
        <f>'PRIX LF'!D672</f>
        <v>POWER BAND EXTRA STRONG</v>
      </c>
      <c r="C669" s="57">
        <f>'PRIX LF'!L672</f>
        <v>84.36</v>
      </c>
      <c r="D669" s="57">
        <f>'PRIX LF'!O672</f>
        <v>42.18</v>
      </c>
      <c r="E669" s="54">
        <f>'PRIX LF'!P672</f>
        <v>-0.5</v>
      </c>
      <c r="F669" s="26" t="str">
        <f>'PRIX LF'!W672</f>
        <v>CROSS TRAINING</v>
      </c>
      <c r="G669" s="57">
        <f>'PRIX LF'!N672</f>
        <v>101.232</v>
      </c>
      <c r="H669" s="26" t="str">
        <f>'PRIX LF'!F672</f>
        <v>PIECE</v>
      </c>
      <c r="I669" s="26">
        <f>'PRIX LF'!V672</f>
        <v>0.7</v>
      </c>
      <c r="J669" s="57">
        <f>'PRIX LF'!R672</f>
        <v>40.070999999999998</v>
      </c>
      <c r="K669" s="57">
        <f>'PRIX LF'!J672</f>
        <v>10.977272727272727</v>
      </c>
      <c r="L669" s="303">
        <f>'PRIX LF'!AE672</f>
        <v>1.3600000000000001E-3</v>
      </c>
    </row>
    <row r="670" spans="1:12" x14ac:dyDescent="0.2">
      <c r="A670" s="26">
        <f>'PRIX LF'!A673</f>
        <v>3699</v>
      </c>
      <c r="B670" s="26" t="str">
        <f>'PRIX LF'!D673</f>
        <v>POWER BAND MEDIUM</v>
      </c>
      <c r="C670" s="57">
        <f>'PRIX LF'!L673</f>
        <v>41.49</v>
      </c>
      <c r="D670" s="57">
        <f>'PRIX LF'!O673</f>
        <v>20.745000000000001</v>
      </c>
      <c r="E670" s="54">
        <f>'PRIX LF'!P673</f>
        <v>-0.5</v>
      </c>
      <c r="F670" s="26" t="str">
        <f>'PRIX LF'!W673</f>
        <v>CROSS TRAINING</v>
      </c>
      <c r="G670" s="57">
        <f>'PRIX LF'!N673</f>
        <v>49.788000000000004</v>
      </c>
      <c r="H670" s="26" t="str">
        <f>'PRIX LF'!F673</f>
        <v>PIECE</v>
      </c>
      <c r="I670" s="26">
        <f>'PRIX LF'!V673</f>
        <v>0.31</v>
      </c>
      <c r="J670" s="57">
        <f>'PRIX LF'!R673</f>
        <v>19.707750000000001</v>
      </c>
      <c r="K670" s="57">
        <f>'PRIX LF'!J673</f>
        <v>6.2727272727272716</v>
      </c>
      <c r="L670" s="303">
        <f>'PRIX LF'!AE673</f>
        <v>8.160000000000001E-4</v>
      </c>
    </row>
    <row r="671" spans="1:12" x14ac:dyDescent="0.2">
      <c r="A671" s="26">
        <f>'PRIX LF'!A674</f>
        <v>3552</v>
      </c>
      <c r="B671" s="26" t="str">
        <f>'PRIX LF'!D674</f>
        <v>POWER BAND PEGS</v>
      </c>
      <c r="C671" s="57">
        <f>'PRIX LF'!L674</f>
        <v>65</v>
      </c>
      <c r="D671" s="57">
        <f>'PRIX LF'!O674</f>
        <v>58.5</v>
      </c>
      <c r="E671" s="54">
        <f>'PRIX LF'!P674</f>
        <v>-0.1</v>
      </c>
      <c r="F671" s="26" t="str">
        <f>'PRIX LF'!W674</f>
        <v>CROSS TRAINING</v>
      </c>
      <c r="G671" s="57">
        <f>'PRIX LF'!N674</f>
        <v>78</v>
      </c>
      <c r="H671" s="26" t="str">
        <f>'PRIX LF'!F674</f>
        <v>SET</v>
      </c>
      <c r="I671" s="26">
        <f>'PRIX LF'!V674</f>
        <v>6</v>
      </c>
      <c r="J671" s="57">
        <f>'PRIX LF'!R674</f>
        <v>55.25</v>
      </c>
      <c r="K671" s="57">
        <f>'PRIX LF'!J674</f>
        <v>29.79545454545454</v>
      </c>
      <c r="L671" s="303">
        <f>'PRIX LF'!AE674</f>
        <v>7.3920000000000001E-3</v>
      </c>
    </row>
    <row r="672" spans="1:12" x14ac:dyDescent="0.2">
      <c r="A672" s="26">
        <f>'PRIX LF'!A675</f>
        <v>3700</v>
      </c>
      <c r="B672" s="26" t="str">
        <f>'PRIX LF'!D675</f>
        <v>POWER BAND STRONG</v>
      </c>
      <c r="C672" s="57">
        <f>'PRIX LF'!L675</f>
        <v>56.67</v>
      </c>
      <c r="D672" s="57">
        <f>'PRIX LF'!O675</f>
        <v>28.335000000000001</v>
      </c>
      <c r="E672" s="54">
        <f>'PRIX LF'!P675</f>
        <v>-0.5</v>
      </c>
      <c r="F672" s="26" t="str">
        <f>'PRIX LF'!W675</f>
        <v>CROSS TRAINING</v>
      </c>
      <c r="G672" s="57">
        <f>'PRIX LF'!N675</f>
        <v>68.004000000000005</v>
      </c>
      <c r="H672" s="26" t="str">
        <f>'PRIX LF'!F675</f>
        <v>PIECE</v>
      </c>
      <c r="I672" s="26">
        <f>'PRIX LF'!V675</f>
        <v>0.7</v>
      </c>
      <c r="J672" s="57">
        <f>'PRIX LF'!R675</f>
        <v>26.91825</v>
      </c>
      <c r="K672" s="57">
        <f>'PRIX LF'!J675</f>
        <v>7.7363636363636354</v>
      </c>
      <c r="L672" s="303">
        <f>'PRIX LF'!AE675</f>
        <v>1.3600000000000001E-3</v>
      </c>
    </row>
    <row r="673" spans="1:12" x14ac:dyDescent="0.2">
      <c r="A673" s="26">
        <f>'PRIX LF'!A676</f>
        <v>2528</v>
      </c>
      <c r="B673" s="26" t="str">
        <f>'PRIX LF'!D676</f>
        <v>POWER ELASTIQUE 120CM EXTRA-STRONG</v>
      </c>
      <c r="C673" s="57">
        <f>'PRIX LF'!L676</f>
        <v>14.2</v>
      </c>
      <c r="D673" s="57">
        <f>'PRIX LF'!O676</f>
        <v>14.2</v>
      </c>
      <c r="E673" s="54">
        <f>'PRIX LF'!P676</f>
        <v>0</v>
      </c>
      <c r="F673" s="26" t="str">
        <f>'PRIX LF'!W676</f>
        <v>FITNESS</v>
      </c>
      <c r="G673" s="57">
        <f>'PRIX LF'!N676</f>
        <v>17.04</v>
      </c>
      <c r="H673" s="26" t="str">
        <f>'PRIX LF'!F676</f>
        <v>PIECE</v>
      </c>
      <c r="I673" s="26">
        <f>'PRIX LF'!V676</f>
        <v>3</v>
      </c>
      <c r="J673" s="57">
        <f>'PRIX LF'!R676</f>
        <v>14.2</v>
      </c>
      <c r="K673" s="57">
        <f>'PRIX LF'!J676</f>
        <v>8.9100000000000019</v>
      </c>
      <c r="L673" s="303" t="str">
        <f>'PRIX LF'!AE676</f>
        <v/>
      </c>
    </row>
    <row r="674" spans="1:12" x14ac:dyDescent="0.2">
      <c r="A674" s="26">
        <f>'PRIX LF'!A677</f>
        <v>2525</v>
      </c>
      <c r="B674" s="26" t="str">
        <f>'PRIX LF'!D677</f>
        <v>POWER ELASTIQUE 120CM LIGHT</v>
      </c>
      <c r="C674" s="57">
        <f>'PRIX LF'!L677</f>
        <v>11.7</v>
      </c>
      <c r="D674" s="57">
        <f>'PRIX LF'!O677</f>
        <v>11.7</v>
      </c>
      <c r="E674" s="54">
        <f>'PRIX LF'!P677</f>
        <v>0</v>
      </c>
      <c r="F674" s="26" t="str">
        <f>'PRIX LF'!W677</f>
        <v>FITNESS</v>
      </c>
      <c r="G674" s="57">
        <f>'PRIX LF'!N677</f>
        <v>14.04</v>
      </c>
      <c r="H674" s="26" t="str">
        <f>'PRIX LF'!F677</f>
        <v>PIECE</v>
      </c>
      <c r="I674" s="26">
        <f>'PRIX LF'!V677</f>
        <v>3</v>
      </c>
      <c r="J674" s="57">
        <f>'PRIX LF'!R677</f>
        <v>11.7</v>
      </c>
      <c r="K674" s="57">
        <f>'PRIX LF'!J677</f>
        <v>6.8887499999999999</v>
      </c>
      <c r="L674" s="303" t="str">
        <f>'PRIX LF'!AE677</f>
        <v/>
      </c>
    </row>
    <row r="675" spans="1:12" x14ac:dyDescent="0.2">
      <c r="A675" s="26">
        <f>'PRIX LF'!A678</f>
        <v>2526</v>
      </c>
      <c r="B675" s="26" t="str">
        <f>'PRIX LF'!D678</f>
        <v>POWER ELASTIQUE 120CM MEDIUM</v>
      </c>
      <c r="C675" s="57">
        <f>'PRIX LF'!L678</f>
        <v>12.5</v>
      </c>
      <c r="D675" s="57">
        <f>'PRIX LF'!O678</f>
        <v>12.5</v>
      </c>
      <c r="E675" s="54">
        <f>'PRIX LF'!P678</f>
        <v>0</v>
      </c>
      <c r="F675" s="26" t="str">
        <f>'PRIX LF'!W678</f>
        <v>FITNESS</v>
      </c>
      <c r="G675" s="57">
        <f>'PRIX LF'!N678</f>
        <v>15</v>
      </c>
      <c r="H675" s="26" t="str">
        <f>'PRIX LF'!F678</f>
        <v>PIECE</v>
      </c>
      <c r="I675" s="26">
        <f>'PRIX LF'!V678</f>
        <v>3</v>
      </c>
      <c r="J675" s="57">
        <f>'PRIX LF'!R678</f>
        <v>12.5</v>
      </c>
      <c r="K675" s="57">
        <f>'PRIX LF'!J678</f>
        <v>7.5074999999999994</v>
      </c>
      <c r="L675" s="303" t="str">
        <f>'PRIX LF'!AE678</f>
        <v/>
      </c>
    </row>
    <row r="676" spans="1:12" x14ac:dyDescent="0.2">
      <c r="A676" s="26">
        <f>'PRIX LF'!A679</f>
        <v>2527</v>
      </c>
      <c r="B676" s="26" t="str">
        <f>'PRIX LF'!D679</f>
        <v>POWER ELASTIQUE 120CM STRONG</v>
      </c>
      <c r="C676" s="57">
        <f>'PRIX LF'!L679</f>
        <v>13.3</v>
      </c>
      <c r="D676" s="57">
        <f>'PRIX LF'!O679</f>
        <v>13.3</v>
      </c>
      <c r="E676" s="54">
        <f>'PRIX LF'!P679</f>
        <v>0</v>
      </c>
      <c r="F676" s="26" t="str">
        <f>'PRIX LF'!W679</f>
        <v>FITNESS</v>
      </c>
      <c r="G676" s="57">
        <f>'PRIX LF'!N679</f>
        <v>15.96</v>
      </c>
      <c r="H676" s="26" t="str">
        <f>'PRIX LF'!F679</f>
        <v>PIECE</v>
      </c>
      <c r="I676" s="26">
        <f>'PRIX LF'!V679</f>
        <v>3</v>
      </c>
      <c r="J676" s="57">
        <f>'PRIX LF'!R679</f>
        <v>13.3</v>
      </c>
      <c r="K676" s="57">
        <f>'PRIX LF'!J679</f>
        <v>8.3300249999999991</v>
      </c>
      <c r="L676" s="303" t="str">
        <f>'PRIX LF'!AE679</f>
        <v/>
      </c>
    </row>
    <row r="677" spans="1:12" x14ac:dyDescent="0.2">
      <c r="A677" s="26">
        <f>'PRIX LF'!A680</f>
        <v>2532</v>
      </c>
      <c r="B677" s="26" t="str">
        <f>'PRIX LF'!D680</f>
        <v>POWER ELASTIQUE 180CM EXTRA-STRONG</v>
      </c>
      <c r="C677" s="57">
        <f>'PRIX LF'!L680</f>
        <v>20</v>
      </c>
      <c r="D677" s="57">
        <f>'PRIX LF'!O680</f>
        <v>20</v>
      </c>
      <c r="E677" s="54">
        <f>'PRIX LF'!P680</f>
        <v>0</v>
      </c>
      <c r="F677" s="26" t="str">
        <f>'PRIX LF'!W680</f>
        <v>FITNESS</v>
      </c>
      <c r="G677" s="57">
        <f>'PRIX LF'!N680</f>
        <v>24</v>
      </c>
      <c r="H677" s="26" t="str">
        <f>'PRIX LF'!F680</f>
        <v>PIECE</v>
      </c>
      <c r="I677" s="26">
        <f>'PRIX LF'!V680</f>
        <v>3.8</v>
      </c>
      <c r="J677" s="57">
        <f>'PRIX LF'!R680</f>
        <v>20</v>
      </c>
      <c r="K677" s="57">
        <f>'PRIX LF'!J680</f>
        <v>12.870000000000001</v>
      </c>
      <c r="L677" s="303" t="str">
        <f>'PRIX LF'!AE680</f>
        <v/>
      </c>
    </row>
    <row r="678" spans="1:12" x14ac:dyDescent="0.2">
      <c r="A678" s="26">
        <f>'PRIX LF'!A681</f>
        <v>2529</v>
      </c>
      <c r="B678" s="26" t="str">
        <f>'PRIX LF'!D681</f>
        <v>POWER ELASTIQUE 180CM LIGHT</v>
      </c>
      <c r="C678" s="57">
        <f>'PRIX LF'!L681</f>
        <v>15.9</v>
      </c>
      <c r="D678" s="57">
        <f>'PRIX LF'!O681</f>
        <v>15.9</v>
      </c>
      <c r="E678" s="54">
        <f>'PRIX LF'!P681</f>
        <v>0</v>
      </c>
      <c r="F678" s="26" t="str">
        <f>'PRIX LF'!W681</f>
        <v>FITNESS</v>
      </c>
      <c r="G678" s="57">
        <f>'PRIX LF'!N681</f>
        <v>19.079999999999998</v>
      </c>
      <c r="H678" s="26" t="str">
        <f>'PRIX LF'!F681</f>
        <v>PIECE</v>
      </c>
      <c r="I678" s="26">
        <f>'PRIX LF'!V681</f>
        <v>3.8</v>
      </c>
      <c r="J678" s="57">
        <f>'PRIX LF'!R681</f>
        <v>15.9</v>
      </c>
      <c r="K678" s="57">
        <f>'PRIX LF'!J681</f>
        <v>9.1162500000000026</v>
      </c>
      <c r="L678" s="303" t="str">
        <f>'PRIX LF'!AE681</f>
        <v/>
      </c>
    </row>
    <row r="679" spans="1:12" x14ac:dyDescent="0.2">
      <c r="A679" s="26">
        <f>'PRIX LF'!A682</f>
        <v>2530</v>
      </c>
      <c r="B679" s="26" t="str">
        <f>'PRIX LF'!D682</f>
        <v>POWER ELASTIQUE 180CM MEDIUM</v>
      </c>
      <c r="C679" s="57">
        <f>'PRIX LF'!L682</f>
        <v>16.7</v>
      </c>
      <c r="D679" s="57">
        <f>'PRIX LF'!O682</f>
        <v>16.7</v>
      </c>
      <c r="E679" s="54">
        <f>'PRIX LF'!P682</f>
        <v>0</v>
      </c>
      <c r="F679" s="26" t="str">
        <f>'PRIX LF'!W682</f>
        <v>FITNESS</v>
      </c>
      <c r="G679" s="57">
        <f>'PRIX LF'!N682</f>
        <v>20.04</v>
      </c>
      <c r="H679" s="26" t="str">
        <f>'PRIX LF'!F682</f>
        <v>PIECE</v>
      </c>
      <c r="I679" s="26">
        <f>'PRIX LF'!V682</f>
        <v>3.8</v>
      </c>
      <c r="J679" s="57">
        <f>'PRIX LF'!R682</f>
        <v>16.7</v>
      </c>
      <c r="K679" s="57">
        <f>'PRIX LF'!J682</f>
        <v>10.106250000000001</v>
      </c>
      <c r="L679" s="303" t="str">
        <f>'PRIX LF'!AE682</f>
        <v/>
      </c>
    </row>
    <row r="680" spans="1:12" x14ac:dyDescent="0.2">
      <c r="A680" s="26">
        <f>'PRIX LF'!A683</f>
        <v>2531</v>
      </c>
      <c r="B680" s="26" t="str">
        <f>'PRIX LF'!D683</f>
        <v>POWER ELASTIQUE 180CM STRONG</v>
      </c>
      <c r="C680" s="57">
        <f>'PRIX LF'!L683</f>
        <v>18.399999999999999</v>
      </c>
      <c r="D680" s="57">
        <f>'PRIX LF'!O683</f>
        <v>18.399999999999999</v>
      </c>
      <c r="E680" s="54">
        <f>'PRIX LF'!P683</f>
        <v>0</v>
      </c>
      <c r="F680" s="26" t="str">
        <f>'PRIX LF'!W683</f>
        <v>FITNESS</v>
      </c>
      <c r="G680" s="57">
        <f>'PRIX LF'!N683</f>
        <v>22.08</v>
      </c>
      <c r="H680" s="26" t="str">
        <f>'PRIX LF'!F683</f>
        <v>PIECE</v>
      </c>
      <c r="I680" s="26">
        <f>'PRIX LF'!V683</f>
        <v>3.8</v>
      </c>
      <c r="J680" s="57">
        <f>'PRIX LF'!R683</f>
        <v>18.399999999999999</v>
      </c>
      <c r="K680" s="57">
        <f>'PRIX LF'!J683</f>
        <v>11.55</v>
      </c>
      <c r="L680" s="303" t="str">
        <f>'PRIX LF'!AE683</f>
        <v/>
      </c>
    </row>
    <row r="681" spans="1:12" x14ac:dyDescent="0.2">
      <c r="A681" s="26">
        <f>'PRIX LF'!A684</f>
        <v>2536</v>
      </c>
      <c r="B681" s="26" t="str">
        <f>'PRIX LF'!D684</f>
        <v>POWER ELASTIQUE 240CM EXTRA-STRONG</v>
      </c>
      <c r="C681" s="57">
        <f>'PRIX LF'!L684</f>
        <v>27.6</v>
      </c>
      <c r="D681" s="57">
        <f>'PRIX LF'!O684</f>
        <v>27.6</v>
      </c>
      <c r="E681" s="54">
        <f>'PRIX LF'!P684</f>
        <v>0</v>
      </c>
      <c r="F681" s="26" t="str">
        <f>'PRIX LF'!W684</f>
        <v>FITNESS</v>
      </c>
      <c r="G681" s="57">
        <f>'PRIX LF'!N684</f>
        <v>33.119999999999997</v>
      </c>
      <c r="H681" s="26" t="str">
        <f>'PRIX LF'!F684</f>
        <v>PIECE</v>
      </c>
      <c r="I681" s="26">
        <f>'PRIX LF'!V684</f>
        <v>4.4000000000000004</v>
      </c>
      <c r="J681" s="57">
        <f>'PRIX LF'!R684</f>
        <v>27.6</v>
      </c>
      <c r="K681" s="57">
        <f>'PRIX LF'!J684</f>
        <v>15.673349999999999</v>
      </c>
      <c r="L681" s="303" t="str">
        <f>'PRIX LF'!AE684</f>
        <v/>
      </c>
    </row>
    <row r="682" spans="1:12" x14ac:dyDescent="0.2">
      <c r="A682" s="26">
        <f>'PRIX LF'!A685</f>
        <v>2533</v>
      </c>
      <c r="B682" s="26" t="str">
        <f>'PRIX LF'!D685</f>
        <v>POWER ELASTIQUE 240CM LIGHT</v>
      </c>
      <c r="C682" s="57">
        <f>'PRIX LF'!L685</f>
        <v>18.399999999999999</v>
      </c>
      <c r="D682" s="57">
        <f>'PRIX LF'!O685</f>
        <v>18.399999999999999</v>
      </c>
      <c r="E682" s="54">
        <f>'PRIX LF'!P685</f>
        <v>0</v>
      </c>
      <c r="F682" s="26" t="str">
        <f>'PRIX LF'!W685</f>
        <v>FITNESS</v>
      </c>
      <c r="G682" s="57">
        <f>'PRIX LF'!N685</f>
        <v>22.08</v>
      </c>
      <c r="H682" s="26" t="str">
        <f>'PRIX LF'!F685</f>
        <v>PIECE</v>
      </c>
      <c r="I682" s="26">
        <f>'PRIX LF'!V685</f>
        <v>4.4000000000000004</v>
      </c>
      <c r="J682" s="57">
        <f>'PRIX LF'!R685</f>
        <v>18.399999999999999</v>
      </c>
      <c r="K682" s="57">
        <f>'PRIX LF'!J685</f>
        <v>10.720875000000001</v>
      </c>
      <c r="L682" s="303" t="str">
        <f>'PRIX LF'!AE685</f>
        <v/>
      </c>
    </row>
    <row r="683" spans="1:12" x14ac:dyDescent="0.2">
      <c r="A683" s="26">
        <f>'PRIX LF'!A686</f>
        <v>2534</v>
      </c>
      <c r="B683" s="26" t="str">
        <f>'PRIX LF'!D686</f>
        <v>POWER ELASTIQUE 240CM MEDIUM</v>
      </c>
      <c r="C683" s="57">
        <f>'PRIX LF'!L686</f>
        <v>20</v>
      </c>
      <c r="D683" s="57">
        <f>'PRIX LF'!O686</f>
        <v>20</v>
      </c>
      <c r="E683" s="54">
        <f>'PRIX LF'!P686</f>
        <v>0</v>
      </c>
      <c r="F683" s="26" t="str">
        <f>'PRIX LF'!W686</f>
        <v>FITNESS</v>
      </c>
      <c r="G683" s="57">
        <f>'PRIX LF'!N686</f>
        <v>24</v>
      </c>
      <c r="H683" s="26" t="str">
        <f>'PRIX LF'!F686</f>
        <v>PIECE</v>
      </c>
      <c r="I683" s="26">
        <f>'PRIX LF'!V686</f>
        <v>4.4000000000000004</v>
      </c>
      <c r="J683" s="57">
        <f>'PRIX LF'!R686</f>
        <v>20</v>
      </c>
      <c r="K683" s="57">
        <f>'PRIX LF'!J686</f>
        <v>11.880000000000003</v>
      </c>
      <c r="L683" s="303" t="str">
        <f>'PRIX LF'!AE686</f>
        <v/>
      </c>
    </row>
    <row r="684" spans="1:12" x14ac:dyDescent="0.2">
      <c r="A684" s="26">
        <f>'PRIX LF'!A687</f>
        <v>2535</v>
      </c>
      <c r="B684" s="26" t="str">
        <f>'PRIX LF'!D687</f>
        <v>POWER ELASTIQUE 240CM STRONG</v>
      </c>
      <c r="C684" s="57">
        <f>'PRIX LF'!L687</f>
        <v>24.2</v>
      </c>
      <c r="D684" s="57">
        <f>'PRIX LF'!O687</f>
        <v>24.2</v>
      </c>
      <c r="E684" s="54">
        <f>'PRIX LF'!P687</f>
        <v>0</v>
      </c>
      <c r="F684" s="26" t="str">
        <f>'PRIX LF'!W687</f>
        <v>FITNESS</v>
      </c>
      <c r="G684" s="57">
        <f>'PRIX LF'!N687</f>
        <v>29.04</v>
      </c>
      <c r="H684" s="26" t="str">
        <f>'PRIX LF'!F687</f>
        <v>PIECE</v>
      </c>
      <c r="I684" s="26">
        <f>'PRIX LF'!V687</f>
        <v>4.4000000000000004</v>
      </c>
      <c r="J684" s="57">
        <f>'PRIX LF'!R687</f>
        <v>24.2</v>
      </c>
      <c r="K684" s="57">
        <f>'PRIX LF'!J687</f>
        <v>14.231250000000001</v>
      </c>
      <c r="L684" s="303" t="str">
        <f>'PRIX LF'!AE687</f>
        <v/>
      </c>
    </row>
    <row r="685" spans="1:12" x14ac:dyDescent="0.2">
      <c r="A685" s="26">
        <f>'PRIX LF'!A688</f>
        <v>2519</v>
      </c>
      <c r="B685" s="26" t="str">
        <f>'PRIX LF'!D688</f>
        <v>POWER ELASTIQUE 30CM MEDIUM</v>
      </c>
      <c r="C685" s="57">
        <f>'PRIX LF'!L688</f>
        <v>11.156200000000002</v>
      </c>
      <c r="D685" s="57">
        <f>'PRIX LF'!O688</f>
        <v>11.156200000000002</v>
      </c>
      <c r="E685" s="54">
        <f>'PRIX LF'!P688</f>
        <v>0</v>
      </c>
      <c r="F685" s="26" t="str">
        <f>'PRIX LF'!W688</f>
        <v>FITNESS</v>
      </c>
      <c r="G685" s="57">
        <f>'PRIX LF'!N688</f>
        <v>13.387440000000002</v>
      </c>
      <c r="H685" s="26" t="str">
        <f>'PRIX LF'!F688</f>
        <v>PIECE</v>
      </c>
      <c r="I685" s="26">
        <f>'PRIX LF'!V688</f>
        <v>2.4</v>
      </c>
      <c r="J685" s="57">
        <f>'PRIX LF'!R688</f>
        <v>11.156200000000002</v>
      </c>
      <c r="K685" s="57">
        <f>'PRIX LF'!J688</f>
        <v>5.0737500000000013</v>
      </c>
      <c r="L685" s="303" t="str">
        <f>'PRIX LF'!AE688</f>
        <v/>
      </c>
    </row>
    <row r="686" spans="1:12" x14ac:dyDescent="0.2">
      <c r="A686" s="26">
        <f>'PRIX LF'!A689</f>
        <v>2520</v>
      </c>
      <c r="B686" s="26" t="str">
        <f>'PRIX LF'!D689</f>
        <v>POWER ELASTIQUE 30CM STRONG</v>
      </c>
      <c r="C686" s="57">
        <f>'PRIX LF'!L689</f>
        <v>11.809600000000001</v>
      </c>
      <c r="D686" s="57">
        <f>'PRIX LF'!O689</f>
        <v>11.809600000000001</v>
      </c>
      <c r="E686" s="54">
        <f>'PRIX LF'!P689</f>
        <v>0</v>
      </c>
      <c r="F686" s="26" t="str">
        <f>'PRIX LF'!W689</f>
        <v>FITNESS</v>
      </c>
      <c r="G686" s="57">
        <f>'PRIX LF'!N689</f>
        <v>14.171520000000001</v>
      </c>
      <c r="H686" s="26" t="str">
        <f>'PRIX LF'!F689</f>
        <v>PIECE</v>
      </c>
      <c r="I686" s="26">
        <f>'PRIX LF'!V689</f>
        <v>2.4</v>
      </c>
      <c r="J686" s="57">
        <f>'PRIX LF'!R689</f>
        <v>11.809600000000001</v>
      </c>
      <c r="K686" s="57">
        <f>'PRIX LF'!J689</f>
        <v>5.3625000000000007</v>
      </c>
      <c r="L686" s="303" t="str">
        <f>'PRIX LF'!AE689</f>
        <v/>
      </c>
    </row>
    <row r="687" spans="1:12" x14ac:dyDescent="0.2">
      <c r="A687" s="26">
        <f>'PRIX LF'!A690</f>
        <v>2521</v>
      </c>
      <c r="B687" s="26" t="str">
        <f>'PRIX LF'!D690</f>
        <v>POWER ELASTIQUE 35CM MEDIUM</v>
      </c>
      <c r="C687" s="57">
        <f>'PRIX LF'!L690</f>
        <v>11.349800000000002</v>
      </c>
      <c r="D687" s="57">
        <f>'PRIX LF'!O690</f>
        <v>11.349800000000002</v>
      </c>
      <c r="E687" s="54">
        <f>'PRIX LF'!P690</f>
        <v>0</v>
      </c>
      <c r="F687" s="26" t="str">
        <f>'PRIX LF'!W690</f>
        <v>FITNESS</v>
      </c>
      <c r="G687" s="57">
        <f>'PRIX LF'!N690</f>
        <v>13.619760000000001</v>
      </c>
      <c r="H687" s="26" t="str">
        <f>'PRIX LF'!F690</f>
        <v>PIECE</v>
      </c>
      <c r="I687" s="26">
        <f>'PRIX LF'!V690</f>
        <v>2.5</v>
      </c>
      <c r="J687" s="57">
        <f>'PRIX LF'!R690</f>
        <v>11.349800000000002</v>
      </c>
      <c r="K687" s="57">
        <f>'PRIX LF'!J690</f>
        <v>5.15625</v>
      </c>
      <c r="L687" s="303" t="str">
        <f>'PRIX LF'!AE690</f>
        <v/>
      </c>
    </row>
    <row r="688" spans="1:12" x14ac:dyDescent="0.2">
      <c r="A688" s="26">
        <f>'PRIX LF'!A691</f>
        <v>2522</v>
      </c>
      <c r="B688" s="26" t="str">
        <f>'PRIX LF'!D691</f>
        <v>POWER ELASTIQUE 35CM STRONG</v>
      </c>
      <c r="C688" s="57">
        <f>'PRIX LF'!L691</f>
        <v>11.979000000000001</v>
      </c>
      <c r="D688" s="57">
        <f>'PRIX LF'!O691</f>
        <v>11.979000000000001</v>
      </c>
      <c r="E688" s="54">
        <f>'PRIX LF'!P691</f>
        <v>0</v>
      </c>
      <c r="F688" s="26" t="str">
        <f>'PRIX LF'!W691</f>
        <v>FITNESS</v>
      </c>
      <c r="G688" s="57">
        <f>'PRIX LF'!N691</f>
        <v>14.3748</v>
      </c>
      <c r="H688" s="26" t="str">
        <f>'PRIX LF'!F691</f>
        <v>PIECE</v>
      </c>
      <c r="I688" s="26">
        <f>'PRIX LF'!V691</f>
        <v>2.5</v>
      </c>
      <c r="J688" s="57">
        <f>'PRIX LF'!R691</f>
        <v>11.979000000000001</v>
      </c>
      <c r="K688" s="57">
        <f>'PRIX LF'!J691</f>
        <v>5.445825000000001</v>
      </c>
      <c r="L688" s="303" t="str">
        <f>'PRIX LF'!AE691</f>
        <v/>
      </c>
    </row>
    <row r="689" spans="1:12" x14ac:dyDescent="0.2">
      <c r="A689" s="26">
        <f>'PRIX LF'!A692</f>
        <v>2523</v>
      </c>
      <c r="B689" s="26" t="str">
        <f>'PRIX LF'!D692</f>
        <v>POWER ELASTIQUE 40CM MEDIUM</v>
      </c>
      <c r="C689" s="57">
        <f>'PRIX LF'!L692</f>
        <v>9.1</v>
      </c>
      <c r="D689" s="57">
        <f>'PRIX LF'!O692</f>
        <v>9.1</v>
      </c>
      <c r="E689" s="54">
        <f>'PRIX LF'!P692</f>
        <v>0</v>
      </c>
      <c r="F689" s="26" t="str">
        <f>'PRIX LF'!W692</f>
        <v>FITNESS</v>
      </c>
      <c r="G689" s="57">
        <f>'PRIX LF'!N692</f>
        <v>10.92</v>
      </c>
      <c r="H689" s="26" t="str">
        <f>'PRIX LF'!F692</f>
        <v>PIECE</v>
      </c>
      <c r="I689" s="26">
        <f>'PRIX LF'!V692</f>
        <v>2.6</v>
      </c>
      <c r="J689" s="57">
        <f>'PRIX LF'!R692</f>
        <v>9.1</v>
      </c>
      <c r="K689" s="57">
        <f>'PRIX LF'!J692</f>
        <v>5.1974999999999998</v>
      </c>
      <c r="L689" s="303" t="str">
        <f>'PRIX LF'!AE692</f>
        <v/>
      </c>
    </row>
    <row r="690" spans="1:12" x14ac:dyDescent="0.2">
      <c r="A690" s="26">
        <f>'PRIX LF'!A693</f>
        <v>2524</v>
      </c>
      <c r="B690" s="26" t="str">
        <f>'PRIX LF'!D693</f>
        <v>POWER ELASTIQUE 40CM STRONG</v>
      </c>
      <c r="C690" s="57">
        <f>'PRIX LF'!L693</f>
        <v>10</v>
      </c>
      <c r="D690" s="57">
        <f>'PRIX LF'!O693</f>
        <v>10</v>
      </c>
      <c r="E690" s="54">
        <f>'PRIX LF'!P693</f>
        <v>0</v>
      </c>
      <c r="F690" s="26" t="str">
        <f>'PRIX LF'!W693</f>
        <v>FITNESS</v>
      </c>
      <c r="G690" s="57">
        <f>'PRIX LF'!N693</f>
        <v>12</v>
      </c>
      <c r="H690" s="26" t="str">
        <f>'PRIX LF'!F693</f>
        <v>PIECE</v>
      </c>
      <c r="I690" s="26">
        <f>'PRIX LF'!V693</f>
        <v>2.6</v>
      </c>
      <c r="J690" s="57">
        <f>'PRIX LF'!R693</f>
        <v>10</v>
      </c>
      <c r="K690" s="57">
        <f>'PRIX LF'!J693</f>
        <v>5.5275000000000007</v>
      </c>
      <c r="L690" s="303" t="str">
        <f>'PRIX LF'!AE693</f>
        <v/>
      </c>
    </row>
    <row r="691" spans="1:12" x14ac:dyDescent="0.2">
      <c r="A691" s="26">
        <f>'PRIX LF'!A694</f>
        <v>4005</v>
      </c>
      <c r="B691" s="26" t="str">
        <f>'PRIX LF'!D694</f>
        <v>POWER RACK</v>
      </c>
      <c r="C691" s="57">
        <f>'PRIX LF'!L694</f>
        <v>320</v>
      </c>
      <c r="D691" s="57">
        <f>'PRIX LF'!O694</f>
        <v>288</v>
      </c>
      <c r="E691" s="54">
        <f>'PRIX LF'!P694</f>
        <v>-0.1</v>
      </c>
      <c r="F691" s="26" t="str">
        <f>'PRIX LF'!W694</f>
        <v>CROSS TRAINING</v>
      </c>
      <c r="G691" s="57">
        <f>'PRIX LF'!N694</f>
        <v>384</v>
      </c>
      <c r="H691" s="26" t="str">
        <f>'PRIX LF'!F694</f>
        <v>PIECE</v>
      </c>
      <c r="I691" s="26">
        <f>'PRIX LF'!V694</f>
        <v>95</v>
      </c>
      <c r="J691" s="57">
        <f>'PRIX LF'!R694</f>
        <v>288</v>
      </c>
      <c r="K691" s="57">
        <f>'PRIX LF'!J694</f>
        <v>186.12</v>
      </c>
      <c r="L691" s="303" t="str">
        <f>'PRIX LF'!AE694</f>
        <v/>
      </c>
    </row>
    <row r="692" spans="1:12" x14ac:dyDescent="0.2">
      <c r="A692" s="26">
        <f>'PRIX LF'!A695</f>
        <v>5018</v>
      </c>
      <c r="B692" s="26" t="str">
        <f>'PRIX LF'!D695</f>
        <v>POWER RACK</v>
      </c>
      <c r="C692" s="57">
        <f>'PRIX LF'!L695</f>
        <v>995</v>
      </c>
      <c r="D692" s="57">
        <f>'PRIX LF'!O695</f>
        <v>746.25</v>
      </c>
      <c r="E692" s="54">
        <f>'PRIX LF'!P695</f>
        <v>-0.25</v>
      </c>
      <c r="F692" s="26" t="str">
        <f>'PRIX LF'!W695</f>
        <v>MACHINES MUSCULATION</v>
      </c>
      <c r="G692" s="57">
        <f>'PRIX LF'!N695</f>
        <v>1194</v>
      </c>
      <c r="H692" s="26" t="str">
        <f>'PRIX LF'!F695</f>
        <v>PIECE</v>
      </c>
      <c r="I692" s="26">
        <f>'PRIX LF'!V695</f>
        <v>80</v>
      </c>
      <c r="J692" s="57">
        <f>'PRIX LF'!R695</f>
        <v>721.375</v>
      </c>
      <c r="K692" s="57">
        <f>'PRIX LF'!J695</f>
        <v>437.8</v>
      </c>
      <c r="L692" s="303" t="str">
        <f>'PRIX LF'!AE695</f>
        <v/>
      </c>
    </row>
    <row r="693" spans="1:12" x14ac:dyDescent="0.2">
      <c r="A693" s="26">
        <f>'PRIX LF'!A696</f>
        <v>2542</v>
      </c>
      <c r="B693" s="26" t="str">
        <f>'PRIX LF'!D696</f>
        <v>POWER SLED</v>
      </c>
      <c r="C693" s="57">
        <f>'PRIX LF'!L696</f>
        <v>282.5</v>
      </c>
      <c r="D693" s="57">
        <f>'PRIX LF'!O696</f>
        <v>282.5</v>
      </c>
      <c r="E693" s="54">
        <f>'PRIX LF'!P696</f>
        <v>0</v>
      </c>
      <c r="F693" s="26" t="str">
        <f>'PRIX LF'!W696</f>
        <v>COACHING</v>
      </c>
      <c r="G693" s="57">
        <f>'PRIX LF'!N696</f>
        <v>339</v>
      </c>
      <c r="H693" s="26" t="str">
        <f>'PRIX LF'!F696</f>
        <v>PIECE</v>
      </c>
      <c r="I693" s="26">
        <f>'PRIX LF'!V696</f>
        <v>24</v>
      </c>
      <c r="J693" s="57">
        <f>'PRIX LF'!R696</f>
        <v>282.5</v>
      </c>
      <c r="K693" s="57">
        <f>'PRIX LF'!J696</f>
        <v>184.0575</v>
      </c>
      <c r="L693" s="303" t="str">
        <f>'PRIX LF'!AE696</f>
        <v/>
      </c>
    </row>
    <row r="694" spans="1:12" x14ac:dyDescent="0.2">
      <c r="A694" s="26">
        <f>'PRIX LF'!A697</f>
        <v>1696</v>
      </c>
      <c r="B694" s="26" t="str">
        <f>'PRIX LF'!D697</f>
        <v>PRESS BALL</v>
      </c>
      <c r="C694" s="57">
        <f>'PRIX LF'!L697</f>
        <v>2.9</v>
      </c>
      <c r="D694" s="57">
        <f>'PRIX LF'!O697</f>
        <v>1.885</v>
      </c>
      <c r="E694" s="54">
        <f>'PRIX LF'!P697</f>
        <v>-0.35</v>
      </c>
      <c r="F694" s="26" t="str">
        <f>'PRIX LF'!W697</f>
        <v>MÉTHODES DOUCES</v>
      </c>
      <c r="G694" s="57">
        <f>'PRIX LF'!N697</f>
        <v>3.48</v>
      </c>
      <c r="H694" s="26" t="str">
        <f>'PRIX LF'!F697</f>
        <v>PIECE</v>
      </c>
      <c r="I694" s="26">
        <f>'PRIX LF'!V697</f>
        <v>0.08</v>
      </c>
      <c r="J694" s="57">
        <f>'PRIX LF'!R697</f>
        <v>1.8125</v>
      </c>
      <c r="K694" s="57">
        <f>'PRIX LF'!J697</f>
        <v>0.33</v>
      </c>
      <c r="L694" s="303">
        <f>'PRIX LF'!AE697</f>
        <v>1.9255424000000001E-3</v>
      </c>
    </row>
    <row r="695" spans="1:12" x14ac:dyDescent="0.2">
      <c r="A695" s="26">
        <f>'PRIX LF'!A698</f>
        <v>3224</v>
      </c>
      <c r="B695" s="26" t="str">
        <f>'PRIX LF'!D698</f>
        <v>PRESS TRAINER</v>
      </c>
      <c r="C695" s="57">
        <f>'PRIX LF'!L698</f>
        <v>1662.11</v>
      </c>
      <c r="D695" s="57">
        <f>'PRIX LF'!O698</f>
        <v>1662.11</v>
      </c>
      <c r="E695" s="54">
        <f>'PRIX LF'!P698</f>
        <v>0</v>
      </c>
      <c r="F695" s="26" t="str">
        <f>'PRIX LF'!W698</f>
        <v>CARDIO TRAINING</v>
      </c>
      <c r="G695" s="57">
        <f>'PRIX LF'!N698</f>
        <v>1994.5319999999997</v>
      </c>
      <c r="H695" s="26" t="str">
        <f>'PRIX LF'!F698</f>
        <v>PIECE</v>
      </c>
      <c r="I695" s="26">
        <f>'PRIX LF'!V698</f>
        <v>60</v>
      </c>
      <c r="J695" s="57">
        <f>'PRIX LF'!R698</f>
        <v>1662.11</v>
      </c>
      <c r="K695" s="57">
        <f>'PRIX LF'!J698</f>
        <v>1000.4999999999998</v>
      </c>
      <c r="L695" s="303" t="str">
        <f>'PRIX LF'!AE698</f>
        <v/>
      </c>
    </row>
    <row r="696" spans="1:12" x14ac:dyDescent="0.2">
      <c r="A696" s="26">
        <f>'PRIX LF'!A699</f>
        <v>2080</v>
      </c>
      <c r="B696" s="26" t="str">
        <f>'PRIX LF'!D699</f>
        <v>PROJECTEUR CAMEO - LED TRICOLORES 5X3W</v>
      </c>
      <c r="C696" s="57">
        <f>'PRIX LF'!L699</f>
        <v>71.67</v>
      </c>
      <c r="D696" s="57">
        <f>'PRIX LF'!O699</f>
        <v>71.67</v>
      </c>
      <c r="E696" s="54">
        <f>'PRIX LF'!P699</f>
        <v>0</v>
      </c>
      <c r="F696" s="26" t="str">
        <f>'PRIX LF'!W699</f>
        <v>ÉQUIPEMENT</v>
      </c>
      <c r="G696" s="57">
        <f>'PRIX LF'!N699</f>
        <v>86.004000000000005</v>
      </c>
      <c r="H696" s="26" t="str">
        <f>'PRIX LF'!F699</f>
        <v>PIECE</v>
      </c>
      <c r="I696" s="26">
        <f>'PRIX LF'!V699</f>
        <v>1.4</v>
      </c>
      <c r="J696" s="57">
        <f>'PRIX LF'!R699</f>
        <v>71.67</v>
      </c>
      <c r="K696" s="57">
        <f>'PRIX LF'!J699</f>
        <v>64.503</v>
      </c>
      <c r="L696" s="303" t="str">
        <f>'PRIX LF'!AE699</f>
        <v/>
      </c>
    </row>
    <row r="697" spans="1:12" x14ac:dyDescent="0.2">
      <c r="A697" s="26">
        <f>'PRIX LF'!A700</f>
        <v>2082</v>
      </c>
      <c r="B697" s="26" t="str">
        <f>'PRIX LF'!D700</f>
        <v>PROJECTEUR CAMEO - LED TRICOLORES 7X3W</v>
      </c>
      <c r="C697" s="57">
        <f>'PRIX LF'!L700</f>
        <v>87.5</v>
      </c>
      <c r="D697" s="57">
        <f>'PRIX LF'!O700</f>
        <v>87.5</v>
      </c>
      <c r="E697" s="54">
        <f>'PRIX LF'!P700</f>
        <v>0</v>
      </c>
      <c r="F697" s="26" t="str">
        <f>'PRIX LF'!W700</f>
        <v>ÉQUIPEMENT</v>
      </c>
      <c r="G697" s="57">
        <f>'PRIX LF'!N700</f>
        <v>105</v>
      </c>
      <c r="H697" s="26" t="str">
        <f>'PRIX LF'!F700</f>
        <v>PIECE</v>
      </c>
      <c r="I697" s="26">
        <f>'PRIX LF'!V700</f>
        <v>1.4</v>
      </c>
      <c r="J697" s="57">
        <f>'PRIX LF'!R700</f>
        <v>87.5</v>
      </c>
      <c r="K697" s="57">
        <f>'PRIX LF'!J700</f>
        <v>78.75</v>
      </c>
      <c r="L697" s="303" t="str">
        <f>'PRIX LF'!AE700</f>
        <v/>
      </c>
    </row>
    <row r="698" spans="1:12" x14ac:dyDescent="0.2">
      <c r="A698" s="26">
        <f>'PRIX LF'!A701</f>
        <v>2084</v>
      </c>
      <c r="B698" s="26" t="str">
        <f>'PRIX LF'!D701</f>
        <v>PROJECTEUR CAMEO 144x10MM</v>
      </c>
      <c r="C698" s="57">
        <f>'PRIX LF'!L701</f>
        <v>58.33</v>
      </c>
      <c r="D698" s="57">
        <f>'PRIX LF'!O701</f>
        <v>58.33</v>
      </c>
      <c r="E698" s="54">
        <f>'PRIX LF'!P701</f>
        <v>0</v>
      </c>
      <c r="F698" s="26" t="str">
        <f>'PRIX LF'!W701</f>
        <v>ÉQUIPEMENT</v>
      </c>
      <c r="G698" s="57">
        <f>'PRIX LF'!N701</f>
        <v>69.995999999999995</v>
      </c>
      <c r="H698" s="26" t="str">
        <f>'PRIX LF'!F701</f>
        <v>PIECE</v>
      </c>
      <c r="I698" s="26">
        <f>'PRIX LF'!V701</f>
        <v>1.4</v>
      </c>
      <c r="J698" s="57">
        <f>'PRIX LF'!R701</f>
        <v>58.33</v>
      </c>
      <c r="K698" s="57">
        <f>'PRIX LF'!J701</f>
        <v>52.497</v>
      </c>
      <c r="L698" s="303" t="str">
        <f>'PRIX LF'!AE701</f>
        <v/>
      </c>
    </row>
    <row r="699" spans="1:12" x14ac:dyDescent="0.2">
      <c r="A699" s="26">
        <f>'PRIX LF'!A702</f>
        <v>5030</v>
      </c>
      <c r="B699" s="26" t="str">
        <f>'PRIX LF'!D702</f>
        <v>PRONE LEG CURL - E55</v>
      </c>
      <c r="C699" s="57">
        <f>'PRIX LF'!L702</f>
        <v>2980</v>
      </c>
      <c r="D699" s="57">
        <f>'PRIX LF'!O702</f>
        <v>2309.5</v>
      </c>
      <c r="E699" s="54">
        <f>'PRIX LF'!P702</f>
        <v>-0.22500000000000001</v>
      </c>
      <c r="F699" s="26" t="str">
        <f>'PRIX LF'!W702</f>
        <v>MACHINES MUSCULATION</v>
      </c>
      <c r="G699" s="57">
        <f>'PRIX LF'!N702</f>
        <v>3576</v>
      </c>
      <c r="H699" s="26" t="str">
        <f>'PRIX LF'!F702</f>
        <v>PIECE</v>
      </c>
      <c r="I699" s="26">
        <f>'PRIX LF'!V702</f>
        <v>206</v>
      </c>
      <c r="J699" s="57">
        <f>'PRIX LF'!R702</f>
        <v>2160.5</v>
      </c>
      <c r="K699" s="57">
        <f>'PRIX LF'!J702</f>
        <v>1311.2</v>
      </c>
      <c r="L699" s="303" t="str">
        <f>'PRIX LF'!AE702</f>
        <v/>
      </c>
    </row>
    <row r="700" spans="1:12" x14ac:dyDescent="0.2">
      <c r="A700" s="26">
        <f>'PRIX LF'!A703</f>
        <v>5050</v>
      </c>
      <c r="B700" s="26" t="str">
        <f>'PRIX LF'!D703</f>
        <v>PRONE LEG CURL - V55</v>
      </c>
      <c r="C700" s="57">
        <f>'PRIX LF'!L703</f>
        <v>2075</v>
      </c>
      <c r="D700" s="57">
        <f>'PRIX LF'!O703</f>
        <v>1608.125</v>
      </c>
      <c r="E700" s="54">
        <f>'PRIX LF'!P703</f>
        <v>-0.22500000000000001</v>
      </c>
      <c r="F700" s="26" t="str">
        <f>'PRIX LF'!W703</f>
        <v>MACHINES MUSCULATION</v>
      </c>
      <c r="G700" s="57">
        <f>'PRIX LF'!N703</f>
        <v>2490</v>
      </c>
      <c r="H700" s="26" t="str">
        <f>'PRIX LF'!F703</f>
        <v>PIECE</v>
      </c>
      <c r="I700" s="26">
        <f>'PRIX LF'!V703</f>
        <v>175</v>
      </c>
      <c r="J700" s="57">
        <f>'PRIX LF'!R703</f>
        <v>1504.375</v>
      </c>
      <c r="K700" s="57">
        <f>'PRIX LF'!J703</f>
        <v>913.00000000000011</v>
      </c>
      <c r="L700" s="303" t="str">
        <f>'PRIX LF'!AE703</f>
        <v/>
      </c>
    </row>
    <row r="701" spans="1:12" x14ac:dyDescent="0.2">
      <c r="A701" s="26">
        <f>'PRIX LF'!A704</f>
        <v>3225</v>
      </c>
      <c r="B701" s="26" t="str">
        <f>'PRIX LF'!D704</f>
        <v>PULL UP TRAINER</v>
      </c>
      <c r="C701" s="57">
        <f>'PRIX LF'!L704</f>
        <v>1662.11</v>
      </c>
      <c r="D701" s="57">
        <f>'PRIX LF'!O704</f>
        <v>1662.11</v>
      </c>
      <c r="E701" s="54">
        <f>'PRIX LF'!P704</f>
        <v>0</v>
      </c>
      <c r="F701" s="26" t="str">
        <f>'PRIX LF'!W704</f>
        <v>CARDIO TRAINING</v>
      </c>
      <c r="G701" s="57">
        <f>'PRIX LF'!N704</f>
        <v>1994.5319999999997</v>
      </c>
      <c r="H701" s="26" t="str">
        <f>'PRIX LF'!F704</f>
        <v>PIECE</v>
      </c>
      <c r="I701" s="26">
        <f>'PRIX LF'!V704</f>
        <v>62</v>
      </c>
      <c r="J701" s="57">
        <f>'PRIX LF'!R704</f>
        <v>1662.11</v>
      </c>
      <c r="K701" s="57">
        <f>'PRIX LF'!J704</f>
        <v>1000.4999999999998</v>
      </c>
      <c r="L701" s="303" t="str">
        <f>'PRIX LF'!AE704</f>
        <v/>
      </c>
    </row>
    <row r="702" spans="1:12" x14ac:dyDescent="0.2">
      <c r="A702" s="26">
        <f>'PRIX LF'!A705</f>
        <v>2364</v>
      </c>
      <c r="B702" s="26" t="str">
        <f>'PRIX LF'!D705</f>
        <v>PULLBOY BLEU</v>
      </c>
      <c r="C702" s="57">
        <f>'PRIX LF'!L705</f>
        <v>4</v>
      </c>
      <c r="D702" s="57">
        <f>'PRIX LF'!O705</f>
        <v>3.6</v>
      </c>
      <c r="E702" s="54">
        <f>'PRIX LF'!P705</f>
        <v>-9.9999999999999978E-2</v>
      </c>
      <c r="F702" s="26" t="str">
        <f>'PRIX LF'!W705</f>
        <v>AQUA</v>
      </c>
      <c r="G702" s="57">
        <f>'PRIX LF'!N705</f>
        <v>4.8</v>
      </c>
      <c r="H702" s="26" t="str">
        <f>'PRIX LF'!F705</f>
        <v>PIECE</v>
      </c>
      <c r="I702" s="26">
        <f>'PRIX LF'!V705</f>
        <v>0.08</v>
      </c>
      <c r="J702" s="57">
        <f>'PRIX LF'!R705</f>
        <v>3.4</v>
      </c>
      <c r="K702" s="57">
        <f>'PRIX LF'!J705</f>
        <v>1.6500000000000001</v>
      </c>
      <c r="L702" s="303" t="str">
        <f>'PRIX LF'!AE705</f>
        <v/>
      </c>
    </row>
    <row r="703" spans="1:12" x14ac:dyDescent="0.2">
      <c r="A703" s="26">
        <f>'PRIX LF'!A706</f>
        <v>3703</v>
      </c>
      <c r="B703" s="26" t="str">
        <f>'PRIX LF'!D706</f>
        <v>PUNCHING BAG RACK</v>
      </c>
      <c r="C703" s="57">
        <f>'PRIX LF'!L706</f>
        <v>61</v>
      </c>
      <c r="D703" s="57">
        <f>'PRIX LF'!O706</f>
        <v>56.425000000000004</v>
      </c>
      <c r="E703" s="54">
        <f>'PRIX LF'!P706</f>
        <v>-7.4999999999999928E-2</v>
      </c>
      <c r="F703" s="26" t="str">
        <f>'PRIX LF'!W706</f>
        <v>CROSS TRAINING</v>
      </c>
      <c r="G703" s="57">
        <f>'PRIX LF'!N706</f>
        <v>73.2</v>
      </c>
      <c r="H703" s="26" t="str">
        <f>'PRIX LF'!F706</f>
        <v>PIECE</v>
      </c>
      <c r="I703" s="26">
        <f>'PRIX LF'!V706</f>
        <v>9</v>
      </c>
      <c r="J703" s="57">
        <f>'PRIX LF'!R706</f>
        <v>53.375</v>
      </c>
      <c r="K703" s="57">
        <f>'PRIX LF'!J706</f>
        <v>29.79545454545454</v>
      </c>
      <c r="L703" s="303">
        <f>'PRIX LF'!AE706</f>
        <v>5.6000000000000001E-2</v>
      </c>
    </row>
    <row r="704" spans="1:12" x14ac:dyDescent="0.2">
      <c r="A704" s="26">
        <f>'PRIX LF'!A707</f>
        <v>2585</v>
      </c>
      <c r="B704" s="26" t="str">
        <f>'PRIX LF'!D707</f>
        <v>PUSH UP BARS ROTATIVES</v>
      </c>
      <c r="C704" s="57">
        <f>'PRIX LF'!L707</f>
        <v>14.92</v>
      </c>
      <c r="D704" s="57">
        <f>'PRIX LF'!O707</f>
        <v>10.817</v>
      </c>
      <c r="E704" s="54">
        <f>'PRIX LF'!P707</f>
        <v>-0.27499999999999997</v>
      </c>
      <c r="F704" s="26" t="str">
        <f>'PRIX LF'!W707</f>
        <v>CROSS TRAINING</v>
      </c>
      <c r="G704" s="57">
        <f>'PRIX LF'!N707</f>
        <v>17.904</v>
      </c>
      <c r="H704" s="26" t="str">
        <f>'PRIX LF'!F707</f>
        <v>PAIRE</v>
      </c>
      <c r="I704" s="26">
        <f>'PRIX LF'!V707</f>
        <v>0.7</v>
      </c>
      <c r="J704" s="57">
        <f>'PRIX LF'!R707</f>
        <v>10.443999999999999</v>
      </c>
      <c r="K704" s="57">
        <f>'PRIX LF'!J707</f>
        <v>2.7809090909090903</v>
      </c>
      <c r="L704" s="303">
        <f>'PRIX LF'!AE707</f>
        <v>4.1615999999999997E-3</v>
      </c>
    </row>
    <row r="705" spans="1:12" x14ac:dyDescent="0.2">
      <c r="A705" s="26">
        <f>'PRIX LF'!A708</f>
        <v>2584</v>
      </c>
      <c r="B705" s="26" t="str">
        <f>'PRIX LF'!D708</f>
        <v>PUSH UP BARS S</v>
      </c>
      <c r="C705" s="57">
        <f>'PRIX LF'!L708</f>
        <v>9.92</v>
      </c>
      <c r="D705" s="57">
        <f>'PRIX LF'!O708</f>
        <v>7.6879999999999997</v>
      </c>
      <c r="E705" s="54">
        <f>'PRIX LF'!P708</f>
        <v>-0.22500000000000003</v>
      </c>
      <c r="F705" s="26" t="str">
        <f>'PRIX LF'!W708</f>
        <v>CROSS TRAINING</v>
      </c>
      <c r="G705" s="57">
        <f>'PRIX LF'!N708</f>
        <v>11.904</v>
      </c>
      <c r="H705" s="26" t="str">
        <f>'PRIX LF'!F708</f>
        <v>PAIRE</v>
      </c>
      <c r="I705" s="26">
        <f>'PRIX LF'!V708</f>
        <v>0.95</v>
      </c>
      <c r="J705" s="57">
        <f>'PRIX LF'!R708</f>
        <v>7.1920000000000002</v>
      </c>
      <c r="K705" s="57">
        <f>'PRIX LF'!J708</f>
        <v>3.0318181818181813</v>
      </c>
      <c r="L705" s="303">
        <f>'PRIX LF'!AE708</f>
        <v>4.9632000000000001E-3</v>
      </c>
    </row>
    <row r="706" spans="1:12" x14ac:dyDescent="0.2">
      <c r="A706" s="26">
        <f>'PRIX LF'!A709</f>
        <v>1697</v>
      </c>
      <c r="B706" s="26" t="str">
        <f>'PRIX LF'!D709</f>
        <v>RACK 10 KITS PUMP</v>
      </c>
      <c r="C706" s="57">
        <f>'PRIX LF'!L709</f>
        <v>170</v>
      </c>
      <c r="D706" s="57">
        <f>'PRIX LF'!O709</f>
        <v>144.5</v>
      </c>
      <c r="E706" s="54">
        <f>'PRIX LF'!P709</f>
        <v>-0.15</v>
      </c>
      <c r="F706" s="26" t="str">
        <f>'PRIX LF'!W709</f>
        <v>FITNESS</v>
      </c>
      <c r="G706" s="57">
        <f>'PRIX LF'!N709</f>
        <v>204</v>
      </c>
      <c r="H706" s="26" t="str">
        <f>'PRIX LF'!F709</f>
        <v>PIECE</v>
      </c>
      <c r="I706" s="26">
        <f>'PRIX LF'!V709</f>
        <v>21.3</v>
      </c>
      <c r="J706" s="57">
        <f>'PRIX LF'!R709</f>
        <v>140.25</v>
      </c>
      <c r="K706" s="57">
        <f>'PRIX LF'!J709</f>
        <v>63.605454545454535</v>
      </c>
      <c r="L706" s="303">
        <f>'PRIX LF'!AE709</f>
        <v>0.11304</v>
      </c>
    </row>
    <row r="707" spans="1:12" x14ac:dyDescent="0.2">
      <c r="A707" s="26">
        <f>'PRIX LF'!A710</f>
        <v>3917</v>
      </c>
      <c r="B707" s="26" t="str">
        <f>'PRIX LF'!D710</f>
        <v>RACK 10 MEDECINE BALL</v>
      </c>
      <c r="C707" s="57">
        <f>'PRIX LF'!L710</f>
        <v>150</v>
      </c>
      <c r="D707" s="57">
        <f>'PRIX LF'!O710</f>
        <v>138.75</v>
      </c>
      <c r="E707" s="54">
        <f>'PRIX LF'!P710</f>
        <v>-7.4999999999999997E-2</v>
      </c>
      <c r="F707" s="26" t="str">
        <f>'PRIX LF'!W710</f>
        <v>CROSS TRAINING</v>
      </c>
      <c r="G707" s="57">
        <f>'PRIX LF'!N710</f>
        <v>180</v>
      </c>
      <c r="H707" s="26" t="str">
        <f>'PRIX LF'!F710</f>
        <v>PIECE</v>
      </c>
      <c r="I707" s="26">
        <f>'PRIX LF'!V710</f>
        <v>9</v>
      </c>
      <c r="J707" s="57">
        <f>'PRIX LF'!R710</f>
        <v>131.25</v>
      </c>
      <c r="K707" s="57">
        <f>'PRIX LF'!J710</f>
        <v>65.793750000000003</v>
      </c>
      <c r="L707" s="303" t="str">
        <f>'PRIX LF'!AE710</f>
        <v/>
      </c>
    </row>
    <row r="708" spans="1:12" x14ac:dyDescent="0.2">
      <c r="A708" s="26">
        <f>'PRIX LF'!A711</f>
        <v>1837</v>
      </c>
      <c r="B708" s="26" t="str">
        <f>'PRIX LF'!D711</f>
        <v>RACK 15 KITS PUMP GRIS</v>
      </c>
      <c r="C708" s="57">
        <f>'PRIX LF'!L711</f>
        <v>250</v>
      </c>
      <c r="D708" s="57">
        <f>'PRIX LF'!O711</f>
        <v>212.5</v>
      </c>
      <c r="E708" s="54">
        <f>'PRIX LF'!P711</f>
        <v>-0.15</v>
      </c>
      <c r="F708" s="26" t="str">
        <f>'PRIX LF'!W711</f>
        <v>FITNESS</v>
      </c>
      <c r="G708" s="57">
        <f>'PRIX LF'!N711</f>
        <v>300</v>
      </c>
      <c r="H708" s="26" t="str">
        <f>'PRIX LF'!F711</f>
        <v>PIECE</v>
      </c>
      <c r="I708" s="26">
        <f>'PRIX LF'!V711</f>
        <v>20</v>
      </c>
      <c r="J708" s="57">
        <f>'PRIX LF'!R711</f>
        <v>206.25</v>
      </c>
      <c r="K708" s="57">
        <f>'PRIX LF'!J711</f>
        <v>49.219999999999992</v>
      </c>
      <c r="L708" s="303" t="str">
        <f>'PRIX LF'!AE711</f>
        <v/>
      </c>
    </row>
    <row r="709" spans="1:12" x14ac:dyDescent="0.2">
      <c r="A709" s="26">
        <f>'PRIX LF'!A712</f>
        <v>1699</v>
      </c>
      <c r="B709" s="26" t="str">
        <f>'PRIX LF'!D712</f>
        <v>RACK 20 KITS PUMP GRIS</v>
      </c>
      <c r="C709" s="57">
        <f>'PRIX LF'!L712</f>
        <v>300</v>
      </c>
      <c r="D709" s="57">
        <f>'PRIX LF'!O712</f>
        <v>255</v>
      </c>
      <c r="E709" s="54">
        <f>'PRIX LF'!P712</f>
        <v>-0.15</v>
      </c>
      <c r="F709" s="26" t="str">
        <f>'PRIX LF'!W712</f>
        <v>FITNESS</v>
      </c>
      <c r="G709" s="57">
        <f>'PRIX LF'!N712</f>
        <v>360</v>
      </c>
      <c r="H709" s="26" t="str">
        <f>'PRIX LF'!F712</f>
        <v>PIECE</v>
      </c>
      <c r="I709" s="26">
        <f>'PRIX LF'!V712</f>
        <v>47</v>
      </c>
      <c r="J709" s="57">
        <f>'PRIX LF'!R712</f>
        <v>247.5</v>
      </c>
      <c r="K709" s="57">
        <f>'PRIX LF'!J712</f>
        <v>83.113636363636346</v>
      </c>
      <c r="L709" s="303">
        <f>'PRIX LF'!AE712</f>
        <v>0.18804800000000002</v>
      </c>
    </row>
    <row r="710" spans="1:12" x14ac:dyDescent="0.2">
      <c r="A710" s="26">
        <f>'PRIX LF'!A713</f>
        <v>1992</v>
      </c>
      <c r="B710" s="26" t="str">
        <f>'PRIX LF'!D713</f>
        <v>RACK 20 KITS PUMP ROULANT</v>
      </c>
      <c r="C710" s="57">
        <f>'PRIX LF'!L713</f>
        <v>250</v>
      </c>
      <c r="D710" s="57">
        <f>'PRIX LF'!O713</f>
        <v>212.5</v>
      </c>
      <c r="E710" s="54">
        <f>'PRIX LF'!P713</f>
        <v>-0.15</v>
      </c>
      <c r="F710" s="26" t="str">
        <f>'PRIX LF'!W713</f>
        <v>FITNESS</v>
      </c>
      <c r="G710" s="57">
        <f>'PRIX LF'!N713</f>
        <v>300</v>
      </c>
      <c r="H710" s="26" t="str">
        <f>'PRIX LF'!F713</f>
        <v>PIECE</v>
      </c>
      <c r="I710" s="26">
        <f>'PRIX LF'!V713</f>
        <v>34</v>
      </c>
      <c r="J710" s="57">
        <f>'PRIX LF'!R713</f>
        <v>206.25</v>
      </c>
      <c r="K710" s="57">
        <f>'PRIX LF'!J713</f>
        <v>72.620949387855518</v>
      </c>
      <c r="L710" s="303" t="str">
        <f>'PRIX LF'!AE713</f>
        <v/>
      </c>
    </row>
    <row r="711" spans="1:12" x14ac:dyDescent="0.2">
      <c r="A711" s="26">
        <f>'PRIX LF'!A714</f>
        <v>1988</v>
      </c>
      <c r="B711" s="26" t="str">
        <f>'PRIX LF'!D714</f>
        <v>RACK 20 MEDECINE BALL &amp; WALL BALL</v>
      </c>
      <c r="C711" s="57">
        <f>'PRIX LF'!L714</f>
        <v>250</v>
      </c>
      <c r="D711" s="57">
        <f>'PRIX LF'!O714</f>
        <v>218.75</v>
      </c>
      <c r="E711" s="54">
        <f>'PRIX LF'!P714</f>
        <v>-0.125</v>
      </c>
      <c r="F711" s="26" t="str">
        <f>'PRIX LF'!W714</f>
        <v>CROSS TRAINING</v>
      </c>
      <c r="G711" s="57">
        <f>'PRIX LF'!N714</f>
        <v>300</v>
      </c>
      <c r="H711" s="26" t="str">
        <f>'PRIX LF'!F714</f>
        <v>PIECE</v>
      </c>
      <c r="I711" s="26">
        <f>'PRIX LF'!V714</f>
        <v>50</v>
      </c>
      <c r="J711" s="57">
        <f>'PRIX LF'!R714</f>
        <v>206.25</v>
      </c>
      <c r="K711" s="57">
        <f>'PRIX LF'!J714</f>
        <v>95.34545454545453</v>
      </c>
      <c r="L711" s="303">
        <f>'PRIX LF'!AE714</f>
        <v>0.10200000000000001</v>
      </c>
    </row>
    <row r="712" spans="1:12" x14ac:dyDescent="0.2">
      <c r="A712" s="26">
        <f>'PRIX LF'!A715</f>
        <v>2345</v>
      </c>
      <c r="B712" s="26" t="str">
        <f>'PRIX LF'!D715</f>
        <v>RACK 5 MEDECINE BALL</v>
      </c>
      <c r="C712" s="57">
        <f>'PRIX LF'!L715</f>
        <v>79</v>
      </c>
      <c r="D712" s="57">
        <f>'PRIX LF'!O715</f>
        <v>75.05</v>
      </c>
      <c r="E712" s="54">
        <f>'PRIX LF'!P715</f>
        <v>-5.0000000000000037E-2</v>
      </c>
      <c r="F712" s="26" t="str">
        <f>'PRIX LF'!W715</f>
        <v>CROSS TRAINING</v>
      </c>
      <c r="G712" s="57">
        <f>'PRIX LF'!N715</f>
        <v>94.8</v>
      </c>
      <c r="H712" s="26" t="str">
        <f>'PRIX LF'!F715</f>
        <v>PIECE</v>
      </c>
      <c r="I712" s="26">
        <f>'PRIX LF'!V715</f>
        <v>24</v>
      </c>
      <c r="J712" s="57">
        <f>'PRIX LF'!R715</f>
        <v>71.100000000000009</v>
      </c>
      <c r="K712" s="57">
        <f>'PRIX LF'!J715</f>
        <v>29.9</v>
      </c>
      <c r="L712" s="303">
        <f>'PRIX LF'!AE715</f>
        <v>0.150864</v>
      </c>
    </row>
    <row r="713" spans="1:12" x14ac:dyDescent="0.2">
      <c r="A713" s="26">
        <f>'PRIX LF'!A716</f>
        <v>1718</v>
      </c>
      <c r="B713" s="26" t="str">
        <f>'PRIX LF'!D716</f>
        <v>RACK ACCESSOIRES</v>
      </c>
      <c r="C713" s="57">
        <f>'PRIX LF'!L716</f>
        <v>100</v>
      </c>
      <c r="D713" s="57">
        <f>'PRIX LF'!O716</f>
        <v>80</v>
      </c>
      <c r="E713" s="54">
        <f>'PRIX LF'!P716</f>
        <v>-0.2</v>
      </c>
      <c r="F713" s="26" t="str">
        <f>'PRIX LF'!W716</f>
        <v>MUSCULATION</v>
      </c>
      <c r="G713" s="57">
        <f>'PRIX LF'!N716</f>
        <v>120</v>
      </c>
      <c r="H713" s="26" t="str">
        <f>'PRIX LF'!F716</f>
        <v>PIECE</v>
      </c>
      <c r="I713" s="26">
        <f>'PRIX LF'!V716</f>
        <v>17.5</v>
      </c>
      <c r="J713" s="57">
        <f>'PRIX LF'!R716</f>
        <v>75</v>
      </c>
      <c r="K713" s="57">
        <f>'PRIX LF'!J716</f>
        <v>24.04545454545454</v>
      </c>
      <c r="L713" s="303">
        <f>'PRIX LF'!AE716</f>
        <v>5.1486499999999994E-3</v>
      </c>
    </row>
    <row r="714" spans="1:12" x14ac:dyDescent="0.2">
      <c r="A714" s="26">
        <f>'PRIX LF'!A717</f>
        <v>2304</v>
      </c>
      <c r="B714" s="26" t="str">
        <f>'PRIX LF'!D717</f>
        <v>RACK BARRES LESTEES</v>
      </c>
      <c r="C714" s="57">
        <f>'PRIX LF'!L717</f>
        <v>190</v>
      </c>
      <c r="D714" s="57">
        <f>'PRIX LF'!O717</f>
        <v>166.25</v>
      </c>
      <c r="E714" s="54">
        <f>'PRIX LF'!P717</f>
        <v>-0.125</v>
      </c>
      <c r="F714" s="26" t="str">
        <f>'PRIX LF'!W717</f>
        <v>FITNESS</v>
      </c>
      <c r="G714" s="57">
        <f>'PRIX LF'!N717</f>
        <v>228</v>
      </c>
      <c r="H714" s="26" t="str">
        <f>'PRIX LF'!F717</f>
        <v>PIECE</v>
      </c>
      <c r="I714" s="26">
        <f>'PRIX LF'!V717</f>
        <v>15</v>
      </c>
      <c r="J714" s="57">
        <f>'PRIX LF'!R717</f>
        <v>156.75</v>
      </c>
      <c r="K714" s="57">
        <f>'PRIX LF'!J717</f>
        <v>93.72</v>
      </c>
      <c r="L714" s="303" t="str">
        <f>'PRIX LF'!AE717</f>
        <v/>
      </c>
    </row>
    <row r="715" spans="1:12" x14ac:dyDescent="0.2">
      <c r="A715" s="26">
        <f>'PRIX LF'!A718</f>
        <v>3555</v>
      </c>
      <c r="B715" s="26" t="str">
        <f>'PRIX LF'!D718</f>
        <v>RACK BARRES MURAL</v>
      </c>
      <c r="C715" s="57">
        <f>'PRIX LF'!L718</f>
        <v>55</v>
      </c>
      <c r="D715" s="57">
        <f>'PRIX LF'!O718</f>
        <v>48.125</v>
      </c>
      <c r="E715" s="54">
        <f>'PRIX LF'!P718</f>
        <v>-0.125</v>
      </c>
      <c r="F715" s="26" t="str">
        <f>'PRIX LF'!W718</f>
        <v>MUSCULATION</v>
      </c>
      <c r="G715" s="57">
        <f>'PRIX LF'!N718</f>
        <v>66</v>
      </c>
      <c r="H715" s="26" t="str">
        <f>'PRIX LF'!F718</f>
        <v>PAIRE</v>
      </c>
      <c r="I715" s="26">
        <f>'PRIX LF'!V718</f>
        <v>8.6</v>
      </c>
      <c r="J715" s="57">
        <f>'PRIX LF'!R718</f>
        <v>45.375</v>
      </c>
      <c r="K715" s="57">
        <f>'PRIX LF'!J718</f>
        <v>8.8863636363636349</v>
      </c>
      <c r="L715" s="303">
        <f>'PRIX LF'!AE718</f>
        <v>9.1999999999999998E-3</v>
      </c>
    </row>
    <row r="716" spans="1:12" x14ac:dyDescent="0.2">
      <c r="A716" s="26">
        <f>'PRIX LF'!A719</f>
        <v>3398</v>
      </c>
      <c r="B716" s="26" t="str">
        <f>'PRIX LF'!D719</f>
        <v>RACK BARRES VERTICAL</v>
      </c>
      <c r="C716" s="57">
        <f>'PRIX LF'!L719</f>
        <v>110</v>
      </c>
      <c r="D716" s="57">
        <f>'PRIX LF'!O719</f>
        <v>93.5</v>
      </c>
      <c r="E716" s="54">
        <f>'PRIX LF'!P719</f>
        <v>-0.15</v>
      </c>
      <c r="F716" s="26" t="str">
        <f>'PRIX LF'!W719</f>
        <v>MUSCULATION</v>
      </c>
      <c r="G716" s="57">
        <f>'PRIX LF'!N719</f>
        <v>132</v>
      </c>
      <c r="H716" s="26" t="str">
        <f>'PRIX LF'!F719</f>
        <v>PIECE</v>
      </c>
      <c r="I716" s="26">
        <f>'PRIX LF'!V719</f>
        <v>15.8</v>
      </c>
      <c r="J716" s="57">
        <f>'PRIX LF'!R719</f>
        <v>88</v>
      </c>
      <c r="K716" s="57">
        <f>'PRIX LF'!J719</f>
        <v>39.674999999999997</v>
      </c>
      <c r="L716" s="303">
        <f>'PRIX LF'!AE719</f>
        <v>0.2404</v>
      </c>
    </row>
    <row r="717" spans="1:12" x14ac:dyDescent="0.2">
      <c r="A717" s="26">
        <f>'PRIX LF'!A720</f>
        <v>1970</v>
      </c>
      <c r="B717" s="26" t="str">
        <f>'PRIX LF'!D720</f>
        <v>RACK DISQUE BUMPER VERTICAL</v>
      </c>
      <c r="C717" s="57">
        <f>'PRIX LF'!L720</f>
        <v>80</v>
      </c>
      <c r="D717" s="57">
        <f>'PRIX LF'!O720</f>
        <v>80</v>
      </c>
      <c r="E717" s="54">
        <f>'PRIX LF'!P720</f>
        <v>0</v>
      </c>
      <c r="F717" s="26" t="str">
        <f>'PRIX LF'!W720</f>
        <v>CROSS TRAINING</v>
      </c>
      <c r="G717" s="57">
        <f>'PRIX LF'!N720</f>
        <v>96</v>
      </c>
      <c r="H717" s="26" t="str">
        <f>'PRIX LF'!F720</f>
        <v>PIECE</v>
      </c>
      <c r="I717" s="26">
        <f>'PRIX LF'!V720</f>
        <v>10</v>
      </c>
      <c r="J717" s="57">
        <f>'PRIX LF'!R720</f>
        <v>76</v>
      </c>
      <c r="K717" s="57">
        <f>'PRIX LF'!J720</f>
        <v>36.590909090909086</v>
      </c>
      <c r="L717" s="303">
        <f>'PRIX LF'!AE720</f>
        <v>6.2370000000000002E-2</v>
      </c>
    </row>
    <row r="718" spans="1:12" x14ac:dyDescent="0.2">
      <c r="A718" s="26">
        <f>'PRIX LF'!A721</f>
        <v>1705</v>
      </c>
      <c r="B718" s="26" t="str">
        <f>'PRIX LF'!D721</f>
        <v xml:space="preserve">RACK DISQUES </v>
      </c>
      <c r="C718" s="57">
        <f>'PRIX LF'!L721</f>
        <v>150</v>
      </c>
      <c r="D718" s="57">
        <f>'PRIX LF'!O721</f>
        <v>135</v>
      </c>
      <c r="E718" s="54">
        <f>'PRIX LF'!P721</f>
        <v>-0.1</v>
      </c>
      <c r="F718" s="26" t="str">
        <f>'PRIX LF'!W721</f>
        <v>MUSCULATION</v>
      </c>
      <c r="G718" s="57">
        <f>'PRIX LF'!N721</f>
        <v>180</v>
      </c>
      <c r="H718" s="26" t="str">
        <f>'PRIX LF'!F721</f>
        <v>PIECE</v>
      </c>
      <c r="I718" s="26">
        <f>'PRIX LF'!V721</f>
        <v>15</v>
      </c>
      <c r="J718" s="57">
        <f>'PRIX LF'!R721</f>
        <v>127.5</v>
      </c>
      <c r="K718" s="57">
        <f>'PRIX LF'!J721</f>
        <v>44.954545454545446</v>
      </c>
      <c r="L718" s="303">
        <f>'PRIX LF'!AE721</f>
        <v>0.17499999999999999</v>
      </c>
    </row>
    <row r="719" spans="1:12" x14ac:dyDescent="0.2">
      <c r="A719" s="26">
        <f>'PRIX LF'!A722</f>
        <v>4015</v>
      </c>
      <c r="B719" s="26" t="str">
        <f>'PRIX LF'!D722</f>
        <v>RACK DISQUES BUMPER</v>
      </c>
      <c r="C719" s="57">
        <f>'PRIX LF'!L722</f>
        <v>130</v>
      </c>
      <c r="D719" s="57">
        <f>'PRIX LF'!O722</f>
        <v>107.25</v>
      </c>
      <c r="E719" s="54">
        <f>'PRIX LF'!P722</f>
        <v>-0.17499999999999999</v>
      </c>
      <c r="F719" s="26" t="str">
        <f>'PRIX LF'!W722</f>
        <v>CROSS TRAINING</v>
      </c>
      <c r="G719" s="57">
        <f>'PRIX LF'!N722</f>
        <v>156</v>
      </c>
      <c r="H719" s="26" t="str">
        <f>'PRIX LF'!F722</f>
        <v>PIECE</v>
      </c>
      <c r="I719" s="26">
        <f>'PRIX LF'!V722</f>
        <v>20</v>
      </c>
      <c r="J719" s="57">
        <f>'PRIX LF'!R722</f>
        <v>100.75</v>
      </c>
      <c r="K719" s="57">
        <f>'PRIX LF'!J722</f>
        <v>76.56</v>
      </c>
      <c r="L719" s="303" t="str">
        <f>'PRIX LF'!AE722</f>
        <v/>
      </c>
    </row>
    <row r="720" spans="1:12" x14ac:dyDescent="0.2">
      <c r="A720" s="26">
        <f>'PRIX LF'!A723</f>
        <v>1709</v>
      </c>
      <c r="B720" s="26" t="str">
        <f>'PRIX LF'!D723</f>
        <v>RACK DOMES TRAINER</v>
      </c>
      <c r="C720" s="57">
        <f>'PRIX LF'!L723</f>
        <v>163</v>
      </c>
      <c r="D720" s="57">
        <f>'PRIX LF'!O723</f>
        <v>150.77500000000001</v>
      </c>
      <c r="E720" s="54">
        <f>'PRIX LF'!P723</f>
        <v>-7.4999999999999969E-2</v>
      </c>
      <c r="F720" s="26" t="str">
        <f>'PRIX LF'!W723</f>
        <v>FITNESS</v>
      </c>
      <c r="G720" s="57">
        <f>'PRIX LF'!N723</f>
        <v>195.6</v>
      </c>
      <c r="H720" s="26" t="str">
        <f>'PRIX LF'!F723</f>
        <v>PIECE</v>
      </c>
      <c r="I720" s="26">
        <f>'PRIX LF'!V723</f>
        <v>30</v>
      </c>
      <c r="J720" s="57">
        <f>'PRIX LF'!R723</f>
        <v>142.625</v>
      </c>
      <c r="K720" s="57">
        <f>'PRIX LF'!J723</f>
        <v>81.344999999999999</v>
      </c>
      <c r="L720" s="303" t="str">
        <f>'PRIX LF'!AE723</f>
        <v/>
      </c>
    </row>
    <row r="721" spans="1:12" x14ac:dyDescent="0.2">
      <c r="A721" s="26">
        <f>'PRIX LF'!A724</f>
        <v>1710</v>
      </c>
      <c r="B721" s="26" t="str">
        <f>'PRIX LF'!D724</f>
        <v>RACK FOAM ROLLER</v>
      </c>
      <c r="C721" s="57">
        <f>'PRIX LF'!L724</f>
        <v>20</v>
      </c>
      <c r="D721" s="57">
        <f>'PRIX LF'!O724</f>
        <v>12</v>
      </c>
      <c r="E721" s="54">
        <f>'PRIX LF'!P724</f>
        <v>-0.4</v>
      </c>
      <c r="F721" s="26" t="str">
        <f>'PRIX LF'!W724</f>
        <v>MÉTHODES DOUCES</v>
      </c>
      <c r="G721" s="57">
        <f>'PRIX LF'!N724</f>
        <v>24</v>
      </c>
      <c r="H721" s="26" t="str">
        <f>'PRIX LF'!F724</f>
        <v>PIECE</v>
      </c>
      <c r="I721" s="26">
        <f>'PRIX LF'!V724</f>
        <v>0.3</v>
      </c>
      <c r="J721" s="57">
        <f>'PRIX LF'!R724</f>
        <v>11.5</v>
      </c>
      <c r="K721" s="57">
        <f>'PRIX LF'!J724</f>
        <v>6.5549999999999997</v>
      </c>
      <c r="L721" s="303" t="str">
        <f>'PRIX LF'!AE724</f>
        <v/>
      </c>
    </row>
    <row r="722" spans="1:12" x14ac:dyDescent="0.2">
      <c r="A722" s="26">
        <f>'PRIX LF'!A725</f>
        <v>3579</v>
      </c>
      <c r="B722" s="26" t="str">
        <f>'PRIX LF'!D725</f>
        <v>RACK GATOR</v>
      </c>
      <c r="C722" s="57">
        <f>'PRIX LF'!L725</f>
        <v>119.5</v>
      </c>
      <c r="D722" s="57">
        <f>'PRIX LF'!O725</f>
        <v>119.5</v>
      </c>
      <c r="E722" s="54">
        <f>'PRIX LF'!P725</f>
        <v>0</v>
      </c>
      <c r="F722" s="26" t="str">
        <f>'PRIX LF'!W725</f>
        <v>ÉQUIPEMENT</v>
      </c>
      <c r="G722" s="57">
        <f>'PRIX LF'!N725</f>
        <v>143.4</v>
      </c>
      <c r="H722" s="26" t="str">
        <f>'PRIX LF'!F725</f>
        <v>PIECE</v>
      </c>
      <c r="I722" s="26">
        <f>'PRIX LF'!V725</f>
        <v>6</v>
      </c>
      <c r="J722" s="57">
        <f>'PRIX LF'!R725</f>
        <v>119.5</v>
      </c>
      <c r="K722" s="57">
        <f>'PRIX LF'!J725</f>
        <v>107.55</v>
      </c>
      <c r="L722" s="303" t="str">
        <f>'PRIX LF'!AE725</f>
        <v/>
      </c>
    </row>
    <row r="723" spans="1:12" x14ac:dyDescent="0.2">
      <c r="A723" s="26">
        <f>'PRIX LF'!A726</f>
        <v>1704</v>
      </c>
      <c r="B723" s="26" t="str">
        <f>'PRIX LF'!D726</f>
        <v>RACK GYMBALL BALLON</v>
      </c>
      <c r="C723" s="57">
        <f>'PRIX LF'!L726</f>
        <v>120</v>
      </c>
      <c r="D723" s="57">
        <f>'PRIX LF'!O726</f>
        <v>87</v>
      </c>
      <c r="E723" s="54">
        <f>'PRIX LF'!P726</f>
        <v>-0.27500000000000002</v>
      </c>
      <c r="F723" s="26" t="str">
        <f>'PRIX LF'!W726</f>
        <v>MÉTHODES DOUCES</v>
      </c>
      <c r="G723" s="57">
        <f>'PRIX LF'!N726</f>
        <v>144</v>
      </c>
      <c r="H723" s="26" t="str">
        <f>'PRIX LF'!F726</f>
        <v>PIECE</v>
      </c>
      <c r="I723" s="26">
        <f>'PRIX LF'!V726</f>
        <v>12.2</v>
      </c>
      <c r="J723" s="57">
        <f>'PRIX LF'!R726</f>
        <v>84</v>
      </c>
      <c r="K723" s="57">
        <f>'PRIX LF'!J726</f>
        <v>45.299545454545445</v>
      </c>
      <c r="L723" s="303">
        <f>'PRIX LF'!AE726</f>
        <v>8.1625000000000003E-2</v>
      </c>
    </row>
    <row r="724" spans="1:12" x14ac:dyDescent="0.2">
      <c r="A724" s="26">
        <f>'PRIX LF'!A727</f>
        <v>3777</v>
      </c>
      <c r="B724" s="26" t="str">
        <f>'PRIX LF'!D727</f>
        <v>RACK HALTERES 10 À 15 PAIRES</v>
      </c>
      <c r="C724" s="57">
        <f>'PRIX LF'!L727</f>
        <v>392</v>
      </c>
      <c r="D724" s="57">
        <f>'PRIX LF'!O727</f>
        <v>323.39999999999998</v>
      </c>
      <c r="E724" s="54">
        <f>'PRIX LF'!P727</f>
        <v>-0.17500000000000004</v>
      </c>
      <c r="F724" s="26" t="str">
        <f>'PRIX LF'!W727</f>
        <v>MUSCULATION</v>
      </c>
      <c r="G724" s="57">
        <f>'PRIX LF'!N727</f>
        <v>470.4</v>
      </c>
      <c r="H724" s="26" t="str">
        <f>'PRIX LF'!F727</f>
        <v>PIECE</v>
      </c>
      <c r="I724" s="26">
        <f>'PRIX LF'!V727</f>
        <v>100</v>
      </c>
      <c r="J724" s="57">
        <f>'PRIX LF'!R727</f>
        <v>303.8</v>
      </c>
      <c r="K724" s="57">
        <f>'PRIX LF'!J727</f>
        <v>174.59090909090907</v>
      </c>
      <c r="L724" s="303">
        <f>'PRIX LF'!AE727</f>
        <v>0.24360600000000004</v>
      </c>
    </row>
    <row r="725" spans="1:12" x14ac:dyDescent="0.2">
      <c r="A725" s="26">
        <f>'PRIX LF'!A728</f>
        <v>4084</v>
      </c>
      <c r="B725" s="26" t="str">
        <f>'PRIX LF'!D728</f>
        <v>RACK HALTERES RONDS 12 PAIRES</v>
      </c>
      <c r="C725" s="57">
        <f>'PRIX LF'!L728</f>
        <v>825</v>
      </c>
      <c r="D725" s="57">
        <f>'PRIX LF'!O728</f>
        <v>618.75</v>
      </c>
      <c r="E725" s="54">
        <f>'PRIX LF'!P728</f>
        <v>-0.25</v>
      </c>
      <c r="F725" s="26" t="str">
        <f>'PRIX LF'!W728</f>
        <v>MUSCULATION</v>
      </c>
      <c r="G725" s="57">
        <f>'PRIX LF'!N728</f>
        <v>990</v>
      </c>
      <c r="H725" s="26" t="str">
        <f>'PRIX LF'!F728</f>
        <v>PIECE</v>
      </c>
      <c r="I725" s="26">
        <f>'PRIX LF'!V728</f>
        <v>67</v>
      </c>
      <c r="J725" s="57">
        <f>'PRIX LF'!R728</f>
        <v>598.125</v>
      </c>
      <c r="K725" s="57">
        <f>'PRIX LF'!J728</f>
        <v>363.00000000000006</v>
      </c>
      <c r="L725" s="303" t="str">
        <f>'PRIX LF'!AE728</f>
        <v/>
      </c>
    </row>
    <row r="726" spans="1:12" x14ac:dyDescent="0.2">
      <c r="A726" s="26">
        <f>'PRIX LF'!A729</f>
        <v>4085</v>
      </c>
      <c r="B726" s="26" t="str">
        <f>'PRIX LF'!D729</f>
        <v>RACK HALTERES RONDS 6 PAIRES</v>
      </c>
      <c r="C726" s="57">
        <f>'PRIX LF'!L729</f>
        <v>560</v>
      </c>
      <c r="D726" s="57">
        <f>'PRIX LF'!O729</f>
        <v>420</v>
      </c>
      <c r="E726" s="54">
        <f>'PRIX LF'!P729</f>
        <v>-0.25</v>
      </c>
      <c r="F726" s="26" t="str">
        <f>'PRIX LF'!W729</f>
        <v>MUSCULATION</v>
      </c>
      <c r="G726" s="57">
        <f>'PRIX LF'!N729</f>
        <v>672</v>
      </c>
      <c r="H726" s="26" t="str">
        <f>'PRIX LF'!F729</f>
        <v>PIECE</v>
      </c>
      <c r="I726" s="26">
        <f>'PRIX LF'!V729</f>
        <v>50</v>
      </c>
      <c r="J726" s="57">
        <f>'PRIX LF'!R729</f>
        <v>406</v>
      </c>
      <c r="K726" s="57">
        <f>'PRIX LF'!J729</f>
        <v>246.40000000000003</v>
      </c>
      <c r="L726" s="303" t="str">
        <f>'PRIX LF'!AE729</f>
        <v/>
      </c>
    </row>
    <row r="727" spans="1:12" x14ac:dyDescent="0.2">
      <c r="A727" s="26">
        <f>'PRIX LF'!A730</f>
        <v>2239</v>
      </c>
      <c r="B727" s="26" t="str">
        <f>'PRIX LF'!D730</f>
        <v>RACK HALTERES VINYLES FITNESS ROULANT</v>
      </c>
      <c r="C727" s="57">
        <f>'PRIX LF'!L730</f>
        <v>189</v>
      </c>
      <c r="D727" s="57">
        <f>'PRIX LF'!O730</f>
        <v>174.82500000000002</v>
      </c>
      <c r="E727" s="54">
        <f>'PRIX LF'!P730</f>
        <v>-7.4999999999999914E-2</v>
      </c>
      <c r="F727" s="26" t="str">
        <f>'PRIX LF'!W730</f>
        <v>FITNESS</v>
      </c>
      <c r="G727" s="57">
        <f>'PRIX LF'!N730</f>
        <v>226.79999999999998</v>
      </c>
      <c r="H727" s="26" t="str">
        <f>'PRIX LF'!F730</f>
        <v>PIECE</v>
      </c>
      <c r="I727" s="26">
        <f>'PRIX LF'!V730</f>
        <v>28</v>
      </c>
      <c r="J727" s="57">
        <f>'PRIX LF'!R730</f>
        <v>165.375</v>
      </c>
      <c r="K727" s="57">
        <f>'PRIX LF'!J730</f>
        <v>83.636363636363626</v>
      </c>
      <c r="L727" s="303">
        <f>'PRIX LF'!AE730</f>
        <v>3.5999999999999997E-2</v>
      </c>
    </row>
    <row r="728" spans="1:12" x14ac:dyDescent="0.2">
      <c r="A728" s="26">
        <f>'PRIX LF'!A731</f>
        <v>1993</v>
      </c>
      <c r="B728" s="26" t="str">
        <f>'PRIX LF'!D731</f>
        <v>RACK KETTLEBELL</v>
      </c>
      <c r="C728" s="57">
        <f>'PRIX LF'!L731</f>
        <v>140</v>
      </c>
      <c r="D728" s="57">
        <f>'PRIX LF'!O731</f>
        <v>112</v>
      </c>
      <c r="E728" s="54">
        <f>'PRIX LF'!P731</f>
        <v>-0.2</v>
      </c>
      <c r="F728" s="26" t="str">
        <f>'PRIX LF'!W731</f>
        <v>CROSS TRAINING</v>
      </c>
      <c r="G728" s="57">
        <f>'PRIX LF'!N731</f>
        <v>168</v>
      </c>
      <c r="H728" s="26" t="str">
        <f>'PRIX LF'!F731</f>
        <v>PIECE</v>
      </c>
      <c r="I728" s="26">
        <f>'PRIX LF'!V731</f>
        <v>18</v>
      </c>
      <c r="J728" s="57">
        <f>'PRIX LF'!R731</f>
        <v>105</v>
      </c>
      <c r="K728" s="57">
        <f>'PRIX LF'!J731</f>
        <v>48.97239495108996</v>
      </c>
      <c r="L728" s="303" t="str">
        <f>'PRIX LF'!AE731</f>
        <v/>
      </c>
    </row>
    <row r="729" spans="1:12" x14ac:dyDescent="0.2">
      <c r="A729" s="26">
        <f>'PRIX LF'!A732</f>
        <v>2981</v>
      </c>
      <c r="B729" s="26" t="str">
        <f>'PRIX LF'!D732</f>
        <v>RACK KETTLEBELL LARGE</v>
      </c>
      <c r="C729" s="57">
        <f>'PRIX LF'!L732</f>
        <v>280</v>
      </c>
      <c r="D729" s="57">
        <f>'PRIX LF'!O732</f>
        <v>252</v>
      </c>
      <c r="E729" s="54">
        <f>'PRIX LF'!P732</f>
        <v>-0.1</v>
      </c>
      <c r="F729" s="26" t="str">
        <f>'PRIX LF'!W732</f>
        <v>CROSS TRAINING</v>
      </c>
      <c r="G729" s="57">
        <f>'PRIX LF'!N732</f>
        <v>336</v>
      </c>
      <c r="H729" s="26" t="str">
        <f>'PRIX LF'!F732</f>
        <v>PIECE</v>
      </c>
      <c r="I729" s="26">
        <f>'PRIX LF'!V732</f>
        <v>35</v>
      </c>
      <c r="J729" s="57">
        <f>'PRIX LF'!R732</f>
        <v>252</v>
      </c>
      <c r="K729" s="57">
        <f>'PRIX LF'!J732</f>
        <v>131.17500000000001</v>
      </c>
      <c r="L729" s="303" t="str">
        <f>'PRIX LF'!AE732</f>
        <v/>
      </c>
    </row>
    <row r="730" spans="1:12" x14ac:dyDescent="0.2">
      <c r="A730" s="26">
        <f>'PRIX LF'!A733</f>
        <v>1713</v>
      </c>
      <c r="B730" s="26" t="str">
        <f>'PRIX LF'!D733</f>
        <v>RACK KETTLEBELL SMALL</v>
      </c>
      <c r="C730" s="57">
        <f>'PRIX LF'!L733</f>
        <v>110</v>
      </c>
      <c r="D730" s="57">
        <f>'PRIX LF'!O733</f>
        <v>99</v>
      </c>
      <c r="E730" s="54">
        <f>'PRIX LF'!P733</f>
        <v>-0.1</v>
      </c>
      <c r="F730" s="26" t="str">
        <f>'PRIX LF'!W733</f>
        <v>CROSS TRAINING</v>
      </c>
      <c r="G730" s="57">
        <f>'PRIX LF'!N733</f>
        <v>132</v>
      </c>
      <c r="H730" s="26" t="str">
        <f>'PRIX LF'!F733</f>
        <v>PIECE</v>
      </c>
      <c r="I730" s="26">
        <f>'PRIX LF'!V733</f>
        <v>25.5</v>
      </c>
      <c r="J730" s="57">
        <f>'PRIX LF'!R733</f>
        <v>93.5</v>
      </c>
      <c r="K730" s="57">
        <f>'PRIX LF'!J733</f>
        <v>49.345454545454537</v>
      </c>
      <c r="L730" s="303">
        <f>'PRIX LF'!AE733</f>
        <v>0.13030875</v>
      </c>
    </row>
    <row r="731" spans="1:12" x14ac:dyDescent="0.2">
      <c r="A731" s="26">
        <f>'PRIX LF'!A734</f>
        <v>2512</v>
      </c>
      <c r="B731" s="26" t="str">
        <f>'PRIX LF'!D734</f>
        <v>RACK MURAL LARGE POUR WALL BALL</v>
      </c>
      <c r="C731" s="57">
        <f>'PRIX LF'!L734</f>
        <v>854.59</v>
      </c>
      <c r="D731" s="57">
        <f>'PRIX LF'!O734</f>
        <v>747.76625000000001</v>
      </c>
      <c r="E731" s="54">
        <f>'PRIX LF'!P734</f>
        <v>-0.12500000000000003</v>
      </c>
      <c r="F731" s="26" t="str">
        <f>'PRIX LF'!W734</f>
        <v>CROSS TRAINING</v>
      </c>
      <c r="G731" s="57">
        <f>'PRIX LF'!N734</f>
        <v>1025.508</v>
      </c>
      <c r="H731" s="26" t="str">
        <f>'PRIX LF'!F734</f>
        <v>PIECE</v>
      </c>
      <c r="I731" s="26">
        <f>'PRIX LF'!V734</f>
        <v>19</v>
      </c>
      <c r="J731" s="57">
        <f>'PRIX LF'!R734</f>
        <v>705.03674999999998</v>
      </c>
      <c r="K731" s="57">
        <f>'PRIX LF'!J734</f>
        <v>341.83462499999996</v>
      </c>
      <c r="L731" s="303" t="str">
        <f>'PRIX LF'!AE734</f>
        <v/>
      </c>
    </row>
    <row r="732" spans="1:12" x14ac:dyDescent="0.2">
      <c r="A732" s="26">
        <f>'PRIX LF'!A735</f>
        <v>2513</v>
      </c>
      <c r="B732" s="26" t="str">
        <f>'PRIX LF'!D735</f>
        <v>RACK MURAL POUR WALL BALL</v>
      </c>
      <c r="C732" s="57">
        <f>'PRIX LF'!L735</f>
        <v>479.13249999999999</v>
      </c>
      <c r="D732" s="57">
        <f>'PRIX LF'!O735</f>
        <v>419.24093749999997</v>
      </c>
      <c r="E732" s="54">
        <f>'PRIX LF'!P735</f>
        <v>-0.12500000000000006</v>
      </c>
      <c r="F732" s="26" t="str">
        <f>'PRIX LF'!W735</f>
        <v>CROSS TRAINING</v>
      </c>
      <c r="G732" s="57">
        <f>'PRIX LF'!N735</f>
        <v>574.95899999999995</v>
      </c>
      <c r="H732" s="26" t="str">
        <f>'PRIX LF'!F735</f>
        <v>PIECE</v>
      </c>
      <c r="I732" s="26">
        <f>'PRIX LF'!V735</f>
        <v>14</v>
      </c>
      <c r="J732" s="57">
        <f>'PRIX LF'!R735</f>
        <v>395.2843125</v>
      </c>
      <c r="K732" s="57">
        <f>'PRIX LF'!J735</f>
        <v>191.64750000000001</v>
      </c>
      <c r="L732" s="303" t="str">
        <f>'PRIX LF'!AE735</f>
        <v/>
      </c>
    </row>
    <row r="733" spans="1:12" x14ac:dyDescent="0.2">
      <c r="A733" s="26">
        <f>'PRIX LF'!A736</f>
        <v>2347</v>
      </c>
      <c r="B733" s="26" t="str">
        <f>'PRIX LF'!D736</f>
        <v>RACK POWER BAG</v>
      </c>
      <c r="C733" s="57">
        <f>'PRIX LF'!L736</f>
        <v>140</v>
      </c>
      <c r="D733" s="57">
        <f>'PRIX LF'!O736</f>
        <v>129.5</v>
      </c>
      <c r="E733" s="54">
        <f>'PRIX LF'!P736</f>
        <v>-7.4999999999999997E-2</v>
      </c>
      <c r="F733" s="26" t="str">
        <f>'PRIX LF'!W736</f>
        <v>CROSS TRAINING</v>
      </c>
      <c r="G733" s="57">
        <f>'PRIX LF'!N736</f>
        <v>168</v>
      </c>
      <c r="H733" s="26" t="str">
        <f>'PRIX LF'!F736</f>
        <v>PIECE</v>
      </c>
      <c r="I733" s="26">
        <f>'PRIX LF'!V736</f>
        <v>14.4</v>
      </c>
      <c r="J733" s="57">
        <f>'PRIX LF'!R736</f>
        <v>122.5</v>
      </c>
      <c r="K733" s="57">
        <f>'PRIX LF'!J736</f>
        <v>62.727272727272712</v>
      </c>
      <c r="L733" s="303">
        <f>'PRIX LF'!AE736</f>
        <v>0.239894</v>
      </c>
    </row>
    <row r="734" spans="1:12" x14ac:dyDescent="0.2">
      <c r="A734" s="26">
        <f>'PRIX LF'!A737</f>
        <v>1716</v>
      </c>
      <c r="B734" s="26" t="str">
        <f>'PRIX LF'!D737</f>
        <v>RACK TAPIS MURAL</v>
      </c>
      <c r="C734" s="57">
        <f>'PRIX LF'!L737</f>
        <v>25</v>
      </c>
      <c r="D734" s="57">
        <f>'PRIX LF'!O737</f>
        <v>21.875</v>
      </c>
      <c r="E734" s="54">
        <f>'PRIX LF'!P737</f>
        <v>-0.125</v>
      </c>
      <c r="F734" s="26" t="str">
        <f>'PRIX LF'!W737</f>
        <v>FITNESS</v>
      </c>
      <c r="G734" s="57">
        <f>'PRIX LF'!N737</f>
        <v>30</v>
      </c>
      <c r="H734" s="26" t="str">
        <f>'PRIX LF'!F737</f>
        <v>PIECE</v>
      </c>
      <c r="I734" s="26">
        <f>'PRIX LF'!V737</f>
        <v>2.2000000000000002</v>
      </c>
      <c r="J734" s="57">
        <f>'PRIX LF'!R737</f>
        <v>20.625</v>
      </c>
      <c r="K734" s="57">
        <f>'PRIX LF'!J737</f>
        <v>12.667324405799475</v>
      </c>
      <c r="L734" s="303" t="str">
        <f>'PRIX LF'!AE737</f>
        <v/>
      </c>
    </row>
    <row r="735" spans="1:12" x14ac:dyDescent="0.2">
      <c r="A735" s="26">
        <f>'PRIX LF'!A738</f>
        <v>1719</v>
      </c>
      <c r="B735" s="26" t="str">
        <f>'PRIX LF'!D738</f>
        <v>RACK TAPIS ROULANT</v>
      </c>
      <c r="C735" s="57">
        <f>'PRIX LF'!L738</f>
        <v>95</v>
      </c>
      <c r="D735" s="57">
        <f>'PRIX LF'!O738</f>
        <v>83.125</v>
      </c>
      <c r="E735" s="54">
        <f>'PRIX LF'!P738</f>
        <v>-0.125</v>
      </c>
      <c r="F735" s="26" t="str">
        <f>'PRIX LF'!W738</f>
        <v>FITNESS</v>
      </c>
      <c r="G735" s="57">
        <f>'PRIX LF'!N738</f>
        <v>114</v>
      </c>
      <c r="H735" s="26" t="str">
        <f>'PRIX LF'!F738</f>
        <v>PIECE</v>
      </c>
      <c r="I735" s="26">
        <f>'PRIX LF'!V738</f>
        <v>19</v>
      </c>
      <c r="J735" s="57">
        <f>'PRIX LF'!R738</f>
        <v>78.375</v>
      </c>
      <c r="K735" s="57">
        <f>'PRIX LF'!J738</f>
        <v>46.470454545454537</v>
      </c>
      <c r="L735" s="303">
        <f>'PRIX LF'!AE738</f>
        <v>3.7572000000000001E-2</v>
      </c>
    </row>
    <row r="736" spans="1:12" x14ac:dyDescent="0.2">
      <c r="A736" s="26">
        <f>'PRIX LF'!A739</f>
        <v>3920</v>
      </c>
      <c r="B736" s="26" t="str">
        <f>'PRIX LF'!D739</f>
        <v>RAMEUR CONCEPT 2 - MODELE D</v>
      </c>
      <c r="C736" s="57">
        <f>'PRIX LF'!L739</f>
        <v>1316</v>
      </c>
      <c r="D736" s="57">
        <f>'PRIX LF'!O739</f>
        <v>1316</v>
      </c>
      <c r="E736" s="54">
        <f>'PRIX LF'!P739</f>
        <v>0</v>
      </c>
      <c r="F736" s="26" t="str">
        <f>'PRIX LF'!W739</f>
        <v>CARDIO TRAINING</v>
      </c>
      <c r="G736" s="57">
        <f>'PRIX LF'!N739</f>
        <v>1579.2</v>
      </c>
      <c r="H736" s="26" t="str">
        <f>'PRIX LF'!F739</f>
        <v>PIECE</v>
      </c>
      <c r="I736" s="26">
        <f>'PRIX LF'!V739</f>
        <v>28</v>
      </c>
      <c r="J736" s="57">
        <f>'PRIX LF'!R739</f>
        <v>1316</v>
      </c>
      <c r="K736" s="57">
        <f>'PRIX LF'!J739</f>
        <v>999</v>
      </c>
      <c r="L736" s="303" t="str">
        <f>'PRIX LF'!AE739</f>
        <v/>
      </c>
    </row>
    <row r="737" spans="1:12" x14ac:dyDescent="0.2">
      <c r="A737" s="26">
        <f>'PRIX LF'!A740</f>
        <v>1896</v>
      </c>
      <c r="B737" s="26" t="str">
        <f>'PRIX LF'!D740</f>
        <v>RAMPE D'ACCES POUR DALLE PUZZLE</v>
      </c>
      <c r="C737" s="57">
        <f>'PRIX LF'!L740</f>
        <v>25</v>
      </c>
      <c r="D737" s="57">
        <f>'PRIX LF'!O740</f>
        <v>22.5</v>
      </c>
      <c r="E737" s="54">
        <f>'PRIX LF'!P740</f>
        <v>-0.1</v>
      </c>
      <c r="F737" s="26" t="str">
        <f>'PRIX LF'!W740</f>
        <v>CROSS TRAINING</v>
      </c>
      <c r="G737" s="57">
        <f>'PRIX LF'!N740</f>
        <v>30</v>
      </c>
      <c r="H737" s="26" t="str">
        <f>'PRIX LF'!F740</f>
        <v>PIECE</v>
      </c>
      <c r="I737" s="26">
        <f>'PRIX LF'!V740</f>
        <v>2</v>
      </c>
      <c r="J737" s="57">
        <f>'PRIX LF'!R740</f>
        <v>21.25</v>
      </c>
      <c r="K737" s="57">
        <f>'PRIX LF'!J740</f>
        <v>10</v>
      </c>
      <c r="L737" s="303" t="str">
        <f>'PRIX LF'!AE740</f>
        <v/>
      </c>
    </row>
    <row r="738" spans="1:12" x14ac:dyDescent="0.2">
      <c r="A738" s="26">
        <f>'PRIX LF'!A741</f>
        <v>4023</v>
      </c>
      <c r="B738" s="26" t="str">
        <f>'PRIX LF'!D741</f>
        <v>RANGEMENT MURAL POUR CORDE</v>
      </c>
      <c r="C738" s="57">
        <f>'PRIX LF'!L741</f>
        <v>25</v>
      </c>
      <c r="D738" s="57">
        <f>'PRIX LF'!O741</f>
        <v>21.875</v>
      </c>
      <c r="E738" s="54">
        <f>'PRIX LF'!P741</f>
        <v>-0.125</v>
      </c>
      <c r="F738" s="26" t="str">
        <f>'PRIX LF'!W741</f>
        <v>CROSS TRAINING</v>
      </c>
      <c r="G738" s="57">
        <f>'PRIX LF'!N741</f>
        <v>30</v>
      </c>
      <c r="H738" s="26" t="str">
        <f>'PRIX LF'!F741</f>
        <v>PIECE</v>
      </c>
      <c r="I738" s="26">
        <f>'PRIX LF'!V741</f>
        <v>0.2</v>
      </c>
      <c r="J738" s="57">
        <f>'PRIX LF'!R741</f>
        <v>20.625</v>
      </c>
      <c r="K738" s="57">
        <f>'PRIX LF'!J741</f>
        <v>2.6136363636363633</v>
      </c>
      <c r="L738" s="303">
        <f>'PRIX LF'!AE741</f>
        <v>3.2000000000000002E-3</v>
      </c>
    </row>
    <row r="739" spans="1:12" x14ac:dyDescent="0.2">
      <c r="A739" s="26">
        <f>'PRIX LF'!A742</f>
        <v>1722</v>
      </c>
      <c r="B739" s="26" t="str">
        <f>'PRIX LF'!D742</f>
        <v>REFORMER</v>
      </c>
      <c r="C739" s="57">
        <f>'PRIX LF'!L742</f>
        <v>2900</v>
      </c>
      <c r="D739" s="57">
        <f>'PRIX LF'!O742</f>
        <v>2900</v>
      </c>
      <c r="E739" s="54">
        <f>'PRIX LF'!P742</f>
        <v>0</v>
      </c>
      <c r="F739" s="26" t="str">
        <f>'PRIX LF'!W742</f>
        <v>MÉTHODES DOUCES</v>
      </c>
      <c r="G739" s="57">
        <f>'PRIX LF'!N742</f>
        <v>3480</v>
      </c>
      <c r="H739" s="26" t="str">
        <f>'PRIX LF'!F742</f>
        <v>PIECE</v>
      </c>
      <c r="I739" s="26">
        <f>'PRIX LF'!V742</f>
        <v>88</v>
      </c>
      <c r="J739" s="57">
        <f>'PRIX LF'!R742</f>
        <v>2900</v>
      </c>
      <c r="K739" s="57">
        <f>'PRIX LF'!J742</f>
        <v>1767.15</v>
      </c>
      <c r="L739" s="303" t="str">
        <f>'PRIX LF'!AE742</f>
        <v/>
      </c>
    </row>
    <row r="740" spans="1:12" x14ac:dyDescent="0.2">
      <c r="A740" s="26">
        <f>'PRIX LF'!A743</f>
        <v>1723</v>
      </c>
      <c r="B740" s="26" t="str">
        <f>'PRIX LF'!D743</f>
        <v>REFORMER AVEC TOUR</v>
      </c>
      <c r="C740" s="57">
        <f>'PRIX LF'!L743</f>
        <v>3550</v>
      </c>
      <c r="D740" s="57">
        <f>'PRIX LF'!O743</f>
        <v>3550</v>
      </c>
      <c r="E740" s="54">
        <f>'PRIX LF'!P743</f>
        <v>0</v>
      </c>
      <c r="F740" s="26" t="str">
        <f>'PRIX LF'!W743</f>
        <v>MÉTHODES DOUCES</v>
      </c>
      <c r="G740" s="57">
        <f>'PRIX LF'!N743</f>
        <v>4260</v>
      </c>
      <c r="H740" s="26" t="str">
        <f>'PRIX LF'!F743</f>
        <v>PIECE</v>
      </c>
      <c r="I740" s="26">
        <f>'PRIX LF'!V743</f>
        <v>110</v>
      </c>
      <c r="J740" s="57">
        <f>'PRIX LF'!R743</f>
        <v>3550</v>
      </c>
      <c r="K740" s="57">
        <f>'PRIX LF'!J743</f>
        <v>2141.15</v>
      </c>
      <c r="L740" s="303" t="str">
        <f>'PRIX LF'!AE743</f>
        <v/>
      </c>
    </row>
    <row r="741" spans="1:12" x14ac:dyDescent="0.2">
      <c r="A741" s="26">
        <f>'PRIX LF'!A744</f>
        <v>2719</v>
      </c>
      <c r="B741" s="26" t="str">
        <f>'PRIX LF'!D744</f>
        <v>REHAUSSEUR DE BUREAU</v>
      </c>
      <c r="C741" s="57">
        <f>'PRIX LF'!L744</f>
        <v>0</v>
      </c>
      <c r="D741" s="57">
        <f>'PRIX LF'!O744</f>
        <v>0</v>
      </c>
      <c r="E741" s="54" t="e">
        <f>'PRIX LF'!P744</f>
        <v>#DIV/0!</v>
      </c>
      <c r="F741" s="26">
        <f>'PRIX LF'!W744</f>
        <v>0</v>
      </c>
      <c r="G741" s="57">
        <f>'PRIX LF'!N744</f>
        <v>0</v>
      </c>
      <c r="H741" s="26" t="str">
        <f>'PRIX LF'!F744</f>
        <v>PIECE</v>
      </c>
      <c r="I741" s="26">
        <f>'PRIX LF'!V744</f>
        <v>0</v>
      </c>
      <c r="J741" s="57">
        <f>'PRIX LF'!R744</f>
        <v>0</v>
      </c>
      <c r="K741" s="57">
        <f>'PRIX LF'!J744</f>
        <v>215.05</v>
      </c>
      <c r="L741" s="303" t="str">
        <f>'PRIX LF'!AE744</f>
        <v/>
      </c>
    </row>
    <row r="742" spans="1:12" x14ac:dyDescent="0.2">
      <c r="A742" s="26">
        <f>'PRIX LF'!A745</f>
        <v>3480</v>
      </c>
      <c r="B742" s="26" t="str">
        <f>'PRIX LF'!D745</f>
        <v>ROTATIONAL CORE</v>
      </c>
      <c r="C742" s="57">
        <f>'PRIX LF'!L745</f>
        <v>45</v>
      </c>
      <c r="D742" s="57">
        <f>'PRIX LF'!O745</f>
        <v>41.625</v>
      </c>
      <c r="E742" s="54">
        <f>'PRIX LF'!P745</f>
        <v>-7.4999999999999997E-2</v>
      </c>
      <c r="F742" s="26" t="str">
        <f>'PRIX LF'!W745</f>
        <v>CROSS TRAINING</v>
      </c>
      <c r="G742" s="57">
        <f>'PRIX LF'!N745</f>
        <v>54</v>
      </c>
      <c r="H742" s="26" t="str">
        <f>'PRIX LF'!F745</f>
        <v>PIECE</v>
      </c>
      <c r="I742" s="26">
        <f>'PRIX LF'!V745</f>
        <v>4</v>
      </c>
      <c r="J742" s="57">
        <f>'PRIX LF'!R745</f>
        <v>39.375</v>
      </c>
      <c r="K742" s="57">
        <f>'PRIX LF'!J745</f>
        <v>23</v>
      </c>
      <c r="L742" s="303">
        <f>'PRIX LF'!AE745</f>
        <v>5.8319999999999997E-2</v>
      </c>
    </row>
    <row r="743" spans="1:12" x14ac:dyDescent="0.2">
      <c r="A743" s="26">
        <f>'PRIX LF'!A746</f>
        <v>2578</v>
      </c>
      <c r="B743" s="26" t="str">
        <f>'PRIX LF'!D746</f>
        <v>ROTULE MULTIFONCTION PAR 6</v>
      </c>
      <c r="C743" s="57">
        <f>'PRIX LF'!L746</f>
        <v>10</v>
      </c>
      <c r="D743" s="57">
        <f>'PRIX LF'!O746</f>
        <v>8.75</v>
      </c>
      <c r="E743" s="54">
        <f>'PRIX LF'!P746</f>
        <v>-0.125</v>
      </c>
      <c r="F743" s="26" t="str">
        <f>'PRIX LF'!W746</f>
        <v>COACHING</v>
      </c>
      <c r="G743" s="57">
        <f>'PRIX LF'!N746</f>
        <v>12</v>
      </c>
      <c r="H743" s="26" t="str">
        <f>'PRIX LF'!F746</f>
        <v>LOT DE 6</v>
      </c>
      <c r="I743" s="26">
        <f>'PRIX LF'!V746</f>
        <v>0.4</v>
      </c>
      <c r="J743" s="57">
        <f>'PRIX LF'!R746</f>
        <v>8.25</v>
      </c>
      <c r="K743" s="57">
        <f>'PRIX LF'!J746</f>
        <v>3.8362500000000006</v>
      </c>
      <c r="L743" s="303" t="str">
        <f>'PRIX LF'!AE746</f>
        <v/>
      </c>
    </row>
    <row r="744" spans="1:12" x14ac:dyDescent="0.2">
      <c r="A744" s="26">
        <f>'PRIX LF'!A747</f>
        <v>1967</v>
      </c>
      <c r="B744" s="26" t="str">
        <f>'PRIX LF'!D747</f>
        <v>ROUE YOGA</v>
      </c>
      <c r="C744" s="57">
        <f>'PRIX LF'!L747</f>
        <v>35</v>
      </c>
      <c r="D744" s="57">
        <f>'PRIX LF'!O747</f>
        <v>24.5</v>
      </c>
      <c r="E744" s="54">
        <f>'PRIX LF'!P747</f>
        <v>-0.3</v>
      </c>
      <c r="F744" s="26" t="str">
        <f>'PRIX LF'!W747</f>
        <v>MÉTHODES DOUCES</v>
      </c>
      <c r="G744" s="57">
        <f>'PRIX LF'!N747</f>
        <v>42</v>
      </c>
      <c r="H744" s="26" t="str">
        <f>'PRIX LF'!F747</f>
        <v>PIECE</v>
      </c>
      <c r="I744" s="26">
        <f>'PRIX LF'!V747</f>
        <v>2</v>
      </c>
      <c r="J744" s="57">
        <f>'PRIX LF'!R747</f>
        <v>23.625</v>
      </c>
      <c r="K744" s="57">
        <f>'PRIX LF'!J747</f>
        <v>6.8999999999999986</v>
      </c>
      <c r="L744" s="303">
        <f>'PRIX LF'!AE747</f>
        <v>1.7150000000000002E-2</v>
      </c>
    </row>
    <row r="745" spans="1:12" x14ac:dyDescent="0.2">
      <c r="A745" s="26">
        <f>'PRIX LF'!A748</f>
        <v>3712</v>
      </c>
      <c r="B745" s="26" t="str">
        <f>'PRIX LF'!D748</f>
        <v>ROULEAU DE MASSAGE</v>
      </c>
      <c r="C745" s="57">
        <f>'PRIX LF'!L748</f>
        <v>29.2</v>
      </c>
      <c r="D745" s="57">
        <f>'PRIX LF'!O748</f>
        <v>18.98</v>
      </c>
      <c r="E745" s="54">
        <f>'PRIX LF'!P748</f>
        <v>-0.35</v>
      </c>
      <c r="F745" s="26" t="str">
        <f>'PRIX LF'!W748</f>
        <v>MÉTHODES DOUCES</v>
      </c>
      <c r="G745" s="57">
        <f>'PRIX LF'!N748</f>
        <v>35.04</v>
      </c>
      <c r="H745" s="26" t="str">
        <f>'PRIX LF'!F748</f>
        <v>PIECE</v>
      </c>
      <c r="I745" s="26">
        <f>'PRIX LF'!V748</f>
        <v>0.85</v>
      </c>
      <c r="J745" s="57">
        <f>'PRIX LF'!R748</f>
        <v>18.25</v>
      </c>
      <c r="K745" s="57">
        <f>'PRIX LF'!J748</f>
        <v>5.75</v>
      </c>
      <c r="L745" s="303">
        <f>'PRIX LF'!AE748</f>
        <v>9.4847999999999998E-3</v>
      </c>
    </row>
    <row r="746" spans="1:12" x14ac:dyDescent="0.2">
      <c r="A746" s="26">
        <f>'PRIX LF'!A749</f>
        <v>2713</v>
      </c>
      <c r="B746" s="26" t="str">
        <f>'PRIX LF'!D749</f>
        <v>ROULEAU DE MASSAGE 2 EN 1</v>
      </c>
      <c r="C746" s="57">
        <f>'PRIX LF'!L749</f>
        <v>25.850000000000005</v>
      </c>
      <c r="D746" s="57">
        <f>'PRIX LF'!O749</f>
        <v>22.618750000000006</v>
      </c>
      <c r="E746" s="54">
        <f>'PRIX LF'!P749</f>
        <v>-0.12499999999999994</v>
      </c>
      <c r="F746" s="26" t="str">
        <f>'PRIX LF'!W749</f>
        <v>MÉTHODES DOUCES</v>
      </c>
      <c r="G746" s="57">
        <f>'PRIX LF'!N749</f>
        <v>31.020000000000003</v>
      </c>
      <c r="H746" s="26" t="str">
        <f>'PRIX LF'!F749</f>
        <v>PIECE</v>
      </c>
      <c r="I746" s="26">
        <f>'PRIX LF'!V749</f>
        <v>1.1000000000000001</v>
      </c>
      <c r="J746" s="57">
        <f>'PRIX LF'!R749</f>
        <v>21.326250000000002</v>
      </c>
      <c r="K746" s="57">
        <f>'PRIX LF'!J749</f>
        <v>10.353750000000002</v>
      </c>
      <c r="L746" s="303" t="str">
        <f>'PRIX LF'!AE749</f>
        <v/>
      </c>
    </row>
    <row r="747" spans="1:12" x14ac:dyDescent="0.2">
      <c r="A747" s="26">
        <f>'PRIX LF'!A750</f>
        <v>1971</v>
      </c>
      <c r="B747" s="26" t="str">
        <f>'PRIX LF'!D750</f>
        <v>ROULEAU DE MASSAGE 3 EN 1</v>
      </c>
      <c r="C747" s="57">
        <f>'PRIX LF'!L750</f>
        <v>35</v>
      </c>
      <c r="D747" s="57">
        <f>'PRIX LF'!O750</f>
        <v>24.5</v>
      </c>
      <c r="E747" s="54">
        <f>'PRIX LF'!P750</f>
        <v>-0.3</v>
      </c>
      <c r="F747" s="26" t="str">
        <f>'PRIX LF'!W750</f>
        <v>MÉTHODES DOUCES</v>
      </c>
      <c r="G747" s="57">
        <f>'PRIX LF'!N750</f>
        <v>42</v>
      </c>
      <c r="H747" s="26" t="str">
        <f>'PRIX LF'!F750</f>
        <v>PIECE</v>
      </c>
      <c r="I747" s="26">
        <f>'PRIX LF'!V750</f>
        <v>1.7</v>
      </c>
      <c r="J747" s="57">
        <f>'PRIX LF'!R750</f>
        <v>23.625</v>
      </c>
      <c r="K747" s="57">
        <f>'PRIX LF'!J750</f>
        <v>7.8409090909090891</v>
      </c>
      <c r="L747" s="303">
        <f>'PRIX LF'!AE750</f>
        <v>1.3364999999999998E-2</v>
      </c>
    </row>
    <row r="748" spans="1:12" x14ac:dyDescent="0.2">
      <c r="A748" s="26">
        <f>'PRIX LF'!A751</f>
        <v>3724</v>
      </c>
      <c r="B748" s="26" t="str">
        <f>'PRIX LF'!D751</f>
        <v>ROULEAU DE MASSAGE HARD</v>
      </c>
      <c r="C748" s="57">
        <f>'PRIX LF'!L751</f>
        <v>32.5</v>
      </c>
      <c r="D748" s="57">
        <f>'PRIX LF'!O751</f>
        <v>22.75</v>
      </c>
      <c r="E748" s="54">
        <f>'PRIX LF'!P751</f>
        <v>-0.3</v>
      </c>
      <c r="F748" s="26" t="str">
        <f>'PRIX LF'!W751</f>
        <v>MÉTHODES DOUCES</v>
      </c>
      <c r="G748" s="57">
        <f>'PRIX LF'!N751</f>
        <v>39</v>
      </c>
      <c r="H748" s="26" t="str">
        <f>'PRIX LF'!F751</f>
        <v>PIECE</v>
      </c>
      <c r="I748" s="26">
        <f>'PRIX LF'!V751</f>
        <v>0.8</v>
      </c>
      <c r="J748" s="57">
        <f>'PRIX LF'!R751</f>
        <v>21.9375</v>
      </c>
      <c r="K748" s="57">
        <f>'PRIX LF'!J751</f>
        <v>5.1854545454545447</v>
      </c>
      <c r="L748" s="303">
        <f>'PRIX LF'!AE751</f>
        <v>7.1399999999999996E-3</v>
      </c>
    </row>
    <row r="749" spans="1:12" x14ac:dyDescent="0.2">
      <c r="A749" s="26">
        <f>'PRIX LF'!A752</f>
        <v>3227</v>
      </c>
      <c r="B749" s="26" t="str">
        <f>'PRIX LF'!D752</f>
        <v>ROW TRAINER</v>
      </c>
      <c r="C749" s="57">
        <f>'PRIX LF'!L752</f>
        <v>1450</v>
      </c>
      <c r="D749" s="57">
        <f>'PRIX LF'!O752</f>
        <v>1450</v>
      </c>
      <c r="E749" s="54">
        <f>'PRIX LF'!P752</f>
        <v>0</v>
      </c>
      <c r="F749" s="26" t="str">
        <f>'PRIX LF'!W752</f>
        <v>CARDIO TRAINING</v>
      </c>
      <c r="G749" s="57">
        <f>'PRIX LF'!N752</f>
        <v>1740</v>
      </c>
      <c r="H749" s="26" t="str">
        <f>'PRIX LF'!F752</f>
        <v>PIECE</v>
      </c>
      <c r="I749" s="26">
        <f>'PRIX LF'!V752</f>
        <v>55</v>
      </c>
      <c r="J749" s="57">
        <f>'PRIX LF'!R752</f>
        <v>1450</v>
      </c>
      <c r="K749" s="57">
        <f>'PRIX LF'!J752</f>
        <v>897</v>
      </c>
      <c r="L749" s="303" t="str">
        <f>'PRIX LF'!AE752</f>
        <v/>
      </c>
    </row>
    <row r="750" spans="1:12" x14ac:dyDescent="0.2">
      <c r="A750" s="26">
        <f>'PRIX LF'!A753</f>
        <v>3565</v>
      </c>
      <c r="B750" s="26" t="str">
        <f>'PRIX LF'!D753</f>
        <v>SAC DE FRAPPE 120CM CUIR</v>
      </c>
      <c r="C750" s="57">
        <f>'PRIX LF'!L753</f>
        <v>170.83333333333334</v>
      </c>
      <c r="D750" s="57">
        <f>'PRIX LF'!O753</f>
        <v>170.83333333333334</v>
      </c>
      <c r="E750" s="54">
        <f>'PRIX LF'!P753</f>
        <v>0</v>
      </c>
      <c r="F750" s="26" t="str">
        <f>'PRIX LF'!W753</f>
        <v>FITNESS</v>
      </c>
      <c r="G750" s="57">
        <f>'PRIX LF'!N753</f>
        <v>205</v>
      </c>
      <c r="H750" s="26" t="str">
        <f>'PRIX LF'!F753</f>
        <v>PIECE</v>
      </c>
      <c r="I750" s="26">
        <f>'PRIX LF'!V753</f>
        <v>45</v>
      </c>
      <c r="J750" s="57">
        <f>'PRIX LF'!R753</f>
        <v>170.83333333333334</v>
      </c>
      <c r="K750" s="57">
        <f>'PRIX LF'!J753</f>
        <v>105.23333333333336</v>
      </c>
      <c r="L750" s="303" t="str">
        <f>'PRIX LF'!AE753</f>
        <v/>
      </c>
    </row>
    <row r="751" spans="1:12" x14ac:dyDescent="0.2">
      <c r="A751" s="26">
        <f>'PRIX LF'!A754</f>
        <v>2596</v>
      </c>
      <c r="B751" s="26" t="str">
        <f>'PRIX LF'!D754</f>
        <v>SAC DE FRAPPE 120CM SYNTHETIC</v>
      </c>
      <c r="C751" s="57">
        <f>'PRIX LF'!L754</f>
        <v>112.5</v>
      </c>
      <c r="D751" s="57">
        <f>'PRIX LF'!O754</f>
        <v>112.5</v>
      </c>
      <c r="E751" s="54">
        <f>'PRIX LF'!P754</f>
        <v>0</v>
      </c>
      <c r="F751" s="26" t="str">
        <f>'PRIX LF'!W754</f>
        <v>FITNESS</v>
      </c>
      <c r="G751" s="57">
        <f>'PRIX LF'!N754</f>
        <v>135</v>
      </c>
      <c r="H751" s="26" t="str">
        <f>'PRIX LF'!F754</f>
        <v>PIECE</v>
      </c>
      <c r="I751" s="26">
        <f>'PRIX LF'!V754</f>
        <v>35</v>
      </c>
      <c r="J751" s="57">
        <f>'PRIX LF'!R754</f>
        <v>112.5</v>
      </c>
      <c r="K751" s="57">
        <f>'PRIX LF'!J754</f>
        <v>69.300000000000011</v>
      </c>
      <c r="L751" s="303" t="str">
        <f>'PRIX LF'!AE754</f>
        <v/>
      </c>
    </row>
    <row r="752" spans="1:12" x14ac:dyDescent="0.2">
      <c r="A752" s="26">
        <f>'PRIX LF'!A755</f>
        <v>3557</v>
      </c>
      <c r="B752" s="26" t="str">
        <f>'PRIX LF'!D755</f>
        <v>SAC DE FRAPPE 150CM SYNTHÉTIC</v>
      </c>
      <c r="C752" s="57">
        <f>'PRIX LF'!L755</f>
        <v>129.16666666666669</v>
      </c>
      <c r="D752" s="57">
        <f>'PRIX LF'!O755</f>
        <v>129.16666666666669</v>
      </c>
      <c r="E752" s="54">
        <f>'PRIX LF'!P755</f>
        <v>0</v>
      </c>
      <c r="F752" s="26" t="str">
        <f>'PRIX LF'!W755</f>
        <v>FITNESS</v>
      </c>
      <c r="G752" s="57">
        <f>'PRIX LF'!N755</f>
        <v>155.00000000000003</v>
      </c>
      <c r="H752" s="26" t="str">
        <f>'PRIX LF'!F755</f>
        <v>PIECE</v>
      </c>
      <c r="I752" s="26">
        <f>'PRIX LF'!V755</f>
        <v>48</v>
      </c>
      <c r="J752" s="57">
        <f>'PRIX LF'!R755</f>
        <v>129.16666666666669</v>
      </c>
      <c r="K752" s="57">
        <f>'PRIX LF'!J755</f>
        <v>79.566666666666706</v>
      </c>
      <c r="L752" s="303" t="str">
        <f>'PRIX LF'!AE755</f>
        <v/>
      </c>
    </row>
    <row r="753" spans="1:12" x14ac:dyDescent="0.2">
      <c r="A753" s="26">
        <f>'PRIX LF'!A756</f>
        <v>3556</v>
      </c>
      <c r="B753" s="26" t="str">
        <f>'PRIX LF'!D756</f>
        <v>SAC DE FRAPPE 180CM CUIR</v>
      </c>
      <c r="C753" s="57">
        <f>'PRIX LF'!L756</f>
        <v>266.66666666666669</v>
      </c>
      <c r="D753" s="57">
        <f>'PRIX LF'!O756</f>
        <v>266.66666666666669</v>
      </c>
      <c r="E753" s="54">
        <f>'PRIX LF'!P756</f>
        <v>0</v>
      </c>
      <c r="F753" s="26" t="str">
        <f>'PRIX LF'!W756</f>
        <v>FITNESS</v>
      </c>
      <c r="G753" s="57">
        <f>'PRIX LF'!N756</f>
        <v>320</v>
      </c>
      <c r="H753" s="26" t="str">
        <f>'PRIX LF'!F756</f>
        <v>PIECE</v>
      </c>
      <c r="I753" s="26">
        <f>'PRIX LF'!V756</f>
        <v>90</v>
      </c>
      <c r="J753" s="57">
        <f>'PRIX LF'!R756</f>
        <v>266.66666666666669</v>
      </c>
      <c r="K753" s="57">
        <f>'PRIX LF'!J756</f>
        <v>164.26666666666671</v>
      </c>
      <c r="L753" s="303" t="str">
        <f>'PRIX LF'!AE756</f>
        <v/>
      </c>
    </row>
    <row r="754" spans="1:12" x14ac:dyDescent="0.2">
      <c r="A754" s="26">
        <f>'PRIX LF'!A757</f>
        <v>2595</v>
      </c>
      <c r="B754" s="26" t="str">
        <f>'PRIX LF'!D757</f>
        <v>SAC DE FRAPPE 180CM SYNTHETIC</v>
      </c>
      <c r="C754" s="57">
        <f>'PRIX LF'!L757</f>
        <v>154.16666666666669</v>
      </c>
      <c r="D754" s="57">
        <f>'PRIX LF'!O757</f>
        <v>154.16666666666669</v>
      </c>
      <c r="E754" s="54">
        <f>'PRIX LF'!P757</f>
        <v>0</v>
      </c>
      <c r="F754" s="26" t="str">
        <f>'PRIX LF'!W757</f>
        <v>FITNESS</v>
      </c>
      <c r="G754" s="57">
        <f>'PRIX LF'!N757</f>
        <v>185.00000000000003</v>
      </c>
      <c r="H754" s="26" t="str">
        <f>'PRIX LF'!F757</f>
        <v>PIECE</v>
      </c>
      <c r="I754" s="26">
        <f>'PRIX LF'!V757</f>
        <v>70</v>
      </c>
      <c r="J754" s="57">
        <f>'PRIX LF'!R757</f>
        <v>154.16666666666669</v>
      </c>
      <c r="K754" s="57">
        <f>'PRIX LF'!J757</f>
        <v>94.966666666666697</v>
      </c>
      <c r="L754" s="303" t="str">
        <f>'PRIX LF'!AE757</f>
        <v/>
      </c>
    </row>
    <row r="755" spans="1:12" x14ac:dyDescent="0.2">
      <c r="A755" s="26">
        <f>'PRIX LF'!A758</f>
        <v>3921</v>
      </c>
      <c r="B755" s="26" t="str">
        <f>'PRIX LF'!D758</f>
        <v>SAC DE GRAPPLING</v>
      </c>
      <c r="C755" s="57">
        <f>'PRIX LF'!L758</f>
        <v>165.83333333333334</v>
      </c>
      <c r="D755" s="57">
        <f>'PRIX LF'!O758</f>
        <v>165.83333333333334</v>
      </c>
      <c r="E755" s="54">
        <f>'PRIX LF'!P758</f>
        <v>0</v>
      </c>
      <c r="F755" s="26" t="str">
        <f>'PRIX LF'!W758</f>
        <v>FITNESS</v>
      </c>
      <c r="G755" s="57">
        <f>'PRIX LF'!N758</f>
        <v>199</v>
      </c>
      <c r="H755" s="26" t="str">
        <f>'PRIX LF'!F758</f>
        <v>PIECE</v>
      </c>
      <c r="I755" s="26">
        <f>'PRIX LF'!V758</f>
        <v>27</v>
      </c>
      <c r="J755" s="57">
        <f>'PRIX LF'!R758</f>
        <v>157.54166666666666</v>
      </c>
      <c r="K755" s="57">
        <f>'PRIX LF'!J758</f>
        <v>92.866666666666674</v>
      </c>
      <c r="L755" s="303" t="str">
        <f>'PRIX LF'!AE758</f>
        <v/>
      </c>
    </row>
    <row r="756" spans="1:12" x14ac:dyDescent="0.2">
      <c r="A756" s="26">
        <f>'PRIX LF'!A759</f>
        <v>2785</v>
      </c>
      <c r="B756" s="26" t="str">
        <f>'PRIX LF'!D759</f>
        <v>SAC DE SPORT MMA</v>
      </c>
      <c r="C756" s="57">
        <f>'PRIX LF'!L759</f>
        <v>39.166666666666671</v>
      </c>
      <c r="D756" s="57">
        <f>'PRIX LF'!O759</f>
        <v>39.166666666666671</v>
      </c>
      <c r="E756" s="54">
        <f>'PRIX LF'!P759</f>
        <v>0</v>
      </c>
      <c r="F756" s="26" t="str">
        <f>'PRIX LF'!W759</f>
        <v>FITNESS</v>
      </c>
      <c r="G756" s="57">
        <f>'PRIX LF'!N759</f>
        <v>47.000000000000007</v>
      </c>
      <c r="H756" s="26" t="str">
        <f>'PRIX LF'!F759</f>
        <v>PIECE</v>
      </c>
      <c r="I756" s="26">
        <f>'PRIX LF'!V759</f>
        <v>1</v>
      </c>
      <c r="J756" s="57">
        <f>'PRIX LF'!R759</f>
        <v>37.208333333333336</v>
      </c>
      <c r="K756" s="57">
        <f>'PRIX LF'!J759</f>
        <v>21.933333333333337</v>
      </c>
      <c r="L756" s="303" t="str">
        <f>'PRIX LF'!AE759</f>
        <v/>
      </c>
    </row>
    <row r="757" spans="1:12" x14ac:dyDescent="0.2">
      <c r="A757" s="26">
        <f>'PRIX LF'!A760</f>
        <v>1733</v>
      </c>
      <c r="B757" s="26" t="str">
        <f>'PRIX LF'!D760</f>
        <v>SANGLES YOGA</v>
      </c>
      <c r="C757" s="57">
        <f>'PRIX LF'!L760</f>
        <v>8.6</v>
      </c>
      <c r="D757" s="57">
        <f>'PRIX LF'!O760</f>
        <v>7.0949999999999998</v>
      </c>
      <c r="E757" s="54">
        <f>'PRIX LF'!P760</f>
        <v>-0.17499999999999999</v>
      </c>
      <c r="F757" s="26" t="str">
        <f>'PRIX LF'!W760</f>
        <v>MÉTHODES DOUCES</v>
      </c>
      <c r="G757" s="57">
        <f>'PRIX LF'!N760</f>
        <v>10.319999999999999</v>
      </c>
      <c r="H757" s="26" t="str">
        <f>'PRIX LF'!F760</f>
        <v>PIECE</v>
      </c>
      <c r="I757" s="26">
        <f>'PRIX LF'!V760</f>
        <v>0.03</v>
      </c>
      <c r="J757" s="57">
        <f>'PRIX LF'!R760</f>
        <v>6.665</v>
      </c>
      <c r="K757" s="57">
        <f>'PRIX LF'!J760</f>
        <v>0.92</v>
      </c>
      <c r="L757" s="303" t="str">
        <f>'PRIX LF'!AE760</f>
        <v/>
      </c>
    </row>
    <row r="758" spans="1:12" x14ac:dyDescent="0.2">
      <c r="A758" s="26">
        <f>'PRIX LF'!A761</f>
        <v>5013</v>
      </c>
      <c r="B758" s="26" t="str">
        <f>'PRIX LF'!D761</f>
        <v>SCOTT BENCH</v>
      </c>
      <c r="C758" s="57">
        <f>'PRIX LF'!L761</f>
        <v>580</v>
      </c>
      <c r="D758" s="57">
        <f>'PRIX LF'!O761</f>
        <v>493</v>
      </c>
      <c r="E758" s="54">
        <f>'PRIX LF'!P761</f>
        <v>-0.15</v>
      </c>
      <c r="F758" s="26" t="str">
        <f>'PRIX LF'!W761</f>
        <v>MACHINES MUSCULATION</v>
      </c>
      <c r="G758" s="57">
        <f>'PRIX LF'!N761</f>
        <v>696</v>
      </c>
      <c r="H758" s="26" t="str">
        <f>'PRIX LF'!F761</f>
        <v>PIECE</v>
      </c>
      <c r="I758" s="26">
        <f>'PRIX LF'!V761</f>
        <v>49</v>
      </c>
      <c r="J758" s="57">
        <f>'PRIX LF'!R761</f>
        <v>478.5</v>
      </c>
      <c r="K758" s="57">
        <f>'PRIX LF'!J761</f>
        <v>255.20000000000002</v>
      </c>
      <c r="L758" s="303" t="str">
        <f>'PRIX LF'!AE761</f>
        <v/>
      </c>
    </row>
    <row r="759" spans="1:12" x14ac:dyDescent="0.2">
      <c r="A759" s="26">
        <f>'PRIX LF'!A762</f>
        <v>5039</v>
      </c>
      <c r="B759" s="26" t="str">
        <f>'PRIX LF'!D762</f>
        <v>SEATED CALF BENCH</v>
      </c>
      <c r="C759" s="57">
        <f>'PRIX LF'!L762</f>
        <v>725</v>
      </c>
      <c r="D759" s="57">
        <f>'PRIX LF'!O762</f>
        <v>543.75</v>
      </c>
      <c r="E759" s="54">
        <f>'PRIX LF'!P762</f>
        <v>-0.25</v>
      </c>
      <c r="F759" s="26" t="str">
        <f>'PRIX LF'!W762</f>
        <v>MACHINES MUSCULATION</v>
      </c>
      <c r="G759" s="57">
        <f>'PRIX LF'!N762</f>
        <v>870</v>
      </c>
      <c r="H759" s="26" t="str">
        <f>'PRIX LF'!F762</f>
        <v>PIECE</v>
      </c>
      <c r="I759" s="26">
        <f>'PRIX LF'!V762</f>
        <v>61</v>
      </c>
      <c r="J759" s="57">
        <f>'PRIX LF'!R762</f>
        <v>525.625</v>
      </c>
      <c r="K759" s="57">
        <f>'PRIX LF'!J762</f>
        <v>319</v>
      </c>
      <c r="L759" s="303" t="str">
        <f>'PRIX LF'!AE762</f>
        <v/>
      </c>
    </row>
    <row r="760" spans="1:12" x14ac:dyDescent="0.2">
      <c r="A760" s="26">
        <f>'PRIX LF'!A763</f>
        <v>5008</v>
      </c>
      <c r="B760" s="26" t="str">
        <f>'PRIX LF'!D763</f>
        <v>SEATED LEG CURL - E53</v>
      </c>
      <c r="C760" s="57">
        <f>'PRIX LF'!L763</f>
        <v>2985</v>
      </c>
      <c r="D760" s="57">
        <f>'PRIX LF'!O763</f>
        <v>2313.375</v>
      </c>
      <c r="E760" s="54">
        <f>'PRIX LF'!P763</f>
        <v>-0.22500000000000001</v>
      </c>
      <c r="F760" s="26" t="str">
        <f>'PRIX LF'!W763</f>
        <v>MACHINES MUSCULATION</v>
      </c>
      <c r="G760" s="57">
        <f>'PRIX LF'!N763</f>
        <v>3582</v>
      </c>
      <c r="H760" s="26" t="str">
        <f>'PRIX LF'!F763</f>
        <v>PIECE</v>
      </c>
      <c r="I760" s="26">
        <f>'PRIX LF'!V763</f>
        <v>229</v>
      </c>
      <c r="J760" s="57">
        <f>'PRIX LF'!R763</f>
        <v>2164.125</v>
      </c>
      <c r="K760" s="57">
        <f>'PRIX LF'!J763</f>
        <v>1313.4</v>
      </c>
      <c r="L760" s="303" t="str">
        <f>'PRIX LF'!AE763</f>
        <v/>
      </c>
    </row>
    <row r="761" spans="1:12" x14ac:dyDescent="0.2">
      <c r="A761" s="26">
        <f>'PRIX LF'!A764</f>
        <v>5024</v>
      </c>
      <c r="B761" s="26" t="str">
        <f>'PRIX LF'!D764</f>
        <v>SEATED ROW 95KG - E15</v>
      </c>
      <c r="C761" s="57">
        <f>'PRIX LF'!L764</f>
        <v>2985</v>
      </c>
      <c r="D761" s="57">
        <f>'PRIX LF'!O764</f>
        <v>2313.375</v>
      </c>
      <c r="E761" s="54">
        <f>'PRIX LF'!P764</f>
        <v>-0.22500000000000001</v>
      </c>
      <c r="F761" s="26" t="str">
        <f>'PRIX LF'!W764</f>
        <v>MACHINES MUSCULATION</v>
      </c>
      <c r="G761" s="57">
        <f>'PRIX LF'!N764</f>
        <v>3582</v>
      </c>
      <c r="H761" s="26" t="str">
        <f>'PRIX LF'!F764</f>
        <v>PIECE</v>
      </c>
      <c r="I761" s="26">
        <f>'PRIX LF'!V764</f>
        <v>215</v>
      </c>
      <c r="J761" s="57">
        <f>'PRIX LF'!R764</f>
        <v>2164.125</v>
      </c>
      <c r="K761" s="57">
        <f>'PRIX LF'!J764</f>
        <v>1313.4</v>
      </c>
      <c r="L761" s="303" t="str">
        <f>'PRIX LF'!AE764</f>
        <v/>
      </c>
    </row>
    <row r="762" spans="1:12" x14ac:dyDescent="0.2">
      <c r="A762" s="26">
        <f>'PRIX LF'!A765</f>
        <v>2701</v>
      </c>
      <c r="B762" s="26" t="str">
        <f>'PRIX LF'!D765</f>
        <v>SECURITE POUR BARRE A SQUAT</v>
      </c>
      <c r="C762" s="57">
        <f>'PRIX LF'!L765</f>
        <v>153.31360000000004</v>
      </c>
      <c r="D762" s="57">
        <f>'PRIX LF'!O765</f>
        <v>153.31360000000004</v>
      </c>
      <c r="E762" s="54">
        <f>'PRIX LF'!P765</f>
        <v>0</v>
      </c>
      <c r="F762" s="26" t="str">
        <f>'PRIX LF'!W765</f>
        <v>MUSCULATION</v>
      </c>
      <c r="G762" s="57">
        <f>'PRIX LF'!N765</f>
        <v>183.97632000000004</v>
      </c>
      <c r="H762" s="26" t="str">
        <f>'PRIX LF'!F765</f>
        <v>PIECE</v>
      </c>
      <c r="I762" s="26">
        <f>'PRIX LF'!V765</f>
        <v>1.6</v>
      </c>
      <c r="J762" s="57">
        <f>'PRIX LF'!R765</f>
        <v>153.31360000000004</v>
      </c>
      <c r="K762" s="57">
        <f>'PRIX LF'!J765</f>
        <v>95.823750000000004</v>
      </c>
      <c r="L762" s="303" t="str">
        <f>'PRIX LF'!AE765</f>
        <v/>
      </c>
    </row>
    <row r="763" spans="1:12" x14ac:dyDescent="0.2">
      <c r="A763" s="26">
        <f>'PRIX LF'!A766</f>
        <v>3593</v>
      </c>
      <c r="B763" s="26" t="str">
        <f>'PRIX LF'!D766</f>
        <v>SERIE KETTLEBELL CAST IRON</v>
      </c>
      <c r="C763" s="57">
        <f>'PRIX LF'!L766</f>
        <v>339</v>
      </c>
      <c r="D763" s="57">
        <f>'PRIX LF'!O766</f>
        <v>339</v>
      </c>
      <c r="E763" s="54">
        <f>'PRIX LF'!P766</f>
        <v>0</v>
      </c>
      <c r="F763" s="26" t="str">
        <f>'PRIX LF'!W766</f>
        <v>CROSS TRAINING</v>
      </c>
      <c r="G763" s="57">
        <f>'PRIX LF'!N766</f>
        <v>339</v>
      </c>
      <c r="H763" s="26" t="str">
        <f>'PRIX LF'!F766</f>
        <v>SET</v>
      </c>
      <c r="I763" s="26">
        <f>'PRIX LF'!V766</f>
        <v>154</v>
      </c>
      <c r="J763" s="57">
        <f>'PRIX LF'!R766</f>
        <v>322.05</v>
      </c>
      <c r="K763" s="57">
        <f>'PRIX LF'!J766</f>
        <v>120.11999999999999</v>
      </c>
      <c r="L763" s="303" t="str">
        <f>'PRIX LF'!AE766</f>
        <v/>
      </c>
    </row>
    <row r="764" spans="1:12" x14ac:dyDescent="0.2">
      <c r="A764" s="26">
        <f>'PRIX LF'!A767</f>
        <v>2464</v>
      </c>
      <c r="B764" s="26" t="str">
        <f>'PRIX LF'!D767</f>
        <v>SÉRIE KETTLEBELL NOIR</v>
      </c>
      <c r="C764" s="57">
        <f>'PRIX LF'!L767</f>
        <v>951.7</v>
      </c>
      <c r="D764" s="57">
        <f>'PRIX LF'!O767</f>
        <v>856.53000000000009</v>
      </c>
      <c r="E764" s="54">
        <f>'PRIX LF'!P767</f>
        <v>-9.999999999999995E-2</v>
      </c>
      <c r="F764" s="26" t="str">
        <f>'PRIX LF'!W767</f>
        <v>CROSS TRAINING</v>
      </c>
      <c r="G764" s="57">
        <f>'PRIX LF'!N767</f>
        <v>1142.04</v>
      </c>
      <c r="H764" s="26" t="str">
        <f>'PRIX LF'!F767</f>
        <v>SET</v>
      </c>
      <c r="I764" s="26">
        <f>'PRIX LF'!V767</f>
        <v>328</v>
      </c>
      <c r="J764" s="57">
        <f>'PRIX LF'!R767</f>
        <v>808.94500000000005</v>
      </c>
      <c r="K764" s="57">
        <f>'PRIX LF'!J767</f>
        <v>435.24363636363631</v>
      </c>
      <c r="L764" s="303" t="str">
        <f>'PRIX LF'!AE767</f>
        <v/>
      </c>
    </row>
    <row r="765" spans="1:12" x14ac:dyDescent="0.2">
      <c r="A765" s="26">
        <f>'PRIX LF'!A768</f>
        <v>3731</v>
      </c>
      <c r="B765" s="26" t="str">
        <f>'PRIX LF'!D768</f>
        <v>SÉRIE POWER BAND</v>
      </c>
      <c r="C765" s="57">
        <f>'PRIX LF'!L768</f>
        <v>120</v>
      </c>
      <c r="D765" s="57">
        <f>'PRIX LF'!O768</f>
        <v>93.01</v>
      </c>
      <c r="E765" s="54">
        <f>'PRIX LF'!P768</f>
        <v>-0.22491666666666663</v>
      </c>
      <c r="F765" s="26" t="str">
        <f>'PRIX LF'!W768</f>
        <v>CROSS TRAINING</v>
      </c>
      <c r="G765" s="57">
        <f>'PRIX LF'!N768</f>
        <v>144</v>
      </c>
      <c r="H765" s="26" t="str">
        <f>'PRIX LF'!F768</f>
        <v>SET</v>
      </c>
      <c r="I765" s="26">
        <f>'PRIX LF'!V768</f>
        <v>1.61</v>
      </c>
      <c r="J765" s="57">
        <f>'PRIX LF'!R768</f>
        <v>90</v>
      </c>
      <c r="K765" s="57">
        <f>'PRIX LF'!J768</f>
        <v>30.840909090909086</v>
      </c>
      <c r="L765" s="303" t="str">
        <f>'PRIX LF'!AE768</f>
        <v/>
      </c>
    </row>
    <row r="766" spans="1:12" x14ac:dyDescent="0.2">
      <c r="A766" s="26">
        <f>'PRIX LF'!A769</f>
        <v>4081</v>
      </c>
      <c r="B766" s="26" t="str">
        <f>'PRIX LF'!D769</f>
        <v>SERIES PAIRES HALTERE ROND 2,5KG A 30KG</v>
      </c>
      <c r="C766" s="57">
        <f>'PRIX LF'!L769</f>
        <v>1950</v>
      </c>
      <c r="D766" s="57">
        <f>'PRIX LF'!O769</f>
        <v>1462.5</v>
      </c>
      <c r="E766" s="54">
        <f>'PRIX LF'!P769</f>
        <v>-0.25</v>
      </c>
      <c r="F766" s="26" t="str">
        <f>'PRIX LF'!W769</f>
        <v>MUSCULATION</v>
      </c>
      <c r="G766" s="57">
        <f>'PRIX LF'!N769</f>
        <v>2340</v>
      </c>
      <c r="H766" s="26" t="str">
        <f>'PRIX LF'!F769</f>
        <v>SET</v>
      </c>
      <c r="I766" s="26">
        <f>'PRIX LF'!V769</f>
        <v>195</v>
      </c>
      <c r="J766" s="57">
        <f>'PRIX LF'!R769</f>
        <v>1413.75</v>
      </c>
      <c r="K766" s="57">
        <f>'PRIX LF'!J769</f>
        <v>858.00000000000011</v>
      </c>
      <c r="L766" s="303" t="str">
        <f>'PRIX LF'!AE769</f>
        <v/>
      </c>
    </row>
    <row r="767" spans="1:12" x14ac:dyDescent="0.2">
      <c r="A767" s="26">
        <f>'PRIX LF'!A770</f>
        <v>4082</v>
      </c>
      <c r="B767" s="26" t="str">
        <f>'PRIX LF'!D770</f>
        <v>SERIES PAIRES HALTERE ROND 2,5KG A 40KG</v>
      </c>
      <c r="C767" s="57">
        <f>'PRIX LF'!L770</f>
        <v>3400</v>
      </c>
      <c r="D767" s="57">
        <f>'PRIX LF'!O770</f>
        <v>2550</v>
      </c>
      <c r="E767" s="54">
        <f>'PRIX LF'!P770</f>
        <v>-0.25</v>
      </c>
      <c r="F767" s="26" t="str">
        <f>'PRIX LF'!W770</f>
        <v>MUSCULATION</v>
      </c>
      <c r="G767" s="57">
        <f>'PRIX LF'!N770</f>
        <v>4080</v>
      </c>
      <c r="H767" s="26" t="str">
        <f>'PRIX LF'!F770</f>
        <v>SET</v>
      </c>
      <c r="I767" s="26">
        <f>'PRIX LF'!V770</f>
        <v>340</v>
      </c>
      <c r="J767" s="57">
        <f>'PRIX LF'!R770</f>
        <v>2465</v>
      </c>
      <c r="K767" s="57">
        <f>'PRIX LF'!J770</f>
        <v>1496.0000000000002</v>
      </c>
      <c r="L767" s="303" t="str">
        <f>'PRIX LF'!AE770</f>
        <v/>
      </c>
    </row>
    <row r="768" spans="1:12" x14ac:dyDescent="0.2">
      <c r="A768" s="26">
        <f>'PRIX LF'!A771</f>
        <v>4083</v>
      </c>
      <c r="B768" s="26" t="str">
        <f>'PRIX LF'!D771</f>
        <v>SERIES PAIRES HALTERE ROND 2,5KG A 50KG</v>
      </c>
      <c r="C768" s="57">
        <f>'PRIX LF'!L771</f>
        <v>4350</v>
      </c>
      <c r="D768" s="57">
        <f>'PRIX LF'!O771</f>
        <v>3262.5</v>
      </c>
      <c r="E768" s="54">
        <f>'PRIX LF'!P771</f>
        <v>-0.25</v>
      </c>
      <c r="F768" s="26" t="str">
        <f>'PRIX LF'!W771</f>
        <v>MUSCULATION</v>
      </c>
      <c r="G768" s="57">
        <f>'PRIX LF'!N771</f>
        <v>5220</v>
      </c>
      <c r="H768" s="26" t="str">
        <f>'PRIX LF'!F771</f>
        <v>SET</v>
      </c>
      <c r="I768" s="26">
        <f>'PRIX LF'!V771</f>
        <v>435</v>
      </c>
      <c r="J768" s="57">
        <f>'PRIX LF'!R771</f>
        <v>3153.75</v>
      </c>
      <c r="K768" s="57">
        <f>'PRIX LF'!J771</f>
        <v>1914.0000000000002</v>
      </c>
      <c r="L768" s="303" t="str">
        <f>'PRIX LF'!AE771</f>
        <v/>
      </c>
    </row>
    <row r="769" spans="1:12" x14ac:dyDescent="0.2">
      <c r="A769" s="26">
        <f>'PRIX LF'!A772</f>
        <v>2081</v>
      </c>
      <c r="B769" s="26" t="str">
        <f>'PRIX LF'!D772</f>
        <v>SET 4 PROJECTEURS CAMEO - LED TRICOLORES 5X3W</v>
      </c>
      <c r="C769" s="57">
        <f>'PRIX LF'!L772</f>
        <v>365.83</v>
      </c>
      <c r="D769" s="57">
        <f>'PRIX LF'!O772</f>
        <v>365.83</v>
      </c>
      <c r="E769" s="54">
        <f>'PRIX LF'!P772</f>
        <v>0</v>
      </c>
      <c r="F769" s="26" t="str">
        <f>'PRIX LF'!W772</f>
        <v>ÉQUIPEMENT</v>
      </c>
      <c r="G769" s="57">
        <f>'PRIX LF'!N772</f>
        <v>438.99599999999998</v>
      </c>
      <c r="H769" s="26" t="str">
        <f>'PRIX LF'!F772</f>
        <v>PIECE</v>
      </c>
      <c r="I769" s="26">
        <f>'PRIX LF'!V772</f>
        <v>5.6</v>
      </c>
      <c r="J769" s="57">
        <f>'PRIX LF'!R772</f>
        <v>365.83</v>
      </c>
      <c r="K769" s="57">
        <f>'PRIX LF'!J772</f>
        <v>329.24700000000001</v>
      </c>
      <c r="L769" s="303" t="str">
        <f>'PRIX LF'!AE772</f>
        <v/>
      </c>
    </row>
    <row r="770" spans="1:12" x14ac:dyDescent="0.2">
      <c r="A770" s="26">
        <f>'PRIX LF'!A773</f>
        <v>2083</v>
      </c>
      <c r="B770" s="26" t="str">
        <f>'PRIX LF'!D773</f>
        <v>SET 4 PROJECTEURS CAMEO - LED TRICOLORES 7X3W</v>
      </c>
      <c r="C770" s="57">
        <f>'PRIX LF'!L773</f>
        <v>405.83</v>
      </c>
      <c r="D770" s="57">
        <f>'PRIX LF'!O773</f>
        <v>405.83</v>
      </c>
      <c r="E770" s="54">
        <f>'PRIX LF'!P773</f>
        <v>0</v>
      </c>
      <c r="F770" s="26" t="str">
        <f>'PRIX LF'!W773</f>
        <v>ÉQUIPEMENT</v>
      </c>
      <c r="G770" s="57">
        <f>'PRIX LF'!N773</f>
        <v>486.99599999999998</v>
      </c>
      <c r="H770" s="26" t="str">
        <f>'PRIX LF'!F773</f>
        <v>PIECE</v>
      </c>
      <c r="I770" s="26">
        <f>'PRIX LF'!V773</f>
        <v>5.6</v>
      </c>
      <c r="J770" s="57">
        <f>'PRIX LF'!R773</f>
        <v>405.83</v>
      </c>
      <c r="K770" s="57">
        <f>'PRIX LF'!J773</f>
        <v>365.24700000000001</v>
      </c>
      <c r="L770" s="303" t="str">
        <f>'PRIX LF'!AE773</f>
        <v/>
      </c>
    </row>
    <row r="771" spans="1:12" x14ac:dyDescent="0.2">
      <c r="A771" s="26">
        <f>'PRIX LF'!A774</f>
        <v>2085</v>
      </c>
      <c r="B771" s="26" t="str">
        <f>'PRIX LF'!D774</f>
        <v>SET 4 PROJECTEURS CAMEO 144x10MM</v>
      </c>
      <c r="C771" s="57">
        <f>'PRIX LF'!L774</f>
        <v>272.5</v>
      </c>
      <c r="D771" s="57">
        <f>'PRIX LF'!O774</f>
        <v>272.5</v>
      </c>
      <c r="E771" s="54">
        <f>'PRIX LF'!P774</f>
        <v>0</v>
      </c>
      <c r="F771" s="26" t="str">
        <f>'PRIX LF'!W774</f>
        <v>ÉQUIPEMENT</v>
      </c>
      <c r="G771" s="57">
        <f>'PRIX LF'!N774</f>
        <v>327</v>
      </c>
      <c r="H771" s="26" t="str">
        <f>'PRIX LF'!F774</f>
        <v>PIECE</v>
      </c>
      <c r="I771" s="26">
        <f>'PRIX LF'!V774</f>
        <v>5.6</v>
      </c>
      <c r="J771" s="57">
        <f>'PRIX LF'!R774</f>
        <v>272.5</v>
      </c>
      <c r="K771" s="57">
        <f>'PRIX LF'!J774</f>
        <v>245.25</v>
      </c>
      <c r="L771" s="303" t="str">
        <f>'PRIX LF'!AE774</f>
        <v/>
      </c>
    </row>
    <row r="772" spans="1:12" x14ac:dyDescent="0.2">
      <c r="A772" s="26">
        <f>'PRIX LF'!A775</f>
        <v>1767</v>
      </c>
      <c r="B772" s="26" t="str">
        <f>'PRIX LF'!D775</f>
        <v>SET DE MASSAGE</v>
      </c>
      <c r="C772" s="57">
        <f>'PRIX LF'!L775</f>
        <v>39</v>
      </c>
      <c r="D772" s="57">
        <f>'PRIX LF'!O775</f>
        <v>25.35</v>
      </c>
      <c r="E772" s="54">
        <f>'PRIX LF'!P775</f>
        <v>-0.35</v>
      </c>
      <c r="F772" s="26" t="str">
        <f>'PRIX LF'!W775</f>
        <v>MÉTHODES DOUCES</v>
      </c>
      <c r="G772" s="57">
        <f>'PRIX LF'!N775</f>
        <v>46.8</v>
      </c>
      <c r="H772" s="26" t="str">
        <f>'PRIX LF'!F775</f>
        <v>SET</v>
      </c>
      <c r="I772" s="26">
        <f>'PRIX LF'!V775</f>
        <v>1.2</v>
      </c>
      <c r="J772" s="57">
        <f>'PRIX LF'!R775</f>
        <v>24.375</v>
      </c>
      <c r="K772" s="57">
        <f>'PRIX LF'!J775</f>
        <v>9.5449999999999999</v>
      </c>
      <c r="L772" s="303">
        <f>'PRIX LF'!AE775</f>
        <v>6.1999999999999998E-3</v>
      </c>
    </row>
    <row r="773" spans="1:12" x14ac:dyDescent="0.2">
      <c r="A773" s="26">
        <f>'PRIX LF'!A776</f>
        <v>3735</v>
      </c>
      <c r="B773" s="26" t="str">
        <f>'PRIX LF'!D776</f>
        <v>SHAPE HANDLE</v>
      </c>
      <c r="C773" s="57">
        <f>'PRIX LF'!L776</f>
        <v>34.5</v>
      </c>
      <c r="D773" s="57">
        <f>'PRIX LF'!O776</f>
        <v>31.912500000000001</v>
      </c>
      <c r="E773" s="54">
        <f>'PRIX LF'!P776</f>
        <v>-7.4999999999999956E-2</v>
      </c>
      <c r="F773" s="26" t="str">
        <f>'PRIX LF'!W776</f>
        <v>CROSS TRAINING</v>
      </c>
      <c r="G773" s="57">
        <f>'PRIX LF'!N776</f>
        <v>41.4</v>
      </c>
      <c r="H773" s="26" t="str">
        <f>'PRIX LF'!F776</f>
        <v>PIECE</v>
      </c>
      <c r="I773" s="26">
        <f>'PRIX LF'!V776</f>
        <v>1.5</v>
      </c>
      <c r="J773" s="57">
        <f>'PRIX LF'!R776</f>
        <v>31.912500000000001</v>
      </c>
      <c r="K773" s="57">
        <f>'PRIX LF'!J776</f>
        <v>20.909090909090907</v>
      </c>
      <c r="L773" s="303">
        <f>'PRIX LF'!AE776</f>
        <v>2.7899999999999999E-3</v>
      </c>
    </row>
    <row r="774" spans="1:12" x14ac:dyDescent="0.2">
      <c r="A774" s="26">
        <f>'PRIX LF'!A777</f>
        <v>3122</v>
      </c>
      <c r="B774" s="26" t="str">
        <f>'PRIX LF'!D777</f>
        <v>SHORT F</v>
      </c>
      <c r="C774" s="57">
        <f>'PRIX LF'!L777</f>
        <v>20</v>
      </c>
      <c r="D774" s="57">
        <f>'PRIX LF'!O777</f>
        <v>20</v>
      </c>
      <c r="E774" s="54">
        <f>'PRIX LF'!P777</f>
        <v>0</v>
      </c>
      <c r="F774" s="26" t="str">
        <f>'PRIX LF'!W777</f>
        <v>VÊTEMENTS</v>
      </c>
      <c r="G774" s="57">
        <f>'PRIX LF'!N777</f>
        <v>24</v>
      </c>
      <c r="H774" s="26" t="str">
        <f>'PRIX LF'!F777</f>
        <v>PIECE</v>
      </c>
      <c r="I774" s="26">
        <f>'PRIX LF'!V777</f>
        <v>0.3</v>
      </c>
      <c r="J774" s="57">
        <f>'PRIX LF'!R777</f>
        <v>20</v>
      </c>
      <c r="K774" s="57">
        <f>'PRIX LF'!J777</f>
        <v>14</v>
      </c>
      <c r="L774" s="303" t="str">
        <f>'PRIX LF'!AE777</f>
        <v/>
      </c>
    </row>
    <row r="775" spans="1:12" x14ac:dyDescent="0.2">
      <c r="A775" s="26" t="str">
        <f>'PRIX LF'!A778</f>
        <v>3117L</v>
      </c>
      <c r="B775" s="26" t="str">
        <f>'PRIX LF'!D778</f>
        <v>SHORT PK / L</v>
      </c>
      <c r="C775" s="57">
        <f>'PRIX LF'!L778</f>
        <v>30</v>
      </c>
      <c r="D775" s="57">
        <f>'PRIX LF'!O778</f>
        <v>30</v>
      </c>
      <c r="E775" s="54">
        <f>'PRIX LF'!P778</f>
        <v>0</v>
      </c>
      <c r="F775" s="26" t="str">
        <f>'PRIX LF'!W778</f>
        <v>VÊTEMENTS</v>
      </c>
      <c r="G775" s="57">
        <f>'PRIX LF'!N778</f>
        <v>36</v>
      </c>
      <c r="H775" s="26" t="str">
        <f>'PRIX LF'!F778</f>
        <v>PIECE</v>
      </c>
      <c r="I775" s="26">
        <f>'PRIX LF'!V778</f>
        <v>0.3</v>
      </c>
      <c r="J775" s="57">
        <f>'PRIX LF'!R778</f>
        <v>30</v>
      </c>
      <c r="K775" s="57">
        <f>'PRIX LF'!J778</f>
        <v>21</v>
      </c>
      <c r="L775" s="303" t="str">
        <f>'PRIX LF'!AE778</f>
        <v/>
      </c>
    </row>
    <row r="776" spans="1:12" x14ac:dyDescent="0.2">
      <c r="A776" s="26" t="str">
        <f>'PRIX LF'!A779</f>
        <v>3117M</v>
      </c>
      <c r="B776" s="26" t="str">
        <f>'PRIX LF'!D779</f>
        <v>SHORT PK / M</v>
      </c>
      <c r="C776" s="57">
        <f>'PRIX LF'!L779</f>
        <v>30</v>
      </c>
      <c r="D776" s="57">
        <f>'PRIX LF'!O779</f>
        <v>30</v>
      </c>
      <c r="E776" s="54">
        <f>'PRIX LF'!P779</f>
        <v>0</v>
      </c>
      <c r="F776" s="26" t="str">
        <f>'PRIX LF'!W779</f>
        <v>VÊTEMENTS</v>
      </c>
      <c r="G776" s="57">
        <f>'PRIX LF'!N779</f>
        <v>36</v>
      </c>
      <c r="H776" s="26" t="str">
        <f>'PRIX LF'!F779</f>
        <v>PIECE</v>
      </c>
      <c r="I776" s="26">
        <f>'PRIX LF'!V779</f>
        <v>0.3</v>
      </c>
      <c r="J776" s="57">
        <f>'PRIX LF'!R779</f>
        <v>30</v>
      </c>
      <c r="K776" s="57">
        <f>'PRIX LF'!J779</f>
        <v>21</v>
      </c>
      <c r="L776" s="303" t="str">
        <f>'PRIX LF'!AE779</f>
        <v/>
      </c>
    </row>
    <row r="777" spans="1:12" x14ac:dyDescent="0.2">
      <c r="A777" s="26" t="str">
        <f>'PRIX LF'!A780</f>
        <v>3117S</v>
      </c>
      <c r="B777" s="26" t="str">
        <f>'PRIX LF'!D780</f>
        <v>SHORT PK / S</v>
      </c>
      <c r="C777" s="57">
        <f>'PRIX LF'!L780</f>
        <v>30</v>
      </c>
      <c r="D777" s="57">
        <f>'PRIX LF'!O780</f>
        <v>30</v>
      </c>
      <c r="E777" s="54">
        <f>'PRIX LF'!P780</f>
        <v>0</v>
      </c>
      <c r="F777" s="26" t="str">
        <f>'PRIX LF'!W780</f>
        <v>VÊTEMENTS</v>
      </c>
      <c r="G777" s="57">
        <f>'PRIX LF'!N780</f>
        <v>36</v>
      </c>
      <c r="H777" s="26" t="str">
        <f>'PRIX LF'!F780</f>
        <v>PIECE</v>
      </c>
      <c r="I777" s="26">
        <f>'PRIX LF'!V780</f>
        <v>0.3</v>
      </c>
      <c r="J777" s="57">
        <f>'PRIX LF'!R780</f>
        <v>30</v>
      </c>
      <c r="K777" s="57">
        <f>'PRIX LF'!J780</f>
        <v>21</v>
      </c>
      <c r="L777" s="303" t="str">
        <f>'PRIX LF'!AE780</f>
        <v/>
      </c>
    </row>
    <row r="778" spans="1:12" x14ac:dyDescent="0.2">
      <c r="A778" s="26">
        <f>'PRIX LF'!A781</f>
        <v>5046</v>
      </c>
      <c r="B778" s="26" t="str">
        <f>'PRIX LF'!D781</f>
        <v>SHOULDER PRESS - V20</v>
      </c>
      <c r="C778" s="57">
        <f>'PRIX LF'!L781</f>
        <v>2075</v>
      </c>
      <c r="D778" s="57">
        <f>'PRIX LF'!O781</f>
        <v>1608.125</v>
      </c>
      <c r="E778" s="54">
        <f>'PRIX LF'!P781</f>
        <v>-0.22500000000000001</v>
      </c>
      <c r="F778" s="26" t="str">
        <f>'PRIX LF'!W781</f>
        <v>MACHINES MUSCULATION</v>
      </c>
      <c r="G778" s="57">
        <f>'PRIX LF'!N781</f>
        <v>2490</v>
      </c>
      <c r="H778" s="26" t="str">
        <f>'PRIX LF'!F781</f>
        <v>PIECE</v>
      </c>
      <c r="I778" s="26">
        <f>'PRIX LF'!V781</f>
        <v>90</v>
      </c>
      <c r="J778" s="57">
        <f>'PRIX LF'!R781</f>
        <v>1504.375</v>
      </c>
      <c r="K778" s="57">
        <f>'PRIX LF'!J781</f>
        <v>913.00000000000011</v>
      </c>
      <c r="L778" s="303" t="str">
        <f>'PRIX LF'!AE781</f>
        <v/>
      </c>
    </row>
    <row r="779" spans="1:12" x14ac:dyDescent="0.2">
      <c r="A779" s="26">
        <f>'PRIX LF'!A782</f>
        <v>5010</v>
      </c>
      <c r="B779" s="26" t="str">
        <f>'PRIX LF'!D782</f>
        <v>SHOULDER PRESS 95KG - E20</v>
      </c>
      <c r="C779" s="57">
        <f>'PRIX LF'!L782</f>
        <v>3085</v>
      </c>
      <c r="D779" s="57">
        <f>'PRIX LF'!O782</f>
        <v>2390.875</v>
      </c>
      <c r="E779" s="54">
        <f>'PRIX LF'!P782</f>
        <v>-0.22500000000000001</v>
      </c>
      <c r="F779" s="26" t="str">
        <f>'PRIX LF'!W782</f>
        <v>MACHINES MUSCULATION</v>
      </c>
      <c r="G779" s="57">
        <f>'PRIX LF'!N782</f>
        <v>3702</v>
      </c>
      <c r="H779" s="26" t="str">
        <f>'PRIX LF'!F782</f>
        <v>PIECE</v>
      </c>
      <c r="I779" s="26">
        <f>'PRIX LF'!V782</f>
        <v>234</v>
      </c>
      <c r="J779" s="57">
        <f>'PRIX LF'!R782</f>
        <v>2236.625</v>
      </c>
      <c r="K779" s="57">
        <f>'PRIX LF'!J782</f>
        <v>1357.4</v>
      </c>
      <c r="L779" s="303" t="str">
        <f>'PRIX LF'!AE782</f>
        <v/>
      </c>
    </row>
    <row r="780" spans="1:12" x14ac:dyDescent="0.2">
      <c r="A780" s="26">
        <f>'PRIX LF'!A783</f>
        <v>2709</v>
      </c>
      <c r="B780" s="26" t="str">
        <f>'PRIX LF'!D783</f>
        <v>SINGLE BAR OUTDOOR</v>
      </c>
      <c r="C780" s="57">
        <f>'PRIX LF'!L783</f>
        <v>117.64500000000001</v>
      </c>
      <c r="D780" s="57">
        <f>'PRIX LF'!O783</f>
        <v>102.93937500000001</v>
      </c>
      <c r="E780" s="54">
        <f>'PRIX LF'!P783</f>
        <v>-0.12499999999999997</v>
      </c>
      <c r="F780" s="26" t="str">
        <f>'PRIX LF'!W783</f>
        <v>CROSS TRAINING</v>
      </c>
      <c r="G780" s="57">
        <f>'PRIX LF'!N783</f>
        <v>141.17400000000001</v>
      </c>
      <c r="H780" s="26" t="str">
        <f>'PRIX LF'!F783</f>
        <v>PIECE</v>
      </c>
      <c r="I780" s="26">
        <f>'PRIX LF'!V783</f>
        <v>2.5</v>
      </c>
      <c r="J780" s="57">
        <f>'PRIX LF'!R783</f>
        <v>97.057124999999999</v>
      </c>
      <c r="K780" s="57">
        <f>'PRIX LF'!J783</f>
        <v>47.066249999999997</v>
      </c>
      <c r="L780" s="303" t="str">
        <f>'PRIX LF'!AE783</f>
        <v/>
      </c>
    </row>
    <row r="781" spans="1:12" x14ac:dyDescent="0.2">
      <c r="A781" s="26">
        <f>'PRIX LF'!A784</f>
        <v>1834</v>
      </c>
      <c r="B781" s="26" t="str">
        <f>'PRIX LF'!D784</f>
        <v>SLACK RACK GIBBON</v>
      </c>
      <c r="C781" s="57">
        <f>'PRIX LF'!L784</f>
        <v>358.3</v>
      </c>
      <c r="D781" s="57">
        <f>'PRIX LF'!O784</f>
        <v>340.39</v>
      </c>
      <c r="E781" s="54">
        <f>'PRIX LF'!P784</f>
        <v>-4.9986045213508301E-2</v>
      </c>
      <c r="F781" s="26" t="str">
        <f>'PRIX LF'!W784</f>
        <v>COACHING</v>
      </c>
      <c r="G781" s="57">
        <f>'PRIX LF'!N784</f>
        <v>429.96</v>
      </c>
      <c r="H781" s="26" t="str">
        <f>'PRIX LF'!F784</f>
        <v>PIECE</v>
      </c>
      <c r="I781" s="26">
        <f>'PRIX LF'!V784</f>
        <v>30</v>
      </c>
      <c r="J781" s="57">
        <f>'PRIX LF'!R784</f>
        <v>322.47000000000003</v>
      </c>
      <c r="K781" s="57">
        <f>'PRIX LF'!J784</f>
        <v>176</v>
      </c>
      <c r="L781" s="303" t="str">
        <f>'PRIX LF'!AE784</f>
        <v/>
      </c>
    </row>
    <row r="782" spans="1:12" x14ac:dyDescent="0.2">
      <c r="A782" s="26">
        <f>'PRIX LF'!A785</f>
        <v>3741</v>
      </c>
      <c r="B782" s="26" t="str">
        <f>'PRIX LF'!D785</f>
        <v>SLAMBALL 10KG</v>
      </c>
      <c r="C782" s="57">
        <f>'PRIX LF'!L785</f>
        <v>27</v>
      </c>
      <c r="D782" s="57">
        <f>'PRIX LF'!O785</f>
        <v>22.95</v>
      </c>
      <c r="E782" s="54">
        <f>'PRIX LF'!P785</f>
        <v>-0.15000000000000002</v>
      </c>
      <c r="F782" s="26" t="str">
        <f>'PRIX LF'!W785</f>
        <v>CROSS TRAINING</v>
      </c>
      <c r="G782" s="57">
        <f>'PRIX LF'!N785</f>
        <v>32.4</v>
      </c>
      <c r="H782" s="26" t="str">
        <f>'PRIX LF'!F785</f>
        <v>PIECE</v>
      </c>
      <c r="I782" s="26">
        <f>'PRIX LF'!V785</f>
        <v>10.5</v>
      </c>
      <c r="J782" s="57">
        <f>'PRIX LF'!R785</f>
        <v>21.6</v>
      </c>
      <c r="K782" s="57">
        <f>'PRIX LF'!J785</f>
        <v>6.8999999999999986</v>
      </c>
      <c r="L782" s="303">
        <f>'PRIX LF'!AE785</f>
        <v>1.2167000000000001E-2</v>
      </c>
    </row>
    <row r="783" spans="1:12" x14ac:dyDescent="0.2">
      <c r="A783" s="26">
        <f>'PRIX LF'!A786</f>
        <v>3742</v>
      </c>
      <c r="B783" s="26" t="str">
        <f>'PRIX LF'!D786</f>
        <v>SLAMBALL 15KG</v>
      </c>
      <c r="C783" s="57">
        <f>'PRIX LF'!L786</f>
        <v>41</v>
      </c>
      <c r="D783" s="57">
        <f>'PRIX LF'!O786</f>
        <v>34.85</v>
      </c>
      <c r="E783" s="54">
        <f>'PRIX LF'!P786</f>
        <v>-0.14999999999999997</v>
      </c>
      <c r="F783" s="26" t="str">
        <f>'PRIX LF'!W786</f>
        <v>CROSS TRAINING</v>
      </c>
      <c r="G783" s="57">
        <f>'PRIX LF'!N786</f>
        <v>49.199999999999996</v>
      </c>
      <c r="H783" s="26" t="str">
        <f>'PRIX LF'!F786</f>
        <v>PIECE</v>
      </c>
      <c r="I783" s="26">
        <f>'PRIX LF'!V786</f>
        <v>15.5</v>
      </c>
      <c r="J783" s="57">
        <f>'PRIX LF'!R786</f>
        <v>32.800000000000004</v>
      </c>
      <c r="K783" s="57">
        <f>'PRIX LF'!J786</f>
        <v>12.336363636363634</v>
      </c>
      <c r="L783" s="303">
        <f>'PRIX LF'!AE786</f>
        <v>1.2167000000000001E-2</v>
      </c>
    </row>
    <row r="784" spans="1:12" x14ac:dyDescent="0.2">
      <c r="A784" s="26">
        <f>'PRIX LF'!A787</f>
        <v>2508</v>
      </c>
      <c r="B784" s="26" t="str">
        <f>'PRIX LF'!D787</f>
        <v>SLAMBALL 20 KG</v>
      </c>
      <c r="C784" s="57">
        <f>'PRIX LF'!L787</f>
        <v>61.875000000000007</v>
      </c>
      <c r="D784" s="57">
        <f>'PRIX LF'!O787</f>
        <v>52.593750000000007</v>
      </c>
      <c r="E784" s="54">
        <f>'PRIX LF'!P787</f>
        <v>-0.15</v>
      </c>
      <c r="F784" s="26" t="str">
        <f>'PRIX LF'!W787</f>
        <v>CROSS TRAINING</v>
      </c>
      <c r="G784" s="57">
        <f>'PRIX LF'!N787</f>
        <v>74.25</v>
      </c>
      <c r="H784" s="26" t="str">
        <f>'PRIX LF'!F787</f>
        <v>PIECE</v>
      </c>
      <c r="I784" s="26">
        <f>'PRIX LF'!V787</f>
        <v>20.5</v>
      </c>
      <c r="J784" s="57">
        <f>'PRIX LF'!R787</f>
        <v>49.500000000000007</v>
      </c>
      <c r="K784" s="57">
        <f>'PRIX LF'!J787</f>
        <v>32.917499999999997</v>
      </c>
      <c r="L784" s="303" t="str">
        <f>'PRIX LF'!AE787</f>
        <v/>
      </c>
    </row>
    <row r="785" spans="1:12" x14ac:dyDescent="0.2">
      <c r="A785" s="26">
        <f>'PRIX LF'!A788</f>
        <v>2509</v>
      </c>
      <c r="B785" s="26" t="str">
        <f>'PRIX LF'!D788</f>
        <v>SLAMBALL 30KG</v>
      </c>
      <c r="C785" s="57">
        <f>'PRIX LF'!L788</f>
        <v>107.25000000000001</v>
      </c>
      <c r="D785" s="57">
        <f>'PRIX LF'!O788</f>
        <v>91.162500000000009</v>
      </c>
      <c r="E785" s="54">
        <f>'PRIX LF'!P788</f>
        <v>-0.15000000000000002</v>
      </c>
      <c r="F785" s="26" t="str">
        <f>'PRIX LF'!W788</f>
        <v>CROSS TRAINING</v>
      </c>
      <c r="G785" s="57">
        <f>'PRIX LF'!N788</f>
        <v>128.70000000000002</v>
      </c>
      <c r="H785" s="26" t="str">
        <f>'PRIX LF'!F788</f>
        <v>PIECE</v>
      </c>
      <c r="I785" s="26">
        <f>'PRIX LF'!V788</f>
        <v>30.5</v>
      </c>
      <c r="J785" s="57">
        <f>'PRIX LF'!R788</f>
        <v>85.800000000000011</v>
      </c>
      <c r="K785" s="57">
        <f>'PRIX LF'!J788</f>
        <v>47.602500000000013</v>
      </c>
      <c r="L785" s="303" t="str">
        <f>'PRIX LF'!AE788</f>
        <v/>
      </c>
    </row>
    <row r="786" spans="1:12" x14ac:dyDescent="0.2">
      <c r="A786" s="26">
        <f>'PRIX LF'!A789</f>
        <v>2510</v>
      </c>
      <c r="B786" s="26" t="str">
        <f>'PRIX LF'!D789</f>
        <v>SLAMBALL 40KG</v>
      </c>
      <c r="C786" s="57">
        <f>'PRIX LF'!L789</f>
        <v>134.06250000000003</v>
      </c>
      <c r="D786" s="57">
        <f>'PRIX LF'!O789</f>
        <v>113.95312500000001</v>
      </c>
      <c r="E786" s="54">
        <f>'PRIX LF'!P789</f>
        <v>-0.15000000000000008</v>
      </c>
      <c r="F786" s="26" t="str">
        <f>'PRIX LF'!W789</f>
        <v>CROSS TRAINING</v>
      </c>
      <c r="G786" s="57">
        <f>'PRIX LF'!N789</f>
        <v>160.87500000000003</v>
      </c>
      <c r="H786" s="26" t="str">
        <f>'PRIX LF'!F789</f>
        <v>PIECE</v>
      </c>
      <c r="I786" s="26">
        <f>'PRIX LF'!V789</f>
        <v>40.5</v>
      </c>
      <c r="J786" s="57">
        <f>'PRIX LF'!R789</f>
        <v>107.25000000000003</v>
      </c>
      <c r="K786" s="57">
        <f>'PRIX LF'!J789</f>
        <v>58.987500000000004</v>
      </c>
      <c r="L786" s="303" t="str">
        <f>'PRIX LF'!AE789</f>
        <v/>
      </c>
    </row>
    <row r="787" spans="1:12" x14ac:dyDescent="0.2">
      <c r="A787" s="26">
        <f>'PRIX LF'!A790</f>
        <v>3738</v>
      </c>
      <c r="B787" s="26" t="str">
        <f>'PRIX LF'!D790</f>
        <v>SLAMBALL 4KG</v>
      </c>
      <c r="C787" s="57">
        <f>'PRIX LF'!L790</f>
        <v>14</v>
      </c>
      <c r="D787" s="57">
        <f>'PRIX LF'!O790</f>
        <v>11.9</v>
      </c>
      <c r="E787" s="54">
        <f>'PRIX LF'!P790</f>
        <v>-0.14999999999999997</v>
      </c>
      <c r="F787" s="26" t="str">
        <f>'PRIX LF'!W790</f>
        <v>CROSS TRAINING</v>
      </c>
      <c r="G787" s="57">
        <f>'PRIX LF'!N790</f>
        <v>16.8</v>
      </c>
      <c r="H787" s="26" t="str">
        <f>'PRIX LF'!F790</f>
        <v>PIECE</v>
      </c>
      <c r="I787" s="26">
        <f>'PRIX LF'!V790</f>
        <v>4.5</v>
      </c>
      <c r="J787" s="57">
        <f>'PRIX LF'!R790</f>
        <v>11.200000000000001</v>
      </c>
      <c r="K787" s="57">
        <f>'PRIX LF'!J790</f>
        <v>3.7636363636363632</v>
      </c>
      <c r="L787" s="303">
        <f>'PRIX LF'!AE790</f>
        <v>1.2167000000000001E-2</v>
      </c>
    </row>
    <row r="788" spans="1:12" x14ac:dyDescent="0.2">
      <c r="A788" s="26">
        <f>'PRIX LF'!A791</f>
        <v>3739</v>
      </c>
      <c r="B788" s="26" t="str">
        <f>'PRIX LF'!D791</f>
        <v>SLAMBALL 6KG</v>
      </c>
      <c r="C788" s="57">
        <f>'PRIX LF'!L791</f>
        <v>17.5</v>
      </c>
      <c r="D788" s="57">
        <f>'PRIX LF'!O791</f>
        <v>14.875</v>
      </c>
      <c r="E788" s="54">
        <f>'PRIX LF'!P791</f>
        <v>-0.15</v>
      </c>
      <c r="F788" s="26" t="str">
        <f>'PRIX LF'!W791</f>
        <v>CROSS TRAINING</v>
      </c>
      <c r="G788" s="57">
        <f>'PRIX LF'!N791</f>
        <v>21</v>
      </c>
      <c r="H788" s="26" t="str">
        <f>'PRIX LF'!F791</f>
        <v>PIECE</v>
      </c>
      <c r="I788" s="26">
        <f>'PRIX LF'!V791</f>
        <v>6.5</v>
      </c>
      <c r="J788" s="57">
        <f>'PRIX LF'!R791</f>
        <v>14</v>
      </c>
      <c r="K788" s="57">
        <f>'PRIX LF'!J791</f>
        <v>4.5999999999999996</v>
      </c>
      <c r="L788" s="303">
        <f>'PRIX LF'!AE791</f>
        <v>1.2167000000000001E-2</v>
      </c>
    </row>
    <row r="789" spans="1:12" x14ac:dyDescent="0.2">
      <c r="A789" s="26">
        <f>'PRIX LF'!A792</f>
        <v>3740</v>
      </c>
      <c r="B789" s="26" t="str">
        <f>'PRIX LF'!D792</f>
        <v>SLAMBALL 8KG</v>
      </c>
      <c r="C789" s="57">
        <f>'PRIX LF'!L792</f>
        <v>22</v>
      </c>
      <c r="D789" s="57">
        <f>'PRIX LF'!O792</f>
        <v>18.7</v>
      </c>
      <c r="E789" s="54">
        <f>'PRIX LF'!P792</f>
        <v>-0.15000000000000002</v>
      </c>
      <c r="F789" s="26" t="str">
        <f>'PRIX LF'!W792</f>
        <v>CROSS TRAINING</v>
      </c>
      <c r="G789" s="57">
        <f>'PRIX LF'!N792</f>
        <v>26.4</v>
      </c>
      <c r="H789" s="26" t="str">
        <f>'PRIX LF'!F792</f>
        <v>PIECE</v>
      </c>
      <c r="I789" s="26">
        <f>'PRIX LF'!V792</f>
        <v>8.5</v>
      </c>
      <c r="J789" s="57">
        <f>'PRIX LF'!R792</f>
        <v>17.600000000000001</v>
      </c>
      <c r="K789" s="57">
        <f>'PRIX LF'!J792</f>
        <v>5.4363636363636356</v>
      </c>
      <c r="L789" s="303">
        <f>'PRIX LF'!AE792</f>
        <v>1.2167000000000001E-2</v>
      </c>
    </row>
    <row r="790" spans="1:12" x14ac:dyDescent="0.2">
      <c r="A790" s="26">
        <f>'PRIX LF'!A793</f>
        <v>4013</v>
      </c>
      <c r="B790" s="26" t="str">
        <f>'PRIX LF'!D793</f>
        <v>SLIDER DISCS</v>
      </c>
      <c r="C790" s="57">
        <f>'PRIX LF'!L793</f>
        <v>6.9</v>
      </c>
      <c r="D790" s="57">
        <f>'PRIX LF'!O793</f>
        <v>4.6575000000000006</v>
      </c>
      <c r="E790" s="54">
        <f>'PRIX LF'!P793</f>
        <v>-0.32499999999999996</v>
      </c>
      <c r="F790" s="26" t="str">
        <f>'PRIX LF'!W793</f>
        <v>MÉTHODES DOUCES</v>
      </c>
      <c r="G790" s="57">
        <f>'PRIX LF'!N793</f>
        <v>8.2799999999999994</v>
      </c>
      <c r="H790" s="26" t="str">
        <f>'PRIX LF'!F793</f>
        <v>PAIRE</v>
      </c>
      <c r="I790" s="26">
        <f>'PRIX LF'!V793</f>
        <v>0.12</v>
      </c>
      <c r="J790" s="57">
        <f>'PRIX LF'!R793</f>
        <v>4.4850000000000003</v>
      </c>
      <c r="K790" s="57">
        <f>'PRIX LF'!J793</f>
        <v>1.8295454545454544</v>
      </c>
      <c r="L790" s="303">
        <f>'PRIX LF'!AE793</f>
        <v>1.0625999999999999E-3</v>
      </c>
    </row>
    <row r="791" spans="1:12" x14ac:dyDescent="0.2">
      <c r="A791" s="26">
        <f>'PRIX LF'!A794</f>
        <v>3418</v>
      </c>
      <c r="B791" s="26" t="str">
        <f>'PRIX LF'!D794</f>
        <v>SLIDING PULL UP SYSTEM</v>
      </c>
      <c r="C791" s="57">
        <f>'PRIX LF'!L794</f>
        <v>290</v>
      </c>
      <c r="D791" s="57">
        <f>'PRIX LF'!O794</f>
        <v>268.25</v>
      </c>
      <c r="E791" s="54">
        <f>'PRIX LF'!P794</f>
        <v>-7.4999999999999997E-2</v>
      </c>
      <c r="F791" s="26" t="str">
        <f>'PRIX LF'!W794</f>
        <v>CROSS TRAINING</v>
      </c>
      <c r="G791" s="57">
        <f>'PRIX LF'!N794</f>
        <v>348</v>
      </c>
      <c r="H791" s="26" t="str">
        <f>'PRIX LF'!F794</f>
        <v>PIECE</v>
      </c>
      <c r="I791" s="26">
        <f>'PRIX LF'!V794</f>
        <v>24.67</v>
      </c>
      <c r="J791" s="57">
        <f>'PRIX LF'!R794</f>
        <v>253.75</v>
      </c>
      <c r="K791" s="57">
        <f>'PRIX LF'!J794</f>
        <v>141.13636363636363</v>
      </c>
      <c r="L791" s="303">
        <f>'PRIX LF'!AE794</f>
        <v>6.3895999999999994E-2</v>
      </c>
    </row>
    <row r="792" spans="1:12" x14ac:dyDescent="0.2">
      <c r="A792" s="26">
        <f>'PRIX LF'!A795</f>
        <v>3743</v>
      </c>
      <c r="B792" s="26" t="str">
        <f>'PRIX LF'!D795</f>
        <v>SLING BRIDGE</v>
      </c>
      <c r="C792" s="57">
        <f>'PRIX LF'!L795</f>
        <v>185</v>
      </c>
      <c r="D792" s="57">
        <f>'PRIX LF'!O795</f>
        <v>175.75</v>
      </c>
      <c r="E792" s="54">
        <f>'PRIX LF'!P795</f>
        <v>-0.05</v>
      </c>
      <c r="F792" s="26" t="str">
        <f>'PRIX LF'!W795</f>
        <v>CROSS TRAINING</v>
      </c>
      <c r="G792" s="57">
        <f>'PRIX LF'!N795</f>
        <v>222</v>
      </c>
      <c r="H792" s="26" t="str">
        <f>'PRIX LF'!F795</f>
        <v>SET</v>
      </c>
      <c r="I792" s="26">
        <f>'PRIX LF'!V795</f>
        <v>13</v>
      </c>
      <c r="J792" s="57">
        <f>'PRIX LF'!R795</f>
        <v>166.5</v>
      </c>
      <c r="K792" s="57">
        <f>'PRIX LF'!J795</f>
        <v>80.5</v>
      </c>
      <c r="L792" s="303">
        <f>'PRIX LF'!AE795</f>
        <v>2.128E-2</v>
      </c>
    </row>
    <row r="793" spans="1:12" x14ac:dyDescent="0.2">
      <c r="A793" s="26">
        <f>'PRIX LF'!A796</f>
        <v>5011</v>
      </c>
      <c r="B793" s="26" t="str">
        <f>'PRIX LF'!D796</f>
        <v>SMITH</v>
      </c>
      <c r="C793" s="57">
        <f>'PRIX LF'!L796</f>
        <v>3495</v>
      </c>
      <c r="D793" s="57">
        <f>'PRIX LF'!O796</f>
        <v>2708.625</v>
      </c>
      <c r="E793" s="54">
        <f>'PRIX LF'!P796</f>
        <v>-0.22500000000000001</v>
      </c>
      <c r="F793" s="26" t="str">
        <f>'PRIX LF'!W796</f>
        <v>MACHINES MUSCULATION</v>
      </c>
      <c r="G793" s="57">
        <f>'PRIX LF'!N796</f>
        <v>4194</v>
      </c>
      <c r="H793" s="26" t="str">
        <f>'PRIX LF'!F796</f>
        <v>PIECE</v>
      </c>
      <c r="I793" s="26">
        <f>'PRIX LF'!V796</f>
        <v>90</v>
      </c>
      <c r="J793" s="57">
        <f>'PRIX LF'!R796</f>
        <v>2533.875</v>
      </c>
      <c r="K793" s="57">
        <f>'PRIX LF'!J796</f>
        <v>1537.8000000000002</v>
      </c>
      <c r="L793" s="303" t="str">
        <f>'PRIX LF'!AE796</f>
        <v/>
      </c>
    </row>
    <row r="794" spans="1:12" x14ac:dyDescent="0.2">
      <c r="A794" s="26">
        <f>'PRIX LF'!A797</f>
        <v>2342</v>
      </c>
      <c r="B794" s="26" t="str">
        <f>'PRIX LF'!D797</f>
        <v>SOFT MEDECINE BALL 3KG</v>
      </c>
      <c r="C794" s="57">
        <f>'PRIX LF'!L797</f>
        <v>45</v>
      </c>
      <c r="D794" s="57">
        <f>'PRIX LF'!O797</f>
        <v>45</v>
      </c>
      <c r="E794" s="54">
        <f>'PRIX LF'!P797</f>
        <v>0</v>
      </c>
      <c r="F794" s="26" t="str">
        <f>'PRIX LF'!W797</f>
        <v>CROSS TRAINING</v>
      </c>
      <c r="G794" s="57">
        <f>'PRIX LF'!N797</f>
        <v>54</v>
      </c>
      <c r="H794" s="26" t="str">
        <f>'PRIX LF'!F797</f>
        <v>PIECE</v>
      </c>
      <c r="I794" s="26">
        <f>'PRIX LF'!V797</f>
        <v>4</v>
      </c>
      <c r="J794" s="57">
        <f>'PRIX LF'!R797</f>
        <v>42.75</v>
      </c>
      <c r="K794" s="57">
        <f>'PRIX LF'!J797</f>
        <v>24.792900000000003</v>
      </c>
      <c r="L794" s="303" t="str">
        <f>'PRIX LF'!AE797</f>
        <v/>
      </c>
    </row>
    <row r="795" spans="1:12" x14ac:dyDescent="0.2">
      <c r="A795" s="26">
        <f>'PRIX LF'!A798</f>
        <v>2343</v>
      </c>
      <c r="B795" s="26" t="str">
        <f>'PRIX LF'!D798</f>
        <v>SOFT MEDECINE BALL 6KG</v>
      </c>
      <c r="C795" s="57">
        <f>'PRIX LF'!L798</f>
        <v>50</v>
      </c>
      <c r="D795" s="57">
        <f>'PRIX LF'!O798</f>
        <v>50</v>
      </c>
      <c r="E795" s="54">
        <f>'PRIX LF'!P798</f>
        <v>0</v>
      </c>
      <c r="F795" s="26" t="str">
        <f>'PRIX LF'!W798</f>
        <v>CROSS TRAINING</v>
      </c>
      <c r="G795" s="57">
        <f>'PRIX LF'!N798</f>
        <v>60</v>
      </c>
      <c r="H795" s="26" t="str">
        <f>'PRIX LF'!F798</f>
        <v>PIECE</v>
      </c>
      <c r="I795" s="26">
        <f>'PRIX LF'!V798</f>
        <v>7</v>
      </c>
      <c r="J795" s="57">
        <f>'PRIX LF'!R798</f>
        <v>47.5</v>
      </c>
      <c r="K795" s="57">
        <f>'PRIX LF'!J798</f>
        <v>27.637500000000003</v>
      </c>
      <c r="L795" s="303" t="str">
        <f>'PRIX LF'!AE798</f>
        <v/>
      </c>
    </row>
    <row r="796" spans="1:12" x14ac:dyDescent="0.2">
      <c r="A796" s="26">
        <f>'PRIX LF'!A799</f>
        <v>2344</v>
      </c>
      <c r="B796" s="26" t="str">
        <f>'PRIX LF'!D799</f>
        <v>SOFT MEDECINE BALL 9KG</v>
      </c>
      <c r="C796" s="57">
        <f>'PRIX LF'!L799</f>
        <v>55</v>
      </c>
      <c r="D796" s="57">
        <f>'PRIX LF'!O799</f>
        <v>55</v>
      </c>
      <c r="E796" s="54">
        <f>'PRIX LF'!P799</f>
        <v>0</v>
      </c>
      <c r="F796" s="26" t="str">
        <f>'PRIX LF'!W799</f>
        <v>CROSS TRAINING</v>
      </c>
      <c r="G796" s="57">
        <f>'PRIX LF'!N799</f>
        <v>66</v>
      </c>
      <c r="H796" s="26" t="str">
        <f>'PRIX LF'!F799</f>
        <v>PIECE</v>
      </c>
      <c r="I796" s="26">
        <f>'PRIX LF'!V799</f>
        <v>10</v>
      </c>
      <c r="J796" s="57">
        <f>'PRIX LF'!R799</f>
        <v>52.25</v>
      </c>
      <c r="K796" s="57">
        <f>'PRIX LF'!J799</f>
        <v>29.865000000000006</v>
      </c>
      <c r="L796" s="303" t="str">
        <f>'PRIX LF'!AE799</f>
        <v/>
      </c>
    </row>
    <row r="797" spans="1:12" x14ac:dyDescent="0.2">
      <c r="A797" s="26">
        <f>'PRIX LF'!A800</f>
        <v>3729</v>
      </c>
      <c r="B797" s="26" t="str">
        <f>'PRIX LF'!D800</f>
        <v>SOFT PLYOBOX SET</v>
      </c>
      <c r="C797" s="57">
        <f>'PRIX LF'!L800</f>
        <v>540</v>
      </c>
      <c r="D797" s="57">
        <f>'PRIX LF'!O800</f>
        <v>445.5</v>
      </c>
      <c r="E797" s="54">
        <f>'PRIX LF'!P800</f>
        <v>-0.17499999999999999</v>
      </c>
      <c r="F797" s="26" t="str">
        <f>'PRIX LF'!W800</f>
        <v>CROSS TRAINING</v>
      </c>
      <c r="G797" s="57">
        <f>'PRIX LF'!N800</f>
        <v>648</v>
      </c>
      <c r="H797" s="26" t="str">
        <f>'PRIX LF'!F800</f>
        <v>SET</v>
      </c>
      <c r="I797" s="26">
        <f>'PRIX LF'!V800</f>
        <v>30.5</v>
      </c>
      <c r="J797" s="57">
        <f>'PRIX LF'!R800</f>
        <v>418.5</v>
      </c>
      <c r="K797" s="57">
        <f>'PRIX LF'!J800</f>
        <v>185.04545454545453</v>
      </c>
      <c r="L797" s="303">
        <f>'PRIX LF'!AE800</f>
        <v>1</v>
      </c>
    </row>
    <row r="798" spans="1:12" x14ac:dyDescent="0.2">
      <c r="A798" s="26">
        <f>'PRIX LF'!A801</f>
        <v>1972</v>
      </c>
      <c r="B798" s="26" t="str">
        <f>'PRIX LF'!D801</f>
        <v>SOFT PLYOBOX SET 3 EN 1</v>
      </c>
      <c r="C798" s="57">
        <f>'PRIX LF'!L801</f>
        <v>215</v>
      </c>
      <c r="D798" s="57">
        <f>'PRIX LF'!O801</f>
        <v>182.75</v>
      </c>
      <c r="E798" s="54">
        <f>'PRIX LF'!P801</f>
        <v>-0.15</v>
      </c>
      <c r="F798" s="26" t="str">
        <f>'PRIX LF'!W801</f>
        <v>CROSS TRAINING</v>
      </c>
      <c r="G798" s="57">
        <f>'PRIX LF'!N801</f>
        <v>258</v>
      </c>
      <c r="H798" s="26" t="str">
        <f>'PRIX LF'!F801</f>
        <v>PIECE</v>
      </c>
      <c r="I798" s="26">
        <f>'PRIX LF'!V801</f>
        <v>15</v>
      </c>
      <c r="J798" s="57">
        <f>'PRIX LF'!R801</f>
        <v>172</v>
      </c>
      <c r="K798" s="57">
        <f>'PRIX LF'!J801</f>
        <v>78.409090909090892</v>
      </c>
      <c r="L798" s="303">
        <f>'PRIX LF'!AE801</f>
        <v>6.3488000000000003E-2</v>
      </c>
    </row>
    <row r="799" spans="1:12" x14ac:dyDescent="0.2">
      <c r="A799" s="26">
        <f>'PRIX LF'!A802</f>
        <v>1736</v>
      </c>
      <c r="B799" s="26" t="str">
        <f>'PRIX LF'!D802</f>
        <v>SPINE CORRECTOR</v>
      </c>
      <c r="C799" s="57">
        <f>'PRIX LF'!L802</f>
        <v>290</v>
      </c>
      <c r="D799" s="57">
        <f>'PRIX LF'!O802</f>
        <v>290</v>
      </c>
      <c r="E799" s="54">
        <f>'PRIX LF'!P802</f>
        <v>0</v>
      </c>
      <c r="F799" s="26" t="str">
        <f>'PRIX LF'!W802</f>
        <v>MÉTHODES DOUCES</v>
      </c>
      <c r="G799" s="57">
        <f>'PRIX LF'!N802</f>
        <v>348</v>
      </c>
      <c r="H799" s="26" t="str">
        <f>'PRIX LF'!F802</f>
        <v>PIECE</v>
      </c>
      <c r="I799" s="26">
        <f>'PRIX LF'!V802</f>
        <v>12</v>
      </c>
      <c r="J799" s="57">
        <f>'PRIX LF'!R802</f>
        <v>290</v>
      </c>
      <c r="K799" s="57">
        <f>'PRIX LF'!J802</f>
        <v>196.35000000000002</v>
      </c>
      <c r="L799" s="303" t="str">
        <f>'PRIX LF'!AE802</f>
        <v/>
      </c>
    </row>
    <row r="800" spans="1:12" x14ac:dyDescent="0.2">
      <c r="A800" s="26">
        <f>'PRIX LF'!A803</f>
        <v>3779</v>
      </c>
      <c r="B800" s="26" t="str">
        <f>'PRIX LF'!D803</f>
        <v>SPOTTER ARMS</v>
      </c>
      <c r="C800" s="57">
        <f>'PRIX LF'!L803</f>
        <v>145</v>
      </c>
      <c r="D800" s="57">
        <f>'PRIX LF'!O803</f>
        <v>134.125</v>
      </c>
      <c r="E800" s="54">
        <f>'PRIX LF'!P803</f>
        <v>-7.4999999999999997E-2</v>
      </c>
      <c r="F800" s="26" t="str">
        <f>'PRIX LF'!W803</f>
        <v>CROSS TRAINING</v>
      </c>
      <c r="G800" s="57">
        <f>'PRIX LF'!N803</f>
        <v>174</v>
      </c>
      <c r="H800" s="26" t="str">
        <f>'PRIX LF'!F803</f>
        <v>PAIRE</v>
      </c>
      <c r="I800" s="26">
        <f>'PRIX LF'!V803</f>
        <v>13</v>
      </c>
      <c r="J800" s="57">
        <f>'PRIX LF'!R803</f>
        <v>126.875</v>
      </c>
      <c r="K800" s="57">
        <f>'PRIX LF'!J803</f>
        <v>67.013636363636351</v>
      </c>
      <c r="L800" s="303">
        <f>'PRIX LF'!AE803</f>
        <v>5.5944000000000001E-2</v>
      </c>
    </row>
    <row r="801" spans="1:12" x14ac:dyDescent="0.2">
      <c r="A801" s="26">
        <f>'PRIX LF'!A804</f>
        <v>5028</v>
      </c>
      <c r="B801" s="26" t="str">
        <f>'PRIX LF'!D804</f>
        <v>SQUAT AND CALF - E50</v>
      </c>
      <c r="C801" s="57">
        <f>'PRIX LF'!L804</f>
        <v>2695</v>
      </c>
      <c r="D801" s="57">
        <f>'PRIX LF'!O804</f>
        <v>2088.625</v>
      </c>
      <c r="E801" s="54">
        <f>'PRIX LF'!P804</f>
        <v>-0.22500000000000001</v>
      </c>
      <c r="F801" s="26" t="str">
        <f>'PRIX LF'!W804</f>
        <v>MACHINES MUSCULATION</v>
      </c>
      <c r="G801" s="57">
        <f>'PRIX LF'!N804</f>
        <v>3234</v>
      </c>
      <c r="H801" s="26" t="str">
        <f>'PRIX LF'!F804</f>
        <v>PIECE</v>
      </c>
      <c r="I801" s="26">
        <f>'PRIX LF'!V804</f>
        <v>230</v>
      </c>
      <c r="J801" s="57">
        <f>'PRIX LF'!R804</f>
        <v>1953.875</v>
      </c>
      <c r="K801" s="57">
        <f>'PRIX LF'!J804</f>
        <v>1185.8000000000002</v>
      </c>
      <c r="L801" s="303" t="str">
        <f>'PRIX LF'!AE804</f>
        <v/>
      </c>
    </row>
    <row r="802" spans="1:12" x14ac:dyDescent="0.2">
      <c r="A802" s="26">
        <f>'PRIX LF'!A805</f>
        <v>4003</v>
      </c>
      <c r="B802" s="26" t="str">
        <f>'PRIX LF'!D805</f>
        <v>SQUAT RACK</v>
      </c>
      <c r="C802" s="57">
        <f>'PRIX LF'!L805</f>
        <v>390</v>
      </c>
      <c r="D802" s="57">
        <f>'PRIX LF'!O805</f>
        <v>360.75</v>
      </c>
      <c r="E802" s="54">
        <f>'PRIX LF'!P805</f>
        <v>-7.4999999999999997E-2</v>
      </c>
      <c r="F802" s="26" t="str">
        <f>'PRIX LF'!W805</f>
        <v>CROSS TRAINING</v>
      </c>
      <c r="G802" s="57">
        <f>'PRIX LF'!N805</f>
        <v>468</v>
      </c>
      <c r="H802" s="26" t="str">
        <f>'PRIX LF'!F805</f>
        <v>PIECE</v>
      </c>
      <c r="I802" s="26">
        <f>'PRIX LF'!V805</f>
        <v>90</v>
      </c>
      <c r="J802" s="57">
        <f>'PRIX LF'!R805</f>
        <v>351</v>
      </c>
      <c r="K802" s="57">
        <f>'PRIX LF'!J805</f>
        <v>234.05249999999998</v>
      </c>
      <c r="L802" s="303" t="str">
        <f>'PRIX LF'!AE805</f>
        <v/>
      </c>
    </row>
    <row r="803" spans="1:12" x14ac:dyDescent="0.2">
      <c r="A803" s="26">
        <f>'PRIX LF'!A806</f>
        <v>1938</v>
      </c>
      <c r="B803" s="26" t="str">
        <f>'PRIX LF'!D806</f>
        <v>SR - POTEAU RACK CROSS TRAINING 1,5M</v>
      </c>
      <c r="C803" s="57">
        <f>'PRIX LF'!L806</f>
        <v>53.579545454545439</v>
      </c>
      <c r="D803" s="57">
        <f>'PRIX LF'!O806</f>
        <v>49.561079545454533</v>
      </c>
      <c r="E803" s="54">
        <f>'PRIX LF'!P806</f>
        <v>-7.4999999999999969E-2</v>
      </c>
      <c r="F803" s="26" t="str">
        <f>'PRIX LF'!W806</f>
        <v>CROSS TRAINING</v>
      </c>
      <c r="G803" s="57">
        <f>'PRIX LF'!N806</f>
        <v>64.295454545454518</v>
      </c>
      <c r="H803" s="26" t="str">
        <f>'PRIX LF'!F806</f>
        <v>PIECE</v>
      </c>
      <c r="I803" s="26">
        <f>'PRIX LF'!V806</f>
        <v>8</v>
      </c>
      <c r="J803" s="57">
        <f>'PRIX LF'!R806</f>
        <v>46.882102272727259</v>
      </c>
      <c r="K803" s="57">
        <f>'PRIX LF'!J806</f>
        <v>21.431818181818176</v>
      </c>
      <c r="L803" s="303">
        <f>'PRIX LF'!AE806</f>
        <v>8.7187500000000001E-2</v>
      </c>
    </row>
    <row r="804" spans="1:12" x14ac:dyDescent="0.2">
      <c r="A804" s="26">
        <f>'PRIX LF'!A807</f>
        <v>1939</v>
      </c>
      <c r="B804" s="26" t="str">
        <f>'PRIX LF'!D807</f>
        <v>SR - POTEAU RACK CROSS TRAINING 1M</v>
      </c>
      <c r="C804" s="57">
        <f>'PRIX LF'!L807</f>
        <v>41.29545454545454</v>
      </c>
      <c r="D804" s="57">
        <f>'PRIX LF'!O807</f>
        <v>38.198295454545452</v>
      </c>
      <c r="E804" s="54">
        <f>'PRIX LF'!P807</f>
        <v>-7.4999999999999942E-2</v>
      </c>
      <c r="F804" s="26" t="str">
        <f>'PRIX LF'!W807</f>
        <v>CROSS TRAINING</v>
      </c>
      <c r="G804" s="57">
        <f>'PRIX LF'!N807</f>
        <v>49.554545454545448</v>
      </c>
      <c r="H804" s="26" t="str">
        <f>'PRIX LF'!F807</f>
        <v>PIECE</v>
      </c>
      <c r="I804" s="26">
        <f>'PRIX LF'!V807</f>
        <v>6</v>
      </c>
      <c r="J804" s="57">
        <f>'PRIX LF'!R807</f>
        <v>36.13352272727272</v>
      </c>
      <c r="K804" s="57">
        <f>'PRIX LF'!J807</f>
        <v>16.518181818181816</v>
      </c>
      <c r="L804" s="303">
        <f>'PRIX LF'!AE807</f>
        <v>6.1687499999999999E-2</v>
      </c>
    </row>
    <row r="805" spans="1:12" x14ac:dyDescent="0.2">
      <c r="A805" s="26">
        <f>'PRIX LF'!A808</f>
        <v>1931</v>
      </c>
      <c r="B805" s="26" t="str">
        <f>'PRIX LF'!D808</f>
        <v>SR - RANGEMENT ACCESSOIRES</v>
      </c>
      <c r="C805" s="57">
        <f>'PRIX LF'!L808</f>
        <v>44.431818181818173</v>
      </c>
      <c r="D805" s="57">
        <f>'PRIX LF'!O808</f>
        <v>41.099431818181813</v>
      </c>
      <c r="E805" s="54">
        <f>'PRIX LF'!P808</f>
        <v>-7.4999999999999928E-2</v>
      </c>
      <c r="F805" s="26" t="str">
        <f>'PRIX LF'!W808</f>
        <v>CROSS TRAINING</v>
      </c>
      <c r="G805" s="57">
        <f>'PRIX LF'!N808</f>
        <v>53.318181818181806</v>
      </c>
      <c r="H805" s="26" t="str">
        <f>'PRIX LF'!F808</f>
        <v>PIECE</v>
      </c>
      <c r="I805" s="26">
        <f>'PRIX LF'!V808</f>
        <v>7</v>
      </c>
      <c r="J805" s="57">
        <f>'PRIX LF'!R808</f>
        <v>38.877840909090899</v>
      </c>
      <c r="K805" s="57">
        <f>'PRIX LF'!J808</f>
        <v>17.77272727272727</v>
      </c>
      <c r="L805" s="303">
        <f>'PRIX LF'!AE808</f>
        <v>3.6382499999999998E-2</v>
      </c>
    </row>
    <row r="806" spans="1:12" x14ac:dyDescent="0.2">
      <c r="A806" s="26">
        <f>'PRIX LF'!A809</f>
        <v>1936</v>
      </c>
      <c r="B806" s="26" t="str">
        <f>'PRIX LF'!D809</f>
        <v>SR - RANGEMENT BARRE OLYMPIQUE</v>
      </c>
      <c r="C806" s="57">
        <f>'PRIX LF'!L809</f>
        <v>10.454545454545453</v>
      </c>
      <c r="D806" s="57">
        <f>'PRIX LF'!O809</f>
        <v>9.670454545454545</v>
      </c>
      <c r="E806" s="54">
        <f>'PRIX LF'!P809</f>
        <v>-7.4999999999999928E-2</v>
      </c>
      <c r="F806" s="26" t="str">
        <f>'PRIX LF'!W809</f>
        <v>CROSS TRAINING</v>
      </c>
      <c r="G806" s="57">
        <f>'PRIX LF'!N809</f>
        <v>12.545454545454543</v>
      </c>
      <c r="H806" s="26" t="str">
        <f>'PRIX LF'!F809</f>
        <v>PIECE</v>
      </c>
      <c r="I806" s="26">
        <f>'PRIX LF'!V809</f>
        <v>15</v>
      </c>
      <c r="J806" s="57">
        <f>'PRIX LF'!R809</f>
        <v>9.1477272727272716</v>
      </c>
      <c r="K806" s="57">
        <f>'PRIX LF'!J809</f>
        <v>4.1818181818181817</v>
      </c>
      <c r="L806" s="303">
        <f>'PRIX LF'!AE809</f>
        <v>6.3488000000000003E-2</v>
      </c>
    </row>
    <row r="807" spans="1:12" x14ac:dyDescent="0.2">
      <c r="A807" s="26">
        <f>'PRIX LF'!A810</f>
        <v>1937</v>
      </c>
      <c r="B807" s="26" t="str">
        <f>'PRIX LF'!D810</f>
        <v>SR - RANGEMENT DISQUE</v>
      </c>
      <c r="C807" s="57">
        <f>'PRIX LF'!L810</f>
        <v>7.8409090909090891</v>
      </c>
      <c r="D807" s="57">
        <f>'PRIX LF'!O810</f>
        <v>7.2528409090909074</v>
      </c>
      <c r="E807" s="54">
        <f>'PRIX LF'!P810</f>
        <v>-7.4999999999999997E-2</v>
      </c>
      <c r="F807" s="26" t="str">
        <f>'PRIX LF'!W810</f>
        <v>CROSS TRAINING</v>
      </c>
      <c r="G807" s="57">
        <f>'PRIX LF'!N810</f>
        <v>9.4090909090909065</v>
      </c>
      <c r="H807" s="26" t="str">
        <f>'PRIX LF'!F810</f>
        <v>PIECE</v>
      </c>
      <c r="I807" s="26">
        <f>'PRIX LF'!V810</f>
        <v>2</v>
      </c>
      <c r="J807" s="57">
        <f>'PRIX LF'!R810</f>
        <v>6.8607954545454533</v>
      </c>
      <c r="K807" s="57">
        <f>'PRIX LF'!J810</f>
        <v>3.1363636363636358</v>
      </c>
      <c r="L807" s="303">
        <f>'PRIX LF'!AE810</f>
        <v>6.0375000000000003E-3</v>
      </c>
    </row>
    <row r="808" spans="1:12" x14ac:dyDescent="0.2">
      <c r="A808" s="26">
        <f>'PRIX LF'!A811</f>
        <v>1932</v>
      </c>
      <c r="B808" s="26" t="str">
        <f>'PRIX LF'!D811</f>
        <v>SR - RANGEMENT DISQUE BUMPER</v>
      </c>
      <c r="C808" s="57">
        <f>'PRIX LF'!L811</f>
        <v>74.488636363636346</v>
      </c>
      <c r="D808" s="57">
        <f>'PRIX LF'!O811</f>
        <v>68.901988636363626</v>
      </c>
      <c r="E808" s="54">
        <f>'PRIX LF'!P811</f>
        <v>-7.4999999999999914E-2</v>
      </c>
      <c r="F808" s="26" t="str">
        <f>'PRIX LF'!W811</f>
        <v>CROSS TRAINING</v>
      </c>
      <c r="G808" s="57">
        <f>'PRIX LF'!N811</f>
        <v>89.386363636363612</v>
      </c>
      <c r="H808" s="26" t="str">
        <f>'PRIX LF'!F811</f>
        <v>PIECE</v>
      </c>
      <c r="I808" s="26">
        <f>'PRIX LF'!V811</f>
        <v>11</v>
      </c>
      <c r="J808" s="57">
        <f>'PRIX LF'!R811</f>
        <v>65.177556818181799</v>
      </c>
      <c r="K808" s="57">
        <f>'PRIX LF'!J811</f>
        <v>29.79545454545454</v>
      </c>
      <c r="L808" s="303">
        <f>'PRIX LF'!AE811</f>
        <v>3.6382499999999998E-2</v>
      </c>
    </row>
    <row r="809" spans="1:12" x14ac:dyDescent="0.2">
      <c r="A809" s="26">
        <f>'PRIX LF'!A812</f>
        <v>1933</v>
      </c>
      <c r="B809" s="26" t="str">
        <f>'PRIX LF'!D812</f>
        <v>SR - RANGEMENT HALTÈRE</v>
      </c>
      <c r="C809" s="57">
        <f>'PRIX LF'!L812</f>
        <v>186.875</v>
      </c>
      <c r="D809" s="57">
        <f>'PRIX LF'!O812</f>
        <v>172.859375</v>
      </c>
      <c r="E809" s="54">
        <f>'PRIX LF'!P812</f>
        <v>-7.4999999999999997E-2</v>
      </c>
      <c r="F809" s="26" t="str">
        <f>'PRIX LF'!W812</f>
        <v>CROSS TRAINING</v>
      </c>
      <c r="G809" s="57">
        <f>'PRIX LF'!N812</f>
        <v>224.25</v>
      </c>
      <c r="H809" s="26" t="str">
        <f>'PRIX LF'!F812</f>
        <v>PIECE</v>
      </c>
      <c r="I809" s="26">
        <f>'PRIX LF'!V812</f>
        <v>13</v>
      </c>
      <c r="J809" s="57">
        <f>'PRIX LF'!R812</f>
        <v>163.515625</v>
      </c>
      <c r="K809" s="57">
        <f>'PRIX LF'!J812</f>
        <v>74.75</v>
      </c>
      <c r="L809" s="303">
        <f>'PRIX LF'!AE812</f>
        <v>0.11812499999999999</v>
      </c>
    </row>
    <row r="810" spans="1:12" x14ac:dyDescent="0.2">
      <c r="A810" s="26">
        <f>'PRIX LF'!A813</f>
        <v>1934</v>
      </c>
      <c r="B810" s="26" t="str">
        <f>'PRIX LF'!D813</f>
        <v>SR - RANGEMENT KETTLEBELL</v>
      </c>
      <c r="C810" s="57">
        <f>'PRIX LF'!L813</f>
        <v>78.409090909090892</v>
      </c>
      <c r="D810" s="57">
        <f>'PRIX LF'!O813</f>
        <v>72.528409090909079</v>
      </c>
      <c r="E810" s="54">
        <f>'PRIX LF'!P813</f>
        <v>-7.4999999999999956E-2</v>
      </c>
      <c r="F810" s="26" t="str">
        <f>'PRIX LF'!W813</f>
        <v>CROSS TRAINING</v>
      </c>
      <c r="G810" s="57">
        <f>'PRIX LF'!N813</f>
        <v>94.090909090909065</v>
      </c>
      <c r="H810" s="26" t="str">
        <f>'PRIX LF'!F813</f>
        <v>PIECE</v>
      </c>
      <c r="I810" s="26">
        <f>'PRIX LF'!V813</f>
        <v>8</v>
      </c>
      <c r="J810" s="57">
        <f>'PRIX LF'!R813</f>
        <v>68.607954545454533</v>
      </c>
      <c r="K810" s="57">
        <f>'PRIX LF'!J813</f>
        <v>31.363636363636356</v>
      </c>
      <c r="L810" s="303">
        <f>'PRIX LF'!AE813</f>
        <v>3.6382499999999998E-2</v>
      </c>
    </row>
    <row r="811" spans="1:12" x14ac:dyDescent="0.2">
      <c r="A811" s="26">
        <f>'PRIX LF'!A814</f>
        <v>1935</v>
      </c>
      <c r="B811" s="26" t="str">
        <f>'PRIX LF'!D814</f>
        <v>SR - RANGEMENT MEDECINE BALL</v>
      </c>
      <c r="C811" s="57">
        <f>'PRIX LF'!L814</f>
        <v>36.590909090909086</v>
      </c>
      <c r="D811" s="57">
        <f>'PRIX LF'!O814</f>
        <v>33.846590909090907</v>
      </c>
      <c r="E811" s="54">
        <f>'PRIX LF'!P814</f>
        <v>-7.4999999999999956E-2</v>
      </c>
      <c r="F811" s="26" t="str">
        <f>'PRIX LF'!W814</f>
        <v>CROSS TRAINING</v>
      </c>
      <c r="G811" s="57">
        <f>'PRIX LF'!N814</f>
        <v>43.909090909090899</v>
      </c>
      <c r="H811" s="26" t="str">
        <f>'PRIX LF'!F814</f>
        <v>PIECE</v>
      </c>
      <c r="I811" s="26">
        <f>'PRIX LF'!V814</f>
        <v>8</v>
      </c>
      <c r="J811" s="57">
        <f>'PRIX LF'!R814</f>
        <v>32.017045454545453</v>
      </c>
      <c r="K811" s="57">
        <f>'PRIX LF'!J814</f>
        <v>14.636363636363635</v>
      </c>
      <c r="L811" s="303">
        <f>'PRIX LF'!AE814</f>
        <v>3.6382499999999998E-2</v>
      </c>
    </row>
    <row r="812" spans="1:12" x14ac:dyDescent="0.2">
      <c r="A812" s="26">
        <f>'PRIX LF'!A815</f>
        <v>1940</v>
      </c>
      <c r="B812" s="26" t="str">
        <f>'PRIX LF'!D815</f>
        <v>SR - RANGEMENT WALL BALL</v>
      </c>
      <c r="C812" s="57">
        <f>'PRIX LF'!L815</f>
        <v>40.511363636363633</v>
      </c>
      <c r="D812" s="57">
        <f>'PRIX LF'!O815</f>
        <v>37.47301136363636</v>
      </c>
      <c r="E812" s="54">
        <f>'PRIX LF'!P815</f>
        <v>-7.5000000000000025E-2</v>
      </c>
      <c r="F812" s="26" t="str">
        <f>'PRIX LF'!W815</f>
        <v>CROSS TRAINING</v>
      </c>
      <c r="G812" s="57">
        <f>'PRIX LF'!N815</f>
        <v>48.61363636363636</v>
      </c>
      <c r="H812" s="26" t="str">
        <f>'PRIX LF'!F815</f>
        <v>PIECE</v>
      </c>
      <c r="I812" s="26">
        <f>'PRIX LF'!V815</f>
        <v>10</v>
      </c>
      <c r="J812" s="57">
        <f>'PRIX LF'!R815</f>
        <v>35.44744318181818</v>
      </c>
      <c r="K812" s="57">
        <f>'PRIX LF'!J815</f>
        <v>16.204545454545453</v>
      </c>
      <c r="L812" s="303">
        <f>'PRIX LF'!AE815</f>
        <v>3.6382499999999998E-2</v>
      </c>
    </row>
    <row r="813" spans="1:12" x14ac:dyDescent="0.2">
      <c r="A813" s="26">
        <f>'PRIX LF'!A816</f>
        <v>1737</v>
      </c>
      <c r="B813" s="26" t="str">
        <f>'PRIX LF'!D816</f>
        <v>STABILITY CHAIR</v>
      </c>
      <c r="C813" s="57">
        <f>'PRIX LF'!L816</f>
        <v>1260</v>
      </c>
      <c r="D813" s="57">
        <f>'PRIX LF'!O816</f>
        <v>1197</v>
      </c>
      <c r="E813" s="54">
        <f>'PRIX LF'!P816</f>
        <v>-0.05</v>
      </c>
      <c r="F813" s="26" t="str">
        <f>'PRIX LF'!W816</f>
        <v>MÉTHODES DOUCES</v>
      </c>
      <c r="G813" s="57">
        <f>'PRIX LF'!N816</f>
        <v>1512</v>
      </c>
      <c r="H813" s="26" t="str">
        <f>'PRIX LF'!F816</f>
        <v>PIECE</v>
      </c>
      <c r="I813" s="26">
        <f>'PRIX LF'!V816</f>
        <v>37</v>
      </c>
      <c r="J813" s="57">
        <f>'PRIX LF'!R816</f>
        <v>1197</v>
      </c>
      <c r="K813" s="57">
        <f>'PRIX LF'!J816</f>
        <v>738.65000000000009</v>
      </c>
      <c r="L813" s="303" t="str">
        <f>'PRIX LF'!AE816</f>
        <v/>
      </c>
    </row>
    <row r="814" spans="1:12" x14ac:dyDescent="0.2">
      <c r="A814" s="26">
        <f>'PRIX LF'!A817</f>
        <v>3745</v>
      </c>
      <c r="B814" s="26" t="str">
        <f>'PRIX LF'!D817</f>
        <v>STATION 1</v>
      </c>
      <c r="C814" s="57">
        <f>'PRIX LF'!L817</f>
        <v>885</v>
      </c>
      <c r="D814" s="57">
        <f>'PRIX LF'!O817</f>
        <v>840.75</v>
      </c>
      <c r="E814" s="54">
        <f>'PRIX LF'!P817</f>
        <v>-0.05</v>
      </c>
      <c r="F814" s="26" t="str">
        <f>'PRIX LF'!W817</f>
        <v>CROSS TRAINING</v>
      </c>
      <c r="G814" s="57">
        <f>'PRIX LF'!N817</f>
        <v>1062</v>
      </c>
      <c r="H814" s="26" t="str">
        <f>'PRIX LF'!F817</f>
        <v>SET</v>
      </c>
      <c r="I814" s="26">
        <f>'PRIX LF'!V817</f>
        <v>144</v>
      </c>
      <c r="J814" s="57">
        <f>'PRIX LF'!R817</f>
        <v>796.5</v>
      </c>
      <c r="K814" s="57">
        <f>'PRIX LF'!J817</f>
        <v>383.0545454545454</v>
      </c>
      <c r="L814" s="303" t="str">
        <f>'PRIX LF'!AE817</f>
        <v/>
      </c>
    </row>
    <row r="815" spans="1:12" x14ac:dyDescent="0.2">
      <c r="A815" s="26">
        <f>'PRIX LF'!A818</f>
        <v>3746</v>
      </c>
      <c r="B815" s="26" t="str">
        <f>'PRIX LF'!D818</f>
        <v>STATION 2</v>
      </c>
      <c r="C815" s="57">
        <f>'PRIX LF'!L818</f>
        <v>905</v>
      </c>
      <c r="D815" s="57">
        <f>'PRIX LF'!O818</f>
        <v>859.75</v>
      </c>
      <c r="E815" s="54">
        <f>'PRIX LF'!P818</f>
        <v>-0.05</v>
      </c>
      <c r="F815" s="26" t="str">
        <f>'PRIX LF'!W818</f>
        <v>CROSS TRAINING</v>
      </c>
      <c r="G815" s="57">
        <f>'PRIX LF'!N818</f>
        <v>1086</v>
      </c>
      <c r="H815" s="26" t="str">
        <f>'PRIX LF'!F818</f>
        <v>SET</v>
      </c>
      <c r="I815" s="26">
        <f>'PRIX LF'!V818</f>
        <v>151</v>
      </c>
      <c r="J815" s="57">
        <f>'PRIX LF'!R818</f>
        <v>814.5</v>
      </c>
      <c r="K815" s="57">
        <f>'PRIX LF'!J818</f>
        <v>415.25454545454539</v>
      </c>
      <c r="L815" s="303" t="str">
        <f>'PRIX LF'!AE818</f>
        <v/>
      </c>
    </row>
    <row r="816" spans="1:12" x14ac:dyDescent="0.2">
      <c r="A816" s="26">
        <f>'PRIX LF'!A819</f>
        <v>3747</v>
      </c>
      <c r="B816" s="26" t="str">
        <f>'PRIX LF'!D819</f>
        <v>STATION 3</v>
      </c>
      <c r="C816" s="57">
        <f>'PRIX LF'!L819</f>
        <v>905</v>
      </c>
      <c r="D816" s="57">
        <f>'PRIX LF'!O819</f>
        <v>859.75</v>
      </c>
      <c r="E816" s="54">
        <f>'PRIX LF'!P819</f>
        <v>-0.05</v>
      </c>
      <c r="F816" s="26" t="str">
        <f>'PRIX LF'!W819</f>
        <v>CROSS TRAINING</v>
      </c>
      <c r="G816" s="57">
        <f>'PRIX LF'!N819</f>
        <v>1086</v>
      </c>
      <c r="H816" s="26" t="str">
        <f>'PRIX LF'!F819</f>
        <v>SET</v>
      </c>
      <c r="I816" s="26">
        <f>'PRIX LF'!V819</f>
        <v>184</v>
      </c>
      <c r="J816" s="57">
        <f>'PRIX LF'!R819</f>
        <v>814.5</v>
      </c>
      <c r="K816" s="57">
        <f>'PRIX LF'!J819</f>
        <v>419.69772727272721</v>
      </c>
      <c r="L816" s="303" t="str">
        <f>'PRIX LF'!AE819</f>
        <v/>
      </c>
    </row>
    <row r="817" spans="1:12" x14ac:dyDescent="0.2">
      <c r="A817" s="26">
        <f>'PRIX LF'!A820</f>
        <v>3748</v>
      </c>
      <c r="B817" s="26" t="str">
        <f>'PRIX LF'!D820</f>
        <v>STATION 4</v>
      </c>
      <c r="C817" s="57">
        <f>'PRIX LF'!L820</f>
        <v>1070</v>
      </c>
      <c r="D817" s="57">
        <f>'PRIX LF'!O820</f>
        <v>963</v>
      </c>
      <c r="E817" s="54">
        <f>'PRIX LF'!P820</f>
        <v>-0.1</v>
      </c>
      <c r="F817" s="26" t="str">
        <f>'PRIX LF'!W820</f>
        <v>CROSS TRAINING</v>
      </c>
      <c r="G817" s="57">
        <f>'PRIX LF'!N820</f>
        <v>1284</v>
      </c>
      <c r="H817" s="26" t="str">
        <f>'PRIX LF'!F820</f>
        <v>SET</v>
      </c>
      <c r="I817" s="26">
        <f>'PRIX LF'!V820</f>
        <v>202</v>
      </c>
      <c r="J817" s="57">
        <f>'PRIX LF'!R820</f>
        <v>909.5</v>
      </c>
      <c r="K817" s="57">
        <f>'PRIX LF'!J820</f>
        <v>449.23181818181808</v>
      </c>
      <c r="L817" s="303" t="str">
        <f>'PRIX LF'!AE820</f>
        <v/>
      </c>
    </row>
    <row r="818" spans="1:12" x14ac:dyDescent="0.2">
      <c r="A818" s="26">
        <f>'PRIX LF'!A821</f>
        <v>3749</v>
      </c>
      <c r="B818" s="26" t="str">
        <f>'PRIX LF'!D821</f>
        <v>STATION 5</v>
      </c>
      <c r="C818" s="57">
        <f>'PRIX LF'!L821</f>
        <v>3350</v>
      </c>
      <c r="D818" s="57">
        <f>'PRIX LF'!O821</f>
        <v>3098.75</v>
      </c>
      <c r="E818" s="54">
        <f>'PRIX LF'!P821</f>
        <v>-7.4999999999999997E-2</v>
      </c>
      <c r="F818" s="26" t="str">
        <f>'PRIX LF'!W821</f>
        <v>CROSS TRAINING</v>
      </c>
      <c r="G818" s="57">
        <f>'PRIX LF'!N821</f>
        <v>4020</v>
      </c>
      <c r="H818" s="26" t="str">
        <f>'PRIX LF'!F821</f>
        <v>SET</v>
      </c>
      <c r="I818" s="26">
        <f>'PRIX LF'!V821</f>
        <v>728</v>
      </c>
      <c r="J818" s="57">
        <f>'PRIX LF'!R821</f>
        <v>2931.25</v>
      </c>
      <c r="K818" s="57">
        <f>'PRIX LF'!J821</f>
        <v>1514.7590909090909</v>
      </c>
      <c r="L818" s="303" t="str">
        <f>'PRIX LF'!AE821</f>
        <v/>
      </c>
    </row>
    <row r="819" spans="1:12" x14ac:dyDescent="0.2">
      <c r="A819" s="26">
        <f>'PRIX LF'!A822</f>
        <v>3750</v>
      </c>
      <c r="B819" s="26" t="str">
        <f>'PRIX LF'!D822</f>
        <v>STATION 6</v>
      </c>
      <c r="C819" s="57">
        <f>'PRIX LF'!L822</f>
        <v>2250</v>
      </c>
      <c r="D819" s="57">
        <f>'PRIX LF'!O822</f>
        <v>2250</v>
      </c>
      <c r="E819" s="54">
        <f>'PRIX LF'!P822</f>
        <v>0</v>
      </c>
      <c r="F819" s="26" t="str">
        <f>'PRIX LF'!W822</f>
        <v>CROSS TRAINING</v>
      </c>
      <c r="G819" s="57">
        <f>'PRIX LF'!N822</f>
        <v>2700</v>
      </c>
      <c r="H819" s="26" t="str">
        <f>'PRIX LF'!F822</f>
        <v>SET</v>
      </c>
      <c r="I819" s="26">
        <f>'PRIX LF'!V822</f>
        <v>486</v>
      </c>
      <c r="J819" s="57">
        <f>'PRIX LF'!R822</f>
        <v>2137.5</v>
      </c>
      <c r="K819" s="57">
        <f>'PRIX LF'!J822</f>
        <v>1060.7704545454544</v>
      </c>
      <c r="L819" s="303" t="str">
        <f>'PRIX LF'!AE822</f>
        <v/>
      </c>
    </row>
    <row r="820" spans="1:12" x14ac:dyDescent="0.2">
      <c r="A820" s="26">
        <f>'PRIX LF'!A823</f>
        <v>3751</v>
      </c>
      <c r="B820" s="26" t="str">
        <f>'PRIX LF'!D823</f>
        <v>STATION 7</v>
      </c>
      <c r="C820" s="57">
        <f>'PRIX LF'!L823</f>
        <v>750</v>
      </c>
      <c r="D820" s="57">
        <f>'PRIX LF'!O823</f>
        <v>712.5</v>
      </c>
      <c r="E820" s="54">
        <f>'PRIX LF'!P823</f>
        <v>-0.05</v>
      </c>
      <c r="F820" s="26" t="str">
        <f>'PRIX LF'!W823</f>
        <v>CROSS TRAINING</v>
      </c>
      <c r="G820" s="57">
        <f>'PRIX LF'!N823</f>
        <v>900</v>
      </c>
      <c r="H820" s="26" t="str">
        <f>'PRIX LF'!F823</f>
        <v>SET</v>
      </c>
      <c r="I820" s="26">
        <f>'PRIX LF'!V823</f>
        <v>149</v>
      </c>
      <c r="J820" s="57">
        <f>'PRIX LF'!R823</f>
        <v>675</v>
      </c>
      <c r="K820" s="57">
        <f>'PRIX LF'!J823</f>
        <v>310.55227272727274</v>
      </c>
      <c r="L820" s="303" t="str">
        <f>'PRIX LF'!AE823</f>
        <v/>
      </c>
    </row>
    <row r="821" spans="1:12" x14ac:dyDescent="0.2">
      <c r="A821" s="26">
        <f>'PRIX LF'!A824</f>
        <v>1927</v>
      </c>
      <c r="B821" s="26" t="str">
        <f>'PRIX LF'!D824</f>
        <v>STATION RACK</v>
      </c>
      <c r="C821" s="57">
        <f>'PRIX LF'!L824</f>
        <v>1099</v>
      </c>
      <c r="D821" s="57">
        <f>'PRIX LF'!O824</f>
        <v>989.1</v>
      </c>
      <c r="E821" s="54">
        <f>'PRIX LF'!P824</f>
        <v>-9.9999999999999978E-2</v>
      </c>
      <c r="F821" s="26" t="str">
        <f>'PRIX LF'!W824</f>
        <v>CROSS TRAINING</v>
      </c>
      <c r="G821" s="57">
        <f>'PRIX LF'!N824</f>
        <v>1318.8</v>
      </c>
      <c r="H821" s="26" t="str">
        <f>'PRIX LF'!F824</f>
        <v>SET</v>
      </c>
      <c r="I821" s="26">
        <f>'PRIX LF'!V824</f>
        <v>115</v>
      </c>
      <c r="J821" s="57">
        <f>'PRIX LF'!R824</f>
        <v>934.15</v>
      </c>
      <c r="K821" s="57">
        <f>'PRIX LF'!J824</f>
        <v>489.2727272727272</v>
      </c>
      <c r="L821" s="303" t="str">
        <f>'PRIX LF'!AE824</f>
        <v/>
      </c>
    </row>
    <row r="822" spans="1:12" x14ac:dyDescent="0.2">
      <c r="A822" s="26">
        <f>'PRIX LF'!A825</f>
        <v>1941</v>
      </c>
      <c r="B822" s="26" t="str">
        <f>'PRIX LF'!D825</f>
        <v>STEEL JERK BLOCK</v>
      </c>
      <c r="C822" s="57">
        <f>'PRIX LF'!L825</f>
        <v>490</v>
      </c>
      <c r="D822" s="57">
        <f>'PRIX LF'!O825</f>
        <v>416.5</v>
      </c>
      <c r="E822" s="54">
        <f>'PRIX LF'!P825</f>
        <v>-0.15</v>
      </c>
      <c r="F822" s="26" t="str">
        <f>'PRIX LF'!W825</f>
        <v>CROSS TRAINING</v>
      </c>
      <c r="G822" s="57">
        <f>'PRIX LF'!N825</f>
        <v>588</v>
      </c>
      <c r="H822" s="26" t="str">
        <f>'PRIX LF'!F825</f>
        <v>PIECE</v>
      </c>
      <c r="I822" s="26">
        <f>'PRIX LF'!V825</f>
        <v>122</v>
      </c>
      <c r="J822" s="57">
        <f>'PRIX LF'!R825</f>
        <v>392</v>
      </c>
      <c r="K822" s="57">
        <f>'PRIX LF'!J825</f>
        <v>172.5</v>
      </c>
      <c r="L822" s="303">
        <f>'PRIX LF'!AE825</f>
        <v>1.0373840000000001</v>
      </c>
    </row>
    <row r="823" spans="1:12" x14ac:dyDescent="0.2">
      <c r="A823" s="26">
        <f>'PRIX LF'!A826</f>
        <v>2310</v>
      </c>
      <c r="B823" s="26" t="str">
        <f>'PRIX LF'!D826</f>
        <v xml:space="preserve">STEP CLUB </v>
      </c>
      <c r="C823" s="57">
        <f>'PRIX LF'!L826</f>
        <v>58</v>
      </c>
      <c r="D823" s="57">
        <f>'PRIX LF'!O826</f>
        <v>44.95</v>
      </c>
      <c r="E823" s="54">
        <f>'PRIX LF'!P826</f>
        <v>-0.22499999999999995</v>
      </c>
      <c r="F823" s="26" t="str">
        <f>'PRIX LF'!W826</f>
        <v>FITNESS</v>
      </c>
      <c r="G823" s="57">
        <f>'PRIX LF'!N826</f>
        <v>69.599999999999994</v>
      </c>
      <c r="H823" s="26" t="str">
        <f>'PRIX LF'!F826</f>
        <v>PIECE</v>
      </c>
      <c r="I823" s="26">
        <f>'PRIX LF'!V826</f>
        <v>9.5</v>
      </c>
      <c r="J823" s="57">
        <f>'PRIX LF'!R826</f>
        <v>42.05</v>
      </c>
      <c r="K823" s="57">
        <f>'PRIX LF'!J826</f>
        <v>18.253636363636364</v>
      </c>
      <c r="L823" s="303">
        <f>'PRIX LF'!AE826</f>
        <v>9.7902000000000003E-2</v>
      </c>
    </row>
    <row r="824" spans="1:12" x14ac:dyDescent="0.2">
      <c r="A824" s="26">
        <f>'PRIX LF'!A827</f>
        <v>1982</v>
      </c>
      <c r="B824" s="26" t="str">
        <f>'PRIX LF'!D827</f>
        <v>STEP MINI</v>
      </c>
      <c r="C824" s="57">
        <f>'PRIX LF'!L827</f>
        <v>25</v>
      </c>
      <c r="D824" s="57">
        <f>'PRIX LF'!O827</f>
        <v>22.5</v>
      </c>
      <c r="E824" s="54">
        <f>'PRIX LF'!P827</f>
        <v>-0.1</v>
      </c>
      <c r="F824" s="26" t="str">
        <f>'PRIX LF'!W827</f>
        <v>FITNESS</v>
      </c>
      <c r="G824" s="57">
        <f>'PRIX LF'!N827</f>
        <v>30</v>
      </c>
      <c r="H824" s="26" t="str">
        <f>'PRIX LF'!F827</f>
        <v>PIECE</v>
      </c>
      <c r="I824" s="26">
        <f>'PRIX LF'!V827</f>
        <v>3.75</v>
      </c>
      <c r="J824" s="57">
        <f>'PRIX LF'!R827</f>
        <v>21.25</v>
      </c>
      <c r="K824" s="57">
        <f>'PRIX LF'!J827</f>
        <v>8.9909090909090885</v>
      </c>
      <c r="L824" s="303">
        <f>'PRIX LF'!AE827</f>
        <v>0.03</v>
      </c>
    </row>
    <row r="825" spans="1:12" x14ac:dyDescent="0.2">
      <c r="A825" s="26">
        <f>'PRIX LF'!A828</f>
        <v>1740</v>
      </c>
      <c r="B825" s="26" t="str">
        <f>'PRIX LF'!D828</f>
        <v>STEP REEBOK</v>
      </c>
      <c r="C825" s="57">
        <f>'PRIX LF'!L828</f>
        <v>83</v>
      </c>
      <c r="D825" s="57">
        <f>'PRIX LF'!O828</f>
        <v>59</v>
      </c>
      <c r="E825" s="54">
        <f>'PRIX LF'!P828</f>
        <v>-0.28915662650602408</v>
      </c>
      <c r="F825" s="26" t="str">
        <f>'PRIX LF'!W828</f>
        <v>FITNESS</v>
      </c>
      <c r="G825" s="57">
        <f>'PRIX LF'!N828</f>
        <v>99.6</v>
      </c>
      <c r="H825" s="26" t="str">
        <f>'PRIX LF'!F828</f>
        <v>PIECE</v>
      </c>
      <c r="I825" s="26">
        <f>'PRIX LF'!V828</f>
        <v>8</v>
      </c>
      <c r="J825" s="57">
        <f>'PRIX LF'!R828</f>
        <v>59</v>
      </c>
      <c r="K825" s="57">
        <f>'PRIX LF'!J828</f>
        <v>47.04545454545454</v>
      </c>
      <c r="L825" s="303">
        <f>'PRIX LF'!AE828</f>
        <v>6.0100000000000001E-2</v>
      </c>
    </row>
    <row r="826" spans="1:12" x14ac:dyDescent="0.2">
      <c r="A826" s="26">
        <f>'PRIX LF'!A829</f>
        <v>2687</v>
      </c>
      <c r="B826" s="26" t="str">
        <f>'PRIX LF'!D829</f>
        <v>STEP SANS PLOTS</v>
      </c>
      <c r="C826" s="57">
        <f>'PRIX LF'!L829</f>
        <v>35</v>
      </c>
      <c r="D826" s="57">
        <f>'PRIX LF'!O829</f>
        <v>25.38</v>
      </c>
      <c r="E826" s="54">
        <f>'PRIX LF'!P829</f>
        <v>-0.27485714285714291</v>
      </c>
      <c r="F826" s="26" t="str">
        <f>'PRIX LF'!W829</f>
        <v>FITNESS</v>
      </c>
      <c r="G826" s="57">
        <f>'PRIX LF'!N829</f>
        <v>42</v>
      </c>
      <c r="H826" s="26" t="str">
        <f>'PRIX LF'!F829</f>
        <v>PIECE</v>
      </c>
      <c r="I826" s="26">
        <f>'PRIX LF'!V829</f>
        <v>4.5</v>
      </c>
      <c r="J826" s="57">
        <f>'PRIX LF'!R829</f>
        <v>24.5</v>
      </c>
      <c r="K826" s="57">
        <f>'PRIX LF'!J829</f>
        <v>9.8272727272727263</v>
      </c>
      <c r="L826" s="303">
        <f>'PRIX LF'!AE829</f>
        <v>4.8951000000000001E-2</v>
      </c>
    </row>
    <row r="827" spans="1:12" x14ac:dyDescent="0.2">
      <c r="A827" s="26">
        <f>'PRIX LF'!A830</f>
        <v>5059</v>
      </c>
      <c r="B827" s="26" t="str">
        <f>'PRIX LF'!D830</f>
        <v>STEPPER PEGASUS</v>
      </c>
      <c r="C827" s="57">
        <f>'PRIX LF'!L830</f>
        <v>3395</v>
      </c>
      <c r="D827" s="57">
        <f>'PRIX LF'!O830</f>
        <v>2631.125</v>
      </c>
      <c r="E827" s="54">
        <f>'PRIX LF'!P830</f>
        <v>-0.22500000000000001</v>
      </c>
      <c r="F827" s="26" t="str">
        <f>'PRIX LF'!W830</f>
        <v>CARDIO TRAINING</v>
      </c>
      <c r="G827" s="57">
        <f>'PRIX LF'!N830</f>
        <v>4074</v>
      </c>
      <c r="H827" s="26" t="str">
        <f>'PRIX LF'!F830</f>
        <v>PIECE</v>
      </c>
      <c r="I827" s="26">
        <f>'PRIX LF'!V830</f>
        <v>150</v>
      </c>
      <c r="J827" s="57">
        <f>'PRIX LF'!R830</f>
        <v>2461.375</v>
      </c>
      <c r="K827" s="57">
        <f>'PRIX LF'!J830</f>
        <v>1493.8000000000002</v>
      </c>
      <c r="L827" s="303" t="str">
        <f>'PRIX LF'!AE830</f>
        <v/>
      </c>
    </row>
    <row r="828" spans="1:12" x14ac:dyDescent="0.2">
      <c r="A828" s="26">
        <f>'PRIX LF'!A831</f>
        <v>5042</v>
      </c>
      <c r="B828" s="26" t="str">
        <f>'PRIX LF'!D831</f>
        <v>STRECHING BENCH</v>
      </c>
      <c r="C828" s="57">
        <f>'PRIX LF'!L831</f>
        <v>635</v>
      </c>
      <c r="D828" s="57">
        <f>'PRIX LF'!O831</f>
        <v>492.125</v>
      </c>
      <c r="E828" s="54">
        <f>'PRIX LF'!P831</f>
        <v>-0.22500000000000001</v>
      </c>
      <c r="F828" s="26" t="str">
        <f>'PRIX LF'!W831</f>
        <v>MACHINES MUSCULATION</v>
      </c>
      <c r="G828" s="57">
        <f>'PRIX LF'!N831</f>
        <v>762</v>
      </c>
      <c r="H828" s="26" t="str">
        <f>'PRIX LF'!F831</f>
        <v>PIECE</v>
      </c>
      <c r="I828" s="26">
        <f>'PRIX LF'!V831</f>
        <v>45</v>
      </c>
      <c r="J828" s="57">
        <f>'PRIX LF'!R831</f>
        <v>460.375</v>
      </c>
      <c r="K828" s="57">
        <f>'PRIX LF'!J831</f>
        <v>279.40000000000003</v>
      </c>
      <c r="L828" s="303" t="str">
        <f>'PRIX LF'!AE831</f>
        <v/>
      </c>
    </row>
    <row r="829" spans="1:12" x14ac:dyDescent="0.2">
      <c r="A829" s="26">
        <f>'PRIX LF'!A832</f>
        <v>3399</v>
      </c>
      <c r="B829" s="26" t="str">
        <f>'PRIX LF'!D832</f>
        <v>SUPINE BOARD</v>
      </c>
      <c r="C829" s="57">
        <f>'PRIX LF'!L832</f>
        <v>190</v>
      </c>
      <c r="D829" s="57">
        <f>'PRIX LF'!O832</f>
        <v>175.75</v>
      </c>
      <c r="E829" s="54">
        <f>'PRIX LF'!P832</f>
        <v>-7.4999999999999997E-2</v>
      </c>
      <c r="F829" s="26" t="str">
        <f>'PRIX LF'!W832</f>
        <v>CROSS TRAINING</v>
      </c>
      <c r="G829" s="57">
        <f>'PRIX LF'!N832</f>
        <v>228</v>
      </c>
      <c r="H829" s="26" t="str">
        <f>'PRIX LF'!F832</f>
        <v>PIECE</v>
      </c>
      <c r="I829" s="26">
        <f>'PRIX LF'!V832</f>
        <v>17</v>
      </c>
      <c r="J829" s="57">
        <f>'PRIX LF'!R832</f>
        <v>166.25</v>
      </c>
      <c r="K829" s="57">
        <f>'PRIX LF'!J832</f>
        <v>74.854545454545431</v>
      </c>
      <c r="L829" s="303">
        <f>'PRIX LF'!AE832</f>
        <v>0.12521599999999999</v>
      </c>
    </row>
    <row r="830" spans="1:12" x14ac:dyDescent="0.2">
      <c r="A830" s="26">
        <f>'PRIX LF'!A833</f>
        <v>5038</v>
      </c>
      <c r="B830" s="26" t="str">
        <f>'PRIX LF'!D833</f>
        <v>SUPPLEMENT DE 25KG POUR MACHINES</v>
      </c>
      <c r="C830" s="57">
        <f>'PRIX LF'!L833</f>
        <v>260</v>
      </c>
      <c r="D830" s="57">
        <f>'PRIX LF'!O833</f>
        <v>214.5</v>
      </c>
      <c r="E830" s="54">
        <f>'PRIX LF'!P833</f>
        <v>-0.17499999999999999</v>
      </c>
      <c r="F830" s="26" t="str">
        <f>'PRIX LF'!W833</f>
        <v>MACHINES MUSCULATION</v>
      </c>
      <c r="G830" s="57">
        <f>'PRIX LF'!N833</f>
        <v>312</v>
      </c>
      <c r="H830" s="26" t="str">
        <f>'PRIX LF'!F833</f>
        <v>PIECE</v>
      </c>
      <c r="I830" s="26">
        <f>'PRIX LF'!V833</f>
        <v>25</v>
      </c>
      <c r="J830" s="57">
        <f>'PRIX LF'!R833</f>
        <v>201.5</v>
      </c>
      <c r="K830" s="57">
        <f>'PRIX LF'!J833</f>
        <v>114.4</v>
      </c>
      <c r="L830" s="303" t="str">
        <f>'PRIX LF'!AE833</f>
        <v/>
      </c>
    </row>
    <row r="831" spans="1:12" x14ac:dyDescent="0.2">
      <c r="A831" s="26">
        <f>'PRIX LF'!A834</f>
        <v>2624</v>
      </c>
      <c r="B831" s="26" t="str">
        <f>'PRIX LF'!D834</f>
        <v>SUPPORT ENCEINTE MURAL</v>
      </c>
      <c r="C831" s="57">
        <f>'PRIX LF'!L834</f>
        <v>45</v>
      </c>
      <c r="D831" s="57">
        <f>'PRIX LF'!O834</f>
        <v>45</v>
      </c>
      <c r="E831" s="54">
        <f>'PRIX LF'!P834</f>
        <v>0</v>
      </c>
      <c r="F831" s="26" t="str">
        <f>'PRIX LF'!W834</f>
        <v>ÉQUIPEMENT</v>
      </c>
      <c r="G831" s="57">
        <f>'PRIX LF'!N834</f>
        <v>54</v>
      </c>
      <c r="H831" s="26" t="str">
        <f>'PRIX LF'!F834</f>
        <v>PIECE</v>
      </c>
      <c r="I831" s="26">
        <f>'PRIX LF'!V834</f>
        <v>2.2999999999999998</v>
      </c>
      <c r="J831" s="57">
        <f>'PRIX LF'!R834</f>
        <v>45</v>
      </c>
      <c r="K831" s="57">
        <f>'PRIX LF'!J834</f>
        <v>40.5</v>
      </c>
      <c r="L831" s="303" t="str">
        <f>'PRIX LF'!AE834</f>
        <v/>
      </c>
    </row>
    <row r="832" spans="1:12" x14ac:dyDescent="0.2">
      <c r="A832" s="26">
        <f>'PRIX LF'!A835</f>
        <v>2695</v>
      </c>
      <c r="B832" s="26" t="str">
        <f>'PRIX LF'!D835</f>
        <v>SUPPORT POUR MAGNESIE</v>
      </c>
      <c r="C832" s="57">
        <f>'PRIX LF'!L835</f>
        <v>212.52</v>
      </c>
      <c r="D832" s="57">
        <f>'PRIX LF'!O835</f>
        <v>154.077</v>
      </c>
      <c r="E832" s="54">
        <f>'PRIX LF'!P835</f>
        <v>-0.27500000000000002</v>
      </c>
      <c r="F832" s="26" t="str">
        <f>'PRIX LF'!W835</f>
        <v>CROSS TRAINING</v>
      </c>
      <c r="G832" s="57">
        <f>'PRIX LF'!N835</f>
        <v>255.024</v>
      </c>
      <c r="H832" s="26" t="str">
        <f>'PRIX LF'!F835</f>
        <v>PIECE</v>
      </c>
      <c r="I832" s="26">
        <f>'PRIX LF'!V835</f>
        <v>1.4</v>
      </c>
      <c r="J832" s="57">
        <f>'PRIX LF'!R835</f>
        <v>148.76400000000001</v>
      </c>
      <c r="K832" s="57">
        <f>'PRIX LF'!J835</f>
        <v>53.13</v>
      </c>
      <c r="L832" s="303" t="str">
        <f>'PRIX LF'!AE835</f>
        <v/>
      </c>
    </row>
    <row r="833" spans="1:12" x14ac:dyDescent="0.2">
      <c r="A833" s="26">
        <f>'PRIX LF'!A836</f>
        <v>2515</v>
      </c>
      <c r="B833" s="26" t="str">
        <f>'PRIX LF'!D836</f>
        <v>SUPPORT REGLABLE POUR ELASTUBE</v>
      </c>
      <c r="C833" s="57">
        <f>'PRIX LF'!L836</f>
        <v>213</v>
      </c>
      <c r="D833" s="57">
        <f>'PRIX LF'!O836</f>
        <v>181.04999999999998</v>
      </c>
      <c r="E833" s="54">
        <f>'PRIX LF'!P836</f>
        <v>-0.15000000000000008</v>
      </c>
      <c r="F833" s="26" t="str">
        <f>'PRIX LF'!W836</f>
        <v>FITNESS</v>
      </c>
      <c r="G833" s="57">
        <f>'PRIX LF'!N836</f>
        <v>255.6</v>
      </c>
      <c r="H833" s="26" t="str">
        <f>'PRIX LF'!F836</f>
        <v>PIECE</v>
      </c>
      <c r="I833" s="26">
        <f>'PRIX LF'!V836</f>
        <v>2.2999999999999998</v>
      </c>
      <c r="J833" s="57">
        <f>'PRIX LF'!R836</f>
        <v>170.4</v>
      </c>
      <c r="K833" s="57">
        <f>'PRIX LF'!J836</f>
        <v>45.54</v>
      </c>
      <c r="L833" s="303" t="str">
        <f>'PRIX LF'!AE836</f>
        <v/>
      </c>
    </row>
    <row r="834" spans="1:12" x14ac:dyDescent="0.2">
      <c r="A834" s="26">
        <f>'PRIX LF'!A837</f>
        <v>3560</v>
      </c>
      <c r="B834" s="26" t="str">
        <f>'PRIX LF'!D837</f>
        <v>TAPIS 100X9,5CM GRIS/NOIR</v>
      </c>
      <c r="C834" s="57">
        <f>'PRIX LF'!L837</f>
        <v>21</v>
      </c>
      <c r="D834" s="57">
        <f>'PRIX LF'!O837</f>
        <v>17.324999999999999</v>
      </c>
      <c r="E834" s="54">
        <f>'PRIX LF'!P837</f>
        <v>-0.17500000000000004</v>
      </c>
      <c r="F834" s="26" t="str">
        <f>'PRIX LF'!W837</f>
        <v>FITNESS</v>
      </c>
      <c r="G834" s="57">
        <f>'PRIX LF'!N837</f>
        <v>25.2</v>
      </c>
      <c r="H834" s="26" t="str">
        <f>'PRIX LF'!F837</f>
        <v>PIECE</v>
      </c>
      <c r="I834" s="26">
        <f>'PRIX LF'!V837</f>
        <v>1.135</v>
      </c>
      <c r="J834" s="57">
        <f>'PRIX LF'!R837</f>
        <v>16.275000000000002</v>
      </c>
      <c r="K834" s="57">
        <f>'PRIX LF'!J837</f>
        <v>6.9313636363636348</v>
      </c>
      <c r="L834" s="303">
        <f>'PRIX LF'!AE837</f>
        <v>6.9376160000000006E-3</v>
      </c>
    </row>
    <row r="835" spans="1:12" x14ac:dyDescent="0.2">
      <c r="A835" s="26">
        <f>'PRIX LF'!A838</f>
        <v>1744</v>
      </c>
      <c r="B835" s="26" t="str">
        <f>'PRIX LF'!D838</f>
        <v>TAPIS 140X1,5 BLEU</v>
      </c>
      <c r="C835" s="57">
        <f>'PRIX LF'!L838</f>
        <v>25</v>
      </c>
      <c r="D835" s="57">
        <f>'PRIX LF'!O838</f>
        <v>21.875</v>
      </c>
      <c r="E835" s="54">
        <f>'PRIX LF'!P838</f>
        <v>-0.125</v>
      </c>
      <c r="F835" s="26" t="str">
        <f>'PRIX LF'!W838</f>
        <v>FITNESS</v>
      </c>
      <c r="G835" s="57">
        <f>'PRIX LF'!N838</f>
        <v>30</v>
      </c>
      <c r="H835" s="26" t="str">
        <f>'PRIX LF'!F838</f>
        <v>PIECE</v>
      </c>
      <c r="I835" s="26">
        <f>'PRIX LF'!V838</f>
        <v>2.1</v>
      </c>
      <c r="J835" s="57">
        <f>'PRIX LF'!R838</f>
        <v>20.625</v>
      </c>
      <c r="K835" s="57">
        <f>'PRIX LF'!J838</f>
        <v>12.148181818181817</v>
      </c>
      <c r="L835" s="303">
        <f>'PRIX LF'!AE838</f>
        <v>1.8122751999999999E-2</v>
      </c>
    </row>
    <row r="836" spans="1:12" x14ac:dyDescent="0.2">
      <c r="A836" s="26">
        <f>'PRIX LF'!A839</f>
        <v>1745</v>
      </c>
      <c r="B836" s="26" t="str">
        <f>'PRIX LF'!D839</f>
        <v>TAPIS 140X1,5 NOIR</v>
      </c>
      <c r="C836" s="57">
        <f>'PRIX LF'!L839</f>
        <v>25</v>
      </c>
      <c r="D836" s="57">
        <f>'PRIX LF'!O839</f>
        <v>21.875</v>
      </c>
      <c r="E836" s="54">
        <f>'PRIX LF'!P839</f>
        <v>-0.125</v>
      </c>
      <c r="F836" s="26" t="str">
        <f>'PRIX LF'!W839</f>
        <v>FITNESS</v>
      </c>
      <c r="G836" s="57">
        <f>'PRIX LF'!N839</f>
        <v>30</v>
      </c>
      <c r="H836" s="26" t="str">
        <f>'PRIX LF'!F839</f>
        <v>PIECE</v>
      </c>
      <c r="I836" s="26">
        <f>'PRIX LF'!V839</f>
        <v>2.1</v>
      </c>
      <c r="J836" s="57">
        <f>'PRIX LF'!R839</f>
        <v>20.625</v>
      </c>
      <c r="K836" s="57">
        <f>'PRIX LF'!J839</f>
        <v>12.148181818181817</v>
      </c>
      <c r="L836" s="303">
        <f>'PRIX LF'!AE839</f>
        <v>1.8122751999999999E-2</v>
      </c>
    </row>
    <row r="837" spans="1:12" x14ac:dyDescent="0.2">
      <c r="A837" s="26">
        <f>'PRIX LF'!A840</f>
        <v>1748</v>
      </c>
      <c r="B837" s="26" t="str">
        <f>'PRIX LF'!D840</f>
        <v>TAPIS 180X1,5 BLEU</v>
      </c>
      <c r="C837" s="57">
        <f>'PRIX LF'!L840</f>
        <v>15</v>
      </c>
      <c r="D837" s="57">
        <f>'PRIX LF'!O840</f>
        <v>13.5</v>
      </c>
      <c r="E837" s="54">
        <f>'PRIX LF'!P840</f>
        <v>-0.1</v>
      </c>
      <c r="F837" s="26" t="str">
        <f>'PRIX LF'!W840</f>
        <v>FITNESS</v>
      </c>
      <c r="G837" s="57">
        <f>'PRIX LF'!N840</f>
        <v>18</v>
      </c>
      <c r="H837" s="26" t="str">
        <f>'PRIX LF'!F840</f>
        <v>PIECE</v>
      </c>
      <c r="I837" s="26">
        <f>'PRIX LF'!V840</f>
        <v>1.39</v>
      </c>
      <c r="J837" s="57">
        <f>'PRIX LF'!R840</f>
        <v>12.75</v>
      </c>
      <c r="K837" s="57">
        <f>'PRIX LF'!J840</f>
        <v>5.0181818181818176</v>
      </c>
      <c r="L837" s="303">
        <f>'PRIX LF'!AE840</f>
        <v>2.6266666666666667E-2</v>
      </c>
    </row>
    <row r="838" spans="1:12" x14ac:dyDescent="0.2">
      <c r="A838" s="26">
        <f>'PRIX LF'!A841</f>
        <v>1749</v>
      </c>
      <c r="B838" s="26" t="str">
        <f>'PRIX LF'!D841</f>
        <v>TAPIS 180X1,5 NOIR</v>
      </c>
      <c r="C838" s="57">
        <f>'PRIX LF'!L841</f>
        <v>15</v>
      </c>
      <c r="D838" s="57">
        <f>'PRIX LF'!O841</f>
        <v>13.5</v>
      </c>
      <c r="E838" s="54">
        <f>'PRIX LF'!P841</f>
        <v>-0.1</v>
      </c>
      <c r="F838" s="26" t="str">
        <f>'PRIX LF'!W841</f>
        <v>FITNESS</v>
      </c>
      <c r="G838" s="57">
        <f>'PRIX LF'!N841</f>
        <v>18</v>
      </c>
      <c r="H838" s="26" t="str">
        <f>'PRIX LF'!F841</f>
        <v>PIECE</v>
      </c>
      <c r="I838" s="26">
        <f>'PRIX LF'!V841</f>
        <v>1.39</v>
      </c>
      <c r="J838" s="57">
        <f>'PRIX LF'!R841</f>
        <v>12.75</v>
      </c>
      <c r="K838" s="57">
        <f>'PRIX LF'!J841</f>
        <v>5.0181818181818176</v>
      </c>
      <c r="L838" s="303">
        <f>'PRIX LF'!AE841</f>
        <v>2.6266666666666667E-2</v>
      </c>
    </row>
    <row r="839" spans="1:12" x14ac:dyDescent="0.2">
      <c r="A839" s="26">
        <f>'PRIX LF'!A842</f>
        <v>1756</v>
      </c>
      <c r="B839" s="26" t="str">
        <f>'PRIX LF'!D842</f>
        <v>TAPIS 180X1,5 ROSE</v>
      </c>
      <c r="C839" s="57">
        <f>'PRIX LF'!L842</f>
        <v>15</v>
      </c>
      <c r="D839" s="57">
        <f>'PRIX LF'!O842</f>
        <v>13.5</v>
      </c>
      <c r="E839" s="54">
        <f>'PRIX LF'!P842</f>
        <v>-0.1</v>
      </c>
      <c r="F839" s="26" t="str">
        <f>'PRIX LF'!W842</f>
        <v>FITNESS</v>
      </c>
      <c r="G839" s="57">
        <f>'PRIX LF'!N842</f>
        <v>18</v>
      </c>
      <c r="H839" s="26" t="str">
        <f>'PRIX LF'!F842</f>
        <v>PIECE</v>
      </c>
      <c r="I839" s="26">
        <f>'PRIX LF'!V842</f>
        <v>1.39</v>
      </c>
      <c r="J839" s="57">
        <f>'PRIX LF'!R842</f>
        <v>12.75</v>
      </c>
      <c r="K839" s="57">
        <f>'PRIX LF'!J842</f>
        <v>5.0181818181818176</v>
      </c>
      <c r="L839" s="303">
        <f>'PRIX LF'!AE842</f>
        <v>2.6266666666666667E-2</v>
      </c>
    </row>
    <row r="840" spans="1:12" x14ac:dyDescent="0.2">
      <c r="A840" s="26">
        <f>'PRIX LF'!A843</f>
        <v>1757</v>
      </c>
      <c r="B840" s="26" t="str">
        <f>'PRIX LF'!D843</f>
        <v>TAPIS 180X1,5 VERT</v>
      </c>
      <c r="C840" s="57">
        <f>'PRIX LF'!L843</f>
        <v>15</v>
      </c>
      <c r="D840" s="57">
        <f>'PRIX LF'!O843</f>
        <v>13.5</v>
      </c>
      <c r="E840" s="54">
        <f>'PRIX LF'!P843</f>
        <v>-0.1</v>
      </c>
      <c r="F840" s="26" t="str">
        <f>'PRIX LF'!W843</f>
        <v>FITNESS</v>
      </c>
      <c r="G840" s="57">
        <f>'PRIX LF'!N843</f>
        <v>18</v>
      </c>
      <c r="H840" s="26" t="str">
        <f>'PRIX LF'!F843</f>
        <v>PIECE</v>
      </c>
      <c r="I840" s="26">
        <f>'PRIX LF'!V843</f>
        <v>1.39</v>
      </c>
      <c r="J840" s="57">
        <f>'PRIX LF'!R843</f>
        <v>12.75</v>
      </c>
      <c r="K840" s="57">
        <f>'PRIX LF'!J843</f>
        <v>5.0181818181818176</v>
      </c>
      <c r="L840" s="303">
        <f>'PRIX LF'!AE843</f>
        <v>2.6266666666666667E-2</v>
      </c>
    </row>
    <row r="841" spans="1:12" x14ac:dyDescent="0.2">
      <c r="A841" s="26">
        <f>'PRIX LF'!A844</f>
        <v>1984</v>
      </c>
      <c r="B841" s="26" t="str">
        <f>'PRIX LF'!D844</f>
        <v>TAPIS ANTI-FATIGUE</v>
      </c>
      <c r="C841" s="57">
        <f>'PRIX LF'!L844</f>
        <v>80</v>
      </c>
      <c r="D841" s="57">
        <f>'PRIX LF'!O844</f>
        <v>72</v>
      </c>
      <c r="E841" s="54">
        <f>'PRIX LF'!P844</f>
        <v>-0.1</v>
      </c>
      <c r="F841" s="26" t="str">
        <f>'PRIX LF'!W844</f>
        <v>MÉTHODES DOUCES</v>
      </c>
      <c r="G841" s="57">
        <f>'PRIX LF'!N844</f>
        <v>96</v>
      </c>
      <c r="H841" s="26" t="str">
        <f>'PRIX LF'!F844</f>
        <v>PIECE</v>
      </c>
      <c r="I841" s="26">
        <f>'PRIX LF'!V844</f>
        <v>3.5</v>
      </c>
      <c r="J841" s="57">
        <f>'PRIX LF'!R844</f>
        <v>68</v>
      </c>
      <c r="K841" s="57">
        <f>'PRIX LF'!J844</f>
        <v>32.252272727272725</v>
      </c>
      <c r="L841" s="303">
        <f>'PRIX LF'!AE844</f>
        <v>2.7669600000000003E-2</v>
      </c>
    </row>
    <row r="842" spans="1:12" x14ac:dyDescent="0.2">
      <c r="A842" s="26">
        <f>'PRIX LF'!A845</f>
        <v>1981</v>
      </c>
      <c r="B842" s="26" t="str">
        <f>'PRIX LF'!D845</f>
        <v>TAPIS D'ACUPRESSION</v>
      </c>
      <c r="C842" s="57">
        <f>'PRIX LF'!L845</f>
        <v>20</v>
      </c>
      <c r="D842" s="57">
        <f>'PRIX LF'!O845</f>
        <v>15</v>
      </c>
      <c r="E842" s="54">
        <f>'PRIX LF'!P845</f>
        <v>-0.25</v>
      </c>
      <c r="F842" s="26" t="str">
        <f>'PRIX LF'!W845</f>
        <v>MÉTHODES DOUCES</v>
      </c>
      <c r="G842" s="57">
        <f>'PRIX LF'!N845</f>
        <v>24</v>
      </c>
      <c r="H842" s="26" t="str">
        <f>'PRIX LF'!F845</f>
        <v>PIECE</v>
      </c>
      <c r="I842" s="26">
        <f>'PRIX LF'!V845</f>
        <v>0.91</v>
      </c>
      <c r="J842" s="57">
        <f>'PRIX LF'!R845</f>
        <v>14</v>
      </c>
      <c r="K842" s="57">
        <f>'PRIX LF'!J845</f>
        <v>4.5999999999999996</v>
      </c>
      <c r="L842" s="303">
        <f>'PRIX LF'!AE845</f>
        <v>1.2500000000000001E-2</v>
      </c>
    </row>
    <row r="843" spans="1:12" x14ac:dyDescent="0.2">
      <c r="A843" s="26">
        <f>'PRIX LF'!A846</f>
        <v>4088</v>
      </c>
      <c r="B843" s="26" t="str">
        <f>'PRIX LF'!D846</f>
        <v>TAPIS DE MARCHE AQUA</v>
      </c>
      <c r="C843" s="57">
        <f>'PRIX LF'!L846</f>
        <v>1554</v>
      </c>
      <c r="D843" s="57">
        <f>'PRIX LF'!O846</f>
        <v>1554</v>
      </c>
      <c r="E843" s="54">
        <f>'PRIX LF'!P846</f>
        <v>0</v>
      </c>
      <c r="F843" s="26" t="str">
        <f>'PRIX LF'!W846</f>
        <v>AQUA</v>
      </c>
      <c r="G843" s="57">
        <f>'PRIX LF'!N846</f>
        <v>1864.8</v>
      </c>
      <c r="H843" s="26" t="str">
        <f>'PRIX LF'!F846</f>
        <v>PIECE</v>
      </c>
      <c r="I843" s="26">
        <f>'PRIX LF'!V846</f>
        <v>32</v>
      </c>
      <c r="J843" s="57">
        <f>'PRIX LF'!R846</f>
        <v>1554</v>
      </c>
      <c r="K843" s="57">
        <f>'PRIX LF'!J846</f>
        <v>992</v>
      </c>
      <c r="L843" s="303" t="str">
        <f>'PRIX LF'!AE846</f>
        <v/>
      </c>
    </row>
    <row r="844" spans="1:12" x14ac:dyDescent="0.2">
      <c r="A844" s="26">
        <f>'PRIX LF'!A847</f>
        <v>5054</v>
      </c>
      <c r="B844" s="26" t="str">
        <f>'PRIX LF'!D847</f>
        <v>TAPIS EVOT2</v>
      </c>
      <c r="C844" s="57">
        <f>'PRIX LF'!L847</f>
        <v>5695</v>
      </c>
      <c r="D844" s="57">
        <f>'PRIX LF'!O847</f>
        <v>4413.625</v>
      </c>
      <c r="E844" s="54">
        <f>'PRIX LF'!P847</f>
        <v>-0.22500000000000001</v>
      </c>
      <c r="F844" s="26" t="str">
        <f>'PRIX LF'!W847</f>
        <v>CARDIO TRAINING</v>
      </c>
      <c r="G844" s="57">
        <f>'PRIX LF'!N847</f>
        <v>6834</v>
      </c>
      <c r="H844" s="26" t="str">
        <f>'PRIX LF'!F847</f>
        <v>PIECE</v>
      </c>
      <c r="I844" s="26">
        <f>'PRIX LF'!V847</f>
        <v>308</v>
      </c>
      <c r="J844" s="57">
        <f>'PRIX LF'!R847</f>
        <v>4128.875</v>
      </c>
      <c r="K844" s="57">
        <f>'PRIX LF'!J847</f>
        <v>2505.8000000000002</v>
      </c>
      <c r="L844" s="303" t="str">
        <f>'PRIX LF'!AE847</f>
        <v/>
      </c>
    </row>
    <row r="845" spans="1:12" x14ac:dyDescent="0.2">
      <c r="A845" s="26">
        <f>'PRIX LF'!A848</f>
        <v>5055</v>
      </c>
      <c r="B845" s="26" t="str">
        <f>'PRIX LF'!D848</f>
        <v>TAPIS IKARUS</v>
      </c>
      <c r="C845" s="57">
        <f>'PRIX LF'!L848</f>
        <v>4125</v>
      </c>
      <c r="D845" s="57">
        <f>'PRIX LF'!O848</f>
        <v>3196.875</v>
      </c>
      <c r="E845" s="54">
        <f>'PRIX LF'!P848</f>
        <v>-0.22500000000000001</v>
      </c>
      <c r="F845" s="26" t="str">
        <f>'PRIX LF'!W848</f>
        <v>CARDIO TRAINING</v>
      </c>
      <c r="G845" s="57">
        <f>'PRIX LF'!N848</f>
        <v>4950</v>
      </c>
      <c r="H845" s="26" t="str">
        <f>'PRIX LF'!F848</f>
        <v>PIECE</v>
      </c>
      <c r="I845" s="26">
        <f>'PRIX LF'!V848</f>
        <v>308</v>
      </c>
      <c r="J845" s="57">
        <f>'PRIX LF'!R848</f>
        <v>2990.625</v>
      </c>
      <c r="K845" s="57">
        <f>'PRIX LF'!J848</f>
        <v>1495</v>
      </c>
      <c r="L845" s="303" t="str">
        <f>'PRIX LF'!AE848</f>
        <v/>
      </c>
    </row>
    <row r="846" spans="1:12" x14ac:dyDescent="0.2">
      <c r="A846" s="26">
        <f>'PRIX LF'!A849</f>
        <v>1750</v>
      </c>
      <c r="B846" s="26" t="str">
        <f>'PRIX LF'!D849</f>
        <v xml:space="preserve">TAPIS YOGA </v>
      </c>
      <c r="C846" s="57">
        <f>'PRIX LF'!L849</f>
        <v>17</v>
      </c>
      <c r="D846" s="57">
        <f>'PRIX LF'!O849</f>
        <v>13.600000000000001</v>
      </c>
      <c r="E846" s="54">
        <f>'PRIX LF'!P849</f>
        <v>-0.19999999999999993</v>
      </c>
      <c r="F846" s="26" t="str">
        <f>'PRIX LF'!W849</f>
        <v>MÉTHODES DOUCES</v>
      </c>
      <c r="G846" s="57">
        <f>'PRIX LF'!N849</f>
        <v>20.399999999999999</v>
      </c>
      <c r="H846" s="26" t="str">
        <f>'PRIX LF'!F849</f>
        <v>PIECE</v>
      </c>
      <c r="I846" s="26">
        <f>'PRIX LF'!V849</f>
        <v>2</v>
      </c>
      <c r="J846" s="57">
        <f>'PRIX LF'!R849</f>
        <v>12.75</v>
      </c>
      <c r="K846" s="57">
        <f>'PRIX LF'!J849</f>
        <v>8.5800000000000018</v>
      </c>
      <c r="L846" s="303" t="str">
        <f>'PRIX LF'!AE849</f>
        <v/>
      </c>
    </row>
    <row r="847" spans="1:12" x14ac:dyDescent="0.2">
      <c r="A847" s="26">
        <f>'PRIX LF'!A850</f>
        <v>4032</v>
      </c>
      <c r="B847" s="26" t="str">
        <f>'PRIX LF'!D850</f>
        <v>THUNDER BAND EXTRA STRONG</v>
      </c>
      <c r="C847" s="57">
        <f>'PRIX LF'!L850</f>
        <v>113</v>
      </c>
      <c r="D847" s="57">
        <f>'PRIX LF'!O850</f>
        <v>104.52500000000001</v>
      </c>
      <c r="E847" s="54">
        <f>'PRIX LF'!P850</f>
        <v>-7.4999999999999956E-2</v>
      </c>
      <c r="F847" s="26" t="str">
        <f>'PRIX LF'!W850</f>
        <v>COACHING</v>
      </c>
      <c r="G847" s="57">
        <f>'PRIX LF'!N850</f>
        <v>135.6</v>
      </c>
      <c r="H847" s="26" t="str">
        <f>'PRIX LF'!F850</f>
        <v>PIECE</v>
      </c>
      <c r="I847" s="26">
        <f>'PRIX LF'!V850</f>
        <v>0.3</v>
      </c>
      <c r="J847" s="57">
        <f>'PRIX LF'!R850</f>
        <v>98.875</v>
      </c>
      <c r="K847" s="57">
        <f>'PRIX LF'!J850</f>
        <v>60.183750000000011</v>
      </c>
      <c r="L847" s="303" t="str">
        <f>'PRIX LF'!AE850</f>
        <v/>
      </c>
    </row>
    <row r="848" spans="1:12" x14ac:dyDescent="0.2">
      <c r="A848" s="26">
        <f>'PRIX LF'!A851</f>
        <v>4030</v>
      </c>
      <c r="B848" s="26" t="str">
        <f>'PRIX LF'!D851</f>
        <v>THUNDER BAND MEDIUM</v>
      </c>
      <c r="C848" s="57">
        <f>'PRIX LF'!L851</f>
        <v>80</v>
      </c>
      <c r="D848" s="57">
        <f>'PRIX LF'!O851</f>
        <v>74</v>
      </c>
      <c r="E848" s="54">
        <f>'PRIX LF'!P851</f>
        <v>-7.4999999999999997E-2</v>
      </c>
      <c r="F848" s="26" t="str">
        <f>'PRIX LF'!W851</f>
        <v>COACHING</v>
      </c>
      <c r="G848" s="57">
        <f>'PRIX LF'!N851</f>
        <v>96</v>
      </c>
      <c r="H848" s="26" t="str">
        <f>'PRIX LF'!F851</f>
        <v>PIECE</v>
      </c>
      <c r="I848" s="26">
        <f>'PRIX LF'!V851</f>
        <v>0.3</v>
      </c>
      <c r="J848" s="57">
        <f>'PRIX LF'!R851</f>
        <v>70</v>
      </c>
      <c r="K848" s="57">
        <f>'PRIX LF'!J851</f>
        <v>41.25</v>
      </c>
      <c r="L848" s="303" t="str">
        <f>'PRIX LF'!AE851</f>
        <v/>
      </c>
    </row>
    <row r="849" spans="1:12" x14ac:dyDescent="0.2">
      <c r="A849" s="26">
        <f>'PRIX LF'!A852</f>
        <v>4031</v>
      </c>
      <c r="B849" s="26" t="str">
        <f>'PRIX LF'!D852</f>
        <v>THUNDER BAND STRONG</v>
      </c>
      <c r="C849" s="57">
        <f>'PRIX LF'!L852</f>
        <v>108</v>
      </c>
      <c r="D849" s="57">
        <f>'PRIX LF'!O852</f>
        <v>99.9</v>
      </c>
      <c r="E849" s="54">
        <f>'PRIX LF'!P852</f>
        <v>-7.4999999999999942E-2</v>
      </c>
      <c r="F849" s="26" t="str">
        <f>'PRIX LF'!W852</f>
        <v>COACHING</v>
      </c>
      <c r="G849" s="57">
        <f>'PRIX LF'!N852</f>
        <v>129.6</v>
      </c>
      <c r="H849" s="26" t="str">
        <f>'PRIX LF'!F852</f>
        <v>PIECE</v>
      </c>
      <c r="I849" s="26">
        <f>'PRIX LF'!V852</f>
        <v>0.3</v>
      </c>
      <c r="J849" s="57">
        <f>'PRIX LF'!R852</f>
        <v>94.5</v>
      </c>
      <c r="K849" s="57">
        <f>'PRIX LF'!J852</f>
        <v>58.451250000000002</v>
      </c>
      <c r="L849" s="303" t="str">
        <f>'PRIX LF'!AE852</f>
        <v/>
      </c>
    </row>
    <row r="850" spans="1:12" x14ac:dyDescent="0.2">
      <c r="A850" s="26">
        <f>'PRIX LF'!A853</f>
        <v>3563</v>
      </c>
      <c r="B850" s="26" t="str">
        <f>'PRIX LF'!D853</f>
        <v>TIMER PRO</v>
      </c>
      <c r="C850" s="57">
        <f>'PRIX LF'!L853</f>
        <v>190</v>
      </c>
      <c r="D850" s="57">
        <f>'PRIX LF'!O853</f>
        <v>166.25</v>
      </c>
      <c r="E850" s="54">
        <f>'PRIX LF'!P853</f>
        <v>-0.125</v>
      </c>
      <c r="F850" s="26" t="str">
        <f>'PRIX LF'!W853</f>
        <v>CROSS TRAINING</v>
      </c>
      <c r="G850" s="57">
        <f>'PRIX LF'!N853</f>
        <v>228</v>
      </c>
      <c r="H850" s="26" t="str">
        <f>'PRIX LF'!F853</f>
        <v>PIECE</v>
      </c>
      <c r="I850" s="26">
        <f>'PRIX LF'!V853</f>
        <v>3</v>
      </c>
      <c r="J850" s="57">
        <f>'PRIX LF'!R853</f>
        <v>156.75</v>
      </c>
      <c r="K850" s="57">
        <f>'PRIX LF'!J853</f>
        <v>75.817855751286828</v>
      </c>
      <c r="L850" s="303" t="str">
        <f>'PRIX LF'!AE853</f>
        <v/>
      </c>
    </row>
    <row r="851" spans="1:12" x14ac:dyDescent="0.2">
      <c r="A851" s="26" t="str">
        <f>'PRIX LF'!A854</f>
        <v>3110L</v>
      </c>
      <c r="B851" s="26" t="str">
        <f>'PRIX LF'!D854</f>
        <v>TOP / L</v>
      </c>
      <c r="C851" s="57">
        <f>'PRIX LF'!L854</f>
        <v>25</v>
      </c>
      <c r="D851" s="57">
        <f>'PRIX LF'!O854</f>
        <v>25</v>
      </c>
      <c r="E851" s="54">
        <f>'PRIX LF'!P854</f>
        <v>0</v>
      </c>
      <c r="F851" s="26" t="str">
        <f>'PRIX LF'!W854</f>
        <v>VÊTEMENTS</v>
      </c>
      <c r="G851" s="57">
        <f>'PRIX LF'!N854</f>
        <v>30</v>
      </c>
      <c r="H851" s="26" t="str">
        <f>'PRIX LF'!F854</f>
        <v>PIECE</v>
      </c>
      <c r="I851" s="26">
        <f>'PRIX LF'!V854</f>
        <v>0.3</v>
      </c>
      <c r="J851" s="57">
        <f>'PRIX LF'!R854</f>
        <v>25</v>
      </c>
      <c r="K851" s="57">
        <f>'PRIX LF'!J854</f>
        <v>17.5</v>
      </c>
      <c r="L851" s="303" t="str">
        <f>'PRIX LF'!AE854</f>
        <v/>
      </c>
    </row>
    <row r="852" spans="1:12" x14ac:dyDescent="0.2">
      <c r="A852" s="26" t="str">
        <f>'PRIX LF'!A855</f>
        <v>3110M</v>
      </c>
      <c r="B852" s="26" t="str">
        <f>'PRIX LF'!D855</f>
        <v>TOP / M</v>
      </c>
      <c r="C852" s="57">
        <f>'PRIX LF'!L855</f>
        <v>25</v>
      </c>
      <c r="D852" s="57">
        <f>'PRIX LF'!O855</f>
        <v>25</v>
      </c>
      <c r="E852" s="54">
        <f>'PRIX LF'!P855</f>
        <v>0</v>
      </c>
      <c r="F852" s="26" t="str">
        <f>'PRIX LF'!W855</f>
        <v>VÊTEMENTS</v>
      </c>
      <c r="G852" s="57">
        <f>'PRIX LF'!N855</f>
        <v>30</v>
      </c>
      <c r="H852" s="26" t="str">
        <f>'PRIX LF'!F855</f>
        <v>PIECE</v>
      </c>
      <c r="I852" s="26">
        <f>'PRIX LF'!V855</f>
        <v>0.3</v>
      </c>
      <c r="J852" s="57">
        <f>'PRIX LF'!R855</f>
        <v>25</v>
      </c>
      <c r="K852" s="57">
        <f>'PRIX LF'!J855</f>
        <v>17.5</v>
      </c>
      <c r="L852" s="303" t="str">
        <f>'PRIX LF'!AE855</f>
        <v/>
      </c>
    </row>
    <row r="853" spans="1:12" x14ac:dyDescent="0.2">
      <c r="A853" s="26" t="str">
        <f>'PRIX LF'!A856</f>
        <v>3110S</v>
      </c>
      <c r="B853" s="26" t="str">
        <f>'PRIX LF'!D856</f>
        <v>TOP / S</v>
      </c>
      <c r="C853" s="57">
        <f>'PRIX LF'!L856</f>
        <v>25</v>
      </c>
      <c r="D853" s="57">
        <f>'PRIX LF'!O856</f>
        <v>25</v>
      </c>
      <c r="E853" s="54">
        <f>'PRIX LF'!P856</f>
        <v>0</v>
      </c>
      <c r="F853" s="26" t="str">
        <f>'PRIX LF'!W856</f>
        <v>VÊTEMENTS</v>
      </c>
      <c r="G853" s="57">
        <f>'PRIX LF'!N856</f>
        <v>30</v>
      </c>
      <c r="H853" s="26" t="str">
        <f>'PRIX LF'!F856</f>
        <v>PIECE</v>
      </c>
      <c r="I853" s="26">
        <f>'PRIX LF'!V856</f>
        <v>0.3</v>
      </c>
      <c r="J853" s="57">
        <f>'PRIX LF'!R856</f>
        <v>25</v>
      </c>
      <c r="K853" s="57">
        <f>'PRIX LF'!J856</f>
        <v>17.5</v>
      </c>
      <c r="L853" s="303" t="str">
        <f>'PRIX LF'!AE856</f>
        <v/>
      </c>
    </row>
    <row r="854" spans="1:12" x14ac:dyDescent="0.2">
      <c r="A854" s="26" t="str">
        <f>'PRIX LF'!A857</f>
        <v>3114L</v>
      </c>
      <c r="B854" s="26" t="str">
        <f>'PRIX LF'!D857</f>
        <v>TOP FANTASY / L</v>
      </c>
      <c r="C854" s="57">
        <f>'PRIX LF'!L857</f>
        <v>25</v>
      </c>
      <c r="D854" s="57">
        <f>'PRIX LF'!O857</f>
        <v>25</v>
      </c>
      <c r="E854" s="54">
        <f>'PRIX LF'!P857</f>
        <v>0</v>
      </c>
      <c r="F854" s="26" t="str">
        <f>'PRIX LF'!W857</f>
        <v>VÊTEMENTS</v>
      </c>
      <c r="G854" s="57">
        <f>'PRIX LF'!N857</f>
        <v>30</v>
      </c>
      <c r="H854" s="26" t="str">
        <f>'PRIX LF'!F857</f>
        <v>PIECE</v>
      </c>
      <c r="I854" s="26">
        <f>'PRIX LF'!V857</f>
        <v>0.3</v>
      </c>
      <c r="J854" s="57">
        <f>'PRIX LF'!R857</f>
        <v>25</v>
      </c>
      <c r="K854" s="57">
        <f>'PRIX LF'!J857</f>
        <v>17.5</v>
      </c>
      <c r="L854" s="303" t="str">
        <f>'PRIX LF'!AE857</f>
        <v/>
      </c>
    </row>
    <row r="855" spans="1:12" x14ac:dyDescent="0.2">
      <c r="A855" s="26" t="str">
        <f>'PRIX LF'!A858</f>
        <v>3114M</v>
      </c>
      <c r="B855" s="26" t="str">
        <f>'PRIX LF'!D858</f>
        <v>TOP FANTASY / M</v>
      </c>
      <c r="C855" s="57">
        <f>'PRIX LF'!L858</f>
        <v>25</v>
      </c>
      <c r="D855" s="57">
        <f>'PRIX LF'!O858</f>
        <v>25</v>
      </c>
      <c r="E855" s="54">
        <f>'PRIX LF'!P858</f>
        <v>0</v>
      </c>
      <c r="F855" s="26" t="str">
        <f>'PRIX LF'!W858</f>
        <v>VÊTEMENTS</v>
      </c>
      <c r="G855" s="57">
        <f>'PRIX LF'!N858</f>
        <v>30</v>
      </c>
      <c r="H855" s="26" t="str">
        <f>'PRIX LF'!F858</f>
        <v>PIECE</v>
      </c>
      <c r="I855" s="26">
        <f>'PRIX LF'!V858</f>
        <v>0.3</v>
      </c>
      <c r="J855" s="57">
        <f>'PRIX LF'!R858</f>
        <v>25</v>
      </c>
      <c r="K855" s="57">
        <f>'PRIX LF'!J858</f>
        <v>17.5</v>
      </c>
      <c r="L855" s="303" t="str">
        <f>'PRIX LF'!AE858</f>
        <v/>
      </c>
    </row>
    <row r="856" spans="1:12" x14ac:dyDescent="0.2">
      <c r="A856" s="26" t="str">
        <f>'PRIX LF'!A859</f>
        <v>3114S</v>
      </c>
      <c r="B856" s="26" t="str">
        <f>'PRIX LF'!D859</f>
        <v>TOP FANTASY / S</v>
      </c>
      <c r="C856" s="57">
        <f>'PRIX LF'!L859</f>
        <v>25</v>
      </c>
      <c r="D856" s="57">
        <f>'PRIX LF'!O859</f>
        <v>25</v>
      </c>
      <c r="E856" s="54">
        <f>'PRIX LF'!P859</f>
        <v>0</v>
      </c>
      <c r="F856" s="26" t="str">
        <f>'PRIX LF'!W859</f>
        <v>VÊTEMENTS</v>
      </c>
      <c r="G856" s="57">
        <f>'PRIX LF'!N859</f>
        <v>30</v>
      </c>
      <c r="H856" s="26" t="str">
        <f>'PRIX LF'!F859</f>
        <v>PIECE</v>
      </c>
      <c r="I856" s="26">
        <f>'PRIX LF'!V859</f>
        <v>0.3</v>
      </c>
      <c r="J856" s="57">
        <f>'PRIX LF'!R859</f>
        <v>25</v>
      </c>
      <c r="K856" s="57">
        <f>'PRIX LF'!J859</f>
        <v>17.5</v>
      </c>
      <c r="L856" s="303" t="str">
        <f>'PRIX LF'!AE859</f>
        <v/>
      </c>
    </row>
    <row r="857" spans="1:12" x14ac:dyDescent="0.2">
      <c r="A857" s="26">
        <f>'PRIX LF'!A860</f>
        <v>3113</v>
      </c>
      <c r="B857" s="26" t="str">
        <f>'PRIX LF'!D860</f>
        <v>TOP SLEEVELESS</v>
      </c>
      <c r="C857" s="57">
        <f>'PRIX LF'!L860</f>
        <v>25</v>
      </c>
      <c r="D857" s="57">
        <f>'PRIX LF'!O860</f>
        <v>25</v>
      </c>
      <c r="E857" s="54">
        <f>'PRIX LF'!P860</f>
        <v>0</v>
      </c>
      <c r="F857" s="26" t="str">
        <f>'PRIX LF'!W860</f>
        <v>VÊTEMENTS</v>
      </c>
      <c r="G857" s="57">
        <f>'PRIX LF'!N860</f>
        <v>30</v>
      </c>
      <c r="H857" s="26" t="str">
        <f>'PRIX LF'!F860</f>
        <v>PIECE</v>
      </c>
      <c r="I857" s="26">
        <f>'PRIX LF'!V860</f>
        <v>0.3</v>
      </c>
      <c r="J857" s="57">
        <f>'PRIX LF'!R860</f>
        <v>25</v>
      </c>
      <c r="K857" s="57">
        <f>'PRIX LF'!J860</f>
        <v>17.5</v>
      </c>
      <c r="L857" s="303" t="str">
        <f>'PRIX LF'!AE860</f>
        <v/>
      </c>
    </row>
    <row r="858" spans="1:12" x14ac:dyDescent="0.2">
      <c r="A858" s="26">
        <f>'PRIX LF'!A861</f>
        <v>3111</v>
      </c>
      <c r="B858" s="26" t="str">
        <f>'PRIX LF'!D861</f>
        <v>TOP STONE WASHED</v>
      </c>
      <c r="C858" s="57">
        <f>'PRIX LF'!L861</f>
        <v>25</v>
      </c>
      <c r="D858" s="57">
        <f>'PRIX LF'!O861</f>
        <v>25</v>
      </c>
      <c r="E858" s="54">
        <f>'PRIX LF'!P861</f>
        <v>0</v>
      </c>
      <c r="F858" s="26" t="str">
        <f>'PRIX LF'!W861</f>
        <v>VÊTEMENTS</v>
      </c>
      <c r="G858" s="57">
        <f>'PRIX LF'!N861</f>
        <v>30</v>
      </c>
      <c r="H858" s="26" t="str">
        <f>'PRIX LF'!F861</f>
        <v>PIECE</v>
      </c>
      <c r="I858" s="26">
        <f>'PRIX LF'!V861</f>
        <v>0.3</v>
      </c>
      <c r="J858" s="57">
        <f>'PRIX LF'!R861</f>
        <v>25</v>
      </c>
      <c r="K858" s="57">
        <f>'PRIX LF'!J861</f>
        <v>17.5</v>
      </c>
      <c r="L858" s="303" t="str">
        <f>'PRIX LF'!AE861</f>
        <v/>
      </c>
    </row>
    <row r="859" spans="1:12" x14ac:dyDescent="0.2">
      <c r="A859" s="26">
        <f>'PRIX LF'!A862</f>
        <v>2327</v>
      </c>
      <c r="B859" s="26" t="str">
        <f>'PRIX LF'!D862</f>
        <v>TRAINEAU À LESTÉES</v>
      </c>
      <c r="C859" s="57">
        <f>'PRIX LF'!L862</f>
        <v>170</v>
      </c>
      <c r="D859" s="57">
        <f>'PRIX LF'!O862</f>
        <v>153</v>
      </c>
      <c r="E859" s="54">
        <f>'PRIX LF'!P862</f>
        <v>-0.1</v>
      </c>
      <c r="F859" s="26" t="str">
        <f>'PRIX LF'!W862</f>
        <v>COACHING</v>
      </c>
      <c r="G859" s="57">
        <f>'PRIX LF'!N862</f>
        <v>204</v>
      </c>
      <c r="H859" s="26" t="str">
        <f>'PRIX LF'!F862</f>
        <v>SET</v>
      </c>
      <c r="I859" s="26">
        <f>'PRIX LF'!V862</f>
        <v>27</v>
      </c>
      <c r="J859" s="57">
        <f>'PRIX LF'!R862</f>
        <v>144.5</v>
      </c>
      <c r="K859" s="57">
        <f>'PRIX LF'!J862</f>
        <v>71.090909090909079</v>
      </c>
      <c r="L859" s="303">
        <f>'PRIX LF'!AE862</f>
        <v>0.18972</v>
      </c>
    </row>
    <row r="860" spans="1:12" x14ac:dyDescent="0.2">
      <c r="A860" s="26">
        <f>'PRIX LF'!A863</f>
        <v>1944</v>
      </c>
      <c r="B860" s="26" t="str">
        <f>'PRIX LF'!D863</f>
        <v>TRAMPOLINE</v>
      </c>
      <c r="C860" s="57">
        <f>'PRIX LF'!L863</f>
        <v>76</v>
      </c>
      <c r="D860" s="57">
        <f>'PRIX LF'!O863</f>
        <v>49.4</v>
      </c>
      <c r="E860" s="54">
        <f>'PRIX LF'!P863</f>
        <v>-0.35000000000000003</v>
      </c>
      <c r="F860" s="26" t="str">
        <f>'PRIX LF'!W863</f>
        <v>FITNESS</v>
      </c>
      <c r="G860" s="57">
        <f>'PRIX LF'!N863</f>
        <v>91.2</v>
      </c>
      <c r="H860" s="26" t="str">
        <f>'PRIX LF'!F863</f>
        <v>PIECE</v>
      </c>
      <c r="I860" s="26">
        <f>'PRIX LF'!V863</f>
        <v>8.5</v>
      </c>
      <c r="J860" s="57">
        <f>'PRIX LF'!R863</f>
        <v>47.5</v>
      </c>
      <c r="K860" s="57">
        <f>'PRIX LF'!J863</f>
        <v>17.77272727272727</v>
      </c>
      <c r="L860" s="303">
        <f>'PRIX LF'!AE863</f>
        <v>5.8349499999999999E-2</v>
      </c>
    </row>
    <row r="861" spans="1:12" x14ac:dyDescent="0.2">
      <c r="A861" s="26">
        <f>'PRIX LF'!A864</f>
        <v>4091</v>
      </c>
      <c r="B861" s="26" t="str">
        <f>'PRIX LF'!D864</f>
        <v>TRAMPOLINE AQUA CARRE</v>
      </c>
      <c r="C861" s="57">
        <f>'PRIX LF'!L864</f>
        <v>428.4</v>
      </c>
      <c r="D861" s="57">
        <f>'PRIX LF'!O864</f>
        <v>428.4</v>
      </c>
      <c r="E861" s="54">
        <f>'PRIX LF'!P864</f>
        <v>0</v>
      </c>
      <c r="F861" s="26" t="str">
        <f>'PRIX LF'!W864</f>
        <v>AQUA</v>
      </c>
      <c r="G861" s="57">
        <f>'PRIX LF'!N864</f>
        <v>514.07999999999993</v>
      </c>
      <c r="H861" s="26" t="str">
        <f>'PRIX LF'!F864</f>
        <v>PIECE</v>
      </c>
      <c r="I861" s="26">
        <f>'PRIX LF'!V864</f>
        <v>8</v>
      </c>
      <c r="J861" s="57">
        <f>'PRIX LF'!R864</f>
        <v>428.4</v>
      </c>
      <c r="K861" s="57">
        <f>'PRIX LF'!J864</f>
        <v>270</v>
      </c>
      <c r="L861" s="303" t="str">
        <f>'PRIX LF'!AE864</f>
        <v/>
      </c>
    </row>
    <row r="862" spans="1:12" x14ac:dyDescent="0.2">
      <c r="A862" s="26">
        <f>'PRIX LF'!A865</f>
        <v>4090</v>
      </c>
      <c r="B862" s="26" t="str">
        <f>'PRIX LF'!D865</f>
        <v>TRAMPOLINE AQUA HEXA</v>
      </c>
      <c r="C862" s="57">
        <f>'PRIX LF'!L865</f>
        <v>401.1</v>
      </c>
      <c r="D862" s="57">
        <f>'PRIX LF'!O865</f>
        <v>401.1</v>
      </c>
      <c r="E862" s="54">
        <f>'PRIX LF'!P865</f>
        <v>0</v>
      </c>
      <c r="F862" s="26" t="str">
        <f>'PRIX LF'!W865</f>
        <v>AQUA</v>
      </c>
      <c r="G862" s="57">
        <f>'PRIX LF'!N865</f>
        <v>481.32</v>
      </c>
      <c r="H862" s="26" t="str">
        <f>'PRIX LF'!F865</f>
        <v>PIECE</v>
      </c>
      <c r="I862" s="26">
        <f>'PRIX LF'!V865</f>
        <v>6.3</v>
      </c>
      <c r="J862" s="57">
        <f>'PRIX LF'!R865</f>
        <v>401.1</v>
      </c>
      <c r="K862" s="57">
        <f>'PRIX LF'!J865</f>
        <v>255</v>
      </c>
      <c r="L862" s="303" t="str">
        <f>'PRIX LF'!AE865</f>
        <v/>
      </c>
    </row>
    <row r="863" spans="1:12" x14ac:dyDescent="0.2">
      <c r="A863" s="26">
        <f>'PRIX LF'!A866</f>
        <v>4089</v>
      </c>
      <c r="B863" s="26" t="str">
        <f>'PRIX LF'!D866</f>
        <v>TRAMPOLINE AQUA ROND</v>
      </c>
      <c r="C863" s="57">
        <f>'PRIX LF'!L866</f>
        <v>327.60000000000002</v>
      </c>
      <c r="D863" s="57">
        <f>'PRIX LF'!O866</f>
        <v>327.60000000000002</v>
      </c>
      <c r="E863" s="54">
        <f>'PRIX LF'!P866</f>
        <v>0</v>
      </c>
      <c r="F863" s="26" t="str">
        <f>'PRIX LF'!W866</f>
        <v>AQUA</v>
      </c>
      <c r="G863" s="57">
        <f>'PRIX LF'!N866</f>
        <v>393.12</v>
      </c>
      <c r="H863" s="26" t="str">
        <f>'PRIX LF'!F866</f>
        <v>PIECE</v>
      </c>
      <c r="I863" s="26">
        <f>'PRIX LF'!V866</f>
        <v>5.8</v>
      </c>
      <c r="J863" s="57">
        <f>'PRIX LF'!R866</f>
        <v>327.60000000000002</v>
      </c>
      <c r="K863" s="57">
        <f>'PRIX LF'!J866</f>
        <v>210</v>
      </c>
      <c r="L863" s="303" t="str">
        <f>'PRIX LF'!AE866</f>
        <v/>
      </c>
    </row>
    <row r="864" spans="1:12" x14ac:dyDescent="0.2">
      <c r="A864" s="26">
        <f>'PRIX LF'!A867</f>
        <v>3562</v>
      </c>
      <c r="B864" s="26" t="str">
        <f>'PRIX LF'!D867</f>
        <v>TRAMPOLINE CAGE</v>
      </c>
      <c r="C864" s="57">
        <f>'PRIX LF'!L867</f>
        <v>170</v>
      </c>
      <c r="D864" s="57">
        <f>'PRIX LF'!O867</f>
        <v>157.25</v>
      </c>
      <c r="E864" s="54">
        <f>'PRIX LF'!P867</f>
        <v>-7.4999999999999997E-2</v>
      </c>
      <c r="F864" s="26" t="str">
        <f>'PRIX LF'!W867</f>
        <v>CROSS TRAINING</v>
      </c>
      <c r="G864" s="57">
        <f>'PRIX LF'!N867</f>
        <v>204</v>
      </c>
      <c r="H864" s="26" t="str">
        <f>'PRIX LF'!F867</f>
        <v>PIECE</v>
      </c>
      <c r="I864" s="26">
        <f>'PRIX LF'!V867</f>
        <v>24</v>
      </c>
      <c r="J864" s="57">
        <f>'PRIX LF'!R867</f>
        <v>148.75</v>
      </c>
      <c r="K864" s="57">
        <f>'PRIX LF'!J867</f>
        <v>79.454545454545439</v>
      </c>
      <c r="L864" s="303">
        <f>'PRIX LF'!AE867</f>
        <v>0.17</v>
      </c>
    </row>
    <row r="865" spans="1:12" x14ac:dyDescent="0.2">
      <c r="A865" s="26">
        <f>'PRIX LF'!A868</f>
        <v>3424</v>
      </c>
      <c r="B865" s="26" t="str">
        <f>'PRIX LF'!D868</f>
        <v>TRIANGULAR CROSSES 1800MM</v>
      </c>
      <c r="C865" s="57">
        <f>'PRIX LF'!L868</f>
        <v>290</v>
      </c>
      <c r="D865" s="57">
        <f>'PRIX LF'!O868</f>
        <v>239.25</v>
      </c>
      <c r="E865" s="54">
        <f>'PRIX LF'!P868</f>
        <v>-0.17499999999999999</v>
      </c>
      <c r="F865" s="26" t="str">
        <f>'PRIX LF'!W868</f>
        <v>CROSS TRAINING</v>
      </c>
      <c r="G865" s="57">
        <f>'PRIX LF'!N868</f>
        <v>348</v>
      </c>
      <c r="H865" s="26" t="str">
        <f>'PRIX LF'!F868</f>
        <v>PIECE</v>
      </c>
      <c r="I865" s="26">
        <f>'PRIX LF'!V868</f>
        <v>48</v>
      </c>
      <c r="J865" s="57">
        <f>'PRIX LF'!R868</f>
        <v>224.75</v>
      </c>
      <c r="K865" s="57">
        <f>'PRIX LF'!J868</f>
        <v>72.397727272727252</v>
      </c>
      <c r="L865" s="303">
        <f>'PRIX LF'!AE868</f>
        <v>0.61050000000000004</v>
      </c>
    </row>
    <row r="866" spans="1:12" x14ac:dyDescent="0.2">
      <c r="A866" s="26">
        <f>'PRIX LF'!A869</f>
        <v>1761</v>
      </c>
      <c r="B866" s="26" t="str">
        <f>'PRIX LF'!D869</f>
        <v>TWIST BALL MEDIUM</v>
      </c>
      <c r="C866" s="57">
        <f>'PRIX LF'!L869</f>
        <v>4.0999999999999996</v>
      </c>
      <c r="D866" s="57">
        <f>'PRIX LF'!O869</f>
        <v>4.0999999999999996</v>
      </c>
      <c r="E866" s="54">
        <f>'PRIX LF'!P869</f>
        <v>0</v>
      </c>
      <c r="F866" s="26" t="str">
        <f>'PRIX LF'!W869</f>
        <v>MÉTHODES DOUCES</v>
      </c>
      <c r="G866" s="57">
        <f>'PRIX LF'!N869</f>
        <v>4.919999999999999</v>
      </c>
      <c r="H866" s="26" t="str">
        <f>'PRIX LF'!F869</f>
        <v>PIECE</v>
      </c>
      <c r="I866" s="26">
        <f>'PRIX LF'!V869</f>
        <v>0.04</v>
      </c>
      <c r="J866" s="57">
        <f>'PRIX LF'!R869</f>
        <v>4.0999999999999996</v>
      </c>
      <c r="K866" s="57">
        <f>'PRIX LF'!J869</f>
        <v>2.6400000000000006</v>
      </c>
      <c r="L866" s="303" t="str">
        <f>'PRIX LF'!AE869</f>
        <v/>
      </c>
    </row>
    <row r="867" spans="1:12" x14ac:dyDescent="0.2">
      <c r="A867" s="26">
        <f>'PRIX LF'!A870</f>
        <v>1762</v>
      </c>
      <c r="B867" s="26" t="str">
        <f>'PRIX LF'!D870</f>
        <v>TWIST BALL STRONG</v>
      </c>
      <c r="C867" s="57">
        <f>'PRIX LF'!L870</f>
        <v>4.4000000000000004</v>
      </c>
      <c r="D867" s="57">
        <f>'PRIX LF'!O870</f>
        <v>4.4000000000000004</v>
      </c>
      <c r="E867" s="54">
        <f>'PRIX LF'!P870</f>
        <v>0</v>
      </c>
      <c r="F867" s="26" t="str">
        <f>'PRIX LF'!W870</f>
        <v>MÉTHODES DOUCES</v>
      </c>
      <c r="G867" s="57">
        <f>'PRIX LF'!N870</f>
        <v>5.28</v>
      </c>
      <c r="H867" s="26" t="str">
        <f>'PRIX LF'!F870</f>
        <v>PIECE</v>
      </c>
      <c r="I867" s="26">
        <f>'PRIX LF'!V870</f>
        <v>0.05</v>
      </c>
      <c r="J867" s="57">
        <f>'PRIX LF'!R870</f>
        <v>4.4000000000000004</v>
      </c>
      <c r="K867" s="57">
        <f>'PRIX LF'!J870</f>
        <v>2.8050000000000002</v>
      </c>
      <c r="L867" s="303" t="str">
        <f>'PRIX LF'!AE870</f>
        <v/>
      </c>
    </row>
    <row r="868" spans="1:12" x14ac:dyDescent="0.2">
      <c r="A868" s="26">
        <f>'PRIX LF'!A871</f>
        <v>3759</v>
      </c>
      <c r="B868" s="26" t="str">
        <f>'PRIX LF'!D871</f>
        <v>UPRIGHT TUBE 2742MM</v>
      </c>
      <c r="C868" s="57">
        <f>'PRIX LF'!L871</f>
        <v>149.5</v>
      </c>
      <c r="D868" s="57">
        <f>'PRIX LF'!O871</f>
        <v>134.55000000000001</v>
      </c>
      <c r="E868" s="54">
        <f>'PRIX LF'!P871</f>
        <v>-9.9999999999999922E-2</v>
      </c>
      <c r="F868" s="26" t="str">
        <f>'PRIX LF'!W871</f>
        <v>CROSS TRAINING</v>
      </c>
      <c r="G868" s="57">
        <f>'PRIX LF'!N871</f>
        <v>179.4</v>
      </c>
      <c r="H868" s="26" t="str">
        <f>'PRIX LF'!F871</f>
        <v>PIECE</v>
      </c>
      <c r="I868" s="26">
        <f>'PRIX LF'!V871</f>
        <v>24</v>
      </c>
      <c r="J868" s="57">
        <f>'PRIX LF'!R871</f>
        <v>127.075</v>
      </c>
      <c r="K868" s="57">
        <f>'PRIX LF'!J871</f>
        <v>62.727272727272712</v>
      </c>
      <c r="L868" s="303">
        <f>'PRIX LF'!AE871</f>
        <v>4.0320000000000002E-2</v>
      </c>
    </row>
    <row r="869" spans="1:12" x14ac:dyDescent="0.2">
      <c r="A869" s="26">
        <f>'PRIX LF'!A872</f>
        <v>3760</v>
      </c>
      <c r="B869" s="26" t="str">
        <f>'PRIX LF'!D872</f>
        <v>UPRIGHT TUBE 3685MM</v>
      </c>
      <c r="C869" s="57">
        <f>'PRIX LF'!L872</f>
        <v>184.5</v>
      </c>
      <c r="D869" s="57">
        <f>'PRIX LF'!O872</f>
        <v>166.05</v>
      </c>
      <c r="E869" s="54">
        <f>'PRIX LF'!P872</f>
        <v>-9.9999999999999936E-2</v>
      </c>
      <c r="F869" s="26" t="str">
        <f>'PRIX LF'!W872</f>
        <v>CROSS TRAINING</v>
      </c>
      <c r="G869" s="57">
        <f>'PRIX LF'!N872</f>
        <v>221.4</v>
      </c>
      <c r="H869" s="26" t="str">
        <f>'PRIX LF'!F872</f>
        <v>PIECE</v>
      </c>
      <c r="I869" s="26">
        <f>'PRIX LF'!V872</f>
        <v>31</v>
      </c>
      <c r="J869" s="57">
        <f>'PRIX LF'!R872</f>
        <v>156.82499999999999</v>
      </c>
      <c r="K869" s="57">
        <f>'PRIX LF'!J872</f>
        <v>94.090909090909079</v>
      </c>
      <c r="L869" s="303">
        <f>'PRIX LF'!AE872</f>
        <v>3.8330000000000003E-2</v>
      </c>
    </row>
    <row r="870" spans="1:12" x14ac:dyDescent="0.2">
      <c r="A870" s="26">
        <f>'PRIX LF'!A873</f>
        <v>3877</v>
      </c>
      <c r="B870" s="26" t="str">
        <f>'PRIX LF'!D873</f>
        <v>VELO BODYTONE MONSTER</v>
      </c>
      <c r="C870" s="57">
        <f>'PRIX LF'!L873</f>
        <v>1395</v>
      </c>
      <c r="D870" s="57">
        <f>'PRIX LF'!O873</f>
        <v>1011.375</v>
      </c>
      <c r="E870" s="54">
        <f>'PRIX LF'!P873</f>
        <v>-0.27500000000000002</v>
      </c>
      <c r="F870" s="26" t="str">
        <f>'PRIX LF'!W873</f>
        <v>FITNESS</v>
      </c>
      <c r="G870" s="57">
        <f>'PRIX LF'!N873</f>
        <v>1674</v>
      </c>
      <c r="H870" s="26" t="str">
        <f>'PRIX LF'!F873</f>
        <v>PIECE</v>
      </c>
      <c r="I870" s="26">
        <f>'PRIX LF'!V873</f>
        <v>50</v>
      </c>
      <c r="J870" s="57">
        <f>'PRIX LF'!R873</f>
        <v>1011.375</v>
      </c>
      <c r="K870" s="57">
        <f>'PRIX LF'!J873</f>
        <v>613.80000000000007</v>
      </c>
      <c r="L870" s="303" t="str">
        <f>'PRIX LF'!AE873</f>
        <v/>
      </c>
    </row>
    <row r="871" spans="1:12" x14ac:dyDescent="0.2">
      <c r="A871" s="26">
        <f>'PRIX LF'!A874</f>
        <v>2715</v>
      </c>
      <c r="B871" s="26" t="str">
        <f>'PRIX LF'!D874</f>
        <v>VELO DE BUREAU AVEC TABLETTE</v>
      </c>
      <c r="C871" s="57">
        <f>'PRIX LF'!L874</f>
        <v>465.16250000000008</v>
      </c>
      <c r="D871" s="57">
        <f>'PRIX LF'!O874</f>
        <v>407.01718750000009</v>
      </c>
      <c r="E871" s="54">
        <f>'PRIX LF'!P874</f>
        <v>-0.12499999999999996</v>
      </c>
      <c r="F871" s="26">
        <f>'PRIX LF'!W874</f>
        <v>0</v>
      </c>
      <c r="G871" s="57">
        <f>'PRIX LF'!N874</f>
        <v>558.19500000000005</v>
      </c>
      <c r="H871" s="26" t="str">
        <f>'PRIX LF'!F874</f>
        <v>PIECE</v>
      </c>
      <c r="I871" s="26">
        <f>'PRIX LF'!V874</f>
        <v>0</v>
      </c>
      <c r="J871" s="57">
        <f>'PRIX LF'!R874</f>
        <v>383.75906250000003</v>
      </c>
      <c r="K871" s="57">
        <f>'PRIX LF'!J874</f>
        <v>186.06500000000003</v>
      </c>
      <c r="L871" s="303" t="str">
        <f>'PRIX LF'!AE874</f>
        <v/>
      </c>
    </row>
    <row r="872" spans="1:12" x14ac:dyDescent="0.2">
      <c r="A872" s="26">
        <f>'PRIX LF'!A875</f>
        <v>2716</v>
      </c>
      <c r="B872" s="26" t="str">
        <f>'PRIX LF'!D875</f>
        <v>VELO DE BUREAU SANS TABLETTE</v>
      </c>
      <c r="C872" s="57">
        <f>'PRIX LF'!L875</f>
        <v>357.6375000000001</v>
      </c>
      <c r="D872" s="57">
        <f>'PRIX LF'!O875</f>
        <v>312.93281250000007</v>
      </c>
      <c r="E872" s="54">
        <f>'PRIX LF'!P875</f>
        <v>-0.12500000000000006</v>
      </c>
      <c r="F872" s="26">
        <f>'PRIX LF'!W875</f>
        <v>0</v>
      </c>
      <c r="G872" s="57">
        <f>'PRIX LF'!N875</f>
        <v>429.16500000000013</v>
      </c>
      <c r="H872" s="26" t="str">
        <f>'PRIX LF'!F875</f>
        <v>PIECE</v>
      </c>
      <c r="I872" s="26">
        <f>'PRIX LF'!V875</f>
        <v>0</v>
      </c>
      <c r="J872" s="57">
        <f>'PRIX LF'!R875</f>
        <v>295.05093750000009</v>
      </c>
      <c r="K872" s="57">
        <f>'PRIX LF'!J875</f>
        <v>143.05500000000001</v>
      </c>
      <c r="L872" s="303" t="str">
        <f>'PRIX LF'!AE875</f>
        <v/>
      </c>
    </row>
    <row r="873" spans="1:12" x14ac:dyDescent="0.2">
      <c r="A873" s="26">
        <f>'PRIX LF'!A876</f>
        <v>3878</v>
      </c>
      <c r="B873" s="26" t="str">
        <f>'PRIX LF'!D876</f>
        <v>VELO EX1</v>
      </c>
      <c r="C873" s="57">
        <f>'PRIX LF'!L876</f>
        <v>950</v>
      </c>
      <c r="D873" s="57">
        <f>'PRIX LF'!O876</f>
        <v>760</v>
      </c>
      <c r="E873" s="54">
        <f>'PRIX LF'!P876</f>
        <v>-0.2</v>
      </c>
      <c r="F873" s="26" t="str">
        <f>'PRIX LF'!W876</f>
        <v>FITNESS</v>
      </c>
      <c r="G873" s="57">
        <f>'PRIX LF'!N876</f>
        <v>1140</v>
      </c>
      <c r="H873" s="26" t="str">
        <f>'PRIX LF'!F876</f>
        <v>PIECE</v>
      </c>
      <c r="I873" s="26">
        <f>'PRIX LF'!V876</f>
        <v>62</v>
      </c>
      <c r="J873" s="57">
        <f>'PRIX LF'!R876</f>
        <v>736.25</v>
      </c>
      <c r="K873" s="57">
        <f>'PRIX LF'!J876</f>
        <v>436.99999999999994</v>
      </c>
      <c r="L873" s="303" t="str">
        <f>'PRIX LF'!AE876</f>
        <v/>
      </c>
    </row>
    <row r="874" spans="1:12" x14ac:dyDescent="0.2">
      <c r="A874" s="26">
        <f>'PRIX LF'!A877</f>
        <v>5058</v>
      </c>
      <c r="B874" s="26" t="str">
        <f>'PRIX LF'!D877</f>
        <v>VELO HORIZONTAL EVOR2</v>
      </c>
      <c r="C874" s="57">
        <f>'PRIX LF'!L877</f>
        <v>2775</v>
      </c>
      <c r="D874" s="57">
        <f>'PRIX LF'!O877</f>
        <v>2150.625</v>
      </c>
      <c r="E874" s="54">
        <f>'PRIX LF'!P877</f>
        <v>-0.22500000000000001</v>
      </c>
      <c r="F874" s="26" t="str">
        <f>'PRIX LF'!W877</f>
        <v>CARDIO TRAINING</v>
      </c>
      <c r="G874" s="57">
        <f>'PRIX LF'!N877</f>
        <v>3330</v>
      </c>
      <c r="H874" s="26" t="str">
        <f>'PRIX LF'!F877</f>
        <v>PIECE</v>
      </c>
      <c r="I874" s="26">
        <f>'PRIX LF'!V877</f>
        <v>83</v>
      </c>
      <c r="J874" s="57">
        <f>'PRIX LF'!R877</f>
        <v>2011.875</v>
      </c>
      <c r="K874" s="57">
        <f>'PRIX LF'!J877</f>
        <v>1199</v>
      </c>
      <c r="L874" s="303" t="str">
        <f>'PRIX LF'!AE877</f>
        <v/>
      </c>
    </row>
    <row r="875" spans="1:12" x14ac:dyDescent="0.2">
      <c r="A875" s="26">
        <f>'PRIX LF'!A878</f>
        <v>4093</v>
      </c>
      <c r="B875" s="26" t="str">
        <f>'PRIX LF'!D878</f>
        <v>VELO MASKHAL HARDCORE</v>
      </c>
      <c r="C875" s="57">
        <f>'PRIX LF'!L878</f>
        <v>1390</v>
      </c>
      <c r="D875" s="57">
        <f>'PRIX LF'!O878</f>
        <v>903.5</v>
      </c>
      <c r="E875" s="54">
        <f>'PRIX LF'!P878</f>
        <v>-0.35</v>
      </c>
      <c r="F875" s="26" t="str">
        <f>'PRIX LF'!W878</f>
        <v>FITNESS</v>
      </c>
      <c r="G875" s="57">
        <f>'PRIX LF'!N878</f>
        <v>1668</v>
      </c>
      <c r="H875" s="26" t="str">
        <f>'PRIX LF'!F878</f>
        <v>PIECE</v>
      </c>
      <c r="I875" s="26">
        <f>'PRIX LF'!V878</f>
        <v>61</v>
      </c>
      <c r="J875" s="57">
        <f>'PRIX LF'!R878</f>
        <v>868.75</v>
      </c>
      <c r="K875" s="57">
        <f>'PRIX LF'!J878</f>
        <v>514.25</v>
      </c>
      <c r="L875" s="303" t="str">
        <f>'PRIX LF'!AE878</f>
        <v/>
      </c>
    </row>
    <row r="876" spans="1:12" x14ac:dyDescent="0.2">
      <c r="A876" s="26">
        <f>'PRIX LF'!A879</f>
        <v>5057</v>
      </c>
      <c r="B876" s="26" t="str">
        <f>'PRIX LF'!D879</f>
        <v>VELO VERTICAL EVOU2</v>
      </c>
      <c r="C876" s="57">
        <f>'PRIX LF'!L879</f>
        <v>2265</v>
      </c>
      <c r="D876" s="57">
        <f>'PRIX LF'!O879</f>
        <v>1925.25</v>
      </c>
      <c r="E876" s="54">
        <f>'PRIX LF'!P879</f>
        <v>-0.15</v>
      </c>
      <c r="F876" s="26" t="str">
        <f>'PRIX LF'!W879</f>
        <v>CARDIO TRAINING</v>
      </c>
      <c r="G876" s="57">
        <f>'PRIX LF'!N879</f>
        <v>2718</v>
      </c>
      <c r="H876" s="26" t="str">
        <f>'PRIX LF'!F879</f>
        <v>PIECE</v>
      </c>
      <c r="I876" s="26">
        <f>'PRIX LF'!V879</f>
        <v>67</v>
      </c>
      <c r="J876" s="57">
        <f>'PRIX LF'!R879</f>
        <v>1925.25</v>
      </c>
      <c r="K876" s="57">
        <f>'PRIX LF'!J879</f>
        <v>1090</v>
      </c>
      <c r="L876" s="303" t="str">
        <f>'PRIX LF'!AE879</f>
        <v/>
      </c>
    </row>
    <row r="877" spans="1:12" x14ac:dyDescent="0.2">
      <c r="A877" s="26">
        <f>'PRIX LF'!A881</f>
        <v>2334</v>
      </c>
      <c r="B877" s="26" t="str">
        <f>'PRIX LF'!D881</f>
        <v xml:space="preserve">VELO VORTEC MAGNITIQUE </v>
      </c>
      <c r="C877" s="57">
        <f>'PRIX LF'!L881</f>
        <v>2000</v>
      </c>
      <c r="D877" s="57">
        <f>'PRIX LF'!O881</f>
        <v>1600</v>
      </c>
      <c r="E877" s="54">
        <f>'PRIX LF'!P881</f>
        <v>-0.2</v>
      </c>
      <c r="F877" s="26" t="str">
        <f>'PRIX LF'!W881</f>
        <v>CARDIO TRAINING</v>
      </c>
      <c r="G877" s="57">
        <f>'PRIX LF'!N881</f>
        <v>2400</v>
      </c>
      <c r="H877" s="26" t="str">
        <f>'PRIX LF'!F881</f>
        <v>PIECE</v>
      </c>
      <c r="I877" s="26">
        <f>'PRIX LF'!V881</f>
        <v>73</v>
      </c>
      <c r="J877" s="57">
        <f>'PRIX LF'!R881</f>
        <v>1500</v>
      </c>
      <c r="K877" s="57">
        <f>'PRIX LF'!J881</f>
        <v>486.13636363636357</v>
      </c>
      <c r="L877" s="303" t="str">
        <f>'PRIX LF'!AE881</f>
        <v/>
      </c>
    </row>
    <row r="878" spans="1:12" x14ac:dyDescent="0.2">
      <c r="A878" s="26">
        <f>'PRIX LF'!A882</f>
        <v>3762</v>
      </c>
      <c r="B878" s="26" t="str">
        <f>'PRIX LF'!D882</f>
        <v>VESTIAIRE 2 CASIERS 1COL.</v>
      </c>
      <c r="C878" s="57">
        <f>'PRIX LF'!L882</f>
        <v>174</v>
      </c>
      <c r="D878" s="57">
        <f>'PRIX LF'!O882</f>
        <v>152.25</v>
      </c>
      <c r="E878" s="54">
        <f>'PRIX LF'!P882</f>
        <v>-0.125</v>
      </c>
      <c r="F878" s="26" t="str">
        <f>'PRIX LF'!W882</f>
        <v>ÉQUIPEMENT</v>
      </c>
      <c r="G878" s="57">
        <f>'PRIX LF'!N882</f>
        <v>208.79999999999998</v>
      </c>
      <c r="H878" s="26" t="str">
        <f>'PRIX LF'!F882</f>
        <v>PIECE</v>
      </c>
      <c r="I878" s="26">
        <f>'PRIX LF'!V882</f>
        <v>23</v>
      </c>
      <c r="J878" s="57">
        <f>'PRIX LF'!R882</f>
        <v>143.54999999999998</v>
      </c>
      <c r="K878" s="57">
        <f>'PRIX LF'!J882</f>
        <v>83</v>
      </c>
      <c r="L878" s="303" t="str">
        <f>'PRIX LF'!AE882</f>
        <v/>
      </c>
    </row>
    <row r="879" spans="1:12" x14ac:dyDescent="0.2">
      <c r="A879" s="26">
        <f>'PRIX LF'!A883</f>
        <v>3763</v>
      </c>
      <c r="B879" s="26" t="str">
        <f>'PRIX LF'!D883</f>
        <v>VESTIAIRE 2 CASIERS 2COL.</v>
      </c>
      <c r="C879" s="57">
        <f>'PRIX LF'!L883</f>
        <v>300</v>
      </c>
      <c r="D879" s="57">
        <f>'PRIX LF'!O883</f>
        <v>262.5</v>
      </c>
      <c r="E879" s="54">
        <f>'PRIX LF'!P883</f>
        <v>-0.125</v>
      </c>
      <c r="F879" s="26" t="str">
        <f>'PRIX LF'!W883</f>
        <v>ÉQUIPEMENT</v>
      </c>
      <c r="G879" s="57">
        <f>'PRIX LF'!N883</f>
        <v>360</v>
      </c>
      <c r="H879" s="26" t="str">
        <f>'PRIX LF'!F883</f>
        <v>PIECE</v>
      </c>
      <c r="I879" s="26">
        <f>'PRIX LF'!V883</f>
        <v>36</v>
      </c>
      <c r="J879" s="57">
        <f>'PRIX LF'!R883</f>
        <v>247.5</v>
      </c>
      <c r="K879" s="57">
        <f>'PRIX LF'!J883</f>
        <v>125</v>
      </c>
      <c r="L879" s="303" t="str">
        <f>'PRIX LF'!AE883</f>
        <v/>
      </c>
    </row>
    <row r="880" spans="1:12" x14ac:dyDescent="0.2">
      <c r="A880" s="26">
        <f>'PRIX LF'!A884</f>
        <v>3764</v>
      </c>
      <c r="B880" s="26" t="str">
        <f>'PRIX LF'!D884</f>
        <v>VESTIAIRE 2 CASIERS 3COL.</v>
      </c>
      <c r="C880" s="57">
        <f>'PRIX LF'!L884</f>
        <v>450</v>
      </c>
      <c r="D880" s="57">
        <f>'PRIX LF'!O884</f>
        <v>393.75</v>
      </c>
      <c r="E880" s="54">
        <f>'PRIX LF'!P884</f>
        <v>-0.125</v>
      </c>
      <c r="F880" s="26" t="str">
        <f>'PRIX LF'!W884</f>
        <v>ÉQUIPEMENT</v>
      </c>
      <c r="G880" s="57">
        <f>'PRIX LF'!N884</f>
        <v>540</v>
      </c>
      <c r="H880" s="26" t="str">
        <f>'PRIX LF'!F884</f>
        <v>PIECE</v>
      </c>
      <c r="I880" s="26">
        <f>'PRIX LF'!V884</f>
        <v>50</v>
      </c>
      <c r="J880" s="57">
        <f>'PRIX LF'!R884</f>
        <v>371.25</v>
      </c>
      <c r="K880" s="57">
        <f>'PRIX LF'!J884</f>
        <v>190</v>
      </c>
      <c r="L880" s="303" t="str">
        <f>'PRIX LF'!AE884</f>
        <v/>
      </c>
    </row>
    <row r="881" spans="1:12" x14ac:dyDescent="0.2">
      <c r="A881" s="26">
        <f>'PRIX LF'!A885</f>
        <v>3765</v>
      </c>
      <c r="B881" s="26" t="str">
        <f>'PRIX LF'!D885</f>
        <v>VESTIAIRE 2 CASIERS 4COL.</v>
      </c>
      <c r="C881" s="57">
        <f>'PRIX LF'!L885</f>
        <v>619</v>
      </c>
      <c r="D881" s="57">
        <f>'PRIX LF'!O885</f>
        <v>541.63</v>
      </c>
      <c r="E881" s="54">
        <f>'PRIX LF'!P885</f>
        <v>-0.12499192245557351</v>
      </c>
      <c r="F881" s="26" t="str">
        <f>'PRIX LF'!W885</f>
        <v>ÉQUIPEMENT</v>
      </c>
      <c r="G881" s="57">
        <f>'PRIX LF'!N885</f>
        <v>742.8</v>
      </c>
      <c r="H881" s="26" t="str">
        <f>'PRIX LF'!F885</f>
        <v>PIECE</v>
      </c>
      <c r="I881" s="26">
        <f>'PRIX LF'!V885</f>
        <v>63</v>
      </c>
      <c r="J881" s="57">
        <f>'PRIX LF'!R885</f>
        <v>526.15</v>
      </c>
      <c r="K881" s="57">
        <f>'PRIX LF'!J885</f>
        <v>250</v>
      </c>
      <c r="L881" s="303" t="str">
        <f>'PRIX LF'!AE885</f>
        <v/>
      </c>
    </row>
    <row r="882" spans="1:12" x14ac:dyDescent="0.2">
      <c r="A882" s="26">
        <f>'PRIX LF'!A886</f>
        <v>3766</v>
      </c>
      <c r="B882" s="26" t="str">
        <f>'PRIX LF'!D886</f>
        <v>VESTIAIRE 3 CASIERS 1COL.</v>
      </c>
      <c r="C882" s="57">
        <f>'PRIX LF'!L886</f>
        <v>280</v>
      </c>
      <c r="D882" s="57">
        <f>'PRIX LF'!O886</f>
        <v>245</v>
      </c>
      <c r="E882" s="54">
        <f>'PRIX LF'!P886</f>
        <v>-0.125</v>
      </c>
      <c r="F882" s="26" t="str">
        <f>'PRIX LF'!W886</f>
        <v>ÉQUIPEMENT</v>
      </c>
      <c r="G882" s="57">
        <f>'PRIX LF'!N886</f>
        <v>336</v>
      </c>
      <c r="H882" s="26" t="str">
        <f>'PRIX LF'!F886</f>
        <v>PIECE</v>
      </c>
      <c r="I882" s="26">
        <f>'PRIX LF'!V886</f>
        <v>21</v>
      </c>
      <c r="J882" s="57">
        <f>'PRIX LF'!R886</f>
        <v>231</v>
      </c>
      <c r="K882" s="57">
        <f>'PRIX LF'!J886</f>
        <v>99</v>
      </c>
      <c r="L882" s="303" t="str">
        <f>'PRIX LF'!AE886</f>
        <v/>
      </c>
    </row>
    <row r="883" spans="1:12" x14ac:dyDescent="0.2">
      <c r="A883" s="26">
        <f>'PRIX LF'!A887</f>
        <v>3767</v>
      </c>
      <c r="B883" s="26" t="str">
        <f>'PRIX LF'!D887</f>
        <v>VESTIAIRE 3 CASIERS 2COL.</v>
      </c>
      <c r="C883" s="57">
        <f>'PRIX LF'!L887</f>
        <v>450</v>
      </c>
      <c r="D883" s="57">
        <f>'PRIX LF'!O887</f>
        <v>393.75</v>
      </c>
      <c r="E883" s="54">
        <f>'PRIX LF'!P887</f>
        <v>-0.125</v>
      </c>
      <c r="F883" s="26" t="str">
        <f>'PRIX LF'!W887</f>
        <v>ÉQUIPEMENT</v>
      </c>
      <c r="G883" s="57">
        <f>'PRIX LF'!N887</f>
        <v>540</v>
      </c>
      <c r="H883" s="26" t="str">
        <f>'PRIX LF'!F887</f>
        <v>PIECE</v>
      </c>
      <c r="I883" s="26">
        <f>'PRIX LF'!V887</f>
        <v>35</v>
      </c>
      <c r="J883" s="57">
        <f>'PRIX LF'!R887</f>
        <v>371.25</v>
      </c>
      <c r="K883" s="57">
        <f>'PRIX LF'!J887</f>
        <v>169</v>
      </c>
      <c r="L883" s="303" t="str">
        <f>'PRIX LF'!AE887</f>
        <v/>
      </c>
    </row>
    <row r="884" spans="1:12" x14ac:dyDescent="0.2">
      <c r="A884" s="26">
        <f>'PRIX LF'!A888</f>
        <v>3768</v>
      </c>
      <c r="B884" s="26" t="str">
        <f>'PRIX LF'!D888</f>
        <v>VESTIAIRE 3 CASIERS 3COL.</v>
      </c>
      <c r="C884" s="57">
        <f>'PRIX LF'!L888</f>
        <v>640</v>
      </c>
      <c r="D884" s="57">
        <f>'PRIX LF'!O888</f>
        <v>560</v>
      </c>
      <c r="E884" s="54">
        <f>'PRIX LF'!P888</f>
        <v>-0.125</v>
      </c>
      <c r="F884" s="26" t="str">
        <f>'PRIX LF'!W888</f>
        <v>ÉQUIPEMENT</v>
      </c>
      <c r="G884" s="57">
        <f>'PRIX LF'!N888</f>
        <v>768</v>
      </c>
      <c r="H884" s="26" t="str">
        <f>'PRIX LF'!F888</f>
        <v>PIECE</v>
      </c>
      <c r="I884" s="26">
        <f>'PRIX LF'!V888</f>
        <v>49</v>
      </c>
      <c r="J884" s="57">
        <f>'PRIX LF'!R888</f>
        <v>528</v>
      </c>
      <c r="K884" s="57">
        <f>'PRIX LF'!J888</f>
        <v>235</v>
      </c>
      <c r="L884" s="303" t="str">
        <f>'PRIX LF'!AE888</f>
        <v/>
      </c>
    </row>
    <row r="885" spans="1:12" x14ac:dyDescent="0.2">
      <c r="A885" s="26">
        <f>'PRIX LF'!A889</f>
        <v>3769</v>
      </c>
      <c r="B885" s="26" t="str">
        <f>'PRIX LF'!D889</f>
        <v>VESTIAIRE 3 CASIERS 4COL.</v>
      </c>
      <c r="C885" s="57">
        <f>'PRIX LF'!L889</f>
        <v>840</v>
      </c>
      <c r="D885" s="57">
        <f>'PRIX LF'!O889</f>
        <v>735</v>
      </c>
      <c r="E885" s="54">
        <f>'PRIX LF'!P889</f>
        <v>-0.125</v>
      </c>
      <c r="F885" s="26" t="str">
        <f>'PRIX LF'!W889</f>
        <v>ÉQUIPEMENT</v>
      </c>
      <c r="G885" s="57">
        <f>'PRIX LF'!N889</f>
        <v>1008</v>
      </c>
      <c r="H885" s="26" t="str">
        <f>'PRIX LF'!F889</f>
        <v>PIECE</v>
      </c>
      <c r="I885" s="26">
        <f>'PRIX LF'!V889</f>
        <v>64</v>
      </c>
      <c r="J885" s="57">
        <f>'PRIX LF'!R889</f>
        <v>693</v>
      </c>
      <c r="K885" s="57">
        <f>'PRIX LF'!J889</f>
        <v>290</v>
      </c>
      <c r="L885" s="303" t="str">
        <f>'PRIX LF'!AE889</f>
        <v/>
      </c>
    </row>
    <row r="886" spans="1:12" x14ac:dyDescent="0.2">
      <c r="A886" s="26">
        <f>'PRIX LF'!A890</f>
        <v>2400</v>
      </c>
      <c r="B886" s="26" t="str">
        <f>'PRIX LF'!D890</f>
        <v>VESTIAIRE 4 CASIERS 1COL.</v>
      </c>
      <c r="C886" s="57">
        <f>'PRIX LF'!L890</f>
        <v>267.5</v>
      </c>
      <c r="D886" s="57">
        <f>'PRIX LF'!O890</f>
        <v>234.0625</v>
      </c>
      <c r="E886" s="54">
        <f>'PRIX LF'!P890</f>
        <v>-0.125</v>
      </c>
      <c r="F886" s="26" t="str">
        <f>'PRIX LF'!W890</f>
        <v>ÉQUIPEMENT</v>
      </c>
      <c r="G886" s="57">
        <f>'PRIX LF'!N890</f>
        <v>321</v>
      </c>
      <c r="H886" s="26" t="str">
        <f>'PRIX LF'!F890</f>
        <v>PIECE</v>
      </c>
      <c r="I886" s="26">
        <f>'PRIX LF'!V890</f>
        <v>21</v>
      </c>
      <c r="J886" s="57">
        <f>'PRIX LF'!R890</f>
        <v>220.6875</v>
      </c>
      <c r="K886" s="57">
        <f>'PRIX LF'!J890</f>
        <v>107</v>
      </c>
      <c r="L886" s="303" t="str">
        <f>'PRIX LF'!AE890</f>
        <v/>
      </c>
    </row>
    <row r="887" spans="1:12" x14ac:dyDescent="0.2">
      <c r="A887" s="26">
        <f>'PRIX LF'!A891</f>
        <v>2401</v>
      </c>
      <c r="B887" s="26" t="str">
        <f>'PRIX LF'!D891</f>
        <v>VESTIAIRE 4 CASIERS 2COL.</v>
      </c>
      <c r="C887" s="57">
        <f>'PRIX LF'!L891</f>
        <v>462.5</v>
      </c>
      <c r="D887" s="57">
        <f>'PRIX LF'!O891</f>
        <v>404.6875</v>
      </c>
      <c r="E887" s="54">
        <f>'PRIX LF'!P891</f>
        <v>-0.125</v>
      </c>
      <c r="F887" s="26" t="str">
        <f>'PRIX LF'!W891</f>
        <v>ÉQUIPEMENT</v>
      </c>
      <c r="G887" s="57">
        <f>'PRIX LF'!N891</f>
        <v>555</v>
      </c>
      <c r="H887" s="26" t="str">
        <f>'PRIX LF'!F891</f>
        <v>PIECE</v>
      </c>
      <c r="I887" s="26">
        <f>'PRIX LF'!V891</f>
        <v>37</v>
      </c>
      <c r="J887" s="57">
        <f>'PRIX LF'!R891</f>
        <v>381.5625</v>
      </c>
      <c r="K887" s="57">
        <f>'PRIX LF'!J891</f>
        <v>185</v>
      </c>
      <c r="L887" s="303" t="str">
        <f>'PRIX LF'!AE891</f>
        <v/>
      </c>
    </row>
    <row r="888" spans="1:12" x14ac:dyDescent="0.2">
      <c r="A888" s="26">
        <f>'PRIX LF'!A892</f>
        <v>2402</v>
      </c>
      <c r="B888" s="26" t="str">
        <f>'PRIX LF'!D892</f>
        <v>VESTIAIRE 4 CASIERS 3COL.</v>
      </c>
      <c r="C888" s="57">
        <f>'PRIX LF'!L892</f>
        <v>650</v>
      </c>
      <c r="D888" s="57">
        <f>'PRIX LF'!O892</f>
        <v>568.75</v>
      </c>
      <c r="E888" s="54">
        <f>'PRIX LF'!P892</f>
        <v>-0.125</v>
      </c>
      <c r="F888" s="26" t="str">
        <f>'PRIX LF'!W892</f>
        <v>ÉQUIPEMENT</v>
      </c>
      <c r="G888" s="57">
        <f>'PRIX LF'!N892</f>
        <v>780</v>
      </c>
      <c r="H888" s="26" t="str">
        <f>'PRIX LF'!F892</f>
        <v>PIECE</v>
      </c>
      <c r="I888" s="26">
        <f>'PRIX LF'!V892</f>
        <v>52</v>
      </c>
      <c r="J888" s="57">
        <f>'PRIX LF'!R892</f>
        <v>536.25</v>
      </c>
      <c r="K888" s="57">
        <f>'PRIX LF'!J892</f>
        <v>260</v>
      </c>
      <c r="L888" s="303" t="str">
        <f>'PRIX LF'!AE892</f>
        <v/>
      </c>
    </row>
    <row r="889" spans="1:12" x14ac:dyDescent="0.2">
      <c r="A889" s="26">
        <f>'PRIX LF'!A893</f>
        <v>2403</v>
      </c>
      <c r="B889" s="26" t="str">
        <f>'PRIX LF'!D893</f>
        <v>VESTIAIRE 4 CASIERS 4COL.</v>
      </c>
      <c r="C889" s="57">
        <f>'PRIX LF'!L893</f>
        <v>800</v>
      </c>
      <c r="D889" s="57">
        <f>'PRIX LF'!O893</f>
        <v>700</v>
      </c>
      <c r="E889" s="54">
        <f>'PRIX LF'!P893</f>
        <v>-0.125</v>
      </c>
      <c r="F889" s="26" t="str">
        <f>'PRIX LF'!W893</f>
        <v>ÉQUIPEMENT</v>
      </c>
      <c r="G889" s="57">
        <f>'PRIX LF'!N893</f>
        <v>960</v>
      </c>
      <c r="H889" s="26" t="str">
        <f>'PRIX LF'!F893</f>
        <v>PIECE</v>
      </c>
      <c r="I889" s="26">
        <f>'PRIX LF'!V893</f>
        <v>68</v>
      </c>
      <c r="J889" s="57">
        <f>'PRIX LF'!R893</f>
        <v>660</v>
      </c>
      <c r="K889" s="57">
        <f>'PRIX LF'!J893</f>
        <v>320</v>
      </c>
      <c r="L889" s="303" t="str">
        <f>'PRIX LF'!AE893</f>
        <v/>
      </c>
    </row>
    <row r="890" spans="1:12" x14ac:dyDescent="0.2">
      <c r="A890" s="26">
        <f>'PRIX LF'!A894</f>
        <v>2404</v>
      </c>
      <c r="B890" s="26" t="str">
        <f>'PRIX LF'!D894</f>
        <v>VESTIAIRE 5 CASIERS 1COL.</v>
      </c>
      <c r="C890" s="57">
        <f>'PRIX LF'!L894</f>
        <v>287.5</v>
      </c>
      <c r="D890" s="57">
        <f>'PRIX LF'!O894</f>
        <v>251.5625</v>
      </c>
      <c r="E890" s="54">
        <f>'PRIX LF'!P894</f>
        <v>-0.125</v>
      </c>
      <c r="F890" s="26" t="str">
        <f>'PRIX LF'!W894</f>
        <v>ÉQUIPEMENT</v>
      </c>
      <c r="G890" s="57">
        <f>'PRIX LF'!N894</f>
        <v>345</v>
      </c>
      <c r="H890" s="26" t="str">
        <f>'PRIX LF'!F894</f>
        <v>PIECE</v>
      </c>
      <c r="I890" s="26">
        <f>'PRIX LF'!V894</f>
        <v>22</v>
      </c>
      <c r="J890" s="57">
        <f>'PRIX LF'!R894</f>
        <v>237.1875</v>
      </c>
      <c r="K890" s="57">
        <f>'PRIX LF'!J894</f>
        <v>115</v>
      </c>
      <c r="L890" s="303" t="str">
        <f>'PRIX LF'!AE894</f>
        <v/>
      </c>
    </row>
    <row r="891" spans="1:12" x14ac:dyDescent="0.2">
      <c r="A891" s="26">
        <f>'PRIX LF'!A895</f>
        <v>2405</v>
      </c>
      <c r="B891" s="26" t="str">
        <f>'PRIX LF'!D895</f>
        <v>VESTIAIRE 5 CASIERS 2COL.</v>
      </c>
      <c r="C891" s="57">
        <f>'PRIX LF'!L895</f>
        <v>500</v>
      </c>
      <c r="D891" s="57">
        <f>'PRIX LF'!O895</f>
        <v>437.5</v>
      </c>
      <c r="E891" s="54">
        <f>'PRIX LF'!P895</f>
        <v>-0.125</v>
      </c>
      <c r="F891" s="26" t="str">
        <f>'PRIX LF'!W895</f>
        <v>ÉQUIPEMENT</v>
      </c>
      <c r="G891" s="57">
        <f>'PRIX LF'!N895</f>
        <v>600</v>
      </c>
      <c r="H891" s="26" t="str">
        <f>'PRIX LF'!F895</f>
        <v>PIECE</v>
      </c>
      <c r="I891" s="26">
        <f>'PRIX LF'!V895</f>
        <v>39</v>
      </c>
      <c r="J891" s="57">
        <f>'PRIX LF'!R895</f>
        <v>412.5</v>
      </c>
      <c r="K891" s="57">
        <f>'PRIX LF'!J895</f>
        <v>200</v>
      </c>
      <c r="L891" s="303" t="str">
        <f>'PRIX LF'!AE895</f>
        <v/>
      </c>
    </row>
    <row r="892" spans="1:12" x14ac:dyDescent="0.2">
      <c r="A892" s="26">
        <f>'PRIX LF'!A896</f>
        <v>2406</v>
      </c>
      <c r="B892" s="26" t="str">
        <f>'PRIX LF'!D896</f>
        <v>VESTIAIRE 5 CASIERS 3COL.</v>
      </c>
      <c r="C892" s="57">
        <f>'PRIX LF'!L896</f>
        <v>725</v>
      </c>
      <c r="D892" s="57">
        <f>'PRIX LF'!O896</f>
        <v>634.375</v>
      </c>
      <c r="E892" s="54">
        <f>'PRIX LF'!P896</f>
        <v>-0.125</v>
      </c>
      <c r="F892" s="26" t="str">
        <f>'PRIX LF'!W896</f>
        <v>ÉQUIPEMENT</v>
      </c>
      <c r="G892" s="57">
        <f>'PRIX LF'!N896</f>
        <v>870</v>
      </c>
      <c r="H892" s="26" t="str">
        <f>'PRIX LF'!F896</f>
        <v>PIECE</v>
      </c>
      <c r="I892" s="26">
        <f>'PRIX LF'!V896</f>
        <v>55</v>
      </c>
      <c r="J892" s="57">
        <f>'PRIX LF'!R896</f>
        <v>598.125</v>
      </c>
      <c r="K892" s="57">
        <f>'PRIX LF'!J896</f>
        <v>290</v>
      </c>
      <c r="L892" s="303" t="str">
        <f>'PRIX LF'!AE896</f>
        <v/>
      </c>
    </row>
    <row r="893" spans="1:12" x14ac:dyDescent="0.2">
      <c r="A893" s="26">
        <f>'PRIX LF'!A897</f>
        <v>2407</v>
      </c>
      <c r="B893" s="26" t="str">
        <f>'PRIX LF'!D897</f>
        <v>VESTIAIRE 5 CASIERS 4COL.</v>
      </c>
      <c r="C893" s="57">
        <f>'PRIX LF'!L897</f>
        <v>887.5</v>
      </c>
      <c r="D893" s="57">
        <f>'PRIX LF'!O897</f>
        <v>776.5625</v>
      </c>
      <c r="E893" s="54">
        <f>'PRIX LF'!P897</f>
        <v>-0.125</v>
      </c>
      <c r="F893" s="26" t="str">
        <f>'PRIX LF'!W897</f>
        <v>ÉQUIPEMENT</v>
      </c>
      <c r="G893" s="57">
        <f>'PRIX LF'!N897</f>
        <v>1065</v>
      </c>
      <c r="H893" s="26" t="str">
        <f>'PRIX LF'!F897</f>
        <v>PIECE</v>
      </c>
      <c r="I893" s="26">
        <f>'PRIX LF'!V897</f>
        <v>72</v>
      </c>
      <c r="J893" s="57">
        <f>'PRIX LF'!R897</f>
        <v>732.1875</v>
      </c>
      <c r="K893" s="57">
        <f>'PRIX LF'!J897</f>
        <v>355</v>
      </c>
      <c r="L893" s="303" t="str">
        <f>'PRIX LF'!AE897</f>
        <v/>
      </c>
    </row>
    <row r="894" spans="1:12" x14ac:dyDescent="0.2">
      <c r="A894" s="26">
        <f>'PRIX LF'!A898</f>
        <v>4010</v>
      </c>
      <c r="B894" s="26" t="str">
        <f>'PRIX LF'!D898</f>
        <v>WALL BALL CUIR 3 KG</v>
      </c>
      <c r="C894" s="57">
        <f>'PRIX LF'!L898</f>
        <v>51</v>
      </c>
      <c r="D894" s="57">
        <f>'PRIX LF'!O898</f>
        <v>45.9</v>
      </c>
      <c r="E894" s="54">
        <f>'PRIX LF'!P898</f>
        <v>-0.10000000000000003</v>
      </c>
      <c r="F894" s="26" t="str">
        <f>'PRIX LF'!W898</f>
        <v>CROSS TRAINING</v>
      </c>
      <c r="G894" s="57">
        <f>'PRIX LF'!N898</f>
        <v>61.199999999999996</v>
      </c>
      <c r="H894" s="26" t="str">
        <f>'PRIX LF'!F898</f>
        <v>PIECE</v>
      </c>
      <c r="I894" s="26">
        <f>'PRIX LF'!V898</f>
        <v>3</v>
      </c>
      <c r="J894" s="57">
        <f>'PRIX LF'!R898</f>
        <v>43.35</v>
      </c>
      <c r="K894" s="57">
        <f>'PRIX LF'!J898</f>
        <v>24.997500000000002</v>
      </c>
      <c r="L894" s="303" t="str">
        <f>'PRIX LF'!AE898</f>
        <v/>
      </c>
    </row>
    <row r="895" spans="1:12" x14ac:dyDescent="0.2">
      <c r="A895" s="26">
        <f>'PRIX LF'!A899</f>
        <v>4011</v>
      </c>
      <c r="B895" s="26" t="str">
        <f>'PRIX LF'!D899</f>
        <v>WALL BALL CUIR 6 KG</v>
      </c>
      <c r="C895" s="57">
        <f>'PRIX LF'!L899</f>
        <v>61</v>
      </c>
      <c r="D895" s="57">
        <f>'PRIX LF'!O899</f>
        <v>56.425000000000004</v>
      </c>
      <c r="E895" s="54">
        <f>'PRIX LF'!P899</f>
        <v>-7.4999999999999928E-2</v>
      </c>
      <c r="F895" s="26" t="str">
        <f>'PRIX LF'!W899</f>
        <v>CROSS TRAINING</v>
      </c>
      <c r="G895" s="57">
        <f>'PRIX LF'!N899</f>
        <v>73.2</v>
      </c>
      <c r="H895" s="26" t="str">
        <f>'PRIX LF'!F899</f>
        <v>PIECE</v>
      </c>
      <c r="I895" s="26">
        <f>'PRIX LF'!V899</f>
        <v>6</v>
      </c>
      <c r="J895" s="57">
        <f>'PRIX LF'!R899</f>
        <v>53.375</v>
      </c>
      <c r="K895" s="57">
        <f>'PRIX LF'!J899</f>
        <v>31.143750000000004</v>
      </c>
      <c r="L895" s="303" t="str">
        <f>'PRIX LF'!AE899</f>
        <v/>
      </c>
    </row>
    <row r="896" spans="1:12" x14ac:dyDescent="0.2">
      <c r="A896" s="26">
        <f>'PRIX LF'!A900</f>
        <v>4012</v>
      </c>
      <c r="B896" s="26" t="str">
        <f>'PRIX LF'!D900</f>
        <v>WALL BALL CUIR 9 KG</v>
      </c>
      <c r="C896" s="57">
        <f>'PRIX LF'!L900</f>
        <v>71</v>
      </c>
      <c r="D896" s="57">
        <f>'PRIX LF'!O900</f>
        <v>67.45</v>
      </c>
      <c r="E896" s="54">
        <f>'PRIX LF'!P900</f>
        <v>-4.9999999999999961E-2</v>
      </c>
      <c r="F896" s="26" t="str">
        <f>'PRIX LF'!W900</f>
        <v>CROSS TRAINING</v>
      </c>
      <c r="G896" s="57">
        <f>'PRIX LF'!N900</f>
        <v>85.2</v>
      </c>
      <c r="H896" s="26" t="str">
        <f>'PRIX LF'!F900</f>
        <v>PIECE</v>
      </c>
      <c r="I896" s="26">
        <f>'PRIX LF'!V900</f>
        <v>9</v>
      </c>
      <c r="J896" s="57">
        <f>'PRIX LF'!R900</f>
        <v>63.9</v>
      </c>
      <c r="K896" s="57">
        <f>'PRIX LF'!J900</f>
        <v>37.454999999999998</v>
      </c>
      <c r="L896" s="303" t="str">
        <f>'PRIX LF'!AE900</f>
        <v/>
      </c>
    </row>
    <row r="897" spans="1:12" x14ac:dyDescent="0.2">
      <c r="A897" s="26">
        <f>'PRIX LF'!A901</f>
        <v>3478</v>
      </c>
      <c r="B897" s="26" t="str">
        <f>'PRIX LF'!D901</f>
        <v>WALL BALL TARGET</v>
      </c>
      <c r="C897" s="57">
        <f>'PRIX LF'!L901</f>
        <v>115</v>
      </c>
      <c r="D897" s="57">
        <f>'PRIX LF'!O901</f>
        <v>92</v>
      </c>
      <c r="E897" s="54">
        <f>'PRIX LF'!P901</f>
        <v>-0.2</v>
      </c>
      <c r="F897" s="26" t="str">
        <f>'PRIX LF'!W901</f>
        <v>CROSS TRAINING</v>
      </c>
      <c r="G897" s="57">
        <f>'PRIX LF'!N901</f>
        <v>138</v>
      </c>
      <c r="H897" s="26" t="str">
        <f>'PRIX LF'!F901</f>
        <v>PIECE</v>
      </c>
      <c r="I897" s="26">
        <f>'PRIX LF'!V901</f>
        <v>17</v>
      </c>
      <c r="J897" s="57">
        <f>'PRIX LF'!R901</f>
        <v>86.25</v>
      </c>
      <c r="K897" s="57">
        <f>'PRIX LF'!J901</f>
        <v>43.699999999999989</v>
      </c>
      <c r="L897" s="303">
        <f>'PRIX LF'!AE901</f>
        <v>7.8649999999999998E-2</v>
      </c>
    </row>
    <row r="898" spans="1:12" x14ac:dyDescent="0.2">
      <c r="A898" s="26">
        <f>'PRIX LF'!A902</f>
        <v>5003</v>
      </c>
      <c r="B898" s="26" t="str">
        <f>'PRIX LF'!D902</f>
        <v>WEIGHT ASSISTED CHIN-DIP COMBO 95KG - E13</v>
      </c>
      <c r="C898" s="57">
        <f>'PRIX LF'!L902</f>
        <v>3085</v>
      </c>
      <c r="D898" s="57">
        <f>'PRIX LF'!O902</f>
        <v>2390.875</v>
      </c>
      <c r="E898" s="54">
        <f>'PRIX LF'!P902</f>
        <v>-0.22500000000000001</v>
      </c>
      <c r="F898" s="26" t="str">
        <f>'PRIX LF'!W902</f>
        <v>MACHINES MUSCULATION</v>
      </c>
      <c r="G898" s="57">
        <f>'PRIX LF'!N902</f>
        <v>3702</v>
      </c>
      <c r="H898" s="26" t="str">
        <f>'PRIX LF'!F902</f>
        <v>PIECE</v>
      </c>
      <c r="I898" s="26">
        <f>'PRIX LF'!V902</f>
        <v>222</v>
      </c>
      <c r="J898" s="57">
        <f>'PRIX LF'!R902</f>
        <v>2236.625</v>
      </c>
      <c r="K898" s="57">
        <f>'PRIX LF'!J902</f>
        <v>1357.4</v>
      </c>
      <c r="L898" s="303" t="str">
        <f>'PRIX LF'!AE902</f>
        <v/>
      </c>
    </row>
    <row r="899" spans="1:12" x14ac:dyDescent="0.2">
      <c r="A899" s="26">
        <f>'PRIX LF'!A903</f>
        <v>1731</v>
      </c>
      <c r="B899" s="26" t="str">
        <f>'PRIX LF'!D903</f>
        <v>XT SUSPENSION TRAINER</v>
      </c>
      <c r="C899" s="57">
        <f>'PRIX LF'!L903</f>
        <v>79</v>
      </c>
      <c r="D899" s="57">
        <f>'PRIX LF'!O903</f>
        <v>69.125</v>
      </c>
      <c r="E899" s="54">
        <f>'PRIX LF'!P903</f>
        <v>-0.125</v>
      </c>
      <c r="F899" s="26" t="str">
        <f>'PRIX LF'!W903</f>
        <v>CROSS TRAINING</v>
      </c>
      <c r="G899" s="57">
        <f>'PRIX LF'!N903</f>
        <v>94.8</v>
      </c>
      <c r="H899" s="26" t="str">
        <f>'PRIX LF'!F903</f>
        <v>PIECE</v>
      </c>
      <c r="I899" s="26">
        <f>'PRIX LF'!V903</f>
        <v>1.5</v>
      </c>
      <c r="J899" s="57">
        <f>'PRIX LF'!R903</f>
        <v>65.174999999999997</v>
      </c>
      <c r="K899" s="57">
        <f>'PRIX LF'!J903</f>
        <v>37.702500000000008</v>
      </c>
      <c r="L899" s="303" t="str">
        <f>'PRIX LF'!AE903</f>
        <v/>
      </c>
    </row>
    <row r="900" spans="1:12" x14ac:dyDescent="0.2">
      <c r="A900" s="26">
        <f>'PRIX LF'!A904</f>
        <v>0</v>
      </c>
      <c r="B900" s="26">
        <f>'PRIX LF'!D904</f>
        <v>0</v>
      </c>
      <c r="C900" s="57">
        <f>'PRIX LF'!L904</f>
        <v>0</v>
      </c>
      <c r="D900" s="57">
        <f>'PRIX LF'!O904</f>
        <v>0</v>
      </c>
      <c r="E900" s="54">
        <f>'PRIX LF'!P904</f>
        <v>0</v>
      </c>
      <c r="F900" s="26">
        <f>'PRIX LF'!W904</f>
        <v>0</v>
      </c>
      <c r="G900" s="57">
        <f>'PRIX LF'!N904</f>
        <v>0</v>
      </c>
      <c r="H900" s="26">
        <f>'PRIX LF'!F904</f>
        <v>0</v>
      </c>
      <c r="I900" s="26">
        <f>'PRIX LF'!V904</f>
        <v>0</v>
      </c>
      <c r="J900" s="57">
        <f>'PRIX LF'!R904</f>
        <v>0</v>
      </c>
      <c r="K900" s="57">
        <f>'PRIX LF'!J904</f>
        <v>0</v>
      </c>
      <c r="L900" s="303">
        <f>'PRIX LF'!AE904</f>
        <v>0</v>
      </c>
    </row>
    <row r="901" spans="1:12" x14ac:dyDescent="0.2">
      <c r="A901" s="26">
        <f>'PRIX LF'!A905</f>
        <v>0</v>
      </c>
      <c r="B901" s="26">
        <f>'PRIX LF'!D905</f>
        <v>0</v>
      </c>
      <c r="C901" s="57">
        <f>'PRIX LF'!L905</f>
        <v>0</v>
      </c>
      <c r="D901" s="57">
        <f>'PRIX LF'!O905</f>
        <v>0</v>
      </c>
      <c r="E901" s="54">
        <f>'PRIX LF'!P905</f>
        <v>0</v>
      </c>
      <c r="F901" s="26">
        <f>'PRIX LF'!W905</f>
        <v>0</v>
      </c>
      <c r="G901" s="57">
        <f>'PRIX LF'!N905</f>
        <v>0</v>
      </c>
      <c r="H901" s="26">
        <f>'PRIX LF'!F905</f>
        <v>0</v>
      </c>
      <c r="I901" s="26">
        <f>'PRIX LF'!V905</f>
        <v>0</v>
      </c>
      <c r="J901" s="57">
        <f>'PRIX LF'!R905</f>
        <v>0</v>
      </c>
      <c r="K901" s="57">
        <f>'PRIX LF'!J905</f>
        <v>0</v>
      </c>
      <c r="L901" s="303">
        <f>'PRIX LF'!AE905</f>
        <v>0</v>
      </c>
    </row>
    <row r="902" spans="1:12" x14ac:dyDescent="0.2">
      <c r="A902" s="26">
        <f>'PRIX LF'!A906</f>
        <v>0</v>
      </c>
      <c r="B902" s="26">
        <f>'PRIX LF'!D906</f>
        <v>0</v>
      </c>
      <c r="C902" s="57">
        <f>'PRIX LF'!L906</f>
        <v>0</v>
      </c>
      <c r="D902" s="57">
        <f>'PRIX LF'!O906</f>
        <v>0</v>
      </c>
      <c r="E902" s="54">
        <f>'PRIX LF'!P906</f>
        <v>0</v>
      </c>
      <c r="F902" s="26">
        <f>'PRIX LF'!W906</f>
        <v>0</v>
      </c>
      <c r="G902" s="57">
        <f>'PRIX LF'!N906</f>
        <v>0</v>
      </c>
      <c r="H902" s="26">
        <f>'PRIX LF'!F906</f>
        <v>0</v>
      </c>
      <c r="I902" s="26">
        <f>'PRIX LF'!V906</f>
        <v>0</v>
      </c>
      <c r="J902" s="57">
        <f>'PRIX LF'!R906</f>
        <v>0</v>
      </c>
      <c r="K902" s="57">
        <f>'PRIX LF'!J906</f>
        <v>0</v>
      </c>
      <c r="L902" s="303">
        <f>'PRIX LF'!AE906</f>
        <v>0</v>
      </c>
    </row>
    <row r="903" spans="1:12" x14ac:dyDescent="0.2">
      <c r="A903" s="26">
        <f>'PRIX LF'!A907</f>
        <v>0</v>
      </c>
      <c r="B903" s="26">
        <f>'PRIX LF'!D907</f>
        <v>0</v>
      </c>
      <c r="C903" s="57">
        <f>'PRIX LF'!L907</f>
        <v>0</v>
      </c>
      <c r="D903" s="57">
        <f>'PRIX LF'!O907</f>
        <v>0</v>
      </c>
      <c r="E903" s="54">
        <f>'PRIX LF'!P907</f>
        <v>0</v>
      </c>
      <c r="F903" s="26">
        <f>'PRIX LF'!W907</f>
        <v>0</v>
      </c>
      <c r="G903" s="57">
        <f>'PRIX LF'!N907</f>
        <v>0</v>
      </c>
      <c r="H903" s="26">
        <f>'PRIX LF'!F907</f>
        <v>0</v>
      </c>
      <c r="I903" s="26">
        <f>'PRIX LF'!V907</f>
        <v>0</v>
      </c>
      <c r="J903" s="57">
        <f>'PRIX LF'!R907</f>
        <v>0</v>
      </c>
      <c r="K903" s="57">
        <f>'PRIX LF'!J907</f>
        <v>0</v>
      </c>
      <c r="L903" s="303">
        <f>'PRIX LF'!AE907</f>
        <v>0</v>
      </c>
    </row>
    <row r="904" spans="1:12" x14ac:dyDescent="0.2">
      <c r="A904" s="26">
        <f>'PRIX LF'!A908</f>
        <v>0</v>
      </c>
      <c r="B904" s="26">
        <f>'PRIX LF'!D908</f>
        <v>0</v>
      </c>
      <c r="C904" s="57">
        <f>'PRIX LF'!L908</f>
        <v>0</v>
      </c>
      <c r="D904" s="57">
        <f>'PRIX LF'!O908</f>
        <v>0</v>
      </c>
      <c r="E904" s="54">
        <f>'PRIX LF'!P908</f>
        <v>0</v>
      </c>
      <c r="F904" s="26">
        <f>'PRIX LF'!W908</f>
        <v>0</v>
      </c>
      <c r="G904" s="57">
        <f>'PRIX LF'!N908</f>
        <v>0</v>
      </c>
      <c r="H904" s="26">
        <f>'PRIX LF'!F908</f>
        <v>0</v>
      </c>
      <c r="I904" s="26">
        <f>'PRIX LF'!V908</f>
        <v>0</v>
      </c>
      <c r="J904" s="57">
        <f>'PRIX LF'!R908</f>
        <v>0</v>
      </c>
      <c r="K904" s="57">
        <f>'PRIX LF'!J908</f>
        <v>0</v>
      </c>
      <c r="L904" s="303">
        <f>'PRIX LF'!AE908</f>
        <v>0</v>
      </c>
    </row>
    <row r="905" spans="1:12" x14ac:dyDescent="0.2">
      <c r="A905" s="26" t="str">
        <f>'PRIX LF'!A909</f>
        <v>ANCIENS PRODUITS</v>
      </c>
      <c r="B905" s="26">
        <f>'PRIX LF'!D909</f>
        <v>0</v>
      </c>
      <c r="C905" s="57">
        <f>'PRIX LF'!L909</f>
        <v>0</v>
      </c>
      <c r="D905" s="57">
        <f>'PRIX LF'!O909</f>
        <v>0</v>
      </c>
      <c r="E905" s="54">
        <f>'PRIX LF'!P909</f>
        <v>0</v>
      </c>
      <c r="F905" s="26">
        <f>'PRIX LF'!W909</f>
        <v>0</v>
      </c>
      <c r="G905" s="57">
        <f>'PRIX LF'!N909</f>
        <v>0</v>
      </c>
      <c r="H905" s="26">
        <f>'PRIX LF'!F909</f>
        <v>0</v>
      </c>
      <c r="I905" s="26">
        <f>'PRIX LF'!V909</f>
        <v>0</v>
      </c>
      <c r="J905" s="57">
        <f>'PRIX LF'!R909</f>
        <v>0</v>
      </c>
      <c r="K905" s="57">
        <f>'PRIX LF'!J909</f>
        <v>0</v>
      </c>
      <c r="L905" s="303" t="str">
        <f>'PRIX LF'!AE909</f>
        <v>Date Sortie</v>
      </c>
    </row>
    <row r="906" spans="1:12" x14ac:dyDescent="0.2">
      <c r="A906" s="26">
        <f>'PRIX LF'!A910</f>
        <v>2725</v>
      </c>
      <c r="B906" s="26" t="str">
        <f>'PRIX LF'!D910</f>
        <v>TAPIS AQUA 200X100X3CM</v>
      </c>
      <c r="C906" s="57">
        <f>'PRIX LF'!L910</f>
        <v>72</v>
      </c>
      <c r="D906" s="57">
        <f>'PRIX LF'!O910</f>
        <v>63</v>
      </c>
      <c r="E906" s="54">
        <f>'PRIX LF'!P910</f>
        <v>-0.125</v>
      </c>
      <c r="F906" s="26" t="str">
        <f>'PRIX LF'!W910</f>
        <v>AQUA</v>
      </c>
      <c r="G906" s="57">
        <f>'PRIX LF'!N910</f>
        <v>86.399999999999991</v>
      </c>
      <c r="H906" s="26" t="str">
        <f>'PRIX LF'!F910</f>
        <v>PIECE</v>
      </c>
      <c r="I906" s="26">
        <f>'PRIX LF'!V910</f>
        <v>0.8</v>
      </c>
      <c r="J906" s="57">
        <f>'PRIX LF'!R910</f>
        <v>59.4</v>
      </c>
      <c r="K906" s="57">
        <f>'PRIX LF'!J910</f>
        <v>28.380000000000003</v>
      </c>
      <c r="L906" s="303">
        <f>'PRIX LF'!AE910</f>
        <v>42653</v>
      </c>
    </row>
    <row r="907" spans="1:12" x14ac:dyDescent="0.2">
      <c r="A907" s="26">
        <f>'PRIX LF'!A911</f>
        <v>2726</v>
      </c>
      <c r="B907" s="26" t="str">
        <f>'PRIX LF'!D911</f>
        <v>TAPIS AQUA 200X100X4,5CM</v>
      </c>
      <c r="C907" s="57">
        <f>'PRIX LF'!L911</f>
        <v>78.594999999999999</v>
      </c>
      <c r="D907" s="57">
        <f>'PRIX LF'!O911</f>
        <v>68.770624999999995</v>
      </c>
      <c r="E907" s="54">
        <f>'PRIX LF'!P911</f>
        <v>-0.12500000000000006</v>
      </c>
      <c r="F907" s="26" t="str">
        <f>'PRIX LF'!W911</f>
        <v>AQUA</v>
      </c>
      <c r="G907" s="57">
        <f>'PRIX LF'!N911</f>
        <v>94.313999999999993</v>
      </c>
      <c r="H907" s="26" t="str">
        <f>'PRIX LF'!F911</f>
        <v>PIECE</v>
      </c>
      <c r="I907" s="26">
        <f>'PRIX LF'!V911</f>
        <v>0.9</v>
      </c>
      <c r="J907" s="57">
        <f>'PRIX LF'!R911</f>
        <v>64.840874999999997</v>
      </c>
      <c r="K907" s="57">
        <f>'PRIX LF'!J911</f>
        <v>31.438000000000002</v>
      </c>
      <c r="L907" s="303">
        <f>'PRIX LF'!AE911</f>
        <v>42653</v>
      </c>
    </row>
    <row r="908" spans="1:12" x14ac:dyDescent="0.2">
      <c r="A908" s="26">
        <f>'PRIX LF'!A912</f>
        <v>2727</v>
      </c>
      <c r="B908" s="26" t="str">
        <f>'PRIX LF'!D912</f>
        <v>TAPIS AQUA 200X100X9CM</v>
      </c>
      <c r="C908" s="57">
        <f>'PRIX LF'!L912</f>
        <v>150.97499999999999</v>
      </c>
      <c r="D908" s="57">
        <f>'PRIX LF'!O912</f>
        <v>132.10312500000001</v>
      </c>
      <c r="E908" s="54">
        <f>'PRIX LF'!P912</f>
        <v>-0.12499999999999993</v>
      </c>
      <c r="F908" s="26" t="str">
        <f>'PRIX LF'!W912</f>
        <v>AQUA</v>
      </c>
      <c r="G908" s="57">
        <f>'PRIX LF'!N912</f>
        <v>181.17</v>
      </c>
      <c r="H908" s="26" t="str">
        <f>'PRIX LF'!F912</f>
        <v>PIECE</v>
      </c>
      <c r="I908" s="26">
        <f>'PRIX LF'!V912</f>
        <v>1.2</v>
      </c>
      <c r="J908" s="57">
        <f>'PRIX LF'!R912</f>
        <v>124.55437499999999</v>
      </c>
      <c r="K908" s="57">
        <f>'PRIX LF'!J912</f>
        <v>60.39</v>
      </c>
      <c r="L908" s="303">
        <f>'PRIX LF'!AE912</f>
        <v>42653</v>
      </c>
    </row>
    <row r="909" spans="1:12" x14ac:dyDescent="0.2">
      <c r="A909" s="26">
        <f>'PRIX LF'!A913</f>
        <v>2723</v>
      </c>
      <c r="B909" s="26" t="str">
        <f>'PRIX LF'!D913</f>
        <v>TAPIS AQUA AVEC TROUS 100X66X2CM</v>
      </c>
      <c r="C909" s="57">
        <f>'PRIX LF'!L913</f>
        <v>35.432100000000005</v>
      </c>
      <c r="D909" s="57">
        <f>'PRIX LF'!O913</f>
        <v>29.231482500000002</v>
      </c>
      <c r="E909" s="54">
        <f>'PRIX LF'!P913</f>
        <v>-0.17500000000000007</v>
      </c>
      <c r="F909" s="26" t="str">
        <f>'PRIX LF'!W913</f>
        <v>AQUA</v>
      </c>
      <c r="G909" s="57">
        <f>'PRIX LF'!N913</f>
        <v>42.518520000000002</v>
      </c>
      <c r="H909" s="26" t="str">
        <f>'PRIX LF'!F913</f>
        <v>PIECE</v>
      </c>
      <c r="I909" s="26">
        <f>'PRIX LF'!V913</f>
        <v>0.5</v>
      </c>
      <c r="J909" s="57">
        <f>'PRIX LF'!R913</f>
        <v>27.459877500000005</v>
      </c>
      <c r="K909" s="57">
        <f>'PRIX LF'!J913</f>
        <v>13.123000000000001</v>
      </c>
      <c r="L909" s="303">
        <f>'PRIX LF'!AE913</f>
        <v>42653</v>
      </c>
    </row>
    <row r="910" spans="1:12" x14ac:dyDescent="0.2">
      <c r="A910" s="26">
        <f>'PRIX LF'!A914</f>
        <v>2724</v>
      </c>
      <c r="B910" s="26" t="str">
        <f>'PRIX LF'!D914</f>
        <v>TAPIS AQUA AVEC TROUS 200X100X2CM</v>
      </c>
      <c r="C910" s="57">
        <f>'PRIX LF'!L914</f>
        <v>62.162100000000009</v>
      </c>
      <c r="D910" s="57">
        <f>'PRIX LF'!O914</f>
        <v>49.729680000000009</v>
      </c>
      <c r="E910" s="54">
        <f>'PRIX LF'!P914</f>
        <v>-0.19999999999999998</v>
      </c>
      <c r="F910" s="26" t="str">
        <f>'PRIX LF'!W914</f>
        <v>AQUA</v>
      </c>
      <c r="G910" s="57">
        <f>'PRIX LF'!N914</f>
        <v>74.594520000000003</v>
      </c>
      <c r="H910" s="26" t="str">
        <f>'PRIX LF'!F914</f>
        <v>PIECE</v>
      </c>
      <c r="I910" s="26">
        <f>'PRIX LF'!V914</f>
        <v>0.6</v>
      </c>
      <c r="J910" s="57">
        <f>'PRIX LF'!R914</f>
        <v>46.621575000000007</v>
      </c>
      <c r="K910" s="57">
        <f>'PRIX LF'!J914</f>
        <v>23.023000000000003</v>
      </c>
      <c r="L910" s="303">
        <f>'PRIX LF'!AE914</f>
        <v>42653</v>
      </c>
    </row>
    <row r="911" spans="1:12" x14ac:dyDescent="0.2">
      <c r="A911" s="26">
        <f>'PRIX LF'!A915</f>
        <v>2728</v>
      </c>
      <c r="B911" s="26" t="str">
        <f>'PRIX LF'!D915</f>
        <v>TAPIS AQUA ROND 1MX4,2CM</v>
      </c>
      <c r="C911" s="57">
        <f>'PRIX LF'!L915</f>
        <v>58.586000000000006</v>
      </c>
      <c r="D911" s="57">
        <f>'PRIX LF'!O915</f>
        <v>58.586000000000006</v>
      </c>
      <c r="E911" s="54">
        <f>'PRIX LF'!P915</f>
        <v>0</v>
      </c>
      <c r="F911" s="26" t="str">
        <f>'PRIX LF'!W915</f>
        <v>AQUA</v>
      </c>
      <c r="G911" s="57">
        <f>'PRIX LF'!N915</f>
        <v>70.303200000000004</v>
      </c>
      <c r="H911" s="26" t="str">
        <f>'PRIX LF'!F915</f>
        <v>PIECE</v>
      </c>
      <c r="I911" s="26">
        <f>'PRIX LF'!V915</f>
        <v>0.45</v>
      </c>
      <c r="J911" s="57">
        <f>'PRIX LF'!R915</f>
        <v>55.656700000000001</v>
      </c>
      <c r="K911" s="57">
        <f>'PRIX LF'!J915</f>
        <v>29.293000000000003</v>
      </c>
      <c r="L911" s="303">
        <f>'PRIX LF'!AE915</f>
        <v>42653</v>
      </c>
    </row>
    <row r="912" spans="1:12" x14ac:dyDescent="0.2">
      <c r="A912" s="26">
        <f>'PRIX LF'!A916</f>
        <v>2470</v>
      </c>
      <c r="B912" s="26" t="str">
        <f>'PRIX LF'!D916</f>
        <v>LIVRE 100% CROSS-TRAINIG</v>
      </c>
      <c r="C912" s="57">
        <f>'PRIX LF'!L916</f>
        <v>22.27</v>
      </c>
      <c r="D912" s="57">
        <f>'PRIX LF'!O916</f>
        <v>22.27</v>
      </c>
      <c r="E912" s="54">
        <f>'PRIX LF'!P916</f>
        <v>0</v>
      </c>
      <c r="F912" s="26" t="str">
        <f>'PRIX LF'!W916</f>
        <v>MEDIATHEQUE</v>
      </c>
      <c r="G912" s="57">
        <f>'PRIX LF'!N916</f>
        <v>23.49485</v>
      </c>
      <c r="H912" s="26" t="str">
        <f>'PRIX LF'!F916</f>
        <v>PIECE</v>
      </c>
      <c r="I912" s="26">
        <f>'PRIX LF'!V916</f>
        <v>0.51</v>
      </c>
      <c r="J912" s="57">
        <f>'PRIX LF'!R916</f>
        <v>22.27</v>
      </c>
      <c r="K912" s="57">
        <f>'PRIX LF'!J916</f>
        <v>15.204000000000001</v>
      </c>
      <c r="L912" s="303">
        <f>'PRIX LF'!AE916</f>
        <v>42597</v>
      </c>
    </row>
    <row r="913" spans="1:12" x14ac:dyDescent="0.2">
      <c r="A913" s="26">
        <f>'PRIX LF'!A917</f>
        <v>1428</v>
      </c>
      <c r="B913" s="26" t="str">
        <f>'PRIX LF'!D917</f>
        <v>LIVRE ABDOMINAUX ARRETEZ LE MASSACRE</v>
      </c>
      <c r="C913" s="57">
        <f>'PRIX LF'!L917</f>
        <v>12.54</v>
      </c>
      <c r="D913" s="57">
        <f>'PRIX LF'!O917</f>
        <v>12.54</v>
      </c>
      <c r="E913" s="54">
        <f>'PRIX LF'!P917</f>
        <v>0</v>
      </c>
      <c r="F913" s="26" t="str">
        <f>'PRIX LF'!W917</f>
        <v>MEDIATHEQUE</v>
      </c>
      <c r="G913" s="57">
        <f>'PRIX LF'!N917</f>
        <v>13.229699999999998</v>
      </c>
      <c r="H913" s="26" t="str">
        <f>'PRIX LF'!F917</f>
        <v>PIECE</v>
      </c>
      <c r="I913" s="26">
        <f>'PRIX LF'!V917</f>
        <v>0.33</v>
      </c>
      <c r="J913" s="57" t="str">
        <f>'PRIX LF'!R917</f>
        <v>N/A</v>
      </c>
      <c r="K913" s="57">
        <f>'PRIX LF'!J917</f>
        <v>9.1244999999999994</v>
      </c>
      <c r="L913" s="303">
        <f>'PRIX LF'!AE917</f>
        <v>42597</v>
      </c>
    </row>
    <row r="914" spans="1:12" x14ac:dyDescent="0.2">
      <c r="A914" s="26">
        <f>'PRIX LF'!A918</f>
        <v>1551</v>
      </c>
      <c r="B914" s="26" t="str">
        <f>'PRIX LF'!D918</f>
        <v>LIVRE ENTRAINEMENT AVEC UN ELASTIQUE</v>
      </c>
      <c r="C914" s="57">
        <f>'PRIX LF'!L918</f>
        <v>19.91</v>
      </c>
      <c r="D914" s="57">
        <f>'PRIX LF'!O918</f>
        <v>19.91</v>
      </c>
      <c r="E914" s="54">
        <f>'PRIX LF'!P918</f>
        <v>0</v>
      </c>
      <c r="F914" s="26" t="str">
        <f>'PRIX LF'!W918</f>
        <v>MEDIATHEQUE</v>
      </c>
      <c r="G914" s="57">
        <f>'PRIX LF'!N918</f>
        <v>21.005050000000001</v>
      </c>
      <c r="H914" s="26" t="str">
        <f>'PRIX LF'!F918</f>
        <v>PIECE</v>
      </c>
      <c r="I914" s="26">
        <f>'PRIX LF'!V918</f>
        <v>0.6</v>
      </c>
      <c r="J914" s="57">
        <f>'PRIX LF'!R918</f>
        <v>19.91</v>
      </c>
      <c r="K914" s="57">
        <f>'PRIX LF'!J918</f>
        <v>13.587</v>
      </c>
      <c r="L914" s="303">
        <f>'PRIX LF'!AE918</f>
        <v>42597</v>
      </c>
    </row>
    <row r="915" spans="1:12" x14ac:dyDescent="0.2">
      <c r="A915" s="26">
        <f>'PRIX LF'!A919</f>
        <v>3540</v>
      </c>
      <c r="B915" s="26" t="str">
        <f>'PRIX LF'!D919</f>
        <v>LIVRE ENTRAINEMENT AVEC UN SWISS BALL</v>
      </c>
      <c r="C915" s="57">
        <f>'PRIX LF'!L919</f>
        <v>21.71</v>
      </c>
      <c r="D915" s="57">
        <f>'PRIX LF'!O919</f>
        <v>21.71</v>
      </c>
      <c r="E915" s="54">
        <f>'PRIX LF'!P919</f>
        <v>0</v>
      </c>
      <c r="F915" s="26" t="str">
        <f>'PRIX LF'!W919</f>
        <v>MEDIATHEQUE</v>
      </c>
      <c r="G915" s="57">
        <f>'PRIX LF'!N919</f>
        <v>22.904049999999998</v>
      </c>
      <c r="H915" s="26" t="str">
        <f>'PRIX LF'!F919</f>
        <v>PIECE</v>
      </c>
      <c r="I915" s="26">
        <f>'PRIX LF'!V919</f>
        <v>0.5</v>
      </c>
      <c r="J915" s="57">
        <f>'PRIX LF'!R919</f>
        <v>21.71</v>
      </c>
      <c r="K915" s="57">
        <f>'PRIX LF'!J919</f>
        <v>14.8155</v>
      </c>
      <c r="L915" s="303">
        <f>'PRIX LF'!AE919</f>
        <v>42597</v>
      </c>
    </row>
    <row r="916" spans="1:12" x14ac:dyDescent="0.2">
      <c r="A916" s="26">
        <f>'PRIX LF'!A920</f>
        <v>1553</v>
      </c>
      <c r="B916" s="26" t="str">
        <f>'PRIX LF'!D920</f>
        <v>LIVRE ETIREMENT &amp; RENFORCEMENT MUSCULAIRE</v>
      </c>
      <c r="C916" s="57">
        <f>'PRIX LF'!L920</f>
        <v>22.27</v>
      </c>
      <c r="D916" s="57">
        <f>'PRIX LF'!O920</f>
        <v>22.27</v>
      </c>
      <c r="E916" s="54">
        <f>'PRIX LF'!P920</f>
        <v>0</v>
      </c>
      <c r="F916" s="26" t="str">
        <f>'PRIX LF'!W920</f>
        <v>MEDIATHEQUE</v>
      </c>
      <c r="G916" s="57">
        <f>'PRIX LF'!N920</f>
        <v>23.49485</v>
      </c>
      <c r="H916" s="26" t="str">
        <f>'PRIX LF'!F920</f>
        <v>PIECE</v>
      </c>
      <c r="I916" s="26">
        <f>'PRIX LF'!V920</f>
        <v>0.6</v>
      </c>
      <c r="J916" s="57">
        <f>'PRIX LF'!R920</f>
        <v>22.27</v>
      </c>
      <c r="K916" s="57">
        <f>'PRIX LF'!J920</f>
        <v>15.204000000000001</v>
      </c>
      <c r="L916" s="303">
        <f>'PRIX LF'!AE920</f>
        <v>42597</v>
      </c>
    </row>
    <row r="917" spans="1:12" x14ac:dyDescent="0.2">
      <c r="A917" s="26">
        <f>'PRIX LF'!A921</f>
        <v>1555</v>
      </c>
      <c r="B917" s="26" t="str">
        <f>'PRIX LF'!D921</f>
        <v>LIVRE FITNESS</v>
      </c>
      <c r="C917" s="57">
        <f>'PRIX LF'!L921</f>
        <v>20.76</v>
      </c>
      <c r="D917" s="57">
        <f>'PRIX LF'!O921</f>
        <v>20.76</v>
      </c>
      <c r="E917" s="54">
        <f>'PRIX LF'!P921</f>
        <v>0</v>
      </c>
      <c r="F917" s="26" t="str">
        <f>'PRIX LF'!W921</f>
        <v>MEDIATHEQUE</v>
      </c>
      <c r="G917" s="57">
        <f>'PRIX LF'!N921</f>
        <v>21.901800000000001</v>
      </c>
      <c r="H917" s="26" t="str">
        <f>'PRIX LF'!F921</f>
        <v>PIECE</v>
      </c>
      <c r="I917" s="26">
        <f>'PRIX LF'!V921</f>
        <v>0.6</v>
      </c>
      <c r="J917" s="57">
        <f>'PRIX LF'!R921</f>
        <v>20.76</v>
      </c>
      <c r="K917" s="57">
        <f>'PRIX LF'!J921</f>
        <v>14.385</v>
      </c>
      <c r="L917" s="303">
        <f>'PRIX LF'!AE921</f>
        <v>42597</v>
      </c>
    </row>
    <row r="918" spans="1:12" x14ac:dyDescent="0.2">
      <c r="A918" s="26">
        <f>'PRIX LF'!A922</f>
        <v>1569</v>
      </c>
      <c r="B918" s="26" t="str">
        <f>'PRIX LF'!D922</f>
        <v>LIVRE PERINEE ARRETONS LE MASSACRE</v>
      </c>
      <c r="C918" s="57">
        <f>'PRIX LF'!L922</f>
        <v>12.54</v>
      </c>
      <c r="D918" s="57">
        <f>'PRIX LF'!O922</f>
        <v>12.54</v>
      </c>
      <c r="E918" s="54">
        <f>'PRIX LF'!P922</f>
        <v>0</v>
      </c>
      <c r="F918" s="26" t="str">
        <f>'PRIX LF'!W922</f>
        <v>MEDIATHEQUE</v>
      </c>
      <c r="G918" s="57">
        <f>'PRIX LF'!N922</f>
        <v>13.229699999999998</v>
      </c>
      <c r="H918" s="26" t="str">
        <f>'PRIX LF'!F922</f>
        <v>PIECE</v>
      </c>
      <c r="I918" s="26">
        <f>'PRIX LF'!V922</f>
        <v>0.6</v>
      </c>
      <c r="J918" s="57" t="str">
        <f>'PRIX LF'!R922</f>
        <v>N/A</v>
      </c>
      <c r="K918" s="57">
        <f>'PRIX LF'!J922</f>
        <v>11.770500000000002</v>
      </c>
      <c r="L918" s="303">
        <f>'PRIX LF'!AE922</f>
        <v>42597</v>
      </c>
    </row>
    <row r="919" spans="1:12" x14ac:dyDescent="0.2">
      <c r="A919" s="26">
        <f>'PRIX LF'!A923</f>
        <v>1681</v>
      </c>
      <c r="B919" s="26" t="str">
        <f>'PRIX LF'!D923</f>
        <v>LIVRE PILATES ANATOMIE ET MOUVEMENTS</v>
      </c>
      <c r="C919" s="57">
        <f>'PRIX LF'!L923</f>
        <v>22.75</v>
      </c>
      <c r="D919" s="57">
        <f>'PRIX LF'!O923</f>
        <v>22.75</v>
      </c>
      <c r="E919" s="54">
        <f>'PRIX LF'!P923</f>
        <v>0</v>
      </c>
      <c r="F919" s="26" t="str">
        <f>'PRIX LF'!W923</f>
        <v>MEDIATHEQUE</v>
      </c>
      <c r="G919" s="57">
        <f>'PRIX LF'!N923</f>
        <v>24.001249999999999</v>
      </c>
      <c r="H919" s="26" t="str">
        <f>'PRIX LF'!F923</f>
        <v>PIECE</v>
      </c>
      <c r="I919" s="26">
        <f>'PRIX LF'!V923</f>
        <v>0.6</v>
      </c>
      <c r="J919" s="57">
        <f>'PRIX LF'!R923</f>
        <v>22.75</v>
      </c>
      <c r="K919" s="57">
        <f>'PRIX LF'!J923</f>
        <v>15.771000000000001</v>
      </c>
      <c r="L919" s="303">
        <f>'PRIX LF'!AE923</f>
        <v>42597</v>
      </c>
    </row>
    <row r="920" spans="1:12" x14ac:dyDescent="0.2">
      <c r="A920" s="26">
        <f>'PRIX LF'!A924</f>
        <v>1683</v>
      </c>
      <c r="B920" s="26" t="str">
        <f>'PRIX LF'!D924</f>
        <v>LIVRE PILATES SANS RISQUE</v>
      </c>
      <c r="C920" s="57">
        <f>'PRIX LF'!L924</f>
        <v>17.54</v>
      </c>
      <c r="D920" s="57">
        <f>'PRIX LF'!O924</f>
        <v>17.54</v>
      </c>
      <c r="E920" s="54">
        <f>'PRIX LF'!P924</f>
        <v>0</v>
      </c>
      <c r="F920" s="26" t="str">
        <f>'PRIX LF'!W924</f>
        <v>MEDIATHEQUE</v>
      </c>
      <c r="G920" s="57">
        <f>'PRIX LF'!N924</f>
        <v>18.5047</v>
      </c>
      <c r="H920" s="26" t="str">
        <f>'PRIX LF'!F924</f>
        <v>PIECE</v>
      </c>
      <c r="I920" s="26">
        <f>'PRIX LF'!V924</f>
        <v>0.4</v>
      </c>
      <c r="J920" s="57">
        <f>'PRIX LF'!R924</f>
        <v>16.662999999999997</v>
      </c>
      <c r="K920" s="57">
        <f>'PRIX LF'!J924</f>
        <v>11.413499999999999</v>
      </c>
      <c r="L920" s="303">
        <f>'PRIX LF'!AE924</f>
        <v>42597</v>
      </c>
    </row>
    <row r="921" spans="1:12" x14ac:dyDescent="0.2">
      <c r="A921" s="26">
        <f>'PRIX LF'!A925</f>
        <v>1637</v>
      </c>
      <c r="B921" s="26" t="str">
        <f>'PRIX LF'!D925</f>
        <v>LIVRE RELAXATION + CD</v>
      </c>
      <c r="C921" s="57">
        <f>'PRIX LF'!L925</f>
        <v>20.76</v>
      </c>
      <c r="D921" s="57">
        <f>'PRIX LF'!O925</f>
        <v>20.76</v>
      </c>
      <c r="E921" s="54">
        <f>'PRIX LF'!P925</f>
        <v>0</v>
      </c>
      <c r="F921" s="26" t="str">
        <f>'PRIX LF'!W925</f>
        <v>MEDIATHEQUE</v>
      </c>
      <c r="G921" s="57">
        <f>'PRIX LF'!N925</f>
        <v>21.901800000000001</v>
      </c>
      <c r="H921" s="26" t="str">
        <f>'PRIX LF'!F925</f>
        <v>PIECE</v>
      </c>
      <c r="I921" s="26">
        <f>'PRIX LF'!V925</f>
        <v>0.3</v>
      </c>
      <c r="J921" s="57">
        <f>'PRIX LF'!R925</f>
        <v>20.76</v>
      </c>
      <c r="K921" s="57">
        <f>'PRIX LF'!J925</f>
        <v>14.385</v>
      </c>
      <c r="L921" s="303">
        <f>'PRIX LF'!AE925</f>
        <v>42597</v>
      </c>
    </row>
    <row r="922" spans="1:12" x14ac:dyDescent="0.2">
      <c r="A922" s="26">
        <f>'PRIX LF'!A926</f>
        <v>1742</v>
      </c>
      <c r="B922" s="26" t="str">
        <f>'PRIX LF'!D926</f>
        <v>LIVRE STRECH POSTURAL</v>
      </c>
      <c r="C922" s="57">
        <f>'PRIX LF'!L926</f>
        <v>13.74</v>
      </c>
      <c r="D922" s="57">
        <f>'PRIX LF'!O926</f>
        <v>13.74</v>
      </c>
      <c r="E922" s="54">
        <f>'PRIX LF'!P926</f>
        <v>0</v>
      </c>
      <c r="F922" s="26" t="str">
        <f>'PRIX LF'!W926</f>
        <v>MEDIATHEQUE</v>
      </c>
      <c r="G922" s="57">
        <f>'PRIX LF'!N926</f>
        <v>14.495699999999999</v>
      </c>
      <c r="H922" s="26" t="str">
        <f>'PRIX LF'!F926</f>
        <v>PIECE</v>
      </c>
      <c r="I922" s="26">
        <f>'PRIX LF'!V926</f>
        <v>0.2</v>
      </c>
      <c r="J922" s="57">
        <f>'PRIX LF'!R926</f>
        <v>13.052999999999999</v>
      </c>
      <c r="K922" s="57">
        <f>'PRIX LF'!J926</f>
        <v>8.9459999999999997</v>
      </c>
      <c r="L922" s="303">
        <f>'PRIX LF'!AE926</f>
        <v>42597</v>
      </c>
    </row>
    <row r="923" spans="1:12" x14ac:dyDescent="0.2">
      <c r="A923" s="26">
        <f>'PRIX LF'!A927</f>
        <v>2867</v>
      </c>
      <c r="B923" s="26" t="str">
        <f>'PRIX LF'!D927</f>
        <v>LIVRE YOGA PILATES + CD</v>
      </c>
      <c r="C923" s="57">
        <f>'PRIX LF'!L927</f>
        <v>21.33</v>
      </c>
      <c r="D923" s="57">
        <f>'PRIX LF'!O927</f>
        <v>21.33</v>
      </c>
      <c r="E923" s="54">
        <f>'PRIX LF'!P927</f>
        <v>0</v>
      </c>
      <c r="F923" s="26" t="str">
        <f>'PRIX LF'!W927</f>
        <v>MEDIATHEQUE</v>
      </c>
      <c r="G923" s="57">
        <f>'PRIX LF'!N927</f>
        <v>22.503149999999998</v>
      </c>
      <c r="H923" s="26" t="str">
        <f>'PRIX LF'!F927</f>
        <v>PIECE</v>
      </c>
      <c r="I923" s="26">
        <f>'PRIX LF'!V927</f>
        <v>0.3</v>
      </c>
      <c r="J923" s="57">
        <f>'PRIX LF'!R927</f>
        <v>21.33</v>
      </c>
      <c r="K923" s="57">
        <f>'PRIX LF'!J927</f>
        <v>14.784000000000001</v>
      </c>
      <c r="L923" s="303">
        <f>'PRIX LF'!AE927</f>
        <v>42597</v>
      </c>
    </row>
    <row r="924" spans="1:12" x14ac:dyDescent="0.2">
      <c r="A924" s="26">
        <f>'PRIX LF'!A928</f>
        <v>1536</v>
      </c>
      <c r="B924" s="26" t="str">
        <f>'PRIX LF'!D928</f>
        <v>BARRE 220CM TYPE OLYMPIQUE 17KG</v>
      </c>
      <c r="C924" s="57">
        <f>'PRIX LF'!L928</f>
        <v>99</v>
      </c>
      <c r="D924" s="57">
        <f>'PRIX LF'!O928</f>
        <v>76.999229999999997</v>
      </c>
      <c r="E924" s="54">
        <f>'PRIX LF'!P928</f>
        <v>0.22223000000000001</v>
      </c>
      <c r="F924" s="26" t="str">
        <f>'PRIX LF'!W928</f>
        <v>MUSCULATION</v>
      </c>
      <c r="G924" s="57">
        <f>'PRIX LF'!N928</f>
        <v>118.8</v>
      </c>
      <c r="H924" s="26" t="str">
        <f>'PRIX LF'!F928</f>
        <v>PIECE</v>
      </c>
      <c r="I924" s="26">
        <f>'PRIX LF'!V928</f>
        <v>17</v>
      </c>
      <c r="J924" s="57">
        <f>'PRIX LF'!R928</f>
        <v>0</v>
      </c>
      <c r="K924" s="57">
        <f>'PRIX LF'!J928</f>
        <v>26.721818181818179</v>
      </c>
      <c r="L924" s="303">
        <f>'PRIX LF'!AE928</f>
        <v>42597</v>
      </c>
    </row>
    <row r="925" spans="1:12" x14ac:dyDescent="0.2">
      <c r="A925" s="26">
        <f>'PRIX LF'!A929</f>
        <v>3088</v>
      </c>
      <c r="B925" s="26" t="str">
        <f>'PRIX LF'!D929</f>
        <v>PACK RACK HALTERES + 15 PAIRES</v>
      </c>
      <c r="C925" s="57">
        <f>'PRIX LF'!L929</f>
        <v>2732</v>
      </c>
      <c r="D925" s="57">
        <f>'PRIX LF'!O929</f>
        <v>2390.5</v>
      </c>
      <c r="E925" s="54">
        <f>'PRIX LF'!P929</f>
        <v>-0.125</v>
      </c>
      <c r="F925" s="26" t="str">
        <f>'PRIX LF'!W929</f>
        <v>MUSCULATION</v>
      </c>
      <c r="G925" s="57">
        <f>'PRIX LF'!N929</f>
        <v>3278.4</v>
      </c>
      <c r="H925" s="26" t="str">
        <f>'PRIX LF'!F929</f>
        <v>SET</v>
      </c>
      <c r="I925" s="26">
        <f>'PRIX LF'!V929</f>
        <v>995</v>
      </c>
      <c r="J925" s="57">
        <f>'PRIX LF'!R929</f>
        <v>2253.9</v>
      </c>
      <c r="K925" s="57">
        <f>'PRIX LF'!J929</f>
        <v>1302.3227272727272</v>
      </c>
      <c r="L925" s="303">
        <f>'PRIX LF'!AE929</f>
        <v>42597</v>
      </c>
    </row>
    <row r="926" spans="1:12" x14ac:dyDescent="0.2">
      <c r="A926" s="26">
        <f>'PRIX LF'!A930</f>
        <v>1668</v>
      </c>
      <c r="B926" s="26" t="str">
        <f>'PRIX LF'!D930</f>
        <v>PACK CLUB</v>
      </c>
      <c r="C926" s="57">
        <f>'PRIX LF'!L930</f>
        <v>507</v>
      </c>
      <c r="D926" s="57">
        <f>'PRIX LF'!O930</f>
        <v>428.88459999999998</v>
      </c>
      <c r="E926" s="54">
        <f>'PRIX LF'!P930</f>
        <v>0.15407376725838301</v>
      </c>
      <c r="F926" s="26" t="str">
        <f>'PRIX LF'!W930</f>
        <v>PILATES &amp; BIEN ETRE</v>
      </c>
      <c r="G926" s="57">
        <f>'PRIX LF'!N930</f>
        <v>608.4</v>
      </c>
      <c r="H926" s="26" t="str">
        <f>'PRIX LF'!F930</f>
        <v>SET</v>
      </c>
      <c r="I926" s="26">
        <f>'PRIX LF'!V930</f>
        <v>21</v>
      </c>
      <c r="J926" s="57">
        <f>'PRIX LF'!R930</f>
        <v>0</v>
      </c>
      <c r="K926" s="57">
        <f>'PRIX LF'!J930</f>
        <v>220.17272727272723</v>
      </c>
      <c r="L926" s="303">
        <f>'PRIX LF'!AE930</f>
        <v>42597</v>
      </c>
    </row>
    <row r="927" spans="1:12" x14ac:dyDescent="0.2">
      <c r="A927" s="26">
        <f>'PRIX LF'!A931</f>
        <v>1669</v>
      </c>
      <c r="B927" s="26" t="str">
        <f>'PRIX LF'!D931</f>
        <v>PACK COACH</v>
      </c>
      <c r="C927" s="57">
        <f>'PRIX LF'!L931</f>
        <v>77.95</v>
      </c>
      <c r="D927" s="57">
        <f>'PRIX LF'!O931</f>
        <v>63.33270000000001</v>
      </c>
      <c r="E927" s="54">
        <f>'PRIX LF'!P931</f>
        <v>0.18752148813341901</v>
      </c>
      <c r="F927" s="26" t="str">
        <f>'PRIX LF'!W931</f>
        <v>PILATES &amp; BIEN ETRE</v>
      </c>
      <c r="G927" s="57">
        <f>'PRIX LF'!N931</f>
        <v>93.54</v>
      </c>
      <c r="H927" s="26" t="str">
        <f>'PRIX LF'!F931</f>
        <v>SET</v>
      </c>
      <c r="I927" s="26">
        <f>'PRIX LF'!V931</f>
        <v>2.31</v>
      </c>
      <c r="J927" s="57">
        <f>'PRIX LF'!R931</f>
        <v>0</v>
      </c>
      <c r="K927" s="57">
        <f>'PRIX LF'!J931</f>
        <v>27.940353535353534</v>
      </c>
      <c r="L927" s="303">
        <f>'PRIX LF'!AE931</f>
        <v>42597</v>
      </c>
    </row>
    <row r="928" spans="1:12" x14ac:dyDescent="0.2">
      <c r="A928" s="26" t="str">
        <f>'PRIX LF'!A932</f>
        <v>3567R</v>
      </c>
      <c r="B928" s="26" t="str">
        <f>'PRIX LF'!D932</f>
        <v>PACK FILET + 20 BALLONS PAILLE ROSE</v>
      </c>
      <c r="C928" s="57">
        <f>'PRIX LF'!L932</f>
        <v>79</v>
      </c>
      <c r="D928" s="57">
        <f>'PRIX LF'!O932</f>
        <v>51.666150000000002</v>
      </c>
      <c r="E928" s="54">
        <f>'PRIX LF'!P932</f>
        <v>0.34599810126582298</v>
      </c>
      <c r="F928" s="26" t="str">
        <f>'PRIX LF'!W932</f>
        <v>PILATES &amp; BIEN ETRE</v>
      </c>
      <c r="G928" s="57">
        <f>'PRIX LF'!N932</f>
        <v>94.8</v>
      </c>
      <c r="H928" s="26" t="str">
        <f>'PRIX LF'!F932</f>
        <v>SET</v>
      </c>
      <c r="I928" s="26">
        <f>'PRIX LF'!V932</f>
        <v>6.1</v>
      </c>
      <c r="J928" s="57">
        <f>'PRIX LF'!R932</f>
        <v>0</v>
      </c>
      <c r="K928" s="57">
        <f>'PRIX LF'!J932</f>
        <v>37.984000000000009</v>
      </c>
      <c r="L928" s="303">
        <f>'PRIX LF'!AE932</f>
        <v>42597</v>
      </c>
    </row>
    <row r="929" spans="1:12" x14ac:dyDescent="0.2">
      <c r="A929" s="26" t="str">
        <f>'PRIX LF'!A933</f>
        <v>3567V</v>
      </c>
      <c r="B929" s="26" t="str">
        <f>'PRIX LF'!D933</f>
        <v>PACK FILET + 20 BALLONS PAILLE VIOLET</v>
      </c>
      <c r="C929" s="57">
        <f>'PRIX LF'!L933</f>
        <v>79</v>
      </c>
      <c r="D929" s="57">
        <f>'PRIX LF'!O933</f>
        <v>51.666150000000002</v>
      </c>
      <c r="E929" s="54">
        <f>'PRIX LF'!P933</f>
        <v>0.34599810126582298</v>
      </c>
      <c r="F929" s="26" t="str">
        <f>'PRIX LF'!W933</f>
        <v>PILATES &amp; BIEN ETRE</v>
      </c>
      <c r="G929" s="57">
        <f>'PRIX LF'!N933</f>
        <v>94.8</v>
      </c>
      <c r="H929" s="26" t="str">
        <f>'PRIX LF'!F933</f>
        <v>SET</v>
      </c>
      <c r="I929" s="26">
        <f>'PRIX LF'!V933</f>
        <v>6.1</v>
      </c>
      <c r="J929" s="57">
        <f>'PRIX LF'!R933</f>
        <v>0</v>
      </c>
      <c r="K929" s="57">
        <f>'PRIX LF'!J933</f>
        <v>37.984000000000009</v>
      </c>
      <c r="L929" s="303">
        <f>'PRIX LF'!AE933</f>
        <v>42597</v>
      </c>
    </row>
    <row r="930" spans="1:12" x14ac:dyDescent="0.2">
      <c r="A930" s="26" t="str">
        <f>'PRIX LF'!A934</f>
        <v>2465R</v>
      </c>
      <c r="B930" s="26" t="str">
        <f>'PRIX LF'!D934</f>
        <v>PACK RACK + DOMES TRAINER ROSE</v>
      </c>
      <c r="C930" s="57">
        <f>'PRIX LF'!L934</f>
        <v>875</v>
      </c>
      <c r="D930" s="57">
        <f>'PRIX LF'!O934</f>
        <v>708.21513999999991</v>
      </c>
      <c r="E930" s="54">
        <f>'PRIX LF'!P934</f>
        <v>0.19061126857142899</v>
      </c>
      <c r="F930" s="26" t="str">
        <f>'PRIX LF'!W934</f>
        <v>FITNESS</v>
      </c>
      <c r="G930" s="57">
        <f>'PRIX LF'!N934</f>
        <v>1050</v>
      </c>
      <c r="H930" s="26" t="str">
        <f>'PRIX LF'!F934</f>
        <v>SET</v>
      </c>
      <c r="I930" s="26">
        <f>'PRIX LF'!V934</f>
        <v>86</v>
      </c>
      <c r="J930" s="57">
        <f>'PRIX LF'!R934</f>
        <v>0</v>
      </c>
      <c r="K930" s="57">
        <f>'PRIX LF'!J934</f>
        <v>334.39909090909083</v>
      </c>
      <c r="L930" s="303">
        <f>'PRIX LF'!AE934</f>
        <v>42597</v>
      </c>
    </row>
    <row r="931" spans="1:12" x14ac:dyDescent="0.2">
      <c r="A931" s="26">
        <f>'PRIX LF'!A935</f>
        <v>3575</v>
      </c>
      <c r="B931" s="26" t="str">
        <f>'PRIX LF'!D935</f>
        <v>PACK RACK + SOFT MEDECINE BALL</v>
      </c>
      <c r="C931" s="57">
        <f>'PRIX LF'!L935</f>
        <v>290</v>
      </c>
      <c r="D931" s="57">
        <f>'PRIX LF'!O935</f>
        <v>277.77499999999998</v>
      </c>
      <c r="E931" s="54">
        <f>'PRIX LF'!P935</f>
        <v>4.2155172413793199E-2</v>
      </c>
      <c r="F931" s="26" t="str">
        <f>'PRIX LF'!W935</f>
        <v>CROSSFIT</v>
      </c>
      <c r="G931" s="57">
        <f>'PRIX LF'!N935</f>
        <v>348</v>
      </c>
      <c r="H931" s="26" t="str">
        <f>'PRIX LF'!F935</f>
        <v>SET</v>
      </c>
      <c r="I931" s="26">
        <f>'PRIX LF'!V935</f>
        <v>33.5</v>
      </c>
      <c r="J931" s="57">
        <f>'PRIX LF'!R935</f>
        <v>0</v>
      </c>
      <c r="K931" s="57">
        <f>'PRIX LF'!J935</f>
        <v>160.56299999999999</v>
      </c>
      <c r="L931" s="303">
        <f>'PRIX LF'!AE935</f>
        <v>42597</v>
      </c>
    </row>
    <row r="932" spans="1:12" x14ac:dyDescent="0.2">
      <c r="A932" s="26">
        <f>'PRIX LF'!A936</f>
        <v>3485</v>
      </c>
      <c r="B932" s="26" t="str">
        <f>'PRIX LF'!D936</f>
        <v>DISQUES BUMPER 10KG VERT</v>
      </c>
      <c r="C932" s="57">
        <f>'PRIX LF'!L936</f>
        <v>65.5</v>
      </c>
      <c r="D932" s="57">
        <f>'PRIX LF'!O936</f>
        <v>62.221599999999995</v>
      </c>
      <c r="E932" s="54">
        <f>'PRIX LF'!P936</f>
        <v>5.00519083969466E-2</v>
      </c>
      <c r="F932" s="26" t="str">
        <f>'PRIX LF'!W936</f>
        <v>CROSSFIT</v>
      </c>
      <c r="G932" s="57">
        <f>'PRIX LF'!N936</f>
        <v>78.599999999999994</v>
      </c>
      <c r="H932" s="26" t="str">
        <f>'PRIX LF'!F936</f>
        <v>PIECE</v>
      </c>
      <c r="I932" s="26">
        <f>'PRIX LF'!V936</f>
        <v>10.5</v>
      </c>
      <c r="J932" s="57">
        <f>'PRIX LF'!R936</f>
        <v>0</v>
      </c>
      <c r="K932" s="57">
        <f>'PRIX LF'!J936</f>
        <v>37.218181818181812</v>
      </c>
      <c r="L932" s="303">
        <f>'PRIX LF'!AE936</f>
        <v>42597</v>
      </c>
    </row>
    <row r="933" spans="1:12" x14ac:dyDescent="0.2">
      <c r="A933" s="26">
        <f>'PRIX LF'!A937</f>
        <v>3486</v>
      </c>
      <c r="B933" s="26" t="str">
        <f>'PRIX LF'!D937</f>
        <v>DISQUES BUMPER 15KG JAUNE</v>
      </c>
      <c r="C933" s="57">
        <f>'PRIX LF'!L937</f>
        <v>87</v>
      </c>
      <c r="D933" s="57">
        <f>'PRIX LF'!O937</f>
        <v>82.221400000000003</v>
      </c>
      <c r="E933" s="54">
        <f>'PRIX LF'!P937</f>
        <v>5.4926436781609203E-2</v>
      </c>
      <c r="F933" s="26" t="str">
        <f>'PRIX LF'!W937</f>
        <v>CROSSFIT</v>
      </c>
      <c r="G933" s="57">
        <f>'PRIX LF'!N937</f>
        <v>104.39999999999999</v>
      </c>
      <c r="H933" s="26" t="str">
        <f>'PRIX LF'!F937</f>
        <v>PIECE</v>
      </c>
      <c r="I933" s="26">
        <f>'PRIX LF'!V937</f>
        <v>16</v>
      </c>
      <c r="J933" s="57">
        <f>'PRIX LF'!R937</f>
        <v>0</v>
      </c>
      <c r="K933" s="57">
        <f>'PRIX LF'!J937</f>
        <v>49.554545454545448</v>
      </c>
      <c r="L933" s="303">
        <f>'PRIX LF'!AE937</f>
        <v>42597</v>
      </c>
    </row>
    <row r="934" spans="1:12" x14ac:dyDescent="0.2">
      <c r="A934" s="26">
        <f>'PRIX LF'!A938</f>
        <v>3487</v>
      </c>
      <c r="B934" s="26" t="str">
        <f>'PRIX LF'!D938</f>
        <v>DISQUES BUMPER 20KG BLEU</v>
      </c>
      <c r="C934" s="57">
        <f>'PRIX LF'!L938</f>
        <v>116</v>
      </c>
      <c r="D934" s="57">
        <f>'PRIX LF'!O938</f>
        <v>109.99889999999999</v>
      </c>
      <c r="E934" s="54">
        <f>'PRIX LF'!P938</f>
        <v>5.1733620689655202E-2</v>
      </c>
      <c r="F934" s="26" t="str">
        <f>'PRIX LF'!W938</f>
        <v>CROSSFIT</v>
      </c>
      <c r="G934" s="57">
        <f>'PRIX LF'!N938</f>
        <v>139.19999999999999</v>
      </c>
      <c r="H934" s="26" t="str">
        <f>'PRIX LF'!F938</f>
        <v>PIECE</v>
      </c>
      <c r="I934" s="26">
        <f>'PRIX LF'!V938</f>
        <v>21</v>
      </c>
      <c r="J934" s="57">
        <f>'PRIX LF'!R938</f>
        <v>0</v>
      </c>
      <c r="K934" s="57">
        <f>'PRIX LF'!J938</f>
        <v>66.072727272727263</v>
      </c>
      <c r="L934" s="303">
        <f>'PRIX LF'!AE938</f>
        <v>42597</v>
      </c>
    </row>
    <row r="935" spans="1:12" x14ac:dyDescent="0.2">
      <c r="A935" s="26">
        <f>'PRIX LF'!A939</f>
        <v>3488</v>
      </c>
      <c r="B935" s="26" t="str">
        <f>'PRIX LF'!D939</f>
        <v>DISQUES BUMPER 25KG ROUGE</v>
      </c>
      <c r="C935" s="57">
        <f>'PRIX LF'!L939</f>
        <v>145</v>
      </c>
      <c r="D935" s="57">
        <f>'PRIX LF'!O939</f>
        <v>136.6653</v>
      </c>
      <c r="E935" s="54">
        <f>'PRIX LF'!P939</f>
        <v>5.7480689655172397E-2</v>
      </c>
      <c r="F935" s="26" t="str">
        <f>'PRIX LF'!W939</f>
        <v>CROSSFIT</v>
      </c>
      <c r="G935" s="57">
        <f>'PRIX LF'!N939</f>
        <v>174</v>
      </c>
      <c r="H935" s="26" t="str">
        <f>'PRIX LF'!F939</f>
        <v>PIECE</v>
      </c>
      <c r="I935" s="26">
        <f>'PRIX LF'!V939</f>
        <v>26.25</v>
      </c>
      <c r="J935" s="57">
        <f>'PRIX LF'!R939</f>
        <v>0</v>
      </c>
      <c r="K935" s="57">
        <f>'PRIX LF'!J939</f>
        <v>82.590909090909079</v>
      </c>
      <c r="L935" s="303">
        <f>'PRIX LF'!AE939</f>
        <v>42597</v>
      </c>
    </row>
    <row r="936" spans="1:12" x14ac:dyDescent="0.2">
      <c r="A936" s="26">
        <f>'PRIX LF'!A940</f>
        <v>3489</v>
      </c>
      <c r="B936" s="26" t="str">
        <f>'PRIX LF'!D940</f>
        <v>DISQUES BUMPER 5KG NOIR</v>
      </c>
      <c r="C936" s="57">
        <f>'PRIX LF'!L940</f>
        <v>35.5</v>
      </c>
      <c r="D936" s="57">
        <f>'PRIX LF'!O940</f>
        <v>33.332999999999998</v>
      </c>
      <c r="E936" s="54">
        <f>'PRIX LF'!P940</f>
        <v>6.1042253521126799E-2</v>
      </c>
      <c r="F936" s="26" t="str">
        <f>'PRIX LF'!W940</f>
        <v>CROSSFIT</v>
      </c>
      <c r="G936" s="57">
        <f>'PRIX LF'!N940</f>
        <v>42.6</v>
      </c>
      <c r="H936" s="26" t="str">
        <f>'PRIX LF'!F940</f>
        <v>PIECE</v>
      </c>
      <c r="I936" s="26">
        <f>'PRIX LF'!V940</f>
        <v>5.2307692307692317</v>
      </c>
      <c r="J936" s="57">
        <f>'PRIX LF'!R940</f>
        <v>0</v>
      </c>
      <c r="K936" s="57">
        <f>'PRIX LF'!J940</f>
        <v>19.602272727272723</v>
      </c>
      <c r="L936" s="303">
        <f>'PRIX LF'!AE940</f>
        <v>42597</v>
      </c>
    </row>
    <row r="937" spans="1:12" x14ac:dyDescent="0.2">
      <c r="A937" s="26">
        <f>'PRIX LF'!A941</f>
        <v>3631</v>
      </c>
      <c r="B937" s="26" t="str">
        <f>'PRIX LF'!D941</f>
        <v>DOME TRAINER ROSE</v>
      </c>
      <c r="C937" s="57">
        <f>'PRIX LF'!L941</f>
        <v>89</v>
      </c>
      <c r="D937" s="57">
        <f>'PRIX LF'!O941</f>
        <v>69.221530000000001</v>
      </c>
      <c r="E937" s="54">
        <f>'PRIX LF'!P941</f>
        <v>0.22223000000000001</v>
      </c>
      <c r="F937" s="26" t="str">
        <f>'PRIX LF'!W941</f>
        <v>FITNESS</v>
      </c>
      <c r="G937" s="57">
        <f>'PRIX LF'!N941</f>
        <v>106.8</v>
      </c>
      <c r="H937" s="26" t="str">
        <f>'PRIX LF'!F941</f>
        <v>PIECE</v>
      </c>
      <c r="I937" s="26">
        <f>'PRIX LF'!V941</f>
        <v>7</v>
      </c>
      <c r="J937" s="57">
        <f>'PRIX LF'!R941</f>
        <v>0</v>
      </c>
      <c r="K937" s="57">
        <f>'PRIX LF'!J941</f>
        <v>29.80590909090909</v>
      </c>
      <c r="L937" s="303">
        <f>'PRIX LF'!AE941</f>
        <v>42597</v>
      </c>
    </row>
    <row r="938" spans="1:12" x14ac:dyDescent="0.2">
      <c r="A938" s="26">
        <f>'PRIX LF'!A942</f>
        <v>3783</v>
      </c>
      <c r="B938" s="26" t="str">
        <f>'PRIX LF'!D942</f>
        <v>FLE-XX BASIC - BACK ARCH</v>
      </c>
      <c r="C938" s="57">
        <f>'PRIX LF'!L942</f>
        <v>1091</v>
      </c>
      <c r="D938" s="57">
        <f>'PRIX LF'!O942</f>
        <v>1091</v>
      </c>
      <c r="E938" s="54">
        <f>'PRIX LF'!P942</f>
        <v>0</v>
      </c>
      <c r="F938" s="26" t="str">
        <f>'PRIX LF'!W942</f>
        <v>PILATES &amp; BIEN ETRE</v>
      </c>
      <c r="G938" s="57">
        <f>'PRIX LF'!N942</f>
        <v>1309.2</v>
      </c>
      <c r="H938" s="26" t="str">
        <f>'PRIX LF'!F942</f>
        <v>PIECE</v>
      </c>
      <c r="I938" s="26">
        <f>'PRIX LF'!V942</f>
        <v>100</v>
      </c>
      <c r="J938" s="57">
        <f>'PRIX LF'!R942</f>
        <v>0</v>
      </c>
      <c r="K938" s="57">
        <f>'PRIX LF'!J942</f>
        <v>600</v>
      </c>
      <c r="L938" s="303">
        <f>'PRIX LF'!AE942</f>
        <v>42597</v>
      </c>
    </row>
    <row r="939" spans="1:12" x14ac:dyDescent="0.2">
      <c r="A939" s="26">
        <f>'PRIX LF'!A943</f>
        <v>3787</v>
      </c>
      <c r="B939" s="26" t="str">
        <f>'PRIX LF'!D943</f>
        <v>FLE-XX BASIC - CHEST</v>
      </c>
      <c r="C939" s="57">
        <f>'PRIX LF'!L943</f>
        <v>1500</v>
      </c>
      <c r="D939" s="57">
        <f>'PRIX LF'!O943</f>
        <v>1500</v>
      </c>
      <c r="E939" s="54">
        <f>'PRIX LF'!P943</f>
        <v>0</v>
      </c>
      <c r="F939" s="26" t="str">
        <f>'PRIX LF'!W943</f>
        <v>PILATES &amp; BIEN ETRE</v>
      </c>
      <c r="G939" s="57">
        <f>'PRIX LF'!N943</f>
        <v>1800</v>
      </c>
      <c r="H939" s="26" t="str">
        <f>'PRIX LF'!F943</f>
        <v>PIECE</v>
      </c>
      <c r="I939" s="26">
        <f>'PRIX LF'!V943</f>
        <v>100</v>
      </c>
      <c r="J939" s="57">
        <f>'PRIX LF'!R943</f>
        <v>0</v>
      </c>
      <c r="K939" s="57">
        <f>'PRIX LF'!J943</f>
        <v>825</v>
      </c>
      <c r="L939" s="303">
        <f>'PRIX LF'!AE943</f>
        <v>42597</v>
      </c>
    </row>
    <row r="940" spans="1:12" x14ac:dyDescent="0.2">
      <c r="A940" s="26">
        <f>'PRIX LF'!A944</f>
        <v>3782</v>
      </c>
      <c r="B940" s="26" t="str">
        <f>'PRIX LF'!D944</f>
        <v>FLE-XX BASIC - CIRCUIT COMPLET</v>
      </c>
      <c r="C940" s="57">
        <f>'PRIX LF'!L944</f>
        <v>16091</v>
      </c>
      <c r="D940" s="57">
        <f>'PRIX LF'!O944</f>
        <v>16091</v>
      </c>
      <c r="E940" s="54">
        <f>'PRIX LF'!P944</f>
        <v>0</v>
      </c>
      <c r="F940" s="26" t="str">
        <f>'PRIX LF'!W944</f>
        <v>PILATES &amp; BIEN ETRE</v>
      </c>
      <c r="G940" s="57">
        <f>'PRIX LF'!N944</f>
        <v>19309.2</v>
      </c>
      <c r="H940" s="26" t="str">
        <f>'PRIX LF'!F944</f>
        <v>SET</v>
      </c>
      <c r="I940" s="26">
        <f>'PRIX LF'!V944</f>
        <v>100</v>
      </c>
      <c r="J940" s="57">
        <f>'PRIX LF'!R944</f>
        <v>0</v>
      </c>
      <c r="K940" s="57">
        <f>'PRIX LF'!J944</f>
        <v>8850</v>
      </c>
      <c r="L940" s="303">
        <f>'PRIX LF'!AE944</f>
        <v>42597</v>
      </c>
    </row>
    <row r="941" spans="1:12" x14ac:dyDescent="0.2">
      <c r="A941" s="26">
        <f>'PRIX LF'!A945</f>
        <v>3789</v>
      </c>
      <c r="B941" s="26" t="str">
        <f>'PRIX LF'!D945</f>
        <v>FLE-XX BASIC - HIP</v>
      </c>
      <c r="C941" s="57">
        <f>'PRIX LF'!L945</f>
        <v>1227</v>
      </c>
      <c r="D941" s="57">
        <f>'PRIX LF'!O945</f>
        <v>1227</v>
      </c>
      <c r="E941" s="54">
        <f>'PRIX LF'!P945</f>
        <v>0</v>
      </c>
      <c r="F941" s="26" t="str">
        <f>'PRIX LF'!W945</f>
        <v>PILATES &amp; BIEN ETRE</v>
      </c>
      <c r="G941" s="57">
        <f>'PRIX LF'!N945</f>
        <v>1472.3999999999999</v>
      </c>
      <c r="H941" s="26" t="str">
        <f>'PRIX LF'!F945</f>
        <v>PIECE</v>
      </c>
      <c r="I941" s="26">
        <f>'PRIX LF'!V945</f>
        <v>100</v>
      </c>
      <c r="J941" s="57">
        <f>'PRIX LF'!R945</f>
        <v>0</v>
      </c>
      <c r="K941" s="57">
        <f>'PRIX LF'!J945</f>
        <v>675</v>
      </c>
      <c r="L941" s="303">
        <f>'PRIX LF'!AE945</f>
        <v>42597</v>
      </c>
    </row>
    <row r="942" spans="1:12" x14ac:dyDescent="0.2">
      <c r="A942" s="26">
        <f>'PRIX LF'!A946</f>
        <v>3788</v>
      </c>
      <c r="B942" s="26" t="str">
        <f>'PRIX LF'!D946</f>
        <v>FLE-XX BASIC - LEG CURL</v>
      </c>
      <c r="C942" s="57">
        <f>'PRIX LF'!L946</f>
        <v>2000</v>
      </c>
      <c r="D942" s="57">
        <f>'PRIX LF'!O946</f>
        <v>2000</v>
      </c>
      <c r="E942" s="54">
        <f>'PRIX LF'!P946</f>
        <v>0</v>
      </c>
      <c r="F942" s="26" t="str">
        <f>'PRIX LF'!W946</f>
        <v>PILATES &amp; BIEN ETRE</v>
      </c>
      <c r="G942" s="57">
        <f>'PRIX LF'!N946</f>
        <v>2400</v>
      </c>
      <c r="H942" s="26" t="str">
        <f>'PRIX LF'!F946</f>
        <v>PIECE</v>
      </c>
      <c r="I942" s="26">
        <f>'PRIX LF'!V946</f>
        <v>100</v>
      </c>
      <c r="J942" s="57">
        <f>'PRIX LF'!R946</f>
        <v>0</v>
      </c>
      <c r="K942" s="57">
        <f>'PRIX LF'!J946</f>
        <v>1100</v>
      </c>
      <c r="L942" s="303">
        <f>'PRIX LF'!AE946</f>
        <v>42597</v>
      </c>
    </row>
    <row r="943" spans="1:12" x14ac:dyDescent="0.2">
      <c r="A943" s="26">
        <f>'PRIX LF'!A947</f>
        <v>3790</v>
      </c>
      <c r="B943" s="26" t="str">
        <f>'PRIX LF'!D947</f>
        <v>FLE-XX BASIC - LEG EXTENSION</v>
      </c>
      <c r="C943" s="57">
        <f>'PRIX LF'!L947</f>
        <v>1909</v>
      </c>
      <c r="D943" s="57">
        <f>'PRIX LF'!O947</f>
        <v>1909</v>
      </c>
      <c r="E943" s="54">
        <f>'PRIX LF'!P947</f>
        <v>0</v>
      </c>
      <c r="F943" s="26" t="str">
        <f>'PRIX LF'!W947</f>
        <v>PILATES &amp; BIEN ETRE</v>
      </c>
      <c r="G943" s="57">
        <f>'PRIX LF'!N947</f>
        <v>2290.7999999999997</v>
      </c>
      <c r="H943" s="26" t="str">
        <f>'PRIX LF'!F947</f>
        <v>PIECE</v>
      </c>
      <c r="I943" s="26">
        <f>'PRIX LF'!V947</f>
        <v>100</v>
      </c>
      <c r="J943" s="57">
        <f>'PRIX LF'!R947</f>
        <v>0</v>
      </c>
      <c r="K943" s="57">
        <f>'PRIX LF'!J947</f>
        <v>1050</v>
      </c>
      <c r="L943" s="303">
        <f>'PRIX LF'!AE947</f>
        <v>42597</v>
      </c>
    </row>
    <row r="944" spans="1:12" x14ac:dyDescent="0.2">
      <c r="A944" s="26">
        <f>'PRIX LF'!A948</f>
        <v>3785</v>
      </c>
      <c r="B944" s="26" t="str">
        <f>'PRIX LF'!D948</f>
        <v>FLE-XX BASIC - MUSHROOM</v>
      </c>
      <c r="C944" s="57">
        <f>'PRIX LF'!L948</f>
        <v>1864</v>
      </c>
      <c r="D944" s="57">
        <f>'PRIX LF'!O948</f>
        <v>1864</v>
      </c>
      <c r="E944" s="54">
        <f>'PRIX LF'!P948</f>
        <v>0</v>
      </c>
      <c r="F944" s="26" t="str">
        <f>'PRIX LF'!W948</f>
        <v>PILATES &amp; BIEN ETRE</v>
      </c>
      <c r="G944" s="57">
        <f>'PRIX LF'!N948</f>
        <v>2236.7999999999997</v>
      </c>
      <c r="H944" s="26" t="str">
        <f>'PRIX LF'!F948</f>
        <v>PIECE</v>
      </c>
      <c r="I944" s="26">
        <f>'PRIX LF'!V948</f>
        <v>100</v>
      </c>
      <c r="J944" s="57">
        <f>'PRIX LF'!R948</f>
        <v>0</v>
      </c>
      <c r="K944" s="57">
        <f>'PRIX LF'!J948</f>
        <v>1025</v>
      </c>
      <c r="L944" s="303">
        <f>'PRIX LF'!AE948</f>
        <v>42597</v>
      </c>
    </row>
    <row r="945" spans="1:12" x14ac:dyDescent="0.2">
      <c r="A945" s="26">
        <f>'PRIX LF'!A949</f>
        <v>3784</v>
      </c>
      <c r="B945" s="26" t="str">
        <f>'PRIX LF'!D949</f>
        <v>FLE-XX BASIC - RABBIT</v>
      </c>
      <c r="C945" s="57">
        <f>'PRIX LF'!L949</f>
        <v>1909</v>
      </c>
      <c r="D945" s="57">
        <f>'PRIX LF'!O949</f>
        <v>1909</v>
      </c>
      <c r="E945" s="54">
        <f>'PRIX LF'!P949</f>
        <v>0</v>
      </c>
      <c r="F945" s="26" t="str">
        <f>'PRIX LF'!W949</f>
        <v>PILATES &amp; BIEN ETRE</v>
      </c>
      <c r="G945" s="57">
        <f>'PRIX LF'!N949</f>
        <v>2290.7999999999997</v>
      </c>
      <c r="H945" s="26" t="str">
        <f>'PRIX LF'!F949</f>
        <v>PIECE</v>
      </c>
      <c r="I945" s="26">
        <f>'PRIX LF'!V949</f>
        <v>100</v>
      </c>
      <c r="J945" s="57">
        <f>'PRIX LF'!R949</f>
        <v>0</v>
      </c>
      <c r="K945" s="57">
        <f>'PRIX LF'!J949</f>
        <v>1050</v>
      </c>
      <c r="L945" s="303">
        <f>'PRIX LF'!AE949</f>
        <v>42597</v>
      </c>
    </row>
    <row r="946" spans="1:12" x14ac:dyDescent="0.2">
      <c r="A946" s="26">
        <f>'PRIX LF'!A950</f>
        <v>3786</v>
      </c>
      <c r="B946" s="26" t="str">
        <f>'PRIX LF'!D950</f>
        <v>FLE-XX BASIC - SPLIT</v>
      </c>
      <c r="C946" s="57">
        <f>'PRIX LF'!L950</f>
        <v>1591</v>
      </c>
      <c r="D946" s="57">
        <f>'PRIX LF'!O950</f>
        <v>1591</v>
      </c>
      <c r="E946" s="54">
        <f>'PRIX LF'!P950</f>
        <v>0</v>
      </c>
      <c r="F946" s="26" t="str">
        <f>'PRIX LF'!W950</f>
        <v>PILATES &amp; BIEN ETRE</v>
      </c>
      <c r="G946" s="57">
        <f>'PRIX LF'!N950</f>
        <v>1909.1999999999998</v>
      </c>
      <c r="H946" s="26" t="str">
        <f>'PRIX LF'!F950</f>
        <v>PIECE</v>
      </c>
      <c r="I946" s="26">
        <f>'PRIX LF'!V950</f>
        <v>100</v>
      </c>
      <c r="J946" s="57">
        <f>'PRIX LF'!R950</f>
        <v>0</v>
      </c>
      <c r="K946" s="57">
        <f>'PRIX LF'!J950</f>
        <v>875</v>
      </c>
      <c r="L946" s="303">
        <f>'PRIX LF'!AE950</f>
        <v>42597</v>
      </c>
    </row>
    <row r="947" spans="1:12" x14ac:dyDescent="0.2">
      <c r="A947" s="26">
        <f>'PRIX LF'!A951</f>
        <v>3535</v>
      </c>
      <c r="B947" s="26" t="str">
        <f>'PRIX LF'!D951</f>
        <v>K-GLIDE</v>
      </c>
      <c r="C947" s="57">
        <f>'PRIX LF'!L951</f>
        <v>19.899999999999999</v>
      </c>
      <c r="D947" s="57">
        <f>'PRIX LF'!O951</f>
        <v>16.555389999999999</v>
      </c>
      <c r="E947" s="54">
        <f>'PRIX LF'!P951</f>
        <v>0.16807085427135701</v>
      </c>
      <c r="F947" s="26" t="str">
        <f>'PRIX LF'!W951</f>
        <v>PILATES &amp; BIEN ETRE</v>
      </c>
      <c r="G947" s="57">
        <f>'PRIX LF'!N951</f>
        <v>23.88</v>
      </c>
      <c r="H947" s="26" t="str">
        <f>'PRIX LF'!F951</f>
        <v>PAIRE</v>
      </c>
      <c r="I947" s="26">
        <f>'PRIX LF'!V951</f>
        <v>0.35</v>
      </c>
      <c r="J947" s="57">
        <f>'PRIX LF'!R951</f>
        <v>0</v>
      </c>
      <c r="K947" s="57">
        <f>'PRIX LF'!J951</f>
        <v>9.6</v>
      </c>
      <c r="L947" s="303">
        <f>'PRIX LF'!AE951</f>
        <v>42597</v>
      </c>
    </row>
    <row r="948" spans="1:12" x14ac:dyDescent="0.2">
      <c r="A948" s="26">
        <f>'PRIX LF'!A952</f>
        <v>3533</v>
      </c>
      <c r="B948" s="26" t="str">
        <f>'PRIX LF'!D952</f>
        <v>KETTLEBELL 44 KG</v>
      </c>
      <c r="C948" s="57">
        <f>'PRIX LF'!L952</f>
        <v>121</v>
      </c>
      <c r="D948" s="57">
        <f>'PRIX LF'!O952</f>
        <v>108.9</v>
      </c>
      <c r="E948" s="54">
        <f>'PRIX LF'!P952</f>
        <v>-9.999999999999995E-2</v>
      </c>
      <c r="F948" s="26" t="str">
        <f>'PRIX LF'!W952</f>
        <v>CROSSFIT</v>
      </c>
      <c r="G948" s="57">
        <f>'PRIX LF'!N952</f>
        <v>145.19999999999999</v>
      </c>
      <c r="H948" s="26" t="str">
        <f>'PRIX LF'!F952</f>
        <v>PIECE</v>
      </c>
      <c r="I948" s="26">
        <f>'PRIX LF'!V952</f>
        <v>45.725490196078432</v>
      </c>
      <c r="J948" s="57">
        <f>'PRIX LF'!R952</f>
        <v>102.85</v>
      </c>
      <c r="K948" s="57">
        <f>'PRIX LF'!J952</f>
        <v>63.019999999999989</v>
      </c>
      <c r="L948" s="303">
        <f>'PRIX LF'!AE952</f>
        <v>42597</v>
      </c>
    </row>
    <row r="949" spans="1:12" x14ac:dyDescent="0.2">
      <c r="A949" s="26">
        <f>'PRIX LF'!A953</f>
        <v>3534</v>
      </c>
      <c r="B949" s="26" t="str">
        <f>'PRIX LF'!D953</f>
        <v>KETTLEBELL 48 KG</v>
      </c>
      <c r="C949" s="57">
        <f>'PRIX LF'!L953</f>
        <v>133</v>
      </c>
      <c r="D949" s="57">
        <f>'PRIX LF'!O953</f>
        <v>119.7</v>
      </c>
      <c r="E949" s="54">
        <f>'PRIX LF'!P953</f>
        <v>-9.9999999999999978E-2</v>
      </c>
      <c r="F949" s="26" t="str">
        <f>'PRIX LF'!W953</f>
        <v>CROSSFIT</v>
      </c>
      <c r="G949" s="57">
        <f>'PRIX LF'!N953</f>
        <v>159.6</v>
      </c>
      <c r="H949" s="26" t="str">
        <f>'PRIX LF'!F953</f>
        <v>PIECE</v>
      </c>
      <c r="I949" s="26">
        <f>'PRIX LF'!V953</f>
        <v>49.882352941176478</v>
      </c>
      <c r="J949" s="57">
        <f>'PRIX LF'!R953</f>
        <v>113.05</v>
      </c>
      <c r="K949" s="57">
        <f>'PRIX LF'!J953</f>
        <v>68.74909090909091</v>
      </c>
      <c r="L949" s="303">
        <f>'PRIX LF'!AE953</f>
        <v>42597</v>
      </c>
    </row>
    <row r="950" spans="1:12" x14ac:dyDescent="0.2">
      <c r="A950" s="26">
        <f>'PRIX LF'!A954</f>
        <v>2380</v>
      </c>
      <c r="B950" s="26" t="str">
        <f>'PRIX LF'!D954</f>
        <v>PACK ECO</v>
      </c>
      <c r="C950" s="57">
        <f>'PRIX LF'!L954</f>
        <v>1784.7</v>
      </c>
      <c r="D950" s="57">
        <f>'PRIX LF'!O954</f>
        <v>1646.4724239999998</v>
      </c>
      <c r="E950" s="54">
        <f>'PRIX LF'!P954</f>
        <v>7.7451434975066E-2</v>
      </c>
      <c r="F950" s="26">
        <f>'PRIX LF'!W954</f>
        <v>0</v>
      </c>
      <c r="G950" s="57">
        <f>'PRIX LF'!N954</f>
        <v>1784.7</v>
      </c>
      <c r="H950" s="26" t="str">
        <f>'PRIX LF'!F954</f>
        <v>SET</v>
      </c>
      <c r="I950" s="26">
        <f>'PRIX LF'!V954</f>
        <v>281.66000000000003</v>
      </c>
      <c r="J950" s="57">
        <f>'PRIX LF'!R954</f>
        <v>0</v>
      </c>
      <c r="K950" s="57">
        <f>'PRIX LF'!J954</f>
        <v>668.10700000000008</v>
      </c>
      <c r="L950" s="303">
        <f>'PRIX LF'!AE954</f>
        <v>42597</v>
      </c>
    </row>
    <row r="951" spans="1:12" x14ac:dyDescent="0.2">
      <c r="A951" s="26">
        <f>'PRIX LF'!A955</f>
        <v>2381</v>
      </c>
      <c r="B951" s="26" t="str">
        <f>'PRIX LF'!D955</f>
        <v>PACK ECO +</v>
      </c>
      <c r="C951" s="57">
        <f>'PRIX LF'!L955</f>
        <v>2434.6999999999998</v>
      </c>
      <c r="D951" s="57">
        <f>'PRIX LF'!O955</f>
        <v>2367.3985479999997</v>
      </c>
      <c r="E951" s="54">
        <f>'PRIX LF'!P955</f>
        <v>2.7642605659834899E-2</v>
      </c>
      <c r="F951" s="26">
        <f>'PRIX LF'!W955</f>
        <v>0</v>
      </c>
      <c r="G951" s="57">
        <f>'PRIX LF'!N955</f>
        <v>2434.6999999999998</v>
      </c>
      <c r="H951" s="26" t="str">
        <f>'PRIX LF'!F955</f>
        <v>SET</v>
      </c>
      <c r="I951" s="26">
        <f>'PRIX LF'!V955</f>
        <v>363.96</v>
      </c>
      <c r="J951" s="57">
        <f>'PRIX LF'!R955</f>
        <v>0</v>
      </c>
      <c r="K951" s="57">
        <f>'PRIX LF'!J955</f>
        <v>1136.3</v>
      </c>
      <c r="L951" s="303">
        <f>'PRIX LF'!AE955</f>
        <v>42597</v>
      </c>
    </row>
    <row r="952" spans="1:12" x14ac:dyDescent="0.2">
      <c r="A952" s="26">
        <f>'PRIX LF'!A956</f>
        <v>2382</v>
      </c>
      <c r="B952" s="26" t="str">
        <f>'PRIX LF'!D956</f>
        <v>PACK PRO</v>
      </c>
      <c r="C952" s="57">
        <f>'PRIX LF'!L956</f>
        <v>1828.6</v>
      </c>
      <c r="D952" s="57">
        <f>'PRIX LF'!O956</f>
        <v>1687.3720150000001</v>
      </c>
      <c r="E952" s="54">
        <f>'PRIX LF'!P956</f>
        <v>7.7232847533632201E-2</v>
      </c>
      <c r="F952" s="26">
        <f>'PRIX LF'!W956</f>
        <v>0</v>
      </c>
      <c r="G952" s="57">
        <f>'PRIX LF'!N956</f>
        <v>1828.6</v>
      </c>
      <c r="H952" s="26" t="str">
        <f>'PRIX LF'!F956</f>
        <v>SET</v>
      </c>
      <c r="I952" s="26">
        <f>'PRIX LF'!V956</f>
        <v>285.08</v>
      </c>
      <c r="J952" s="57">
        <f>'PRIX LF'!R956</f>
        <v>0</v>
      </c>
      <c r="K952" s="57">
        <f>'PRIX LF'!J956</f>
        <v>666.2700000000001</v>
      </c>
      <c r="L952" s="303">
        <f>'PRIX LF'!AE956</f>
        <v>42597</v>
      </c>
    </row>
    <row r="953" spans="1:12" x14ac:dyDescent="0.2">
      <c r="A953" s="26">
        <f>'PRIX LF'!A957</f>
        <v>2383</v>
      </c>
      <c r="B953" s="26" t="str">
        <f>'PRIX LF'!D957</f>
        <v>PACK PRO +</v>
      </c>
      <c r="C953" s="57">
        <f>'PRIX LF'!L957</f>
        <v>2553.6</v>
      </c>
      <c r="D953" s="57">
        <f>'PRIX LF'!O957</f>
        <v>2217.3667150000001</v>
      </c>
      <c r="E953" s="54">
        <f>'PRIX LF'!P957</f>
        <v>0.13167030270989999</v>
      </c>
      <c r="F953" s="26">
        <f>'PRIX LF'!W957</f>
        <v>0</v>
      </c>
      <c r="G953" s="57">
        <f>'PRIX LF'!N957</f>
        <v>2553.6</v>
      </c>
      <c r="H953" s="26" t="str">
        <f>'PRIX LF'!F957</f>
        <v>SET</v>
      </c>
      <c r="I953" s="26">
        <f>'PRIX LF'!V957</f>
        <v>378.08</v>
      </c>
      <c r="J953" s="57">
        <f>'PRIX LF'!R957</f>
        <v>0</v>
      </c>
      <c r="K953" s="57">
        <f>'PRIX LF'!J957</f>
        <v>960.09</v>
      </c>
      <c r="L953" s="303">
        <f>'PRIX LF'!AE957</f>
        <v>42597</v>
      </c>
    </row>
    <row r="954" spans="1:12" x14ac:dyDescent="0.2">
      <c r="A954" s="26">
        <f>'PRIX LF'!A958</f>
        <v>1717</v>
      </c>
      <c r="B954" s="26" t="str">
        <f>'PRIX LF'!D958</f>
        <v>RACK DISQUES &amp; BARRES</v>
      </c>
      <c r="C954" s="57">
        <f>'PRIX LF'!L958</f>
        <v>200</v>
      </c>
      <c r="D954" s="57">
        <f>'PRIX LF'!O958</f>
        <v>166.66499999999999</v>
      </c>
      <c r="E954" s="54">
        <f>'PRIX LF'!P958</f>
        <v>0.16667499999999999</v>
      </c>
      <c r="F954" s="26" t="str">
        <f>'PRIX LF'!W958</f>
        <v>MUSCULATION</v>
      </c>
      <c r="G954" s="57">
        <f>'PRIX LF'!N958</f>
        <v>240</v>
      </c>
      <c r="H954" s="26" t="str">
        <f>'PRIX LF'!F958</f>
        <v>PIECE</v>
      </c>
      <c r="I954" s="26">
        <f>'PRIX LF'!V958</f>
        <v>33</v>
      </c>
      <c r="J954" s="57">
        <f>'PRIX LF'!R958</f>
        <v>0</v>
      </c>
      <c r="K954" s="57">
        <f>'PRIX LF'!J958</f>
        <v>33.454545454545453</v>
      </c>
      <c r="L954" s="303">
        <f>'PRIX LF'!AE958</f>
        <v>42597</v>
      </c>
    </row>
    <row r="955" spans="1:12" x14ac:dyDescent="0.2">
      <c r="A955" s="26">
        <f>'PRIX LF'!A959</f>
        <v>3876</v>
      </c>
      <c r="B955" s="26" t="str">
        <f>'PRIX LF'!D959</f>
        <v>VELO BODYTONE EOLOX</v>
      </c>
      <c r="C955" s="57">
        <f>'PRIX LF'!L959</f>
        <v>1335</v>
      </c>
      <c r="D955" s="57">
        <f>'PRIX LF'!O959</f>
        <v>889.99109999999996</v>
      </c>
      <c r="E955" s="54">
        <f>'PRIX LF'!P959</f>
        <v>0.33334000000000003</v>
      </c>
      <c r="F955" s="26" t="str">
        <f>'PRIX LF'!W959</f>
        <v>CARDIO TRAINING</v>
      </c>
      <c r="G955" s="57">
        <f>'PRIX LF'!N959</f>
        <v>1602</v>
      </c>
      <c r="H955" s="26" t="str">
        <f>'PRIX LF'!F959</f>
        <v>PIECE</v>
      </c>
      <c r="I955" s="26">
        <f>'PRIX LF'!V959</f>
        <v>52</v>
      </c>
      <c r="J955" s="57">
        <f>'PRIX LF'!R959</f>
        <v>0</v>
      </c>
      <c r="K955" s="57">
        <f>'PRIX LF'!J959</f>
        <v>474.99999999999994</v>
      </c>
      <c r="L955" s="303">
        <f>'PRIX LF'!AE959</f>
        <v>42597</v>
      </c>
    </row>
    <row r="956" spans="1:12" x14ac:dyDescent="0.2">
      <c r="A956" s="26">
        <f>'PRIX LF'!A960</f>
        <v>3875</v>
      </c>
      <c r="B956" s="26" t="str">
        <f>'PRIX LF'!D960</f>
        <v>VELO BODYTONE GIRO</v>
      </c>
      <c r="C956" s="57">
        <f>'PRIX LF'!L960</f>
        <v>925</v>
      </c>
      <c r="D956" s="57">
        <f>'PRIX LF'!O960</f>
        <v>616.66049999999996</v>
      </c>
      <c r="E956" s="54">
        <f>'PRIX LF'!P960</f>
        <v>0.33334000000000003</v>
      </c>
      <c r="F956" s="26" t="str">
        <f>'PRIX LF'!W960</f>
        <v>CARDIO TRAINING</v>
      </c>
      <c r="G956" s="57">
        <f>'PRIX LF'!N960</f>
        <v>1110</v>
      </c>
      <c r="H956" s="26" t="str">
        <f>'PRIX LF'!F960</f>
        <v>PIECE</v>
      </c>
      <c r="I956" s="26">
        <f>'PRIX LF'!V960</f>
        <v>55</v>
      </c>
      <c r="J956" s="57">
        <f>'PRIX LF'!R960</f>
        <v>0</v>
      </c>
      <c r="K956" s="57">
        <f>'PRIX LF'!J960</f>
        <v>349.99999999999994</v>
      </c>
      <c r="L956" s="303">
        <f>'PRIX LF'!AE960</f>
        <v>42597</v>
      </c>
    </row>
    <row r="957" spans="1:12" x14ac:dyDescent="0.2">
      <c r="A957" s="26">
        <f>'PRIX LF'!A961</f>
        <v>3770</v>
      </c>
      <c r="B957" s="26" t="str">
        <f>'PRIX LF'!D961</f>
        <v>VESTIAIRE MONOBLOC 1COL.</v>
      </c>
      <c r="C957" s="57">
        <f>'PRIX LF'!L961</f>
        <v>205</v>
      </c>
      <c r="D957" s="57">
        <f>'PRIX LF'!O961</f>
        <v>183.33150000000001</v>
      </c>
      <c r="E957" s="54">
        <f>'PRIX LF'!P961</f>
        <v>0.1057</v>
      </c>
      <c r="F957" s="26" t="str">
        <f>'PRIX LF'!W961</f>
        <v>EQUIPEMENT CLUB</v>
      </c>
      <c r="G957" s="57">
        <f>'PRIX LF'!N961</f>
        <v>246</v>
      </c>
      <c r="H957" s="26" t="str">
        <f>'PRIX LF'!F961</f>
        <v>PIECE</v>
      </c>
      <c r="I957" s="26">
        <f>'PRIX LF'!V961</f>
        <v>21</v>
      </c>
      <c r="J957" s="57">
        <f>'PRIX LF'!R961</f>
        <v>0</v>
      </c>
      <c r="K957" s="57">
        <f>'PRIX LF'!J961</f>
        <v>72</v>
      </c>
      <c r="L957" s="303">
        <f>'PRIX LF'!AE961</f>
        <v>42597</v>
      </c>
    </row>
    <row r="958" spans="1:12" x14ac:dyDescent="0.2">
      <c r="A958" s="26">
        <f>'PRIX LF'!A962</f>
        <v>3771</v>
      </c>
      <c r="B958" s="26" t="str">
        <f>'PRIX LF'!D962</f>
        <v>VESTIAIRE MONOBLOC 2COL.</v>
      </c>
      <c r="C958" s="57">
        <f>'PRIX LF'!L962</f>
        <v>264</v>
      </c>
      <c r="D958" s="57">
        <f>'PRIX LF'!O962</f>
        <v>233.33099999999999</v>
      </c>
      <c r="E958" s="54">
        <f>'PRIX LF'!P962</f>
        <v>0.11617045454545501</v>
      </c>
      <c r="F958" s="26" t="str">
        <f>'PRIX LF'!W962</f>
        <v>EQUIPEMENT CLUB</v>
      </c>
      <c r="G958" s="57">
        <f>'PRIX LF'!N962</f>
        <v>316.8</v>
      </c>
      <c r="H958" s="26" t="str">
        <f>'PRIX LF'!F962</f>
        <v>PIECE</v>
      </c>
      <c r="I958" s="26">
        <f>'PRIX LF'!V962</f>
        <v>31.3</v>
      </c>
      <c r="J958" s="57">
        <f>'PRIX LF'!R962</f>
        <v>0</v>
      </c>
      <c r="K958" s="57">
        <f>'PRIX LF'!J962</f>
        <v>100.3</v>
      </c>
      <c r="L958" s="303">
        <f>'PRIX LF'!AE962</f>
        <v>42597</v>
      </c>
    </row>
    <row r="959" spans="1:12" x14ac:dyDescent="0.2">
      <c r="A959" s="26">
        <f>'PRIX LF'!A963</f>
        <v>3772</v>
      </c>
      <c r="B959" s="26" t="str">
        <f>'PRIX LF'!D963</f>
        <v>VESTIAIRE MONOBLOC 3COL.</v>
      </c>
      <c r="C959" s="57">
        <f>'PRIX LF'!L963</f>
        <v>371</v>
      </c>
      <c r="D959" s="57">
        <f>'PRIX LF'!O963</f>
        <v>327.77449999999999</v>
      </c>
      <c r="E959" s="54">
        <f>'PRIX LF'!P963</f>
        <v>0.116510781671159</v>
      </c>
      <c r="F959" s="26" t="str">
        <f>'PRIX LF'!W963</f>
        <v>EQUIPEMENT CLUB</v>
      </c>
      <c r="G959" s="57">
        <f>'PRIX LF'!N963</f>
        <v>445.2</v>
      </c>
      <c r="H959" s="26" t="str">
        <f>'PRIX LF'!F963</f>
        <v>PIECE</v>
      </c>
      <c r="I959" s="26">
        <f>'PRIX LF'!V963</f>
        <v>42.4</v>
      </c>
      <c r="J959" s="57">
        <f>'PRIX LF'!R963</f>
        <v>0</v>
      </c>
      <c r="K959" s="57">
        <f>'PRIX LF'!J963</f>
        <v>144.5</v>
      </c>
      <c r="L959" s="303">
        <f>'PRIX LF'!AE963</f>
        <v>42597</v>
      </c>
    </row>
    <row r="960" spans="1:12" x14ac:dyDescent="0.2">
      <c r="A960" s="26">
        <f>'PRIX LF'!A964</f>
        <v>3773</v>
      </c>
      <c r="B960" s="26" t="str">
        <f>'PRIX LF'!D964</f>
        <v>VESTIAIRE MONOBLOC 4COL.</v>
      </c>
      <c r="C960" s="57">
        <f>'PRIX LF'!L964</f>
        <v>470</v>
      </c>
      <c r="D960" s="57">
        <f>'PRIX LF'!O964</f>
        <v>416.66249999999997</v>
      </c>
      <c r="E960" s="54">
        <f>'PRIX LF'!P964</f>
        <v>0.113484042553192</v>
      </c>
      <c r="F960" s="26" t="str">
        <f>'PRIX LF'!W964</f>
        <v>EQUIPEMENT CLUB</v>
      </c>
      <c r="G960" s="57">
        <f>'PRIX LF'!N964</f>
        <v>564</v>
      </c>
      <c r="H960" s="26" t="str">
        <f>'PRIX LF'!F964</f>
        <v>PIECE</v>
      </c>
      <c r="I960" s="26">
        <f>'PRIX LF'!V964</f>
        <v>54.6</v>
      </c>
      <c r="J960" s="57">
        <f>'PRIX LF'!R964</f>
        <v>0</v>
      </c>
      <c r="K960" s="57">
        <f>'PRIX LF'!J964</f>
        <v>184.8</v>
      </c>
      <c r="L960" s="303">
        <f>'PRIX LF'!AE964</f>
        <v>42597</v>
      </c>
    </row>
    <row r="961" spans="1:12" x14ac:dyDescent="0.2">
      <c r="A961" s="26">
        <f>'PRIX LF'!A965</f>
        <v>1446</v>
      </c>
      <c r="B961" s="26" t="str">
        <f>'PRIX LF'!D965</f>
        <v>BALLON PAILLE ROSE</v>
      </c>
      <c r="C961" s="57">
        <f>'PRIX LF'!L965</f>
        <v>3.5</v>
      </c>
      <c r="D961" s="57">
        <f>'PRIX LF'!O965</f>
        <v>2.7221950000000001</v>
      </c>
      <c r="E961" s="54">
        <f>'PRIX LF'!P965</f>
        <v>0.22223000000000001</v>
      </c>
      <c r="F961" s="26" t="str">
        <f>'PRIX LF'!W965</f>
        <v>PILATES &amp; BIEN ETRE</v>
      </c>
      <c r="G961" s="57">
        <f>'PRIX LF'!N965</f>
        <v>4.2</v>
      </c>
      <c r="H961" s="26" t="str">
        <f>'PRIX LF'!F965</f>
        <v>PIECE</v>
      </c>
      <c r="I961" s="26">
        <f>'PRIX LF'!V965</f>
        <v>0.3</v>
      </c>
      <c r="J961" s="57">
        <f>'PRIX LF'!R965</f>
        <v>0</v>
      </c>
      <c r="K961" s="57">
        <f>'PRIX LF'!J965</f>
        <v>0.7318181818181817</v>
      </c>
      <c r="L961" s="303">
        <f>'PRIX LF'!AE965</f>
        <v>42597</v>
      </c>
    </row>
    <row r="962" spans="1:12" x14ac:dyDescent="0.2">
      <c r="A962" s="26">
        <f>'PRIX LF'!A966</f>
        <v>1447</v>
      </c>
      <c r="B962" s="26" t="str">
        <f>'PRIX LF'!D966</f>
        <v>BALLON PAILLE VIOLET</v>
      </c>
      <c r="C962" s="57">
        <f>'PRIX LF'!L966</f>
        <v>3.5</v>
      </c>
      <c r="D962" s="57">
        <f>'PRIX LF'!O966</f>
        <v>2.7221950000000001</v>
      </c>
      <c r="E962" s="54">
        <f>'PRIX LF'!P966</f>
        <v>0.22223000000000001</v>
      </c>
      <c r="F962" s="26" t="str">
        <f>'PRIX LF'!W966</f>
        <v>PILATES &amp; BIEN ETRE</v>
      </c>
      <c r="G962" s="57">
        <f>'PRIX LF'!N966</f>
        <v>4.2</v>
      </c>
      <c r="H962" s="26" t="str">
        <f>'PRIX LF'!F966</f>
        <v>PIECE</v>
      </c>
      <c r="I962" s="26">
        <f>'PRIX LF'!V966</f>
        <v>0.3</v>
      </c>
      <c r="J962" s="57">
        <f>'PRIX LF'!R966</f>
        <v>0</v>
      </c>
      <c r="K962" s="57">
        <f>'PRIX LF'!J966</f>
        <v>0.7318181818181817</v>
      </c>
      <c r="L962" s="303">
        <f>'PRIX LF'!AE966</f>
        <v>42597</v>
      </c>
    </row>
    <row r="963" spans="1:12" x14ac:dyDescent="0.2">
      <c r="A963" s="26">
        <f>'PRIX LF'!A967</f>
        <v>3415</v>
      </c>
      <c r="B963" s="26" t="str">
        <f>'PRIX LF'!D967</f>
        <v>CHIN-UP BAR 1172MM</v>
      </c>
      <c r="C963" s="57">
        <f>'PRIX LF'!L967</f>
        <v>55</v>
      </c>
      <c r="D963" s="57">
        <f>'PRIX LF'!O967</f>
        <v>53.332799999999999</v>
      </c>
      <c r="E963" s="54">
        <f>'PRIX LF'!P967</f>
        <v>3.03127272727273E-2</v>
      </c>
      <c r="F963" s="26" t="str">
        <f>'PRIX LF'!W967</f>
        <v>CROSSFIT</v>
      </c>
      <c r="G963" s="57">
        <f>'PRIX LF'!N967</f>
        <v>66</v>
      </c>
      <c r="H963" s="26" t="str">
        <f>'PRIX LF'!F967</f>
        <v>PIECE</v>
      </c>
      <c r="I963" s="26">
        <f>'PRIX LF'!V967</f>
        <v>7</v>
      </c>
      <c r="J963" s="57">
        <f>'PRIX LF'!R967</f>
        <v>0</v>
      </c>
      <c r="K963" s="57">
        <f>'PRIX LF'!J967</f>
        <v>29.79545454545454</v>
      </c>
      <c r="L963" s="303">
        <f>'PRIX LF'!AE967</f>
        <v>42597</v>
      </c>
    </row>
    <row r="964" spans="1:12" x14ac:dyDescent="0.2">
      <c r="A964" s="26">
        <f>'PRIX LF'!A968</f>
        <v>3417</v>
      </c>
      <c r="B964" s="26" t="str">
        <f>'PRIX LF'!D968</f>
        <v>CHIN-UP BAR 1250MM</v>
      </c>
      <c r="C964" s="57">
        <f>'PRIX LF'!L968</f>
        <v>57</v>
      </c>
      <c r="D964" s="57">
        <f>'PRIX LF'!O968</f>
        <v>54.443899999999999</v>
      </c>
      <c r="E964" s="54">
        <f>'PRIX LF'!P968</f>
        <v>4.4843859649122797E-2</v>
      </c>
      <c r="F964" s="26" t="str">
        <f>'PRIX LF'!W968</f>
        <v>CROSSFIT</v>
      </c>
      <c r="G964" s="57">
        <f>'PRIX LF'!N968</f>
        <v>68.399999999999991</v>
      </c>
      <c r="H964" s="26" t="str">
        <f>'PRIX LF'!F968</f>
        <v>PIECE</v>
      </c>
      <c r="I964" s="26">
        <f>'PRIX LF'!V968</f>
        <v>8</v>
      </c>
      <c r="J964" s="57">
        <f>'PRIX LF'!R968</f>
        <v>0</v>
      </c>
      <c r="K964" s="57">
        <f>'PRIX LF'!J968</f>
        <v>27.70454545454545</v>
      </c>
      <c r="L964" s="303">
        <f>'PRIX LF'!AE968</f>
        <v>42597</v>
      </c>
    </row>
    <row r="965" spans="1:12" x14ac:dyDescent="0.2">
      <c r="A965" s="26" t="str">
        <f>'PRIX LF'!A969</f>
        <v>3998B</v>
      </c>
      <c r="B965" s="26" t="str">
        <f>'PRIX LF'!D969</f>
        <v>CORDE DE VITESSE BLEU</v>
      </c>
      <c r="C965" s="57">
        <f>'PRIX LF'!L969</f>
        <v>9</v>
      </c>
      <c r="D965" s="57">
        <f>'PRIX LF'!O969</f>
        <v>6.99993</v>
      </c>
      <c r="E965" s="54">
        <f>'PRIX LF'!P969</f>
        <v>0.22223000000000001</v>
      </c>
      <c r="F965" s="26" t="str">
        <f>'PRIX LF'!W969</f>
        <v>CROSSFIT</v>
      </c>
      <c r="G965" s="57">
        <f>'PRIX LF'!N969</f>
        <v>10.799999999999999</v>
      </c>
      <c r="H965" s="26" t="str">
        <f>'PRIX LF'!F969</f>
        <v>PIECE</v>
      </c>
      <c r="I965" s="26">
        <f>'PRIX LF'!V969</f>
        <v>0.2</v>
      </c>
      <c r="J965" s="57">
        <f>'PRIX LF'!R969</f>
        <v>0</v>
      </c>
      <c r="K965" s="57">
        <f>'PRIX LF'!J969</f>
        <v>1.4113636363636364</v>
      </c>
      <c r="L965" s="303">
        <f>'PRIX LF'!AE969</f>
        <v>42597</v>
      </c>
    </row>
    <row r="966" spans="1:12" x14ac:dyDescent="0.2">
      <c r="A966" s="26" t="str">
        <f>'PRIX LF'!A970</f>
        <v>3998V</v>
      </c>
      <c r="B966" s="26" t="str">
        <f>'PRIX LF'!D970</f>
        <v>CORDE DE VITESSE VIOLET</v>
      </c>
      <c r="C966" s="57">
        <f>'PRIX LF'!L970</f>
        <v>9</v>
      </c>
      <c r="D966" s="57">
        <f>'PRIX LF'!O970</f>
        <v>6.99993</v>
      </c>
      <c r="E966" s="54">
        <f>'PRIX LF'!P970</f>
        <v>0.22223000000000001</v>
      </c>
      <c r="F966" s="26" t="str">
        <f>'PRIX LF'!W970</f>
        <v>CROSSFIT</v>
      </c>
      <c r="G966" s="57">
        <f>'PRIX LF'!N970</f>
        <v>10.799999999999999</v>
      </c>
      <c r="H966" s="26" t="str">
        <f>'PRIX LF'!F970</f>
        <v>PIECE</v>
      </c>
      <c r="I966" s="26">
        <f>'PRIX LF'!V970</f>
        <v>0.2</v>
      </c>
      <c r="J966" s="57">
        <f>'PRIX LF'!R970</f>
        <v>0</v>
      </c>
      <c r="K966" s="57">
        <f>'PRIX LF'!J970</f>
        <v>1.4113636363636364</v>
      </c>
      <c r="L966" s="303">
        <f>'PRIX LF'!AE970</f>
        <v>42597</v>
      </c>
    </row>
    <row r="967" spans="1:12" x14ac:dyDescent="0.2">
      <c r="A967" s="26">
        <f>'PRIX LF'!A971</f>
        <v>1524</v>
      </c>
      <c r="B967" s="26" t="str">
        <f>'PRIX LF'!D971</f>
        <v>DVD COURS MATWORK II (5)</v>
      </c>
      <c r="C967" s="57">
        <f>'PRIX LF'!L971</f>
        <v>16.72</v>
      </c>
      <c r="D967" s="57">
        <f>'PRIX LF'!O971</f>
        <v>9.2887959999999996</v>
      </c>
      <c r="E967" s="54">
        <f>'PRIX LF'!P971</f>
        <v>0.44445000000000001</v>
      </c>
      <c r="F967" s="26" t="str">
        <f>'PRIX LF'!W971</f>
        <v>MEDIATHEQUE</v>
      </c>
      <c r="G967" s="57">
        <f>'PRIX LF'!N971</f>
        <v>20.063999999999997</v>
      </c>
      <c r="H967" s="26" t="str">
        <f>'PRIX LF'!F971</f>
        <v>PIECE</v>
      </c>
      <c r="I967" s="26">
        <f>'PRIX LF'!V971</f>
        <v>0.09</v>
      </c>
      <c r="J967" s="57">
        <f>'PRIX LF'!R971</f>
        <v>0</v>
      </c>
      <c r="K967" s="57">
        <f>'PRIX LF'!J971</f>
        <v>1.6800000000000002</v>
      </c>
      <c r="L967" s="303">
        <f>'PRIX LF'!AE971</f>
        <v>42597</v>
      </c>
    </row>
    <row r="968" spans="1:12" x14ac:dyDescent="0.2">
      <c r="A968" s="26">
        <f>'PRIX LF'!A972</f>
        <v>1526</v>
      </c>
      <c r="B968" s="26" t="str">
        <f>'PRIX LF'!D972</f>
        <v>DVD COURS PETIT MATERIEL</v>
      </c>
      <c r="C968" s="57">
        <f>'PRIX LF'!L972</f>
        <v>16.72</v>
      </c>
      <c r="D968" s="57">
        <f>'PRIX LF'!O972</f>
        <v>9.2887959999999996</v>
      </c>
      <c r="E968" s="54">
        <f>'PRIX LF'!P972</f>
        <v>0.44445000000000001</v>
      </c>
      <c r="F968" s="26" t="str">
        <f>'PRIX LF'!W972</f>
        <v>MEDIATHEQUE</v>
      </c>
      <c r="G968" s="57">
        <f>'PRIX LF'!N972</f>
        <v>20.063999999999997</v>
      </c>
      <c r="H968" s="26" t="str">
        <f>'PRIX LF'!F972</f>
        <v>PIECE</v>
      </c>
      <c r="I968" s="26">
        <f>'PRIX LF'!V972</f>
        <v>0.09</v>
      </c>
      <c r="J968" s="57">
        <f>'PRIX LF'!R972</f>
        <v>0</v>
      </c>
      <c r="K968" s="57">
        <f>'PRIX LF'!J972</f>
        <v>1.6800000000000002</v>
      </c>
      <c r="L968" s="303">
        <f>'PRIX LF'!AE972</f>
        <v>42597</v>
      </c>
    </row>
    <row r="969" spans="1:12" x14ac:dyDescent="0.2">
      <c r="A969" s="26">
        <f>'PRIX LF'!A973</f>
        <v>1663</v>
      </c>
      <c r="B969" s="26" t="str">
        <f>'PRIX LF'!D973</f>
        <v>PACK DVD COURS PILATES</v>
      </c>
      <c r="C969" s="57">
        <f>'PRIX LF'!L973</f>
        <v>42.49</v>
      </c>
      <c r="D969" s="57">
        <f>'PRIX LF'!O973</f>
        <v>23.610875</v>
      </c>
      <c r="E969" s="54">
        <f>'PRIX LF'!P973</f>
        <v>0.44431925158860902</v>
      </c>
      <c r="F969" s="26" t="str">
        <f>'PRIX LF'!W973</f>
        <v>MEDIATHEQUE</v>
      </c>
      <c r="G969" s="57">
        <f>'PRIX LF'!N973</f>
        <v>50.988</v>
      </c>
      <c r="H969" s="26" t="str">
        <f>'PRIX LF'!F973</f>
        <v>SET</v>
      </c>
      <c r="I969" s="26">
        <f>'PRIX LF'!V973</f>
        <v>0.25</v>
      </c>
      <c r="J969" s="57">
        <f>'PRIX LF'!R973</f>
        <v>0</v>
      </c>
      <c r="K969" s="57">
        <f>'PRIX LF'!J973</f>
        <v>5.2920000000000007</v>
      </c>
      <c r="L969" s="303">
        <f>'PRIX LF'!AE973</f>
        <v>42036</v>
      </c>
    </row>
    <row r="970" spans="1:12" x14ac:dyDescent="0.2">
      <c r="A970" s="26">
        <f>'PRIX LF'!A974</f>
        <v>1713</v>
      </c>
      <c r="B970" s="26" t="str">
        <f>'PRIX LF'!D974</f>
        <v>RACK KETTLEBELL SMALL</v>
      </c>
      <c r="C970" s="57">
        <f>'PRIX LF'!L974</f>
        <v>110</v>
      </c>
      <c r="D970" s="57">
        <f>'PRIX LF'!O974</f>
        <v>99.998999999999995</v>
      </c>
      <c r="E970" s="54">
        <f>'PRIX LF'!P974</f>
        <v>9.0918181818181898E-2</v>
      </c>
      <c r="F970" s="26" t="str">
        <f>'PRIX LF'!W974</f>
        <v>CROSSFIT</v>
      </c>
      <c r="G970" s="57">
        <f>'PRIX LF'!N974</f>
        <v>132</v>
      </c>
      <c r="H970" s="26" t="str">
        <f>'PRIX LF'!F974</f>
        <v>PIECE</v>
      </c>
      <c r="I970" s="26">
        <f>'PRIX LF'!V974</f>
        <v>25.5</v>
      </c>
      <c r="J970" s="57">
        <f>'PRIX LF'!R974</f>
        <v>0</v>
      </c>
      <c r="K970" s="57">
        <f>'PRIX LF'!J974</f>
        <v>49.345454545454537</v>
      </c>
      <c r="L970" s="303">
        <f>'PRIX LF'!AE974</f>
        <v>42036</v>
      </c>
    </row>
    <row r="971" spans="1:12" x14ac:dyDescent="0.2">
      <c r="A971" s="26">
        <f>'PRIX LF'!A975</f>
        <v>1929</v>
      </c>
      <c r="B971" s="26" t="str">
        <f>'PRIX LF'!D975</f>
        <v xml:space="preserve">BALLES LESTEES 1KG ROSE </v>
      </c>
      <c r="C971" s="57">
        <f>'PRIX LF'!L975</f>
        <v>6.7</v>
      </c>
      <c r="D971" s="57">
        <f>'PRIX LF'!O975</f>
        <v>4.8332849999999992</v>
      </c>
      <c r="E971" s="54">
        <f>'PRIX LF'!P975</f>
        <v>0.278614179104478</v>
      </c>
      <c r="F971" s="26" t="str">
        <f>'PRIX LF'!W975</f>
        <v>PILATES &amp; BIEN ETRE</v>
      </c>
      <c r="G971" s="57">
        <f>'PRIX LF'!N975</f>
        <v>8.0399999999999991</v>
      </c>
      <c r="H971" s="26" t="str">
        <f>'PRIX LF'!F975</f>
        <v>PAIRE</v>
      </c>
      <c r="I971" s="26">
        <f>'PRIX LF'!V975</f>
        <v>2</v>
      </c>
      <c r="J971" s="57">
        <f>'PRIX LF'!R975</f>
        <v>0</v>
      </c>
      <c r="K971" s="57">
        <f>'PRIX LF'!J975</f>
        <v>2.9272727272727264</v>
      </c>
      <c r="L971" s="303">
        <f>'PRIX LF'!AE975</f>
        <v>42036</v>
      </c>
    </row>
    <row r="972" spans="1:12" x14ac:dyDescent="0.2">
      <c r="A972" s="26">
        <f>'PRIX LF'!A976</f>
        <v>1523</v>
      </c>
      <c r="B972" s="26" t="str">
        <f>'PRIX LF'!D976</f>
        <v>DVD COURS MATWORK I</v>
      </c>
      <c r="C972" s="57">
        <f>'PRIX LF'!L976</f>
        <v>16.72</v>
      </c>
      <c r="D972" s="57">
        <f>'PRIX LF'!O976</f>
        <v>9.2887959999999996</v>
      </c>
      <c r="E972" s="54">
        <f>'PRIX LF'!P976</f>
        <v>0.44445000000000001</v>
      </c>
      <c r="F972" s="26" t="str">
        <f>'PRIX LF'!W976</f>
        <v>MEDIATHEQUE</v>
      </c>
      <c r="G972" s="57">
        <f>'PRIX LF'!N976</f>
        <v>20.063999999999997</v>
      </c>
      <c r="H972" s="26" t="str">
        <f>'PRIX LF'!F976</f>
        <v>PIECE</v>
      </c>
      <c r="I972" s="26">
        <f>'PRIX LF'!V976</f>
        <v>0.09</v>
      </c>
      <c r="J972" s="57">
        <f>'PRIX LF'!R976</f>
        <v>0</v>
      </c>
      <c r="K972" s="57">
        <f>'PRIX LF'!J976</f>
        <v>1.6800000000000002</v>
      </c>
      <c r="L972" s="303">
        <f>'PRIX LF'!AE976</f>
        <v>42036</v>
      </c>
    </row>
    <row r="973" spans="1:12" x14ac:dyDescent="0.2">
      <c r="A973" s="26">
        <f>'PRIX LF'!A977</f>
        <v>4042</v>
      </c>
      <c r="B973" s="26" t="str">
        <f>'PRIX LF'!D977</f>
        <v>GILET LESTE NEOPRENE 7KG</v>
      </c>
      <c r="C973" s="57">
        <f>'PRIX LF'!L977</f>
        <v>49</v>
      </c>
      <c r="D973" s="57">
        <f>'PRIX LF'!O977</f>
        <v>48.888399999999997</v>
      </c>
      <c r="E973" s="54">
        <f>'PRIX LF'!P977</f>
        <v>2.2775510204082199E-3</v>
      </c>
      <c r="F973" s="26" t="str">
        <f>'PRIX LF'!W977</f>
        <v>PERSONAL TRAINING</v>
      </c>
      <c r="G973" s="57">
        <f>'PRIX LF'!N977</f>
        <v>58.8</v>
      </c>
      <c r="H973" s="26" t="str">
        <f>'PRIX LF'!F977</f>
        <v>PIECE</v>
      </c>
      <c r="I973" s="26">
        <f>'PRIX LF'!V977</f>
        <v>7</v>
      </c>
      <c r="J973" s="57">
        <f>'PRIX LF'!R977</f>
        <v>0</v>
      </c>
      <c r="K973" s="57">
        <f>'PRIX LF'!J977</f>
        <v>30.766999999999999</v>
      </c>
      <c r="L973" s="303">
        <f>'PRIX LF'!AE977</f>
        <v>42036</v>
      </c>
    </row>
    <row r="974" spans="1:12" x14ac:dyDescent="0.2">
      <c r="A974" s="26">
        <f>'PRIX LF'!A978</f>
        <v>3394</v>
      </c>
      <c r="B974" s="26" t="str">
        <f>'PRIX LF'!D978</f>
        <v>KETTLEBELL COMPÉTITION 10KG</v>
      </c>
      <c r="C974" s="57">
        <f>'PRIX LF'!L978</f>
        <v>37</v>
      </c>
      <c r="D974" s="57" t="str">
        <f>'PRIX LF'!O978</f>
        <v>N/A</v>
      </c>
      <c r="E974" s="54" t="e">
        <f>'PRIX LF'!P978</f>
        <v>#VALUE!</v>
      </c>
      <c r="F974" s="26" t="str">
        <f>'PRIX LF'!W978</f>
        <v>CROSSFIT</v>
      </c>
      <c r="G974" s="57">
        <f>'PRIX LF'!N978</f>
        <v>44.4</v>
      </c>
      <c r="H974" s="26" t="str">
        <f>'PRIX LF'!F978</f>
        <v>PIECE</v>
      </c>
      <c r="I974" s="26">
        <f>'PRIX LF'!V978</f>
        <v>10</v>
      </c>
      <c r="J974" s="57">
        <f>'PRIX LF'!R978</f>
        <v>0</v>
      </c>
      <c r="K974" s="57">
        <f>'PRIX LF'!J978</f>
        <v>26.499000000000002</v>
      </c>
      <c r="L974" s="303">
        <f>'PRIX LF'!AE978</f>
        <v>42036</v>
      </c>
    </row>
    <row r="975" spans="1:12" x14ac:dyDescent="0.2">
      <c r="A975" s="26">
        <f>'PRIX LF'!A979</f>
        <v>3395</v>
      </c>
      <c r="B975" s="26" t="str">
        <f>'PRIX LF'!D979</f>
        <v>KETTLEBELL COMPÉTITION 12KG</v>
      </c>
      <c r="C975" s="57">
        <f>'PRIX LF'!L979</f>
        <v>43.5</v>
      </c>
      <c r="D975" s="57" t="str">
        <f>'PRIX LF'!O979</f>
        <v>N/A</v>
      </c>
      <c r="E975" s="54" t="e">
        <f>'PRIX LF'!P979</f>
        <v>#VALUE!</v>
      </c>
      <c r="F975" s="26" t="str">
        <f>'PRIX LF'!W979</f>
        <v>CROSSFIT</v>
      </c>
      <c r="G975" s="57">
        <f>'PRIX LF'!N979</f>
        <v>52.199999999999996</v>
      </c>
      <c r="H975" s="26" t="str">
        <f>'PRIX LF'!F979</f>
        <v>PIECE</v>
      </c>
      <c r="I975" s="26">
        <f>'PRIX LF'!V979</f>
        <v>12</v>
      </c>
      <c r="J975" s="57">
        <f>'PRIX LF'!R979</f>
        <v>0</v>
      </c>
      <c r="K975" s="57">
        <f>'PRIX LF'!J979</f>
        <v>32.076000000000001</v>
      </c>
      <c r="L975" s="303">
        <f>'PRIX LF'!AE979</f>
        <v>42036</v>
      </c>
    </row>
    <row r="976" spans="1:12" x14ac:dyDescent="0.2">
      <c r="A976" s="26">
        <f>'PRIX LF'!A980</f>
        <v>3648</v>
      </c>
      <c r="B976" s="26" t="str">
        <f>'PRIX LF'!D980</f>
        <v>KETTLEBELL COMPÉTITION 14KG</v>
      </c>
      <c r="C976" s="57">
        <f>'PRIX LF'!L980</f>
        <v>50</v>
      </c>
      <c r="D976" s="57" t="str">
        <f>'PRIX LF'!O980</f>
        <v>N/A</v>
      </c>
      <c r="E976" s="54" t="e">
        <f>'PRIX LF'!P980</f>
        <v>#VALUE!</v>
      </c>
      <c r="F976" s="26" t="str">
        <f>'PRIX LF'!W980</f>
        <v>CROSSFIT</v>
      </c>
      <c r="G976" s="57">
        <f>'PRIX LF'!N980</f>
        <v>60</v>
      </c>
      <c r="H976" s="26" t="str">
        <f>'PRIX LF'!F980</f>
        <v>PIECE</v>
      </c>
      <c r="I976" s="26">
        <f>'PRIX LF'!V980</f>
        <v>14</v>
      </c>
      <c r="J976" s="57">
        <f>'PRIX LF'!R980</f>
        <v>0</v>
      </c>
      <c r="K976" s="57">
        <f>'PRIX LF'!J980</f>
        <v>36.750999999999998</v>
      </c>
      <c r="L976" s="303">
        <f>'PRIX LF'!AE980</f>
        <v>42036</v>
      </c>
    </row>
    <row r="977" spans="1:12" x14ac:dyDescent="0.2">
      <c r="A977" s="26">
        <f>'PRIX LF'!A981</f>
        <v>3649</v>
      </c>
      <c r="B977" s="26" t="str">
        <f>'PRIX LF'!D981</f>
        <v>KETTLEBELL COMPÉTITION 16KG</v>
      </c>
      <c r="C977" s="57">
        <f>'PRIX LF'!L981</f>
        <v>57</v>
      </c>
      <c r="D977" s="57" t="str">
        <f>'PRIX LF'!O981</f>
        <v>N/A</v>
      </c>
      <c r="E977" s="54" t="e">
        <f>'PRIX LF'!P981</f>
        <v>#VALUE!</v>
      </c>
      <c r="F977" s="26" t="str">
        <f>'PRIX LF'!W981</f>
        <v>CROSSFIT</v>
      </c>
      <c r="G977" s="57">
        <f>'PRIX LF'!N981</f>
        <v>68.399999999999991</v>
      </c>
      <c r="H977" s="26" t="str">
        <f>'PRIX LF'!F981</f>
        <v>PIECE</v>
      </c>
      <c r="I977" s="26">
        <f>'PRIX LF'!V981</f>
        <v>16</v>
      </c>
      <c r="J977" s="57">
        <f>'PRIX LF'!R981</f>
        <v>0</v>
      </c>
      <c r="K977" s="57">
        <f>'PRIX LF'!J981</f>
        <v>41.613</v>
      </c>
      <c r="L977" s="303">
        <f>'PRIX LF'!AE981</f>
        <v>42036</v>
      </c>
    </row>
    <row r="978" spans="1:12" x14ac:dyDescent="0.2">
      <c r="A978" s="26">
        <f>'PRIX LF'!A982</f>
        <v>3650</v>
      </c>
      <c r="B978" s="26" t="str">
        <f>'PRIX LF'!D982</f>
        <v>KETTLEBELL COMPÉTITION 18KG</v>
      </c>
      <c r="C978" s="57">
        <f>'PRIX LF'!L982</f>
        <v>63</v>
      </c>
      <c r="D978" s="57" t="str">
        <f>'PRIX LF'!O982</f>
        <v>N/A</v>
      </c>
      <c r="E978" s="54" t="e">
        <f>'PRIX LF'!P982</f>
        <v>#VALUE!</v>
      </c>
      <c r="F978" s="26" t="str">
        <f>'PRIX LF'!W982</f>
        <v>CROSSFIT</v>
      </c>
      <c r="G978" s="57">
        <f>'PRIX LF'!N982</f>
        <v>75.599999999999994</v>
      </c>
      <c r="H978" s="26" t="str">
        <f>'PRIX LF'!F982</f>
        <v>PIECE</v>
      </c>
      <c r="I978" s="26">
        <f>'PRIX LF'!V982</f>
        <v>18</v>
      </c>
      <c r="J978" s="57">
        <f>'PRIX LF'!R982</f>
        <v>0</v>
      </c>
      <c r="K978" s="57">
        <f>'PRIX LF'!J982</f>
        <v>46.375999999999998</v>
      </c>
      <c r="L978" s="303">
        <f>'PRIX LF'!AE982</f>
        <v>42036</v>
      </c>
    </row>
    <row r="979" spans="1:12" x14ac:dyDescent="0.2">
      <c r="A979" s="26">
        <f>'PRIX LF'!A983</f>
        <v>3651</v>
      </c>
      <c r="B979" s="26" t="str">
        <f>'PRIX LF'!D983</f>
        <v>KETTLEBELL COMPÉTITION 20KG</v>
      </c>
      <c r="C979" s="57">
        <f>'PRIX LF'!L983</f>
        <v>70</v>
      </c>
      <c r="D979" s="57" t="str">
        <f>'PRIX LF'!O983</f>
        <v>N/A</v>
      </c>
      <c r="E979" s="54" t="e">
        <f>'PRIX LF'!P983</f>
        <v>#VALUE!</v>
      </c>
      <c r="F979" s="26" t="str">
        <f>'PRIX LF'!W983</f>
        <v>CROSSFIT</v>
      </c>
      <c r="G979" s="57">
        <f>'PRIX LF'!N983</f>
        <v>84</v>
      </c>
      <c r="H979" s="26" t="str">
        <f>'PRIX LF'!F983</f>
        <v>PIECE</v>
      </c>
      <c r="I979" s="26">
        <f>'PRIX LF'!V983</f>
        <v>20</v>
      </c>
      <c r="J979" s="57">
        <f>'PRIX LF'!R983</f>
        <v>0</v>
      </c>
      <c r="K979" s="57">
        <f>'PRIX LF'!J983</f>
        <v>51.150000000000006</v>
      </c>
      <c r="L979" s="303">
        <f>'PRIX LF'!AE983</f>
        <v>42036</v>
      </c>
    </row>
    <row r="980" spans="1:12" x14ac:dyDescent="0.2">
      <c r="A980" s="26">
        <f>'PRIX LF'!A984</f>
        <v>3652</v>
      </c>
      <c r="B980" s="26" t="str">
        <f>'PRIX LF'!D984</f>
        <v>KETTLEBELL COMPÉTITION 22KG</v>
      </c>
      <c r="C980" s="57">
        <f>'PRIX LF'!L984</f>
        <v>76</v>
      </c>
      <c r="D980" s="57" t="str">
        <f>'PRIX LF'!O984</f>
        <v>N/A</v>
      </c>
      <c r="E980" s="54" t="e">
        <f>'PRIX LF'!P984</f>
        <v>#VALUE!</v>
      </c>
      <c r="F980" s="26" t="str">
        <f>'PRIX LF'!W984</f>
        <v>CROSSFIT</v>
      </c>
      <c r="G980" s="57">
        <f>'PRIX LF'!N984</f>
        <v>91.2</v>
      </c>
      <c r="H980" s="26" t="str">
        <f>'PRIX LF'!F984</f>
        <v>PIECE</v>
      </c>
      <c r="I980" s="26">
        <f>'PRIX LF'!V984</f>
        <v>22</v>
      </c>
      <c r="J980" s="57">
        <f>'PRIX LF'!R984</f>
        <v>0</v>
      </c>
      <c r="K980" s="57">
        <f>'PRIX LF'!J984</f>
        <v>55.913000000000004</v>
      </c>
      <c r="L980" s="303">
        <f>'PRIX LF'!AE984</f>
        <v>42036</v>
      </c>
    </row>
    <row r="981" spans="1:12" x14ac:dyDescent="0.2">
      <c r="A981" s="26">
        <f>'PRIX LF'!A985</f>
        <v>3653</v>
      </c>
      <c r="B981" s="26" t="str">
        <f>'PRIX LF'!D985</f>
        <v>KETTLEBELL COMPÉTITION 24KG</v>
      </c>
      <c r="C981" s="57">
        <f>'PRIX LF'!L985</f>
        <v>83</v>
      </c>
      <c r="D981" s="57" t="str">
        <f>'PRIX LF'!O985</f>
        <v>N/A</v>
      </c>
      <c r="E981" s="54" t="e">
        <f>'PRIX LF'!P985</f>
        <v>#VALUE!</v>
      </c>
      <c r="F981" s="26" t="str">
        <f>'PRIX LF'!W985</f>
        <v>CROSSFIT</v>
      </c>
      <c r="G981" s="57">
        <f>'PRIX LF'!N985</f>
        <v>99.6</v>
      </c>
      <c r="H981" s="26" t="str">
        <f>'PRIX LF'!F985</f>
        <v>PIECE</v>
      </c>
      <c r="I981" s="26">
        <f>'PRIX LF'!V985</f>
        <v>24</v>
      </c>
      <c r="J981" s="57">
        <f>'PRIX LF'!R985</f>
        <v>0</v>
      </c>
      <c r="K981" s="57">
        <f>'PRIX LF'!J985</f>
        <v>60.544000000000004</v>
      </c>
      <c r="L981" s="303">
        <f>'PRIX LF'!AE985</f>
        <v>42036</v>
      </c>
    </row>
    <row r="982" spans="1:12" x14ac:dyDescent="0.2">
      <c r="A982" s="26">
        <f>'PRIX LF'!A986</f>
        <v>3654</v>
      </c>
      <c r="B982" s="26" t="str">
        <f>'PRIX LF'!D986</f>
        <v>KETTLEBELL COMPÉTITION 26KG</v>
      </c>
      <c r="C982" s="57">
        <f>'PRIX LF'!L986</f>
        <v>89</v>
      </c>
      <c r="D982" s="57" t="str">
        <f>'PRIX LF'!O986</f>
        <v>N/A</v>
      </c>
      <c r="E982" s="54" t="e">
        <f>'PRIX LF'!P986</f>
        <v>#VALUE!</v>
      </c>
      <c r="F982" s="26" t="str">
        <f>'PRIX LF'!W986</f>
        <v>CROSSFIT</v>
      </c>
      <c r="G982" s="57">
        <f>'PRIX LF'!N986</f>
        <v>106.8</v>
      </c>
      <c r="H982" s="26" t="str">
        <f>'PRIX LF'!F986</f>
        <v>PIECE</v>
      </c>
      <c r="I982" s="26">
        <f>'PRIX LF'!V986</f>
        <v>26</v>
      </c>
      <c r="J982" s="57">
        <f>'PRIX LF'!R986</f>
        <v>0</v>
      </c>
      <c r="K982" s="57">
        <f>'PRIX LF'!J986</f>
        <v>65.406000000000006</v>
      </c>
      <c r="L982" s="303">
        <f>'PRIX LF'!AE986</f>
        <v>42036</v>
      </c>
    </row>
    <row r="983" spans="1:12" x14ac:dyDescent="0.2">
      <c r="A983" s="26">
        <f>'PRIX LF'!A987</f>
        <v>3655</v>
      </c>
      <c r="B983" s="26" t="str">
        <f>'PRIX LF'!D987</f>
        <v>KETTLEBELL COMPÉTITION 28KG</v>
      </c>
      <c r="C983" s="57">
        <f>'PRIX LF'!L987</f>
        <v>96</v>
      </c>
      <c r="D983" s="57" t="str">
        <f>'PRIX LF'!O987</f>
        <v>N/A</v>
      </c>
      <c r="E983" s="54" t="e">
        <f>'PRIX LF'!P987</f>
        <v>#VALUE!</v>
      </c>
      <c r="F983" s="26" t="str">
        <f>'PRIX LF'!W987</f>
        <v>CROSSFIT</v>
      </c>
      <c r="G983" s="57">
        <f>'PRIX LF'!N987</f>
        <v>115.19999999999999</v>
      </c>
      <c r="H983" s="26" t="str">
        <f>'PRIX LF'!F987</f>
        <v>PIECE</v>
      </c>
      <c r="I983" s="26">
        <f>'PRIX LF'!V987</f>
        <v>28</v>
      </c>
      <c r="J983" s="57">
        <f>'PRIX LF'!R987</f>
        <v>0</v>
      </c>
      <c r="K983" s="57">
        <f>'PRIX LF'!J987</f>
        <v>70.268000000000015</v>
      </c>
      <c r="L983" s="303">
        <f>'PRIX LF'!AE987</f>
        <v>42036</v>
      </c>
    </row>
    <row r="984" spans="1:12" x14ac:dyDescent="0.2">
      <c r="A984" s="26">
        <f>'PRIX LF'!A988</f>
        <v>3656</v>
      </c>
      <c r="B984" s="26" t="str">
        <f>'PRIX LF'!D988</f>
        <v>KETTLEBELL COMPÉTITION 32KG</v>
      </c>
      <c r="C984" s="57">
        <f>'PRIX LF'!L988</f>
        <v>119</v>
      </c>
      <c r="D984" s="57" t="str">
        <f>'PRIX LF'!O988</f>
        <v>N/A</v>
      </c>
      <c r="E984" s="54" t="e">
        <f>'PRIX LF'!P988</f>
        <v>#VALUE!</v>
      </c>
      <c r="F984" s="26" t="str">
        <f>'PRIX LF'!W988</f>
        <v>CROSSFIT</v>
      </c>
      <c r="G984" s="57">
        <f>'PRIX LF'!N988</f>
        <v>142.79999999999998</v>
      </c>
      <c r="H984" s="26" t="str">
        <f>'PRIX LF'!F988</f>
        <v>PIECE</v>
      </c>
      <c r="I984" s="26">
        <f>'PRIX LF'!V988</f>
        <v>32</v>
      </c>
      <c r="J984" s="57">
        <f>'PRIX LF'!R988</f>
        <v>0</v>
      </c>
      <c r="K984" s="57">
        <f>'PRIX LF'!J988</f>
        <v>79.849000000000004</v>
      </c>
      <c r="L984" s="303">
        <f>'PRIX LF'!AE988</f>
        <v>42036</v>
      </c>
    </row>
    <row r="985" spans="1:12" x14ac:dyDescent="0.2">
      <c r="A985" s="26">
        <f>'PRIX LF'!A989</f>
        <v>3657</v>
      </c>
      <c r="B985" s="26" t="str">
        <f>'PRIX LF'!D989</f>
        <v>KETTLEBELL COMPÉTITION 36KG</v>
      </c>
      <c r="C985" s="57">
        <f>'PRIX LF'!L989</f>
        <v>123</v>
      </c>
      <c r="D985" s="57" t="str">
        <f>'PRIX LF'!O989</f>
        <v>N/A</v>
      </c>
      <c r="E985" s="54" t="e">
        <f>'PRIX LF'!P989</f>
        <v>#VALUE!</v>
      </c>
      <c r="F985" s="26" t="str">
        <f>'PRIX LF'!W989</f>
        <v>CROSSFIT</v>
      </c>
      <c r="G985" s="57">
        <f>'PRIX LF'!N989</f>
        <v>147.6</v>
      </c>
      <c r="H985" s="26" t="str">
        <f>'PRIX LF'!F989</f>
        <v>PIECE</v>
      </c>
      <c r="I985" s="26">
        <f>'PRIX LF'!V989</f>
        <v>36</v>
      </c>
      <c r="J985" s="57">
        <f>'PRIX LF'!R989</f>
        <v>0</v>
      </c>
      <c r="K985" s="57">
        <f>'PRIX LF'!J989</f>
        <v>91.168000000000006</v>
      </c>
      <c r="L985" s="303">
        <f>'PRIX LF'!AE989</f>
        <v>42036</v>
      </c>
    </row>
    <row r="986" spans="1:12" x14ac:dyDescent="0.2">
      <c r="A986" s="26">
        <f>'PRIX LF'!A990</f>
        <v>3658</v>
      </c>
      <c r="B986" s="26" t="str">
        <f>'PRIX LF'!D990</f>
        <v>KETTLEBELL COMPÉTITION 40KG</v>
      </c>
      <c r="C986" s="57">
        <f>'PRIX LF'!L990</f>
        <v>185</v>
      </c>
      <c r="D986" s="57" t="str">
        <f>'PRIX LF'!O990</f>
        <v>N/A</v>
      </c>
      <c r="E986" s="54" t="e">
        <f>'PRIX LF'!P990</f>
        <v>#VALUE!</v>
      </c>
      <c r="F986" s="26" t="str">
        <f>'PRIX LF'!W990</f>
        <v>CROSSFIT</v>
      </c>
      <c r="G986" s="57">
        <f>'PRIX LF'!N990</f>
        <v>222</v>
      </c>
      <c r="H986" s="26" t="str">
        <f>'PRIX LF'!F990</f>
        <v>PIECE</v>
      </c>
      <c r="I986" s="26">
        <f>'PRIX LF'!V990</f>
        <v>40</v>
      </c>
      <c r="J986" s="57">
        <f>'PRIX LF'!R990</f>
        <v>0</v>
      </c>
      <c r="K986" s="57">
        <f>'PRIX LF'!J990</f>
        <v>123.42000000000002</v>
      </c>
      <c r="L986" s="303">
        <f>'PRIX LF'!AE990</f>
        <v>42036</v>
      </c>
    </row>
    <row r="987" spans="1:12" x14ac:dyDescent="0.2">
      <c r="A987" s="26">
        <f>'PRIX LF'!A991</f>
        <v>3659</v>
      </c>
      <c r="B987" s="26" t="str">
        <f>'PRIX LF'!D991</f>
        <v>KETTLEBELL COMPÉTITION 44KG</v>
      </c>
      <c r="C987" s="57">
        <f>'PRIX LF'!L991</f>
        <v>267</v>
      </c>
      <c r="D987" s="57" t="str">
        <f>'PRIX LF'!O991</f>
        <v>N/A</v>
      </c>
      <c r="E987" s="54" t="e">
        <f>'PRIX LF'!P991</f>
        <v>#VALUE!</v>
      </c>
      <c r="F987" s="26" t="str">
        <f>'PRIX LF'!W991</f>
        <v>CROSSFIT</v>
      </c>
      <c r="G987" s="57">
        <f>'PRIX LF'!N991</f>
        <v>320.39999999999998</v>
      </c>
      <c r="H987" s="26" t="str">
        <f>'PRIX LF'!F991</f>
        <v>PIECE</v>
      </c>
      <c r="I987" s="26">
        <f>'PRIX LF'!V991</f>
        <v>44</v>
      </c>
      <c r="J987" s="57">
        <f>'PRIX LF'!R991</f>
        <v>0</v>
      </c>
      <c r="K987" s="57">
        <f>'PRIX LF'!J991</f>
        <v>194.57900000000001</v>
      </c>
      <c r="L987" s="303">
        <f>'PRIX LF'!AE991</f>
        <v>42036</v>
      </c>
    </row>
    <row r="988" spans="1:12" x14ac:dyDescent="0.2">
      <c r="A988" s="26">
        <f>'PRIX LF'!A992</f>
        <v>3660</v>
      </c>
      <c r="B988" s="26" t="str">
        <f>'PRIX LF'!D992</f>
        <v>KETTLEBELL COMPÉTITION 48KG</v>
      </c>
      <c r="C988" s="57">
        <f>'PRIX LF'!L992</f>
        <v>312</v>
      </c>
      <c r="D988" s="57" t="str">
        <f>'PRIX LF'!O992</f>
        <v>N/A</v>
      </c>
      <c r="E988" s="54" t="e">
        <f>'PRIX LF'!P992</f>
        <v>#VALUE!</v>
      </c>
      <c r="F988" s="26" t="str">
        <f>'PRIX LF'!W992</f>
        <v>CROSSFIT</v>
      </c>
      <c r="G988" s="57">
        <f>'PRIX LF'!N992</f>
        <v>374.4</v>
      </c>
      <c r="H988" s="26" t="str">
        <f>'PRIX LF'!F992</f>
        <v>PIECE</v>
      </c>
      <c r="I988" s="26">
        <f>'PRIX LF'!V992</f>
        <v>48</v>
      </c>
      <c r="J988" s="57">
        <f>'PRIX LF'!R992</f>
        <v>0</v>
      </c>
      <c r="K988" s="57">
        <f>'PRIX LF'!J992</f>
        <v>225.709</v>
      </c>
      <c r="L988" s="303">
        <f>'PRIX LF'!AE992</f>
        <v>42036</v>
      </c>
    </row>
    <row r="989" spans="1:12" x14ac:dyDescent="0.2">
      <c r="A989" s="26">
        <f>'PRIX LF'!A993</f>
        <v>3393</v>
      </c>
      <c r="B989" s="26" t="str">
        <f>'PRIX LF'!D993</f>
        <v>KETTLEBELL COMPÉTITION 8KG</v>
      </c>
      <c r="C989" s="57">
        <f>'PRIX LF'!L993</f>
        <v>30.5</v>
      </c>
      <c r="D989" s="57" t="str">
        <f>'PRIX LF'!O993</f>
        <v>N/A</v>
      </c>
      <c r="E989" s="54" t="e">
        <f>'PRIX LF'!P993</f>
        <v>#VALUE!</v>
      </c>
      <c r="F989" s="26" t="str">
        <f>'PRIX LF'!W993</f>
        <v>CROSSFIT</v>
      </c>
      <c r="G989" s="57">
        <f>'PRIX LF'!N993</f>
        <v>36.6</v>
      </c>
      <c r="H989" s="26" t="str">
        <f>'PRIX LF'!F993</f>
        <v>PIECE</v>
      </c>
      <c r="I989" s="26">
        <f>'PRIX LF'!V993</f>
        <v>8</v>
      </c>
      <c r="J989" s="57">
        <f>'PRIX LF'!R993</f>
        <v>0</v>
      </c>
      <c r="K989" s="57">
        <f>'PRIX LF'!J993</f>
        <v>21.461000000000002</v>
      </c>
      <c r="L989" s="303">
        <f>'PRIX LF'!AE993</f>
        <v>42036</v>
      </c>
    </row>
    <row r="990" spans="1:12" x14ac:dyDescent="0.2">
      <c r="A990" s="26">
        <f>'PRIX LF'!A994</f>
        <v>2427</v>
      </c>
      <c r="B990" s="26" t="str">
        <f>'PRIX LF'!D994</f>
        <v>LIVRE APPRENDRE L'ANATOMIE MUSCULAIRE FONCTIONNELL</v>
      </c>
      <c r="C990" s="57">
        <f>'PRIX LF'!L994</f>
        <v>15.07</v>
      </c>
      <c r="D990" s="57" t="str">
        <f>'PRIX LF'!O994</f>
        <v>N/A</v>
      </c>
      <c r="E990" s="54" t="e">
        <f>'PRIX LF'!P994</f>
        <v>#VALUE!</v>
      </c>
      <c r="F990" s="26" t="str">
        <f>'PRIX LF'!W994</f>
        <v>MEDIATHEQUE</v>
      </c>
      <c r="G990" s="57">
        <f>'PRIX LF'!N994</f>
        <v>15.898849999999999</v>
      </c>
      <c r="H990" s="26" t="str">
        <f>'PRIX LF'!F994</f>
        <v>PIECE</v>
      </c>
      <c r="I990" s="26">
        <f>'PRIX LF'!V994</f>
        <v>0.33</v>
      </c>
      <c r="J990" s="57">
        <f>'PRIX LF'!R994</f>
        <v>0</v>
      </c>
      <c r="K990" s="57">
        <f>'PRIX LF'!J994</f>
        <v>10.4475</v>
      </c>
      <c r="L990" s="303">
        <f>'PRIX LF'!AE994</f>
        <v>42036</v>
      </c>
    </row>
    <row r="991" spans="1:12" x14ac:dyDescent="0.2">
      <c r="A991" s="26">
        <f>'PRIX LF'!A995</f>
        <v>3541</v>
      </c>
      <c r="B991" s="26" t="str">
        <f>'PRIX LF'!D995</f>
        <v>LIVRE GAINAGE</v>
      </c>
      <c r="C991" s="57">
        <f>'PRIX LF'!L995</f>
        <v>23.6</v>
      </c>
      <c r="D991" s="57" t="str">
        <f>'PRIX LF'!O995</f>
        <v>N/A</v>
      </c>
      <c r="E991" s="54" t="e">
        <f>'PRIX LF'!P995</f>
        <v>#VALUE!</v>
      </c>
      <c r="F991" s="26" t="str">
        <f>'PRIX LF'!W995</f>
        <v>MEDIATHEQUE</v>
      </c>
      <c r="G991" s="57">
        <f>'PRIX LF'!N995</f>
        <v>24.898</v>
      </c>
      <c r="H991" s="26" t="str">
        <f>'PRIX LF'!F995</f>
        <v>PIECE</v>
      </c>
      <c r="I991" s="26">
        <f>'PRIX LF'!V995</f>
        <v>0.6</v>
      </c>
      <c r="J991" s="57">
        <f>'PRIX LF'!R995</f>
        <v>0</v>
      </c>
      <c r="K991" s="57">
        <f>'PRIX LF'!J995</f>
        <v>16.106999999999999</v>
      </c>
      <c r="L991" s="303">
        <f>'PRIX LF'!AE995</f>
        <v>42036</v>
      </c>
    </row>
    <row r="992" spans="1:12" x14ac:dyDescent="0.2">
      <c r="A992" s="26">
        <f>'PRIX LF'!A996</f>
        <v>1567</v>
      </c>
      <c r="B992" s="26" t="str">
        <f>'PRIX LF'!D996</f>
        <v>LIVRE GUIDE DE LA MUSCULATION</v>
      </c>
      <c r="C992" s="57">
        <f>'PRIX LF'!L996</f>
        <v>20.76</v>
      </c>
      <c r="D992" s="57" t="str">
        <f>'PRIX LF'!O996</f>
        <v>N/A</v>
      </c>
      <c r="E992" s="54" t="e">
        <f>'PRIX LF'!P996</f>
        <v>#VALUE!</v>
      </c>
      <c r="F992" s="26" t="str">
        <f>'PRIX LF'!W996</f>
        <v>MEDIATHEQUE</v>
      </c>
      <c r="G992" s="57">
        <f>'PRIX LF'!N996</f>
        <v>21.901800000000001</v>
      </c>
      <c r="H992" s="26" t="str">
        <f>'PRIX LF'!F996</f>
        <v>PIECE</v>
      </c>
      <c r="I992" s="26">
        <f>'PRIX LF'!V996</f>
        <v>0.6</v>
      </c>
      <c r="J992" s="57">
        <f>'PRIX LF'!R996</f>
        <v>0</v>
      </c>
      <c r="K992" s="57">
        <f>'PRIX LF'!J996</f>
        <v>14.385</v>
      </c>
      <c r="L992" s="303">
        <f>'PRIX LF'!AE996</f>
        <v>42036</v>
      </c>
    </row>
    <row r="993" spans="1:12" x14ac:dyDescent="0.2">
      <c r="A993" s="26">
        <f>'PRIX LF'!A997</f>
        <v>3545</v>
      </c>
      <c r="B993" s="26" t="str">
        <f>'PRIX LF'!D997</f>
        <v>LIVRE GUIDE DES TRACTIONS</v>
      </c>
      <c r="C993" s="57">
        <f>'PRIX LF'!L997</f>
        <v>18.010000000000002</v>
      </c>
      <c r="D993" s="57" t="str">
        <f>'PRIX LF'!O997</f>
        <v>N/A</v>
      </c>
      <c r="E993" s="54" t="e">
        <f>'PRIX LF'!P997</f>
        <v>#VALUE!</v>
      </c>
      <c r="F993" s="26" t="str">
        <f>'PRIX LF'!W997</f>
        <v>MEDIATHEQUE</v>
      </c>
      <c r="G993" s="57">
        <f>'PRIX LF'!N997</f>
        <v>19.00055</v>
      </c>
      <c r="H993" s="26" t="str">
        <f>'PRIX LF'!F997</f>
        <v>PIECE</v>
      </c>
      <c r="I993" s="26">
        <f>'PRIX LF'!V997</f>
        <v>0.6</v>
      </c>
      <c r="J993" s="57">
        <f>'PRIX LF'!R997</f>
        <v>0</v>
      </c>
      <c r="K993" s="57">
        <f>'PRIX LF'!J997</f>
        <v>12.484500000000001</v>
      </c>
      <c r="L993" s="303">
        <f>'PRIX LF'!AE997</f>
        <v>42036</v>
      </c>
    </row>
    <row r="994" spans="1:12" x14ac:dyDescent="0.2">
      <c r="A994" s="26">
        <f>'PRIX LF'!A998</f>
        <v>1626</v>
      </c>
      <c r="B994" s="26" t="str">
        <f>'PRIX LF'!D998</f>
        <v>LIVRE INITIATION AU SHIATSU</v>
      </c>
      <c r="C994" s="57">
        <f>'PRIX LF'!L998</f>
        <v>20.85</v>
      </c>
      <c r="D994" s="57" t="str">
        <f>'PRIX LF'!O998</f>
        <v>N/A</v>
      </c>
      <c r="E994" s="54" t="e">
        <f>'PRIX LF'!P998</f>
        <v>#VALUE!</v>
      </c>
      <c r="F994" s="26" t="str">
        <f>'PRIX LF'!W998</f>
        <v>MEDIATHEQUE</v>
      </c>
      <c r="G994" s="57">
        <f>'PRIX LF'!N998</f>
        <v>21.996749999999999</v>
      </c>
      <c r="H994" s="26" t="str">
        <f>'PRIX LF'!F998</f>
        <v>PIECE</v>
      </c>
      <c r="I994" s="26">
        <f>'PRIX LF'!V998</f>
        <v>0.5</v>
      </c>
      <c r="J994" s="57">
        <f>'PRIX LF'!R998</f>
        <v>0</v>
      </c>
      <c r="K994" s="57">
        <f>'PRIX LF'!J998</f>
        <v>14.227500000000001</v>
      </c>
      <c r="L994" s="303">
        <f>'PRIX LF'!AE998</f>
        <v>42036</v>
      </c>
    </row>
    <row r="995" spans="1:12" x14ac:dyDescent="0.2">
      <c r="A995" s="26">
        <f>'PRIX LF'!A999</f>
        <v>3542</v>
      </c>
      <c r="B995" s="26" t="str">
        <f>'PRIX LF'!D999</f>
        <v>LIVRE L'ANATOMIE APPLIQUÉE À L'EXERCICE MUSCULAIRE</v>
      </c>
      <c r="C995" s="57">
        <f>'PRIX LF'!L999</f>
        <v>28.39</v>
      </c>
      <c r="D995" s="57" t="str">
        <f>'PRIX LF'!O999</f>
        <v>N/A</v>
      </c>
      <c r="E995" s="54" t="e">
        <f>'PRIX LF'!P999</f>
        <v>#VALUE!</v>
      </c>
      <c r="F995" s="26" t="str">
        <f>'PRIX LF'!W999</f>
        <v>MEDIATHEQUE</v>
      </c>
      <c r="G995" s="57">
        <f>'PRIX LF'!N999</f>
        <v>29.951449999999998</v>
      </c>
      <c r="H995" s="26" t="str">
        <f>'PRIX LF'!F999</f>
        <v>PIECE</v>
      </c>
      <c r="I995" s="26">
        <f>'PRIX LF'!V999</f>
        <v>0.7</v>
      </c>
      <c r="J995" s="57">
        <f>'PRIX LF'!R999</f>
        <v>0</v>
      </c>
      <c r="K995" s="57">
        <f>'PRIX LF'!J999</f>
        <v>19.372499999999999</v>
      </c>
      <c r="L995" s="303">
        <f>'PRIX LF'!AE999</f>
        <v>42036</v>
      </c>
    </row>
    <row r="996" spans="1:12" x14ac:dyDescent="0.2">
      <c r="A996" s="26">
        <f>'PRIX LF'!A1000</f>
        <v>2444</v>
      </c>
      <c r="B996" s="26" t="str">
        <f>'PRIX LF'!D1000</f>
        <v>LIVRE LA BIBLE DE LA PREPARATION DU SPORTIF</v>
      </c>
      <c r="C996" s="57">
        <f>'PRIX LF'!L1000</f>
        <v>35.549999999999997</v>
      </c>
      <c r="D996" s="57" t="str">
        <f>'PRIX LF'!O1000</f>
        <v>N/A</v>
      </c>
      <c r="E996" s="54" t="e">
        <f>'PRIX LF'!P1000</f>
        <v>#VALUE!</v>
      </c>
      <c r="F996" s="26" t="str">
        <f>'PRIX LF'!W1000</f>
        <v>MEDIATHEQUE</v>
      </c>
      <c r="G996" s="57">
        <f>'PRIX LF'!N1000</f>
        <v>37.505249999999997</v>
      </c>
      <c r="H996" s="26" t="str">
        <f>'PRIX LF'!F1000</f>
        <v>PIECE</v>
      </c>
      <c r="I996" s="26">
        <f>'PRIX LF'!V1000</f>
        <v>1.2</v>
      </c>
      <c r="J996" s="57">
        <f>'PRIX LF'!R1000</f>
        <v>0</v>
      </c>
      <c r="K996" s="57">
        <f>'PRIX LF'!J1000</f>
        <v>24.255000000000003</v>
      </c>
      <c r="L996" s="303">
        <f>'PRIX LF'!AE1000</f>
        <v>42036</v>
      </c>
    </row>
    <row r="997" spans="1:12" x14ac:dyDescent="0.2">
      <c r="A997" s="26">
        <f>'PRIX LF'!A1001</f>
        <v>2446</v>
      </c>
      <c r="B997" s="26" t="str">
        <f>'PRIX LF'!D1001</f>
        <v>LIVRE LA NUTRITION DU SPORTIF</v>
      </c>
      <c r="C997" s="57">
        <f>'PRIX LF'!L1001</f>
        <v>26.54</v>
      </c>
      <c r="D997" s="57" t="str">
        <f>'PRIX LF'!O1001</f>
        <v>N/A</v>
      </c>
      <c r="E997" s="54" t="e">
        <f>'PRIX LF'!P1001</f>
        <v>#VALUE!</v>
      </c>
      <c r="F997" s="26" t="str">
        <f>'PRIX LF'!W1001</f>
        <v>MEDIATHEQUE</v>
      </c>
      <c r="G997" s="57">
        <f>'PRIX LF'!N1001</f>
        <v>27.999699999999997</v>
      </c>
      <c r="H997" s="26" t="str">
        <f>'PRIX LF'!F1001</f>
        <v>PIECE</v>
      </c>
      <c r="I997" s="26">
        <f>'PRIX LF'!V1001</f>
        <v>1</v>
      </c>
      <c r="J997" s="57">
        <f>'PRIX LF'!R1001</f>
        <v>0</v>
      </c>
      <c r="K997" s="57">
        <f>'PRIX LF'!J1001</f>
        <v>18.112500000000001</v>
      </c>
      <c r="L997" s="303">
        <f>'PRIX LF'!AE1001</f>
        <v>42036</v>
      </c>
    </row>
    <row r="998" spans="1:12" x14ac:dyDescent="0.2">
      <c r="A998" s="26">
        <f>'PRIX LF'!A1002</f>
        <v>2468</v>
      </c>
      <c r="B998" s="26" t="str">
        <f>'PRIX LF'!D1002</f>
        <v>LIVRE LA PLIOMETRIE</v>
      </c>
      <c r="C998" s="57">
        <f>'PRIX LF'!L1002</f>
        <v>26.54</v>
      </c>
      <c r="D998" s="57" t="str">
        <f>'PRIX LF'!O1002</f>
        <v>N/A</v>
      </c>
      <c r="E998" s="54" t="e">
        <f>'PRIX LF'!P1002</f>
        <v>#VALUE!</v>
      </c>
      <c r="F998" s="26" t="str">
        <f>'PRIX LF'!W1002</f>
        <v>MEDIATHEQUE</v>
      </c>
      <c r="G998" s="57">
        <f>'PRIX LF'!N1002</f>
        <v>27.999699999999997</v>
      </c>
      <c r="H998" s="26" t="str">
        <f>'PRIX LF'!F1002</f>
        <v>PIECE</v>
      </c>
      <c r="I998" s="26">
        <f>'PRIX LF'!V1002</f>
        <v>0.6</v>
      </c>
      <c r="J998" s="57">
        <f>'PRIX LF'!R1002</f>
        <v>0</v>
      </c>
      <c r="K998" s="57">
        <f>'PRIX LF'!J1002</f>
        <v>18.112500000000001</v>
      </c>
      <c r="L998" s="303">
        <f>'PRIX LF'!AE1002</f>
        <v>42036</v>
      </c>
    </row>
    <row r="999" spans="1:12" x14ac:dyDescent="0.2">
      <c r="A999" s="26">
        <f>'PRIX LF'!A1003</f>
        <v>2469</v>
      </c>
      <c r="B999" s="26" t="str">
        <f>'PRIX LF'!D1003</f>
        <v>LIVRE LE KETTLEBELL</v>
      </c>
      <c r="C999" s="57">
        <f>'PRIX LF'!L1003</f>
        <v>23.65</v>
      </c>
      <c r="D999" s="57" t="str">
        <f>'PRIX LF'!O1003</f>
        <v>N/A</v>
      </c>
      <c r="E999" s="54" t="e">
        <f>'PRIX LF'!P1003</f>
        <v>#VALUE!</v>
      </c>
      <c r="F999" s="26" t="str">
        <f>'PRIX LF'!W1003</f>
        <v>MEDIATHEQUE</v>
      </c>
      <c r="G999" s="57">
        <f>'PRIX LF'!N1003</f>
        <v>24.950749999999996</v>
      </c>
      <c r="H999" s="26" t="str">
        <f>'PRIX LF'!F1003</f>
        <v>PIECE</v>
      </c>
      <c r="I999" s="26">
        <f>'PRIX LF'!V1003</f>
        <v>0.6</v>
      </c>
      <c r="J999" s="57">
        <f>'PRIX LF'!R1003</f>
        <v>0</v>
      </c>
      <c r="K999" s="57">
        <f>'PRIX LF'!J1003</f>
        <v>16.138500000000001</v>
      </c>
      <c r="L999" s="303">
        <f>'PRIX LF'!AE1003</f>
        <v>42036</v>
      </c>
    </row>
    <row r="1000" spans="1:12" x14ac:dyDescent="0.2">
      <c r="A1000" s="26">
        <f>'PRIX LF'!A1004</f>
        <v>3543</v>
      </c>
      <c r="B1000" s="26" t="str">
        <f>'PRIX LF'!D1004</f>
        <v>LIVRE MÉTHODE DE MUSCULATION LAFAY</v>
      </c>
      <c r="C1000" s="57">
        <f>'PRIX LF'!L1004</f>
        <v>22.27</v>
      </c>
      <c r="D1000" s="57" t="str">
        <f>'PRIX LF'!O1004</f>
        <v>N/A</v>
      </c>
      <c r="E1000" s="54" t="e">
        <f>'PRIX LF'!P1004</f>
        <v>#VALUE!</v>
      </c>
      <c r="F1000" s="26" t="str">
        <f>'PRIX LF'!W1004</f>
        <v>MEDIATHEQUE</v>
      </c>
      <c r="G1000" s="57">
        <f>'PRIX LF'!N1004</f>
        <v>23.49485</v>
      </c>
      <c r="H1000" s="26" t="str">
        <f>'PRIX LF'!F1004</f>
        <v>PIECE</v>
      </c>
      <c r="I1000" s="26">
        <f>'PRIX LF'!V1004</f>
        <v>0.3</v>
      </c>
      <c r="J1000" s="57">
        <f>'PRIX LF'!R1004</f>
        <v>0</v>
      </c>
      <c r="K1000" s="57">
        <f>'PRIX LF'!J1004</f>
        <v>15.204000000000001</v>
      </c>
      <c r="L1000" s="303">
        <f>'PRIX LF'!AE1004</f>
        <v>42036</v>
      </c>
    </row>
    <row r="1001" spans="1:12" x14ac:dyDescent="0.2">
      <c r="A1001" s="26">
        <f>'PRIX LF'!A1005</f>
        <v>1502</v>
      </c>
      <c r="B1001" s="26" t="str">
        <f>'PRIX LF'!D1005</f>
        <v>LIVRE MOTRICITE SPORTIVE : DEVELOP DES CAPACITES</v>
      </c>
      <c r="C1001" s="57">
        <f>'PRIX LF'!L1005</f>
        <v>30.81</v>
      </c>
      <c r="D1001" s="57" t="str">
        <f>'PRIX LF'!O1005</f>
        <v>N/A</v>
      </c>
      <c r="E1001" s="54" t="e">
        <f>'PRIX LF'!P1005</f>
        <v>#VALUE!</v>
      </c>
      <c r="F1001" s="26" t="str">
        <f>'PRIX LF'!W1005</f>
        <v>MEDIATHEQUE</v>
      </c>
      <c r="G1001" s="57">
        <f>'PRIX LF'!N1005</f>
        <v>32.504549999999995</v>
      </c>
      <c r="H1001" s="26" t="str">
        <f>'PRIX LF'!F1005</f>
        <v>PIECE</v>
      </c>
      <c r="I1001" s="26">
        <f>'PRIX LF'!V1005</f>
        <v>0.6</v>
      </c>
      <c r="J1001" s="57">
        <f>'PRIX LF'!R1005</f>
        <v>0</v>
      </c>
      <c r="K1001" s="57">
        <f>'PRIX LF'!J1005</f>
        <v>21.021000000000001</v>
      </c>
      <c r="L1001" s="303">
        <f>'PRIX LF'!AE1005</f>
        <v>42036</v>
      </c>
    </row>
    <row r="1002" spans="1:12" x14ac:dyDescent="0.2">
      <c r="A1002" s="26">
        <f>'PRIX LF'!A1006</f>
        <v>3544</v>
      </c>
      <c r="B1002" s="26" t="str">
        <f>'PRIX LF'!D1006</f>
        <v>LIVRE SANGLES DE SUSPENSION</v>
      </c>
      <c r="C1002" s="57">
        <f>'PRIX LF'!L1006</f>
        <v>26.07</v>
      </c>
      <c r="D1002" s="57" t="str">
        <f>'PRIX LF'!O1006</f>
        <v>N/A</v>
      </c>
      <c r="E1002" s="54" t="e">
        <f>'PRIX LF'!P1006</f>
        <v>#VALUE!</v>
      </c>
      <c r="F1002" s="26" t="str">
        <f>'PRIX LF'!W1006</f>
        <v>MEDIATHEQUE</v>
      </c>
      <c r="G1002" s="57">
        <f>'PRIX LF'!N1006</f>
        <v>27.50385</v>
      </c>
      <c r="H1002" s="26" t="str">
        <f>'PRIX LF'!F1006</f>
        <v>PIECE</v>
      </c>
      <c r="I1002" s="26">
        <f>'PRIX LF'!V1006</f>
        <v>0.7</v>
      </c>
      <c r="J1002" s="57">
        <f>'PRIX LF'!R1006</f>
        <v>0</v>
      </c>
      <c r="K1002" s="57">
        <f>'PRIX LF'!J1006</f>
        <v>17.787000000000003</v>
      </c>
      <c r="L1002" s="303">
        <f>'PRIX LF'!AE1006</f>
        <v>42036</v>
      </c>
    </row>
    <row r="1003" spans="1:12" x14ac:dyDescent="0.2">
      <c r="A1003" s="26">
        <f>'PRIX LF'!A1007</f>
        <v>1743</v>
      </c>
      <c r="B1003" s="26" t="str">
        <f>'PRIX LF'!D1007</f>
        <v>LIVRE STRECHING GLOBAL ACTIF</v>
      </c>
      <c r="C1003" s="57">
        <f>'PRIX LF'!L1007</f>
        <v>16.12</v>
      </c>
      <c r="D1003" s="57" t="str">
        <f>'PRIX LF'!O1007</f>
        <v>N/A</v>
      </c>
      <c r="E1003" s="54" t="e">
        <f>'PRIX LF'!P1007</f>
        <v>#VALUE!</v>
      </c>
      <c r="F1003" s="26" t="str">
        <f>'PRIX LF'!W1007</f>
        <v>MEDIATHEQUE</v>
      </c>
      <c r="G1003" s="57">
        <f>'PRIX LF'!N1007</f>
        <v>17.006599999999999</v>
      </c>
      <c r="H1003" s="26" t="str">
        <f>'PRIX LF'!F1007</f>
        <v>PIECE</v>
      </c>
      <c r="I1003" s="26">
        <f>'PRIX LF'!V1007</f>
        <v>0.2</v>
      </c>
      <c r="J1003" s="57">
        <f>'PRIX LF'!R1007</f>
        <v>0</v>
      </c>
      <c r="K1003" s="57">
        <f>'PRIX LF'!J1007</f>
        <v>10.489500000000001</v>
      </c>
      <c r="L1003" s="303">
        <f>'PRIX LF'!AE1007</f>
        <v>42036</v>
      </c>
    </row>
    <row r="1004" spans="1:12" x14ac:dyDescent="0.2">
      <c r="A1004" s="26">
        <f>'PRIX LF'!A1008</f>
        <v>1765</v>
      </c>
      <c r="B1004" s="26" t="str">
        <f>'PRIX LF'!D1008</f>
        <v>LIVRE YOGA ANATOMIE ET MOUVEMENTS</v>
      </c>
      <c r="C1004" s="57">
        <f>'PRIX LF'!L1008</f>
        <v>21.8</v>
      </c>
      <c r="D1004" s="57" t="str">
        <f>'PRIX LF'!O1008</f>
        <v>N/A</v>
      </c>
      <c r="E1004" s="54" t="e">
        <f>'PRIX LF'!P1008</f>
        <v>#VALUE!</v>
      </c>
      <c r="F1004" s="26" t="str">
        <f>'PRIX LF'!W1008</f>
        <v>MEDIATHEQUE</v>
      </c>
      <c r="G1004" s="57">
        <f>'PRIX LF'!N1008</f>
        <v>22.998999999999999</v>
      </c>
      <c r="H1004" s="26" t="str">
        <f>'PRIX LF'!F1008</f>
        <v>PIECE</v>
      </c>
      <c r="I1004" s="26">
        <f>'PRIX LF'!V1008</f>
        <v>0.6</v>
      </c>
      <c r="J1004" s="57">
        <f>'PRIX LF'!R1008</f>
        <v>0</v>
      </c>
      <c r="K1004" s="57">
        <f>'PRIX LF'!J1008</f>
        <v>15.109500000000001</v>
      </c>
      <c r="L1004" s="303">
        <f>'PRIX LF'!AE1008</f>
        <v>42036</v>
      </c>
    </row>
    <row r="1005" spans="1:12" x14ac:dyDescent="0.2">
      <c r="A1005" s="26">
        <f>'PRIX LF'!A1009</f>
        <v>3012</v>
      </c>
      <c r="B1005" s="26" t="str">
        <f>'PRIX LF'!D1009</f>
        <v>MANNEQUIN DE FRAPPE</v>
      </c>
      <c r="C1005" s="57">
        <f>'PRIX LF'!L1009</f>
        <v>310</v>
      </c>
      <c r="D1005" s="57">
        <f>'PRIX LF'!O1009</f>
        <v>276.66390000000001</v>
      </c>
      <c r="E1005" s="54">
        <f>'PRIX LF'!P1009</f>
        <v>0.10753580645161299</v>
      </c>
      <c r="F1005" s="26" t="str">
        <f>'PRIX LF'!W1009</f>
        <v>FITNESS</v>
      </c>
      <c r="G1005" s="57">
        <f>'PRIX LF'!N1009</f>
        <v>372</v>
      </c>
      <c r="H1005" s="26" t="str">
        <f>'PRIX LF'!F1009</f>
        <v>PIECE</v>
      </c>
      <c r="I1005" s="26">
        <f>'PRIX LF'!V1009</f>
        <v>30</v>
      </c>
      <c r="J1005" s="57">
        <f>'PRIX LF'!R1009</f>
        <v>0</v>
      </c>
      <c r="K1005" s="57">
        <f>'PRIX LF'!J1009</f>
        <v>169.125</v>
      </c>
      <c r="L1005" s="303">
        <f>'PRIX LF'!AE1009</f>
        <v>42036</v>
      </c>
    </row>
    <row r="1006" spans="1:12" x14ac:dyDescent="0.2">
      <c r="A1006" s="26">
        <f>'PRIX LF'!A1010</f>
        <v>3671</v>
      </c>
      <c r="B1006" s="26" t="str">
        <f>'PRIX LF'!D1010</f>
        <v>MAX RACK AX1001</v>
      </c>
      <c r="C1006" s="57">
        <f>'PRIX LF'!L1010</f>
        <v>1850</v>
      </c>
      <c r="D1006" s="57">
        <f>'PRIX LF'!O1010</f>
        <v>1644.4279999999999</v>
      </c>
      <c r="E1006" s="54">
        <f>'PRIX LF'!P1010</f>
        <v>0.11112</v>
      </c>
      <c r="F1006" s="26" t="str">
        <f>'PRIX LF'!W1010</f>
        <v>CROSSFIT</v>
      </c>
      <c r="G1006" s="57">
        <f>'PRIX LF'!N1010</f>
        <v>2220</v>
      </c>
      <c r="H1006" s="26" t="str">
        <f>'PRIX LF'!F1010</f>
        <v>PIECE</v>
      </c>
      <c r="I1006" s="26">
        <f>'PRIX LF'!V1010</f>
        <v>200</v>
      </c>
      <c r="J1006" s="57">
        <f>'PRIX LF'!R1010</f>
        <v>0</v>
      </c>
      <c r="K1006" s="57">
        <f>'PRIX LF'!J1010</f>
        <v>721.36363636363626</v>
      </c>
      <c r="L1006" s="303">
        <f>'PRIX LF'!AE1010</f>
        <v>42036</v>
      </c>
    </row>
    <row r="1007" spans="1:12" x14ac:dyDescent="0.2">
      <c r="A1007" s="26">
        <f>'PRIX LF'!A1011</f>
        <v>3874</v>
      </c>
      <c r="B1007" s="26" t="str">
        <f>'PRIX LF'!D1011</f>
        <v>PACK CHAUSSETTES LFPILATES (10+1)</v>
      </c>
      <c r="C1007" s="57">
        <f>'PRIX LF'!L1011</f>
        <v>50</v>
      </c>
      <c r="D1007" s="57">
        <f>'PRIX LF'!O1011</f>
        <v>33.332999999999998</v>
      </c>
      <c r="E1007" s="54">
        <f>'PRIX LF'!P1011</f>
        <v>0.33334000000000003</v>
      </c>
      <c r="F1007" s="26" t="str">
        <f>'PRIX LF'!W1011</f>
        <v>PILATES &amp; BIEN ETRE</v>
      </c>
      <c r="G1007" s="57">
        <f>'PRIX LF'!N1011</f>
        <v>60</v>
      </c>
      <c r="H1007" s="26" t="str">
        <f>'PRIX LF'!F1011</f>
        <v>SET</v>
      </c>
      <c r="I1007" s="26">
        <f>'PRIX LF'!V1011</f>
        <v>0.55000000000000004</v>
      </c>
      <c r="J1007" s="57">
        <f>'PRIX LF'!R1011</f>
        <v>0</v>
      </c>
      <c r="K1007" s="57">
        <f>'PRIX LF'!J1011</f>
        <v>7.4634999999999989</v>
      </c>
      <c r="L1007" s="303">
        <f>'PRIX LF'!AE1011</f>
        <v>42036</v>
      </c>
    </row>
    <row r="1008" spans="1:12" x14ac:dyDescent="0.2">
      <c r="A1008" s="26">
        <f>'PRIX LF'!A1012</f>
        <v>3942</v>
      </c>
      <c r="B1008" s="26" t="str">
        <f>'PRIX LF'!D1012</f>
        <v>PACK CHAUSSETTES LFPILATES (20+2)</v>
      </c>
      <c r="C1008" s="57">
        <f>'PRIX LF'!L1012</f>
        <v>100</v>
      </c>
      <c r="D1008" s="57">
        <f>'PRIX LF'!O1012</f>
        <v>66.665999999999997</v>
      </c>
      <c r="E1008" s="54">
        <f>'PRIX LF'!P1012</f>
        <v>0.33334000000000003</v>
      </c>
      <c r="F1008" s="26" t="str">
        <f>'PRIX LF'!W1012</f>
        <v>PILATES &amp; BIEN ETRE</v>
      </c>
      <c r="G1008" s="57">
        <f>'PRIX LF'!N1012</f>
        <v>120</v>
      </c>
      <c r="H1008" s="26" t="str">
        <f>'PRIX LF'!F1012</f>
        <v>SET</v>
      </c>
      <c r="I1008" s="26">
        <f>'PRIX LF'!V1012</f>
        <v>1.1000000000000001</v>
      </c>
      <c r="J1008" s="57">
        <f>'PRIX LF'!R1012</f>
        <v>0</v>
      </c>
      <c r="K1008" s="57">
        <f>'PRIX LF'!J1012</f>
        <v>14.926999999999998</v>
      </c>
      <c r="L1008" s="303">
        <f>'PRIX LF'!AE1012</f>
        <v>42036</v>
      </c>
    </row>
    <row r="1009" spans="1:12" x14ac:dyDescent="0.2">
      <c r="A1009" s="26">
        <f>'PRIX LF'!A1013</f>
        <v>3943</v>
      </c>
      <c r="B1009" s="26" t="str">
        <f>'PRIX LF'!D1013</f>
        <v>PACK CHAUSSETTES LFPILATES (50+5)</v>
      </c>
      <c r="C1009" s="57">
        <f>'PRIX LF'!L1013</f>
        <v>250</v>
      </c>
      <c r="D1009" s="57">
        <f>'PRIX LF'!O1013</f>
        <v>166.66499999999999</v>
      </c>
      <c r="E1009" s="54">
        <f>'PRIX LF'!P1013</f>
        <v>0.33334000000000003</v>
      </c>
      <c r="F1009" s="26" t="str">
        <f>'PRIX LF'!W1013</f>
        <v>PILATES &amp; BIEN ETRE</v>
      </c>
      <c r="G1009" s="57">
        <f>'PRIX LF'!N1013</f>
        <v>300</v>
      </c>
      <c r="H1009" s="26" t="str">
        <f>'PRIX LF'!F1013</f>
        <v>SET</v>
      </c>
      <c r="I1009" s="26">
        <f>'PRIX LF'!V1013</f>
        <v>2.75</v>
      </c>
      <c r="J1009" s="57">
        <f>'PRIX LF'!R1013</f>
        <v>0</v>
      </c>
      <c r="K1009" s="57">
        <f>'PRIX LF'!J1013</f>
        <v>37.317499999999995</v>
      </c>
      <c r="L1009" s="303">
        <f>'PRIX LF'!AE1013</f>
        <v>42036</v>
      </c>
    </row>
    <row r="1010" spans="1:12" x14ac:dyDescent="0.2">
      <c r="A1010" s="26">
        <f>'PRIX LF'!A1014</f>
        <v>3553</v>
      </c>
      <c r="B1010" s="26" t="str">
        <f>'PRIX LF'!D1014</f>
        <v>PERCHE DE NAGE</v>
      </c>
      <c r="C1010" s="57">
        <f>'PRIX LF'!L1014</f>
        <v>121</v>
      </c>
      <c r="D1010" s="57">
        <f>'PRIX LF'!O1014</f>
        <v>107.77669999999999</v>
      </c>
      <c r="E1010" s="54">
        <f>'PRIX LF'!P1014</f>
        <v>0.10928347107438</v>
      </c>
      <c r="F1010" s="26" t="str">
        <f>'PRIX LF'!W1014</f>
        <v>AQUA</v>
      </c>
      <c r="G1010" s="57">
        <f>'PRIX LF'!N1014</f>
        <v>145.19999999999999</v>
      </c>
      <c r="H1010" s="26" t="str">
        <f>'PRIX LF'!F1014</f>
        <v>SET</v>
      </c>
      <c r="I1010" s="26">
        <f>'PRIX LF'!V1014</f>
        <v>10</v>
      </c>
      <c r="J1010" s="57">
        <f>'PRIX LF'!R1014</f>
        <v>0</v>
      </c>
      <c r="K1010" s="57">
        <f>'PRIX LF'!J1014</f>
        <v>48.95</v>
      </c>
      <c r="L1010" s="303">
        <f>'PRIX LF'!AE1014</f>
        <v>42036</v>
      </c>
    </row>
    <row r="1011" spans="1:12" x14ac:dyDescent="0.2">
      <c r="A1011" s="26">
        <f>'PRIX LF'!A1015</f>
        <v>2904</v>
      </c>
      <c r="B1011" s="26" t="str">
        <f>'PRIX LF'!D1015</f>
        <v>RACK 20 KITS PUMP NOIR</v>
      </c>
      <c r="C1011" s="57">
        <f>'PRIX LF'!L1015</f>
        <v>450</v>
      </c>
      <c r="D1011" s="57">
        <f>'PRIX LF'!O1015</f>
        <v>299.99700000000001</v>
      </c>
      <c r="E1011" s="54">
        <f>'PRIX LF'!P1015</f>
        <v>0.33334000000000003</v>
      </c>
      <c r="F1011" s="26" t="str">
        <f>'PRIX LF'!W1015</f>
        <v>FITNESS</v>
      </c>
      <c r="G1011" s="57">
        <f>'PRIX LF'!N1015</f>
        <v>540</v>
      </c>
      <c r="H1011" s="26" t="str">
        <f>'PRIX LF'!F1015</f>
        <v>PIECE</v>
      </c>
      <c r="I1011" s="26">
        <f>'PRIX LF'!V1015</f>
        <v>99</v>
      </c>
      <c r="J1011" s="57">
        <f>'PRIX LF'!R1015</f>
        <v>0</v>
      </c>
      <c r="K1011" s="57">
        <f>'PRIX LF'!J1015</f>
        <v>141.03181818181815</v>
      </c>
      <c r="L1011" s="303">
        <f>'PRIX LF'!AE1015</f>
        <v>42036</v>
      </c>
    </row>
    <row r="1012" spans="1:12" x14ac:dyDescent="0.2">
      <c r="A1012" s="26">
        <f>'PRIX LF'!A1016</f>
        <v>2228</v>
      </c>
      <c r="B1012" s="26" t="str">
        <f>'PRIX LF'!D1016</f>
        <v>RACK AB MXR</v>
      </c>
      <c r="C1012" s="57">
        <f>'PRIX LF'!L1016</f>
        <v>341.04</v>
      </c>
      <c r="D1012" s="57" t="str">
        <f>'PRIX LF'!O1016</f>
        <v>N/A</v>
      </c>
      <c r="E1012" s="54" t="e">
        <f>'PRIX LF'!P1016</f>
        <v>#VALUE!</v>
      </c>
      <c r="F1012" s="26" t="str">
        <f>'PRIX LF'!W1016</f>
        <v>PERSONAL TRAINING</v>
      </c>
      <c r="G1012" s="57">
        <f>'PRIX LF'!N1016</f>
        <v>409.24799999999999</v>
      </c>
      <c r="H1012" s="26" t="str">
        <f>'PRIX LF'!F1016</f>
        <v>PIECE</v>
      </c>
      <c r="I1012" s="26">
        <f>'PRIX LF'!V1016</f>
        <v>39</v>
      </c>
      <c r="J1012" s="57">
        <f>'PRIX LF'!R1016</f>
        <v>0</v>
      </c>
      <c r="K1012" s="57">
        <f>'PRIX LF'!J1016</f>
        <v>266.79999999999995</v>
      </c>
      <c r="L1012" s="303">
        <f>'PRIX LF'!AE1016</f>
        <v>42036</v>
      </c>
    </row>
    <row r="1013" spans="1:12" x14ac:dyDescent="0.2">
      <c r="A1013" s="26">
        <f>'PRIX LF'!A1017</f>
        <v>3733</v>
      </c>
      <c r="B1013" s="26" t="str">
        <f>'PRIX LF'!D1017</f>
        <v>SÉRIE 3 SOFT MEDECINE BALL</v>
      </c>
      <c r="C1013" s="57">
        <f>'PRIX LF'!L1017</f>
        <v>150</v>
      </c>
      <c r="D1013" s="57">
        <f>'PRIX LF'!O1017</f>
        <v>149.99850000000001</v>
      </c>
      <c r="E1013" s="54">
        <f>'PRIX LF'!P1017</f>
        <v>9.9999999999530108E-6</v>
      </c>
      <c r="F1013" s="26" t="str">
        <f>'PRIX LF'!W1017</f>
        <v>CROSSFIT</v>
      </c>
      <c r="G1013" s="57">
        <f>'PRIX LF'!N1017</f>
        <v>180</v>
      </c>
      <c r="H1013" s="26" t="str">
        <f>'PRIX LF'!F1017</f>
        <v>SET</v>
      </c>
      <c r="I1013" s="26">
        <f>'PRIX LF'!V1017</f>
        <v>18</v>
      </c>
      <c r="J1013" s="57">
        <f>'PRIX LF'!R1017</f>
        <v>0</v>
      </c>
      <c r="K1013" s="57">
        <f>'PRIX LF'!J1017</f>
        <v>82.291000000000011</v>
      </c>
      <c r="L1013" s="303">
        <f>'PRIX LF'!AE1017</f>
        <v>42036</v>
      </c>
    </row>
    <row r="1014" spans="1:12" x14ac:dyDescent="0.2">
      <c r="A1014" s="26">
        <f>'PRIX LF'!A1018</f>
        <v>3558</v>
      </c>
      <c r="B1014" s="26" t="str">
        <f>'PRIX LF'!D1018</f>
        <v>SÉRIE AB-MXR</v>
      </c>
      <c r="C1014" s="57">
        <f>'PRIX LF'!L1018</f>
        <v>277</v>
      </c>
      <c r="D1014" s="57">
        <f>'PRIX LF'!O1018</f>
        <v>261.66404999999997</v>
      </c>
      <c r="E1014" s="54">
        <f>'PRIX LF'!P1018</f>
        <v>5.5364440433213098E-2</v>
      </c>
      <c r="F1014" s="26" t="str">
        <f>'PRIX LF'!W1018</f>
        <v>PERSONAL TRAINING</v>
      </c>
      <c r="G1014" s="57">
        <f>'PRIX LF'!N1018</f>
        <v>332.4</v>
      </c>
      <c r="H1014" s="26" t="str">
        <f>'PRIX LF'!F1018</f>
        <v>SET</v>
      </c>
      <c r="I1014" s="26">
        <f>'PRIX LF'!V1018</f>
        <v>15</v>
      </c>
      <c r="J1014" s="57">
        <f>'PRIX LF'!R1018</f>
        <v>0</v>
      </c>
      <c r="K1014" s="57">
        <f>'PRIX LF'!J1018</f>
        <v>198.9845</v>
      </c>
      <c r="L1014" s="303">
        <f>'PRIX LF'!AE1018</f>
        <v>42036</v>
      </c>
    </row>
    <row r="1015" spans="1:12" x14ac:dyDescent="0.2">
      <c r="A1015" s="26">
        <f>'PRIX LF'!A1019</f>
        <v>1735</v>
      </c>
      <c r="B1015" s="26" t="str">
        <f>'PRIX LF'!D1019</f>
        <v>SÉRIE DISQUES RONDS</v>
      </c>
      <c r="C1015" s="57">
        <f>'PRIX LF'!L1019</f>
        <v>255</v>
      </c>
      <c r="D1015" s="57">
        <f>'PRIX LF'!O1019</f>
        <v>213.22009</v>
      </c>
      <c r="E1015" s="54">
        <f>'PRIX LF'!P1019</f>
        <v>0.16384278431372501</v>
      </c>
      <c r="F1015" s="26" t="str">
        <f>'PRIX LF'!W1019</f>
        <v>MUSCULATION</v>
      </c>
      <c r="G1015" s="57">
        <f>'PRIX LF'!N1019</f>
        <v>306</v>
      </c>
      <c r="H1015" s="26" t="str">
        <f>'PRIX LF'!F1019</f>
        <v>SET</v>
      </c>
      <c r="I1015" s="26">
        <f>'PRIX LF'!V1019</f>
        <v>132.5</v>
      </c>
      <c r="J1015" s="57">
        <f>'PRIX LF'!R1019</f>
        <v>0</v>
      </c>
      <c r="K1015" s="57">
        <f>'PRIX LF'!J1019</f>
        <v>195.91818181818178</v>
      </c>
      <c r="L1015" s="303">
        <f>'PRIX LF'!AE1019</f>
        <v>42036</v>
      </c>
    </row>
    <row r="1016" spans="1:12" x14ac:dyDescent="0.2">
      <c r="A1016" s="26">
        <f>'PRIX LF'!A1020</f>
        <v>3725</v>
      </c>
      <c r="B1016" s="26" t="str">
        <f>'PRIX LF'!D1020</f>
        <v>SÉRIE FITNESS TUBE</v>
      </c>
      <c r="C1016" s="57">
        <f>'PRIX LF'!L1020</f>
        <v>20.2</v>
      </c>
      <c r="D1016" s="57">
        <f>'PRIX LF'!O1020</f>
        <v>13.66653</v>
      </c>
      <c r="E1016" s="54">
        <f>'PRIX LF'!P1020</f>
        <v>0.323439108910891</v>
      </c>
      <c r="F1016" s="26" t="str">
        <f>'PRIX LF'!W1020</f>
        <v>FITNESS</v>
      </c>
      <c r="G1016" s="57">
        <f>'PRIX LF'!N1020</f>
        <v>24.24</v>
      </c>
      <c r="H1016" s="26" t="str">
        <f>'PRIX LF'!F1020</f>
        <v>SET</v>
      </c>
      <c r="I1016" s="26">
        <f>'PRIX LF'!V1020</f>
        <v>0.46</v>
      </c>
      <c r="J1016" s="57">
        <f>'PRIX LF'!R1020</f>
        <v>0</v>
      </c>
      <c r="K1016" s="57">
        <f>'PRIX LF'!J1020</f>
        <v>6.8477272727272718</v>
      </c>
      <c r="L1016" s="303">
        <f>'PRIX LF'!AE1020</f>
        <v>42036</v>
      </c>
    </row>
    <row r="1017" spans="1:12" x14ac:dyDescent="0.2">
      <c r="A1017" s="26">
        <f>'PRIX LF'!A1021</f>
        <v>3727</v>
      </c>
      <c r="B1017" s="26" t="str">
        <f>'PRIX LF'!D1021</f>
        <v>SÉRIE FITNESS TUBE PRO</v>
      </c>
      <c r="C1017" s="57">
        <f>'PRIX LF'!L1021</f>
        <v>36</v>
      </c>
      <c r="D1017" s="57">
        <f>'PRIX LF'!O1021</f>
        <v>34.388545000000001</v>
      </c>
      <c r="E1017" s="54">
        <f>'PRIX LF'!P1021</f>
        <v>4.47626388888889E-2</v>
      </c>
      <c r="F1017" s="26" t="str">
        <f>'PRIX LF'!W1021</f>
        <v>FITNESS</v>
      </c>
      <c r="G1017" s="57">
        <f>'PRIX LF'!N1021</f>
        <v>43.199999999999996</v>
      </c>
      <c r="H1017" s="26" t="str">
        <f>'PRIX LF'!F1021</f>
        <v>SET</v>
      </c>
      <c r="I1017" s="26">
        <f>'PRIX LF'!V1021</f>
        <v>0.82</v>
      </c>
      <c r="J1017" s="57">
        <f>'PRIX LF'!R1021</f>
        <v>0</v>
      </c>
      <c r="K1017" s="57">
        <f>'PRIX LF'!J1021</f>
        <v>16.588000000000001</v>
      </c>
      <c r="L1017" s="303">
        <f>'PRIX LF'!AE1021</f>
        <v>42036</v>
      </c>
    </row>
    <row r="1018" spans="1:12" x14ac:dyDescent="0.2">
      <c r="A1018" s="26">
        <f>'PRIX LF'!A1022</f>
        <v>3728</v>
      </c>
      <c r="B1018" s="26" t="str">
        <f>'PRIX LF'!D1022</f>
        <v>SÉRIE HAIE D'OBSTACLE</v>
      </c>
      <c r="C1018" s="57">
        <f>'PRIX LF'!L1022</f>
        <v>24.92</v>
      </c>
      <c r="D1018" s="57">
        <f>'PRIX LF'!O1022</f>
        <v>24.92</v>
      </c>
      <c r="E1018" s="54">
        <f>'PRIX LF'!P1022</f>
        <v>0</v>
      </c>
      <c r="F1018" s="26" t="str">
        <f>'PRIX LF'!W1022</f>
        <v>PERSONAL TRAINING</v>
      </c>
      <c r="G1018" s="57">
        <f>'PRIX LF'!N1022</f>
        <v>29.904</v>
      </c>
      <c r="H1018" s="26" t="str">
        <f>'PRIX LF'!F1022</f>
        <v>SET</v>
      </c>
      <c r="I1018" s="26">
        <f>'PRIX LF'!V1022</f>
        <v>0.86</v>
      </c>
      <c r="J1018" s="57">
        <f>'PRIX LF'!R1022</f>
        <v>0</v>
      </c>
      <c r="K1018" s="57">
        <f>'PRIX LF'!J1022</f>
        <v>12.298</v>
      </c>
      <c r="L1018" s="303">
        <f>'PRIX LF'!AE1022</f>
        <v>42036</v>
      </c>
    </row>
    <row r="1019" spans="1:12" x14ac:dyDescent="0.2">
      <c r="A1019" s="26">
        <f>'PRIX LF'!A1023</f>
        <v>3802</v>
      </c>
      <c r="B1019" s="26" t="str">
        <f>'PRIX LF'!D1023</f>
        <v>SÉRIE KETTLEBELL COULEUR 8 - 48kgs</v>
      </c>
      <c r="C1019" s="57">
        <f>'PRIX LF'!L1023</f>
        <v>1701</v>
      </c>
      <c r="D1019" s="57">
        <f>'PRIX LF'!O1023</f>
        <v>1685.31648</v>
      </c>
      <c r="E1019" s="54">
        <f>'PRIX LF'!P1023</f>
        <v>9.2201763668430595E-3</v>
      </c>
      <c r="F1019" s="26" t="str">
        <f>'PRIX LF'!W1023</f>
        <v>CROSSFIT</v>
      </c>
      <c r="G1019" s="57">
        <f>'PRIX LF'!N1023</f>
        <v>2041.1999999999998</v>
      </c>
      <c r="H1019" s="26" t="str">
        <f>'PRIX LF'!F1023</f>
        <v>SET</v>
      </c>
      <c r="I1019" s="26">
        <f>'PRIX LF'!V1023</f>
        <v>398</v>
      </c>
      <c r="J1019" s="57">
        <f>'PRIX LF'!R1023</f>
        <v>0</v>
      </c>
      <c r="K1019" s="57">
        <f>'PRIX LF'!J1023</f>
        <v>1345.058</v>
      </c>
      <c r="L1019" s="303">
        <f>'PRIX LF'!AE1023</f>
        <v>42036</v>
      </c>
    </row>
    <row r="1020" spans="1:12" x14ac:dyDescent="0.2">
      <c r="A1020" s="26">
        <f>'PRIX LF'!A1024</f>
        <v>2460</v>
      </c>
      <c r="B1020" s="26" t="str">
        <f>'PRIX LF'!D1024</f>
        <v>SÉRIE MEDECINE BALL</v>
      </c>
      <c r="C1020" s="57">
        <f>'PRIX LF'!L1024</f>
        <v>125</v>
      </c>
      <c r="D1020" s="57">
        <f>'PRIX LF'!O1024</f>
        <v>105.5545</v>
      </c>
      <c r="E1020" s="54">
        <f>'PRIX LF'!P1024</f>
        <v>0.15556400000000001</v>
      </c>
      <c r="F1020" s="26" t="str">
        <f>'PRIX LF'!W1024</f>
        <v>CROSSFIT</v>
      </c>
      <c r="G1020" s="57">
        <f>'PRIX LF'!N1024</f>
        <v>150</v>
      </c>
      <c r="H1020" s="26" t="str">
        <f>'PRIX LF'!F1024</f>
        <v>SET</v>
      </c>
      <c r="I1020" s="26">
        <f>'PRIX LF'!V1024</f>
        <v>15</v>
      </c>
      <c r="J1020" s="57">
        <f>'PRIX LF'!R1024</f>
        <v>0</v>
      </c>
      <c r="K1020" s="57">
        <f>'PRIX LF'!J1024</f>
        <v>759.18818181818153</v>
      </c>
      <c r="L1020" s="303">
        <f>'PRIX LF'!AE1024</f>
        <v>42036</v>
      </c>
    </row>
    <row r="1021" spans="1:12" x14ac:dyDescent="0.2">
      <c r="A1021" s="26">
        <f>'PRIX LF'!A1025</f>
        <v>3730</v>
      </c>
      <c r="B1021" s="26" t="str">
        <f>'PRIX LF'!D1025</f>
        <v>SERIE POWER BAG</v>
      </c>
      <c r="C1021" s="57">
        <f>'PRIX LF'!L1025</f>
        <v>300</v>
      </c>
      <c r="D1021" s="57">
        <f>'PRIX LF'!O1025</f>
        <v>249.9975</v>
      </c>
      <c r="E1021" s="54">
        <f>'PRIX LF'!P1025</f>
        <v>0.16667499999999999</v>
      </c>
      <c r="F1021" s="26" t="str">
        <f>'PRIX LF'!W1025</f>
        <v>CROSSFIT</v>
      </c>
      <c r="G1021" s="57">
        <f>'PRIX LF'!N1025</f>
        <v>360</v>
      </c>
      <c r="H1021" s="26" t="str">
        <f>'PRIX LF'!F1025</f>
        <v>SET</v>
      </c>
      <c r="I1021" s="26">
        <f>'PRIX LF'!V1025</f>
        <v>75</v>
      </c>
      <c r="J1021" s="57">
        <f>'PRIX LF'!R1025</f>
        <v>0</v>
      </c>
      <c r="K1021" s="57">
        <f>'PRIX LF'!J1025</f>
        <v>107.15909090909089</v>
      </c>
      <c r="L1021" s="303">
        <f>'PRIX LF'!AE1025</f>
        <v>42036</v>
      </c>
    </row>
    <row r="1022" spans="1:12" x14ac:dyDescent="0.2">
      <c r="A1022" s="26">
        <f>'PRIX LF'!A1026</f>
        <v>3732</v>
      </c>
      <c r="B1022" s="26" t="str">
        <f>'PRIX LF'!D1026</f>
        <v>SÉRIE SLAMBALL</v>
      </c>
      <c r="C1022" s="57">
        <f>'PRIX LF'!L1026</f>
        <v>121.5</v>
      </c>
      <c r="D1022" s="57">
        <f>'PRIX LF'!O1026</f>
        <v>101.44342999999999</v>
      </c>
      <c r="E1022" s="54">
        <f>'PRIX LF'!P1026</f>
        <v>0.16507465020576101</v>
      </c>
      <c r="F1022" s="26" t="str">
        <f>'PRIX LF'!W1026</f>
        <v>CROSSFIT</v>
      </c>
      <c r="G1022" s="57">
        <f>'PRIX LF'!N1026</f>
        <v>145.79999999999998</v>
      </c>
      <c r="H1022" s="26" t="str">
        <f>'PRIX LF'!F1026</f>
        <v>SET</v>
      </c>
      <c r="I1022" s="26">
        <f>'PRIX LF'!V1026</f>
        <v>43</v>
      </c>
      <c r="J1022" s="57">
        <f>'PRIX LF'!R1026</f>
        <v>0</v>
      </c>
      <c r="K1022" s="57">
        <f>'PRIX LF'!J1026</f>
        <v>33.036363636363632</v>
      </c>
      <c r="L1022" s="303">
        <f>'PRIX LF'!AE1026</f>
        <v>42036</v>
      </c>
    </row>
    <row r="1023" spans="1:12" x14ac:dyDescent="0.2">
      <c r="A1023" s="26">
        <f>'PRIX LF'!A1027</f>
        <v>3581</v>
      </c>
      <c r="B1023" s="26" t="str">
        <f>'PRIX LF'!D1027</f>
        <v>SOCLE ÉTANCHE</v>
      </c>
      <c r="C1023" s="57">
        <f>'PRIX LF'!L1027</f>
        <v>82</v>
      </c>
      <c r="D1023" s="57">
        <f>'PRIX LF'!O1027</f>
        <v>73.332599999999999</v>
      </c>
      <c r="E1023" s="54">
        <f>'PRIX LF'!P1027</f>
        <v>0.1057</v>
      </c>
      <c r="F1023" s="26" t="str">
        <f>'PRIX LF'!W1027</f>
        <v>AQUA</v>
      </c>
      <c r="G1023" s="57">
        <f>'PRIX LF'!N1027</f>
        <v>98.399999999999991</v>
      </c>
      <c r="H1023" s="26" t="str">
        <f>'PRIX LF'!F1027</f>
        <v>PIECE</v>
      </c>
      <c r="I1023" s="26">
        <f>'PRIX LF'!V1027</f>
        <v>2</v>
      </c>
      <c r="J1023" s="57">
        <f>'PRIX LF'!R1027</f>
        <v>0</v>
      </c>
      <c r="K1023" s="57">
        <f>'PRIX LF'!J1027</f>
        <v>32.824000000000005</v>
      </c>
      <c r="L1023" s="303">
        <f>'PRIX LF'!AE1027</f>
        <v>42036</v>
      </c>
    </row>
    <row r="1024" spans="1:12" x14ac:dyDescent="0.2">
      <c r="A1024" s="26">
        <f>'PRIX LF'!A1028</f>
        <v>1738</v>
      </c>
      <c r="B1024" s="26" t="str">
        <f>'PRIX LF'!D1028</f>
        <v>STEP LEADERFIT'</v>
      </c>
      <c r="C1024" s="57">
        <f>'PRIX LF'!L1028</f>
        <v>64</v>
      </c>
      <c r="D1024" s="57">
        <f>'PRIX LF'!O1028</f>
        <v>56.6661</v>
      </c>
      <c r="E1024" s="54">
        <f>'PRIX LF'!P1028</f>
        <v>0.1145921875</v>
      </c>
      <c r="F1024" s="26" t="str">
        <f>'PRIX LF'!W1028</f>
        <v>FITNESS</v>
      </c>
      <c r="G1024" s="57">
        <f>'PRIX LF'!N1028</f>
        <v>76.8</v>
      </c>
      <c r="H1024" s="26" t="str">
        <f>'PRIX LF'!F1028</f>
        <v>PIECE</v>
      </c>
      <c r="I1024" s="26">
        <f>'PRIX LF'!V1028</f>
        <v>7.5</v>
      </c>
      <c r="J1024" s="57">
        <f>'PRIX LF'!R1028</f>
        <v>0</v>
      </c>
      <c r="K1024" s="57">
        <f>'PRIX LF'!J1028</f>
        <v>32.931818181818173</v>
      </c>
      <c r="L1024" s="303">
        <f>'PRIX LF'!AE1028</f>
        <v>42036</v>
      </c>
    </row>
    <row r="1025" spans="1:12" x14ac:dyDescent="0.2">
      <c r="A1025" s="26">
        <f>'PRIX LF'!A1029</f>
        <v>3561</v>
      </c>
      <c r="B1025" s="26" t="str">
        <f>'PRIX LF'!D1029</f>
        <v xml:space="preserve">TIMER </v>
      </c>
      <c r="C1025" s="57">
        <f>'PRIX LF'!L1029</f>
        <v>155</v>
      </c>
      <c r="D1025" s="57">
        <f>'PRIX LF'!O1029</f>
        <v>137.7764</v>
      </c>
      <c r="E1025" s="54">
        <f>'PRIX LF'!P1029</f>
        <v>0.11112</v>
      </c>
      <c r="F1025" s="26" t="str">
        <f>'PRIX LF'!W1029</f>
        <v>CROSSFIT</v>
      </c>
      <c r="G1025" s="57">
        <f>'PRIX LF'!N1029</f>
        <v>186</v>
      </c>
      <c r="H1025" s="26" t="str">
        <f>'PRIX LF'!F1029</f>
        <v>PIECE</v>
      </c>
      <c r="I1025" s="26">
        <f>'PRIX LF'!V1029</f>
        <v>3</v>
      </c>
      <c r="J1025" s="57">
        <f>'PRIX LF'!R1029</f>
        <v>0</v>
      </c>
      <c r="K1025" s="57">
        <f>'PRIX LF'!J1029</f>
        <v>74.22727272727272</v>
      </c>
      <c r="L1025" s="303">
        <f>'PRIX LF'!AE1029</f>
        <v>42036</v>
      </c>
    </row>
    <row r="1026" spans="1:12" x14ac:dyDescent="0.2">
      <c r="A1026" s="26">
        <f>'PRIX LF'!A1030</f>
        <v>1753</v>
      </c>
      <c r="B1026" s="26" t="str">
        <f>'PRIX LF'!D1030</f>
        <v>TRAMPOLINE FITNESS</v>
      </c>
      <c r="C1026" s="57">
        <f>'PRIX LF'!L1030</f>
        <v>120</v>
      </c>
      <c r="D1026" s="57">
        <f>'PRIX LF'!O1030</f>
        <v>113.3322</v>
      </c>
      <c r="E1026" s="54">
        <f>'PRIX LF'!P1030</f>
        <v>5.5565000000000003E-2</v>
      </c>
      <c r="F1026" s="26" t="str">
        <f>'PRIX LF'!W1030</f>
        <v>FITNESS</v>
      </c>
      <c r="G1026" s="57">
        <f>'PRIX LF'!N1030</f>
        <v>144</v>
      </c>
      <c r="H1026" s="26" t="str">
        <f>'PRIX LF'!F1030</f>
        <v>PIECE</v>
      </c>
      <c r="I1026" s="26">
        <f>'PRIX LF'!V1030</f>
        <v>9</v>
      </c>
      <c r="J1026" s="57">
        <f>'PRIX LF'!R1030</f>
        <v>0</v>
      </c>
      <c r="K1026" s="57">
        <f>'PRIX LF'!J1030</f>
        <v>59.400000000000006</v>
      </c>
      <c r="L1026" s="303">
        <f>'PRIX LF'!AE1030</f>
        <v>42036</v>
      </c>
    </row>
    <row r="1027" spans="1:12" x14ac:dyDescent="0.2">
      <c r="A1027" s="26">
        <f>'PRIX LF'!A1031</f>
        <v>3213</v>
      </c>
      <c r="B1027" s="26" t="str">
        <f>'PRIX LF'!D1031</f>
        <v>DVD GRAVITY AMPLIFIED RESISTANCE</v>
      </c>
      <c r="C1027" s="57">
        <f>'PRIX LF'!L1031</f>
        <v>33.33</v>
      </c>
      <c r="D1027" s="57">
        <f>'PRIX LF'!O1031</f>
        <v>29.999700000000001</v>
      </c>
      <c r="E1027" s="54">
        <f>'PRIX LF'!P1031</f>
        <v>9.9918991899189902E-2</v>
      </c>
      <c r="F1027" s="26" t="str">
        <f>'PRIX LF'!W1031</f>
        <v>MEDIATHEQUE</v>
      </c>
      <c r="G1027" s="57">
        <f>'PRIX LF'!N1031</f>
        <v>39.995999999999995</v>
      </c>
      <c r="H1027" s="26" t="str">
        <f>'PRIX LF'!F1031</f>
        <v>PIECE</v>
      </c>
      <c r="I1027" s="26">
        <f>'PRIX LF'!V1031</f>
        <v>0.15</v>
      </c>
      <c r="J1027" s="57">
        <f>'PRIX LF'!R1031</f>
        <v>0</v>
      </c>
      <c r="K1027" s="57">
        <f>'PRIX LF'!J1031</f>
        <v>17.241000000000003</v>
      </c>
      <c r="L1027" s="303">
        <f>'PRIX LF'!AE1031</f>
        <v>42036</v>
      </c>
    </row>
    <row r="1028" spans="1:12" x14ac:dyDescent="0.2">
      <c r="A1028" s="26">
        <f>'PRIX LF'!A1032</f>
        <v>3217</v>
      </c>
      <c r="B1028" s="26" t="str">
        <f>'PRIX LF'!D1032</f>
        <v>DVD GRAVITY COMPOUND STRUCTURE TWO</v>
      </c>
      <c r="C1028" s="57">
        <f>'PRIX LF'!L1032</f>
        <v>33.33</v>
      </c>
      <c r="D1028" s="57">
        <f>'PRIX LF'!O1032</f>
        <v>29.999700000000001</v>
      </c>
      <c r="E1028" s="54">
        <f>'PRIX LF'!P1032</f>
        <v>9.9918991899189902E-2</v>
      </c>
      <c r="F1028" s="26" t="str">
        <f>'PRIX LF'!W1032</f>
        <v>MEDIATHEQUE</v>
      </c>
      <c r="G1028" s="57">
        <f>'PRIX LF'!N1032</f>
        <v>39.995999999999995</v>
      </c>
      <c r="H1028" s="26" t="str">
        <f>'PRIX LF'!F1032</f>
        <v>PIECE</v>
      </c>
      <c r="I1028" s="26">
        <f>'PRIX LF'!V1032</f>
        <v>0.15</v>
      </c>
      <c r="J1028" s="57">
        <f>'PRIX LF'!R1032</f>
        <v>0</v>
      </c>
      <c r="K1028" s="57">
        <f>'PRIX LF'!J1032</f>
        <v>17.241000000000003</v>
      </c>
      <c r="L1028" s="303">
        <f>'PRIX LF'!AE1032</f>
        <v>42036</v>
      </c>
    </row>
    <row r="1029" spans="1:12" x14ac:dyDescent="0.2">
      <c r="A1029" s="26">
        <f>'PRIX LF'!A1033</f>
        <v>1534</v>
      </c>
      <c r="B1029" s="26" t="str">
        <f>'PRIX LF'!D1033</f>
        <v>DVD GRAVITY ESSENTIAL OF PROGRAM</v>
      </c>
      <c r="C1029" s="57">
        <f>'PRIX LF'!L1033</f>
        <v>33.33</v>
      </c>
      <c r="D1029" s="57" t="str">
        <f>'PRIX LF'!O1033</f>
        <v>N/A</v>
      </c>
      <c r="E1029" s="54" t="e">
        <f>'PRIX LF'!P1033</f>
        <v>#VALUE!</v>
      </c>
      <c r="F1029" s="26" t="str">
        <f>'PRIX LF'!W1033</f>
        <v>MEDIATHEQUE</v>
      </c>
      <c r="G1029" s="57">
        <f>'PRIX LF'!N1033</f>
        <v>39.995999999999995</v>
      </c>
      <c r="H1029" s="26" t="str">
        <f>'PRIX LF'!F1033</f>
        <v>PIECE</v>
      </c>
      <c r="I1029" s="26">
        <f>'PRIX LF'!V1033</f>
        <v>0.15</v>
      </c>
      <c r="J1029" s="57">
        <f>'PRIX LF'!R1033</f>
        <v>0</v>
      </c>
      <c r="K1029" s="57">
        <f>'PRIX LF'!J1033</f>
        <v>21.0945</v>
      </c>
      <c r="L1029" s="303">
        <f>'PRIX LF'!AE1033</f>
        <v>42036</v>
      </c>
    </row>
    <row r="1030" spans="1:12" x14ac:dyDescent="0.2">
      <c r="A1030" s="26">
        <f>'PRIX LF'!A1034</f>
        <v>1535</v>
      </c>
      <c r="B1030" s="26" t="str">
        <f>'PRIX LF'!D1034</f>
        <v>DVD GRAVITY FRESH BREATH</v>
      </c>
      <c r="C1030" s="57">
        <f>'PRIX LF'!L1034</f>
        <v>33.33</v>
      </c>
      <c r="D1030" s="57">
        <f>'PRIX LF'!O1034</f>
        <v>29.999700000000001</v>
      </c>
      <c r="E1030" s="54">
        <f>'PRIX LF'!P1034</f>
        <v>9.9918991899189902E-2</v>
      </c>
      <c r="F1030" s="26" t="str">
        <f>'PRIX LF'!W1034</f>
        <v>MEDIATHEQUE</v>
      </c>
      <c r="G1030" s="57">
        <f>'PRIX LF'!N1034</f>
        <v>39.995999999999995</v>
      </c>
      <c r="H1030" s="26" t="str">
        <f>'PRIX LF'!F1034</f>
        <v>PIECE</v>
      </c>
      <c r="I1030" s="26">
        <f>'PRIX LF'!V1034</f>
        <v>0.15</v>
      </c>
      <c r="J1030" s="57">
        <f>'PRIX LF'!R1034</f>
        <v>0</v>
      </c>
      <c r="K1030" s="57">
        <f>'PRIX LF'!J1034</f>
        <v>18.207000000000001</v>
      </c>
      <c r="L1030" s="303">
        <f>'PRIX LF'!AE1034</f>
        <v>42036</v>
      </c>
    </row>
    <row r="1031" spans="1:12" x14ac:dyDescent="0.2">
      <c r="A1031" s="26">
        <f>'PRIX LF'!A1035</f>
        <v>3215</v>
      </c>
      <c r="B1031" s="26" t="str">
        <f>'PRIX LF'!D1035</f>
        <v>DVD GRAVITY FRESH BREATH FREE</v>
      </c>
      <c r="C1031" s="57">
        <f>'PRIX LF'!L1035</f>
        <v>33.33</v>
      </c>
      <c r="D1031" s="57">
        <f>'PRIX LF'!O1035</f>
        <v>29.999700000000001</v>
      </c>
      <c r="E1031" s="54">
        <f>'PRIX LF'!P1035</f>
        <v>9.9918991899189902E-2</v>
      </c>
      <c r="F1031" s="26" t="str">
        <f>'PRIX LF'!W1035</f>
        <v>MEDIATHEQUE</v>
      </c>
      <c r="G1031" s="57">
        <f>'PRIX LF'!N1035</f>
        <v>39.995999999999995</v>
      </c>
      <c r="H1031" s="26" t="str">
        <f>'PRIX LF'!F1035</f>
        <v>PIECE</v>
      </c>
      <c r="I1031" s="26">
        <f>'PRIX LF'!V1035</f>
        <v>0.15</v>
      </c>
      <c r="J1031" s="57">
        <f>'PRIX LF'!R1035</f>
        <v>0</v>
      </c>
      <c r="K1031" s="57">
        <f>'PRIX LF'!J1035</f>
        <v>17.241000000000003</v>
      </c>
      <c r="L1031" s="303">
        <f>'PRIX LF'!AE1035</f>
        <v>42036</v>
      </c>
    </row>
    <row r="1032" spans="1:12" x14ac:dyDescent="0.2">
      <c r="A1032" s="26">
        <f>'PRIX LF'!A1036</f>
        <v>3214</v>
      </c>
      <c r="B1032" s="26" t="str">
        <f>'PRIX LF'!D1036</f>
        <v>DVD GRAVITY FRESH BREATH TWO</v>
      </c>
      <c r="C1032" s="57">
        <f>'PRIX LF'!L1036</f>
        <v>33.33</v>
      </c>
      <c r="D1032" s="57">
        <f>'PRIX LF'!O1036</f>
        <v>29.999700000000001</v>
      </c>
      <c r="E1032" s="54">
        <f>'PRIX LF'!P1036</f>
        <v>9.9918991899189902E-2</v>
      </c>
      <c r="F1032" s="26" t="str">
        <f>'PRIX LF'!W1036</f>
        <v>MEDIATHEQUE</v>
      </c>
      <c r="G1032" s="57">
        <f>'PRIX LF'!N1036</f>
        <v>39.995999999999995</v>
      </c>
      <c r="H1032" s="26" t="str">
        <f>'PRIX LF'!F1036</f>
        <v>PIECE</v>
      </c>
      <c r="I1032" s="26">
        <f>'PRIX LF'!V1036</f>
        <v>0.16</v>
      </c>
      <c r="J1032" s="57">
        <f>'PRIX LF'!R1036</f>
        <v>0</v>
      </c>
      <c r="K1032" s="57">
        <f>'PRIX LF'!J1036</f>
        <v>17.241000000000003</v>
      </c>
      <c r="L1032" s="303">
        <f>'PRIX LF'!AE1036</f>
        <v>42036</v>
      </c>
    </row>
    <row r="1033" spans="1:12" x14ac:dyDescent="0.2">
      <c r="A1033" s="26">
        <f>'PRIX LF'!A1037</f>
        <v>3216</v>
      </c>
      <c r="B1033" s="26" t="str">
        <f>'PRIX LF'!D1037</f>
        <v>DVD GRAVITY REFORMAT AMPLIFIED</v>
      </c>
      <c r="C1033" s="57">
        <f>'PRIX LF'!L1037</f>
        <v>33.33</v>
      </c>
      <c r="D1033" s="57">
        <f>'PRIX LF'!O1037</f>
        <v>29.999700000000001</v>
      </c>
      <c r="E1033" s="54">
        <f>'PRIX LF'!P1037</f>
        <v>9.9918991899189902E-2</v>
      </c>
      <c r="F1033" s="26" t="str">
        <f>'PRIX LF'!W1037</f>
        <v>MEDIATHEQUE</v>
      </c>
      <c r="G1033" s="57">
        <f>'PRIX LF'!N1037</f>
        <v>39.995999999999995</v>
      </c>
      <c r="H1033" s="26" t="str">
        <f>'PRIX LF'!F1037</f>
        <v>PIECE</v>
      </c>
      <c r="I1033" s="26">
        <f>'PRIX LF'!V1037</f>
        <v>0.15</v>
      </c>
      <c r="J1033" s="57">
        <f>'PRIX LF'!R1037</f>
        <v>0</v>
      </c>
      <c r="K1033" s="57">
        <f>'PRIX LF'!J1037</f>
        <v>17.241000000000003</v>
      </c>
      <c r="L1033" s="303">
        <f>'PRIX LF'!AE1037</f>
        <v>42036</v>
      </c>
    </row>
    <row r="1034" spans="1:12" x14ac:dyDescent="0.2">
      <c r="A1034" s="26">
        <f>'PRIX LF'!A1038</f>
        <v>2295</v>
      </c>
      <c r="B1034" s="26" t="str">
        <f>'PRIX LF'!D1038</f>
        <v>DVD GRAVITY REFORMAT EVOLVED SERIES</v>
      </c>
      <c r="C1034" s="57">
        <f>'PRIX LF'!L1038</f>
        <v>33.33</v>
      </c>
      <c r="D1034" s="57">
        <f>'PRIX LF'!O1038</f>
        <v>29.999700000000001</v>
      </c>
      <c r="E1034" s="54">
        <f>'PRIX LF'!P1038</f>
        <v>9.9918991899189902E-2</v>
      </c>
      <c r="F1034" s="26" t="str">
        <f>'PRIX LF'!W1038</f>
        <v>MEDIATHEQUE</v>
      </c>
      <c r="G1034" s="57">
        <f>'PRIX LF'!N1038</f>
        <v>39.995999999999995</v>
      </c>
      <c r="H1034" s="26" t="str">
        <f>'PRIX LF'!F1038</f>
        <v>PIECE</v>
      </c>
      <c r="I1034" s="26">
        <f>'PRIX LF'!V1038</f>
        <v>0.1</v>
      </c>
      <c r="J1034" s="57">
        <f>'PRIX LF'!R1038</f>
        <v>0</v>
      </c>
      <c r="K1034" s="57">
        <f>'PRIX LF'!J1038</f>
        <v>17.241000000000003</v>
      </c>
      <c r="L1034" s="303">
        <f>'PRIX LF'!AE1038</f>
        <v>42036</v>
      </c>
    </row>
  </sheetData>
  <conditionalFormatting sqref="I1">
    <cfRule type="cellIs" priority="1" stopIfTrue="1" operator="equal">
      <formula>0</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ref2">
                <anchor moveWithCells="1" sizeWithCells="1">
                  <from>
                    <xdr:col>13</xdr:col>
                    <xdr:colOff>381000</xdr:colOff>
                    <xdr:row>0</xdr:row>
                    <xdr:rowOff>88900</xdr:rowOff>
                  </from>
                  <to>
                    <xdr:col>15</xdr:col>
                    <xdr:colOff>63500</xdr:colOff>
                    <xdr:row>0</xdr:row>
                    <xdr:rowOff>330200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7:Q669"/>
  <sheetViews>
    <sheetView topLeftCell="A151" workbookViewId="0">
      <selection activeCell="H34" sqref="H34"/>
    </sheetView>
  </sheetViews>
  <sheetFormatPr baseColWidth="10" defaultRowHeight="16" x14ac:dyDescent="0.2"/>
  <sheetData>
    <row r="7" spans="1:17" ht="22" x14ac:dyDescent="0.2">
      <c r="E7" s="194" t="s">
        <v>3620</v>
      </c>
      <c r="F7" s="194" t="s">
        <v>627</v>
      </c>
      <c r="G7" s="195" t="s">
        <v>1</v>
      </c>
      <c r="H7" s="195" t="s">
        <v>3621</v>
      </c>
      <c r="I7" s="195" t="s">
        <v>3622</v>
      </c>
      <c r="J7" s="195" t="s">
        <v>3623</v>
      </c>
      <c r="K7" s="195" t="s">
        <v>3624</v>
      </c>
      <c r="L7" s="195" t="s">
        <v>3625</v>
      </c>
      <c r="M7" s="195" t="s">
        <v>3626</v>
      </c>
      <c r="N7" s="195" t="s">
        <v>3627</v>
      </c>
      <c r="O7" s="195" t="s">
        <v>3628</v>
      </c>
      <c r="P7" s="196" t="s">
        <v>628</v>
      </c>
      <c r="Q7" s="196" t="s">
        <v>3629</v>
      </c>
    </row>
    <row r="8" spans="1:17" x14ac:dyDescent="0.2">
      <c r="A8" s="127" t="s">
        <v>2679</v>
      </c>
      <c r="B8" s="127">
        <v>1</v>
      </c>
      <c r="C8" s="127"/>
      <c r="D8" s="128" t="s">
        <v>1970</v>
      </c>
      <c r="E8" s="129">
        <v>16.96</v>
      </c>
      <c r="F8" s="129">
        <f>+E8*1.05</f>
        <v>17.808000000000003</v>
      </c>
      <c r="G8" s="130">
        <v>12.54</v>
      </c>
      <c r="H8" s="131"/>
      <c r="I8" s="131"/>
      <c r="J8" s="131"/>
      <c r="K8" s="131"/>
      <c r="L8" s="131"/>
      <c r="M8" s="131"/>
      <c r="N8" s="131"/>
      <c r="O8" s="131"/>
      <c r="P8" s="132">
        <f t="shared" ref="P8:P71" si="0">+(G8-F8)*100/G8</f>
        <v>-42.009569377990466</v>
      </c>
      <c r="Q8" s="132" t="e">
        <f>+G8/#REF!</f>
        <v>#REF!</v>
      </c>
    </row>
    <row r="9" spans="1:17" x14ac:dyDescent="0.2">
      <c r="A9" s="127" t="s">
        <v>2680</v>
      </c>
      <c r="B9" s="127">
        <v>1</v>
      </c>
      <c r="C9" s="127"/>
      <c r="D9" s="128" t="s">
        <v>1959</v>
      </c>
      <c r="E9" s="129">
        <v>17.09</v>
      </c>
      <c r="F9" s="129">
        <f>+E9*1</f>
        <v>17.09</v>
      </c>
      <c r="G9" s="130">
        <v>12.54</v>
      </c>
      <c r="H9" s="131"/>
      <c r="I9" s="131"/>
      <c r="J9" s="131"/>
      <c r="K9" s="131"/>
      <c r="L9" s="131"/>
      <c r="M9" s="131"/>
      <c r="N9" s="131"/>
      <c r="O9" s="131"/>
      <c r="P9" s="132">
        <f t="shared" si="0"/>
        <v>-36.28389154704945</v>
      </c>
      <c r="Q9" s="133">
        <v>19.23</v>
      </c>
    </row>
    <row r="10" spans="1:17" x14ac:dyDescent="0.2">
      <c r="A10" s="134" t="s">
        <v>2681</v>
      </c>
      <c r="B10" s="134">
        <v>0</v>
      </c>
      <c r="C10" s="134"/>
      <c r="D10" s="128" t="s">
        <v>2682</v>
      </c>
      <c r="E10" s="129">
        <v>15.5</v>
      </c>
      <c r="F10" s="129">
        <f>+E10*1.2</f>
        <v>18.599999999999998</v>
      </c>
      <c r="G10" s="130">
        <v>16.72</v>
      </c>
      <c r="H10" s="131"/>
      <c r="I10" s="131"/>
      <c r="J10" s="131"/>
      <c r="K10" s="131"/>
      <c r="L10" s="131"/>
      <c r="M10" s="131"/>
      <c r="N10" s="131"/>
      <c r="O10" s="131"/>
      <c r="P10" s="132">
        <f t="shared" si="0"/>
        <v>-11.244019138755975</v>
      </c>
      <c r="Q10" s="132" t="e">
        <f>+G10/#REF!</f>
        <v>#REF!</v>
      </c>
    </row>
    <row r="11" spans="1:17" x14ac:dyDescent="0.2">
      <c r="A11" s="134" t="s">
        <v>2683</v>
      </c>
      <c r="B11" s="134">
        <v>4</v>
      </c>
      <c r="C11" s="134"/>
      <c r="D11" s="128" t="s">
        <v>1852</v>
      </c>
      <c r="E11" s="129">
        <v>2.95</v>
      </c>
      <c r="F11" s="129">
        <f>+E11*1.2</f>
        <v>3.54</v>
      </c>
      <c r="G11" s="130">
        <v>3.27</v>
      </c>
      <c r="H11" s="131"/>
      <c r="I11" s="131"/>
      <c r="J11" s="131"/>
      <c r="K11" s="131"/>
      <c r="L11" s="131"/>
      <c r="M11" s="131"/>
      <c r="N11" s="131"/>
      <c r="O11" s="131"/>
      <c r="P11" s="132">
        <f t="shared" si="0"/>
        <v>-8.2568807339449535</v>
      </c>
      <c r="Q11" s="132" t="e">
        <f>+G11/#REF!</f>
        <v>#REF!</v>
      </c>
    </row>
    <row r="12" spans="1:17" x14ac:dyDescent="0.2">
      <c r="A12" s="127" t="s">
        <v>2684</v>
      </c>
      <c r="B12" s="127">
        <v>2</v>
      </c>
      <c r="C12" s="127"/>
      <c r="D12" s="128" t="s">
        <v>2685</v>
      </c>
      <c r="E12" s="129">
        <v>151.80000000000001</v>
      </c>
      <c r="F12" s="129">
        <f>+E12*1.05</f>
        <v>159.39000000000001</v>
      </c>
      <c r="G12" s="130">
        <v>150</v>
      </c>
      <c r="H12" s="131"/>
      <c r="I12" s="131"/>
      <c r="J12" s="131"/>
      <c r="K12" s="131"/>
      <c r="L12" s="131"/>
      <c r="M12" s="131"/>
      <c r="N12" s="131"/>
      <c r="O12" s="131"/>
      <c r="P12" s="132">
        <f t="shared" si="0"/>
        <v>-6.2600000000000096</v>
      </c>
      <c r="Q12" s="135">
        <v>0</v>
      </c>
    </row>
    <row r="13" spans="1:17" x14ac:dyDescent="0.2">
      <c r="A13" s="134" t="s">
        <v>2686</v>
      </c>
      <c r="B13" s="134">
        <v>4</v>
      </c>
      <c r="C13" s="134"/>
      <c r="D13" s="136" t="s">
        <v>2687</v>
      </c>
      <c r="E13" s="137">
        <v>333.61</v>
      </c>
      <c r="F13" s="137">
        <f t="shared" ref="F13:F21" si="1">+E13</f>
        <v>333.61</v>
      </c>
      <c r="G13" s="138">
        <v>333.61</v>
      </c>
      <c r="H13" s="139"/>
      <c r="I13" s="139"/>
      <c r="J13" s="140"/>
      <c r="K13" s="140"/>
      <c r="L13" s="140"/>
      <c r="M13" s="140"/>
      <c r="N13" s="139"/>
      <c r="O13" s="139"/>
      <c r="P13" s="141">
        <f t="shared" si="0"/>
        <v>0</v>
      </c>
      <c r="Q13" s="141">
        <v>333.61</v>
      </c>
    </row>
    <row r="14" spans="1:17" x14ac:dyDescent="0.2">
      <c r="A14" s="134" t="s">
        <v>2688</v>
      </c>
      <c r="B14" s="134">
        <v>4</v>
      </c>
      <c r="C14" s="134"/>
      <c r="D14" s="136" t="s">
        <v>914</v>
      </c>
      <c r="E14" s="137">
        <v>835.28</v>
      </c>
      <c r="F14" s="137">
        <f t="shared" si="1"/>
        <v>835.28</v>
      </c>
      <c r="G14" s="138">
        <v>835.28</v>
      </c>
      <c r="H14" s="139"/>
      <c r="I14" s="139"/>
      <c r="J14" s="140"/>
      <c r="K14" s="140"/>
      <c r="L14" s="140"/>
      <c r="M14" s="140"/>
      <c r="N14" s="139"/>
      <c r="O14" s="139"/>
      <c r="P14" s="141">
        <f t="shared" si="0"/>
        <v>0</v>
      </c>
      <c r="Q14" s="141">
        <v>835.28</v>
      </c>
    </row>
    <row r="15" spans="1:17" x14ac:dyDescent="0.2">
      <c r="A15" s="134" t="s">
        <v>2689</v>
      </c>
      <c r="B15" s="134">
        <v>4</v>
      </c>
      <c r="C15" s="134"/>
      <c r="D15" s="136" t="s">
        <v>2690</v>
      </c>
      <c r="E15" s="137">
        <v>187.29</v>
      </c>
      <c r="F15" s="137">
        <f t="shared" si="1"/>
        <v>187.29</v>
      </c>
      <c r="G15" s="138">
        <v>187.29</v>
      </c>
      <c r="H15" s="139"/>
      <c r="I15" s="139"/>
      <c r="J15" s="140"/>
      <c r="K15" s="140"/>
      <c r="L15" s="140"/>
      <c r="M15" s="140"/>
      <c r="N15" s="139"/>
      <c r="O15" s="139"/>
      <c r="P15" s="141">
        <f t="shared" si="0"/>
        <v>0</v>
      </c>
      <c r="Q15" s="141">
        <v>187.29</v>
      </c>
    </row>
    <row r="16" spans="1:17" x14ac:dyDescent="0.2">
      <c r="A16" s="134" t="s">
        <v>2691</v>
      </c>
      <c r="B16" s="134">
        <v>4</v>
      </c>
      <c r="C16" s="134"/>
      <c r="D16" s="136" t="s">
        <v>2692</v>
      </c>
      <c r="E16" s="137">
        <v>124.58</v>
      </c>
      <c r="F16" s="137">
        <f t="shared" si="1"/>
        <v>124.58</v>
      </c>
      <c r="G16" s="138">
        <v>124.58</v>
      </c>
      <c r="H16" s="139"/>
      <c r="I16" s="139"/>
      <c r="J16" s="140"/>
      <c r="K16" s="140"/>
      <c r="L16" s="140"/>
      <c r="M16" s="140"/>
      <c r="N16" s="139"/>
      <c r="O16" s="139"/>
      <c r="P16" s="141">
        <f t="shared" si="0"/>
        <v>0</v>
      </c>
      <c r="Q16" s="142">
        <v>124.58</v>
      </c>
    </row>
    <row r="17" spans="1:17" x14ac:dyDescent="0.2">
      <c r="A17" s="134" t="s">
        <v>2693</v>
      </c>
      <c r="B17" s="134">
        <v>4</v>
      </c>
      <c r="C17" s="134"/>
      <c r="D17" s="136" t="s">
        <v>2694</v>
      </c>
      <c r="E17" s="137">
        <v>185.62</v>
      </c>
      <c r="F17" s="137">
        <f t="shared" si="1"/>
        <v>185.62</v>
      </c>
      <c r="G17" s="138">
        <v>185.62</v>
      </c>
      <c r="H17" s="139"/>
      <c r="I17" s="139"/>
      <c r="J17" s="140"/>
      <c r="K17" s="140"/>
      <c r="L17" s="140"/>
      <c r="M17" s="140"/>
      <c r="N17" s="139"/>
      <c r="O17" s="139"/>
      <c r="P17" s="141">
        <f t="shared" si="0"/>
        <v>0</v>
      </c>
      <c r="Q17" s="142">
        <v>185.62</v>
      </c>
    </row>
    <row r="18" spans="1:17" x14ac:dyDescent="0.2">
      <c r="A18" s="134" t="s">
        <v>2695</v>
      </c>
      <c r="B18" s="134">
        <v>4</v>
      </c>
      <c r="C18" s="134"/>
      <c r="D18" s="136" t="s">
        <v>2696</v>
      </c>
      <c r="E18" s="137">
        <v>50.59</v>
      </c>
      <c r="F18" s="137">
        <f t="shared" si="1"/>
        <v>50.59</v>
      </c>
      <c r="G18" s="138">
        <v>50.59</v>
      </c>
      <c r="H18" s="139"/>
      <c r="I18" s="139"/>
      <c r="J18" s="140"/>
      <c r="K18" s="140"/>
      <c r="L18" s="140"/>
      <c r="M18" s="140"/>
      <c r="N18" s="139"/>
      <c r="O18" s="139"/>
      <c r="P18" s="141">
        <f t="shared" si="0"/>
        <v>0</v>
      </c>
      <c r="Q18" s="141">
        <v>50.59</v>
      </c>
    </row>
    <row r="19" spans="1:17" x14ac:dyDescent="0.2">
      <c r="A19" s="134" t="s">
        <v>2697</v>
      </c>
      <c r="B19" s="134">
        <v>4</v>
      </c>
      <c r="C19" s="134"/>
      <c r="D19" s="136" t="s">
        <v>573</v>
      </c>
      <c r="E19" s="137">
        <v>38.46</v>
      </c>
      <c r="F19" s="137">
        <f t="shared" si="1"/>
        <v>38.46</v>
      </c>
      <c r="G19" s="138">
        <v>38.46</v>
      </c>
      <c r="H19" s="139"/>
      <c r="I19" s="139"/>
      <c r="J19" s="140"/>
      <c r="K19" s="140"/>
      <c r="L19" s="140"/>
      <c r="M19" s="140"/>
      <c r="N19" s="139"/>
      <c r="O19" s="139"/>
      <c r="P19" s="141">
        <f t="shared" si="0"/>
        <v>0</v>
      </c>
      <c r="Q19" s="141">
        <v>38.46</v>
      </c>
    </row>
    <row r="20" spans="1:17" x14ac:dyDescent="0.2">
      <c r="A20" s="134" t="s">
        <v>2698</v>
      </c>
      <c r="B20" s="134">
        <v>4</v>
      </c>
      <c r="C20" s="134"/>
      <c r="D20" s="136" t="s">
        <v>2699</v>
      </c>
      <c r="E20" s="137">
        <v>194.81</v>
      </c>
      <c r="F20" s="137">
        <f t="shared" si="1"/>
        <v>194.81</v>
      </c>
      <c r="G20" s="138">
        <v>194.81</v>
      </c>
      <c r="H20" s="139"/>
      <c r="I20" s="139"/>
      <c r="J20" s="140"/>
      <c r="K20" s="140"/>
      <c r="L20" s="140"/>
      <c r="M20" s="140"/>
      <c r="N20" s="139"/>
      <c r="O20" s="139"/>
      <c r="P20" s="141">
        <f t="shared" si="0"/>
        <v>0</v>
      </c>
      <c r="Q20" s="141">
        <v>194.81</v>
      </c>
    </row>
    <row r="21" spans="1:17" x14ac:dyDescent="0.2">
      <c r="A21" s="143" t="s">
        <v>2700</v>
      </c>
      <c r="B21" s="143">
        <v>4</v>
      </c>
      <c r="C21" s="143"/>
      <c r="D21" s="144" t="s">
        <v>2701</v>
      </c>
      <c r="E21" s="145">
        <v>330.26</v>
      </c>
      <c r="F21" s="145">
        <f t="shared" si="1"/>
        <v>330.26</v>
      </c>
      <c r="G21" s="146">
        <v>330.28</v>
      </c>
      <c r="H21" s="147"/>
      <c r="I21" s="147"/>
      <c r="J21" s="147"/>
      <c r="K21" s="147"/>
      <c r="L21" s="147"/>
      <c r="M21" s="147"/>
      <c r="N21" s="147"/>
      <c r="O21" s="147"/>
      <c r="P21" s="135">
        <f t="shared" si="0"/>
        <v>6.0554680876776712E-3</v>
      </c>
      <c r="Q21" s="148">
        <v>330.28</v>
      </c>
    </row>
    <row r="22" spans="1:17" x14ac:dyDescent="0.2">
      <c r="A22" s="143" t="s">
        <v>2702</v>
      </c>
      <c r="B22" s="143">
        <v>0</v>
      </c>
      <c r="C22" s="143"/>
      <c r="D22" s="144" t="s">
        <v>2703</v>
      </c>
      <c r="E22" s="145">
        <v>15.23</v>
      </c>
      <c r="F22" s="145">
        <f>+E22*1.2</f>
        <v>18.276</v>
      </c>
      <c r="G22" s="146">
        <v>18.39</v>
      </c>
      <c r="H22" s="147"/>
      <c r="I22" s="147"/>
      <c r="J22" s="147"/>
      <c r="K22" s="147"/>
      <c r="L22" s="147"/>
      <c r="M22" s="147"/>
      <c r="N22" s="147"/>
      <c r="O22" s="147"/>
      <c r="P22" s="135">
        <f t="shared" si="0"/>
        <v>0.61990212071778561</v>
      </c>
      <c r="Q22" s="135">
        <v>18.39</v>
      </c>
    </row>
    <row r="23" spans="1:17" x14ac:dyDescent="0.2">
      <c r="A23" s="143" t="s">
        <v>2704</v>
      </c>
      <c r="B23" s="143">
        <v>4</v>
      </c>
      <c r="C23" s="143"/>
      <c r="D23" s="144" t="s">
        <v>2705</v>
      </c>
      <c r="E23" s="145">
        <v>171.89</v>
      </c>
      <c r="F23" s="145">
        <f>+E23</f>
        <v>171.89</v>
      </c>
      <c r="G23" s="146">
        <v>176.42</v>
      </c>
      <c r="H23" s="147"/>
      <c r="I23" s="147"/>
      <c r="J23" s="147"/>
      <c r="K23" s="147"/>
      <c r="L23" s="147"/>
      <c r="M23" s="147"/>
      <c r="N23" s="147"/>
      <c r="O23" s="147"/>
      <c r="P23" s="135">
        <f t="shared" si="0"/>
        <v>2.5677360843441797</v>
      </c>
      <c r="Q23" s="135">
        <v>176.42</v>
      </c>
    </row>
    <row r="24" spans="1:17" x14ac:dyDescent="0.2">
      <c r="A24" s="143" t="s">
        <v>2706</v>
      </c>
      <c r="B24" s="143">
        <v>4</v>
      </c>
      <c r="C24" s="143"/>
      <c r="D24" s="144" t="s">
        <v>757</v>
      </c>
      <c r="E24" s="145">
        <v>20</v>
      </c>
      <c r="F24" s="145">
        <f>+E24*1.05</f>
        <v>21</v>
      </c>
      <c r="G24" s="146">
        <v>23.41</v>
      </c>
      <c r="H24" s="147"/>
      <c r="I24" s="147"/>
      <c r="J24" s="147"/>
      <c r="K24" s="147"/>
      <c r="L24" s="147"/>
      <c r="M24" s="147"/>
      <c r="N24" s="147"/>
      <c r="O24" s="147"/>
      <c r="P24" s="135">
        <f t="shared" si="0"/>
        <v>10.294745835113199</v>
      </c>
      <c r="Q24" s="135">
        <v>23.41</v>
      </c>
    </row>
    <row r="25" spans="1:17" x14ac:dyDescent="0.2">
      <c r="A25" s="127" t="s">
        <v>2707</v>
      </c>
      <c r="B25" s="127">
        <v>1</v>
      </c>
      <c r="C25" s="127"/>
      <c r="D25" s="128" t="s">
        <v>393</v>
      </c>
      <c r="E25" s="129">
        <v>11.21</v>
      </c>
      <c r="F25" s="129">
        <f>+E25*1</f>
        <v>11.21</v>
      </c>
      <c r="G25" s="130">
        <v>12.54</v>
      </c>
      <c r="H25" s="131"/>
      <c r="I25" s="131"/>
      <c r="J25" s="131"/>
      <c r="K25" s="131"/>
      <c r="L25" s="131"/>
      <c r="M25" s="131"/>
      <c r="N25" s="131"/>
      <c r="O25" s="131"/>
      <c r="P25" s="132">
        <f t="shared" si="0"/>
        <v>10.606060606060593</v>
      </c>
      <c r="Q25" s="133">
        <v>12.54</v>
      </c>
    </row>
    <row r="26" spans="1:17" x14ac:dyDescent="0.2">
      <c r="A26" s="143" t="s">
        <v>2708</v>
      </c>
      <c r="B26" s="143">
        <v>4</v>
      </c>
      <c r="C26" s="143"/>
      <c r="D26" s="144" t="s">
        <v>2709</v>
      </c>
      <c r="E26" s="145">
        <v>20.09</v>
      </c>
      <c r="F26" s="145">
        <f>+E26*1.05</f>
        <v>21.0945</v>
      </c>
      <c r="G26" s="146">
        <v>24.25</v>
      </c>
      <c r="H26" s="147"/>
      <c r="I26" s="147"/>
      <c r="J26" s="147"/>
      <c r="K26" s="147"/>
      <c r="L26" s="147"/>
      <c r="M26" s="147"/>
      <c r="N26" s="147"/>
      <c r="O26" s="147"/>
      <c r="P26" s="135">
        <f t="shared" si="0"/>
        <v>13.012371134020619</v>
      </c>
      <c r="Q26" s="135">
        <v>24.25</v>
      </c>
    </row>
    <row r="27" spans="1:17" x14ac:dyDescent="0.2">
      <c r="A27" s="143" t="s">
        <v>2710</v>
      </c>
      <c r="B27" s="143">
        <v>4</v>
      </c>
      <c r="C27" s="143"/>
      <c r="D27" s="144" t="s">
        <v>2711</v>
      </c>
      <c r="E27" s="145">
        <v>20.09</v>
      </c>
      <c r="F27" s="145">
        <f>+E27*1.05</f>
        <v>21.0945</v>
      </c>
      <c r="G27" s="146">
        <v>24.25</v>
      </c>
      <c r="H27" s="147"/>
      <c r="I27" s="147"/>
      <c r="J27" s="147"/>
      <c r="K27" s="147"/>
      <c r="L27" s="147"/>
      <c r="M27" s="147"/>
      <c r="N27" s="147"/>
      <c r="O27" s="147"/>
      <c r="P27" s="135">
        <f t="shared" si="0"/>
        <v>13.012371134020619</v>
      </c>
      <c r="Q27" s="135">
        <v>24.25</v>
      </c>
    </row>
    <row r="28" spans="1:17" x14ac:dyDescent="0.2">
      <c r="A28" s="143" t="s">
        <v>2712</v>
      </c>
      <c r="B28" s="143">
        <v>4</v>
      </c>
      <c r="C28" s="143"/>
      <c r="D28" s="144" t="s">
        <v>2713</v>
      </c>
      <c r="E28" s="145">
        <v>20.09</v>
      </c>
      <c r="F28" s="145">
        <f>+E28*1.05</f>
        <v>21.0945</v>
      </c>
      <c r="G28" s="146">
        <v>24.25</v>
      </c>
      <c r="H28" s="147"/>
      <c r="I28" s="147"/>
      <c r="J28" s="147"/>
      <c r="K28" s="147"/>
      <c r="L28" s="147"/>
      <c r="M28" s="147"/>
      <c r="N28" s="147"/>
      <c r="O28" s="147"/>
      <c r="P28" s="135">
        <f t="shared" si="0"/>
        <v>13.012371134020619</v>
      </c>
      <c r="Q28" s="135">
        <v>24.25</v>
      </c>
    </row>
    <row r="29" spans="1:17" x14ac:dyDescent="0.2">
      <c r="A29" s="143" t="s">
        <v>2714</v>
      </c>
      <c r="B29" s="143">
        <v>4</v>
      </c>
      <c r="C29" s="143"/>
      <c r="D29" s="144" t="s">
        <v>1856</v>
      </c>
      <c r="E29" s="145">
        <v>24.5</v>
      </c>
      <c r="F29" s="145">
        <f>+E29*1.2</f>
        <v>29.4</v>
      </c>
      <c r="G29" s="146">
        <v>34.880000000000003</v>
      </c>
      <c r="H29" s="147"/>
      <c r="I29" s="147"/>
      <c r="J29" s="147"/>
      <c r="K29" s="147"/>
      <c r="L29" s="147"/>
      <c r="M29" s="147"/>
      <c r="N29" s="147"/>
      <c r="O29" s="147"/>
      <c r="P29" s="135">
        <f t="shared" si="0"/>
        <v>15.711009174311938</v>
      </c>
      <c r="Q29" s="135" t="e">
        <f>+G29/#REF!</f>
        <v>#REF!</v>
      </c>
    </row>
    <row r="30" spans="1:17" x14ac:dyDescent="0.2">
      <c r="A30" s="143" t="s">
        <v>2715</v>
      </c>
      <c r="B30" s="143">
        <v>4</v>
      </c>
      <c r="C30" s="143"/>
      <c r="D30" s="144" t="s">
        <v>1855</v>
      </c>
      <c r="E30" s="145">
        <v>17.5</v>
      </c>
      <c r="F30" s="145">
        <f>+E30*1.2</f>
        <v>21</v>
      </c>
      <c r="G30" s="146">
        <v>24.92</v>
      </c>
      <c r="H30" s="147"/>
      <c r="I30" s="147"/>
      <c r="J30" s="147"/>
      <c r="K30" s="147"/>
      <c r="L30" s="147"/>
      <c r="M30" s="147"/>
      <c r="N30" s="147"/>
      <c r="O30" s="147"/>
      <c r="P30" s="135">
        <f t="shared" si="0"/>
        <v>15.730337078651692</v>
      </c>
      <c r="Q30" s="135" t="e">
        <f>+G30/#REF!</f>
        <v>#REF!</v>
      </c>
    </row>
    <row r="31" spans="1:17" x14ac:dyDescent="0.2">
      <c r="A31" s="149" t="s">
        <v>2716</v>
      </c>
      <c r="B31" s="149">
        <v>3</v>
      </c>
      <c r="C31" s="149"/>
      <c r="D31" s="150" t="s">
        <v>109</v>
      </c>
      <c r="E31" s="151">
        <v>9.52</v>
      </c>
      <c r="F31" s="151">
        <f>+E31*1.2</f>
        <v>11.423999999999999</v>
      </c>
      <c r="G31" s="152">
        <v>14.04</v>
      </c>
      <c r="H31" s="153"/>
      <c r="I31" s="153"/>
      <c r="J31" s="153"/>
      <c r="K31" s="153"/>
      <c r="L31" s="153"/>
      <c r="M31" s="153"/>
      <c r="N31" s="153"/>
      <c r="O31" s="153"/>
      <c r="P31" s="154">
        <f t="shared" si="0"/>
        <v>18.63247863247863</v>
      </c>
      <c r="Q31" s="154">
        <v>13.29</v>
      </c>
    </row>
    <row r="32" spans="1:17" x14ac:dyDescent="0.2">
      <c r="A32" s="143" t="s">
        <v>2717</v>
      </c>
      <c r="B32" s="155">
        <v>1</v>
      </c>
      <c r="C32" s="155"/>
      <c r="D32" s="144" t="s">
        <v>400</v>
      </c>
      <c r="E32" s="145">
        <v>13.95</v>
      </c>
      <c r="F32" s="145">
        <f>+E32*1</f>
        <v>13.95</v>
      </c>
      <c r="G32" s="146">
        <v>17.559999999999999</v>
      </c>
      <c r="H32" s="147"/>
      <c r="I32" s="147"/>
      <c r="J32" s="147"/>
      <c r="K32" s="147"/>
      <c r="L32" s="147"/>
      <c r="M32" s="147"/>
      <c r="N32" s="147"/>
      <c r="O32" s="147"/>
      <c r="P32" s="135">
        <f t="shared" si="0"/>
        <v>20.558086560364462</v>
      </c>
      <c r="Q32" s="156">
        <v>17.559999999999999</v>
      </c>
    </row>
    <row r="33" spans="1:17" x14ac:dyDescent="0.2">
      <c r="A33" s="143" t="s">
        <v>2718</v>
      </c>
      <c r="B33" s="155">
        <v>1</v>
      </c>
      <c r="C33" s="155"/>
      <c r="D33" s="144" t="s">
        <v>389</v>
      </c>
      <c r="E33" s="145">
        <v>15.37</v>
      </c>
      <c r="F33" s="145">
        <f>+E33*1</f>
        <v>15.37</v>
      </c>
      <c r="G33" s="146">
        <v>19.649999999999999</v>
      </c>
      <c r="H33" s="147"/>
      <c r="I33" s="147"/>
      <c r="J33" s="147"/>
      <c r="K33" s="147"/>
      <c r="L33" s="147"/>
      <c r="M33" s="147"/>
      <c r="N33" s="147"/>
      <c r="O33" s="147"/>
      <c r="P33" s="135">
        <f t="shared" si="0"/>
        <v>21.78117048346056</v>
      </c>
      <c r="Q33" s="148">
        <v>19.649999999999999</v>
      </c>
    </row>
    <row r="34" spans="1:17" x14ac:dyDescent="0.2">
      <c r="A34" s="143" t="s">
        <v>2719</v>
      </c>
      <c r="B34" s="143">
        <v>5</v>
      </c>
      <c r="C34" s="143"/>
      <c r="D34" s="144" t="s">
        <v>445</v>
      </c>
      <c r="E34" s="145">
        <v>311.35000000000002</v>
      </c>
      <c r="F34" s="145">
        <f>+E34*1.1</f>
        <v>342.48500000000007</v>
      </c>
      <c r="G34" s="146">
        <v>438.97</v>
      </c>
      <c r="H34" s="147"/>
      <c r="I34" s="147"/>
      <c r="J34" s="147"/>
      <c r="K34" s="147"/>
      <c r="L34" s="147"/>
      <c r="M34" s="147"/>
      <c r="N34" s="147"/>
      <c r="O34" s="147"/>
      <c r="P34" s="135">
        <f t="shared" si="0"/>
        <v>21.979861949563741</v>
      </c>
      <c r="Q34" s="135">
        <v>438.97</v>
      </c>
    </row>
    <row r="35" spans="1:17" x14ac:dyDescent="0.2">
      <c r="A35" s="143" t="s">
        <v>2720</v>
      </c>
      <c r="B35" s="155">
        <v>1</v>
      </c>
      <c r="C35" s="155"/>
      <c r="D35" s="144" t="s">
        <v>401</v>
      </c>
      <c r="E35" s="145">
        <v>14.69</v>
      </c>
      <c r="F35" s="145">
        <f t="shared" ref="F35:F48" si="2">+E35*1</f>
        <v>14.69</v>
      </c>
      <c r="G35" s="146">
        <v>19.059999999999999</v>
      </c>
      <c r="H35" s="147"/>
      <c r="I35" s="147"/>
      <c r="J35" s="147"/>
      <c r="K35" s="147"/>
      <c r="L35" s="147"/>
      <c r="M35" s="147"/>
      <c r="N35" s="147"/>
      <c r="O35" s="147"/>
      <c r="P35" s="135">
        <f t="shared" si="0"/>
        <v>22.927597061909758</v>
      </c>
      <c r="Q35" s="156">
        <v>19.059999999999999</v>
      </c>
    </row>
    <row r="36" spans="1:17" x14ac:dyDescent="0.2">
      <c r="A36" s="143" t="s">
        <v>2721</v>
      </c>
      <c r="B36" s="155">
        <v>1</v>
      </c>
      <c r="C36" s="155"/>
      <c r="D36" s="144" t="s">
        <v>1962</v>
      </c>
      <c r="E36" s="145">
        <v>10.82</v>
      </c>
      <c r="F36" s="145">
        <f t="shared" si="2"/>
        <v>10.82</v>
      </c>
      <c r="G36" s="146">
        <v>14.16</v>
      </c>
      <c r="H36" s="147"/>
      <c r="I36" s="147"/>
      <c r="J36" s="147"/>
      <c r="K36" s="147"/>
      <c r="L36" s="147"/>
      <c r="M36" s="147"/>
      <c r="N36" s="147"/>
      <c r="O36" s="147"/>
      <c r="P36" s="135">
        <f t="shared" si="0"/>
        <v>23.587570621468927</v>
      </c>
      <c r="Q36" s="148">
        <v>14.16</v>
      </c>
    </row>
    <row r="37" spans="1:17" x14ac:dyDescent="0.2">
      <c r="A37" s="143" t="s">
        <v>2722</v>
      </c>
      <c r="B37" s="155">
        <v>1</v>
      </c>
      <c r="C37" s="155"/>
      <c r="D37" s="144" t="s">
        <v>1961</v>
      </c>
      <c r="E37" s="145">
        <v>12.56</v>
      </c>
      <c r="F37" s="145">
        <f t="shared" si="2"/>
        <v>12.56</v>
      </c>
      <c r="G37" s="146">
        <v>16.72</v>
      </c>
      <c r="H37" s="147"/>
      <c r="I37" s="147"/>
      <c r="J37" s="147"/>
      <c r="K37" s="147"/>
      <c r="L37" s="147"/>
      <c r="M37" s="147"/>
      <c r="N37" s="147"/>
      <c r="O37" s="147"/>
      <c r="P37" s="135">
        <f t="shared" si="0"/>
        <v>24.88038277511961</v>
      </c>
      <c r="Q37" s="148">
        <v>16.72</v>
      </c>
    </row>
    <row r="38" spans="1:17" x14ac:dyDescent="0.2">
      <c r="A38" s="143" t="s">
        <v>2723</v>
      </c>
      <c r="B38" s="155">
        <v>1</v>
      </c>
      <c r="C38" s="155"/>
      <c r="D38" s="144" t="s">
        <v>396</v>
      </c>
      <c r="E38" s="145">
        <v>12.56</v>
      </c>
      <c r="F38" s="145">
        <f t="shared" si="2"/>
        <v>12.56</v>
      </c>
      <c r="G38" s="146">
        <v>16.73</v>
      </c>
      <c r="H38" s="147"/>
      <c r="I38" s="147"/>
      <c r="J38" s="147"/>
      <c r="K38" s="147"/>
      <c r="L38" s="147"/>
      <c r="M38" s="147"/>
      <c r="N38" s="147"/>
      <c r="O38" s="147"/>
      <c r="P38" s="135">
        <f t="shared" si="0"/>
        <v>24.925283921099819</v>
      </c>
      <c r="Q38" s="148">
        <v>16.73</v>
      </c>
    </row>
    <row r="39" spans="1:17" x14ac:dyDescent="0.2">
      <c r="A39" s="143" t="s">
        <v>2724</v>
      </c>
      <c r="B39" s="155">
        <v>1</v>
      </c>
      <c r="C39" s="155"/>
      <c r="D39" s="144" t="s">
        <v>376</v>
      </c>
      <c r="E39" s="145">
        <v>9.39</v>
      </c>
      <c r="F39" s="145">
        <f t="shared" si="2"/>
        <v>9.39</v>
      </c>
      <c r="G39" s="146">
        <v>12.54</v>
      </c>
      <c r="H39" s="147"/>
      <c r="I39" s="147"/>
      <c r="J39" s="147"/>
      <c r="K39" s="147"/>
      <c r="L39" s="147"/>
      <c r="M39" s="147"/>
      <c r="N39" s="147"/>
      <c r="O39" s="147"/>
      <c r="P39" s="135">
        <f t="shared" si="0"/>
        <v>25.119617224880376</v>
      </c>
      <c r="Q39" s="148">
        <v>12.54</v>
      </c>
    </row>
    <row r="40" spans="1:17" x14ac:dyDescent="0.2">
      <c r="A40" s="143" t="s">
        <v>2725</v>
      </c>
      <c r="B40" s="155">
        <v>1</v>
      </c>
      <c r="C40" s="155"/>
      <c r="D40" s="144" t="s">
        <v>394</v>
      </c>
      <c r="E40" s="145">
        <v>14.39</v>
      </c>
      <c r="F40" s="145">
        <f t="shared" si="2"/>
        <v>14.39</v>
      </c>
      <c r="G40" s="146">
        <v>19.23</v>
      </c>
      <c r="H40" s="147"/>
      <c r="I40" s="147"/>
      <c r="J40" s="147"/>
      <c r="K40" s="147"/>
      <c r="L40" s="147"/>
      <c r="M40" s="147"/>
      <c r="N40" s="147"/>
      <c r="O40" s="147"/>
      <c r="P40" s="135">
        <f t="shared" si="0"/>
        <v>25.16900676027041</v>
      </c>
      <c r="Q40" s="148">
        <v>19.23</v>
      </c>
    </row>
    <row r="41" spans="1:17" x14ac:dyDescent="0.2">
      <c r="A41" s="143" t="s">
        <v>2726</v>
      </c>
      <c r="B41" s="155">
        <v>1</v>
      </c>
      <c r="C41" s="155"/>
      <c r="D41" s="144" t="s">
        <v>1964</v>
      </c>
      <c r="E41" s="145">
        <v>12.29</v>
      </c>
      <c r="F41" s="145">
        <f t="shared" si="2"/>
        <v>12.29</v>
      </c>
      <c r="G41" s="146">
        <v>16.53</v>
      </c>
      <c r="H41" s="147"/>
      <c r="I41" s="147"/>
      <c r="J41" s="147"/>
      <c r="K41" s="147"/>
      <c r="L41" s="147"/>
      <c r="M41" s="147"/>
      <c r="N41" s="147"/>
      <c r="O41" s="147"/>
      <c r="P41" s="135">
        <f t="shared" si="0"/>
        <v>25.650332728372668</v>
      </c>
      <c r="Q41" s="148">
        <v>16.53</v>
      </c>
    </row>
    <row r="42" spans="1:17" x14ac:dyDescent="0.2">
      <c r="A42" s="143" t="s">
        <v>2727</v>
      </c>
      <c r="B42" s="155">
        <v>1</v>
      </c>
      <c r="C42" s="155"/>
      <c r="D42" s="144" t="s">
        <v>382</v>
      </c>
      <c r="E42" s="145">
        <v>13.04</v>
      </c>
      <c r="F42" s="145">
        <f t="shared" si="2"/>
        <v>13.04</v>
      </c>
      <c r="G42" s="146">
        <v>17.559999999999999</v>
      </c>
      <c r="H42" s="147"/>
      <c r="I42" s="147"/>
      <c r="J42" s="147"/>
      <c r="K42" s="147"/>
      <c r="L42" s="147"/>
      <c r="M42" s="147"/>
      <c r="N42" s="147"/>
      <c r="O42" s="147"/>
      <c r="P42" s="135">
        <f t="shared" si="0"/>
        <v>25.740318906605921</v>
      </c>
      <c r="Q42" s="148">
        <v>17.559999999999999</v>
      </c>
    </row>
    <row r="43" spans="1:17" x14ac:dyDescent="0.2">
      <c r="A43" s="143" t="s">
        <v>2728</v>
      </c>
      <c r="B43" s="155">
        <v>1</v>
      </c>
      <c r="C43" s="155"/>
      <c r="D43" s="144" t="s">
        <v>379</v>
      </c>
      <c r="E43" s="145">
        <v>14.4</v>
      </c>
      <c r="F43" s="145">
        <f t="shared" si="2"/>
        <v>14.4</v>
      </c>
      <c r="G43" s="146">
        <v>19.420000000000002</v>
      </c>
      <c r="H43" s="147"/>
      <c r="I43" s="147"/>
      <c r="J43" s="147"/>
      <c r="K43" s="147"/>
      <c r="L43" s="147"/>
      <c r="M43" s="147"/>
      <c r="N43" s="147"/>
      <c r="O43" s="147"/>
      <c r="P43" s="135">
        <f t="shared" si="0"/>
        <v>25.849639546858914</v>
      </c>
      <c r="Q43" s="148">
        <v>19.420000000000002</v>
      </c>
    </row>
    <row r="44" spans="1:17" x14ac:dyDescent="0.2">
      <c r="A44" s="143" t="s">
        <v>2729</v>
      </c>
      <c r="B44" s="155">
        <v>1</v>
      </c>
      <c r="C44" s="155"/>
      <c r="D44" s="144" t="s">
        <v>380</v>
      </c>
      <c r="E44" s="145">
        <v>12.39</v>
      </c>
      <c r="F44" s="145">
        <f t="shared" si="2"/>
        <v>12.39</v>
      </c>
      <c r="G44" s="146">
        <v>16.72</v>
      </c>
      <c r="H44" s="147"/>
      <c r="I44" s="147"/>
      <c r="J44" s="147"/>
      <c r="K44" s="147"/>
      <c r="L44" s="147"/>
      <c r="M44" s="147"/>
      <c r="N44" s="147"/>
      <c r="O44" s="147"/>
      <c r="P44" s="135">
        <f t="shared" si="0"/>
        <v>25.897129186602861</v>
      </c>
      <c r="Q44" s="148">
        <v>16.72</v>
      </c>
    </row>
    <row r="45" spans="1:17" x14ac:dyDescent="0.2">
      <c r="A45" s="143" t="s">
        <v>2730</v>
      </c>
      <c r="B45" s="155">
        <v>1</v>
      </c>
      <c r="C45" s="155"/>
      <c r="D45" s="144" t="s">
        <v>374</v>
      </c>
      <c r="E45" s="145">
        <v>14.56</v>
      </c>
      <c r="F45" s="145">
        <f t="shared" si="2"/>
        <v>14.56</v>
      </c>
      <c r="G45" s="146">
        <v>19.649999999999999</v>
      </c>
      <c r="H45" s="147"/>
      <c r="I45" s="147"/>
      <c r="J45" s="147"/>
      <c r="K45" s="147"/>
      <c r="L45" s="147"/>
      <c r="M45" s="147"/>
      <c r="N45" s="147"/>
      <c r="O45" s="147"/>
      <c r="P45" s="135">
        <f t="shared" si="0"/>
        <v>25.903307888040704</v>
      </c>
      <c r="Q45" s="148">
        <v>19.649999999999999</v>
      </c>
    </row>
    <row r="46" spans="1:17" x14ac:dyDescent="0.2">
      <c r="A46" s="143" t="s">
        <v>2731</v>
      </c>
      <c r="B46" s="155">
        <v>1</v>
      </c>
      <c r="C46" s="155"/>
      <c r="D46" s="144" t="s">
        <v>2732</v>
      </c>
      <c r="E46" s="145">
        <v>11.1</v>
      </c>
      <c r="F46" s="145">
        <f t="shared" si="2"/>
        <v>11.1</v>
      </c>
      <c r="G46" s="146">
        <v>15.05</v>
      </c>
      <c r="H46" s="147"/>
      <c r="I46" s="147"/>
      <c r="J46" s="147"/>
      <c r="K46" s="147"/>
      <c r="L46" s="147"/>
      <c r="M46" s="147"/>
      <c r="N46" s="147"/>
      <c r="O46" s="147"/>
      <c r="P46" s="135">
        <f t="shared" si="0"/>
        <v>26.245847176079742</v>
      </c>
      <c r="Q46" s="148">
        <v>15.05</v>
      </c>
    </row>
    <row r="47" spans="1:17" x14ac:dyDescent="0.2">
      <c r="A47" s="143" t="s">
        <v>2733</v>
      </c>
      <c r="B47" s="155">
        <v>1</v>
      </c>
      <c r="C47" s="155"/>
      <c r="D47" s="144" t="s">
        <v>392</v>
      </c>
      <c r="E47" s="145">
        <v>20.03</v>
      </c>
      <c r="F47" s="145">
        <f t="shared" si="2"/>
        <v>20.03</v>
      </c>
      <c r="G47" s="146">
        <v>27.17</v>
      </c>
      <c r="H47" s="147"/>
      <c r="I47" s="147"/>
      <c r="J47" s="147"/>
      <c r="K47" s="147"/>
      <c r="L47" s="147"/>
      <c r="M47" s="147"/>
      <c r="N47" s="147"/>
      <c r="O47" s="147"/>
      <c r="P47" s="135">
        <f t="shared" si="0"/>
        <v>26.278984173721014</v>
      </c>
      <c r="Q47" s="148">
        <v>27.17</v>
      </c>
    </row>
    <row r="48" spans="1:17" x14ac:dyDescent="0.2">
      <c r="A48" s="143" t="s">
        <v>2734</v>
      </c>
      <c r="B48" s="155">
        <v>1</v>
      </c>
      <c r="C48" s="155"/>
      <c r="D48" s="144" t="s">
        <v>386</v>
      </c>
      <c r="E48" s="145">
        <v>23.11</v>
      </c>
      <c r="F48" s="145">
        <f t="shared" si="2"/>
        <v>23.11</v>
      </c>
      <c r="G48" s="146">
        <v>31.35</v>
      </c>
      <c r="H48" s="147"/>
      <c r="I48" s="147"/>
      <c r="J48" s="147"/>
      <c r="K48" s="147"/>
      <c r="L48" s="147"/>
      <c r="M48" s="147"/>
      <c r="N48" s="147"/>
      <c r="O48" s="147"/>
      <c r="P48" s="135">
        <f t="shared" si="0"/>
        <v>26.283891547049446</v>
      </c>
      <c r="Q48" s="148">
        <v>31.35</v>
      </c>
    </row>
    <row r="49" spans="1:17" x14ac:dyDescent="0.2">
      <c r="A49" s="143"/>
      <c r="B49" s="143">
        <v>2</v>
      </c>
      <c r="C49" s="143">
        <v>0</v>
      </c>
      <c r="D49" s="144" t="s">
        <v>2735</v>
      </c>
      <c r="E49" s="145">
        <v>7.63</v>
      </c>
      <c r="F49" s="145">
        <f>+E49*1.05</f>
        <v>8.0114999999999998</v>
      </c>
      <c r="G49" s="146">
        <v>10.87</v>
      </c>
      <c r="H49" s="147"/>
      <c r="I49" s="147"/>
      <c r="J49" s="147">
        <v>10.28</v>
      </c>
      <c r="K49" s="147"/>
      <c r="L49" s="147">
        <v>9.7799999999999994</v>
      </c>
      <c r="M49" s="147"/>
      <c r="N49" s="147"/>
      <c r="O49" s="147"/>
      <c r="P49" s="135">
        <f t="shared" si="0"/>
        <v>26.29714811407543</v>
      </c>
      <c r="Q49" s="135">
        <v>12.5</v>
      </c>
    </row>
    <row r="50" spans="1:17" x14ac:dyDescent="0.2">
      <c r="A50" s="143" t="s">
        <v>2736</v>
      </c>
      <c r="B50" s="155">
        <v>1</v>
      </c>
      <c r="C50" s="155"/>
      <c r="D50" s="144" t="s">
        <v>2737</v>
      </c>
      <c r="E50" s="145">
        <v>11.71</v>
      </c>
      <c r="F50" s="145">
        <f t="shared" ref="F50:F61" si="3">+E50*1</f>
        <v>11.71</v>
      </c>
      <c r="G50" s="146">
        <v>15.89</v>
      </c>
      <c r="H50" s="147"/>
      <c r="I50" s="147"/>
      <c r="J50" s="147"/>
      <c r="K50" s="147"/>
      <c r="L50" s="147"/>
      <c r="M50" s="147"/>
      <c r="N50" s="147"/>
      <c r="O50" s="147"/>
      <c r="P50" s="135">
        <f t="shared" si="0"/>
        <v>26.305852737570799</v>
      </c>
      <c r="Q50" s="156">
        <v>15.89</v>
      </c>
    </row>
    <row r="51" spans="1:17" x14ac:dyDescent="0.2">
      <c r="A51" s="143" t="s">
        <v>2738</v>
      </c>
      <c r="B51" s="155">
        <v>1</v>
      </c>
      <c r="C51" s="155"/>
      <c r="D51" s="144" t="s">
        <v>377</v>
      </c>
      <c r="E51" s="145">
        <v>12.94</v>
      </c>
      <c r="F51" s="145">
        <f t="shared" si="3"/>
        <v>12.94</v>
      </c>
      <c r="G51" s="146">
        <v>17.559999999999999</v>
      </c>
      <c r="H51" s="147"/>
      <c r="I51" s="147"/>
      <c r="J51" s="147"/>
      <c r="K51" s="147"/>
      <c r="L51" s="147"/>
      <c r="M51" s="147"/>
      <c r="N51" s="147"/>
      <c r="O51" s="147"/>
      <c r="P51" s="135">
        <f t="shared" si="0"/>
        <v>26.309794988610477</v>
      </c>
      <c r="Q51" s="148">
        <v>17.559999999999999</v>
      </c>
    </row>
    <row r="52" spans="1:17" x14ac:dyDescent="0.2">
      <c r="A52" s="143" t="s">
        <v>2739</v>
      </c>
      <c r="B52" s="155">
        <v>1</v>
      </c>
      <c r="C52" s="155"/>
      <c r="D52" s="144" t="s">
        <v>387</v>
      </c>
      <c r="E52" s="145">
        <v>17.25</v>
      </c>
      <c r="F52" s="145">
        <f t="shared" si="3"/>
        <v>17.25</v>
      </c>
      <c r="G52" s="146">
        <v>23.41</v>
      </c>
      <c r="H52" s="147"/>
      <c r="I52" s="147"/>
      <c r="J52" s="147"/>
      <c r="K52" s="147"/>
      <c r="L52" s="147"/>
      <c r="M52" s="147"/>
      <c r="N52" s="147"/>
      <c r="O52" s="147"/>
      <c r="P52" s="135">
        <f t="shared" si="0"/>
        <v>26.313541221700127</v>
      </c>
      <c r="Q52" s="148">
        <v>23.41</v>
      </c>
    </row>
    <row r="53" spans="1:17" x14ac:dyDescent="0.2">
      <c r="A53" s="143" t="s">
        <v>2740</v>
      </c>
      <c r="B53" s="155">
        <v>1</v>
      </c>
      <c r="C53" s="155"/>
      <c r="D53" s="144" t="s">
        <v>388</v>
      </c>
      <c r="E53" s="145">
        <v>17.25</v>
      </c>
      <c r="F53" s="145">
        <f t="shared" si="3"/>
        <v>17.25</v>
      </c>
      <c r="G53" s="146">
        <v>23.41</v>
      </c>
      <c r="H53" s="147"/>
      <c r="I53" s="147"/>
      <c r="J53" s="147"/>
      <c r="K53" s="147"/>
      <c r="L53" s="147"/>
      <c r="M53" s="147"/>
      <c r="N53" s="147"/>
      <c r="O53" s="147"/>
      <c r="P53" s="135">
        <f t="shared" si="0"/>
        <v>26.313541221700127</v>
      </c>
      <c r="Q53" s="148">
        <v>23.41</v>
      </c>
    </row>
    <row r="54" spans="1:17" x14ac:dyDescent="0.2">
      <c r="A54" s="143" t="s">
        <v>2741</v>
      </c>
      <c r="B54" s="155">
        <v>1</v>
      </c>
      <c r="C54" s="155"/>
      <c r="D54" s="144" t="s">
        <v>384</v>
      </c>
      <c r="E54" s="145">
        <v>13.55</v>
      </c>
      <c r="F54" s="145">
        <f t="shared" si="3"/>
        <v>13.55</v>
      </c>
      <c r="G54" s="146">
        <v>18.39</v>
      </c>
      <c r="H54" s="147"/>
      <c r="I54" s="147"/>
      <c r="J54" s="147"/>
      <c r="K54" s="147"/>
      <c r="L54" s="147"/>
      <c r="M54" s="147"/>
      <c r="N54" s="147"/>
      <c r="O54" s="147"/>
      <c r="P54" s="135">
        <f t="shared" si="0"/>
        <v>26.318651441000544</v>
      </c>
      <c r="Q54" s="148">
        <v>18.39</v>
      </c>
    </row>
    <row r="55" spans="1:17" x14ac:dyDescent="0.2">
      <c r="A55" s="143" t="s">
        <v>2742</v>
      </c>
      <c r="B55" s="155">
        <v>1</v>
      </c>
      <c r="C55" s="155"/>
      <c r="D55" s="144" t="s">
        <v>1968</v>
      </c>
      <c r="E55" s="145">
        <v>13.55</v>
      </c>
      <c r="F55" s="145">
        <f t="shared" si="3"/>
        <v>13.55</v>
      </c>
      <c r="G55" s="146">
        <v>18.39</v>
      </c>
      <c r="H55" s="147"/>
      <c r="I55" s="147"/>
      <c r="J55" s="147"/>
      <c r="K55" s="147"/>
      <c r="L55" s="147"/>
      <c r="M55" s="147"/>
      <c r="N55" s="147"/>
      <c r="O55" s="147"/>
      <c r="P55" s="135">
        <f t="shared" si="0"/>
        <v>26.318651441000544</v>
      </c>
      <c r="Q55" s="148">
        <v>18.39</v>
      </c>
    </row>
    <row r="56" spans="1:17" x14ac:dyDescent="0.2">
      <c r="A56" s="143" t="s">
        <v>2743</v>
      </c>
      <c r="B56" s="155">
        <v>1</v>
      </c>
      <c r="C56" s="155"/>
      <c r="D56" s="144" t="s">
        <v>391</v>
      </c>
      <c r="E56" s="145">
        <v>14.66</v>
      </c>
      <c r="F56" s="145">
        <f t="shared" si="3"/>
        <v>14.66</v>
      </c>
      <c r="G56" s="146">
        <v>19.899999999999999</v>
      </c>
      <c r="H56" s="147"/>
      <c r="I56" s="147"/>
      <c r="J56" s="147"/>
      <c r="K56" s="147"/>
      <c r="L56" s="147"/>
      <c r="M56" s="147"/>
      <c r="N56" s="147"/>
      <c r="O56" s="147"/>
      <c r="P56" s="135">
        <f t="shared" si="0"/>
        <v>26.331658291457284</v>
      </c>
      <c r="Q56" s="148">
        <v>19.899999999999999</v>
      </c>
    </row>
    <row r="57" spans="1:17" x14ac:dyDescent="0.2">
      <c r="A57" s="143" t="s">
        <v>2744</v>
      </c>
      <c r="B57" s="155">
        <v>1</v>
      </c>
      <c r="C57" s="155"/>
      <c r="D57" s="144" t="s">
        <v>1965</v>
      </c>
      <c r="E57" s="145">
        <v>10.82</v>
      </c>
      <c r="F57" s="145">
        <f t="shared" si="3"/>
        <v>10.82</v>
      </c>
      <c r="G57" s="146">
        <v>14.84</v>
      </c>
      <c r="H57" s="147"/>
      <c r="I57" s="147"/>
      <c r="J57" s="147"/>
      <c r="K57" s="147"/>
      <c r="L57" s="147"/>
      <c r="M57" s="147"/>
      <c r="N57" s="147"/>
      <c r="O57" s="147"/>
      <c r="P57" s="135">
        <f t="shared" si="0"/>
        <v>27.088948787061991</v>
      </c>
      <c r="Q57" s="148">
        <v>14.84</v>
      </c>
    </row>
    <row r="58" spans="1:17" x14ac:dyDescent="0.2">
      <c r="A58" s="143" t="s">
        <v>2745</v>
      </c>
      <c r="B58" s="155">
        <v>1</v>
      </c>
      <c r="C58" s="155"/>
      <c r="D58" s="144" t="s">
        <v>1966</v>
      </c>
      <c r="E58" s="145">
        <v>13.35</v>
      </c>
      <c r="F58" s="145">
        <f t="shared" si="3"/>
        <v>13.35</v>
      </c>
      <c r="G58" s="146">
        <v>18.399999999999999</v>
      </c>
      <c r="H58" s="147"/>
      <c r="I58" s="147"/>
      <c r="J58" s="147"/>
      <c r="K58" s="147"/>
      <c r="L58" s="147"/>
      <c r="M58" s="147"/>
      <c r="N58" s="147"/>
      <c r="O58" s="147"/>
      <c r="P58" s="135">
        <f t="shared" si="0"/>
        <v>27.445652173913039</v>
      </c>
      <c r="Q58" s="148">
        <v>18.399999999999999</v>
      </c>
    </row>
    <row r="59" spans="1:17" x14ac:dyDescent="0.2">
      <c r="A59" s="143" t="s">
        <v>2746</v>
      </c>
      <c r="B59" s="155">
        <v>1</v>
      </c>
      <c r="C59" s="155"/>
      <c r="D59" s="144" t="s">
        <v>1971</v>
      </c>
      <c r="E59" s="145">
        <v>12.74</v>
      </c>
      <c r="F59" s="145">
        <f t="shared" si="3"/>
        <v>12.74</v>
      </c>
      <c r="G59" s="146">
        <v>17.559999999999999</v>
      </c>
      <c r="H59" s="147"/>
      <c r="I59" s="147"/>
      <c r="J59" s="147"/>
      <c r="K59" s="147"/>
      <c r="L59" s="147"/>
      <c r="M59" s="147"/>
      <c r="N59" s="147"/>
      <c r="O59" s="147"/>
      <c r="P59" s="135">
        <f t="shared" si="0"/>
        <v>27.448747152619582</v>
      </c>
      <c r="Q59" s="156">
        <v>17.559999999999999</v>
      </c>
    </row>
    <row r="60" spans="1:17" x14ac:dyDescent="0.2">
      <c r="A60" s="143" t="s">
        <v>2747</v>
      </c>
      <c r="B60" s="155">
        <v>1</v>
      </c>
      <c r="C60" s="155"/>
      <c r="D60" s="144" t="s">
        <v>2748</v>
      </c>
      <c r="E60" s="145">
        <v>4.7300000000000004</v>
      </c>
      <c r="F60" s="145">
        <f t="shared" si="3"/>
        <v>4.7300000000000004</v>
      </c>
      <c r="G60" s="146">
        <v>6.52</v>
      </c>
      <c r="H60" s="147"/>
      <c r="I60" s="147"/>
      <c r="J60" s="147"/>
      <c r="K60" s="147"/>
      <c r="L60" s="147"/>
      <c r="M60" s="147"/>
      <c r="N60" s="147"/>
      <c r="O60" s="147"/>
      <c r="P60" s="135">
        <f t="shared" si="0"/>
        <v>27.453987730061339</v>
      </c>
      <c r="Q60" s="148">
        <v>6.52</v>
      </c>
    </row>
    <row r="61" spans="1:17" x14ac:dyDescent="0.2">
      <c r="A61" s="143" t="s">
        <v>2749</v>
      </c>
      <c r="B61" s="155">
        <v>1</v>
      </c>
      <c r="C61" s="155"/>
      <c r="D61" s="144" t="s">
        <v>1967</v>
      </c>
      <c r="E61" s="145">
        <v>13.95</v>
      </c>
      <c r="F61" s="145">
        <f t="shared" si="3"/>
        <v>13.95</v>
      </c>
      <c r="G61" s="146">
        <v>19.239999999999998</v>
      </c>
      <c r="H61" s="147"/>
      <c r="I61" s="147"/>
      <c r="J61" s="147"/>
      <c r="K61" s="147"/>
      <c r="L61" s="147"/>
      <c r="M61" s="147"/>
      <c r="N61" s="147"/>
      <c r="O61" s="147"/>
      <c r="P61" s="135">
        <f t="shared" si="0"/>
        <v>27.494802494802492</v>
      </c>
      <c r="Q61" s="148">
        <v>19.239999999999998</v>
      </c>
    </row>
    <row r="62" spans="1:17" x14ac:dyDescent="0.2">
      <c r="A62" s="143" t="s">
        <v>2750</v>
      </c>
      <c r="B62" s="143">
        <v>3</v>
      </c>
      <c r="C62" s="143"/>
      <c r="D62" s="144" t="s">
        <v>95</v>
      </c>
      <c r="E62" s="145">
        <v>3.01</v>
      </c>
      <c r="F62" s="145">
        <f>+E62*1.2</f>
        <v>3.6119999999999997</v>
      </c>
      <c r="G62" s="146">
        <v>5.0199999999999996</v>
      </c>
      <c r="H62" s="147">
        <v>4.7699999999999996</v>
      </c>
      <c r="I62" s="147"/>
      <c r="J62" s="147">
        <v>4.5199999999999996</v>
      </c>
      <c r="K62" s="147"/>
      <c r="L62" s="147"/>
      <c r="M62" s="147"/>
      <c r="N62" s="147"/>
      <c r="O62" s="147"/>
      <c r="P62" s="135">
        <f t="shared" si="0"/>
        <v>28.047808764940239</v>
      </c>
      <c r="Q62" s="135">
        <v>5.0199999999999996</v>
      </c>
    </row>
    <row r="63" spans="1:17" x14ac:dyDescent="0.2">
      <c r="A63" s="143" t="s">
        <v>2751</v>
      </c>
      <c r="B63" s="143">
        <v>4</v>
      </c>
      <c r="C63" s="143"/>
      <c r="D63" s="144" t="s">
        <v>2752</v>
      </c>
      <c r="E63" s="145">
        <v>13</v>
      </c>
      <c r="F63" s="145">
        <f>+E63*1.05</f>
        <v>13.65</v>
      </c>
      <c r="G63" s="146">
        <v>19.149999999999999</v>
      </c>
      <c r="H63" s="147"/>
      <c r="I63" s="147"/>
      <c r="J63" s="147"/>
      <c r="K63" s="147"/>
      <c r="L63" s="147"/>
      <c r="M63" s="147"/>
      <c r="N63" s="147"/>
      <c r="O63" s="147"/>
      <c r="P63" s="135">
        <f t="shared" si="0"/>
        <v>28.720626631853776</v>
      </c>
      <c r="Q63" s="135">
        <v>19.149999999999999</v>
      </c>
    </row>
    <row r="64" spans="1:17" x14ac:dyDescent="0.2">
      <c r="A64" s="143" t="s">
        <v>2753</v>
      </c>
      <c r="B64" s="155">
        <v>1</v>
      </c>
      <c r="C64" s="155"/>
      <c r="D64" s="144" t="s">
        <v>1969</v>
      </c>
      <c r="E64" s="145">
        <v>14.69</v>
      </c>
      <c r="F64" s="145">
        <f>+E64*1</f>
        <v>14.69</v>
      </c>
      <c r="G64" s="146">
        <v>20.9</v>
      </c>
      <c r="H64" s="147"/>
      <c r="I64" s="147"/>
      <c r="J64" s="147"/>
      <c r="K64" s="147"/>
      <c r="L64" s="147"/>
      <c r="M64" s="147"/>
      <c r="N64" s="147"/>
      <c r="O64" s="147"/>
      <c r="P64" s="135">
        <f t="shared" si="0"/>
        <v>29.712918660287077</v>
      </c>
      <c r="Q64" s="148">
        <v>20.9</v>
      </c>
    </row>
    <row r="65" spans="1:17" x14ac:dyDescent="0.2">
      <c r="A65" s="143" t="s">
        <v>2754</v>
      </c>
      <c r="B65" s="155">
        <v>1</v>
      </c>
      <c r="C65" s="155"/>
      <c r="D65" s="144" t="s">
        <v>1960</v>
      </c>
      <c r="E65" s="145">
        <v>9.4</v>
      </c>
      <c r="F65" s="145">
        <f>+E65*1</f>
        <v>9.4</v>
      </c>
      <c r="G65" s="146">
        <v>13.38</v>
      </c>
      <c r="H65" s="147"/>
      <c r="I65" s="147"/>
      <c r="J65" s="147"/>
      <c r="K65" s="147"/>
      <c r="L65" s="147"/>
      <c r="M65" s="147"/>
      <c r="N65" s="147"/>
      <c r="O65" s="147"/>
      <c r="P65" s="135">
        <f t="shared" si="0"/>
        <v>29.745889387144995</v>
      </c>
      <c r="Q65" s="148">
        <v>13.38</v>
      </c>
    </row>
    <row r="66" spans="1:17" x14ac:dyDescent="0.2">
      <c r="A66" s="143" t="s">
        <v>2755</v>
      </c>
      <c r="B66" s="143">
        <v>4</v>
      </c>
      <c r="C66" s="143"/>
      <c r="D66" s="144" t="s">
        <v>2756</v>
      </c>
      <c r="E66" s="145">
        <v>11.08</v>
      </c>
      <c r="F66" s="145">
        <f>+E66*1.05</f>
        <v>11.634</v>
      </c>
      <c r="G66" s="146">
        <v>16.64</v>
      </c>
      <c r="H66" s="147">
        <v>15.81</v>
      </c>
      <c r="I66" s="147"/>
      <c r="J66" s="147"/>
      <c r="K66" s="147"/>
      <c r="L66" s="147"/>
      <c r="M66" s="147"/>
      <c r="N66" s="147"/>
      <c r="O66" s="147"/>
      <c r="P66" s="135">
        <f t="shared" si="0"/>
        <v>30.084134615384617</v>
      </c>
      <c r="Q66" s="135">
        <v>16.64</v>
      </c>
    </row>
    <row r="67" spans="1:17" x14ac:dyDescent="0.2">
      <c r="A67" s="143" t="s">
        <v>2757</v>
      </c>
      <c r="B67" s="143">
        <v>4</v>
      </c>
      <c r="C67" s="143"/>
      <c r="D67" s="144" t="s">
        <v>213</v>
      </c>
      <c r="E67" s="145">
        <v>4.4000000000000004</v>
      </c>
      <c r="F67" s="145">
        <f>+E67*1.05</f>
        <v>4.620000000000001</v>
      </c>
      <c r="G67" s="146">
        <v>6.61</v>
      </c>
      <c r="H67" s="147"/>
      <c r="I67" s="147"/>
      <c r="J67" s="147"/>
      <c r="K67" s="147"/>
      <c r="L67" s="147"/>
      <c r="M67" s="147"/>
      <c r="N67" s="147"/>
      <c r="O67" s="147"/>
      <c r="P67" s="135">
        <f t="shared" si="0"/>
        <v>30.105900151285919</v>
      </c>
      <c r="Q67" s="135">
        <v>6.61</v>
      </c>
    </row>
    <row r="68" spans="1:17" x14ac:dyDescent="0.2">
      <c r="A68" s="143" t="s">
        <v>2758</v>
      </c>
      <c r="B68" s="155">
        <v>1</v>
      </c>
      <c r="C68" s="155"/>
      <c r="D68" s="144" t="s">
        <v>399</v>
      </c>
      <c r="E68" s="145">
        <v>9.93</v>
      </c>
      <c r="F68" s="145">
        <f>+E68*1</f>
        <v>9.93</v>
      </c>
      <c r="G68" s="146">
        <v>14.21</v>
      </c>
      <c r="H68" s="147"/>
      <c r="I68" s="147"/>
      <c r="J68" s="147"/>
      <c r="K68" s="147"/>
      <c r="L68" s="147"/>
      <c r="M68" s="147"/>
      <c r="N68" s="147"/>
      <c r="O68" s="147"/>
      <c r="P68" s="135">
        <f t="shared" si="0"/>
        <v>30.119634060520767</v>
      </c>
      <c r="Q68" s="156">
        <v>14.21</v>
      </c>
    </row>
    <row r="69" spans="1:17" x14ac:dyDescent="0.2">
      <c r="A69" s="143" t="s">
        <v>2759</v>
      </c>
      <c r="B69" s="143">
        <v>2</v>
      </c>
      <c r="C69" s="143"/>
      <c r="D69" s="144" t="s">
        <v>1591</v>
      </c>
      <c r="E69" s="145">
        <v>2190</v>
      </c>
      <c r="F69" s="145">
        <f>+E69*1.05</f>
        <v>2299.5</v>
      </c>
      <c r="G69" s="146">
        <v>3292.65</v>
      </c>
      <c r="H69" s="147"/>
      <c r="I69" s="147"/>
      <c r="J69" s="147"/>
      <c r="K69" s="147"/>
      <c r="L69" s="147"/>
      <c r="M69" s="147"/>
      <c r="N69" s="147"/>
      <c r="O69" s="147"/>
      <c r="P69" s="135">
        <f t="shared" si="0"/>
        <v>30.162634959682933</v>
      </c>
      <c r="Q69" s="135">
        <v>3292.65</v>
      </c>
    </row>
    <row r="70" spans="1:17" x14ac:dyDescent="0.2">
      <c r="A70" s="143" t="s">
        <v>2760</v>
      </c>
      <c r="B70" s="143">
        <v>4</v>
      </c>
      <c r="C70" s="143"/>
      <c r="D70" s="144" t="s">
        <v>448</v>
      </c>
      <c r="E70" s="145">
        <v>20.02</v>
      </c>
      <c r="F70" s="145">
        <f>+E70*1.05</f>
        <v>21.021000000000001</v>
      </c>
      <c r="G70" s="146">
        <v>30.1</v>
      </c>
      <c r="H70" s="147"/>
      <c r="I70" s="147"/>
      <c r="J70" s="147"/>
      <c r="K70" s="147"/>
      <c r="L70" s="147"/>
      <c r="M70" s="147"/>
      <c r="N70" s="147"/>
      <c r="O70" s="147"/>
      <c r="P70" s="135">
        <f t="shared" si="0"/>
        <v>30.162790697674421</v>
      </c>
      <c r="Q70" s="135">
        <v>30.01</v>
      </c>
    </row>
    <row r="71" spans="1:17" x14ac:dyDescent="0.2">
      <c r="A71" s="143" t="s">
        <v>2761</v>
      </c>
      <c r="B71" s="143">
        <v>6</v>
      </c>
      <c r="C71" s="143"/>
      <c r="D71" s="144" t="s">
        <v>2762</v>
      </c>
      <c r="E71" s="145">
        <v>5.56</v>
      </c>
      <c r="F71" s="145">
        <f>+E71*1.05</f>
        <v>5.8380000000000001</v>
      </c>
      <c r="G71" s="146">
        <v>8.36</v>
      </c>
      <c r="H71" s="147"/>
      <c r="I71" s="147"/>
      <c r="J71" s="147"/>
      <c r="K71" s="147"/>
      <c r="L71" s="147"/>
      <c r="M71" s="147"/>
      <c r="N71" s="147"/>
      <c r="O71" s="147"/>
      <c r="P71" s="135">
        <f t="shared" si="0"/>
        <v>30.16746411483253</v>
      </c>
      <c r="Q71" s="135">
        <v>8.36</v>
      </c>
    </row>
    <row r="72" spans="1:17" x14ac:dyDescent="0.2">
      <c r="A72" s="143" t="s">
        <v>2763</v>
      </c>
      <c r="B72" s="143">
        <v>6</v>
      </c>
      <c r="C72" s="143"/>
      <c r="D72" s="144" t="s">
        <v>2764</v>
      </c>
      <c r="E72" s="145">
        <v>5.56</v>
      </c>
      <c r="F72" s="145">
        <f>+E72*1.05</f>
        <v>5.8380000000000001</v>
      </c>
      <c r="G72" s="146">
        <v>8.36</v>
      </c>
      <c r="H72" s="147"/>
      <c r="I72" s="147"/>
      <c r="J72" s="147"/>
      <c r="K72" s="147"/>
      <c r="L72" s="147"/>
      <c r="M72" s="147"/>
      <c r="N72" s="147"/>
      <c r="O72" s="147"/>
      <c r="P72" s="135">
        <f t="shared" ref="P72:P135" si="4">+(G72-F72)*100/G72</f>
        <v>30.16746411483253</v>
      </c>
      <c r="Q72" s="135">
        <v>8.36</v>
      </c>
    </row>
    <row r="73" spans="1:17" x14ac:dyDescent="0.2">
      <c r="A73" s="143" t="s">
        <v>2765</v>
      </c>
      <c r="B73" s="143">
        <v>6</v>
      </c>
      <c r="C73" s="143"/>
      <c r="D73" s="144" t="s">
        <v>2766</v>
      </c>
      <c r="E73" s="145">
        <v>5.56</v>
      </c>
      <c r="F73" s="145">
        <f>+E73*1.05</f>
        <v>5.8380000000000001</v>
      </c>
      <c r="G73" s="146">
        <v>8.36</v>
      </c>
      <c r="H73" s="147"/>
      <c r="I73" s="147"/>
      <c r="J73" s="147"/>
      <c r="K73" s="147"/>
      <c r="L73" s="147"/>
      <c r="M73" s="147"/>
      <c r="N73" s="147"/>
      <c r="O73" s="147"/>
      <c r="P73" s="135">
        <f t="shared" si="4"/>
        <v>30.16746411483253</v>
      </c>
      <c r="Q73" s="135">
        <v>8.36</v>
      </c>
    </row>
    <row r="74" spans="1:17" x14ac:dyDescent="0.2">
      <c r="A74" s="143" t="s">
        <v>2767</v>
      </c>
      <c r="B74" s="155">
        <v>1</v>
      </c>
      <c r="C74" s="155"/>
      <c r="D74" s="144" t="s">
        <v>398</v>
      </c>
      <c r="E74" s="145">
        <v>8.43</v>
      </c>
      <c r="F74" s="145">
        <f>+E74*1</f>
        <v>8.43</v>
      </c>
      <c r="G74" s="146">
        <v>12.12</v>
      </c>
      <c r="H74" s="147"/>
      <c r="I74" s="147"/>
      <c r="J74" s="147"/>
      <c r="K74" s="147"/>
      <c r="L74" s="147"/>
      <c r="M74" s="147"/>
      <c r="N74" s="147"/>
      <c r="O74" s="147"/>
      <c r="P74" s="135">
        <f t="shared" si="4"/>
        <v>30.445544554455441</v>
      </c>
      <c r="Q74" s="156">
        <v>12.12</v>
      </c>
    </row>
    <row r="75" spans="1:17" x14ac:dyDescent="0.2">
      <c r="A75" s="143" t="s">
        <v>2768</v>
      </c>
      <c r="B75" s="155">
        <v>1</v>
      </c>
      <c r="C75" s="155"/>
      <c r="D75" s="144" t="s">
        <v>395</v>
      </c>
      <c r="E75" s="145">
        <v>10.76</v>
      </c>
      <c r="F75" s="145">
        <f>+E75*1</f>
        <v>10.76</v>
      </c>
      <c r="G75" s="146">
        <v>15.47</v>
      </c>
      <c r="H75" s="147"/>
      <c r="I75" s="147"/>
      <c r="J75" s="147"/>
      <c r="K75" s="147"/>
      <c r="L75" s="147"/>
      <c r="M75" s="147"/>
      <c r="N75" s="147"/>
      <c r="O75" s="147"/>
      <c r="P75" s="135">
        <f t="shared" si="4"/>
        <v>30.446024563671628</v>
      </c>
      <c r="Q75" s="148">
        <v>15.47</v>
      </c>
    </row>
    <row r="76" spans="1:17" x14ac:dyDescent="0.2">
      <c r="A76" s="143" t="s">
        <v>2769</v>
      </c>
      <c r="B76" s="155">
        <v>1</v>
      </c>
      <c r="C76" s="155"/>
      <c r="D76" s="144" t="s">
        <v>375</v>
      </c>
      <c r="E76" s="145">
        <v>8.69</v>
      </c>
      <c r="F76" s="145">
        <f>+E76*1</f>
        <v>8.69</v>
      </c>
      <c r="G76" s="146">
        <v>12.54</v>
      </c>
      <c r="H76" s="147"/>
      <c r="I76" s="147"/>
      <c r="J76" s="147"/>
      <c r="K76" s="147"/>
      <c r="L76" s="147"/>
      <c r="M76" s="147"/>
      <c r="N76" s="147"/>
      <c r="O76" s="147"/>
      <c r="P76" s="135">
        <f t="shared" si="4"/>
        <v>30.701754385964911</v>
      </c>
      <c r="Q76" s="148">
        <v>12.54</v>
      </c>
    </row>
    <row r="77" spans="1:17" x14ac:dyDescent="0.2">
      <c r="A77" s="143" t="s">
        <v>2770</v>
      </c>
      <c r="B77" s="143">
        <v>2</v>
      </c>
      <c r="C77" s="143">
        <v>0</v>
      </c>
      <c r="D77" s="144" t="s">
        <v>2771</v>
      </c>
      <c r="E77" s="145">
        <v>41.93</v>
      </c>
      <c r="F77" s="145">
        <f t="shared" ref="F77:F83" si="5">+E77*1.05</f>
        <v>44.026499999999999</v>
      </c>
      <c r="G77" s="146">
        <v>64.05</v>
      </c>
      <c r="H77" s="147"/>
      <c r="I77" s="147"/>
      <c r="J77" s="147">
        <v>57.91</v>
      </c>
      <c r="K77" s="147"/>
      <c r="L77" s="147"/>
      <c r="M77" s="147"/>
      <c r="N77" s="147">
        <v>54.43</v>
      </c>
      <c r="O77" s="147"/>
      <c r="P77" s="135">
        <f t="shared" si="4"/>
        <v>31.262295081967213</v>
      </c>
      <c r="Q77" s="135">
        <v>64.05</v>
      </c>
    </row>
    <row r="78" spans="1:17" x14ac:dyDescent="0.2">
      <c r="A78" s="143" t="s">
        <v>2772</v>
      </c>
      <c r="B78" s="143">
        <v>2</v>
      </c>
      <c r="C78" s="143"/>
      <c r="D78" s="144" t="s">
        <v>212</v>
      </c>
      <c r="E78" s="145">
        <v>131.25</v>
      </c>
      <c r="F78" s="145">
        <f t="shared" si="5"/>
        <v>137.8125</v>
      </c>
      <c r="G78" s="146">
        <v>200.67</v>
      </c>
      <c r="H78" s="147"/>
      <c r="I78" s="147"/>
      <c r="J78" s="147"/>
      <c r="K78" s="147"/>
      <c r="L78" s="147"/>
      <c r="M78" s="147"/>
      <c r="N78" s="147"/>
      <c r="O78" s="147"/>
      <c r="P78" s="135">
        <f t="shared" si="4"/>
        <v>31.323815219016293</v>
      </c>
      <c r="Q78" s="135">
        <v>200.67</v>
      </c>
    </row>
    <row r="79" spans="1:17" x14ac:dyDescent="0.2">
      <c r="A79" s="143" t="s">
        <v>2773</v>
      </c>
      <c r="B79" s="143">
        <v>4</v>
      </c>
      <c r="C79" s="143"/>
      <c r="D79" s="144" t="s">
        <v>2774</v>
      </c>
      <c r="E79" s="145">
        <v>5.95</v>
      </c>
      <c r="F79" s="145">
        <f t="shared" si="5"/>
        <v>6.2475000000000005</v>
      </c>
      <c r="G79" s="146">
        <v>9.11</v>
      </c>
      <c r="H79" s="147"/>
      <c r="I79" s="147"/>
      <c r="J79" s="147"/>
      <c r="K79" s="147"/>
      <c r="L79" s="147"/>
      <c r="M79" s="147"/>
      <c r="N79" s="147"/>
      <c r="O79" s="147"/>
      <c r="P79" s="135">
        <f t="shared" si="4"/>
        <v>31.42151481888034</v>
      </c>
      <c r="Q79" s="135">
        <v>9.11</v>
      </c>
    </row>
    <row r="80" spans="1:17" x14ac:dyDescent="0.2">
      <c r="A80" s="143"/>
      <c r="B80" s="143">
        <v>2</v>
      </c>
      <c r="C80" s="143">
        <v>0</v>
      </c>
      <c r="D80" s="144" t="s">
        <v>2775</v>
      </c>
      <c r="E80" s="145">
        <v>10.4</v>
      </c>
      <c r="F80" s="145">
        <f t="shared" si="5"/>
        <v>10.920000000000002</v>
      </c>
      <c r="G80" s="146">
        <v>16.14</v>
      </c>
      <c r="H80" s="147"/>
      <c r="I80" s="147"/>
      <c r="J80" s="147">
        <v>15.3</v>
      </c>
      <c r="K80" s="147"/>
      <c r="L80" s="147">
        <v>14.46</v>
      </c>
      <c r="M80" s="147"/>
      <c r="N80" s="147"/>
      <c r="O80" s="147"/>
      <c r="P80" s="135">
        <f t="shared" si="4"/>
        <v>32.342007434944229</v>
      </c>
      <c r="Q80" s="135">
        <v>16.899999999999999</v>
      </c>
    </row>
    <row r="81" spans="1:17" x14ac:dyDescent="0.2">
      <c r="A81" s="143" t="s">
        <v>2776</v>
      </c>
      <c r="B81" s="143">
        <v>4</v>
      </c>
      <c r="C81" s="143"/>
      <c r="D81" s="144" t="s">
        <v>2777</v>
      </c>
      <c r="E81" s="145">
        <v>99.5</v>
      </c>
      <c r="F81" s="145">
        <f t="shared" si="5"/>
        <v>104.47500000000001</v>
      </c>
      <c r="G81" s="146">
        <v>154.68</v>
      </c>
      <c r="H81" s="147"/>
      <c r="I81" s="147"/>
      <c r="J81" s="147"/>
      <c r="K81" s="147"/>
      <c r="L81" s="147"/>
      <c r="M81" s="147"/>
      <c r="N81" s="147"/>
      <c r="O81" s="147"/>
      <c r="P81" s="135">
        <f t="shared" si="4"/>
        <v>32.457331264546156</v>
      </c>
      <c r="Q81" s="135">
        <v>154.68</v>
      </c>
    </row>
    <row r="82" spans="1:17" x14ac:dyDescent="0.2">
      <c r="A82" s="143" t="s">
        <v>2778</v>
      </c>
      <c r="B82" s="143">
        <v>2</v>
      </c>
      <c r="C82" s="143">
        <v>0</v>
      </c>
      <c r="D82" s="144" t="s">
        <v>1994</v>
      </c>
      <c r="E82" s="145">
        <v>9.1</v>
      </c>
      <c r="F82" s="145">
        <f t="shared" si="5"/>
        <v>9.5549999999999997</v>
      </c>
      <c r="G82" s="146">
        <v>14.21</v>
      </c>
      <c r="H82" s="147">
        <v>12.79</v>
      </c>
      <c r="I82" s="147"/>
      <c r="J82" s="147">
        <v>12.12</v>
      </c>
      <c r="K82" s="147"/>
      <c r="L82" s="147">
        <v>11.37</v>
      </c>
      <c r="M82" s="147"/>
      <c r="N82" s="147"/>
      <c r="O82" s="147"/>
      <c r="P82" s="135">
        <f t="shared" si="4"/>
        <v>32.758620689655181</v>
      </c>
      <c r="Q82" s="135">
        <v>14.21</v>
      </c>
    </row>
    <row r="83" spans="1:17" x14ac:dyDescent="0.2">
      <c r="A83" s="143" t="s">
        <v>2779</v>
      </c>
      <c r="B83" s="143">
        <v>4</v>
      </c>
      <c r="C83" s="143"/>
      <c r="D83" s="144" t="s">
        <v>2780</v>
      </c>
      <c r="E83" s="145">
        <v>5.25</v>
      </c>
      <c r="F83" s="145">
        <f t="shared" si="5"/>
        <v>5.5125000000000002</v>
      </c>
      <c r="G83" s="146">
        <v>8.2799999999999994</v>
      </c>
      <c r="H83" s="147"/>
      <c r="I83" s="147"/>
      <c r="J83" s="147"/>
      <c r="K83" s="147"/>
      <c r="L83" s="147"/>
      <c r="M83" s="147"/>
      <c r="N83" s="147"/>
      <c r="O83" s="147"/>
      <c r="P83" s="135">
        <f t="shared" si="4"/>
        <v>33.423913043478258</v>
      </c>
      <c r="Q83" s="135">
        <v>8.2799999999999994</v>
      </c>
    </row>
    <row r="84" spans="1:17" x14ac:dyDescent="0.2">
      <c r="A84" s="134" t="s">
        <v>2781</v>
      </c>
      <c r="B84" s="134">
        <v>2</v>
      </c>
      <c r="C84" s="134"/>
      <c r="D84" s="136" t="s">
        <v>2782</v>
      </c>
      <c r="E84" s="145">
        <v>41.53</v>
      </c>
      <c r="F84" s="137">
        <f>+E84*1.2</f>
        <v>49.835999999999999</v>
      </c>
      <c r="G84" s="138">
        <v>75</v>
      </c>
      <c r="H84" s="139"/>
      <c r="I84" s="139"/>
      <c r="J84" s="140"/>
      <c r="K84" s="140"/>
      <c r="L84" s="140"/>
      <c r="M84" s="140"/>
      <c r="N84" s="139"/>
      <c r="O84" s="139"/>
      <c r="P84" s="141">
        <f t="shared" si="4"/>
        <v>33.552</v>
      </c>
      <c r="Q84" s="141" t="e">
        <f>+G84/#REF!</f>
        <v>#REF!</v>
      </c>
    </row>
    <row r="85" spans="1:17" x14ac:dyDescent="0.2">
      <c r="A85" s="143" t="s">
        <v>2783</v>
      </c>
      <c r="B85" s="143">
        <v>4</v>
      </c>
      <c r="C85" s="143"/>
      <c r="D85" s="144" t="s">
        <v>2784</v>
      </c>
      <c r="E85" s="145">
        <v>9.9499999999999993</v>
      </c>
      <c r="F85" s="145">
        <f>+E85*1.05</f>
        <v>10.4475</v>
      </c>
      <c r="G85" s="146">
        <v>15.8</v>
      </c>
      <c r="H85" s="147"/>
      <c r="I85" s="147"/>
      <c r="J85" s="147"/>
      <c r="K85" s="147"/>
      <c r="L85" s="147"/>
      <c r="M85" s="147"/>
      <c r="N85" s="147"/>
      <c r="O85" s="147"/>
      <c r="P85" s="135">
        <f t="shared" si="4"/>
        <v>33.876582278481017</v>
      </c>
      <c r="Q85" s="135">
        <v>15.8</v>
      </c>
    </row>
    <row r="86" spans="1:17" x14ac:dyDescent="0.2">
      <c r="A86" s="143" t="s">
        <v>2785</v>
      </c>
      <c r="B86" s="143">
        <v>2</v>
      </c>
      <c r="C86" s="143"/>
      <c r="D86" s="144" t="s">
        <v>555</v>
      </c>
      <c r="E86" s="145">
        <v>178.6</v>
      </c>
      <c r="F86" s="145">
        <f>+E86*1.05</f>
        <v>187.53</v>
      </c>
      <c r="G86" s="146">
        <v>284.27999999999997</v>
      </c>
      <c r="H86" s="147"/>
      <c r="I86" s="147"/>
      <c r="J86" s="147"/>
      <c r="K86" s="147"/>
      <c r="L86" s="147"/>
      <c r="M86" s="147"/>
      <c r="N86" s="147"/>
      <c r="O86" s="147"/>
      <c r="P86" s="135">
        <f t="shared" si="4"/>
        <v>34.033347403967909</v>
      </c>
      <c r="Q86" s="135">
        <v>284.27999999999997</v>
      </c>
    </row>
    <row r="87" spans="1:17" x14ac:dyDescent="0.2">
      <c r="A87" s="143" t="s">
        <v>2786</v>
      </c>
      <c r="B87" s="155">
        <v>1</v>
      </c>
      <c r="C87" s="155"/>
      <c r="D87" s="144" t="s">
        <v>1958</v>
      </c>
      <c r="E87" s="145">
        <v>12.56</v>
      </c>
      <c r="F87" s="145">
        <f>+E87*1</f>
        <v>12.56</v>
      </c>
      <c r="G87" s="146">
        <v>19.059999999999999</v>
      </c>
      <c r="H87" s="147"/>
      <c r="I87" s="147"/>
      <c r="J87" s="147"/>
      <c r="K87" s="147"/>
      <c r="L87" s="147"/>
      <c r="M87" s="147"/>
      <c r="N87" s="147"/>
      <c r="O87" s="147"/>
      <c r="P87" s="135">
        <f t="shared" si="4"/>
        <v>34.102833158446998</v>
      </c>
      <c r="Q87" s="148">
        <v>19.059999999999999</v>
      </c>
    </row>
    <row r="88" spans="1:17" x14ac:dyDescent="0.2">
      <c r="A88" s="143" t="s">
        <v>2787</v>
      </c>
      <c r="B88" s="143">
        <v>4</v>
      </c>
      <c r="C88" s="143"/>
      <c r="D88" s="144" t="s">
        <v>1942</v>
      </c>
      <c r="E88" s="145">
        <v>6.77</v>
      </c>
      <c r="F88" s="145">
        <f t="shared" ref="F88:F94" si="6">+E88*1.05</f>
        <v>7.1085000000000003</v>
      </c>
      <c r="G88" s="146">
        <v>10.79</v>
      </c>
      <c r="H88" s="147"/>
      <c r="I88" s="147"/>
      <c r="J88" s="147"/>
      <c r="K88" s="147"/>
      <c r="L88" s="147"/>
      <c r="M88" s="147"/>
      <c r="N88" s="147"/>
      <c r="O88" s="147"/>
      <c r="P88" s="135">
        <f t="shared" si="4"/>
        <v>34.119555143651517</v>
      </c>
      <c r="Q88" s="135">
        <v>10.79</v>
      </c>
    </row>
    <row r="89" spans="1:17" x14ac:dyDescent="0.2">
      <c r="A89" s="143" t="s">
        <v>2788</v>
      </c>
      <c r="B89" s="143">
        <v>4</v>
      </c>
      <c r="C89" s="143"/>
      <c r="D89" s="144" t="s">
        <v>1943</v>
      </c>
      <c r="E89" s="145">
        <v>6.77</v>
      </c>
      <c r="F89" s="145">
        <f t="shared" si="6"/>
        <v>7.1085000000000003</v>
      </c>
      <c r="G89" s="146">
        <v>10.79</v>
      </c>
      <c r="H89" s="147"/>
      <c r="I89" s="147"/>
      <c r="J89" s="147"/>
      <c r="K89" s="147"/>
      <c r="L89" s="147"/>
      <c r="M89" s="147"/>
      <c r="N89" s="147"/>
      <c r="O89" s="147"/>
      <c r="P89" s="135">
        <f t="shared" si="4"/>
        <v>34.119555143651517</v>
      </c>
      <c r="Q89" s="135">
        <v>10.79</v>
      </c>
    </row>
    <row r="90" spans="1:17" x14ac:dyDescent="0.2">
      <c r="A90" s="143" t="s">
        <v>2789</v>
      </c>
      <c r="B90" s="143">
        <v>4</v>
      </c>
      <c r="C90" s="143"/>
      <c r="D90" s="144" t="s">
        <v>1944</v>
      </c>
      <c r="E90" s="145">
        <v>6.77</v>
      </c>
      <c r="F90" s="145">
        <f t="shared" si="6"/>
        <v>7.1085000000000003</v>
      </c>
      <c r="G90" s="146">
        <v>10.79</v>
      </c>
      <c r="H90" s="147"/>
      <c r="I90" s="147"/>
      <c r="J90" s="147"/>
      <c r="K90" s="147"/>
      <c r="L90" s="147"/>
      <c r="M90" s="147"/>
      <c r="N90" s="147"/>
      <c r="O90" s="147"/>
      <c r="P90" s="135">
        <f t="shared" si="4"/>
        <v>34.119555143651517</v>
      </c>
      <c r="Q90" s="157">
        <v>10.79</v>
      </c>
    </row>
    <row r="91" spans="1:17" x14ac:dyDescent="0.2">
      <c r="A91" s="143" t="s">
        <v>2790</v>
      </c>
      <c r="B91" s="143">
        <v>4</v>
      </c>
      <c r="C91" s="143"/>
      <c r="D91" s="144" t="s">
        <v>2791</v>
      </c>
      <c r="E91" s="145">
        <v>10.95</v>
      </c>
      <c r="F91" s="145">
        <f t="shared" si="6"/>
        <v>11.4975</v>
      </c>
      <c r="G91" s="146">
        <v>17.47</v>
      </c>
      <c r="H91" s="147"/>
      <c r="I91" s="147"/>
      <c r="J91" s="147"/>
      <c r="K91" s="147"/>
      <c r="L91" s="147"/>
      <c r="M91" s="147"/>
      <c r="N91" s="147"/>
      <c r="O91" s="147"/>
      <c r="P91" s="135">
        <f t="shared" si="4"/>
        <v>34.187178019461932</v>
      </c>
      <c r="Q91" s="135">
        <v>17.47</v>
      </c>
    </row>
    <row r="92" spans="1:17" x14ac:dyDescent="0.2">
      <c r="A92" s="143" t="s">
        <v>2792</v>
      </c>
      <c r="B92" s="143">
        <v>4</v>
      </c>
      <c r="C92" s="143"/>
      <c r="D92" s="144" t="s">
        <v>2793</v>
      </c>
      <c r="E92" s="145">
        <v>7.75</v>
      </c>
      <c r="F92" s="145">
        <f t="shared" si="6"/>
        <v>8.1375000000000011</v>
      </c>
      <c r="G92" s="146">
        <v>12.46</v>
      </c>
      <c r="H92" s="147"/>
      <c r="I92" s="147"/>
      <c r="J92" s="147"/>
      <c r="K92" s="147"/>
      <c r="L92" s="147"/>
      <c r="M92" s="147"/>
      <c r="N92" s="147"/>
      <c r="O92" s="147"/>
      <c r="P92" s="135">
        <f t="shared" si="4"/>
        <v>34.691011235955052</v>
      </c>
      <c r="Q92" s="135">
        <v>12.46</v>
      </c>
    </row>
    <row r="93" spans="1:17" x14ac:dyDescent="0.2">
      <c r="A93" s="143" t="s">
        <v>2794</v>
      </c>
      <c r="B93" s="143">
        <v>2</v>
      </c>
      <c r="C93" s="143"/>
      <c r="D93" s="144" t="s">
        <v>558</v>
      </c>
      <c r="E93" s="145">
        <v>786</v>
      </c>
      <c r="F93" s="145">
        <f t="shared" si="6"/>
        <v>825.30000000000007</v>
      </c>
      <c r="G93" s="146">
        <v>1266.72</v>
      </c>
      <c r="H93" s="147"/>
      <c r="I93" s="147"/>
      <c r="J93" s="147"/>
      <c r="K93" s="147"/>
      <c r="L93" s="147"/>
      <c r="M93" s="147"/>
      <c r="N93" s="147"/>
      <c r="O93" s="147"/>
      <c r="P93" s="135">
        <f t="shared" si="4"/>
        <v>34.847480106100789</v>
      </c>
      <c r="Q93" s="135">
        <v>1266.72</v>
      </c>
    </row>
    <row r="94" spans="1:17" x14ac:dyDescent="0.2">
      <c r="A94" s="143" t="s">
        <v>2795</v>
      </c>
      <c r="B94" s="143">
        <v>2</v>
      </c>
      <c r="C94" s="143"/>
      <c r="D94" s="144" t="s">
        <v>411</v>
      </c>
      <c r="E94" s="145">
        <v>10.79</v>
      </c>
      <c r="F94" s="145">
        <f t="shared" si="6"/>
        <v>11.329499999999999</v>
      </c>
      <c r="G94" s="146">
        <v>17.39</v>
      </c>
      <c r="H94" s="147"/>
      <c r="I94" s="147"/>
      <c r="J94" s="147"/>
      <c r="K94" s="147"/>
      <c r="L94" s="147"/>
      <c r="M94" s="147"/>
      <c r="N94" s="147"/>
      <c r="O94" s="147"/>
      <c r="P94" s="135">
        <f t="shared" si="4"/>
        <v>34.850488786659</v>
      </c>
      <c r="Q94" s="156">
        <v>17.39</v>
      </c>
    </row>
    <row r="95" spans="1:17" x14ac:dyDescent="0.2">
      <c r="A95" s="143" t="s">
        <v>2796</v>
      </c>
      <c r="B95" s="143">
        <v>4</v>
      </c>
      <c r="C95" s="143"/>
      <c r="D95" s="144" t="s">
        <v>2797</v>
      </c>
      <c r="E95" s="145">
        <f>+G95*0.65</f>
        <v>4221.7370000000001</v>
      </c>
      <c r="F95" s="145">
        <f>+E95*1</f>
        <v>4221.7370000000001</v>
      </c>
      <c r="G95" s="146">
        <v>6494.98</v>
      </c>
      <c r="H95" s="147"/>
      <c r="I95" s="147"/>
      <c r="J95" s="147"/>
      <c r="K95" s="147"/>
      <c r="L95" s="147"/>
      <c r="M95" s="147"/>
      <c r="N95" s="147"/>
      <c r="O95" s="147"/>
      <c r="P95" s="135">
        <f t="shared" si="4"/>
        <v>34.999999999999993</v>
      </c>
      <c r="Q95" s="135">
        <v>6494.98</v>
      </c>
    </row>
    <row r="96" spans="1:17" x14ac:dyDescent="0.2">
      <c r="A96" s="143" t="s">
        <v>2798</v>
      </c>
      <c r="B96" s="143">
        <v>4</v>
      </c>
      <c r="C96" s="143"/>
      <c r="D96" s="144" t="s">
        <v>2799</v>
      </c>
      <c r="E96" s="145">
        <f>+G96*0.65</f>
        <v>2369.25</v>
      </c>
      <c r="F96" s="145">
        <f>+E96</f>
        <v>2369.25</v>
      </c>
      <c r="G96" s="146">
        <v>3645</v>
      </c>
      <c r="H96" s="147"/>
      <c r="I96" s="147"/>
      <c r="J96" s="147"/>
      <c r="K96" s="147"/>
      <c r="L96" s="147"/>
      <c r="M96" s="147"/>
      <c r="N96" s="147"/>
      <c r="O96" s="147"/>
      <c r="P96" s="135">
        <f t="shared" si="4"/>
        <v>35</v>
      </c>
      <c r="Q96" s="135">
        <v>3645</v>
      </c>
    </row>
    <row r="97" spans="1:17" x14ac:dyDescent="0.2">
      <c r="A97" s="143" t="s">
        <v>2800</v>
      </c>
      <c r="B97" s="143">
        <v>4</v>
      </c>
      <c r="C97" s="143"/>
      <c r="D97" s="144" t="s">
        <v>2801</v>
      </c>
      <c r="E97" s="145">
        <f>+G97*0.65</f>
        <v>2369.25</v>
      </c>
      <c r="F97" s="145">
        <f>+E97*1</f>
        <v>2369.25</v>
      </c>
      <c r="G97" s="146">
        <v>3645</v>
      </c>
      <c r="H97" s="147"/>
      <c r="I97" s="147"/>
      <c r="J97" s="147"/>
      <c r="K97" s="147"/>
      <c r="L97" s="147"/>
      <c r="M97" s="147"/>
      <c r="N97" s="147"/>
      <c r="O97" s="147"/>
      <c r="P97" s="135">
        <f t="shared" si="4"/>
        <v>35</v>
      </c>
      <c r="Q97" s="135">
        <v>3645</v>
      </c>
    </row>
    <row r="98" spans="1:17" x14ac:dyDescent="0.2">
      <c r="A98" s="143" t="s">
        <v>2802</v>
      </c>
      <c r="B98" s="143">
        <v>4</v>
      </c>
      <c r="C98" s="143"/>
      <c r="D98" s="144" t="s">
        <v>2803</v>
      </c>
      <c r="E98" s="145">
        <f>+G98*0.65</f>
        <v>2369.25</v>
      </c>
      <c r="F98" s="145">
        <f>+E98*1</f>
        <v>2369.25</v>
      </c>
      <c r="G98" s="146">
        <v>3645</v>
      </c>
      <c r="H98" s="147"/>
      <c r="I98" s="147"/>
      <c r="J98" s="147"/>
      <c r="K98" s="147"/>
      <c r="L98" s="147"/>
      <c r="M98" s="147"/>
      <c r="N98" s="147"/>
      <c r="O98" s="147"/>
      <c r="P98" s="135">
        <f t="shared" si="4"/>
        <v>35</v>
      </c>
      <c r="Q98" s="135">
        <v>3645</v>
      </c>
    </row>
    <row r="99" spans="1:17" x14ac:dyDescent="0.2">
      <c r="A99" s="143" t="s">
        <v>2804</v>
      </c>
      <c r="B99" s="143">
        <v>6</v>
      </c>
      <c r="C99" s="143"/>
      <c r="D99" s="144" t="s">
        <v>2805</v>
      </c>
      <c r="E99" s="145">
        <v>26.68</v>
      </c>
      <c r="F99" s="145">
        <f t="shared" ref="F99:F162" si="7">+E99*1.05</f>
        <v>28.013999999999999</v>
      </c>
      <c r="G99" s="146">
        <v>43.48</v>
      </c>
      <c r="H99" s="147"/>
      <c r="I99" s="147"/>
      <c r="J99" s="147"/>
      <c r="K99" s="147"/>
      <c r="L99" s="147"/>
      <c r="M99" s="147"/>
      <c r="N99" s="147"/>
      <c r="O99" s="147"/>
      <c r="P99" s="135">
        <f t="shared" si="4"/>
        <v>35.570377184912601</v>
      </c>
      <c r="Q99" s="156">
        <v>43.48</v>
      </c>
    </row>
    <row r="100" spans="1:17" x14ac:dyDescent="0.2">
      <c r="A100" s="143" t="s">
        <v>2806</v>
      </c>
      <c r="B100" s="143">
        <v>6</v>
      </c>
      <c r="C100" s="143"/>
      <c r="D100" s="144" t="s">
        <v>2807</v>
      </c>
      <c r="E100" s="145">
        <v>26.68</v>
      </c>
      <c r="F100" s="145">
        <f t="shared" si="7"/>
        <v>28.013999999999999</v>
      </c>
      <c r="G100" s="146">
        <v>43.48</v>
      </c>
      <c r="H100" s="147"/>
      <c r="I100" s="147"/>
      <c r="J100" s="147"/>
      <c r="K100" s="147"/>
      <c r="L100" s="147"/>
      <c r="M100" s="147"/>
      <c r="N100" s="147"/>
      <c r="O100" s="147"/>
      <c r="P100" s="135">
        <f t="shared" si="4"/>
        <v>35.570377184912601</v>
      </c>
      <c r="Q100" s="156">
        <v>43.48</v>
      </c>
    </row>
    <row r="101" spans="1:17" x14ac:dyDescent="0.2">
      <c r="A101" s="143" t="s">
        <v>2808</v>
      </c>
      <c r="B101" s="143">
        <v>6</v>
      </c>
      <c r="C101" s="143"/>
      <c r="D101" s="144" t="s">
        <v>2809</v>
      </c>
      <c r="E101" s="145">
        <v>26.68</v>
      </c>
      <c r="F101" s="145">
        <f t="shared" si="7"/>
        <v>28.013999999999999</v>
      </c>
      <c r="G101" s="146">
        <v>43.48</v>
      </c>
      <c r="H101" s="147"/>
      <c r="I101" s="147"/>
      <c r="J101" s="147"/>
      <c r="K101" s="147"/>
      <c r="L101" s="147"/>
      <c r="M101" s="147"/>
      <c r="N101" s="147"/>
      <c r="O101" s="147"/>
      <c r="P101" s="135">
        <f t="shared" si="4"/>
        <v>35.570377184912601</v>
      </c>
      <c r="Q101" s="156">
        <v>43.48</v>
      </c>
    </row>
    <row r="102" spans="1:17" x14ac:dyDescent="0.2">
      <c r="A102" s="143" t="s">
        <v>2810</v>
      </c>
      <c r="B102" s="143">
        <v>6</v>
      </c>
      <c r="C102" s="143"/>
      <c r="D102" s="144" t="s">
        <v>2811</v>
      </c>
      <c r="E102" s="145">
        <v>26.68</v>
      </c>
      <c r="F102" s="145">
        <f t="shared" si="7"/>
        <v>28.013999999999999</v>
      </c>
      <c r="G102" s="146">
        <v>43.48</v>
      </c>
      <c r="H102" s="147"/>
      <c r="I102" s="147"/>
      <c r="J102" s="147"/>
      <c r="K102" s="147"/>
      <c r="L102" s="147"/>
      <c r="M102" s="147"/>
      <c r="N102" s="147"/>
      <c r="O102" s="147"/>
      <c r="P102" s="135">
        <f t="shared" si="4"/>
        <v>35.570377184912601</v>
      </c>
      <c r="Q102" s="156">
        <v>43.48</v>
      </c>
    </row>
    <row r="103" spans="1:17" x14ac:dyDescent="0.2">
      <c r="A103" s="143" t="s">
        <v>2812</v>
      </c>
      <c r="B103" s="143">
        <v>6</v>
      </c>
      <c r="C103" s="143"/>
      <c r="D103" s="144" t="s">
        <v>2813</v>
      </c>
      <c r="E103" s="145">
        <v>26.68</v>
      </c>
      <c r="F103" s="145">
        <f t="shared" si="7"/>
        <v>28.013999999999999</v>
      </c>
      <c r="G103" s="146">
        <v>43.48</v>
      </c>
      <c r="H103" s="147"/>
      <c r="I103" s="147"/>
      <c r="J103" s="147"/>
      <c r="K103" s="147"/>
      <c r="L103" s="147"/>
      <c r="M103" s="147"/>
      <c r="N103" s="147"/>
      <c r="O103" s="147"/>
      <c r="P103" s="135">
        <f t="shared" si="4"/>
        <v>35.570377184912601</v>
      </c>
      <c r="Q103" s="156">
        <v>43.48</v>
      </c>
    </row>
    <row r="104" spans="1:17" x14ac:dyDescent="0.2">
      <c r="A104" s="143" t="s">
        <v>2814</v>
      </c>
      <c r="B104" s="143">
        <v>6</v>
      </c>
      <c r="C104" s="143"/>
      <c r="D104" s="144" t="s">
        <v>2815</v>
      </c>
      <c r="E104" s="145">
        <v>26.68</v>
      </c>
      <c r="F104" s="145">
        <f t="shared" si="7"/>
        <v>28.013999999999999</v>
      </c>
      <c r="G104" s="146">
        <v>43.48</v>
      </c>
      <c r="H104" s="147"/>
      <c r="I104" s="147"/>
      <c r="J104" s="147"/>
      <c r="K104" s="147"/>
      <c r="L104" s="147"/>
      <c r="M104" s="147"/>
      <c r="N104" s="147"/>
      <c r="O104" s="147"/>
      <c r="P104" s="135">
        <f t="shared" si="4"/>
        <v>35.570377184912601</v>
      </c>
      <c r="Q104" s="156">
        <v>43.48</v>
      </c>
    </row>
    <row r="105" spans="1:17" x14ac:dyDescent="0.2">
      <c r="A105" s="143" t="s">
        <v>2816</v>
      </c>
      <c r="B105" s="143">
        <v>6</v>
      </c>
      <c r="C105" s="143"/>
      <c r="D105" s="144" t="s">
        <v>2817</v>
      </c>
      <c r="E105" s="145">
        <v>26.68</v>
      </c>
      <c r="F105" s="145">
        <f t="shared" si="7"/>
        <v>28.013999999999999</v>
      </c>
      <c r="G105" s="146">
        <v>43.48</v>
      </c>
      <c r="H105" s="147"/>
      <c r="I105" s="147"/>
      <c r="J105" s="147"/>
      <c r="K105" s="147"/>
      <c r="L105" s="147"/>
      <c r="M105" s="147"/>
      <c r="N105" s="147"/>
      <c r="O105" s="147"/>
      <c r="P105" s="135">
        <f t="shared" si="4"/>
        <v>35.570377184912601</v>
      </c>
      <c r="Q105" s="156">
        <v>43.48</v>
      </c>
    </row>
    <row r="106" spans="1:17" x14ac:dyDescent="0.2">
      <c r="A106" s="143" t="s">
        <v>2818</v>
      </c>
      <c r="B106" s="143">
        <v>6</v>
      </c>
      <c r="C106" s="143"/>
      <c r="D106" s="144" t="s">
        <v>2819</v>
      </c>
      <c r="E106" s="145">
        <v>26.68</v>
      </c>
      <c r="F106" s="145">
        <f t="shared" si="7"/>
        <v>28.013999999999999</v>
      </c>
      <c r="G106" s="146">
        <v>43.48</v>
      </c>
      <c r="H106" s="147"/>
      <c r="I106" s="147"/>
      <c r="J106" s="147"/>
      <c r="K106" s="147"/>
      <c r="L106" s="147"/>
      <c r="M106" s="147"/>
      <c r="N106" s="147"/>
      <c r="O106" s="147"/>
      <c r="P106" s="135">
        <f t="shared" si="4"/>
        <v>35.570377184912601</v>
      </c>
      <c r="Q106" s="156">
        <v>43.48</v>
      </c>
    </row>
    <row r="107" spans="1:17" x14ac:dyDescent="0.2">
      <c r="A107" s="143" t="s">
        <v>2820</v>
      </c>
      <c r="B107" s="143">
        <v>6</v>
      </c>
      <c r="C107" s="143"/>
      <c r="D107" s="144" t="s">
        <v>2821</v>
      </c>
      <c r="E107" s="145">
        <v>26.68</v>
      </c>
      <c r="F107" s="145">
        <f t="shared" si="7"/>
        <v>28.013999999999999</v>
      </c>
      <c r="G107" s="146">
        <v>43.48</v>
      </c>
      <c r="H107" s="147"/>
      <c r="I107" s="147"/>
      <c r="J107" s="147"/>
      <c r="K107" s="147"/>
      <c r="L107" s="147"/>
      <c r="M107" s="147"/>
      <c r="N107" s="147"/>
      <c r="O107" s="147"/>
      <c r="P107" s="135">
        <f t="shared" si="4"/>
        <v>35.570377184912601</v>
      </c>
      <c r="Q107" s="156">
        <v>43.48</v>
      </c>
    </row>
    <row r="108" spans="1:17" x14ac:dyDescent="0.2">
      <c r="A108" s="143" t="s">
        <v>2822</v>
      </c>
      <c r="B108" s="143">
        <v>6</v>
      </c>
      <c r="C108" s="143"/>
      <c r="D108" s="144" t="s">
        <v>2823</v>
      </c>
      <c r="E108" s="145">
        <v>26.68</v>
      </c>
      <c r="F108" s="145">
        <f t="shared" si="7"/>
        <v>28.013999999999999</v>
      </c>
      <c r="G108" s="146">
        <v>43.48</v>
      </c>
      <c r="H108" s="147"/>
      <c r="I108" s="147"/>
      <c r="J108" s="147"/>
      <c r="K108" s="147"/>
      <c r="L108" s="147"/>
      <c r="M108" s="147"/>
      <c r="N108" s="147"/>
      <c r="O108" s="147"/>
      <c r="P108" s="135">
        <f t="shared" si="4"/>
        <v>35.570377184912601</v>
      </c>
      <c r="Q108" s="156">
        <v>43.48</v>
      </c>
    </row>
    <row r="109" spans="1:17" x14ac:dyDescent="0.2">
      <c r="A109" s="143" t="s">
        <v>2824</v>
      </c>
      <c r="B109" s="143">
        <v>6</v>
      </c>
      <c r="C109" s="143"/>
      <c r="D109" s="144" t="s">
        <v>2825</v>
      </c>
      <c r="E109" s="145">
        <v>26.68</v>
      </c>
      <c r="F109" s="145">
        <f t="shared" si="7"/>
        <v>28.013999999999999</v>
      </c>
      <c r="G109" s="146">
        <v>43.48</v>
      </c>
      <c r="H109" s="147"/>
      <c r="I109" s="147"/>
      <c r="J109" s="147"/>
      <c r="K109" s="147"/>
      <c r="L109" s="147"/>
      <c r="M109" s="147"/>
      <c r="N109" s="147"/>
      <c r="O109" s="147"/>
      <c r="P109" s="135">
        <f t="shared" si="4"/>
        <v>35.570377184912601</v>
      </c>
      <c r="Q109" s="156">
        <v>43.48</v>
      </c>
    </row>
    <row r="110" spans="1:17" x14ac:dyDescent="0.2">
      <c r="A110" s="143" t="s">
        <v>2826</v>
      </c>
      <c r="B110" s="143">
        <v>6</v>
      </c>
      <c r="C110" s="143"/>
      <c r="D110" s="144" t="s">
        <v>2827</v>
      </c>
      <c r="E110" s="145">
        <v>26.68</v>
      </c>
      <c r="F110" s="145">
        <f t="shared" si="7"/>
        <v>28.013999999999999</v>
      </c>
      <c r="G110" s="146">
        <v>43.48</v>
      </c>
      <c r="H110" s="147"/>
      <c r="I110" s="147"/>
      <c r="J110" s="147"/>
      <c r="K110" s="147"/>
      <c r="L110" s="147"/>
      <c r="M110" s="147"/>
      <c r="N110" s="147"/>
      <c r="O110" s="147"/>
      <c r="P110" s="135">
        <f t="shared" si="4"/>
        <v>35.570377184912601</v>
      </c>
      <c r="Q110" s="156">
        <v>43.48</v>
      </c>
    </row>
    <row r="111" spans="1:17" x14ac:dyDescent="0.2">
      <c r="A111" s="143" t="s">
        <v>2828</v>
      </c>
      <c r="B111" s="143">
        <v>6</v>
      </c>
      <c r="C111" s="143"/>
      <c r="D111" s="144" t="s">
        <v>2829</v>
      </c>
      <c r="E111" s="145">
        <v>26.68</v>
      </c>
      <c r="F111" s="145">
        <f t="shared" si="7"/>
        <v>28.013999999999999</v>
      </c>
      <c r="G111" s="146">
        <v>43.48</v>
      </c>
      <c r="H111" s="147"/>
      <c r="I111" s="147"/>
      <c r="J111" s="147"/>
      <c r="K111" s="147"/>
      <c r="L111" s="147"/>
      <c r="M111" s="147"/>
      <c r="N111" s="147"/>
      <c r="O111" s="147"/>
      <c r="P111" s="135">
        <f t="shared" si="4"/>
        <v>35.570377184912601</v>
      </c>
      <c r="Q111" s="156">
        <v>43.48</v>
      </c>
    </row>
    <row r="112" spans="1:17" x14ac:dyDescent="0.2">
      <c r="A112" s="143" t="s">
        <v>2830</v>
      </c>
      <c r="B112" s="143">
        <v>6</v>
      </c>
      <c r="C112" s="143"/>
      <c r="D112" s="144" t="s">
        <v>2831</v>
      </c>
      <c r="E112" s="145">
        <v>26.68</v>
      </c>
      <c r="F112" s="145">
        <f t="shared" si="7"/>
        <v>28.013999999999999</v>
      </c>
      <c r="G112" s="146">
        <v>43.48</v>
      </c>
      <c r="H112" s="147"/>
      <c r="I112" s="147"/>
      <c r="J112" s="147"/>
      <c r="K112" s="147"/>
      <c r="L112" s="147"/>
      <c r="M112" s="147"/>
      <c r="N112" s="147"/>
      <c r="O112" s="147"/>
      <c r="P112" s="135">
        <f t="shared" si="4"/>
        <v>35.570377184912601</v>
      </c>
      <c r="Q112" s="156">
        <v>43.48</v>
      </c>
    </row>
    <row r="113" spans="1:17" x14ac:dyDescent="0.2">
      <c r="A113" s="143" t="s">
        <v>2832</v>
      </c>
      <c r="B113" s="143">
        <v>6</v>
      </c>
      <c r="C113" s="143"/>
      <c r="D113" s="144" t="s">
        <v>2833</v>
      </c>
      <c r="E113" s="145">
        <v>26.68</v>
      </c>
      <c r="F113" s="145">
        <f t="shared" si="7"/>
        <v>28.013999999999999</v>
      </c>
      <c r="G113" s="146">
        <v>43.48</v>
      </c>
      <c r="H113" s="147"/>
      <c r="I113" s="147"/>
      <c r="J113" s="147"/>
      <c r="K113" s="147"/>
      <c r="L113" s="147"/>
      <c r="M113" s="147"/>
      <c r="N113" s="147"/>
      <c r="O113" s="147"/>
      <c r="P113" s="135">
        <f t="shared" si="4"/>
        <v>35.570377184912601</v>
      </c>
      <c r="Q113" s="156">
        <v>43.48</v>
      </c>
    </row>
    <row r="114" spans="1:17" x14ac:dyDescent="0.2">
      <c r="A114" s="143" t="s">
        <v>2834</v>
      </c>
      <c r="B114" s="143">
        <v>6</v>
      </c>
      <c r="C114" s="143"/>
      <c r="D114" s="144" t="s">
        <v>2835</v>
      </c>
      <c r="E114" s="145">
        <v>26.68</v>
      </c>
      <c r="F114" s="145">
        <f t="shared" si="7"/>
        <v>28.013999999999999</v>
      </c>
      <c r="G114" s="146">
        <v>43.48</v>
      </c>
      <c r="H114" s="147"/>
      <c r="I114" s="147"/>
      <c r="J114" s="147"/>
      <c r="K114" s="147"/>
      <c r="L114" s="147"/>
      <c r="M114" s="147"/>
      <c r="N114" s="147"/>
      <c r="O114" s="147"/>
      <c r="P114" s="135">
        <f t="shared" si="4"/>
        <v>35.570377184912601</v>
      </c>
      <c r="Q114" s="156">
        <v>43.48</v>
      </c>
    </row>
    <row r="115" spans="1:17" x14ac:dyDescent="0.2">
      <c r="A115" s="143" t="s">
        <v>2836</v>
      </c>
      <c r="B115" s="143">
        <v>6</v>
      </c>
      <c r="C115" s="143"/>
      <c r="D115" s="144" t="s">
        <v>2837</v>
      </c>
      <c r="E115" s="145">
        <v>26.68</v>
      </c>
      <c r="F115" s="145">
        <f t="shared" si="7"/>
        <v>28.013999999999999</v>
      </c>
      <c r="G115" s="146">
        <v>43.48</v>
      </c>
      <c r="H115" s="147"/>
      <c r="I115" s="147"/>
      <c r="J115" s="147"/>
      <c r="K115" s="147"/>
      <c r="L115" s="147"/>
      <c r="M115" s="147"/>
      <c r="N115" s="147"/>
      <c r="O115" s="147"/>
      <c r="P115" s="135">
        <f t="shared" si="4"/>
        <v>35.570377184912601</v>
      </c>
      <c r="Q115" s="156">
        <v>43.48</v>
      </c>
    </row>
    <row r="116" spans="1:17" x14ac:dyDescent="0.2">
      <c r="A116" s="143" t="s">
        <v>2838</v>
      </c>
      <c r="B116" s="143">
        <v>6</v>
      </c>
      <c r="C116" s="143"/>
      <c r="D116" s="144" t="s">
        <v>2839</v>
      </c>
      <c r="E116" s="145">
        <v>26.68</v>
      </c>
      <c r="F116" s="145">
        <f t="shared" si="7"/>
        <v>28.013999999999999</v>
      </c>
      <c r="G116" s="146">
        <v>43.48</v>
      </c>
      <c r="H116" s="147"/>
      <c r="I116" s="147"/>
      <c r="J116" s="147"/>
      <c r="K116" s="147"/>
      <c r="L116" s="147"/>
      <c r="M116" s="147"/>
      <c r="N116" s="147"/>
      <c r="O116" s="147"/>
      <c r="P116" s="135">
        <f t="shared" si="4"/>
        <v>35.570377184912601</v>
      </c>
      <c r="Q116" s="156">
        <v>43.48</v>
      </c>
    </row>
    <row r="117" spans="1:17" x14ac:dyDescent="0.2">
      <c r="A117" s="143" t="s">
        <v>2840</v>
      </c>
      <c r="B117" s="143">
        <v>6</v>
      </c>
      <c r="C117" s="143"/>
      <c r="D117" s="144" t="s">
        <v>2841</v>
      </c>
      <c r="E117" s="145">
        <v>26.68</v>
      </c>
      <c r="F117" s="145">
        <f t="shared" si="7"/>
        <v>28.013999999999999</v>
      </c>
      <c r="G117" s="146">
        <v>43.48</v>
      </c>
      <c r="H117" s="147"/>
      <c r="I117" s="147"/>
      <c r="J117" s="147"/>
      <c r="K117" s="147"/>
      <c r="L117" s="147"/>
      <c r="M117" s="147"/>
      <c r="N117" s="147"/>
      <c r="O117" s="147"/>
      <c r="P117" s="135">
        <f t="shared" si="4"/>
        <v>35.570377184912601</v>
      </c>
      <c r="Q117" s="156">
        <v>43.48</v>
      </c>
    </row>
    <row r="118" spans="1:17" x14ac:dyDescent="0.2">
      <c r="A118" s="143" t="s">
        <v>2842</v>
      </c>
      <c r="B118" s="143">
        <v>6</v>
      </c>
      <c r="C118" s="143"/>
      <c r="D118" s="144" t="s">
        <v>2843</v>
      </c>
      <c r="E118" s="145">
        <v>26.68</v>
      </c>
      <c r="F118" s="145">
        <f t="shared" si="7"/>
        <v>28.013999999999999</v>
      </c>
      <c r="G118" s="146">
        <v>43.48</v>
      </c>
      <c r="H118" s="147"/>
      <c r="I118" s="147"/>
      <c r="J118" s="147"/>
      <c r="K118" s="147"/>
      <c r="L118" s="147"/>
      <c r="M118" s="147"/>
      <c r="N118" s="147"/>
      <c r="O118" s="147"/>
      <c r="P118" s="135">
        <f t="shared" si="4"/>
        <v>35.570377184912601</v>
      </c>
      <c r="Q118" s="156">
        <v>43.48</v>
      </c>
    </row>
    <row r="119" spans="1:17" x14ac:dyDescent="0.2">
      <c r="A119" s="143" t="s">
        <v>2844</v>
      </c>
      <c r="B119" s="143">
        <v>2</v>
      </c>
      <c r="C119" s="143"/>
      <c r="D119" s="144" t="s">
        <v>258</v>
      </c>
      <c r="E119" s="145">
        <v>66.069999999999993</v>
      </c>
      <c r="F119" s="145">
        <f t="shared" si="7"/>
        <v>69.373499999999993</v>
      </c>
      <c r="G119" s="146">
        <v>107.86</v>
      </c>
      <c r="H119" s="147"/>
      <c r="I119" s="147"/>
      <c r="J119" s="147"/>
      <c r="K119" s="147"/>
      <c r="L119" s="147"/>
      <c r="M119" s="147"/>
      <c r="N119" s="147"/>
      <c r="O119" s="147"/>
      <c r="P119" s="135">
        <f t="shared" si="4"/>
        <v>35.681902466159841</v>
      </c>
      <c r="Q119" s="135">
        <v>107.86</v>
      </c>
    </row>
    <row r="120" spans="1:17" x14ac:dyDescent="0.2">
      <c r="A120" s="143"/>
      <c r="B120" s="143">
        <v>2</v>
      </c>
      <c r="C120" s="143">
        <v>0</v>
      </c>
      <c r="D120" s="144" t="s">
        <v>2845</v>
      </c>
      <c r="E120" s="145">
        <v>13.16</v>
      </c>
      <c r="F120" s="145">
        <f t="shared" si="7"/>
        <v>13.818000000000001</v>
      </c>
      <c r="G120" s="146">
        <v>21.57</v>
      </c>
      <c r="H120" s="147"/>
      <c r="I120" s="147"/>
      <c r="J120" s="147">
        <v>20.48</v>
      </c>
      <c r="K120" s="147"/>
      <c r="L120" s="147">
        <v>18.39</v>
      </c>
      <c r="M120" s="147"/>
      <c r="N120" s="147"/>
      <c r="O120" s="147"/>
      <c r="P120" s="135">
        <f t="shared" si="4"/>
        <v>35.938803894297635</v>
      </c>
      <c r="Q120" s="135">
        <v>21.5</v>
      </c>
    </row>
    <row r="121" spans="1:17" x14ac:dyDescent="0.2">
      <c r="A121" s="143" t="s">
        <v>2846</v>
      </c>
      <c r="B121" s="143">
        <v>6</v>
      </c>
      <c r="C121" s="143"/>
      <c r="D121" s="144" t="s">
        <v>2847</v>
      </c>
      <c r="E121" s="145">
        <v>15.26</v>
      </c>
      <c r="F121" s="145">
        <f t="shared" si="7"/>
        <v>16.023</v>
      </c>
      <c r="G121" s="146">
        <v>25.08</v>
      </c>
      <c r="H121" s="147"/>
      <c r="I121" s="147"/>
      <c r="J121" s="147"/>
      <c r="K121" s="147"/>
      <c r="L121" s="147"/>
      <c r="M121" s="147"/>
      <c r="N121" s="147"/>
      <c r="O121" s="147"/>
      <c r="P121" s="135">
        <f t="shared" si="4"/>
        <v>36.112440191387556</v>
      </c>
      <c r="Q121" s="135">
        <v>25.08</v>
      </c>
    </row>
    <row r="122" spans="1:17" x14ac:dyDescent="0.2">
      <c r="A122" s="143" t="s">
        <v>2848</v>
      </c>
      <c r="B122" s="143">
        <v>6</v>
      </c>
      <c r="C122" s="143"/>
      <c r="D122" s="144" t="s">
        <v>2849</v>
      </c>
      <c r="E122" s="145">
        <v>15.26</v>
      </c>
      <c r="F122" s="145">
        <f t="shared" si="7"/>
        <v>16.023</v>
      </c>
      <c r="G122" s="146">
        <v>25.08</v>
      </c>
      <c r="H122" s="147"/>
      <c r="I122" s="147"/>
      <c r="J122" s="147"/>
      <c r="K122" s="147"/>
      <c r="L122" s="147"/>
      <c r="M122" s="147"/>
      <c r="N122" s="147"/>
      <c r="O122" s="147"/>
      <c r="P122" s="135">
        <f t="shared" si="4"/>
        <v>36.112440191387556</v>
      </c>
      <c r="Q122" s="135">
        <v>25.08</v>
      </c>
    </row>
    <row r="123" spans="1:17" x14ac:dyDescent="0.2">
      <c r="A123" s="143" t="s">
        <v>2850</v>
      </c>
      <c r="B123" s="143">
        <v>6</v>
      </c>
      <c r="C123" s="143"/>
      <c r="D123" s="144" t="s">
        <v>2851</v>
      </c>
      <c r="E123" s="145">
        <v>15.26</v>
      </c>
      <c r="F123" s="145">
        <f t="shared" si="7"/>
        <v>16.023</v>
      </c>
      <c r="G123" s="146">
        <v>25.08</v>
      </c>
      <c r="H123" s="147"/>
      <c r="I123" s="147"/>
      <c r="J123" s="147"/>
      <c r="K123" s="147"/>
      <c r="L123" s="147"/>
      <c r="M123" s="147"/>
      <c r="N123" s="147"/>
      <c r="O123" s="147"/>
      <c r="P123" s="135">
        <f t="shared" si="4"/>
        <v>36.112440191387556</v>
      </c>
      <c r="Q123" s="135">
        <v>25.08</v>
      </c>
    </row>
    <row r="124" spans="1:17" x14ac:dyDescent="0.2">
      <c r="A124" s="143" t="s">
        <v>2852</v>
      </c>
      <c r="B124" s="143">
        <v>6</v>
      </c>
      <c r="C124" s="143"/>
      <c r="D124" s="144" t="s">
        <v>2853</v>
      </c>
      <c r="E124" s="145">
        <v>15.26</v>
      </c>
      <c r="F124" s="145">
        <f t="shared" si="7"/>
        <v>16.023</v>
      </c>
      <c r="G124" s="146">
        <v>25.08</v>
      </c>
      <c r="H124" s="147"/>
      <c r="I124" s="147"/>
      <c r="J124" s="147"/>
      <c r="K124" s="147"/>
      <c r="L124" s="147"/>
      <c r="M124" s="147"/>
      <c r="N124" s="147"/>
      <c r="O124" s="147"/>
      <c r="P124" s="135">
        <f t="shared" si="4"/>
        <v>36.112440191387556</v>
      </c>
      <c r="Q124" s="135">
        <v>25.08</v>
      </c>
    </row>
    <row r="125" spans="1:17" x14ac:dyDescent="0.2">
      <c r="A125" s="143" t="s">
        <v>2854</v>
      </c>
      <c r="B125" s="143">
        <v>6</v>
      </c>
      <c r="C125" s="143"/>
      <c r="D125" s="144" t="s">
        <v>2855</v>
      </c>
      <c r="E125" s="145">
        <v>15.26</v>
      </c>
      <c r="F125" s="145">
        <f t="shared" si="7"/>
        <v>16.023</v>
      </c>
      <c r="G125" s="146">
        <v>25.08</v>
      </c>
      <c r="H125" s="147"/>
      <c r="I125" s="147"/>
      <c r="J125" s="147"/>
      <c r="K125" s="147"/>
      <c r="L125" s="147"/>
      <c r="M125" s="147"/>
      <c r="N125" s="147"/>
      <c r="O125" s="147"/>
      <c r="P125" s="135">
        <f t="shared" si="4"/>
        <v>36.112440191387556</v>
      </c>
      <c r="Q125" s="135">
        <v>25.08</v>
      </c>
    </row>
    <row r="126" spans="1:17" x14ac:dyDescent="0.2">
      <c r="A126" s="143" t="s">
        <v>2856</v>
      </c>
      <c r="B126" s="143">
        <v>6</v>
      </c>
      <c r="C126" s="143"/>
      <c r="D126" s="144" t="s">
        <v>2857</v>
      </c>
      <c r="E126" s="145">
        <v>15.26</v>
      </c>
      <c r="F126" s="145">
        <f t="shared" si="7"/>
        <v>16.023</v>
      </c>
      <c r="G126" s="146">
        <v>25.08</v>
      </c>
      <c r="H126" s="147"/>
      <c r="I126" s="147"/>
      <c r="J126" s="147"/>
      <c r="K126" s="147"/>
      <c r="L126" s="147"/>
      <c r="M126" s="147"/>
      <c r="N126" s="147"/>
      <c r="O126" s="147"/>
      <c r="P126" s="135">
        <f t="shared" si="4"/>
        <v>36.112440191387556</v>
      </c>
      <c r="Q126" s="135">
        <v>25.08</v>
      </c>
    </row>
    <row r="127" spans="1:17" x14ac:dyDescent="0.2">
      <c r="A127" s="143" t="s">
        <v>2858</v>
      </c>
      <c r="B127" s="143">
        <v>6</v>
      </c>
      <c r="C127" s="143"/>
      <c r="D127" s="144" t="s">
        <v>2859</v>
      </c>
      <c r="E127" s="145">
        <v>15.26</v>
      </c>
      <c r="F127" s="145">
        <f t="shared" si="7"/>
        <v>16.023</v>
      </c>
      <c r="G127" s="146">
        <v>25.08</v>
      </c>
      <c r="H127" s="147"/>
      <c r="I127" s="147"/>
      <c r="J127" s="147"/>
      <c r="K127" s="147"/>
      <c r="L127" s="147"/>
      <c r="M127" s="147"/>
      <c r="N127" s="147"/>
      <c r="O127" s="147"/>
      <c r="P127" s="135">
        <f t="shared" si="4"/>
        <v>36.112440191387556</v>
      </c>
      <c r="Q127" s="135">
        <v>25.08</v>
      </c>
    </row>
    <row r="128" spans="1:17" x14ac:dyDescent="0.2">
      <c r="A128" s="143" t="s">
        <v>2860</v>
      </c>
      <c r="B128" s="143">
        <v>6</v>
      </c>
      <c r="C128" s="143"/>
      <c r="D128" s="144" t="s">
        <v>2861</v>
      </c>
      <c r="E128" s="145">
        <v>15.26</v>
      </c>
      <c r="F128" s="145">
        <f t="shared" si="7"/>
        <v>16.023</v>
      </c>
      <c r="G128" s="146">
        <v>25.08</v>
      </c>
      <c r="H128" s="147"/>
      <c r="I128" s="147"/>
      <c r="J128" s="147"/>
      <c r="K128" s="147"/>
      <c r="L128" s="147"/>
      <c r="M128" s="147"/>
      <c r="N128" s="147"/>
      <c r="O128" s="147"/>
      <c r="P128" s="135">
        <f t="shared" si="4"/>
        <v>36.112440191387556</v>
      </c>
      <c r="Q128" s="135">
        <v>25.08</v>
      </c>
    </row>
    <row r="129" spans="1:17" x14ac:dyDescent="0.2">
      <c r="A129" s="143" t="s">
        <v>2862</v>
      </c>
      <c r="B129" s="143">
        <v>4</v>
      </c>
      <c r="C129" s="143"/>
      <c r="D129" s="144" t="s">
        <v>1895</v>
      </c>
      <c r="E129" s="145">
        <v>3.76</v>
      </c>
      <c r="F129" s="145">
        <f t="shared" si="7"/>
        <v>3.948</v>
      </c>
      <c r="G129" s="146">
        <v>6.19</v>
      </c>
      <c r="H129" s="147"/>
      <c r="I129" s="147"/>
      <c r="J129" s="147"/>
      <c r="K129" s="147"/>
      <c r="L129" s="147"/>
      <c r="M129" s="147"/>
      <c r="N129" s="147"/>
      <c r="O129" s="147"/>
      <c r="P129" s="135">
        <f t="shared" si="4"/>
        <v>36.219709208400651</v>
      </c>
      <c r="Q129" s="135">
        <v>6.1</v>
      </c>
    </row>
    <row r="130" spans="1:17" x14ac:dyDescent="0.2">
      <c r="A130" s="143" t="s">
        <v>2863</v>
      </c>
      <c r="B130" s="143">
        <v>2</v>
      </c>
      <c r="C130" s="143"/>
      <c r="D130" s="144" t="s">
        <v>257</v>
      </c>
      <c r="E130" s="145">
        <v>55.07</v>
      </c>
      <c r="F130" s="145">
        <f t="shared" si="7"/>
        <v>57.823500000000003</v>
      </c>
      <c r="G130" s="146">
        <v>91.14</v>
      </c>
      <c r="H130" s="147"/>
      <c r="I130" s="147"/>
      <c r="J130" s="147"/>
      <c r="K130" s="147"/>
      <c r="L130" s="147"/>
      <c r="M130" s="147"/>
      <c r="N130" s="147"/>
      <c r="O130" s="147"/>
      <c r="P130" s="135">
        <f t="shared" si="4"/>
        <v>36.555299539170505</v>
      </c>
      <c r="Q130" s="135">
        <v>91.14</v>
      </c>
    </row>
    <row r="131" spans="1:17" x14ac:dyDescent="0.2">
      <c r="A131" s="143" t="s">
        <v>2864</v>
      </c>
      <c r="B131" s="143">
        <v>2</v>
      </c>
      <c r="C131" s="143"/>
      <c r="D131" s="144" t="s">
        <v>1572</v>
      </c>
      <c r="E131" s="145">
        <v>118.8</v>
      </c>
      <c r="F131" s="145">
        <f t="shared" si="7"/>
        <v>124.74000000000001</v>
      </c>
      <c r="G131" s="146">
        <v>197.32</v>
      </c>
      <c r="H131" s="147"/>
      <c r="I131" s="147"/>
      <c r="J131" s="147"/>
      <c r="K131" s="147"/>
      <c r="L131" s="147"/>
      <c r="M131" s="147"/>
      <c r="N131" s="147"/>
      <c r="O131" s="147"/>
      <c r="P131" s="135">
        <f t="shared" si="4"/>
        <v>36.782890735860526</v>
      </c>
      <c r="Q131" s="135">
        <v>197.32</v>
      </c>
    </row>
    <row r="132" spans="1:17" x14ac:dyDescent="0.2">
      <c r="A132" s="143" t="s">
        <v>2865</v>
      </c>
      <c r="B132" s="143">
        <v>2</v>
      </c>
      <c r="C132" s="143"/>
      <c r="D132" s="144" t="s">
        <v>1570</v>
      </c>
      <c r="E132" s="145">
        <v>179.85</v>
      </c>
      <c r="F132" s="145">
        <f t="shared" si="7"/>
        <v>188.8425</v>
      </c>
      <c r="G132" s="146">
        <v>299.33</v>
      </c>
      <c r="H132" s="147"/>
      <c r="I132" s="147"/>
      <c r="J132" s="147"/>
      <c r="K132" s="147"/>
      <c r="L132" s="147"/>
      <c r="M132" s="147"/>
      <c r="N132" s="147"/>
      <c r="O132" s="147"/>
      <c r="P132" s="135">
        <f t="shared" si="4"/>
        <v>36.911602579093305</v>
      </c>
      <c r="Q132" s="135">
        <v>299.33</v>
      </c>
    </row>
    <row r="133" spans="1:17" x14ac:dyDescent="0.2">
      <c r="A133" s="143" t="s">
        <v>2866</v>
      </c>
      <c r="B133" s="143">
        <v>4</v>
      </c>
      <c r="C133" s="143"/>
      <c r="D133" s="144" t="s">
        <v>2867</v>
      </c>
      <c r="E133" s="145">
        <f t="shared" ref="E133:E139" si="8">+G133*0.6</f>
        <v>477</v>
      </c>
      <c r="F133" s="145">
        <f t="shared" si="7"/>
        <v>500.85</v>
      </c>
      <c r="G133" s="146">
        <v>795</v>
      </c>
      <c r="H133" s="147"/>
      <c r="I133" s="147"/>
      <c r="J133" s="147"/>
      <c r="K133" s="147"/>
      <c r="L133" s="147"/>
      <c r="M133" s="147"/>
      <c r="N133" s="147"/>
      <c r="O133" s="147"/>
      <c r="P133" s="135">
        <f t="shared" si="4"/>
        <v>36.999999999999993</v>
      </c>
      <c r="Q133" s="135">
        <v>795</v>
      </c>
    </row>
    <row r="134" spans="1:17" x14ac:dyDescent="0.2">
      <c r="A134" s="143" t="s">
        <v>2868</v>
      </c>
      <c r="B134" s="143">
        <v>4</v>
      </c>
      <c r="C134" s="143"/>
      <c r="D134" s="144" t="s">
        <v>2869</v>
      </c>
      <c r="E134" s="145">
        <f t="shared" si="8"/>
        <v>3117</v>
      </c>
      <c r="F134" s="145">
        <f t="shared" si="7"/>
        <v>3272.8500000000004</v>
      </c>
      <c r="G134" s="146">
        <v>5195</v>
      </c>
      <c r="H134" s="147"/>
      <c r="I134" s="147"/>
      <c r="J134" s="147"/>
      <c r="K134" s="147"/>
      <c r="L134" s="147"/>
      <c r="M134" s="147"/>
      <c r="N134" s="147"/>
      <c r="O134" s="147"/>
      <c r="P134" s="135">
        <f t="shared" si="4"/>
        <v>36.999999999999993</v>
      </c>
      <c r="Q134" s="135">
        <v>5195</v>
      </c>
    </row>
    <row r="135" spans="1:17" x14ac:dyDescent="0.2">
      <c r="A135" s="143" t="s">
        <v>2870</v>
      </c>
      <c r="B135" s="143">
        <v>4</v>
      </c>
      <c r="C135" s="143"/>
      <c r="D135" s="144" t="s">
        <v>2871</v>
      </c>
      <c r="E135" s="145">
        <f t="shared" si="8"/>
        <v>3117</v>
      </c>
      <c r="F135" s="145">
        <f t="shared" si="7"/>
        <v>3272.8500000000004</v>
      </c>
      <c r="G135" s="146">
        <v>5195</v>
      </c>
      <c r="H135" s="147"/>
      <c r="I135" s="147"/>
      <c r="J135" s="147"/>
      <c r="K135" s="147"/>
      <c r="L135" s="147"/>
      <c r="M135" s="147"/>
      <c r="N135" s="147"/>
      <c r="O135" s="147"/>
      <c r="P135" s="135">
        <f t="shared" si="4"/>
        <v>36.999999999999993</v>
      </c>
      <c r="Q135" s="135">
        <v>5195</v>
      </c>
    </row>
    <row r="136" spans="1:17" x14ac:dyDescent="0.2">
      <c r="A136" s="143" t="s">
        <v>2872</v>
      </c>
      <c r="B136" s="143">
        <v>4</v>
      </c>
      <c r="C136" s="143"/>
      <c r="D136" s="144" t="s">
        <v>2873</v>
      </c>
      <c r="E136" s="145">
        <f t="shared" si="8"/>
        <v>537</v>
      </c>
      <c r="F136" s="145">
        <f t="shared" si="7"/>
        <v>563.85</v>
      </c>
      <c r="G136" s="146">
        <v>895</v>
      </c>
      <c r="H136" s="147"/>
      <c r="I136" s="147"/>
      <c r="J136" s="147"/>
      <c r="K136" s="147"/>
      <c r="L136" s="147"/>
      <c r="M136" s="147"/>
      <c r="N136" s="147"/>
      <c r="O136" s="147"/>
      <c r="P136" s="135">
        <f t="shared" ref="P136:P199" si="9">+(G136-F136)*100/G136</f>
        <v>37</v>
      </c>
      <c r="Q136" s="135">
        <v>895</v>
      </c>
    </row>
    <row r="137" spans="1:17" x14ac:dyDescent="0.2">
      <c r="A137" s="143" t="s">
        <v>2874</v>
      </c>
      <c r="B137" s="143">
        <v>4</v>
      </c>
      <c r="C137" s="143"/>
      <c r="D137" s="144" t="s">
        <v>2875</v>
      </c>
      <c r="E137" s="145">
        <f t="shared" si="8"/>
        <v>627</v>
      </c>
      <c r="F137" s="145">
        <f t="shared" si="7"/>
        <v>658.35</v>
      </c>
      <c r="G137" s="146">
        <v>1045</v>
      </c>
      <c r="H137" s="147"/>
      <c r="I137" s="147"/>
      <c r="J137" s="147"/>
      <c r="K137" s="147"/>
      <c r="L137" s="147"/>
      <c r="M137" s="147"/>
      <c r="N137" s="147"/>
      <c r="O137" s="147"/>
      <c r="P137" s="135">
        <f t="shared" si="9"/>
        <v>37</v>
      </c>
      <c r="Q137" s="135">
        <v>1045</v>
      </c>
    </row>
    <row r="138" spans="1:17" x14ac:dyDescent="0.2">
      <c r="A138" s="143" t="s">
        <v>2876</v>
      </c>
      <c r="B138" s="143">
        <v>4</v>
      </c>
      <c r="C138" s="143"/>
      <c r="D138" s="144" t="s">
        <v>2877</v>
      </c>
      <c r="E138" s="145">
        <f t="shared" si="8"/>
        <v>537</v>
      </c>
      <c r="F138" s="145">
        <f t="shared" si="7"/>
        <v>563.85</v>
      </c>
      <c r="G138" s="146">
        <v>895</v>
      </c>
      <c r="H138" s="147"/>
      <c r="I138" s="147"/>
      <c r="J138" s="147"/>
      <c r="K138" s="147"/>
      <c r="L138" s="147"/>
      <c r="M138" s="147"/>
      <c r="N138" s="147"/>
      <c r="O138" s="147"/>
      <c r="P138" s="135">
        <f t="shared" si="9"/>
        <v>37</v>
      </c>
      <c r="Q138" s="135">
        <v>895</v>
      </c>
    </row>
    <row r="139" spans="1:17" x14ac:dyDescent="0.2">
      <c r="A139" s="143" t="s">
        <v>2878</v>
      </c>
      <c r="B139" s="143">
        <v>4</v>
      </c>
      <c r="C139" s="143"/>
      <c r="D139" s="144" t="s">
        <v>2879</v>
      </c>
      <c r="E139" s="145">
        <f t="shared" si="8"/>
        <v>657</v>
      </c>
      <c r="F139" s="145">
        <f t="shared" si="7"/>
        <v>689.85</v>
      </c>
      <c r="G139" s="146">
        <v>1095</v>
      </c>
      <c r="H139" s="147"/>
      <c r="I139" s="147"/>
      <c r="J139" s="147"/>
      <c r="K139" s="147"/>
      <c r="L139" s="147"/>
      <c r="M139" s="147"/>
      <c r="N139" s="147"/>
      <c r="O139" s="147"/>
      <c r="P139" s="135">
        <f t="shared" si="9"/>
        <v>37</v>
      </c>
      <c r="Q139" s="135">
        <v>1095</v>
      </c>
    </row>
    <row r="140" spans="1:17" x14ac:dyDescent="0.2">
      <c r="A140" s="143" t="s">
        <v>2880</v>
      </c>
      <c r="B140" s="143">
        <v>4</v>
      </c>
      <c r="C140" s="143"/>
      <c r="D140" s="144" t="s">
        <v>2881</v>
      </c>
      <c r="E140" s="145">
        <v>15</v>
      </c>
      <c r="F140" s="145">
        <f t="shared" si="7"/>
        <v>15.75</v>
      </c>
      <c r="G140" s="146">
        <v>25</v>
      </c>
      <c r="H140" s="147"/>
      <c r="I140" s="147"/>
      <c r="J140" s="147"/>
      <c r="K140" s="147"/>
      <c r="L140" s="147"/>
      <c r="M140" s="147"/>
      <c r="N140" s="147"/>
      <c r="O140" s="147"/>
      <c r="P140" s="135">
        <f t="shared" si="9"/>
        <v>37</v>
      </c>
      <c r="Q140" s="135">
        <v>25</v>
      </c>
    </row>
    <row r="141" spans="1:17" x14ac:dyDescent="0.2">
      <c r="A141" s="143" t="s">
        <v>2882</v>
      </c>
      <c r="B141" s="143">
        <v>4</v>
      </c>
      <c r="C141" s="143"/>
      <c r="D141" s="144" t="s">
        <v>2883</v>
      </c>
      <c r="E141" s="145">
        <f t="shared" ref="E141:E156" si="10">+G141*0.6</f>
        <v>2397</v>
      </c>
      <c r="F141" s="145">
        <f t="shared" si="7"/>
        <v>2516.85</v>
      </c>
      <c r="G141" s="146">
        <v>3995</v>
      </c>
      <c r="H141" s="147"/>
      <c r="I141" s="147"/>
      <c r="J141" s="147"/>
      <c r="K141" s="147"/>
      <c r="L141" s="147"/>
      <c r="M141" s="147"/>
      <c r="N141" s="147"/>
      <c r="O141" s="147"/>
      <c r="P141" s="135">
        <f t="shared" si="9"/>
        <v>37</v>
      </c>
      <c r="Q141" s="135">
        <v>3995</v>
      </c>
    </row>
    <row r="142" spans="1:17" x14ac:dyDescent="0.2">
      <c r="A142" s="143" t="s">
        <v>2884</v>
      </c>
      <c r="B142" s="143">
        <v>4</v>
      </c>
      <c r="C142" s="143"/>
      <c r="D142" s="144" t="s">
        <v>2885</v>
      </c>
      <c r="E142" s="145">
        <f t="shared" si="10"/>
        <v>2397</v>
      </c>
      <c r="F142" s="145">
        <f t="shared" si="7"/>
        <v>2516.85</v>
      </c>
      <c r="G142" s="146">
        <v>3995</v>
      </c>
      <c r="H142" s="147"/>
      <c r="I142" s="147"/>
      <c r="J142" s="147"/>
      <c r="K142" s="147"/>
      <c r="L142" s="147"/>
      <c r="M142" s="147"/>
      <c r="N142" s="147"/>
      <c r="O142" s="147"/>
      <c r="P142" s="135">
        <f t="shared" si="9"/>
        <v>37</v>
      </c>
      <c r="Q142" s="135">
        <v>3995</v>
      </c>
    </row>
    <row r="143" spans="1:17" x14ac:dyDescent="0.2">
      <c r="A143" s="143" t="s">
        <v>2886</v>
      </c>
      <c r="B143" s="143">
        <v>4</v>
      </c>
      <c r="C143" s="143"/>
      <c r="D143" s="144" t="s">
        <v>2887</v>
      </c>
      <c r="E143" s="145">
        <f t="shared" si="10"/>
        <v>2397</v>
      </c>
      <c r="F143" s="145">
        <f t="shared" si="7"/>
        <v>2516.85</v>
      </c>
      <c r="G143" s="146">
        <v>3995</v>
      </c>
      <c r="H143" s="147"/>
      <c r="I143" s="147"/>
      <c r="J143" s="147"/>
      <c r="K143" s="147"/>
      <c r="L143" s="147"/>
      <c r="M143" s="147"/>
      <c r="N143" s="147"/>
      <c r="O143" s="147"/>
      <c r="P143" s="135">
        <f t="shared" si="9"/>
        <v>37</v>
      </c>
      <c r="Q143" s="135">
        <v>3995</v>
      </c>
    </row>
    <row r="144" spans="1:17" x14ac:dyDescent="0.2">
      <c r="A144" s="143" t="s">
        <v>2888</v>
      </c>
      <c r="B144" s="143">
        <v>4</v>
      </c>
      <c r="C144" s="143"/>
      <c r="D144" s="144" t="s">
        <v>2889</v>
      </c>
      <c r="E144" s="145">
        <f t="shared" si="10"/>
        <v>2397</v>
      </c>
      <c r="F144" s="145">
        <f t="shared" si="7"/>
        <v>2516.85</v>
      </c>
      <c r="G144" s="146">
        <v>3995</v>
      </c>
      <c r="H144" s="147"/>
      <c r="I144" s="147"/>
      <c r="J144" s="147"/>
      <c r="K144" s="147"/>
      <c r="L144" s="147"/>
      <c r="M144" s="147"/>
      <c r="N144" s="147"/>
      <c r="O144" s="147"/>
      <c r="P144" s="135">
        <f t="shared" si="9"/>
        <v>37</v>
      </c>
      <c r="Q144" s="135">
        <v>3995</v>
      </c>
    </row>
    <row r="145" spans="1:17" x14ac:dyDescent="0.2">
      <c r="A145" s="143" t="s">
        <v>2890</v>
      </c>
      <c r="B145" s="143">
        <v>4</v>
      </c>
      <c r="C145" s="143"/>
      <c r="D145" s="144" t="s">
        <v>2891</v>
      </c>
      <c r="E145" s="145">
        <f t="shared" si="10"/>
        <v>2397</v>
      </c>
      <c r="F145" s="145">
        <f t="shared" si="7"/>
        <v>2516.85</v>
      </c>
      <c r="G145" s="146">
        <v>3995</v>
      </c>
      <c r="H145" s="147"/>
      <c r="I145" s="147"/>
      <c r="J145" s="147"/>
      <c r="K145" s="147"/>
      <c r="L145" s="147"/>
      <c r="M145" s="147"/>
      <c r="N145" s="147"/>
      <c r="O145" s="147"/>
      <c r="P145" s="135">
        <f t="shared" si="9"/>
        <v>37</v>
      </c>
      <c r="Q145" s="135">
        <v>3995</v>
      </c>
    </row>
    <row r="146" spans="1:17" x14ac:dyDescent="0.2">
      <c r="A146" s="143" t="s">
        <v>2892</v>
      </c>
      <c r="B146" s="143">
        <v>4</v>
      </c>
      <c r="C146" s="143"/>
      <c r="D146" s="144" t="s">
        <v>2893</v>
      </c>
      <c r="E146" s="145">
        <f t="shared" si="10"/>
        <v>2397</v>
      </c>
      <c r="F146" s="145">
        <f t="shared" si="7"/>
        <v>2516.85</v>
      </c>
      <c r="G146" s="146">
        <v>3995</v>
      </c>
      <c r="H146" s="147"/>
      <c r="I146" s="147"/>
      <c r="J146" s="147"/>
      <c r="K146" s="147"/>
      <c r="L146" s="147"/>
      <c r="M146" s="147"/>
      <c r="N146" s="147"/>
      <c r="O146" s="147"/>
      <c r="P146" s="135">
        <f t="shared" si="9"/>
        <v>37</v>
      </c>
      <c r="Q146" s="135">
        <v>3995</v>
      </c>
    </row>
    <row r="147" spans="1:17" x14ac:dyDescent="0.2">
      <c r="A147" s="143" t="s">
        <v>2894</v>
      </c>
      <c r="B147" s="143">
        <v>4</v>
      </c>
      <c r="C147" s="143"/>
      <c r="D147" s="144" t="s">
        <v>2895</v>
      </c>
      <c r="E147" s="145">
        <f t="shared" si="10"/>
        <v>2397</v>
      </c>
      <c r="F147" s="145">
        <f t="shared" si="7"/>
        <v>2516.85</v>
      </c>
      <c r="G147" s="146">
        <v>3995</v>
      </c>
      <c r="H147" s="147"/>
      <c r="I147" s="147"/>
      <c r="J147" s="147"/>
      <c r="K147" s="147"/>
      <c r="L147" s="147"/>
      <c r="M147" s="147"/>
      <c r="N147" s="147"/>
      <c r="O147" s="147"/>
      <c r="P147" s="135">
        <f t="shared" si="9"/>
        <v>37</v>
      </c>
      <c r="Q147" s="135">
        <v>3995</v>
      </c>
    </row>
    <row r="148" spans="1:17" x14ac:dyDescent="0.2">
      <c r="A148" s="143" t="s">
        <v>2896</v>
      </c>
      <c r="B148" s="143">
        <v>4</v>
      </c>
      <c r="C148" s="143"/>
      <c r="D148" s="144" t="s">
        <v>2897</v>
      </c>
      <c r="E148" s="145">
        <f t="shared" si="10"/>
        <v>2187</v>
      </c>
      <c r="F148" s="145">
        <f t="shared" si="7"/>
        <v>2296.35</v>
      </c>
      <c r="G148" s="146">
        <v>3645</v>
      </c>
      <c r="H148" s="147"/>
      <c r="I148" s="147"/>
      <c r="J148" s="147"/>
      <c r="K148" s="147"/>
      <c r="L148" s="147"/>
      <c r="M148" s="147"/>
      <c r="N148" s="147"/>
      <c r="O148" s="147"/>
      <c r="P148" s="135">
        <f t="shared" si="9"/>
        <v>37</v>
      </c>
      <c r="Q148" s="135">
        <v>3645</v>
      </c>
    </row>
    <row r="149" spans="1:17" x14ac:dyDescent="0.2">
      <c r="A149" s="143" t="s">
        <v>2898</v>
      </c>
      <c r="B149" s="143">
        <v>4</v>
      </c>
      <c r="C149" s="143"/>
      <c r="D149" s="144" t="s">
        <v>2899</v>
      </c>
      <c r="E149" s="145">
        <f t="shared" si="10"/>
        <v>2187</v>
      </c>
      <c r="F149" s="145">
        <f t="shared" si="7"/>
        <v>2296.35</v>
      </c>
      <c r="G149" s="146">
        <v>3645</v>
      </c>
      <c r="H149" s="147"/>
      <c r="I149" s="147"/>
      <c r="J149" s="147"/>
      <c r="K149" s="147"/>
      <c r="L149" s="147"/>
      <c r="M149" s="147"/>
      <c r="N149" s="147"/>
      <c r="O149" s="147"/>
      <c r="P149" s="135">
        <f t="shared" si="9"/>
        <v>37</v>
      </c>
      <c r="Q149" s="135">
        <v>3645</v>
      </c>
    </row>
    <row r="150" spans="1:17" x14ac:dyDescent="0.2">
      <c r="A150" s="143" t="s">
        <v>2900</v>
      </c>
      <c r="B150" s="143">
        <v>4</v>
      </c>
      <c r="C150" s="143"/>
      <c r="D150" s="144" t="s">
        <v>2901</v>
      </c>
      <c r="E150" s="145">
        <f t="shared" si="10"/>
        <v>2187</v>
      </c>
      <c r="F150" s="145">
        <f t="shared" si="7"/>
        <v>2296.35</v>
      </c>
      <c r="G150" s="146">
        <v>3645</v>
      </c>
      <c r="H150" s="147"/>
      <c r="I150" s="147"/>
      <c r="J150" s="147"/>
      <c r="K150" s="147"/>
      <c r="L150" s="147"/>
      <c r="M150" s="147"/>
      <c r="N150" s="147"/>
      <c r="O150" s="147"/>
      <c r="P150" s="135">
        <f t="shared" si="9"/>
        <v>37</v>
      </c>
      <c r="Q150" s="135">
        <v>3645</v>
      </c>
    </row>
    <row r="151" spans="1:17" x14ac:dyDescent="0.2">
      <c r="A151" s="143" t="s">
        <v>2902</v>
      </c>
      <c r="B151" s="143">
        <v>4</v>
      </c>
      <c r="C151" s="143"/>
      <c r="D151" s="144" t="s">
        <v>2903</v>
      </c>
      <c r="E151" s="145">
        <f t="shared" si="10"/>
        <v>2187</v>
      </c>
      <c r="F151" s="145">
        <f t="shared" si="7"/>
        <v>2296.35</v>
      </c>
      <c r="G151" s="146">
        <v>3645</v>
      </c>
      <c r="H151" s="147"/>
      <c r="I151" s="147"/>
      <c r="J151" s="147"/>
      <c r="K151" s="147"/>
      <c r="L151" s="147"/>
      <c r="M151" s="147"/>
      <c r="N151" s="147"/>
      <c r="O151" s="147"/>
      <c r="P151" s="135">
        <f t="shared" si="9"/>
        <v>37</v>
      </c>
      <c r="Q151" s="135">
        <v>3645</v>
      </c>
    </row>
    <row r="152" spans="1:17" x14ac:dyDescent="0.2">
      <c r="A152" s="143" t="s">
        <v>2904</v>
      </c>
      <c r="B152" s="143">
        <v>4</v>
      </c>
      <c r="C152" s="143"/>
      <c r="D152" s="144" t="s">
        <v>2905</v>
      </c>
      <c r="E152" s="145">
        <f t="shared" si="10"/>
        <v>2187</v>
      </c>
      <c r="F152" s="145">
        <f t="shared" si="7"/>
        <v>2296.35</v>
      </c>
      <c r="G152" s="146">
        <v>3645</v>
      </c>
      <c r="H152" s="147"/>
      <c r="I152" s="147"/>
      <c r="J152" s="147"/>
      <c r="K152" s="147"/>
      <c r="L152" s="147"/>
      <c r="M152" s="147"/>
      <c r="N152" s="147"/>
      <c r="O152" s="147"/>
      <c r="P152" s="135">
        <f t="shared" si="9"/>
        <v>37</v>
      </c>
      <c r="Q152" s="156">
        <v>3645</v>
      </c>
    </row>
    <row r="153" spans="1:17" x14ac:dyDescent="0.2">
      <c r="A153" s="143" t="s">
        <v>2906</v>
      </c>
      <c r="B153" s="143">
        <v>4</v>
      </c>
      <c r="C153" s="143"/>
      <c r="D153" s="144" t="s">
        <v>2907</v>
      </c>
      <c r="E153" s="145">
        <f t="shared" si="10"/>
        <v>2187</v>
      </c>
      <c r="F153" s="145">
        <f t="shared" si="7"/>
        <v>2296.35</v>
      </c>
      <c r="G153" s="146">
        <v>3645</v>
      </c>
      <c r="H153" s="147"/>
      <c r="I153" s="147"/>
      <c r="J153" s="147"/>
      <c r="K153" s="147"/>
      <c r="L153" s="147"/>
      <c r="M153" s="147"/>
      <c r="N153" s="147"/>
      <c r="O153" s="147"/>
      <c r="P153" s="135">
        <f t="shared" si="9"/>
        <v>37</v>
      </c>
      <c r="Q153" s="156">
        <v>3645</v>
      </c>
    </row>
    <row r="154" spans="1:17" x14ac:dyDescent="0.2">
      <c r="A154" s="143" t="s">
        <v>2908</v>
      </c>
      <c r="B154" s="143">
        <v>4</v>
      </c>
      <c r="C154" s="143"/>
      <c r="D154" s="144" t="s">
        <v>2909</v>
      </c>
      <c r="E154" s="145">
        <f t="shared" si="10"/>
        <v>2187</v>
      </c>
      <c r="F154" s="145">
        <f t="shared" si="7"/>
        <v>2296.35</v>
      </c>
      <c r="G154" s="146">
        <v>3645</v>
      </c>
      <c r="H154" s="147"/>
      <c r="I154" s="147"/>
      <c r="J154" s="147"/>
      <c r="K154" s="147"/>
      <c r="L154" s="147"/>
      <c r="M154" s="147"/>
      <c r="N154" s="147"/>
      <c r="O154" s="147"/>
      <c r="P154" s="135">
        <f t="shared" si="9"/>
        <v>37</v>
      </c>
      <c r="Q154" s="156">
        <v>3645</v>
      </c>
    </row>
    <row r="155" spans="1:17" x14ac:dyDescent="0.2">
      <c r="A155" s="143" t="s">
        <v>2910</v>
      </c>
      <c r="B155" s="143">
        <v>4</v>
      </c>
      <c r="C155" s="143"/>
      <c r="D155" s="144" t="s">
        <v>2911</v>
      </c>
      <c r="E155" s="145">
        <f t="shared" si="10"/>
        <v>2187</v>
      </c>
      <c r="F155" s="145">
        <f t="shared" si="7"/>
        <v>2296.35</v>
      </c>
      <c r="G155" s="146">
        <v>3645</v>
      </c>
      <c r="H155" s="147"/>
      <c r="I155" s="147"/>
      <c r="J155" s="147"/>
      <c r="K155" s="147"/>
      <c r="L155" s="147"/>
      <c r="M155" s="147"/>
      <c r="N155" s="147"/>
      <c r="O155" s="147"/>
      <c r="P155" s="135">
        <f t="shared" si="9"/>
        <v>37</v>
      </c>
      <c r="Q155" s="156">
        <v>3645</v>
      </c>
    </row>
    <row r="156" spans="1:17" x14ac:dyDescent="0.2">
      <c r="A156" s="143" t="s">
        <v>2912</v>
      </c>
      <c r="B156" s="143">
        <v>4</v>
      </c>
      <c r="C156" s="143"/>
      <c r="D156" s="144" t="s">
        <v>2913</v>
      </c>
      <c r="E156" s="145">
        <f t="shared" si="10"/>
        <v>2187</v>
      </c>
      <c r="F156" s="145">
        <f t="shared" si="7"/>
        <v>2296.35</v>
      </c>
      <c r="G156" s="146">
        <v>3645</v>
      </c>
      <c r="H156" s="147"/>
      <c r="I156" s="147"/>
      <c r="J156" s="147"/>
      <c r="K156" s="147"/>
      <c r="L156" s="147"/>
      <c r="M156" s="147"/>
      <c r="N156" s="147"/>
      <c r="O156" s="147"/>
      <c r="P156" s="135">
        <f t="shared" si="9"/>
        <v>37</v>
      </c>
      <c r="Q156" s="156">
        <v>3645</v>
      </c>
    </row>
    <row r="157" spans="1:17" x14ac:dyDescent="0.2">
      <c r="A157" s="143" t="s">
        <v>2914</v>
      </c>
      <c r="B157" s="143">
        <v>4</v>
      </c>
      <c r="C157" s="143"/>
      <c r="D157" s="144" t="s">
        <v>509</v>
      </c>
      <c r="E157" s="145">
        <v>14.99</v>
      </c>
      <c r="F157" s="145">
        <f t="shared" si="7"/>
        <v>15.739500000000001</v>
      </c>
      <c r="G157" s="146">
        <v>25</v>
      </c>
      <c r="H157" s="147"/>
      <c r="I157" s="147"/>
      <c r="J157" s="147"/>
      <c r="K157" s="147"/>
      <c r="L157" s="147"/>
      <c r="M157" s="147"/>
      <c r="N157" s="147"/>
      <c r="O157" s="147"/>
      <c r="P157" s="135">
        <f t="shared" si="9"/>
        <v>37.041999999999994</v>
      </c>
      <c r="Q157" s="135">
        <v>25</v>
      </c>
    </row>
    <row r="158" spans="1:17" x14ac:dyDescent="0.2">
      <c r="A158" s="143" t="s">
        <v>2915</v>
      </c>
      <c r="B158" s="143">
        <v>4</v>
      </c>
      <c r="C158" s="143"/>
      <c r="D158" s="144" t="s">
        <v>1847</v>
      </c>
      <c r="E158" s="145">
        <v>9.9499999999999993</v>
      </c>
      <c r="F158" s="145">
        <f t="shared" si="7"/>
        <v>10.4475</v>
      </c>
      <c r="G158" s="146">
        <v>16.63</v>
      </c>
      <c r="H158" s="147"/>
      <c r="I158" s="147"/>
      <c r="J158" s="147"/>
      <c r="K158" s="147"/>
      <c r="L158" s="147"/>
      <c r="M158" s="147"/>
      <c r="N158" s="147"/>
      <c r="O158" s="147"/>
      <c r="P158" s="135">
        <f t="shared" si="9"/>
        <v>37.176788935658443</v>
      </c>
      <c r="Q158" s="135">
        <v>16.100000000000001</v>
      </c>
    </row>
    <row r="159" spans="1:17" x14ac:dyDescent="0.2">
      <c r="A159" s="143" t="s">
        <v>2916</v>
      </c>
      <c r="B159" s="143">
        <v>2</v>
      </c>
      <c r="C159" s="143"/>
      <c r="D159" s="144" t="s">
        <v>256</v>
      </c>
      <c r="E159" s="145">
        <v>41.25</v>
      </c>
      <c r="F159" s="145">
        <f t="shared" si="7"/>
        <v>43.3125</v>
      </c>
      <c r="G159" s="146">
        <v>68.98</v>
      </c>
      <c r="H159" s="147"/>
      <c r="I159" s="147"/>
      <c r="J159" s="147"/>
      <c r="K159" s="147"/>
      <c r="L159" s="147"/>
      <c r="M159" s="147"/>
      <c r="N159" s="147"/>
      <c r="O159" s="147"/>
      <c r="P159" s="135">
        <f t="shared" si="9"/>
        <v>37.210060887213693</v>
      </c>
      <c r="Q159" s="135">
        <v>68.98</v>
      </c>
    </row>
    <row r="160" spans="1:17" x14ac:dyDescent="0.2">
      <c r="A160" s="143" t="s">
        <v>2917</v>
      </c>
      <c r="B160" s="143">
        <v>2</v>
      </c>
      <c r="C160" s="143"/>
      <c r="D160" s="144" t="s">
        <v>1571</v>
      </c>
      <c r="E160" s="145">
        <v>231</v>
      </c>
      <c r="F160" s="145">
        <f t="shared" si="7"/>
        <v>242.55</v>
      </c>
      <c r="G160" s="146">
        <v>386.29</v>
      </c>
      <c r="H160" s="147"/>
      <c r="I160" s="147"/>
      <c r="J160" s="147"/>
      <c r="K160" s="147"/>
      <c r="L160" s="147"/>
      <c r="M160" s="147"/>
      <c r="N160" s="147"/>
      <c r="O160" s="147"/>
      <c r="P160" s="135">
        <f t="shared" si="9"/>
        <v>37.210385979445491</v>
      </c>
      <c r="Q160" s="135">
        <v>386.29</v>
      </c>
    </row>
    <row r="161" spans="1:17" x14ac:dyDescent="0.2">
      <c r="A161" s="143" t="s">
        <v>2918</v>
      </c>
      <c r="B161" s="143">
        <v>2</v>
      </c>
      <c r="C161" s="143"/>
      <c r="D161" s="144" t="s">
        <v>410</v>
      </c>
      <c r="E161" s="145">
        <v>8.14</v>
      </c>
      <c r="F161" s="145">
        <f t="shared" si="7"/>
        <v>8.5470000000000006</v>
      </c>
      <c r="G161" s="146">
        <v>13.63</v>
      </c>
      <c r="H161" s="147"/>
      <c r="I161" s="147"/>
      <c r="J161" s="147"/>
      <c r="K161" s="147"/>
      <c r="L161" s="147"/>
      <c r="M161" s="147"/>
      <c r="N161" s="147"/>
      <c r="O161" s="147"/>
      <c r="P161" s="135">
        <f t="shared" si="9"/>
        <v>37.292736610418196</v>
      </c>
      <c r="Q161" s="156">
        <v>13.63</v>
      </c>
    </row>
    <row r="162" spans="1:17" x14ac:dyDescent="0.2">
      <c r="A162" s="143" t="s">
        <v>2919</v>
      </c>
      <c r="B162" s="143">
        <v>4</v>
      </c>
      <c r="C162" s="143"/>
      <c r="D162" s="144" t="s">
        <v>1858</v>
      </c>
      <c r="E162" s="145">
        <v>4.95</v>
      </c>
      <c r="F162" s="145">
        <f t="shared" si="7"/>
        <v>5.1975000000000007</v>
      </c>
      <c r="G162" s="146">
        <v>8.2899999999999991</v>
      </c>
      <c r="H162" s="147"/>
      <c r="I162" s="147"/>
      <c r="J162" s="147"/>
      <c r="K162" s="147"/>
      <c r="L162" s="147"/>
      <c r="M162" s="147"/>
      <c r="N162" s="147"/>
      <c r="O162" s="147"/>
      <c r="P162" s="135">
        <f t="shared" si="9"/>
        <v>37.303980699638103</v>
      </c>
      <c r="Q162" s="135">
        <v>8.2899999999999991</v>
      </c>
    </row>
    <row r="163" spans="1:17" x14ac:dyDescent="0.2">
      <c r="A163" s="143" t="s">
        <v>2920</v>
      </c>
      <c r="B163" s="143">
        <v>6</v>
      </c>
      <c r="C163" s="143"/>
      <c r="D163" s="144" t="s">
        <v>2921</v>
      </c>
      <c r="E163" s="145">
        <v>9.9700000000000006</v>
      </c>
      <c r="F163" s="145">
        <f t="shared" ref="F163:F172" si="11">+E163*1.05</f>
        <v>10.468500000000001</v>
      </c>
      <c r="G163" s="146">
        <v>16.72</v>
      </c>
      <c r="H163" s="147"/>
      <c r="I163" s="147"/>
      <c r="J163" s="147"/>
      <c r="K163" s="147"/>
      <c r="L163" s="147"/>
      <c r="M163" s="147"/>
      <c r="N163" s="147"/>
      <c r="O163" s="147"/>
      <c r="P163" s="135">
        <f t="shared" si="9"/>
        <v>37.389354066985639</v>
      </c>
      <c r="Q163" s="135">
        <v>16.72</v>
      </c>
    </row>
    <row r="164" spans="1:17" x14ac:dyDescent="0.2">
      <c r="A164" s="143" t="s">
        <v>2922</v>
      </c>
      <c r="B164" s="143">
        <v>6</v>
      </c>
      <c r="C164" s="143"/>
      <c r="D164" s="144" t="s">
        <v>2923</v>
      </c>
      <c r="E164" s="145">
        <v>9.9700000000000006</v>
      </c>
      <c r="F164" s="145">
        <f t="shared" si="11"/>
        <v>10.468500000000001</v>
      </c>
      <c r="G164" s="146">
        <v>16.72</v>
      </c>
      <c r="H164" s="147"/>
      <c r="I164" s="147"/>
      <c r="J164" s="147"/>
      <c r="K164" s="147"/>
      <c r="L164" s="147"/>
      <c r="M164" s="147"/>
      <c r="N164" s="147"/>
      <c r="O164" s="147"/>
      <c r="P164" s="135">
        <f t="shared" si="9"/>
        <v>37.389354066985639</v>
      </c>
      <c r="Q164" s="135">
        <v>16.72</v>
      </c>
    </row>
    <row r="165" spans="1:17" x14ac:dyDescent="0.2">
      <c r="A165" s="143" t="s">
        <v>2924</v>
      </c>
      <c r="B165" s="143">
        <v>6</v>
      </c>
      <c r="C165" s="143"/>
      <c r="D165" s="144" t="s">
        <v>2925</v>
      </c>
      <c r="E165" s="145">
        <v>9.9700000000000006</v>
      </c>
      <c r="F165" s="145">
        <f t="shared" si="11"/>
        <v>10.468500000000001</v>
      </c>
      <c r="G165" s="146">
        <v>16.72</v>
      </c>
      <c r="H165" s="147"/>
      <c r="I165" s="147"/>
      <c r="J165" s="147"/>
      <c r="K165" s="147"/>
      <c r="L165" s="147"/>
      <c r="M165" s="147"/>
      <c r="N165" s="147"/>
      <c r="O165" s="147"/>
      <c r="P165" s="135">
        <f t="shared" si="9"/>
        <v>37.389354066985639</v>
      </c>
      <c r="Q165" s="135">
        <v>16.72</v>
      </c>
    </row>
    <row r="166" spans="1:17" x14ac:dyDescent="0.2">
      <c r="A166" s="143" t="s">
        <v>2926</v>
      </c>
      <c r="B166" s="143">
        <v>6</v>
      </c>
      <c r="C166" s="143"/>
      <c r="D166" s="144" t="s">
        <v>2927</v>
      </c>
      <c r="E166" s="145">
        <v>9.9700000000000006</v>
      </c>
      <c r="F166" s="145">
        <f t="shared" si="11"/>
        <v>10.468500000000001</v>
      </c>
      <c r="G166" s="146">
        <v>16.72</v>
      </c>
      <c r="H166" s="147"/>
      <c r="I166" s="147"/>
      <c r="J166" s="147"/>
      <c r="K166" s="147"/>
      <c r="L166" s="147"/>
      <c r="M166" s="147"/>
      <c r="N166" s="147"/>
      <c r="O166" s="147"/>
      <c r="P166" s="135">
        <f t="shared" si="9"/>
        <v>37.389354066985639</v>
      </c>
      <c r="Q166" s="135">
        <v>16.72</v>
      </c>
    </row>
    <row r="167" spans="1:17" x14ac:dyDescent="0.2">
      <c r="A167" s="143" t="s">
        <v>2928</v>
      </c>
      <c r="B167" s="143">
        <v>6</v>
      </c>
      <c r="C167" s="143"/>
      <c r="D167" s="144" t="s">
        <v>2929</v>
      </c>
      <c r="E167" s="145">
        <v>9.9700000000000006</v>
      </c>
      <c r="F167" s="145">
        <f t="shared" si="11"/>
        <v>10.468500000000001</v>
      </c>
      <c r="G167" s="146">
        <v>16.72</v>
      </c>
      <c r="H167" s="147"/>
      <c r="I167" s="147"/>
      <c r="J167" s="147"/>
      <c r="K167" s="147"/>
      <c r="L167" s="147"/>
      <c r="M167" s="147"/>
      <c r="N167" s="147"/>
      <c r="O167" s="147"/>
      <c r="P167" s="135">
        <f t="shared" si="9"/>
        <v>37.389354066985639</v>
      </c>
      <c r="Q167" s="135">
        <v>16.72</v>
      </c>
    </row>
    <row r="168" spans="1:17" x14ac:dyDescent="0.2">
      <c r="A168" s="143" t="s">
        <v>2930</v>
      </c>
      <c r="B168" s="143">
        <v>6</v>
      </c>
      <c r="C168" s="143"/>
      <c r="D168" s="144" t="s">
        <v>2931</v>
      </c>
      <c r="E168" s="145">
        <v>9.9700000000000006</v>
      </c>
      <c r="F168" s="145">
        <f t="shared" si="11"/>
        <v>10.468500000000001</v>
      </c>
      <c r="G168" s="146">
        <v>16.72</v>
      </c>
      <c r="H168" s="147"/>
      <c r="I168" s="147"/>
      <c r="J168" s="147"/>
      <c r="K168" s="147"/>
      <c r="L168" s="147"/>
      <c r="M168" s="147"/>
      <c r="N168" s="147"/>
      <c r="O168" s="147"/>
      <c r="P168" s="135">
        <f t="shared" si="9"/>
        <v>37.389354066985639</v>
      </c>
      <c r="Q168" s="135">
        <v>16.72</v>
      </c>
    </row>
    <row r="169" spans="1:17" x14ac:dyDescent="0.2">
      <c r="A169" s="143" t="s">
        <v>2932</v>
      </c>
      <c r="B169" s="143">
        <v>6</v>
      </c>
      <c r="C169" s="143"/>
      <c r="D169" s="144" t="s">
        <v>2933</v>
      </c>
      <c r="E169" s="145">
        <v>9.9700000000000006</v>
      </c>
      <c r="F169" s="145">
        <f t="shared" si="11"/>
        <v>10.468500000000001</v>
      </c>
      <c r="G169" s="146">
        <v>16.72</v>
      </c>
      <c r="H169" s="147"/>
      <c r="I169" s="147"/>
      <c r="J169" s="147"/>
      <c r="K169" s="147"/>
      <c r="L169" s="147"/>
      <c r="M169" s="147"/>
      <c r="N169" s="147"/>
      <c r="O169" s="147"/>
      <c r="P169" s="135">
        <f t="shared" si="9"/>
        <v>37.389354066985639</v>
      </c>
      <c r="Q169" s="135">
        <v>16.72</v>
      </c>
    </row>
    <row r="170" spans="1:17" x14ac:dyDescent="0.2">
      <c r="A170" s="143" t="s">
        <v>2934</v>
      </c>
      <c r="B170" s="143">
        <v>6</v>
      </c>
      <c r="C170" s="143"/>
      <c r="D170" s="144" t="s">
        <v>2935</v>
      </c>
      <c r="E170" s="145">
        <v>9.9700000000000006</v>
      </c>
      <c r="F170" s="145">
        <f t="shared" si="11"/>
        <v>10.468500000000001</v>
      </c>
      <c r="G170" s="146">
        <v>16.72</v>
      </c>
      <c r="H170" s="147"/>
      <c r="I170" s="147"/>
      <c r="J170" s="147"/>
      <c r="K170" s="147"/>
      <c r="L170" s="147"/>
      <c r="M170" s="147"/>
      <c r="N170" s="147"/>
      <c r="O170" s="147"/>
      <c r="P170" s="135">
        <f t="shared" si="9"/>
        <v>37.389354066985639</v>
      </c>
      <c r="Q170" s="135">
        <v>16.72</v>
      </c>
    </row>
    <row r="171" spans="1:17" x14ac:dyDescent="0.2">
      <c r="A171" s="143" t="s">
        <v>2936</v>
      </c>
      <c r="B171" s="143">
        <v>2</v>
      </c>
      <c r="C171" s="143"/>
      <c r="D171" s="144" t="s">
        <v>414</v>
      </c>
      <c r="E171" s="145">
        <v>23.93</v>
      </c>
      <c r="F171" s="145">
        <f t="shared" si="11"/>
        <v>25.1265</v>
      </c>
      <c r="G171" s="146">
        <v>40.22</v>
      </c>
      <c r="H171" s="147"/>
      <c r="I171" s="147"/>
      <c r="J171" s="147"/>
      <c r="K171" s="147"/>
      <c r="L171" s="147"/>
      <c r="M171" s="147"/>
      <c r="N171" s="147"/>
      <c r="O171" s="147"/>
      <c r="P171" s="135">
        <f t="shared" si="9"/>
        <v>37.527349577324713</v>
      </c>
      <c r="Q171" s="156">
        <v>40.22</v>
      </c>
    </row>
    <row r="172" spans="1:17" x14ac:dyDescent="0.2">
      <c r="A172" s="143" t="s">
        <v>2937</v>
      </c>
      <c r="B172" s="143">
        <v>6</v>
      </c>
      <c r="C172" s="143"/>
      <c r="D172" s="144" t="s">
        <v>2938</v>
      </c>
      <c r="E172" s="145">
        <v>22.87</v>
      </c>
      <c r="F172" s="145">
        <f t="shared" si="11"/>
        <v>24.013500000000001</v>
      </c>
      <c r="G172" s="146">
        <v>38.46</v>
      </c>
      <c r="H172" s="147"/>
      <c r="I172" s="147"/>
      <c r="J172" s="147"/>
      <c r="K172" s="147"/>
      <c r="L172" s="147"/>
      <c r="M172" s="147"/>
      <c r="N172" s="147"/>
      <c r="O172" s="147"/>
      <c r="P172" s="135">
        <f t="shared" si="9"/>
        <v>37.562402496099843</v>
      </c>
      <c r="Q172" s="135">
        <v>37</v>
      </c>
    </row>
    <row r="173" spans="1:17" x14ac:dyDescent="0.2">
      <c r="A173" s="143" t="s">
        <v>2939</v>
      </c>
      <c r="B173" s="143">
        <v>4</v>
      </c>
      <c r="C173" s="143"/>
      <c r="D173" s="144" t="s">
        <v>2940</v>
      </c>
      <c r="E173" s="145">
        <v>86.86</v>
      </c>
      <c r="F173" s="145">
        <f>+E173*1</f>
        <v>86.86</v>
      </c>
      <c r="G173" s="146">
        <v>139.63</v>
      </c>
      <c r="H173" s="147"/>
      <c r="I173" s="147"/>
      <c r="J173" s="147"/>
      <c r="K173" s="147"/>
      <c r="L173" s="147"/>
      <c r="M173" s="147"/>
      <c r="N173" s="147"/>
      <c r="O173" s="147"/>
      <c r="P173" s="135">
        <f t="shared" si="9"/>
        <v>37.792737950297216</v>
      </c>
      <c r="Q173" s="135">
        <v>139.63</v>
      </c>
    </row>
    <row r="174" spans="1:17" x14ac:dyDescent="0.2">
      <c r="A174" s="143" t="s">
        <v>2941</v>
      </c>
      <c r="B174" s="143">
        <v>2</v>
      </c>
      <c r="C174" s="143"/>
      <c r="D174" s="144" t="s">
        <v>413</v>
      </c>
      <c r="E174" s="145">
        <v>18.53</v>
      </c>
      <c r="F174" s="145">
        <f>+E174*1.05</f>
        <v>19.456500000000002</v>
      </c>
      <c r="G174" s="146">
        <v>31.44</v>
      </c>
      <c r="H174" s="147"/>
      <c r="I174" s="147"/>
      <c r="J174" s="147"/>
      <c r="K174" s="147"/>
      <c r="L174" s="147"/>
      <c r="M174" s="147"/>
      <c r="N174" s="147"/>
      <c r="O174" s="147"/>
      <c r="P174" s="135">
        <f t="shared" si="9"/>
        <v>38.115458015267173</v>
      </c>
      <c r="Q174" s="156">
        <v>31.44</v>
      </c>
    </row>
    <row r="175" spans="1:17" x14ac:dyDescent="0.2">
      <c r="A175" s="143" t="s">
        <v>2942</v>
      </c>
      <c r="B175" s="143">
        <v>2</v>
      </c>
      <c r="C175" s="143"/>
      <c r="D175" s="144" t="s">
        <v>75</v>
      </c>
      <c r="E175" s="145">
        <v>1.99</v>
      </c>
      <c r="F175" s="145">
        <f>+E175*1.05</f>
        <v>2.0895000000000001</v>
      </c>
      <c r="G175" s="146">
        <v>3.4</v>
      </c>
      <c r="H175" s="147">
        <v>3.01</v>
      </c>
      <c r="I175" s="147"/>
      <c r="J175" s="147"/>
      <c r="K175" s="147"/>
      <c r="L175" s="147"/>
      <c r="M175" s="147"/>
      <c r="N175" s="147"/>
      <c r="O175" s="147"/>
      <c r="P175" s="135">
        <f t="shared" si="9"/>
        <v>38.544117647058819</v>
      </c>
      <c r="Q175" s="135">
        <v>3.25</v>
      </c>
    </row>
    <row r="176" spans="1:17" x14ac:dyDescent="0.2">
      <c r="A176" s="143" t="s">
        <v>2943</v>
      </c>
      <c r="B176" s="143">
        <v>2</v>
      </c>
      <c r="C176" s="143"/>
      <c r="D176" s="144" t="s">
        <v>412</v>
      </c>
      <c r="E176" s="145">
        <v>14.33</v>
      </c>
      <c r="F176" s="145">
        <f>+E176*1.05</f>
        <v>15.0465</v>
      </c>
      <c r="G176" s="146">
        <v>24.58</v>
      </c>
      <c r="H176" s="147"/>
      <c r="I176" s="147"/>
      <c r="J176" s="147"/>
      <c r="K176" s="147"/>
      <c r="L176" s="147"/>
      <c r="M176" s="147"/>
      <c r="N176" s="147"/>
      <c r="O176" s="147"/>
      <c r="P176" s="135">
        <f t="shared" si="9"/>
        <v>38.785598047192835</v>
      </c>
      <c r="Q176" s="156">
        <v>24.58</v>
      </c>
    </row>
    <row r="177" spans="1:17" x14ac:dyDescent="0.2">
      <c r="A177" s="143" t="s">
        <v>2944</v>
      </c>
      <c r="B177" s="143">
        <v>2</v>
      </c>
      <c r="C177" s="143"/>
      <c r="D177" s="144" t="s">
        <v>2003</v>
      </c>
      <c r="E177" s="145">
        <v>78.95</v>
      </c>
      <c r="F177" s="145">
        <f>+E177*1.05</f>
        <v>82.897500000000008</v>
      </c>
      <c r="G177" s="146">
        <v>137.29</v>
      </c>
      <c r="H177" s="147"/>
      <c r="I177" s="147"/>
      <c r="J177" s="147"/>
      <c r="K177" s="147"/>
      <c r="L177" s="147"/>
      <c r="M177" s="147"/>
      <c r="N177" s="147"/>
      <c r="O177" s="147"/>
      <c r="P177" s="135">
        <f t="shared" si="9"/>
        <v>39.618690363464189</v>
      </c>
      <c r="Q177" s="135">
        <v>137.29</v>
      </c>
    </row>
    <row r="178" spans="1:17" x14ac:dyDescent="0.2">
      <c r="A178" s="143" t="s">
        <v>2945</v>
      </c>
      <c r="B178" s="143">
        <v>2</v>
      </c>
      <c r="C178" s="143"/>
      <c r="D178" s="144" t="s">
        <v>198</v>
      </c>
      <c r="E178" s="145">
        <v>29.7</v>
      </c>
      <c r="F178" s="145">
        <f>+E178*1.05</f>
        <v>31.185000000000002</v>
      </c>
      <c r="G178" s="146">
        <v>51.84</v>
      </c>
      <c r="H178" s="147"/>
      <c r="I178" s="147"/>
      <c r="J178" s="147"/>
      <c r="K178" s="147"/>
      <c r="L178" s="147"/>
      <c r="M178" s="147"/>
      <c r="N178" s="147"/>
      <c r="O178" s="147"/>
      <c r="P178" s="135">
        <f t="shared" si="9"/>
        <v>39.84375</v>
      </c>
      <c r="Q178" s="135">
        <v>48</v>
      </c>
    </row>
    <row r="179" spans="1:17" x14ac:dyDescent="0.2">
      <c r="A179" s="143" t="s">
        <v>2946</v>
      </c>
      <c r="B179" s="143">
        <v>4</v>
      </c>
      <c r="C179" s="143"/>
      <c r="D179" s="144" t="s">
        <v>2947</v>
      </c>
      <c r="E179" s="145">
        <f t="shared" ref="E179:E186" si="12">+G179*0.6</f>
        <v>5576.9879999999994</v>
      </c>
      <c r="F179" s="145">
        <f t="shared" ref="F179:F187" si="13">+E179*1</f>
        <v>5576.9879999999994</v>
      </c>
      <c r="G179" s="146">
        <v>9294.98</v>
      </c>
      <c r="H179" s="147"/>
      <c r="I179" s="147"/>
      <c r="J179" s="147"/>
      <c r="K179" s="147"/>
      <c r="L179" s="147"/>
      <c r="M179" s="147"/>
      <c r="N179" s="147"/>
      <c r="O179" s="147"/>
      <c r="P179" s="135">
        <f t="shared" si="9"/>
        <v>40</v>
      </c>
      <c r="Q179" s="135">
        <v>9294.98</v>
      </c>
    </row>
    <row r="180" spans="1:17" x14ac:dyDescent="0.2">
      <c r="A180" s="143" t="s">
        <v>2948</v>
      </c>
      <c r="B180" s="143">
        <v>4</v>
      </c>
      <c r="C180" s="143"/>
      <c r="D180" s="144" t="s">
        <v>2949</v>
      </c>
      <c r="E180" s="145">
        <f t="shared" si="12"/>
        <v>2331.018</v>
      </c>
      <c r="F180" s="145">
        <f t="shared" si="13"/>
        <v>2331.018</v>
      </c>
      <c r="G180" s="146">
        <v>3885.03</v>
      </c>
      <c r="H180" s="147"/>
      <c r="I180" s="147"/>
      <c r="J180" s="147"/>
      <c r="K180" s="147"/>
      <c r="L180" s="147"/>
      <c r="M180" s="147"/>
      <c r="N180" s="147"/>
      <c r="O180" s="147"/>
      <c r="P180" s="135">
        <f t="shared" si="9"/>
        <v>40</v>
      </c>
      <c r="Q180" s="156">
        <v>3885.03</v>
      </c>
    </row>
    <row r="181" spans="1:17" x14ac:dyDescent="0.2">
      <c r="A181" s="143" t="s">
        <v>2950</v>
      </c>
      <c r="B181" s="143">
        <v>4</v>
      </c>
      <c r="C181" s="143"/>
      <c r="D181" s="144" t="s">
        <v>2951</v>
      </c>
      <c r="E181" s="145">
        <f t="shared" si="12"/>
        <v>1916.9879999999998</v>
      </c>
      <c r="F181" s="145">
        <f t="shared" si="13"/>
        <v>1916.9879999999998</v>
      </c>
      <c r="G181" s="146">
        <v>3194.98</v>
      </c>
      <c r="H181" s="147"/>
      <c r="I181" s="147"/>
      <c r="J181" s="147"/>
      <c r="K181" s="147"/>
      <c r="L181" s="147"/>
      <c r="M181" s="147"/>
      <c r="N181" s="147"/>
      <c r="O181" s="147"/>
      <c r="P181" s="135">
        <f t="shared" si="9"/>
        <v>40</v>
      </c>
      <c r="Q181" s="156">
        <v>3194.98</v>
      </c>
    </row>
    <row r="182" spans="1:17" x14ac:dyDescent="0.2">
      <c r="A182" s="143" t="s">
        <v>2952</v>
      </c>
      <c r="B182" s="143">
        <v>4</v>
      </c>
      <c r="C182" s="143"/>
      <c r="D182" s="144" t="s">
        <v>2953</v>
      </c>
      <c r="E182" s="145">
        <f t="shared" si="12"/>
        <v>3596.9879999999998</v>
      </c>
      <c r="F182" s="145">
        <f t="shared" si="13"/>
        <v>3596.9879999999998</v>
      </c>
      <c r="G182" s="146">
        <v>5994.98</v>
      </c>
      <c r="H182" s="147"/>
      <c r="I182" s="147"/>
      <c r="J182" s="147"/>
      <c r="K182" s="147"/>
      <c r="L182" s="147"/>
      <c r="M182" s="147"/>
      <c r="N182" s="147"/>
      <c r="O182" s="147"/>
      <c r="P182" s="135">
        <f t="shared" si="9"/>
        <v>40</v>
      </c>
      <c r="Q182" s="156">
        <v>5994.98</v>
      </c>
    </row>
    <row r="183" spans="1:17" x14ac:dyDescent="0.2">
      <c r="A183" s="143" t="s">
        <v>2954</v>
      </c>
      <c r="B183" s="143">
        <v>4</v>
      </c>
      <c r="C183" s="143"/>
      <c r="D183" s="144" t="s">
        <v>2955</v>
      </c>
      <c r="E183" s="145">
        <f t="shared" si="12"/>
        <v>2276.9879999999998</v>
      </c>
      <c r="F183" s="145">
        <f t="shared" si="13"/>
        <v>2276.9879999999998</v>
      </c>
      <c r="G183" s="146">
        <v>3794.98</v>
      </c>
      <c r="H183" s="147"/>
      <c r="I183" s="147"/>
      <c r="J183" s="147"/>
      <c r="K183" s="147"/>
      <c r="L183" s="147"/>
      <c r="M183" s="147"/>
      <c r="N183" s="147"/>
      <c r="O183" s="147"/>
      <c r="P183" s="135">
        <f t="shared" si="9"/>
        <v>40</v>
      </c>
      <c r="Q183" s="156">
        <v>3794.98</v>
      </c>
    </row>
    <row r="184" spans="1:17" x14ac:dyDescent="0.2">
      <c r="A184" s="143" t="s">
        <v>2956</v>
      </c>
      <c r="B184" s="143">
        <v>4</v>
      </c>
      <c r="C184" s="143"/>
      <c r="D184" s="144" t="s">
        <v>2957</v>
      </c>
      <c r="E184" s="145">
        <f t="shared" si="12"/>
        <v>1257</v>
      </c>
      <c r="F184" s="145">
        <f t="shared" si="13"/>
        <v>1257</v>
      </c>
      <c r="G184" s="146">
        <v>2095</v>
      </c>
      <c r="H184" s="147"/>
      <c r="I184" s="147"/>
      <c r="J184" s="147"/>
      <c r="K184" s="147"/>
      <c r="L184" s="147"/>
      <c r="M184" s="147"/>
      <c r="N184" s="147"/>
      <c r="O184" s="147"/>
      <c r="P184" s="135">
        <f t="shared" si="9"/>
        <v>40</v>
      </c>
      <c r="Q184" s="156">
        <v>2095</v>
      </c>
    </row>
    <row r="185" spans="1:17" x14ac:dyDescent="0.2">
      <c r="A185" s="143" t="s">
        <v>2958</v>
      </c>
      <c r="B185" s="143">
        <v>4</v>
      </c>
      <c r="C185" s="143"/>
      <c r="D185" s="144" t="s">
        <v>2959</v>
      </c>
      <c r="E185" s="145">
        <f t="shared" si="12"/>
        <v>776.98799999999994</v>
      </c>
      <c r="F185" s="145">
        <f t="shared" si="13"/>
        <v>776.98799999999994</v>
      </c>
      <c r="G185" s="146">
        <v>1294.98</v>
      </c>
      <c r="H185" s="147"/>
      <c r="I185" s="147"/>
      <c r="J185" s="147"/>
      <c r="K185" s="147"/>
      <c r="L185" s="147"/>
      <c r="M185" s="147"/>
      <c r="N185" s="147"/>
      <c r="O185" s="147"/>
      <c r="P185" s="135">
        <f t="shared" si="9"/>
        <v>40</v>
      </c>
      <c r="Q185" s="156">
        <v>1294.98</v>
      </c>
    </row>
    <row r="186" spans="1:17" x14ac:dyDescent="0.2">
      <c r="A186" s="143" t="s">
        <v>2960</v>
      </c>
      <c r="B186" s="143">
        <v>4</v>
      </c>
      <c r="C186" s="143"/>
      <c r="D186" s="144" t="s">
        <v>2961</v>
      </c>
      <c r="E186" s="145">
        <f t="shared" si="12"/>
        <v>1017.39</v>
      </c>
      <c r="F186" s="145">
        <f t="shared" si="13"/>
        <v>1017.39</v>
      </c>
      <c r="G186" s="146">
        <v>1695.65</v>
      </c>
      <c r="H186" s="147"/>
      <c r="I186" s="147"/>
      <c r="J186" s="147"/>
      <c r="K186" s="147"/>
      <c r="L186" s="147"/>
      <c r="M186" s="147"/>
      <c r="N186" s="147"/>
      <c r="O186" s="147"/>
      <c r="P186" s="135">
        <f t="shared" si="9"/>
        <v>40.000000000000007</v>
      </c>
      <c r="Q186" s="156">
        <v>1695.65</v>
      </c>
    </row>
    <row r="187" spans="1:17" x14ac:dyDescent="0.2">
      <c r="A187" s="143" t="s">
        <v>2962</v>
      </c>
      <c r="B187" s="155">
        <v>1</v>
      </c>
      <c r="C187" s="155"/>
      <c r="D187" s="144" t="s">
        <v>1888</v>
      </c>
      <c r="E187" s="145">
        <v>7.52</v>
      </c>
      <c r="F187" s="145">
        <f t="shared" si="13"/>
        <v>7.52</v>
      </c>
      <c r="G187" s="146">
        <v>12.54</v>
      </c>
      <c r="H187" s="147"/>
      <c r="I187" s="147"/>
      <c r="J187" s="147"/>
      <c r="K187" s="147"/>
      <c r="L187" s="147"/>
      <c r="M187" s="147"/>
      <c r="N187" s="147"/>
      <c r="O187" s="147"/>
      <c r="P187" s="135">
        <f t="shared" si="9"/>
        <v>40.03189792663477</v>
      </c>
      <c r="Q187" s="135">
        <v>12.54</v>
      </c>
    </row>
    <row r="188" spans="1:17" x14ac:dyDescent="0.2">
      <c r="A188" s="143" t="s">
        <v>2963</v>
      </c>
      <c r="B188" s="143">
        <v>4</v>
      </c>
      <c r="C188" s="143"/>
      <c r="D188" s="144" t="s">
        <v>1893</v>
      </c>
      <c r="E188" s="145">
        <v>6.51</v>
      </c>
      <c r="F188" s="145">
        <f t="shared" ref="F188:F211" si="14">+E188*1.05</f>
        <v>6.8354999999999997</v>
      </c>
      <c r="G188" s="146">
        <v>11.62</v>
      </c>
      <c r="H188" s="147"/>
      <c r="I188" s="147"/>
      <c r="J188" s="147"/>
      <c r="K188" s="147"/>
      <c r="L188" s="147"/>
      <c r="M188" s="147"/>
      <c r="N188" s="147"/>
      <c r="O188" s="147"/>
      <c r="P188" s="135">
        <f t="shared" si="9"/>
        <v>41.174698795180717</v>
      </c>
      <c r="Q188" s="135">
        <v>10.6</v>
      </c>
    </row>
    <row r="189" spans="1:17" x14ac:dyDescent="0.2">
      <c r="A189" s="143" t="s">
        <v>2964</v>
      </c>
      <c r="B189" s="143">
        <v>4</v>
      </c>
      <c r="C189" s="143"/>
      <c r="D189" s="144" t="s">
        <v>1894</v>
      </c>
      <c r="E189" s="145">
        <v>6.51</v>
      </c>
      <c r="F189" s="145">
        <f t="shared" si="14"/>
        <v>6.8354999999999997</v>
      </c>
      <c r="G189" s="146">
        <v>11.62</v>
      </c>
      <c r="H189" s="147"/>
      <c r="I189" s="147"/>
      <c r="J189" s="147"/>
      <c r="K189" s="147"/>
      <c r="L189" s="147"/>
      <c r="M189" s="147"/>
      <c r="N189" s="147"/>
      <c r="O189" s="147"/>
      <c r="P189" s="135">
        <f t="shared" si="9"/>
        <v>41.174698795180717</v>
      </c>
      <c r="Q189" s="135">
        <v>10.6</v>
      </c>
    </row>
    <row r="190" spans="1:17" x14ac:dyDescent="0.2">
      <c r="A190" s="143" t="s">
        <v>2965</v>
      </c>
      <c r="B190" s="143">
        <v>4</v>
      </c>
      <c r="C190" s="143"/>
      <c r="D190" s="144" t="s">
        <v>1896</v>
      </c>
      <c r="E190" s="145">
        <v>6.51</v>
      </c>
      <c r="F190" s="145">
        <f t="shared" si="14"/>
        <v>6.8354999999999997</v>
      </c>
      <c r="G190" s="146">
        <v>11.62</v>
      </c>
      <c r="H190" s="147"/>
      <c r="I190" s="147"/>
      <c r="J190" s="147"/>
      <c r="K190" s="147"/>
      <c r="L190" s="147"/>
      <c r="M190" s="147"/>
      <c r="N190" s="147"/>
      <c r="O190" s="147"/>
      <c r="P190" s="135">
        <f t="shared" si="9"/>
        <v>41.174698795180717</v>
      </c>
      <c r="Q190" s="135">
        <v>10.6</v>
      </c>
    </row>
    <row r="191" spans="1:17" x14ac:dyDescent="0.2">
      <c r="A191" s="143" t="s">
        <v>2966</v>
      </c>
      <c r="B191" s="143">
        <v>4</v>
      </c>
      <c r="C191" s="143"/>
      <c r="D191" s="144" t="s">
        <v>1897</v>
      </c>
      <c r="E191" s="145">
        <v>6.51</v>
      </c>
      <c r="F191" s="145">
        <f t="shared" si="14"/>
        <v>6.8354999999999997</v>
      </c>
      <c r="G191" s="146">
        <v>11.62</v>
      </c>
      <c r="H191" s="147"/>
      <c r="I191" s="147"/>
      <c r="J191" s="147"/>
      <c r="K191" s="147"/>
      <c r="L191" s="147"/>
      <c r="M191" s="147"/>
      <c r="N191" s="147"/>
      <c r="O191" s="147"/>
      <c r="P191" s="135">
        <f t="shared" si="9"/>
        <v>41.174698795180717</v>
      </c>
      <c r="Q191" s="135">
        <v>10.6</v>
      </c>
    </row>
    <row r="192" spans="1:17" x14ac:dyDescent="0.2">
      <c r="A192" s="143" t="s">
        <v>2967</v>
      </c>
      <c r="B192" s="143">
        <v>4</v>
      </c>
      <c r="C192" s="143"/>
      <c r="D192" s="144" t="s">
        <v>1898</v>
      </c>
      <c r="E192" s="145">
        <v>6.51</v>
      </c>
      <c r="F192" s="145">
        <f t="shared" si="14"/>
        <v>6.8354999999999997</v>
      </c>
      <c r="G192" s="146">
        <v>11.62</v>
      </c>
      <c r="H192" s="147"/>
      <c r="I192" s="147"/>
      <c r="J192" s="147"/>
      <c r="K192" s="147"/>
      <c r="L192" s="147"/>
      <c r="M192" s="147"/>
      <c r="N192" s="147"/>
      <c r="O192" s="147"/>
      <c r="P192" s="135">
        <f t="shared" si="9"/>
        <v>41.174698795180717</v>
      </c>
      <c r="Q192" s="135">
        <v>10.6</v>
      </c>
    </row>
    <row r="193" spans="1:17" x14ac:dyDescent="0.2">
      <c r="A193" s="143" t="s">
        <v>2968</v>
      </c>
      <c r="B193" s="143">
        <v>4</v>
      </c>
      <c r="C193" s="143"/>
      <c r="D193" s="144" t="s">
        <v>1899</v>
      </c>
      <c r="E193" s="145">
        <v>6.51</v>
      </c>
      <c r="F193" s="145">
        <f t="shared" si="14"/>
        <v>6.8354999999999997</v>
      </c>
      <c r="G193" s="146">
        <v>11.62</v>
      </c>
      <c r="H193" s="147"/>
      <c r="I193" s="147"/>
      <c r="J193" s="147"/>
      <c r="K193" s="147"/>
      <c r="L193" s="147"/>
      <c r="M193" s="147"/>
      <c r="N193" s="147"/>
      <c r="O193" s="147"/>
      <c r="P193" s="135">
        <f t="shared" si="9"/>
        <v>41.174698795180717</v>
      </c>
      <c r="Q193" s="135">
        <v>10.6</v>
      </c>
    </row>
    <row r="194" spans="1:17" x14ac:dyDescent="0.2">
      <c r="A194" s="143" t="s">
        <v>2969</v>
      </c>
      <c r="B194" s="143">
        <v>4</v>
      </c>
      <c r="C194" s="143"/>
      <c r="D194" s="144" t="s">
        <v>255</v>
      </c>
      <c r="E194" s="145">
        <v>13.58</v>
      </c>
      <c r="F194" s="145">
        <f t="shared" si="14"/>
        <v>14.259</v>
      </c>
      <c r="G194" s="146">
        <v>24.25</v>
      </c>
      <c r="H194" s="147"/>
      <c r="I194" s="147"/>
      <c r="J194" s="147"/>
      <c r="K194" s="147"/>
      <c r="L194" s="147"/>
      <c r="M194" s="147"/>
      <c r="N194" s="147"/>
      <c r="O194" s="147"/>
      <c r="P194" s="135">
        <f t="shared" si="9"/>
        <v>41.199999999999996</v>
      </c>
      <c r="Q194" s="135">
        <v>22</v>
      </c>
    </row>
    <row r="195" spans="1:17" x14ac:dyDescent="0.2">
      <c r="A195" s="143" t="s">
        <v>2970</v>
      </c>
      <c r="B195" s="143">
        <v>4</v>
      </c>
      <c r="C195" s="143"/>
      <c r="D195" s="144" t="s">
        <v>451</v>
      </c>
      <c r="E195" s="145">
        <v>13.58</v>
      </c>
      <c r="F195" s="145">
        <f t="shared" si="14"/>
        <v>14.259</v>
      </c>
      <c r="G195" s="146">
        <v>24.25</v>
      </c>
      <c r="H195" s="147"/>
      <c r="I195" s="147"/>
      <c r="J195" s="147"/>
      <c r="K195" s="147"/>
      <c r="L195" s="147"/>
      <c r="M195" s="147"/>
      <c r="N195" s="147"/>
      <c r="O195" s="147"/>
      <c r="P195" s="135">
        <f t="shared" si="9"/>
        <v>41.199999999999996</v>
      </c>
      <c r="Q195" s="135">
        <v>22</v>
      </c>
    </row>
    <row r="196" spans="1:17" x14ac:dyDescent="0.2">
      <c r="A196" s="143" t="s">
        <v>2971</v>
      </c>
      <c r="B196" s="143">
        <v>4</v>
      </c>
      <c r="C196" s="143"/>
      <c r="D196" s="144" t="s">
        <v>2972</v>
      </c>
      <c r="E196" s="145">
        <v>3.04</v>
      </c>
      <c r="F196" s="145">
        <f t="shared" si="14"/>
        <v>3.1920000000000002</v>
      </c>
      <c r="G196" s="146">
        <v>5.43</v>
      </c>
      <c r="H196" s="147"/>
      <c r="I196" s="147"/>
      <c r="J196" s="147"/>
      <c r="K196" s="147"/>
      <c r="L196" s="147"/>
      <c r="M196" s="147"/>
      <c r="N196" s="147"/>
      <c r="O196" s="147"/>
      <c r="P196" s="135">
        <f t="shared" si="9"/>
        <v>41.215469613259664</v>
      </c>
      <c r="Q196" s="135">
        <v>4.5</v>
      </c>
    </row>
    <row r="197" spans="1:17" x14ac:dyDescent="0.2">
      <c r="A197" s="143" t="s">
        <v>2973</v>
      </c>
      <c r="B197" s="143">
        <v>4</v>
      </c>
      <c r="C197" s="143"/>
      <c r="D197" s="144" t="s">
        <v>2974</v>
      </c>
      <c r="E197" s="145">
        <v>3.04</v>
      </c>
      <c r="F197" s="145">
        <f t="shared" si="14"/>
        <v>3.1920000000000002</v>
      </c>
      <c r="G197" s="146">
        <v>5.43</v>
      </c>
      <c r="H197" s="147"/>
      <c r="I197" s="147"/>
      <c r="J197" s="147"/>
      <c r="K197" s="147"/>
      <c r="L197" s="147"/>
      <c r="M197" s="147"/>
      <c r="N197" s="147"/>
      <c r="O197" s="147"/>
      <c r="P197" s="135">
        <f t="shared" si="9"/>
        <v>41.215469613259664</v>
      </c>
      <c r="Q197" s="135">
        <v>4.95</v>
      </c>
    </row>
    <row r="198" spans="1:17" x14ac:dyDescent="0.2">
      <c r="A198" s="143" t="s">
        <v>2975</v>
      </c>
      <c r="B198" s="143">
        <v>4</v>
      </c>
      <c r="C198" s="143"/>
      <c r="D198" s="144" t="s">
        <v>2976</v>
      </c>
      <c r="E198" s="145">
        <v>3.04</v>
      </c>
      <c r="F198" s="145">
        <f t="shared" si="14"/>
        <v>3.1920000000000002</v>
      </c>
      <c r="G198" s="146">
        <v>5.43</v>
      </c>
      <c r="H198" s="147"/>
      <c r="I198" s="147"/>
      <c r="J198" s="147"/>
      <c r="K198" s="147"/>
      <c r="L198" s="147"/>
      <c r="M198" s="147"/>
      <c r="N198" s="147"/>
      <c r="O198" s="147"/>
      <c r="P198" s="135">
        <f t="shared" si="9"/>
        <v>41.215469613259664</v>
      </c>
      <c r="Q198" s="135">
        <v>4.95</v>
      </c>
    </row>
    <row r="199" spans="1:17" x14ac:dyDescent="0.2">
      <c r="A199" s="143" t="s">
        <v>2977</v>
      </c>
      <c r="B199" s="143">
        <v>4</v>
      </c>
      <c r="C199" s="143"/>
      <c r="D199" s="144" t="s">
        <v>2978</v>
      </c>
      <c r="E199" s="145">
        <v>3.04</v>
      </c>
      <c r="F199" s="145">
        <f t="shared" si="14"/>
        <v>3.1920000000000002</v>
      </c>
      <c r="G199" s="146">
        <v>5.43</v>
      </c>
      <c r="H199" s="147"/>
      <c r="I199" s="147"/>
      <c r="J199" s="147"/>
      <c r="K199" s="147"/>
      <c r="L199" s="147"/>
      <c r="M199" s="147"/>
      <c r="N199" s="147"/>
      <c r="O199" s="147"/>
      <c r="P199" s="135">
        <f t="shared" si="9"/>
        <v>41.215469613259664</v>
      </c>
      <c r="Q199" s="135">
        <v>4.95</v>
      </c>
    </row>
    <row r="200" spans="1:17" x14ac:dyDescent="0.2">
      <c r="A200" s="143" t="s">
        <v>2979</v>
      </c>
      <c r="B200" s="143">
        <v>4</v>
      </c>
      <c r="C200" s="143"/>
      <c r="D200" s="144" t="s">
        <v>2980</v>
      </c>
      <c r="E200" s="145">
        <v>3.04</v>
      </c>
      <c r="F200" s="145">
        <f t="shared" si="14"/>
        <v>3.1920000000000002</v>
      </c>
      <c r="G200" s="146">
        <v>5.43</v>
      </c>
      <c r="H200" s="147"/>
      <c r="I200" s="147"/>
      <c r="J200" s="147"/>
      <c r="K200" s="147"/>
      <c r="L200" s="147"/>
      <c r="M200" s="147"/>
      <c r="N200" s="147"/>
      <c r="O200" s="147"/>
      <c r="P200" s="135">
        <f t="shared" ref="P200:P263" si="15">+(G200-F200)*100/G200</f>
        <v>41.215469613259664</v>
      </c>
      <c r="Q200" s="135">
        <v>4.95</v>
      </c>
    </row>
    <row r="201" spans="1:17" x14ac:dyDescent="0.2">
      <c r="A201" s="143" t="s">
        <v>2981</v>
      </c>
      <c r="B201" s="143">
        <v>4</v>
      </c>
      <c r="C201" s="143"/>
      <c r="D201" s="144" t="s">
        <v>253</v>
      </c>
      <c r="E201" s="145">
        <v>10.53</v>
      </c>
      <c r="F201" s="145">
        <f t="shared" si="14"/>
        <v>11.0565</v>
      </c>
      <c r="G201" s="146">
        <v>18.809999999999999</v>
      </c>
      <c r="H201" s="147"/>
      <c r="I201" s="147"/>
      <c r="J201" s="147"/>
      <c r="K201" s="147"/>
      <c r="L201" s="147"/>
      <c r="M201" s="147"/>
      <c r="N201" s="147"/>
      <c r="O201" s="147"/>
      <c r="P201" s="135">
        <f t="shared" si="15"/>
        <v>41.220095693779903</v>
      </c>
      <c r="Q201" s="135">
        <v>17.100000000000001</v>
      </c>
    </row>
    <row r="202" spans="1:17" x14ac:dyDescent="0.2">
      <c r="A202" s="143" t="s">
        <v>2982</v>
      </c>
      <c r="B202" s="143">
        <v>4</v>
      </c>
      <c r="C202" s="143"/>
      <c r="D202" s="144" t="s">
        <v>254</v>
      </c>
      <c r="E202" s="145">
        <v>10.53</v>
      </c>
      <c r="F202" s="145">
        <f t="shared" si="14"/>
        <v>11.0565</v>
      </c>
      <c r="G202" s="146">
        <v>18.809999999999999</v>
      </c>
      <c r="H202" s="147"/>
      <c r="I202" s="147"/>
      <c r="J202" s="147"/>
      <c r="K202" s="147"/>
      <c r="L202" s="147"/>
      <c r="M202" s="147"/>
      <c r="N202" s="147"/>
      <c r="O202" s="147"/>
      <c r="P202" s="135">
        <f t="shared" si="15"/>
        <v>41.220095693779903</v>
      </c>
      <c r="Q202" s="135">
        <v>17.100000000000001</v>
      </c>
    </row>
    <row r="203" spans="1:17" x14ac:dyDescent="0.2">
      <c r="A203" s="143" t="s">
        <v>2983</v>
      </c>
      <c r="B203" s="143">
        <v>4</v>
      </c>
      <c r="C203" s="143"/>
      <c r="D203" s="144" t="s">
        <v>2984</v>
      </c>
      <c r="E203" s="145">
        <v>12.17</v>
      </c>
      <c r="F203" s="145">
        <f t="shared" si="14"/>
        <v>12.778500000000001</v>
      </c>
      <c r="G203" s="146">
        <v>21.74</v>
      </c>
      <c r="H203" s="147"/>
      <c r="I203" s="147"/>
      <c r="J203" s="147"/>
      <c r="K203" s="147"/>
      <c r="L203" s="147"/>
      <c r="M203" s="147"/>
      <c r="N203" s="147"/>
      <c r="O203" s="147"/>
      <c r="P203" s="135">
        <f t="shared" si="15"/>
        <v>41.221251149953993</v>
      </c>
      <c r="Q203" s="135">
        <v>19.7</v>
      </c>
    </row>
    <row r="204" spans="1:17" x14ac:dyDescent="0.2">
      <c r="A204" s="143" t="s">
        <v>2985</v>
      </c>
      <c r="B204" s="143">
        <v>4</v>
      </c>
      <c r="C204" s="143"/>
      <c r="D204" s="144" t="s">
        <v>117</v>
      </c>
      <c r="E204" s="145">
        <v>10.3</v>
      </c>
      <c r="F204" s="145">
        <f t="shared" si="14"/>
        <v>10.815000000000001</v>
      </c>
      <c r="G204" s="146">
        <v>18.399999999999999</v>
      </c>
      <c r="H204" s="147"/>
      <c r="I204" s="147"/>
      <c r="J204" s="147">
        <v>16.559999999999999</v>
      </c>
      <c r="K204" s="147"/>
      <c r="L204" s="147"/>
      <c r="M204" s="147"/>
      <c r="N204" s="147"/>
      <c r="O204" s="147"/>
      <c r="P204" s="135">
        <f t="shared" si="15"/>
        <v>41.222826086956509</v>
      </c>
      <c r="Q204" s="135">
        <v>16.63</v>
      </c>
    </row>
    <row r="205" spans="1:17" x14ac:dyDescent="0.2">
      <c r="A205" s="143" t="s">
        <v>2986</v>
      </c>
      <c r="B205" s="143">
        <v>4</v>
      </c>
      <c r="C205" s="143"/>
      <c r="D205" s="144" t="s">
        <v>119</v>
      </c>
      <c r="E205" s="145">
        <v>10.29</v>
      </c>
      <c r="F205" s="145">
        <f t="shared" si="14"/>
        <v>10.804499999999999</v>
      </c>
      <c r="G205" s="146">
        <v>18.399999999999999</v>
      </c>
      <c r="H205" s="147"/>
      <c r="I205" s="147"/>
      <c r="J205" s="147">
        <v>16.559999999999999</v>
      </c>
      <c r="K205" s="147"/>
      <c r="L205" s="147"/>
      <c r="M205" s="147"/>
      <c r="N205" s="147"/>
      <c r="O205" s="147"/>
      <c r="P205" s="135">
        <f t="shared" si="15"/>
        <v>41.279891304347828</v>
      </c>
      <c r="Q205" s="135">
        <v>16.63</v>
      </c>
    </row>
    <row r="206" spans="1:17" x14ac:dyDescent="0.2">
      <c r="A206" s="143" t="s">
        <v>2987</v>
      </c>
      <c r="B206" s="143">
        <v>4</v>
      </c>
      <c r="C206" s="143"/>
      <c r="D206" s="144" t="s">
        <v>2988</v>
      </c>
      <c r="E206" s="145">
        <v>7.89</v>
      </c>
      <c r="F206" s="145">
        <f t="shared" si="14"/>
        <v>8.2844999999999995</v>
      </c>
      <c r="G206" s="146">
        <v>14.13</v>
      </c>
      <c r="H206" s="147"/>
      <c r="I206" s="147"/>
      <c r="J206" s="147"/>
      <c r="K206" s="147"/>
      <c r="L206" s="147"/>
      <c r="M206" s="147"/>
      <c r="N206" s="147"/>
      <c r="O206" s="147"/>
      <c r="P206" s="135">
        <f t="shared" si="15"/>
        <v>41.369426751592364</v>
      </c>
      <c r="Q206" s="135">
        <v>12.8</v>
      </c>
    </row>
    <row r="207" spans="1:17" x14ac:dyDescent="0.2">
      <c r="A207" s="143" t="s">
        <v>2989</v>
      </c>
      <c r="B207" s="143">
        <v>4</v>
      </c>
      <c r="C207" s="143"/>
      <c r="D207" s="144" t="s">
        <v>2990</v>
      </c>
      <c r="E207" s="145">
        <v>7.42</v>
      </c>
      <c r="F207" s="145">
        <f t="shared" si="14"/>
        <v>7.7910000000000004</v>
      </c>
      <c r="G207" s="146">
        <v>13.29</v>
      </c>
      <c r="H207" s="147"/>
      <c r="I207" s="147"/>
      <c r="J207" s="147"/>
      <c r="K207" s="147"/>
      <c r="L207" s="147"/>
      <c r="M207" s="147"/>
      <c r="N207" s="147"/>
      <c r="O207" s="147"/>
      <c r="P207" s="135">
        <f t="shared" si="15"/>
        <v>41.376975169300216</v>
      </c>
      <c r="Q207" s="135">
        <v>12</v>
      </c>
    </row>
    <row r="208" spans="1:17" x14ac:dyDescent="0.2">
      <c r="A208" s="143" t="s">
        <v>2991</v>
      </c>
      <c r="B208" s="143">
        <v>4</v>
      </c>
      <c r="C208" s="143"/>
      <c r="D208" s="144" t="s">
        <v>2992</v>
      </c>
      <c r="E208" s="145">
        <v>8.82</v>
      </c>
      <c r="F208" s="145">
        <f t="shared" si="14"/>
        <v>9.261000000000001</v>
      </c>
      <c r="G208" s="146">
        <v>15.8</v>
      </c>
      <c r="H208" s="147"/>
      <c r="I208" s="147"/>
      <c r="J208" s="147"/>
      <c r="K208" s="147"/>
      <c r="L208" s="147"/>
      <c r="M208" s="147"/>
      <c r="N208" s="147"/>
      <c r="O208" s="147"/>
      <c r="P208" s="135">
        <f t="shared" si="15"/>
        <v>41.386075949367083</v>
      </c>
      <c r="Q208" s="135">
        <v>14.3</v>
      </c>
    </row>
    <row r="209" spans="1:17" x14ac:dyDescent="0.2">
      <c r="A209" s="143" t="s">
        <v>2993</v>
      </c>
      <c r="B209" s="143">
        <v>4</v>
      </c>
      <c r="C209" s="143"/>
      <c r="D209" s="144" t="s">
        <v>2994</v>
      </c>
      <c r="E209" s="145">
        <v>22.87</v>
      </c>
      <c r="F209" s="145">
        <f t="shared" si="14"/>
        <v>24.013500000000001</v>
      </c>
      <c r="G209" s="146">
        <v>40.97</v>
      </c>
      <c r="H209" s="147"/>
      <c r="I209" s="147"/>
      <c r="J209" s="147"/>
      <c r="K209" s="147"/>
      <c r="L209" s="147"/>
      <c r="M209" s="147"/>
      <c r="N209" s="147"/>
      <c r="O209" s="147"/>
      <c r="P209" s="135">
        <f t="shared" si="15"/>
        <v>41.387600683426896</v>
      </c>
      <c r="Q209" s="135">
        <v>37</v>
      </c>
    </row>
    <row r="210" spans="1:17" x14ac:dyDescent="0.2">
      <c r="A210" s="143" t="s">
        <v>2995</v>
      </c>
      <c r="B210" s="143">
        <v>4</v>
      </c>
      <c r="C210" s="143"/>
      <c r="D210" s="144" t="s">
        <v>2996</v>
      </c>
      <c r="E210" s="145">
        <v>8.35</v>
      </c>
      <c r="F210" s="145">
        <f t="shared" si="14"/>
        <v>8.7675000000000001</v>
      </c>
      <c r="G210" s="146">
        <v>14.97</v>
      </c>
      <c r="H210" s="147"/>
      <c r="I210" s="147"/>
      <c r="J210" s="147"/>
      <c r="K210" s="147"/>
      <c r="L210" s="147"/>
      <c r="M210" s="147"/>
      <c r="N210" s="147"/>
      <c r="O210" s="147"/>
      <c r="P210" s="135">
        <f t="shared" si="15"/>
        <v>41.432865731462925</v>
      </c>
      <c r="Q210" s="135">
        <v>13.5</v>
      </c>
    </row>
    <row r="211" spans="1:17" x14ac:dyDescent="0.2">
      <c r="A211" s="143" t="s">
        <v>2997</v>
      </c>
      <c r="B211" s="143">
        <v>4</v>
      </c>
      <c r="C211" s="143"/>
      <c r="D211" s="144" t="s">
        <v>115</v>
      </c>
      <c r="E211" s="145">
        <v>10.25</v>
      </c>
      <c r="F211" s="145">
        <f t="shared" si="14"/>
        <v>10.762500000000001</v>
      </c>
      <c r="G211" s="146">
        <v>18.399999999999999</v>
      </c>
      <c r="H211" s="147"/>
      <c r="I211" s="147"/>
      <c r="J211" s="147">
        <v>16.559999999999999</v>
      </c>
      <c r="K211" s="147"/>
      <c r="L211" s="147"/>
      <c r="M211" s="147"/>
      <c r="N211" s="147"/>
      <c r="O211" s="147"/>
      <c r="P211" s="135">
        <f t="shared" si="15"/>
        <v>41.508152173913032</v>
      </c>
      <c r="Q211" s="135">
        <v>16.63</v>
      </c>
    </row>
    <row r="212" spans="1:17" x14ac:dyDescent="0.2">
      <c r="A212" s="143" t="s">
        <v>2998</v>
      </c>
      <c r="B212" s="143">
        <v>2</v>
      </c>
      <c r="C212" s="143"/>
      <c r="D212" s="144" t="s">
        <v>1867</v>
      </c>
      <c r="E212" s="145">
        <v>9.83</v>
      </c>
      <c r="F212" s="145">
        <f>+E212*1.2</f>
        <v>11.795999999999999</v>
      </c>
      <c r="G212" s="146">
        <v>20.32</v>
      </c>
      <c r="H212" s="147"/>
      <c r="I212" s="147"/>
      <c r="J212" s="147"/>
      <c r="K212" s="147"/>
      <c r="L212" s="147"/>
      <c r="M212" s="147"/>
      <c r="N212" s="147"/>
      <c r="O212" s="147"/>
      <c r="P212" s="135">
        <f t="shared" si="15"/>
        <v>41.9488188976378</v>
      </c>
      <c r="Q212" s="135">
        <v>18.2</v>
      </c>
    </row>
    <row r="213" spans="1:17" x14ac:dyDescent="0.2">
      <c r="A213" s="143" t="s">
        <v>2999</v>
      </c>
      <c r="B213" s="143">
        <v>3</v>
      </c>
      <c r="C213" s="143"/>
      <c r="D213" s="144" t="s">
        <v>568</v>
      </c>
      <c r="E213" s="145">
        <v>37.64</v>
      </c>
      <c r="F213" s="145">
        <f>+E213*1.2</f>
        <v>45.167999999999999</v>
      </c>
      <c r="G213" s="146">
        <v>78</v>
      </c>
      <c r="H213" s="147"/>
      <c r="I213" s="147"/>
      <c r="J213" s="147"/>
      <c r="K213" s="147"/>
      <c r="L213" s="147"/>
      <c r="M213" s="147"/>
      <c r="N213" s="147"/>
      <c r="O213" s="147">
        <v>66.05</v>
      </c>
      <c r="P213" s="135">
        <f t="shared" si="15"/>
        <v>42.092307692307699</v>
      </c>
      <c r="Q213" s="135">
        <v>55</v>
      </c>
    </row>
    <row r="214" spans="1:17" x14ac:dyDescent="0.2">
      <c r="A214" s="143" t="s">
        <v>3000</v>
      </c>
      <c r="B214" s="143">
        <v>2</v>
      </c>
      <c r="C214" s="143"/>
      <c r="D214" s="144" t="s">
        <v>515</v>
      </c>
      <c r="E214" s="145">
        <v>1690</v>
      </c>
      <c r="F214" s="145">
        <f>+E214*1.05</f>
        <v>1774.5</v>
      </c>
      <c r="G214" s="146">
        <v>3102.01</v>
      </c>
      <c r="H214" s="147"/>
      <c r="I214" s="147"/>
      <c r="J214" s="147"/>
      <c r="K214" s="147"/>
      <c r="L214" s="147"/>
      <c r="M214" s="147"/>
      <c r="N214" s="147"/>
      <c r="O214" s="147"/>
      <c r="P214" s="135">
        <f t="shared" si="15"/>
        <v>42.795155399241146</v>
      </c>
      <c r="Q214" s="135">
        <v>2750</v>
      </c>
    </row>
    <row r="215" spans="1:17" x14ac:dyDescent="0.2">
      <c r="A215" s="143" t="s">
        <v>3001</v>
      </c>
      <c r="B215" s="143">
        <v>2</v>
      </c>
      <c r="C215" s="143"/>
      <c r="D215" s="144" t="s">
        <v>2619</v>
      </c>
      <c r="E215" s="145">
        <v>588.88</v>
      </c>
      <c r="F215" s="145">
        <f>+E215*1.2</f>
        <v>706.65599999999995</v>
      </c>
      <c r="G215" s="146">
        <v>1245.83</v>
      </c>
      <c r="H215" s="147"/>
      <c r="I215" s="147"/>
      <c r="J215" s="147"/>
      <c r="K215" s="147"/>
      <c r="L215" s="147"/>
      <c r="M215" s="147"/>
      <c r="N215" s="147"/>
      <c r="O215" s="147"/>
      <c r="P215" s="135">
        <f t="shared" si="15"/>
        <v>43.278296396779652</v>
      </c>
      <c r="Q215" s="135">
        <v>1100</v>
      </c>
    </row>
    <row r="216" spans="1:17" x14ac:dyDescent="0.2">
      <c r="A216" s="143" t="s">
        <v>3002</v>
      </c>
      <c r="B216" s="143">
        <v>2</v>
      </c>
      <c r="C216" s="143"/>
      <c r="D216" s="144" t="s">
        <v>3003</v>
      </c>
      <c r="E216" s="145">
        <v>8.6</v>
      </c>
      <c r="F216" s="145">
        <f>+E216*1.05</f>
        <v>9.0299999999999994</v>
      </c>
      <c r="G216" s="146">
        <v>15.97</v>
      </c>
      <c r="H216" s="147"/>
      <c r="I216" s="147"/>
      <c r="J216" s="147"/>
      <c r="K216" s="147"/>
      <c r="L216" s="147"/>
      <c r="M216" s="147"/>
      <c r="N216" s="147"/>
      <c r="O216" s="147"/>
      <c r="P216" s="135">
        <f t="shared" si="15"/>
        <v>43.456480901690675</v>
      </c>
      <c r="Q216" s="135">
        <v>14</v>
      </c>
    </row>
    <row r="217" spans="1:17" x14ac:dyDescent="0.2">
      <c r="A217" s="143" t="s">
        <v>3004</v>
      </c>
      <c r="B217" s="143">
        <v>2</v>
      </c>
      <c r="C217" s="143"/>
      <c r="D217" s="144" t="s">
        <v>29</v>
      </c>
      <c r="E217" s="145">
        <v>107.29968700000001</v>
      </c>
      <c r="F217" s="145">
        <f>+E217*1.05</f>
        <v>112.66467135000001</v>
      </c>
      <c r="G217" s="146">
        <v>200.69</v>
      </c>
      <c r="H217" s="147"/>
      <c r="I217" s="147"/>
      <c r="J217" s="147"/>
      <c r="K217" s="147"/>
      <c r="L217" s="147"/>
      <c r="M217" s="147"/>
      <c r="N217" s="147"/>
      <c r="O217" s="147"/>
      <c r="P217" s="135">
        <f t="shared" si="15"/>
        <v>43.861342692710146</v>
      </c>
      <c r="Q217" s="135">
        <v>173.4</v>
      </c>
    </row>
    <row r="218" spans="1:17" x14ac:dyDescent="0.2">
      <c r="A218" s="143"/>
      <c r="B218" s="143">
        <v>2</v>
      </c>
      <c r="C218" s="143">
        <v>0</v>
      </c>
      <c r="D218" s="144" t="s">
        <v>3005</v>
      </c>
      <c r="E218" s="145">
        <v>14.88</v>
      </c>
      <c r="F218" s="145">
        <f>+E218*1.05</f>
        <v>15.624000000000002</v>
      </c>
      <c r="G218" s="146">
        <v>27.95</v>
      </c>
      <c r="H218" s="147"/>
      <c r="I218" s="147"/>
      <c r="J218" s="147">
        <v>26.34</v>
      </c>
      <c r="K218" s="147"/>
      <c r="L218" s="147">
        <v>23.66</v>
      </c>
      <c r="M218" s="147"/>
      <c r="N218" s="147"/>
      <c r="O218" s="147"/>
      <c r="P218" s="135">
        <f t="shared" si="15"/>
        <v>44.100178890876556</v>
      </c>
      <c r="Q218" s="135">
        <v>24.2</v>
      </c>
    </row>
    <row r="219" spans="1:17" x14ac:dyDescent="0.2">
      <c r="A219" s="143" t="s">
        <v>3006</v>
      </c>
      <c r="B219" s="143">
        <v>4</v>
      </c>
      <c r="C219" s="143"/>
      <c r="D219" s="144" t="s">
        <v>16</v>
      </c>
      <c r="E219" s="145">
        <v>27.41</v>
      </c>
      <c r="F219" s="145">
        <f>+E219*1.2</f>
        <v>32.891999999999996</v>
      </c>
      <c r="G219" s="146">
        <v>59.03</v>
      </c>
      <c r="H219" s="147"/>
      <c r="I219" s="147"/>
      <c r="J219" s="147"/>
      <c r="K219" s="147"/>
      <c r="L219" s="147"/>
      <c r="M219" s="147"/>
      <c r="N219" s="147"/>
      <c r="O219" s="147"/>
      <c r="P219" s="135">
        <f t="shared" si="15"/>
        <v>44.27918007792649</v>
      </c>
      <c r="Q219" s="135">
        <v>50.6</v>
      </c>
    </row>
    <row r="220" spans="1:17" x14ac:dyDescent="0.2">
      <c r="A220" s="143" t="s">
        <v>3007</v>
      </c>
      <c r="B220" s="143">
        <v>4</v>
      </c>
      <c r="C220" s="143"/>
      <c r="D220" s="144" t="s">
        <v>17</v>
      </c>
      <c r="E220" s="145">
        <v>33.369999999999997</v>
      </c>
      <c r="F220" s="145">
        <f>+E220*1.2</f>
        <v>40.043999999999997</v>
      </c>
      <c r="G220" s="146">
        <v>71.91</v>
      </c>
      <c r="H220" s="147"/>
      <c r="I220" s="147"/>
      <c r="J220" s="147"/>
      <c r="K220" s="147"/>
      <c r="L220" s="147"/>
      <c r="M220" s="147"/>
      <c r="N220" s="147"/>
      <c r="O220" s="147"/>
      <c r="P220" s="135">
        <f t="shared" si="15"/>
        <v>44.313725490196077</v>
      </c>
      <c r="Q220" s="135">
        <v>61.6</v>
      </c>
    </row>
    <row r="221" spans="1:17" x14ac:dyDescent="0.2">
      <c r="A221" s="143" t="s">
        <v>3008</v>
      </c>
      <c r="B221" s="143">
        <v>4</v>
      </c>
      <c r="C221" s="143"/>
      <c r="D221" s="144" t="s">
        <v>15</v>
      </c>
      <c r="E221" s="145">
        <v>25.02</v>
      </c>
      <c r="F221" s="145">
        <f>+E221*1.2</f>
        <v>30.023999999999997</v>
      </c>
      <c r="G221" s="146">
        <v>53.93</v>
      </c>
      <c r="H221" s="147"/>
      <c r="I221" s="147"/>
      <c r="J221" s="147"/>
      <c r="K221" s="147"/>
      <c r="L221" s="147"/>
      <c r="M221" s="147"/>
      <c r="N221" s="147"/>
      <c r="O221" s="147"/>
      <c r="P221" s="135">
        <f t="shared" si="15"/>
        <v>44.327832375301327</v>
      </c>
      <c r="Q221" s="135">
        <v>35</v>
      </c>
    </row>
    <row r="222" spans="1:17" x14ac:dyDescent="0.2">
      <c r="A222" s="143" t="s">
        <v>3009</v>
      </c>
      <c r="B222" s="143">
        <v>4</v>
      </c>
      <c r="C222" s="143"/>
      <c r="D222" s="144" t="s">
        <v>18</v>
      </c>
      <c r="E222" s="145">
        <v>35.75</v>
      </c>
      <c r="F222" s="145">
        <f>+E222*1.2</f>
        <v>42.9</v>
      </c>
      <c r="G222" s="146">
        <v>77.09</v>
      </c>
      <c r="H222" s="147"/>
      <c r="I222" s="147"/>
      <c r="J222" s="147"/>
      <c r="K222" s="147"/>
      <c r="L222" s="147"/>
      <c r="M222" s="147"/>
      <c r="N222" s="147"/>
      <c r="O222" s="147"/>
      <c r="P222" s="135">
        <f t="shared" si="15"/>
        <v>44.350758853288369</v>
      </c>
      <c r="Q222" s="135">
        <v>66</v>
      </c>
    </row>
    <row r="223" spans="1:17" x14ac:dyDescent="0.2">
      <c r="A223" s="143" t="s">
        <v>3010</v>
      </c>
      <c r="B223" s="143">
        <v>4</v>
      </c>
      <c r="C223" s="143"/>
      <c r="D223" s="144" t="s">
        <v>13</v>
      </c>
      <c r="E223" s="145">
        <v>22.64</v>
      </c>
      <c r="F223" s="145">
        <f>+E223*1.2</f>
        <v>27.167999999999999</v>
      </c>
      <c r="G223" s="146">
        <v>48.83</v>
      </c>
      <c r="H223" s="147"/>
      <c r="I223" s="147"/>
      <c r="J223" s="147"/>
      <c r="K223" s="147"/>
      <c r="L223" s="147"/>
      <c r="M223" s="147"/>
      <c r="N223" s="147"/>
      <c r="O223" s="147"/>
      <c r="P223" s="135">
        <f t="shared" si="15"/>
        <v>44.362072496416133</v>
      </c>
      <c r="Q223" s="135">
        <v>42</v>
      </c>
    </row>
    <row r="224" spans="1:17" x14ac:dyDescent="0.2">
      <c r="A224" s="143" t="s">
        <v>3011</v>
      </c>
      <c r="B224" s="143">
        <v>4</v>
      </c>
      <c r="C224" s="143"/>
      <c r="D224" s="144" t="s">
        <v>3012</v>
      </c>
      <c r="E224" s="145">
        <v>16.8</v>
      </c>
      <c r="F224" s="145">
        <f t="shared" ref="F224:F237" si="16">+E224*1.05</f>
        <v>17.64</v>
      </c>
      <c r="G224" s="146">
        <v>31.77</v>
      </c>
      <c r="H224" s="147"/>
      <c r="I224" s="147"/>
      <c r="J224" s="147"/>
      <c r="K224" s="147"/>
      <c r="L224" s="147"/>
      <c r="M224" s="147"/>
      <c r="N224" s="147"/>
      <c r="O224" s="147"/>
      <c r="P224" s="135">
        <f t="shared" si="15"/>
        <v>44.475920679886684</v>
      </c>
      <c r="Q224" s="135">
        <v>27.2</v>
      </c>
    </row>
    <row r="225" spans="1:17" x14ac:dyDescent="0.2">
      <c r="A225" s="143" t="s">
        <v>3013</v>
      </c>
      <c r="B225" s="143">
        <v>4</v>
      </c>
      <c r="C225" s="143"/>
      <c r="D225" s="144" t="s">
        <v>3014</v>
      </c>
      <c r="E225" s="145">
        <v>16.329999999999998</v>
      </c>
      <c r="F225" s="145">
        <f t="shared" si="16"/>
        <v>17.1465</v>
      </c>
      <c r="G225" s="146">
        <v>30.94</v>
      </c>
      <c r="H225" s="147"/>
      <c r="I225" s="147"/>
      <c r="J225" s="147"/>
      <c r="K225" s="147"/>
      <c r="L225" s="147"/>
      <c r="M225" s="147"/>
      <c r="N225" s="147"/>
      <c r="O225" s="147"/>
      <c r="P225" s="135">
        <f t="shared" si="15"/>
        <v>44.581447963800905</v>
      </c>
      <c r="Q225" s="135">
        <v>26.5</v>
      </c>
    </row>
    <row r="226" spans="1:17" x14ac:dyDescent="0.2">
      <c r="A226" s="143" t="s">
        <v>3015</v>
      </c>
      <c r="B226" s="143">
        <v>2</v>
      </c>
      <c r="C226" s="143"/>
      <c r="D226" s="144" t="s">
        <v>3016</v>
      </c>
      <c r="E226" s="145">
        <v>14.34</v>
      </c>
      <c r="F226" s="145">
        <f t="shared" si="16"/>
        <v>15.057</v>
      </c>
      <c r="G226" s="146">
        <v>27.17</v>
      </c>
      <c r="H226" s="147"/>
      <c r="I226" s="147"/>
      <c r="J226" s="147"/>
      <c r="K226" s="147"/>
      <c r="L226" s="147"/>
      <c r="M226" s="147"/>
      <c r="N226" s="147"/>
      <c r="O226" s="147"/>
      <c r="P226" s="135">
        <f t="shared" si="15"/>
        <v>44.582259845417745</v>
      </c>
      <c r="Q226" s="135">
        <v>23.2</v>
      </c>
    </row>
    <row r="227" spans="1:17" x14ac:dyDescent="0.2">
      <c r="A227" s="143" t="s">
        <v>3017</v>
      </c>
      <c r="B227" s="143">
        <v>2</v>
      </c>
      <c r="C227" s="143"/>
      <c r="D227" s="144" t="s">
        <v>74</v>
      </c>
      <c r="E227" s="145">
        <v>1.49</v>
      </c>
      <c r="F227" s="145">
        <f t="shared" si="16"/>
        <v>1.5645</v>
      </c>
      <c r="G227" s="146">
        <v>2.84</v>
      </c>
      <c r="H227" s="147">
        <v>2.56</v>
      </c>
      <c r="I227" s="147"/>
      <c r="J227" s="147"/>
      <c r="K227" s="147"/>
      <c r="L227" s="147"/>
      <c r="M227" s="147"/>
      <c r="N227" s="147"/>
      <c r="O227" s="147"/>
      <c r="P227" s="135">
        <f t="shared" si="15"/>
        <v>44.911971830985912</v>
      </c>
      <c r="Q227" s="135">
        <v>2.4500000000000002</v>
      </c>
    </row>
    <row r="228" spans="1:17" x14ac:dyDescent="0.2">
      <c r="A228" s="143" t="s">
        <v>3018</v>
      </c>
      <c r="B228" s="143">
        <v>2</v>
      </c>
      <c r="C228" s="143"/>
      <c r="D228" s="144" t="s">
        <v>3019</v>
      </c>
      <c r="E228" s="145">
        <v>5.79</v>
      </c>
      <c r="F228" s="145">
        <f t="shared" si="16"/>
        <v>6.0795000000000003</v>
      </c>
      <c r="G228" s="146">
        <v>11.12</v>
      </c>
      <c r="H228" s="147"/>
      <c r="I228" s="147"/>
      <c r="J228" s="147"/>
      <c r="K228" s="147"/>
      <c r="L228" s="147"/>
      <c r="M228" s="147"/>
      <c r="N228" s="147"/>
      <c r="O228" s="147"/>
      <c r="P228" s="135">
        <f t="shared" si="15"/>
        <v>45.328237410071935</v>
      </c>
      <c r="Q228" s="135">
        <v>9.4</v>
      </c>
    </row>
    <row r="229" spans="1:17" x14ac:dyDescent="0.2">
      <c r="A229" s="143" t="s">
        <v>3020</v>
      </c>
      <c r="B229" s="143">
        <v>2</v>
      </c>
      <c r="C229" s="143"/>
      <c r="D229" s="144" t="s">
        <v>3021</v>
      </c>
      <c r="E229" s="145">
        <v>11.47</v>
      </c>
      <c r="F229" s="145">
        <f t="shared" si="16"/>
        <v>12.043500000000002</v>
      </c>
      <c r="G229" s="146">
        <v>22.07</v>
      </c>
      <c r="H229" s="147"/>
      <c r="I229" s="147"/>
      <c r="J229" s="147"/>
      <c r="K229" s="147"/>
      <c r="L229" s="147"/>
      <c r="M229" s="147"/>
      <c r="N229" s="147"/>
      <c r="O229" s="147"/>
      <c r="P229" s="135">
        <f t="shared" si="15"/>
        <v>45.430448572723144</v>
      </c>
      <c r="Q229" s="135">
        <v>18.7</v>
      </c>
    </row>
    <row r="230" spans="1:17" x14ac:dyDescent="0.2">
      <c r="A230" s="127" t="s">
        <v>3022</v>
      </c>
      <c r="B230" s="127">
        <v>2</v>
      </c>
      <c r="C230" s="127"/>
      <c r="D230" s="128" t="s">
        <v>25</v>
      </c>
      <c r="E230" s="129">
        <v>19.2</v>
      </c>
      <c r="F230" s="129">
        <f t="shared" si="16"/>
        <v>20.16</v>
      </c>
      <c r="G230" s="130">
        <v>37</v>
      </c>
      <c r="H230" s="131"/>
      <c r="I230" s="131"/>
      <c r="J230" s="131"/>
      <c r="K230" s="131"/>
      <c r="L230" s="131"/>
      <c r="M230" s="131"/>
      <c r="N230" s="131"/>
      <c r="O230" s="131"/>
      <c r="P230" s="132">
        <f t="shared" si="15"/>
        <v>45.513513513513516</v>
      </c>
      <c r="Q230" s="135">
        <v>30</v>
      </c>
    </row>
    <row r="231" spans="1:17" x14ac:dyDescent="0.2">
      <c r="A231" s="143" t="s">
        <v>3023</v>
      </c>
      <c r="B231" s="143">
        <v>2</v>
      </c>
      <c r="C231" s="143"/>
      <c r="D231" s="144" t="s">
        <v>137</v>
      </c>
      <c r="E231" s="145">
        <v>77.98</v>
      </c>
      <c r="F231" s="145">
        <f t="shared" si="16"/>
        <v>81.879000000000005</v>
      </c>
      <c r="G231" s="146">
        <v>151.34</v>
      </c>
      <c r="H231" s="147"/>
      <c r="I231" s="147"/>
      <c r="J231" s="147"/>
      <c r="K231" s="147"/>
      <c r="L231" s="147"/>
      <c r="M231" s="147"/>
      <c r="N231" s="147"/>
      <c r="O231" s="147"/>
      <c r="P231" s="135">
        <f t="shared" si="15"/>
        <v>45.897317298797404</v>
      </c>
      <c r="Q231" s="135">
        <v>126</v>
      </c>
    </row>
    <row r="232" spans="1:17" x14ac:dyDescent="0.2">
      <c r="A232" s="143" t="s">
        <v>3024</v>
      </c>
      <c r="B232" s="143">
        <v>4</v>
      </c>
      <c r="C232" s="143"/>
      <c r="D232" s="144" t="s">
        <v>1997</v>
      </c>
      <c r="E232" s="145">
        <v>9.9499999999999993</v>
      </c>
      <c r="F232" s="145">
        <f t="shared" si="16"/>
        <v>10.4475</v>
      </c>
      <c r="G232" s="146">
        <v>19.399999999999999</v>
      </c>
      <c r="H232" s="147"/>
      <c r="I232" s="147"/>
      <c r="J232" s="147"/>
      <c r="K232" s="147"/>
      <c r="L232" s="147"/>
      <c r="M232" s="147"/>
      <c r="N232" s="158"/>
      <c r="O232" s="147"/>
      <c r="P232" s="135">
        <f t="shared" si="15"/>
        <v>46.146907216494846</v>
      </c>
      <c r="Q232" s="135" t="e">
        <f>+G232/#REF!</f>
        <v>#REF!</v>
      </c>
    </row>
    <row r="233" spans="1:17" x14ac:dyDescent="0.2">
      <c r="A233" s="143" t="s">
        <v>3025</v>
      </c>
      <c r="B233" s="143">
        <v>2</v>
      </c>
      <c r="C233" s="143"/>
      <c r="D233" s="144" t="s">
        <v>1956</v>
      </c>
      <c r="E233" s="145">
        <v>13.9</v>
      </c>
      <c r="F233" s="145">
        <f t="shared" si="16"/>
        <v>14.595000000000001</v>
      </c>
      <c r="G233" s="146">
        <v>27.17</v>
      </c>
      <c r="H233" s="147">
        <v>24.25</v>
      </c>
      <c r="I233" s="147"/>
      <c r="J233" s="147"/>
      <c r="K233" s="147"/>
      <c r="L233" s="147"/>
      <c r="M233" s="147"/>
      <c r="N233" s="147"/>
      <c r="O233" s="147"/>
      <c r="P233" s="135">
        <f t="shared" si="15"/>
        <v>46.28266470371733</v>
      </c>
      <c r="Q233" s="135">
        <v>22.6</v>
      </c>
    </row>
    <row r="234" spans="1:17" x14ac:dyDescent="0.2">
      <c r="A234" s="143"/>
      <c r="B234" s="143">
        <v>2</v>
      </c>
      <c r="C234" s="143">
        <v>0</v>
      </c>
      <c r="D234" s="144" t="s">
        <v>3026</v>
      </c>
      <c r="E234" s="145">
        <v>3.12</v>
      </c>
      <c r="F234" s="145">
        <f t="shared" si="16"/>
        <v>3.2760000000000002</v>
      </c>
      <c r="G234" s="146">
        <v>6.1</v>
      </c>
      <c r="H234" s="147"/>
      <c r="I234" s="147"/>
      <c r="J234" s="147">
        <v>5.77</v>
      </c>
      <c r="K234" s="147"/>
      <c r="L234" s="147">
        <v>5.43</v>
      </c>
      <c r="M234" s="147"/>
      <c r="N234" s="147"/>
      <c r="O234" s="147"/>
      <c r="P234" s="135">
        <f t="shared" si="15"/>
        <v>46.295081967213108</v>
      </c>
      <c r="Q234" s="135">
        <v>5.05</v>
      </c>
    </row>
    <row r="235" spans="1:17" x14ac:dyDescent="0.2">
      <c r="A235" s="143" t="s">
        <v>3027</v>
      </c>
      <c r="B235" s="143">
        <v>4</v>
      </c>
      <c r="C235" s="143"/>
      <c r="D235" s="144" t="s">
        <v>1996</v>
      </c>
      <c r="E235" s="145">
        <v>7.25</v>
      </c>
      <c r="F235" s="145">
        <f t="shared" si="16"/>
        <v>7.6125000000000007</v>
      </c>
      <c r="G235" s="146">
        <v>14.21</v>
      </c>
      <c r="H235" s="147">
        <v>12.79</v>
      </c>
      <c r="I235" s="147"/>
      <c r="J235" s="147">
        <v>12.12</v>
      </c>
      <c r="K235" s="147"/>
      <c r="L235" s="147">
        <v>11.37</v>
      </c>
      <c r="M235" s="147"/>
      <c r="N235" s="147"/>
      <c r="O235" s="147"/>
      <c r="P235" s="135">
        <f t="shared" si="15"/>
        <v>46.428571428571423</v>
      </c>
      <c r="Q235" s="135">
        <v>11.8</v>
      </c>
    </row>
    <row r="236" spans="1:17" x14ac:dyDescent="0.2">
      <c r="A236" s="143" t="s">
        <v>3028</v>
      </c>
      <c r="B236" s="143">
        <v>2</v>
      </c>
      <c r="C236" s="143"/>
      <c r="D236" s="144" t="s">
        <v>76</v>
      </c>
      <c r="E236" s="145">
        <v>1.32</v>
      </c>
      <c r="F236" s="145">
        <f t="shared" si="16"/>
        <v>1.3860000000000001</v>
      </c>
      <c r="G236" s="146">
        <v>2.59</v>
      </c>
      <c r="H236" s="147">
        <v>2.33</v>
      </c>
      <c r="I236" s="147"/>
      <c r="J236" s="147"/>
      <c r="K236" s="147"/>
      <c r="L236" s="147"/>
      <c r="M236" s="147"/>
      <c r="N236" s="147"/>
      <c r="O236" s="147"/>
      <c r="P236" s="135">
        <f t="shared" si="15"/>
        <v>46.486486486486477</v>
      </c>
      <c r="Q236" s="135">
        <v>2.15</v>
      </c>
    </row>
    <row r="237" spans="1:17" x14ac:dyDescent="0.2">
      <c r="A237" s="143" t="s">
        <v>3029</v>
      </c>
      <c r="B237" s="143">
        <v>2</v>
      </c>
      <c r="C237" s="143"/>
      <c r="D237" s="144" t="s">
        <v>2032</v>
      </c>
      <c r="E237" s="145">
        <v>2.0699999999999998</v>
      </c>
      <c r="F237" s="145">
        <f t="shared" si="16"/>
        <v>2.1734999999999998</v>
      </c>
      <c r="G237" s="146">
        <v>4.0999999999999996</v>
      </c>
      <c r="H237" s="147"/>
      <c r="I237" s="147"/>
      <c r="J237" s="147"/>
      <c r="K237" s="147"/>
      <c r="L237" s="147"/>
      <c r="M237" s="147"/>
      <c r="N237" s="147"/>
      <c r="O237" s="147"/>
      <c r="P237" s="135">
        <f t="shared" si="15"/>
        <v>46.987804878048777</v>
      </c>
      <c r="Q237" s="135">
        <v>3.35</v>
      </c>
    </row>
    <row r="238" spans="1:17" x14ac:dyDescent="0.2">
      <c r="A238" s="143" t="s">
        <v>3030</v>
      </c>
      <c r="B238" s="143">
        <v>3</v>
      </c>
      <c r="C238" s="143"/>
      <c r="D238" s="144" t="s">
        <v>591</v>
      </c>
      <c r="E238" s="145">
        <v>8.4</v>
      </c>
      <c r="F238" s="145">
        <f>+E238*1.2</f>
        <v>10.08</v>
      </c>
      <c r="G238" s="146">
        <v>19.23</v>
      </c>
      <c r="H238" s="147"/>
      <c r="I238" s="147"/>
      <c r="J238" s="147"/>
      <c r="K238" s="147"/>
      <c r="L238" s="147"/>
      <c r="M238" s="147"/>
      <c r="N238" s="147"/>
      <c r="O238" s="147"/>
      <c r="P238" s="135">
        <f t="shared" si="15"/>
        <v>47.581903276131044</v>
      </c>
      <c r="Q238" s="135">
        <v>15.7</v>
      </c>
    </row>
    <row r="239" spans="1:17" x14ac:dyDescent="0.2">
      <c r="A239" s="143" t="s">
        <v>3031</v>
      </c>
      <c r="B239" s="143">
        <v>2</v>
      </c>
      <c r="C239" s="143"/>
      <c r="D239" s="144" t="s">
        <v>3032</v>
      </c>
      <c r="E239" s="145">
        <v>1.46</v>
      </c>
      <c r="F239" s="145">
        <f t="shared" ref="F239:F251" si="17">+E239*1.05</f>
        <v>1.5329999999999999</v>
      </c>
      <c r="G239" s="146">
        <v>2.93</v>
      </c>
      <c r="H239" s="147">
        <v>2.5099999999999998</v>
      </c>
      <c r="I239" s="147"/>
      <c r="J239" s="147">
        <v>2.09</v>
      </c>
      <c r="K239" s="147"/>
      <c r="L239" s="147"/>
      <c r="M239" s="147"/>
      <c r="N239" s="147"/>
      <c r="O239" s="147"/>
      <c r="P239" s="135">
        <f t="shared" si="15"/>
        <v>47.67918088737202</v>
      </c>
      <c r="Q239" s="135">
        <v>2.36</v>
      </c>
    </row>
    <row r="240" spans="1:17" x14ac:dyDescent="0.2">
      <c r="A240" s="143" t="s">
        <v>3033</v>
      </c>
      <c r="B240" s="143">
        <v>0</v>
      </c>
      <c r="C240" s="143"/>
      <c r="D240" s="144" t="s">
        <v>1935</v>
      </c>
      <c r="E240" s="145">
        <v>139.36000000000001</v>
      </c>
      <c r="F240" s="145">
        <f t="shared" si="17"/>
        <v>146.32800000000003</v>
      </c>
      <c r="G240" s="146">
        <v>279.92</v>
      </c>
      <c r="H240" s="147"/>
      <c r="I240" s="147"/>
      <c r="J240" s="147"/>
      <c r="K240" s="147"/>
      <c r="L240" s="147"/>
      <c r="M240" s="147"/>
      <c r="N240" s="147"/>
      <c r="O240" s="147"/>
      <c r="P240" s="135">
        <f t="shared" si="15"/>
        <v>47.725064304086878</v>
      </c>
      <c r="Q240" s="135">
        <v>227</v>
      </c>
    </row>
    <row r="241" spans="1:17" x14ac:dyDescent="0.2">
      <c r="A241" s="143" t="s">
        <v>3034</v>
      </c>
      <c r="B241" s="143">
        <v>0</v>
      </c>
      <c r="C241" s="143"/>
      <c r="D241" s="144" t="s">
        <v>1936</v>
      </c>
      <c r="E241" s="145">
        <v>139.36000000000001</v>
      </c>
      <c r="F241" s="145">
        <f t="shared" si="17"/>
        <v>146.32800000000003</v>
      </c>
      <c r="G241" s="146">
        <v>279.92</v>
      </c>
      <c r="H241" s="147"/>
      <c r="I241" s="147"/>
      <c r="J241" s="147"/>
      <c r="K241" s="147"/>
      <c r="L241" s="147"/>
      <c r="M241" s="147"/>
      <c r="N241" s="147"/>
      <c r="O241" s="147"/>
      <c r="P241" s="135">
        <f t="shared" si="15"/>
        <v>47.725064304086878</v>
      </c>
      <c r="Q241" s="135">
        <v>227</v>
      </c>
    </row>
    <row r="242" spans="1:17" x14ac:dyDescent="0.2">
      <c r="A242" s="143" t="s">
        <v>3035</v>
      </c>
      <c r="B242" s="143">
        <v>2</v>
      </c>
      <c r="C242" s="143"/>
      <c r="D242" s="144" t="s">
        <v>459</v>
      </c>
      <c r="E242" s="145">
        <v>14.31</v>
      </c>
      <c r="F242" s="145">
        <f t="shared" si="17"/>
        <v>15.025500000000001</v>
      </c>
      <c r="G242" s="146">
        <v>28.85</v>
      </c>
      <c r="H242" s="147"/>
      <c r="I242" s="147"/>
      <c r="J242" s="147"/>
      <c r="K242" s="147"/>
      <c r="L242" s="147"/>
      <c r="M242" s="147"/>
      <c r="N242" s="147"/>
      <c r="O242" s="147"/>
      <c r="P242" s="135">
        <f t="shared" si="15"/>
        <v>47.918544194107454</v>
      </c>
      <c r="Q242" s="135">
        <v>23.2</v>
      </c>
    </row>
    <row r="243" spans="1:17" x14ac:dyDescent="0.2">
      <c r="A243" s="143" t="s">
        <v>3036</v>
      </c>
      <c r="B243" s="143">
        <v>2</v>
      </c>
      <c r="C243" s="143"/>
      <c r="D243" s="144" t="s">
        <v>516</v>
      </c>
      <c r="E243" s="145">
        <v>1990</v>
      </c>
      <c r="F243" s="145">
        <f t="shared" si="17"/>
        <v>2089.5</v>
      </c>
      <c r="G243" s="146">
        <v>4020.07</v>
      </c>
      <c r="H243" s="147"/>
      <c r="I243" s="147"/>
      <c r="J243" s="147"/>
      <c r="K243" s="147"/>
      <c r="L243" s="147"/>
      <c r="M243" s="147"/>
      <c r="N243" s="147"/>
      <c r="O243" s="147"/>
      <c r="P243" s="135">
        <f t="shared" si="15"/>
        <v>48.023293126736604</v>
      </c>
      <c r="Q243" s="135">
        <v>3250</v>
      </c>
    </row>
    <row r="244" spans="1:17" x14ac:dyDescent="0.2">
      <c r="A244" s="143" t="s">
        <v>3037</v>
      </c>
      <c r="B244" s="143">
        <v>2</v>
      </c>
      <c r="C244" s="143"/>
      <c r="D244" s="144" t="s">
        <v>3038</v>
      </c>
      <c r="E244" s="145">
        <v>19.43</v>
      </c>
      <c r="F244" s="145">
        <f t="shared" si="17"/>
        <v>20.401500000000002</v>
      </c>
      <c r="G244" s="146">
        <v>39.299999999999997</v>
      </c>
      <c r="H244" s="147"/>
      <c r="I244" s="147"/>
      <c r="J244" s="147"/>
      <c r="K244" s="147"/>
      <c r="L244" s="147"/>
      <c r="M244" s="147"/>
      <c r="N244" s="147"/>
      <c r="O244" s="147"/>
      <c r="P244" s="135">
        <f t="shared" si="15"/>
        <v>48.087786259541971</v>
      </c>
      <c r="Q244" s="135">
        <v>31.5</v>
      </c>
    </row>
    <row r="245" spans="1:17" x14ac:dyDescent="0.2">
      <c r="A245" s="143" t="s">
        <v>3039</v>
      </c>
      <c r="B245" s="143">
        <v>2</v>
      </c>
      <c r="C245" s="143"/>
      <c r="D245" s="144" t="s">
        <v>266</v>
      </c>
      <c r="E245" s="145">
        <v>3.64</v>
      </c>
      <c r="F245" s="145">
        <f t="shared" si="17"/>
        <v>3.8220000000000005</v>
      </c>
      <c r="G245" s="146">
        <v>7.44</v>
      </c>
      <c r="H245" s="147">
        <v>7.11</v>
      </c>
      <c r="I245" s="147"/>
      <c r="J245" s="147"/>
      <c r="K245" s="147"/>
      <c r="L245" s="147"/>
      <c r="M245" s="147"/>
      <c r="N245" s="147"/>
      <c r="O245" s="147"/>
      <c r="P245" s="135">
        <f t="shared" si="15"/>
        <v>48.629032258064512</v>
      </c>
      <c r="Q245" s="135">
        <v>5.9</v>
      </c>
    </row>
    <row r="246" spans="1:17" x14ac:dyDescent="0.2">
      <c r="A246" s="143" t="s">
        <v>3040</v>
      </c>
      <c r="B246" s="143">
        <v>2</v>
      </c>
      <c r="C246" s="143"/>
      <c r="D246" s="144" t="s">
        <v>2033</v>
      </c>
      <c r="E246" s="145">
        <v>2.0699999999999998</v>
      </c>
      <c r="F246" s="145">
        <f t="shared" si="17"/>
        <v>2.1734999999999998</v>
      </c>
      <c r="G246" s="146">
        <v>4.26</v>
      </c>
      <c r="H246" s="147"/>
      <c r="I246" s="147"/>
      <c r="J246" s="147"/>
      <c r="K246" s="147"/>
      <c r="L246" s="147"/>
      <c r="M246" s="147"/>
      <c r="N246" s="147"/>
      <c r="O246" s="147"/>
      <c r="P246" s="135">
        <f t="shared" si="15"/>
        <v>48.978873239436624</v>
      </c>
      <c r="Q246" s="135">
        <v>3.35</v>
      </c>
    </row>
    <row r="247" spans="1:17" x14ac:dyDescent="0.2">
      <c r="A247" s="134" t="s">
        <v>3041</v>
      </c>
      <c r="B247" s="134">
        <v>4</v>
      </c>
      <c r="C247" s="134"/>
      <c r="D247" s="136" t="s">
        <v>1890</v>
      </c>
      <c r="E247" s="137">
        <v>6.45</v>
      </c>
      <c r="F247" s="137">
        <f t="shared" si="17"/>
        <v>6.7725000000000009</v>
      </c>
      <c r="G247" s="159">
        <v>13.29</v>
      </c>
      <c r="H247" s="139"/>
      <c r="I247" s="139"/>
      <c r="J247" s="140"/>
      <c r="K247" s="140"/>
      <c r="L247" s="140"/>
      <c r="M247" s="140"/>
      <c r="N247" s="139"/>
      <c r="O247" s="139"/>
      <c r="P247" s="141">
        <f t="shared" si="15"/>
        <v>49.040632054176058</v>
      </c>
      <c r="Q247" s="141">
        <v>10.5</v>
      </c>
    </row>
    <row r="248" spans="1:17" x14ac:dyDescent="0.2">
      <c r="A248" s="134" t="s">
        <v>3042</v>
      </c>
      <c r="B248" s="134">
        <v>2</v>
      </c>
      <c r="C248" s="134"/>
      <c r="D248" s="136" t="s">
        <v>199</v>
      </c>
      <c r="E248" s="137">
        <v>7.43</v>
      </c>
      <c r="F248" s="137">
        <f t="shared" si="17"/>
        <v>7.8014999999999999</v>
      </c>
      <c r="G248" s="138">
        <v>15.47</v>
      </c>
      <c r="H248" s="139"/>
      <c r="I248" s="139"/>
      <c r="J248" s="140"/>
      <c r="K248" s="140"/>
      <c r="L248" s="140"/>
      <c r="M248" s="140"/>
      <c r="N248" s="139"/>
      <c r="O248" s="139"/>
      <c r="P248" s="141">
        <f t="shared" si="15"/>
        <v>49.570135746606333</v>
      </c>
      <c r="Q248" s="141">
        <v>12.05</v>
      </c>
    </row>
    <row r="249" spans="1:17" x14ac:dyDescent="0.2">
      <c r="A249" s="134" t="s">
        <v>3043</v>
      </c>
      <c r="B249" s="134">
        <v>2</v>
      </c>
      <c r="C249" s="134"/>
      <c r="D249" s="136" t="s">
        <v>1864</v>
      </c>
      <c r="E249" s="137">
        <v>26.65</v>
      </c>
      <c r="F249" s="137">
        <f t="shared" si="17"/>
        <v>27.982499999999998</v>
      </c>
      <c r="G249" s="159">
        <v>55.5</v>
      </c>
      <c r="H249" s="139"/>
      <c r="I249" s="139"/>
      <c r="J249" s="140"/>
      <c r="K249" s="140"/>
      <c r="L249" s="140"/>
      <c r="M249" s="140"/>
      <c r="N249" s="139"/>
      <c r="O249" s="139"/>
      <c r="P249" s="141">
        <f t="shared" si="15"/>
        <v>49.581081081081081</v>
      </c>
      <c r="Q249" s="141">
        <v>43.5</v>
      </c>
    </row>
    <row r="250" spans="1:17" x14ac:dyDescent="0.2">
      <c r="A250" s="134" t="s">
        <v>3044</v>
      </c>
      <c r="B250" s="134">
        <v>4</v>
      </c>
      <c r="C250" s="134"/>
      <c r="D250" s="136" t="s">
        <v>1866</v>
      </c>
      <c r="E250" s="137">
        <v>99.5</v>
      </c>
      <c r="F250" s="137">
        <f t="shared" si="17"/>
        <v>104.47500000000001</v>
      </c>
      <c r="G250" s="159">
        <v>207.5</v>
      </c>
      <c r="H250" s="139"/>
      <c r="I250" s="139"/>
      <c r="J250" s="140"/>
      <c r="K250" s="140"/>
      <c r="L250" s="140"/>
      <c r="M250" s="140"/>
      <c r="N250" s="139"/>
      <c r="O250" s="139"/>
      <c r="P250" s="141">
        <f t="shared" si="15"/>
        <v>49.650602409638552</v>
      </c>
      <c r="Q250" s="141">
        <v>161</v>
      </c>
    </row>
    <row r="251" spans="1:17" x14ac:dyDescent="0.2">
      <c r="A251" s="134" t="s">
        <v>3045</v>
      </c>
      <c r="B251" s="134">
        <v>2</v>
      </c>
      <c r="C251" s="134"/>
      <c r="D251" s="136" t="s">
        <v>3046</v>
      </c>
      <c r="E251" s="137">
        <v>10.42</v>
      </c>
      <c r="F251" s="137">
        <f t="shared" si="17"/>
        <v>10.941000000000001</v>
      </c>
      <c r="G251" s="138">
        <v>21.74</v>
      </c>
      <c r="H251" s="139">
        <v>20.65</v>
      </c>
      <c r="I251" s="139"/>
      <c r="J251" s="140"/>
      <c r="K251" s="140"/>
      <c r="L251" s="140"/>
      <c r="M251" s="140"/>
      <c r="N251" s="139"/>
      <c r="O251" s="139"/>
      <c r="P251" s="141">
        <f t="shared" si="15"/>
        <v>49.673413063477462</v>
      </c>
      <c r="Q251" s="141">
        <v>17</v>
      </c>
    </row>
    <row r="252" spans="1:17" x14ac:dyDescent="0.2">
      <c r="A252" s="134" t="s">
        <v>3047</v>
      </c>
      <c r="B252" s="134">
        <v>3</v>
      </c>
      <c r="C252" s="134"/>
      <c r="D252" s="136" t="s">
        <v>1902</v>
      </c>
      <c r="E252" s="137">
        <v>19.559999999999999</v>
      </c>
      <c r="F252" s="137">
        <f t="shared" ref="F252:F262" si="18">+E252*1.2</f>
        <v>23.471999999999998</v>
      </c>
      <c r="G252" s="138">
        <v>47.03</v>
      </c>
      <c r="H252" s="139"/>
      <c r="I252" s="139"/>
      <c r="J252" s="140"/>
      <c r="K252" s="140"/>
      <c r="L252" s="140"/>
      <c r="M252" s="140"/>
      <c r="N252" s="139"/>
      <c r="O252" s="139"/>
      <c r="P252" s="141">
        <f t="shared" si="15"/>
        <v>50.091431001488417</v>
      </c>
      <c r="Q252" s="141">
        <v>36.15</v>
      </c>
    </row>
    <row r="253" spans="1:17" x14ac:dyDescent="0.2">
      <c r="A253" s="134" t="s">
        <v>3048</v>
      </c>
      <c r="B253" s="134">
        <v>3</v>
      </c>
      <c r="C253" s="134"/>
      <c r="D253" s="136" t="s">
        <v>1904</v>
      </c>
      <c r="E253" s="137">
        <v>27.38</v>
      </c>
      <c r="F253" s="137">
        <f t="shared" si="18"/>
        <v>32.855999999999995</v>
      </c>
      <c r="G253" s="138">
        <v>65.84</v>
      </c>
      <c r="H253" s="139"/>
      <c r="I253" s="139"/>
      <c r="J253" s="140"/>
      <c r="K253" s="140"/>
      <c r="L253" s="140"/>
      <c r="M253" s="140"/>
      <c r="N253" s="139"/>
      <c r="O253" s="139"/>
      <c r="P253" s="141">
        <f t="shared" si="15"/>
        <v>50.097205346294061</v>
      </c>
      <c r="Q253" s="141">
        <v>50.55</v>
      </c>
    </row>
    <row r="254" spans="1:17" x14ac:dyDescent="0.2">
      <c r="A254" s="134" t="s">
        <v>3049</v>
      </c>
      <c r="B254" s="134">
        <v>3</v>
      </c>
      <c r="C254" s="134"/>
      <c r="D254" s="136" t="s">
        <v>1909</v>
      </c>
      <c r="E254" s="137">
        <v>50.85</v>
      </c>
      <c r="F254" s="137">
        <f t="shared" si="18"/>
        <v>61.019999999999996</v>
      </c>
      <c r="G254" s="138">
        <v>122.28</v>
      </c>
      <c r="H254" s="139"/>
      <c r="I254" s="139"/>
      <c r="J254" s="140"/>
      <c r="K254" s="140"/>
      <c r="L254" s="140"/>
      <c r="M254" s="140"/>
      <c r="N254" s="139"/>
      <c r="O254" s="139"/>
      <c r="P254" s="141">
        <f t="shared" si="15"/>
        <v>50.098135426889115</v>
      </c>
      <c r="Q254" s="141">
        <v>94</v>
      </c>
    </row>
    <row r="255" spans="1:17" x14ac:dyDescent="0.2">
      <c r="A255" s="134" t="s">
        <v>3050</v>
      </c>
      <c r="B255" s="134">
        <v>3</v>
      </c>
      <c r="C255" s="134"/>
      <c r="D255" s="136" t="s">
        <v>1903</v>
      </c>
      <c r="E255" s="137">
        <v>23.47</v>
      </c>
      <c r="F255" s="137">
        <f t="shared" si="18"/>
        <v>28.163999999999998</v>
      </c>
      <c r="G255" s="138">
        <v>56.44</v>
      </c>
      <c r="H255" s="139"/>
      <c r="I255" s="139"/>
      <c r="J255" s="140"/>
      <c r="K255" s="140"/>
      <c r="L255" s="140"/>
      <c r="M255" s="140"/>
      <c r="N255" s="139"/>
      <c r="O255" s="139"/>
      <c r="P255" s="141">
        <f t="shared" si="15"/>
        <v>50.099220411055988</v>
      </c>
      <c r="Q255" s="141">
        <v>43.35</v>
      </c>
    </row>
    <row r="256" spans="1:17" x14ac:dyDescent="0.2">
      <c r="A256" s="134" t="s">
        <v>3051</v>
      </c>
      <c r="B256" s="134">
        <v>3</v>
      </c>
      <c r="C256" s="134"/>
      <c r="D256" s="136" t="s">
        <v>1908</v>
      </c>
      <c r="E256" s="137">
        <v>46.94</v>
      </c>
      <c r="F256" s="137">
        <f t="shared" si="18"/>
        <v>56.327999999999996</v>
      </c>
      <c r="G256" s="138">
        <v>112.88</v>
      </c>
      <c r="H256" s="139"/>
      <c r="I256" s="139"/>
      <c r="J256" s="140"/>
      <c r="K256" s="140"/>
      <c r="L256" s="140"/>
      <c r="M256" s="140"/>
      <c r="N256" s="139"/>
      <c r="O256" s="139"/>
      <c r="P256" s="141">
        <f t="shared" si="15"/>
        <v>50.099220411055988</v>
      </c>
      <c r="Q256" s="141">
        <v>86.7</v>
      </c>
    </row>
    <row r="257" spans="1:17" x14ac:dyDescent="0.2">
      <c r="A257" s="134" t="s">
        <v>3052</v>
      </c>
      <c r="B257" s="134">
        <v>3</v>
      </c>
      <c r="C257" s="134"/>
      <c r="D257" s="136" t="s">
        <v>1910</v>
      </c>
      <c r="E257" s="137">
        <v>54.76</v>
      </c>
      <c r="F257" s="137">
        <f t="shared" si="18"/>
        <v>65.711999999999989</v>
      </c>
      <c r="G257" s="138">
        <v>131.69</v>
      </c>
      <c r="H257" s="139"/>
      <c r="I257" s="139"/>
      <c r="J257" s="140"/>
      <c r="K257" s="140"/>
      <c r="L257" s="140"/>
      <c r="M257" s="140"/>
      <c r="N257" s="139"/>
      <c r="O257" s="139"/>
      <c r="P257" s="141">
        <f t="shared" si="15"/>
        <v>50.100994760422211</v>
      </c>
      <c r="Q257" s="141">
        <v>101.1</v>
      </c>
    </row>
    <row r="258" spans="1:17" x14ac:dyDescent="0.2">
      <c r="A258" s="134" t="s">
        <v>3053</v>
      </c>
      <c r="B258" s="134">
        <v>3</v>
      </c>
      <c r="C258" s="134"/>
      <c r="D258" s="136" t="s">
        <v>1905</v>
      </c>
      <c r="E258" s="137">
        <v>31.29</v>
      </c>
      <c r="F258" s="137">
        <f t="shared" si="18"/>
        <v>37.547999999999995</v>
      </c>
      <c r="G258" s="138">
        <v>75.25</v>
      </c>
      <c r="H258" s="139"/>
      <c r="I258" s="139"/>
      <c r="J258" s="140"/>
      <c r="K258" s="140"/>
      <c r="L258" s="140"/>
      <c r="M258" s="140"/>
      <c r="N258" s="139"/>
      <c r="O258" s="139"/>
      <c r="P258" s="141">
        <f t="shared" si="15"/>
        <v>50.102325581395355</v>
      </c>
      <c r="Q258" s="141">
        <v>57.8</v>
      </c>
    </row>
    <row r="259" spans="1:17" x14ac:dyDescent="0.2">
      <c r="A259" s="134" t="s">
        <v>3054</v>
      </c>
      <c r="B259" s="134">
        <v>3</v>
      </c>
      <c r="C259" s="134"/>
      <c r="D259" s="136" t="s">
        <v>3055</v>
      </c>
      <c r="E259" s="137">
        <v>39.11</v>
      </c>
      <c r="F259" s="137">
        <f t="shared" si="18"/>
        <v>46.931999999999995</v>
      </c>
      <c r="G259" s="138">
        <v>94.06</v>
      </c>
      <c r="H259" s="139"/>
      <c r="I259" s="139"/>
      <c r="J259" s="140"/>
      <c r="K259" s="140"/>
      <c r="L259" s="140"/>
      <c r="M259" s="140"/>
      <c r="N259" s="139"/>
      <c r="O259" s="139"/>
      <c r="P259" s="141">
        <f t="shared" si="15"/>
        <v>50.104188815649593</v>
      </c>
      <c r="Q259" s="141">
        <v>72.3</v>
      </c>
    </row>
    <row r="260" spans="1:17" x14ac:dyDescent="0.2">
      <c r="A260" s="134" t="s">
        <v>3056</v>
      </c>
      <c r="B260" s="134">
        <v>3</v>
      </c>
      <c r="C260" s="134"/>
      <c r="D260" s="136" t="s">
        <v>1906</v>
      </c>
      <c r="E260" s="137">
        <v>35.200000000000003</v>
      </c>
      <c r="F260" s="137">
        <f t="shared" si="18"/>
        <v>42.24</v>
      </c>
      <c r="G260" s="138">
        <v>84.66</v>
      </c>
      <c r="H260" s="139"/>
      <c r="I260" s="139"/>
      <c r="J260" s="140"/>
      <c r="K260" s="140"/>
      <c r="L260" s="140"/>
      <c r="M260" s="140"/>
      <c r="N260" s="139"/>
      <c r="O260" s="139"/>
      <c r="P260" s="141">
        <f t="shared" si="15"/>
        <v>50.106307583274265</v>
      </c>
      <c r="Q260" s="141">
        <v>65</v>
      </c>
    </row>
    <row r="261" spans="1:17" x14ac:dyDescent="0.2">
      <c r="A261" s="134" t="s">
        <v>3057</v>
      </c>
      <c r="B261" s="134">
        <v>3</v>
      </c>
      <c r="C261" s="134"/>
      <c r="D261" s="136" t="s">
        <v>1907</v>
      </c>
      <c r="E261" s="137">
        <v>43.02</v>
      </c>
      <c r="F261" s="137">
        <f t="shared" si="18"/>
        <v>51.624000000000002</v>
      </c>
      <c r="G261" s="138">
        <v>103.47</v>
      </c>
      <c r="H261" s="139"/>
      <c r="I261" s="139"/>
      <c r="J261" s="140"/>
      <c r="K261" s="140"/>
      <c r="L261" s="140"/>
      <c r="M261" s="140"/>
      <c r="N261" s="139"/>
      <c r="O261" s="139"/>
      <c r="P261" s="141">
        <f t="shared" si="15"/>
        <v>50.107277471730931</v>
      </c>
      <c r="Q261" s="141">
        <v>79.45</v>
      </c>
    </row>
    <row r="262" spans="1:17" x14ac:dyDescent="0.2">
      <c r="A262" s="134">
        <v>1718</v>
      </c>
      <c r="B262" s="134">
        <v>3</v>
      </c>
      <c r="C262" s="134"/>
      <c r="D262" s="136" t="s">
        <v>3058</v>
      </c>
      <c r="E262" s="137">
        <v>51.285555000000002</v>
      </c>
      <c r="F262" s="137">
        <f t="shared" si="18"/>
        <v>61.542665999999997</v>
      </c>
      <c r="G262" s="159">
        <v>123.75</v>
      </c>
      <c r="H262" s="139"/>
      <c r="I262" s="139"/>
      <c r="J262" s="140"/>
      <c r="K262" s="140"/>
      <c r="L262" s="140"/>
      <c r="M262" s="140"/>
      <c r="N262" s="139"/>
      <c r="O262" s="139"/>
      <c r="P262" s="141">
        <f t="shared" si="15"/>
        <v>50.268552727272727</v>
      </c>
      <c r="Q262" s="141">
        <v>94.7</v>
      </c>
    </row>
    <row r="263" spans="1:17" x14ac:dyDescent="0.2">
      <c r="A263" s="134" t="s">
        <v>3059</v>
      </c>
      <c r="B263" s="134">
        <v>2</v>
      </c>
      <c r="C263" s="134"/>
      <c r="D263" s="136" t="s">
        <v>500</v>
      </c>
      <c r="E263" s="137">
        <v>73.95</v>
      </c>
      <c r="F263" s="137">
        <f>+E263*1.05</f>
        <v>77.647500000000008</v>
      </c>
      <c r="G263" s="138">
        <v>157.94</v>
      </c>
      <c r="H263" s="139"/>
      <c r="I263" s="139"/>
      <c r="J263" s="140"/>
      <c r="K263" s="140"/>
      <c r="L263" s="140"/>
      <c r="M263" s="140"/>
      <c r="N263" s="139"/>
      <c r="O263" s="139"/>
      <c r="P263" s="141">
        <f t="shared" si="15"/>
        <v>50.837343294922114</v>
      </c>
      <c r="Q263" s="141">
        <v>120</v>
      </c>
    </row>
    <row r="264" spans="1:17" x14ac:dyDescent="0.2">
      <c r="A264" s="134" t="s">
        <v>3060</v>
      </c>
      <c r="B264" s="134">
        <v>3</v>
      </c>
      <c r="C264" s="134"/>
      <c r="D264" s="136" t="s">
        <v>39</v>
      </c>
      <c r="E264" s="137">
        <v>3.25</v>
      </c>
      <c r="F264" s="137">
        <f>+E264*1.2</f>
        <v>3.9</v>
      </c>
      <c r="G264" s="138">
        <v>7.95</v>
      </c>
      <c r="H264" s="139">
        <v>6.7</v>
      </c>
      <c r="I264" s="139"/>
      <c r="J264" s="140">
        <v>6.36</v>
      </c>
      <c r="K264" s="140"/>
      <c r="L264" s="140"/>
      <c r="M264" s="140"/>
      <c r="N264" s="139">
        <v>5.95</v>
      </c>
      <c r="O264" s="139"/>
      <c r="P264" s="141">
        <f t="shared" ref="P264:P327" si="19">+(G264-F264)*100/G264</f>
        <v>50.943396226415103</v>
      </c>
      <c r="Q264" s="141">
        <v>6</v>
      </c>
    </row>
    <row r="265" spans="1:17" x14ac:dyDescent="0.2">
      <c r="A265" s="134" t="s">
        <v>3061</v>
      </c>
      <c r="B265" s="134">
        <v>3</v>
      </c>
      <c r="C265" s="134"/>
      <c r="D265" s="136" t="s">
        <v>40</v>
      </c>
      <c r="E265" s="137">
        <v>3.25</v>
      </c>
      <c r="F265" s="137">
        <f>+E265*1.2</f>
        <v>3.9</v>
      </c>
      <c r="G265" s="138">
        <v>7.95</v>
      </c>
      <c r="H265" s="139">
        <v>6.7</v>
      </c>
      <c r="I265" s="139"/>
      <c r="J265" s="140">
        <v>6.36</v>
      </c>
      <c r="K265" s="140"/>
      <c r="L265" s="140"/>
      <c r="M265" s="140"/>
      <c r="N265" s="139">
        <v>5.95</v>
      </c>
      <c r="O265" s="139"/>
      <c r="P265" s="141">
        <f t="shared" si="19"/>
        <v>50.943396226415103</v>
      </c>
      <c r="Q265" s="141">
        <v>6</v>
      </c>
    </row>
    <row r="266" spans="1:17" x14ac:dyDescent="0.2">
      <c r="A266" s="134" t="s">
        <v>3062</v>
      </c>
      <c r="B266" s="134">
        <v>2</v>
      </c>
      <c r="C266" s="134"/>
      <c r="D266" s="136" t="s">
        <v>368</v>
      </c>
      <c r="E266" s="137">
        <v>521.72400000000005</v>
      </c>
      <c r="F266" s="137">
        <f>+E266*1.05</f>
        <v>547.81020000000012</v>
      </c>
      <c r="G266" s="138">
        <v>1117.07</v>
      </c>
      <c r="H266" s="139"/>
      <c r="I266" s="139"/>
      <c r="J266" s="140"/>
      <c r="K266" s="140"/>
      <c r="L266" s="140"/>
      <c r="M266" s="140"/>
      <c r="N266" s="139"/>
      <c r="O266" s="139"/>
      <c r="P266" s="141">
        <f t="shared" si="19"/>
        <v>50.960083074471598</v>
      </c>
      <c r="Q266" s="141">
        <v>850</v>
      </c>
    </row>
    <row r="267" spans="1:17" x14ac:dyDescent="0.2">
      <c r="A267" s="134" t="s">
        <v>3063</v>
      </c>
      <c r="B267" s="134">
        <v>2</v>
      </c>
      <c r="C267" s="134"/>
      <c r="D267" s="136" t="s">
        <v>2222</v>
      </c>
      <c r="E267" s="137">
        <v>60.38</v>
      </c>
      <c r="F267" s="137">
        <f>+E267*1.05</f>
        <v>63.399000000000008</v>
      </c>
      <c r="G267" s="138">
        <v>129.51</v>
      </c>
      <c r="H267" s="139">
        <v>118.64</v>
      </c>
      <c r="I267" s="139"/>
      <c r="J267" s="140">
        <v>113.62</v>
      </c>
      <c r="K267" s="140"/>
      <c r="L267" s="140">
        <v>103.59</v>
      </c>
      <c r="M267" s="140"/>
      <c r="N267" s="139"/>
      <c r="O267" s="139"/>
      <c r="P267" s="141">
        <f t="shared" si="19"/>
        <v>51.047023395876757</v>
      </c>
      <c r="Q267" s="141">
        <v>98</v>
      </c>
    </row>
    <row r="268" spans="1:17" x14ac:dyDescent="0.2">
      <c r="A268" s="134" t="s">
        <v>3064</v>
      </c>
      <c r="B268" s="134">
        <v>3</v>
      </c>
      <c r="C268" s="134"/>
      <c r="D268" s="136" t="s">
        <v>289</v>
      </c>
      <c r="E268" s="137">
        <v>6.63</v>
      </c>
      <c r="F268" s="137">
        <f>+E268*1.2</f>
        <v>7.9559999999999995</v>
      </c>
      <c r="G268" s="159">
        <v>16.27</v>
      </c>
      <c r="H268" s="139"/>
      <c r="I268" s="139"/>
      <c r="J268" s="140"/>
      <c r="K268" s="140"/>
      <c r="L268" s="140"/>
      <c r="M268" s="140"/>
      <c r="N268" s="139"/>
      <c r="O268" s="139"/>
      <c r="P268" s="141">
        <f t="shared" si="19"/>
        <v>51.100184388444994</v>
      </c>
      <c r="Q268" s="141">
        <v>12.75</v>
      </c>
    </row>
    <row r="269" spans="1:17" x14ac:dyDescent="0.2">
      <c r="A269" s="134" t="s">
        <v>3065</v>
      </c>
      <c r="B269" s="134">
        <v>2</v>
      </c>
      <c r="C269" s="134"/>
      <c r="D269" s="136" t="s">
        <v>3066</v>
      </c>
      <c r="E269" s="137">
        <v>34.54</v>
      </c>
      <c r="F269" s="137">
        <f>+E269*1.05</f>
        <v>36.267000000000003</v>
      </c>
      <c r="G269" s="138">
        <v>74.41</v>
      </c>
      <c r="H269" s="139"/>
      <c r="I269" s="139"/>
      <c r="J269" s="140"/>
      <c r="K269" s="140"/>
      <c r="L269" s="140"/>
      <c r="M269" s="140"/>
      <c r="N269" s="139"/>
      <c r="O269" s="139"/>
      <c r="P269" s="141">
        <f t="shared" si="19"/>
        <v>51.260583254938844</v>
      </c>
      <c r="Q269" s="141">
        <v>56</v>
      </c>
    </row>
    <row r="270" spans="1:17" x14ac:dyDescent="0.2">
      <c r="A270" s="134" t="s">
        <v>3067</v>
      </c>
      <c r="B270" s="134">
        <v>2</v>
      </c>
      <c r="C270" s="134"/>
      <c r="D270" s="136" t="s">
        <v>3068</v>
      </c>
      <c r="E270" s="137">
        <v>2.87</v>
      </c>
      <c r="F270" s="137">
        <f>+E270*1.05</f>
        <v>3.0135000000000001</v>
      </c>
      <c r="G270" s="138">
        <v>6.19</v>
      </c>
      <c r="H270" s="139"/>
      <c r="I270" s="139"/>
      <c r="J270" s="140"/>
      <c r="K270" s="140"/>
      <c r="L270" s="140"/>
      <c r="M270" s="140"/>
      <c r="N270" s="139"/>
      <c r="O270" s="139"/>
      <c r="P270" s="141">
        <f t="shared" si="19"/>
        <v>51.316639741518578</v>
      </c>
      <c r="Q270" s="141">
        <v>4.7</v>
      </c>
    </row>
    <row r="271" spans="1:17" x14ac:dyDescent="0.2">
      <c r="A271" s="134" t="s">
        <v>3069</v>
      </c>
      <c r="B271" s="134">
        <v>2</v>
      </c>
      <c r="C271" s="134"/>
      <c r="D271" s="136" t="s">
        <v>265</v>
      </c>
      <c r="E271" s="137">
        <v>3.06</v>
      </c>
      <c r="F271" s="137">
        <f>+E271*1.05</f>
        <v>3.2130000000000001</v>
      </c>
      <c r="G271" s="138">
        <v>6.61</v>
      </c>
      <c r="H271" s="139">
        <v>6.27</v>
      </c>
      <c r="I271" s="139"/>
      <c r="J271" s="140"/>
      <c r="K271" s="140"/>
      <c r="L271" s="140"/>
      <c r="M271" s="140"/>
      <c r="N271" s="139"/>
      <c r="O271" s="139"/>
      <c r="P271" s="141">
        <f t="shared" si="19"/>
        <v>51.391830559757949</v>
      </c>
      <c r="Q271" s="141">
        <v>5</v>
      </c>
    </row>
    <row r="272" spans="1:17" x14ac:dyDescent="0.2">
      <c r="A272" s="134"/>
      <c r="B272" s="134">
        <v>2</v>
      </c>
      <c r="C272" s="134">
        <v>0</v>
      </c>
      <c r="D272" s="136" t="s">
        <v>3070</v>
      </c>
      <c r="E272" s="137">
        <v>1.62</v>
      </c>
      <c r="F272" s="137">
        <f>+E272*1.05</f>
        <v>1.7010000000000003</v>
      </c>
      <c r="G272" s="138">
        <v>3.51</v>
      </c>
      <c r="H272" s="139"/>
      <c r="I272" s="139"/>
      <c r="J272" s="140">
        <v>3.26</v>
      </c>
      <c r="K272" s="140"/>
      <c r="L272" s="140">
        <v>3.09</v>
      </c>
      <c r="M272" s="140"/>
      <c r="N272" s="139"/>
      <c r="O272" s="139"/>
      <c r="P272" s="141">
        <f t="shared" si="19"/>
        <v>51.538461538461526</v>
      </c>
      <c r="Q272" s="141">
        <v>2.65</v>
      </c>
    </row>
    <row r="273" spans="1:17" x14ac:dyDescent="0.2">
      <c r="A273" s="134" t="s">
        <v>3071</v>
      </c>
      <c r="B273" s="134">
        <v>3</v>
      </c>
      <c r="C273" s="134"/>
      <c r="D273" s="136" t="s">
        <v>2001</v>
      </c>
      <c r="E273" s="137">
        <v>38.71</v>
      </c>
      <c r="F273" s="137">
        <f>+E273*1.2</f>
        <v>46.451999999999998</v>
      </c>
      <c r="G273" s="138">
        <v>96.74</v>
      </c>
      <c r="H273" s="139"/>
      <c r="I273" s="139"/>
      <c r="J273" s="140"/>
      <c r="K273" s="140"/>
      <c r="L273" s="140"/>
      <c r="M273" s="140"/>
      <c r="N273" s="139"/>
      <c r="O273" s="139"/>
      <c r="P273" s="141">
        <f t="shared" si="19"/>
        <v>51.982633863965262</v>
      </c>
      <c r="Q273" s="141">
        <v>71.5</v>
      </c>
    </row>
    <row r="274" spans="1:17" x14ac:dyDescent="0.2">
      <c r="A274" s="134" t="s">
        <v>3072</v>
      </c>
      <c r="B274" s="134">
        <v>3</v>
      </c>
      <c r="C274" s="134"/>
      <c r="D274" s="136" t="s">
        <v>492</v>
      </c>
      <c r="E274" s="137">
        <v>99.71</v>
      </c>
      <c r="F274" s="137">
        <f>+E274*1.2</f>
        <v>119.65199999999999</v>
      </c>
      <c r="G274" s="138">
        <v>250</v>
      </c>
      <c r="H274" s="139"/>
      <c r="I274" s="139"/>
      <c r="J274" s="140"/>
      <c r="K274" s="140"/>
      <c r="L274" s="140"/>
      <c r="M274" s="140"/>
      <c r="N274" s="139"/>
      <c r="O274" s="139"/>
      <c r="P274" s="141">
        <f t="shared" si="19"/>
        <v>52.139200000000002</v>
      </c>
      <c r="Q274" s="141">
        <v>184.1</v>
      </c>
    </row>
    <row r="275" spans="1:17" x14ac:dyDescent="0.2">
      <c r="A275" s="134" t="s">
        <v>3073</v>
      </c>
      <c r="B275" s="134">
        <v>2</v>
      </c>
      <c r="C275" s="134"/>
      <c r="D275" s="136" t="s">
        <v>553</v>
      </c>
      <c r="E275" s="137">
        <v>30.38</v>
      </c>
      <c r="F275" s="137">
        <f>+E275*1.05</f>
        <v>31.899000000000001</v>
      </c>
      <c r="G275" s="138">
        <v>66.89</v>
      </c>
      <c r="H275" s="139"/>
      <c r="I275" s="139"/>
      <c r="J275" s="140"/>
      <c r="K275" s="140"/>
      <c r="L275" s="140"/>
      <c r="M275" s="140"/>
      <c r="N275" s="139"/>
      <c r="O275" s="139"/>
      <c r="P275" s="141">
        <f t="shared" si="19"/>
        <v>52.311257288084917</v>
      </c>
      <c r="Q275" s="141">
        <v>49.5</v>
      </c>
    </row>
    <row r="276" spans="1:17" x14ac:dyDescent="0.2">
      <c r="A276" s="160" t="s">
        <v>3074</v>
      </c>
      <c r="B276" s="134">
        <v>2</v>
      </c>
      <c r="C276" s="134"/>
      <c r="D276" s="136" t="s">
        <v>552</v>
      </c>
      <c r="E276" s="137">
        <v>29.18</v>
      </c>
      <c r="F276" s="137">
        <f>+E276*1.05</f>
        <v>30.638999999999999</v>
      </c>
      <c r="G276" s="138">
        <v>64.38</v>
      </c>
      <c r="H276" s="139"/>
      <c r="I276" s="139"/>
      <c r="J276" s="140"/>
      <c r="K276" s="140"/>
      <c r="L276" s="140"/>
      <c r="M276" s="140"/>
      <c r="N276" s="139"/>
      <c r="O276" s="139"/>
      <c r="P276" s="141">
        <f t="shared" si="19"/>
        <v>52.409133271202236</v>
      </c>
      <c r="Q276" s="141">
        <v>47.5</v>
      </c>
    </row>
    <row r="277" spans="1:17" x14ac:dyDescent="0.2">
      <c r="A277" s="134" t="s">
        <v>3075</v>
      </c>
      <c r="B277" s="134">
        <v>2</v>
      </c>
      <c r="C277" s="134"/>
      <c r="D277" s="136" t="s">
        <v>551</v>
      </c>
      <c r="E277" s="137">
        <v>26.12</v>
      </c>
      <c r="F277" s="137">
        <f>+E277*1.05</f>
        <v>27.426000000000002</v>
      </c>
      <c r="G277" s="138">
        <v>57.69</v>
      </c>
      <c r="H277" s="139"/>
      <c r="I277" s="139"/>
      <c r="J277" s="140"/>
      <c r="K277" s="140"/>
      <c r="L277" s="140"/>
      <c r="M277" s="140"/>
      <c r="N277" s="139"/>
      <c r="O277" s="139"/>
      <c r="P277" s="141">
        <f t="shared" si="19"/>
        <v>52.459698387935511</v>
      </c>
      <c r="Q277" s="141">
        <v>42.5</v>
      </c>
    </row>
    <row r="278" spans="1:17" x14ac:dyDescent="0.2">
      <c r="A278" s="160" t="s">
        <v>3076</v>
      </c>
      <c r="B278" s="134">
        <v>3</v>
      </c>
      <c r="C278" s="134"/>
      <c r="D278" s="136" t="s">
        <v>2004</v>
      </c>
      <c r="E278" s="137">
        <v>161.29</v>
      </c>
      <c r="F278" s="137">
        <f>+E278*1.2</f>
        <v>193.54799999999997</v>
      </c>
      <c r="G278" s="138">
        <v>411.79</v>
      </c>
      <c r="H278" s="139"/>
      <c r="I278" s="139"/>
      <c r="J278" s="140"/>
      <c r="K278" s="140"/>
      <c r="L278" s="140"/>
      <c r="M278" s="140"/>
      <c r="N278" s="139"/>
      <c r="O278" s="139"/>
      <c r="P278" s="141">
        <f t="shared" si="19"/>
        <v>52.998372957089785</v>
      </c>
      <c r="Q278" s="141">
        <v>288</v>
      </c>
    </row>
    <row r="279" spans="1:17" x14ac:dyDescent="0.2">
      <c r="A279" s="160" t="s">
        <v>3077</v>
      </c>
      <c r="B279" s="134">
        <v>2</v>
      </c>
      <c r="C279" s="134"/>
      <c r="D279" s="136" t="s">
        <v>1874</v>
      </c>
      <c r="E279" s="137">
        <v>11.6</v>
      </c>
      <c r="F279" s="137">
        <f>+E279*1.05</f>
        <v>12.18</v>
      </c>
      <c r="G279" s="138">
        <v>25.92</v>
      </c>
      <c r="H279" s="139"/>
      <c r="I279" s="139"/>
      <c r="J279" s="140">
        <v>24.62</v>
      </c>
      <c r="K279" s="140"/>
      <c r="L279" s="140"/>
      <c r="M279" s="140"/>
      <c r="N279" s="139">
        <v>23.33</v>
      </c>
      <c r="O279" s="139">
        <v>22.03</v>
      </c>
      <c r="P279" s="141">
        <f t="shared" si="19"/>
        <v>53.009259259259267</v>
      </c>
      <c r="Q279" s="141">
        <v>19</v>
      </c>
    </row>
    <row r="280" spans="1:17" x14ac:dyDescent="0.2">
      <c r="A280" s="134" t="s">
        <v>3078</v>
      </c>
      <c r="B280" s="134">
        <v>3</v>
      </c>
      <c r="C280" s="134"/>
      <c r="D280" s="136" t="s">
        <v>3079</v>
      </c>
      <c r="E280" s="137">
        <v>149.19</v>
      </c>
      <c r="F280" s="137">
        <f>+E280*1.2</f>
        <v>179.02799999999999</v>
      </c>
      <c r="G280" s="138">
        <v>381.1</v>
      </c>
      <c r="H280" s="139"/>
      <c r="I280" s="139"/>
      <c r="J280" s="140"/>
      <c r="K280" s="140"/>
      <c r="L280" s="140"/>
      <c r="M280" s="140"/>
      <c r="N280" s="139"/>
      <c r="O280" s="139"/>
      <c r="P280" s="141">
        <f t="shared" si="19"/>
        <v>53.023353450537925</v>
      </c>
      <c r="Q280" s="141">
        <v>275.5</v>
      </c>
    </row>
    <row r="281" spans="1:17" x14ac:dyDescent="0.2">
      <c r="A281" s="160" t="s">
        <v>3077</v>
      </c>
      <c r="B281" s="134">
        <v>3</v>
      </c>
      <c r="C281" s="134"/>
      <c r="D281" s="136" t="s">
        <v>243</v>
      </c>
      <c r="E281" s="137">
        <v>8.82</v>
      </c>
      <c r="F281" s="137">
        <f>+E281*1.2</f>
        <v>10.584</v>
      </c>
      <c r="G281" s="138">
        <v>22.58</v>
      </c>
      <c r="H281" s="139"/>
      <c r="I281" s="139">
        <v>21.41</v>
      </c>
      <c r="J281" s="140"/>
      <c r="K281" s="140">
        <v>20.32</v>
      </c>
      <c r="L281" s="140"/>
      <c r="M281" s="140">
        <v>19.149999999999999</v>
      </c>
      <c r="N281" s="139"/>
      <c r="O281" s="139"/>
      <c r="P281" s="141">
        <f t="shared" si="19"/>
        <v>53.126660761736048</v>
      </c>
      <c r="Q281" s="141">
        <v>16.3</v>
      </c>
    </row>
    <row r="282" spans="1:17" x14ac:dyDescent="0.2">
      <c r="A282" s="134" t="s">
        <v>3080</v>
      </c>
      <c r="B282" s="134">
        <v>3</v>
      </c>
      <c r="C282" s="134"/>
      <c r="D282" s="136" t="s">
        <v>511</v>
      </c>
      <c r="E282" s="137">
        <v>32.96</v>
      </c>
      <c r="F282" s="137">
        <f>+E282*1.2</f>
        <v>39.552</v>
      </c>
      <c r="G282" s="138">
        <v>85.28</v>
      </c>
      <c r="H282" s="139"/>
      <c r="I282" s="139"/>
      <c r="J282" s="140"/>
      <c r="K282" s="140"/>
      <c r="L282" s="140"/>
      <c r="M282" s="140"/>
      <c r="N282" s="139"/>
      <c r="O282" s="139"/>
      <c r="P282" s="141">
        <f t="shared" si="19"/>
        <v>53.621013133208258</v>
      </c>
      <c r="Q282" s="141">
        <v>60.85</v>
      </c>
    </row>
    <row r="283" spans="1:17" x14ac:dyDescent="0.2">
      <c r="A283" s="127" t="s">
        <v>3081</v>
      </c>
      <c r="B283" s="127">
        <v>3</v>
      </c>
      <c r="C283" s="127"/>
      <c r="D283" s="128" t="s">
        <v>577</v>
      </c>
      <c r="E283" s="129">
        <v>9.56</v>
      </c>
      <c r="F283" s="129">
        <f>+E283*1.2</f>
        <v>11.472</v>
      </c>
      <c r="G283" s="130">
        <v>25</v>
      </c>
      <c r="H283" s="131"/>
      <c r="I283" s="131"/>
      <c r="J283" s="131">
        <v>23.75</v>
      </c>
      <c r="K283" s="131"/>
      <c r="L283" s="131"/>
      <c r="M283" s="131"/>
      <c r="N283" s="131">
        <v>22.5</v>
      </c>
      <c r="O283" s="131"/>
      <c r="P283" s="132">
        <f t="shared" si="19"/>
        <v>54.111999999999995</v>
      </c>
      <c r="Q283" s="132">
        <v>17.649999999999999</v>
      </c>
    </row>
    <row r="284" spans="1:17" x14ac:dyDescent="0.2">
      <c r="A284" s="127" t="s">
        <v>3082</v>
      </c>
      <c r="B284" s="127">
        <v>3</v>
      </c>
      <c r="C284" s="127"/>
      <c r="D284" s="128" t="s">
        <v>576</v>
      </c>
      <c r="E284" s="129">
        <v>9.5500000000000007</v>
      </c>
      <c r="F284" s="129">
        <f>+E284*1.2</f>
        <v>11.46</v>
      </c>
      <c r="G284" s="130">
        <v>25</v>
      </c>
      <c r="H284" s="131"/>
      <c r="I284" s="131"/>
      <c r="J284" s="131">
        <v>23.75</v>
      </c>
      <c r="K284" s="131"/>
      <c r="L284" s="131"/>
      <c r="M284" s="131"/>
      <c r="N284" s="131">
        <v>22.5</v>
      </c>
      <c r="O284" s="131"/>
      <c r="P284" s="132">
        <f t="shared" si="19"/>
        <v>54.16</v>
      </c>
      <c r="Q284" s="132">
        <v>17.649999999999999</v>
      </c>
    </row>
    <row r="285" spans="1:17" x14ac:dyDescent="0.2">
      <c r="A285" s="134" t="s">
        <v>3083</v>
      </c>
      <c r="B285" s="134">
        <v>6</v>
      </c>
      <c r="C285" s="134"/>
      <c r="D285" s="136" t="s">
        <v>3084</v>
      </c>
      <c r="E285" s="137">
        <v>14.82</v>
      </c>
      <c r="F285" s="137">
        <f>+E285*1.05</f>
        <v>15.561000000000002</v>
      </c>
      <c r="G285" s="138">
        <v>34.28</v>
      </c>
      <c r="H285" s="139"/>
      <c r="I285" s="139"/>
      <c r="J285" s="140"/>
      <c r="K285" s="140"/>
      <c r="L285" s="140"/>
      <c r="M285" s="140"/>
      <c r="N285" s="139"/>
      <c r="O285" s="139"/>
      <c r="P285" s="141">
        <f t="shared" si="19"/>
        <v>54.606184364060681</v>
      </c>
      <c r="Q285" s="141">
        <v>24</v>
      </c>
    </row>
    <row r="286" spans="1:17" x14ac:dyDescent="0.2">
      <c r="A286" s="134" t="s">
        <v>3085</v>
      </c>
      <c r="B286" s="134">
        <v>6</v>
      </c>
      <c r="C286" s="134"/>
      <c r="D286" s="136" t="s">
        <v>3086</v>
      </c>
      <c r="E286" s="137">
        <v>14.82</v>
      </c>
      <c r="F286" s="137">
        <f>+E286*1.05</f>
        <v>15.561000000000002</v>
      </c>
      <c r="G286" s="138">
        <v>34.28</v>
      </c>
      <c r="H286" s="139"/>
      <c r="I286" s="139"/>
      <c r="J286" s="140"/>
      <c r="K286" s="140"/>
      <c r="L286" s="140"/>
      <c r="M286" s="140"/>
      <c r="N286" s="139"/>
      <c r="O286" s="139"/>
      <c r="P286" s="141">
        <f t="shared" si="19"/>
        <v>54.606184364060681</v>
      </c>
      <c r="Q286" s="141">
        <v>24</v>
      </c>
    </row>
    <row r="287" spans="1:17" x14ac:dyDescent="0.2">
      <c r="A287" s="134" t="s">
        <v>3087</v>
      </c>
      <c r="B287" s="134">
        <v>3</v>
      </c>
      <c r="C287" s="134"/>
      <c r="D287" s="136" t="s">
        <v>3088</v>
      </c>
      <c r="E287" s="137">
        <v>59.68</v>
      </c>
      <c r="F287" s="137">
        <f>+E287*1.2</f>
        <v>71.616</v>
      </c>
      <c r="G287" s="138">
        <v>158.86000000000001</v>
      </c>
      <c r="H287" s="139"/>
      <c r="I287" s="139"/>
      <c r="J287" s="140"/>
      <c r="K287" s="140"/>
      <c r="L287" s="140"/>
      <c r="M287" s="140"/>
      <c r="N287" s="139"/>
      <c r="O287" s="139"/>
      <c r="P287" s="141">
        <f t="shared" si="19"/>
        <v>54.918796424524743</v>
      </c>
      <c r="Q287" s="141">
        <v>110.2</v>
      </c>
    </row>
    <row r="288" spans="1:17" x14ac:dyDescent="0.2">
      <c r="A288" s="134" t="s">
        <v>3089</v>
      </c>
      <c r="B288" s="134">
        <v>3</v>
      </c>
      <c r="C288" s="134"/>
      <c r="D288" s="136" t="s">
        <v>3090</v>
      </c>
      <c r="E288" s="137">
        <v>30.65</v>
      </c>
      <c r="F288" s="137">
        <f>+E288*1.2</f>
        <v>36.779999999999994</v>
      </c>
      <c r="G288" s="138">
        <v>81.94</v>
      </c>
      <c r="H288" s="139"/>
      <c r="I288" s="139"/>
      <c r="J288" s="140"/>
      <c r="K288" s="140"/>
      <c r="L288" s="140"/>
      <c r="M288" s="140"/>
      <c r="N288" s="139"/>
      <c r="O288" s="139"/>
      <c r="P288" s="141">
        <f t="shared" si="19"/>
        <v>55.113497681230172</v>
      </c>
      <c r="Q288" s="141">
        <v>56.6</v>
      </c>
    </row>
    <row r="289" spans="1:17" x14ac:dyDescent="0.2">
      <c r="A289" s="134" t="s">
        <v>3091</v>
      </c>
      <c r="B289" s="134">
        <v>2</v>
      </c>
      <c r="C289" s="134"/>
      <c r="D289" s="136" t="s">
        <v>469</v>
      </c>
      <c r="E289" s="137">
        <v>597.71</v>
      </c>
      <c r="F289" s="137">
        <f>+E289*1.05</f>
        <v>627.59550000000002</v>
      </c>
      <c r="G289" s="138">
        <v>1398.36</v>
      </c>
      <c r="H289" s="139"/>
      <c r="I289" s="139"/>
      <c r="J289" s="140"/>
      <c r="K289" s="140"/>
      <c r="L289" s="140"/>
      <c r="M289" s="140"/>
      <c r="N289" s="139"/>
      <c r="O289" s="139"/>
      <c r="P289" s="141">
        <f t="shared" si="19"/>
        <v>55.119175319660165</v>
      </c>
      <c r="Q289" s="141">
        <v>970</v>
      </c>
    </row>
    <row r="290" spans="1:17" x14ac:dyDescent="0.2">
      <c r="A290" s="134" t="s">
        <v>3092</v>
      </c>
      <c r="B290" s="134">
        <v>2</v>
      </c>
      <c r="C290" s="134"/>
      <c r="D290" s="136" t="s">
        <v>471</v>
      </c>
      <c r="E290" s="137">
        <v>768.49</v>
      </c>
      <c r="F290" s="137">
        <f>+E290*1.05</f>
        <v>806.91450000000009</v>
      </c>
      <c r="G290" s="138">
        <v>1798.49</v>
      </c>
      <c r="H290" s="139"/>
      <c r="I290" s="139"/>
      <c r="J290" s="140"/>
      <c r="K290" s="140"/>
      <c r="L290" s="140"/>
      <c r="M290" s="140"/>
      <c r="N290" s="139"/>
      <c r="O290" s="139"/>
      <c r="P290" s="141">
        <f t="shared" si="19"/>
        <v>55.133778892292973</v>
      </c>
      <c r="Q290" s="141">
        <v>1250</v>
      </c>
    </row>
    <row r="291" spans="1:17" x14ac:dyDescent="0.2">
      <c r="A291" s="134" t="s">
        <v>3093</v>
      </c>
      <c r="B291" s="134">
        <v>2</v>
      </c>
      <c r="C291" s="134"/>
      <c r="D291" s="136" t="s">
        <v>470</v>
      </c>
      <c r="E291" s="137">
        <v>683.1</v>
      </c>
      <c r="F291" s="137">
        <f>+E291*1.05</f>
        <v>717.25500000000011</v>
      </c>
      <c r="G291" s="138">
        <v>1598.66</v>
      </c>
      <c r="H291" s="139"/>
      <c r="I291" s="139"/>
      <c r="J291" s="140"/>
      <c r="K291" s="140"/>
      <c r="L291" s="140"/>
      <c r="M291" s="140"/>
      <c r="N291" s="139"/>
      <c r="O291" s="139"/>
      <c r="P291" s="141">
        <f t="shared" si="19"/>
        <v>55.13398721429197</v>
      </c>
      <c r="Q291" s="141">
        <v>1110</v>
      </c>
    </row>
    <row r="292" spans="1:17" x14ac:dyDescent="0.2">
      <c r="A292" s="134" t="s">
        <v>3094</v>
      </c>
      <c r="B292" s="134">
        <v>3</v>
      </c>
      <c r="C292" s="134"/>
      <c r="D292" s="136" t="s">
        <v>3095</v>
      </c>
      <c r="E292" s="137">
        <v>82.19</v>
      </c>
      <c r="F292" s="137">
        <f>+E292*1.2</f>
        <v>98.628</v>
      </c>
      <c r="G292" s="146">
        <v>220</v>
      </c>
      <c r="H292" s="139"/>
      <c r="I292" s="139"/>
      <c r="J292" s="140"/>
      <c r="K292" s="140"/>
      <c r="L292" s="140"/>
      <c r="M292" s="140"/>
      <c r="N292" s="139"/>
      <c r="O292" s="139"/>
      <c r="P292" s="141">
        <f t="shared" si="19"/>
        <v>55.169090909090912</v>
      </c>
      <c r="Q292" s="141">
        <v>151.75</v>
      </c>
    </row>
    <row r="293" spans="1:17" x14ac:dyDescent="0.2">
      <c r="A293" s="134" t="s">
        <v>3096</v>
      </c>
      <c r="B293" s="134">
        <v>2</v>
      </c>
      <c r="C293" s="134"/>
      <c r="D293" s="136" t="s">
        <v>468</v>
      </c>
      <c r="E293" s="137">
        <v>512.33000000000004</v>
      </c>
      <c r="F293" s="137">
        <f>+E293*1.05</f>
        <v>537.94650000000001</v>
      </c>
      <c r="G293" s="138">
        <v>1228.26</v>
      </c>
      <c r="H293" s="139"/>
      <c r="I293" s="139"/>
      <c r="J293" s="140"/>
      <c r="K293" s="140"/>
      <c r="L293" s="140"/>
      <c r="M293" s="140"/>
      <c r="N293" s="139"/>
      <c r="O293" s="139"/>
      <c r="P293" s="141">
        <f t="shared" si="19"/>
        <v>56.202554833667129</v>
      </c>
      <c r="Q293" s="141">
        <v>850</v>
      </c>
    </row>
    <row r="294" spans="1:17" x14ac:dyDescent="0.2">
      <c r="A294" s="134" t="s">
        <v>3097</v>
      </c>
      <c r="B294" s="134">
        <v>2</v>
      </c>
      <c r="C294" s="134"/>
      <c r="D294" s="136" t="s">
        <v>3098</v>
      </c>
      <c r="E294" s="137">
        <v>35.36</v>
      </c>
      <c r="F294" s="137">
        <f>+E294*1.05</f>
        <v>37.128</v>
      </c>
      <c r="G294" s="138">
        <v>85.28</v>
      </c>
      <c r="H294" s="139">
        <v>76.760000000000005</v>
      </c>
      <c r="I294" s="139"/>
      <c r="J294" s="140"/>
      <c r="K294" s="140"/>
      <c r="L294" s="140"/>
      <c r="M294" s="140"/>
      <c r="N294" s="139"/>
      <c r="O294" s="139"/>
      <c r="P294" s="141">
        <f t="shared" si="19"/>
        <v>56.463414634146339</v>
      </c>
      <c r="Q294" s="141">
        <v>57.15</v>
      </c>
    </row>
    <row r="295" spans="1:17" x14ac:dyDescent="0.2">
      <c r="A295" s="134" t="s">
        <v>3099</v>
      </c>
      <c r="B295" s="134">
        <v>2</v>
      </c>
      <c r="C295" s="134"/>
      <c r="D295" s="136" t="s">
        <v>3100</v>
      </c>
      <c r="E295" s="137">
        <v>39.68</v>
      </c>
      <c r="F295" s="137">
        <f>+E295*1.05</f>
        <v>41.664000000000001</v>
      </c>
      <c r="G295" s="138">
        <v>96.15</v>
      </c>
      <c r="H295" s="139">
        <v>86.54</v>
      </c>
      <c r="I295" s="139"/>
      <c r="J295" s="140"/>
      <c r="K295" s="140"/>
      <c r="L295" s="140"/>
      <c r="M295" s="140"/>
      <c r="N295" s="139"/>
      <c r="O295" s="139"/>
      <c r="P295" s="141">
        <f t="shared" si="19"/>
        <v>56.667706708268334</v>
      </c>
      <c r="Q295" s="141">
        <v>64.099999999999994</v>
      </c>
    </row>
    <row r="296" spans="1:17" x14ac:dyDescent="0.2">
      <c r="A296" s="134" t="s">
        <v>3101</v>
      </c>
      <c r="B296" s="134">
        <v>2</v>
      </c>
      <c r="C296" s="134"/>
      <c r="D296" s="136" t="s">
        <v>3102</v>
      </c>
      <c r="E296" s="137">
        <v>37.950000000000003</v>
      </c>
      <c r="F296" s="137">
        <f>+E296*1.05</f>
        <v>39.847500000000004</v>
      </c>
      <c r="G296" s="138">
        <v>91.97</v>
      </c>
      <c r="H296" s="139">
        <v>82.78</v>
      </c>
      <c r="I296" s="139"/>
      <c r="J296" s="140"/>
      <c r="K296" s="140"/>
      <c r="L296" s="140"/>
      <c r="M296" s="140"/>
      <c r="N296" s="139"/>
      <c r="O296" s="139"/>
      <c r="P296" s="141">
        <f t="shared" si="19"/>
        <v>56.673371751658138</v>
      </c>
      <c r="Q296" s="141">
        <v>61.3</v>
      </c>
    </row>
    <row r="297" spans="1:17" x14ac:dyDescent="0.2">
      <c r="A297" s="143" t="s">
        <v>3103</v>
      </c>
      <c r="B297" s="143">
        <v>3</v>
      </c>
      <c r="C297" s="143"/>
      <c r="D297" s="144" t="s">
        <v>3104</v>
      </c>
      <c r="E297" s="145">
        <v>6.18</v>
      </c>
      <c r="F297" s="145">
        <f>+E297*1.2</f>
        <v>7.4159999999999995</v>
      </c>
      <c r="G297" s="146">
        <v>17.14</v>
      </c>
      <c r="H297" s="147"/>
      <c r="I297" s="147"/>
      <c r="J297" s="147"/>
      <c r="K297" s="147"/>
      <c r="L297" s="147"/>
      <c r="M297" s="147"/>
      <c r="N297" s="147"/>
      <c r="O297" s="147"/>
      <c r="P297" s="135">
        <f t="shared" si="19"/>
        <v>56.732788798133022</v>
      </c>
      <c r="Q297" s="148">
        <v>11.14</v>
      </c>
    </row>
    <row r="298" spans="1:17" x14ac:dyDescent="0.2">
      <c r="A298" s="134" t="s">
        <v>3105</v>
      </c>
      <c r="B298" s="134">
        <v>3</v>
      </c>
      <c r="C298" s="134"/>
      <c r="D298" s="136" t="s">
        <v>3106</v>
      </c>
      <c r="E298" s="137">
        <v>43.41</v>
      </c>
      <c r="F298" s="137">
        <f>+E298*1.2</f>
        <v>52.091999999999992</v>
      </c>
      <c r="G298" s="138">
        <v>120.4</v>
      </c>
      <c r="H298" s="139"/>
      <c r="I298" s="139"/>
      <c r="J298" s="140"/>
      <c r="K298" s="140"/>
      <c r="L298" s="140"/>
      <c r="M298" s="140"/>
      <c r="N298" s="139"/>
      <c r="O298" s="139"/>
      <c r="P298" s="141">
        <f t="shared" si="19"/>
        <v>56.734219269103001</v>
      </c>
      <c r="Q298" s="141">
        <v>80.2</v>
      </c>
    </row>
    <row r="299" spans="1:17" x14ac:dyDescent="0.2">
      <c r="A299" s="134" t="s">
        <v>3107</v>
      </c>
      <c r="B299" s="134">
        <v>2</v>
      </c>
      <c r="C299" s="134"/>
      <c r="D299" s="136" t="s">
        <v>267</v>
      </c>
      <c r="E299" s="137">
        <v>4.46</v>
      </c>
      <c r="F299" s="137">
        <f>+E299*1.05</f>
        <v>4.6829999999999998</v>
      </c>
      <c r="G299" s="138">
        <v>10.87</v>
      </c>
      <c r="H299" s="139">
        <v>10.28</v>
      </c>
      <c r="I299" s="139"/>
      <c r="J299" s="140"/>
      <c r="K299" s="140"/>
      <c r="L299" s="140"/>
      <c r="M299" s="140"/>
      <c r="N299" s="139"/>
      <c r="O299" s="139"/>
      <c r="P299" s="141">
        <f t="shared" si="19"/>
        <v>56.918123275068993</v>
      </c>
      <c r="Q299" s="141">
        <v>7.3</v>
      </c>
    </row>
    <row r="300" spans="1:17" x14ac:dyDescent="0.2">
      <c r="A300" s="143" t="s">
        <v>3108</v>
      </c>
      <c r="B300" s="143">
        <v>3</v>
      </c>
      <c r="C300" s="143"/>
      <c r="D300" s="144" t="s">
        <v>324</v>
      </c>
      <c r="E300" s="145">
        <v>16.47</v>
      </c>
      <c r="F300" s="145">
        <f t="shared" ref="F300:F310" si="20">+E300*1.2</f>
        <v>19.763999999999999</v>
      </c>
      <c r="G300" s="146">
        <v>45.9</v>
      </c>
      <c r="H300" s="147"/>
      <c r="I300" s="147"/>
      <c r="J300" s="147"/>
      <c r="K300" s="147"/>
      <c r="L300" s="147"/>
      <c r="M300" s="147"/>
      <c r="N300" s="147"/>
      <c r="O300" s="147"/>
      <c r="P300" s="135">
        <f t="shared" si="19"/>
        <v>56.941176470588232</v>
      </c>
      <c r="Q300" s="148">
        <v>29.83</v>
      </c>
    </row>
    <row r="301" spans="1:17" x14ac:dyDescent="0.2">
      <c r="A301" s="134" t="s">
        <v>3109</v>
      </c>
      <c r="B301" s="134">
        <v>3</v>
      </c>
      <c r="C301" s="134"/>
      <c r="D301" s="136" t="s">
        <v>1911</v>
      </c>
      <c r="E301" s="137">
        <v>1.38</v>
      </c>
      <c r="F301" s="137">
        <f t="shared" si="20"/>
        <v>1.6559999999999999</v>
      </c>
      <c r="G301" s="138">
        <v>3.85</v>
      </c>
      <c r="H301" s="139"/>
      <c r="I301" s="139"/>
      <c r="J301" s="140"/>
      <c r="K301" s="140"/>
      <c r="L301" s="140"/>
      <c r="M301" s="140"/>
      <c r="N301" s="139"/>
      <c r="O301" s="139"/>
      <c r="P301" s="141">
        <f t="shared" si="19"/>
        <v>56.987012987012989</v>
      </c>
      <c r="Q301" s="141">
        <v>2.5499999999999998</v>
      </c>
    </row>
    <row r="302" spans="1:17" x14ac:dyDescent="0.2">
      <c r="A302" s="134" t="s">
        <v>3110</v>
      </c>
      <c r="B302" s="134">
        <v>3</v>
      </c>
      <c r="C302" s="134"/>
      <c r="D302" s="136" t="s">
        <v>1914</v>
      </c>
      <c r="E302" s="137">
        <v>4.1500000000000004</v>
      </c>
      <c r="F302" s="137">
        <f t="shared" si="20"/>
        <v>4.9800000000000004</v>
      </c>
      <c r="G302" s="138">
        <v>11.62</v>
      </c>
      <c r="H302" s="139"/>
      <c r="I302" s="139"/>
      <c r="J302" s="140"/>
      <c r="K302" s="140"/>
      <c r="L302" s="140"/>
      <c r="M302" s="140"/>
      <c r="N302" s="139"/>
      <c r="O302" s="139"/>
      <c r="P302" s="141">
        <f t="shared" si="19"/>
        <v>57.142857142857139</v>
      </c>
      <c r="Q302" s="141">
        <v>7.65</v>
      </c>
    </row>
    <row r="303" spans="1:17" x14ac:dyDescent="0.2">
      <c r="A303" s="134" t="s">
        <v>3111</v>
      </c>
      <c r="B303" s="134">
        <v>3</v>
      </c>
      <c r="C303" s="134"/>
      <c r="D303" s="136" t="s">
        <v>1913</v>
      </c>
      <c r="E303" s="137">
        <v>2.77</v>
      </c>
      <c r="F303" s="137">
        <f t="shared" si="20"/>
        <v>3.3239999999999998</v>
      </c>
      <c r="G303" s="138">
        <v>7.78</v>
      </c>
      <c r="H303" s="139"/>
      <c r="I303" s="139"/>
      <c r="J303" s="140"/>
      <c r="K303" s="140"/>
      <c r="L303" s="140"/>
      <c r="M303" s="140"/>
      <c r="N303" s="139"/>
      <c r="O303" s="139"/>
      <c r="P303" s="141">
        <f t="shared" si="19"/>
        <v>57.275064267352185</v>
      </c>
      <c r="Q303" s="141">
        <v>5.0999999999999996</v>
      </c>
    </row>
    <row r="304" spans="1:17" x14ac:dyDescent="0.2">
      <c r="A304" s="143" t="s">
        <v>3112</v>
      </c>
      <c r="B304" s="143">
        <v>3</v>
      </c>
      <c r="C304" s="143"/>
      <c r="D304" s="144" t="s">
        <v>335</v>
      </c>
      <c r="E304" s="145">
        <v>8.24</v>
      </c>
      <c r="F304" s="145">
        <f t="shared" si="20"/>
        <v>9.8879999999999999</v>
      </c>
      <c r="G304" s="146">
        <v>23.16</v>
      </c>
      <c r="H304" s="147"/>
      <c r="I304" s="147"/>
      <c r="J304" s="147"/>
      <c r="K304" s="147"/>
      <c r="L304" s="147"/>
      <c r="M304" s="147"/>
      <c r="N304" s="147"/>
      <c r="O304" s="147"/>
      <c r="P304" s="135">
        <f t="shared" si="19"/>
        <v>57.30569948186529</v>
      </c>
      <c r="Q304" s="148">
        <v>15.05</v>
      </c>
    </row>
    <row r="305" spans="1:17" x14ac:dyDescent="0.2">
      <c r="A305" s="134" t="s">
        <v>3113</v>
      </c>
      <c r="B305" s="134">
        <v>3</v>
      </c>
      <c r="C305" s="160" t="s">
        <v>3114</v>
      </c>
      <c r="D305" s="144" t="s">
        <v>89</v>
      </c>
      <c r="E305" s="137">
        <v>12.471</v>
      </c>
      <c r="F305" s="137">
        <f t="shared" si="20"/>
        <v>14.965199999999999</v>
      </c>
      <c r="G305" s="138">
        <v>35.119999999999997</v>
      </c>
      <c r="H305" s="139"/>
      <c r="I305" s="139"/>
      <c r="J305" s="140"/>
      <c r="K305" s="140"/>
      <c r="L305" s="140"/>
      <c r="M305" s="140"/>
      <c r="N305" s="139"/>
      <c r="O305" s="139"/>
      <c r="P305" s="141">
        <f t="shared" si="19"/>
        <v>57.388382687927106</v>
      </c>
      <c r="Q305" s="141">
        <v>21.4</v>
      </c>
    </row>
    <row r="306" spans="1:17" x14ac:dyDescent="0.2">
      <c r="A306" s="134" t="s">
        <v>3115</v>
      </c>
      <c r="B306" s="134">
        <v>3</v>
      </c>
      <c r="C306" s="134"/>
      <c r="D306" s="136" t="s">
        <v>3116</v>
      </c>
      <c r="E306" s="137">
        <v>74.010000000000005</v>
      </c>
      <c r="F306" s="137">
        <f t="shared" si="20"/>
        <v>88.811999999999998</v>
      </c>
      <c r="G306" s="138">
        <v>209</v>
      </c>
      <c r="H306" s="139"/>
      <c r="I306" s="139"/>
      <c r="J306" s="140"/>
      <c r="K306" s="140"/>
      <c r="L306" s="140"/>
      <c r="M306" s="140"/>
      <c r="N306" s="139"/>
      <c r="O306" s="139"/>
      <c r="P306" s="141">
        <f t="shared" si="19"/>
        <v>57.506220095693784</v>
      </c>
      <c r="Q306" s="141">
        <v>130</v>
      </c>
    </row>
    <row r="307" spans="1:17" x14ac:dyDescent="0.2">
      <c r="A307" s="134" t="s">
        <v>3117</v>
      </c>
      <c r="B307" s="134">
        <v>3</v>
      </c>
      <c r="C307" s="134"/>
      <c r="D307" s="136" t="s">
        <v>1915</v>
      </c>
      <c r="E307" s="137">
        <v>5.48</v>
      </c>
      <c r="F307" s="137">
        <f t="shared" si="20"/>
        <v>6.5760000000000005</v>
      </c>
      <c r="G307" s="138">
        <v>15.55</v>
      </c>
      <c r="H307" s="139"/>
      <c r="I307" s="139"/>
      <c r="J307" s="140"/>
      <c r="K307" s="140"/>
      <c r="L307" s="140"/>
      <c r="M307" s="140"/>
      <c r="N307" s="139"/>
      <c r="O307" s="139"/>
      <c r="P307" s="141">
        <f t="shared" si="19"/>
        <v>57.71061093247588</v>
      </c>
      <c r="Q307" s="141">
        <v>10.199999999999999</v>
      </c>
    </row>
    <row r="308" spans="1:17" x14ac:dyDescent="0.2">
      <c r="A308" s="134" t="s">
        <v>3118</v>
      </c>
      <c r="B308" s="134">
        <v>3</v>
      </c>
      <c r="C308" s="134"/>
      <c r="D308" s="136" t="s">
        <v>1918</v>
      </c>
      <c r="E308" s="137">
        <v>9.6</v>
      </c>
      <c r="F308" s="137">
        <f t="shared" si="20"/>
        <v>11.52</v>
      </c>
      <c r="G308" s="138">
        <v>27.26</v>
      </c>
      <c r="H308" s="139"/>
      <c r="I308" s="139"/>
      <c r="J308" s="140"/>
      <c r="K308" s="140"/>
      <c r="L308" s="140"/>
      <c r="M308" s="140"/>
      <c r="N308" s="139"/>
      <c r="O308" s="139"/>
      <c r="P308" s="141">
        <f t="shared" si="19"/>
        <v>57.740278796771833</v>
      </c>
      <c r="Q308" s="141">
        <v>17.850000000000001</v>
      </c>
    </row>
    <row r="309" spans="1:17" x14ac:dyDescent="0.2">
      <c r="A309" s="134" t="s">
        <v>3119</v>
      </c>
      <c r="B309" s="134">
        <v>3</v>
      </c>
      <c r="C309" s="134"/>
      <c r="D309" s="136" t="s">
        <v>1912</v>
      </c>
      <c r="E309" s="137">
        <v>13.71</v>
      </c>
      <c r="F309" s="137">
        <f t="shared" si="20"/>
        <v>16.452000000000002</v>
      </c>
      <c r="G309" s="138">
        <v>38.96</v>
      </c>
      <c r="H309" s="139"/>
      <c r="I309" s="139"/>
      <c r="J309" s="140"/>
      <c r="K309" s="140"/>
      <c r="L309" s="140"/>
      <c r="M309" s="140"/>
      <c r="N309" s="139"/>
      <c r="O309" s="139"/>
      <c r="P309" s="141">
        <f t="shared" si="19"/>
        <v>57.772073921971241</v>
      </c>
      <c r="Q309" s="141">
        <v>25.4</v>
      </c>
    </row>
    <row r="310" spans="1:17" x14ac:dyDescent="0.2">
      <c r="A310" s="143" t="s">
        <v>3120</v>
      </c>
      <c r="B310" s="143">
        <v>3</v>
      </c>
      <c r="C310" s="143"/>
      <c r="D310" s="144" t="s">
        <v>330</v>
      </c>
      <c r="E310" s="145">
        <v>4.12</v>
      </c>
      <c r="F310" s="145">
        <f t="shared" si="20"/>
        <v>4.944</v>
      </c>
      <c r="G310" s="146">
        <v>11.71</v>
      </c>
      <c r="H310" s="147"/>
      <c r="I310" s="147"/>
      <c r="J310" s="147"/>
      <c r="K310" s="147"/>
      <c r="L310" s="147"/>
      <c r="M310" s="147"/>
      <c r="N310" s="147"/>
      <c r="O310" s="147"/>
      <c r="P310" s="135">
        <f t="shared" si="19"/>
        <v>57.779675491033309</v>
      </c>
      <c r="Q310" s="148">
        <v>7.61</v>
      </c>
    </row>
    <row r="311" spans="1:17" x14ac:dyDescent="0.2">
      <c r="A311" s="134" t="s">
        <v>3121</v>
      </c>
      <c r="B311" s="134">
        <v>2</v>
      </c>
      <c r="C311" s="134"/>
      <c r="D311" s="136" t="s">
        <v>450</v>
      </c>
      <c r="E311" s="137">
        <v>35.630000000000003</v>
      </c>
      <c r="F311" s="137">
        <f>+E311*1.05</f>
        <v>37.411500000000004</v>
      </c>
      <c r="G311" s="138">
        <v>88.63</v>
      </c>
      <c r="H311" s="139">
        <v>84.2</v>
      </c>
      <c r="I311" s="139"/>
      <c r="J311" s="139">
        <v>79.77</v>
      </c>
      <c r="K311" s="140"/>
      <c r="L311" s="140"/>
      <c r="M311" s="140"/>
      <c r="N311" s="139"/>
      <c r="O311" s="139"/>
      <c r="P311" s="141">
        <f t="shared" si="19"/>
        <v>57.789123321674374</v>
      </c>
      <c r="Q311" s="141">
        <v>58</v>
      </c>
    </row>
    <row r="312" spans="1:17" x14ac:dyDescent="0.2">
      <c r="A312" s="134" t="s">
        <v>3122</v>
      </c>
      <c r="B312" s="134">
        <v>3</v>
      </c>
      <c r="C312" s="134"/>
      <c r="D312" s="136" t="s">
        <v>1919</v>
      </c>
      <c r="E312" s="137">
        <v>10.97</v>
      </c>
      <c r="F312" s="137">
        <f>+E312*1.2</f>
        <v>13.164</v>
      </c>
      <c r="G312" s="138">
        <v>31.19</v>
      </c>
      <c r="H312" s="139"/>
      <c r="I312" s="139"/>
      <c r="J312" s="140"/>
      <c r="K312" s="140"/>
      <c r="L312" s="140"/>
      <c r="M312" s="140"/>
      <c r="N312" s="139"/>
      <c r="O312" s="139"/>
      <c r="P312" s="141">
        <f t="shared" si="19"/>
        <v>57.794164796409113</v>
      </c>
      <c r="Q312" s="141">
        <v>20.399999999999999</v>
      </c>
    </row>
    <row r="313" spans="1:17" x14ac:dyDescent="0.2">
      <c r="A313" s="134" t="s">
        <v>3123</v>
      </c>
      <c r="B313" s="134">
        <v>3</v>
      </c>
      <c r="C313" s="134"/>
      <c r="D313" s="136" t="s">
        <v>1916</v>
      </c>
      <c r="E313" s="137">
        <v>6.85</v>
      </c>
      <c r="F313" s="137">
        <f>+E313*1.2</f>
        <v>8.2199999999999989</v>
      </c>
      <c r="G313" s="138">
        <v>19.48</v>
      </c>
      <c r="H313" s="139"/>
      <c r="I313" s="139"/>
      <c r="J313" s="140"/>
      <c r="K313" s="140"/>
      <c r="L313" s="140"/>
      <c r="M313" s="140"/>
      <c r="N313" s="139"/>
      <c r="O313" s="139"/>
      <c r="P313" s="141">
        <f t="shared" si="19"/>
        <v>57.802874743326498</v>
      </c>
      <c r="Q313" s="141">
        <v>12.75</v>
      </c>
    </row>
    <row r="314" spans="1:17" x14ac:dyDescent="0.2">
      <c r="A314" s="134" t="s">
        <v>3124</v>
      </c>
      <c r="B314" s="134">
        <v>3</v>
      </c>
      <c r="C314" s="134"/>
      <c r="D314" s="136" t="s">
        <v>1917</v>
      </c>
      <c r="E314" s="137">
        <v>8.23</v>
      </c>
      <c r="F314" s="137">
        <f>+E314*1.2</f>
        <v>9.8759999999999994</v>
      </c>
      <c r="G314" s="138">
        <v>23.41</v>
      </c>
      <c r="H314" s="139"/>
      <c r="I314" s="139"/>
      <c r="J314" s="140"/>
      <c r="K314" s="140"/>
      <c r="L314" s="140"/>
      <c r="M314" s="140"/>
      <c r="N314" s="139"/>
      <c r="O314" s="139"/>
      <c r="P314" s="141">
        <f t="shared" si="19"/>
        <v>57.812900469884667</v>
      </c>
      <c r="Q314" s="141">
        <v>15.35</v>
      </c>
    </row>
    <row r="315" spans="1:17" x14ac:dyDescent="0.2">
      <c r="A315" s="134" t="s">
        <v>3125</v>
      </c>
      <c r="B315" s="134">
        <v>3</v>
      </c>
      <c r="C315" s="134"/>
      <c r="D315" s="136" t="s">
        <v>1920</v>
      </c>
      <c r="E315" s="137">
        <v>12.34</v>
      </c>
      <c r="F315" s="137">
        <f>+E315*1.2</f>
        <v>14.808</v>
      </c>
      <c r="G315" s="138">
        <v>35.119999999999997</v>
      </c>
      <c r="H315" s="139"/>
      <c r="I315" s="139"/>
      <c r="J315" s="140"/>
      <c r="K315" s="140"/>
      <c r="L315" s="140"/>
      <c r="M315" s="140"/>
      <c r="N315" s="139"/>
      <c r="O315" s="139"/>
      <c r="P315" s="141">
        <f t="shared" si="19"/>
        <v>57.835990888382689</v>
      </c>
      <c r="Q315" s="141">
        <v>22.9</v>
      </c>
    </row>
    <row r="316" spans="1:17" x14ac:dyDescent="0.2">
      <c r="A316" s="134" t="s">
        <v>3126</v>
      </c>
      <c r="B316" s="134">
        <v>4</v>
      </c>
      <c r="C316" s="134"/>
      <c r="D316" s="136" t="s">
        <v>3127</v>
      </c>
      <c r="E316" s="137">
        <v>59.93</v>
      </c>
      <c r="F316" s="137">
        <f>+E316*1.05</f>
        <v>62.926500000000004</v>
      </c>
      <c r="G316" s="138">
        <v>149.66999999999999</v>
      </c>
      <c r="H316" s="139"/>
      <c r="I316" s="139"/>
      <c r="J316" s="140"/>
      <c r="K316" s="140"/>
      <c r="L316" s="140"/>
      <c r="M316" s="140"/>
      <c r="N316" s="139"/>
      <c r="O316" s="139"/>
      <c r="P316" s="141">
        <f t="shared" si="19"/>
        <v>57.956504309480856</v>
      </c>
      <c r="Q316" s="141">
        <v>98</v>
      </c>
    </row>
    <row r="317" spans="1:17" x14ac:dyDescent="0.2">
      <c r="A317" s="143">
        <v>2463</v>
      </c>
      <c r="B317" s="143">
        <v>3</v>
      </c>
      <c r="C317" s="143"/>
      <c r="D317" s="144" t="s">
        <v>326</v>
      </c>
      <c r="E317" s="145">
        <v>24.71</v>
      </c>
      <c r="F317" s="145">
        <f>+E317*1.2</f>
        <v>29.652000000000001</v>
      </c>
      <c r="G317" s="146">
        <v>70.569999999999993</v>
      </c>
      <c r="H317" s="147"/>
      <c r="I317" s="147"/>
      <c r="J317" s="147"/>
      <c r="K317" s="147"/>
      <c r="L317" s="147"/>
      <c r="M317" s="147"/>
      <c r="N317" s="147"/>
      <c r="O317" s="147"/>
      <c r="P317" s="135">
        <f t="shared" si="19"/>
        <v>57.982145387558447</v>
      </c>
      <c r="Q317" s="135">
        <v>45.86</v>
      </c>
    </row>
    <row r="318" spans="1:17" x14ac:dyDescent="0.2">
      <c r="A318" s="134" t="s">
        <v>3128</v>
      </c>
      <c r="B318" s="134">
        <v>2</v>
      </c>
      <c r="C318" s="134"/>
      <c r="D318" s="136" t="s">
        <v>104</v>
      </c>
      <c r="E318" s="137">
        <v>1111.8499999999999</v>
      </c>
      <c r="F318" s="137">
        <f>+E318*1.05</f>
        <v>1167.4424999999999</v>
      </c>
      <c r="G318" s="138">
        <v>2779.26</v>
      </c>
      <c r="H318" s="139"/>
      <c r="I318" s="139"/>
      <c r="J318" s="140"/>
      <c r="K318" s="140"/>
      <c r="L318" s="140"/>
      <c r="M318" s="140"/>
      <c r="N318" s="139"/>
      <c r="O318" s="139"/>
      <c r="P318" s="141">
        <f t="shared" si="19"/>
        <v>57.994484143261161</v>
      </c>
      <c r="Q318" s="141">
        <v>1800</v>
      </c>
    </row>
    <row r="319" spans="1:17" x14ac:dyDescent="0.2">
      <c r="A319" s="134" t="s">
        <v>3129</v>
      </c>
      <c r="B319" s="134">
        <v>2</v>
      </c>
      <c r="C319" s="134"/>
      <c r="D319" s="136" t="s">
        <v>467</v>
      </c>
      <c r="E319" s="137">
        <v>426.94</v>
      </c>
      <c r="F319" s="137">
        <f>+E319*1.05</f>
        <v>448.28700000000003</v>
      </c>
      <c r="G319" s="138">
        <v>1068.56</v>
      </c>
      <c r="H319" s="139"/>
      <c r="I319" s="139"/>
      <c r="J319" s="140"/>
      <c r="K319" s="140"/>
      <c r="L319" s="140"/>
      <c r="M319" s="140"/>
      <c r="N319" s="139"/>
      <c r="O319" s="139"/>
      <c r="P319" s="141">
        <f t="shared" si="19"/>
        <v>58.047559332185365</v>
      </c>
      <c r="Q319" s="141">
        <v>750</v>
      </c>
    </row>
    <row r="320" spans="1:17" x14ac:dyDescent="0.2">
      <c r="A320" s="134" t="s">
        <v>3130</v>
      </c>
      <c r="B320" s="134">
        <v>2</v>
      </c>
      <c r="C320" s="134"/>
      <c r="D320" s="136" t="s">
        <v>449</v>
      </c>
      <c r="E320" s="137">
        <v>8.25</v>
      </c>
      <c r="F320" s="137">
        <f>+E320*1.05</f>
        <v>8.6624999999999996</v>
      </c>
      <c r="G320" s="138">
        <v>20.65</v>
      </c>
      <c r="H320" s="139"/>
      <c r="I320" s="139"/>
      <c r="J320" s="140"/>
      <c r="K320" s="140"/>
      <c r="L320" s="140"/>
      <c r="M320" s="140"/>
      <c r="N320" s="139"/>
      <c r="O320" s="139"/>
      <c r="P320" s="141">
        <f t="shared" si="19"/>
        <v>58.050847457627121</v>
      </c>
      <c r="Q320" s="141">
        <v>13.5</v>
      </c>
    </row>
    <row r="321" spans="1:17" x14ac:dyDescent="0.2">
      <c r="A321" s="134" t="s">
        <v>3131</v>
      </c>
      <c r="B321" s="134">
        <v>3</v>
      </c>
      <c r="C321" s="134"/>
      <c r="D321" s="136" t="s">
        <v>1484</v>
      </c>
      <c r="E321" s="137">
        <v>3.93</v>
      </c>
      <c r="F321" s="137">
        <f>+E321*1.2</f>
        <v>4.7160000000000002</v>
      </c>
      <c r="G321" s="138">
        <v>11.29</v>
      </c>
      <c r="H321" s="139"/>
      <c r="I321" s="139">
        <v>10.119999999999999</v>
      </c>
      <c r="J321" s="140"/>
      <c r="K321" s="140">
        <v>9.6199999999999992</v>
      </c>
      <c r="L321" s="140"/>
      <c r="M321" s="140">
        <v>9.0399999999999991</v>
      </c>
      <c r="N321" s="139"/>
      <c r="O321" s="139"/>
      <c r="P321" s="141">
        <f t="shared" si="19"/>
        <v>58.228520814880419</v>
      </c>
      <c r="Q321" s="141">
        <f>+G321*(100-$T$1)/100</f>
        <v>11.29</v>
      </c>
    </row>
    <row r="322" spans="1:17" x14ac:dyDescent="0.2">
      <c r="A322" s="134" t="s">
        <v>3132</v>
      </c>
      <c r="B322" s="134">
        <v>2</v>
      </c>
      <c r="C322" s="134"/>
      <c r="D322" s="136" t="s">
        <v>2419</v>
      </c>
      <c r="E322" s="137">
        <v>139.43</v>
      </c>
      <c r="F322" s="137">
        <f>+E322*1.05</f>
        <v>146.40150000000003</v>
      </c>
      <c r="G322" s="138">
        <v>350.58</v>
      </c>
      <c r="H322" s="139"/>
      <c r="I322" s="139"/>
      <c r="J322" s="140"/>
      <c r="K322" s="140"/>
      <c r="L322" s="140"/>
      <c r="M322" s="140"/>
      <c r="N322" s="139"/>
      <c r="O322" s="139"/>
      <c r="P322" s="141">
        <f t="shared" si="19"/>
        <v>58.240201951052526</v>
      </c>
      <c r="Q322" s="141">
        <v>228</v>
      </c>
    </row>
    <row r="323" spans="1:17" x14ac:dyDescent="0.2">
      <c r="A323" s="143" t="s">
        <v>3133</v>
      </c>
      <c r="B323" s="143">
        <v>3</v>
      </c>
      <c r="C323" s="143"/>
      <c r="D323" s="144" t="s">
        <v>323</v>
      </c>
      <c r="E323" s="145">
        <v>12.35</v>
      </c>
      <c r="F323" s="145">
        <f>+E323*1.2</f>
        <v>14.819999999999999</v>
      </c>
      <c r="G323" s="146">
        <v>35.54</v>
      </c>
      <c r="H323" s="147"/>
      <c r="I323" s="147"/>
      <c r="J323" s="147"/>
      <c r="K323" s="147"/>
      <c r="L323" s="147"/>
      <c r="M323" s="147"/>
      <c r="N323" s="147"/>
      <c r="O323" s="147"/>
      <c r="P323" s="135">
        <f t="shared" si="19"/>
        <v>58.300506471581315</v>
      </c>
      <c r="Q323" s="148">
        <v>23.1</v>
      </c>
    </row>
    <row r="324" spans="1:17" x14ac:dyDescent="0.2">
      <c r="A324" s="134" t="s">
        <v>3134</v>
      </c>
      <c r="B324" s="134">
        <v>2</v>
      </c>
      <c r="C324" s="134"/>
      <c r="D324" s="136" t="s">
        <v>1940</v>
      </c>
      <c r="E324" s="137">
        <v>23.31</v>
      </c>
      <c r="F324" s="137">
        <f>+E324*1.05</f>
        <v>24.4755</v>
      </c>
      <c r="G324" s="138">
        <v>58.78</v>
      </c>
      <c r="H324" s="139"/>
      <c r="I324" s="139"/>
      <c r="J324" s="140"/>
      <c r="K324" s="140"/>
      <c r="L324" s="140"/>
      <c r="M324" s="140"/>
      <c r="N324" s="139"/>
      <c r="O324" s="139"/>
      <c r="P324" s="141">
        <f t="shared" si="19"/>
        <v>58.360837019394353</v>
      </c>
      <c r="Q324" s="141">
        <v>38</v>
      </c>
    </row>
    <row r="325" spans="1:17" x14ac:dyDescent="0.2">
      <c r="A325" s="134" t="s">
        <v>3135</v>
      </c>
      <c r="B325" s="134">
        <v>2</v>
      </c>
      <c r="C325" s="134"/>
      <c r="D325" s="136" t="s">
        <v>1937</v>
      </c>
      <c r="E325" s="137">
        <v>26.34</v>
      </c>
      <c r="F325" s="137">
        <f>+E325*1.05</f>
        <v>27.657</v>
      </c>
      <c r="G325" s="138">
        <v>66.56</v>
      </c>
      <c r="H325" s="139"/>
      <c r="I325" s="139"/>
      <c r="J325" s="140"/>
      <c r="K325" s="140"/>
      <c r="L325" s="140"/>
      <c r="M325" s="140"/>
      <c r="N325" s="139"/>
      <c r="O325" s="139"/>
      <c r="P325" s="141">
        <f t="shared" si="19"/>
        <v>58.448016826923087</v>
      </c>
      <c r="Q325" s="141">
        <v>43</v>
      </c>
    </row>
    <row r="326" spans="1:17" x14ac:dyDescent="0.2">
      <c r="A326" s="134" t="s">
        <v>3136</v>
      </c>
      <c r="B326" s="134">
        <v>3</v>
      </c>
      <c r="C326" s="134"/>
      <c r="D326" s="136" t="s">
        <v>269</v>
      </c>
      <c r="E326" s="137">
        <v>10.778675</v>
      </c>
      <c r="F326" s="137">
        <f t="shared" ref="F326:F336" si="21">+E326*1.2</f>
        <v>12.93441</v>
      </c>
      <c r="G326" s="138">
        <v>31.35</v>
      </c>
      <c r="H326" s="139"/>
      <c r="I326" s="139"/>
      <c r="J326" s="140"/>
      <c r="K326" s="140"/>
      <c r="L326" s="140"/>
      <c r="M326" s="140"/>
      <c r="N326" s="139"/>
      <c r="O326" s="139"/>
      <c r="P326" s="141">
        <f t="shared" si="19"/>
        <v>58.741913875598087</v>
      </c>
      <c r="Q326" s="141">
        <f t="shared" ref="Q326:Q335" si="22">+G326*(100-$T$1)/100</f>
        <v>31.35</v>
      </c>
    </row>
    <row r="327" spans="1:17" x14ac:dyDescent="0.2">
      <c r="A327" s="134" t="s">
        <v>3137</v>
      </c>
      <c r="B327" s="134">
        <v>3</v>
      </c>
      <c r="C327" s="134"/>
      <c r="D327" s="136" t="s">
        <v>275</v>
      </c>
      <c r="E327" s="137">
        <v>21.56</v>
      </c>
      <c r="F327" s="137">
        <f t="shared" si="21"/>
        <v>25.871999999999996</v>
      </c>
      <c r="G327" s="138">
        <v>62.71</v>
      </c>
      <c r="H327" s="139"/>
      <c r="I327" s="139"/>
      <c r="J327" s="140"/>
      <c r="K327" s="140"/>
      <c r="L327" s="140"/>
      <c r="M327" s="140"/>
      <c r="N327" s="139"/>
      <c r="O327" s="139"/>
      <c r="P327" s="141">
        <f t="shared" si="19"/>
        <v>58.743422101738169</v>
      </c>
      <c r="Q327" s="141">
        <f t="shared" si="22"/>
        <v>62.71</v>
      </c>
    </row>
    <row r="328" spans="1:17" x14ac:dyDescent="0.2">
      <c r="A328" s="134" t="s">
        <v>3138</v>
      </c>
      <c r="B328" s="134">
        <v>3</v>
      </c>
      <c r="C328" s="134"/>
      <c r="D328" s="136" t="s">
        <v>276</v>
      </c>
      <c r="E328" s="137">
        <v>23.715250000000001</v>
      </c>
      <c r="F328" s="137">
        <f t="shared" si="21"/>
        <v>28.458300000000001</v>
      </c>
      <c r="G328" s="138">
        <v>68.98</v>
      </c>
      <c r="H328" s="139"/>
      <c r="I328" s="139"/>
      <c r="J328" s="140"/>
      <c r="K328" s="140"/>
      <c r="L328" s="140"/>
      <c r="M328" s="140"/>
      <c r="N328" s="139"/>
      <c r="O328" s="139"/>
      <c r="P328" s="141">
        <f t="shared" ref="P328:P391" si="23">+(G328-F328)*100/G328</f>
        <v>58.744128732966075</v>
      </c>
      <c r="Q328" s="141">
        <f t="shared" si="22"/>
        <v>68.98</v>
      </c>
    </row>
    <row r="329" spans="1:17" x14ac:dyDescent="0.2">
      <c r="A329" s="134" t="s">
        <v>3139</v>
      </c>
      <c r="B329" s="134">
        <v>3</v>
      </c>
      <c r="C329" s="134"/>
      <c r="D329" s="136" t="s">
        <v>279</v>
      </c>
      <c r="E329" s="137">
        <v>28.023624999999999</v>
      </c>
      <c r="F329" s="137">
        <f t="shared" si="21"/>
        <v>33.628349999999998</v>
      </c>
      <c r="G329" s="138">
        <v>81.52</v>
      </c>
      <c r="H329" s="139"/>
      <c r="I329" s="139"/>
      <c r="J329" s="140"/>
      <c r="K329" s="140"/>
      <c r="L329" s="140"/>
      <c r="M329" s="140"/>
      <c r="N329" s="139"/>
      <c r="O329" s="139"/>
      <c r="P329" s="141">
        <f t="shared" si="23"/>
        <v>58.74834396467125</v>
      </c>
      <c r="Q329" s="141">
        <f t="shared" si="22"/>
        <v>81.52</v>
      </c>
    </row>
    <row r="330" spans="1:17" x14ac:dyDescent="0.2">
      <c r="A330" s="134" t="s">
        <v>3140</v>
      </c>
      <c r="B330" s="134">
        <v>3</v>
      </c>
      <c r="C330" s="134"/>
      <c r="D330" s="136" t="s">
        <v>278</v>
      </c>
      <c r="E330" s="137">
        <v>25.86655</v>
      </c>
      <c r="F330" s="137">
        <f t="shared" si="21"/>
        <v>31.039859999999997</v>
      </c>
      <c r="G330" s="138">
        <v>75.25</v>
      </c>
      <c r="H330" s="139"/>
      <c r="I330" s="139"/>
      <c r="J330" s="140"/>
      <c r="K330" s="140"/>
      <c r="L330" s="140"/>
      <c r="M330" s="140"/>
      <c r="N330" s="139"/>
      <c r="O330" s="139"/>
      <c r="P330" s="141">
        <f t="shared" si="23"/>
        <v>58.751016611295682</v>
      </c>
      <c r="Q330" s="141">
        <f t="shared" si="22"/>
        <v>75.25</v>
      </c>
    </row>
    <row r="331" spans="1:17" x14ac:dyDescent="0.2">
      <c r="A331" s="134" t="s">
        <v>3141</v>
      </c>
      <c r="B331" s="134">
        <v>3</v>
      </c>
      <c r="C331" s="134"/>
      <c r="D331" s="136" t="s">
        <v>271</v>
      </c>
      <c r="E331" s="137">
        <v>15.09</v>
      </c>
      <c r="F331" s="137">
        <f t="shared" si="21"/>
        <v>18.108000000000001</v>
      </c>
      <c r="G331" s="138">
        <v>43.9</v>
      </c>
      <c r="H331" s="139"/>
      <c r="I331" s="139"/>
      <c r="J331" s="140"/>
      <c r="K331" s="140"/>
      <c r="L331" s="140"/>
      <c r="M331" s="140"/>
      <c r="N331" s="139"/>
      <c r="O331" s="139"/>
      <c r="P331" s="141">
        <f t="shared" si="23"/>
        <v>58.751708428246012</v>
      </c>
      <c r="Q331" s="141">
        <f t="shared" si="22"/>
        <v>43.9</v>
      </c>
    </row>
    <row r="332" spans="1:17" x14ac:dyDescent="0.2">
      <c r="A332" s="134" t="s">
        <v>3142</v>
      </c>
      <c r="B332" s="134">
        <v>3</v>
      </c>
      <c r="C332" s="134"/>
      <c r="D332" s="136" t="s">
        <v>274</v>
      </c>
      <c r="E332" s="137">
        <v>19.399999999999999</v>
      </c>
      <c r="F332" s="137">
        <f t="shared" si="21"/>
        <v>23.279999999999998</v>
      </c>
      <c r="G332" s="138">
        <v>56.44</v>
      </c>
      <c r="H332" s="139"/>
      <c r="I332" s="139"/>
      <c r="J332" s="140"/>
      <c r="K332" s="140"/>
      <c r="L332" s="140"/>
      <c r="M332" s="140"/>
      <c r="N332" s="139"/>
      <c r="O332" s="139"/>
      <c r="P332" s="141">
        <f t="shared" si="23"/>
        <v>58.752657689581852</v>
      </c>
      <c r="Q332" s="141">
        <f t="shared" si="22"/>
        <v>56.44</v>
      </c>
    </row>
    <row r="333" spans="1:17" x14ac:dyDescent="0.2">
      <c r="A333" s="134" t="s">
        <v>3143</v>
      </c>
      <c r="B333" s="134">
        <v>3</v>
      </c>
      <c r="C333" s="134"/>
      <c r="D333" s="136" t="s">
        <v>273</v>
      </c>
      <c r="E333" s="137">
        <v>17.239999999999998</v>
      </c>
      <c r="F333" s="137">
        <f t="shared" si="21"/>
        <v>20.687999999999999</v>
      </c>
      <c r="G333" s="138">
        <v>50.17</v>
      </c>
      <c r="H333" s="139"/>
      <c r="I333" s="139"/>
      <c r="J333" s="140"/>
      <c r="K333" s="140"/>
      <c r="L333" s="140"/>
      <c r="M333" s="140"/>
      <c r="N333" s="139"/>
      <c r="O333" s="139"/>
      <c r="P333" s="141">
        <f t="shared" si="23"/>
        <v>58.764201714171818</v>
      </c>
      <c r="Q333" s="141">
        <f t="shared" si="22"/>
        <v>50.17</v>
      </c>
    </row>
    <row r="334" spans="1:17" x14ac:dyDescent="0.2">
      <c r="A334" s="134" t="s">
        <v>3144</v>
      </c>
      <c r="B334" s="134">
        <v>3</v>
      </c>
      <c r="C334" s="134"/>
      <c r="D334" s="136" t="s">
        <v>270</v>
      </c>
      <c r="E334" s="137">
        <v>12.929975000000001</v>
      </c>
      <c r="F334" s="137">
        <f t="shared" si="21"/>
        <v>15.515969999999999</v>
      </c>
      <c r="G334" s="138">
        <v>37.630000000000003</v>
      </c>
      <c r="H334" s="139"/>
      <c r="I334" s="139"/>
      <c r="J334" s="140"/>
      <c r="K334" s="140"/>
      <c r="L334" s="140"/>
      <c r="M334" s="140"/>
      <c r="N334" s="139"/>
      <c r="O334" s="139"/>
      <c r="P334" s="141">
        <f t="shared" si="23"/>
        <v>58.767020993887861</v>
      </c>
      <c r="Q334" s="141">
        <f t="shared" si="22"/>
        <v>37.630000000000003</v>
      </c>
    </row>
    <row r="335" spans="1:17" x14ac:dyDescent="0.2">
      <c r="A335" s="134" t="s">
        <v>3145</v>
      </c>
      <c r="B335" s="134">
        <v>3</v>
      </c>
      <c r="C335" s="134"/>
      <c r="D335" s="136" t="s">
        <v>51</v>
      </c>
      <c r="E335" s="137">
        <v>1.1200000000000001</v>
      </c>
      <c r="F335" s="137">
        <f t="shared" si="21"/>
        <v>1.3440000000000001</v>
      </c>
      <c r="G335" s="159">
        <v>3.27</v>
      </c>
      <c r="H335" s="139"/>
      <c r="I335" s="139"/>
      <c r="J335" s="140"/>
      <c r="K335" s="140"/>
      <c r="L335" s="140"/>
      <c r="M335" s="140"/>
      <c r="N335" s="139"/>
      <c r="O335" s="139"/>
      <c r="P335" s="141">
        <f t="shared" si="23"/>
        <v>58.899082568807337</v>
      </c>
      <c r="Q335" s="141">
        <f t="shared" si="22"/>
        <v>3.27</v>
      </c>
    </row>
    <row r="336" spans="1:17" x14ac:dyDescent="0.2">
      <c r="A336" s="134" t="s">
        <v>3146</v>
      </c>
      <c r="B336" s="134">
        <v>2</v>
      </c>
      <c r="C336" s="134"/>
      <c r="D336" s="136" t="s">
        <v>620</v>
      </c>
      <c r="E336" s="137">
        <v>34.28</v>
      </c>
      <c r="F336" s="137">
        <f t="shared" si="21"/>
        <v>41.136000000000003</v>
      </c>
      <c r="G336" s="138">
        <v>100.25</v>
      </c>
      <c r="H336" s="139">
        <v>95.23</v>
      </c>
      <c r="I336" s="139"/>
      <c r="J336" s="140">
        <v>90.23</v>
      </c>
      <c r="K336" s="140"/>
      <c r="L336" s="140"/>
      <c r="M336" s="140"/>
      <c r="N336" s="139"/>
      <c r="O336" s="139"/>
      <c r="P336" s="141">
        <f t="shared" si="23"/>
        <v>58.966583541147131</v>
      </c>
      <c r="Q336" s="141">
        <v>65</v>
      </c>
    </row>
    <row r="337" spans="1:17" x14ac:dyDescent="0.2">
      <c r="A337" s="134" t="s">
        <v>3147</v>
      </c>
      <c r="B337" s="134">
        <v>2</v>
      </c>
      <c r="C337" s="134"/>
      <c r="D337" s="136" t="s">
        <v>1870</v>
      </c>
      <c r="E337" s="137">
        <v>37.61</v>
      </c>
      <c r="F337" s="137">
        <f>+E337*1.05</f>
        <v>39.490500000000004</v>
      </c>
      <c r="G337" s="159">
        <v>96.45</v>
      </c>
      <c r="H337" s="139"/>
      <c r="I337" s="139"/>
      <c r="J337" s="140"/>
      <c r="K337" s="140"/>
      <c r="L337" s="140"/>
      <c r="M337" s="140"/>
      <c r="N337" s="139"/>
      <c r="O337" s="139"/>
      <c r="P337" s="141">
        <f t="shared" si="23"/>
        <v>59.055987558320368</v>
      </c>
      <c r="Q337" s="141">
        <v>62.5</v>
      </c>
    </row>
    <row r="338" spans="1:17" x14ac:dyDescent="0.2">
      <c r="A338" s="134" t="s">
        <v>3148</v>
      </c>
      <c r="B338" s="134">
        <v>3</v>
      </c>
      <c r="C338" s="134"/>
      <c r="D338" s="136" t="s">
        <v>283</v>
      </c>
      <c r="E338" s="137">
        <v>36.203000000000003</v>
      </c>
      <c r="F338" s="137">
        <f>+E338*1.2</f>
        <v>43.443600000000004</v>
      </c>
      <c r="G338" s="138">
        <v>106.23</v>
      </c>
      <c r="H338" s="139"/>
      <c r="I338" s="139"/>
      <c r="J338" s="140"/>
      <c r="K338" s="140"/>
      <c r="L338" s="140"/>
      <c r="M338" s="140"/>
      <c r="N338" s="139"/>
      <c r="O338" s="139"/>
      <c r="P338" s="141">
        <f t="shared" si="23"/>
        <v>59.10420785088958</v>
      </c>
      <c r="Q338" s="141">
        <f>+G338*(100-$T$1)/100</f>
        <v>106.23</v>
      </c>
    </row>
    <row r="339" spans="1:17" x14ac:dyDescent="0.2">
      <c r="A339" s="143"/>
      <c r="B339" s="143">
        <v>2</v>
      </c>
      <c r="C339" s="143">
        <v>0</v>
      </c>
      <c r="D339" s="136" t="s">
        <v>3149</v>
      </c>
      <c r="E339" s="137">
        <v>2.7</v>
      </c>
      <c r="F339" s="137">
        <f>+E339*1.05</f>
        <v>2.8350000000000004</v>
      </c>
      <c r="G339" s="138">
        <v>6.94</v>
      </c>
      <c r="H339" s="139">
        <v>6.27</v>
      </c>
      <c r="I339" s="139"/>
      <c r="J339" s="140">
        <v>5.6</v>
      </c>
      <c r="K339" s="140"/>
      <c r="L339" s="140">
        <v>5.18</v>
      </c>
      <c r="M339" s="140"/>
      <c r="N339" s="139"/>
      <c r="O339" s="139"/>
      <c r="P339" s="141">
        <f t="shared" si="23"/>
        <v>59.149855907780982</v>
      </c>
      <c r="Q339" s="141">
        <v>4.5</v>
      </c>
    </row>
    <row r="340" spans="1:17" x14ac:dyDescent="0.2">
      <c r="A340" s="134" t="s">
        <v>3150</v>
      </c>
      <c r="B340" s="134">
        <v>3</v>
      </c>
      <c r="C340" s="134"/>
      <c r="D340" s="136" t="s">
        <v>282</v>
      </c>
      <c r="E340" s="137">
        <v>34.072000000000003</v>
      </c>
      <c r="F340" s="137">
        <f>+E340*1.2</f>
        <v>40.886400000000002</v>
      </c>
      <c r="G340" s="138">
        <v>100.33</v>
      </c>
      <c r="H340" s="139"/>
      <c r="I340" s="139"/>
      <c r="J340" s="140"/>
      <c r="K340" s="140"/>
      <c r="L340" s="140"/>
      <c r="M340" s="140"/>
      <c r="N340" s="139"/>
      <c r="O340" s="139"/>
      <c r="P340" s="141">
        <f t="shared" si="23"/>
        <v>59.248081331605697</v>
      </c>
      <c r="Q340" s="141">
        <f>+G340*(100-$T$1)/100</f>
        <v>100.33</v>
      </c>
    </row>
    <row r="341" spans="1:17" x14ac:dyDescent="0.2">
      <c r="A341" s="134" t="s">
        <v>3151</v>
      </c>
      <c r="B341" s="134">
        <v>3</v>
      </c>
      <c r="C341" s="134"/>
      <c r="D341" s="136" t="s">
        <v>287</v>
      </c>
      <c r="E341" s="137">
        <v>42.59</v>
      </c>
      <c r="F341" s="137">
        <f>+E341*1.2</f>
        <v>51.108000000000004</v>
      </c>
      <c r="G341" s="138">
        <v>125.42</v>
      </c>
      <c r="H341" s="139"/>
      <c r="I341" s="139"/>
      <c r="J341" s="140"/>
      <c r="K341" s="140"/>
      <c r="L341" s="140"/>
      <c r="M341" s="140"/>
      <c r="N341" s="139"/>
      <c r="O341" s="139"/>
      <c r="P341" s="141">
        <f t="shared" si="23"/>
        <v>59.250518258650928</v>
      </c>
      <c r="Q341" s="141">
        <f>+G341*(100-$T$1)/100</f>
        <v>125.42</v>
      </c>
    </row>
    <row r="342" spans="1:17" x14ac:dyDescent="0.2">
      <c r="A342" s="134" t="s">
        <v>3152</v>
      </c>
      <c r="B342" s="134">
        <v>3</v>
      </c>
      <c r="C342" s="134"/>
      <c r="D342" s="136" t="s">
        <v>281</v>
      </c>
      <c r="E342" s="137">
        <v>31.94</v>
      </c>
      <c r="F342" s="137">
        <f>+E342*1.2</f>
        <v>38.328000000000003</v>
      </c>
      <c r="G342" s="138">
        <v>94.06</v>
      </c>
      <c r="H342" s="139"/>
      <c r="I342" s="139"/>
      <c r="J342" s="140"/>
      <c r="K342" s="140"/>
      <c r="L342" s="140"/>
      <c r="M342" s="140"/>
      <c r="N342" s="139"/>
      <c r="O342" s="139"/>
      <c r="P342" s="141">
        <f t="shared" si="23"/>
        <v>59.251541569211142</v>
      </c>
      <c r="Q342" s="141">
        <f>+G342*(100-$T$1)/100</f>
        <v>94.06</v>
      </c>
    </row>
    <row r="343" spans="1:17" x14ac:dyDescent="0.2">
      <c r="A343" s="134" t="s">
        <v>3153</v>
      </c>
      <c r="B343" s="134">
        <v>3</v>
      </c>
      <c r="C343" s="134"/>
      <c r="D343" s="136" t="s">
        <v>285</v>
      </c>
      <c r="E343" s="137">
        <v>40.457999999999998</v>
      </c>
      <c r="F343" s="137">
        <f>+E343*1.2</f>
        <v>48.549599999999998</v>
      </c>
      <c r="G343" s="138">
        <v>119.15</v>
      </c>
      <c r="H343" s="139"/>
      <c r="I343" s="139"/>
      <c r="J343" s="140"/>
      <c r="K343" s="140"/>
      <c r="L343" s="140"/>
      <c r="M343" s="140"/>
      <c r="N343" s="139"/>
      <c r="O343" s="139"/>
      <c r="P343" s="141">
        <f t="shared" si="23"/>
        <v>59.253378094838446</v>
      </c>
      <c r="Q343" s="141">
        <f>+G343*(100-$T$1)/100</f>
        <v>119.15</v>
      </c>
    </row>
    <row r="344" spans="1:17" x14ac:dyDescent="0.2">
      <c r="A344" s="134" t="s">
        <v>3154</v>
      </c>
      <c r="B344" s="134">
        <v>3</v>
      </c>
      <c r="C344" s="134"/>
      <c r="D344" s="136" t="s">
        <v>284</v>
      </c>
      <c r="E344" s="137">
        <v>38.326999999999998</v>
      </c>
      <c r="F344" s="137">
        <f>+E344*1.2</f>
        <v>45.992399999999996</v>
      </c>
      <c r="G344" s="138">
        <v>112.88</v>
      </c>
      <c r="H344" s="139"/>
      <c r="I344" s="139"/>
      <c r="J344" s="140"/>
      <c r="K344" s="140"/>
      <c r="L344" s="140"/>
      <c r="M344" s="140"/>
      <c r="N344" s="139"/>
      <c r="O344" s="139"/>
      <c r="P344" s="141">
        <f t="shared" si="23"/>
        <v>59.255492558469165</v>
      </c>
      <c r="Q344" s="141">
        <f>+G344*(100-$T$1)/100</f>
        <v>112.88</v>
      </c>
    </row>
    <row r="345" spans="1:17" x14ac:dyDescent="0.2">
      <c r="A345" s="134" t="s">
        <v>3155</v>
      </c>
      <c r="B345" s="134">
        <v>2</v>
      </c>
      <c r="C345" s="134"/>
      <c r="D345" s="136" t="s">
        <v>1999</v>
      </c>
      <c r="E345" s="137">
        <v>61.5</v>
      </c>
      <c r="F345" s="137">
        <f>+E345*1.05</f>
        <v>64.575000000000003</v>
      </c>
      <c r="G345" s="138">
        <v>158.86000000000001</v>
      </c>
      <c r="H345" s="139"/>
      <c r="I345" s="139"/>
      <c r="J345" s="140"/>
      <c r="K345" s="140"/>
      <c r="L345" s="140"/>
      <c r="M345" s="140"/>
      <c r="N345" s="139"/>
      <c r="O345" s="139"/>
      <c r="P345" s="141">
        <f t="shared" si="23"/>
        <v>59.35100088127912</v>
      </c>
      <c r="Q345" s="141">
        <v>102</v>
      </c>
    </row>
    <row r="346" spans="1:17" x14ac:dyDescent="0.2">
      <c r="A346" s="143" t="s">
        <v>3156</v>
      </c>
      <c r="B346" s="143">
        <v>3</v>
      </c>
      <c r="C346" s="143"/>
      <c r="D346" s="144" t="s">
        <v>322</v>
      </c>
      <c r="E346" s="145">
        <v>10.3</v>
      </c>
      <c r="F346" s="145">
        <f t="shared" ref="F346:F351" si="24">+E346*1.2</f>
        <v>12.360000000000001</v>
      </c>
      <c r="G346" s="146">
        <v>30.43</v>
      </c>
      <c r="H346" s="147"/>
      <c r="I346" s="147"/>
      <c r="J346" s="147"/>
      <c r="K346" s="147"/>
      <c r="L346" s="147"/>
      <c r="M346" s="147"/>
      <c r="N346" s="147"/>
      <c r="O346" s="147"/>
      <c r="P346" s="135">
        <f t="shared" si="23"/>
        <v>59.382188629641803</v>
      </c>
      <c r="Q346" s="148">
        <v>19.78</v>
      </c>
    </row>
    <row r="347" spans="1:17" x14ac:dyDescent="0.2">
      <c r="A347" s="134" t="s">
        <v>3157</v>
      </c>
      <c r="B347" s="134">
        <v>3</v>
      </c>
      <c r="C347" s="134"/>
      <c r="D347" s="136" t="s">
        <v>2002</v>
      </c>
      <c r="E347" s="137">
        <v>34.68</v>
      </c>
      <c r="F347" s="137">
        <f t="shared" si="24"/>
        <v>41.616</v>
      </c>
      <c r="G347" s="138">
        <v>104.01</v>
      </c>
      <c r="H347" s="139"/>
      <c r="I347" s="139"/>
      <c r="J347" s="140"/>
      <c r="K347" s="140"/>
      <c r="L347" s="140"/>
      <c r="M347" s="140"/>
      <c r="N347" s="139"/>
      <c r="O347" s="139"/>
      <c r="P347" s="141">
        <f t="shared" si="23"/>
        <v>59.988462647822324</v>
      </c>
      <c r="Q347" s="141">
        <f>+G347*(100-$T$1)/100</f>
        <v>104.01</v>
      </c>
    </row>
    <row r="348" spans="1:17" x14ac:dyDescent="0.2">
      <c r="A348" s="143" t="s">
        <v>3158</v>
      </c>
      <c r="B348" s="143">
        <v>3</v>
      </c>
      <c r="C348" s="143"/>
      <c r="D348" s="144" t="s">
        <v>325</v>
      </c>
      <c r="E348" s="145">
        <v>20.59</v>
      </c>
      <c r="F348" s="145">
        <f t="shared" si="24"/>
        <v>24.707999999999998</v>
      </c>
      <c r="G348" s="146">
        <v>61.96</v>
      </c>
      <c r="H348" s="147"/>
      <c r="I348" s="147"/>
      <c r="J348" s="147"/>
      <c r="K348" s="147"/>
      <c r="L348" s="147"/>
      <c r="M348" s="147"/>
      <c r="N348" s="147"/>
      <c r="O348" s="147"/>
      <c r="P348" s="135">
        <f t="shared" si="23"/>
        <v>60.122659780503554</v>
      </c>
      <c r="Q348" s="148">
        <v>40.270000000000003</v>
      </c>
    </row>
    <row r="349" spans="1:17" x14ac:dyDescent="0.2">
      <c r="A349" s="134" t="s">
        <v>3159</v>
      </c>
      <c r="B349" s="134">
        <v>3</v>
      </c>
      <c r="C349" s="134"/>
      <c r="D349" s="136" t="s">
        <v>3160</v>
      </c>
      <c r="E349" s="137">
        <v>4.97</v>
      </c>
      <c r="F349" s="137">
        <f t="shared" si="24"/>
        <v>5.9639999999999995</v>
      </c>
      <c r="G349" s="138">
        <v>15.05</v>
      </c>
      <c r="H349" s="139"/>
      <c r="I349" s="139"/>
      <c r="J349" s="140">
        <v>13.55</v>
      </c>
      <c r="K349" s="140"/>
      <c r="L349" s="140"/>
      <c r="M349" s="140"/>
      <c r="N349" s="139">
        <v>12.79</v>
      </c>
      <c r="O349" s="139"/>
      <c r="P349" s="141">
        <f t="shared" si="23"/>
        <v>60.372093023255829</v>
      </c>
      <c r="Q349" s="141">
        <f>+G349*(100-$T$1)/100</f>
        <v>15.05</v>
      </c>
    </row>
    <row r="350" spans="1:17" x14ac:dyDescent="0.2">
      <c r="A350" s="134" t="s">
        <v>3161</v>
      </c>
      <c r="B350" s="134">
        <v>3</v>
      </c>
      <c r="C350" s="134"/>
      <c r="D350" s="136" t="s">
        <v>3162</v>
      </c>
      <c r="E350" s="137">
        <v>1.24</v>
      </c>
      <c r="F350" s="137">
        <f t="shared" si="24"/>
        <v>1.488</v>
      </c>
      <c r="G350" s="138">
        <v>3.76</v>
      </c>
      <c r="H350" s="139"/>
      <c r="I350" s="139"/>
      <c r="J350" s="140">
        <v>3.38</v>
      </c>
      <c r="K350" s="140"/>
      <c r="L350" s="140"/>
      <c r="M350" s="140"/>
      <c r="N350" s="139">
        <v>3.2</v>
      </c>
      <c r="O350" s="139"/>
      <c r="P350" s="141">
        <f t="shared" si="23"/>
        <v>60.425531914893618</v>
      </c>
      <c r="Q350" s="141">
        <f>+G350*(100-$T$1)/100</f>
        <v>3.76</v>
      </c>
    </row>
    <row r="351" spans="1:17" x14ac:dyDescent="0.2">
      <c r="A351" s="134" t="s">
        <v>3163</v>
      </c>
      <c r="B351" s="134">
        <v>3</v>
      </c>
      <c r="C351" s="134"/>
      <c r="D351" s="136" t="s">
        <v>3164</v>
      </c>
      <c r="E351" s="137">
        <v>2.48</v>
      </c>
      <c r="F351" s="137">
        <f t="shared" si="24"/>
        <v>2.976</v>
      </c>
      <c r="G351" s="138">
        <v>7.53</v>
      </c>
      <c r="H351" s="139"/>
      <c r="I351" s="139"/>
      <c r="J351" s="140">
        <v>6.78</v>
      </c>
      <c r="K351" s="140"/>
      <c r="L351" s="140"/>
      <c r="M351" s="140"/>
      <c r="N351" s="139">
        <v>6.4</v>
      </c>
      <c r="O351" s="139"/>
      <c r="P351" s="141">
        <f t="shared" si="23"/>
        <v>60.47808764940239</v>
      </c>
      <c r="Q351" s="141">
        <f>+G351*(100-$T$1)/100</f>
        <v>7.53</v>
      </c>
    </row>
    <row r="352" spans="1:17" x14ac:dyDescent="0.2">
      <c r="A352" s="134" t="s">
        <v>3165</v>
      </c>
      <c r="B352" s="134">
        <v>2</v>
      </c>
      <c r="C352" s="134"/>
      <c r="D352" s="136" t="s">
        <v>3166</v>
      </c>
      <c r="E352" s="137">
        <v>2.1</v>
      </c>
      <c r="F352" s="137">
        <f>+E352*1.05</f>
        <v>2.2050000000000001</v>
      </c>
      <c r="G352" s="138">
        <v>5.6</v>
      </c>
      <c r="H352" s="139">
        <v>5.04</v>
      </c>
      <c r="I352" s="139"/>
      <c r="J352" s="140"/>
      <c r="K352" s="140"/>
      <c r="L352" s="140"/>
      <c r="M352" s="140"/>
      <c r="N352" s="139"/>
      <c r="O352" s="139"/>
      <c r="P352" s="141">
        <f t="shared" si="23"/>
        <v>60.624999999999993</v>
      </c>
      <c r="Q352" s="141">
        <v>3.6</v>
      </c>
    </row>
    <row r="353" spans="1:17" x14ac:dyDescent="0.2">
      <c r="A353" s="134" t="s">
        <v>3167</v>
      </c>
      <c r="B353" s="134">
        <v>2</v>
      </c>
      <c r="C353" s="134"/>
      <c r="D353" s="136" t="s">
        <v>2000</v>
      </c>
      <c r="E353" s="137">
        <v>45.6</v>
      </c>
      <c r="F353" s="137">
        <f>+E353*1.05</f>
        <v>47.88</v>
      </c>
      <c r="G353" s="159">
        <v>121.7</v>
      </c>
      <c r="H353" s="139"/>
      <c r="I353" s="139"/>
      <c r="J353" s="140"/>
      <c r="K353" s="140"/>
      <c r="L353" s="140"/>
      <c r="M353" s="140"/>
      <c r="N353" s="139"/>
      <c r="O353" s="139"/>
      <c r="P353" s="141">
        <f t="shared" si="23"/>
        <v>60.657354149548063</v>
      </c>
      <c r="Q353" s="141">
        <v>79</v>
      </c>
    </row>
    <row r="354" spans="1:17" x14ac:dyDescent="0.2">
      <c r="A354" s="143" t="s">
        <v>3168</v>
      </c>
      <c r="B354" s="143">
        <v>5</v>
      </c>
      <c r="C354" s="143"/>
      <c r="D354" s="144" t="s">
        <v>263</v>
      </c>
      <c r="E354" s="145">
        <v>1100</v>
      </c>
      <c r="F354" s="145">
        <f>+E354*1.25</f>
        <v>1375</v>
      </c>
      <c r="G354" s="146">
        <v>3500</v>
      </c>
      <c r="H354" s="147"/>
      <c r="I354" s="147"/>
      <c r="J354" s="147"/>
      <c r="K354" s="147"/>
      <c r="L354" s="147"/>
      <c r="M354" s="147"/>
      <c r="N354" s="147"/>
      <c r="O354" s="147"/>
      <c r="P354" s="135">
        <f t="shared" si="23"/>
        <v>60.714285714285715</v>
      </c>
      <c r="Q354" s="135">
        <v>2270</v>
      </c>
    </row>
    <row r="355" spans="1:17" x14ac:dyDescent="0.2">
      <c r="A355" s="134" t="s">
        <v>3169</v>
      </c>
      <c r="B355" s="134">
        <v>3</v>
      </c>
      <c r="C355" s="160" t="s">
        <v>3114</v>
      </c>
      <c r="D355" s="136" t="s">
        <v>280</v>
      </c>
      <c r="E355" s="137">
        <v>28.74</v>
      </c>
      <c r="F355" s="137">
        <f>+E355*1.2</f>
        <v>34.488</v>
      </c>
      <c r="G355" s="138">
        <v>87.79</v>
      </c>
      <c r="H355" s="139"/>
      <c r="I355" s="139"/>
      <c r="J355" s="140"/>
      <c r="K355" s="140"/>
      <c r="L355" s="140"/>
      <c r="M355" s="140"/>
      <c r="N355" s="139"/>
      <c r="O355" s="139"/>
      <c r="P355" s="141">
        <f t="shared" si="23"/>
        <v>60.715343433192849</v>
      </c>
      <c r="Q355" s="141">
        <v>59</v>
      </c>
    </row>
    <row r="356" spans="1:17" x14ac:dyDescent="0.2">
      <c r="A356" s="134" t="s">
        <v>3170</v>
      </c>
      <c r="B356" s="134">
        <v>3</v>
      </c>
      <c r="C356" s="134"/>
      <c r="D356" s="136" t="s">
        <v>272</v>
      </c>
      <c r="E356" s="137">
        <v>0.82</v>
      </c>
      <c r="F356" s="137">
        <f>+E356*1.2</f>
        <v>0.98399999999999987</v>
      </c>
      <c r="G356" s="138">
        <v>2.5099999999999998</v>
      </c>
      <c r="H356" s="139"/>
      <c r="I356" s="139"/>
      <c r="J356" s="140"/>
      <c r="K356" s="140"/>
      <c r="L356" s="140"/>
      <c r="M356" s="140"/>
      <c r="N356" s="139"/>
      <c r="O356" s="139"/>
      <c r="P356" s="141">
        <f t="shared" si="23"/>
        <v>60.796812749003976</v>
      </c>
      <c r="Q356" s="141">
        <f>+G356*(100-$T$1)/100</f>
        <v>2.5099999999999998</v>
      </c>
    </row>
    <row r="357" spans="1:17" x14ac:dyDescent="0.2">
      <c r="A357" s="134" t="s">
        <v>3171</v>
      </c>
      <c r="B357" s="134">
        <v>3</v>
      </c>
      <c r="C357" s="134"/>
      <c r="D357" s="136" t="s">
        <v>268</v>
      </c>
      <c r="E357" s="137">
        <v>8.19</v>
      </c>
      <c r="F357" s="137">
        <f>+E357*1.2</f>
        <v>9.8279999999999994</v>
      </c>
      <c r="G357" s="138">
        <v>25.08</v>
      </c>
      <c r="H357" s="139"/>
      <c r="I357" s="139"/>
      <c r="J357" s="140"/>
      <c r="K357" s="140"/>
      <c r="L357" s="140"/>
      <c r="M357" s="140"/>
      <c r="N357" s="139"/>
      <c r="O357" s="139"/>
      <c r="P357" s="141">
        <f t="shared" si="23"/>
        <v>60.813397129186598</v>
      </c>
      <c r="Q357" s="141">
        <f>+G357*(100-$T$1)/100</f>
        <v>25.08</v>
      </c>
    </row>
    <row r="358" spans="1:17" x14ac:dyDescent="0.2">
      <c r="A358" s="143" t="s">
        <v>3172</v>
      </c>
      <c r="B358" s="143">
        <v>3</v>
      </c>
      <c r="C358" s="143"/>
      <c r="D358" s="144" t="s">
        <v>3173</v>
      </c>
      <c r="E358" s="145">
        <v>3</v>
      </c>
      <c r="F358" s="145">
        <f>+E358*1.2</f>
        <v>3.5999999999999996</v>
      </c>
      <c r="G358" s="146">
        <v>9.1999999999999993</v>
      </c>
      <c r="H358" s="147"/>
      <c r="I358" s="147"/>
      <c r="J358" s="147"/>
      <c r="K358" s="147"/>
      <c r="L358" s="147"/>
      <c r="M358" s="147"/>
      <c r="N358" s="147"/>
      <c r="O358" s="147"/>
      <c r="P358" s="135">
        <f t="shared" si="23"/>
        <v>60.869565217391312</v>
      </c>
      <c r="Q358" s="135">
        <v>5.98</v>
      </c>
    </row>
    <row r="359" spans="1:17" x14ac:dyDescent="0.2">
      <c r="A359" s="134" t="s">
        <v>3174</v>
      </c>
      <c r="B359" s="134">
        <v>2</v>
      </c>
      <c r="C359" s="134">
        <v>0</v>
      </c>
      <c r="D359" s="136" t="s">
        <v>1854</v>
      </c>
      <c r="E359" s="137">
        <v>3.41</v>
      </c>
      <c r="F359" s="137">
        <f>+E359*1.05</f>
        <v>3.5805000000000002</v>
      </c>
      <c r="G359" s="138">
        <v>9.1999999999999993</v>
      </c>
      <c r="H359" s="139">
        <v>8.6999999999999993</v>
      </c>
      <c r="I359" s="139"/>
      <c r="J359" s="140"/>
      <c r="K359" s="140"/>
      <c r="L359" s="140">
        <v>8.2799999999999994</v>
      </c>
      <c r="M359" s="140"/>
      <c r="N359" s="139"/>
      <c r="O359" s="139"/>
      <c r="P359" s="141">
        <f t="shared" si="23"/>
        <v>61.081521739130423</v>
      </c>
      <c r="Q359" s="141">
        <v>6.6</v>
      </c>
    </row>
    <row r="360" spans="1:17" x14ac:dyDescent="0.2">
      <c r="A360" s="134" t="s">
        <v>3175</v>
      </c>
      <c r="B360" s="134">
        <v>4</v>
      </c>
      <c r="C360" s="134"/>
      <c r="D360" s="136" t="s">
        <v>1862</v>
      </c>
      <c r="E360" s="137">
        <v>2.4500000000000002</v>
      </c>
      <c r="F360" s="137">
        <f>+E360*1.05</f>
        <v>2.5725000000000002</v>
      </c>
      <c r="G360" s="159">
        <v>6.62</v>
      </c>
      <c r="H360" s="139"/>
      <c r="I360" s="139"/>
      <c r="J360" s="140"/>
      <c r="K360" s="140"/>
      <c r="L360" s="140"/>
      <c r="M360" s="140"/>
      <c r="N360" s="139"/>
      <c r="O360" s="139"/>
      <c r="P360" s="141">
        <f t="shared" si="23"/>
        <v>61.14048338368579</v>
      </c>
      <c r="Q360" s="141">
        <v>4.3</v>
      </c>
    </row>
    <row r="361" spans="1:17" x14ac:dyDescent="0.2">
      <c r="A361" s="134" t="s">
        <v>3176</v>
      </c>
      <c r="B361" s="134">
        <v>3</v>
      </c>
      <c r="C361" s="134"/>
      <c r="D361" s="136" t="s">
        <v>242</v>
      </c>
      <c r="E361" s="137">
        <v>4.4400000000000004</v>
      </c>
      <c r="F361" s="137">
        <f>+E361*1.2</f>
        <v>5.3280000000000003</v>
      </c>
      <c r="G361" s="138">
        <v>13.8</v>
      </c>
      <c r="H361" s="139"/>
      <c r="I361" s="139">
        <v>13.13</v>
      </c>
      <c r="J361" s="140"/>
      <c r="K361" s="140">
        <v>12.45</v>
      </c>
      <c r="L361" s="140"/>
      <c r="M361" s="140">
        <v>11.7</v>
      </c>
      <c r="N361" s="139"/>
      <c r="O361" s="139"/>
      <c r="P361" s="141">
        <f t="shared" si="23"/>
        <v>61.391304347826093</v>
      </c>
      <c r="Q361" s="141">
        <f>+G361*(100-$T$1)/100</f>
        <v>13.8</v>
      </c>
    </row>
    <row r="362" spans="1:17" x14ac:dyDescent="0.2">
      <c r="A362" s="134" t="s">
        <v>3177</v>
      </c>
      <c r="B362" s="134">
        <v>2</v>
      </c>
      <c r="C362" s="134">
        <v>0</v>
      </c>
      <c r="D362" s="136" t="s">
        <v>1853</v>
      </c>
      <c r="E362" s="137">
        <v>4.04</v>
      </c>
      <c r="F362" s="137">
        <f>+E362*1.05</f>
        <v>4.242</v>
      </c>
      <c r="G362" s="138">
        <v>11.12</v>
      </c>
      <c r="H362" s="139">
        <v>10.54</v>
      </c>
      <c r="I362" s="139"/>
      <c r="J362" s="140"/>
      <c r="K362" s="140"/>
      <c r="L362" s="140">
        <v>9.9499999999999993</v>
      </c>
      <c r="M362" s="140"/>
      <c r="N362" s="139"/>
      <c r="O362" s="139"/>
      <c r="P362" s="141">
        <f t="shared" si="23"/>
        <v>61.852517985611513</v>
      </c>
      <c r="Q362" s="141">
        <v>6.6</v>
      </c>
    </row>
    <row r="363" spans="1:17" x14ac:dyDescent="0.2">
      <c r="A363" s="134" t="s">
        <v>3178</v>
      </c>
      <c r="B363" s="134">
        <v>2</v>
      </c>
      <c r="C363" s="134"/>
      <c r="D363" s="136" t="s">
        <v>3179</v>
      </c>
      <c r="E363" s="137">
        <v>33.64</v>
      </c>
      <c r="F363" s="137">
        <f>+E363*1.05</f>
        <v>35.322000000000003</v>
      </c>
      <c r="G363" s="138">
        <v>92.81</v>
      </c>
      <c r="H363" s="139">
        <v>83.53</v>
      </c>
      <c r="I363" s="139"/>
      <c r="J363" s="140"/>
      <c r="K363" s="140"/>
      <c r="L363" s="140"/>
      <c r="M363" s="140"/>
      <c r="N363" s="139"/>
      <c r="O363" s="139"/>
      <c r="P363" s="141">
        <f t="shared" si="23"/>
        <v>61.941601120568905</v>
      </c>
      <c r="Q363" s="141">
        <v>60</v>
      </c>
    </row>
    <row r="364" spans="1:17" x14ac:dyDescent="0.2">
      <c r="A364" s="134" t="s">
        <v>3180</v>
      </c>
      <c r="B364" s="134">
        <v>2</v>
      </c>
      <c r="C364" s="134"/>
      <c r="D364" s="136" t="s">
        <v>3181</v>
      </c>
      <c r="E364" s="137">
        <v>37.090000000000003</v>
      </c>
      <c r="F364" s="137">
        <f>+E364*1.05</f>
        <v>38.944500000000005</v>
      </c>
      <c r="G364" s="138">
        <v>102.84</v>
      </c>
      <c r="H364" s="139">
        <v>92.56</v>
      </c>
      <c r="I364" s="139"/>
      <c r="J364" s="140"/>
      <c r="K364" s="140"/>
      <c r="L364" s="140"/>
      <c r="M364" s="140"/>
      <c r="N364" s="139"/>
      <c r="O364" s="139"/>
      <c r="P364" s="141">
        <f t="shared" si="23"/>
        <v>62.130980163360562</v>
      </c>
      <c r="Q364" s="141">
        <v>66.5</v>
      </c>
    </row>
    <row r="365" spans="1:17" x14ac:dyDescent="0.2">
      <c r="A365" s="134" t="s">
        <v>3182</v>
      </c>
      <c r="B365" s="134">
        <v>3</v>
      </c>
      <c r="C365" s="134"/>
      <c r="D365" s="136" t="s">
        <v>1930</v>
      </c>
      <c r="E365" s="137">
        <v>5.08</v>
      </c>
      <c r="F365" s="137">
        <f>+E365*1.2</f>
        <v>6.0960000000000001</v>
      </c>
      <c r="G365" s="138">
        <v>16.14</v>
      </c>
      <c r="H365" s="139"/>
      <c r="I365" s="139"/>
      <c r="J365" s="140">
        <v>15.3</v>
      </c>
      <c r="K365" s="140"/>
      <c r="L365" s="140">
        <v>14.46</v>
      </c>
      <c r="M365" s="140"/>
      <c r="N365" s="139"/>
      <c r="O365" s="139"/>
      <c r="P365" s="141">
        <f t="shared" si="23"/>
        <v>62.230483271375469</v>
      </c>
      <c r="Q365" s="141">
        <f>+G365*(100-$T$1)/100</f>
        <v>16.14</v>
      </c>
    </row>
    <row r="366" spans="1:17" x14ac:dyDescent="0.2">
      <c r="A366" s="134" t="s">
        <v>3183</v>
      </c>
      <c r="B366" s="134">
        <v>3</v>
      </c>
      <c r="C366" s="134"/>
      <c r="D366" s="136" t="s">
        <v>1932</v>
      </c>
      <c r="E366" s="137">
        <v>6.78</v>
      </c>
      <c r="F366" s="137">
        <f>+E366*1.2</f>
        <v>8.1359999999999992</v>
      </c>
      <c r="G366" s="138">
        <v>21.57</v>
      </c>
      <c r="H366" s="139"/>
      <c r="I366" s="139"/>
      <c r="J366" s="140">
        <v>20.48</v>
      </c>
      <c r="K366" s="140"/>
      <c r="L366" s="140">
        <v>18.39</v>
      </c>
      <c r="M366" s="140"/>
      <c r="N366" s="139"/>
      <c r="O366" s="139"/>
      <c r="P366" s="141">
        <f t="shared" si="23"/>
        <v>62.280945757997223</v>
      </c>
      <c r="Q366" s="141">
        <f>+G366*(100-$T$1)/100</f>
        <v>21.57</v>
      </c>
    </row>
    <row r="367" spans="1:17" x14ac:dyDescent="0.2">
      <c r="A367" s="134" t="s">
        <v>3184</v>
      </c>
      <c r="B367" s="134">
        <v>3</v>
      </c>
      <c r="C367" s="134"/>
      <c r="D367" s="136" t="s">
        <v>22</v>
      </c>
      <c r="E367" s="137">
        <v>4.07</v>
      </c>
      <c r="F367" s="137">
        <f>+E367*1.2</f>
        <v>4.8840000000000003</v>
      </c>
      <c r="G367" s="138">
        <v>13</v>
      </c>
      <c r="H367" s="139"/>
      <c r="I367" s="139"/>
      <c r="J367" s="140"/>
      <c r="K367" s="140"/>
      <c r="L367" s="140"/>
      <c r="M367" s="140"/>
      <c r="N367" s="139"/>
      <c r="O367" s="139"/>
      <c r="P367" s="141">
        <f t="shared" si="23"/>
        <v>62.430769230769222</v>
      </c>
      <c r="Q367" s="141">
        <v>7.6</v>
      </c>
    </row>
    <row r="368" spans="1:17" x14ac:dyDescent="0.2">
      <c r="A368" s="143"/>
      <c r="B368" s="143">
        <v>2</v>
      </c>
      <c r="C368" s="143">
        <v>0</v>
      </c>
      <c r="D368" s="136" t="s">
        <v>3185</v>
      </c>
      <c r="E368" s="137">
        <v>2.42</v>
      </c>
      <c r="F368" s="137">
        <f>+E368*1.05</f>
        <v>2.5409999999999999</v>
      </c>
      <c r="G368" s="138">
        <v>6.77</v>
      </c>
      <c r="H368" s="139">
        <v>6.1</v>
      </c>
      <c r="I368" s="139"/>
      <c r="J368" s="140">
        <v>5.43</v>
      </c>
      <c r="K368" s="140"/>
      <c r="L368" s="140">
        <v>5.0199999999999996</v>
      </c>
      <c r="M368" s="140"/>
      <c r="N368" s="139"/>
      <c r="O368" s="139"/>
      <c r="P368" s="141">
        <f t="shared" si="23"/>
        <v>62.466765140324952</v>
      </c>
      <c r="Q368" s="141">
        <v>3.1</v>
      </c>
    </row>
    <row r="369" spans="1:17" x14ac:dyDescent="0.2">
      <c r="A369" s="134" t="s">
        <v>3186</v>
      </c>
      <c r="B369" s="134">
        <v>3</v>
      </c>
      <c r="C369" s="134"/>
      <c r="D369" s="136" t="s">
        <v>1928</v>
      </c>
      <c r="E369" s="137">
        <v>3.39</v>
      </c>
      <c r="F369" s="137">
        <f>+E369*1.2</f>
        <v>4.0679999999999996</v>
      </c>
      <c r="G369" s="138">
        <v>10.87</v>
      </c>
      <c r="H369" s="139"/>
      <c r="I369" s="139"/>
      <c r="J369" s="140">
        <v>10.28</v>
      </c>
      <c r="K369" s="140"/>
      <c r="L369" s="140">
        <v>9.7799999999999994</v>
      </c>
      <c r="M369" s="140"/>
      <c r="N369" s="139"/>
      <c r="O369" s="139"/>
      <c r="P369" s="141">
        <f t="shared" si="23"/>
        <v>62.575896964121434</v>
      </c>
      <c r="Q369" s="141">
        <f>+G369*(100-$T$1)/100</f>
        <v>10.87</v>
      </c>
    </row>
    <row r="370" spans="1:17" x14ac:dyDescent="0.2">
      <c r="A370" s="134" t="s">
        <v>3187</v>
      </c>
      <c r="B370" s="134">
        <v>4</v>
      </c>
      <c r="C370" s="134"/>
      <c r="D370" s="136" t="s">
        <v>1846</v>
      </c>
      <c r="E370" s="137">
        <v>4.22</v>
      </c>
      <c r="F370" s="137">
        <f>+E370*1.05</f>
        <v>4.431</v>
      </c>
      <c r="G370" s="159">
        <v>11.9</v>
      </c>
      <c r="H370" s="139"/>
      <c r="I370" s="139"/>
      <c r="J370" s="140"/>
      <c r="K370" s="140"/>
      <c r="L370" s="140"/>
      <c r="M370" s="140"/>
      <c r="N370" s="139"/>
      <c r="O370" s="139"/>
      <c r="P370" s="141">
        <f t="shared" si="23"/>
        <v>62.764705882352935</v>
      </c>
      <c r="Q370" s="141">
        <v>7.7</v>
      </c>
    </row>
    <row r="371" spans="1:17" x14ac:dyDescent="0.2">
      <c r="A371" s="134" t="s">
        <v>3188</v>
      </c>
      <c r="B371" s="134">
        <v>3</v>
      </c>
      <c r="C371" s="134"/>
      <c r="D371" s="136" t="s">
        <v>314</v>
      </c>
      <c r="E371" s="137">
        <v>41.39</v>
      </c>
      <c r="F371" s="137">
        <f t="shared" ref="F371:F376" si="25">+E371*1.2</f>
        <v>49.667999999999999</v>
      </c>
      <c r="G371" s="138">
        <v>133.78</v>
      </c>
      <c r="H371" s="139"/>
      <c r="I371" s="139"/>
      <c r="J371" s="140"/>
      <c r="K371" s="140"/>
      <c r="L371" s="140"/>
      <c r="M371" s="140"/>
      <c r="N371" s="139"/>
      <c r="O371" s="139"/>
      <c r="P371" s="141">
        <f t="shared" si="23"/>
        <v>62.873374196441908</v>
      </c>
      <c r="Q371" s="141">
        <f>+G371*(100-$T$1)/100</f>
        <v>133.78</v>
      </c>
    </row>
    <row r="372" spans="1:17" x14ac:dyDescent="0.2">
      <c r="A372" s="134" t="s">
        <v>3189</v>
      </c>
      <c r="B372" s="134">
        <v>3</v>
      </c>
      <c r="C372" s="134"/>
      <c r="D372" s="136" t="s">
        <v>365</v>
      </c>
      <c r="E372" s="137">
        <v>19.7</v>
      </c>
      <c r="F372" s="137">
        <f t="shared" si="25"/>
        <v>23.639999999999997</v>
      </c>
      <c r="G372" s="138">
        <v>64.05</v>
      </c>
      <c r="H372" s="139"/>
      <c r="I372" s="139"/>
      <c r="J372" s="140">
        <v>57.91</v>
      </c>
      <c r="K372" s="140"/>
      <c r="L372" s="140"/>
      <c r="M372" s="140"/>
      <c r="N372" s="139">
        <v>54.43</v>
      </c>
      <c r="O372" s="139"/>
      <c r="P372" s="141">
        <f t="shared" si="23"/>
        <v>63.091334894613581</v>
      </c>
      <c r="Q372" s="141">
        <v>41.6</v>
      </c>
    </row>
    <row r="373" spans="1:17" x14ac:dyDescent="0.2">
      <c r="A373" s="134" t="s">
        <v>3190</v>
      </c>
      <c r="B373" s="134">
        <v>3</v>
      </c>
      <c r="C373" s="134"/>
      <c r="D373" s="136" t="s">
        <v>1507</v>
      </c>
      <c r="E373" s="137">
        <v>31.85</v>
      </c>
      <c r="F373" s="137">
        <f t="shared" si="25"/>
        <v>38.22</v>
      </c>
      <c r="G373" s="138">
        <v>104.51</v>
      </c>
      <c r="H373" s="139">
        <v>93.64</v>
      </c>
      <c r="I373" s="139"/>
      <c r="J373" s="140">
        <v>88.72</v>
      </c>
      <c r="K373" s="140"/>
      <c r="L373" s="140">
        <v>78.59</v>
      </c>
      <c r="M373" s="140"/>
      <c r="N373" s="139"/>
      <c r="O373" s="139"/>
      <c r="P373" s="141">
        <f t="shared" si="23"/>
        <v>63.429336905559282</v>
      </c>
      <c r="Q373" s="141">
        <v>68</v>
      </c>
    </row>
    <row r="374" spans="1:17" x14ac:dyDescent="0.2">
      <c r="A374" s="134" t="s">
        <v>3191</v>
      </c>
      <c r="B374" s="134">
        <v>3</v>
      </c>
      <c r="C374" s="134"/>
      <c r="D374" s="136" t="s">
        <v>1934</v>
      </c>
      <c r="E374" s="137">
        <v>8.4700000000000006</v>
      </c>
      <c r="F374" s="137">
        <f t="shared" si="25"/>
        <v>10.164</v>
      </c>
      <c r="G374" s="138">
        <v>27.95</v>
      </c>
      <c r="H374" s="139"/>
      <c r="I374" s="139"/>
      <c r="J374" s="140">
        <v>26.34</v>
      </c>
      <c r="K374" s="140"/>
      <c r="L374" s="140">
        <v>23.66</v>
      </c>
      <c r="M374" s="140"/>
      <c r="N374" s="139"/>
      <c r="O374" s="139"/>
      <c r="P374" s="141">
        <f t="shared" si="23"/>
        <v>63.635062611806802</v>
      </c>
      <c r="Q374" s="141">
        <f>+G374*(100-$T$1)/100</f>
        <v>27.95</v>
      </c>
    </row>
    <row r="375" spans="1:17" x14ac:dyDescent="0.2">
      <c r="A375" s="134" t="s">
        <v>3192</v>
      </c>
      <c r="B375" s="134">
        <v>3</v>
      </c>
      <c r="C375" s="134"/>
      <c r="D375" s="161" t="s">
        <v>286</v>
      </c>
      <c r="E375" s="162">
        <v>3.28</v>
      </c>
      <c r="F375" s="162">
        <f t="shared" si="25"/>
        <v>3.9359999999999995</v>
      </c>
      <c r="G375" s="159">
        <v>10.84</v>
      </c>
      <c r="H375" s="140"/>
      <c r="I375" s="140"/>
      <c r="J375" s="140"/>
      <c r="K375" s="140"/>
      <c r="L375" s="140"/>
      <c r="M375" s="140"/>
      <c r="N375" s="140"/>
      <c r="O375" s="140"/>
      <c r="P375" s="163">
        <f t="shared" si="23"/>
        <v>63.690036900369002</v>
      </c>
      <c r="Q375" s="141">
        <v>5.8</v>
      </c>
    </row>
    <row r="376" spans="1:17" x14ac:dyDescent="0.2">
      <c r="A376" s="134" t="s">
        <v>3193</v>
      </c>
      <c r="B376" s="134">
        <v>3</v>
      </c>
      <c r="C376" s="134"/>
      <c r="D376" s="136" t="s">
        <v>1993</v>
      </c>
      <c r="E376" s="137">
        <v>3.02</v>
      </c>
      <c r="F376" s="137">
        <f t="shared" si="25"/>
        <v>3.6239999999999997</v>
      </c>
      <c r="G376" s="138">
        <v>10.029999999999999</v>
      </c>
      <c r="H376" s="139"/>
      <c r="I376" s="139"/>
      <c r="J376" s="140"/>
      <c r="K376" s="140"/>
      <c r="L376" s="140"/>
      <c r="M376" s="140"/>
      <c r="N376" s="139"/>
      <c r="O376" s="139"/>
      <c r="P376" s="141">
        <f t="shared" si="23"/>
        <v>63.868394815553344</v>
      </c>
      <c r="Q376" s="141">
        <f>+G376*(100-$T$1)/100</f>
        <v>10.029999999999999</v>
      </c>
    </row>
    <row r="377" spans="1:17" x14ac:dyDescent="0.2">
      <c r="A377" s="134" t="s">
        <v>3194</v>
      </c>
      <c r="B377" s="134">
        <v>2</v>
      </c>
      <c r="C377" s="134"/>
      <c r="D377" s="136" t="s">
        <v>218</v>
      </c>
      <c r="E377" s="137">
        <v>4.7300000000000004</v>
      </c>
      <c r="F377" s="137">
        <f>+E377*1.05</f>
        <v>4.9665000000000008</v>
      </c>
      <c r="G377" s="138">
        <v>13.8</v>
      </c>
      <c r="H377" s="139"/>
      <c r="I377" s="139"/>
      <c r="J377" s="139">
        <v>12.42</v>
      </c>
      <c r="K377" s="139"/>
      <c r="L377" s="139"/>
      <c r="M377" s="140"/>
      <c r="N377" s="139">
        <v>11.73</v>
      </c>
      <c r="O377" s="139"/>
      <c r="P377" s="141">
        <f t="shared" si="23"/>
        <v>64.010869565217405</v>
      </c>
      <c r="Q377" s="141">
        <v>8.9</v>
      </c>
    </row>
    <row r="378" spans="1:17" x14ac:dyDescent="0.2">
      <c r="A378" s="134" t="s">
        <v>3195</v>
      </c>
      <c r="B378" s="134">
        <v>2</v>
      </c>
      <c r="C378" s="134"/>
      <c r="D378" s="136" t="s">
        <v>1941</v>
      </c>
      <c r="E378" s="137">
        <v>21.56</v>
      </c>
      <c r="F378" s="137">
        <f>+E378*1.05</f>
        <v>22.637999999999998</v>
      </c>
      <c r="G378" s="138">
        <v>63.04</v>
      </c>
      <c r="H378" s="139"/>
      <c r="I378" s="139"/>
      <c r="J378" s="140"/>
      <c r="K378" s="140"/>
      <c r="L378" s="140"/>
      <c r="M378" s="140"/>
      <c r="N378" s="139"/>
      <c r="O378" s="139"/>
      <c r="P378" s="141">
        <f t="shared" si="23"/>
        <v>64.089467005076145</v>
      </c>
      <c r="Q378" s="141">
        <v>40.5</v>
      </c>
    </row>
    <row r="379" spans="1:17" x14ac:dyDescent="0.2">
      <c r="A379" s="134" t="s">
        <v>3196</v>
      </c>
      <c r="B379" s="134">
        <v>2</v>
      </c>
      <c r="C379" s="134"/>
      <c r="D379" s="136" t="s">
        <v>219</v>
      </c>
      <c r="E379" s="137">
        <v>5</v>
      </c>
      <c r="F379" s="137">
        <f>+E379*1.05</f>
        <v>5.25</v>
      </c>
      <c r="G379" s="138">
        <v>14.63</v>
      </c>
      <c r="H379" s="139"/>
      <c r="I379" s="139"/>
      <c r="J379" s="140">
        <v>13.17</v>
      </c>
      <c r="K379" s="140"/>
      <c r="L379" s="140"/>
      <c r="M379" s="140"/>
      <c r="N379" s="139">
        <v>12.44</v>
      </c>
      <c r="O379" s="139"/>
      <c r="P379" s="141">
        <f t="shared" si="23"/>
        <v>64.114832535885171</v>
      </c>
      <c r="Q379" s="141">
        <v>9.4</v>
      </c>
    </row>
    <row r="380" spans="1:17" x14ac:dyDescent="0.2">
      <c r="A380" s="134" t="s">
        <v>3197</v>
      </c>
      <c r="B380" s="134">
        <v>2</v>
      </c>
      <c r="C380" s="134"/>
      <c r="D380" s="136" t="s">
        <v>220</v>
      </c>
      <c r="E380" s="137">
        <v>5.28</v>
      </c>
      <c r="F380" s="137">
        <f>+E380*1.05</f>
        <v>5.5440000000000005</v>
      </c>
      <c r="G380" s="138">
        <v>15.47</v>
      </c>
      <c r="H380" s="139"/>
      <c r="I380" s="139"/>
      <c r="J380" s="140">
        <v>13.92</v>
      </c>
      <c r="K380" s="140"/>
      <c r="L380" s="140"/>
      <c r="M380" s="140"/>
      <c r="N380" s="139">
        <v>13.15</v>
      </c>
      <c r="O380" s="139"/>
      <c r="P380" s="141">
        <f t="shared" si="23"/>
        <v>64.162895927601809</v>
      </c>
      <c r="Q380" s="141">
        <v>10</v>
      </c>
    </row>
    <row r="381" spans="1:17" x14ac:dyDescent="0.2">
      <c r="A381" s="134" t="s">
        <v>3198</v>
      </c>
      <c r="B381" s="134">
        <v>3</v>
      </c>
      <c r="C381" s="134"/>
      <c r="D381" s="136" t="s">
        <v>466</v>
      </c>
      <c r="E381" s="137">
        <v>3.47</v>
      </c>
      <c r="F381" s="137">
        <f>+E381*1.2</f>
        <v>4.1639999999999997</v>
      </c>
      <c r="G381" s="138">
        <v>11.71</v>
      </c>
      <c r="H381" s="139"/>
      <c r="I381" s="139"/>
      <c r="J381" s="140"/>
      <c r="K381" s="140"/>
      <c r="L381" s="140"/>
      <c r="M381" s="140"/>
      <c r="N381" s="139"/>
      <c r="O381" s="139"/>
      <c r="P381" s="141">
        <f t="shared" si="23"/>
        <v>64.440649017933396</v>
      </c>
      <c r="Q381" s="141">
        <v>7.6</v>
      </c>
    </row>
    <row r="382" spans="1:17" x14ac:dyDescent="0.2">
      <c r="A382" s="143" t="s">
        <v>3199</v>
      </c>
      <c r="B382" s="143">
        <v>3</v>
      </c>
      <c r="C382" s="143"/>
      <c r="D382" s="144" t="s">
        <v>288</v>
      </c>
      <c r="E382" s="145">
        <v>4.91</v>
      </c>
      <c r="F382" s="145">
        <f>+E382*1.2</f>
        <v>5.8920000000000003</v>
      </c>
      <c r="G382" s="146">
        <v>16.68</v>
      </c>
      <c r="H382" s="147"/>
      <c r="I382" s="147"/>
      <c r="J382" s="147"/>
      <c r="K382" s="147"/>
      <c r="L382" s="147"/>
      <c r="M382" s="147"/>
      <c r="N382" s="147"/>
      <c r="O382" s="147"/>
      <c r="P382" s="135">
        <f t="shared" si="23"/>
        <v>64.676258992805757</v>
      </c>
      <c r="Q382" s="135">
        <v>10.84</v>
      </c>
    </row>
    <row r="383" spans="1:17" x14ac:dyDescent="0.2">
      <c r="A383" s="143"/>
      <c r="B383" s="143">
        <v>2</v>
      </c>
      <c r="C383" s="143">
        <v>0</v>
      </c>
      <c r="D383" s="136" t="s">
        <v>3200</v>
      </c>
      <c r="E383" s="137">
        <v>2.21</v>
      </c>
      <c r="F383" s="137">
        <f>+E383*1.05</f>
        <v>2.3205</v>
      </c>
      <c r="G383" s="138">
        <v>6.61</v>
      </c>
      <c r="H383" s="139">
        <v>5.94</v>
      </c>
      <c r="I383" s="139"/>
      <c r="J383" s="140">
        <v>5.27</v>
      </c>
      <c r="K383" s="140"/>
      <c r="L383" s="140">
        <v>4.93</v>
      </c>
      <c r="M383" s="140"/>
      <c r="N383" s="139"/>
      <c r="O383" s="139"/>
      <c r="P383" s="141">
        <f t="shared" si="23"/>
        <v>64.894099848714077</v>
      </c>
      <c r="Q383" s="141">
        <v>2.75</v>
      </c>
    </row>
    <row r="384" spans="1:17" x14ac:dyDescent="0.2">
      <c r="A384" s="134" t="s">
        <v>3201</v>
      </c>
      <c r="B384" s="134">
        <v>2</v>
      </c>
      <c r="C384" s="134"/>
      <c r="D384" s="136" t="s">
        <v>3202</v>
      </c>
      <c r="E384" s="145">
        <v>142.5</v>
      </c>
      <c r="F384" s="137">
        <f>+E384*1.05</f>
        <v>149.625</v>
      </c>
      <c r="G384" s="138">
        <v>428.93</v>
      </c>
      <c r="H384" s="139"/>
      <c r="I384" s="139"/>
      <c r="J384" s="140"/>
      <c r="K384" s="140"/>
      <c r="L384" s="140"/>
      <c r="M384" s="140"/>
      <c r="N384" s="139"/>
      <c r="O384" s="139"/>
      <c r="P384" s="141">
        <f t="shared" si="23"/>
        <v>65.116685706292401</v>
      </c>
      <c r="Q384" s="141">
        <v>275</v>
      </c>
    </row>
    <row r="385" spans="1:17" x14ac:dyDescent="0.2">
      <c r="A385" s="134" t="s">
        <v>3203</v>
      </c>
      <c r="B385" s="134">
        <v>3</v>
      </c>
      <c r="C385" s="134"/>
      <c r="D385" s="136" t="s">
        <v>88</v>
      </c>
      <c r="E385" s="137">
        <v>5.29</v>
      </c>
      <c r="F385" s="137">
        <f>+E385*1.2</f>
        <v>6.3479999999999999</v>
      </c>
      <c r="G385" s="138">
        <v>18.39</v>
      </c>
      <c r="H385" s="139"/>
      <c r="I385" s="139"/>
      <c r="J385" s="140"/>
      <c r="K385" s="140"/>
      <c r="L385" s="140"/>
      <c r="M385" s="140"/>
      <c r="N385" s="139"/>
      <c r="O385" s="139"/>
      <c r="P385" s="141">
        <f t="shared" si="23"/>
        <v>65.481239804241454</v>
      </c>
      <c r="Q385" s="141">
        <f>+G385*(100-$T$1)/100</f>
        <v>18.39</v>
      </c>
    </row>
    <row r="386" spans="1:17" x14ac:dyDescent="0.2">
      <c r="A386" s="134" t="s">
        <v>3204</v>
      </c>
      <c r="B386" s="134">
        <v>2</v>
      </c>
      <c r="C386" s="134"/>
      <c r="D386" s="136" t="s">
        <v>3205</v>
      </c>
      <c r="E386" s="145">
        <v>202.5</v>
      </c>
      <c r="F386" s="137">
        <f>+E386*1.05</f>
        <v>212.625</v>
      </c>
      <c r="G386" s="138">
        <v>617.89</v>
      </c>
      <c r="H386" s="139"/>
      <c r="I386" s="139"/>
      <c r="J386" s="140"/>
      <c r="K386" s="140"/>
      <c r="L386" s="140"/>
      <c r="M386" s="140"/>
      <c r="N386" s="139"/>
      <c r="O386" s="139"/>
      <c r="P386" s="141">
        <f t="shared" si="23"/>
        <v>65.588535176164044</v>
      </c>
      <c r="Q386" s="141">
        <v>400</v>
      </c>
    </row>
    <row r="387" spans="1:17" x14ac:dyDescent="0.2">
      <c r="A387" s="134" t="s">
        <v>3206</v>
      </c>
      <c r="B387" s="134">
        <v>3</v>
      </c>
      <c r="C387" s="134"/>
      <c r="D387" s="136" t="s">
        <v>1882</v>
      </c>
      <c r="E387" s="137">
        <v>1.1399999999999999</v>
      </c>
      <c r="F387" s="137">
        <f>+E387*1.2</f>
        <v>1.3679999999999999</v>
      </c>
      <c r="G387" s="138">
        <v>4.01</v>
      </c>
      <c r="H387" s="139"/>
      <c r="I387" s="139"/>
      <c r="J387" s="140"/>
      <c r="K387" s="140"/>
      <c r="L387" s="140"/>
      <c r="M387" s="140"/>
      <c r="N387" s="139"/>
      <c r="O387" s="139"/>
      <c r="P387" s="141">
        <f t="shared" si="23"/>
        <v>65.885286783042389</v>
      </c>
      <c r="Q387" s="141">
        <f>+G387*(100-$T$1)/100</f>
        <v>4.01</v>
      </c>
    </row>
    <row r="388" spans="1:17" x14ac:dyDescent="0.2">
      <c r="A388" s="134" t="s">
        <v>3207</v>
      </c>
      <c r="B388" s="134">
        <v>3</v>
      </c>
      <c r="C388" s="134"/>
      <c r="D388" s="136" t="s">
        <v>85</v>
      </c>
      <c r="E388" s="137">
        <v>20.891818000000001</v>
      </c>
      <c r="F388" s="137">
        <f>+E388*1.2</f>
        <v>25.070181600000002</v>
      </c>
      <c r="G388" s="138">
        <v>74.209999999999994</v>
      </c>
      <c r="H388" s="139"/>
      <c r="I388" s="139"/>
      <c r="J388" s="140"/>
      <c r="K388" s="140"/>
      <c r="L388" s="140"/>
      <c r="M388" s="140"/>
      <c r="N388" s="139"/>
      <c r="O388" s="139"/>
      <c r="P388" s="141">
        <f t="shared" si="23"/>
        <v>66.217246193235411</v>
      </c>
      <c r="Q388" s="141">
        <v>37</v>
      </c>
    </row>
    <row r="389" spans="1:17" x14ac:dyDescent="0.2">
      <c r="A389" s="134" t="s">
        <v>3208</v>
      </c>
      <c r="B389" s="134">
        <v>3</v>
      </c>
      <c r="C389" s="134"/>
      <c r="D389" s="136" t="s">
        <v>1885</v>
      </c>
      <c r="E389" s="137">
        <v>2.2799999999999998</v>
      </c>
      <c r="F389" s="137">
        <f>+E389*1.2</f>
        <v>2.7359999999999998</v>
      </c>
      <c r="G389" s="138">
        <v>8.11</v>
      </c>
      <c r="H389" s="139"/>
      <c r="I389" s="139"/>
      <c r="J389" s="140"/>
      <c r="K389" s="140"/>
      <c r="L389" s="140"/>
      <c r="M389" s="140"/>
      <c r="N389" s="139"/>
      <c r="O389" s="139"/>
      <c r="P389" s="141">
        <f t="shared" si="23"/>
        <v>66.263871763255239</v>
      </c>
      <c r="Q389" s="141">
        <f>+G389*(100-$T$1)/100</f>
        <v>8.11</v>
      </c>
    </row>
    <row r="390" spans="1:17" x14ac:dyDescent="0.2">
      <c r="A390" s="134" t="s">
        <v>3209</v>
      </c>
      <c r="B390" s="134">
        <v>3</v>
      </c>
      <c r="C390" s="134"/>
      <c r="D390" s="136" t="s">
        <v>1886</v>
      </c>
      <c r="E390" s="137">
        <v>18.23</v>
      </c>
      <c r="F390" s="137">
        <f>+E390*1.2</f>
        <v>21.876000000000001</v>
      </c>
      <c r="G390" s="138">
        <v>65.13</v>
      </c>
      <c r="H390" s="139"/>
      <c r="I390" s="139"/>
      <c r="J390" s="140"/>
      <c r="K390" s="140"/>
      <c r="L390" s="140"/>
      <c r="M390" s="140"/>
      <c r="N390" s="139"/>
      <c r="O390" s="139"/>
      <c r="P390" s="141">
        <f t="shared" si="23"/>
        <v>66.411791801013337</v>
      </c>
      <c r="Q390" s="141">
        <f>+G390*(100-$T$1)/100</f>
        <v>65.13</v>
      </c>
    </row>
    <row r="391" spans="1:17" x14ac:dyDescent="0.2">
      <c r="A391" s="134" t="s">
        <v>3210</v>
      </c>
      <c r="B391" s="134">
        <v>2</v>
      </c>
      <c r="C391" s="134">
        <v>0</v>
      </c>
      <c r="D391" s="136" t="s">
        <v>3211</v>
      </c>
      <c r="E391" s="137">
        <v>1.57</v>
      </c>
      <c r="F391" s="137">
        <f>+E391*1.05</f>
        <v>1.6485000000000001</v>
      </c>
      <c r="G391" s="159">
        <v>4.93</v>
      </c>
      <c r="H391" s="139"/>
      <c r="I391" s="139"/>
      <c r="J391" s="140"/>
      <c r="K391" s="140"/>
      <c r="L391" s="140"/>
      <c r="M391" s="140"/>
      <c r="N391" s="139"/>
      <c r="O391" s="139"/>
      <c r="P391" s="141">
        <f t="shared" si="23"/>
        <v>66.561866125760631</v>
      </c>
      <c r="Q391" s="141">
        <v>3.2</v>
      </c>
    </row>
    <row r="392" spans="1:17" x14ac:dyDescent="0.2">
      <c r="A392" s="134" t="s">
        <v>3212</v>
      </c>
      <c r="B392" s="134">
        <v>3</v>
      </c>
      <c r="C392" s="134"/>
      <c r="D392" s="136" t="s">
        <v>43</v>
      </c>
      <c r="E392" s="137">
        <v>1.97</v>
      </c>
      <c r="F392" s="137">
        <f>+E392*1.2</f>
        <v>2.3639999999999999</v>
      </c>
      <c r="G392" s="138">
        <v>7.12</v>
      </c>
      <c r="H392" s="139">
        <v>6.03</v>
      </c>
      <c r="I392" s="139"/>
      <c r="J392" s="140">
        <v>5.7</v>
      </c>
      <c r="K392" s="140"/>
      <c r="L392" s="140"/>
      <c r="M392" s="140"/>
      <c r="N392" s="139">
        <v>5.28</v>
      </c>
      <c r="O392" s="139"/>
      <c r="P392" s="141">
        <f t="shared" ref="P392:P455" si="26">+(G392-F392)*100/G392</f>
        <v>66.797752808988761</v>
      </c>
      <c r="Q392" s="141">
        <f>+G392*(100-$T$1)/100</f>
        <v>7.12</v>
      </c>
    </row>
    <row r="393" spans="1:17" x14ac:dyDescent="0.2">
      <c r="A393" s="134" t="s">
        <v>3213</v>
      </c>
      <c r="B393" s="134">
        <v>3</v>
      </c>
      <c r="C393" s="134"/>
      <c r="D393" s="136" t="s">
        <v>78</v>
      </c>
      <c r="E393" s="137">
        <v>9.9160000000000004</v>
      </c>
      <c r="F393" s="137">
        <f>+E393*1.2</f>
        <v>11.8992</v>
      </c>
      <c r="G393" s="138">
        <v>35.950000000000003</v>
      </c>
      <c r="H393" s="139"/>
      <c r="I393" s="139"/>
      <c r="J393" s="140"/>
      <c r="K393" s="140"/>
      <c r="L393" s="140"/>
      <c r="M393" s="140"/>
      <c r="N393" s="139"/>
      <c r="O393" s="139"/>
      <c r="P393" s="141">
        <f t="shared" si="26"/>
        <v>66.900695410292073</v>
      </c>
      <c r="Q393" s="141">
        <v>18</v>
      </c>
    </row>
    <row r="394" spans="1:17" x14ac:dyDescent="0.2">
      <c r="A394" s="134" t="s">
        <v>3214</v>
      </c>
      <c r="B394" s="134">
        <v>6</v>
      </c>
      <c r="C394" s="134"/>
      <c r="D394" s="136" t="s">
        <v>1871</v>
      </c>
      <c r="E394" s="137">
        <v>3.95</v>
      </c>
      <c r="F394" s="137">
        <f t="shared" ref="F394:F409" si="27">+E394*1.05</f>
        <v>4.1475</v>
      </c>
      <c r="G394" s="138">
        <v>12.54</v>
      </c>
      <c r="H394" s="139"/>
      <c r="I394" s="139"/>
      <c r="J394" s="140"/>
      <c r="K394" s="140"/>
      <c r="L394" s="140"/>
      <c r="M394" s="140"/>
      <c r="N394" s="139"/>
      <c r="O394" s="139"/>
      <c r="P394" s="141">
        <f t="shared" si="26"/>
        <v>66.925837320574146</v>
      </c>
      <c r="Q394" s="141">
        <v>6.4</v>
      </c>
    </row>
    <row r="395" spans="1:17" x14ac:dyDescent="0.2">
      <c r="A395" s="134" t="s">
        <v>3215</v>
      </c>
      <c r="B395" s="134">
        <v>6</v>
      </c>
      <c r="C395" s="134"/>
      <c r="D395" s="136" t="s">
        <v>1872</v>
      </c>
      <c r="E395" s="137">
        <v>3.95</v>
      </c>
      <c r="F395" s="137">
        <f t="shared" si="27"/>
        <v>4.1475</v>
      </c>
      <c r="G395" s="138">
        <v>12.54</v>
      </c>
      <c r="H395" s="139"/>
      <c r="I395" s="139"/>
      <c r="J395" s="140"/>
      <c r="K395" s="140"/>
      <c r="L395" s="140"/>
      <c r="M395" s="140"/>
      <c r="N395" s="139"/>
      <c r="O395" s="139"/>
      <c r="P395" s="141">
        <f t="shared" si="26"/>
        <v>66.925837320574146</v>
      </c>
      <c r="Q395" s="141">
        <v>6.4</v>
      </c>
    </row>
    <row r="396" spans="1:17" x14ac:dyDescent="0.2">
      <c r="A396" s="134" t="s">
        <v>3216</v>
      </c>
      <c r="B396" s="134">
        <v>6</v>
      </c>
      <c r="C396" s="134"/>
      <c r="D396" s="136" t="s">
        <v>1873</v>
      </c>
      <c r="E396" s="137">
        <v>3.95</v>
      </c>
      <c r="F396" s="137">
        <f t="shared" si="27"/>
        <v>4.1475</v>
      </c>
      <c r="G396" s="138">
        <v>12.54</v>
      </c>
      <c r="H396" s="139"/>
      <c r="I396" s="139"/>
      <c r="J396" s="140"/>
      <c r="K396" s="140"/>
      <c r="L396" s="140"/>
      <c r="M396" s="140"/>
      <c r="N396" s="139"/>
      <c r="O396" s="139"/>
      <c r="P396" s="141">
        <f t="shared" si="26"/>
        <v>66.925837320574146</v>
      </c>
      <c r="Q396" s="141">
        <v>6.4</v>
      </c>
    </row>
    <row r="397" spans="1:17" x14ac:dyDescent="0.2">
      <c r="A397" s="134" t="s">
        <v>3217</v>
      </c>
      <c r="B397" s="134">
        <v>6</v>
      </c>
      <c r="C397" s="134"/>
      <c r="D397" s="136" t="s">
        <v>3218</v>
      </c>
      <c r="E397" s="137">
        <v>13.69</v>
      </c>
      <c r="F397" s="137">
        <f t="shared" si="27"/>
        <v>14.374499999999999</v>
      </c>
      <c r="G397" s="138">
        <v>43.48</v>
      </c>
      <c r="H397" s="139"/>
      <c r="I397" s="139"/>
      <c r="J397" s="140"/>
      <c r="K397" s="140"/>
      <c r="L397" s="140"/>
      <c r="M397" s="140"/>
      <c r="N397" s="139"/>
      <c r="O397" s="139"/>
      <c r="P397" s="141">
        <f t="shared" si="26"/>
        <v>66.939972401103958</v>
      </c>
      <c r="Q397" s="141">
        <v>28</v>
      </c>
    </row>
    <row r="398" spans="1:17" x14ac:dyDescent="0.2">
      <c r="A398" s="134" t="s">
        <v>3219</v>
      </c>
      <c r="B398" s="134">
        <v>6</v>
      </c>
      <c r="C398" s="134"/>
      <c r="D398" s="136" t="s">
        <v>3220</v>
      </c>
      <c r="E398" s="137">
        <v>13.69</v>
      </c>
      <c r="F398" s="137">
        <f t="shared" si="27"/>
        <v>14.374499999999999</v>
      </c>
      <c r="G398" s="138">
        <v>43.48</v>
      </c>
      <c r="H398" s="139"/>
      <c r="I398" s="139"/>
      <c r="J398" s="140"/>
      <c r="K398" s="140"/>
      <c r="L398" s="140"/>
      <c r="M398" s="140"/>
      <c r="N398" s="139"/>
      <c r="O398" s="139"/>
      <c r="P398" s="141">
        <f t="shared" si="26"/>
        <v>66.939972401103958</v>
      </c>
      <c r="Q398" s="141">
        <v>28</v>
      </c>
    </row>
    <row r="399" spans="1:17" x14ac:dyDescent="0.2">
      <c r="A399" s="134" t="s">
        <v>3221</v>
      </c>
      <c r="B399" s="134">
        <v>6</v>
      </c>
      <c r="C399" s="134"/>
      <c r="D399" s="136" t="s">
        <v>3222</v>
      </c>
      <c r="E399" s="137">
        <v>13.69</v>
      </c>
      <c r="F399" s="137">
        <f t="shared" si="27"/>
        <v>14.374499999999999</v>
      </c>
      <c r="G399" s="138">
        <v>43.48</v>
      </c>
      <c r="H399" s="139"/>
      <c r="I399" s="139"/>
      <c r="J399" s="140"/>
      <c r="K399" s="140"/>
      <c r="L399" s="140"/>
      <c r="M399" s="140"/>
      <c r="N399" s="139"/>
      <c r="O399" s="139"/>
      <c r="P399" s="141">
        <f t="shared" si="26"/>
        <v>66.939972401103958</v>
      </c>
      <c r="Q399" s="141">
        <v>28</v>
      </c>
    </row>
    <row r="400" spans="1:17" x14ac:dyDescent="0.2">
      <c r="A400" s="134" t="s">
        <v>3223</v>
      </c>
      <c r="B400" s="134">
        <v>6</v>
      </c>
      <c r="C400" s="134"/>
      <c r="D400" s="136" t="s">
        <v>3224</v>
      </c>
      <c r="E400" s="137">
        <v>13.69</v>
      </c>
      <c r="F400" s="137">
        <f t="shared" si="27"/>
        <v>14.374499999999999</v>
      </c>
      <c r="G400" s="138">
        <v>43.48</v>
      </c>
      <c r="H400" s="139"/>
      <c r="I400" s="139"/>
      <c r="J400" s="140"/>
      <c r="K400" s="140"/>
      <c r="L400" s="140"/>
      <c r="M400" s="140"/>
      <c r="N400" s="139"/>
      <c r="O400" s="139"/>
      <c r="P400" s="141">
        <f t="shared" si="26"/>
        <v>66.939972401103958</v>
      </c>
      <c r="Q400" s="141">
        <v>28</v>
      </c>
    </row>
    <row r="401" spans="1:17" x14ac:dyDescent="0.2">
      <c r="A401" s="134" t="s">
        <v>3225</v>
      </c>
      <c r="B401" s="134">
        <v>6</v>
      </c>
      <c r="C401" s="134"/>
      <c r="D401" s="136" t="s">
        <v>3226</v>
      </c>
      <c r="E401" s="137">
        <v>13.69</v>
      </c>
      <c r="F401" s="137">
        <f t="shared" si="27"/>
        <v>14.374499999999999</v>
      </c>
      <c r="G401" s="138">
        <v>43.48</v>
      </c>
      <c r="H401" s="139"/>
      <c r="I401" s="139"/>
      <c r="J401" s="140"/>
      <c r="K401" s="140"/>
      <c r="L401" s="140"/>
      <c r="M401" s="140"/>
      <c r="N401" s="139"/>
      <c r="O401" s="139"/>
      <c r="P401" s="141">
        <f t="shared" si="26"/>
        <v>66.939972401103958</v>
      </c>
      <c r="Q401" s="141">
        <v>28</v>
      </c>
    </row>
    <row r="402" spans="1:17" x14ac:dyDescent="0.2">
      <c r="A402" s="134" t="s">
        <v>3227</v>
      </c>
      <c r="B402" s="134">
        <v>6</v>
      </c>
      <c r="C402" s="134"/>
      <c r="D402" s="136" t="s">
        <v>3228</v>
      </c>
      <c r="E402" s="137">
        <v>13.69</v>
      </c>
      <c r="F402" s="137">
        <f t="shared" si="27"/>
        <v>14.374499999999999</v>
      </c>
      <c r="G402" s="138">
        <v>43.48</v>
      </c>
      <c r="H402" s="139"/>
      <c r="I402" s="139"/>
      <c r="J402" s="140"/>
      <c r="K402" s="140"/>
      <c r="L402" s="140"/>
      <c r="M402" s="140"/>
      <c r="N402" s="139"/>
      <c r="O402" s="139"/>
      <c r="P402" s="141">
        <f t="shared" si="26"/>
        <v>66.939972401103958</v>
      </c>
      <c r="Q402" s="141">
        <v>28</v>
      </c>
    </row>
    <row r="403" spans="1:17" x14ac:dyDescent="0.2">
      <c r="A403" s="134" t="s">
        <v>3229</v>
      </c>
      <c r="B403" s="134">
        <v>6</v>
      </c>
      <c r="C403" s="134"/>
      <c r="D403" s="136" t="s">
        <v>3230</v>
      </c>
      <c r="E403" s="137">
        <v>13.69</v>
      </c>
      <c r="F403" s="137">
        <f t="shared" si="27"/>
        <v>14.374499999999999</v>
      </c>
      <c r="G403" s="138">
        <v>43.48</v>
      </c>
      <c r="H403" s="139"/>
      <c r="I403" s="139"/>
      <c r="J403" s="140"/>
      <c r="K403" s="140"/>
      <c r="L403" s="140"/>
      <c r="M403" s="140"/>
      <c r="N403" s="139"/>
      <c r="O403" s="139"/>
      <c r="P403" s="141">
        <f t="shared" si="26"/>
        <v>66.939972401103958</v>
      </c>
      <c r="Q403" s="141">
        <v>28</v>
      </c>
    </row>
    <row r="404" spans="1:17" x14ac:dyDescent="0.2">
      <c r="A404" s="134" t="s">
        <v>3231</v>
      </c>
      <c r="B404" s="134">
        <v>6</v>
      </c>
      <c r="C404" s="134"/>
      <c r="D404" s="136" t="s">
        <v>3232</v>
      </c>
      <c r="E404" s="137">
        <v>13.69</v>
      </c>
      <c r="F404" s="137">
        <f t="shared" si="27"/>
        <v>14.374499999999999</v>
      </c>
      <c r="G404" s="138">
        <v>43.48</v>
      </c>
      <c r="H404" s="139"/>
      <c r="I404" s="139"/>
      <c r="J404" s="140"/>
      <c r="K404" s="140"/>
      <c r="L404" s="140"/>
      <c r="M404" s="140"/>
      <c r="N404" s="139"/>
      <c r="O404" s="139"/>
      <c r="P404" s="141">
        <f t="shared" si="26"/>
        <v>66.939972401103958</v>
      </c>
      <c r="Q404" s="141">
        <v>28</v>
      </c>
    </row>
    <row r="405" spans="1:17" x14ac:dyDescent="0.2">
      <c r="A405" s="134" t="s">
        <v>3233</v>
      </c>
      <c r="B405" s="134">
        <v>6</v>
      </c>
      <c r="C405" s="134"/>
      <c r="D405" s="136" t="s">
        <v>3234</v>
      </c>
      <c r="E405" s="137">
        <v>13.69</v>
      </c>
      <c r="F405" s="137">
        <f t="shared" si="27"/>
        <v>14.374499999999999</v>
      </c>
      <c r="G405" s="138">
        <v>43.48</v>
      </c>
      <c r="H405" s="139"/>
      <c r="I405" s="139"/>
      <c r="J405" s="140"/>
      <c r="K405" s="140"/>
      <c r="L405" s="140"/>
      <c r="M405" s="140"/>
      <c r="N405" s="139"/>
      <c r="O405" s="139"/>
      <c r="P405" s="141">
        <f t="shared" si="26"/>
        <v>66.939972401103958</v>
      </c>
      <c r="Q405" s="141">
        <v>28</v>
      </c>
    </row>
    <row r="406" spans="1:17" x14ac:dyDescent="0.2">
      <c r="A406" s="134" t="s">
        <v>3235</v>
      </c>
      <c r="B406" s="134">
        <v>6</v>
      </c>
      <c r="C406" s="134"/>
      <c r="D406" s="136" t="s">
        <v>3236</v>
      </c>
      <c r="E406" s="137">
        <v>13.69</v>
      </c>
      <c r="F406" s="137">
        <f t="shared" si="27"/>
        <v>14.374499999999999</v>
      </c>
      <c r="G406" s="138">
        <v>43.48</v>
      </c>
      <c r="H406" s="139"/>
      <c r="I406" s="139"/>
      <c r="J406" s="140"/>
      <c r="K406" s="140"/>
      <c r="L406" s="140"/>
      <c r="M406" s="140"/>
      <c r="N406" s="139"/>
      <c r="O406" s="139"/>
      <c r="P406" s="141">
        <f t="shared" si="26"/>
        <v>66.939972401103958</v>
      </c>
      <c r="Q406" s="141">
        <v>28</v>
      </c>
    </row>
    <row r="407" spans="1:17" x14ac:dyDescent="0.2">
      <c r="A407" s="134" t="s">
        <v>3237</v>
      </c>
      <c r="B407" s="134">
        <v>6</v>
      </c>
      <c r="C407" s="134"/>
      <c r="D407" s="136" t="s">
        <v>3238</v>
      </c>
      <c r="E407" s="137">
        <v>13.69</v>
      </c>
      <c r="F407" s="137">
        <f t="shared" si="27"/>
        <v>14.374499999999999</v>
      </c>
      <c r="G407" s="138">
        <v>43.48</v>
      </c>
      <c r="H407" s="139"/>
      <c r="I407" s="139"/>
      <c r="J407" s="140"/>
      <c r="K407" s="140"/>
      <c r="L407" s="140"/>
      <c r="M407" s="140"/>
      <c r="N407" s="139"/>
      <c r="O407" s="139"/>
      <c r="P407" s="141">
        <f t="shared" si="26"/>
        <v>66.939972401103958</v>
      </c>
      <c r="Q407" s="164">
        <v>28</v>
      </c>
    </row>
    <row r="408" spans="1:17" x14ac:dyDescent="0.2">
      <c r="A408" s="134" t="s">
        <v>3239</v>
      </c>
      <c r="B408" s="134">
        <v>6</v>
      </c>
      <c r="C408" s="134"/>
      <c r="D408" s="136" t="s">
        <v>3240</v>
      </c>
      <c r="E408" s="137">
        <v>13.69</v>
      </c>
      <c r="F408" s="137">
        <f t="shared" si="27"/>
        <v>14.374499999999999</v>
      </c>
      <c r="G408" s="138">
        <v>43.48</v>
      </c>
      <c r="H408" s="139"/>
      <c r="I408" s="139"/>
      <c r="J408" s="140"/>
      <c r="K408" s="140"/>
      <c r="L408" s="140"/>
      <c r="M408" s="140"/>
      <c r="N408" s="139"/>
      <c r="O408" s="139"/>
      <c r="P408" s="141">
        <f t="shared" si="26"/>
        <v>66.939972401103958</v>
      </c>
      <c r="Q408" s="141">
        <v>28</v>
      </c>
    </row>
    <row r="409" spans="1:17" x14ac:dyDescent="0.2">
      <c r="A409" s="134" t="s">
        <v>3241</v>
      </c>
      <c r="B409" s="134">
        <v>6</v>
      </c>
      <c r="C409" s="134"/>
      <c r="D409" s="136" t="s">
        <v>3242</v>
      </c>
      <c r="E409" s="137">
        <v>13.69</v>
      </c>
      <c r="F409" s="137">
        <f t="shared" si="27"/>
        <v>14.374499999999999</v>
      </c>
      <c r="G409" s="138">
        <v>43.48</v>
      </c>
      <c r="H409" s="139"/>
      <c r="I409" s="139"/>
      <c r="J409" s="140"/>
      <c r="K409" s="140"/>
      <c r="L409" s="140"/>
      <c r="M409" s="140"/>
      <c r="N409" s="139"/>
      <c r="O409" s="139"/>
      <c r="P409" s="141">
        <f t="shared" si="26"/>
        <v>66.939972401103958</v>
      </c>
      <c r="Q409" s="141">
        <v>28</v>
      </c>
    </row>
    <row r="410" spans="1:17" x14ac:dyDescent="0.2">
      <c r="A410" s="143" t="s">
        <v>3243</v>
      </c>
      <c r="B410" s="143">
        <v>3</v>
      </c>
      <c r="C410" s="143"/>
      <c r="D410" s="144" t="s">
        <v>501</v>
      </c>
      <c r="E410" s="145">
        <v>5.7</v>
      </c>
      <c r="F410" s="145">
        <v>6.56</v>
      </c>
      <c r="G410" s="146">
        <v>20.03</v>
      </c>
      <c r="H410" s="147"/>
      <c r="I410" s="147"/>
      <c r="J410" s="147"/>
      <c r="K410" s="147"/>
      <c r="L410" s="147"/>
      <c r="M410" s="147"/>
      <c r="N410" s="147"/>
      <c r="O410" s="147"/>
      <c r="P410" s="135">
        <f t="shared" si="26"/>
        <v>67.249126310534209</v>
      </c>
      <c r="Q410" s="165">
        <v>13</v>
      </c>
    </row>
    <row r="411" spans="1:17" x14ac:dyDescent="0.2">
      <c r="A411" s="134" t="s">
        <v>3244</v>
      </c>
      <c r="B411" s="134">
        <v>2</v>
      </c>
      <c r="C411" s="134"/>
      <c r="D411" s="136" t="s">
        <v>3245</v>
      </c>
      <c r="E411" s="137">
        <v>3.75</v>
      </c>
      <c r="F411" s="137">
        <f t="shared" ref="F411:F424" si="28">+E411*1.05</f>
        <v>3.9375</v>
      </c>
      <c r="G411" s="138">
        <v>12.12</v>
      </c>
      <c r="H411" s="139">
        <v>11.45</v>
      </c>
      <c r="I411" s="139"/>
      <c r="J411" s="140">
        <v>10.87</v>
      </c>
      <c r="K411" s="140"/>
      <c r="L411" s="140">
        <v>10.31</v>
      </c>
      <c r="M411" s="140"/>
      <c r="N411" s="139"/>
      <c r="O411" s="139"/>
      <c r="P411" s="141">
        <f t="shared" si="26"/>
        <v>67.512376237623755</v>
      </c>
      <c r="Q411" s="141">
        <v>7.8</v>
      </c>
    </row>
    <row r="412" spans="1:17" x14ac:dyDescent="0.2">
      <c r="A412" s="134" t="s">
        <v>3246</v>
      </c>
      <c r="B412" s="134">
        <v>2</v>
      </c>
      <c r="C412" s="134"/>
      <c r="D412" s="136" t="s">
        <v>35</v>
      </c>
      <c r="E412" s="137">
        <v>0.94</v>
      </c>
      <c r="F412" s="137">
        <f t="shared" si="28"/>
        <v>0.98699999999999999</v>
      </c>
      <c r="G412" s="138">
        <v>3.09</v>
      </c>
      <c r="H412" s="139">
        <v>2.4700000000000002</v>
      </c>
      <c r="I412" s="139"/>
      <c r="J412" s="140"/>
      <c r="K412" s="140"/>
      <c r="L412" s="140"/>
      <c r="M412" s="140"/>
      <c r="N412" s="139"/>
      <c r="O412" s="139"/>
      <c r="P412" s="141">
        <f t="shared" si="26"/>
        <v>68.05825242718447</v>
      </c>
      <c r="Q412" s="141">
        <v>2</v>
      </c>
    </row>
    <row r="413" spans="1:17" x14ac:dyDescent="0.2">
      <c r="A413" s="134" t="s">
        <v>3247</v>
      </c>
      <c r="B413" s="134">
        <v>6</v>
      </c>
      <c r="C413" s="134"/>
      <c r="D413" s="136" t="s">
        <v>3248</v>
      </c>
      <c r="E413" s="137">
        <v>11.36</v>
      </c>
      <c r="F413" s="137">
        <f t="shared" si="28"/>
        <v>11.927999999999999</v>
      </c>
      <c r="G413" s="138">
        <v>37.630000000000003</v>
      </c>
      <c r="H413" s="139"/>
      <c r="I413" s="139"/>
      <c r="J413" s="140"/>
      <c r="K413" s="140"/>
      <c r="L413" s="140"/>
      <c r="M413" s="140"/>
      <c r="N413" s="139"/>
      <c r="O413" s="139"/>
      <c r="P413" s="141">
        <f t="shared" si="26"/>
        <v>68.301886792452848</v>
      </c>
      <c r="Q413" s="141">
        <v>24.4</v>
      </c>
    </row>
    <row r="414" spans="1:17" x14ac:dyDescent="0.2">
      <c r="A414" s="134" t="s">
        <v>3249</v>
      </c>
      <c r="B414" s="134">
        <v>6</v>
      </c>
      <c r="C414" s="134"/>
      <c r="D414" s="136" t="s">
        <v>3250</v>
      </c>
      <c r="E414" s="137">
        <v>11.36</v>
      </c>
      <c r="F414" s="137">
        <f t="shared" si="28"/>
        <v>11.927999999999999</v>
      </c>
      <c r="G414" s="138">
        <v>37.630000000000003</v>
      </c>
      <c r="H414" s="139"/>
      <c r="I414" s="139"/>
      <c r="J414" s="140"/>
      <c r="K414" s="140"/>
      <c r="L414" s="140"/>
      <c r="M414" s="140"/>
      <c r="N414" s="139"/>
      <c r="O414" s="139"/>
      <c r="P414" s="141">
        <f t="shared" si="26"/>
        <v>68.301886792452848</v>
      </c>
      <c r="Q414" s="141">
        <v>24.4</v>
      </c>
    </row>
    <row r="415" spans="1:17" x14ac:dyDescent="0.2">
      <c r="A415" s="134" t="s">
        <v>3251</v>
      </c>
      <c r="B415" s="134">
        <v>6</v>
      </c>
      <c r="C415" s="134"/>
      <c r="D415" s="136" t="s">
        <v>3252</v>
      </c>
      <c r="E415" s="137">
        <v>11.36</v>
      </c>
      <c r="F415" s="137">
        <f t="shared" si="28"/>
        <v>11.927999999999999</v>
      </c>
      <c r="G415" s="138">
        <v>37.630000000000003</v>
      </c>
      <c r="H415" s="139"/>
      <c r="I415" s="139"/>
      <c r="J415" s="140"/>
      <c r="K415" s="140"/>
      <c r="L415" s="140"/>
      <c r="M415" s="140"/>
      <c r="N415" s="139"/>
      <c r="O415" s="139"/>
      <c r="P415" s="141">
        <f t="shared" si="26"/>
        <v>68.301886792452848</v>
      </c>
      <c r="Q415" s="141">
        <v>24.4</v>
      </c>
    </row>
    <row r="416" spans="1:17" x14ac:dyDescent="0.2">
      <c r="A416" s="134" t="s">
        <v>3253</v>
      </c>
      <c r="B416" s="134">
        <v>6</v>
      </c>
      <c r="C416" s="134"/>
      <c r="D416" s="136" t="s">
        <v>3254</v>
      </c>
      <c r="E416" s="137">
        <v>11.36</v>
      </c>
      <c r="F416" s="137">
        <f t="shared" si="28"/>
        <v>11.927999999999999</v>
      </c>
      <c r="G416" s="138">
        <v>37.630000000000003</v>
      </c>
      <c r="H416" s="139"/>
      <c r="I416" s="139"/>
      <c r="J416" s="140"/>
      <c r="K416" s="140"/>
      <c r="L416" s="140"/>
      <c r="M416" s="140"/>
      <c r="N416" s="139"/>
      <c r="O416" s="139"/>
      <c r="P416" s="141">
        <f t="shared" si="26"/>
        <v>68.301886792452848</v>
      </c>
      <c r="Q416" s="141">
        <v>24.4</v>
      </c>
    </row>
    <row r="417" spans="1:17" x14ac:dyDescent="0.2">
      <c r="A417" s="134" t="s">
        <v>3255</v>
      </c>
      <c r="B417" s="134">
        <v>6</v>
      </c>
      <c r="C417" s="134"/>
      <c r="D417" s="136" t="s">
        <v>3256</v>
      </c>
      <c r="E417" s="137">
        <v>11.36</v>
      </c>
      <c r="F417" s="137">
        <f t="shared" si="28"/>
        <v>11.927999999999999</v>
      </c>
      <c r="G417" s="138">
        <v>37.630000000000003</v>
      </c>
      <c r="H417" s="139"/>
      <c r="I417" s="139"/>
      <c r="J417" s="140"/>
      <c r="K417" s="140"/>
      <c r="L417" s="140"/>
      <c r="M417" s="140"/>
      <c r="N417" s="139"/>
      <c r="O417" s="139"/>
      <c r="P417" s="141">
        <f t="shared" si="26"/>
        <v>68.301886792452848</v>
      </c>
      <c r="Q417" s="141">
        <v>24.4</v>
      </c>
    </row>
    <row r="418" spans="1:17" x14ac:dyDescent="0.2">
      <c r="A418" s="134" t="s">
        <v>3257</v>
      </c>
      <c r="B418" s="134">
        <v>6</v>
      </c>
      <c r="C418" s="134"/>
      <c r="D418" s="136" t="s">
        <v>3258</v>
      </c>
      <c r="E418" s="137">
        <v>11.36</v>
      </c>
      <c r="F418" s="137">
        <f t="shared" si="28"/>
        <v>11.927999999999999</v>
      </c>
      <c r="G418" s="138">
        <v>37.630000000000003</v>
      </c>
      <c r="H418" s="139"/>
      <c r="I418" s="139"/>
      <c r="J418" s="140"/>
      <c r="K418" s="140"/>
      <c r="L418" s="140"/>
      <c r="M418" s="140"/>
      <c r="N418" s="139"/>
      <c r="O418" s="139"/>
      <c r="P418" s="141">
        <f t="shared" si="26"/>
        <v>68.301886792452848</v>
      </c>
      <c r="Q418" s="141">
        <v>24.4</v>
      </c>
    </row>
    <row r="419" spans="1:17" x14ac:dyDescent="0.2">
      <c r="A419" s="134" t="s">
        <v>3259</v>
      </c>
      <c r="B419" s="134">
        <v>6</v>
      </c>
      <c r="C419" s="134"/>
      <c r="D419" s="136" t="s">
        <v>3260</v>
      </c>
      <c r="E419" s="137">
        <v>11.36</v>
      </c>
      <c r="F419" s="137">
        <f t="shared" si="28"/>
        <v>11.927999999999999</v>
      </c>
      <c r="G419" s="138">
        <v>37.630000000000003</v>
      </c>
      <c r="H419" s="139"/>
      <c r="I419" s="139"/>
      <c r="J419" s="140"/>
      <c r="K419" s="140"/>
      <c r="L419" s="140"/>
      <c r="M419" s="140"/>
      <c r="N419" s="139"/>
      <c r="O419" s="139"/>
      <c r="P419" s="141">
        <f t="shared" si="26"/>
        <v>68.301886792452848</v>
      </c>
      <c r="Q419" s="141">
        <v>24.4</v>
      </c>
    </row>
    <row r="420" spans="1:17" x14ac:dyDescent="0.2">
      <c r="A420" s="134" t="s">
        <v>3261</v>
      </c>
      <c r="B420" s="134">
        <v>6</v>
      </c>
      <c r="C420" s="134"/>
      <c r="D420" s="136" t="s">
        <v>3262</v>
      </c>
      <c r="E420" s="137">
        <v>11.36</v>
      </c>
      <c r="F420" s="137">
        <f t="shared" si="28"/>
        <v>11.927999999999999</v>
      </c>
      <c r="G420" s="138">
        <v>37.630000000000003</v>
      </c>
      <c r="H420" s="139"/>
      <c r="I420" s="139"/>
      <c r="J420" s="140"/>
      <c r="K420" s="140"/>
      <c r="L420" s="140"/>
      <c r="M420" s="140"/>
      <c r="N420" s="139"/>
      <c r="O420" s="139"/>
      <c r="P420" s="141">
        <f t="shared" si="26"/>
        <v>68.301886792452848</v>
      </c>
      <c r="Q420" s="141">
        <v>24.4</v>
      </c>
    </row>
    <row r="421" spans="1:17" x14ac:dyDescent="0.2">
      <c r="A421" s="134" t="s">
        <v>3263</v>
      </c>
      <c r="B421" s="134">
        <v>6</v>
      </c>
      <c r="C421" s="134"/>
      <c r="D421" s="136" t="s">
        <v>3264</v>
      </c>
      <c r="E421" s="137">
        <v>11.36</v>
      </c>
      <c r="F421" s="137">
        <f t="shared" si="28"/>
        <v>11.927999999999999</v>
      </c>
      <c r="G421" s="138">
        <v>37.630000000000003</v>
      </c>
      <c r="H421" s="139"/>
      <c r="I421" s="139"/>
      <c r="J421" s="140"/>
      <c r="K421" s="140"/>
      <c r="L421" s="140"/>
      <c r="M421" s="140"/>
      <c r="N421" s="139"/>
      <c r="O421" s="139"/>
      <c r="P421" s="141">
        <f t="shared" si="26"/>
        <v>68.301886792452848</v>
      </c>
      <c r="Q421" s="141">
        <v>24.4</v>
      </c>
    </row>
    <row r="422" spans="1:17" x14ac:dyDescent="0.2">
      <c r="A422" s="134" t="s">
        <v>3265</v>
      </c>
      <c r="B422" s="134">
        <v>6</v>
      </c>
      <c r="C422" s="134"/>
      <c r="D422" s="136" t="s">
        <v>3266</v>
      </c>
      <c r="E422" s="137">
        <v>11.36</v>
      </c>
      <c r="F422" s="137">
        <f t="shared" si="28"/>
        <v>11.927999999999999</v>
      </c>
      <c r="G422" s="138">
        <v>37.630000000000003</v>
      </c>
      <c r="H422" s="139"/>
      <c r="I422" s="139"/>
      <c r="J422" s="140"/>
      <c r="K422" s="140"/>
      <c r="L422" s="140"/>
      <c r="M422" s="140"/>
      <c r="N422" s="139"/>
      <c r="O422" s="139"/>
      <c r="P422" s="141">
        <f t="shared" si="26"/>
        <v>68.301886792452848</v>
      </c>
      <c r="Q422" s="141">
        <v>24.4</v>
      </c>
    </row>
    <row r="423" spans="1:17" x14ac:dyDescent="0.2">
      <c r="A423" s="134" t="s">
        <v>3267</v>
      </c>
      <c r="B423" s="134">
        <v>6</v>
      </c>
      <c r="C423" s="134"/>
      <c r="D423" s="136" t="s">
        <v>3268</v>
      </c>
      <c r="E423" s="137">
        <v>11.36</v>
      </c>
      <c r="F423" s="137">
        <f t="shared" si="28"/>
        <v>11.927999999999999</v>
      </c>
      <c r="G423" s="138">
        <v>37.630000000000003</v>
      </c>
      <c r="H423" s="139"/>
      <c r="I423" s="139"/>
      <c r="J423" s="140"/>
      <c r="K423" s="140"/>
      <c r="L423" s="140"/>
      <c r="M423" s="140"/>
      <c r="N423" s="139"/>
      <c r="O423" s="139"/>
      <c r="P423" s="141">
        <f t="shared" si="26"/>
        <v>68.301886792452848</v>
      </c>
      <c r="Q423" s="141">
        <v>24.4</v>
      </c>
    </row>
    <row r="424" spans="1:17" x14ac:dyDescent="0.2">
      <c r="A424" s="134" t="s">
        <v>3269</v>
      </c>
      <c r="B424" s="134">
        <v>2</v>
      </c>
      <c r="C424" s="134"/>
      <c r="D424" s="136" t="s">
        <v>3270</v>
      </c>
      <c r="E424" s="137">
        <v>3.3</v>
      </c>
      <c r="F424" s="137">
        <f t="shared" si="28"/>
        <v>3.4649999999999999</v>
      </c>
      <c r="G424" s="138">
        <v>10.99</v>
      </c>
      <c r="H424" s="139">
        <v>10.37</v>
      </c>
      <c r="I424" s="139"/>
      <c r="J424" s="140">
        <v>9.8699999999999992</v>
      </c>
      <c r="K424" s="140"/>
      <c r="L424" s="140">
        <v>9.31</v>
      </c>
      <c r="M424" s="140"/>
      <c r="N424" s="139"/>
      <c r="O424" s="139"/>
      <c r="P424" s="141">
        <f t="shared" si="26"/>
        <v>68.471337579617838</v>
      </c>
      <c r="Q424" s="141">
        <v>7.1</v>
      </c>
    </row>
    <row r="425" spans="1:17" x14ac:dyDescent="0.2">
      <c r="A425" s="134" t="s">
        <v>3271</v>
      </c>
      <c r="B425" s="134">
        <v>3</v>
      </c>
      <c r="C425" s="134"/>
      <c r="D425" s="136" t="s">
        <v>277</v>
      </c>
      <c r="E425" s="137">
        <v>1.64</v>
      </c>
      <c r="F425" s="137">
        <f>+E425*1.2</f>
        <v>1.9679999999999997</v>
      </c>
      <c r="G425" s="159">
        <v>6.27</v>
      </c>
      <c r="H425" s="139"/>
      <c r="I425" s="139"/>
      <c r="J425" s="140"/>
      <c r="K425" s="140"/>
      <c r="L425" s="140"/>
      <c r="M425" s="140"/>
      <c r="N425" s="139"/>
      <c r="O425" s="139"/>
      <c r="P425" s="141">
        <f t="shared" si="26"/>
        <v>68.612440191387549</v>
      </c>
      <c r="Q425" s="141">
        <f>+G425*(100-$T$1)/100</f>
        <v>6.27</v>
      </c>
    </row>
    <row r="426" spans="1:17" x14ac:dyDescent="0.2">
      <c r="A426" s="134" t="s">
        <v>3272</v>
      </c>
      <c r="B426" s="134">
        <v>3</v>
      </c>
      <c r="C426" s="134"/>
      <c r="D426" s="136" t="s">
        <v>3273</v>
      </c>
      <c r="E426" s="137">
        <v>1.59</v>
      </c>
      <c r="F426" s="137">
        <f>+E426*1.2</f>
        <v>1.9079999999999999</v>
      </c>
      <c r="G426" s="138">
        <v>6.1</v>
      </c>
      <c r="H426" s="139"/>
      <c r="I426" s="139"/>
      <c r="J426" s="140">
        <v>5.77</v>
      </c>
      <c r="K426" s="140"/>
      <c r="L426" s="140">
        <v>5.43</v>
      </c>
      <c r="M426" s="140"/>
      <c r="N426" s="139"/>
      <c r="O426" s="139"/>
      <c r="P426" s="141">
        <f t="shared" si="26"/>
        <v>68.721311475409848</v>
      </c>
      <c r="Q426" s="141">
        <v>3.95</v>
      </c>
    </row>
    <row r="427" spans="1:17" x14ac:dyDescent="0.2">
      <c r="A427" s="134" t="s">
        <v>3274</v>
      </c>
      <c r="B427" s="134">
        <v>3</v>
      </c>
      <c r="C427" s="134"/>
      <c r="D427" s="136" t="s">
        <v>3275</v>
      </c>
      <c r="E427" s="137">
        <v>16.66995</v>
      </c>
      <c r="F427" s="137">
        <f>+E427*1.2</f>
        <v>20.00394</v>
      </c>
      <c r="G427" s="138">
        <v>64.209999999999994</v>
      </c>
      <c r="H427" s="139"/>
      <c r="I427" s="139"/>
      <c r="J427" s="140"/>
      <c r="K427" s="140"/>
      <c r="L427" s="140"/>
      <c r="M427" s="140"/>
      <c r="N427" s="139"/>
      <c r="O427" s="139"/>
      <c r="P427" s="141">
        <f t="shared" si="26"/>
        <v>68.846067590717965</v>
      </c>
      <c r="Q427" s="141">
        <f>+G427*(100-$T$1)/100</f>
        <v>64.209999999999994</v>
      </c>
    </row>
    <row r="428" spans="1:17" x14ac:dyDescent="0.2">
      <c r="A428" s="134" t="s">
        <v>3276</v>
      </c>
      <c r="B428" s="134">
        <v>2</v>
      </c>
      <c r="C428" s="134"/>
      <c r="D428" s="136" t="s">
        <v>3277</v>
      </c>
      <c r="E428" s="137">
        <v>1.28</v>
      </c>
      <c r="F428" s="137">
        <f>+E428*1.05</f>
        <v>1.3440000000000001</v>
      </c>
      <c r="G428" s="138">
        <v>4.3499999999999996</v>
      </c>
      <c r="H428" s="139">
        <v>3.91</v>
      </c>
      <c r="I428" s="139"/>
      <c r="J428" s="140"/>
      <c r="K428" s="140"/>
      <c r="L428" s="140"/>
      <c r="M428" s="140"/>
      <c r="N428" s="139"/>
      <c r="O428" s="139"/>
      <c r="P428" s="141">
        <f t="shared" si="26"/>
        <v>69.10344827586205</v>
      </c>
      <c r="Q428" s="141">
        <v>2.8</v>
      </c>
    </row>
    <row r="429" spans="1:17" x14ac:dyDescent="0.2">
      <c r="A429" s="134" t="s">
        <v>3278</v>
      </c>
      <c r="B429" s="134">
        <v>2</v>
      </c>
      <c r="C429" s="134"/>
      <c r="D429" s="136" t="s">
        <v>3279</v>
      </c>
      <c r="E429" s="137">
        <v>1.1299999999999999</v>
      </c>
      <c r="F429" s="137">
        <f>+E429*1.05</f>
        <v>1.1864999999999999</v>
      </c>
      <c r="G429" s="138">
        <v>3.85</v>
      </c>
      <c r="H429" s="139">
        <v>3.46</v>
      </c>
      <c r="I429" s="139"/>
      <c r="J429" s="140"/>
      <c r="K429" s="140"/>
      <c r="L429" s="140"/>
      <c r="M429" s="140"/>
      <c r="N429" s="139"/>
      <c r="O429" s="139"/>
      <c r="P429" s="141">
        <f t="shared" si="26"/>
        <v>69.181818181818187</v>
      </c>
      <c r="Q429" s="141">
        <v>2.5</v>
      </c>
    </row>
    <row r="430" spans="1:17" x14ac:dyDescent="0.2">
      <c r="A430" s="134" t="s">
        <v>3280</v>
      </c>
      <c r="B430" s="134">
        <v>2</v>
      </c>
      <c r="C430" s="134"/>
      <c r="D430" s="136" t="s">
        <v>3281</v>
      </c>
      <c r="E430" s="137">
        <v>1.35</v>
      </c>
      <c r="F430" s="137">
        <f>+E430*1.05</f>
        <v>1.4175000000000002</v>
      </c>
      <c r="G430" s="138">
        <v>4.5999999999999996</v>
      </c>
      <c r="H430" s="139">
        <v>4.1399999999999997</v>
      </c>
      <c r="I430" s="139"/>
      <c r="J430" s="140"/>
      <c r="K430" s="140"/>
      <c r="L430" s="140"/>
      <c r="M430" s="140"/>
      <c r="N430" s="139"/>
      <c r="O430" s="139"/>
      <c r="P430" s="141">
        <f t="shared" si="26"/>
        <v>69.184782608695642</v>
      </c>
      <c r="Q430" s="141">
        <v>2.99</v>
      </c>
    </row>
    <row r="431" spans="1:17" x14ac:dyDescent="0.2">
      <c r="A431" s="134" t="s">
        <v>3282</v>
      </c>
      <c r="B431" s="134">
        <v>2</v>
      </c>
      <c r="C431" s="134"/>
      <c r="D431" s="136" t="s">
        <v>3283</v>
      </c>
      <c r="E431" s="137">
        <v>1.2</v>
      </c>
      <c r="F431" s="137">
        <f>+E431*1.05</f>
        <v>1.26</v>
      </c>
      <c r="G431" s="138">
        <v>4.0999999999999996</v>
      </c>
      <c r="H431" s="139">
        <v>3.69</v>
      </c>
      <c r="I431" s="139"/>
      <c r="J431" s="140"/>
      <c r="K431" s="140"/>
      <c r="L431" s="140"/>
      <c r="M431" s="140"/>
      <c r="N431" s="139"/>
      <c r="O431" s="139"/>
      <c r="P431" s="141">
        <f t="shared" si="26"/>
        <v>69.268292682926841</v>
      </c>
      <c r="Q431" s="141">
        <v>2.65</v>
      </c>
    </row>
    <row r="432" spans="1:17" x14ac:dyDescent="0.2">
      <c r="A432" s="134" t="s">
        <v>3284</v>
      </c>
      <c r="B432" s="134">
        <v>3</v>
      </c>
      <c r="C432" s="134"/>
      <c r="D432" s="136" t="s">
        <v>3285</v>
      </c>
      <c r="E432" s="137">
        <v>2.35</v>
      </c>
      <c r="F432" s="137">
        <f>+E432*1.2</f>
        <v>2.82</v>
      </c>
      <c r="G432" s="138">
        <v>9.1999999999999993</v>
      </c>
      <c r="H432" s="139">
        <v>8.6999999999999993</v>
      </c>
      <c r="I432" s="139"/>
      <c r="J432" s="140"/>
      <c r="K432" s="140"/>
      <c r="L432" s="140">
        <v>8.2799999999999994</v>
      </c>
      <c r="M432" s="140"/>
      <c r="N432" s="139"/>
      <c r="O432" s="139"/>
      <c r="P432" s="141">
        <f t="shared" si="26"/>
        <v>69.347826086956516</v>
      </c>
      <c r="Q432" s="141">
        <v>5.95</v>
      </c>
    </row>
    <row r="433" spans="1:17" x14ac:dyDescent="0.2">
      <c r="A433" s="134" t="s">
        <v>3286</v>
      </c>
      <c r="B433" s="134">
        <v>3</v>
      </c>
      <c r="C433" s="134"/>
      <c r="D433" s="136" t="s">
        <v>171</v>
      </c>
      <c r="E433" s="137">
        <v>2.0699999999999998</v>
      </c>
      <c r="F433" s="137">
        <f>+E433*1.2</f>
        <v>2.4839999999999995</v>
      </c>
      <c r="G433" s="138">
        <v>8.11</v>
      </c>
      <c r="H433" s="139"/>
      <c r="I433" s="139"/>
      <c r="J433" s="140"/>
      <c r="K433" s="140"/>
      <c r="L433" s="140"/>
      <c r="M433" s="140"/>
      <c r="N433" s="139"/>
      <c r="O433" s="139"/>
      <c r="P433" s="141">
        <f t="shared" si="26"/>
        <v>69.371146732429096</v>
      </c>
      <c r="Q433" s="166">
        <f>+G433*(100-$T$1)/100</f>
        <v>8.11</v>
      </c>
    </row>
    <row r="434" spans="1:17" x14ac:dyDescent="0.2">
      <c r="A434" s="134" t="s">
        <v>3287</v>
      </c>
      <c r="B434" s="134">
        <v>2</v>
      </c>
      <c r="C434" s="134"/>
      <c r="D434" s="136" t="s">
        <v>2014</v>
      </c>
      <c r="E434" s="137">
        <v>43.43</v>
      </c>
      <c r="F434" s="137">
        <f>+E434*1.05</f>
        <v>45.601500000000001</v>
      </c>
      <c r="G434" s="138">
        <v>150.5</v>
      </c>
      <c r="H434" s="139">
        <v>135.44999999999999</v>
      </c>
      <c r="I434" s="139"/>
      <c r="J434" s="140">
        <v>127.92</v>
      </c>
      <c r="K434" s="140"/>
      <c r="L434" s="140"/>
      <c r="M434" s="140"/>
      <c r="N434" s="139"/>
      <c r="O434" s="139"/>
      <c r="P434" s="141">
        <f t="shared" si="26"/>
        <v>69.7</v>
      </c>
      <c r="Q434" s="141">
        <v>97.5</v>
      </c>
    </row>
    <row r="435" spans="1:17" x14ac:dyDescent="0.2">
      <c r="A435" s="134" t="s">
        <v>3288</v>
      </c>
      <c r="B435" s="134">
        <v>3</v>
      </c>
      <c r="C435" s="134"/>
      <c r="D435" s="136" t="s">
        <v>170</v>
      </c>
      <c r="E435" s="137">
        <v>12.28</v>
      </c>
      <c r="F435" s="137">
        <f t="shared" ref="F435:F444" si="29">+E435*1.2</f>
        <v>14.735999999999999</v>
      </c>
      <c r="G435" s="138">
        <v>48.83</v>
      </c>
      <c r="H435" s="139"/>
      <c r="I435" s="139"/>
      <c r="J435" s="140"/>
      <c r="K435" s="140"/>
      <c r="L435" s="140"/>
      <c r="M435" s="140"/>
      <c r="N435" s="139"/>
      <c r="O435" s="139"/>
      <c r="P435" s="141">
        <f t="shared" si="26"/>
        <v>69.821830841695686</v>
      </c>
      <c r="Q435" s="141">
        <f>+G435*(100-$T$1)/100</f>
        <v>48.83</v>
      </c>
    </row>
    <row r="436" spans="1:17" x14ac:dyDescent="0.2">
      <c r="A436" s="134" t="s">
        <v>3289</v>
      </c>
      <c r="B436" s="134">
        <v>3</v>
      </c>
      <c r="C436" s="134"/>
      <c r="D436" s="136" t="s">
        <v>169</v>
      </c>
      <c r="E436" s="137">
        <v>8.18</v>
      </c>
      <c r="F436" s="137">
        <f t="shared" si="29"/>
        <v>9.8159999999999989</v>
      </c>
      <c r="G436" s="138">
        <v>32.53</v>
      </c>
      <c r="H436" s="139"/>
      <c r="I436" s="139"/>
      <c r="J436" s="140"/>
      <c r="K436" s="140"/>
      <c r="L436" s="140"/>
      <c r="M436" s="140"/>
      <c r="N436" s="139"/>
      <c r="O436" s="139"/>
      <c r="P436" s="141">
        <f t="shared" si="26"/>
        <v>69.824777128804186</v>
      </c>
      <c r="Q436" s="141">
        <f>+G436*(100-$T$1)/100</f>
        <v>32.53</v>
      </c>
    </row>
    <row r="437" spans="1:17" x14ac:dyDescent="0.2">
      <c r="A437" s="134" t="s">
        <v>3290</v>
      </c>
      <c r="B437" s="134">
        <v>0</v>
      </c>
      <c r="C437" s="134"/>
      <c r="D437" s="136" t="s">
        <v>3291</v>
      </c>
      <c r="E437" s="137">
        <v>5.67</v>
      </c>
      <c r="F437" s="137">
        <f t="shared" si="29"/>
        <v>6.8039999999999994</v>
      </c>
      <c r="G437" s="138">
        <v>22.58</v>
      </c>
      <c r="H437" s="139"/>
      <c r="I437" s="139">
        <v>21.41</v>
      </c>
      <c r="J437" s="140"/>
      <c r="K437" s="140">
        <v>20.32</v>
      </c>
      <c r="L437" s="140"/>
      <c r="M437" s="140">
        <v>19.149999999999999</v>
      </c>
      <c r="N437" s="139"/>
      <c r="O437" s="139"/>
      <c r="P437" s="141">
        <f t="shared" si="26"/>
        <v>69.867139061116035</v>
      </c>
      <c r="Q437" s="141">
        <v>10.5</v>
      </c>
    </row>
    <row r="438" spans="1:17" x14ac:dyDescent="0.2">
      <c r="A438" s="134" t="s">
        <v>3292</v>
      </c>
      <c r="B438" s="134">
        <v>3</v>
      </c>
      <c r="C438" s="134"/>
      <c r="D438" s="136" t="s">
        <v>173</v>
      </c>
      <c r="E438" s="137">
        <v>4.09</v>
      </c>
      <c r="F438" s="137">
        <f t="shared" si="29"/>
        <v>4.9079999999999995</v>
      </c>
      <c r="G438" s="138">
        <v>16.3</v>
      </c>
      <c r="H438" s="139"/>
      <c r="I438" s="139"/>
      <c r="J438" s="140"/>
      <c r="K438" s="140"/>
      <c r="L438" s="140"/>
      <c r="M438" s="140"/>
      <c r="N438" s="139"/>
      <c r="O438" s="139"/>
      <c r="P438" s="141">
        <f t="shared" si="26"/>
        <v>69.889570552147234</v>
      </c>
      <c r="Q438" s="141">
        <f t="shared" ref="Q438:Q446" si="30">+G438*(100-$T$1)/100</f>
        <v>16.3</v>
      </c>
    </row>
    <row r="439" spans="1:17" x14ac:dyDescent="0.2">
      <c r="A439" s="134" t="s">
        <v>3293</v>
      </c>
      <c r="B439" s="134">
        <v>3</v>
      </c>
      <c r="C439" s="134"/>
      <c r="D439" s="136" t="s">
        <v>1483</v>
      </c>
      <c r="E439" s="137">
        <v>2.82</v>
      </c>
      <c r="F439" s="137">
        <f t="shared" si="29"/>
        <v>3.3839999999999999</v>
      </c>
      <c r="G439" s="138">
        <v>11.29</v>
      </c>
      <c r="H439" s="139"/>
      <c r="I439" s="139">
        <v>10.119999999999999</v>
      </c>
      <c r="J439" s="140"/>
      <c r="K439" s="140">
        <v>9.6199999999999992</v>
      </c>
      <c r="L439" s="140"/>
      <c r="M439" s="140">
        <v>9.0399999999999991</v>
      </c>
      <c r="N439" s="139"/>
      <c r="O439" s="139"/>
      <c r="P439" s="141">
        <f t="shared" si="26"/>
        <v>70.026572187776793</v>
      </c>
      <c r="Q439" s="141">
        <f t="shared" si="30"/>
        <v>11.29</v>
      </c>
    </row>
    <row r="440" spans="1:17" x14ac:dyDescent="0.2">
      <c r="A440" s="134">
        <v>2984</v>
      </c>
      <c r="B440" s="134"/>
      <c r="C440" s="134"/>
      <c r="D440" s="136" t="s">
        <v>168</v>
      </c>
      <c r="E440" s="137">
        <v>1</v>
      </c>
      <c r="F440" s="137">
        <f t="shared" si="29"/>
        <v>1.2</v>
      </c>
      <c r="G440" s="138">
        <v>4.01</v>
      </c>
      <c r="H440" s="139"/>
      <c r="I440" s="139"/>
      <c r="J440" s="140"/>
      <c r="K440" s="140"/>
      <c r="L440" s="140"/>
      <c r="M440" s="140"/>
      <c r="N440" s="139"/>
      <c r="O440" s="139"/>
      <c r="P440" s="141">
        <f t="shared" si="26"/>
        <v>70.074812967581039</v>
      </c>
      <c r="Q440" s="164">
        <f t="shared" si="30"/>
        <v>4.01</v>
      </c>
    </row>
    <row r="441" spans="1:17" x14ac:dyDescent="0.2">
      <c r="A441" s="134">
        <v>1556</v>
      </c>
      <c r="B441" s="134">
        <v>3</v>
      </c>
      <c r="C441" s="134"/>
      <c r="D441" s="136" t="s">
        <v>3294</v>
      </c>
      <c r="E441" s="137">
        <v>2.68</v>
      </c>
      <c r="F441" s="137">
        <f t="shared" si="29"/>
        <v>3.2160000000000002</v>
      </c>
      <c r="G441" s="138">
        <v>10.79</v>
      </c>
      <c r="H441" s="139">
        <v>9.6999999999999993</v>
      </c>
      <c r="I441" s="139"/>
      <c r="J441" s="140">
        <v>9.1199999999999992</v>
      </c>
      <c r="K441" s="140"/>
      <c r="L441" s="140"/>
      <c r="M441" s="140"/>
      <c r="N441" s="139">
        <v>8.6199999999999992</v>
      </c>
      <c r="O441" s="139"/>
      <c r="P441" s="141">
        <f t="shared" si="26"/>
        <v>70.194624652455971</v>
      </c>
      <c r="Q441" s="164">
        <f t="shared" si="30"/>
        <v>10.79</v>
      </c>
    </row>
    <row r="442" spans="1:17" x14ac:dyDescent="0.2">
      <c r="A442" s="134" t="s">
        <v>3295</v>
      </c>
      <c r="B442" s="134">
        <v>3</v>
      </c>
      <c r="C442" s="134"/>
      <c r="D442" s="136" t="s">
        <v>1883</v>
      </c>
      <c r="E442" s="137">
        <v>8.07</v>
      </c>
      <c r="F442" s="137">
        <f t="shared" si="29"/>
        <v>9.6839999999999993</v>
      </c>
      <c r="G442" s="138">
        <v>32.53</v>
      </c>
      <c r="H442" s="139"/>
      <c r="I442" s="139"/>
      <c r="J442" s="140"/>
      <c r="K442" s="140"/>
      <c r="L442" s="140"/>
      <c r="M442" s="140"/>
      <c r="N442" s="139"/>
      <c r="O442" s="139"/>
      <c r="P442" s="141">
        <f t="shared" si="26"/>
        <v>70.230556409468193</v>
      </c>
      <c r="Q442" s="164">
        <f t="shared" si="30"/>
        <v>32.53</v>
      </c>
    </row>
    <row r="443" spans="1:17" x14ac:dyDescent="0.2">
      <c r="A443" s="134" t="s">
        <v>3296</v>
      </c>
      <c r="B443" s="134">
        <v>3</v>
      </c>
      <c r="C443" s="134"/>
      <c r="D443" s="136" t="s">
        <v>1884</v>
      </c>
      <c r="E443" s="137">
        <v>12.1</v>
      </c>
      <c r="F443" s="137">
        <f t="shared" si="29"/>
        <v>14.52</v>
      </c>
      <c r="G443" s="138">
        <v>48.83</v>
      </c>
      <c r="H443" s="139"/>
      <c r="I443" s="139"/>
      <c r="J443" s="140"/>
      <c r="K443" s="140"/>
      <c r="L443" s="140"/>
      <c r="M443" s="140"/>
      <c r="N443" s="139"/>
      <c r="O443" s="139"/>
      <c r="P443" s="141">
        <f t="shared" si="26"/>
        <v>70.264181855416751</v>
      </c>
      <c r="Q443" s="164">
        <f t="shared" si="30"/>
        <v>48.83</v>
      </c>
    </row>
    <row r="444" spans="1:17" x14ac:dyDescent="0.2">
      <c r="A444" s="134" t="s">
        <v>3297</v>
      </c>
      <c r="B444" s="134">
        <v>3</v>
      </c>
      <c r="C444" s="134"/>
      <c r="D444" s="136" t="s">
        <v>1887</v>
      </c>
      <c r="E444" s="137">
        <v>4.03</v>
      </c>
      <c r="F444" s="137">
        <f t="shared" si="29"/>
        <v>4.8360000000000003</v>
      </c>
      <c r="G444" s="138">
        <v>16.3</v>
      </c>
      <c r="H444" s="139"/>
      <c r="I444" s="139"/>
      <c r="J444" s="140"/>
      <c r="K444" s="140"/>
      <c r="L444" s="140"/>
      <c r="M444" s="140"/>
      <c r="N444" s="139"/>
      <c r="O444" s="139"/>
      <c r="P444" s="141">
        <f t="shared" si="26"/>
        <v>70.331288343558285</v>
      </c>
      <c r="Q444" s="164">
        <f t="shared" si="30"/>
        <v>16.3</v>
      </c>
    </row>
    <row r="445" spans="1:17" x14ac:dyDescent="0.2">
      <c r="A445" s="134" t="s">
        <v>3298</v>
      </c>
      <c r="B445" s="134">
        <v>3</v>
      </c>
      <c r="C445" s="134"/>
      <c r="D445" s="136" t="s">
        <v>197</v>
      </c>
      <c r="E445" s="137">
        <v>8.25</v>
      </c>
      <c r="F445" s="137">
        <f>+E445*1.05</f>
        <v>8.6624999999999996</v>
      </c>
      <c r="G445" s="138">
        <v>29.26</v>
      </c>
      <c r="H445" s="139"/>
      <c r="I445" s="139"/>
      <c r="J445" s="140"/>
      <c r="K445" s="140"/>
      <c r="L445" s="140"/>
      <c r="M445" s="140"/>
      <c r="N445" s="139"/>
      <c r="O445" s="139"/>
      <c r="P445" s="141">
        <f t="shared" si="26"/>
        <v>70.394736842105274</v>
      </c>
      <c r="Q445" s="164">
        <f t="shared" si="30"/>
        <v>29.26</v>
      </c>
    </row>
    <row r="446" spans="1:17" x14ac:dyDescent="0.2">
      <c r="A446" s="134" t="s">
        <v>3299</v>
      </c>
      <c r="B446" s="134">
        <v>3</v>
      </c>
      <c r="C446" s="134"/>
      <c r="D446" s="136" t="s">
        <v>3300</v>
      </c>
      <c r="E446" s="137">
        <v>1.66</v>
      </c>
      <c r="F446" s="137">
        <f t="shared" ref="F446:F452" si="31">+E446*1.2</f>
        <v>1.9919999999999998</v>
      </c>
      <c r="G446" s="138">
        <v>6.77</v>
      </c>
      <c r="H446" s="139">
        <v>6.1</v>
      </c>
      <c r="I446" s="139"/>
      <c r="J446" s="140">
        <v>5.43</v>
      </c>
      <c r="K446" s="140"/>
      <c r="L446" s="140">
        <v>5.0199999999999996</v>
      </c>
      <c r="M446" s="140"/>
      <c r="N446" s="139"/>
      <c r="O446" s="139"/>
      <c r="P446" s="141">
        <f t="shared" si="26"/>
        <v>70.576070901033972</v>
      </c>
      <c r="Q446" s="164">
        <f t="shared" si="30"/>
        <v>6.77</v>
      </c>
    </row>
    <row r="447" spans="1:17" x14ac:dyDescent="0.2">
      <c r="A447" s="134" t="s">
        <v>3301</v>
      </c>
      <c r="B447" s="134">
        <v>3</v>
      </c>
      <c r="C447" s="134"/>
      <c r="D447" s="136" t="s">
        <v>2019</v>
      </c>
      <c r="E447" s="137">
        <v>4.08</v>
      </c>
      <c r="F447" s="137">
        <f t="shared" si="31"/>
        <v>4.8959999999999999</v>
      </c>
      <c r="G447" s="138">
        <v>16.64</v>
      </c>
      <c r="H447" s="139"/>
      <c r="I447" s="139"/>
      <c r="J447" s="140">
        <v>14.97</v>
      </c>
      <c r="K447" s="140"/>
      <c r="L447" s="140"/>
      <c r="M447" s="140"/>
      <c r="N447" s="139">
        <v>14.14</v>
      </c>
      <c r="O447" s="139"/>
      <c r="P447" s="141">
        <f t="shared" si="26"/>
        <v>70.57692307692308</v>
      </c>
      <c r="Q447" s="164">
        <v>8.3000000000000007</v>
      </c>
    </row>
    <row r="448" spans="1:17" x14ac:dyDescent="0.2">
      <c r="A448" s="134" t="s">
        <v>3302</v>
      </c>
      <c r="B448" s="134">
        <v>3</v>
      </c>
      <c r="C448" s="134"/>
      <c r="D448" s="136" t="s">
        <v>2020</v>
      </c>
      <c r="E448" s="137">
        <v>4.08</v>
      </c>
      <c r="F448" s="137">
        <f t="shared" si="31"/>
        <v>4.8959999999999999</v>
      </c>
      <c r="G448" s="138">
        <v>16.64</v>
      </c>
      <c r="H448" s="139"/>
      <c r="I448" s="139"/>
      <c r="J448" s="140">
        <v>14.97</v>
      </c>
      <c r="K448" s="140"/>
      <c r="L448" s="140"/>
      <c r="M448" s="140"/>
      <c r="N448" s="139">
        <v>14.14</v>
      </c>
      <c r="O448" s="139"/>
      <c r="P448" s="141">
        <f t="shared" si="26"/>
        <v>70.57692307692308</v>
      </c>
      <c r="Q448" s="164">
        <f>+G448*(100-$T$1)/100</f>
        <v>16.64</v>
      </c>
    </row>
    <row r="449" spans="1:17" x14ac:dyDescent="0.2">
      <c r="A449" s="134" t="s">
        <v>3303</v>
      </c>
      <c r="B449" s="134">
        <v>3</v>
      </c>
      <c r="C449" s="134"/>
      <c r="D449" s="136" t="s">
        <v>77</v>
      </c>
      <c r="E449" s="137">
        <v>6.8425000000000002</v>
      </c>
      <c r="F449" s="137">
        <f t="shared" si="31"/>
        <v>8.2110000000000003</v>
      </c>
      <c r="G449" s="138">
        <v>27.93</v>
      </c>
      <c r="H449" s="139"/>
      <c r="I449" s="139"/>
      <c r="J449" s="140"/>
      <c r="K449" s="140"/>
      <c r="L449" s="140"/>
      <c r="M449" s="140"/>
      <c r="N449" s="139"/>
      <c r="O449" s="139"/>
      <c r="P449" s="141">
        <f t="shared" si="26"/>
        <v>70.601503759398497</v>
      </c>
      <c r="Q449" s="164">
        <f>+G449*(100-$T$1)/100</f>
        <v>27.93</v>
      </c>
    </row>
    <row r="450" spans="1:17" x14ac:dyDescent="0.2">
      <c r="A450" s="134" t="s">
        <v>3304</v>
      </c>
      <c r="B450" s="134">
        <v>3</v>
      </c>
      <c r="C450" s="134"/>
      <c r="D450" s="136" t="s">
        <v>3305</v>
      </c>
      <c r="E450" s="137">
        <v>6.53</v>
      </c>
      <c r="F450" s="137">
        <f t="shared" si="31"/>
        <v>7.8360000000000003</v>
      </c>
      <c r="G450" s="138">
        <v>26.67</v>
      </c>
      <c r="H450" s="139"/>
      <c r="I450" s="139"/>
      <c r="J450" s="140"/>
      <c r="K450" s="140"/>
      <c r="L450" s="140"/>
      <c r="M450" s="140"/>
      <c r="N450" s="139"/>
      <c r="O450" s="139"/>
      <c r="P450" s="141">
        <f t="shared" si="26"/>
        <v>70.618672665916762</v>
      </c>
      <c r="Q450" s="164">
        <f>+G450*(100-$T$1)/100</f>
        <v>26.67</v>
      </c>
    </row>
    <row r="451" spans="1:17" x14ac:dyDescent="0.2">
      <c r="A451" s="143" t="s">
        <v>3306</v>
      </c>
      <c r="B451" s="143">
        <v>3</v>
      </c>
      <c r="C451" s="143"/>
      <c r="D451" s="144" t="s">
        <v>3307</v>
      </c>
      <c r="E451" s="145">
        <v>2</v>
      </c>
      <c r="F451" s="145">
        <f t="shared" si="31"/>
        <v>2.4</v>
      </c>
      <c r="G451" s="146">
        <v>8.2799999999999994</v>
      </c>
      <c r="H451" s="147"/>
      <c r="I451" s="147"/>
      <c r="J451" s="147"/>
      <c r="K451" s="147"/>
      <c r="L451" s="147"/>
      <c r="M451" s="147"/>
      <c r="N451" s="147"/>
      <c r="O451" s="147"/>
      <c r="P451" s="135">
        <f t="shared" si="26"/>
        <v>71.014492753623173</v>
      </c>
      <c r="Q451" s="135">
        <v>5.38</v>
      </c>
    </row>
    <row r="452" spans="1:17" x14ac:dyDescent="0.2">
      <c r="A452" s="134" t="s">
        <v>3308</v>
      </c>
      <c r="B452" s="134">
        <v>3</v>
      </c>
      <c r="C452" s="134"/>
      <c r="D452" s="136" t="s">
        <v>491</v>
      </c>
      <c r="E452" s="137">
        <v>60.38</v>
      </c>
      <c r="F452" s="137">
        <f t="shared" si="31"/>
        <v>72.456000000000003</v>
      </c>
      <c r="G452" s="138">
        <v>250</v>
      </c>
      <c r="H452" s="139"/>
      <c r="I452" s="139"/>
      <c r="J452" s="140"/>
      <c r="K452" s="140"/>
      <c r="L452" s="140"/>
      <c r="M452" s="140"/>
      <c r="N452" s="139"/>
      <c r="O452" s="139"/>
      <c r="P452" s="141">
        <f t="shared" si="26"/>
        <v>71.017599999999987</v>
      </c>
      <c r="Q452" s="141">
        <f>+G452*(100-$T$1)/100</f>
        <v>250</v>
      </c>
    </row>
    <row r="453" spans="1:17" x14ac:dyDescent="0.2">
      <c r="A453" s="149" t="s">
        <v>3309</v>
      </c>
      <c r="B453" s="149">
        <v>3</v>
      </c>
      <c r="C453" s="149"/>
      <c r="D453" s="150" t="s">
        <v>3310</v>
      </c>
      <c r="E453" s="151">
        <v>35.99</v>
      </c>
      <c r="F453" s="151">
        <f>35.85*1.2</f>
        <v>43.02</v>
      </c>
      <c r="G453" s="152">
        <v>149.41</v>
      </c>
      <c r="H453" s="153"/>
      <c r="I453" s="153"/>
      <c r="J453" s="153"/>
      <c r="K453" s="153"/>
      <c r="L453" s="153"/>
      <c r="M453" s="153"/>
      <c r="N453" s="153"/>
      <c r="O453" s="153"/>
      <c r="P453" s="154">
        <f t="shared" si="26"/>
        <v>71.2067465363764</v>
      </c>
      <c r="Q453" s="154">
        <v>97</v>
      </c>
    </row>
    <row r="454" spans="1:17" x14ac:dyDescent="0.2">
      <c r="A454" s="134" t="s">
        <v>3311</v>
      </c>
      <c r="B454" s="134">
        <v>3</v>
      </c>
      <c r="C454" s="134"/>
      <c r="D454" s="136" t="s">
        <v>48</v>
      </c>
      <c r="E454" s="137">
        <v>3</v>
      </c>
      <c r="F454" s="137">
        <f>+E454*1.2</f>
        <v>3.5999999999999996</v>
      </c>
      <c r="G454" s="138">
        <v>12.54</v>
      </c>
      <c r="H454" s="139">
        <v>11.29</v>
      </c>
      <c r="I454" s="139"/>
      <c r="J454" s="140">
        <v>10.67</v>
      </c>
      <c r="K454" s="140"/>
      <c r="L454" s="140"/>
      <c r="M454" s="140"/>
      <c r="N454" s="139">
        <v>10.039999999999999</v>
      </c>
      <c r="O454" s="139"/>
      <c r="P454" s="141">
        <f t="shared" si="26"/>
        <v>71.291866028708142</v>
      </c>
      <c r="Q454" s="141">
        <f>+G454*(100-$T$1)/100</f>
        <v>12.54</v>
      </c>
    </row>
    <row r="455" spans="1:17" x14ac:dyDescent="0.2">
      <c r="A455" s="134" t="s">
        <v>3312</v>
      </c>
      <c r="B455" s="134">
        <v>3</v>
      </c>
      <c r="C455" s="134"/>
      <c r="D455" s="136" t="s">
        <v>94</v>
      </c>
      <c r="E455" s="137">
        <v>6.2</v>
      </c>
      <c r="F455" s="137">
        <f>+E455*1.2</f>
        <v>7.4399999999999995</v>
      </c>
      <c r="G455" s="138">
        <v>26.34</v>
      </c>
      <c r="H455" s="139"/>
      <c r="I455" s="139"/>
      <c r="J455" s="140"/>
      <c r="K455" s="140"/>
      <c r="L455" s="140"/>
      <c r="M455" s="140"/>
      <c r="N455" s="139"/>
      <c r="O455" s="139"/>
      <c r="P455" s="141">
        <f t="shared" si="26"/>
        <v>71.75398633257403</v>
      </c>
      <c r="Q455" s="141">
        <f>+G455*(100-$T$1)/100</f>
        <v>26.34</v>
      </c>
    </row>
    <row r="456" spans="1:17" x14ac:dyDescent="0.2">
      <c r="A456" s="149" t="s">
        <v>3313</v>
      </c>
      <c r="B456" s="149">
        <v>3</v>
      </c>
      <c r="C456" s="149"/>
      <c r="D456" s="150" t="s">
        <v>1880</v>
      </c>
      <c r="E456" s="151">
        <v>19.52</v>
      </c>
      <c r="F456" s="151">
        <f>+E456*1.2</f>
        <v>23.423999999999999</v>
      </c>
      <c r="G456" s="152">
        <v>83.36</v>
      </c>
      <c r="H456" s="153"/>
      <c r="I456" s="153"/>
      <c r="J456" s="153"/>
      <c r="K456" s="153"/>
      <c r="L456" s="153"/>
      <c r="M456" s="153"/>
      <c r="N456" s="153"/>
      <c r="O456" s="153"/>
      <c r="P456" s="154">
        <f t="shared" ref="P456:P519" si="32">+(G456-F456)*100/G456</f>
        <v>71.900191938579653</v>
      </c>
      <c r="Q456" s="141">
        <f>+G456*(100-$T$1)/100</f>
        <v>83.36</v>
      </c>
    </row>
    <row r="457" spans="1:17" x14ac:dyDescent="0.2">
      <c r="A457" s="134">
        <v>2985</v>
      </c>
      <c r="B457" s="134"/>
      <c r="C457" s="134"/>
      <c r="D457" s="136" t="s">
        <v>172</v>
      </c>
      <c r="E457" s="137">
        <v>15.2</v>
      </c>
      <c r="F457" s="137">
        <f>+E457*1.2</f>
        <v>18.239999999999998</v>
      </c>
      <c r="G457" s="138">
        <v>65.13</v>
      </c>
      <c r="H457" s="139"/>
      <c r="I457" s="139"/>
      <c r="J457" s="140"/>
      <c r="K457" s="140"/>
      <c r="L457" s="140"/>
      <c r="M457" s="140"/>
      <c r="N457" s="139"/>
      <c r="O457" s="139"/>
      <c r="P457" s="141">
        <f t="shared" si="32"/>
        <v>71.994472593274992</v>
      </c>
      <c r="Q457" s="141">
        <f>+G457*(100-$T$1)/100</f>
        <v>65.13</v>
      </c>
    </row>
    <row r="458" spans="1:17" x14ac:dyDescent="0.2">
      <c r="A458" s="134" t="s">
        <v>3314</v>
      </c>
      <c r="B458" s="134">
        <v>2</v>
      </c>
      <c r="C458" s="134"/>
      <c r="D458" s="136" t="s">
        <v>3315</v>
      </c>
      <c r="E458" s="137">
        <v>1.73</v>
      </c>
      <c r="F458" s="137">
        <f>+E458*1.05</f>
        <v>1.8165</v>
      </c>
      <c r="G458" s="138">
        <v>6.52</v>
      </c>
      <c r="H458" s="139">
        <v>5.85</v>
      </c>
      <c r="I458" s="139"/>
      <c r="J458" s="140">
        <v>5.52</v>
      </c>
      <c r="K458" s="140"/>
      <c r="L458" s="140"/>
      <c r="M458" s="140"/>
      <c r="N458" s="139"/>
      <c r="O458" s="139"/>
      <c r="P458" s="141">
        <f t="shared" si="32"/>
        <v>72.139570552147248</v>
      </c>
      <c r="Q458" s="141">
        <v>4.2300000000000004</v>
      </c>
    </row>
    <row r="459" spans="1:17" x14ac:dyDescent="0.2">
      <c r="A459" s="134" t="s">
        <v>3316</v>
      </c>
      <c r="B459" s="134">
        <v>2</v>
      </c>
      <c r="C459" s="134"/>
      <c r="D459" s="136" t="s">
        <v>3317</v>
      </c>
      <c r="E459" s="137">
        <v>1.73</v>
      </c>
      <c r="F459" s="137">
        <f>+E459*1.05</f>
        <v>1.8165</v>
      </c>
      <c r="G459" s="138">
        <v>6.52</v>
      </c>
      <c r="H459" s="139">
        <v>5.85</v>
      </c>
      <c r="I459" s="139"/>
      <c r="J459" s="140">
        <v>5.52</v>
      </c>
      <c r="K459" s="140"/>
      <c r="L459" s="140"/>
      <c r="M459" s="140"/>
      <c r="N459" s="139"/>
      <c r="O459" s="139"/>
      <c r="P459" s="141">
        <f t="shared" si="32"/>
        <v>72.139570552147248</v>
      </c>
      <c r="Q459" s="141">
        <v>4.2300000000000004</v>
      </c>
    </row>
    <row r="460" spans="1:17" x14ac:dyDescent="0.2">
      <c r="A460" s="134" t="s">
        <v>3318</v>
      </c>
      <c r="B460" s="134">
        <v>3</v>
      </c>
      <c r="C460" s="134"/>
      <c r="D460" s="136" t="s">
        <v>2005</v>
      </c>
      <c r="E460" s="137">
        <v>95.35</v>
      </c>
      <c r="F460" s="137">
        <f t="shared" ref="F460:F465" si="33">+E460*1.2</f>
        <v>114.41999999999999</v>
      </c>
      <c r="G460" s="138">
        <v>411.79</v>
      </c>
      <c r="H460" s="139"/>
      <c r="I460" s="139"/>
      <c r="J460" s="140"/>
      <c r="K460" s="140"/>
      <c r="L460" s="140"/>
      <c r="M460" s="140"/>
      <c r="N460" s="139"/>
      <c r="O460" s="139"/>
      <c r="P460" s="141">
        <f t="shared" si="32"/>
        <v>72.213992569027894</v>
      </c>
      <c r="Q460" s="141">
        <f>+G460*(100-$T$1)/100</f>
        <v>411.79</v>
      </c>
    </row>
    <row r="461" spans="1:17" x14ac:dyDescent="0.2">
      <c r="A461" s="134" t="s">
        <v>3319</v>
      </c>
      <c r="B461" s="134">
        <v>3</v>
      </c>
      <c r="C461" s="134"/>
      <c r="D461" s="136" t="s">
        <v>178</v>
      </c>
      <c r="E461" s="137">
        <v>7.69</v>
      </c>
      <c r="F461" s="137">
        <f t="shared" si="33"/>
        <v>9.2279999999999998</v>
      </c>
      <c r="G461" s="138">
        <v>33.28</v>
      </c>
      <c r="H461" s="139"/>
      <c r="I461" s="139"/>
      <c r="J461" s="140"/>
      <c r="K461" s="140"/>
      <c r="L461" s="140"/>
      <c r="M461" s="140"/>
      <c r="N461" s="139"/>
      <c r="O461" s="139"/>
      <c r="P461" s="141">
        <f t="shared" si="32"/>
        <v>72.271634615384613</v>
      </c>
      <c r="Q461" s="141">
        <f>+G461*(100-$T$1)/100</f>
        <v>33.28</v>
      </c>
    </row>
    <row r="462" spans="1:17" x14ac:dyDescent="0.2">
      <c r="A462" s="134" t="s">
        <v>3320</v>
      </c>
      <c r="B462" s="134">
        <v>3</v>
      </c>
      <c r="C462" s="134"/>
      <c r="D462" s="136" t="s">
        <v>592</v>
      </c>
      <c r="E462" s="137">
        <v>3.6458460000000001</v>
      </c>
      <c r="F462" s="137">
        <f t="shared" si="33"/>
        <v>4.3750152</v>
      </c>
      <c r="G462" s="138">
        <v>15.89</v>
      </c>
      <c r="H462" s="139"/>
      <c r="I462" s="139"/>
      <c r="J462" s="140"/>
      <c r="K462" s="140"/>
      <c r="L462" s="140"/>
      <c r="M462" s="140"/>
      <c r="N462" s="139"/>
      <c r="O462" s="139"/>
      <c r="P462" s="141">
        <f t="shared" si="32"/>
        <v>72.466864694776589</v>
      </c>
      <c r="Q462" s="141">
        <f>+G462*(100-$T$1)/100</f>
        <v>15.89</v>
      </c>
    </row>
    <row r="463" spans="1:17" x14ac:dyDescent="0.2">
      <c r="A463" s="134" t="s">
        <v>3321</v>
      </c>
      <c r="B463" s="134">
        <v>3</v>
      </c>
      <c r="C463" s="134"/>
      <c r="D463" s="136" t="s">
        <v>44</v>
      </c>
      <c r="E463" s="137">
        <v>2.59</v>
      </c>
      <c r="F463" s="137">
        <f t="shared" si="33"/>
        <v>3.1079999999999997</v>
      </c>
      <c r="G463" s="138">
        <v>11.29</v>
      </c>
      <c r="H463" s="139"/>
      <c r="I463" s="139">
        <v>10.119999999999999</v>
      </c>
      <c r="J463" s="140"/>
      <c r="K463" s="140">
        <v>9.6199999999999992</v>
      </c>
      <c r="L463" s="140"/>
      <c r="M463" s="140">
        <v>9.0399999999999991</v>
      </c>
      <c r="N463" s="139"/>
      <c r="O463" s="139"/>
      <c r="P463" s="141">
        <f t="shared" si="32"/>
        <v>72.471213463241796</v>
      </c>
      <c r="Q463" s="141">
        <v>6</v>
      </c>
    </row>
    <row r="464" spans="1:17" x14ac:dyDescent="0.2">
      <c r="A464" s="134" t="s">
        <v>3322</v>
      </c>
      <c r="B464" s="134">
        <v>2</v>
      </c>
      <c r="C464" s="134"/>
      <c r="D464" s="136" t="s">
        <v>47</v>
      </c>
      <c r="E464" s="137">
        <v>2.59</v>
      </c>
      <c r="F464" s="137">
        <f t="shared" si="33"/>
        <v>3.1079999999999997</v>
      </c>
      <c r="G464" s="138">
        <v>11.29</v>
      </c>
      <c r="H464" s="139"/>
      <c r="I464" s="139">
        <v>10.119999999999999</v>
      </c>
      <c r="J464" s="140"/>
      <c r="K464" s="140">
        <v>9.6199999999999992</v>
      </c>
      <c r="L464" s="140"/>
      <c r="M464" s="140">
        <v>9.0399999999999991</v>
      </c>
      <c r="N464" s="139"/>
      <c r="O464" s="139"/>
      <c r="P464" s="141">
        <f t="shared" si="32"/>
        <v>72.471213463241796</v>
      </c>
      <c r="Q464" s="141">
        <v>7.26</v>
      </c>
    </row>
    <row r="465" spans="1:17" x14ac:dyDescent="0.2">
      <c r="A465" s="149" t="s">
        <v>3323</v>
      </c>
      <c r="B465" s="149">
        <v>3</v>
      </c>
      <c r="C465" s="149"/>
      <c r="D465" s="150" t="s">
        <v>1878</v>
      </c>
      <c r="E465" s="151">
        <v>14.64</v>
      </c>
      <c r="F465" s="151">
        <f t="shared" si="33"/>
        <v>17.568000000000001</v>
      </c>
      <c r="G465" s="152">
        <v>64.8</v>
      </c>
      <c r="H465" s="153"/>
      <c r="I465" s="153"/>
      <c r="J465" s="153"/>
      <c r="K465" s="153"/>
      <c r="L465" s="153"/>
      <c r="M465" s="153"/>
      <c r="N465" s="153"/>
      <c r="O465" s="153"/>
      <c r="P465" s="154">
        <f t="shared" si="32"/>
        <v>72.888888888888886</v>
      </c>
      <c r="Q465" s="141">
        <f>+G465*(100-$T$1)/100</f>
        <v>64.8</v>
      </c>
    </row>
    <row r="466" spans="1:17" x14ac:dyDescent="0.2">
      <c r="A466" s="134" t="s">
        <v>3324</v>
      </c>
      <c r="B466" s="134">
        <v>2</v>
      </c>
      <c r="C466" s="134"/>
      <c r="D466" s="136" t="s">
        <v>1620</v>
      </c>
      <c r="E466" s="137">
        <v>25.88</v>
      </c>
      <c r="F466" s="137">
        <f>+E466*1.05</f>
        <v>27.173999999999999</v>
      </c>
      <c r="G466" s="138">
        <v>100.25</v>
      </c>
      <c r="H466" s="139">
        <v>95.23</v>
      </c>
      <c r="I466" s="139"/>
      <c r="J466" s="140">
        <v>90.23</v>
      </c>
      <c r="K466" s="140"/>
      <c r="L466" s="140"/>
      <c r="M466" s="140"/>
      <c r="N466" s="139"/>
      <c r="O466" s="139"/>
      <c r="P466" s="141">
        <f t="shared" si="32"/>
        <v>72.893765586034903</v>
      </c>
      <c r="Q466" s="141">
        <v>65</v>
      </c>
    </row>
    <row r="467" spans="1:17" x14ac:dyDescent="0.2">
      <c r="A467" s="134" t="s">
        <v>3325</v>
      </c>
      <c r="B467" s="134">
        <v>3</v>
      </c>
      <c r="C467" s="134"/>
      <c r="D467" s="136" t="s">
        <v>3326</v>
      </c>
      <c r="E467" s="137">
        <v>121.22</v>
      </c>
      <c r="F467" s="137">
        <f t="shared" ref="F467:F474" si="34">+E467*1.2</f>
        <v>145.464</v>
      </c>
      <c r="G467" s="138">
        <v>543.48</v>
      </c>
      <c r="H467" s="139"/>
      <c r="I467" s="139"/>
      <c r="J467" s="140"/>
      <c r="K467" s="140"/>
      <c r="L467" s="140"/>
      <c r="M467" s="140"/>
      <c r="N467" s="139"/>
      <c r="O467" s="139"/>
      <c r="P467" s="141">
        <f t="shared" si="32"/>
        <v>73.234709648929112</v>
      </c>
      <c r="Q467" s="141">
        <v>250</v>
      </c>
    </row>
    <row r="468" spans="1:17" x14ac:dyDescent="0.2">
      <c r="A468" s="134" t="s">
        <v>3327</v>
      </c>
      <c r="B468" s="134">
        <v>3</v>
      </c>
      <c r="C468" s="134"/>
      <c r="D468" s="136" t="s">
        <v>3328</v>
      </c>
      <c r="E468" s="137">
        <v>1.47</v>
      </c>
      <c r="F468" s="137">
        <f t="shared" si="34"/>
        <v>1.764</v>
      </c>
      <c r="G468" s="138">
        <v>6.61</v>
      </c>
      <c r="H468" s="139">
        <v>5.94</v>
      </c>
      <c r="I468" s="139"/>
      <c r="J468" s="140">
        <v>5.27</v>
      </c>
      <c r="K468" s="140"/>
      <c r="L468" s="140">
        <v>4.93</v>
      </c>
      <c r="M468" s="140"/>
      <c r="N468" s="139"/>
      <c r="O468" s="139"/>
      <c r="P468" s="141">
        <f t="shared" si="32"/>
        <v>73.313161875945539</v>
      </c>
      <c r="Q468" s="141">
        <f>+G468*(100-$T$1)/100</f>
        <v>6.61</v>
      </c>
    </row>
    <row r="469" spans="1:17" x14ac:dyDescent="0.2">
      <c r="A469" s="134" t="s">
        <v>3329</v>
      </c>
      <c r="B469" s="134">
        <v>3</v>
      </c>
      <c r="C469" s="134"/>
      <c r="D469" s="136" t="s">
        <v>3330</v>
      </c>
      <c r="E469" s="137">
        <v>0.78</v>
      </c>
      <c r="F469" s="137">
        <f t="shared" si="34"/>
        <v>0.93599999999999994</v>
      </c>
      <c r="G469" s="138">
        <v>3.51</v>
      </c>
      <c r="H469" s="139"/>
      <c r="I469" s="139"/>
      <c r="J469" s="140">
        <v>3.26</v>
      </c>
      <c r="K469" s="140"/>
      <c r="L469" s="140">
        <v>3.09</v>
      </c>
      <c r="M469" s="140"/>
      <c r="N469" s="139"/>
      <c r="O469" s="139"/>
      <c r="P469" s="141">
        <f t="shared" si="32"/>
        <v>73.333333333333329</v>
      </c>
      <c r="Q469" s="141">
        <v>2.25</v>
      </c>
    </row>
    <row r="470" spans="1:17" x14ac:dyDescent="0.2">
      <c r="A470" s="134">
        <v>2993</v>
      </c>
      <c r="B470" s="134"/>
      <c r="C470" s="134"/>
      <c r="D470" s="136" t="s">
        <v>3331</v>
      </c>
      <c r="E470" s="137">
        <v>0.78</v>
      </c>
      <c r="F470" s="137">
        <f t="shared" si="34"/>
        <v>0.93599999999999994</v>
      </c>
      <c r="G470" s="138">
        <v>3.51</v>
      </c>
      <c r="H470" s="139"/>
      <c r="I470" s="139"/>
      <c r="J470" s="140"/>
      <c r="K470" s="140"/>
      <c r="L470" s="140"/>
      <c r="M470" s="140"/>
      <c r="N470" s="139"/>
      <c r="O470" s="139"/>
      <c r="P470" s="141">
        <f t="shared" si="32"/>
        <v>73.333333333333329</v>
      </c>
      <c r="Q470" s="141"/>
    </row>
    <row r="471" spans="1:17" x14ac:dyDescent="0.2">
      <c r="A471" s="149" t="s">
        <v>3332</v>
      </c>
      <c r="B471" s="149">
        <v>3</v>
      </c>
      <c r="C471" s="149"/>
      <c r="D471" s="150" t="s">
        <v>1876</v>
      </c>
      <c r="E471" s="151">
        <v>1.22</v>
      </c>
      <c r="F471" s="151">
        <f t="shared" si="34"/>
        <v>1.464</v>
      </c>
      <c r="G471" s="152">
        <v>5.52</v>
      </c>
      <c r="H471" s="153"/>
      <c r="I471" s="153"/>
      <c r="J471" s="153"/>
      <c r="K471" s="153"/>
      <c r="L471" s="153"/>
      <c r="M471" s="153"/>
      <c r="N471" s="153"/>
      <c r="O471" s="153"/>
      <c r="P471" s="154">
        <f t="shared" si="32"/>
        <v>73.478260869565204</v>
      </c>
      <c r="Q471" s="141">
        <f>+G471*(100-$T$1)/100</f>
        <v>5.52</v>
      </c>
    </row>
    <row r="472" spans="1:17" x14ac:dyDescent="0.2">
      <c r="A472" s="149" t="s">
        <v>3333</v>
      </c>
      <c r="B472" s="149">
        <v>3</v>
      </c>
      <c r="C472" s="149"/>
      <c r="D472" s="150" t="s">
        <v>1881</v>
      </c>
      <c r="E472" s="151">
        <v>4.88</v>
      </c>
      <c r="F472" s="151">
        <f t="shared" si="34"/>
        <v>5.8559999999999999</v>
      </c>
      <c r="G472" s="152">
        <v>22.32</v>
      </c>
      <c r="H472" s="153"/>
      <c r="I472" s="153"/>
      <c r="J472" s="153"/>
      <c r="K472" s="153"/>
      <c r="L472" s="153"/>
      <c r="M472" s="153"/>
      <c r="N472" s="153"/>
      <c r="O472" s="153"/>
      <c r="P472" s="154">
        <f t="shared" si="32"/>
        <v>73.763440860215042</v>
      </c>
      <c r="Q472" s="141">
        <f>+G472*(100-$T$1)/100</f>
        <v>22.32</v>
      </c>
    </row>
    <row r="473" spans="1:17" x14ac:dyDescent="0.2">
      <c r="A473" s="134" t="s">
        <v>3334</v>
      </c>
      <c r="B473" s="134">
        <v>3</v>
      </c>
      <c r="C473" s="134"/>
      <c r="D473" s="136" t="s">
        <v>1618</v>
      </c>
      <c r="E473" s="137">
        <v>4.2</v>
      </c>
      <c r="F473" s="137">
        <f t="shared" si="34"/>
        <v>5.04</v>
      </c>
      <c r="G473" s="138">
        <v>19.23</v>
      </c>
      <c r="H473" s="139"/>
      <c r="I473" s="139"/>
      <c r="J473" s="140">
        <v>17.309999999999999</v>
      </c>
      <c r="K473" s="140"/>
      <c r="L473" s="140"/>
      <c r="M473" s="140"/>
      <c r="N473" s="139">
        <v>16.350000000000001</v>
      </c>
      <c r="O473" s="139"/>
      <c r="P473" s="141">
        <f t="shared" si="32"/>
        <v>73.790951638065536</v>
      </c>
      <c r="Q473" s="141">
        <v>12.5</v>
      </c>
    </row>
    <row r="474" spans="1:17" x14ac:dyDescent="0.2">
      <c r="A474" s="134" t="s">
        <v>3335</v>
      </c>
      <c r="B474" s="134">
        <v>3</v>
      </c>
      <c r="C474" s="134"/>
      <c r="D474" s="136" t="s">
        <v>1619</v>
      </c>
      <c r="E474" s="137">
        <v>4.2</v>
      </c>
      <c r="F474" s="137">
        <f t="shared" si="34"/>
        <v>5.04</v>
      </c>
      <c r="G474" s="138">
        <v>19.23</v>
      </c>
      <c r="H474" s="139"/>
      <c r="I474" s="139"/>
      <c r="J474" s="140">
        <v>17.309999999999999</v>
      </c>
      <c r="K474" s="140"/>
      <c r="L474" s="140"/>
      <c r="M474" s="140"/>
      <c r="N474" s="139">
        <v>16.350000000000001</v>
      </c>
      <c r="O474" s="139"/>
      <c r="P474" s="141">
        <f t="shared" si="32"/>
        <v>73.790951638065536</v>
      </c>
      <c r="Q474" s="141">
        <f>+G474*(100-$T$1)/100</f>
        <v>19.23</v>
      </c>
    </row>
    <row r="475" spans="1:17" x14ac:dyDescent="0.2">
      <c r="A475" s="134">
        <v>2998</v>
      </c>
      <c r="B475" s="134">
        <v>3</v>
      </c>
      <c r="C475" s="134">
        <v>0</v>
      </c>
      <c r="D475" s="136" t="s">
        <v>3336</v>
      </c>
      <c r="E475" s="167">
        <v>37.36</v>
      </c>
      <c r="F475" s="167">
        <f>+E475*1.05</f>
        <v>39.228000000000002</v>
      </c>
      <c r="G475" s="168">
        <v>150</v>
      </c>
      <c r="H475" s="169"/>
      <c r="I475" s="169"/>
      <c r="J475" s="169"/>
      <c r="K475" s="169"/>
      <c r="L475" s="169"/>
      <c r="M475" s="169"/>
      <c r="N475" s="169"/>
      <c r="O475" s="169"/>
      <c r="P475" s="170">
        <f t="shared" si="32"/>
        <v>73.847999999999999</v>
      </c>
      <c r="Q475" s="135">
        <v>97.5</v>
      </c>
    </row>
    <row r="476" spans="1:17" x14ac:dyDescent="0.2">
      <c r="A476" s="134" t="s">
        <v>3337</v>
      </c>
      <c r="B476" s="134">
        <v>2</v>
      </c>
      <c r="C476" s="134"/>
      <c r="D476" s="136" t="s">
        <v>98</v>
      </c>
      <c r="E476" s="137">
        <v>1.66</v>
      </c>
      <c r="F476" s="137">
        <f>+E476*1.05</f>
        <v>1.7429999999999999</v>
      </c>
      <c r="G476" s="138">
        <v>6.7</v>
      </c>
      <c r="H476" s="139"/>
      <c r="I476" s="139"/>
      <c r="J476" s="140">
        <v>6.36</v>
      </c>
      <c r="K476" s="140"/>
      <c r="L476" s="140"/>
      <c r="M476" s="140"/>
      <c r="N476" s="139"/>
      <c r="O476" s="139"/>
      <c r="P476" s="141">
        <f t="shared" si="32"/>
        <v>73.985074626865682</v>
      </c>
      <c r="Q476" s="141">
        <v>4.3499999999999996</v>
      </c>
    </row>
    <row r="477" spans="1:17" x14ac:dyDescent="0.2">
      <c r="A477" s="134" t="s">
        <v>3338</v>
      </c>
      <c r="B477" s="134">
        <v>2</v>
      </c>
      <c r="C477" s="134"/>
      <c r="D477" s="136" t="s">
        <v>3339</v>
      </c>
      <c r="E477" s="137">
        <v>2.15</v>
      </c>
      <c r="F477" s="137">
        <f>+E477*1.05</f>
        <v>2.2574999999999998</v>
      </c>
      <c r="G477" s="138">
        <v>8.6999999999999993</v>
      </c>
      <c r="H477" s="139">
        <v>8.19</v>
      </c>
      <c r="I477" s="139"/>
      <c r="J477" s="140">
        <v>7.78</v>
      </c>
      <c r="K477" s="140"/>
      <c r="L477" s="140">
        <v>7.39</v>
      </c>
      <c r="M477" s="140"/>
      <c r="N477" s="139"/>
      <c r="O477" s="139"/>
      <c r="P477" s="141">
        <f t="shared" si="32"/>
        <v>74.051724137931032</v>
      </c>
      <c r="Q477" s="141">
        <v>4.1500000000000004</v>
      </c>
    </row>
    <row r="478" spans="1:17" x14ac:dyDescent="0.2">
      <c r="A478" s="127" t="s">
        <v>3340</v>
      </c>
      <c r="B478" s="127">
        <v>1</v>
      </c>
      <c r="C478" s="127"/>
      <c r="D478" s="128" t="s">
        <v>1963</v>
      </c>
      <c r="E478" s="129">
        <v>4.1100000000000003</v>
      </c>
      <c r="F478" s="129">
        <f>+E478*1.05</f>
        <v>4.3155000000000001</v>
      </c>
      <c r="G478" s="130">
        <v>16.72</v>
      </c>
      <c r="H478" s="131"/>
      <c r="I478" s="131"/>
      <c r="J478" s="131"/>
      <c r="K478" s="131"/>
      <c r="L478" s="131"/>
      <c r="M478" s="131"/>
      <c r="N478" s="131"/>
      <c r="O478" s="131"/>
      <c r="P478" s="132">
        <f t="shared" si="32"/>
        <v>74.189593301435394</v>
      </c>
      <c r="Q478" s="133">
        <v>10</v>
      </c>
    </row>
    <row r="479" spans="1:17" x14ac:dyDescent="0.2">
      <c r="A479" s="134" t="s">
        <v>3341</v>
      </c>
      <c r="B479" s="134">
        <v>3</v>
      </c>
      <c r="C479" s="134"/>
      <c r="D479" s="136" t="s">
        <v>3342</v>
      </c>
      <c r="E479" s="137">
        <v>34.86</v>
      </c>
      <c r="F479" s="137">
        <f>+E479*1.2</f>
        <v>41.832000000000001</v>
      </c>
      <c r="G479" s="138">
        <v>165.55</v>
      </c>
      <c r="H479" s="139"/>
      <c r="I479" s="139"/>
      <c r="J479" s="140"/>
      <c r="K479" s="140"/>
      <c r="L479" s="140"/>
      <c r="M479" s="140"/>
      <c r="N479" s="139"/>
      <c r="O479" s="139"/>
      <c r="P479" s="141">
        <f t="shared" si="32"/>
        <v>74.731501057082454</v>
      </c>
      <c r="Q479" s="141">
        <f>+G479*(100-$T$1)/100</f>
        <v>165.55</v>
      </c>
    </row>
    <row r="480" spans="1:17" x14ac:dyDescent="0.2">
      <c r="A480" s="134" t="s">
        <v>3343</v>
      </c>
      <c r="B480" s="134">
        <v>3</v>
      </c>
      <c r="C480" s="134"/>
      <c r="D480" s="136" t="s">
        <v>3344</v>
      </c>
      <c r="E480" s="137">
        <v>17.89</v>
      </c>
      <c r="F480" s="137">
        <f>+E480*1.2</f>
        <v>21.468</v>
      </c>
      <c r="G480" s="138">
        <v>87.79</v>
      </c>
      <c r="H480" s="139"/>
      <c r="I480" s="139"/>
      <c r="J480" s="140"/>
      <c r="K480" s="140"/>
      <c r="L480" s="140"/>
      <c r="M480" s="140"/>
      <c r="N480" s="139"/>
      <c r="O480" s="139"/>
      <c r="P480" s="141">
        <f t="shared" si="32"/>
        <v>75.546189771044538</v>
      </c>
      <c r="Q480" s="141">
        <f>+G480*(100-$T$1)/100</f>
        <v>87.79</v>
      </c>
    </row>
    <row r="481" spans="1:17" x14ac:dyDescent="0.2">
      <c r="A481" s="134" t="s">
        <v>3345</v>
      </c>
      <c r="B481" s="134">
        <v>2</v>
      </c>
      <c r="C481" s="134"/>
      <c r="D481" s="136" t="s">
        <v>1861</v>
      </c>
      <c r="E481" s="137">
        <v>2.0299999999999998</v>
      </c>
      <c r="F481" s="137">
        <f>+E481*1.05</f>
        <v>2.1315</v>
      </c>
      <c r="G481" s="138">
        <v>8.7200000000000006</v>
      </c>
      <c r="H481" s="139">
        <v>8.2799999999999994</v>
      </c>
      <c r="I481" s="139"/>
      <c r="J481" s="140">
        <v>7.86</v>
      </c>
      <c r="K481" s="140"/>
      <c r="L481" s="140">
        <v>7.44</v>
      </c>
      <c r="M481" s="140"/>
      <c r="N481" s="139"/>
      <c r="O481" s="139"/>
      <c r="P481" s="141">
        <f t="shared" si="32"/>
        <v>75.556192660550451</v>
      </c>
      <c r="Q481" s="141">
        <v>5.66</v>
      </c>
    </row>
    <row r="482" spans="1:17" x14ac:dyDescent="0.2">
      <c r="A482" s="134" t="s">
        <v>3346</v>
      </c>
      <c r="B482" s="134">
        <v>3</v>
      </c>
      <c r="C482" s="134"/>
      <c r="D482" s="136" t="s">
        <v>46</v>
      </c>
      <c r="E482" s="137">
        <v>2.19</v>
      </c>
      <c r="F482" s="137">
        <f>+E482*1.2</f>
        <v>2.6279999999999997</v>
      </c>
      <c r="G482" s="138">
        <v>10.79</v>
      </c>
      <c r="H482" s="139">
        <v>9.6999999999999993</v>
      </c>
      <c r="I482" s="139"/>
      <c r="J482" s="140">
        <v>9.1199999999999992</v>
      </c>
      <c r="K482" s="140"/>
      <c r="L482" s="140"/>
      <c r="M482" s="140"/>
      <c r="N482" s="139">
        <v>8.6199999999999992</v>
      </c>
      <c r="O482" s="139"/>
      <c r="P482" s="141">
        <f t="shared" si="32"/>
        <v>75.644114921223348</v>
      </c>
      <c r="Q482" s="141">
        <f>+G482*(100-$T$1)/100</f>
        <v>10.79</v>
      </c>
    </row>
    <row r="483" spans="1:17" x14ac:dyDescent="0.2">
      <c r="A483" s="134" t="s">
        <v>3347</v>
      </c>
      <c r="B483" s="134">
        <v>2</v>
      </c>
      <c r="C483" s="134"/>
      <c r="D483" s="136" t="s">
        <v>1860</v>
      </c>
      <c r="E483" s="137">
        <v>1.92</v>
      </c>
      <c r="F483" s="137">
        <f>+E483*1.05</f>
        <v>2.016</v>
      </c>
      <c r="G483" s="138">
        <v>8.2799999999999994</v>
      </c>
      <c r="H483" s="139">
        <v>7.86</v>
      </c>
      <c r="I483" s="139"/>
      <c r="J483" s="140">
        <v>7.44</v>
      </c>
      <c r="K483" s="140"/>
      <c r="L483" s="140">
        <v>7.02</v>
      </c>
      <c r="M483" s="140"/>
      <c r="N483" s="139"/>
      <c r="O483" s="139"/>
      <c r="P483" s="141">
        <f t="shared" si="32"/>
        <v>75.652173913043484</v>
      </c>
      <c r="Q483" s="141">
        <v>5.38</v>
      </c>
    </row>
    <row r="484" spans="1:17" x14ac:dyDescent="0.2">
      <c r="A484" s="134" t="s">
        <v>3348</v>
      </c>
      <c r="B484" s="134">
        <v>3</v>
      </c>
      <c r="C484" s="134"/>
      <c r="D484" s="136" t="s">
        <v>1488</v>
      </c>
      <c r="E484" s="137">
        <v>27.7</v>
      </c>
      <c r="F484" s="137">
        <f>+E484*1.2</f>
        <v>33.239999999999995</v>
      </c>
      <c r="G484" s="138">
        <v>137.96</v>
      </c>
      <c r="H484" s="139"/>
      <c r="I484" s="139"/>
      <c r="J484" s="140"/>
      <c r="K484" s="140"/>
      <c r="L484" s="140"/>
      <c r="M484" s="140"/>
      <c r="N484" s="139"/>
      <c r="O484" s="139"/>
      <c r="P484" s="141">
        <f t="shared" si="32"/>
        <v>75.906059727457247</v>
      </c>
      <c r="Q484" s="141">
        <f>+G484*(100-$T$1)/100</f>
        <v>137.96</v>
      </c>
    </row>
    <row r="485" spans="1:17" x14ac:dyDescent="0.2">
      <c r="A485" s="134" t="s">
        <v>3349</v>
      </c>
      <c r="B485" s="134">
        <v>2</v>
      </c>
      <c r="C485" s="134"/>
      <c r="D485" s="136" t="s">
        <v>1859</v>
      </c>
      <c r="E485" s="137">
        <v>1.78</v>
      </c>
      <c r="F485" s="137">
        <f>+E485*1.05</f>
        <v>1.8690000000000002</v>
      </c>
      <c r="G485" s="138">
        <v>7.78</v>
      </c>
      <c r="H485" s="139">
        <v>7.36</v>
      </c>
      <c r="I485" s="139"/>
      <c r="J485" s="140">
        <v>6.94</v>
      </c>
      <c r="K485" s="140"/>
      <c r="L485" s="140">
        <v>6.61</v>
      </c>
      <c r="M485" s="140"/>
      <c r="N485" s="139"/>
      <c r="O485" s="139"/>
      <c r="P485" s="141">
        <f t="shared" si="32"/>
        <v>75.976863753213351</v>
      </c>
      <c r="Q485" s="141">
        <v>5.05</v>
      </c>
    </row>
    <row r="486" spans="1:17" x14ac:dyDescent="0.2">
      <c r="A486" s="134" t="s">
        <v>3350</v>
      </c>
      <c r="B486" s="134">
        <v>3</v>
      </c>
      <c r="C486" s="134"/>
      <c r="D486" s="136" t="s">
        <v>316</v>
      </c>
      <c r="E486" s="137">
        <v>6.91</v>
      </c>
      <c r="F486" s="137">
        <f>+E486*1.2</f>
        <v>8.2919999999999998</v>
      </c>
      <c r="G486" s="159">
        <v>34.700000000000003</v>
      </c>
      <c r="H486" s="139"/>
      <c r="I486" s="139"/>
      <c r="J486" s="140"/>
      <c r="K486" s="140"/>
      <c r="L486" s="140"/>
      <c r="M486" s="140"/>
      <c r="N486" s="139"/>
      <c r="O486" s="139"/>
      <c r="P486" s="141">
        <f t="shared" si="32"/>
        <v>76.103746397694522</v>
      </c>
      <c r="Q486" s="141">
        <f>+G486*(100-$T$1)/100</f>
        <v>34.700000000000003</v>
      </c>
    </row>
    <row r="487" spans="1:17" x14ac:dyDescent="0.2">
      <c r="A487" s="134" t="s">
        <v>3351</v>
      </c>
      <c r="B487" s="134">
        <v>3</v>
      </c>
      <c r="C487" s="134"/>
      <c r="D487" s="136" t="s">
        <v>90</v>
      </c>
      <c r="E487" s="137">
        <v>2.31</v>
      </c>
      <c r="F487" s="137">
        <f>+E487*1.2</f>
        <v>2.7719999999999998</v>
      </c>
      <c r="G487" s="138">
        <v>11.71</v>
      </c>
      <c r="H487" s="139"/>
      <c r="I487" s="139">
        <v>10.54</v>
      </c>
      <c r="J487" s="140"/>
      <c r="K487" s="140">
        <v>9.9499999999999993</v>
      </c>
      <c r="L487" s="140"/>
      <c r="M487" s="140"/>
      <c r="N487" s="139"/>
      <c r="O487" s="139"/>
      <c r="P487" s="141">
        <f t="shared" si="32"/>
        <v>76.327924850555078</v>
      </c>
      <c r="Q487" s="141">
        <v>7.6</v>
      </c>
    </row>
    <row r="488" spans="1:17" x14ac:dyDescent="0.2">
      <c r="A488" s="134" t="s">
        <v>3352</v>
      </c>
      <c r="B488" s="134">
        <v>3</v>
      </c>
      <c r="C488" s="134"/>
      <c r="D488" s="136" t="s">
        <v>566</v>
      </c>
      <c r="E488" s="137">
        <v>13.41</v>
      </c>
      <c r="F488" s="137">
        <f>+E488*1.2</f>
        <v>16.091999999999999</v>
      </c>
      <c r="G488" s="138">
        <v>68.56</v>
      </c>
      <c r="H488" s="139"/>
      <c r="I488" s="139"/>
      <c r="J488" s="140">
        <v>65.13</v>
      </c>
      <c r="K488" s="140"/>
      <c r="L488" s="140"/>
      <c r="M488" s="140"/>
      <c r="N488" s="139">
        <v>61.71</v>
      </c>
      <c r="O488" s="139">
        <v>58.28</v>
      </c>
      <c r="P488" s="141">
        <f t="shared" si="32"/>
        <v>76.528588098016343</v>
      </c>
      <c r="Q488" s="141">
        <v>44.5</v>
      </c>
    </row>
    <row r="489" spans="1:17" x14ac:dyDescent="0.2">
      <c r="A489" s="134" t="s">
        <v>3353</v>
      </c>
      <c r="B489" s="134">
        <v>3</v>
      </c>
      <c r="C489" s="134"/>
      <c r="D489" s="136" t="s">
        <v>135</v>
      </c>
      <c r="E489" s="137">
        <v>3.09</v>
      </c>
      <c r="F489" s="137">
        <f>+E489*1.2</f>
        <v>3.7079999999999997</v>
      </c>
      <c r="G489" s="138">
        <v>16.72</v>
      </c>
      <c r="H489" s="139"/>
      <c r="I489" s="139"/>
      <c r="J489" s="140"/>
      <c r="K489" s="140"/>
      <c r="L489" s="140"/>
      <c r="M489" s="140"/>
      <c r="N489" s="139"/>
      <c r="O489" s="139"/>
      <c r="P489" s="141">
        <f t="shared" si="32"/>
        <v>77.822966507177028</v>
      </c>
      <c r="Q489" s="141">
        <f>+G489*(100-$T$1)/100</f>
        <v>16.72</v>
      </c>
    </row>
    <row r="490" spans="1:17" x14ac:dyDescent="0.2">
      <c r="A490" s="134" t="s">
        <v>3354</v>
      </c>
      <c r="B490" s="134">
        <v>2</v>
      </c>
      <c r="C490" s="134"/>
      <c r="D490" s="136" t="s">
        <v>3355</v>
      </c>
      <c r="E490" s="137">
        <v>18.68</v>
      </c>
      <c r="F490" s="137">
        <f>+E490*1.05</f>
        <v>19.614000000000001</v>
      </c>
      <c r="G490" s="138">
        <v>125.33</v>
      </c>
      <c r="H490" s="139">
        <v>112.8</v>
      </c>
      <c r="I490" s="139"/>
      <c r="J490" s="140">
        <v>106.53</v>
      </c>
      <c r="K490" s="140"/>
      <c r="L490" s="140"/>
      <c r="M490" s="140"/>
      <c r="N490" s="139"/>
      <c r="O490" s="139"/>
      <c r="P490" s="141">
        <f t="shared" si="32"/>
        <v>84.350115694566341</v>
      </c>
      <c r="Q490" s="141">
        <v>57.8</v>
      </c>
    </row>
    <row r="491" spans="1:17" x14ac:dyDescent="0.2">
      <c r="A491" s="143" t="s">
        <v>3356</v>
      </c>
      <c r="B491" s="143">
        <v>3</v>
      </c>
      <c r="C491" s="143"/>
      <c r="D491" s="144" t="s">
        <v>3357</v>
      </c>
      <c r="E491" s="145">
        <v>1.47</v>
      </c>
      <c r="F491" s="145">
        <f t="shared" ref="F491:F500" si="35">+E491*1.2</f>
        <v>1.764</v>
      </c>
      <c r="G491" s="146">
        <v>8.2799999999999994</v>
      </c>
      <c r="H491" s="147">
        <v>7.45</v>
      </c>
      <c r="I491" s="147"/>
      <c r="J491" s="147"/>
      <c r="K491" s="147"/>
      <c r="L491" s="147"/>
      <c r="M491" s="147"/>
      <c r="N491" s="147"/>
      <c r="O491" s="147"/>
      <c r="P491" s="135">
        <f t="shared" si="32"/>
        <v>78.695652173913032</v>
      </c>
      <c r="Q491" s="135">
        <v>5.38</v>
      </c>
    </row>
    <row r="492" spans="1:17" x14ac:dyDescent="0.2">
      <c r="A492" s="134" t="s">
        <v>3358</v>
      </c>
      <c r="B492" s="134">
        <v>3</v>
      </c>
      <c r="C492" s="134"/>
      <c r="D492" s="136" t="s">
        <v>3359</v>
      </c>
      <c r="E492" s="137">
        <v>0.26</v>
      </c>
      <c r="F492" s="137">
        <f t="shared" si="35"/>
        <v>0.312</v>
      </c>
      <c r="G492" s="138">
        <v>1.47</v>
      </c>
      <c r="H492" s="139"/>
      <c r="I492" s="139"/>
      <c r="J492" s="140"/>
      <c r="K492" s="140"/>
      <c r="L492" s="140"/>
      <c r="M492" s="140"/>
      <c r="N492" s="139"/>
      <c r="O492" s="139"/>
      <c r="P492" s="141">
        <f t="shared" si="32"/>
        <v>78.775510204081627</v>
      </c>
      <c r="Q492" s="141">
        <f>+G492*(100-$T$1)/100</f>
        <v>1.47</v>
      </c>
    </row>
    <row r="493" spans="1:17" x14ac:dyDescent="0.2">
      <c r="A493" s="134" t="s">
        <v>3360</v>
      </c>
      <c r="B493" s="134">
        <v>3</v>
      </c>
      <c r="C493" s="134"/>
      <c r="D493" s="136" t="s">
        <v>192</v>
      </c>
      <c r="E493" s="137">
        <v>5</v>
      </c>
      <c r="F493" s="137">
        <f t="shared" si="35"/>
        <v>6</v>
      </c>
      <c r="G493" s="138">
        <v>28.43</v>
      </c>
      <c r="H493" s="139"/>
      <c r="I493" s="139"/>
      <c r="J493" s="140"/>
      <c r="K493" s="140"/>
      <c r="L493" s="140"/>
      <c r="M493" s="140"/>
      <c r="N493" s="139"/>
      <c r="O493" s="139"/>
      <c r="P493" s="141">
        <f t="shared" si="32"/>
        <v>78.895532887794587</v>
      </c>
      <c r="Q493" s="141">
        <v>18.47</v>
      </c>
    </row>
    <row r="494" spans="1:17" x14ac:dyDescent="0.2">
      <c r="A494" s="134" t="s">
        <v>3361</v>
      </c>
      <c r="B494" s="134">
        <v>3</v>
      </c>
      <c r="C494" s="134"/>
      <c r="D494" s="136" t="s">
        <v>3362</v>
      </c>
      <c r="E494" s="137">
        <v>9.83</v>
      </c>
      <c r="F494" s="137">
        <f t="shared" si="35"/>
        <v>11.795999999999999</v>
      </c>
      <c r="G494" s="138">
        <v>56.02</v>
      </c>
      <c r="H494" s="139">
        <v>50.42</v>
      </c>
      <c r="I494" s="139"/>
      <c r="J494" s="140"/>
      <c r="K494" s="140"/>
      <c r="L494" s="140"/>
      <c r="M494" s="140"/>
      <c r="N494" s="139"/>
      <c r="O494" s="139"/>
      <c r="P494" s="141">
        <f t="shared" si="32"/>
        <v>78.943234559086051</v>
      </c>
      <c r="Q494" s="141">
        <f>+G494*(100-$T$1)/100</f>
        <v>56.02</v>
      </c>
    </row>
    <row r="495" spans="1:17" x14ac:dyDescent="0.2">
      <c r="A495" s="134" t="s">
        <v>3363</v>
      </c>
      <c r="B495" s="134">
        <v>3</v>
      </c>
      <c r="C495" s="134"/>
      <c r="D495" s="136" t="s">
        <v>1495</v>
      </c>
      <c r="E495" s="137">
        <v>4.5039999999999996</v>
      </c>
      <c r="F495" s="137">
        <f t="shared" si="35"/>
        <v>5.4047999999999989</v>
      </c>
      <c r="G495" s="138">
        <v>26.34</v>
      </c>
      <c r="H495" s="139"/>
      <c r="I495" s="139"/>
      <c r="J495" s="140"/>
      <c r="K495" s="140"/>
      <c r="L495" s="140"/>
      <c r="M495" s="140"/>
      <c r="N495" s="139"/>
      <c r="O495" s="139"/>
      <c r="P495" s="141">
        <f t="shared" si="32"/>
        <v>79.480637813211843</v>
      </c>
      <c r="Q495" s="141">
        <f>+G495*(100-$T$1)/100</f>
        <v>26.34</v>
      </c>
    </row>
    <row r="496" spans="1:17" x14ac:dyDescent="0.2">
      <c r="A496" s="134" t="s">
        <v>3364</v>
      </c>
      <c r="B496" s="134">
        <v>3</v>
      </c>
      <c r="C496" s="134"/>
      <c r="D496" s="136" t="s">
        <v>2018</v>
      </c>
      <c r="E496" s="137">
        <v>2.93</v>
      </c>
      <c r="F496" s="137">
        <f t="shared" si="35"/>
        <v>3.516</v>
      </c>
      <c r="G496" s="138">
        <v>17.559999999999999</v>
      </c>
      <c r="H496" s="139"/>
      <c r="I496" s="171"/>
      <c r="J496" s="140">
        <v>16.68</v>
      </c>
      <c r="K496" s="140"/>
      <c r="L496" s="140"/>
      <c r="M496" s="140"/>
      <c r="N496" s="139">
        <v>15.8</v>
      </c>
      <c r="O496" s="139"/>
      <c r="P496" s="141">
        <f t="shared" si="32"/>
        <v>79.977220956719819</v>
      </c>
      <c r="Q496" s="141">
        <f>+G496*(100-$T$1)/100</f>
        <v>17.559999999999999</v>
      </c>
    </row>
    <row r="497" spans="1:17" x14ac:dyDescent="0.2">
      <c r="A497" s="134" t="s">
        <v>3365</v>
      </c>
      <c r="B497" s="134">
        <v>3</v>
      </c>
      <c r="C497" s="134"/>
      <c r="D497" s="136" t="s">
        <v>37</v>
      </c>
      <c r="E497" s="137">
        <v>1.04</v>
      </c>
      <c r="F497" s="137">
        <f t="shared" si="35"/>
        <v>1.248</v>
      </c>
      <c r="G497" s="138">
        <v>6.28</v>
      </c>
      <c r="H497" s="139">
        <v>5.65</v>
      </c>
      <c r="I497" s="139"/>
      <c r="J497" s="140">
        <v>5.03</v>
      </c>
      <c r="K497" s="140"/>
      <c r="L497" s="140"/>
      <c r="M497" s="140"/>
      <c r="N497" s="139">
        <v>4.6900000000000004</v>
      </c>
      <c r="O497" s="139"/>
      <c r="P497" s="141">
        <f t="shared" si="32"/>
        <v>80.127388535031841</v>
      </c>
      <c r="Q497" s="141">
        <v>4.08</v>
      </c>
    </row>
    <row r="498" spans="1:17" x14ac:dyDescent="0.2">
      <c r="A498" s="134" t="s">
        <v>3366</v>
      </c>
      <c r="B498" s="134">
        <v>3</v>
      </c>
      <c r="C498" s="134"/>
      <c r="D498" s="136" t="s">
        <v>38</v>
      </c>
      <c r="E498" s="137">
        <v>1.04</v>
      </c>
      <c r="F498" s="137">
        <f t="shared" si="35"/>
        <v>1.248</v>
      </c>
      <c r="G498" s="138">
        <v>6.28</v>
      </c>
      <c r="H498" s="139">
        <v>5.65</v>
      </c>
      <c r="I498" s="139"/>
      <c r="J498" s="140">
        <v>5.03</v>
      </c>
      <c r="K498" s="140"/>
      <c r="L498" s="140"/>
      <c r="M498" s="140"/>
      <c r="N498" s="139">
        <v>4.6900000000000004</v>
      </c>
      <c r="O498" s="139"/>
      <c r="P498" s="141">
        <f t="shared" si="32"/>
        <v>80.127388535031841</v>
      </c>
      <c r="Q498" s="141">
        <v>4.08</v>
      </c>
    </row>
    <row r="499" spans="1:17" x14ac:dyDescent="0.2">
      <c r="A499" s="134" t="s">
        <v>3367</v>
      </c>
      <c r="B499" s="134">
        <v>3</v>
      </c>
      <c r="C499" s="134"/>
      <c r="D499" s="136" t="s">
        <v>41</v>
      </c>
      <c r="E499" s="137">
        <v>1.1499999999999999</v>
      </c>
      <c r="F499" s="137">
        <f t="shared" si="35"/>
        <v>1.38</v>
      </c>
      <c r="G499" s="138">
        <v>7.12</v>
      </c>
      <c r="H499" s="139">
        <v>6.03</v>
      </c>
      <c r="I499" s="139"/>
      <c r="J499" s="140">
        <v>5.7</v>
      </c>
      <c r="K499" s="140"/>
      <c r="L499" s="140"/>
      <c r="M499" s="140"/>
      <c r="N499" s="139">
        <v>5.28</v>
      </c>
      <c r="O499" s="139"/>
      <c r="P499" s="141">
        <f t="shared" si="32"/>
        <v>80.617977528089881</v>
      </c>
      <c r="Q499" s="141">
        <v>4.62</v>
      </c>
    </row>
    <row r="500" spans="1:17" x14ac:dyDescent="0.2">
      <c r="A500" s="134" t="s">
        <v>3368</v>
      </c>
      <c r="B500" s="134">
        <v>3</v>
      </c>
      <c r="C500" s="134"/>
      <c r="D500" s="136" t="s">
        <v>42</v>
      </c>
      <c r="E500" s="137">
        <v>1.1499999999999999</v>
      </c>
      <c r="F500" s="137">
        <f t="shared" si="35"/>
        <v>1.38</v>
      </c>
      <c r="G500" s="138">
        <v>7.12</v>
      </c>
      <c r="H500" s="139">
        <v>6.03</v>
      </c>
      <c r="I500" s="139"/>
      <c r="J500" s="140">
        <v>5.7</v>
      </c>
      <c r="K500" s="140"/>
      <c r="L500" s="140"/>
      <c r="M500" s="140"/>
      <c r="N500" s="139">
        <v>5.28</v>
      </c>
      <c r="O500" s="139"/>
      <c r="P500" s="141">
        <f t="shared" si="32"/>
        <v>80.617977528089881</v>
      </c>
      <c r="Q500" s="141">
        <v>4.62</v>
      </c>
    </row>
    <row r="501" spans="1:17" x14ac:dyDescent="0.2">
      <c r="A501" s="134" t="s">
        <v>3369</v>
      </c>
      <c r="B501" s="134">
        <v>2</v>
      </c>
      <c r="C501" s="134"/>
      <c r="D501" s="136" t="s">
        <v>3370</v>
      </c>
      <c r="E501" s="137">
        <v>560.63</v>
      </c>
      <c r="F501" s="137">
        <f>+E501*1.05</f>
        <v>588.66150000000005</v>
      </c>
      <c r="G501" s="138">
        <v>3093.65</v>
      </c>
      <c r="H501" s="139"/>
      <c r="I501" s="139"/>
      <c r="J501" s="140"/>
      <c r="K501" s="140"/>
      <c r="L501" s="140"/>
      <c r="M501" s="140"/>
      <c r="N501" s="139"/>
      <c r="O501" s="139"/>
      <c r="P501" s="141">
        <f t="shared" si="32"/>
        <v>80.971942527435232</v>
      </c>
      <c r="Q501" s="141">
        <v>2011</v>
      </c>
    </row>
    <row r="502" spans="1:17" x14ac:dyDescent="0.2">
      <c r="A502" s="134" t="s">
        <v>3371</v>
      </c>
      <c r="B502" s="134">
        <v>3</v>
      </c>
      <c r="C502" s="134"/>
      <c r="D502" s="136" t="s">
        <v>569</v>
      </c>
      <c r="E502" s="137">
        <v>7.53</v>
      </c>
      <c r="F502" s="137">
        <f>+E502*1.2</f>
        <v>9.0359999999999996</v>
      </c>
      <c r="G502" s="138">
        <v>48</v>
      </c>
      <c r="H502" s="139"/>
      <c r="I502" s="139"/>
      <c r="J502" s="140">
        <v>45</v>
      </c>
      <c r="K502" s="140"/>
      <c r="L502" s="140"/>
      <c r="M502" s="140"/>
      <c r="N502" s="139">
        <v>42</v>
      </c>
      <c r="O502" s="139">
        <v>38</v>
      </c>
      <c r="P502" s="141">
        <f t="shared" si="32"/>
        <v>81.174999999999997</v>
      </c>
      <c r="Q502" s="141">
        <f>+G502*(100-$T$1)/100</f>
        <v>48</v>
      </c>
    </row>
    <row r="503" spans="1:17" x14ac:dyDescent="0.2">
      <c r="A503" s="134" t="s">
        <v>3372</v>
      </c>
      <c r="B503" s="134">
        <v>3</v>
      </c>
      <c r="C503" s="134"/>
      <c r="D503" s="136" t="s">
        <v>3373</v>
      </c>
      <c r="E503" s="137">
        <v>1.7</v>
      </c>
      <c r="F503" s="137">
        <f>+E503*1.2</f>
        <v>2.04</v>
      </c>
      <c r="G503" s="138">
        <v>11.12</v>
      </c>
      <c r="H503" s="139">
        <v>10.54</v>
      </c>
      <c r="I503" s="139"/>
      <c r="J503" s="140"/>
      <c r="K503" s="140"/>
      <c r="L503" s="140">
        <v>9.9499999999999993</v>
      </c>
      <c r="M503" s="140"/>
      <c r="N503" s="139"/>
      <c r="O503" s="139"/>
      <c r="P503" s="141">
        <f t="shared" si="32"/>
        <v>81.654676258992794</v>
      </c>
      <c r="Q503" s="141">
        <v>4.4000000000000004</v>
      </c>
    </row>
    <row r="504" spans="1:17" x14ac:dyDescent="0.2">
      <c r="A504" s="134" t="s">
        <v>3374</v>
      </c>
      <c r="B504" s="134">
        <v>2</v>
      </c>
      <c r="C504" s="134"/>
      <c r="D504" s="136" t="s">
        <v>484</v>
      </c>
      <c r="E504" s="137">
        <v>0.65</v>
      </c>
      <c r="F504" s="137">
        <f>+E504*1.05</f>
        <v>0.68250000000000011</v>
      </c>
      <c r="G504" s="138">
        <v>3.81</v>
      </c>
      <c r="H504" s="139">
        <v>3.62</v>
      </c>
      <c r="I504" s="139"/>
      <c r="J504" s="140">
        <v>3.43</v>
      </c>
      <c r="K504" s="140"/>
      <c r="L504" s="140">
        <v>3.24</v>
      </c>
      <c r="M504" s="140"/>
      <c r="N504" s="139"/>
      <c r="O504" s="139"/>
      <c r="P504" s="141">
        <f t="shared" si="32"/>
        <v>82.086614173228341</v>
      </c>
      <c r="Q504" s="141">
        <v>2.4700000000000002</v>
      </c>
    </row>
    <row r="505" spans="1:17" x14ac:dyDescent="0.2">
      <c r="A505" s="134" t="s">
        <v>3375</v>
      </c>
      <c r="B505" s="134">
        <v>3</v>
      </c>
      <c r="C505" s="134"/>
      <c r="D505" s="136" t="s">
        <v>489</v>
      </c>
      <c r="E505" s="137">
        <v>31</v>
      </c>
      <c r="F505" s="137">
        <f>+E505*1.2</f>
        <v>37.199999999999996</v>
      </c>
      <c r="G505" s="138">
        <v>214.72</v>
      </c>
      <c r="H505" s="139"/>
      <c r="I505" s="139"/>
      <c r="J505" s="140"/>
      <c r="K505" s="140"/>
      <c r="L505" s="140"/>
      <c r="M505" s="140"/>
      <c r="N505" s="139"/>
      <c r="O505" s="139"/>
      <c r="P505" s="141">
        <f t="shared" si="32"/>
        <v>82.675111773472423</v>
      </c>
      <c r="Q505" s="141">
        <f t="shared" ref="Q505:Q511" si="36">+G505*(100-$T$1)/100</f>
        <v>214.72</v>
      </c>
    </row>
    <row r="506" spans="1:17" x14ac:dyDescent="0.2">
      <c r="A506" s="134" t="s">
        <v>3376</v>
      </c>
      <c r="B506" s="134">
        <v>3</v>
      </c>
      <c r="C506" s="134"/>
      <c r="D506" s="136" t="s">
        <v>455</v>
      </c>
      <c r="E506" s="137">
        <v>2.0499999999999998</v>
      </c>
      <c r="F506" s="137">
        <f>+E506*1.2</f>
        <v>2.4599999999999995</v>
      </c>
      <c r="G506" s="138">
        <v>14.21</v>
      </c>
      <c r="H506" s="139">
        <v>12.79</v>
      </c>
      <c r="I506" s="139"/>
      <c r="J506" s="140">
        <v>12.12</v>
      </c>
      <c r="K506" s="140"/>
      <c r="L506" s="140">
        <v>11.37</v>
      </c>
      <c r="M506" s="140"/>
      <c r="N506" s="139"/>
      <c r="O506" s="139"/>
      <c r="P506" s="141">
        <f t="shared" si="32"/>
        <v>82.688247712878265</v>
      </c>
      <c r="Q506" s="141">
        <f t="shared" si="36"/>
        <v>14.21</v>
      </c>
    </row>
    <row r="507" spans="1:17" x14ac:dyDescent="0.2">
      <c r="A507" s="134" t="s">
        <v>3377</v>
      </c>
      <c r="B507" s="134">
        <v>3</v>
      </c>
      <c r="C507" s="134"/>
      <c r="D507" s="136" t="s">
        <v>3378</v>
      </c>
      <c r="E507" s="137">
        <v>14.52</v>
      </c>
      <c r="F507" s="137">
        <f>+E507*1.2</f>
        <v>17.423999999999999</v>
      </c>
      <c r="G507" s="138">
        <v>101.09</v>
      </c>
      <c r="H507" s="139"/>
      <c r="I507" s="139"/>
      <c r="J507" s="140"/>
      <c r="K507" s="140"/>
      <c r="L507" s="140"/>
      <c r="M507" s="140"/>
      <c r="N507" s="139"/>
      <c r="O507" s="139"/>
      <c r="P507" s="141">
        <f t="shared" si="32"/>
        <v>82.763873775843308</v>
      </c>
      <c r="Q507" s="141">
        <f t="shared" si="36"/>
        <v>101.09</v>
      </c>
    </row>
    <row r="508" spans="1:17" x14ac:dyDescent="0.2">
      <c r="A508" s="134" t="s">
        <v>3379</v>
      </c>
      <c r="B508" s="134">
        <v>3</v>
      </c>
      <c r="C508" s="134">
        <v>0</v>
      </c>
      <c r="D508" s="136" t="s">
        <v>34</v>
      </c>
      <c r="E508" s="137">
        <v>3.4</v>
      </c>
      <c r="F508" s="137">
        <f>+E508*1.05</f>
        <v>3.57</v>
      </c>
      <c r="G508" s="138">
        <v>20.9</v>
      </c>
      <c r="H508" s="139"/>
      <c r="I508" s="139"/>
      <c r="J508" s="140"/>
      <c r="K508" s="140"/>
      <c r="L508" s="140"/>
      <c r="M508" s="140"/>
      <c r="N508" s="139"/>
      <c r="O508" s="139"/>
      <c r="P508" s="141">
        <f t="shared" si="32"/>
        <v>82.918660287081337</v>
      </c>
      <c r="Q508" s="141">
        <f t="shared" si="36"/>
        <v>20.9</v>
      </c>
    </row>
    <row r="509" spans="1:17" x14ac:dyDescent="0.2">
      <c r="A509" s="134" t="s">
        <v>3380</v>
      </c>
      <c r="B509" s="134">
        <v>3</v>
      </c>
      <c r="C509" s="134"/>
      <c r="D509" s="136" t="s">
        <v>131</v>
      </c>
      <c r="E509" s="137">
        <v>0.49</v>
      </c>
      <c r="F509" s="137">
        <f>+E509*1.2</f>
        <v>0.58799999999999997</v>
      </c>
      <c r="G509" s="138">
        <v>4.18</v>
      </c>
      <c r="H509" s="139">
        <v>3.93</v>
      </c>
      <c r="I509" s="139"/>
      <c r="J509" s="140">
        <v>3.55</v>
      </c>
      <c r="K509" s="140"/>
      <c r="L509" s="140">
        <v>3.34</v>
      </c>
      <c r="M509" s="140"/>
      <c r="N509" s="139"/>
      <c r="O509" s="139"/>
      <c r="P509" s="141">
        <f t="shared" si="32"/>
        <v>85.933014354066984</v>
      </c>
      <c r="Q509" s="141">
        <f t="shared" si="36"/>
        <v>4.18</v>
      </c>
    </row>
    <row r="510" spans="1:17" x14ac:dyDescent="0.2">
      <c r="A510" s="134" t="s">
        <v>3381</v>
      </c>
      <c r="B510" s="134">
        <v>3</v>
      </c>
      <c r="C510" s="134"/>
      <c r="D510" s="136" t="s">
        <v>133</v>
      </c>
      <c r="E510" s="137">
        <v>0.49</v>
      </c>
      <c r="F510" s="137">
        <f>+E510*1.2</f>
        <v>0.58799999999999997</v>
      </c>
      <c r="G510" s="138">
        <v>4.18</v>
      </c>
      <c r="H510" s="139">
        <v>3.93</v>
      </c>
      <c r="I510" s="139"/>
      <c r="J510" s="140">
        <v>3.55</v>
      </c>
      <c r="K510" s="140"/>
      <c r="L510" s="140">
        <v>3.34</v>
      </c>
      <c r="M510" s="140"/>
      <c r="N510" s="139"/>
      <c r="O510" s="139"/>
      <c r="P510" s="141">
        <f t="shared" si="32"/>
        <v>85.933014354066984</v>
      </c>
      <c r="Q510" s="141">
        <f t="shared" si="36"/>
        <v>4.18</v>
      </c>
    </row>
    <row r="511" spans="1:17" x14ac:dyDescent="0.2">
      <c r="A511" s="134" t="s">
        <v>3382</v>
      </c>
      <c r="B511" s="134">
        <v>3</v>
      </c>
      <c r="C511" s="134"/>
      <c r="D511" s="136" t="s">
        <v>134</v>
      </c>
      <c r="E511" s="137">
        <v>0.49</v>
      </c>
      <c r="F511" s="137">
        <f>+E511*1.2</f>
        <v>0.58799999999999997</v>
      </c>
      <c r="G511" s="138">
        <v>4.18</v>
      </c>
      <c r="H511" s="139">
        <v>3.93</v>
      </c>
      <c r="I511" s="139"/>
      <c r="J511" s="140">
        <v>3.55</v>
      </c>
      <c r="K511" s="140"/>
      <c r="L511" s="140">
        <v>3.34</v>
      </c>
      <c r="M511" s="140"/>
      <c r="N511" s="139"/>
      <c r="O511" s="139"/>
      <c r="P511" s="141">
        <f t="shared" si="32"/>
        <v>85.933014354066984</v>
      </c>
      <c r="Q511" s="141">
        <f t="shared" si="36"/>
        <v>4.18</v>
      </c>
    </row>
    <row r="512" spans="1:17" x14ac:dyDescent="0.2">
      <c r="A512" s="134" t="s">
        <v>3383</v>
      </c>
      <c r="B512" s="134">
        <v>3</v>
      </c>
      <c r="C512" s="134"/>
      <c r="D512" s="136" t="s">
        <v>407</v>
      </c>
      <c r="E512" s="137">
        <v>2.34</v>
      </c>
      <c r="F512" s="137">
        <f>+E512*1.2</f>
        <v>2.8079999999999998</v>
      </c>
      <c r="G512" s="138">
        <v>20.07</v>
      </c>
      <c r="H512" s="139"/>
      <c r="I512" s="139"/>
      <c r="J512" s="140"/>
      <c r="K512" s="140"/>
      <c r="L512" s="140"/>
      <c r="M512" s="140"/>
      <c r="N512" s="139"/>
      <c r="O512" s="139"/>
      <c r="P512" s="141">
        <f t="shared" si="32"/>
        <v>86.008968609865477</v>
      </c>
      <c r="Q512" s="141">
        <v>8</v>
      </c>
    </row>
    <row r="513" spans="1:17" x14ac:dyDescent="0.2">
      <c r="A513" s="149" t="s">
        <v>3384</v>
      </c>
      <c r="B513" s="149">
        <v>3</v>
      </c>
      <c r="C513" s="149"/>
      <c r="D513" s="150" t="s">
        <v>1879</v>
      </c>
      <c r="E513" s="151">
        <v>1.22</v>
      </c>
      <c r="F513" s="151">
        <f>+E513*1.2</f>
        <v>1.464</v>
      </c>
      <c r="G513" s="152">
        <v>11.12</v>
      </c>
      <c r="H513" s="153"/>
      <c r="I513" s="153"/>
      <c r="J513" s="153"/>
      <c r="K513" s="153"/>
      <c r="L513" s="153"/>
      <c r="M513" s="153"/>
      <c r="N513" s="153"/>
      <c r="O513" s="153"/>
      <c r="P513" s="154">
        <f t="shared" si="32"/>
        <v>86.834532374100718</v>
      </c>
      <c r="Q513" s="141">
        <f>+G513*(100-$T$1)/100</f>
        <v>11.12</v>
      </c>
    </row>
    <row r="514" spans="1:17" x14ac:dyDescent="0.2">
      <c r="A514" s="134" t="s">
        <v>3385</v>
      </c>
      <c r="B514" s="172">
        <v>1</v>
      </c>
      <c r="C514" s="172"/>
      <c r="D514" s="136" t="s">
        <v>191</v>
      </c>
      <c r="E514" s="137">
        <v>3.93</v>
      </c>
      <c r="F514" s="137">
        <f>+E514*1.05</f>
        <v>4.1265000000000001</v>
      </c>
      <c r="G514" s="138">
        <v>33.450000000000003</v>
      </c>
      <c r="H514" s="139"/>
      <c r="I514" s="139"/>
      <c r="J514" s="140"/>
      <c r="K514" s="140"/>
      <c r="L514" s="140"/>
      <c r="M514" s="140"/>
      <c r="N514" s="139"/>
      <c r="O514" s="139"/>
      <c r="P514" s="141">
        <f t="shared" si="32"/>
        <v>87.663677130044846</v>
      </c>
      <c r="Q514" s="141">
        <v>19</v>
      </c>
    </row>
    <row r="515" spans="1:17" x14ac:dyDescent="0.2">
      <c r="A515" s="134" t="s">
        <v>3386</v>
      </c>
      <c r="B515" s="172">
        <v>1</v>
      </c>
      <c r="C515" s="172"/>
      <c r="D515" s="136" t="s">
        <v>185</v>
      </c>
      <c r="E515" s="137">
        <v>3.92</v>
      </c>
      <c r="F515" s="137">
        <f>+E515*1.05</f>
        <v>4.1159999999999997</v>
      </c>
      <c r="G515" s="138">
        <v>33.450000000000003</v>
      </c>
      <c r="H515" s="139"/>
      <c r="I515" s="139"/>
      <c r="J515" s="140"/>
      <c r="K515" s="140"/>
      <c r="L515" s="140"/>
      <c r="M515" s="140"/>
      <c r="N515" s="139"/>
      <c r="O515" s="139"/>
      <c r="P515" s="141">
        <f t="shared" si="32"/>
        <v>87.695067264573993</v>
      </c>
      <c r="Q515" s="141">
        <v>19</v>
      </c>
    </row>
    <row r="516" spans="1:17" x14ac:dyDescent="0.2">
      <c r="A516" s="134" t="s">
        <v>3387</v>
      </c>
      <c r="B516" s="134">
        <v>3</v>
      </c>
      <c r="C516" s="134"/>
      <c r="D516" s="136" t="s">
        <v>49</v>
      </c>
      <c r="E516" s="137">
        <v>0.33</v>
      </c>
      <c r="F516" s="137">
        <f>+E516*1.2</f>
        <v>0.39600000000000002</v>
      </c>
      <c r="G516" s="138">
        <v>3.27</v>
      </c>
      <c r="H516" s="139">
        <v>2.94</v>
      </c>
      <c r="I516" s="139"/>
      <c r="J516" s="140">
        <v>2.77</v>
      </c>
      <c r="K516" s="140"/>
      <c r="L516" s="140"/>
      <c r="M516" s="140"/>
      <c r="N516" s="139">
        <v>2.6</v>
      </c>
      <c r="O516" s="139"/>
      <c r="P516" s="141">
        <f t="shared" si="32"/>
        <v>87.889908256880744</v>
      </c>
      <c r="Q516" s="141">
        <v>1.6</v>
      </c>
    </row>
    <row r="517" spans="1:17" x14ac:dyDescent="0.2">
      <c r="A517" s="134" t="s">
        <v>3388</v>
      </c>
      <c r="B517" s="134">
        <v>3</v>
      </c>
      <c r="C517" s="134"/>
      <c r="D517" s="136" t="s">
        <v>50</v>
      </c>
      <c r="E517" s="137">
        <v>0.33</v>
      </c>
      <c r="F517" s="137">
        <f>+E517*1.2</f>
        <v>0.39600000000000002</v>
      </c>
      <c r="G517" s="138">
        <v>3.27</v>
      </c>
      <c r="H517" s="139">
        <v>2.94</v>
      </c>
      <c r="I517" s="139"/>
      <c r="J517" s="140">
        <v>2.77</v>
      </c>
      <c r="K517" s="140"/>
      <c r="L517" s="140"/>
      <c r="M517" s="140"/>
      <c r="N517" s="139">
        <v>2.6</v>
      </c>
      <c r="O517" s="139"/>
      <c r="P517" s="141">
        <f t="shared" si="32"/>
        <v>87.889908256880744</v>
      </c>
      <c r="Q517" s="141">
        <v>2.12</v>
      </c>
    </row>
    <row r="518" spans="1:17" x14ac:dyDescent="0.2">
      <c r="A518" s="134" t="s">
        <v>3389</v>
      </c>
      <c r="B518" s="134">
        <v>2</v>
      </c>
      <c r="C518" s="134">
        <v>0</v>
      </c>
      <c r="D518" s="136" t="s">
        <v>3390</v>
      </c>
      <c r="E518" s="137">
        <v>2.13</v>
      </c>
      <c r="F518" s="137">
        <f>+E518*1.2</f>
        <v>2.5559999999999996</v>
      </c>
      <c r="G518" s="138">
        <v>22.08</v>
      </c>
      <c r="H518" s="139">
        <v>20.98</v>
      </c>
      <c r="I518" s="139"/>
      <c r="J518" s="140">
        <v>19.88</v>
      </c>
      <c r="K518" s="140"/>
      <c r="L518" s="140"/>
      <c r="M518" s="140"/>
      <c r="N518" s="139"/>
      <c r="O518" s="139"/>
      <c r="P518" s="141">
        <f t="shared" si="32"/>
        <v>88.423913043478251</v>
      </c>
      <c r="Q518" s="141">
        <v>14.3</v>
      </c>
    </row>
    <row r="519" spans="1:17" x14ac:dyDescent="0.2">
      <c r="A519" s="134" t="s">
        <v>3391</v>
      </c>
      <c r="B519" s="172">
        <v>1</v>
      </c>
      <c r="C519" s="172"/>
      <c r="D519" s="136" t="s">
        <v>180</v>
      </c>
      <c r="E519" s="137">
        <v>1.6</v>
      </c>
      <c r="F519" s="137">
        <f>+E519*1.05</f>
        <v>1.6800000000000002</v>
      </c>
      <c r="G519" s="138">
        <v>16.72</v>
      </c>
      <c r="H519" s="139"/>
      <c r="I519" s="139"/>
      <c r="J519" s="140"/>
      <c r="K519" s="140"/>
      <c r="L519" s="140"/>
      <c r="M519" s="140"/>
      <c r="N519" s="139"/>
      <c r="O519" s="139"/>
      <c r="P519" s="141">
        <f t="shared" si="32"/>
        <v>89.95215311004786</v>
      </c>
      <c r="Q519" s="141">
        <v>7.5</v>
      </c>
    </row>
    <row r="520" spans="1:17" x14ac:dyDescent="0.2">
      <c r="A520" s="134" t="s">
        <v>3392</v>
      </c>
      <c r="B520" s="172">
        <v>1</v>
      </c>
      <c r="C520" s="172"/>
      <c r="D520" s="136" t="s">
        <v>182</v>
      </c>
      <c r="E520" s="137">
        <v>1.6</v>
      </c>
      <c r="F520" s="137">
        <f>+E520*1.05</f>
        <v>1.6800000000000002</v>
      </c>
      <c r="G520" s="138">
        <v>16.72</v>
      </c>
      <c r="H520" s="139"/>
      <c r="I520" s="139"/>
      <c r="J520" s="140"/>
      <c r="K520" s="140"/>
      <c r="L520" s="140"/>
      <c r="M520" s="140"/>
      <c r="N520" s="139"/>
      <c r="O520" s="139"/>
      <c r="P520" s="141">
        <f t="shared" ref="P520:P583" si="37">+(G520-F520)*100/G520</f>
        <v>89.95215311004786</v>
      </c>
      <c r="Q520" s="141">
        <v>9</v>
      </c>
    </row>
    <row r="521" spans="1:17" x14ac:dyDescent="0.2">
      <c r="A521" s="134" t="s">
        <v>3393</v>
      </c>
      <c r="B521" s="172">
        <v>1</v>
      </c>
      <c r="C521" s="172"/>
      <c r="D521" s="136" t="s">
        <v>183</v>
      </c>
      <c r="E521" s="137">
        <v>1.6</v>
      </c>
      <c r="F521" s="137">
        <f>+E521*1.05</f>
        <v>1.6800000000000002</v>
      </c>
      <c r="G521" s="138">
        <v>16.72</v>
      </c>
      <c r="H521" s="139"/>
      <c r="I521" s="139"/>
      <c r="J521" s="140"/>
      <c r="K521" s="140"/>
      <c r="L521" s="140"/>
      <c r="M521" s="140"/>
      <c r="N521" s="139"/>
      <c r="O521" s="139"/>
      <c r="P521" s="141">
        <f t="shared" si="37"/>
        <v>89.95215311004786</v>
      </c>
      <c r="Q521" s="141">
        <v>9</v>
      </c>
    </row>
    <row r="522" spans="1:17" x14ac:dyDescent="0.2">
      <c r="A522" s="134" t="s">
        <v>3394</v>
      </c>
      <c r="B522" s="172">
        <v>1</v>
      </c>
      <c r="C522" s="172"/>
      <c r="D522" s="136" t="s">
        <v>184</v>
      </c>
      <c r="E522" s="137">
        <v>1.6</v>
      </c>
      <c r="F522" s="137">
        <f>+E522*1.05</f>
        <v>1.6800000000000002</v>
      </c>
      <c r="G522" s="138">
        <v>16.72</v>
      </c>
      <c r="H522" s="139"/>
      <c r="I522" s="139"/>
      <c r="J522" s="140"/>
      <c r="K522" s="140"/>
      <c r="L522" s="140"/>
      <c r="M522" s="140"/>
      <c r="N522" s="139"/>
      <c r="O522" s="139"/>
      <c r="P522" s="141">
        <f t="shared" si="37"/>
        <v>89.95215311004786</v>
      </c>
      <c r="Q522" s="164">
        <v>9</v>
      </c>
    </row>
    <row r="523" spans="1:17" x14ac:dyDescent="0.2">
      <c r="A523" s="134" t="s">
        <v>3395</v>
      </c>
      <c r="B523" s="155">
        <v>1</v>
      </c>
      <c r="C523" s="155"/>
      <c r="D523" s="136" t="s">
        <v>2023</v>
      </c>
      <c r="E523" s="137">
        <v>0.01</v>
      </c>
      <c r="F523" s="137">
        <v>0.01</v>
      </c>
      <c r="G523" s="146">
        <v>0.1</v>
      </c>
      <c r="H523" s="139"/>
      <c r="I523" s="139"/>
      <c r="J523" s="140"/>
      <c r="K523" s="140"/>
      <c r="L523" s="140"/>
      <c r="M523" s="140"/>
      <c r="N523" s="139"/>
      <c r="O523" s="139"/>
      <c r="P523" s="141">
        <f t="shared" si="37"/>
        <v>90.000000000000014</v>
      </c>
      <c r="Q523" s="173">
        <v>0.05</v>
      </c>
    </row>
    <row r="524" spans="1:17" x14ac:dyDescent="0.2">
      <c r="A524" s="134" t="s">
        <v>3396</v>
      </c>
      <c r="B524" s="155">
        <v>1</v>
      </c>
      <c r="C524" s="155"/>
      <c r="D524" s="136" t="s">
        <v>2024</v>
      </c>
      <c r="E524" s="137">
        <v>0.01</v>
      </c>
      <c r="F524" s="137">
        <v>0.01</v>
      </c>
      <c r="G524" s="146">
        <v>0.1</v>
      </c>
      <c r="H524" s="139"/>
      <c r="I524" s="139"/>
      <c r="J524" s="140"/>
      <c r="K524" s="140"/>
      <c r="L524" s="140"/>
      <c r="M524" s="140"/>
      <c r="N524" s="139"/>
      <c r="O524" s="139"/>
      <c r="P524" s="141">
        <f t="shared" si="37"/>
        <v>90.000000000000014</v>
      </c>
      <c r="Q524" s="173">
        <v>0.05</v>
      </c>
    </row>
    <row r="525" spans="1:17" x14ac:dyDescent="0.2">
      <c r="A525" s="134" t="s">
        <v>3397</v>
      </c>
      <c r="B525" s="155">
        <v>1</v>
      </c>
      <c r="C525" s="155"/>
      <c r="D525" s="136" t="s">
        <v>2025</v>
      </c>
      <c r="E525" s="137">
        <v>0.01</v>
      </c>
      <c r="F525" s="137">
        <v>0.01</v>
      </c>
      <c r="G525" s="146">
        <v>0.1</v>
      </c>
      <c r="H525" s="139"/>
      <c r="I525" s="139"/>
      <c r="J525" s="140"/>
      <c r="K525" s="140"/>
      <c r="L525" s="140"/>
      <c r="M525" s="140"/>
      <c r="N525" s="139"/>
      <c r="O525" s="139"/>
      <c r="P525" s="141">
        <f t="shared" si="37"/>
        <v>90.000000000000014</v>
      </c>
      <c r="Q525" s="173">
        <v>0.05</v>
      </c>
    </row>
    <row r="526" spans="1:17" x14ac:dyDescent="0.2">
      <c r="A526" s="134" t="s">
        <v>3398</v>
      </c>
      <c r="B526" s="155">
        <v>1</v>
      </c>
      <c r="C526" s="155"/>
      <c r="D526" s="136" t="s">
        <v>2026</v>
      </c>
      <c r="E526" s="137">
        <v>0.01</v>
      </c>
      <c r="F526" s="137">
        <v>0.01</v>
      </c>
      <c r="G526" s="146">
        <v>0.1</v>
      </c>
      <c r="H526" s="139"/>
      <c r="I526" s="139"/>
      <c r="J526" s="140"/>
      <c r="K526" s="140"/>
      <c r="L526" s="140"/>
      <c r="M526" s="140"/>
      <c r="N526" s="139"/>
      <c r="O526" s="139"/>
      <c r="P526" s="141">
        <f t="shared" si="37"/>
        <v>90.000000000000014</v>
      </c>
      <c r="Q526" s="173">
        <v>0.05</v>
      </c>
    </row>
    <row r="527" spans="1:17" x14ac:dyDescent="0.2">
      <c r="A527" s="134" t="s">
        <v>3399</v>
      </c>
      <c r="B527" s="155">
        <v>1</v>
      </c>
      <c r="C527" s="155"/>
      <c r="D527" s="136" t="s">
        <v>2027</v>
      </c>
      <c r="E527" s="137">
        <v>0.01</v>
      </c>
      <c r="F527" s="137">
        <v>0.01</v>
      </c>
      <c r="G527" s="146">
        <v>0.1</v>
      </c>
      <c r="H527" s="139"/>
      <c r="I527" s="139"/>
      <c r="J527" s="140"/>
      <c r="K527" s="140"/>
      <c r="L527" s="140"/>
      <c r="M527" s="140"/>
      <c r="N527" s="139"/>
      <c r="O527" s="139"/>
      <c r="P527" s="141">
        <f t="shared" si="37"/>
        <v>90.000000000000014</v>
      </c>
      <c r="Q527" s="174">
        <v>0.05</v>
      </c>
    </row>
    <row r="528" spans="1:17" x14ac:dyDescent="0.2">
      <c r="A528" s="134" t="s">
        <v>3400</v>
      </c>
      <c r="B528" s="155">
        <v>1</v>
      </c>
      <c r="C528" s="155"/>
      <c r="D528" s="136" t="s">
        <v>3401</v>
      </c>
      <c r="E528" s="137">
        <v>0.01</v>
      </c>
      <c r="F528" s="137">
        <v>0.01</v>
      </c>
      <c r="G528" s="146">
        <v>0.1</v>
      </c>
      <c r="H528" s="139"/>
      <c r="I528" s="139"/>
      <c r="J528" s="140"/>
      <c r="K528" s="140"/>
      <c r="L528" s="140"/>
      <c r="M528" s="140"/>
      <c r="N528" s="139"/>
      <c r="O528" s="139"/>
      <c r="P528" s="141">
        <f t="shared" si="37"/>
        <v>90.000000000000014</v>
      </c>
      <c r="Q528" s="174">
        <v>0.05</v>
      </c>
    </row>
    <row r="529" spans="1:17" x14ac:dyDescent="0.2">
      <c r="A529" s="134" t="s">
        <v>3402</v>
      </c>
      <c r="B529" s="155">
        <v>1</v>
      </c>
      <c r="C529" s="155"/>
      <c r="D529" s="136" t="s">
        <v>3403</v>
      </c>
      <c r="E529" s="137">
        <v>0.01</v>
      </c>
      <c r="F529" s="137">
        <v>0.01</v>
      </c>
      <c r="G529" s="146">
        <v>0.1</v>
      </c>
      <c r="H529" s="139"/>
      <c r="I529" s="139"/>
      <c r="J529" s="140"/>
      <c r="K529" s="140"/>
      <c r="L529" s="140"/>
      <c r="M529" s="140"/>
      <c r="N529" s="139"/>
      <c r="O529" s="139"/>
      <c r="P529" s="141">
        <f t="shared" si="37"/>
        <v>90.000000000000014</v>
      </c>
      <c r="Q529" s="174">
        <v>0.05</v>
      </c>
    </row>
    <row r="530" spans="1:17" x14ac:dyDescent="0.2">
      <c r="A530" s="134" t="s">
        <v>3404</v>
      </c>
      <c r="B530" s="155">
        <v>1</v>
      </c>
      <c r="C530" s="155"/>
      <c r="D530" s="136" t="s">
        <v>2028</v>
      </c>
      <c r="E530" s="137">
        <v>0.01</v>
      </c>
      <c r="F530" s="137">
        <v>0.01</v>
      </c>
      <c r="G530" s="146">
        <v>0.1</v>
      </c>
      <c r="H530" s="139"/>
      <c r="I530" s="139"/>
      <c r="J530" s="140"/>
      <c r="K530" s="140"/>
      <c r="L530" s="140"/>
      <c r="M530" s="140"/>
      <c r="N530" s="139"/>
      <c r="O530" s="139"/>
      <c r="P530" s="141">
        <f t="shared" si="37"/>
        <v>90.000000000000014</v>
      </c>
      <c r="Q530" s="174">
        <v>0.05</v>
      </c>
    </row>
    <row r="531" spans="1:17" x14ac:dyDescent="0.2">
      <c r="A531" s="134" t="s">
        <v>3405</v>
      </c>
      <c r="B531" s="172">
        <v>1</v>
      </c>
      <c r="C531" s="172"/>
      <c r="D531" s="136" t="s">
        <v>190</v>
      </c>
      <c r="E531" s="137">
        <v>2.93</v>
      </c>
      <c r="F531" s="137">
        <f>+E531*1.05</f>
        <v>3.0765000000000002</v>
      </c>
      <c r="G531" s="138">
        <v>33.450000000000003</v>
      </c>
      <c r="H531" s="139"/>
      <c r="I531" s="139"/>
      <c r="J531" s="140"/>
      <c r="K531" s="140"/>
      <c r="L531" s="140"/>
      <c r="M531" s="140"/>
      <c r="N531" s="139"/>
      <c r="O531" s="139"/>
      <c r="P531" s="141">
        <f t="shared" si="37"/>
        <v>90.802690582959642</v>
      </c>
      <c r="Q531" s="141">
        <v>19</v>
      </c>
    </row>
    <row r="532" spans="1:17" x14ac:dyDescent="0.2">
      <c r="A532" s="134" t="s">
        <v>3406</v>
      </c>
      <c r="B532" s="172">
        <v>1</v>
      </c>
      <c r="C532" s="172"/>
      <c r="D532" s="136" t="s">
        <v>114</v>
      </c>
      <c r="E532" s="137">
        <v>0.59</v>
      </c>
      <c r="F532" s="137">
        <f>+E532*1.2</f>
        <v>0.70799999999999996</v>
      </c>
      <c r="G532" s="138">
        <v>10.029999999999999</v>
      </c>
      <c r="H532" s="139"/>
      <c r="I532" s="139"/>
      <c r="J532" s="140">
        <v>9.0299999999999994</v>
      </c>
      <c r="K532" s="140"/>
      <c r="L532" s="140"/>
      <c r="M532" s="140"/>
      <c r="N532" s="139"/>
      <c r="O532" s="139">
        <v>8.0299999999999994</v>
      </c>
      <c r="P532" s="141">
        <f t="shared" si="37"/>
        <v>92.941176470588232</v>
      </c>
      <c r="Q532" s="141">
        <v>5.5</v>
      </c>
    </row>
    <row r="533" spans="1:17" x14ac:dyDescent="0.2">
      <c r="A533" s="134" t="s">
        <v>3407</v>
      </c>
      <c r="B533" s="172">
        <v>1</v>
      </c>
      <c r="C533" s="172"/>
      <c r="D533" s="136" t="s">
        <v>116</v>
      </c>
      <c r="E533" s="137">
        <v>0.59</v>
      </c>
      <c r="F533" s="137">
        <f>+E533*1.2</f>
        <v>0.70799999999999996</v>
      </c>
      <c r="G533" s="138">
        <v>10.029999999999999</v>
      </c>
      <c r="H533" s="139"/>
      <c r="I533" s="139"/>
      <c r="J533" s="140">
        <v>9.0299999999999994</v>
      </c>
      <c r="K533" s="140"/>
      <c r="L533" s="140"/>
      <c r="M533" s="140"/>
      <c r="N533" s="139"/>
      <c r="O533" s="139">
        <v>8.0299999999999994</v>
      </c>
      <c r="P533" s="141">
        <f t="shared" si="37"/>
        <v>92.941176470588232</v>
      </c>
      <c r="Q533" s="141">
        <v>5.5</v>
      </c>
    </row>
    <row r="534" spans="1:17" x14ac:dyDescent="0.2">
      <c r="A534" s="134" t="s">
        <v>3408</v>
      </c>
      <c r="B534" s="172">
        <v>1</v>
      </c>
      <c r="C534" s="172"/>
      <c r="D534" s="136" t="s">
        <v>118</v>
      </c>
      <c r="E534" s="137">
        <v>0.59</v>
      </c>
      <c r="F534" s="137">
        <f>+E534*1.2</f>
        <v>0.70799999999999996</v>
      </c>
      <c r="G534" s="138">
        <v>10.029999999999999</v>
      </c>
      <c r="H534" s="139"/>
      <c r="I534" s="139"/>
      <c r="J534" s="140">
        <v>9.0299999999999994</v>
      </c>
      <c r="K534" s="140"/>
      <c r="L534" s="140"/>
      <c r="M534" s="140"/>
      <c r="N534" s="139"/>
      <c r="O534" s="139">
        <v>8.0299999999999994</v>
      </c>
      <c r="P534" s="141">
        <f t="shared" si="37"/>
        <v>92.941176470588232</v>
      </c>
      <c r="Q534" s="141">
        <v>4</v>
      </c>
    </row>
    <row r="535" spans="1:17" x14ac:dyDescent="0.2">
      <c r="A535" s="134" t="s">
        <v>3409</v>
      </c>
      <c r="B535" s="172">
        <v>1</v>
      </c>
      <c r="C535" s="172"/>
      <c r="D535" s="136" t="s">
        <v>188</v>
      </c>
      <c r="E535" s="137">
        <v>1.66</v>
      </c>
      <c r="F535" s="137">
        <f>+E535*1.05</f>
        <v>1.7429999999999999</v>
      </c>
      <c r="G535" s="138">
        <v>25.08</v>
      </c>
      <c r="H535" s="139"/>
      <c r="I535" s="139"/>
      <c r="J535" s="140"/>
      <c r="K535" s="140"/>
      <c r="L535" s="140"/>
      <c r="M535" s="140"/>
      <c r="N535" s="139"/>
      <c r="O535" s="139"/>
      <c r="P535" s="141">
        <f t="shared" si="37"/>
        <v>93.050239234449762</v>
      </c>
      <c r="Q535" s="141">
        <v>14</v>
      </c>
    </row>
    <row r="536" spans="1:17" x14ac:dyDescent="0.2">
      <c r="A536" s="134" t="s">
        <v>3410</v>
      </c>
      <c r="B536" s="172">
        <v>1</v>
      </c>
      <c r="C536" s="172"/>
      <c r="D536" s="136" t="s">
        <v>186</v>
      </c>
      <c r="E536" s="137">
        <v>1.65</v>
      </c>
      <c r="F536" s="137">
        <f>+E536*1.05</f>
        <v>1.7324999999999999</v>
      </c>
      <c r="G536" s="138">
        <v>25.08</v>
      </c>
      <c r="H536" s="139"/>
      <c r="I536" s="139"/>
      <c r="J536" s="140"/>
      <c r="K536" s="140"/>
      <c r="L536" s="140"/>
      <c r="M536" s="140"/>
      <c r="N536" s="139"/>
      <c r="O536" s="139"/>
      <c r="P536" s="141">
        <f t="shared" si="37"/>
        <v>93.092105263157876</v>
      </c>
      <c r="Q536" s="141">
        <v>14</v>
      </c>
    </row>
    <row r="537" spans="1:17" x14ac:dyDescent="0.2">
      <c r="A537" s="134" t="s">
        <v>3411</v>
      </c>
      <c r="B537" s="172">
        <v>1</v>
      </c>
      <c r="C537" s="172"/>
      <c r="D537" s="136" t="s">
        <v>187</v>
      </c>
      <c r="E537" s="137">
        <v>1.65</v>
      </c>
      <c r="F537" s="137">
        <f>+E537*1.05</f>
        <v>1.7324999999999999</v>
      </c>
      <c r="G537" s="138">
        <v>25.08</v>
      </c>
      <c r="H537" s="139"/>
      <c r="I537" s="139"/>
      <c r="J537" s="140"/>
      <c r="K537" s="140"/>
      <c r="L537" s="140"/>
      <c r="M537" s="140"/>
      <c r="N537" s="139"/>
      <c r="O537" s="139"/>
      <c r="P537" s="141">
        <f t="shared" si="37"/>
        <v>93.092105263157876</v>
      </c>
      <c r="Q537" s="141">
        <v>14</v>
      </c>
    </row>
    <row r="538" spans="1:17" x14ac:dyDescent="0.2">
      <c r="A538" s="149" t="s">
        <v>3412</v>
      </c>
      <c r="B538" s="149">
        <v>3</v>
      </c>
      <c r="C538" s="149"/>
      <c r="D538" s="150" t="s">
        <v>1877</v>
      </c>
      <c r="E538" s="151">
        <v>2.44</v>
      </c>
      <c r="F538" s="151">
        <f>+E538*1.2</f>
        <v>2.9279999999999999</v>
      </c>
      <c r="G538" s="152">
        <v>44.65</v>
      </c>
      <c r="H538" s="153"/>
      <c r="I538" s="153"/>
      <c r="J538" s="153"/>
      <c r="K538" s="153"/>
      <c r="L538" s="153"/>
      <c r="M538" s="153"/>
      <c r="N538" s="153"/>
      <c r="O538" s="153"/>
      <c r="P538" s="154">
        <f t="shared" si="37"/>
        <v>93.442329227323626</v>
      </c>
      <c r="Q538" s="141">
        <f>+G538*(100-$T$1)/100</f>
        <v>44.65</v>
      </c>
    </row>
    <row r="539" spans="1:17" x14ac:dyDescent="0.2">
      <c r="A539" s="134" t="s">
        <v>3413</v>
      </c>
      <c r="B539" s="172">
        <v>1</v>
      </c>
      <c r="C539" s="172"/>
      <c r="D539" s="136" t="s">
        <v>189</v>
      </c>
      <c r="E539" s="137">
        <v>1.66</v>
      </c>
      <c r="F539" s="137">
        <f>+E539*1.05</f>
        <v>1.7429999999999999</v>
      </c>
      <c r="G539" s="138">
        <v>33.44</v>
      </c>
      <c r="H539" s="139"/>
      <c r="I539" s="139"/>
      <c r="J539" s="140"/>
      <c r="K539" s="140"/>
      <c r="L539" s="140"/>
      <c r="M539" s="140"/>
      <c r="N539" s="139"/>
      <c r="O539" s="139"/>
      <c r="P539" s="141">
        <f t="shared" si="37"/>
        <v>94.787679425837325</v>
      </c>
      <c r="Q539" s="141">
        <v>19</v>
      </c>
    </row>
    <row r="540" spans="1:17" x14ac:dyDescent="0.2">
      <c r="A540" s="134" t="s">
        <v>3414</v>
      </c>
      <c r="B540" s="134">
        <v>3</v>
      </c>
      <c r="C540" s="134"/>
      <c r="D540" s="136" t="s">
        <v>3415</v>
      </c>
      <c r="E540" s="137">
        <v>1.29</v>
      </c>
      <c r="F540" s="137">
        <f>+E540*1.2</f>
        <v>1.548</v>
      </c>
      <c r="G540" s="138">
        <v>30.1</v>
      </c>
      <c r="H540" s="139"/>
      <c r="I540" s="139"/>
      <c r="J540" s="140"/>
      <c r="K540" s="140"/>
      <c r="L540" s="140"/>
      <c r="M540" s="140"/>
      <c r="N540" s="139"/>
      <c r="O540" s="139"/>
      <c r="P540" s="141">
        <f t="shared" si="37"/>
        <v>94.857142857142847</v>
      </c>
      <c r="Q540" s="141">
        <f>+G540*(100-$T$1)/100</f>
        <v>30.1</v>
      </c>
    </row>
    <row r="541" spans="1:17" x14ac:dyDescent="0.2">
      <c r="A541" s="175" t="s">
        <v>3416</v>
      </c>
      <c r="B541" s="172">
        <v>1</v>
      </c>
      <c r="C541" s="172"/>
      <c r="D541" s="176" t="s">
        <v>1842</v>
      </c>
      <c r="E541" s="177">
        <v>0.48</v>
      </c>
      <c r="F541" s="177">
        <f t="shared" ref="F541:F549" si="38">+E541*1.05</f>
        <v>0.504</v>
      </c>
      <c r="G541" s="178">
        <v>12</v>
      </c>
      <c r="H541" s="179"/>
      <c r="I541" s="179"/>
      <c r="J541" s="179"/>
      <c r="K541" s="179"/>
      <c r="L541" s="179"/>
      <c r="M541" s="179"/>
      <c r="N541" s="179"/>
      <c r="O541" s="179"/>
      <c r="P541" s="180">
        <f t="shared" si="37"/>
        <v>95.800000000000011</v>
      </c>
      <c r="Q541" s="180">
        <v>6</v>
      </c>
    </row>
    <row r="542" spans="1:17" x14ac:dyDescent="0.2">
      <c r="A542" s="175" t="s">
        <v>3417</v>
      </c>
      <c r="B542" s="172">
        <v>1</v>
      </c>
      <c r="C542" s="172"/>
      <c r="D542" s="176" t="s">
        <v>1845</v>
      </c>
      <c r="E542" s="177">
        <v>0.48</v>
      </c>
      <c r="F542" s="177">
        <f t="shared" si="38"/>
        <v>0.504</v>
      </c>
      <c r="G542" s="178">
        <v>12</v>
      </c>
      <c r="H542" s="179"/>
      <c r="I542" s="179"/>
      <c r="J542" s="179"/>
      <c r="K542" s="179"/>
      <c r="L542" s="179"/>
      <c r="M542" s="179"/>
      <c r="N542" s="179"/>
      <c r="O542" s="179"/>
      <c r="P542" s="180">
        <f t="shared" si="37"/>
        <v>95.800000000000011</v>
      </c>
      <c r="Q542" s="180">
        <v>6</v>
      </c>
    </row>
    <row r="543" spans="1:17" x14ac:dyDescent="0.2">
      <c r="A543" s="175" t="s">
        <v>3418</v>
      </c>
      <c r="B543" s="172">
        <v>1</v>
      </c>
      <c r="C543" s="172"/>
      <c r="D543" s="176" t="s">
        <v>1843</v>
      </c>
      <c r="E543" s="177">
        <v>0.32</v>
      </c>
      <c r="F543" s="177">
        <f t="shared" si="38"/>
        <v>0.33600000000000002</v>
      </c>
      <c r="G543" s="178">
        <v>12</v>
      </c>
      <c r="H543" s="179"/>
      <c r="I543" s="179"/>
      <c r="J543" s="179"/>
      <c r="K543" s="179"/>
      <c r="L543" s="179"/>
      <c r="M543" s="179"/>
      <c r="N543" s="179"/>
      <c r="O543" s="179"/>
      <c r="P543" s="180">
        <f t="shared" si="37"/>
        <v>97.199999999999989</v>
      </c>
      <c r="Q543" s="180">
        <v>6</v>
      </c>
    </row>
    <row r="544" spans="1:17" x14ac:dyDescent="0.2">
      <c r="A544" s="175" t="s">
        <v>3419</v>
      </c>
      <c r="B544" s="172">
        <v>1</v>
      </c>
      <c r="C544" s="172"/>
      <c r="D544" s="176" t="s">
        <v>1838</v>
      </c>
      <c r="E544" s="177">
        <v>0.28999999999999998</v>
      </c>
      <c r="F544" s="177">
        <f t="shared" si="38"/>
        <v>0.30449999999999999</v>
      </c>
      <c r="G544" s="178">
        <v>12</v>
      </c>
      <c r="H544" s="179"/>
      <c r="I544" s="179"/>
      <c r="J544" s="179"/>
      <c r="K544" s="179"/>
      <c r="L544" s="179"/>
      <c r="M544" s="179"/>
      <c r="N544" s="179"/>
      <c r="O544" s="179"/>
      <c r="P544" s="180">
        <f t="shared" si="37"/>
        <v>97.462499999999991</v>
      </c>
      <c r="Q544" s="180">
        <v>6</v>
      </c>
    </row>
    <row r="545" spans="1:17" x14ac:dyDescent="0.2">
      <c r="A545" s="175" t="s">
        <v>3420</v>
      </c>
      <c r="B545" s="172">
        <v>1</v>
      </c>
      <c r="C545" s="172"/>
      <c r="D545" s="176" t="s">
        <v>1839</v>
      </c>
      <c r="E545" s="177">
        <v>0.28999999999999998</v>
      </c>
      <c r="F545" s="177">
        <f t="shared" si="38"/>
        <v>0.30449999999999999</v>
      </c>
      <c r="G545" s="178">
        <v>12</v>
      </c>
      <c r="H545" s="179"/>
      <c r="I545" s="179"/>
      <c r="J545" s="179"/>
      <c r="K545" s="179"/>
      <c r="L545" s="179"/>
      <c r="M545" s="179"/>
      <c r="N545" s="179"/>
      <c r="O545" s="179"/>
      <c r="P545" s="180">
        <f t="shared" si="37"/>
        <v>97.462499999999991</v>
      </c>
      <c r="Q545" s="180">
        <v>6</v>
      </c>
    </row>
    <row r="546" spans="1:17" x14ac:dyDescent="0.2">
      <c r="A546" s="175" t="s">
        <v>3421</v>
      </c>
      <c r="B546" s="172">
        <v>1</v>
      </c>
      <c r="C546" s="172"/>
      <c r="D546" s="176" t="s">
        <v>3422</v>
      </c>
      <c r="E546" s="177">
        <v>0.28999999999999998</v>
      </c>
      <c r="F546" s="177">
        <f t="shared" si="38"/>
        <v>0.30449999999999999</v>
      </c>
      <c r="G546" s="178">
        <v>12</v>
      </c>
      <c r="H546" s="179"/>
      <c r="I546" s="179"/>
      <c r="J546" s="179"/>
      <c r="K546" s="179"/>
      <c r="L546" s="179"/>
      <c r="M546" s="179"/>
      <c r="N546" s="179"/>
      <c r="O546" s="179"/>
      <c r="P546" s="180">
        <f t="shared" si="37"/>
        <v>97.462499999999991</v>
      </c>
      <c r="Q546" s="180">
        <v>6</v>
      </c>
    </row>
    <row r="547" spans="1:17" x14ac:dyDescent="0.2">
      <c r="A547" s="175" t="s">
        <v>3423</v>
      </c>
      <c r="B547" s="172">
        <v>1</v>
      </c>
      <c r="C547" s="172"/>
      <c r="D547" s="176" t="s">
        <v>1840</v>
      </c>
      <c r="E547" s="177">
        <v>0.28999999999999998</v>
      </c>
      <c r="F547" s="177">
        <f t="shared" si="38"/>
        <v>0.30449999999999999</v>
      </c>
      <c r="G547" s="178">
        <v>12</v>
      </c>
      <c r="H547" s="179"/>
      <c r="I547" s="179"/>
      <c r="J547" s="179"/>
      <c r="K547" s="179"/>
      <c r="L547" s="179"/>
      <c r="M547" s="179"/>
      <c r="N547" s="179"/>
      <c r="O547" s="179"/>
      <c r="P547" s="180">
        <f t="shared" si="37"/>
        <v>97.462499999999991</v>
      </c>
      <c r="Q547" s="180">
        <v>6</v>
      </c>
    </row>
    <row r="548" spans="1:17" x14ac:dyDescent="0.2">
      <c r="A548" s="175" t="s">
        <v>3424</v>
      </c>
      <c r="B548" s="172">
        <v>1</v>
      </c>
      <c r="C548" s="172"/>
      <c r="D548" s="176" t="s">
        <v>1841</v>
      </c>
      <c r="E548" s="177">
        <v>0.28999999999999998</v>
      </c>
      <c r="F548" s="177">
        <f t="shared" si="38"/>
        <v>0.30449999999999999</v>
      </c>
      <c r="G548" s="178">
        <v>12</v>
      </c>
      <c r="H548" s="179"/>
      <c r="I548" s="179"/>
      <c r="J548" s="179"/>
      <c r="K548" s="179"/>
      <c r="L548" s="179"/>
      <c r="M548" s="179"/>
      <c r="N548" s="179"/>
      <c r="O548" s="179"/>
      <c r="P548" s="180">
        <f t="shared" si="37"/>
        <v>97.462499999999991</v>
      </c>
      <c r="Q548" s="180">
        <v>6</v>
      </c>
    </row>
    <row r="549" spans="1:17" x14ac:dyDescent="0.2">
      <c r="A549" s="175" t="s">
        <v>3425</v>
      </c>
      <c r="B549" s="172">
        <v>1</v>
      </c>
      <c r="C549" s="172"/>
      <c r="D549" s="176" t="s">
        <v>1844</v>
      </c>
      <c r="E549" s="177">
        <v>0.28999999999999998</v>
      </c>
      <c r="F549" s="177">
        <f t="shared" si="38"/>
        <v>0.30449999999999999</v>
      </c>
      <c r="G549" s="178">
        <v>12</v>
      </c>
      <c r="H549" s="179"/>
      <c r="I549" s="179"/>
      <c r="J549" s="179"/>
      <c r="K549" s="179"/>
      <c r="L549" s="179"/>
      <c r="M549" s="179"/>
      <c r="N549" s="179"/>
      <c r="O549" s="179"/>
      <c r="P549" s="180">
        <f t="shared" si="37"/>
        <v>97.462499999999991</v>
      </c>
      <c r="Q549" s="181">
        <v>6</v>
      </c>
    </row>
    <row r="550" spans="1:17" x14ac:dyDescent="0.2">
      <c r="A550" s="134" t="s">
        <v>3426</v>
      </c>
      <c r="B550" s="134">
        <v>3</v>
      </c>
      <c r="C550" s="134"/>
      <c r="D550" s="136" t="s">
        <v>3427</v>
      </c>
      <c r="E550" s="137">
        <v>0.13</v>
      </c>
      <c r="F550" s="137">
        <f>+E550*1.2</f>
        <v>0.156</v>
      </c>
      <c r="G550" s="138">
        <v>11.7</v>
      </c>
      <c r="H550" s="139"/>
      <c r="I550" s="139"/>
      <c r="J550" s="140"/>
      <c r="K550" s="140"/>
      <c r="L550" s="140"/>
      <c r="M550" s="140"/>
      <c r="N550" s="139"/>
      <c r="O550" s="139"/>
      <c r="P550" s="141">
        <f t="shared" si="37"/>
        <v>98.666666666666657</v>
      </c>
      <c r="Q550" s="141">
        <f>+G550*(100-$T$1)/100</f>
        <v>11.7</v>
      </c>
    </row>
    <row r="551" spans="1:17" x14ac:dyDescent="0.2">
      <c r="A551" s="134" t="s">
        <v>3428</v>
      </c>
      <c r="B551" s="134">
        <v>7</v>
      </c>
      <c r="C551" s="134"/>
      <c r="D551" s="136" t="s">
        <v>3429</v>
      </c>
      <c r="E551" s="145">
        <v>0</v>
      </c>
      <c r="F551" s="137">
        <f>+E551*1.2</f>
        <v>0</v>
      </c>
      <c r="G551" s="138">
        <v>5920.27</v>
      </c>
      <c r="H551" s="139"/>
      <c r="I551" s="139"/>
      <c r="J551" s="140"/>
      <c r="K551" s="140"/>
      <c r="L551" s="140"/>
      <c r="M551" s="140"/>
      <c r="N551" s="139"/>
      <c r="O551" s="139"/>
      <c r="P551" s="141">
        <f t="shared" si="37"/>
        <v>99.999999999999986</v>
      </c>
      <c r="Q551" s="141" t="e">
        <f>+G551/#REF!</f>
        <v>#REF!</v>
      </c>
    </row>
    <row r="552" spans="1:17" x14ac:dyDescent="0.2">
      <c r="A552" s="134" t="s">
        <v>3430</v>
      </c>
      <c r="B552" s="134">
        <v>2</v>
      </c>
      <c r="C552" s="134"/>
      <c r="D552" s="136" t="s">
        <v>105</v>
      </c>
      <c r="E552" s="137">
        <v>0</v>
      </c>
      <c r="F552" s="137">
        <f>+E552*1.05</f>
        <v>0</v>
      </c>
      <c r="G552" s="138">
        <v>4306.0200000000004</v>
      </c>
      <c r="H552" s="139"/>
      <c r="I552" s="139"/>
      <c r="J552" s="140"/>
      <c r="K552" s="140"/>
      <c r="L552" s="140"/>
      <c r="M552" s="140"/>
      <c r="N552" s="139"/>
      <c r="O552" s="139"/>
      <c r="P552" s="141">
        <f t="shared" si="37"/>
        <v>100</v>
      </c>
      <c r="Q552" s="141">
        <v>0</v>
      </c>
    </row>
    <row r="553" spans="1:17" x14ac:dyDescent="0.2">
      <c r="A553" s="134" t="s">
        <v>3431</v>
      </c>
      <c r="B553" s="134">
        <v>7</v>
      </c>
      <c r="C553" s="134"/>
      <c r="D553" s="136" t="s">
        <v>3432</v>
      </c>
      <c r="E553" s="137">
        <v>0</v>
      </c>
      <c r="F553" s="137">
        <f>+E553*1.05</f>
        <v>0</v>
      </c>
      <c r="G553" s="138">
        <v>1171.4000000000001</v>
      </c>
      <c r="H553" s="139"/>
      <c r="I553" s="139"/>
      <c r="J553" s="140"/>
      <c r="K553" s="140"/>
      <c r="L553" s="140"/>
      <c r="M553" s="140"/>
      <c r="N553" s="139"/>
      <c r="O553" s="139"/>
      <c r="P553" s="141">
        <f t="shared" si="37"/>
        <v>100</v>
      </c>
      <c r="Q553" s="141">
        <v>1171.4000000000001</v>
      </c>
    </row>
    <row r="554" spans="1:17" x14ac:dyDescent="0.2">
      <c r="A554" s="134">
        <v>2370</v>
      </c>
      <c r="B554" s="134">
        <v>2</v>
      </c>
      <c r="C554" s="134"/>
      <c r="D554" s="136" t="s">
        <v>110</v>
      </c>
      <c r="E554" s="137">
        <v>0</v>
      </c>
      <c r="F554" s="137">
        <f>+E554*1.2</f>
        <v>0</v>
      </c>
      <c r="G554" s="138">
        <v>19.82</v>
      </c>
      <c r="H554" s="139">
        <v>18.809999999999999</v>
      </c>
      <c r="I554" s="139"/>
      <c r="J554" s="140">
        <v>16.809999999999999</v>
      </c>
      <c r="K554" s="140"/>
      <c r="L554" s="140"/>
      <c r="M554" s="140"/>
      <c r="N554" s="139"/>
      <c r="O554" s="139"/>
      <c r="P554" s="141">
        <f t="shared" si="37"/>
        <v>100</v>
      </c>
      <c r="Q554" s="141">
        <v>19.82</v>
      </c>
    </row>
    <row r="555" spans="1:17" x14ac:dyDescent="0.2">
      <c r="A555" s="134">
        <v>2369</v>
      </c>
      <c r="B555" s="134">
        <v>2</v>
      </c>
      <c r="C555" s="134"/>
      <c r="D555" s="136" t="s">
        <v>112</v>
      </c>
      <c r="E555" s="137">
        <v>0</v>
      </c>
      <c r="F555" s="137">
        <f>+E555*1.2</f>
        <v>0</v>
      </c>
      <c r="G555" s="138">
        <v>15.72</v>
      </c>
      <c r="H555" s="139">
        <v>14.88</v>
      </c>
      <c r="I555" s="139"/>
      <c r="J555" s="140">
        <v>13.38</v>
      </c>
      <c r="K555" s="140"/>
      <c r="L555" s="140"/>
      <c r="M555" s="140"/>
      <c r="N555" s="139"/>
      <c r="O555" s="139"/>
      <c r="P555" s="141">
        <f t="shared" si="37"/>
        <v>100</v>
      </c>
      <c r="Q555" s="141">
        <v>15.72</v>
      </c>
    </row>
    <row r="556" spans="1:17" x14ac:dyDescent="0.2">
      <c r="A556" s="134" t="s">
        <v>3433</v>
      </c>
      <c r="B556" s="134">
        <v>2</v>
      </c>
      <c r="C556" s="134"/>
      <c r="D556" s="136" t="s">
        <v>3434</v>
      </c>
      <c r="E556" s="145">
        <v>0</v>
      </c>
      <c r="F556" s="137">
        <f>+E556*1.05</f>
        <v>0</v>
      </c>
      <c r="G556" s="138">
        <v>896.32</v>
      </c>
      <c r="H556" s="139"/>
      <c r="I556" s="139"/>
      <c r="J556" s="140"/>
      <c r="K556" s="140"/>
      <c r="L556" s="140"/>
      <c r="M556" s="140"/>
      <c r="N556" s="139"/>
      <c r="O556" s="139"/>
      <c r="P556" s="141">
        <f t="shared" si="37"/>
        <v>100</v>
      </c>
      <c r="Q556" s="141">
        <v>896.32</v>
      </c>
    </row>
    <row r="557" spans="1:17" x14ac:dyDescent="0.2">
      <c r="A557" s="134" t="s">
        <v>3435</v>
      </c>
      <c r="B557" s="134">
        <v>2</v>
      </c>
      <c r="C557" s="134"/>
      <c r="D557" s="136" t="s">
        <v>363</v>
      </c>
      <c r="E557" s="145">
        <v>0</v>
      </c>
      <c r="F557" s="137">
        <f>+E557*1.05</f>
        <v>0</v>
      </c>
      <c r="G557" s="138">
        <v>176.59</v>
      </c>
      <c r="H557" s="139"/>
      <c r="I557" s="139"/>
      <c r="J557" s="140"/>
      <c r="K557" s="140"/>
      <c r="L557" s="140"/>
      <c r="M557" s="140"/>
      <c r="N557" s="139"/>
      <c r="O557" s="139"/>
      <c r="P557" s="141">
        <f t="shared" si="37"/>
        <v>100</v>
      </c>
      <c r="Q557" s="141">
        <v>176.59</v>
      </c>
    </row>
    <row r="558" spans="1:17" x14ac:dyDescent="0.2">
      <c r="A558" s="134" t="s">
        <v>3436</v>
      </c>
      <c r="B558" s="134">
        <v>3</v>
      </c>
      <c r="C558" s="134"/>
      <c r="D558" s="136" t="s">
        <v>364</v>
      </c>
      <c r="E558" s="145">
        <v>0</v>
      </c>
      <c r="F558" s="137">
        <f t="shared" ref="F558:F584" si="39">+E558*1.2</f>
        <v>0</v>
      </c>
      <c r="G558" s="138">
        <v>34.200000000000003</v>
      </c>
      <c r="H558" s="139"/>
      <c r="I558" s="139"/>
      <c r="J558" s="140"/>
      <c r="K558" s="140"/>
      <c r="L558" s="140"/>
      <c r="M558" s="140"/>
      <c r="N558" s="139"/>
      <c r="O558" s="139"/>
      <c r="P558" s="141">
        <f t="shared" si="37"/>
        <v>100</v>
      </c>
      <c r="Q558" s="141">
        <f t="shared" ref="Q558:Q571" si="40">+G558*(100-$T$1)/100</f>
        <v>34.200000000000003</v>
      </c>
    </row>
    <row r="559" spans="1:17" x14ac:dyDescent="0.2">
      <c r="A559" s="134" t="s">
        <v>3437</v>
      </c>
      <c r="B559" s="134">
        <v>3</v>
      </c>
      <c r="C559" s="134"/>
      <c r="D559" s="136" t="s">
        <v>3438</v>
      </c>
      <c r="E559" s="145">
        <v>0</v>
      </c>
      <c r="F559" s="137">
        <f t="shared" si="39"/>
        <v>0</v>
      </c>
      <c r="G559" s="138">
        <v>790.13</v>
      </c>
      <c r="H559" s="139"/>
      <c r="I559" s="139"/>
      <c r="J559" s="140"/>
      <c r="K559" s="140"/>
      <c r="L559" s="140"/>
      <c r="M559" s="140"/>
      <c r="N559" s="139"/>
      <c r="O559" s="139"/>
      <c r="P559" s="141">
        <f t="shared" si="37"/>
        <v>100</v>
      </c>
      <c r="Q559" s="141">
        <f t="shared" si="40"/>
        <v>790.13</v>
      </c>
    </row>
    <row r="560" spans="1:17" x14ac:dyDescent="0.2">
      <c r="A560" s="134" t="s">
        <v>3439</v>
      </c>
      <c r="B560" s="134">
        <v>3</v>
      </c>
      <c r="C560" s="134"/>
      <c r="D560" s="136" t="s">
        <v>3440</v>
      </c>
      <c r="E560" s="145">
        <v>0</v>
      </c>
      <c r="F560" s="137">
        <f t="shared" si="39"/>
        <v>0</v>
      </c>
      <c r="G560" s="138">
        <v>1313.55</v>
      </c>
      <c r="H560" s="139"/>
      <c r="I560" s="139"/>
      <c r="J560" s="140"/>
      <c r="K560" s="140"/>
      <c r="L560" s="140"/>
      <c r="M560" s="140"/>
      <c r="N560" s="139"/>
      <c r="O560" s="139"/>
      <c r="P560" s="141">
        <f t="shared" si="37"/>
        <v>100</v>
      </c>
      <c r="Q560" s="141">
        <f t="shared" si="40"/>
        <v>1313.55</v>
      </c>
    </row>
    <row r="561" spans="1:17" x14ac:dyDescent="0.2">
      <c r="A561" s="134" t="s">
        <v>3441</v>
      </c>
      <c r="B561" s="134">
        <v>3</v>
      </c>
      <c r="C561" s="134"/>
      <c r="D561" s="136" t="s">
        <v>3442</v>
      </c>
      <c r="E561" s="145">
        <v>0</v>
      </c>
      <c r="F561" s="137">
        <f t="shared" si="39"/>
        <v>0</v>
      </c>
      <c r="G561" s="138">
        <v>526.76</v>
      </c>
      <c r="H561" s="139"/>
      <c r="I561" s="139"/>
      <c r="J561" s="140"/>
      <c r="K561" s="140"/>
      <c r="L561" s="140"/>
      <c r="M561" s="140"/>
      <c r="N561" s="139"/>
      <c r="O561" s="139"/>
      <c r="P561" s="141">
        <f t="shared" si="37"/>
        <v>100</v>
      </c>
      <c r="Q561" s="141">
        <f t="shared" si="40"/>
        <v>526.76</v>
      </c>
    </row>
    <row r="562" spans="1:17" x14ac:dyDescent="0.2">
      <c r="A562" s="134" t="s">
        <v>3443</v>
      </c>
      <c r="B562" s="134">
        <v>3</v>
      </c>
      <c r="C562" s="134"/>
      <c r="D562" s="136" t="s">
        <v>3444</v>
      </c>
      <c r="E562" s="145">
        <v>0</v>
      </c>
      <c r="F562" s="137">
        <f t="shared" si="39"/>
        <v>0</v>
      </c>
      <c r="G562" s="138">
        <v>526.76</v>
      </c>
      <c r="H562" s="139"/>
      <c r="I562" s="139"/>
      <c r="J562" s="140"/>
      <c r="K562" s="140"/>
      <c r="L562" s="140"/>
      <c r="M562" s="140"/>
      <c r="N562" s="139"/>
      <c r="O562" s="139"/>
      <c r="P562" s="141">
        <f t="shared" si="37"/>
        <v>100</v>
      </c>
      <c r="Q562" s="141">
        <f t="shared" si="40"/>
        <v>526.76</v>
      </c>
    </row>
    <row r="563" spans="1:17" x14ac:dyDescent="0.2">
      <c r="A563" s="134" t="s">
        <v>3445</v>
      </c>
      <c r="B563" s="134">
        <v>3</v>
      </c>
      <c r="C563" s="134"/>
      <c r="D563" s="136" t="s">
        <v>3446</v>
      </c>
      <c r="E563" s="145">
        <v>0</v>
      </c>
      <c r="F563" s="137">
        <f t="shared" si="39"/>
        <v>0</v>
      </c>
      <c r="G563" s="138">
        <v>930.06</v>
      </c>
      <c r="H563" s="139"/>
      <c r="I563" s="139"/>
      <c r="J563" s="140"/>
      <c r="K563" s="140"/>
      <c r="L563" s="140"/>
      <c r="M563" s="140"/>
      <c r="N563" s="139"/>
      <c r="O563" s="139"/>
      <c r="P563" s="141">
        <f t="shared" si="37"/>
        <v>100</v>
      </c>
      <c r="Q563" s="141">
        <f t="shared" si="40"/>
        <v>930.06</v>
      </c>
    </row>
    <row r="564" spans="1:17" x14ac:dyDescent="0.2">
      <c r="A564" s="134" t="s">
        <v>3447</v>
      </c>
      <c r="B564" s="134">
        <v>3</v>
      </c>
      <c r="C564" s="134"/>
      <c r="D564" s="136" t="s">
        <v>3448</v>
      </c>
      <c r="E564" s="145">
        <v>0</v>
      </c>
      <c r="F564" s="137">
        <f t="shared" si="39"/>
        <v>0</v>
      </c>
      <c r="G564" s="138">
        <v>120.4</v>
      </c>
      <c r="H564" s="139"/>
      <c r="I564" s="139"/>
      <c r="J564" s="140"/>
      <c r="K564" s="140"/>
      <c r="L564" s="140"/>
      <c r="M564" s="140"/>
      <c r="N564" s="139"/>
      <c r="O564" s="139"/>
      <c r="P564" s="141">
        <f t="shared" si="37"/>
        <v>100</v>
      </c>
      <c r="Q564" s="166">
        <f t="shared" si="40"/>
        <v>120.4</v>
      </c>
    </row>
    <row r="565" spans="1:17" x14ac:dyDescent="0.2">
      <c r="A565" s="134" t="s">
        <v>3449</v>
      </c>
      <c r="B565" s="134">
        <v>3</v>
      </c>
      <c r="C565" s="134"/>
      <c r="D565" s="136" t="s">
        <v>3450</v>
      </c>
      <c r="E565" s="145">
        <v>0</v>
      </c>
      <c r="F565" s="137">
        <f t="shared" si="39"/>
        <v>0</v>
      </c>
      <c r="G565" s="138">
        <v>1152.17</v>
      </c>
      <c r="H565" s="139"/>
      <c r="I565" s="139"/>
      <c r="J565" s="140"/>
      <c r="K565" s="140"/>
      <c r="L565" s="140"/>
      <c r="M565" s="140"/>
      <c r="N565" s="139"/>
      <c r="O565" s="139"/>
      <c r="P565" s="141">
        <f t="shared" si="37"/>
        <v>100</v>
      </c>
      <c r="Q565" s="141">
        <f t="shared" si="40"/>
        <v>1152.17</v>
      </c>
    </row>
    <row r="566" spans="1:17" x14ac:dyDescent="0.2">
      <c r="A566" s="134" t="s">
        <v>3451</v>
      </c>
      <c r="B566" s="134">
        <v>3</v>
      </c>
      <c r="C566" s="134"/>
      <c r="D566" s="136" t="s">
        <v>3452</v>
      </c>
      <c r="E566" s="145">
        <v>0</v>
      </c>
      <c r="F566" s="137">
        <f t="shared" si="39"/>
        <v>0</v>
      </c>
      <c r="G566" s="138">
        <v>199.83</v>
      </c>
      <c r="H566" s="139"/>
      <c r="I566" s="139"/>
      <c r="J566" s="140"/>
      <c r="K566" s="140"/>
      <c r="L566" s="140"/>
      <c r="M566" s="140"/>
      <c r="N566" s="139"/>
      <c r="O566" s="139"/>
      <c r="P566" s="141">
        <f t="shared" si="37"/>
        <v>100</v>
      </c>
      <c r="Q566" s="166">
        <f t="shared" si="40"/>
        <v>199.83</v>
      </c>
    </row>
    <row r="567" spans="1:17" x14ac:dyDescent="0.2">
      <c r="A567" s="134" t="s">
        <v>3453</v>
      </c>
      <c r="B567" s="134">
        <v>3</v>
      </c>
      <c r="C567" s="134"/>
      <c r="D567" s="136" t="s">
        <v>3454</v>
      </c>
      <c r="E567" s="145">
        <v>0</v>
      </c>
      <c r="F567" s="137">
        <f t="shared" si="39"/>
        <v>0</v>
      </c>
      <c r="G567" s="159">
        <v>965.13</v>
      </c>
      <c r="H567" s="139"/>
      <c r="I567" s="139"/>
      <c r="J567" s="140"/>
      <c r="K567" s="140"/>
      <c r="L567" s="140"/>
      <c r="M567" s="140"/>
      <c r="N567" s="139"/>
      <c r="O567" s="139"/>
      <c r="P567" s="141">
        <f t="shared" si="37"/>
        <v>100</v>
      </c>
      <c r="Q567" s="141">
        <f t="shared" si="40"/>
        <v>965.13</v>
      </c>
    </row>
    <row r="568" spans="1:17" x14ac:dyDescent="0.2">
      <c r="A568" s="134" t="s">
        <v>3455</v>
      </c>
      <c r="B568" s="134">
        <v>3</v>
      </c>
      <c r="C568" s="134"/>
      <c r="D568" s="136" t="s">
        <v>3456</v>
      </c>
      <c r="E568" s="145">
        <v>0</v>
      </c>
      <c r="F568" s="137">
        <f t="shared" si="39"/>
        <v>0</v>
      </c>
      <c r="G568" s="159">
        <v>886.7</v>
      </c>
      <c r="H568" s="139"/>
      <c r="I568" s="139"/>
      <c r="J568" s="140"/>
      <c r="K568" s="140"/>
      <c r="L568" s="140"/>
      <c r="M568" s="140"/>
      <c r="N568" s="139"/>
      <c r="O568" s="139"/>
      <c r="P568" s="141">
        <f t="shared" si="37"/>
        <v>100</v>
      </c>
      <c r="Q568" s="141">
        <f t="shared" si="40"/>
        <v>886.7</v>
      </c>
    </row>
    <row r="569" spans="1:17" x14ac:dyDescent="0.2">
      <c r="A569" s="134" t="s">
        <v>3457</v>
      </c>
      <c r="B569" s="134">
        <v>3</v>
      </c>
      <c r="C569" s="134"/>
      <c r="D569" s="136" t="s">
        <v>3458</v>
      </c>
      <c r="E569" s="145">
        <v>0</v>
      </c>
      <c r="F569" s="137">
        <f t="shared" si="39"/>
        <v>0</v>
      </c>
      <c r="G569" s="159">
        <v>946.32</v>
      </c>
      <c r="H569" s="139"/>
      <c r="I569" s="139"/>
      <c r="J569" s="140"/>
      <c r="K569" s="140"/>
      <c r="L569" s="140"/>
      <c r="M569" s="140"/>
      <c r="N569" s="139"/>
      <c r="O569" s="139"/>
      <c r="P569" s="141">
        <f t="shared" si="37"/>
        <v>100</v>
      </c>
      <c r="Q569" s="141">
        <f t="shared" si="40"/>
        <v>946.32</v>
      </c>
    </row>
    <row r="570" spans="1:17" x14ac:dyDescent="0.2">
      <c r="A570" s="134" t="s">
        <v>3459</v>
      </c>
      <c r="B570" s="134">
        <v>3</v>
      </c>
      <c r="C570" s="134"/>
      <c r="D570" s="136" t="s">
        <v>436</v>
      </c>
      <c r="E570" s="145">
        <v>0</v>
      </c>
      <c r="F570" s="137">
        <f t="shared" si="39"/>
        <v>0</v>
      </c>
      <c r="G570" s="138">
        <v>423.4</v>
      </c>
      <c r="H570" s="139"/>
      <c r="I570" s="139"/>
      <c r="J570" s="140"/>
      <c r="K570" s="140"/>
      <c r="L570" s="140"/>
      <c r="M570" s="140"/>
      <c r="N570" s="139"/>
      <c r="O570" s="139"/>
      <c r="P570" s="141">
        <f t="shared" si="37"/>
        <v>100</v>
      </c>
      <c r="Q570" s="166">
        <f t="shared" si="40"/>
        <v>423.4</v>
      </c>
    </row>
    <row r="571" spans="1:17" x14ac:dyDescent="0.2">
      <c r="A571" s="134" t="s">
        <v>3460</v>
      </c>
      <c r="B571" s="134">
        <v>3</v>
      </c>
      <c r="C571" s="134"/>
      <c r="D571" s="136" t="s">
        <v>1746</v>
      </c>
      <c r="E571" s="145">
        <v>0</v>
      </c>
      <c r="F571" s="137">
        <f t="shared" si="39"/>
        <v>0</v>
      </c>
      <c r="G571" s="138">
        <v>100.53</v>
      </c>
      <c r="H571" s="139"/>
      <c r="I571" s="139"/>
      <c r="J571" s="140"/>
      <c r="K571" s="140"/>
      <c r="L571" s="140"/>
      <c r="M571" s="140"/>
      <c r="N571" s="139"/>
      <c r="O571" s="139"/>
      <c r="P571" s="141">
        <f t="shared" si="37"/>
        <v>100</v>
      </c>
      <c r="Q571" s="141">
        <f t="shared" si="40"/>
        <v>100.53</v>
      </c>
    </row>
    <row r="572" spans="1:17" x14ac:dyDescent="0.2">
      <c r="A572" s="182" t="s">
        <v>3461</v>
      </c>
      <c r="B572" s="182">
        <v>1</v>
      </c>
      <c r="C572" s="182"/>
      <c r="D572" s="183" t="s">
        <v>437</v>
      </c>
      <c r="E572" s="184">
        <v>0</v>
      </c>
      <c r="F572" s="184">
        <f t="shared" si="39"/>
        <v>0</v>
      </c>
      <c r="G572" s="173">
        <v>53.51</v>
      </c>
      <c r="H572" s="185"/>
      <c r="I572" s="185"/>
      <c r="J572" s="185"/>
      <c r="K572" s="185"/>
      <c r="L572" s="185"/>
      <c r="M572" s="185"/>
      <c r="N572" s="185"/>
      <c r="O572" s="185"/>
      <c r="P572" s="186">
        <f t="shared" si="37"/>
        <v>100</v>
      </c>
      <c r="Q572" s="174">
        <v>53.51</v>
      </c>
    </row>
    <row r="573" spans="1:17" x14ac:dyDescent="0.2">
      <c r="A573" s="182" t="s">
        <v>3462</v>
      </c>
      <c r="B573" s="182">
        <v>1</v>
      </c>
      <c r="C573" s="182"/>
      <c r="D573" s="183" t="s">
        <v>438</v>
      </c>
      <c r="E573" s="184">
        <v>0</v>
      </c>
      <c r="F573" s="184">
        <f t="shared" si="39"/>
        <v>0</v>
      </c>
      <c r="G573" s="173">
        <v>96.66</v>
      </c>
      <c r="H573" s="185"/>
      <c r="I573" s="185"/>
      <c r="J573" s="185"/>
      <c r="K573" s="185"/>
      <c r="L573" s="185"/>
      <c r="M573" s="185"/>
      <c r="N573" s="185"/>
      <c r="O573" s="185"/>
      <c r="P573" s="186">
        <f t="shared" si="37"/>
        <v>100</v>
      </c>
      <c r="Q573" s="174">
        <v>96.66</v>
      </c>
    </row>
    <row r="574" spans="1:17" x14ac:dyDescent="0.2">
      <c r="A574" s="134" t="s">
        <v>3463</v>
      </c>
      <c r="B574" s="134">
        <v>3</v>
      </c>
      <c r="C574" s="134"/>
      <c r="D574" s="136" t="s">
        <v>3464</v>
      </c>
      <c r="E574" s="145">
        <v>0</v>
      </c>
      <c r="F574" s="137">
        <f t="shared" si="39"/>
        <v>0</v>
      </c>
      <c r="G574" s="138">
        <v>799.33</v>
      </c>
      <c r="H574" s="139"/>
      <c r="I574" s="139"/>
      <c r="J574" s="140"/>
      <c r="K574" s="140"/>
      <c r="L574" s="140"/>
      <c r="M574" s="140"/>
      <c r="N574" s="139"/>
      <c r="O574" s="139"/>
      <c r="P574" s="141">
        <f t="shared" si="37"/>
        <v>100</v>
      </c>
      <c r="Q574" s="141">
        <f>+G574*(100-$T$1)/100</f>
        <v>799.33</v>
      </c>
    </row>
    <row r="575" spans="1:17" x14ac:dyDescent="0.2">
      <c r="A575" s="134" t="s">
        <v>3465</v>
      </c>
      <c r="B575" s="134">
        <v>3</v>
      </c>
      <c r="C575" s="134"/>
      <c r="D575" s="136" t="s">
        <v>3466</v>
      </c>
      <c r="E575" s="145">
        <v>0</v>
      </c>
      <c r="F575" s="137">
        <f t="shared" si="39"/>
        <v>0</v>
      </c>
      <c r="G575" s="138">
        <v>415.55</v>
      </c>
      <c r="H575" s="139"/>
      <c r="I575" s="139"/>
      <c r="J575" s="140"/>
      <c r="K575" s="140"/>
      <c r="L575" s="140"/>
      <c r="M575" s="140"/>
      <c r="N575" s="139"/>
      <c r="O575" s="139"/>
      <c r="P575" s="141">
        <f t="shared" si="37"/>
        <v>100</v>
      </c>
      <c r="Q575" s="141">
        <f>+G575*(100-$T$1)/100</f>
        <v>415.55</v>
      </c>
    </row>
    <row r="576" spans="1:17" x14ac:dyDescent="0.2">
      <c r="A576" s="134" t="s">
        <v>3467</v>
      </c>
      <c r="B576" s="134">
        <v>3</v>
      </c>
      <c r="C576" s="134"/>
      <c r="D576" s="136" t="s">
        <v>3468</v>
      </c>
      <c r="E576" s="145">
        <v>0</v>
      </c>
      <c r="F576" s="137">
        <f t="shared" si="39"/>
        <v>0</v>
      </c>
      <c r="G576" s="138">
        <v>82.78</v>
      </c>
      <c r="H576" s="139"/>
      <c r="I576" s="139"/>
      <c r="J576" s="140"/>
      <c r="K576" s="140"/>
      <c r="L576" s="140"/>
      <c r="M576" s="140"/>
      <c r="N576" s="139"/>
      <c r="O576" s="139"/>
      <c r="P576" s="141">
        <f t="shared" si="37"/>
        <v>100</v>
      </c>
      <c r="Q576" s="141">
        <f>+G576*(100-$T$1)/100</f>
        <v>82.78</v>
      </c>
    </row>
    <row r="577" spans="1:17" x14ac:dyDescent="0.2">
      <c r="A577" s="134" t="s">
        <v>3469</v>
      </c>
      <c r="B577" s="134">
        <v>3</v>
      </c>
      <c r="C577" s="134"/>
      <c r="D577" s="136" t="s">
        <v>3470</v>
      </c>
      <c r="E577" s="145">
        <v>0</v>
      </c>
      <c r="F577" s="137">
        <f t="shared" si="39"/>
        <v>0</v>
      </c>
      <c r="G577" s="138">
        <v>71.069999999999993</v>
      </c>
      <c r="H577" s="139"/>
      <c r="I577" s="139"/>
      <c r="J577" s="140"/>
      <c r="K577" s="140"/>
      <c r="L577" s="140"/>
      <c r="M577" s="140"/>
      <c r="N577" s="139"/>
      <c r="O577" s="139"/>
      <c r="P577" s="141">
        <f t="shared" si="37"/>
        <v>100</v>
      </c>
      <c r="Q577" s="141">
        <f>+G577*(100-$T$1)/100</f>
        <v>71.069999999999993</v>
      </c>
    </row>
    <row r="578" spans="1:17" x14ac:dyDescent="0.2">
      <c r="A578" s="134" t="s">
        <v>3471</v>
      </c>
      <c r="B578" s="134">
        <v>4</v>
      </c>
      <c r="C578" s="160" t="s">
        <v>3114</v>
      </c>
      <c r="D578" s="136" t="s">
        <v>444</v>
      </c>
      <c r="E578" s="145">
        <v>0</v>
      </c>
      <c r="F578" s="137">
        <f t="shared" si="39"/>
        <v>0</v>
      </c>
      <c r="G578" s="138">
        <v>1164.1199999999999</v>
      </c>
      <c r="H578" s="139"/>
      <c r="I578" s="139"/>
      <c r="J578" s="140"/>
      <c r="K578" s="140"/>
      <c r="L578" s="140"/>
      <c r="M578" s="140"/>
      <c r="N578" s="139"/>
      <c r="O578" s="139"/>
      <c r="P578" s="141">
        <f t="shared" si="37"/>
        <v>100</v>
      </c>
      <c r="Q578" s="187">
        <v>1164.1199999999999</v>
      </c>
    </row>
    <row r="579" spans="1:17" x14ac:dyDescent="0.2">
      <c r="A579" s="134" t="s">
        <v>3472</v>
      </c>
      <c r="B579" s="134">
        <v>2</v>
      </c>
      <c r="C579" s="134"/>
      <c r="D579" s="136" t="s">
        <v>457</v>
      </c>
      <c r="E579" s="145">
        <v>0</v>
      </c>
      <c r="F579" s="137">
        <f t="shared" si="39"/>
        <v>0</v>
      </c>
      <c r="G579" s="138">
        <v>8.7799999999999994</v>
      </c>
      <c r="H579" s="139">
        <v>8.2799999999999994</v>
      </c>
      <c r="I579" s="139"/>
      <c r="J579" s="140">
        <v>7.86</v>
      </c>
      <c r="K579" s="140"/>
      <c r="L579" s="140"/>
      <c r="M579" s="140"/>
      <c r="N579" s="139"/>
      <c r="O579" s="139"/>
      <c r="P579" s="141">
        <f t="shared" si="37"/>
        <v>100</v>
      </c>
      <c r="Q579" s="141">
        <v>8.7799999999999994</v>
      </c>
    </row>
    <row r="580" spans="1:17" x14ac:dyDescent="0.2">
      <c r="A580" s="134" t="s">
        <v>3473</v>
      </c>
      <c r="B580" s="134">
        <v>4</v>
      </c>
      <c r="C580" s="160" t="s">
        <v>3114</v>
      </c>
      <c r="D580" s="136" t="s">
        <v>3474</v>
      </c>
      <c r="E580" s="145">
        <v>0</v>
      </c>
      <c r="F580" s="137">
        <f t="shared" si="39"/>
        <v>0</v>
      </c>
      <c r="G580" s="138">
        <v>24.25</v>
      </c>
      <c r="H580" s="139"/>
      <c r="I580" s="139"/>
      <c r="J580" s="140"/>
      <c r="K580" s="140"/>
      <c r="L580" s="140"/>
      <c r="M580" s="140"/>
      <c r="N580" s="139"/>
      <c r="O580" s="139"/>
      <c r="P580" s="141">
        <f t="shared" si="37"/>
        <v>100</v>
      </c>
      <c r="Q580" s="141">
        <v>0</v>
      </c>
    </row>
    <row r="581" spans="1:17" x14ac:dyDescent="0.2">
      <c r="A581" s="134" t="s">
        <v>3475</v>
      </c>
      <c r="B581" s="134">
        <v>4</v>
      </c>
      <c r="C581" s="160" t="s">
        <v>3114</v>
      </c>
      <c r="D581" s="136" t="s">
        <v>3476</v>
      </c>
      <c r="E581" s="145">
        <v>0</v>
      </c>
      <c r="F581" s="137">
        <f t="shared" si="39"/>
        <v>0</v>
      </c>
      <c r="G581" s="138">
        <v>20.9</v>
      </c>
      <c r="H581" s="139"/>
      <c r="I581" s="139"/>
      <c r="J581" s="140"/>
      <c r="K581" s="140"/>
      <c r="L581" s="140"/>
      <c r="M581" s="140"/>
      <c r="N581" s="139"/>
      <c r="O581" s="139"/>
      <c r="P581" s="141">
        <f t="shared" si="37"/>
        <v>100</v>
      </c>
      <c r="Q581" s="141">
        <v>0</v>
      </c>
    </row>
    <row r="582" spans="1:17" x14ac:dyDescent="0.2">
      <c r="A582" s="134" t="s">
        <v>3477</v>
      </c>
      <c r="B582" s="134">
        <v>4</v>
      </c>
      <c r="C582" s="160" t="s">
        <v>3114</v>
      </c>
      <c r="D582" s="136" t="s">
        <v>3478</v>
      </c>
      <c r="E582" s="145">
        <v>0</v>
      </c>
      <c r="F582" s="137">
        <f t="shared" si="39"/>
        <v>0</v>
      </c>
      <c r="G582" s="138">
        <v>19.23</v>
      </c>
      <c r="H582" s="139"/>
      <c r="I582" s="139"/>
      <c r="J582" s="140"/>
      <c r="K582" s="140"/>
      <c r="L582" s="140"/>
      <c r="M582" s="140"/>
      <c r="N582" s="139"/>
      <c r="O582" s="139"/>
      <c r="P582" s="141">
        <f t="shared" si="37"/>
        <v>100</v>
      </c>
      <c r="Q582" s="141">
        <v>0</v>
      </c>
    </row>
    <row r="583" spans="1:17" x14ac:dyDescent="0.2">
      <c r="A583" s="134" t="s">
        <v>3479</v>
      </c>
      <c r="B583" s="134">
        <v>2</v>
      </c>
      <c r="C583" s="134"/>
      <c r="D583" s="136" t="s">
        <v>487</v>
      </c>
      <c r="E583" s="145">
        <v>0</v>
      </c>
      <c r="F583" s="137">
        <f t="shared" si="39"/>
        <v>0</v>
      </c>
      <c r="G583" s="138">
        <v>5.0199999999999996</v>
      </c>
      <c r="H583" s="139"/>
      <c r="I583" s="139"/>
      <c r="J583" s="140"/>
      <c r="K583" s="140"/>
      <c r="L583" s="140"/>
      <c r="M583" s="140"/>
      <c r="N583" s="139"/>
      <c r="O583" s="139"/>
      <c r="P583" s="141">
        <f t="shared" si="37"/>
        <v>100</v>
      </c>
      <c r="Q583" s="141">
        <v>0</v>
      </c>
    </row>
    <row r="584" spans="1:17" x14ac:dyDescent="0.2">
      <c r="A584" s="134" t="s">
        <v>3480</v>
      </c>
      <c r="B584" s="134">
        <v>2</v>
      </c>
      <c r="C584" s="134"/>
      <c r="D584" s="136" t="s">
        <v>518</v>
      </c>
      <c r="E584" s="145">
        <v>0</v>
      </c>
      <c r="F584" s="137">
        <f t="shared" si="39"/>
        <v>0</v>
      </c>
      <c r="G584" s="138">
        <v>10.029999999999999</v>
      </c>
      <c r="H584" s="188" t="s">
        <v>3481</v>
      </c>
      <c r="I584" s="139"/>
      <c r="J584" s="140"/>
      <c r="K584" s="140"/>
      <c r="L584" s="140"/>
      <c r="M584" s="140"/>
      <c r="N584" s="139"/>
      <c r="O584" s="139"/>
      <c r="P584" s="141">
        <f t="shared" ref="P584:P647" si="41">+(G584-F584)*100/G584</f>
        <v>100</v>
      </c>
      <c r="Q584" s="141" t="e">
        <f>+G584/#REF!</f>
        <v>#REF!</v>
      </c>
    </row>
    <row r="585" spans="1:17" x14ac:dyDescent="0.2">
      <c r="A585" s="134" t="s">
        <v>3482</v>
      </c>
      <c r="B585" s="134">
        <v>4</v>
      </c>
      <c r="C585" s="160" t="s">
        <v>3114</v>
      </c>
      <c r="D585" s="136" t="s">
        <v>3483</v>
      </c>
      <c r="E585" s="145">
        <v>0</v>
      </c>
      <c r="F585" s="137">
        <f>+E585*1.05</f>
        <v>0</v>
      </c>
      <c r="G585" s="138">
        <v>233.28</v>
      </c>
      <c r="H585" s="139"/>
      <c r="I585" s="139"/>
      <c r="J585" s="140"/>
      <c r="K585" s="140"/>
      <c r="L585" s="140"/>
      <c r="M585" s="140"/>
      <c r="N585" s="139"/>
      <c r="O585" s="139"/>
      <c r="P585" s="141">
        <f t="shared" si="41"/>
        <v>100</v>
      </c>
      <c r="Q585" s="141" t="e">
        <f>+G585/#REF!</f>
        <v>#REF!</v>
      </c>
    </row>
    <row r="586" spans="1:17" x14ac:dyDescent="0.2">
      <c r="A586" s="134" t="s">
        <v>3484</v>
      </c>
      <c r="B586" s="134">
        <v>3</v>
      </c>
      <c r="C586" s="134"/>
      <c r="D586" s="136" t="s">
        <v>3485</v>
      </c>
      <c r="E586" s="145">
        <v>0</v>
      </c>
      <c r="F586" s="137">
        <f t="shared" ref="F586:F604" si="42">+E586*1.2</f>
        <v>0</v>
      </c>
      <c r="G586" s="138">
        <v>281.52</v>
      </c>
      <c r="H586" s="139"/>
      <c r="I586" s="139"/>
      <c r="J586" s="140"/>
      <c r="K586" s="140"/>
      <c r="L586" s="140"/>
      <c r="M586" s="140"/>
      <c r="N586" s="139"/>
      <c r="O586" s="139"/>
      <c r="P586" s="141">
        <f t="shared" si="41"/>
        <v>100</v>
      </c>
      <c r="Q586" s="141">
        <f t="shared" ref="Q586:Q593" si="43">+G586*(100-$T$1)/100</f>
        <v>281.52</v>
      </c>
    </row>
    <row r="587" spans="1:17" x14ac:dyDescent="0.2">
      <c r="A587" s="134" t="s">
        <v>3486</v>
      </c>
      <c r="B587" s="134">
        <v>3</v>
      </c>
      <c r="C587" s="134"/>
      <c r="D587" s="136" t="s">
        <v>3487</v>
      </c>
      <c r="E587" s="145">
        <v>0</v>
      </c>
      <c r="F587" s="137">
        <f t="shared" si="42"/>
        <v>0</v>
      </c>
      <c r="G587" s="138">
        <v>1697.85</v>
      </c>
      <c r="H587" s="139"/>
      <c r="I587" s="139"/>
      <c r="J587" s="140"/>
      <c r="K587" s="140"/>
      <c r="L587" s="140"/>
      <c r="M587" s="140"/>
      <c r="N587" s="139"/>
      <c r="O587" s="139"/>
      <c r="P587" s="141">
        <f t="shared" si="41"/>
        <v>100</v>
      </c>
      <c r="Q587" s="141">
        <f t="shared" si="43"/>
        <v>1697.85</v>
      </c>
    </row>
    <row r="588" spans="1:17" x14ac:dyDescent="0.2">
      <c r="A588" s="134" t="s">
        <v>3488</v>
      </c>
      <c r="B588" s="134">
        <v>3</v>
      </c>
      <c r="C588" s="134"/>
      <c r="D588" s="136" t="s">
        <v>3489</v>
      </c>
      <c r="E588" s="145">
        <v>0</v>
      </c>
      <c r="F588" s="137">
        <f t="shared" si="42"/>
        <v>0</v>
      </c>
      <c r="G588" s="138">
        <v>2706.12</v>
      </c>
      <c r="H588" s="139"/>
      <c r="I588" s="139"/>
      <c r="J588" s="140"/>
      <c r="K588" s="140"/>
      <c r="L588" s="140"/>
      <c r="M588" s="140"/>
      <c r="N588" s="139"/>
      <c r="O588" s="139"/>
      <c r="P588" s="141">
        <f t="shared" si="41"/>
        <v>100</v>
      </c>
      <c r="Q588" s="141">
        <f t="shared" si="43"/>
        <v>2706.12</v>
      </c>
    </row>
    <row r="589" spans="1:17" x14ac:dyDescent="0.2">
      <c r="A589" s="134" t="s">
        <v>3490</v>
      </c>
      <c r="B589" s="134">
        <v>3</v>
      </c>
      <c r="C589" s="134"/>
      <c r="D589" s="136" t="s">
        <v>3491</v>
      </c>
      <c r="E589" s="145">
        <v>0</v>
      </c>
      <c r="F589" s="137">
        <f t="shared" si="42"/>
        <v>0</v>
      </c>
      <c r="G589" s="138">
        <v>407.02</v>
      </c>
      <c r="H589" s="139"/>
      <c r="I589" s="139"/>
      <c r="J589" s="140"/>
      <c r="K589" s="140"/>
      <c r="L589" s="140"/>
      <c r="M589" s="140"/>
      <c r="N589" s="139"/>
      <c r="O589" s="139"/>
      <c r="P589" s="141">
        <f t="shared" si="41"/>
        <v>100</v>
      </c>
      <c r="Q589" s="141">
        <f t="shared" si="43"/>
        <v>407.02</v>
      </c>
    </row>
    <row r="590" spans="1:17" x14ac:dyDescent="0.2">
      <c r="A590" s="134" t="s">
        <v>3492</v>
      </c>
      <c r="B590" s="134">
        <v>3</v>
      </c>
      <c r="C590" s="134"/>
      <c r="D590" s="136" t="s">
        <v>3493</v>
      </c>
      <c r="E590" s="145">
        <v>0</v>
      </c>
      <c r="F590" s="137">
        <f t="shared" si="42"/>
        <v>0</v>
      </c>
      <c r="G590" s="138">
        <v>85.95</v>
      </c>
      <c r="H590" s="139"/>
      <c r="I590" s="139"/>
      <c r="J590" s="140"/>
      <c r="K590" s="140"/>
      <c r="L590" s="140"/>
      <c r="M590" s="140"/>
      <c r="N590" s="139"/>
      <c r="O590" s="139"/>
      <c r="P590" s="141">
        <f t="shared" si="41"/>
        <v>100</v>
      </c>
      <c r="Q590" s="141">
        <f t="shared" si="43"/>
        <v>85.95</v>
      </c>
    </row>
    <row r="591" spans="1:17" x14ac:dyDescent="0.2">
      <c r="A591" s="134" t="s">
        <v>3494</v>
      </c>
      <c r="B591" s="134">
        <v>3</v>
      </c>
      <c r="C591" s="134"/>
      <c r="D591" s="136" t="s">
        <v>3495</v>
      </c>
      <c r="E591" s="145">
        <v>0</v>
      </c>
      <c r="F591" s="137">
        <f t="shared" si="42"/>
        <v>0</v>
      </c>
      <c r="G591" s="138">
        <v>121.24</v>
      </c>
      <c r="H591" s="139"/>
      <c r="I591" s="139"/>
      <c r="J591" s="140"/>
      <c r="K591" s="140"/>
      <c r="L591" s="140"/>
      <c r="M591" s="140"/>
      <c r="N591" s="139"/>
      <c r="O591" s="139"/>
      <c r="P591" s="141">
        <f t="shared" si="41"/>
        <v>100</v>
      </c>
      <c r="Q591" s="141">
        <f t="shared" si="43"/>
        <v>121.24</v>
      </c>
    </row>
    <row r="592" spans="1:17" x14ac:dyDescent="0.2">
      <c r="A592" s="134" t="s">
        <v>3496</v>
      </c>
      <c r="B592" s="134">
        <v>3</v>
      </c>
      <c r="C592" s="134"/>
      <c r="D592" s="136" t="s">
        <v>3497</v>
      </c>
      <c r="E592" s="137">
        <v>0</v>
      </c>
      <c r="F592" s="137">
        <f t="shared" si="42"/>
        <v>0</v>
      </c>
      <c r="G592" s="138">
        <v>433.95</v>
      </c>
      <c r="H592" s="139"/>
      <c r="I592" s="139"/>
      <c r="J592" s="140"/>
      <c r="K592" s="140"/>
      <c r="L592" s="140"/>
      <c r="M592" s="140"/>
      <c r="N592" s="139"/>
      <c r="O592" s="139"/>
      <c r="P592" s="141">
        <f t="shared" si="41"/>
        <v>100</v>
      </c>
      <c r="Q592" s="141">
        <f t="shared" si="43"/>
        <v>433.95</v>
      </c>
    </row>
    <row r="593" spans="1:17" x14ac:dyDescent="0.2">
      <c r="A593" s="134" t="s">
        <v>3498</v>
      </c>
      <c r="B593" s="134">
        <v>3</v>
      </c>
      <c r="C593" s="134"/>
      <c r="D593" s="136" t="s">
        <v>3499</v>
      </c>
      <c r="E593" s="137">
        <v>0</v>
      </c>
      <c r="F593" s="137">
        <f t="shared" si="42"/>
        <v>0</v>
      </c>
      <c r="G593" s="138">
        <v>327.76</v>
      </c>
      <c r="H593" s="139"/>
      <c r="I593" s="139"/>
      <c r="J593" s="140"/>
      <c r="K593" s="140"/>
      <c r="L593" s="140"/>
      <c r="M593" s="140"/>
      <c r="N593" s="139"/>
      <c r="O593" s="139"/>
      <c r="P593" s="141">
        <f t="shared" si="41"/>
        <v>100</v>
      </c>
      <c r="Q593" s="141">
        <f t="shared" si="43"/>
        <v>327.76</v>
      </c>
    </row>
    <row r="594" spans="1:17" x14ac:dyDescent="0.2">
      <c r="A594" s="134" t="s">
        <v>3500</v>
      </c>
      <c r="B594" s="134">
        <v>2</v>
      </c>
      <c r="C594" s="134"/>
      <c r="D594" s="136" t="s">
        <v>3501</v>
      </c>
      <c r="E594" s="137">
        <v>0</v>
      </c>
      <c r="F594" s="137">
        <f t="shared" si="42"/>
        <v>0</v>
      </c>
      <c r="G594" s="138">
        <v>351.17</v>
      </c>
      <c r="H594" s="139"/>
      <c r="I594" s="139"/>
      <c r="J594" s="140"/>
      <c r="K594" s="140"/>
      <c r="L594" s="140"/>
      <c r="M594" s="140"/>
      <c r="N594" s="139"/>
      <c r="O594" s="139"/>
      <c r="P594" s="141">
        <f t="shared" si="41"/>
        <v>100</v>
      </c>
      <c r="Q594" s="164" t="e">
        <f>+G594/#REF!</f>
        <v>#REF!</v>
      </c>
    </row>
    <row r="595" spans="1:17" x14ac:dyDescent="0.2">
      <c r="A595" s="134" t="s">
        <v>3502</v>
      </c>
      <c r="B595" s="134">
        <v>7</v>
      </c>
      <c r="C595" s="134"/>
      <c r="D595" s="136" t="s">
        <v>3503</v>
      </c>
      <c r="E595" s="145">
        <v>0</v>
      </c>
      <c r="F595" s="137">
        <f t="shared" si="42"/>
        <v>0</v>
      </c>
      <c r="G595" s="138">
        <v>965.13</v>
      </c>
      <c r="H595" s="139"/>
      <c r="I595" s="139"/>
      <c r="J595" s="140"/>
      <c r="K595" s="140"/>
      <c r="L595" s="140"/>
      <c r="M595" s="140"/>
      <c r="N595" s="139"/>
      <c r="O595" s="139"/>
      <c r="P595" s="141">
        <f t="shared" si="41"/>
        <v>100</v>
      </c>
      <c r="Q595" s="141" t="e">
        <f>+G595/#REF!</f>
        <v>#REF!</v>
      </c>
    </row>
    <row r="596" spans="1:17" x14ac:dyDescent="0.2">
      <c r="A596" s="134" t="s">
        <v>3504</v>
      </c>
      <c r="B596" s="134">
        <v>7</v>
      </c>
      <c r="C596" s="134"/>
      <c r="D596" s="136" t="s">
        <v>3505</v>
      </c>
      <c r="E596" s="145">
        <v>0</v>
      </c>
      <c r="F596" s="137">
        <f t="shared" si="42"/>
        <v>0</v>
      </c>
      <c r="G596" s="138">
        <v>946.32</v>
      </c>
      <c r="H596" s="139"/>
      <c r="I596" s="139"/>
      <c r="J596" s="140"/>
      <c r="K596" s="140"/>
      <c r="L596" s="140"/>
      <c r="M596" s="140"/>
      <c r="N596" s="139"/>
      <c r="O596" s="139"/>
      <c r="P596" s="141">
        <f t="shared" si="41"/>
        <v>100</v>
      </c>
      <c r="Q596" s="141" t="e">
        <f>+G596/#REF!</f>
        <v>#REF!</v>
      </c>
    </row>
    <row r="597" spans="1:17" x14ac:dyDescent="0.2">
      <c r="A597" s="134" t="s">
        <v>3506</v>
      </c>
      <c r="B597" s="134">
        <v>3</v>
      </c>
      <c r="C597" s="134"/>
      <c r="D597" s="136" t="s">
        <v>3507</v>
      </c>
      <c r="E597" s="145">
        <v>0</v>
      </c>
      <c r="F597" s="137">
        <f t="shared" si="42"/>
        <v>0</v>
      </c>
      <c r="G597" s="159">
        <v>1435.87</v>
      </c>
      <c r="H597" s="139"/>
      <c r="I597" s="139"/>
      <c r="J597" s="140"/>
      <c r="K597" s="140"/>
      <c r="L597" s="140"/>
      <c r="M597" s="140"/>
      <c r="N597" s="139"/>
      <c r="O597" s="139"/>
      <c r="P597" s="141">
        <f t="shared" si="41"/>
        <v>100.00000000000001</v>
      </c>
      <c r="Q597" s="141">
        <f>+G597*(100-$T$1)/100</f>
        <v>1435.87</v>
      </c>
    </row>
    <row r="598" spans="1:17" x14ac:dyDescent="0.2">
      <c r="A598" s="134" t="s">
        <v>3508</v>
      </c>
      <c r="B598" s="134">
        <v>4</v>
      </c>
      <c r="C598" s="160" t="s">
        <v>3114</v>
      </c>
      <c r="D598" s="136" t="s">
        <v>3509</v>
      </c>
      <c r="E598" s="145">
        <v>0</v>
      </c>
      <c r="F598" s="137">
        <f t="shared" si="42"/>
        <v>0</v>
      </c>
      <c r="G598" s="138">
        <v>22.58</v>
      </c>
      <c r="H598" s="139"/>
      <c r="I598" s="139"/>
      <c r="J598" s="140"/>
      <c r="K598" s="140"/>
      <c r="L598" s="140"/>
      <c r="M598" s="140"/>
      <c r="N598" s="139"/>
      <c r="O598" s="139"/>
      <c r="P598" s="141">
        <f t="shared" si="41"/>
        <v>100.00000000000001</v>
      </c>
      <c r="Q598" s="141">
        <v>0</v>
      </c>
    </row>
    <row r="599" spans="1:17" x14ac:dyDescent="0.2">
      <c r="A599" s="134" t="s">
        <v>3510</v>
      </c>
      <c r="B599" s="134">
        <v>3</v>
      </c>
      <c r="C599" s="134"/>
      <c r="D599" s="136" t="s">
        <v>3511</v>
      </c>
      <c r="E599" s="137">
        <v>0</v>
      </c>
      <c r="F599" s="137">
        <f t="shared" si="42"/>
        <v>0</v>
      </c>
      <c r="G599" s="138">
        <v>332.78</v>
      </c>
      <c r="H599" s="139"/>
      <c r="I599" s="139"/>
      <c r="J599" s="140"/>
      <c r="K599" s="140"/>
      <c r="L599" s="140"/>
      <c r="M599" s="140"/>
      <c r="N599" s="139"/>
      <c r="O599" s="139"/>
      <c r="P599" s="141">
        <f t="shared" si="41"/>
        <v>100.00000000000001</v>
      </c>
      <c r="Q599" s="141">
        <f>+G599*(100-$T$1)/100</f>
        <v>332.78</v>
      </c>
    </row>
    <row r="600" spans="1:17" x14ac:dyDescent="0.2">
      <c r="A600" s="134" t="s">
        <v>3512</v>
      </c>
      <c r="B600" s="134">
        <v>7</v>
      </c>
      <c r="C600" s="134"/>
      <c r="D600" s="136" t="s">
        <v>3513</v>
      </c>
      <c r="E600" s="145">
        <v>0</v>
      </c>
      <c r="F600" s="137">
        <f t="shared" si="42"/>
        <v>0</v>
      </c>
      <c r="G600" s="138">
        <v>1435.87</v>
      </c>
      <c r="H600" s="139"/>
      <c r="I600" s="139"/>
      <c r="J600" s="140"/>
      <c r="K600" s="140"/>
      <c r="L600" s="140"/>
      <c r="M600" s="140"/>
      <c r="N600" s="139"/>
      <c r="O600" s="139"/>
      <c r="P600" s="141">
        <f t="shared" si="41"/>
        <v>100.00000000000001</v>
      </c>
      <c r="Q600" s="164" t="e">
        <f>+G600/#REF!</f>
        <v>#REF!</v>
      </c>
    </row>
    <row r="601" spans="1:17" x14ac:dyDescent="0.2">
      <c r="A601" s="134" t="s">
        <v>3514</v>
      </c>
      <c r="B601" s="134">
        <v>3</v>
      </c>
      <c r="C601" s="134"/>
      <c r="D601" s="136" t="s">
        <v>3515</v>
      </c>
      <c r="E601" s="137">
        <v>1.71</v>
      </c>
      <c r="F601" s="137">
        <f t="shared" si="42"/>
        <v>2.052</v>
      </c>
      <c r="G601" s="173"/>
      <c r="H601" s="139"/>
      <c r="I601" s="139"/>
      <c r="J601" s="140"/>
      <c r="K601" s="140"/>
      <c r="L601" s="140"/>
      <c r="M601" s="140"/>
      <c r="N601" s="139"/>
      <c r="O601" s="139"/>
      <c r="P601" s="141" t="e">
        <f t="shared" si="41"/>
        <v>#DIV/0!</v>
      </c>
      <c r="Q601" s="164">
        <f>+G601*(100-$T$1)/100</f>
        <v>0</v>
      </c>
    </row>
    <row r="602" spans="1:17" x14ac:dyDescent="0.2">
      <c r="A602" s="143" t="s">
        <v>3516</v>
      </c>
      <c r="B602" s="143">
        <v>0</v>
      </c>
      <c r="C602" s="143"/>
      <c r="D602" s="144" t="s">
        <v>3517</v>
      </c>
      <c r="E602" s="145">
        <v>0</v>
      </c>
      <c r="F602" s="145">
        <f t="shared" si="42"/>
        <v>0</v>
      </c>
      <c r="G602" s="146"/>
      <c r="H602" s="147"/>
      <c r="I602" s="147"/>
      <c r="J602" s="147"/>
      <c r="K602" s="147"/>
      <c r="L602" s="147"/>
      <c r="M602" s="147"/>
      <c r="N602" s="147"/>
      <c r="O602" s="147"/>
      <c r="P602" s="135" t="e">
        <f t="shared" si="41"/>
        <v>#DIV/0!</v>
      </c>
      <c r="Q602" s="165" t="e">
        <f>+G602/#REF!</f>
        <v>#REF!</v>
      </c>
    </row>
    <row r="603" spans="1:17" x14ac:dyDescent="0.2">
      <c r="A603" s="143" t="s">
        <v>3518</v>
      </c>
      <c r="B603" s="143">
        <v>0</v>
      </c>
      <c r="C603" s="143"/>
      <c r="D603" s="144" t="s">
        <v>3519</v>
      </c>
      <c r="E603" s="145">
        <v>0</v>
      </c>
      <c r="F603" s="145">
        <f t="shared" si="42"/>
        <v>0</v>
      </c>
      <c r="G603" s="146"/>
      <c r="H603" s="147"/>
      <c r="I603" s="147"/>
      <c r="J603" s="147"/>
      <c r="K603" s="147"/>
      <c r="L603" s="147"/>
      <c r="M603" s="147"/>
      <c r="N603" s="147"/>
      <c r="O603" s="147"/>
      <c r="P603" s="135" t="e">
        <f t="shared" si="41"/>
        <v>#DIV/0!</v>
      </c>
      <c r="Q603" s="165" t="e">
        <f>+G603/#REF!</f>
        <v>#REF!</v>
      </c>
    </row>
    <row r="604" spans="1:17" x14ac:dyDescent="0.2">
      <c r="A604" s="143" t="s">
        <v>3520</v>
      </c>
      <c r="B604" s="143">
        <v>0</v>
      </c>
      <c r="C604" s="143"/>
      <c r="D604" s="144" t="s">
        <v>3521</v>
      </c>
      <c r="E604" s="145">
        <v>0</v>
      </c>
      <c r="F604" s="145">
        <f t="shared" si="42"/>
        <v>0</v>
      </c>
      <c r="G604" s="146"/>
      <c r="H604" s="147"/>
      <c r="I604" s="147"/>
      <c r="J604" s="147"/>
      <c r="K604" s="147"/>
      <c r="L604" s="147"/>
      <c r="M604" s="147"/>
      <c r="N604" s="147"/>
      <c r="O604" s="147"/>
      <c r="P604" s="135" t="e">
        <f t="shared" si="41"/>
        <v>#DIV/0!</v>
      </c>
      <c r="Q604" s="165" t="e">
        <f>+G604/#REF!</f>
        <v>#REF!</v>
      </c>
    </row>
    <row r="605" spans="1:17" x14ac:dyDescent="0.2">
      <c r="A605" s="175" t="s">
        <v>3522</v>
      </c>
      <c r="B605" s="175">
        <v>0</v>
      </c>
      <c r="C605" s="175"/>
      <c r="D605" s="176" t="s">
        <v>1972</v>
      </c>
      <c r="E605" s="189">
        <v>6.32</v>
      </c>
      <c r="F605" s="137">
        <f t="shared" ref="F605:F631" si="44">+E605*1.05</f>
        <v>6.636000000000001</v>
      </c>
      <c r="G605" s="178"/>
      <c r="H605" s="179"/>
      <c r="I605" s="179"/>
      <c r="J605" s="179"/>
      <c r="K605" s="179"/>
      <c r="L605" s="179"/>
      <c r="M605" s="179"/>
      <c r="N605" s="179"/>
      <c r="O605" s="179"/>
      <c r="P605" s="141" t="e">
        <f t="shared" si="41"/>
        <v>#DIV/0!</v>
      </c>
      <c r="Q605" s="164" t="e">
        <f>+G605/#REF!</f>
        <v>#REF!</v>
      </c>
    </row>
    <row r="606" spans="1:17" x14ac:dyDescent="0.2">
      <c r="A606" s="175" t="s">
        <v>3523</v>
      </c>
      <c r="B606" s="175">
        <v>0</v>
      </c>
      <c r="C606" s="175"/>
      <c r="D606" s="176" t="s">
        <v>1973</v>
      </c>
      <c r="E606" s="189">
        <v>4.42</v>
      </c>
      <c r="F606" s="137">
        <f t="shared" si="44"/>
        <v>4.641</v>
      </c>
      <c r="G606" s="178"/>
      <c r="H606" s="179"/>
      <c r="I606" s="179"/>
      <c r="J606" s="179"/>
      <c r="K606" s="179"/>
      <c r="L606" s="179"/>
      <c r="M606" s="179"/>
      <c r="N606" s="179"/>
      <c r="O606" s="179"/>
      <c r="P606" s="141" t="e">
        <f t="shared" si="41"/>
        <v>#DIV/0!</v>
      </c>
      <c r="Q606" s="164" t="e">
        <f>+G606/#REF!</f>
        <v>#REF!</v>
      </c>
    </row>
    <row r="607" spans="1:17" x14ac:dyDescent="0.2">
      <c r="A607" s="175" t="s">
        <v>3524</v>
      </c>
      <c r="B607" s="175">
        <v>0</v>
      </c>
      <c r="C607" s="175"/>
      <c r="D607" s="176" t="s">
        <v>3525</v>
      </c>
      <c r="E607" s="189">
        <v>9.2200000000000006</v>
      </c>
      <c r="F607" s="137">
        <f t="shared" si="44"/>
        <v>9.6810000000000009</v>
      </c>
      <c r="G607" s="178"/>
      <c r="H607" s="179"/>
      <c r="I607" s="179"/>
      <c r="J607" s="179"/>
      <c r="K607" s="179"/>
      <c r="L607" s="179"/>
      <c r="M607" s="179"/>
      <c r="N607" s="179"/>
      <c r="O607" s="179"/>
      <c r="P607" s="141" t="e">
        <f t="shared" si="41"/>
        <v>#DIV/0!</v>
      </c>
      <c r="Q607" s="164" t="e">
        <f>+G607/#REF!</f>
        <v>#REF!</v>
      </c>
    </row>
    <row r="608" spans="1:17" x14ac:dyDescent="0.2">
      <c r="A608" s="175" t="s">
        <v>3526</v>
      </c>
      <c r="B608" s="175">
        <v>0</v>
      </c>
      <c r="C608" s="175"/>
      <c r="D608" s="176" t="s">
        <v>3527</v>
      </c>
      <c r="E608" s="177">
        <v>6.98</v>
      </c>
      <c r="F608" s="137">
        <f t="shared" si="44"/>
        <v>7.3290000000000006</v>
      </c>
      <c r="G608" s="178"/>
      <c r="H608" s="179"/>
      <c r="I608" s="179"/>
      <c r="J608" s="179"/>
      <c r="K608" s="179"/>
      <c r="L608" s="179"/>
      <c r="M608" s="179"/>
      <c r="N608" s="179"/>
      <c r="O608" s="179"/>
      <c r="P608" s="141" t="e">
        <f t="shared" si="41"/>
        <v>#DIV/0!</v>
      </c>
      <c r="Q608" s="164" t="e">
        <f>+G608/#REF!</f>
        <v>#REF!</v>
      </c>
    </row>
    <row r="609" spans="1:17" x14ac:dyDescent="0.2">
      <c r="A609" s="175" t="s">
        <v>3528</v>
      </c>
      <c r="B609" s="175">
        <v>0</v>
      </c>
      <c r="C609" s="175"/>
      <c r="D609" s="176" t="s">
        <v>3529</v>
      </c>
      <c r="E609" s="177">
        <v>8.18</v>
      </c>
      <c r="F609" s="137">
        <f t="shared" si="44"/>
        <v>8.5890000000000004</v>
      </c>
      <c r="G609" s="178"/>
      <c r="H609" s="179"/>
      <c r="I609" s="179"/>
      <c r="J609" s="179"/>
      <c r="K609" s="179"/>
      <c r="L609" s="179"/>
      <c r="M609" s="179"/>
      <c r="N609" s="179"/>
      <c r="O609" s="179"/>
      <c r="P609" s="141" t="e">
        <f t="shared" si="41"/>
        <v>#DIV/0!</v>
      </c>
      <c r="Q609" s="164" t="e">
        <f>+G609/#REF!</f>
        <v>#REF!</v>
      </c>
    </row>
    <row r="610" spans="1:17" x14ac:dyDescent="0.2">
      <c r="A610" s="175" t="s">
        <v>3530</v>
      </c>
      <c r="B610" s="175">
        <v>0</v>
      </c>
      <c r="C610" s="175"/>
      <c r="D610" s="176" t="s">
        <v>1974</v>
      </c>
      <c r="E610" s="177">
        <v>2.16</v>
      </c>
      <c r="F610" s="137">
        <f t="shared" si="44"/>
        <v>2.2680000000000002</v>
      </c>
      <c r="G610" s="178"/>
      <c r="H610" s="179"/>
      <c r="I610" s="179"/>
      <c r="J610" s="179"/>
      <c r="K610" s="179"/>
      <c r="L610" s="179"/>
      <c r="M610" s="179"/>
      <c r="N610" s="179"/>
      <c r="O610" s="179"/>
      <c r="P610" s="141" t="e">
        <f t="shared" si="41"/>
        <v>#DIV/0!</v>
      </c>
      <c r="Q610" s="164" t="e">
        <f>+G610/#REF!</f>
        <v>#REF!</v>
      </c>
    </row>
    <row r="611" spans="1:17" x14ac:dyDescent="0.2">
      <c r="A611" s="175" t="s">
        <v>3531</v>
      </c>
      <c r="B611" s="175">
        <v>0</v>
      </c>
      <c r="C611" s="175"/>
      <c r="D611" s="176" t="s">
        <v>1975</v>
      </c>
      <c r="E611" s="177">
        <v>2.95</v>
      </c>
      <c r="F611" s="137">
        <f t="shared" si="44"/>
        <v>3.0975000000000001</v>
      </c>
      <c r="G611" s="178"/>
      <c r="H611" s="179"/>
      <c r="I611" s="179"/>
      <c r="J611" s="179"/>
      <c r="K611" s="179"/>
      <c r="L611" s="179"/>
      <c r="M611" s="179"/>
      <c r="N611" s="179"/>
      <c r="O611" s="179"/>
      <c r="P611" s="141" t="e">
        <f t="shared" si="41"/>
        <v>#DIV/0!</v>
      </c>
      <c r="Q611" s="164" t="e">
        <f>+G611/#REF!</f>
        <v>#REF!</v>
      </c>
    </row>
    <row r="612" spans="1:17" x14ac:dyDescent="0.2">
      <c r="A612" s="175" t="s">
        <v>3532</v>
      </c>
      <c r="B612" s="175">
        <v>0</v>
      </c>
      <c r="C612" s="175"/>
      <c r="D612" s="176" t="s">
        <v>1976</v>
      </c>
      <c r="E612" s="177">
        <v>8.0399999999999991</v>
      </c>
      <c r="F612" s="137">
        <f t="shared" si="44"/>
        <v>8.4420000000000002</v>
      </c>
      <c r="G612" s="178"/>
      <c r="H612" s="179"/>
      <c r="I612" s="179"/>
      <c r="J612" s="179"/>
      <c r="K612" s="179"/>
      <c r="L612" s="179"/>
      <c r="M612" s="179"/>
      <c r="N612" s="179"/>
      <c r="O612" s="179"/>
      <c r="P612" s="141" t="e">
        <f t="shared" si="41"/>
        <v>#DIV/0!</v>
      </c>
      <c r="Q612" s="164" t="e">
        <f>+G612/#REF!</f>
        <v>#REF!</v>
      </c>
    </row>
    <row r="613" spans="1:17" x14ac:dyDescent="0.2">
      <c r="A613" s="175" t="s">
        <v>3533</v>
      </c>
      <c r="B613" s="175">
        <v>0</v>
      </c>
      <c r="C613" s="175"/>
      <c r="D613" s="176" t="s">
        <v>1977</v>
      </c>
      <c r="E613" s="177">
        <v>1.8</v>
      </c>
      <c r="F613" s="137">
        <f t="shared" si="44"/>
        <v>1.8900000000000001</v>
      </c>
      <c r="G613" s="178"/>
      <c r="H613" s="179"/>
      <c r="I613" s="179"/>
      <c r="J613" s="179"/>
      <c r="K613" s="179"/>
      <c r="L613" s="179"/>
      <c r="M613" s="179"/>
      <c r="N613" s="179"/>
      <c r="O613" s="179"/>
      <c r="P613" s="141" t="e">
        <f t="shared" si="41"/>
        <v>#DIV/0!</v>
      </c>
      <c r="Q613" s="164" t="e">
        <f>+G613/#REF!</f>
        <v>#REF!</v>
      </c>
    </row>
    <row r="614" spans="1:17" x14ac:dyDescent="0.2">
      <c r="A614" s="175" t="s">
        <v>3534</v>
      </c>
      <c r="B614" s="175">
        <v>0</v>
      </c>
      <c r="C614" s="175"/>
      <c r="D614" s="176" t="s">
        <v>1978</v>
      </c>
      <c r="E614" s="177">
        <v>1.8</v>
      </c>
      <c r="F614" s="137">
        <f t="shared" si="44"/>
        <v>1.8900000000000001</v>
      </c>
      <c r="G614" s="178"/>
      <c r="H614" s="179"/>
      <c r="I614" s="179"/>
      <c r="J614" s="179"/>
      <c r="K614" s="179"/>
      <c r="L614" s="179"/>
      <c r="M614" s="179"/>
      <c r="N614" s="179"/>
      <c r="O614" s="179"/>
      <c r="P614" s="141" t="e">
        <f t="shared" si="41"/>
        <v>#DIV/0!</v>
      </c>
      <c r="Q614" s="164" t="e">
        <f>+G614/#REF!</f>
        <v>#REF!</v>
      </c>
    </row>
    <row r="615" spans="1:17" x14ac:dyDescent="0.2">
      <c r="A615" s="175" t="s">
        <v>3535</v>
      </c>
      <c r="B615" s="175">
        <v>0</v>
      </c>
      <c r="C615" s="175"/>
      <c r="D615" s="176" t="s">
        <v>1979</v>
      </c>
      <c r="E615" s="177">
        <v>1.8</v>
      </c>
      <c r="F615" s="137">
        <f t="shared" si="44"/>
        <v>1.8900000000000001</v>
      </c>
      <c r="G615" s="178"/>
      <c r="H615" s="179"/>
      <c r="I615" s="179"/>
      <c r="J615" s="179"/>
      <c r="K615" s="179"/>
      <c r="L615" s="179"/>
      <c r="M615" s="179"/>
      <c r="N615" s="179"/>
      <c r="O615" s="179"/>
      <c r="P615" s="141" t="e">
        <f t="shared" si="41"/>
        <v>#DIV/0!</v>
      </c>
      <c r="Q615" s="164" t="e">
        <f>+G615/#REF!</f>
        <v>#REF!</v>
      </c>
    </row>
    <row r="616" spans="1:17" x14ac:dyDescent="0.2">
      <c r="A616" s="175" t="s">
        <v>3536</v>
      </c>
      <c r="B616" s="175">
        <v>0</v>
      </c>
      <c r="C616" s="175"/>
      <c r="D616" s="176" t="s">
        <v>1980</v>
      </c>
      <c r="E616" s="177">
        <v>7.96</v>
      </c>
      <c r="F616" s="137">
        <f t="shared" si="44"/>
        <v>8.3580000000000005</v>
      </c>
      <c r="G616" s="178"/>
      <c r="H616" s="179"/>
      <c r="I616" s="179"/>
      <c r="J616" s="179"/>
      <c r="K616" s="179"/>
      <c r="L616" s="179"/>
      <c r="M616" s="179"/>
      <c r="N616" s="179"/>
      <c r="O616" s="179"/>
      <c r="P616" s="141" t="e">
        <f t="shared" si="41"/>
        <v>#DIV/0!</v>
      </c>
      <c r="Q616" s="164" t="e">
        <f>+G616/#REF!</f>
        <v>#REF!</v>
      </c>
    </row>
    <row r="617" spans="1:17" x14ac:dyDescent="0.2">
      <c r="A617" s="175" t="s">
        <v>3537</v>
      </c>
      <c r="B617" s="175">
        <v>0</v>
      </c>
      <c r="C617" s="175"/>
      <c r="D617" s="176" t="s">
        <v>2384</v>
      </c>
      <c r="E617" s="177">
        <v>4.12</v>
      </c>
      <c r="F617" s="137">
        <f t="shared" si="44"/>
        <v>4.3260000000000005</v>
      </c>
      <c r="G617" s="178"/>
      <c r="H617" s="179"/>
      <c r="I617" s="179"/>
      <c r="J617" s="179"/>
      <c r="K617" s="179"/>
      <c r="L617" s="179"/>
      <c r="M617" s="179"/>
      <c r="N617" s="179"/>
      <c r="O617" s="179"/>
      <c r="P617" s="141" t="e">
        <f t="shared" si="41"/>
        <v>#DIV/0!</v>
      </c>
      <c r="Q617" s="164" t="e">
        <f>+G617/#REF!</f>
        <v>#REF!</v>
      </c>
    </row>
    <row r="618" spans="1:17" x14ac:dyDescent="0.2">
      <c r="A618" s="175" t="s">
        <v>3538</v>
      </c>
      <c r="B618" s="175">
        <v>0</v>
      </c>
      <c r="C618" s="175"/>
      <c r="D618" s="176" t="s">
        <v>2385</v>
      </c>
      <c r="E618" s="177">
        <v>4.66</v>
      </c>
      <c r="F618" s="137">
        <f t="shared" si="44"/>
        <v>4.8930000000000007</v>
      </c>
      <c r="G618" s="178"/>
      <c r="H618" s="179"/>
      <c r="I618" s="179"/>
      <c r="J618" s="179"/>
      <c r="K618" s="179"/>
      <c r="L618" s="179"/>
      <c r="M618" s="179"/>
      <c r="N618" s="179"/>
      <c r="O618" s="179"/>
      <c r="P618" s="141" t="e">
        <f t="shared" si="41"/>
        <v>#DIV/0!</v>
      </c>
      <c r="Q618" s="164" t="e">
        <f>+G618/#REF!</f>
        <v>#REF!</v>
      </c>
    </row>
    <row r="619" spans="1:17" x14ac:dyDescent="0.2">
      <c r="A619" s="175" t="s">
        <v>3539</v>
      </c>
      <c r="B619" s="175">
        <v>0</v>
      </c>
      <c r="C619" s="175"/>
      <c r="D619" s="176" t="s">
        <v>3540</v>
      </c>
      <c r="E619" s="177">
        <v>5.96</v>
      </c>
      <c r="F619" s="137">
        <f t="shared" si="44"/>
        <v>6.258</v>
      </c>
      <c r="G619" s="178"/>
      <c r="H619" s="179"/>
      <c r="I619" s="179"/>
      <c r="J619" s="179"/>
      <c r="K619" s="179"/>
      <c r="L619" s="179"/>
      <c r="M619" s="179"/>
      <c r="N619" s="179"/>
      <c r="O619" s="179"/>
      <c r="P619" s="141" t="e">
        <f t="shared" si="41"/>
        <v>#DIV/0!</v>
      </c>
      <c r="Q619" s="164" t="e">
        <f>+G619/#REF!</f>
        <v>#REF!</v>
      </c>
    </row>
    <row r="620" spans="1:17" x14ac:dyDescent="0.2">
      <c r="A620" s="175" t="s">
        <v>3541</v>
      </c>
      <c r="B620" s="175">
        <v>0</v>
      </c>
      <c r="C620" s="175"/>
      <c r="D620" s="176" t="s">
        <v>1981</v>
      </c>
      <c r="E620" s="177">
        <v>3.46</v>
      </c>
      <c r="F620" s="137">
        <f t="shared" si="44"/>
        <v>3.633</v>
      </c>
      <c r="G620" s="178"/>
      <c r="H620" s="179"/>
      <c r="I620" s="179"/>
      <c r="J620" s="179"/>
      <c r="K620" s="179"/>
      <c r="L620" s="179"/>
      <c r="M620" s="179"/>
      <c r="N620" s="179"/>
      <c r="O620" s="179"/>
      <c r="P620" s="141" t="e">
        <f t="shared" si="41"/>
        <v>#DIV/0!</v>
      </c>
      <c r="Q620" s="141" t="e">
        <f>+G620/#REF!</f>
        <v>#REF!</v>
      </c>
    </row>
    <row r="621" spans="1:17" x14ac:dyDescent="0.2">
      <c r="A621" s="175" t="s">
        <v>3542</v>
      </c>
      <c r="B621" s="175">
        <v>0</v>
      </c>
      <c r="C621" s="175"/>
      <c r="D621" s="176" t="s">
        <v>3543</v>
      </c>
      <c r="E621" s="177">
        <v>6.52</v>
      </c>
      <c r="F621" s="137">
        <f t="shared" si="44"/>
        <v>6.8460000000000001</v>
      </c>
      <c r="G621" s="178"/>
      <c r="H621" s="179"/>
      <c r="I621" s="179"/>
      <c r="J621" s="179"/>
      <c r="K621" s="179"/>
      <c r="L621" s="179"/>
      <c r="M621" s="179"/>
      <c r="N621" s="179"/>
      <c r="O621" s="179"/>
      <c r="P621" s="141" t="e">
        <f t="shared" si="41"/>
        <v>#DIV/0!</v>
      </c>
      <c r="Q621" s="141" t="e">
        <f>+G621/#REF!</f>
        <v>#REF!</v>
      </c>
    </row>
    <row r="622" spans="1:17" x14ac:dyDescent="0.2">
      <c r="A622" s="175" t="s">
        <v>3544</v>
      </c>
      <c r="B622" s="175">
        <v>0</v>
      </c>
      <c r="C622" s="175"/>
      <c r="D622" s="176" t="s">
        <v>1982</v>
      </c>
      <c r="E622" s="177">
        <v>1.8</v>
      </c>
      <c r="F622" s="137">
        <f t="shared" si="44"/>
        <v>1.8900000000000001</v>
      </c>
      <c r="G622" s="178"/>
      <c r="H622" s="179"/>
      <c r="I622" s="179"/>
      <c r="J622" s="179"/>
      <c r="K622" s="179"/>
      <c r="L622" s="179"/>
      <c r="M622" s="179"/>
      <c r="N622" s="179"/>
      <c r="O622" s="179"/>
      <c r="P622" s="141" t="e">
        <f t="shared" si="41"/>
        <v>#DIV/0!</v>
      </c>
      <c r="Q622" s="141" t="e">
        <f>+G622/#REF!</f>
        <v>#REF!</v>
      </c>
    </row>
    <row r="623" spans="1:17" x14ac:dyDescent="0.2">
      <c r="A623" s="175" t="s">
        <v>3545</v>
      </c>
      <c r="B623" s="175">
        <v>0</v>
      </c>
      <c r="C623" s="175"/>
      <c r="D623" s="176" t="s">
        <v>1983</v>
      </c>
      <c r="E623" s="177">
        <v>5.12</v>
      </c>
      <c r="F623" s="137">
        <f t="shared" si="44"/>
        <v>5.3760000000000003</v>
      </c>
      <c r="G623" s="178"/>
      <c r="H623" s="179"/>
      <c r="I623" s="179"/>
      <c r="J623" s="179"/>
      <c r="K623" s="179"/>
      <c r="L623" s="179"/>
      <c r="M623" s="179"/>
      <c r="N623" s="179"/>
      <c r="O623" s="179"/>
      <c r="P623" s="141" t="e">
        <f t="shared" si="41"/>
        <v>#DIV/0!</v>
      </c>
      <c r="Q623" s="141" t="e">
        <f>+G623/#REF!</f>
        <v>#REF!</v>
      </c>
    </row>
    <row r="624" spans="1:17" x14ac:dyDescent="0.2">
      <c r="A624" s="175" t="s">
        <v>3546</v>
      </c>
      <c r="B624" s="175">
        <v>0</v>
      </c>
      <c r="C624" s="175"/>
      <c r="D624" s="176" t="s">
        <v>3547</v>
      </c>
      <c r="E624" s="177">
        <v>7.12</v>
      </c>
      <c r="F624" s="137">
        <f t="shared" si="44"/>
        <v>7.4760000000000009</v>
      </c>
      <c r="G624" s="178"/>
      <c r="H624" s="179"/>
      <c r="I624" s="179"/>
      <c r="J624" s="179"/>
      <c r="K624" s="179"/>
      <c r="L624" s="179"/>
      <c r="M624" s="179"/>
      <c r="N624" s="179"/>
      <c r="O624" s="179"/>
      <c r="P624" s="141" t="e">
        <f t="shared" si="41"/>
        <v>#DIV/0!</v>
      </c>
      <c r="Q624" s="166" t="e">
        <f>+G624/#REF!</f>
        <v>#REF!</v>
      </c>
    </row>
    <row r="625" spans="1:17" x14ac:dyDescent="0.2">
      <c r="A625" s="175" t="s">
        <v>3548</v>
      </c>
      <c r="B625" s="175">
        <v>0</v>
      </c>
      <c r="C625" s="175"/>
      <c r="D625" s="176" t="s">
        <v>1984</v>
      </c>
      <c r="E625" s="177">
        <v>5.42</v>
      </c>
      <c r="F625" s="137">
        <f t="shared" si="44"/>
        <v>5.6909999999999998</v>
      </c>
      <c r="G625" s="178"/>
      <c r="H625" s="179"/>
      <c r="I625" s="179"/>
      <c r="J625" s="179"/>
      <c r="K625" s="179"/>
      <c r="L625" s="179"/>
      <c r="M625" s="179"/>
      <c r="N625" s="179"/>
      <c r="O625" s="179"/>
      <c r="P625" s="141" t="e">
        <f t="shared" si="41"/>
        <v>#DIV/0!</v>
      </c>
      <c r="Q625" s="166" t="e">
        <f>+G625/#REF!</f>
        <v>#REF!</v>
      </c>
    </row>
    <row r="626" spans="1:17" x14ac:dyDescent="0.2">
      <c r="A626" s="175" t="s">
        <v>3549</v>
      </c>
      <c r="B626" s="175">
        <v>0</v>
      </c>
      <c r="C626" s="175"/>
      <c r="D626" s="176" t="s">
        <v>1985</v>
      </c>
      <c r="E626" s="177">
        <v>2.98</v>
      </c>
      <c r="F626" s="137">
        <f t="shared" si="44"/>
        <v>3.129</v>
      </c>
      <c r="G626" s="178"/>
      <c r="H626" s="179"/>
      <c r="I626" s="179"/>
      <c r="J626" s="179"/>
      <c r="K626" s="179"/>
      <c r="L626" s="179"/>
      <c r="M626" s="179"/>
      <c r="N626" s="179"/>
      <c r="O626" s="179"/>
      <c r="P626" s="141" t="e">
        <f t="shared" si="41"/>
        <v>#DIV/0!</v>
      </c>
      <c r="Q626" s="166" t="e">
        <f>+G626/#REF!</f>
        <v>#REF!</v>
      </c>
    </row>
    <row r="627" spans="1:17" x14ac:dyDescent="0.2">
      <c r="A627" s="175" t="s">
        <v>3550</v>
      </c>
      <c r="B627" s="175">
        <v>0</v>
      </c>
      <c r="C627" s="175"/>
      <c r="D627" s="176" t="s">
        <v>1986</v>
      </c>
      <c r="E627" s="177">
        <v>2.76</v>
      </c>
      <c r="F627" s="137">
        <f t="shared" si="44"/>
        <v>2.8979999999999997</v>
      </c>
      <c r="G627" s="178"/>
      <c r="H627" s="179"/>
      <c r="I627" s="179"/>
      <c r="J627" s="179"/>
      <c r="K627" s="179"/>
      <c r="L627" s="179"/>
      <c r="M627" s="179"/>
      <c r="N627" s="179"/>
      <c r="O627" s="179"/>
      <c r="P627" s="141" t="e">
        <f t="shared" si="41"/>
        <v>#DIV/0!</v>
      </c>
      <c r="Q627" s="166" t="e">
        <f>+G627/#REF!</f>
        <v>#REF!</v>
      </c>
    </row>
    <row r="628" spans="1:17" x14ac:dyDescent="0.2">
      <c r="A628" s="175" t="s">
        <v>3551</v>
      </c>
      <c r="B628" s="175">
        <v>0</v>
      </c>
      <c r="C628" s="175"/>
      <c r="D628" s="176" t="s">
        <v>1987</v>
      </c>
      <c r="E628" s="177">
        <v>5.66</v>
      </c>
      <c r="F628" s="137">
        <f t="shared" si="44"/>
        <v>5.9430000000000005</v>
      </c>
      <c r="G628" s="178"/>
      <c r="H628" s="179"/>
      <c r="I628" s="179"/>
      <c r="J628" s="179"/>
      <c r="K628" s="179"/>
      <c r="L628" s="179"/>
      <c r="M628" s="179"/>
      <c r="N628" s="179"/>
      <c r="O628" s="179"/>
      <c r="P628" s="141" t="e">
        <f t="shared" si="41"/>
        <v>#DIV/0!</v>
      </c>
      <c r="Q628" s="166" t="e">
        <f>+G628/#REF!</f>
        <v>#REF!</v>
      </c>
    </row>
    <row r="629" spans="1:17" x14ac:dyDescent="0.2">
      <c r="A629" s="175" t="s">
        <v>3552</v>
      </c>
      <c r="B629" s="175">
        <v>0</v>
      </c>
      <c r="C629" s="175"/>
      <c r="D629" s="176" t="s">
        <v>1988</v>
      </c>
      <c r="E629" s="177">
        <v>4.25</v>
      </c>
      <c r="F629" s="137">
        <f t="shared" si="44"/>
        <v>4.4625000000000004</v>
      </c>
      <c r="G629" s="178"/>
      <c r="H629" s="179"/>
      <c r="I629" s="179"/>
      <c r="J629" s="179"/>
      <c r="K629" s="179"/>
      <c r="L629" s="179"/>
      <c r="M629" s="179"/>
      <c r="N629" s="179"/>
      <c r="O629" s="179"/>
      <c r="P629" s="141" t="e">
        <f t="shared" si="41"/>
        <v>#DIV/0!</v>
      </c>
      <c r="Q629" s="166" t="e">
        <f>+G629/#REF!</f>
        <v>#REF!</v>
      </c>
    </row>
    <row r="630" spans="1:17" x14ac:dyDescent="0.2">
      <c r="A630" s="175" t="s">
        <v>3553</v>
      </c>
      <c r="B630" s="175">
        <v>0</v>
      </c>
      <c r="C630" s="175"/>
      <c r="D630" s="176" t="s">
        <v>3554</v>
      </c>
      <c r="E630" s="177">
        <v>4.28</v>
      </c>
      <c r="F630" s="137">
        <f t="shared" si="44"/>
        <v>4.4940000000000007</v>
      </c>
      <c r="G630" s="178"/>
      <c r="H630" s="179"/>
      <c r="I630" s="179"/>
      <c r="J630" s="179"/>
      <c r="K630" s="179"/>
      <c r="L630" s="179"/>
      <c r="M630" s="179"/>
      <c r="N630" s="179"/>
      <c r="O630" s="179"/>
      <c r="P630" s="141" t="e">
        <f t="shared" si="41"/>
        <v>#DIV/0!</v>
      </c>
      <c r="Q630" s="166" t="e">
        <f>+G630/#REF!</f>
        <v>#REF!</v>
      </c>
    </row>
    <row r="631" spans="1:17" x14ac:dyDescent="0.2">
      <c r="A631" s="175" t="s">
        <v>3555</v>
      </c>
      <c r="B631" s="175">
        <v>0</v>
      </c>
      <c r="C631" s="175"/>
      <c r="D631" s="176" t="s">
        <v>3556</v>
      </c>
      <c r="E631" s="177">
        <v>2.98</v>
      </c>
      <c r="F631" s="137">
        <f t="shared" si="44"/>
        <v>3.129</v>
      </c>
      <c r="G631" s="178"/>
      <c r="H631" s="179"/>
      <c r="I631" s="179"/>
      <c r="J631" s="179"/>
      <c r="K631" s="179"/>
      <c r="L631" s="179"/>
      <c r="M631" s="179"/>
      <c r="N631" s="179"/>
      <c r="O631" s="179"/>
      <c r="P631" s="141" t="e">
        <f t="shared" si="41"/>
        <v>#DIV/0!</v>
      </c>
      <c r="Q631" s="166" t="e">
        <f>+G631/#REF!</f>
        <v>#REF!</v>
      </c>
    </row>
    <row r="632" spans="1:17" x14ac:dyDescent="0.2">
      <c r="A632" s="134" t="s">
        <v>3557</v>
      </c>
      <c r="B632" s="134">
        <v>3</v>
      </c>
      <c r="C632" s="134"/>
      <c r="D632" s="136" t="s">
        <v>3558</v>
      </c>
      <c r="E632" s="145">
        <v>0</v>
      </c>
      <c r="F632" s="137">
        <f t="shared" ref="F632:F640" si="45">+E632*1.2</f>
        <v>0</v>
      </c>
      <c r="G632" s="146"/>
      <c r="H632" s="139"/>
      <c r="I632" s="139"/>
      <c r="J632" s="140"/>
      <c r="K632" s="140"/>
      <c r="L632" s="140"/>
      <c r="M632" s="140"/>
      <c r="N632" s="139"/>
      <c r="O632" s="139"/>
      <c r="P632" s="141" t="e">
        <f t="shared" si="41"/>
        <v>#DIV/0!</v>
      </c>
      <c r="Q632" s="187">
        <v>0</v>
      </c>
    </row>
    <row r="633" spans="1:17" x14ac:dyDescent="0.2">
      <c r="A633" s="134" t="s">
        <v>3559</v>
      </c>
      <c r="B633" s="134">
        <v>2</v>
      </c>
      <c r="C633" s="134"/>
      <c r="D633" s="136" t="s">
        <v>3560</v>
      </c>
      <c r="E633" s="145">
        <v>0</v>
      </c>
      <c r="F633" s="137">
        <f t="shared" si="45"/>
        <v>0</v>
      </c>
      <c r="G633" s="146"/>
      <c r="H633" s="139"/>
      <c r="I633" s="139"/>
      <c r="J633" s="140"/>
      <c r="K633" s="140"/>
      <c r="L633" s="140"/>
      <c r="M633" s="140"/>
      <c r="N633" s="139"/>
      <c r="O633" s="139"/>
      <c r="P633" s="141" t="e">
        <f t="shared" si="41"/>
        <v>#DIV/0!</v>
      </c>
      <c r="Q633" s="187">
        <v>0</v>
      </c>
    </row>
    <row r="634" spans="1:17" x14ac:dyDescent="0.2">
      <c r="A634" s="182" t="s">
        <v>3561</v>
      </c>
      <c r="B634" s="182">
        <v>1</v>
      </c>
      <c r="C634" s="182"/>
      <c r="D634" s="183" t="s">
        <v>3562</v>
      </c>
      <c r="E634" s="184">
        <v>0</v>
      </c>
      <c r="F634" s="184">
        <f t="shared" si="45"/>
        <v>0</v>
      </c>
      <c r="G634" s="173"/>
      <c r="H634" s="185"/>
      <c r="I634" s="185"/>
      <c r="J634" s="185"/>
      <c r="K634" s="185"/>
      <c r="L634" s="185"/>
      <c r="M634" s="185"/>
      <c r="N634" s="185"/>
      <c r="O634" s="185"/>
      <c r="P634" s="186" t="e">
        <f t="shared" si="41"/>
        <v>#DIV/0!</v>
      </c>
      <c r="Q634" s="174">
        <v>96.66</v>
      </c>
    </row>
    <row r="635" spans="1:17" x14ac:dyDescent="0.2">
      <c r="A635" s="134" t="s">
        <v>3563</v>
      </c>
      <c r="B635" s="134">
        <v>3</v>
      </c>
      <c r="C635" s="134"/>
      <c r="D635" s="136" t="s">
        <v>3564</v>
      </c>
      <c r="E635" s="145">
        <v>0</v>
      </c>
      <c r="F635" s="137">
        <f t="shared" si="45"/>
        <v>0</v>
      </c>
      <c r="G635" s="146"/>
      <c r="H635" s="139"/>
      <c r="I635" s="139"/>
      <c r="J635" s="140"/>
      <c r="K635" s="140"/>
      <c r="L635" s="140"/>
      <c r="M635" s="140"/>
      <c r="N635" s="139"/>
      <c r="O635" s="139"/>
      <c r="P635" s="141" t="e">
        <f t="shared" si="41"/>
        <v>#DIV/0!</v>
      </c>
      <c r="Q635" s="187">
        <v>0</v>
      </c>
    </row>
    <row r="636" spans="1:17" x14ac:dyDescent="0.2">
      <c r="A636" s="134" t="s">
        <v>3565</v>
      </c>
      <c r="B636" s="134">
        <v>3</v>
      </c>
      <c r="C636" s="134"/>
      <c r="D636" s="136" t="s">
        <v>3566</v>
      </c>
      <c r="E636" s="145">
        <v>0</v>
      </c>
      <c r="F636" s="137">
        <f t="shared" si="45"/>
        <v>0</v>
      </c>
      <c r="G636" s="146"/>
      <c r="H636" s="139"/>
      <c r="I636" s="139"/>
      <c r="J636" s="140"/>
      <c r="K636" s="140"/>
      <c r="L636" s="140"/>
      <c r="M636" s="140"/>
      <c r="N636" s="139"/>
      <c r="O636" s="139"/>
      <c r="P636" s="141" t="e">
        <f t="shared" si="41"/>
        <v>#DIV/0!</v>
      </c>
      <c r="Q636" s="187">
        <v>0</v>
      </c>
    </row>
    <row r="637" spans="1:17" x14ac:dyDescent="0.2">
      <c r="A637" s="134" t="s">
        <v>3567</v>
      </c>
      <c r="B637" s="134">
        <v>3</v>
      </c>
      <c r="C637" s="134"/>
      <c r="D637" s="136" t="s">
        <v>3568</v>
      </c>
      <c r="E637" s="145">
        <v>0</v>
      </c>
      <c r="F637" s="137">
        <f t="shared" si="45"/>
        <v>0</v>
      </c>
      <c r="G637" s="146"/>
      <c r="H637" s="139"/>
      <c r="I637" s="139"/>
      <c r="J637" s="140"/>
      <c r="K637" s="140"/>
      <c r="L637" s="140"/>
      <c r="M637" s="140"/>
      <c r="N637" s="139"/>
      <c r="O637" s="139"/>
      <c r="P637" s="141" t="e">
        <f t="shared" si="41"/>
        <v>#DIV/0!</v>
      </c>
      <c r="Q637" s="187">
        <v>0</v>
      </c>
    </row>
    <row r="638" spans="1:17" x14ac:dyDescent="0.2">
      <c r="A638" s="134" t="s">
        <v>3569</v>
      </c>
      <c r="B638" s="134">
        <v>3</v>
      </c>
      <c r="C638" s="134"/>
      <c r="D638" s="136" t="s">
        <v>3570</v>
      </c>
      <c r="E638" s="145">
        <v>0</v>
      </c>
      <c r="F638" s="137">
        <f t="shared" si="45"/>
        <v>0</v>
      </c>
      <c r="G638" s="146"/>
      <c r="H638" s="139"/>
      <c r="I638" s="139"/>
      <c r="J638" s="140"/>
      <c r="K638" s="140"/>
      <c r="L638" s="140"/>
      <c r="M638" s="140"/>
      <c r="N638" s="139"/>
      <c r="O638" s="139"/>
      <c r="P638" s="141" t="e">
        <f t="shared" si="41"/>
        <v>#DIV/0!</v>
      </c>
      <c r="Q638" s="187">
        <v>0</v>
      </c>
    </row>
    <row r="639" spans="1:17" x14ac:dyDescent="0.2">
      <c r="A639" s="134" t="s">
        <v>3571</v>
      </c>
      <c r="B639" s="134">
        <v>3</v>
      </c>
      <c r="C639" s="134"/>
      <c r="D639" s="136" t="s">
        <v>3572</v>
      </c>
      <c r="E639" s="145">
        <v>0</v>
      </c>
      <c r="F639" s="137">
        <f t="shared" si="45"/>
        <v>0</v>
      </c>
      <c r="G639" s="138"/>
      <c r="H639" s="139"/>
      <c r="I639" s="139"/>
      <c r="J639" s="140"/>
      <c r="K639" s="140"/>
      <c r="L639" s="140"/>
      <c r="M639" s="140"/>
      <c r="N639" s="139"/>
      <c r="O639" s="139"/>
      <c r="P639" s="141" t="e">
        <f t="shared" si="41"/>
        <v>#DIV/0!</v>
      </c>
      <c r="Q639" s="187">
        <v>0</v>
      </c>
    </row>
    <row r="640" spans="1:17" x14ac:dyDescent="0.2">
      <c r="A640" s="134" t="s">
        <v>3573</v>
      </c>
      <c r="B640" s="134">
        <v>3</v>
      </c>
      <c r="C640" s="134"/>
      <c r="D640" s="136" t="s">
        <v>3574</v>
      </c>
      <c r="E640" s="145">
        <v>0</v>
      </c>
      <c r="F640" s="137">
        <f t="shared" si="45"/>
        <v>0</v>
      </c>
      <c r="G640" s="146"/>
      <c r="H640" s="139"/>
      <c r="I640" s="139"/>
      <c r="J640" s="140"/>
      <c r="K640" s="140"/>
      <c r="L640" s="140"/>
      <c r="M640" s="140"/>
      <c r="N640" s="139"/>
      <c r="O640" s="139"/>
      <c r="P640" s="141" t="e">
        <f t="shared" si="41"/>
        <v>#DIV/0!</v>
      </c>
      <c r="Q640" s="187">
        <v>0</v>
      </c>
    </row>
    <row r="641" spans="1:17" x14ac:dyDescent="0.2">
      <c r="A641" s="134" t="s">
        <v>3575</v>
      </c>
      <c r="B641" s="134">
        <v>4</v>
      </c>
      <c r="C641" s="160" t="s">
        <v>3114</v>
      </c>
      <c r="D641" s="136" t="s">
        <v>3576</v>
      </c>
      <c r="E641" s="137">
        <v>232</v>
      </c>
      <c r="F641" s="137">
        <f>+E641*1.05</f>
        <v>243.60000000000002</v>
      </c>
      <c r="G641" s="146"/>
      <c r="H641" s="139"/>
      <c r="I641" s="139"/>
      <c r="J641" s="140"/>
      <c r="K641" s="140"/>
      <c r="L641" s="140"/>
      <c r="M641" s="140"/>
      <c r="N641" s="139"/>
      <c r="O641" s="139"/>
      <c r="P641" s="141" t="e">
        <f t="shared" si="41"/>
        <v>#DIV/0!</v>
      </c>
      <c r="Q641" s="141" t="e">
        <f>+G641/#REF!</f>
        <v>#REF!</v>
      </c>
    </row>
    <row r="642" spans="1:17" x14ac:dyDescent="0.2">
      <c r="A642" s="143">
        <v>2981</v>
      </c>
      <c r="B642" s="143">
        <v>3</v>
      </c>
      <c r="C642" s="143"/>
      <c r="D642" s="136" t="s">
        <v>3577</v>
      </c>
      <c r="E642" s="145"/>
      <c r="F642" s="137">
        <f>+E642*1.2</f>
        <v>0</v>
      </c>
      <c r="G642" s="146"/>
      <c r="H642" s="139"/>
      <c r="I642" s="139"/>
      <c r="J642" s="140"/>
      <c r="K642" s="140"/>
      <c r="L642" s="140"/>
      <c r="M642" s="140"/>
      <c r="N642" s="139"/>
      <c r="O642" s="139"/>
      <c r="P642" s="141" t="e">
        <f t="shared" si="41"/>
        <v>#DIV/0!</v>
      </c>
      <c r="Q642" s="141" t="e">
        <f>+G642/#REF!</f>
        <v>#REF!</v>
      </c>
    </row>
    <row r="643" spans="1:17" x14ac:dyDescent="0.2">
      <c r="A643" s="134" t="s">
        <v>3578</v>
      </c>
      <c r="B643" s="134">
        <v>4</v>
      </c>
      <c r="C643" s="160" t="s">
        <v>3114</v>
      </c>
      <c r="D643" s="136" t="s">
        <v>2010</v>
      </c>
      <c r="E643" s="137">
        <v>22.5</v>
      </c>
      <c r="F643" s="137">
        <f>+E643*1.05</f>
        <v>23.625</v>
      </c>
      <c r="G643" s="146"/>
      <c r="H643" s="139"/>
      <c r="I643" s="139"/>
      <c r="J643" s="140"/>
      <c r="K643" s="140"/>
      <c r="L643" s="140"/>
      <c r="M643" s="140"/>
      <c r="N643" s="139"/>
      <c r="O643" s="139"/>
      <c r="P643" s="141" t="e">
        <f t="shared" si="41"/>
        <v>#DIV/0!</v>
      </c>
      <c r="Q643" s="141" t="e">
        <f>+G643/#REF!</f>
        <v>#REF!</v>
      </c>
    </row>
    <row r="644" spans="1:17" x14ac:dyDescent="0.2">
      <c r="A644" s="134" t="s">
        <v>3579</v>
      </c>
      <c r="B644" s="134">
        <v>4</v>
      </c>
      <c r="C644" s="160" t="s">
        <v>3114</v>
      </c>
      <c r="D644" s="136" t="s">
        <v>2011</v>
      </c>
      <c r="E644" s="137">
        <v>24.95</v>
      </c>
      <c r="F644" s="137">
        <f>+E644*1.05</f>
        <v>26.197500000000002</v>
      </c>
      <c r="G644" s="146"/>
      <c r="H644" s="139"/>
      <c r="I644" s="139"/>
      <c r="J644" s="140"/>
      <c r="K644" s="140"/>
      <c r="L644" s="140"/>
      <c r="M644" s="140"/>
      <c r="N644" s="139"/>
      <c r="O644" s="139"/>
      <c r="P644" s="141" t="e">
        <f t="shared" si="41"/>
        <v>#DIV/0!</v>
      </c>
      <c r="Q644" s="141" t="e">
        <f>+G644/#REF!</f>
        <v>#REF!</v>
      </c>
    </row>
    <row r="645" spans="1:17" x14ac:dyDescent="0.2">
      <c r="A645" s="134" t="s">
        <v>3580</v>
      </c>
      <c r="B645" s="134">
        <v>4</v>
      </c>
      <c r="C645" s="160" t="s">
        <v>3114</v>
      </c>
      <c r="D645" s="136" t="s">
        <v>2012</v>
      </c>
      <c r="E645" s="137">
        <v>29.95</v>
      </c>
      <c r="F645" s="137">
        <f>+E645*1.05</f>
        <v>31.447500000000002</v>
      </c>
      <c r="G645" s="146"/>
      <c r="H645" s="139"/>
      <c r="I645" s="139"/>
      <c r="J645" s="140"/>
      <c r="K645" s="140"/>
      <c r="L645" s="140"/>
      <c r="M645" s="140"/>
      <c r="N645" s="139"/>
      <c r="O645" s="139"/>
      <c r="P645" s="141" t="e">
        <f t="shared" si="41"/>
        <v>#DIV/0!</v>
      </c>
      <c r="Q645" s="166" t="e">
        <f>+G645/#REF!</f>
        <v>#REF!</v>
      </c>
    </row>
    <row r="646" spans="1:17" x14ac:dyDescent="0.2">
      <c r="A646" s="134" t="s">
        <v>3581</v>
      </c>
      <c r="B646" s="134">
        <v>3</v>
      </c>
      <c r="C646" s="134"/>
      <c r="D646" s="136" t="s">
        <v>2013</v>
      </c>
      <c r="E646" s="137">
        <v>0.36</v>
      </c>
      <c r="F646" s="137">
        <f>+E646*1.2</f>
        <v>0.432</v>
      </c>
      <c r="G646" s="146"/>
      <c r="H646" s="139"/>
      <c r="I646" s="139"/>
      <c r="J646" s="140"/>
      <c r="K646" s="140"/>
      <c r="L646" s="140"/>
      <c r="M646" s="140"/>
      <c r="N646" s="139"/>
      <c r="O646" s="139"/>
      <c r="P646" s="141" t="e">
        <f t="shared" si="41"/>
        <v>#DIV/0!</v>
      </c>
      <c r="Q646" s="166" t="e">
        <f>+G646/#REF!</f>
        <v>#REF!</v>
      </c>
    </row>
    <row r="647" spans="1:17" x14ac:dyDescent="0.2">
      <c r="A647" s="134" t="s">
        <v>3582</v>
      </c>
      <c r="B647" s="134">
        <v>2</v>
      </c>
      <c r="C647" s="134"/>
      <c r="D647" s="136" t="s">
        <v>525</v>
      </c>
      <c r="E647" s="137">
        <v>3.15</v>
      </c>
      <c r="F647" s="137">
        <f>+E647*1.2</f>
        <v>3.78</v>
      </c>
      <c r="G647" s="146"/>
      <c r="H647" s="139"/>
      <c r="I647" s="139"/>
      <c r="J647" s="140"/>
      <c r="K647" s="140"/>
      <c r="L647" s="140"/>
      <c r="M647" s="140"/>
      <c r="N647" s="139"/>
      <c r="O647" s="139"/>
      <c r="P647" s="141" t="e">
        <f t="shared" si="41"/>
        <v>#DIV/0!</v>
      </c>
      <c r="Q647" s="166" t="e">
        <f>+G647/#REF!</f>
        <v>#REF!</v>
      </c>
    </row>
    <row r="648" spans="1:17" x14ac:dyDescent="0.2">
      <c r="A648" s="134" t="s">
        <v>3583</v>
      </c>
      <c r="B648" s="134">
        <v>4</v>
      </c>
      <c r="C648" s="160" t="s">
        <v>3114</v>
      </c>
      <c r="D648" s="136" t="s">
        <v>3584</v>
      </c>
      <c r="E648" s="145">
        <v>0</v>
      </c>
      <c r="F648" s="137">
        <f>+E648*1.2</f>
        <v>0</v>
      </c>
      <c r="G648" s="146"/>
      <c r="H648" s="139"/>
      <c r="I648" s="139"/>
      <c r="J648" s="140"/>
      <c r="K648" s="140"/>
      <c r="L648" s="140"/>
      <c r="M648" s="140"/>
      <c r="N648" s="139"/>
      <c r="O648" s="139"/>
      <c r="P648" s="141" t="e">
        <f t="shared" ref="P648:P665" si="46">+(G648-F648)*100/G648</f>
        <v>#DIV/0!</v>
      </c>
      <c r="Q648" s="166" t="e">
        <f>+G648/#REF!</f>
        <v>#REF!</v>
      </c>
    </row>
    <row r="649" spans="1:17" x14ac:dyDescent="0.2">
      <c r="A649" s="134" t="s">
        <v>3585</v>
      </c>
      <c r="B649" s="134">
        <v>0</v>
      </c>
      <c r="C649" s="134"/>
      <c r="D649" s="136" t="s">
        <v>3586</v>
      </c>
      <c r="E649" s="137">
        <v>33.06</v>
      </c>
      <c r="F649" s="137">
        <f>+E649*1.05</f>
        <v>34.713000000000001</v>
      </c>
      <c r="G649" s="146"/>
      <c r="H649" s="139"/>
      <c r="I649" s="139"/>
      <c r="J649" s="140"/>
      <c r="K649" s="140"/>
      <c r="L649" s="140"/>
      <c r="M649" s="140"/>
      <c r="N649" s="139"/>
      <c r="O649" s="139"/>
      <c r="P649" s="141" t="e">
        <f t="shared" si="46"/>
        <v>#DIV/0!</v>
      </c>
      <c r="Q649" s="166" t="e">
        <f>+G649/#REF!</f>
        <v>#REF!</v>
      </c>
    </row>
    <row r="650" spans="1:17" x14ac:dyDescent="0.2">
      <c r="A650" s="134" t="s">
        <v>3587</v>
      </c>
      <c r="B650" s="134">
        <v>0</v>
      </c>
      <c r="C650" s="134"/>
      <c r="D650" s="136" t="s">
        <v>3588</v>
      </c>
      <c r="E650" s="137">
        <v>3.12</v>
      </c>
      <c r="F650" s="137">
        <f>+E650*1.2</f>
        <v>3.7439999999999998</v>
      </c>
      <c r="G650" s="146"/>
      <c r="H650" s="139"/>
      <c r="I650" s="139"/>
      <c r="J650" s="140"/>
      <c r="K650" s="140"/>
      <c r="L650" s="140"/>
      <c r="M650" s="140"/>
      <c r="N650" s="139"/>
      <c r="O650" s="139"/>
      <c r="P650" s="141" t="e">
        <f t="shared" si="46"/>
        <v>#DIV/0!</v>
      </c>
      <c r="Q650" s="166" t="e">
        <f>+G650/#REF!</f>
        <v>#REF!</v>
      </c>
    </row>
    <row r="651" spans="1:17" x14ac:dyDescent="0.2">
      <c r="A651" s="134" t="s">
        <v>3589</v>
      </c>
      <c r="B651" s="134">
        <v>0</v>
      </c>
      <c r="C651" s="134"/>
      <c r="D651" s="136" t="s">
        <v>3590</v>
      </c>
      <c r="E651" s="137">
        <v>3.12</v>
      </c>
      <c r="F651" s="137">
        <f>+E651*1.2</f>
        <v>3.7439999999999998</v>
      </c>
      <c r="G651" s="146"/>
      <c r="H651" s="139"/>
      <c r="I651" s="139"/>
      <c r="J651" s="140"/>
      <c r="K651" s="140"/>
      <c r="L651" s="140"/>
      <c r="M651" s="140"/>
      <c r="N651" s="139"/>
      <c r="O651" s="139"/>
      <c r="P651" s="141" t="e">
        <f t="shared" si="46"/>
        <v>#DIV/0!</v>
      </c>
      <c r="Q651" s="166" t="e">
        <f>+G651/#REF!</f>
        <v>#REF!</v>
      </c>
    </row>
    <row r="652" spans="1:17" x14ac:dyDescent="0.2">
      <c r="A652" s="134" t="s">
        <v>3591</v>
      </c>
      <c r="B652" s="134">
        <v>0</v>
      </c>
      <c r="C652" s="134"/>
      <c r="D652" s="136" t="s">
        <v>2022</v>
      </c>
      <c r="E652" s="137">
        <v>3.12</v>
      </c>
      <c r="F652" s="137">
        <f>+E652*1.2</f>
        <v>3.7439999999999998</v>
      </c>
      <c r="G652" s="146"/>
      <c r="H652" s="139"/>
      <c r="I652" s="139"/>
      <c r="J652" s="140"/>
      <c r="K652" s="140"/>
      <c r="L652" s="140"/>
      <c r="M652" s="140"/>
      <c r="N652" s="139"/>
      <c r="O652" s="139"/>
      <c r="P652" s="141" t="e">
        <f t="shared" si="46"/>
        <v>#DIV/0!</v>
      </c>
      <c r="Q652" s="166" t="e">
        <f>+G652/#REF!</f>
        <v>#REF!</v>
      </c>
    </row>
    <row r="653" spans="1:17" x14ac:dyDescent="0.2">
      <c r="A653" s="134" t="s">
        <v>3592</v>
      </c>
      <c r="B653" s="134">
        <v>2</v>
      </c>
      <c r="C653" s="134"/>
      <c r="D653" s="136" t="s">
        <v>3593</v>
      </c>
      <c r="E653" s="137">
        <v>25.096</v>
      </c>
      <c r="F653" s="137">
        <f>+E653*1.05</f>
        <v>26.3508</v>
      </c>
      <c r="G653" s="146"/>
      <c r="H653" s="139"/>
      <c r="I653" s="139"/>
      <c r="J653" s="140"/>
      <c r="K653" s="140"/>
      <c r="L653" s="140"/>
      <c r="M653" s="140"/>
      <c r="N653" s="139"/>
      <c r="O653" s="139"/>
      <c r="P653" s="141" t="e">
        <f t="shared" si="46"/>
        <v>#DIV/0!</v>
      </c>
      <c r="Q653" s="141" t="e">
        <f>+G653/#REF!</f>
        <v>#REF!</v>
      </c>
    </row>
    <row r="654" spans="1:17" x14ac:dyDescent="0.2">
      <c r="A654" s="134" t="s">
        <v>3594</v>
      </c>
      <c r="B654" s="134">
        <v>0</v>
      </c>
      <c r="C654" s="134"/>
      <c r="D654" s="136" t="s">
        <v>3595</v>
      </c>
      <c r="E654" s="145">
        <v>0</v>
      </c>
      <c r="F654" s="137">
        <f>+E654*1.2</f>
        <v>0</v>
      </c>
      <c r="G654" s="146"/>
      <c r="H654" s="139"/>
      <c r="I654" s="139"/>
      <c r="J654" s="140"/>
      <c r="K654" s="140"/>
      <c r="L654" s="140"/>
      <c r="M654" s="140"/>
      <c r="N654" s="139"/>
      <c r="O654" s="139"/>
      <c r="P654" s="141" t="e">
        <f t="shared" si="46"/>
        <v>#DIV/0!</v>
      </c>
      <c r="Q654" s="141" t="e">
        <f>+G654/#REF!</f>
        <v>#REF!</v>
      </c>
    </row>
    <row r="655" spans="1:17" x14ac:dyDescent="0.2">
      <c r="A655" s="134" t="s">
        <v>3596</v>
      </c>
      <c r="B655" s="134">
        <v>6</v>
      </c>
      <c r="C655" s="134"/>
      <c r="D655" s="136" t="s">
        <v>3597</v>
      </c>
      <c r="E655" s="137">
        <v>10.54</v>
      </c>
      <c r="F655" s="137">
        <f t="shared" ref="F655:F666" si="47">+E655*1.05</f>
        <v>11.067</v>
      </c>
      <c r="G655" s="146"/>
      <c r="H655" s="139"/>
      <c r="I655" s="139"/>
      <c r="J655" s="140"/>
      <c r="K655" s="140"/>
      <c r="L655" s="140"/>
      <c r="M655" s="140"/>
      <c r="N655" s="139"/>
      <c r="O655" s="139"/>
      <c r="P655" s="141" t="e">
        <f t="shared" si="46"/>
        <v>#DIV/0!</v>
      </c>
      <c r="Q655" s="141" t="e">
        <f>+G655/#REF!</f>
        <v>#REF!</v>
      </c>
    </row>
    <row r="656" spans="1:17" x14ac:dyDescent="0.2">
      <c r="A656" s="134" t="s">
        <v>3598</v>
      </c>
      <c r="B656" s="134">
        <v>6</v>
      </c>
      <c r="C656" s="134"/>
      <c r="D656" s="136" t="s">
        <v>3599</v>
      </c>
      <c r="E656" s="137">
        <v>10.54</v>
      </c>
      <c r="F656" s="137">
        <f t="shared" si="47"/>
        <v>11.067</v>
      </c>
      <c r="G656" s="146"/>
      <c r="H656" s="139"/>
      <c r="I656" s="139"/>
      <c r="J656" s="140"/>
      <c r="K656" s="140"/>
      <c r="L656" s="140"/>
      <c r="M656" s="140"/>
      <c r="N656" s="139"/>
      <c r="O656" s="139"/>
      <c r="P656" s="141" t="e">
        <f t="shared" si="46"/>
        <v>#DIV/0!</v>
      </c>
      <c r="Q656" s="141" t="e">
        <f>+G656/#REF!</f>
        <v>#REF!</v>
      </c>
    </row>
    <row r="657" spans="1:17" x14ac:dyDescent="0.2">
      <c r="A657" s="134" t="s">
        <v>3600</v>
      </c>
      <c r="B657" s="134">
        <v>6</v>
      </c>
      <c r="C657" s="134"/>
      <c r="D657" s="136" t="s">
        <v>3601</v>
      </c>
      <c r="E657" s="137">
        <v>10.54</v>
      </c>
      <c r="F657" s="137">
        <f t="shared" si="47"/>
        <v>11.067</v>
      </c>
      <c r="G657" s="146"/>
      <c r="H657" s="139"/>
      <c r="I657" s="139"/>
      <c r="J657" s="140"/>
      <c r="K657" s="140"/>
      <c r="L657" s="140"/>
      <c r="M657" s="140"/>
      <c r="N657" s="139"/>
      <c r="O657" s="139"/>
      <c r="P657" s="141" t="e">
        <f t="shared" si="46"/>
        <v>#DIV/0!</v>
      </c>
      <c r="Q657" s="141" t="e">
        <f>+G657/#REF!</f>
        <v>#REF!</v>
      </c>
    </row>
    <row r="658" spans="1:17" x14ac:dyDescent="0.2">
      <c r="A658" s="134" t="s">
        <v>3602</v>
      </c>
      <c r="B658" s="134">
        <v>6</v>
      </c>
      <c r="C658" s="134"/>
      <c r="D658" s="136" t="s">
        <v>3603</v>
      </c>
      <c r="E658" s="137">
        <v>10.54</v>
      </c>
      <c r="F658" s="137">
        <f t="shared" si="47"/>
        <v>11.067</v>
      </c>
      <c r="G658" s="146"/>
      <c r="H658" s="139"/>
      <c r="I658" s="139"/>
      <c r="J658" s="140"/>
      <c r="K658" s="140"/>
      <c r="L658" s="140"/>
      <c r="M658" s="140"/>
      <c r="N658" s="139"/>
      <c r="O658" s="139"/>
      <c r="P658" s="141" t="e">
        <f t="shared" si="46"/>
        <v>#DIV/0!</v>
      </c>
      <c r="Q658" s="141" t="e">
        <f>+G658/#REF!</f>
        <v>#REF!</v>
      </c>
    </row>
    <row r="659" spans="1:17" x14ac:dyDescent="0.2">
      <c r="A659" s="134" t="s">
        <v>3604</v>
      </c>
      <c r="B659" s="134">
        <v>6</v>
      </c>
      <c r="C659" s="134"/>
      <c r="D659" s="136" t="s">
        <v>3605</v>
      </c>
      <c r="E659" s="137">
        <v>10.54</v>
      </c>
      <c r="F659" s="137">
        <f t="shared" si="47"/>
        <v>11.067</v>
      </c>
      <c r="G659" s="146"/>
      <c r="H659" s="139"/>
      <c r="I659" s="139"/>
      <c r="J659" s="140"/>
      <c r="K659" s="140"/>
      <c r="L659" s="140"/>
      <c r="M659" s="140"/>
      <c r="N659" s="139"/>
      <c r="O659" s="139"/>
      <c r="P659" s="141" t="e">
        <f t="shared" si="46"/>
        <v>#DIV/0!</v>
      </c>
      <c r="Q659" s="141" t="e">
        <f>+G659/#REF!</f>
        <v>#REF!</v>
      </c>
    </row>
    <row r="660" spans="1:17" x14ac:dyDescent="0.2">
      <c r="A660" s="134" t="s">
        <v>3606</v>
      </c>
      <c r="B660" s="134">
        <v>6</v>
      </c>
      <c r="C660" s="134"/>
      <c r="D660" s="136" t="s">
        <v>3607</v>
      </c>
      <c r="E660" s="137">
        <v>10.54</v>
      </c>
      <c r="F660" s="137">
        <f t="shared" si="47"/>
        <v>11.067</v>
      </c>
      <c r="G660" s="146"/>
      <c r="H660" s="139"/>
      <c r="I660" s="139"/>
      <c r="J660" s="140"/>
      <c r="K660" s="140"/>
      <c r="L660" s="140"/>
      <c r="M660" s="140"/>
      <c r="N660" s="139"/>
      <c r="O660" s="139"/>
      <c r="P660" s="141" t="e">
        <f t="shared" si="46"/>
        <v>#DIV/0!</v>
      </c>
      <c r="Q660" s="141" t="e">
        <f>+G660/#REF!</f>
        <v>#REF!</v>
      </c>
    </row>
    <row r="661" spans="1:17" x14ac:dyDescent="0.2">
      <c r="A661" s="134" t="s">
        <v>3608</v>
      </c>
      <c r="B661" s="134">
        <v>6</v>
      </c>
      <c r="C661" s="134"/>
      <c r="D661" s="136" t="s">
        <v>3609</v>
      </c>
      <c r="E661" s="137">
        <v>10.54</v>
      </c>
      <c r="F661" s="137">
        <f t="shared" si="47"/>
        <v>11.067</v>
      </c>
      <c r="G661" s="146"/>
      <c r="H661" s="139"/>
      <c r="I661" s="139"/>
      <c r="J661" s="140"/>
      <c r="K661" s="140"/>
      <c r="L661" s="140"/>
      <c r="M661" s="140"/>
      <c r="N661" s="139"/>
      <c r="O661" s="139"/>
      <c r="P661" s="141" t="e">
        <f t="shared" si="46"/>
        <v>#DIV/0!</v>
      </c>
      <c r="Q661" s="141" t="e">
        <f>+G661/#REF!</f>
        <v>#REF!</v>
      </c>
    </row>
    <row r="662" spans="1:17" x14ac:dyDescent="0.2">
      <c r="A662" s="134" t="s">
        <v>3610</v>
      </c>
      <c r="B662" s="134">
        <v>6</v>
      </c>
      <c r="C662" s="134"/>
      <c r="D662" s="136" t="s">
        <v>3611</v>
      </c>
      <c r="E662" s="137">
        <v>10.54</v>
      </c>
      <c r="F662" s="137">
        <f t="shared" si="47"/>
        <v>11.067</v>
      </c>
      <c r="G662" s="146"/>
      <c r="H662" s="139"/>
      <c r="I662" s="139"/>
      <c r="J662" s="140"/>
      <c r="K662" s="140"/>
      <c r="L662" s="140"/>
      <c r="M662" s="140"/>
      <c r="N662" s="139"/>
      <c r="O662" s="139"/>
      <c r="P662" s="141" t="e">
        <f t="shared" si="46"/>
        <v>#DIV/0!</v>
      </c>
      <c r="Q662" s="164" t="e">
        <f>+G662/#REF!</f>
        <v>#REF!</v>
      </c>
    </row>
    <row r="663" spans="1:17" x14ac:dyDescent="0.2">
      <c r="A663" s="134" t="s">
        <v>3612</v>
      </c>
      <c r="B663" s="134">
        <v>6</v>
      </c>
      <c r="C663" s="134"/>
      <c r="D663" s="136" t="s">
        <v>2029</v>
      </c>
      <c r="E663" s="137">
        <v>2.7</v>
      </c>
      <c r="F663" s="137">
        <f t="shared" si="47"/>
        <v>2.8350000000000004</v>
      </c>
      <c r="G663" s="146"/>
      <c r="H663" s="139"/>
      <c r="I663" s="139"/>
      <c r="J663" s="140"/>
      <c r="K663" s="140"/>
      <c r="L663" s="140"/>
      <c r="M663" s="140"/>
      <c r="N663" s="139"/>
      <c r="O663" s="139"/>
      <c r="P663" s="141" t="e">
        <f t="shared" si="46"/>
        <v>#DIV/0!</v>
      </c>
      <c r="Q663" s="164" t="e">
        <f>+G663/#REF!</f>
        <v>#REF!</v>
      </c>
    </row>
    <row r="664" spans="1:17" x14ac:dyDescent="0.2">
      <c r="A664" s="134" t="s">
        <v>3613</v>
      </c>
      <c r="B664" s="134">
        <v>6</v>
      </c>
      <c r="C664" s="134"/>
      <c r="D664" s="136" t="s">
        <v>2030</v>
      </c>
      <c r="E664" s="137">
        <v>2.7</v>
      </c>
      <c r="F664" s="137">
        <f t="shared" si="47"/>
        <v>2.8350000000000004</v>
      </c>
      <c r="G664" s="146"/>
      <c r="H664" s="139"/>
      <c r="I664" s="139"/>
      <c r="J664" s="140"/>
      <c r="K664" s="140"/>
      <c r="L664" s="140"/>
      <c r="M664" s="140"/>
      <c r="N664" s="139"/>
      <c r="O664" s="139"/>
      <c r="P664" s="141" t="e">
        <f t="shared" si="46"/>
        <v>#DIV/0!</v>
      </c>
      <c r="Q664" s="164" t="e">
        <f>+G664/#REF!</f>
        <v>#REF!</v>
      </c>
    </row>
    <row r="665" spans="1:17" x14ac:dyDescent="0.2">
      <c r="A665" s="134" t="s">
        <v>3614</v>
      </c>
      <c r="B665" s="134">
        <v>6</v>
      </c>
      <c r="C665" s="134"/>
      <c r="D665" s="136" t="s">
        <v>2031</v>
      </c>
      <c r="E665" s="137">
        <v>2.7</v>
      </c>
      <c r="F665" s="137">
        <f t="shared" si="47"/>
        <v>2.8350000000000004</v>
      </c>
      <c r="G665" s="146"/>
      <c r="H665" s="139"/>
      <c r="I665" s="139"/>
      <c r="J665" s="140"/>
      <c r="K665" s="140"/>
      <c r="L665" s="140"/>
      <c r="M665" s="140"/>
      <c r="N665" s="139"/>
      <c r="O665" s="139"/>
      <c r="P665" s="141" t="e">
        <f t="shared" si="46"/>
        <v>#DIV/0!</v>
      </c>
      <c r="Q665" s="164" t="e">
        <f>+G665/#REF!</f>
        <v>#REF!</v>
      </c>
    </row>
    <row r="666" spans="1:17" x14ac:dyDescent="0.2">
      <c r="A666" s="190">
        <v>2994</v>
      </c>
      <c r="B666" s="190"/>
      <c r="C666" s="190"/>
      <c r="D666" s="161" t="s">
        <v>3615</v>
      </c>
      <c r="E666" s="162">
        <v>3.08</v>
      </c>
      <c r="F666" s="162">
        <f t="shared" si="47"/>
        <v>3.2340000000000004</v>
      </c>
      <c r="G666" s="146">
        <v>10.87</v>
      </c>
      <c r="H666" s="140"/>
      <c r="I666" s="140"/>
      <c r="J666" s="140"/>
      <c r="K666" s="140"/>
      <c r="L666" s="140"/>
      <c r="M666" s="140"/>
      <c r="N666" s="140"/>
      <c r="O666" s="140"/>
      <c r="P666" s="163"/>
      <c r="Q666" s="191"/>
    </row>
    <row r="667" spans="1:17" x14ac:dyDescent="0.2">
      <c r="A667" s="190">
        <v>2995</v>
      </c>
      <c r="B667" s="190"/>
      <c r="C667" s="190"/>
      <c r="D667" s="161" t="s">
        <v>3616</v>
      </c>
      <c r="E667" s="162">
        <v>4.6399999999999997</v>
      </c>
      <c r="F667" s="137">
        <f>+E667*1.2</f>
        <v>5.5679999999999996</v>
      </c>
      <c r="G667" s="146">
        <v>16.14</v>
      </c>
      <c r="H667" s="140"/>
      <c r="I667" s="140"/>
      <c r="J667" s="140"/>
      <c r="K667" s="140"/>
      <c r="L667" s="140"/>
      <c r="M667" s="140"/>
      <c r="N667" s="140"/>
      <c r="O667" s="140"/>
      <c r="P667" s="163"/>
      <c r="Q667" s="191"/>
    </row>
    <row r="668" spans="1:17" x14ac:dyDescent="0.2">
      <c r="A668" s="190">
        <v>2996</v>
      </c>
      <c r="B668" s="190"/>
      <c r="C668" s="190"/>
      <c r="D668" s="161" t="s">
        <v>3617</v>
      </c>
      <c r="E668" s="162">
        <v>6.18</v>
      </c>
      <c r="F668" s="137">
        <f>+E668*1.2</f>
        <v>7.4159999999999995</v>
      </c>
      <c r="G668" s="146">
        <v>21.57</v>
      </c>
      <c r="H668" s="140"/>
      <c r="I668" s="140"/>
      <c r="J668" s="140"/>
      <c r="K668" s="140"/>
      <c r="L668" s="140"/>
      <c r="M668" s="140"/>
      <c r="N668" s="140"/>
      <c r="O668" s="140"/>
      <c r="P668" s="163"/>
      <c r="Q668" s="163"/>
    </row>
    <row r="669" spans="1:17" x14ac:dyDescent="0.2">
      <c r="A669" s="190">
        <v>2997</v>
      </c>
      <c r="B669" s="190"/>
      <c r="C669" s="190"/>
      <c r="D669" s="161" t="s">
        <v>3618</v>
      </c>
      <c r="E669" s="162">
        <v>7.72</v>
      </c>
      <c r="F669" s="162">
        <f>+E669*1.2</f>
        <v>9.2639999999999993</v>
      </c>
      <c r="G669" s="146">
        <v>27.95</v>
      </c>
      <c r="H669" s="140"/>
      <c r="I669" s="140"/>
      <c r="J669" s="140"/>
      <c r="K669" s="140"/>
      <c r="L669" s="140"/>
      <c r="M669" s="140"/>
      <c r="N669" s="140"/>
      <c r="O669" s="140"/>
      <c r="P669" s="163"/>
      <c r="Q669" s="163"/>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A2:Q246"/>
  <sheetViews>
    <sheetView workbookViewId="0">
      <selection activeCell="C19" sqref="C19"/>
    </sheetView>
  </sheetViews>
  <sheetFormatPr baseColWidth="10" defaultRowHeight="16" x14ac:dyDescent="0.2"/>
  <cols>
    <col min="1" max="1" width="7" customWidth="1"/>
    <col min="2" max="2" width="9.5" customWidth="1"/>
    <col min="3" max="3" width="45.33203125" customWidth="1"/>
    <col min="4" max="4" width="8.1640625" customWidth="1"/>
    <col min="5" max="5" width="11.33203125" customWidth="1"/>
    <col min="6" max="6" width="12.6640625" customWidth="1"/>
    <col min="7" max="7" width="12.5" customWidth="1"/>
    <col min="9" max="9" width="9" customWidth="1"/>
    <col min="10" max="10" width="40" customWidth="1"/>
    <col min="11" max="11" width="28.6640625" customWidth="1"/>
    <col min="15" max="15" width="14.5" customWidth="1"/>
  </cols>
  <sheetData>
    <row r="2" spans="2:17" x14ac:dyDescent="0.2">
      <c r="B2">
        <v>2100</v>
      </c>
      <c r="C2" s="217" t="s">
        <v>4385</v>
      </c>
    </row>
    <row r="3" spans="2:17" x14ac:dyDescent="0.2">
      <c r="B3" s="218" t="s">
        <v>2086</v>
      </c>
      <c r="C3" s="218" t="s">
        <v>3718</v>
      </c>
      <c r="D3" s="218" t="s">
        <v>2082</v>
      </c>
      <c r="E3" s="218" t="s">
        <v>2624</v>
      </c>
      <c r="F3" s="218" t="s">
        <v>3719</v>
      </c>
      <c r="G3" s="218" t="s">
        <v>3720</v>
      </c>
      <c r="H3" s="218" t="s">
        <v>4386</v>
      </c>
      <c r="I3" s="219" t="s">
        <v>3721</v>
      </c>
      <c r="J3" s="222">
        <v>2101</v>
      </c>
      <c r="K3" s="217" t="s">
        <v>4388</v>
      </c>
    </row>
    <row r="4" spans="2:17" x14ac:dyDescent="0.2">
      <c r="B4" s="8">
        <v>3745</v>
      </c>
      <c r="C4" s="218" t="str">
        <f>VLOOKUP(B4,'PRIX LF'!$A$3:$AO$1194,4,FALSE)</f>
        <v>STATION 1</v>
      </c>
      <c r="D4" s="218">
        <v>1</v>
      </c>
      <c r="E4" s="379">
        <f>VLOOKUP(B4,'PRIX LF'!$A$3:$AO$1194,11,FALSE)*D4</f>
        <v>383.05</v>
      </c>
      <c r="F4" s="379">
        <f>VLOOKUP(B4,'PRIX LF'!$A$3:$AO$1194,14,FALSE)*D4</f>
        <v>1062</v>
      </c>
      <c r="G4" s="379">
        <f>VLOOKUP(B4,'PRIX LF'!$A$3:$AO$1194,15,FALSE)*D4</f>
        <v>840.75</v>
      </c>
      <c r="H4" s="379">
        <f>VLOOKUP(B4,'PRIX LF'!$A$3:$AO$1194,18,FALSE)*D4</f>
        <v>796.5</v>
      </c>
      <c r="I4" s="221">
        <f>VLOOKUP(B4,'PRIX LF'!$A$3:$AO$1194,22,FALSE)*D4</f>
        <v>144</v>
      </c>
      <c r="J4" s="223" t="s">
        <v>2086</v>
      </c>
      <c r="K4" s="218" t="s">
        <v>3718</v>
      </c>
      <c r="L4" s="218" t="s">
        <v>2082</v>
      </c>
      <c r="M4" s="218" t="s">
        <v>2624</v>
      </c>
      <c r="N4" s="218" t="s">
        <v>3719</v>
      </c>
      <c r="O4" s="218" t="s">
        <v>3720</v>
      </c>
      <c r="P4" s="218" t="s">
        <v>4386</v>
      </c>
      <c r="Q4" s="219" t="s">
        <v>3721</v>
      </c>
    </row>
    <row r="5" spans="2:17" x14ac:dyDescent="0.2">
      <c r="B5" s="8">
        <v>2342</v>
      </c>
      <c r="C5" s="218" t="str">
        <f>VLOOKUP(B5,'PRIX LF'!$A$3:$AO$1194,4,FALSE)</f>
        <v>SOFT MEDECINE BALL 3KG</v>
      </c>
      <c r="D5" s="218">
        <v>1</v>
      </c>
      <c r="E5" s="412">
        <f>VLOOKUP(B5,'PRIX LF'!$A$3:$AO$1194,11,FALSE)*D5</f>
        <v>24.79</v>
      </c>
      <c r="F5" s="379">
        <f>VLOOKUP(B5,'PRIX LF'!$A$3:$AO$1194,14,FALSE)*D5</f>
        <v>54</v>
      </c>
      <c r="G5" s="412">
        <f>VLOOKUP(B5,'PRIX LF'!$A$3:$AO$1194,15,FALSE)*D5</f>
        <v>45</v>
      </c>
      <c r="H5" s="412">
        <f>VLOOKUP(B5,'PRIX LF'!$A$3:$AO$1194,18,FALSE)*D5</f>
        <v>42.75</v>
      </c>
      <c r="I5" s="221">
        <f>VLOOKUP(B5,'PRIX LF'!$A$3:$AO$1194,22,FALSE)*D5</f>
        <v>4</v>
      </c>
      <c r="J5" s="382">
        <v>3748</v>
      </c>
      <c r="K5" s="218" t="str">
        <f>VLOOKUP(J5,'PRIX LF'!$A$3:$AO$1194,4,FALSE)</f>
        <v>STATION 4</v>
      </c>
      <c r="L5" s="218">
        <v>1</v>
      </c>
      <c r="M5" s="412">
        <f>VLOOKUP(J5,'PRIX LF'!$A$3:$AO$1194,11,FALSE)*L5</f>
        <v>449.23</v>
      </c>
      <c r="N5" s="379">
        <f>VLOOKUP(J5,'PRIX LF'!$A$3:$AO$1194,14,FALSE)*L5</f>
        <v>1284</v>
      </c>
      <c r="O5" s="412">
        <f>VLOOKUP(J5,'PRIX LF'!$A$3:$AO$1194,15,FALSE)*L5</f>
        <v>963</v>
      </c>
      <c r="P5" s="412">
        <f>VLOOKUP(J5,'PRIX LF'!$A$3:$AO$1194,18,FALSE)*L5</f>
        <v>909.5</v>
      </c>
      <c r="Q5" s="221">
        <f>VLOOKUP(J5,'PRIX LF'!$A$3:$AO$1194,22,FALSE)*L5</f>
        <v>202</v>
      </c>
    </row>
    <row r="6" spans="2:17" x14ac:dyDescent="0.2">
      <c r="B6" s="8">
        <v>2343</v>
      </c>
      <c r="C6" s="218" t="str">
        <f>VLOOKUP(B6,'PRIX LF'!$A$3:$AO$1194,4,FALSE)</f>
        <v>SOFT MEDECINE BALL 6KG</v>
      </c>
      <c r="D6" s="218">
        <v>1</v>
      </c>
      <c r="E6" s="412">
        <f>VLOOKUP(B6,'PRIX LF'!$A$3:$AO$1194,11,FALSE)*D6</f>
        <v>27.64</v>
      </c>
      <c r="F6" s="379">
        <f>VLOOKUP(B6,'PRIX LF'!$A$3:$AO$1194,14,FALSE)*D6</f>
        <v>60</v>
      </c>
      <c r="G6" s="412">
        <f>VLOOKUP(B6,'PRIX LF'!$A$3:$AO$1194,15,FALSE)*D6</f>
        <v>50</v>
      </c>
      <c r="H6" s="412">
        <f>VLOOKUP(B6,'PRIX LF'!$A$3:$AO$1194,18,FALSE)*D6</f>
        <v>47.5</v>
      </c>
      <c r="I6" s="221">
        <f>VLOOKUP(B6,'PRIX LF'!$A$3:$AO$1194,22,FALSE)*D6</f>
        <v>7</v>
      </c>
      <c r="J6" s="382">
        <v>2342</v>
      </c>
      <c r="K6" s="218" t="str">
        <f>VLOOKUP(J6,'PRIX LF'!$A$3:$AO$1194,4,FALSE)</f>
        <v>SOFT MEDECINE BALL 3KG</v>
      </c>
      <c r="L6" s="218">
        <v>1</v>
      </c>
      <c r="M6" s="412">
        <f>VLOOKUP(J6,'PRIX LF'!$A$3:$AO$1194,11,FALSE)*L6</f>
        <v>24.79</v>
      </c>
      <c r="N6" s="379">
        <f>VLOOKUP(J6,'PRIX LF'!$A$3:$AO$1194,14,FALSE)*L6</f>
        <v>54</v>
      </c>
      <c r="O6" s="412">
        <f>VLOOKUP(J6,'PRIX LF'!$A$3:$AO$1194,15,FALSE)*L6</f>
        <v>45</v>
      </c>
      <c r="P6" s="412">
        <f>VLOOKUP(J6,'PRIX LF'!$A$3:$AO$1194,18,FALSE)*L6</f>
        <v>42.75</v>
      </c>
      <c r="Q6" s="221">
        <f>VLOOKUP(J6,'PRIX LF'!$A$3:$AO$1194,22,FALSE)*L6</f>
        <v>4</v>
      </c>
    </row>
    <row r="7" spans="2:17" x14ac:dyDescent="0.2">
      <c r="B7" s="8">
        <v>2344</v>
      </c>
      <c r="C7" s="218" t="str">
        <f>VLOOKUP(B7,'PRIX LF'!$A$3:$AO$1194,4,FALSE)</f>
        <v>SOFT MEDECINE BALL 9KG</v>
      </c>
      <c r="D7" s="218">
        <v>1</v>
      </c>
      <c r="E7" s="412">
        <f>VLOOKUP(B7,'PRIX LF'!$A$3:$AO$1194,11,FALSE)*D7</f>
        <v>29.87</v>
      </c>
      <c r="F7" s="379">
        <f>VLOOKUP(B7,'PRIX LF'!$A$3:$AO$1194,14,FALSE)*D7</f>
        <v>66</v>
      </c>
      <c r="G7" s="412">
        <f>VLOOKUP(B7,'PRIX LF'!$A$3:$AO$1194,15,FALSE)*D7</f>
        <v>55</v>
      </c>
      <c r="H7" s="412">
        <f>VLOOKUP(B7,'PRIX LF'!$A$3:$AO$1194,18,FALSE)*D7</f>
        <v>52.25</v>
      </c>
      <c r="I7" s="221">
        <f>VLOOKUP(B7,'PRIX LF'!$A$3:$AO$1194,22,FALSE)*D7</f>
        <v>10</v>
      </c>
      <c r="J7" s="382">
        <v>2343</v>
      </c>
      <c r="K7" s="218" t="str">
        <f>VLOOKUP(J7,'PRIX LF'!$A$3:$AO$1194,4,FALSE)</f>
        <v>SOFT MEDECINE BALL 6KG</v>
      </c>
      <c r="L7" s="218">
        <v>1</v>
      </c>
      <c r="M7" s="412">
        <f>VLOOKUP(J7,'PRIX LF'!$A$3:$AO$1194,11,FALSE)*L7</f>
        <v>27.64</v>
      </c>
      <c r="N7" s="379">
        <f>VLOOKUP(J7,'PRIX LF'!$A$3:$AO$1194,14,FALSE)*L7</f>
        <v>60</v>
      </c>
      <c r="O7" s="412">
        <f>VLOOKUP(J7,'PRIX LF'!$A$3:$AO$1194,15,FALSE)*L7</f>
        <v>50</v>
      </c>
      <c r="P7" s="412">
        <f>VLOOKUP(J7,'PRIX LF'!$A$3:$AO$1194,18,FALSE)*L7</f>
        <v>47.5</v>
      </c>
      <c r="Q7" s="221">
        <f>VLOOKUP(J7,'PRIX LF'!$A$3:$AO$1194,22,FALSE)*L7</f>
        <v>7</v>
      </c>
    </row>
    <row r="8" spans="2:17" x14ac:dyDescent="0.2">
      <c r="B8" s="8">
        <v>4016</v>
      </c>
      <c r="C8" s="218" t="str">
        <f>VLOOKUP(B8,'PRIX LF'!$A$3:$AO$1194,4,FALSE)</f>
        <v>PLYOBOX BOIS 40/50/60 NOIR</v>
      </c>
      <c r="D8" s="218">
        <v>1</v>
      </c>
      <c r="E8" s="412">
        <f>VLOOKUP(B8,'PRIX LF'!$A$3:$AO$1194,11,FALSE)*D8</f>
        <v>29.5</v>
      </c>
      <c r="F8" s="379">
        <f>VLOOKUP(B8,'PRIX LF'!$A$3:$AO$1194,14,FALSE)*D8</f>
        <v>150</v>
      </c>
      <c r="G8" s="412">
        <f>VLOOKUP(B8,'PRIX LF'!$A$3:$AO$1194,15,FALSE)*D8</f>
        <v>109.375</v>
      </c>
      <c r="H8" s="412">
        <f>VLOOKUP(B8,'PRIX LF'!$A$3:$AO$1194,18,FALSE)*D8</f>
        <v>103.125</v>
      </c>
      <c r="I8" s="221">
        <f>VLOOKUP(B8,'PRIX LF'!$A$3:$AO$1194,22,FALSE)*D8</f>
        <v>15</v>
      </c>
      <c r="J8" s="382">
        <v>2344</v>
      </c>
      <c r="K8" s="218" t="str">
        <f>VLOOKUP(J8,'PRIX LF'!$A$3:$AO$1194,4,FALSE)</f>
        <v>SOFT MEDECINE BALL 9KG</v>
      </c>
      <c r="L8" s="218">
        <v>1</v>
      </c>
      <c r="M8" s="412">
        <f>VLOOKUP(J8,'PRIX LF'!$A$3:$AO$1194,11,FALSE)*L8</f>
        <v>29.87</v>
      </c>
      <c r="N8" s="379">
        <f>VLOOKUP(J8,'PRIX LF'!$A$3:$AO$1194,14,FALSE)*L8</f>
        <v>66</v>
      </c>
      <c r="O8" s="412">
        <f>VLOOKUP(J8,'PRIX LF'!$A$3:$AO$1194,15,FALSE)*L8</f>
        <v>55</v>
      </c>
      <c r="P8" s="412">
        <f>VLOOKUP(J8,'PRIX LF'!$A$3:$AO$1194,18,FALSE)*L8</f>
        <v>52.25</v>
      </c>
      <c r="Q8" s="221">
        <f>VLOOKUP(J8,'PRIX LF'!$A$3:$AO$1194,22,FALSE)*L8</f>
        <v>10</v>
      </c>
    </row>
    <row r="9" spans="2:17" x14ac:dyDescent="0.2">
      <c r="B9" s="8">
        <v>3584</v>
      </c>
      <c r="C9" s="218" t="str">
        <f>VLOOKUP(B9,'PRIX LF'!$A$3:$AO$1194,4,FALSE)</f>
        <v>KETTLEBELL CAST IRON 4 KG</v>
      </c>
      <c r="D9" s="218">
        <v>1</v>
      </c>
      <c r="E9" s="412">
        <f>VLOOKUP(B9,'PRIX LF'!$A$3:$AO$1194,11,FALSE)*D9</f>
        <v>3.12</v>
      </c>
      <c r="F9" s="379">
        <f>VLOOKUP(B9,'PRIX LF'!$A$3:$AO$1194,14,FALSE)*D9</f>
        <v>10.56</v>
      </c>
      <c r="G9" s="412">
        <f>VLOOKUP(B9,'PRIX LF'!$A$3:$AO$1194,15,FALSE)*D9</f>
        <v>8.36</v>
      </c>
      <c r="H9" s="412">
        <f>VLOOKUP(B9,'PRIX LF'!$A$3:$AO$1194,18,FALSE)*D9</f>
        <v>7.9200000000000008</v>
      </c>
      <c r="I9" s="221">
        <f>VLOOKUP(B9,'PRIX LF'!$A$3:$AO$1194,22,FALSE)*D9</f>
        <v>4.2803738317757007</v>
      </c>
      <c r="J9" s="382">
        <v>4016</v>
      </c>
      <c r="K9" s="218" t="str">
        <f>VLOOKUP(J9,'PRIX LF'!$A$3:$AO$1194,4,FALSE)</f>
        <v>PLYOBOX BOIS 40/50/60 NOIR</v>
      </c>
      <c r="L9" s="218">
        <v>1</v>
      </c>
      <c r="M9" s="412">
        <f>VLOOKUP(J9,'PRIX LF'!$A$3:$AO$1194,11,FALSE)*L9</f>
        <v>29.5</v>
      </c>
      <c r="N9" s="379">
        <f>VLOOKUP(J9,'PRIX LF'!$A$3:$AO$1194,14,FALSE)*L9</f>
        <v>150</v>
      </c>
      <c r="O9" s="412">
        <f>VLOOKUP(J9,'PRIX LF'!$A$3:$AO$1194,15,FALSE)*L9</f>
        <v>109.375</v>
      </c>
      <c r="P9" s="412">
        <f>VLOOKUP(J9,'PRIX LF'!$A$3:$AO$1194,18,FALSE)*L9</f>
        <v>103.125</v>
      </c>
      <c r="Q9" s="221">
        <f>VLOOKUP(J9,'PRIX LF'!$A$3:$AO$1194,22,FALSE)*L9</f>
        <v>15</v>
      </c>
    </row>
    <row r="10" spans="2:17" x14ac:dyDescent="0.2">
      <c r="B10" s="380">
        <v>3585</v>
      </c>
      <c r="C10" s="218" t="str">
        <f>VLOOKUP(B10,'PRIX LF'!$A$3:$AO$1194,4,FALSE)</f>
        <v>KETTLEBELL CAST IRON 8 KG</v>
      </c>
      <c r="D10" s="218">
        <v>1</v>
      </c>
      <c r="E10" s="412">
        <f>VLOOKUP(B10,'PRIX LF'!$A$3:$AO$1194,11,FALSE)*D10</f>
        <v>6.24</v>
      </c>
      <c r="F10" s="379">
        <f>VLOOKUP(B10,'PRIX LF'!$A$3:$AO$1194,14,FALSE)*D10</f>
        <v>21.24</v>
      </c>
      <c r="G10" s="412">
        <f>VLOOKUP(B10,'PRIX LF'!$A$3:$AO$1194,15,FALSE)*D10</f>
        <v>16.814999999999998</v>
      </c>
      <c r="H10" s="412">
        <f>VLOOKUP(B10,'PRIX LF'!$A$3:$AO$1194,18,FALSE)*D10</f>
        <v>15.93</v>
      </c>
      <c r="I10" s="221">
        <f>VLOOKUP(B10,'PRIX LF'!$A$3:$AO$1194,22,FALSE)*D10</f>
        <v>8.5607476635514015</v>
      </c>
      <c r="J10" s="382">
        <v>3584</v>
      </c>
      <c r="K10" s="218" t="str">
        <f>VLOOKUP(J10,'PRIX LF'!$A$3:$AO$1194,4,FALSE)</f>
        <v>KETTLEBELL CAST IRON 4 KG</v>
      </c>
      <c r="L10" s="218">
        <v>1</v>
      </c>
      <c r="M10" s="412">
        <f>VLOOKUP(J10,'PRIX LF'!$A$3:$AO$1194,11,FALSE)*L10</f>
        <v>3.12</v>
      </c>
      <c r="N10" s="379">
        <f>VLOOKUP(J10,'PRIX LF'!$A$3:$AO$1194,14,FALSE)*L10</f>
        <v>10.56</v>
      </c>
      <c r="O10" s="412">
        <f>VLOOKUP(J10,'PRIX LF'!$A$3:$AO$1194,15,FALSE)*L10</f>
        <v>8.36</v>
      </c>
      <c r="P10" s="412">
        <f>VLOOKUP(J10,'PRIX LF'!$A$3:$AO$1194,18,FALSE)*L10</f>
        <v>7.9200000000000008</v>
      </c>
      <c r="Q10" s="221">
        <f>VLOOKUP(J10,'PRIX LF'!$A$3:$AO$1194,22,FALSE)*L10</f>
        <v>4.2803738317757007</v>
      </c>
    </row>
    <row r="11" spans="2:17" x14ac:dyDescent="0.2">
      <c r="B11" s="380">
        <v>3586</v>
      </c>
      <c r="C11" s="218" t="str">
        <f>VLOOKUP(B11,'PRIX LF'!$A$3:$AO$1194,4,FALSE)</f>
        <v>KETTLEBELL CAST IRON 10 KG</v>
      </c>
      <c r="D11" s="218">
        <v>1</v>
      </c>
      <c r="E11" s="412">
        <f>VLOOKUP(B11,'PRIX LF'!$A$3:$AO$1194,11,FALSE)*D11</f>
        <v>7.8</v>
      </c>
      <c r="F11" s="379">
        <f>VLOOKUP(B11,'PRIX LF'!$A$3:$AO$1194,14,FALSE)*D11</f>
        <v>26.4</v>
      </c>
      <c r="G11" s="412">
        <f>VLOOKUP(B11,'PRIX LF'!$A$3:$AO$1194,15,FALSE)*D11</f>
        <v>20.9</v>
      </c>
      <c r="H11" s="412">
        <f>VLOOKUP(B11,'PRIX LF'!$A$3:$AO$1194,18,FALSE)*D11</f>
        <v>19.8</v>
      </c>
      <c r="I11" s="221">
        <f>VLOOKUP(B11,'PRIX LF'!$A$3:$AO$1194,22,FALSE)*D11</f>
        <v>10.488997555012226</v>
      </c>
      <c r="J11" s="223">
        <v>3585</v>
      </c>
      <c r="K11" s="218" t="str">
        <f>VLOOKUP(J11,'PRIX LF'!$A$3:$AO$1194,4,FALSE)</f>
        <v>KETTLEBELL CAST IRON 8 KG</v>
      </c>
      <c r="L11" s="218">
        <v>1</v>
      </c>
      <c r="M11" s="412">
        <f>VLOOKUP(J11,'PRIX LF'!$A$3:$AO$1194,11,FALSE)*L11</f>
        <v>6.24</v>
      </c>
      <c r="N11" s="379">
        <f>VLOOKUP(J11,'PRIX LF'!$A$3:$AO$1194,14,FALSE)*L11</f>
        <v>21.24</v>
      </c>
      <c r="O11" s="412">
        <f>VLOOKUP(J11,'PRIX LF'!$A$3:$AO$1194,15,FALSE)*L11</f>
        <v>16.814999999999998</v>
      </c>
      <c r="P11" s="412">
        <f>VLOOKUP(J11,'PRIX LF'!$A$3:$AO$1194,18,FALSE)*L11</f>
        <v>15.93</v>
      </c>
      <c r="Q11" s="221">
        <f>VLOOKUP(J11,'PRIX LF'!$A$3:$AO$1194,22,FALSE)*L11</f>
        <v>8.5607476635514015</v>
      </c>
    </row>
    <row r="12" spans="2:17" x14ac:dyDescent="0.2">
      <c r="B12" s="380">
        <v>3563</v>
      </c>
      <c r="C12" s="218" t="str">
        <f>VLOOKUP(B12,'PRIX LF'!$A$3:$AO$1194,4,FALSE)</f>
        <v>TIMER PRO</v>
      </c>
      <c r="D12" s="218">
        <v>1</v>
      </c>
      <c r="E12" s="412">
        <f>VLOOKUP(B12,'PRIX LF'!$A$3:$AO$1194,11,FALSE)*D12</f>
        <v>75.819999999999993</v>
      </c>
      <c r="F12" s="379">
        <f>VLOOKUP(B12,'PRIX LF'!$A$3:$AO$1194,14,FALSE)*D12</f>
        <v>228</v>
      </c>
      <c r="G12" s="412">
        <f>VLOOKUP(B12,'PRIX LF'!$A$3:$AO$1194,15,FALSE)*D12</f>
        <v>166.25</v>
      </c>
      <c r="H12" s="412">
        <f>VLOOKUP(B12,'PRIX LF'!$A$3:$AO$1194,18,FALSE)*D12</f>
        <v>156.75</v>
      </c>
      <c r="I12" s="221">
        <f>VLOOKUP(B12,'PRIX LF'!$A$3:$AO$1194,22,FALSE)*D12</f>
        <v>3</v>
      </c>
      <c r="J12" s="223">
        <v>3586</v>
      </c>
      <c r="K12" s="218" t="str">
        <f>VLOOKUP(J12,'PRIX LF'!$A$3:$AO$1194,4,FALSE)</f>
        <v>KETTLEBELL CAST IRON 10 KG</v>
      </c>
      <c r="L12" s="218">
        <v>1</v>
      </c>
      <c r="M12" s="412">
        <f>VLOOKUP(J12,'PRIX LF'!$A$3:$AO$1194,11,FALSE)*L12</f>
        <v>7.8</v>
      </c>
      <c r="N12" s="379">
        <f>VLOOKUP(J12,'PRIX LF'!$A$3:$AO$1194,14,FALSE)*L12</f>
        <v>26.4</v>
      </c>
      <c r="O12" s="412">
        <f>VLOOKUP(J12,'PRIX LF'!$A$3:$AO$1194,15,FALSE)*L12</f>
        <v>20.9</v>
      </c>
      <c r="P12" s="412">
        <f>VLOOKUP(J12,'PRIX LF'!$A$3:$AO$1194,18,FALSE)*L12</f>
        <v>19.8</v>
      </c>
      <c r="Q12" s="221">
        <f>VLOOKUP(J12,'PRIX LF'!$A$3:$AO$1194,22,FALSE)*L12</f>
        <v>10.488997555012226</v>
      </c>
    </row>
    <row r="13" spans="2:17" x14ac:dyDescent="0.2">
      <c r="B13" s="380">
        <v>3998</v>
      </c>
      <c r="C13" s="218" t="str">
        <f>VLOOKUP(B13,'PRIX LF'!$A$3:$AO$1194,4,FALSE)</f>
        <v>CORDE DE VITESSE NOIR</v>
      </c>
      <c r="D13" s="218">
        <v>2</v>
      </c>
      <c r="E13" s="412">
        <f>VLOOKUP(B13,'PRIX LF'!$A$3:$AO$1194,11,FALSE)*D13</f>
        <v>3.14</v>
      </c>
      <c r="F13" s="379">
        <f>VLOOKUP(B13,'PRIX LF'!$A$3:$AO$1194,14,FALSE)*D13</f>
        <v>21.599999999999998</v>
      </c>
      <c r="G13" s="412">
        <f>VLOOKUP(B13,'PRIX LF'!$A$3:$AO$1194,15,FALSE)*D13</f>
        <v>13.950000000000001</v>
      </c>
      <c r="H13" s="412">
        <f>VLOOKUP(B13,'PRIX LF'!$A$3:$AO$1194,18,FALSE)*D13</f>
        <v>13.049999999999999</v>
      </c>
      <c r="I13" s="221">
        <f>VLOOKUP(B13,'PRIX LF'!$A$3:$AO$1194,22,FALSE)*D13</f>
        <v>0.16</v>
      </c>
      <c r="J13" s="223">
        <v>3587</v>
      </c>
      <c r="K13" s="218" t="str">
        <f>VLOOKUP(J13,'PRIX LF'!$A$3:$AO$1194,4,FALSE)</f>
        <v>KETTLEBELL CAST IRON 12 KG</v>
      </c>
      <c r="L13" s="218">
        <v>1</v>
      </c>
      <c r="M13" s="412">
        <f>VLOOKUP(J13,'PRIX LF'!$A$3:$AO$1194,11,FALSE)*L13</f>
        <v>9.36</v>
      </c>
      <c r="N13" s="379">
        <f>VLOOKUP(J13,'PRIX LF'!$A$3:$AO$1194,14,FALSE)*L13</f>
        <v>31.799999999999997</v>
      </c>
      <c r="O13" s="412">
        <f>VLOOKUP(J13,'PRIX LF'!$A$3:$AO$1194,15,FALSE)*L13</f>
        <v>25.174999999999997</v>
      </c>
      <c r="P13" s="412">
        <f>VLOOKUP(J13,'PRIX LF'!$A$3:$AO$1194,18,FALSE)*L13</f>
        <v>23.85</v>
      </c>
      <c r="Q13" s="221">
        <f>VLOOKUP(J13,'PRIX LF'!$A$3:$AO$1194,22,FALSE)*L13</f>
        <v>12.58679706601467</v>
      </c>
    </row>
    <row r="14" spans="2:17" x14ac:dyDescent="0.2">
      <c r="B14" s="380">
        <v>3559</v>
      </c>
      <c r="C14" s="218" t="str">
        <f>VLOOKUP(B14,'PRIX LF'!$A$3:$AO$1194,4,FALSE)</f>
        <v>LF SUSPENSION TRAINER JAUNE</v>
      </c>
      <c r="D14" s="218">
        <v>2</v>
      </c>
      <c r="E14" s="412">
        <f>VLOOKUP(B14,'PRIX LF'!$A$3:$AO$1194,11,FALSE)*D14</f>
        <v>35.96</v>
      </c>
      <c r="F14" s="379">
        <f>VLOOKUP(B14,'PRIX LF'!$A$3:$AO$1194,14,FALSE)*D14</f>
        <v>117.6</v>
      </c>
      <c r="G14" s="412">
        <f>VLOOKUP(B14,'PRIX LF'!$A$3:$AO$1194,15,FALSE)*D14</f>
        <v>85.75</v>
      </c>
      <c r="H14" s="412">
        <f>VLOOKUP(B14,'PRIX LF'!$A$3:$AO$1194,18,FALSE)*D14</f>
        <v>80.849999999999994</v>
      </c>
      <c r="I14" s="221">
        <f>VLOOKUP(B14,'PRIX LF'!$A$3:$AO$1194,22,FALSE)*D14</f>
        <v>2.4</v>
      </c>
      <c r="J14" s="223">
        <v>3998</v>
      </c>
      <c r="K14" s="218" t="str">
        <f>VLOOKUP(J14,'PRIX LF'!$A$3:$AO$1194,4,FALSE)</f>
        <v>CORDE DE VITESSE NOIR</v>
      </c>
      <c r="L14" s="218">
        <v>4</v>
      </c>
      <c r="M14" s="412">
        <f>VLOOKUP(J14,'PRIX LF'!$A$3:$AO$1194,11,FALSE)*L14</f>
        <v>6.28</v>
      </c>
      <c r="N14" s="379">
        <f>VLOOKUP(J14,'PRIX LF'!$A$3:$AO$1194,14,FALSE)*L14</f>
        <v>43.199999999999996</v>
      </c>
      <c r="O14" s="412">
        <f>VLOOKUP(J14,'PRIX LF'!$A$3:$AO$1194,15,FALSE)*L14</f>
        <v>27.900000000000002</v>
      </c>
      <c r="P14" s="412">
        <f>VLOOKUP(J14,'PRIX LF'!$A$3:$AO$1194,18,FALSE)*L14</f>
        <v>26.099999999999998</v>
      </c>
      <c r="Q14" s="221">
        <f>VLOOKUP(J14,'PRIX LF'!$A$3:$AO$1194,22,FALSE)*L14</f>
        <v>0.32</v>
      </c>
    </row>
    <row r="15" spans="2:17" x14ac:dyDescent="0.2">
      <c r="B15" s="218"/>
      <c r="C15" s="223" t="s">
        <v>2622</v>
      </c>
      <c r="D15" s="223"/>
      <c r="E15" s="224">
        <f>SUM(E4:E14)</f>
        <v>626.92999999999995</v>
      </c>
      <c r="F15" s="224">
        <f>SUM(F4:F14)</f>
        <v>1817.3999999999999</v>
      </c>
      <c r="G15" s="224">
        <f>SUM(G4:G14)</f>
        <v>1412.15</v>
      </c>
      <c r="H15" s="224">
        <f>SUM(H4:H14)</f>
        <v>1336.425</v>
      </c>
      <c r="I15" s="225">
        <f>SUM(I4:I14)</f>
        <v>208.89011905033934</v>
      </c>
      <c r="J15" s="223">
        <v>3563</v>
      </c>
      <c r="K15" s="218" t="str">
        <f>VLOOKUP(J15,'PRIX LF'!$A$3:$AO$1194,4,FALSE)</f>
        <v>TIMER PRO</v>
      </c>
      <c r="L15" s="218">
        <v>1</v>
      </c>
      <c r="M15" s="412">
        <f>VLOOKUP(J15,'PRIX LF'!$A$3:$AO$1194,11,FALSE)*L15</f>
        <v>75.819999999999993</v>
      </c>
      <c r="N15" s="379">
        <f>VLOOKUP(J15,'PRIX LF'!$A$3:$AO$1194,14,FALSE)*L15</f>
        <v>228</v>
      </c>
      <c r="O15" s="412">
        <f>VLOOKUP(J15,'PRIX LF'!$A$3:$AO$1194,15,FALSE)*L15</f>
        <v>166.25</v>
      </c>
      <c r="P15" s="412">
        <f>VLOOKUP(J15,'PRIX LF'!$A$3:$AO$1194,18,FALSE)*L15</f>
        <v>156.75</v>
      </c>
      <c r="Q15" s="221">
        <f>VLOOKUP(J15,'PRIX LF'!$A$3:$AO$1194,22,FALSE)*L15</f>
        <v>3</v>
      </c>
    </row>
    <row r="16" spans="2:17" x14ac:dyDescent="0.2">
      <c r="E16" s="223" t="s">
        <v>3722</v>
      </c>
      <c r="F16" s="226">
        <f>1-(E15/F15)</f>
        <v>0.65504016727192693</v>
      </c>
      <c r="G16" s="226">
        <f>1-(E15/G15)</f>
        <v>0.55604574584852884</v>
      </c>
      <c r="H16" s="226">
        <f>1-(E15/H15)</f>
        <v>0.53089024823690067</v>
      </c>
      <c r="I16" s="227"/>
      <c r="J16" s="223">
        <v>3559</v>
      </c>
      <c r="K16" s="218" t="str">
        <f>VLOOKUP(J16,'PRIX LF'!$A$3:$AO$1194,4,FALSE)</f>
        <v>LF SUSPENSION TRAINER JAUNE</v>
      </c>
      <c r="L16" s="218">
        <v>4</v>
      </c>
      <c r="M16" s="412">
        <f>VLOOKUP(J16,'PRIX LF'!$A$3:$AO$1194,11,FALSE)*L16</f>
        <v>71.92</v>
      </c>
      <c r="N16" s="379">
        <f>VLOOKUP(J16,'PRIX LF'!$A$3:$AO$1194,14,FALSE)*L16</f>
        <v>235.2</v>
      </c>
      <c r="O16" s="412">
        <f>VLOOKUP(J16,'PRIX LF'!$A$3:$AO$1194,15,FALSE)*L16</f>
        <v>171.5</v>
      </c>
      <c r="P16" s="412">
        <f>VLOOKUP(J16,'PRIX LF'!$A$3:$AO$1194,18,FALSE)*L16</f>
        <v>161.69999999999999</v>
      </c>
      <c r="Q16" s="221">
        <f>VLOOKUP(J16,'PRIX LF'!$A$3:$AO$1194,22,FALSE)*L16</f>
        <v>4.8</v>
      </c>
    </row>
    <row r="17" spans="2:17" x14ac:dyDescent="0.2">
      <c r="E17" s="262" t="s">
        <v>3723</v>
      </c>
      <c r="F17" s="385">
        <v>1438.78</v>
      </c>
      <c r="G17" s="385">
        <v>1366.84</v>
      </c>
      <c r="H17" s="385">
        <v>1294.9000000000001</v>
      </c>
      <c r="I17" s="227"/>
      <c r="J17" s="223"/>
      <c r="K17" s="223" t="s">
        <v>2622</v>
      </c>
      <c r="L17" s="223"/>
      <c r="M17" s="224">
        <f>SUM(M5:M16)</f>
        <v>741.56999999999982</v>
      </c>
      <c r="N17" s="224">
        <f>SUM(N5:N16)</f>
        <v>2210.4</v>
      </c>
      <c r="O17" s="224">
        <f>SUM(O5:O16)</f>
        <v>1659.2750000000001</v>
      </c>
      <c r="P17" s="224">
        <f>SUM(P5:P16)</f>
        <v>1567.175</v>
      </c>
      <c r="Q17" s="384">
        <f>SUM(Q5:Q16)</f>
        <v>282.03691611635406</v>
      </c>
    </row>
    <row r="18" spans="2:17" x14ac:dyDescent="0.2">
      <c r="E18" s="223" t="s">
        <v>3724</v>
      </c>
      <c r="F18" s="226">
        <f>1-(E15/F17)</f>
        <v>0.56426277818707526</v>
      </c>
      <c r="G18" s="226">
        <f>1-(E15/G17)</f>
        <v>0.54132890462673022</v>
      </c>
      <c r="H18" s="226">
        <f>1-(E15/H17)</f>
        <v>0.51584678353540814</v>
      </c>
      <c r="I18" s="227"/>
      <c r="M18" s="223" t="s">
        <v>3722</v>
      </c>
      <c r="N18" s="226">
        <f>1-(M17/N17)</f>
        <v>0.66450868621064063</v>
      </c>
      <c r="O18" s="226">
        <f>1-(M17/O17)</f>
        <v>0.5530758915791536</v>
      </c>
      <c r="P18" s="226">
        <f>1-(M17/P17)</f>
        <v>0.5268109815432227</v>
      </c>
      <c r="Q18" s="227"/>
    </row>
    <row r="19" spans="2:17" x14ac:dyDescent="0.2">
      <c r="E19" s="223" t="s">
        <v>4387</v>
      </c>
      <c r="F19" s="383">
        <f>(F17-F15)/F15</f>
        <v>-0.2083305821503246</v>
      </c>
      <c r="G19" s="383">
        <f>(G17-F17)/F17</f>
        <v>-5.0000695033292131E-2</v>
      </c>
      <c r="H19" s="383">
        <f>(H17-F17)/F17</f>
        <v>-0.10000139006658411</v>
      </c>
      <c r="M19" s="262" t="s">
        <v>3723</v>
      </c>
      <c r="N19" s="385">
        <v>1749.9</v>
      </c>
      <c r="O19" s="385">
        <v>1662.41</v>
      </c>
      <c r="P19" s="396">
        <v>1531.16</v>
      </c>
      <c r="Q19" s="227"/>
    </row>
    <row r="20" spans="2:17" x14ac:dyDescent="0.2">
      <c r="G20" s="381"/>
      <c r="M20" s="397" t="s">
        <v>3724</v>
      </c>
      <c r="N20" s="383">
        <f>1-(M17/N19)</f>
        <v>0.57622149837133563</v>
      </c>
      <c r="O20" s="383">
        <f>1-(M17/O19)</f>
        <v>0.55391870838120572</v>
      </c>
      <c r="P20" s="383">
        <f>1-(M17/P19)</f>
        <v>0.5156809216541709</v>
      </c>
      <c r="Q20" s="227"/>
    </row>
    <row r="21" spans="2:17" x14ac:dyDescent="0.2">
      <c r="M21" s="223" t="s">
        <v>4387</v>
      </c>
      <c r="N21" s="226">
        <v>-0.05</v>
      </c>
      <c r="O21" s="226">
        <v>-0.05</v>
      </c>
      <c r="P21" s="395">
        <v>-0.125</v>
      </c>
    </row>
    <row r="23" spans="2:17" x14ac:dyDescent="0.2">
      <c r="B23" s="222">
        <v>2102</v>
      </c>
      <c r="C23" s="217" t="s">
        <v>4389</v>
      </c>
      <c r="J23" s="222">
        <v>2103</v>
      </c>
      <c r="K23" s="217" t="s">
        <v>4390</v>
      </c>
    </row>
    <row r="24" spans="2:17" x14ac:dyDescent="0.2">
      <c r="B24" s="223" t="s">
        <v>2086</v>
      </c>
      <c r="C24" s="218" t="s">
        <v>3718</v>
      </c>
      <c r="D24" s="218" t="s">
        <v>2082</v>
      </c>
      <c r="E24" s="218" t="s">
        <v>2624</v>
      </c>
      <c r="F24" s="218" t="s">
        <v>3719</v>
      </c>
      <c r="G24" s="218" t="s">
        <v>3720</v>
      </c>
      <c r="H24" s="218" t="s">
        <v>4386</v>
      </c>
      <c r="I24" s="219" t="s">
        <v>3721</v>
      </c>
      <c r="J24" s="223" t="s">
        <v>2086</v>
      </c>
      <c r="K24" s="218" t="s">
        <v>3718</v>
      </c>
      <c r="L24" s="218" t="s">
        <v>2082</v>
      </c>
      <c r="M24" s="218" t="s">
        <v>2624</v>
      </c>
      <c r="N24" s="218" t="s">
        <v>3719</v>
      </c>
      <c r="O24" s="218" t="s">
        <v>3720</v>
      </c>
      <c r="P24" s="218" t="s">
        <v>4386</v>
      </c>
      <c r="Q24" s="219" t="s">
        <v>3721</v>
      </c>
    </row>
    <row r="25" spans="2:17" x14ac:dyDescent="0.2">
      <c r="B25" s="382">
        <v>3459</v>
      </c>
      <c r="C25" s="218" t="str">
        <f>VLOOKUP(B25,'PRIX LF'!$A$3:$AO$1194,4,FALSE)</f>
        <v>CAGE CROSS TRAINING BASIC</v>
      </c>
      <c r="D25" s="218">
        <v>1</v>
      </c>
      <c r="E25" s="412">
        <f>VLOOKUP(B25,'PRIX LF'!$A$3:$AO$1194,11,FALSE)*D25</f>
        <v>947.55</v>
      </c>
      <c r="F25" s="379">
        <f>VLOOKUP(B25,'PRIX LF'!$A$3:$AO$1194,14,FALSE)*D25</f>
        <v>2880</v>
      </c>
      <c r="G25" s="412">
        <f>VLOOKUP(B25,'PRIX LF'!$A$3:$AO$1194,15,FALSE)*D25</f>
        <v>2100</v>
      </c>
      <c r="H25" s="412">
        <f>VLOOKUP(B25,'PRIX LF'!$A$3:$AO$1194,18,FALSE)*D25</f>
        <v>1980</v>
      </c>
      <c r="I25" s="221">
        <f>VLOOKUP(B25,'PRIX LF'!$A$3:$AO$1194,22,FALSE)*D25</f>
        <v>482</v>
      </c>
      <c r="J25" s="382">
        <v>3458</v>
      </c>
      <c r="K25" s="218" t="str">
        <f>VLOOKUP(J25,'PRIX LF'!$A$3:$AO$1194,4,FALSE)</f>
        <v>CAGE CROSS TRAINING POWER</v>
      </c>
      <c r="L25" s="218">
        <v>1</v>
      </c>
      <c r="M25" s="412">
        <f>VLOOKUP(J25,'PRIX LF'!$A$3:$AO$1194,11,FALSE)*L25</f>
        <v>1835.71</v>
      </c>
      <c r="N25" s="379">
        <f>VLOOKUP(J25,'PRIX LF'!$A$3:$AO$1194,14,FALSE)*L25</f>
        <v>4200</v>
      </c>
      <c r="O25" s="412">
        <f>VLOOKUP(J25,'PRIX LF'!$A$3:$AO$1194,15,FALSE)*L25</f>
        <v>3150</v>
      </c>
      <c r="P25" s="412">
        <f>VLOOKUP(J25,'PRIX LF'!$A$3:$AO$1194,18,FALSE)*L25</f>
        <v>3062.5</v>
      </c>
      <c r="Q25" s="221">
        <f>VLOOKUP(J25,'PRIX LF'!$A$3:$AO$1194,22,FALSE)*L25</f>
        <v>416</v>
      </c>
    </row>
    <row r="26" spans="2:17" x14ac:dyDescent="0.2">
      <c r="B26" s="382">
        <v>2342</v>
      </c>
      <c r="C26" s="218" t="str">
        <f>VLOOKUP(B26,'PRIX LF'!$A$3:$AO$1194,4,FALSE)</f>
        <v>SOFT MEDECINE BALL 3KG</v>
      </c>
      <c r="D26" s="218">
        <v>1</v>
      </c>
      <c r="E26" s="412">
        <f>VLOOKUP(B26,'PRIX LF'!$A$3:$AO$1194,11,FALSE)*D26</f>
        <v>24.79</v>
      </c>
      <c r="F26" s="379">
        <f>VLOOKUP(B26,'PRIX LF'!$A$3:$AO$1194,14,FALSE)*D26</f>
        <v>54</v>
      </c>
      <c r="G26" s="412">
        <f>VLOOKUP(B26,'PRIX LF'!$A$3:$AO$1194,15,FALSE)*D26</f>
        <v>45</v>
      </c>
      <c r="H26" s="412">
        <f>VLOOKUP(B26,'PRIX LF'!$A$3:$AO$1194,18,FALSE)*D26</f>
        <v>42.75</v>
      </c>
      <c r="I26" s="221">
        <f>VLOOKUP(B26,'PRIX LF'!$A$3:$AO$1194,22,FALSE)*D26</f>
        <v>4</v>
      </c>
      <c r="J26" s="382">
        <v>2342</v>
      </c>
      <c r="K26" s="218" t="str">
        <f>VLOOKUP(J26,'PRIX LF'!$A$3:$AO$1194,4,FALSE)</f>
        <v>SOFT MEDECINE BALL 3KG</v>
      </c>
      <c r="L26" s="218">
        <v>1</v>
      </c>
      <c r="M26" s="412">
        <f>VLOOKUP(J26,'PRIX LF'!$A$3:$AO$1194,11,FALSE)*L26</f>
        <v>24.79</v>
      </c>
      <c r="N26" s="379">
        <f>VLOOKUP(J26,'PRIX LF'!$A$3:$AO$1194,14,FALSE)*L26</f>
        <v>54</v>
      </c>
      <c r="O26" s="412">
        <f>VLOOKUP(J26,'PRIX LF'!$A$3:$AO$1194,15,FALSE)*L26</f>
        <v>45</v>
      </c>
      <c r="P26" s="412">
        <f>VLOOKUP(J26,'PRIX LF'!$A$3:$AO$1194,18,FALSE)*L26</f>
        <v>42.75</v>
      </c>
      <c r="Q26" s="221">
        <f>VLOOKUP(J26,'PRIX LF'!$A$3:$AO$1194,22,FALSE)*L26</f>
        <v>4</v>
      </c>
    </row>
    <row r="27" spans="2:17" x14ac:dyDescent="0.2">
      <c r="B27" s="382">
        <v>2343</v>
      </c>
      <c r="C27" s="218" t="str">
        <f>VLOOKUP(B27,'PRIX LF'!$A$3:$AO$1194,4,FALSE)</f>
        <v>SOFT MEDECINE BALL 6KG</v>
      </c>
      <c r="D27" s="218">
        <v>1</v>
      </c>
      <c r="E27" s="412">
        <f>VLOOKUP(B27,'PRIX LF'!$A$3:$AO$1194,11,FALSE)*D27</f>
        <v>27.64</v>
      </c>
      <c r="F27" s="379">
        <f>VLOOKUP(B27,'PRIX LF'!$A$3:$AO$1194,14,FALSE)*D27</f>
        <v>60</v>
      </c>
      <c r="G27" s="412">
        <f>VLOOKUP(B27,'PRIX LF'!$A$3:$AO$1194,15,FALSE)*D27</f>
        <v>50</v>
      </c>
      <c r="H27" s="412">
        <f>VLOOKUP(B27,'PRIX LF'!$A$3:$AO$1194,18,FALSE)*D27</f>
        <v>47.5</v>
      </c>
      <c r="I27" s="221">
        <f>VLOOKUP(B27,'PRIX LF'!$A$3:$AO$1194,22,FALSE)*D27</f>
        <v>7</v>
      </c>
      <c r="J27" s="382">
        <v>2343</v>
      </c>
      <c r="K27" s="218" t="str">
        <f>VLOOKUP(J27,'PRIX LF'!$A$3:$AO$1194,4,FALSE)</f>
        <v>SOFT MEDECINE BALL 6KG</v>
      </c>
      <c r="L27" s="218">
        <v>1</v>
      </c>
      <c r="M27" s="412">
        <f>VLOOKUP(J27,'PRIX LF'!$A$3:$AO$1194,11,FALSE)*L27</f>
        <v>27.64</v>
      </c>
      <c r="N27" s="379">
        <f>VLOOKUP(J27,'PRIX LF'!$A$3:$AO$1194,14,FALSE)*L27</f>
        <v>60</v>
      </c>
      <c r="O27" s="412">
        <f>VLOOKUP(J27,'PRIX LF'!$A$3:$AO$1194,15,FALSE)*L27</f>
        <v>50</v>
      </c>
      <c r="P27" s="412">
        <f>VLOOKUP(J27,'PRIX LF'!$A$3:$AO$1194,18,FALSE)*L27</f>
        <v>47.5</v>
      </c>
      <c r="Q27" s="221">
        <f>VLOOKUP(J27,'PRIX LF'!$A$3:$AO$1194,22,FALSE)*L27</f>
        <v>7</v>
      </c>
    </row>
    <row r="28" spans="2:17" x14ac:dyDescent="0.2">
      <c r="B28" s="382">
        <v>2344</v>
      </c>
      <c r="C28" s="218" t="str">
        <f>VLOOKUP(B28,'PRIX LF'!$A$3:$AO$1194,4,FALSE)</f>
        <v>SOFT MEDECINE BALL 9KG</v>
      </c>
      <c r="D28" s="218">
        <v>1</v>
      </c>
      <c r="E28" s="412">
        <f>VLOOKUP(B28,'PRIX LF'!$A$3:$AO$1194,11,FALSE)*D28</f>
        <v>29.87</v>
      </c>
      <c r="F28" s="379">
        <f>VLOOKUP(B28,'PRIX LF'!$A$3:$AO$1194,14,FALSE)*D28</f>
        <v>66</v>
      </c>
      <c r="G28" s="412">
        <f>VLOOKUP(B28,'PRIX LF'!$A$3:$AO$1194,15,FALSE)*D28</f>
        <v>55</v>
      </c>
      <c r="H28" s="412">
        <f>VLOOKUP(B28,'PRIX LF'!$A$3:$AO$1194,18,FALSE)*D28</f>
        <v>52.25</v>
      </c>
      <c r="I28" s="221">
        <f>VLOOKUP(B28,'PRIX LF'!$A$3:$AO$1194,22,FALSE)*D28</f>
        <v>10</v>
      </c>
      <c r="J28" s="382">
        <v>2344</v>
      </c>
      <c r="K28" s="218" t="str">
        <f>VLOOKUP(J28,'PRIX LF'!$A$3:$AO$1194,4,FALSE)</f>
        <v>SOFT MEDECINE BALL 9KG</v>
      </c>
      <c r="L28" s="218">
        <v>1</v>
      </c>
      <c r="M28" s="412">
        <f>VLOOKUP(J28,'PRIX LF'!$A$3:$AO$1194,11,FALSE)*L28</f>
        <v>29.87</v>
      </c>
      <c r="N28" s="379">
        <f>VLOOKUP(J28,'PRIX LF'!$A$3:$AO$1194,14,FALSE)*L28</f>
        <v>66</v>
      </c>
      <c r="O28" s="412">
        <f>VLOOKUP(J28,'PRIX LF'!$A$3:$AO$1194,15,FALSE)*L28</f>
        <v>55</v>
      </c>
      <c r="P28" s="412">
        <f>VLOOKUP(J28,'PRIX LF'!$A$3:$AO$1194,18,FALSE)*L28</f>
        <v>52.25</v>
      </c>
      <c r="Q28" s="221">
        <f>VLOOKUP(J28,'PRIX LF'!$A$3:$AO$1194,22,FALSE)*L28</f>
        <v>10</v>
      </c>
    </row>
    <row r="29" spans="2:17" x14ac:dyDescent="0.2">
      <c r="B29" s="382">
        <v>4016</v>
      </c>
      <c r="C29" s="218" t="str">
        <f>VLOOKUP(B29,'PRIX LF'!$A$3:$AO$1194,4,FALSE)</f>
        <v>PLYOBOX BOIS 40/50/60 NOIR</v>
      </c>
      <c r="D29" s="218">
        <v>1</v>
      </c>
      <c r="E29" s="412">
        <f>VLOOKUP(B29,'PRIX LF'!$A$3:$AO$1194,11,FALSE)*D29</f>
        <v>29.5</v>
      </c>
      <c r="F29" s="379">
        <f>VLOOKUP(B29,'PRIX LF'!$A$3:$AO$1194,14,FALSE)*D29</f>
        <v>150</v>
      </c>
      <c r="G29" s="412">
        <f>VLOOKUP(B29,'PRIX LF'!$A$3:$AO$1194,15,FALSE)*D29</f>
        <v>109.375</v>
      </c>
      <c r="H29" s="412">
        <f>VLOOKUP(B29,'PRIX LF'!$A$3:$AO$1194,18,FALSE)*D29</f>
        <v>103.125</v>
      </c>
      <c r="I29" s="221">
        <f>VLOOKUP(B29,'PRIX LF'!$A$3:$AO$1194,22,FALSE)*D29</f>
        <v>15</v>
      </c>
      <c r="J29" s="382">
        <v>4016</v>
      </c>
      <c r="K29" s="218" t="str">
        <f>VLOOKUP(J29,'PRIX LF'!$A$3:$AO$1194,4,FALSE)</f>
        <v>PLYOBOX BOIS 40/50/60 NOIR</v>
      </c>
      <c r="L29" s="218">
        <v>1</v>
      </c>
      <c r="M29" s="412">
        <f>VLOOKUP(J29,'PRIX LF'!$A$3:$AO$1194,11,FALSE)*L29</f>
        <v>29.5</v>
      </c>
      <c r="N29" s="379">
        <f>VLOOKUP(J29,'PRIX LF'!$A$3:$AO$1194,14,FALSE)*L29</f>
        <v>150</v>
      </c>
      <c r="O29" s="412">
        <f>VLOOKUP(J29,'PRIX LF'!$A$3:$AO$1194,15,FALSE)*L29</f>
        <v>109.375</v>
      </c>
      <c r="P29" s="412">
        <f>VLOOKUP(J29,'PRIX LF'!$A$3:$AO$1194,18,FALSE)*L29</f>
        <v>103.125</v>
      </c>
      <c r="Q29" s="221">
        <f>VLOOKUP(J29,'PRIX LF'!$A$3:$AO$1194,22,FALSE)*L29</f>
        <v>15</v>
      </c>
    </row>
    <row r="30" spans="2:17" x14ac:dyDescent="0.2">
      <c r="B30" s="382">
        <v>3584</v>
      </c>
      <c r="C30" s="218" t="str">
        <f>VLOOKUP(B30,'PRIX LF'!$A$3:$AO$1194,4,FALSE)</f>
        <v>KETTLEBELL CAST IRON 4 KG</v>
      </c>
      <c r="D30" s="218">
        <v>1</v>
      </c>
      <c r="E30" s="412">
        <f>VLOOKUP(B30,'PRIX LF'!$A$3:$AO$1194,11,FALSE)*D30</f>
        <v>3.12</v>
      </c>
      <c r="F30" s="379">
        <f>VLOOKUP(B30,'PRIX LF'!$A$3:$AO$1194,14,FALSE)*D30</f>
        <v>10.56</v>
      </c>
      <c r="G30" s="412">
        <f>VLOOKUP(B30,'PRIX LF'!$A$3:$AO$1194,15,FALSE)*D30</f>
        <v>8.36</v>
      </c>
      <c r="H30" s="412">
        <f>VLOOKUP(B30,'PRIX LF'!$A$3:$AO$1194,18,FALSE)*D30</f>
        <v>7.9200000000000008</v>
      </c>
      <c r="I30" s="221">
        <f>VLOOKUP(B30,'PRIX LF'!$A$3:$AO$1194,22,FALSE)*D30</f>
        <v>4.2803738317757007</v>
      </c>
      <c r="J30" s="382">
        <v>3584</v>
      </c>
      <c r="K30" s="218" t="str">
        <f>VLOOKUP(J30,'PRIX LF'!$A$3:$AO$1194,4,FALSE)</f>
        <v>KETTLEBELL CAST IRON 4 KG</v>
      </c>
      <c r="L30" s="218">
        <v>1</v>
      </c>
      <c r="M30" s="412">
        <f>VLOOKUP(J30,'PRIX LF'!$A$3:$AO$1194,11,FALSE)*L30</f>
        <v>3.12</v>
      </c>
      <c r="N30" s="379">
        <f>VLOOKUP(J30,'PRIX LF'!$A$3:$AO$1194,14,FALSE)*L30</f>
        <v>10.56</v>
      </c>
      <c r="O30" s="412">
        <f>VLOOKUP(J30,'PRIX LF'!$A$3:$AO$1194,15,FALSE)*L30</f>
        <v>8.36</v>
      </c>
      <c r="P30" s="412">
        <f>VLOOKUP(J30,'PRIX LF'!$A$3:$AO$1194,18,FALSE)*L30</f>
        <v>7.9200000000000008</v>
      </c>
      <c r="Q30" s="221">
        <f>VLOOKUP(J30,'PRIX LF'!$A$3:$AO$1194,22,FALSE)*L30</f>
        <v>4.2803738317757007</v>
      </c>
    </row>
    <row r="31" spans="2:17" x14ac:dyDescent="0.2">
      <c r="B31" s="223">
        <v>3585</v>
      </c>
      <c r="C31" s="218" t="str">
        <f>VLOOKUP(B31,'PRIX LF'!$A$3:$AO$1194,4,FALSE)</f>
        <v>KETTLEBELL CAST IRON 8 KG</v>
      </c>
      <c r="D31" s="218">
        <v>1</v>
      </c>
      <c r="E31" s="412">
        <f>VLOOKUP(B31,'PRIX LF'!$A$3:$AO$1194,11,FALSE)*D31</f>
        <v>6.24</v>
      </c>
      <c r="F31" s="379">
        <f>VLOOKUP(B31,'PRIX LF'!$A$3:$AO$1194,14,FALSE)*D31</f>
        <v>21.24</v>
      </c>
      <c r="G31" s="412">
        <f>VLOOKUP(B31,'PRIX LF'!$A$3:$AO$1194,15,FALSE)*D31</f>
        <v>16.814999999999998</v>
      </c>
      <c r="H31" s="412">
        <f>VLOOKUP(B31,'PRIX LF'!$A$3:$AO$1194,18,FALSE)*D31</f>
        <v>15.93</v>
      </c>
      <c r="I31" s="221">
        <f>VLOOKUP(B31,'PRIX LF'!$A$3:$AO$1194,22,FALSE)*D31</f>
        <v>8.5607476635514015</v>
      </c>
      <c r="J31" s="223">
        <v>3585</v>
      </c>
      <c r="K31" s="218" t="str">
        <f>VLOOKUP(J31,'PRIX LF'!$A$3:$AO$1194,4,FALSE)</f>
        <v>KETTLEBELL CAST IRON 8 KG</v>
      </c>
      <c r="L31" s="218">
        <v>1</v>
      </c>
      <c r="M31" s="412">
        <f>VLOOKUP(J31,'PRIX LF'!$A$3:$AO$1194,11,FALSE)*L31</f>
        <v>6.24</v>
      </c>
      <c r="N31" s="379">
        <f>VLOOKUP(J31,'PRIX LF'!$A$3:$AO$1194,14,FALSE)*L31</f>
        <v>21.24</v>
      </c>
      <c r="O31" s="412">
        <f>VLOOKUP(J31,'PRIX LF'!$A$3:$AO$1194,15,FALSE)*L31</f>
        <v>16.814999999999998</v>
      </c>
      <c r="P31" s="412">
        <f>VLOOKUP(J31,'PRIX LF'!$A$3:$AO$1194,18,FALSE)*L31</f>
        <v>15.93</v>
      </c>
      <c r="Q31" s="221">
        <f>VLOOKUP(J31,'PRIX LF'!$A$3:$AO$1194,22,FALSE)*L31</f>
        <v>8.5607476635514015</v>
      </c>
    </row>
    <row r="32" spans="2:17" x14ac:dyDescent="0.2">
      <c r="B32" s="223">
        <v>3586</v>
      </c>
      <c r="C32" s="218" t="str">
        <f>VLOOKUP(B32,'PRIX LF'!$A$3:$AO$1194,4,FALSE)</f>
        <v>KETTLEBELL CAST IRON 10 KG</v>
      </c>
      <c r="D32" s="218">
        <v>1</v>
      </c>
      <c r="E32" s="412">
        <f>VLOOKUP(B32,'PRIX LF'!$A$3:$AO$1194,11,FALSE)*D32</f>
        <v>7.8</v>
      </c>
      <c r="F32" s="379">
        <f>VLOOKUP(B32,'PRIX LF'!$A$3:$AO$1194,14,FALSE)*D32</f>
        <v>26.4</v>
      </c>
      <c r="G32" s="412">
        <f>VLOOKUP(B32,'PRIX LF'!$A$3:$AO$1194,15,FALSE)*D32</f>
        <v>20.9</v>
      </c>
      <c r="H32" s="412">
        <f>VLOOKUP(B32,'PRIX LF'!$A$3:$AO$1194,18,FALSE)*D32</f>
        <v>19.8</v>
      </c>
      <c r="I32" s="221">
        <f>VLOOKUP(B32,'PRIX LF'!$A$3:$AO$1194,22,FALSE)*D32</f>
        <v>10.488997555012226</v>
      </c>
      <c r="J32" s="223">
        <v>3586</v>
      </c>
      <c r="K32" s="218" t="str">
        <f>VLOOKUP(J32,'PRIX LF'!$A$3:$AO$1194,4,FALSE)</f>
        <v>KETTLEBELL CAST IRON 10 KG</v>
      </c>
      <c r="L32" s="218">
        <v>1</v>
      </c>
      <c r="M32" s="412">
        <f>VLOOKUP(J32,'PRIX LF'!$A$3:$AO$1194,11,FALSE)*L32</f>
        <v>7.8</v>
      </c>
      <c r="N32" s="379">
        <f>VLOOKUP(J32,'PRIX LF'!$A$3:$AO$1194,14,FALSE)*L32</f>
        <v>26.4</v>
      </c>
      <c r="O32" s="412">
        <f>VLOOKUP(J32,'PRIX LF'!$A$3:$AO$1194,15,FALSE)*L32</f>
        <v>20.9</v>
      </c>
      <c r="P32" s="412">
        <f>VLOOKUP(J32,'PRIX LF'!$A$3:$AO$1194,18,FALSE)*L32</f>
        <v>19.8</v>
      </c>
      <c r="Q32" s="221">
        <f>VLOOKUP(J32,'PRIX LF'!$A$3:$AO$1194,22,FALSE)*L32</f>
        <v>10.488997555012226</v>
      </c>
    </row>
    <row r="33" spans="2:17" x14ac:dyDescent="0.2">
      <c r="B33" s="223">
        <v>3587</v>
      </c>
      <c r="C33" s="218" t="str">
        <f>VLOOKUP(B33,'PRIX LF'!$A$3:$AO$1194,4,FALSE)</f>
        <v>KETTLEBELL CAST IRON 12 KG</v>
      </c>
      <c r="D33" s="218">
        <v>1</v>
      </c>
      <c r="E33" s="412">
        <f>VLOOKUP(B33,'PRIX LF'!$A$3:$AO$1194,11,FALSE)*D33</f>
        <v>9.36</v>
      </c>
      <c r="F33" s="379">
        <f>VLOOKUP(B33,'PRIX LF'!$A$3:$AO$1194,14,FALSE)*D33</f>
        <v>31.799999999999997</v>
      </c>
      <c r="G33" s="412">
        <f>VLOOKUP(B33,'PRIX LF'!$A$3:$AO$1194,15,FALSE)*D33</f>
        <v>25.174999999999997</v>
      </c>
      <c r="H33" s="412">
        <f>VLOOKUP(B33,'PRIX LF'!$A$3:$AO$1194,18,FALSE)*D33</f>
        <v>23.85</v>
      </c>
      <c r="I33" s="221">
        <f>VLOOKUP(B33,'PRIX LF'!$A$3:$AO$1194,22,FALSE)*D33</f>
        <v>12.58679706601467</v>
      </c>
      <c r="J33" s="223">
        <v>3587</v>
      </c>
      <c r="K33" s="218" t="str">
        <f>VLOOKUP(J33,'PRIX LF'!$A$3:$AO$1194,4,FALSE)</f>
        <v>KETTLEBELL CAST IRON 12 KG</v>
      </c>
      <c r="L33" s="218">
        <v>1</v>
      </c>
      <c r="M33" s="412">
        <f>VLOOKUP(J33,'PRIX LF'!$A$3:$AO$1194,11,FALSE)*L33</f>
        <v>9.36</v>
      </c>
      <c r="N33" s="379">
        <f>VLOOKUP(J33,'PRIX LF'!$A$3:$AO$1194,14,FALSE)*L33</f>
        <v>31.799999999999997</v>
      </c>
      <c r="O33" s="412">
        <f>VLOOKUP(J33,'PRIX LF'!$A$3:$AO$1194,15,FALSE)*L33</f>
        <v>25.174999999999997</v>
      </c>
      <c r="P33" s="412">
        <f>VLOOKUP(J33,'PRIX LF'!$A$3:$AO$1194,18,FALSE)*L33</f>
        <v>23.85</v>
      </c>
      <c r="Q33" s="221">
        <f>VLOOKUP(J33,'PRIX LF'!$A$3:$AO$1194,22,FALSE)*L33</f>
        <v>12.58679706601467</v>
      </c>
    </row>
    <row r="34" spans="2:17" x14ac:dyDescent="0.2">
      <c r="B34" s="223">
        <v>3588</v>
      </c>
      <c r="C34" s="218" t="str">
        <f>VLOOKUP(B34,'PRIX LF'!$A$3:$AO$1194,4,FALSE)</f>
        <v>KETTLEBELL CAST IRON 16 KG</v>
      </c>
      <c r="D34" s="218">
        <v>1</v>
      </c>
      <c r="E34" s="412">
        <f>VLOOKUP(B34,'PRIX LF'!$A$3:$AO$1194,11,FALSE)*D34</f>
        <v>12.48</v>
      </c>
      <c r="F34" s="379">
        <f>VLOOKUP(B34,'PRIX LF'!$A$3:$AO$1194,14,FALSE)*D34</f>
        <v>42</v>
      </c>
      <c r="G34" s="412">
        <f>VLOOKUP(B34,'PRIX LF'!$A$3:$AO$1194,15,FALSE)*D34</f>
        <v>33.25</v>
      </c>
      <c r="H34" s="412">
        <f>VLOOKUP(B34,'PRIX LF'!$A$3:$AO$1194,18,FALSE)*D34</f>
        <v>31.5</v>
      </c>
      <c r="I34" s="221">
        <f>VLOOKUP(B34,'PRIX LF'!$A$3:$AO$1194,22,FALSE)*D34</f>
        <v>16.782396088019564</v>
      </c>
      <c r="J34" s="223">
        <v>3588</v>
      </c>
      <c r="K34" s="218" t="str">
        <f>VLOOKUP(J34,'PRIX LF'!$A$3:$AO$1194,4,FALSE)</f>
        <v>KETTLEBELL CAST IRON 16 KG</v>
      </c>
      <c r="L34" s="218">
        <v>1</v>
      </c>
      <c r="M34" s="412">
        <f>VLOOKUP(J34,'PRIX LF'!$A$3:$AO$1194,11,FALSE)*L34</f>
        <v>12.48</v>
      </c>
      <c r="N34" s="379">
        <f>VLOOKUP(J34,'PRIX LF'!$A$3:$AO$1194,14,FALSE)*L34</f>
        <v>42</v>
      </c>
      <c r="O34" s="412">
        <f>VLOOKUP(J34,'PRIX LF'!$A$3:$AO$1194,15,FALSE)*L34</f>
        <v>33.25</v>
      </c>
      <c r="P34" s="412">
        <f>VLOOKUP(J34,'PRIX LF'!$A$3:$AO$1194,18,FALSE)*L34</f>
        <v>31.5</v>
      </c>
      <c r="Q34" s="221">
        <f>VLOOKUP(J34,'PRIX LF'!$A$3:$AO$1194,22,FALSE)*L34</f>
        <v>16.782396088019564</v>
      </c>
    </row>
    <row r="35" spans="2:17" x14ac:dyDescent="0.2">
      <c r="B35" s="223">
        <v>3998</v>
      </c>
      <c r="C35" s="218" t="str">
        <f>VLOOKUP(B35,'PRIX LF'!$A$3:$AO$1194,4,FALSE)</f>
        <v>CORDE DE VITESSE NOIR</v>
      </c>
      <c r="D35" s="218">
        <v>6</v>
      </c>
      <c r="E35" s="412">
        <f>VLOOKUP(B35,'PRIX LF'!$A$3:$AO$1194,11,FALSE)*D35</f>
        <v>9.42</v>
      </c>
      <c r="F35" s="379">
        <f>VLOOKUP(B35,'PRIX LF'!$A$3:$AO$1194,14,FALSE)*D35</f>
        <v>64.8</v>
      </c>
      <c r="G35" s="412">
        <f>VLOOKUP(B35,'PRIX LF'!$A$3:$AO$1194,15,FALSE)*D35</f>
        <v>41.85</v>
      </c>
      <c r="H35" s="412">
        <f>VLOOKUP(B35,'PRIX LF'!$A$3:$AO$1194,18,FALSE)*D35</f>
        <v>39.15</v>
      </c>
      <c r="I35" s="221">
        <f>VLOOKUP(B35,'PRIX LF'!$A$3:$AO$1194,22,FALSE)*D35</f>
        <v>0.48</v>
      </c>
      <c r="J35" s="223">
        <v>3589</v>
      </c>
      <c r="K35" s="218" t="str">
        <f>VLOOKUP(J35,'PRIX LF'!$A$3:$AO$1194,4,FALSE)</f>
        <v>KETTLEBELL CAST IRON 20 KG</v>
      </c>
      <c r="L35" s="218">
        <v>1</v>
      </c>
      <c r="M35" s="412">
        <f>VLOOKUP(J35,'PRIX LF'!$A$3:$AO$1194,11,FALSE)*L35</f>
        <v>15.6</v>
      </c>
      <c r="N35" s="379">
        <f>VLOOKUP(J35,'PRIX LF'!$A$3:$AO$1194,14,FALSE)*L35</f>
        <v>52.8</v>
      </c>
      <c r="O35" s="412">
        <f>VLOOKUP(J35,'PRIX LF'!$A$3:$AO$1194,15,FALSE)*L35</f>
        <v>41.8</v>
      </c>
      <c r="P35" s="412">
        <f>VLOOKUP(J35,'PRIX LF'!$A$3:$AO$1194,18,FALSE)*L35</f>
        <v>39.6</v>
      </c>
      <c r="Q35" s="221">
        <f>VLOOKUP(J35,'PRIX LF'!$A$3:$AO$1194,22,FALSE)*L35</f>
        <v>20.612244897959187</v>
      </c>
    </row>
    <row r="36" spans="2:17" x14ac:dyDescent="0.2">
      <c r="B36" s="223">
        <v>3563</v>
      </c>
      <c r="C36" s="218" t="str">
        <f>VLOOKUP(B36,'PRIX LF'!$A$3:$AO$1194,4,FALSE)</f>
        <v>TIMER PRO</v>
      </c>
      <c r="D36" s="218">
        <v>1</v>
      </c>
      <c r="E36" s="412">
        <f>VLOOKUP(B36,'PRIX LF'!$A$3:$AO$1194,11,FALSE)*D36</f>
        <v>75.819999999999993</v>
      </c>
      <c r="F36" s="379">
        <f>VLOOKUP(B36,'PRIX LF'!$A$3:$AO$1194,14,FALSE)*D36</f>
        <v>228</v>
      </c>
      <c r="G36" s="412">
        <f>VLOOKUP(B36,'PRIX LF'!$A$3:$AO$1194,15,FALSE)*D36</f>
        <v>166.25</v>
      </c>
      <c r="H36" s="412">
        <f>VLOOKUP(B36,'PRIX LF'!$A$3:$AO$1194,18,FALSE)*D36</f>
        <v>156.75</v>
      </c>
      <c r="I36" s="221">
        <f>VLOOKUP(B36,'PRIX LF'!$A$3:$AO$1194,22,FALSE)*D36</f>
        <v>3</v>
      </c>
      <c r="J36" s="223">
        <v>2341</v>
      </c>
      <c r="K36" s="218" t="str">
        <f>VLOOKUP(J36,'PRIX LF'!$A$3:$AO$1194,4,FALSE)</f>
        <v>ANNEAUX DE SUSPENSION</v>
      </c>
      <c r="L36" s="218">
        <v>1</v>
      </c>
      <c r="M36" s="412">
        <f>VLOOKUP(J36,'PRIX LF'!$A$3:$AO$1194,11,FALSE)*L36</f>
        <v>8.57</v>
      </c>
      <c r="N36" s="379">
        <f>VLOOKUP(J36,'PRIX LF'!$A$3:$AO$1194,14,FALSE)*L36</f>
        <v>34.799999999999997</v>
      </c>
      <c r="O36" s="412">
        <f>VLOOKUP(J36,'PRIX LF'!$A$3:$AO$1194,15,FALSE)*L36</f>
        <v>22.475000000000001</v>
      </c>
      <c r="P36" s="412">
        <f>VLOOKUP(J36,'PRIX LF'!$A$3:$AO$1194,18,FALSE)*L36</f>
        <v>21.024999999999999</v>
      </c>
      <c r="Q36" s="221">
        <f>VLOOKUP(J36,'PRIX LF'!$A$3:$AO$1194,22,FALSE)*L36</f>
        <v>1.5</v>
      </c>
    </row>
    <row r="37" spans="2:17" x14ac:dyDescent="0.2">
      <c r="B37" s="223">
        <v>3559</v>
      </c>
      <c r="C37" s="218" t="str">
        <f>VLOOKUP(B37,'PRIX LF'!$A$3:$AO$1194,4,FALSE)</f>
        <v>LF SUSPENSION TRAINER JAUNE</v>
      </c>
      <c r="D37" s="218">
        <v>6</v>
      </c>
      <c r="E37" s="412">
        <f>VLOOKUP(B37,'PRIX LF'!$A$3:$AO$1194,11,FALSE)*D37</f>
        <v>107.88</v>
      </c>
      <c r="F37" s="379">
        <f>VLOOKUP(B37,'PRIX LF'!$A$3:$AO$1194,14,FALSE)*D37</f>
        <v>352.79999999999995</v>
      </c>
      <c r="G37" s="412">
        <f>VLOOKUP(B37,'PRIX LF'!$A$3:$AO$1194,15,FALSE)*D37</f>
        <v>257.25</v>
      </c>
      <c r="H37" s="412">
        <f>VLOOKUP(B37,'PRIX LF'!$A$3:$AO$1194,18,FALSE)*D37</f>
        <v>242.54999999999998</v>
      </c>
      <c r="I37" s="221">
        <f>VLOOKUP(B37,'PRIX LF'!$A$3:$AO$1194,22,FALSE)*D37</f>
        <v>7.1999999999999993</v>
      </c>
      <c r="J37" s="223">
        <v>3998</v>
      </c>
      <c r="K37" s="218" t="str">
        <f>VLOOKUP(J37,'PRIX LF'!$A$3:$AO$1194,4,FALSE)</f>
        <v>CORDE DE VITESSE NOIR</v>
      </c>
      <c r="L37" s="218">
        <v>8</v>
      </c>
      <c r="M37" s="412">
        <f>VLOOKUP(J37,'PRIX LF'!$A$3:$AO$1194,11,FALSE)*L37</f>
        <v>12.56</v>
      </c>
      <c r="N37" s="379">
        <f>VLOOKUP(J37,'PRIX LF'!$A$3:$AO$1194,14,FALSE)*L37</f>
        <v>86.399999999999991</v>
      </c>
      <c r="O37" s="412">
        <f>VLOOKUP(J37,'PRIX LF'!$A$3:$AO$1194,15,FALSE)*L37</f>
        <v>55.800000000000004</v>
      </c>
      <c r="P37" s="412">
        <f>VLOOKUP(J37,'PRIX LF'!$A$3:$AO$1194,18,FALSE)*L37</f>
        <v>52.199999999999996</v>
      </c>
      <c r="Q37" s="221">
        <f>VLOOKUP(J37,'PRIX LF'!$A$3:$AO$1194,22,FALSE)*L37</f>
        <v>0.64</v>
      </c>
    </row>
    <row r="38" spans="2:17" x14ac:dyDescent="0.2">
      <c r="B38" s="223"/>
      <c r="C38" s="223" t="s">
        <v>2622</v>
      </c>
      <c r="D38" s="223"/>
      <c r="E38" s="224">
        <f>SUM(E25:E37)</f>
        <v>1291.4699999999998</v>
      </c>
      <c r="F38" s="224">
        <f>SUM(F25:F37)</f>
        <v>3987.6000000000004</v>
      </c>
      <c r="G38" s="224">
        <f>SUM(G25:G37)</f>
        <v>2929.2250000000004</v>
      </c>
      <c r="H38" s="224">
        <f>SUM(H25:H37)</f>
        <v>2763.0750000000003</v>
      </c>
      <c r="I38" s="221">
        <f>SUM(I25:I37)</f>
        <v>581.37931220437372</v>
      </c>
      <c r="J38" s="223">
        <v>3563</v>
      </c>
      <c r="K38" s="218" t="str">
        <f>VLOOKUP(J38,'PRIX LF'!$A$3:$AO$1194,4,FALSE)</f>
        <v>TIMER PRO</v>
      </c>
      <c r="L38" s="218">
        <v>1</v>
      </c>
      <c r="M38" s="412">
        <f>VLOOKUP(J38,'PRIX LF'!$A$3:$AO$1194,11,FALSE)*L38</f>
        <v>75.819999999999993</v>
      </c>
      <c r="N38" s="379">
        <f>VLOOKUP(J38,'PRIX LF'!$A$3:$AO$1194,14,FALSE)*L38</f>
        <v>228</v>
      </c>
      <c r="O38" s="412">
        <f>VLOOKUP(J38,'PRIX LF'!$A$3:$AO$1194,15,FALSE)*L38</f>
        <v>166.25</v>
      </c>
      <c r="P38" s="412">
        <f>VLOOKUP(J38,'PRIX LF'!$A$3:$AO$1194,18,FALSE)*L38</f>
        <v>156.75</v>
      </c>
      <c r="Q38" s="221">
        <f>VLOOKUP(J38,'PRIX LF'!$A$3:$AO$1194,22,FALSE)*L38</f>
        <v>3</v>
      </c>
    </row>
    <row r="39" spans="2:17" x14ac:dyDescent="0.2">
      <c r="E39" s="223" t="s">
        <v>3722</v>
      </c>
      <c r="F39" s="226">
        <f>1-(E38/F38)</f>
        <v>0.67612849834486921</v>
      </c>
      <c r="G39" s="226">
        <f>1-(E38/G38)</f>
        <v>0.55910863795031118</v>
      </c>
      <c r="H39" s="226">
        <f>1-(E38/H38)</f>
        <v>0.53259683504790867</v>
      </c>
      <c r="I39" s="227"/>
      <c r="J39" s="223">
        <v>3559</v>
      </c>
      <c r="K39" s="218" t="str">
        <f>VLOOKUP(J39,'PRIX LF'!$A$3:$AO$1194,4,FALSE)</f>
        <v>LF SUSPENSION TRAINER JAUNE</v>
      </c>
      <c r="L39" s="218">
        <v>8</v>
      </c>
      <c r="M39" s="412">
        <f>VLOOKUP(J39,'PRIX LF'!$A$3:$AO$1194,11,FALSE)*L39</f>
        <v>143.84</v>
      </c>
      <c r="N39" s="379">
        <f>VLOOKUP(J39,'PRIX LF'!$A$3:$AO$1194,14,FALSE)*L39</f>
        <v>470.4</v>
      </c>
      <c r="O39" s="412">
        <f>VLOOKUP(J39,'PRIX LF'!$A$3:$AO$1194,15,FALSE)*L39</f>
        <v>343</v>
      </c>
      <c r="P39" s="412">
        <f>VLOOKUP(J39,'PRIX LF'!$A$3:$AO$1194,18,FALSE)*L39</f>
        <v>323.39999999999998</v>
      </c>
      <c r="Q39" s="221">
        <f>VLOOKUP(J39,'PRIX LF'!$A$3:$AO$1194,22,FALSE)*L39</f>
        <v>9.6</v>
      </c>
    </row>
    <row r="40" spans="2:17" x14ac:dyDescent="0.2">
      <c r="E40" s="262" t="s">
        <v>3723</v>
      </c>
      <c r="F40" s="385">
        <v>3156.85</v>
      </c>
      <c r="G40" s="385">
        <v>2920.09</v>
      </c>
      <c r="H40" s="396">
        <v>2762.24</v>
      </c>
      <c r="I40" s="227"/>
      <c r="J40" s="223"/>
      <c r="K40" s="223" t="s">
        <v>2622</v>
      </c>
      <c r="L40" s="223"/>
      <c r="M40" s="224">
        <f>SUM(M25:M39)</f>
        <v>2242.8999999999996</v>
      </c>
      <c r="N40" s="224">
        <f>SUM(N25:N39)</f>
        <v>5534.4</v>
      </c>
      <c r="O40" s="224">
        <f>SUM(O25:O39)</f>
        <v>4143.2000000000007</v>
      </c>
      <c r="P40" s="224">
        <f>SUM(P25:P39)</f>
        <v>4000.1</v>
      </c>
      <c r="Q40" s="384">
        <f>SUM(Q25:Q39)</f>
        <v>540.05155710233282</v>
      </c>
    </row>
    <row r="41" spans="2:17" x14ac:dyDescent="0.2">
      <c r="E41" s="223" t="s">
        <v>3724</v>
      </c>
      <c r="F41" s="226">
        <f>1-(E38/F40)</f>
        <v>0.59089915580404528</v>
      </c>
      <c r="G41" s="226">
        <f>1-(E38/G40)</f>
        <v>0.55772938505320058</v>
      </c>
      <c r="H41" s="226">
        <f>1-(E38/H40)</f>
        <v>0.53245554332715483</v>
      </c>
      <c r="I41" s="227"/>
      <c r="M41" s="223" t="s">
        <v>3722</v>
      </c>
      <c r="N41" s="226">
        <f>1-(M40/N40)</f>
        <v>0.59473474992772479</v>
      </c>
      <c r="O41" s="226">
        <f>1-(M40/O40)</f>
        <v>0.45865514578103894</v>
      </c>
      <c r="P41" s="226">
        <f>1-(M40/P40)</f>
        <v>0.43928901777455576</v>
      </c>
      <c r="Q41" s="227"/>
    </row>
    <row r="42" spans="2:17" x14ac:dyDescent="0.2">
      <c r="E42" s="223" t="s">
        <v>4387</v>
      </c>
      <c r="F42" s="383">
        <v>-0.05</v>
      </c>
      <c r="G42" s="383">
        <v>-7.4999999999999997E-2</v>
      </c>
      <c r="H42" s="383">
        <v>-0.125</v>
      </c>
      <c r="M42" s="262" t="s">
        <v>3723</v>
      </c>
      <c r="N42" s="385">
        <f>N40</f>
        <v>5534.4</v>
      </c>
      <c r="O42" s="396">
        <f>O40</f>
        <v>4143.2000000000007</v>
      </c>
      <c r="P42" s="396">
        <f>O42</f>
        <v>4143.2000000000007</v>
      </c>
      <c r="Q42" s="227"/>
    </row>
    <row r="43" spans="2:17" x14ac:dyDescent="0.2">
      <c r="M43" s="397" t="s">
        <v>3724</v>
      </c>
      <c r="N43" s="383">
        <f>1-(M40/N42)</f>
        <v>0.59473474992772479</v>
      </c>
      <c r="O43" s="383">
        <f>1-(M40/O42)</f>
        <v>0.45865514578103894</v>
      </c>
      <c r="P43" s="383">
        <f>1-(M40/P42)</f>
        <v>0.45865514578103894</v>
      </c>
      <c r="Q43" s="227"/>
    </row>
    <row r="44" spans="2:17" x14ac:dyDescent="0.2">
      <c r="M44" s="397" t="s">
        <v>4387</v>
      </c>
      <c r="N44" s="383">
        <v>-0.05</v>
      </c>
      <c r="O44" s="383">
        <f>(O42-N42)/N42</f>
        <v>-0.2513732292570105</v>
      </c>
      <c r="P44" s="383">
        <f>(P42-N42)/N42</f>
        <v>-0.2513732292570105</v>
      </c>
    </row>
    <row r="46" spans="2:17" x14ac:dyDescent="0.2">
      <c r="B46" s="222">
        <v>2998</v>
      </c>
      <c r="C46" s="217" t="s">
        <v>4391</v>
      </c>
    </row>
    <row r="47" spans="2:17" x14ac:dyDescent="0.2">
      <c r="B47" s="223" t="s">
        <v>2086</v>
      </c>
      <c r="C47" s="218" t="s">
        <v>3718</v>
      </c>
      <c r="D47" s="218" t="s">
        <v>2082</v>
      </c>
      <c r="E47" s="218" t="s">
        <v>2624</v>
      </c>
      <c r="F47" s="218" t="s">
        <v>3719</v>
      </c>
      <c r="G47" s="218" t="s">
        <v>3720</v>
      </c>
      <c r="H47" s="218" t="s">
        <v>4386</v>
      </c>
      <c r="I47" s="219" t="s">
        <v>3721</v>
      </c>
    </row>
    <row r="48" spans="2:17" x14ac:dyDescent="0.2">
      <c r="B48" s="382">
        <v>3966</v>
      </c>
      <c r="C48" s="218" t="str">
        <f>VLOOKUP(B48,'PRIX LF'!$A$3:$AO$1194,4,FALSE)</f>
        <v>PLATEAU D'HALTEROPHILIE</v>
      </c>
      <c r="D48" s="218">
        <v>1</v>
      </c>
      <c r="E48" s="412">
        <f>VLOOKUP(B48,'PRIX LF'!$A$3:$AO$1194,11,FALSE)*D48</f>
        <v>0</v>
      </c>
      <c r="F48" s="379">
        <f>VLOOKUP(B48,'PRIX LF'!$A$3:$AO$1194,14,FALSE)*D48</f>
        <v>1188</v>
      </c>
      <c r="G48" s="412">
        <f>VLOOKUP(B48,'PRIX LF'!$A$3:$AO$1194,15,FALSE)*D48</f>
        <v>816.75</v>
      </c>
      <c r="H48" s="412">
        <f>VLOOKUP(B48,'PRIX LF'!$A$3:$AO$1194,18,FALSE)*D48</f>
        <v>767.25</v>
      </c>
      <c r="I48" s="221">
        <f>VLOOKUP(B48,'PRIX LF'!$A$3:$AO$1194,22,FALSE)*D48</f>
        <v>195</v>
      </c>
    </row>
    <row r="49" spans="2:9" x14ac:dyDescent="0.2">
      <c r="B49" s="382">
        <v>3408</v>
      </c>
      <c r="C49" s="218" t="str">
        <f>VLOOKUP(B49,'PRIX LF'!$A$3:$AO$1194,4,FALSE)</f>
        <v>BARRE CROSS TRAINING HOMME 28MM</v>
      </c>
      <c r="D49" s="218">
        <v>1</v>
      </c>
      <c r="E49" s="412">
        <f>VLOOKUP(B49,'PRIX LF'!$A$3:$AO$1194,11,FALSE)*D49</f>
        <v>69.42</v>
      </c>
      <c r="F49" s="379">
        <f>VLOOKUP(B49,'PRIX LF'!$A$3:$AO$1194,14,FALSE)*D49</f>
        <v>228</v>
      </c>
      <c r="G49" s="412">
        <f>VLOOKUP(B49,'PRIX LF'!$A$3:$AO$1194,15,FALSE)*D49</f>
        <v>166.25</v>
      </c>
      <c r="H49" s="412">
        <f>VLOOKUP(B49,'PRIX LF'!$A$3:$AO$1194,18,FALSE)*D49</f>
        <v>156.75</v>
      </c>
      <c r="I49" s="221">
        <f>VLOOKUP(B49,'PRIX LF'!$A$3:$AO$1194,22,FALSE)*D49</f>
        <v>21</v>
      </c>
    </row>
    <row r="50" spans="2:9" x14ac:dyDescent="0.2">
      <c r="B50" s="382">
        <v>2363</v>
      </c>
      <c r="C50" s="218" t="str">
        <f>VLOOKUP(B50,'PRIX LF'!$A$3:$AO$1194,4,FALSE)</f>
        <v>BAGUES STOP DISQUES 50MM</v>
      </c>
      <c r="D50" s="218">
        <v>1</v>
      </c>
      <c r="E50" s="412">
        <f>VLOOKUP(B50,'PRIX LF'!$A$3:$AO$1194,11,FALSE)*D50</f>
        <v>3.45</v>
      </c>
      <c r="F50" s="379">
        <f>VLOOKUP(B50,'PRIX LF'!$A$3:$AO$1194,14,FALSE)*D50</f>
        <v>18</v>
      </c>
      <c r="G50" s="412">
        <f>VLOOKUP(B50,'PRIX LF'!$A$3:$AO$1194,15,FALSE)*D50</f>
        <v>11.25</v>
      </c>
      <c r="H50" s="412">
        <f>VLOOKUP(B50,'PRIX LF'!$A$3:$AO$1194,18,FALSE)*D50</f>
        <v>10.5</v>
      </c>
      <c r="I50" s="221">
        <f>VLOOKUP(B50,'PRIX LF'!$A$3:$AO$1194,22,FALSE)*D50</f>
        <v>0.38</v>
      </c>
    </row>
    <row r="51" spans="2:9" x14ac:dyDescent="0.2">
      <c r="B51" s="4">
        <v>3792</v>
      </c>
      <c r="C51" s="218" t="str">
        <f>VLOOKUP(B51,'PRIX LF'!$A$3:$AO$1194,4,FALSE)</f>
        <v>DISQUE BUMPER ECO 10KG</v>
      </c>
      <c r="D51" s="218">
        <v>2</v>
      </c>
      <c r="E51" s="412">
        <f>VLOOKUP(B51,'PRIX LF'!$A$3:$AO$1194,11,FALSE)*D51</f>
        <v>49</v>
      </c>
      <c r="F51" s="379">
        <f>VLOOKUP(B51,'PRIX LF'!$A$3:$AO$1194,14,FALSE)*D51</f>
        <v>113.98799999999997</v>
      </c>
      <c r="G51" s="412">
        <f>VLOOKUP(B51,'PRIX LF'!$A$3:$AO$1194,15,FALSE)*D51</f>
        <v>83.11624999999998</v>
      </c>
      <c r="H51" s="412">
        <f>VLOOKUP(B51,'PRIX LF'!$A$3:$AO$1194,18,FALSE)*D51</f>
        <v>83.11624999999998</v>
      </c>
      <c r="I51" s="221">
        <f>VLOOKUP(B51,'PRIX LF'!$A$3:$AO$1194,22,FALSE)*D51</f>
        <v>20</v>
      </c>
    </row>
    <row r="52" spans="2:9" x14ac:dyDescent="0.2">
      <c r="B52" s="4">
        <v>3793</v>
      </c>
      <c r="C52" s="218" t="str">
        <f>VLOOKUP(B52,'PRIX LF'!$A$3:$AO$1194,4,FALSE)</f>
        <v>DISQUE BUMPER ECO 15KG</v>
      </c>
      <c r="D52" s="218">
        <v>2</v>
      </c>
      <c r="E52" s="412">
        <f>VLOOKUP(B52,'PRIX LF'!$A$3:$AO$1194,11,FALSE)*D52</f>
        <v>73.58</v>
      </c>
      <c r="F52" s="379">
        <f>VLOOKUP(B52,'PRIX LF'!$A$3:$AO$1194,14,FALSE)*D52</f>
        <v>170.98199999999997</v>
      </c>
      <c r="G52" s="412">
        <f>VLOOKUP(B52,'PRIX LF'!$A$3:$AO$1194,15,FALSE)*D52</f>
        <v>124.67437499999998</v>
      </c>
      <c r="H52" s="412">
        <f>VLOOKUP(B52,'PRIX LF'!$A$3:$AO$1194,18,FALSE)*D52</f>
        <v>124.67437499999998</v>
      </c>
      <c r="I52" s="221">
        <f>VLOOKUP(B52,'PRIX LF'!$A$3:$AO$1194,22,FALSE)*D52</f>
        <v>30</v>
      </c>
    </row>
    <row r="53" spans="2:9" x14ac:dyDescent="0.2">
      <c r="B53" s="4">
        <v>3794</v>
      </c>
      <c r="C53" s="218" t="str">
        <f>VLOOKUP(B53,'PRIX LF'!$A$3:$AO$1194,4,FALSE)</f>
        <v>DISQUE BUMPER ECO 20KG</v>
      </c>
      <c r="D53" s="218">
        <v>2</v>
      </c>
      <c r="E53" s="412">
        <f>VLOOKUP(B53,'PRIX LF'!$A$3:$AO$1194,11,FALSE)*D53</f>
        <v>100.42</v>
      </c>
      <c r="F53" s="379">
        <f>VLOOKUP(B53,'PRIX LF'!$A$3:$AO$1194,14,FALSE)*D53</f>
        <v>227.97599999999994</v>
      </c>
      <c r="G53" s="412">
        <f>VLOOKUP(B53,'PRIX LF'!$A$3:$AO$1194,15,FALSE)*D53</f>
        <v>166.23249999999996</v>
      </c>
      <c r="H53" s="412">
        <f>VLOOKUP(B53,'PRIX LF'!$A$3:$AO$1194,18,FALSE)*D53</f>
        <v>166.23249999999996</v>
      </c>
      <c r="I53" s="221">
        <f>VLOOKUP(B53,'PRIX LF'!$A$3:$AO$1194,22,FALSE)*D53</f>
        <v>40</v>
      </c>
    </row>
    <row r="54" spans="2:9" x14ac:dyDescent="0.2">
      <c r="B54" s="4">
        <v>3795</v>
      </c>
      <c r="C54" s="218" t="str">
        <f>VLOOKUP(B54,'PRIX LF'!$A$3:$AO$1194,4,FALSE)</f>
        <v>DISQUE BUMPER ECO 25KG</v>
      </c>
      <c r="D54" s="218">
        <v>2</v>
      </c>
      <c r="E54" s="412">
        <f>VLOOKUP(B54,'PRIX LF'!$A$3:$AO$1194,11,FALSE)*D54</f>
        <v>116.78</v>
      </c>
      <c r="F54" s="379">
        <f>VLOOKUP(B54,'PRIX LF'!$A$3:$AO$1194,14,FALSE)*D54</f>
        <v>284.96999999999997</v>
      </c>
      <c r="G54" s="412">
        <f>VLOOKUP(B54,'PRIX LF'!$A$3:$AO$1194,15,FALSE)*D54</f>
        <v>207.79062500000001</v>
      </c>
      <c r="H54" s="412">
        <f>VLOOKUP(B54,'PRIX LF'!$A$3:$AO$1194,18,FALSE)*D54</f>
        <v>207.79062500000001</v>
      </c>
      <c r="I54" s="221">
        <f>VLOOKUP(B54,'PRIX LF'!$A$3:$AO$1194,22,FALSE)*D54</f>
        <v>50</v>
      </c>
    </row>
    <row r="55" spans="2:9" x14ac:dyDescent="0.2">
      <c r="B55" s="4">
        <v>3791</v>
      </c>
      <c r="C55" s="218" t="str">
        <f>VLOOKUP(B55,'PRIX LF'!$A$3:$AO$1194,4,FALSE)</f>
        <v>DISQUE BUMPER ECO 5KG</v>
      </c>
      <c r="D55" s="218">
        <v>2</v>
      </c>
      <c r="E55" s="412">
        <f>VLOOKUP(B55,'PRIX LF'!$A$3:$AO$1194,11,FALSE)*D55</f>
        <v>25.24</v>
      </c>
      <c r="F55" s="379">
        <f>VLOOKUP(B55,'PRIX LF'!$A$3:$AO$1194,14,FALSE)*D55</f>
        <v>56.993999999999986</v>
      </c>
      <c r="G55" s="412">
        <f>VLOOKUP(B55,'PRIX LF'!$A$3:$AO$1194,15,FALSE)*D55</f>
        <v>41.55812499999999</v>
      </c>
      <c r="H55" s="412">
        <f>VLOOKUP(B55,'PRIX LF'!$A$3:$AO$1194,18,FALSE)*D55</f>
        <v>41.55812499999999</v>
      </c>
      <c r="I55" s="221">
        <f>VLOOKUP(B55,'PRIX LF'!$A$3:$AO$1194,22,FALSE)*D55</f>
        <v>10</v>
      </c>
    </row>
    <row r="56" spans="2:9" x14ac:dyDescent="0.2">
      <c r="B56" s="223">
        <v>4015</v>
      </c>
      <c r="C56" s="218" t="str">
        <f>VLOOKUP(B56,'PRIX LF'!$A$3:$AO$1194,4,FALSE)</f>
        <v>RACK DISQUES BUMPER</v>
      </c>
      <c r="D56" s="218">
        <v>1</v>
      </c>
      <c r="E56" s="412">
        <f>VLOOKUP(B56,'PRIX LF'!$A$3:$AO$1194,11,FALSE)*D56</f>
        <v>76.56</v>
      </c>
      <c r="F56" s="379">
        <f>VLOOKUP(B56,'PRIX LF'!$A$3:$AO$1194,14,FALSE)*D56</f>
        <v>156</v>
      </c>
      <c r="G56" s="412">
        <f>VLOOKUP(B56,'PRIX LF'!$A$3:$AO$1194,15,FALSE)*D56</f>
        <v>107.25</v>
      </c>
      <c r="H56" s="412">
        <f>VLOOKUP(B56,'PRIX LF'!$A$3:$AO$1194,18,FALSE)*D56</f>
        <v>100.75</v>
      </c>
      <c r="I56" s="221">
        <f>VLOOKUP(B56,'PRIX LF'!$A$3:$AO$1194,22,FALSE)*D56</f>
        <v>20</v>
      </c>
    </row>
    <row r="57" spans="2:9" x14ac:dyDescent="0.2">
      <c r="B57" s="223"/>
      <c r="C57" s="223" t="s">
        <v>2622</v>
      </c>
      <c r="D57" s="223"/>
      <c r="E57" s="224">
        <f>SUM(E48:E56)</f>
        <v>514.45000000000005</v>
      </c>
      <c r="F57" s="224">
        <f>SUM(F48:F56)</f>
        <v>2444.91</v>
      </c>
      <c r="G57" s="224">
        <f>SUM(G48:G56)</f>
        <v>1724.8718750000003</v>
      </c>
      <c r="H57" s="224">
        <f>SUM(H48:H56)</f>
        <v>1658.6218750000003</v>
      </c>
      <c r="I57" s="384">
        <f>SUM(I48:I56)</f>
        <v>386.38</v>
      </c>
    </row>
    <row r="58" spans="2:9" x14ac:dyDescent="0.2">
      <c r="E58" s="223" t="s">
        <v>3722</v>
      </c>
      <c r="F58" s="226">
        <f>1-(E57/F57)</f>
        <v>0.78958325664339379</v>
      </c>
      <c r="G58" s="226">
        <f>1-(E57/G57)</f>
        <v>0.70174596301536885</v>
      </c>
      <c r="H58" s="226">
        <f>1-(E57/H57)</f>
        <v>0.68983286199574567</v>
      </c>
      <c r="I58" s="227"/>
    </row>
    <row r="59" spans="2:9" x14ac:dyDescent="0.2">
      <c r="E59" s="262" t="s">
        <v>3723</v>
      </c>
      <c r="F59" s="396">
        <f>F57</f>
        <v>2444.91</v>
      </c>
      <c r="G59" s="396">
        <f>G57</f>
        <v>1724.8718750000003</v>
      </c>
      <c r="H59" s="396">
        <f>H57</f>
        <v>1658.6218750000003</v>
      </c>
      <c r="I59" s="227"/>
    </row>
    <row r="60" spans="2:9" x14ac:dyDescent="0.2">
      <c r="E60" s="223" t="s">
        <v>3724</v>
      </c>
      <c r="F60" s="226">
        <f>1-(E57/F59)</f>
        <v>0.78958325664339379</v>
      </c>
      <c r="G60" s="226">
        <f>1-(E57/G59)</f>
        <v>0.70174596301536885</v>
      </c>
      <c r="H60" s="226">
        <f>1-(E57/H59)</f>
        <v>0.68983286199574567</v>
      </c>
      <c r="I60" s="227"/>
    </row>
    <row r="61" spans="2:9" x14ac:dyDescent="0.2">
      <c r="E61" s="223" t="s">
        <v>4387</v>
      </c>
      <c r="F61" s="226">
        <v>-0.05</v>
      </c>
      <c r="G61" s="226">
        <v>-0.05</v>
      </c>
      <c r="H61" s="226">
        <v>-0.1</v>
      </c>
    </row>
    <row r="65" spans="2:7" x14ac:dyDescent="0.2">
      <c r="B65" s="358" t="s">
        <v>2086</v>
      </c>
      <c r="C65" s="359" t="s">
        <v>3702</v>
      </c>
      <c r="D65" s="358" t="s">
        <v>2082</v>
      </c>
      <c r="E65" s="358" t="s">
        <v>2083</v>
      </c>
      <c r="F65" s="358" t="s">
        <v>3719</v>
      </c>
      <c r="G65" s="358" t="s">
        <v>3768</v>
      </c>
    </row>
    <row r="66" spans="2:7" x14ac:dyDescent="0.2">
      <c r="B66" s="355">
        <v>3458</v>
      </c>
      <c r="C66" s="356" t="str">
        <f>VLOOKUP(B66,'PRIX LF'!$A$4:$X$2035,4,FALSE)</f>
        <v>CAGE CROSS TRAINING POWER</v>
      </c>
      <c r="D66" s="355">
        <v>1</v>
      </c>
      <c r="E66" s="357">
        <f>VLOOKUP(B66,'PRIX LF'!$A$4:$X$2035,12,FALSE)*D66</f>
        <v>3500</v>
      </c>
      <c r="F66" s="357">
        <f>VLOOKUP(B66,'PRIX LF'!$A$4:$X$2035,14,FALSE)*D66</f>
        <v>4200</v>
      </c>
      <c r="G66" s="357">
        <f>VLOOKUP(B66,'PRIX LF'!$A$4:$X$2035,17,FALSE)*D66</f>
        <v>0.41723376623376629</v>
      </c>
    </row>
    <row r="67" spans="2:7" x14ac:dyDescent="0.2">
      <c r="B67" s="394">
        <v>3562</v>
      </c>
      <c r="C67" s="356" t="str">
        <f>VLOOKUP(B67,'PRIX LF'!$A$4:$X$2035,4,FALSE)</f>
        <v>TRAMPOLINE CAGE</v>
      </c>
      <c r="D67" s="394">
        <v>1</v>
      </c>
      <c r="E67" s="357">
        <f>VLOOKUP(B67,'PRIX LF'!$A$4:$X$2035,12,FALSE)*D67</f>
        <v>170</v>
      </c>
      <c r="F67" s="357">
        <f>VLOOKUP(B67,'PRIX LF'!$A$4:$X$2035,14,FALSE)*D67</f>
        <v>204</v>
      </c>
      <c r="G67" s="357">
        <f>VLOOKUP(B67,'PRIX LF'!$A$4:$X$2035,17,FALSE)*D67</f>
        <v>0.49472467119525954</v>
      </c>
    </row>
    <row r="68" spans="2:7" x14ac:dyDescent="0.2">
      <c r="B68" s="355">
        <v>2884</v>
      </c>
      <c r="C68" s="356" t="str">
        <f>VLOOKUP(B68,'PRIX LF'!$A$4:$X$2035,4,FALSE)</f>
        <v>J-HOOKS</v>
      </c>
      <c r="D68" s="355">
        <v>4</v>
      </c>
      <c r="E68" s="357">
        <f>VLOOKUP(B68,'PRIX LF'!$A$4:$X$2035,12,FALSE)*D68</f>
        <v>200</v>
      </c>
      <c r="F68" s="357">
        <f>VLOOKUP(B68,'PRIX LF'!$A$4:$X$2035,14,FALSE)*D68</f>
        <v>240</v>
      </c>
      <c r="G68" s="357">
        <f>VLOOKUP(B68,'PRIX LF'!$A$4:$X$2035,17,FALSE)*D68</f>
        <v>2.1916461916461918</v>
      </c>
    </row>
    <row r="69" spans="2:7" x14ac:dyDescent="0.2">
      <c r="B69" s="355">
        <v>3779</v>
      </c>
      <c r="C69" s="356" t="str">
        <f>VLOOKUP(B69,'PRIX LF'!$A$4:$X$2035,4,FALSE)</f>
        <v>SPOTTER ARMS</v>
      </c>
      <c r="D69" s="355">
        <v>2</v>
      </c>
      <c r="E69" s="357">
        <f>VLOOKUP(B69,'PRIX LF'!$A$4:$X$2035,12,FALSE)*D69</f>
        <v>290</v>
      </c>
      <c r="F69" s="357">
        <f>VLOOKUP(B69,'PRIX LF'!$A$4:$X$2035,14,FALSE)*D69</f>
        <v>348</v>
      </c>
      <c r="G69" s="357">
        <f>VLOOKUP(B69,'PRIX LF'!$A$4:$X$2035,17,FALSE)*D69</f>
        <v>1.0007286283148353</v>
      </c>
    </row>
    <row r="70" spans="2:7" x14ac:dyDescent="0.2">
      <c r="B70" s="355">
        <v>3641</v>
      </c>
      <c r="C70" s="356" t="str">
        <f>VLOOKUP(B70,'PRIX LF'!$A$4:$X$2035,4,FALSE)</f>
        <v>GRIPBALL</v>
      </c>
      <c r="D70" s="355">
        <v>2</v>
      </c>
      <c r="E70" s="357">
        <f>VLOOKUP(B70,'PRIX LF'!$A$4:$X$2035,12,FALSE)*D70</f>
        <v>18</v>
      </c>
      <c r="F70" s="357">
        <f>VLOOKUP(B70,'PRIX LF'!$A$4:$X$2035,14,FALSE)*D70</f>
        <v>21.599999999999998</v>
      </c>
      <c r="G70" s="357">
        <f>VLOOKUP(B70,'PRIX LF'!$A$4:$X$2035,17,FALSE)*D70</f>
        <v>0.85829725829725856</v>
      </c>
    </row>
    <row r="71" spans="2:7" x14ac:dyDescent="0.2">
      <c r="B71" s="355">
        <v>3703</v>
      </c>
      <c r="C71" s="356" t="str">
        <f>VLOOKUP(B71,'PRIX LF'!$A$4:$X$2035,4,FALSE)</f>
        <v>PUNCHING BAG RACK</v>
      </c>
      <c r="D71" s="355">
        <v>1</v>
      </c>
      <c r="E71" s="357">
        <f>VLOOKUP(B71,'PRIX LF'!$A$4:$X$2035,12,FALSE)*D71</f>
        <v>61</v>
      </c>
      <c r="F71" s="357">
        <f>VLOOKUP(B71,'PRIX LF'!$A$4:$X$2035,14,FALSE)*D71</f>
        <v>73.2</v>
      </c>
      <c r="G71" s="357">
        <f>VLOOKUP(B71,'PRIX LF'!$A$4:$X$2035,17,FALSE)*D71</f>
        <v>0.47194586538848848</v>
      </c>
    </row>
    <row r="72" spans="2:7" x14ac:dyDescent="0.2">
      <c r="B72" s="355">
        <v>2230</v>
      </c>
      <c r="C72" s="356" t="str">
        <f>VLOOKUP(B72,'PRIX LF'!$A$4:$X$2035,4,FALSE)</f>
        <v>COMMERCIAL BENCH CROSS TRAINING</v>
      </c>
      <c r="D72" s="355">
        <v>1</v>
      </c>
      <c r="E72" s="357">
        <f>VLOOKUP(B72,'PRIX LF'!$A$4:$X$2035,12,FALSE)*D72</f>
        <v>320</v>
      </c>
      <c r="F72" s="357">
        <f>VLOOKUP(B72,'PRIX LF'!$A$4:$X$2035,14,FALSE)*D72</f>
        <v>384</v>
      </c>
      <c r="G72" s="357">
        <f>VLOOKUP(B72,'PRIX LF'!$A$4:$X$2035,17,FALSE)*D72</f>
        <v>0.50703914141414141</v>
      </c>
    </row>
    <row r="73" spans="2:7" x14ac:dyDescent="0.2">
      <c r="B73" s="355">
        <v>3483</v>
      </c>
      <c r="C73" s="356" t="str">
        <f>VLOOKUP(B73,'PRIX LF'!$A$4:$X$2035,4,FALSE)</f>
        <v>DIPS HORN</v>
      </c>
      <c r="D73" s="355">
        <v>1</v>
      </c>
      <c r="E73" s="357">
        <f>VLOOKUP(B73,'PRIX LF'!$A$4:$X$2035,12,FALSE)*D73</f>
        <v>99</v>
      </c>
      <c r="F73" s="357">
        <f>VLOOKUP(B73,'PRIX LF'!$A$4:$X$2035,14,FALSE)*D73</f>
        <v>118.8</v>
      </c>
      <c r="G73" s="357">
        <f>VLOOKUP(B73,'PRIX LF'!$A$4:$X$2035,17,FALSE)*D73</f>
        <v>0.56268568033273914</v>
      </c>
    </row>
    <row r="74" spans="2:7" x14ac:dyDescent="0.2">
      <c r="B74" s="355">
        <v>3704</v>
      </c>
      <c r="C74" s="356" t="str">
        <f>VLOOKUP(B74,'PRIX LF'!$A$4:$X$2035,4,FALSE)</f>
        <v>PLATE STORAGE SLEEVE</v>
      </c>
      <c r="D74" s="355">
        <v>4</v>
      </c>
      <c r="E74" s="357">
        <f>VLOOKUP(B74,'PRIX LF'!$A$4:$X$2035,12,FALSE)*D74</f>
        <v>144.80000000000001</v>
      </c>
      <c r="F74" s="357">
        <f>VLOOKUP(B74,'PRIX LF'!$A$4:$X$2035,14,FALSE)*D74</f>
        <v>173.76000000000002</v>
      </c>
      <c r="G74" s="357">
        <f>VLOOKUP(B74,'PRIX LF'!$A$4:$X$2035,17,FALSE)*D74</f>
        <v>2.0665626899997358</v>
      </c>
    </row>
    <row r="75" spans="2:7" x14ac:dyDescent="0.2">
      <c r="B75" s="355">
        <v>3525</v>
      </c>
      <c r="C75" s="356" t="str">
        <f>VLOOKUP(B75,'PRIX LF'!$A$4:$X$2035,4,FALSE)</f>
        <v>GLUTE HAM</v>
      </c>
      <c r="D75" s="355">
        <v>1</v>
      </c>
      <c r="E75" s="357">
        <f>VLOOKUP(B75,'PRIX LF'!$A$4:$X$2035,12,FALSE)*D75</f>
        <v>299</v>
      </c>
      <c r="F75" s="357">
        <f>VLOOKUP(B75,'PRIX LF'!$A$4:$X$2035,14,FALSE)*D75</f>
        <v>358.8</v>
      </c>
      <c r="G75" s="357">
        <f>VLOOKUP(B75,'PRIX LF'!$A$4:$X$2035,17,FALSE)*D75</f>
        <v>0.56876456876456882</v>
      </c>
    </row>
    <row r="76" spans="2:7" x14ac:dyDescent="0.2">
      <c r="B76" s="355">
        <v>3934</v>
      </c>
      <c r="C76" s="356" t="str">
        <f>VLOOKUP(B76,'PRIX LF'!$A$4:$X$2035,4,FALSE)</f>
        <v>PACK CAGE CROSS TRAINING POWER + ACCESSOIRES</v>
      </c>
      <c r="D76" s="355">
        <v>1</v>
      </c>
      <c r="E76" s="357">
        <f>SUM(E66:E75)</f>
        <v>5101.8</v>
      </c>
      <c r="F76" s="357">
        <f>SUM(F66:F75)</f>
        <v>6122.1600000000008</v>
      </c>
      <c r="G76" s="357">
        <f>SUM(G66:G75)</f>
        <v>9.1396284615869856</v>
      </c>
    </row>
    <row r="78" spans="2:7" x14ac:dyDescent="0.2">
      <c r="B78" s="355"/>
      <c r="C78" s="223" t="s">
        <v>4203</v>
      </c>
      <c r="D78" s="355"/>
      <c r="E78" s="357"/>
      <c r="F78" s="357">
        <v>5000</v>
      </c>
      <c r="G78" s="357"/>
    </row>
    <row r="79" spans="2:7" x14ac:dyDescent="0.2">
      <c r="C79" t="s">
        <v>4204</v>
      </c>
    </row>
    <row r="89" spans="1:16" ht="51" customHeight="1" x14ac:dyDescent="0.2">
      <c r="B89" s="230"/>
      <c r="C89" s="436"/>
      <c r="D89" s="436"/>
      <c r="J89" s="231"/>
      <c r="K89" s="230"/>
      <c r="L89" s="232"/>
    </row>
    <row r="90" spans="1:16" ht="19" x14ac:dyDescent="0.2">
      <c r="A90">
        <v>3745</v>
      </c>
      <c r="B90" s="230"/>
      <c r="C90" s="437" t="s">
        <v>1330</v>
      </c>
      <c r="D90" s="437"/>
      <c r="J90" s="230"/>
      <c r="K90" s="230"/>
    </row>
    <row r="91" spans="1:16" ht="45" x14ac:dyDescent="0.2">
      <c r="A91" t="s">
        <v>3767</v>
      </c>
      <c r="B91" s="233" t="s">
        <v>3748</v>
      </c>
      <c r="C91" s="234" t="s">
        <v>3749</v>
      </c>
      <c r="D91" s="235" t="s">
        <v>3779</v>
      </c>
      <c r="E91" s="235" t="s">
        <v>3750</v>
      </c>
      <c r="F91" s="235" t="s">
        <v>2082</v>
      </c>
      <c r="G91" s="235" t="s">
        <v>3751</v>
      </c>
      <c r="H91" s="235" t="s">
        <v>3752</v>
      </c>
      <c r="I91" s="235" t="s">
        <v>3753</v>
      </c>
      <c r="J91" s="236" t="s">
        <v>3754</v>
      </c>
      <c r="K91" s="235" t="s">
        <v>3755</v>
      </c>
      <c r="L91" s="237" t="s">
        <v>3756</v>
      </c>
      <c r="M91" s="268" t="s">
        <v>3768</v>
      </c>
    </row>
    <row r="92" spans="1:16" ht="15" customHeight="1" x14ac:dyDescent="0.2">
      <c r="A92">
        <v>3759</v>
      </c>
      <c r="B92" s="233" t="str">
        <f>VLOOKUP(A92,CHAMP3,2,FALSE)</f>
        <v xml:space="preserve">CF1002 A1 </v>
      </c>
      <c r="C92" s="259" t="str">
        <f>VLOOKUP(A92,CHAMP3,4,FALSE)</f>
        <v>UPRIGHT TUBE 2742MM</v>
      </c>
      <c r="D92" s="269">
        <f>F92*(VLOOKUP(A92,CHAMP3,8,FALSE))</f>
        <v>218.18181818181816</v>
      </c>
      <c r="E92" s="233" t="str">
        <f>VLOOKUP(A92,CHAMP3,6,FALSE)</f>
        <v>PIECE</v>
      </c>
      <c r="F92" s="238">
        <v>4</v>
      </c>
      <c r="G92" s="220">
        <f>D92/F92/1.1</f>
        <v>49.58677685950412</v>
      </c>
      <c r="H92" s="220">
        <f>F92*G92</f>
        <v>198.34710743801648</v>
      </c>
      <c r="I92" s="220">
        <f>VLOOKUP(A92,CHAMP3,12,FALSE)</f>
        <v>149.5</v>
      </c>
      <c r="J92" s="239">
        <f>I92*F92</f>
        <v>598</v>
      </c>
      <c r="K92" s="220">
        <v>147.5</v>
      </c>
      <c r="L92" s="240">
        <f>K92*F92</f>
        <v>590</v>
      </c>
      <c r="M92">
        <f>F92*(VLOOKUP(A92,CHAMP3,15,FALSE))</f>
        <v>538.20000000000005</v>
      </c>
      <c r="N92" s="440" t="s">
        <v>3771</v>
      </c>
      <c r="O92" s="440"/>
      <c r="P92" s="264">
        <f>1-(H95/J95)</f>
        <v>0.69959333595697237</v>
      </c>
    </row>
    <row r="93" spans="1:16" x14ac:dyDescent="0.2">
      <c r="A93">
        <v>3422</v>
      </c>
      <c r="B93" s="233" t="str">
        <f>VLOOKUP(A93,CHAMP3,2,FALSE)</f>
        <v>CF1001 C2</v>
      </c>
      <c r="C93" s="259" t="str">
        <f>VLOOKUP(A93,CHAMP3,4,FALSE)</f>
        <v>OVERPASS 1080MM</v>
      </c>
      <c r="D93" s="269">
        <f>F93*(VLOOKUP(A93,CHAMP3,8,FALSE))</f>
        <v>68.36363636363636</v>
      </c>
      <c r="E93" s="233" t="str">
        <f>VLOOKUP(A93,CHAMP3,6,FALSE)</f>
        <v>PIECE</v>
      </c>
      <c r="F93" s="233">
        <v>2</v>
      </c>
      <c r="G93" s="412">
        <f>D93/F93/1.1</f>
        <v>31.074380165289252</v>
      </c>
      <c r="H93" s="220">
        <f>F93*G93</f>
        <v>62.148760330578504</v>
      </c>
      <c r="I93" s="412">
        <f>VLOOKUP(A93,CHAMP3,12,FALSE)</f>
        <v>95</v>
      </c>
      <c r="J93" s="239">
        <f>I93*F93</f>
        <v>190</v>
      </c>
      <c r="K93" s="220">
        <v>95</v>
      </c>
      <c r="L93" s="240">
        <f>K93*F93</f>
        <v>190</v>
      </c>
      <c r="M93">
        <f>F93*(VLOOKUP(A93,CHAMP3,15,FALSE))</f>
        <v>190</v>
      </c>
      <c r="N93" s="440" t="s">
        <v>3772</v>
      </c>
      <c r="O93" s="440"/>
      <c r="P93" s="264">
        <f>1-(H95/J96)</f>
        <v>0.65784190129336517</v>
      </c>
    </row>
    <row r="94" spans="1:16" ht="15" customHeight="1" x14ac:dyDescent="0.2">
      <c r="A94">
        <v>3419</v>
      </c>
      <c r="B94" s="233" t="str">
        <f>VLOOKUP(A94,CHAMP3,2,FALSE)</f>
        <v>CF1001 B2</v>
      </c>
      <c r="C94" s="259" t="str">
        <f>VLOOKUP(A94,CHAMP3,4,FALSE)</f>
        <v>DOUBLE CHIN-UP BAR 1080MM</v>
      </c>
      <c r="D94" s="269">
        <f>F94*(VLOOKUP(A94,CHAMP3,8,FALSE))</f>
        <v>46.545454545454547</v>
      </c>
      <c r="E94" s="233" t="str">
        <f>VLOOKUP(A94,CHAMP3,6,FALSE)</f>
        <v>PIECE</v>
      </c>
      <c r="F94" s="238">
        <v>2</v>
      </c>
      <c r="G94" s="412">
        <f>D94/F94/1.1</f>
        <v>21.15702479338843</v>
      </c>
      <c r="H94" s="220">
        <f>F94*G94</f>
        <v>42.314049586776861</v>
      </c>
      <c r="I94" s="412">
        <f>VLOOKUP(A94,CHAMP3,12,FALSE)</f>
        <v>110</v>
      </c>
      <c r="J94" s="239">
        <f>I94*F94</f>
        <v>220</v>
      </c>
      <c r="K94" s="220">
        <v>62.5</v>
      </c>
      <c r="L94" s="240">
        <f>K94*F94</f>
        <v>125</v>
      </c>
      <c r="M94">
        <f>F94*(VLOOKUP(A94,CHAMP3,15,FALSE))</f>
        <v>154</v>
      </c>
      <c r="N94" s="441" t="s">
        <v>3773</v>
      </c>
      <c r="O94" s="441"/>
      <c r="P94" s="265">
        <f>1-(H95/M95)</f>
        <v>0.65675593135868082</v>
      </c>
    </row>
    <row r="95" spans="1:16" x14ac:dyDescent="0.2">
      <c r="B95" s="230"/>
      <c r="D95" s="271">
        <f>SUM(D92:D94)</f>
        <v>333.09090909090907</v>
      </c>
      <c r="E95" s="241" t="s">
        <v>2622</v>
      </c>
      <c r="F95" s="242">
        <f>SUM(F92:F94)</f>
        <v>8</v>
      </c>
      <c r="G95" s="243"/>
      <c r="H95" s="243">
        <f>SUM(H92:H94)</f>
        <v>302.80991735537179</v>
      </c>
      <c r="I95" s="243"/>
      <c r="J95" s="244">
        <f>SUM(J92:J94)</f>
        <v>1008</v>
      </c>
      <c r="K95" s="241"/>
      <c r="L95" s="245">
        <f>SUM(L92:L94)</f>
        <v>905</v>
      </c>
      <c r="M95">
        <f>SUM(M92:M94)</f>
        <v>882.2</v>
      </c>
      <c r="N95" s="441" t="s">
        <v>3774</v>
      </c>
      <c r="O95" s="441"/>
      <c r="P95" s="265">
        <f>1-(H95/J97)</f>
        <v>0.63983358030880555</v>
      </c>
    </row>
    <row r="96" spans="1:16" ht="15" customHeight="1" x14ac:dyDescent="0.2">
      <c r="B96" s="230"/>
      <c r="E96" s="431" t="s">
        <v>3757</v>
      </c>
      <c r="F96" s="432"/>
      <c r="G96" s="432"/>
      <c r="H96" s="434" t="s">
        <v>3758</v>
      </c>
      <c r="I96" s="260" t="s">
        <v>3770</v>
      </c>
      <c r="J96" s="261">
        <f>VLOOKUP(A90,CHAMP3,12,FALSE)</f>
        <v>885</v>
      </c>
      <c r="K96" s="230"/>
      <c r="L96" s="246" t="s">
        <v>3758</v>
      </c>
      <c r="N96" s="253"/>
      <c r="O96" s="253"/>
      <c r="P96" s="254"/>
    </row>
    <row r="97" spans="1:16" x14ac:dyDescent="0.2">
      <c r="B97" s="230"/>
      <c r="E97" s="433"/>
      <c r="F97" s="433"/>
      <c r="G97" s="433"/>
      <c r="H97" s="435"/>
      <c r="I97" s="262" t="s">
        <v>3769</v>
      </c>
      <c r="J97" s="263">
        <f>VLOOKUP(A90,CHAMP3,15,FALSE)</f>
        <v>840.75</v>
      </c>
      <c r="K97" s="230"/>
      <c r="L97" s="232"/>
      <c r="N97" s="442" t="s">
        <v>3775</v>
      </c>
      <c r="O97" s="443"/>
      <c r="P97" s="266">
        <f>(J97-J96)/J96</f>
        <v>-0.05</v>
      </c>
    </row>
    <row r="98" spans="1:16" x14ac:dyDescent="0.2">
      <c r="B98" s="230"/>
      <c r="E98" s="247"/>
      <c r="F98" s="247"/>
      <c r="G98" s="247"/>
      <c r="H98" s="248"/>
      <c r="J98" s="231"/>
      <c r="K98" s="230"/>
      <c r="L98" s="232"/>
      <c r="N98" s="438" t="s">
        <v>3776</v>
      </c>
      <c r="O98" s="439"/>
      <c r="P98" s="267">
        <f>(J97-M95)/M95</f>
        <v>-4.6984810700521476E-2</v>
      </c>
    </row>
    <row r="99" spans="1:16" ht="53" customHeight="1" x14ac:dyDescent="0.2">
      <c r="B99" s="230"/>
      <c r="C99" s="436"/>
      <c r="D99" s="436"/>
      <c r="J99" s="231"/>
      <c r="K99" s="230"/>
      <c r="L99" s="232"/>
      <c r="O99" s="255"/>
      <c r="P99" s="228"/>
    </row>
    <row r="100" spans="1:16" ht="19" x14ac:dyDescent="0.2">
      <c r="A100">
        <v>3746</v>
      </c>
      <c r="B100" s="230"/>
      <c r="C100" s="437" t="s">
        <v>1333</v>
      </c>
      <c r="D100" s="437"/>
      <c r="J100" s="230"/>
      <c r="K100" s="230"/>
      <c r="O100" s="255"/>
      <c r="P100" s="228"/>
    </row>
    <row r="101" spans="1:16" ht="45" x14ac:dyDescent="0.2">
      <c r="B101" s="233" t="s">
        <v>3748</v>
      </c>
      <c r="C101" s="234" t="s">
        <v>3749</v>
      </c>
      <c r="D101" s="235" t="s">
        <v>3779</v>
      </c>
      <c r="E101" s="235" t="s">
        <v>3750</v>
      </c>
      <c r="F101" s="235" t="s">
        <v>2082</v>
      </c>
      <c r="G101" s="235" t="s">
        <v>3751</v>
      </c>
      <c r="H101" s="235" t="s">
        <v>3752</v>
      </c>
      <c r="I101" s="235" t="s">
        <v>3753</v>
      </c>
      <c r="J101" s="236" t="s">
        <v>3754</v>
      </c>
      <c r="K101" s="235" t="s">
        <v>3755</v>
      </c>
      <c r="L101" s="237" t="s">
        <v>3756</v>
      </c>
      <c r="M101" s="268" t="s">
        <v>3768</v>
      </c>
      <c r="O101" s="255"/>
      <c r="P101" s="228"/>
    </row>
    <row r="102" spans="1:16" ht="15" customHeight="1" x14ac:dyDescent="0.2">
      <c r="A102">
        <v>3759</v>
      </c>
      <c r="B102" s="233" t="str">
        <f>VLOOKUP(A102,CHAMP3,2,FALSE)</f>
        <v xml:space="preserve">CF1002 A1 </v>
      </c>
      <c r="C102" s="259" t="str">
        <f>VLOOKUP(A102,CHAMP3,4,FALSE)</f>
        <v>UPRIGHT TUBE 2742MM</v>
      </c>
      <c r="D102" s="269">
        <f>F102*(VLOOKUP(A102,CHAMP3,8,FALSE))</f>
        <v>218.18181818181816</v>
      </c>
      <c r="E102" s="233" t="str">
        <f>VLOOKUP(A102,CHAMP3,6,FALSE)</f>
        <v>PIECE</v>
      </c>
      <c r="F102" s="238">
        <v>4</v>
      </c>
      <c r="G102" s="412">
        <f>D102/F102/1.1</f>
        <v>49.58677685950412</v>
      </c>
      <c r="H102" s="220">
        <f>F102*G102</f>
        <v>198.34710743801648</v>
      </c>
      <c r="I102" s="412">
        <f>VLOOKUP(A102,CHAMP3,12,FALSE)</f>
        <v>149.5</v>
      </c>
      <c r="J102" s="239">
        <f>I102*F102</f>
        <v>598</v>
      </c>
      <c r="K102" s="220">
        <v>147.5</v>
      </c>
      <c r="L102" s="240">
        <f>K102*F102</f>
        <v>590</v>
      </c>
      <c r="M102">
        <f>F102*(VLOOKUP(A102,CHAMP3,15,FALSE))</f>
        <v>538.20000000000005</v>
      </c>
      <c r="N102" s="440" t="s">
        <v>3771</v>
      </c>
      <c r="O102" s="440"/>
      <c r="P102" s="264">
        <f>1-(H105/J105)</f>
        <v>0.68222220444344894</v>
      </c>
    </row>
    <row r="103" spans="1:16" x14ac:dyDescent="0.2">
      <c r="A103">
        <v>3423</v>
      </c>
      <c r="B103" s="233" t="str">
        <f>VLOOKUP(A103,CHAMP3,2,FALSE)</f>
        <v>CF1001 C1</v>
      </c>
      <c r="C103" s="259" t="str">
        <f>VLOOKUP(A103,CHAMP3,4,FALSE)</f>
        <v>OVERPASS1800MM</v>
      </c>
      <c r="D103" s="269">
        <f>F103*(VLOOKUP(A103,CHAMP3,8,FALSE))</f>
        <v>96.36363636363636</v>
      </c>
      <c r="E103" s="233" t="str">
        <f>VLOOKUP(A103,CHAMP3,6,FALSE)</f>
        <v>PIECE</v>
      </c>
      <c r="F103" s="238">
        <v>2</v>
      </c>
      <c r="G103" s="412">
        <f>D103/F103/1.1</f>
        <v>43.801652892561975</v>
      </c>
      <c r="H103" s="220">
        <f>F103*G103</f>
        <v>87.60330578512395</v>
      </c>
      <c r="I103" s="412">
        <f>VLOOKUP(A103,CHAMP3,12,FALSE)</f>
        <v>107.5</v>
      </c>
      <c r="J103" s="239">
        <f>I103*F103</f>
        <v>215</v>
      </c>
      <c r="K103" s="220">
        <v>105</v>
      </c>
      <c r="L103" s="240">
        <f>K103*F103</f>
        <v>210</v>
      </c>
      <c r="M103">
        <f>F103*(VLOOKUP(A103,CHAMP3,15,FALSE))</f>
        <v>215</v>
      </c>
      <c r="N103" s="440" t="s">
        <v>3772</v>
      </c>
      <c r="O103" s="440"/>
      <c r="P103" s="264">
        <f>1-(H105/J106)</f>
        <v>0.6372768366741246</v>
      </c>
    </row>
    <row r="104" spans="1:16" ht="15" customHeight="1" x14ac:dyDescent="0.2">
      <c r="A104">
        <v>3419</v>
      </c>
      <c r="B104" s="233" t="str">
        <f>VLOOKUP(A104,CHAMP3,2,FALSE)</f>
        <v>CF1001 B2</v>
      </c>
      <c r="C104" s="259" t="str">
        <f>VLOOKUP(A104,CHAMP3,4,FALSE)</f>
        <v>DOUBLE CHIN-UP BAR 1080MM</v>
      </c>
      <c r="D104" s="269">
        <f>F104*(VLOOKUP(A104,CHAMP3,8,FALSE))</f>
        <v>46.545454545454547</v>
      </c>
      <c r="E104" s="233" t="str">
        <f>VLOOKUP(A104,CHAMP3,6,FALSE)</f>
        <v>PIECE</v>
      </c>
      <c r="F104" s="238">
        <v>2</v>
      </c>
      <c r="G104" s="412">
        <f>D104/F104/1.1</f>
        <v>21.15702479338843</v>
      </c>
      <c r="H104" s="220">
        <f>F104*G104</f>
        <v>42.314049586776861</v>
      </c>
      <c r="I104" s="412">
        <f>VLOOKUP(A104,CHAMP3,12,FALSE)</f>
        <v>110</v>
      </c>
      <c r="J104" s="239">
        <f>I104*F104</f>
        <v>220</v>
      </c>
      <c r="K104" s="220">
        <v>62.5</v>
      </c>
      <c r="L104" s="240">
        <f>K104*F104</f>
        <v>125</v>
      </c>
      <c r="M104">
        <f>F104*(VLOOKUP(A104,CHAMP3,15,FALSE))</f>
        <v>154</v>
      </c>
      <c r="N104" s="441" t="s">
        <v>3773</v>
      </c>
      <c r="O104" s="441"/>
      <c r="P104" s="265">
        <f>1-(H105/M105)</f>
        <v>0.63815645633827467</v>
      </c>
    </row>
    <row r="105" spans="1:16" x14ac:dyDescent="0.2">
      <c r="B105" s="230"/>
      <c r="D105" s="270">
        <f>SUM(D102:D104)</f>
        <v>361.09090909090907</v>
      </c>
      <c r="E105" s="241" t="s">
        <v>2622</v>
      </c>
      <c r="F105" s="242">
        <f>SUM(F102:F104)</f>
        <v>8</v>
      </c>
      <c r="G105" s="243"/>
      <c r="H105" s="243">
        <f>SUM(H102:H104)</f>
        <v>328.26446280991729</v>
      </c>
      <c r="I105" s="243"/>
      <c r="J105" s="244">
        <f>SUM(J102:J104)</f>
        <v>1033</v>
      </c>
      <c r="K105" s="241"/>
      <c r="L105" s="245">
        <f>SUM(L102:L104)</f>
        <v>925</v>
      </c>
      <c r="M105">
        <f>SUM(M102:M104)</f>
        <v>907.2</v>
      </c>
      <c r="N105" s="441" t="s">
        <v>3774</v>
      </c>
      <c r="O105" s="441"/>
      <c r="P105" s="265">
        <f>1-(H105/J107)</f>
        <v>0.61818614386749959</v>
      </c>
    </row>
    <row r="106" spans="1:16" ht="15" customHeight="1" x14ac:dyDescent="0.2">
      <c r="B106" s="230"/>
      <c r="E106" s="431" t="s">
        <v>3757</v>
      </c>
      <c r="F106" s="432"/>
      <c r="G106" s="432"/>
      <c r="H106" s="434" t="s">
        <v>3758</v>
      </c>
      <c r="I106" s="260" t="s">
        <v>3770</v>
      </c>
      <c r="J106" s="261">
        <f>VLOOKUP(A100,CHAMP3,12,FALSE)</f>
        <v>905</v>
      </c>
      <c r="K106" s="230"/>
      <c r="L106" s="246" t="s">
        <v>3758</v>
      </c>
      <c r="N106" s="253"/>
      <c r="O106" s="253"/>
      <c r="P106" s="254"/>
    </row>
    <row r="107" spans="1:16" x14ac:dyDescent="0.2">
      <c r="B107" s="230"/>
      <c r="E107" s="433"/>
      <c r="F107" s="433"/>
      <c r="G107" s="433"/>
      <c r="H107" s="435"/>
      <c r="I107" s="262" t="s">
        <v>3769</v>
      </c>
      <c r="J107" s="263">
        <f>VLOOKUP(A100,CHAMP3,15,FALSE)</f>
        <v>859.75</v>
      </c>
      <c r="K107" s="230"/>
      <c r="L107" s="232"/>
      <c r="N107" s="442" t="s">
        <v>3775</v>
      </c>
      <c r="O107" s="443"/>
      <c r="P107" s="266">
        <f>(J107-J106)/J106</f>
        <v>-0.05</v>
      </c>
    </row>
    <row r="108" spans="1:16" x14ac:dyDescent="0.2">
      <c r="B108" s="230"/>
      <c r="E108" s="247"/>
      <c r="F108" s="247"/>
      <c r="G108" s="247"/>
      <c r="H108" s="248"/>
      <c r="J108" s="231"/>
      <c r="K108" s="230"/>
      <c r="L108" s="232"/>
      <c r="N108" s="438" t="s">
        <v>3776</v>
      </c>
      <c r="O108" s="439"/>
      <c r="P108" s="267">
        <f>(J107-M105)/M105</f>
        <v>-5.2303791887125271E-2</v>
      </c>
    </row>
    <row r="109" spans="1:16" ht="59" customHeight="1" x14ac:dyDescent="0.2">
      <c r="B109" s="230"/>
      <c r="C109" s="436"/>
      <c r="D109" s="436"/>
      <c r="J109" s="231"/>
      <c r="K109" s="230"/>
      <c r="L109" s="232"/>
      <c r="O109" s="255"/>
      <c r="P109" s="228"/>
    </row>
    <row r="110" spans="1:16" ht="19" x14ac:dyDescent="0.2">
      <c r="A110">
        <v>3747</v>
      </c>
      <c r="B110" s="230"/>
      <c r="C110" s="437" t="s">
        <v>1336</v>
      </c>
      <c r="D110" s="437"/>
      <c r="J110" s="230"/>
      <c r="K110" s="230"/>
      <c r="O110" s="255"/>
      <c r="P110" s="228"/>
    </row>
    <row r="111" spans="1:16" ht="45" x14ac:dyDescent="0.2">
      <c r="B111" s="233" t="s">
        <v>3748</v>
      </c>
      <c r="C111" s="234" t="s">
        <v>3749</v>
      </c>
      <c r="D111" s="235" t="s">
        <v>3779</v>
      </c>
      <c r="E111" s="235" t="s">
        <v>3750</v>
      </c>
      <c r="F111" s="235" t="s">
        <v>2082</v>
      </c>
      <c r="G111" s="235" t="s">
        <v>3751</v>
      </c>
      <c r="H111" s="235" t="s">
        <v>3752</v>
      </c>
      <c r="I111" s="235" t="s">
        <v>3753</v>
      </c>
      <c r="J111" s="236" t="s">
        <v>3754</v>
      </c>
      <c r="K111" s="235" t="s">
        <v>3755</v>
      </c>
      <c r="L111" s="237" t="s">
        <v>3756</v>
      </c>
      <c r="M111" s="268" t="s">
        <v>3768</v>
      </c>
      <c r="O111" s="255"/>
      <c r="P111" s="228"/>
    </row>
    <row r="112" spans="1:16" ht="15" customHeight="1" x14ac:dyDescent="0.2">
      <c r="A112">
        <v>3759</v>
      </c>
      <c r="B112" s="233" t="str">
        <f>VLOOKUP(A112,CHAMP3,2,FALSE)</f>
        <v xml:space="preserve">CF1002 A1 </v>
      </c>
      <c r="C112" s="259" t="str">
        <f>VLOOKUP(A112,CHAMP3,4,FALSE)</f>
        <v>UPRIGHT TUBE 2742MM</v>
      </c>
      <c r="D112" s="269">
        <f>F112*(VLOOKUP(A112,CHAMP3,8,FALSE))</f>
        <v>218.18181818181816</v>
      </c>
      <c r="E112" s="233" t="str">
        <f>VLOOKUP(A112,CHAMP3,6,FALSE)</f>
        <v>PIECE</v>
      </c>
      <c r="F112" s="238">
        <v>4</v>
      </c>
      <c r="G112" s="412">
        <f>D112/F112/1.1</f>
        <v>49.58677685950412</v>
      </c>
      <c r="H112" s="412">
        <f>F112*G112</f>
        <v>198.34710743801648</v>
      </c>
      <c r="I112" s="412">
        <f>VLOOKUP(A112,CHAMP3,12,FALSE)</f>
        <v>149.5</v>
      </c>
      <c r="J112" s="239">
        <f>I112*F112</f>
        <v>598</v>
      </c>
      <c r="K112" s="220">
        <v>147.5</v>
      </c>
      <c r="L112" s="240">
        <f>K112*F112</f>
        <v>590</v>
      </c>
      <c r="M112">
        <f>F112*(VLOOKUP(A112,CHAMP3,15,FALSE))</f>
        <v>538.20000000000005</v>
      </c>
      <c r="N112" s="440" t="s">
        <v>3771</v>
      </c>
      <c r="O112" s="440"/>
      <c r="P112" s="264">
        <f>1-(H116/J116)</f>
        <v>0.66554752066115708</v>
      </c>
    </row>
    <row r="113" spans="1:16" x14ac:dyDescent="0.2">
      <c r="A113">
        <v>3410</v>
      </c>
      <c r="B113" s="233" t="str">
        <f>VLOOKUP(A113,CHAMP3,2,FALSE)</f>
        <v xml:space="preserve">CF1002 E2 </v>
      </c>
      <c r="C113" s="259" t="str">
        <f>VLOOKUP(A113,CHAMP3,4,FALSE)</f>
        <v>CROSS BAR 1080MM</v>
      </c>
      <c r="D113" s="269">
        <f>F113*(VLOOKUP(A113,CHAMP3,8,FALSE))</f>
        <v>57</v>
      </c>
      <c r="E113" s="233" t="str">
        <f>VLOOKUP(A113,CHAMP3,6,FALSE)</f>
        <v>PIECE</v>
      </c>
      <c r="F113" s="238">
        <v>2</v>
      </c>
      <c r="G113" s="412">
        <f>D113/F113/1.1</f>
        <v>25.909090909090907</v>
      </c>
      <c r="H113" s="412">
        <f>F113*G113</f>
        <v>51.818181818181813</v>
      </c>
      <c r="I113" s="412">
        <f>VLOOKUP(A113,CHAMP3,12,FALSE)</f>
        <v>90</v>
      </c>
      <c r="J113" s="239">
        <f>I113*F113</f>
        <v>180</v>
      </c>
      <c r="K113" s="220">
        <v>70</v>
      </c>
      <c r="L113" s="240">
        <f>K113*F113</f>
        <v>140</v>
      </c>
      <c r="M113">
        <f>F113*(VLOOKUP(A113,CHAMP3,15,FALSE))</f>
        <v>139.5</v>
      </c>
      <c r="N113" s="440" t="s">
        <v>3772</v>
      </c>
      <c r="O113" s="440"/>
      <c r="P113" s="264">
        <f>1-(H116/J117)</f>
        <v>0.63339573535455007</v>
      </c>
    </row>
    <row r="114" spans="1:16" x14ac:dyDescent="0.2">
      <c r="A114">
        <v>3426</v>
      </c>
      <c r="B114" s="233" t="str">
        <f>VLOOKUP(A114,CHAMP3,2,FALSE)</f>
        <v>CF1002 F2</v>
      </c>
      <c r="C114" s="259" t="str">
        <f>VLOOKUP(A114,CHAMP3,4,FALSE)</f>
        <v>CHIN-UP BAR 1080MM</v>
      </c>
      <c r="D114" s="269">
        <f>F114*(VLOOKUP(A114,CHAMP3,8,FALSE))</f>
        <v>40</v>
      </c>
      <c r="E114" s="233" t="str">
        <f>VLOOKUP(A114,CHAMP3,6,FALSE)</f>
        <v>PIECE</v>
      </c>
      <c r="F114" s="238">
        <v>2</v>
      </c>
      <c r="G114" s="412">
        <f>D114/F114/1.1</f>
        <v>18.18181818181818</v>
      </c>
      <c r="H114" s="412">
        <f>F114*G114</f>
        <v>36.36363636363636</v>
      </c>
      <c r="I114" s="412">
        <f>VLOOKUP(A114,CHAMP3,12,FALSE)</f>
        <v>47</v>
      </c>
      <c r="J114" s="239">
        <f>I114*F114</f>
        <v>94</v>
      </c>
      <c r="K114" s="220">
        <v>70</v>
      </c>
      <c r="L114" s="240">
        <f>K114*F114</f>
        <v>140</v>
      </c>
      <c r="M114">
        <f>F114*(VLOOKUP(A114,CHAMP3,15,FALSE))</f>
        <v>94</v>
      </c>
      <c r="N114" s="441" t="s">
        <v>3773</v>
      </c>
      <c r="O114" s="441"/>
      <c r="P114" s="265">
        <f>1-(H116/M116)</f>
        <v>0.62285226838225283</v>
      </c>
    </row>
    <row r="115" spans="1:16" ht="15" customHeight="1" x14ac:dyDescent="0.2">
      <c r="A115">
        <v>3547</v>
      </c>
      <c r="B115" s="233" t="str">
        <f>VLOOKUP(A115,CHAMP3,2,FALSE)</f>
        <v xml:space="preserve">CF1002 C2 </v>
      </c>
      <c r="C115" s="259" t="str">
        <f>VLOOKUP(A115,CHAMP3,4,FALSE)</f>
        <v>MONKEY BAR 1080MM</v>
      </c>
      <c r="D115" s="269">
        <f>F115*(VLOOKUP(A115,CHAMP3,8,FALSE))</f>
        <v>49.772727272727266</v>
      </c>
      <c r="E115" s="233" t="str">
        <f>VLOOKUP(A115,CHAMP3,6,FALSE)</f>
        <v>PIECE</v>
      </c>
      <c r="F115" s="238">
        <v>3</v>
      </c>
      <c r="G115" s="412">
        <f>D115/F115/1.1</f>
        <v>15.082644628099171</v>
      </c>
      <c r="H115" s="412">
        <f>F115*G115</f>
        <v>45.24793388429751</v>
      </c>
      <c r="I115" s="412">
        <f>VLOOKUP(A115,CHAMP3,12,FALSE)</f>
        <v>40</v>
      </c>
      <c r="J115" s="239">
        <f>I115*F115</f>
        <v>120</v>
      </c>
      <c r="K115" s="220">
        <v>40</v>
      </c>
      <c r="L115" s="240">
        <f>K115*F115</f>
        <v>120</v>
      </c>
      <c r="M115">
        <f>F115*(VLOOKUP(A115,CHAMP3,15,FALSE))</f>
        <v>108</v>
      </c>
      <c r="N115" s="441" t="s">
        <v>3774</v>
      </c>
      <c r="O115" s="441"/>
      <c r="P115" s="265">
        <f>1-(H116/J118)</f>
        <v>0.61410077405742114</v>
      </c>
    </row>
    <row r="116" spans="1:16" x14ac:dyDescent="0.2">
      <c r="B116" s="230"/>
      <c r="D116" s="270">
        <f>SUM(D112:D115)</f>
        <v>364.95454545454538</v>
      </c>
      <c r="E116" s="241" t="s">
        <v>2622</v>
      </c>
      <c r="F116" s="242">
        <f>SUM(F112:F115)</f>
        <v>11</v>
      </c>
      <c r="G116" s="243"/>
      <c r="H116" s="243">
        <f>SUM(H112:H115)</f>
        <v>331.77685950413218</v>
      </c>
      <c r="I116" s="243"/>
      <c r="J116" s="244">
        <f>SUM(J112:J115)</f>
        <v>992</v>
      </c>
      <c r="K116" s="241"/>
      <c r="L116" s="245">
        <f>SUM(L112:L115)</f>
        <v>990</v>
      </c>
      <c r="M116">
        <f>SUM(M112:M115)</f>
        <v>879.7</v>
      </c>
      <c r="N116" s="253"/>
      <c r="O116" s="253"/>
      <c r="P116" s="254"/>
    </row>
    <row r="117" spans="1:16" ht="15" customHeight="1" x14ac:dyDescent="0.2">
      <c r="B117" s="230"/>
      <c r="E117" s="431" t="s">
        <v>3757</v>
      </c>
      <c r="F117" s="432"/>
      <c r="G117" s="432"/>
      <c r="H117" s="434" t="s">
        <v>3758</v>
      </c>
      <c r="I117" s="260" t="s">
        <v>3770</v>
      </c>
      <c r="J117" s="261">
        <f>VLOOKUP(A110,CHAMP3,12,FALSE)</f>
        <v>905</v>
      </c>
      <c r="K117" s="230"/>
      <c r="L117" s="246" t="s">
        <v>3758</v>
      </c>
      <c r="N117" s="442" t="s">
        <v>3775</v>
      </c>
      <c r="O117" s="443"/>
      <c r="P117" s="266">
        <f>(J117-J116)/J116</f>
        <v>-8.7701612903225812E-2</v>
      </c>
    </row>
    <row r="118" spans="1:16" x14ac:dyDescent="0.2">
      <c r="B118" s="230"/>
      <c r="E118" s="433"/>
      <c r="F118" s="433"/>
      <c r="G118" s="433"/>
      <c r="H118" s="435"/>
      <c r="I118" s="262" t="s">
        <v>3769</v>
      </c>
      <c r="J118" s="263">
        <f>VLOOKUP(A110,CHAMP3,15,FALSE)</f>
        <v>859.75</v>
      </c>
      <c r="K118" s="230"/>
      <c r="L118" s="232"/>
      <c r="N118" s="438" t="s">
        <v>3776</v>
      </c>
      <c r="O118" s="439"/>
      <c r="P118" s="267">
        <f>(J118-M116)/M116</f>
        <v>-2.2678185745140439E-2</v>
      </c>
    </row>
    <row r="119" spans="1:16" x14ac:dyDescent="0.2">
      <c r="B119" s="230"/>
      <c r="J119" s="231"/>
      <c r="K119" s="230"/>
      <c r="L119" s="232"/>
      <c r="O119" s="255"/>
      <c r="P119" s="228"/>
    </row>
    <row r="120" spans="1:16" ht="61" customHeight="1" x14ac:dyDescent="0.2">
      <c r="B120" s="230"/>
      <c r="C120" s="436"/>
      <c r="D120" s="436"/>
      <c r="J120" s="231"/>
      <c r="K120" s="230"/>
      <c r="L120" s="232"/>
      <c r="O120" s="255"/>
      <c r="P120" s="228"/>
    </row>
    <row r="121" spans="1:16" ht="19" x14ac:dyDescent="0.2">
      <c r="A121">
        <v>3748</v>
      </c>
      <c r="B121" s="230"/>
      <c r="C121" s="437" t="s">
        <v>1339</v>
      </c>
      <c r="D121" s="437"/>
      <c r="J121" s="230"/>
      <c r="K121" s="230"/>
      <c r="O121" s="255"/>
      <c r="P121" s="228"/>
    </row>
    <row r="122" spans="1:16" ht="45" x14ac:dyDescent="0.2">
      <c r="B122" s="233" t="s">
        <v>3748</v>
      </c>
      <c r="C122" s="234" t="s">
        <v>3749</v>
      </c>
      <c r="D122" s="235" t="s">
        <v>3779</v>
      </c>
      <c r="E122" s="235" t="s">
        <v>3750</v>
      </c>
      <c r="F122" s="235" t="s">
        <v>2082</v>
      </c>
      <c r="G122" s="235" t="s">
        <v>3751</v>
      </c>
      <c r="H122" s="235" t="s">
        <v>3752</v>
      </c>
      <c r="I122" s="235" t="s">
        <v>3753</v>
      </c>
      <c r="J122" s="236" t="s">
        <v>3754</v>
      </c>
      <c r="K122" s="235" t="s">
        <v>3755</v>
      </c>
      <c r="L122" s="237" t="s">
        <v>3756</v>
      </c>
      <c r="M122" s="268" t="s">
        <v>3768</v>
      </c>
      <c r="O122" s="255"/>
      <c r="P122" s="228"/>
    </row>
    <row r="123" spans="1:16" ht="15" customHeight="1" x14ac:dyDescent="0.2">
      <c r="A123">
        <v>3759</v>
      </c>
      <c r="B123" s="233" t="str">
        <f>VLOOKUP(A123,CHAMP3,2,FALSE)</f>
        <v xml:space="preserve">CF1002 A1 </v>
      </c>
      <c r="C123" s="259" t="str">
        <f>VLOOKUP(A123,CHAMP3,4,FALSE)</f>
        <v>UPRIGHT TUBE 2742MM</v>
      </c>
      <c r="D123" s="269">
        <f>F123*(VLOOKUP(A123,CHAMP3,8,FALSE))</f>
        <v>218.18181818181816</v>
      </c>
      <c r="E123" s="233" t="str">
        <f>VLOOKUP(A123,CHAMP3,6,FALSE)</f>
        <v>PIECE</v>
      </c>
      <c r="F123" s="238">
        <v>4</v>
      </c>
      <c r="G123" s="412">
        <f>D123/F123/1.1</f>
        <v>49.58677685950412</v>
      </c>
      <c r="H123" s="412">
        <f>F123*G123</f>
        <v>198.34710743801648</v>
      </c>
      <c r="I123" s="412">
        <f>VLOOKUP(A123,CHAMP3,12,FALSE)</f>
        <v>149.5</v>
      </c>
      <c r="J123" s="239">
        <f>I123*F123</f>
        <v>598</v>
      </c>
      <c r="K123" s="220">
        <v>147.5</v>
      </c>
      <c r="L123" s="240">
        <f>K123*F123</f>
        <v>590</v>
      </c>
      <c r="M123">
        <f>F123*(VLOOKUP(A123,CHAMP3,15,FALSE))</f>
        <v>538.20000000000005</v>
      </c>
      <c r="N123" s="440" t="s">
        <v>3771</v>
      </c>
      <c r="O123" s="440"/>
      <c r="P123" s="264">
        <f>1-(H126/J126)</f>
        <v>0.74597713380389941</v>
      </c>
    </row>
    <row r="124" spans="1:16" ht="15" customHeight="1" x14ac:dyDescent="0.2">
      <c r="A124">
        <v>3424</v>
      </c>
      <c r="B124" s="233" t="str">
        <f>VLOOKUP(A124,CHAMP3,2,FALSE)</f>
        <v xml:space="preserve">CF1001 J1 </v>
      </c>
      <c r="C124" s="259" t="str">
        <f>VLOOKUP(A124,CHAMP3,4,FALSE)</f>
        <v>TRIANGULAR CROSSES 1800MM</v>
      </c>
      <c r="D124" s="269">
        <f>F124*(VLOOKUP(A124,CHAMP3,8,FALSE))</f>
        <v>125.90909090909089</v>
      </c>
      <c r="E124" s="233" t="str">
        <f>VLOOKUP(A124,CHAMP3,6,FALSE)</f>
        <v>PIECE</v>
      </c>
      <c r="F124" s="233">
        <v>2</v>
      </c>
      <c r="G124" s="412">
        <f>D124/F124/1.1</f>
        <v>57.231404958677672</v>
      </c>
      <c r="H124" s="412">
        <f>F124*G124</f>
        <v>114.46280991735534</v>
      </c>
      <c r="I124" s="412">
        <f>VLOOKUP(A124,CHAMP3,12,FALSE)</f>
        <v>290</v>
      </c>
      <c r="J124" s="239">
        <f>I124*F124</f>
        <v>580</v>
      </c>
      <c r="K124" s="220">
        <v>190</v>
      </c>
      <c r="L124" s="240">
        <f>K124*F124</f>
        <v>380</v>
      </c>
      <c r="M124">
        <f>F124*(VLOOKUP(A124,CHAMP3,15,FALSE))</f>
        <v>478.5</v>
      </c>
      <c r="N124" s="440" t="s">
        <v>3772</v>
      </c>
      <c r="O124" s="440"/>
      <c r="P124" s="264">
        <f>1-(H126/J127)</f>
        <v>0.66810844211014153</v>
      </c>
    </row>
    <row r="125" spans="1:16" ht="15" customHeight="1" x14ac:dyDescent="0.2">
      <c r="A125">
        <v>3419</v>
      </c>
      <c r="B125" s="233" t="str">
        <f>VLOOKUP(A125,CHAMP3,2,FALSE)</f>
        <v>CF1001 B2</v>
      </c>
      <c r="C125" s="259" t="str">
        <f>VLOOKUP(A125,CHAMP3,4,FALSE)</f>
        <v>DOUBLE CHIN-UP BAR 1080MM</v>
      </c>
      <c r="D125" s="269">
        <f>F125*(VLOOKUP(A125,CHAMP3,8,FALSE))</f>
        <v>46.545454545454547</v>
      </c>
      <c r="E125" s="233" t="str">
        <f>VLOOKUP(A125,CHAMP3,6,FALSE)</f>
        <v>PIECE</v>
      </c>
      <c r="F125" s="238">
        <v>2</v>
      </c>
      <c r="G125" s="412">
        <f>D125/F125/1.1</f>
        <v>21.15702479338843</v>
      </c>
      <c r="H125" s="412">
        <f>F125*G125</f>
        <v>42.314049586776861</v>
      </c>
      <c r="I125" s="412">
        <f>VLOOKUP(A125,CHAMP3,12,FALSE)</f>
        <v>110</v>
      </c>
      <c r="J125" s="239">
        <f>I125*F125</f>
        <v>220</v>
      </c>
      <c r="K125" s="220">
        <v>62.5</v>
      </c>
      <c r="L125" s="240">
        <f>K125*F125</f>
        <v>125</v>
      </c>
      <c r="M125">
        <f>F125*(VLOOKUP(A125,CHAMP3,15,FALSE))</f>
        <v>154</v>
      </c>
      <c r="N125" s="441" t="s">
        <v>3773</v>
      </c>
      <c r="O125" s="441"/>
      <c r="P125" s="265">
        <f>1-(H126/M126)</f>
        <v>0.69665672935666811</v>
      </c>
    </row>
    <row r="126" spans="1:16" ht="15" customHeight="1" x14ac:dyDescent="0.2">
      <c r="B126" s="230"/>
      <c r="D126" s="270">
        <f>SUM(D123:D125)</f>
        <v>390.63636363636363</v>
      </c>
      <c r="E126" s="241" t="s">
        <v>2622</v>
      </c>
      <c r="F126" s="242">
        <f>SUM(F123:F125)</f>
        <v>8</v>
      </c>
      <c r="G126" s="243"/>
      <c r="H126" s="243">
        <f>SUM(H123:H125)</f>
        <v>355.12396694214863</v>
      </c>
      <c r="I126" s="243"/>
      <c r="J126" s="244">
        <f>SUM(J123:J125)</f>
        <v>1398</v>
      </c>
      <c r="K126" s="241"/>
      <c r="L126" s="245">
        <f>SUM(L123:L125)</f>
        <v>1095</v>
      </c>
      <c r="M126">
        <f>SUM(M122:M125)</f>
        <v>1170.7</v>
      </c>
      <c r="N126" s="441" t="s">
        <v>3774</v>
      </c>
      <c r="O126" s="441"/>
      <c r="P126" s="265">
        <f>1-(H126/J128)</f>
        <v>0.63123160234460163</v>
      </c>
    </row>
    <row r="127" spans="1:16" ht="15" customHeight="1" x14ac:dyDescent="0.2">
      <c r="B127" s="230"/>
      <c r="E127" s="431" t="s">
        <v>3757</v>
      </c>
      <c r="F127" s="432"/>
      <c r="G127" s="432"/>
      <c r="H127" s="434" t="s">
        <v>3758</v>
      </c>
      <c r="I127" s="260" t="s">
        <v>3770</v>
      </c>
      <c r="J127" s="261">
        <f>VLOOKUP(A121,CHAMP3,12,FALSE)</f>
        <v>1070</v>
      </c>
      <c r="K127" s="230"/>
      <c r="L127" s="246" t="s">
        <v>3758</v>
      </c>
      <c r="N127" s="253"/>
      <c r="O127" s="253"/>
      <c r="P127" s="254"/>
    </row>
    <row r="128" spans="1:16" ht="15" customHeight="1" x14ac:dyDescent="0.2">
      <c r="B128" s="230"/>
      <c r="E128" s="433"/>
      <c r="F128" s="433"/>
      <c r="G128" s="433"/>
      <c r="H128" s="435"/>
      <c r="I128" s="262" t="s">
        <v>3769</v>
      </c>
      <c r="J128" s="263">
        <f>VLOOKUP(A121,CHAMP3,15,FALSE)</f>
        <v>963</v>
      </c>
      <c r="K128" s="230"/>
      <c r="L128" s="232"/>
      <c r="N128" s="442" t="s">
        <v>3775</v>
      </c>
      <c r="O128" s="443"/>
      <c r="P128" s="266">
        <f>(J128-J127)/J127</f>
        <v>-0.1</v>
      </c>
    </row>
    <row r="129" spans="1:16" ht="15" customHeight="1" x14ac:dyDescent="0.2">
      <c r="B129" s="230"/>
      <c r="J129" s="231"/>
      <c r="K129" s="230"/>
      <c r="L129" s="232"/>
      <c r="N129" s="438" t="s">
        <v>3776</v>
      </c>
      <c r="O129" s="439"/>
      <c r="P129" s="267">
        <f>(J128-M126)/M126</f>
        <v>-0.17741522166225338</v>
      </c>
    </row>
    <row r="130" spans="1:16" ht="66" customHeight="1" x14ac:dyDescent="0.2">
      <c r="B130" s="230"/>
      <c r="C130" s="436"/>
      <c r="D130" s="436"/>
      <c r="K130" s="230"/>
      <c r="L130" s="230"/>
      <c r="O130" s="255"/>
      <c r="P130" s="228"/>
    </row>
    <row r="131" spans="1:16" ht="19" x14ac:dyDescent="0.2">
      <c r="A131">
        <v>3749</v>
      </c>
      <c r="B131" s="230"/>
      <c r="C131" s="437" t="s">
        <v>1342</v>
      </c>
      <c r="D131" s="437"/>
      <c r="K131" s="230"/>
      <c r="L131" s="230"/>
      <c r="O131" s="255"/>
      <c r="P131" s="228"/>
    </row>
    <row r="132" spans="1:16" ht="45" x14ac:dyDescent="0.2">
      <c r="B132" s="233" t="s">
        <v>3748</v>
      </c>
      <c r="C132" s="234" t="s">
        <v>3749</v>
      </c>
      <c r="D132" s="235" t="s">
        <v>3779</v>
      </c>
      <c r="E132" s="235" t="s">
        <v>3750</v>
      </c>
      <c r="F132" s="235" t="s">
        <v>2082</v>
      </c>
      <c r="G132" s="235" t="s">
        <v>3751</v>
      </c>
      <c r="H132" s="235" t="s">
        <v>3752</v>
      </c>
      <c r="I132" s="235" t="s">
        <v>3753</v>
      </c>
      <c r="J132" s="236" t="s">
        <v>3759</v>
      </c>
      <c r="K132" s="235" t="s">
        <v>3755</v>
      </c>
      <c r="L132" s="237" t="s">
        <v>3756</v>
      </c>
      <c r="M132" s="268" t="s">
        <v>3768</v>
      </c>
      <c r="O132" s="255"/>
      <c r="P132" s="228"/>
    </row>
    <row r="133" spans="1:16" x14ac:dyDescent="0.2">
      <c r="A133">
        <v>3759</v>
      </c>
      <c r="B133" s="233" t="str">
        <f t="shared" ref="B133:B141" si="0">VLOOKUP(A133,CHAMP3,2,FALSE)</f>
        <v xml:space="preserve">CF1002 A1 </v>
      </c>
      <c r="C133" s="259" t="str">
        <f t="shared" ref="C133:C141" si="1">VLOOKUP(A133,CHAMP3,4,FALSE)</f>
        <v>UPRIGHT TUBE 2742MM</v>
      </c>
      <c r="D133" s="269">
        <f t="shared" ref="D133:D141" si="2">F133*(VLOOKUP(A133,CHAMP3,8,FALSE))</f>
        <v>218.18181818181816</v>
      </c>
      <c r="E133" s="233" t="str">
        <f t="shared" ref="E133:E141" si="3">VLOOKUP(A133,CHAMP3,6,FALSE)</f>
        <v>PIECE</v>
      </c>
      <c r="F133" s="233">
        <v>4</v>
      </c>
      <c r="G133" s="412">
        <f t="shared" ref="G133:G141" si="4">D133/F133/1.1</f>
        <v>49.58677685950412</v>
      </c>
      <c r="H133" s="412">
        <f>F133*G133</f>
        <v>198.34710743801648</v>
      </c>
      <c r="I133" s="412">
        <f t="shared" ref="I133:I141" si="5">VLOOKUP(A133,CHAMP3,12,FALSE)</f>
        <v>149.5</v>
      </c>
      <c r="J133" s="239">
        <f t="shared" ref="J133:J141" si="6">I133*F133</f>
        <v>598</v>
      </c>
      <c r="K133" s="220">
        <v>147.5</v>
      </c>
      <c r="L133" s="240">
        <f t="shared" ref="L133:L141" si="7">K133*F133</f>
        <v>590</v>
      </c>
      <c r="M133">
        <f t="shared" ref="M133:M141" si="8">F133*(VLOOKUP(A133,CHAMP3,15,FALSE))</f>
        <v>538.20000000000005</v>
      </c>
      <c r="N133" s="440" t="s">
        <v>3771</v>
      </c>
      <c r="O133" s="440"/>
      <c r="P133" s="264">
        <f>1-(H142/J142)</f>
        <v>0.64578079676706834</v>
      </c>
    </row>
    <row r="134" spans="1:16" x14ac:dyDescent="0.2">
      <c r="A134">
        <v>3760</v>
      </c>
      <c r="B134" s="233" t="str">
        <f t="shared" si="0"/>
        <v xml:space="preserve">CF1002 A2 </v>
      </c>
      <c r="C134" s="259" t="str">
        <f t="shared" si="1"/>
        <v>UPRIGHT TUBE 3685MM</v>
      </c>
      <c r="D134" s="269">
        <f t="shared" si="2"/>
        <v>327.27272727272725</v>
      </c>
      <c r="E134" s="233" t="str">
        <f t="shared" si="3"/>
        <v>PIECE</v>
      </c>
      <c r="F134" s="233">
        <v>4</v>
      </c>
      <c r="G134" s="412">
        <f t="shared" si="4"/>
        <v>74.380165289256183</v>
      </c>
      <c r="H134" s="412">
        <f>F134*G134</f>
        <v>297.52066115702473</v>
      </c>
      <c r="I134" s="412">
        <f t="shared" si="5"/>
        <v>184.5</v>
      </c>
      <c r="J134" s="239">
        <f t="shared" si="6"/>
        <v>738</v>
      </c>
      <c r="K134" s="220">
        <v>185</v>
      </c>
      <c r="L134" s="240">
        <f t="shared" si="7"/>
        <v>740</v>
      </c>
      <c r="M134">
        <f t="shared" si="8"/>
        <v>664.2</v>
      </c>
      <c r="N134" s="440" t="s">
        <v>3772</v>
      </c>
      <c r="O134" s="440"/>
      <c r="P134" s="264">
        <f>1-(H142/J143)</f>
        <v>0.64255581596151479</v>
      </c>
    </row>
    <row r="135" spans="1:16" ht="15" customHeight="1" x14ac:dyDescent="0.2">
      <c r="A135">
        <v>3412</v>
      </c>
      <c r="B135" s="233" t="str">
        <f t="shared" si="0"/>
        <v xml:space="preserve">CF1002 B1 </v>
      </c>
      <c r="C135" s="259" t="str">
        <f t="shared" si="1"/>
        <v>ELEVATION CROSS BAR 1552MM</v>
      </c>
      <c r="D135" s="269">
        <f t="shared" si="2"/>
        <v>62.18181818181818</v>
      </c>
      <c r="E135" s="233" t="str">
        <f t="shared" si="3"/>
        <v>PIECE</v>
      </c>
      <c r="F135" s="233">
        <v>2</v>
      </c>
      <c r="G135" s="412">
        <f t="shared" si="4"/>
        <v>28.264462809917351</v>
      </c>
      <c r="H135" s="412">
        <f>F135*G135</f>
        <v>56.528925619834702</v>
      </c>
      <c r="I135" s="412">
        <f t="shared" si="5"/>
        <v>79.5</v>
      </c>
      <c r="J135" s="239">
        <f t="shared" si="6"/>
        <v>159</v>
      </c>
      <c r="K135" s="220">
        <v>67.5</v>
      </c>
      <c r="L135" s="240">
        <f t="shared" si="7"/>
        <v>135</v>
      </c>
      <c r="M135">
        <f t="shared" si="8"/>
        <v>139.125</v>
      </c>
      <c r="N135" s="441" t="s">
        <v>3773</v>
      </c>
      <c r="O135" s="441"/>
      <c r="P135" s="265">
        <f>1-(H142/M142)</f>
        <v>0.60084900510292205</v>
      </c>
    </row>
    <row r="136" spans="1:16" x14ac:dyDescent="0.2">
      <c r="A136">
        <v>3413</v>
      </c>
      <c r="B136" s="233" t="str">
        <f t="shared" si="0"/>
        <v>CF1002 B2</v>
      </c>
      <c r="C136" s="259" t="str">
        <f t="shared" si="1"/>
        <v>ELEVATION CROSS BAR 2119MM</v>
      </c>
      <c r="D136" s="269">
        <f t="shared" si="2"/>
        <v>77.72727272727272</v>
      </c>
      <c r="E136" s="233" t="str">
        <f t="shared" si="3"/>
        <v>PIECE</v>
      </c>
      <c r="F136" s="233">
        <v>2</v>
      </c>
      <c r="G136" s="412">
        <f t="shared" si="4"/>
        <v>35.330578512396691</v>
      </c>
      <c r="H136" s="412">
        <f t="shared" ref="H136:H141" si="9">F136*G136</f>
        <v>70.661157024793383</v>
      </c>
      <c r="I136" s="412">
        <f t="shared" si="5"/>
        <v>99.5</v>
      </c>
      <c r="J136" s="239">
        <f t="shared" si="6"/>
        <v>199</v>
      </c>
      <c r="K136" s="220">
        <v>85</v>
      </c>
      <c r="L136" s="240">
        <f t="shared" si="7"/>
        <v>170</v>
      </c>
      <c r="M136">
        <f t="shared" si="8"/>
        <v>174.125</v>
      </c>
      <c r="N136" s="441" t="s">
        <v>3774</v>
      </c>
      <c r="O136" s="441"/>
      <c r="P136" s="265">
        <f>1-(H142/J144)</f>
        <v>0.61357385509352946</v>
      </c>
    </row>
    <row r="137" spans="1:16" ht="15" customHeight="1" x14ac:dyDescent="0.2">
      <c r="A137">
        <v>3547</v>
      </c>
      <c r="B137" s="233" t="str">
        <f t="shared" si="0"/>
        <v xml:space="preserve">CF1002 C2 </v>
      </c>
      <c r="C137" s="259" t="str">
        <f t="shared" si="1"/>
        <v>MONKEY BAR 1080MM</v>
      </c>
      <c r="D137" s="269">
        <f t="shared" si="2"/>
        <v>66.36363636363636</v>
      </c>
      <c r="E137" s="233" t="str">
        <f t="shared" si="3"/>
        <v>PIECE</v>
      </c>
      <c r="F137" s="233">
        <v>4</v>
      </c>
      <c r="G137" s="412">
        <f t="shared" si="4"/>
        <v>15.082644628099171</v>
      </c>
      <c r="H137" s="412">
        <f t="shared" si="9"/>
        <v>60.330578512396684</v>
      </c>
      <c r="I137" s="412">
        <f t="shared" si="5"/>
        <v>40</v>
      </c>
      <c r="J137" s="239">
        <f t="shared" si="6"/>
        <v>160</v>
      </c>
      <c r="K137" s="220">
        <v>40</v>
      </c>
      <c r="L137" s="240">
        <f t="shared" si="7"/>
        <v>160</v>
      </c>
      <c r="M137">
        <f t="shared" si="8"/>
        <v>144</v>
      </c>
      <c r="N137" s="253"/>
      <c r="O137" s="253"/>
      <c r="P137" s="254"/>
    </row>
    <row r="138" spans="1:16" x14ac:dyDescent="0.2">
      <c r="A138">
        <v>3548</v>
      </c>
      <c r="B138" s="233" t="str">
        <f t="shared" si="0"/>
        <v xml:space="preserve">CF1002 C1 </v>
      </c>
      <c r="C138" s="259" t="str">
        <f t="shared" si="1"/>
        <v>MONKEY BAR 1800MM</v>
      </c>
      <c r="D138" s="269">
        <f t="shared" si="2"/>
        <v>280.90909090909088</v>
      </c>
      <c r="E138" s="233" t="str">
        <f t="shared" si="3"/>
        <v>PIECE</v>
      </c>
      <c r="F138" s="233">
        <v>15</v>
      </c>
      <c r="G138" s="412">
        <f t="shared" si="4"/>
        <v>17.02479338842975</v>
      </c>
      <c r="H138" s="412">
        <f t="shared" si="9"/>
        <v>255.37190082644625</v>
      </c>
      <c r="I138" s="412">
        <f t="shared" si="5"/>
        <v>47.5</v>
      </c>
      <c r="J138" s="239">
        <f t="shared" si="6"/>
        <v>712.5</v>
      </c>
      <c r="K138" s="220">
        <v>47.5</v>
      </c>
      <c r="L138" s="240">
        <f t="shared" si="7"/>
        <v>712.5</v>
      </c>
      <c r="M138">
        <f t="shared" si="8"/>
        <v>659.0625</v>
      </c>
      <c r="N138" s="442" t="s">
        <v>3775</v>
      </c>
      <c r="O138" s="443"/>
      <c r="P138" s="266">
        <f>(J143-J142)/J142</f>
        <v>-9.0223339742641628E-3</v>
      </c>
    </row>
    <row r="139" spans="1:16" ht="15" customHeight="1" x14ac:dyDescent="0.2">
      <c r="A139">
        <v>3427</v>
      </c>
      <c r="B139" s="233" t="str">
        <f t="shared" si="0"/>
        <v>CF1002 F1</v>
      </c>
      <c r="C139" s="259" t="str">
        <f t="shared" si="1"/>
        <v>CHIN-UP BAR 1800MM</v>
      </c>
      <c r="D139" s="269">
        <f t="shared" si="2"/>
        <v>94.545454545454533</v>
      </c>
      <c r="E139" s="233" t="str">
        <f t="shared" si="3"/>
        <v>PIECE</v>
      </c>
      <c r="F139" s="233">
        <v>4</v>
      </c>
      <c r="G139" s="412">
        <f t="shared" si="4"/>
        <v>21.487603305785118</v>
      </c>
      <c r="H139" s="412">
        <f t="shared" si="9"/>
        <v>85.950413223140472</v>
      </c>
      <c r="I139" s="412">
        <f t="shared" si="5"/>
        <v>56</v>
      </c>
      <c r="J139" s="239">
        <f t="shared" si="6"/>
        <v>224</v>
      </c>
      <c r="K139" s="220"/>
      <c r="L139" s="240">
        <f t="shared" si="7"/>
        <v>0</v>
      </c>
      <c r="M139">
        <f t="shared" si="8"/>
        <v>224</v>
      </c>
      <c r="N139" s="438" t="s">
        <v>3776</v>
      </c>
      <c r="O139" s="439"/>
      <c r="P139" s="267">
        <f>(J144-M142)/M142</f>
        <v>3.2929578286395214E-2</v>
      </c>
    </row>
    <row r="140" spans="1:16" x14ac:dyDescent="0.2">
      <c r="A140">
        <v>3411</v>
      </c>
      <c r="B140" s="233" t="str">
        <f t="shared" si="0"/>
        <v xml:space="preserve">CF1002 E1 </v>
      </c>
      <c r="C140" s="259" t="str">
        <f t="shared" si="1"/>
        <v>CROSS BAR 1800MM</v>
      </c>
      <c r="D140" s="269">
        <f t="shared" si="2"/>
        <v>75.999999999999986</v>
      </c>
      <c r="E140" s="233" t="str">
        <f t="shared" si="3"/>
        <v>PIECE</v>
      </c>
      <c r="F140" s="233">
        <v>2</v>
      </c>
      <c r="G140" s="412">
        <f t="shared" si="4"/>
        <v>34.54545454545454</v>
      </c>
      <c r="H140" s="412">
        <f t="shared" si="9"/>
        <v>69.090909090909079</v>
      </c>
      <c r="I140" s="412">
        <f t="shared" si="5"/>
        <v>115</v>
      </c>
      <c r="J140" s="239">
        <f t="shared" si="6"/>
        <v>230</v>
      </c>
      <c r="K140" s="220">
        <v>90</v>
      </c>
      <c r="L140" s="240">
        <f t="shared" si="7"/>
        <v>180</v>
      </c>
      <c r="M140">
        <f t="shared" si="8"/>
        <v>178.25</v>
      </c>
      <c r="O140" s="255"/>
      <c r="P140" s="228"/>
    </row>
    <row r="141" spans="1:16" x14ac:dyDescent="0.2">
      <c r="A141">
        <v>3410</v>
      </c>
      <c r="B141" s="233" t="str">
        <f t="shared" si="0"/>
        <v xml:space="preserve">CF1002 E2 </v>
      </c>
      <c r="C141" s="259" t="str">
        <f t="shared" si="1"/>
        <v>CROSS BAR 1080MM</v>
      </c>
      <c r="D141" s="269">
        <f t="shared" si="2"/>
        <v>114</v>
      </c>
      <c r="E141" s="233" t="str">
        <f t="shared" si="3"/>
        <v>PIECE</v>
      </c>
      <c r="F141" s="233">
        <v>4</v>
      </c>
      <c r="G141" s="412">
        <f t="shared" si="4"/>
        <v>25.909090909090907</v>
      </c>
      <c r="H141" s="412">
        <f t="shared" si="9"/>
        <v>103.63636363636363</v>
      </c>
      <c r="I141" s="412">
        <f t="shared" si="5"/>
        <v>90</v>
      </c>
      <c r="J141" s="239">
        <f t="shared" si="6"/>
        <v>360</v>
      </c>
      <c r="K141" s="220">
        <v>70</v>
      </c>
      <c r="L141" s="240">
        <f t="shared" si="7"/>
        <v>280</v>
      </c>
      <c r="M141">
        <f t="shared" si="8"/>
        <v>279</v>
      </c>
      <c r="O141" s="255"/>
      <c r="P141" s="228"/>
    </row>
    <row r="142" spans="1:16" x14ac:dyDescent="0.2">
      <c r="B142" s="230"/>
      <c r="D142" s="270">
        <f>SUM(D133:D141)</f>
        <v>1317.181818181818</v>
      </c>
      <c r="E142" s="241" t="s">
        <v>2622</v>
      </c>
      <c r="F142" s="242">
        <f>SUM(F133:F141)</f>
        <v>41</v>
      </c>
      <c r="G142" s="243"/>
      <c r="H142" s="243">
        <f>SUM(H133:H141)</f>
        <v>1197.4380165289253</v>
      </c>
      <c r="I142" s="243"/>
      <c r="J142" s="244">
        <f>SUM(J133:J141)</f>
        <v>3380.5</v>
      </c>
      <c r="K142" s="241"/>
      <c r="L142" s="245">
        <f>SUM(L133:L141)</f>
        <v>2967.5</v>
      </c>
      <c r="M142">
        <f>SUM(M133:M141)</f>
        <v>2999.9625000000001</v>
      </c>
      <c r="O142" s="255"/>
      <c r="P142" s="228"/>
    </row>
    <row r="143" spans="1:16" x14ac:dyDescent="0.2">
      <c r="B143" s="230"/>
      <c r="E143" s="431" t="s">
        <v>3757</v>
      </c>
      <c r="F143" s="432"/>
      <c r="G143" s="432"/>
      <c r="H143" s="434" t="s">
        <v>3758</v>
      </c>
      <c r="I143" s="260" t="s">
        <v>3770</v>
      </c>
      <c r="J143" s="261">
        <f>VLOOKUP(A131,CHAMP3,12,FALSE)</f>
        <v>3350</v>
      </c>
      <c r="K143" s="230"/>
      <c r="L143" s="246" t="s">
        <v>3758</v>
      </c>
      <c r="O143" s="255"/>
      <c r="P143" s="228"/>
    </row>
    <row r="144" spans="1:16" x14ac:dyDescent="0.2">
      <c r="B144" s="230"/>
      <c r="E144" s="433"/>
      <c r="F144" s="433"/>
      <c r="G144" s="433"/>
      <c r="H144" s="435"/>
      <c r="I144" s="262" t="s">
        <v>3769</v>
      </c>
      <c r="J144" s="263">
        <f>VLOOKUP(A131,CHAMP3,15,FALSE)</f>
        <v>3098.75</v>
      </c>
      <c r="K144" s="230"/>
      <c r="L144" s="232"/>
      <c r="O144" s="255"/>
      <c r="P144" s="228"/>
    </row>
    <row r="145" spans="1:16" x14ac:dyDescent="0.2">
      <c r="B145" s="230"/>
      <c r="J145" s="231"/>
      <c r="K145" s="230"/>
      <c r="L145" s="232"/>
      <c r="O145" s="255"/>
      <c r="P145" s="228"/>
    </row>
    <row r="146" spans="1:16" ht="68" customHeight="1" x14ac:dyDescent="0.2">
      <c r="B146" s="230"/>
      <c r="C146" s="218"/>
      <c r="K146" s="230"/>
      <c r="L146" s="230"/>
      <c r="O146" s="255"/>
      <c r="P146" s="228"/>
    </row>
    <row r="147" spans="1:16" x14ac:dyDescent="0.2">
      <c r="B147" s="230"/>
      <c r="C147" s="436"/>
      <c r="D147" s="436"/>
      <c r="K147" s="230"/>
      <c r="L147" s="230"/>
      <c r="P147" s="228"/>
    </row>
    <row r="148" spans="1:16" ht="19" x14ac:dyDescent="0.2">
      <c r="A148">
        <v>3750</v>
      </c>
      <c r="B148" s="230"/>
      <c r="C148" s="437" t="s">
        <v>1345</v>
      </c>
      <c r="D148" s="437"/>
      <c r="E148" t="s">
        <v>629</v>
      </c>
      <c r="F148" t="s">
        <v>3760</v>
      </c>
      <c r="K148" s="230"/>
      <c r="L148" s="230"/>
      <c r="N148" s="253"/>
      <c r="O148" s="253"/>
      <c r="P148" s="254"/>
    </row>
    <row r="149" spans="1:16" ht="28" customHeight="1" x14ac:dyDescent="0.2">
      <c r="B149" s="233" t="s">
        <v>3748</v>
      </c>
      <c r="C149" s="234" t="s">
        <v>3749</v>
      </c>
      <c r="D149" s="235" t="s">
        <v>3779</v>
      </c>
      <c r="E149" s="235" t="s">
        <v>3750</v>
      </c>
      <c r="F149" s="235" t="s">
        <v>2082</v>
      </c>
      <c r="G149" s="235" t="s">
        <v>3751</v>
      </c>
      <c r="H149" s="235" t="s">
        <v>3752</v>
      </c>
      <c r="I149" s="235" t="s">
        <v>3753</v>
      </c>
      <c r="J149" s="236" t="s">
        <v>3759</v>
      </c>
      <c r="K149" s="235" t="s">
        <v>3755</v>
      </c>
      <c r="L149" s="237" t="s">
        <v>3756</v>
      </c>
      <c r="M149" s="268" t="s">
        <v>3768</v>
      </c>
      <c r="N149" s="440" t="s">
        <v>3771</v>
      </c>
      <c r="O149" s="440"/>
      <c r="P149" s="264">
        <f>1-(H156/J156)</f>
        <v>0.65477409674423037</v>
      </c>
    </row>
    <row r="150" spans="1:16" x14ac:dyDescent="0.2">
      <c r="A150">
        <v>3759</v>
      </c>
      <c r="B150" s="233" t="str">
        <f t="shared" ref="B150:B155" si="10">VLOOKUP(A150,CHAMP3,2,FALSE)</f>
        <v xml:space="preserve">CF1002 A1 </v>
      </c>
      <c r="C150" s="259" t="str">
        <f t="shared" ref="C150:C155" si="11">VLOOKUP(A150,CHAMP3,4,FALSE)</f>
        <v>UPRIGHT TUBE 2742MM</v>
      </c>
      <c r="D150" s="269">
        <f t="shared" ref="D150:D155" si="12">F150*(VLOOKUP(A150,CHAMP3,8,FALSE))</f>
        <v>436.36363636363632</v>
      </c>
      <c r="E150" s="233" t="str">
        <f t="shared" ref="E150:E155" si="13">VLOOKUP(A150,CHAMP3,6,FALSE)</f>
        <v>PIECE</v>
      </c>
      <c r="F150" s="233">
        <v>8</v>
      </c>
      <c r="G150" s="412">
        <f t="shared" ref="G150:G155" si="14">D150/F150/1.1</f>
        <v>49.58677685950412</v>
      </c>
      <c r="H150" s="412">
        <f t="shared" ref="H150:H155" si="15">F150*G150</f>
        <v>396.69421487603296</v>
      </c>
      <c r="I150" s="412">
        <f t="shared" ref="I150:I155" si="16">VLOOKUP(A150,CHAMP3,12,FALSE)</f>
        <v>149.5</v>
      </c>
      <c r="J150" s="239">
        <f t="shared" ref="J150:J155" si="17">I150*F150</f>
        <v>1196</v>
      </c>
      <c r="K150" s="220">
        <v>147.5</v>
      </c>
      <c r="L150" s="240">
        <f t="shared" ref="L150:L155" si="18">K150*F150</f>
        <v>1180</v>
      </c>
      <c r="M150">
        <f t="shared" ref="M150:M155" si="19">F150*(VLOOKUP(A150,CHAMP3,15,FALSE))</f>
        <v>1076.4000000000001</v>
      </c>
      <c r="N150" s="440" t="s">
        <v>3772</v>
      </c>
      <c r="O150" s="440"/>
      <c r="P150" s="264">
        <f>1-(H156/J157)</f>
        <v>0.62730945821854922</v>
      </c>
    </row>
    <row r="151" spans="1:16" ht="15" customHeight="1" x14ac:dyDescent="0.2">
      <c r="A151">
        <v>3820</v>
      </c>
      <c r="B151" s="233" t="str">
        <f t="shared" si="10"/>
        <v xml:space="preserve">CF1002 E3 </v>
      </c>
      <c r="C151" s="259" t="str">
        <f t="shared" si="11"/>
        <v>CROSS BAR 2815MM</v>
      </c>
      <c r="D151" s="269">
        <f t="shared" si="12"/>
        <v>104.72727272727272</v>
      </c>
      <c r="E151" s="233" t="str">
        <f t="shared" si="13"/>
        <v>PIECE</v>
      </c>
      <c r="F151" s="233">
        <v>2</v>
      </c>
      <c r="G151" s="412">
        <f t="shared" si="14"/>
        <v>47.603305785123958</v>
      </c>
      <c r="H151" s="412">
        <f t="shared" si="15"/>
        <v>95.206611570247915</v>
      </c>
      <c r="I151" s="412">
        <f t="shared" si="16"/>
        <v>145</v>
      </c>
      <c r="J151" s="239">
        <f t="shared" si="17"/>
        <v>290</v>
      </c>
      <c r="K151" s="220">
        <f>I151</f>
        <v>145</v>
      </c>
      <c r="L151" s="240">
        <f t="shared" si="18"/>
        <v>290</v>
      </c>
      <c r="M151">
        <f t="shared" si="19"/>
        <v>224.75</v>
      </c>
      <c r="N151" s="441" t="s">
        <v>3773</v>
      </c>
      <c r="O151" s="441"/>
      <c r="P151" s="265">
        <f>1-(H156/M156)</f>
        <v>0.61594132132991475</v>
      </c>
    </row>
    <row r="152" spans="1:16" x14ac:dyDescent="0.2">
      <c r="A152">
        <v>3547</v>
      </c>
      <c r="B152" s="233" t="str">
        <f t="shared" si="10"/>
        <v xml:space="preserve">CF1002 C2 </v>
      </c>
      <c r="C152" s="259" t="str">
        <f t="shared" si="11"/>
        <v>MONKEY BAR 1080MM</v>
      </c>
      <c r="D152" s="269">
        <f t="shared" si="12"/>
        <v>149.31818181818181</v>
      </c>
      <c r="E152" s="233" t="str">
        <f t="shared" si="13"/>
        <v>PIECE</v>
      </c>
      <c r="F152" s="233">
        <v>9</v>
      </c>
      <c r="G152" s="412">
        <f t="shared" si="14"/>
        <v>15.082644628099171</v>
      </c>
      <c r="H152" s="412">
        <f t="shared" si="15"/>
        <v>135.74380165289253</v>
      </c>
      <c r="I152" s="412">
        <f t="shared" si="16"/>
        <v>40</v>
      </c>
      <c r="J152" s="239">
        <f t="shared" si="17"/>
        <v>360</v>
      </c>
      <c r="K152" s="220">
        <v>40</v>
      </c>
      <c r="L152" s="240">
        <f t="shared" si="18"/>
        <v>360</v>
      </c>
      <c r="M152">
        <f t="shared" si="19"/>
        <v>324</v>
      </c>
      <c r="N152" s="441" t="s">
        <v>3774</v>
      </c>
      <c r="O152" s="441"/>
      <c r="P152" s="265">
        <f>1-(H156/J158)</f>
        <v>0.62730945821854922</v>
      </c>
    </row>
    <row r="153" spans="1:16" ht="15" customHeight="1" x14ac:dyDescent="0.2">
      <c r="A153">
        <v>3813</v>
      </c>
      <c r="B153" s="233" t="str">
        <f t="shared" si="10"/>
        <v xml:space="preserve">CF1002 B3 </v>
      </c>
      <c r="C153" s="259" t="str">
        <f t="shared" si="11"/>
        <v>ELEVATION CROSS BAR TRANSVERSAL 1215MM</v>
      </c>
      <c r="D153" s="269">
        <f t="shared" si="12"/>
        <v>80.909090909090907</v>
      </c>
      <c r="E153" s="233" t="str">
        <f t="shared" si="13"/>
        <v>PIECE</v>
      </c>
      <c r="F153" s="233">
        <v>4</v>
      </c>
      <c r="G153" s="412">
        <f t="shared" si="14"/>
        <v>18.388429752066113</v>
      </c>
      <c r="H153" s="412">
        <f t="shared" si="15"/>
        <v>73.553719008264451</v>
      </c>
      <c r="I153" s="412">
        <f t="shared" si="16"/>
        <v>49.5</v>
      </c>
      <c r="J153" s="239">
        <f t="shared" si="17"/>
        <v>198</v>
      </c>
      <c r="K153" s="220">
        <f>I153</f>
        <v>49.5</v>
      </c>
      <c r="L153" s="240">
        <f t="shared" si="18"/>
        <v>198</v>
      </c>
      <c r="M153">
        <f t="shared" si="19"/>
        <v>173.25</v>
      </c>
      <c r="N153" s="253"/>
      <c r="O153" s="253"/>
      <c r="P153" s="254"/>
    </row>
    <row r="154" spans="1:16" x14ac:dyDescent="0.2">
      <c r="A154">
        <v>3549</v>
      </c>
      <c r="B154" s="233" t="str">
        <f t="shared" si="10"/>
        <v>CF1001 E1</v>
      </c>
      <c r="C154" s="259" t="str">
        <f t="shared" si="11"/>
        <v>MONKEY RACK 1080MM</v>
      </c>
      <c r="D154" s="269">
        <f t="shared" si="12"/>
        <v>82.72727272727272</v>
      </c>
      <c r="E154" s="233" t="str">
        <f t="shared" si="13"/>
        <v>PIECE</v>
      </c>
      <c r="F154" s="233">
        <v>1</v>
      </c>
      <c r="G154" s="412">
        <f t="shared" si="14"/>
        <v>75.206611570247915</v>
      </c>
      <c r="H154" s="412">
        <f t="shared" si="15"/>
        <v>75.206611570247915</v>
      </c>
      <c r="I154" s="412">
        <f t="shared" si="16"/>
        <v>195</v>
      </c>
      <c r="J154" s="239">
        <f t="shared" si="17"/>
        <v>195</v>
      </c>
      <c r="K154" s="220">
        <v>210</v>
      </c>
      <c r="L154" s="240">
        <f t="shared" si="18"/>
        <v>210</v>
      </c>
      <c r="M154">
        <f t="shared" si="19"/>
        <v>195</v>
      </c>
      <c r="N154" s="442" t="s">
        <v>3775</v>
      </c>
      <c r="O154" s="443"/>
      <c r="P154" s="266">
        <f>(J157-J156)/J156</f>
        <v>-7.369287772745986E-2</v>
      </c>
    </row>
    <row r="155" spans="1:16" x14ac:dyDescent="0.2">
      <c r="A155">
        <v>3422</v>
      </c>
      <c r="B155" s="233" t="str">
        <f t="shared" si="10"/>
        <v>CF1001 C2</v>
      </c>
      <c r="C155" s="259" t="str">
        <f t="shared" si="11"/>
        <v>OVERPASS 1080MM</v>
      </c>
      <c r="D155" s="269">
        <f t="shared" si="12"/>
        <v>68.36363636363636</v>
      </c>
      <c r="E155" s="233" t="str">
        <f t="shared" si="13"/>
        <v>PIECE</v>
      </c>
      <c r="F155" s="233">
        <v>2</v>
      </c>
      <c r="G155" s="412">
        <f t="shared" si="14"/>
        <v>31.074380165289252</v>
      </c>
      <c r="H155" s="412">
        <f t="shared" si="15"/>
        <v>62.148760330578504</v>
      </c>
      <c r="I155" s="412">
        <f t="shared" si="16"/>
        <v>95</v>
      </c>
      <c r="J155" s="239">
        <f t="shared" si="17"/>
        <v>190</v>
      </c>
      <c r="K155" s="220">
        <v>95</v>
      </c>
      <c r="L155" s="240">
        <f t="shared" si="18"/>
        <v>190</v>
      </c>
      <c r="M155">
        <f t="shared" si="19"/>
        <v>190</v>
      </c>
      <c r="N155" s="438" t="s">
        <v>3776</v>
      </c>
      <c r="O155" s="439"/>
      <c r="P155" s="267">
        <f>(J158-M156)/M156</f>
        <v>3.0502885408079099E-2</v>
      </c>
    </row>
    <row r="156" spans="1:16" x14ac:dyDescent="0.2">
      <c r="B156" s="230"/>
      <c r="D156" s="270">
        <f>SUM(D150:D155)</f>
        <v>922.40909090909076</v>
      </c>
      <c r="E156" s="241" t="s">
        <v>2622</v>
      </c>
      <c r="F156" s="242">
        <f>SUM(F150:F155)</f>
        <v>26</v>
      </c>
      <c r="G156" s="243"/>
      <c r="H156" s="243">
        <f>SUM(H150:H155)</f>
        <v>838.55371900826424</v>
      </c>
      <c r="I156" s="243"/>
      <c r="J156" s="244">
        <f>SUM(J150:J155)</f>
        <v>2429</v>
      </c>
      <c r="K156" s="241"/>
      <c r="L156" s="245">
        <f>SUM(L150:L155)</f>
        <v>2428</v>
      </c>
      <c r="M156">
        <f>SUM(M150:M155)</f>
        <v>2183.4</v>
      </c>
      <c r="N156" s="249"/>
      <c r="O156" s="255"/>
      <c r="P156" s="228"/>
    </row>
    <row r="157" spans="1:16" x14ac:dyDescent="0.2">
      <c r="B157" s="230"/>
      <c r="E157" s="431" t="s">
        <v>3757</v>
      </c>
      <c r="F157" s="432"/>
      <c r="G157" s="432"/>
      <c r="H157" s="434"/>
      <c r="I157" s="260" t="s">
        <v>3770</v>
      </c>
      <c r="J157" s="261">
        <f>VLOOKUP(A148,CHAMP3,12,FALSE)</f>
        <v>2250</v>
      </c>
      <c r="K157" s="230"/>
      <c r="L157" s="246" t="s">
        <v>3758</v>
      </c>
      <c r="N157" s="249"/>
      <c r="O157" s="255"/>
      <c r="P157" s="228"/>
    </row>
    <row r="158" spans="1:16" x14ac:dyDescent="0.2">
      <c r="B158" s="230"/>
      <c r="E158" s="433"/>
      <c r="F158" s="433"/>
      <c r="G158" s="433"/>
      <c r="H158" s="435"/>
      <c r="I158" s="262" t="s">
        <v>3769</v>
      </c>
      <c r="J158" s="263">
        <f>VLOOKUP(A148,CHAMP3,15,FALSE)</f>
        <v>2250</v>
      </c>
      <c r="K158" s="247"/>
      <c r="L158" s="247"/>
      <c r="O158" s="255"/>
      <c r="P158" s="228"/>
    </row>
    <row r="159" spans="1:16" ht="76" customHeight="1" x14ac:dyDescent="0.2">
      <c r="B159" s="230"/>
      <c r="C159" s="218"/>
      <c r="I159" s="249"/>
      <c r="J159" s="249"/>
      <c r="K159" s="247"/>
      <c r="L159" s="247"/>
      <c r="O159" s="255"/>
      <c r="P159" s="228"/>
    </row>
    <row r="160" spans="1:16" x14ac:dyDescent="0.2">
      <c r="B160" s="230"/>
      <c r="C160" s="436"/>
      <c r="D160" s="436"/>
      <c r="I160" s="249"/>
      <c r="J160" s="249"/>
      <c r="K160" s="247"/>
      <c r="L160" s="247"/>
      <c r="P160" s="228"/>
    </row>
    <row r="161" spans="1:16" ht="19" x14ac:dyDescent="0.2">
      <c r="A161">
        <v>3751</v>
      </c>
      <c r="B161" s="230"/>
      <c r="C161" s="437" t="s">
        <v>1348</v>
      </c>
      <c r="D161" s="437"/>
      <c r="I161" s="249"/>
      <c r="J161" s="249"/>
      <c r="K161" s="247"/>
      <c r="L161" s="247"/>
      <c r="O161" s="255"/>
      <c r="P161" s="228"/>
    </row>
    <row r="162" spans="1:16" ht="31" customHeight="1" x14ac:dyDescent="0.2">
      <c r="B162" s="233" t="s">
        <v>3748</v>
      </c>
      <c r="C162" s="234" t="s">
        <v>3749</v>
      </c>
      <c r="D162" s="235" t="s">
        <v>3779</v>
      </c>
      <c r="E162" s="235" t="s">
        <v>3750</v>
      </c>
      <c r="F162" s="235" t="s">
        <v>2082</v>
      </c>
      <c r="G162" s="235" t="s">
        <v>3751</v>
      </c>
      <c r="H162" s="235" t="s">
        <v>3752</v>
      </c>
      <c r="I162" s="235" t="s">
        <v>3753</v>
      </c>
      <c r="J162" s="236" t="s">
        <v>3759</v>
      </c>
      <c r="K162" s="235" t="s">
        <v>3755</v>
      </c>
      <c r="L162" s="237" t="s">
        <v>3756</v>
      </c>
      <c r="M162" s="268" t="s">
        <v>3768</v>
      </c>
      <c r="N162" s="440" t="s">
        <v>3771</v>
      </c>
      <c r="O162" s="440"/>
      <c r="P162" s="264">
        <f>1-(H167/J167)</f>
        <v>0.65325442405565681</v>
      </c>
    </row>
    <row r="163" spans="1:16" x14ac:dyDescent="0.2">
      <c r="A163">
        <v>3759</v>
      </c>
      <c r="B163" s="233" t="str">
        <f>VLOOKUP(A163,CHAMP3,2,FALSE)</f>
        <v xml:space="preserve">CF1002 A1 </v>
      </c>
      <c r="C163" s="259" t="str">
        <f>VLOOKUP(A163,CHAMP3,4,FALSE)</f>
        <v>UPRIGHT TUBE 2742MM</v>
      </c>
      <c r="D163" s="269">
        <f>F163*(VLOOKUP(A163,CHAMP3,8,FALSE))</f>
        <v>109.09090909090908</v>
      </c>
      <c r="E163" s="233" t="str">
        <f>VLOOKUP(A163,CHAMP3,6,FALSE)</f>
        <v>PIECE</v>
      </c>
      <c r="F163" s="233">
        <v>2</v>
      </c>
      <c r="G163" s="412">
        <f>D163/F163/1.1</f>
        <v>49.58677685950412</v>
      </c>
      <c r="H163" s="412">
        <f>F163*G163</f>
        <v>99.17355371900824</v>
      </c>
      <c r="I163" s="412">
        <f>VLOOKUP(A163,CHAMP3,12,FALSE)</f>
        <v>149.5</v>
      </c>
      <c r="J163" s="239">
        <f>I163*F163</f>
        <v>299</v>
      </c>
      <c r="K163" s="220">
        <v>147.5</v>
      </c>
      <c r="L163" s="240">
        <f>K163*F163</f>
        <v>295</v>
      </c>
      <c r="M163">
        <f>F163*(VLOOKUP(A163,CHAMP3,15,FALSE))</f>
        <v>269.10000000000002</v>
      </c>
      <c r="N163" s="440" t="s">
        <v>3772</v>
      </c>
      <c r="O163" s="440"/>
      <c r="P163" s="264">
        <f>1-(H167/J168)</f>
        <v>0.67267217630854004</v>
      </c>
    </row>
    <row r="164" spans="1:16" ht="15" customHeight="1" x14ac:dyDescent="0.2">
      <c r="A164">
        <v>3547</v>
      </c>
      <c r="B164" s="233" t="str">
        <f>VLOOKUP(A164,CHAMP3,2,FALSE)</f>
        <v xml:space="preserve">CF1002 C2 </v>
      </c>
      <c r="C164" s="259" t="str">
        <f>VLOOKUP(A164,CHAMP3,4,FALSE)</f>
        <v>MONKEY BAR 1080MM</v>
      </c>
      <c r="D164" s="269">
        <f>F164*(VLOOKUP(A164,CHAMP3,8,FALSE))</f>
        <v>82.954545454545453</v>
      </c>
      <c r="E164" s="233" t="str">
        <f>VLOOKUP(A164,CHAMP3,6,FALSE)</f>
        <v>PIECE</v>
      </c>
      <c r="F164" s="233">
        <v>5</v>
      </c>
      <c r="G164" s="412">
        <f>D164/F164/1.1</f>
        <v>15.082644628099171</v>
      </c>
      <c r="H164" s="412">
        <f>F164*G164</f>
        <v>75.413223140495859</v>
      </c>
      <c r="I164" s="412">
        <f>VLOOKUP(A164,CHAMP3,12,FALSE)</f>
        <v>40</v>
      </c>
      <c r="J164" s="239">
        <f>I164*F164</f>
        <v>200</v>
      </c>
      <c r="K164" s="220">
        <v>40</v>
      </c>
      <c r="L164" s="240">
        <f>K164*F164</f>
        <v>200</v>
      </c>
      <c r="M164">
        <f>F164*(VLOOKUP(A164,CHAMP3,15,FALSE))</f>
        <v>180</v>
      </c>
      <c r="N164" s="441" t="s">
        <v>3773</v>
      </c>
      <c r="O164" s="441"/>
      <c r="P164" s="265">
        <f>1-(H167/M167)</f>
        <v>0.61169541260058535</v>
      </c>
    </row>
    <row r="165" spans="1:16" x14ac:dyDescent="0.2">
      <c r="A165">
        <v>3411</v>
      </c>
      <c r="B165" s="233" t="str">
        <f>VLOOKUP(A165,CHAMP3,2,FALSE)</f>
        <v xml:space="preserve">CF1002 E1 </v>
      </c>
      <c r="C165" s="259" t="str">
        <f>VLOOKUP(A165,CHAMP3,4,FALSE)</f>
        <v>CROSS BAR 1800MM</v>
      </c>
      <c r="D165" s="269">
        <f>F165*(VLOOKUP(A165,CHAMP3,8,FALSE))</f>
        <v>37.999999999999993</v>
      </c>
      <c r="E165" s="233" t="str">
        <f>VLOOKUP(A165,CHAMP3,6,FALSE)</f>
        <v>PIECE</v>
      </c>
      <c r="F165" s="233">
        <v>1</v>
      </c>
      <c r="G165" s="412">
        <f>D165/F165/1.1</f>
        <v>34.54545454545454</v>
      </c>
      <c r="H165" s="412">
        <f>F165*G165</f>
        <v>34.54545454545454</v>
      </c>
      <c r="I165" s="412">
        <f>VLOOKUP(A165,CHAMP3,12,FALSE)</f>
        <v>115</v>
      </c>
      <c r="J165" s="239">
        <f>I165*F165</f>
        <v>115</v>
      </c>
      <c r="K165" s="220">
        <v>90</v>
      </c>
      <c r="L165" s="240">
        <f>K165*F165</f>
        <v>90</v>
      </c>
      <c r="M165">
        <f>F165*(VLOOKUP(A165,CHAMP3,15,FALSE))</f>
        <v>89.125</v>
      </c>
      <c r="N165" s="441" t="s">
        <v>3774</v>
      </c>
      <c r="O165" s="441"/>
      <c r="P165" s="265">
        <f>1-(H167/J169)</f>
        <v>0.65544439611425265</v>
      </c>
    </row>
    <row r="166" spans="1:16" ht="15" customHeight="1" x14ac:dyDescent="0.2">
      <c r="A166">
        <v>3426</v>
      </c>
      <c r="B166" s="233" t="str">
        <f>VLOOKUP(A166,CHAMP3,2,FALSE)</f>
        <v>CF1002 F2</v>
      </c>
      <c r="C166" s="259" t="str">
        <f>VLOOKUP(A166,CHAMP3,4,FALSE)</f>
        <v>CHIN-UP BAR 1080MM</v>
      </c>
      <c r="D166" s="269">
        <f>F166*(VLOOKUP(A166,CHAMP3,8,FALSE))</f>
        <v>40</v>
      </c>
      <c r="E166" s="233" t="str">
        <f>VLOOKUP(A166,CHAMP3,6,FALSE)</f>
        <v>PIECE</v>
      </c>
      <c r="F166" s="233">
        <v>2</v>
      </c>
      <c r="G166" s="412">
        <f>D166/F166/1.1</f>
        <v>18.18181818181818</v>
      </c>
      <c r="H166" s="412">
        <f>F166*G166</f>
        <v>36.36363636363636</v>
      </c>
      <c r="I166" s="412">
        <f>VLOOKUP(A166,CHAMP3,12,FALSE)</f>
        <v>47</v>
      </c>
      <c r="J166" s="239">
        <f>I166*F166</f>
        <v>94</v>
      </c>
      <c r="K166" s="220">
        <v>95</v>
      </c>
      <c r="L166" s="240">
        <f>K166*F166</f>
        <v>190</v>
      </c>
      <c r="M166">
        <f>F166*(VLOOKUP(A166,CHAMP3,15,FALSE))</f>
        <v>94</v>
      </c>
      <c r="N166" s="253"/>
      <c r="O166" s="253"/>
      <c r="P166" s="254"/>
    </row>
    <row r="167" spans="1:16" x14ac:dyDescent="0.2">
      <c r="B167" s="230"/>
      <c r="D167" s="270">
        <f>SUM(D163:D166)</f>
        <v>270.0454545454545</v>
      </c>
      <c r="E167" s="241" t="s">
        <v>2622</v>
      </c>
      <c r="F167" s="242">
        <f>SUM(F163:F166)</f>
        <v>10</v>
      </c>
      <c r="G167" s="243"/>
      <c r="H167" s="243">
        <f>SUM(H163:H166)</f>
        <v>245.49586776859496</v>
      </c>
      <c r="I167" s="243"/>
      <c r="J167" s="244">
        <f>SUM(J163:J166)</f>
        <v>708</v>
      </c>
      <c r="K167" s="241"/>
      <c r="L167" s="245">
        <f>SUM(L163:L166)</f>
        <v>775</v>
      </c>
      <c r="M167">
        <f>SUM(M163:M166)</f>
        <v>632.22500000000002</v>
      </c>
      <c r="N167" s="442" t="s">
        <v>3775</v>
      </c>
      <c r="O167" s="443"/>
      <c r="P167" s="266">
        <f>(J168-J167)/J167</f>
        <v>5.9322033898305086E-2</v>
      </c>
    </row>
    <row r="168" spans="1:16" x14ac:dyDescent="0.2">
      <c r="B168" s="230"/>
      <c r="E168" s="431" t="s">
        <v>3757</v>
      </c>
      <c r="F168" s="432"/>
      <c r="G168" s="432"/>
      <c r="H168" s="434" t="s">
        <v>3758</v>
      </c>
      <c r="I168" s="260" t="s">
        <v>3770</v>
      </c>
      <c r="J168" s="261">
        <f>VLOOKUP(A161,CHAMP3,12,FALSE)</f>
        <v>750</v>
      </c>
      <c r="K168" s="230"/>
      <c r="L168" s="246" t="s">
        <v>3758</v>
      </c>
      <c r="N168" s="438" t="s">
        <v>3776</v>
      </c>
      <c r="O168" s="439"/>
      <c r="P168" s="267">
        <f>(J169-M167)/M167</f>
        <v>0.12697220135236661</v>
      </c>
    </row>
    <row r="169" spans="1:16" x14ac:dyDescent="0.2">
      <c r="B169" s="230"/>
      <c r="E169" s="433"/>
      <c r="F169" s="433"/>
      <c r="G169" s="433"/>
      <c r="H169" s="435"/>
      <c r="I169" s="262" t="s">
        <v>3769</v>
      </c>
      <c r="J169" s="263">
        <f>VLOOKUP(A161,CHAMP3,15,FALSE)</f>
        <v>712.5</v>
      </c>
      <c r="K169" s="247"/>
      <c r="L169" s="247"/>
      <c r="O169" s="255"/>
      <c r="P169" s="228"/>
    </row>
    <row r="170" spans="1:16" x14ac:dyDescent="0.2">
      <c r="B170" s="230"/>
      <c r="I170" s="249"/>
      <c r="J170" s="249"/>
      <c r="K170" s="247"/>
      <c r="L170" s="247"/>
      <c r="O170" s="255"/>
      <c r="P170" s="228"/>
    </row>
    <row r="171" spans="1:16" ht="71" customHeight="1" x14ac:dyDescent="0.2">
      <c r="B171" s="230"/>
      <c r="C171" s="218"/>
      <c r="I171" s="249"/>
      <c r="J171" s="249"/>
      <c r="K171" s="247"/>
      <c r="L171" s="247"/>
      <c r="O171" s="255"/>
      <c r="P171" s="228"/>
    </row>
    <row r="172" spans="1:16" x14ac:dyDescent="0.2">
      <c r="B172" s="230"/>
      <c r="C172" s="436"/>
      <c r="D172" s="436"/>
      <c r="I172" s="249"/>
      <c r="J172" s="231"/>
      <c r="K172" s="247"/>
      <c r="L172" s="232"/>
      <c r="O172" s="255"/>
      <c r="P172" s="228"/>
    </row>
    <row r="173" spans="1:16" ht="19" x14ac:dyDescent="0.2">
      <c r="A173">
        <v>3459</v>
      </c>
      <c r="B173" s="230"/>
      <c r="C173" s="437" t="s">
        <v>3761</v>
      </c>
      <c r="D173" s="437"/>
      <c r="E173" t="s">
        <v>629</v>
      </c>
      <c r="F173" t="s">
        <v>3762</v>
      </c>
      <c r="I173" s="249"/>
      <c r="J173" s="247"/>
      <c r="K173" s="247"/>
      <c r="L173" s="249"/>
      <c r="O173" s="255"/>
      <c r="P173" s="228"/>
    </row>
    <row r="174" spans="1:16" ht="30" customHeight="1" x14ac:dyDescent="0.2">
      <c r="B174" s="233" t="s">
        <v>3748</v>
      </c>
      <c r="C174" s="234" t="s">
        <v>3749</v>
      </c>
      <c r="D174" s="235" t="s">
        <v>3779</v>
      </c>
      <c r="E174" s="235" t="s">
        <v>3750</v>
      </c>
      <c r="F174" s="235" t="s">
        <v>2082</v>
      </c>
      <c r="G174" s="235" t="s">
        <v>3751</v>
      </c>
      <c r="H174" s="235" t="s">
        <v>3752</v>
      </c>
      <c r="I174" s="235" t="s">
        <v>3753</v>
      </c>
      <c r="J174" s="236" t="s">
        <v>3754</v>
      </c>
      <c r="K174" s="235" t="s">
        <v>3755</v>
      </c>
      <c r="L174" s="237" t="s">
        <v>3756</v>
      </c>
      <c r="M174" s="268" t="s">
        <v>3768</v>
      </c>
      <c r="N174" s="440" t="s">
        <v>3771</v>
      </c>
      <c r="O174" s="440"/>
      <c r="P174" s="264">
        <f>1-(H182/J182)</f>
        <v>0.70967070279966693</v>
      </c>
    </row>
    <row r="175" spans="1:16" x14ac:dyDescent="0.2">
      <c r="A175">
        <v>3759</v>
      </c>
      <c r="B175" s="233" t="str">
        <f t="shared" ref="B175:B181" si="20">VLOOKUP(A175,CHAMP3,2,FALSE)</f>
        <v xml:space="preserve">CF1002 A1 </v>
      </c>
      <c r="C175" s="259" t="str">
        <f t="shared" ref="C175:C181" si="21">VLOOKUP(A175,CHAMP3,4,FALSE)</f>
        <v>UPRIGHT TUBE 2742MM</v>
      </c>
      <c r="D175" s="269">
        <f t="shared" ref="D175:D181" si="22">F175*(VLOOKUP(A175,CHAMP3,8,FALSE))</f>
        <v>436.36363636363632</v>
      </c>
      <c r="E175" s="233" t="str">
        <f t="shared" ref="E175:E181" si="23">VLOOKUP(A175,CHAMP3,6,FALSE)</f>
        <v>PIECE</v>
      </c>
      <c r="F175" s="238">
        <v>8</v>
      </c>
      <c r="G175" s="412">
        <f t="shared" ref="G175:G181" si="24">D175/F175/1.1</f>
        <v>49.58677685950412</v>
      </c>
      <c r="H175" s="412">
        <f t="shared" ref="H175:H181" si="25">F175*G175</f>
        <v>396.69421487603296</v>
      </c>
      <c r="I175" s="412">
        <f t="shared" ref="I175:I181" si="26">VLOOKUP(A175,CHAMP3,12,FALSE)</f>
        <v>149.5</v>
      </c>
      <c r="J175" s="239">
        <f t="shared" ref="J175:J181" si="27">I175*F175</f>
        <v>1196</v>
      </c>
      <c r="K175" s="220">
        <v>147.5</v>
      </c>
      <c r="L175" s="240">
        <f t="shared" ref="L175:L181" si="28">K175*F175</f>
        <v>1180</v>
      </c>
      <c r="M175">
        <f t="shared" ref="M175:M181" si="29">F175*(VLOOKUP(A175,CHAMP3,15,FALSE))</f>
        <v>1076.4000000000001</v>
      </c>
      <c r="N175" s="440" t="s">
        <v>3772</v>
      </c>
      <c r="O175" s="440"/>
      <c r="P175" s="264">
        <f>1-(H182/J183)</f>
        <v>0.68789600550964192</v>
      </c>
    </row>
    <row r="176" spans="1:16" ht="15" customHeight="1" x14ac:dyDescent="0.2">
      <c r="A176">
        <v>3424</v>
      </c>
      <c r="B176" s="233" t="str">
        <f t="shared" si="20"/>
        <v xml:space="preserve">CF1001 J1 </v>
      </c>
      <c r="C176" s="259" t="str">
        <f t="shared" si="21"/>
        <v>TRIANGULAR CROSSES 1800MM</v>
      </c>
      <c r="D176" s="269">
        <f t="shared" si="22"/>
        <v>125.90909090909089</v>
      </c>
      <c r="E176" s="233" t="str">
        <f t="shared" si="23"/>
        <v>PIECE</v>
      </c>
      <c r="F176" s="233">
        <v>2</v>
      </c>
      <c r="G176" s="412">
        <f t="shared" si="24"/>
        <v>57.231404958677672</v>
      </c>
      <c r="H176" s="412">
        <f t="shared" si="25"/>
        <v>114.46280991735534</v>
      </c>
      <c r="I176" s="412">
        <f t="shared" si="26"/>
        <v>290</v>
      </c>
      <c r="J176" s="239">
        <f t="shared" si="27"/>
        <v>580</v>
      </c>
      <c r="K176" s="220">
        <v>190</v>
      </c>
      <c r="L176" s="240">
        <f t="shared" si="28"/>
        <v>380</v>
      </c>
      <c r="M176">
        <f t="shared" si="29"/>
        <v>478.5</v>
      </c>
      <c r="N176" s="441" t="s">
        <v>3773</v>
      </c>
      <c r="O176" s="441"/>
      <c r="P176" s="265">
        <f>1-(H182/M182)</f>
        <v>0.66566256615923081</v>
      </c>
    </row>
    <row r="177" spans="1:16" x14ac:dyDescent="0.2">
      <c r="A177">
        <v>3410</v>
      </c>
      <c r="B177" s="233" t="str">
        <f t="shared" si="20"/>
        <v xml:space="preserve">CF1002 E2 </v>
      </c>
      <c r="C177" s="259" t="str">
        <f t="shared" si="21"/>
        <v>CROSS BAR 1080MM</v>
      </c>
      <c r="D177" s="269">
        <f t="shared" si="22"/>
        <v>57</v>
      </c>
      <c r="E177" s="233" t="str">
        <f t="shared" si="23"/>
        <v>PIECE</v>
      </c>
      <c r="F177" s="238">
        <v>2</v>
      </c>
      <c r="G177" s="412">
        <f t="shared" si="24"/>
        <v>25.909090909090907</v>
      </c>
      <c r="H177" s="412">
        <f t="shared" si="25"/>
        <v>51.818181818181813</v>
      </c>
      <c r="I177" s="412">
        <f t="shared" si="26"/>
        <v>90</v>
      </c>
      <c r="J177" s="239">
        <f t="shared" si="27"/>
        <v>180</v>
      </c>
      <c r="K177" s="220">
        <v>70</v>
      </c>
      <c r="L177" s="240">
        <f t="shared" si="28"/>
        <v>140</v>
      </c>
      <c r="M177">
        <f t="shared" si="29"/>
        <v>139.5</v>
      </c>
      <c r="N177" s="441" t="s">
        <v>3774</v>
      </c>
      <c r="O177" s="441"/>
      <c r="P177" s="265">
        <f>1-(H182/J184)</f>
        <v>0.64330972058244795</v>
      </c>
    </row>
    <row r="178" spans="1:16" ht="15" customHeight="1" x14ac:dyDescent="0.2">
      <c r="A178">
        <v>3547</v>
      </c>
      <c r="B178" s="233" t="str">
        <f t="shared" si="20"/>
        <v xml:space="preserve">CF1002 C2 </v>
      </c>
      <c r="C178" s="259" t="str">
        <f t="shared" si="21"/>
        <v>MONKEY BAR 1080MM</v>
      </c>
      <c r="D178" s="269">
        <f t="shared" si="22"/>
        <v>49.772727272727266</v>
      </c>
      <c r="E178" s="233" t="str">
        <f t="shared" si="23"/>
        <v>PIECE</v>
      </c>
      <c r="F178" s="238">
        <v>3</v>
      </c>
      <c r="G178" s="412">
        <f t="shared" si="24"/>
        <v>15.082644628099171</v>
      </c>
      <c r="H178" s="412">
        <f t="shared" si="25"/>
        <v>45.24793388429751</v>
      </c>
      <c r="I178" s="412">
        <f t="shared" si="26"/>
        <v>40</v>
      </c>
      <c r="J178" s="239">
        <f t="shared" si="27"/>
        <v>120</v>
      </c>
      <c r="K178" s="220">
        <v>40</v>
      </c>
      <c r="L178" s="240">
        <f t="shared" si="28"/>
        <v>120</v>
      </c>
      <c r="M178">
        <f t="shared" si="29"/>
        <v>108</v>
      </c>
      <c r="N178" s="253"/>
      <c r="O178" s="253"/>
      <c r="P178" s="254"/>
    </row>
    <row r="179" spans="1:16" x14ac:dyDescent="0.2">
      <c r="A179">
        <v>3426</v>
      </c>
      <c r="B179" s="233" t="str">
        <f t="shared" si="20"/>
        <v>CF1002 F2</v>
      </c>
      <c r="C179" s="259" t="str">
        <f t="shared" si="21"/>
        <v>CHIN-UP BAR 1080MM</v>
      </c>
      <c r="D179" s="269">
        <f t="shared" si="22"/>
        <v>40</v>
      </c>
      <c r="E179" s="233" t="str">
        <f t="shared" si="23"/>
        <v>PIECE</v>
      </c>
      <c r="F179" s="233">
        <v>2</v>
      </c>
      <c r="G179" s="412">
        <f t="shared" si="24"/>
        <v>18.18181818181818</v>
      </c>
      <c r="H179" s="412">
        <f t="shared" si="25"/>
        <v>36.36363636363636</v>
      </c>
      <c r="I179" s="412">
        <f t="shared" si="26"/>
        <v>47</v>
      </c>
      <c r="J179" s="239">
        <f t="shared" si="27"/>
        <v>94</v>
      </c>
      <c r="K179" s="220"/>
      <c r="L179" s="240">
        <f t="shared" si="28"/>
        <v>0</v>
      </c>
      <c r="M179">
        <f t="shared" si="29"/>
        <v>94</v>
      </c>
      <c r="N179" s="442" t="s">
        <v>3775</v>
      </c>
      <c r="O179" s="443"/>
      <c r="P179" s="266">
        <f>(J183-J182)/J182</f>
        <v>-6.9767441860465115E-2</v>
      </c>
    </row>
    <row r="180" spans="1:16" x14ac:dyDescent="0.2">
      <c r="A180">
        <v>3422</v>
      </c>
      <c r="B180" s="233" t="str">
        <f t="shared" si="20"/>
        <v>CF1001 C2</v>
      </c>
      <c r="C180" s="259" t="str">
        <f t="shared" si="21"/>
        <v>OVERPASS 1080MM</v>
      </c>
      <c r="D180" s="269">
        <f t="shared" si="22"/>
        <v>68.36363636363636</v>
      </c>
      <c r="E180" s="233" t="str">
        <f t="shared" si="23"/>
        <v>PIECE</v>
      </c>
      <c r="F180" s="233">
        <v>2</v>
      </c>
      <c r="G180" s="412">
        <f t="shared" si="24"/>
        <v>31.074380165289252</v>
      </c>
      <c r="H180" s="412">
        <f t="shared" si="25"/>
        <v>62.148760330578504</v>
      </c>
      <c r="I180" s="412">
        <f t="shared" si="26"/>
        <v>95</v>
      </c>
      <c r="J180" s="239">
        <f t="shared" si="27"/>
        <v>190</v>
      </c>
      <c r="K180" s="220">
        <v>95</v>
      </c>
      <c r="L180" s="240">
        <f t="shared" si="28"/>
        <v>190</v>
      </c>
      <c r="M180">
        <f t="shared" si="29"/>
        <v>190</v>
      </c>
      <c r="N180" s="438" t="s">
        <v>3776</v>
      </c>
      <c r="O180" s="439"/>
      <c r="P180" s="267">
        <f>(J184-M182)/M182</f>
        <v>-6.2667380824852736E-2</v>
      </c>
    </row>
    <row r="181" spans="1:16" x14ac:dyDescent="0.2">
      <c r="A181">
        <v>3419</v>
      </c>
      <c r="B181" s="233" t="str">
        <f t="shared" si="20"/>
        <v>CF1001 B2</v>
      </c>
      <c r="C181" s="259" t="str">
        <f t="shared" si="21"/>
        <v>DOUBLE CHIN-UP BAR 1080MM</v>
      </c>
      <c r="D181" s="269">
        <f t="shared" si="22"/>
        <v>46.545454545454547</v>
      </c>
      <c r="E181" s="233" t="str">
        <f t="shared" si="23"/>
        <v>PIECE</v>
      </c>
      <c r="F181" s="238">
        <v>2</v>
      </c>
      <c r="G181" s="412">
        <f t="shared" si="24"/>
        <v>21.15702479338843</v>
      </c>
      <c r="H181" s="412">
        <f t="shared" si="25"/>
        <v>42.314049586776861</v>
      </c>
      <c r="I181" s="412">
        <f t="shared" si="26"/>
        <v>110</v>
      </c>
      <c r="J181" s="239">
        <f t="shared" si="27"/>
        <v>220</v>
      </c>
      <c r="K181" s="220">
        <v>62.5</v>
      </c>
      <c r="L181" s="240">
        <f t="shared" si="28"/>
        <v>125</v>
      </c>
      <c r="M181">
        <f t="shared" si="29"/>
        <v>154</v>
      </c>
      <c r="N181" s="249"/>
      <c r="O181" s="255"/>
      <c r="P181" s="228"/>
    </row>
    <row r="182" spans="1:16" x14ac:dyDescent="0.2">
      <c r="B182" s="230"/>
      <c r="D182" s="270">
        <f>SUM(D175:D181)</f>
        <v>823.95454545454538</v>
      </c>
      <c r="E182" s="241" t="s">
        <v>2622</v>
      </c>
      <c r="F182" s="242">
        <f>SUM(F175:F181)</f>
        <v>21</v>
      </c>
      <c r="G182" s="243"/>
      <c r="H182" s="243">
        <f>SUM(H175:H181)</f>
        <v>749.04958677685931</v>
      </c>
      <c r="I182" s="243"/>
      <c r="J182" s="244">
        <f>SUM(J175:J181)</f>
        <v>2580</v>
      </c>
      <c r="K182" s="241"/>
      <c r="L182" s="245">
        <f>SUM(L175:L181)</f>
        <v>2135</v>
      </c>
      <c r="M182">
        <f>SUM(M175:M181)</f>
        <v>2240.4</v>
      </c>
      <c r="N182" s="256"/>
      <c r="O182" s="256"/>
      <c r="P182" s="257"/>
    </row>
    <row r="183" spans="1:16" x14ac:dyDescent="0.2">
      <c r="B183" s="230"/>
      <c r="E183" s="431" t="s">
        <v>3757</v>
      </c>
      <c r="F183" s="432"/>
      <c r="G183" s="432"/>
      <c r="H183" s="434"/>
      <c r="I183" s="260" t="s">
        <v>3770</v>
      </c>
      <c r="J183" s="261">
        <f>VLOOKUP(A173,CHAMP3,12,FALSE)</f>
        <v>2400</v>
      </c>
      <c r="K183" s="230"/>
      <c r="L183" s="246">
        <v>2200</v>
      </c>
      <c r="N183" s="256"/>
      <c r="O183" s="256"/>
      <c r="P183" s="257"/>
    </row>
    <row r="184" spans="1:16" ht="14" customHeight="1" x14ac:dyDescent="0.2">
      <c r="B184" s="230"/>
      <c r="E184" s="433"/>
      <c r="F184" s="433"/>
      <c r="G184" s="433"/>
      <c r="H184" s="435"/>
      <c r="I184" s="262" t="s">
        <v>3769</v>
      </c>
      <c r="J184" s="263">
        <f>VLOOKUP(A173,CHAMP3,15,FALSE)</f>
        <v>2100</v>
      </c>
      <c r="K184" s="230"/>
      <c r="L184" s="230"/>
      <c r="O184" s="255"/>
      <c r="P184" s="228"/>
    </row>
    <row r="185" spans="1:16" ht="71" customHeight="1" x14ac:dyDescent="0.2">
      <c r="B185" s="230"/>
      <c r="C185" s="218"/>
      <c r="K185" s="230"/>
      <c r="L185" s="230"/>
      <c r="P185" s="228"/>
    </row>
    <row r="186" spans="1:16" x14ac:dyDescent="0.2">
      <c r="B186" s="230"/>
      <c r="C186" s="436"/>
      <c r="D186" s="436"/>
      <c r="K186" s="230"/>
      <c r="L186" s="230"/>
      <c r="P186" s="228"/>
    </row>
    <row r="187" spans="1:16" ht="19" x14ac:dyDescent="0.2">
      <c r="A187">
        <v>3458</v>
      </c>
      <c r="B187" s="230"/>
      <c r="C187" s="437" t="s">
        <v>3763</v>
      </c>
      <c r="D187" s="437"/>
      <c r="K187" s="230"/>
      <c r="L187" s="230"/>
      <c r="P187" s="228"/>
    </row>
    <row r="188" spans="1:16" ht="42" customHeight="1" x14ac:dyDescent="0.2">
      <c r="B188" s="233" t="s">
        <v>3748</v>
      </c>
      <c r="C188" s="234" t="s">
        <v>3749</v>
      </c>
      <c r="D188" s="235" t="s">
        <v>3779</v>
      </c>
      <c r="E188" s="235" t="s">
        <v>3750</v>
      </c>
      <c r="F188" s="235" t="s">
        <v>2082</v>
      </c>
      <c r="G188" s="235" t="s">
        <v>3751</v>
      </c>
      <c r="H188" s="235" t="s">
        <v>3752</v>
      </c>
      <c r="I188" s="235" t="s">
        <v>3753</v>
      </c>
      <c r="J188" s="236" t="s">
        <v>3759</v>
      </c>
      <c r="K188" s="235" t="s">
        <v>3755</v>
      </c>
      <c r="L188" s="237" t="s">
        <v>3756</v>
      </c>
      <c r="M188" s="268" t="s">
        <v>3768</v>
      </c>
      <c r="N188" s="253"/>
      <c r="O188" s="253"/>
      <c r="P188" s="228"/>
    </row>
    <row r="189" spans="1:16" ht="15" customHeight="1" x14ac:dyDescent="0.2">
      <c r="A189">
        <v>3759</v>
      </c>
      <c r="B189" s="233" t="str">
        <f t="shared" ref="B189:B197" si="30">VLOOKUP(A189,CHAMP3,2,FALSE)</f>
        <v xml:space="preserve">CF1002 A1 </v>
      </c>
      <c r="C189" s="259" t="str">
        <f t="shared" ref="C189:C197" si="31">VLOOKUP(A189,CHAMP3,4,FALSE)</f>
        <v>UPRIGHT TUBE 2742MM</v>
      </c>
      <c r="D189" s="269">
        <f t="shared" ref="D189:D197" si="32">F189*(VLOOKUP(A189,CHAMP3,8,FALSE))</f>
        <v>327.27272727272725</v>
      </c>
      <c r="E189" s="233" t="str">
        <f t="shared" ref="E189:E197" si="33">VLOOKUP(A189,CHAMP3,6,FALSE)</f>
        <v>PIECE</v>
      </c>
      <c r="F189" s="233">
        <v>6</v>
      </c>
      <c r="G189" s="412">
        <f t="shared" ref="G189:G197" si="34">D189/F189/1.1</f>
        <v>49.58677685950412</v>
      </c>
      <c r="H189" s="412">
        <f t="shared" ref="H189:H197" si="35">F189*G189</f>
        <v>297.52066115702473</v>
      </c>
      <c r="I189" s="412">
        <f t="shared" ref="I189:I197" si="36">VLOOKUP(A189,CHAMP3,12,FALSE)</f>
        <v>149.5</v>
      </c>
      <c r="J189" s="239">
        <f t="shared" ref="J189:J197" si="37">I189*F189</f>
        <v>897</v>
      </c>
      <c r="K189" s="220">
        <v>147.5</v>
      </c>
      <c r="L189" s="240">
        <f t="shared" ref="L189:L197" si="38">K189*F189</f>
        <v>885</v>
      </c>
      <c r="M189">
        <f t="shared" ref="M189:M197" si="39">F189*(VLOOKUP(A189,CHAMP3,15,FALSE))</f>
        <v>807.30000000000007</v>
      </c>
      <c r="N189" s="440" t="s">
        <v>3771</v>
      </c>
      <c r="O189" s="440"/>
      <c r="P189" s="264">
        <f>1-(H198/J198)</f>
        <v>0.64930956384886707</v>
      </c>
    </row>
    <row r="190" spans="1:16" ht="15" customHeight="1" x14ac:dyDescent="0.2">
      <c r="A190">
        <v>3760</v>
      </c>
      <c r="B190" s="233" t="str">
        <f t="shared" si="30"/>
        <v xml:space="preserve">CF1002 A2 </v>
      </c>
      <c r="C190" s="259" t="str">
        <f t="shared" si="31"/>
        <v>UPRIGHT TUBE 3685MM</v>
      </c>
      <c r="D190" s="269">
        <f t="shared" si="32"/>
        <v>327.27272727272725</v>
      </c>
      <c r="E190" s="233" t="str">
        <f t="shared" si="33"/>
        <v>PIECE</v>
      </c>
      <c r="F190" s="233">
        <v>4</v>
      </c>
      <c r="G190" s="412">
        <f t="shared" si="34"/>
        <v>74.380165289256183</v>
      </c>
      <c r="H190" s="412">
        <f t="shared" si="35"/>
        <v>297.52066115702473</v>
      </c>
      <c r="I190" s="412">
        <f t="shared" si="36"/>
        <v>184.5</v>
      </c>
      <c r="J190" s="239">
        <f t="shared" si="37"/>
        <v>738</v>
      </c>
      <c r="K190" s="220">
        <v>185</v>
      </c>
      <c r="L190" s="240">
        <f t="shared" si="38"/>
        <v>740</v>
      </c>
      <c r="M190">
        <f t="shared" si="39"/>
        <v>664.2</v>
      </c>
      <c r="N190" s="440" t="s">
        <v>3772</v>
      </c>
      <c r="O190" s="440"/>
      <c r="P190" s="264">
        <f>1-(H198/J199)</f>
        <v>0.58538370720188915</v>
      </c>
    </row>
    <row r="191" spans="1:16" ht="15" customHeight="1" x14ac:dyDescent="0.2">
      <c r="A191">
        <v>3412</v>
      </c>
      <c r="B191" s="233" t="str">
        <f t="shared" si="30"/>
        <v xml:space="preserve">CF1002 B1 </v>
      </c>
      <c r="C191" s="259" t="str">
        <f t="shared" si="31"/>
        <v>ELEVATION CROSS BAR 1552MM</v>
      </c>
      <c r="D191" s="269">
        <f t="shared" si="32"/>
        <v>62.18181818181818</v>
      </c>
      <c r="E191" s="233" t="str">
        <f t="shared" si="33"/>
        <v>PIECE</v>
      </c>
      <c r="F191" s="233">
        <v>2</v>
      </c>
      <c r="G191" s="412">
        <f t="shared" si="34"/>
        <v>28.264462809917351</v>
      </c>
      <c r="H191" s="412">
        <f t="shared" si="35"/>
        <v>56.528925619834702</v>
      </c>
      <c r="I191" s="412">
        <f t="shared" si="36"/>
        <v>79.5</v>
      </c>
      <c r="J191" s="239">
        <f t="shared" si="37"/>
        <v>159</v>
      </c>
      <c r="K191" s="220">
        <v>67.5</v>
      </c>
      <c r="L191" s="240">
        <f t="shared" si="38"/>
        <v>135</v>
      </c>
      <c r="M191">
        <f t="shared" si="39"/>
        <v>139.125</v>
      </c>
      <c r="N191" s="441" t="s">
        <v>3773</v>
      </c>
      <c r="O191" s="441"/>
      <c r="P191" s="265">
        <f>1-(H198/M198)</f>
        <v>0.60441420934517653</v>
      </c>
    </row>
    <row r="192" spans="1:16" x14ac:dyDescent="0.2">
      <c r="A192">
        <v>3413</v>
      </c>
      <c r="B192" s="233" t="str">
        <f t="shared" si="30"/>
        <v>CF1002 B2</v>
      </c>
      <c r="C192" s="259" t="str">
        <f t="shared" si="31"/>
        <v>ELEVATION CROSS BAR 2119MM</v>
      </c>
      <c r="D192" s="269">
        <f t="shared" si="32"/>
        <v>77.72727272727272</v>
      </c>
      <c r="E192" s="233" t="str">
        <f t="shared" si="33"/>
        <v>PIECE</v>
      </c>
      <c r="F192" s="233">
        <v>2</v>
      </c>
      <c r="G192" s="412">
        <f t="shared" si="34"/>
        <v>35.330578512396691</v>
      </c>
      <c r="H192" s="412">
        <f t="shared" si="35"/>
        <v>70.661157024793383</v>
      </c>
      <c r="I192" s="412">
        <f t="shared" si="36"/>
        <v>99.5</v>
      </c>
      <c r="J192" s="239">
        <f t="shared" si="37"/>
        <v>199</v>
      </c>
      <c r="K192" s="220">
        <v>85</v>
      </c>
      <c r="L192" s="240">
        <f t="shared" si="38"/>
        <v>170</v>
      </c>
      <c r="M192">
        <f t="shared" si="39"/>
        <v>174.125</v>
      </c>
      <c r="N192" s="441" t="s">
        <v>3774</v>
      </c>
      <c r="O192" s="441"/>
      <c r="P192" s="265">
        <f>1-(H198/J200)</f>
        <v>0.53931523022432126</v>
      </c>
    </row>
    <row r="193" spans="1:16" ht="15" customHeight="1" x14ac:dyDescent="0.2">
      <c r="A193">
        <v>3548</v>
      </c>
      <c r="B193" s="233" t="str">
        <f t="shared" si="30"/>
        <v xml:space="preserve">CF1002 C1 </v>
      </c>
      <c r="C193" s="259" t="str">
        <f t="shared" si="31"/>
        <v>MONKEY BAR 1800MM</v>
      </c>
      <c r="D193" s="269">
        <f t="shared" si="32"/>
        <v>337.09090909090907</v>
      </c>
      <c r="E193" s="233" t="str">
        <f t="shared" si="33"/>
        <v>PIECE</v>
      </c>
      <c r="F193" s="233">
        <v>18</v>
      </c>
      <c r="G193" s="412">
        <f t="shared" si="34"/>
        <v>17.02479338842975</v>
      </c>
      <c r="H193" s="412">
        <f t="shared" si="35"/>
        <v>306.44628099173548</v>
      </c>
      <c r="I193" s="412">
        <f t="shared" si="36"/>
        <v>47.5</v>
      </c>
      <c r="J193" s="239">
        <f t="shared" si="37"/>
        <v>855</v>
      </c>
      <c r="K193" s="220">
        <v>47.5</v>
      </c>
      <c r="L193" s="240">
        <f t="shared" si="38"/>
        <v>855</v>
      </c>
      <c r="M193">
        <f t="shared" si="39"/>
        <v>790.875</v>
      </c>
      <c r="N193" s="253"/>
      <c r="O193" s="253"/>
      <c r="P193" s="254"/>
    </row>
    <row r="194" spans="1:16" ht="15" customHeight="1" x14ac:dyDescent="0.2">
      <c r="A194">
        <v>3547</v>
      </c>
      <c r="B194" s="233" t="str">
        <f t="shared" si="30"/>
        <v xml:space="preserve">CF1002 C2 </v>
      </c>
      <c r="C194" s="259" t="str">
        <f t="shared" si="31"/>
        <v>MONKEY BAR 1080MM</v>
      </c>
      <c r="D194" s="269">
        <f t="shared" si="32"/>
        <v>99.545454545454533</v>
      </c>
      <c r="E194" s="233" t="str">
        <f t="shared" si="33"/>
        <v>PIECE</v>
      </c>
      <c r="F194" s="233">
        <v>6</v>
      </c>
      <c r="G194" s="412">
        <f t="shared" si="34"/>
        <v>15.082644628099171</v>
      </c>
      <c r="H194" s="412">
        <f t="shared" si="35"/>
        <v>90.495867768595019</v>
      </c>
      <c r="I194" s="412">
        <f t="shared" si="36"/>
        <v>40</v>
      </c>
      <c r="J194" s="239">
        <f t="shared" si="37"/>
        <v>240</v>
      </c>
      <c r="K194" s="220">
        <v>40</v>
      </c>
      <c r="L194" s="240">
        <f t="shared" si="38"/>
        <v>240</v>
      </c>
      <c r="M194">
        <f t="shared" si="39"/>
        <v>216</v>
      </c>
      <c r="N194" s="442" t="s">
        <v>3775</v>
      </c>
      <c r="O194" s="443"/>
      <c r="P194" s="266">
        <f>(J199-J198)/J198</f>
        <v>-0.1541807636539391</v>
      </c>
    </row>
    <row r="195" spans="1:16" x14ac:dyDescent="0.2">
      <c r="A195">
        <v>3411</v>
      </c>
      <c r="B195" s="233" t="str">
        <f t="shared" si="30"/>
        <v xml:space="preserve">CF1002 E1 </v>
      </c>
      <c r="C195" s="259" t="str">
        <f t="shared" si="31"/>
        <v>CROSS BAR 1800MM</v>
      </c>
      <c r="D195" s="269">
        <f t="shared" si="32"/>
        <v>75.999999999999986</v>
      </c>
      <c r="E195" s="233" t="str">
        <f t="shared" si="33"/>
        <v>PIECE</v>
      </c>
      <c r="F195" s="233">
        <v>2</v>
      </c>
      <c r="G195" s="412">
        <f t="shared" si="34"/>
        <v>34.54545454545454</v>
      </c>
      <c r="H195" s="412">
        <f t="shared" si="35"/>
        <v>69.090909090909079</v>
      </c>
      <c r="I195" s="412">
        <f t="shared" si="36"/>
        <v>115</v>
      </c>
      <c r="J195" s="239">
        <f t="shared" si="37"/>
        <v>230</v>
      </c>
      <c r="K195" s="220">
        <v>90</v>
      </c>
      <c r="L195" s="240">
        <f t="shared" si="38"/>
        <v>180</v>
      </c>
      <c r="M195">
        <f t="shared" si="39"/>
        <v>178.25</v>
      </c>
      <c r="N195" s="438" t="s">
        <v>3776</v>
      </c>
      <c r="O195" s="439"/>
      <c r="P195" s="267">
        <f>(J200-M198)/M198</f>
        <v>-0.14130916277643371</v>
      </c>
    </row>
    <row r="196" spans="1:16" x14ac:dyDescent="0.2">
      <c r="A196">
        <v>3410</v>
      </c>
      <c r="B196" s="233" t="str">
        <f t="shared" si="30"/>
        <v xml:space="preserve">CF1002 E2 </v>
      </c>
      <c r="C196" s="259" t="str">
        <f t="shared" si="31"/>
        <v>CROSS BAR 1080MM</v>
      </c>
      <c r="D196" s="269">
        <f t="shared" si="32"/>
        <v>171</v>
      </c>
      <c r="E196" s="233" t="str">
        <f t="shared" si="33"/>
        <v>PIECE</v>
      </c>
      <c r="F196" s="233">
        <v>6</v>
      </c>
      <c r="G196" s="412">
        <f t="shared" si="34"/>
        <v>25.909090909090907</v>
      </c>
      <c r="H196" s="412">
        <f t="shared" si="35"/>
        <v>155.45454545454544</v>
      </c>
      <c r="I196" s="412">
        <f t="shared" si="36"/>
        <v>90</v>
      </c>
      <c r="J196" s="239">
        <f t="shared" si="37"/>
        <v>540</v>
      </c>
      <c r="K196" s="220">
        <v>70</v>
      </c>
      <c r="L196" s="240">
        <f t="shared" si="38"/>
        <v>420</v>
      </c>
      <c r="M196">
        <f t="shared" si="39"/>
        <v>418.5</v>
      </c>
      <c r="P196" s="257"/>
    </row>
    <row r="197" spans="1:16" x14ac:dyDescent="0.2">
      <c r="A197">
        <v>3427</v>
      </c>
      <c r="B197" s="233" t="str">
        <f t="shared" si="30"/>
        <v>CF1002 F1</v>
      </c>
      <c r="C197" s="259" t="str">
        <f t="shared" si="31"/>
        <v>CHIN-UP BAR 1800MM</v>
      </c>
      <c r="D197" s="269">
        <f t="shared" si="32"/>
        <v>118.18181818181816</v>
      </c>
      <c r="E197" s="233" t="str">
        <f t="shared" si="33"/>
        <v>PIECE</v>
      </c>
      <c r="F197" s="238">
        <v>5</v>
      </c>
      <c r="G197" s="412">
        <f t="shared" si="34"/>
        <v>21.487603305785118</v>
      </c>
      <c r="H197" s="412">
        <f t="shared" si="35"/>
        <v>107.43801652892559</v>
      </c>
      <c r="I197" s="412">
        <f t="shared" si="36"/>
        <v>56</v>
      </c>
      <c r="J197" s="239">
        <f t="shared" si="37"/>
        <v>280</v>
      </c>
      <c r="K197" s="220">
        <v>105</v>
      </c>
      <c r="L197" s="240">
        <f t="shared" si="38"/>
        <v>525</v>
      </c>
      <c r="M197">
        <f t="shared" si="39"/>
        <v>280</v>
      </c>
      <c r="O197" s="255"/>
      <c r="P197" s="257"/>
    </row>
    <row r="198" spans="1:16" x14ac:dyDescent="0.2">
      <c r="B198" s="230"/>
      <c r="D198" s="270">
        <f>SUM(D189:D197)</f>
        <v>1596.2727272727273</v>
      </c>
      <c r="E198" s="241" t="s">
        <v>2622</v>
      </c>
      <c r="F198" s="242">
        <f>SUM(F189:F197)</f>
        <v>51</v>
      </c>
      <c r="G198" s="243"/>
      <c r="H198" s="243">
        <f>SUM(H189:H197)</f>
        <v>1451.157024793388</v>
      </c>
      <c r="I198" s="243"/>
      <c r="J198" s="244">
        <f>SUM(J189:J197)</f>
        <v>4138</v>
      </c>
      <c r="K198" s="241"/>
      <c r="L198" s="245">
        <f>SUM(L189:L197)</f>
        <v>4150</v>
      </c>
      <c r="M198">
        <f>SUM(M189:M197)</f>
        <v>3668.375</v>
      </c>
      <c r="O198" s="255"/>
      <c r="P198" s="257"/>
    </row>
    <row r="199" spans="1:16" x14ac:dyDescent="0.2">
      <c r="B199" s="230"/>
      <c r="E199" s="431" t="s">
        <v>3757</v>
      </c>
      <c r="F199" s="432"/>
      <c r="G199" s="432"/>
      <c r="H199" s="434"/>
      <c r="I199" s="260" t="s">
        <v>3770</v>
      </c>
      <c r="J199" s="261">
        <f>VLOOKUP(A187,CHAMP3,12,FALSE)</f>
        <v>3500</v>
      </c>
      <c r="K199" s="230"/>
      <c r="L199" s="246">
        <v>3900</v>
      </c>
      <c r="O199" s="255"/>
      <c r="P199" s="257"/>
    </row>
    <row r="200" spans="1:16" ht="14" customHeight="1" x14ac:dyDescent="0.2">
      <c r="B200" s="230"/>
      <c r="E200" s="433"/>
      <c r="F200" s="433"/>
      <c r="G200" s="433"/>
      <c r="H200" s="435"/>
      <c r="I200" s="262" t="s">
        <v>3769</v>
      </c>
      <c r="J200" s="263">
        <f>VLOOKUP(A187,CHAMP3,15,FALSE)</f>
        <v>3150</v>
      </c>
      <c r="K200" s="230"/>
      <c r="L200" s="232"/>
      <c r="O200" s="255"/>
      <c r="P200" s="257"/>
    </row>
    <row r="201" spans="1:16" x14ac:dyDescent="0.2">
      <c r="B201" s="230"/>
      <c r="I201" s="250"/>
      <c r="J201" s="231"/>
      <c r="K201" s="230"/>
      <c r="L201" s="232"/>
      <c r="O201" s="255"/>
      <c r="P201" s="257"/>
    </row>
    <row r="202" spans="1:16" ht="64" customHeight="1" x14ac:dyDescent="0.2">
      <c r="B202" s="230"/>
      <c r="C202" s="436"/>
      <c r="D202" s="436"/>
      <c r="J202" s="231"/>
      <c r="K202" s="230"/>
      <c r="L202" s="232"/>
      <c r="O202" s="255"/>
      <c r="P202" s="257"/>
    </row>
    <row r="203" spans="1:16" ht="19" x14ac:dyDescent="0.2">
      <c r="A203">
        <v>3457</v>
      </c>
      <c r="B203" s="230"/>
      <c r="C203" s="437" t="s">
        <v>3777</v>
      </c>
      <c r="D203" s="437"/>
      <c r="E203" t="s">
        <v>629</v>
      </c>
      <c r="F203" t="s">
        <v>3764</v>
      </c>
      <c r="J203" s="230"/>
      <c r="K203" s="230"/>
      <c r="P203" s="257"/>
    </row>
    <row r="204" spans="1:16" ht="45" x14ac:dyDescent="0.2">
      <c r="B204" s="233" t="s">
        <v>3748</v>
      </c>
      <c r="C204" s="234" t="s">
        <v>3749</v>
      </c>
      <c r="D204" s="235" t="s">
        <v>3779</v>
      </c>
      <c r="E204" s="235" t="s">
        <v>3750</v>
      </c>
      <c r="F204" s="235" t="s">
        <v>2082</v>
      </c>
      <c r="G204" s="235" t="s">
        <v>3751</v>
      </c>
      <c r="H204" s="235" t="s">
        <v>3752</v>
      </c>
      <c r="I204" s="235" t="s">
        <v>3753</v>
      </c>
      <c r="J204" s="236" t="s">
        <v>3754</v>
      </c>
      <c r="K204" s="235" t="s">
        <v>3755</v>
      </c>
      <c r="L204" s="237" t="s">
        <v>3756</v>
      </c>
      <c r="M204" s="268" t="s">
        <v>3768</v>
      </c>
      <c r="N204" s="253"/>
      <c r="O204" s="253"/>
      <c r="P204" s="228"/>
    </row>
    <row r="205" spans="1:16" ht="15" customHeight="1" x14ac:dyDescent="0.2">
      <c r="A205">
        <v>3759</v>
      </c>
      <c r="B205" s="233" t="str">
        <f t="shared" ref="B205:B213" si="40">VLOOKUP(A205,CHAMP3,2,FALSE)</f>
        <v xml:space="preserve">CF1002 A1 </v>
      </c>
      <c r="C205" s="259" t="str">
        <f t="shared" ref="C205:C213" si="41">VLOOKUP(A205,CHAMP3,4,FALSE)</f>
        <v>UPRIGHT TUBE 2742MM</v>
      </c>
      <c r="D205" s="269">
        <f t="shared" ref="D205:D213" si="42">F205*(VLOOKUP(A205,CHAMP3,8,FALSE))</f>
        <v>763.63636363636351</v>
      </c>
      <c r="E205" s="233" t="str">
        <f t="shared" ref="E205:E213" si="43">VLOOKUP(A205,CHAMP3,6,FALSE)</f>
        <v>PIECE</v>
      </c>
      <c r="F205" s="238">
        <v>14</v>
      </c>
      <c r="G205" s="412">
        <f t="shared" ref="G205:G213" si="44">D205/F205/1.1</f>
        <v>49.58677685950412</v>
      </c>
      <c r="H205" s="412">
        <f t="shared" ref="H205:H213" si="45">F205*G205</f>
        <v>694.21487603305764</v>
      </c>
      <c r="I205" s="412">
        <f t="shared" ref="I205:I213" si="46">VLOOKUP(A205,CHAMP3,12,FALSE)</f>
        <v>149.5</v>
      </c>
      <c r="J205" s="239">
        <f t="shared" ref="J205:J213" si="47">I205*F205</f>
        <v>2093</v>
      </c>
      <c r="K205" s="220">
        <v>147.5</v>
      </c>
      <c r="L205" s="240">
        <f t="shared" ref="L205:L213" si="48">K205*F205</f>
        <v>2065</v>
      </c>
      <c r="M205">
        <f t="shared" ref="M205:M213" si="49">F205*(VLOOKUP(A205,CHAMP3,15,FALSE))</f>
        <v>1883.7000000000003</v>
      </c>
      <c r="N205" s="440" t="s">
        <v>3771</v>
      </c>
      <c r="O205" s="440"/>
      <c r="P205" s="264">
        <f>1-(H214/J214)</f>
        <v>0.68517501679733206</v>
      </c>
    </row>
    <row r="206" spans="1:16" x14ac:dyDescent="0.2">
      <c r="A206">
        <v>3424</v>
      </c>
      <c r="B206" s="233" t="str">
        <f t="shared" si="40"/>
        <v xml:space="preserve">CF1001 J1 </v>
      </c>
      <c r="C206" s="259" t="str">
        <f t="shared" si="41"/>
        <v>TRIANGULAR CROSSES 1800MM</v>
      </c>
      <c r="D206" s="269">
        <f t="shared" si="42"/>
        <v>125.90909090909089</v>
      </c>
      <c r="E206" s="233" t="str">
        <f t="shared" si="43"/>
        <v>PIECE</v>
      </c>
      <c r="F206" s="233">
        <v>2</v>
      </c>
      <c r="G206" s="412">
        <f t="shared" si="44"/>
        <v>57.231404958677672</v>
      </c>
      <c r="H206" s="412">
        <f t="shared" si="45"/>
        <v>114.46280991735534</v>
      </c>
      <c r="I206" s="412">
        <f t="shared" si="46"/>
        <v>290</v>
      </c>
      <c r="J206" s="239">
        <f t="shared" si="47"/>
        <v>580</v>
      </c>
      <c r="K206" s="220">
        <v>190</v>
      </c>
      <c r="L206" s="240">
        <f t="shared" si="48"/>
        <v>380</v>
      </c>
      <c r="M206">
        <f t="shared" si="49"/>
        <v>478.5</v>
      </c>
      <c r="N206" s="440" t="s">
        <v>3772</v>
      </c>
      <c r="O206" s="440"/>
      <c r="P206" s="264">
        <f>1-(H214/J215)</f>
        <v>0.66292261457550716</v>
      </c>
    </row>
    <row r="207" spans="1:16" ht="15" customHeight="1" x14ac:dyDescent="0.2">
      <c r="A207">
        <v>3410</v>
      </c>
      <c r="B207" s="233" t="str">
        <f t="shared" si="40"/>
        <v xml:space="preserve">CF1002 E2 </v>
      </c>
      <c r="C207" s="259" t="str">
        <f t="shared" si="41"/>
        <v>CROSS BAR 1080MM</v>
      </c>
      <c r="D207" s="269">
        <f t="shared" si="42"/>
        <v>57</v>
      </c>
      <c r="E207" s="233" t="str">
        <f t="shared" si="43"/>
        <v>PIECE</v>
      </c>
      <c r="F207" s="238">
        <v>2</v>
      </c>
      <c r="G207" s="412">
        <f t="shared" si="44"/>
        <v>25.909090909090907</v>
      </c>
      <c r="H207" s="412">
        <f t="shared" si="45"/>
        <v>51.818181818181813</v>
      </c>
      <c r="I207" s="412">
        <f t="shared" si="46"/>
        <v>90</v>
      </c>
      <c r="J207" s="239">
        <f t="shared" si="47"/>
        <v>180</v>
      </c>
      <c r="K207" s="220">
        <v>70</v>
      </c>
      <c r="L207" s="240">
        <f t="shared" si="48"/>
        <v>140</v>
      </c>
      <c r="M207">
        <f t="shared" si="49"/>
        <v>139.5</v>
      </c>
      <c r="N207" s="441" t="s">
        <v>3773</v>
      </c>
      <c r="O207" s="441"/>
      <c r="P207" s="265">
        <f>1-(H214/M214)</f>
        <v>0.643106938453746</v>
      </c>
    </row>
    <row r="208" spans="1:16" x14ac:dyDescent="0.2">
      <c r="A208">
        <v>3419</v>
      </c>
      <c r="B208" s="233" t="str">
        <f t="shared" si="40"/>
        <v>CF1001 B2</v>
      </c>
      <c r="C208" s="259" t="str">
        <f t="shared" si="41"/>
        <v>DOUBLE CHIN-UP BAR 1080MM</v>
      </c>
      <c r="D208" s="269">
        <f t="shared" si="42"/>
        <v>46.545454545454547</v>
      </c>
      <c r="E208" s="233" t="str">
        <f t="shared" si="43"/>
        <v>PIECE</v>
      </c>
      <c r="F208" s="238">
        <v>2</v>
      </c>
      <c r="G208" s="412">
        <f t="shared" si="44"/>
        <v>21.15702479338843</v>
      </c>
      <c r="H208" s="412">
        <f t="shared" si="45"/>
        <v>42.314049586776861</v>
      </c>
      <c r="I208" s="412">
        <f t="shared" si="46"/>
        <v>110</v>
      </c>
      <c r="J208" s="239">
        <f t="shared" si="47"/>
        <v>220</v>
      </c>
      <c r="K208" s="220">
        <v>62.5</v>
      </c>
      <c r="L208" s="240">
        <f t="shared" si="48"/>
        <v>125</v>
      </c>
      <c r="M208">
        <f t="shared" si="49"/>
        <v>154</v>
      </c>
      <c r="N208" s="441" t="s">
        <v>3774</v>
      </c>
      <c r="O208" s="441"/>
      <c r="P208" s="265">
        <f>1-(H214/J216)</f>
        <v>0.6147687023720082</v>
      </c>
    </row>
    <row r="209" spans="1:16" ht="15" customHeight="1" x14ac:dyDescent="0.2">
      <c r="A209">
        <v>3820</v>
      </c>
      <c r="B209" s="233" t="str">
        <f t="shared" si="40"/>
        <v xml:space="preserve">CF1002 E3 </v>
      </c>
      <c r="C209" s="259" t="str">
        <f t="shared" si="41"/>
        <v>CROSS BAR 2815MM</v>
      </c>
      <c r="D209" s="269">
        <f t="shared" si="42"/>
        <v>104.72727272727272</v>
      </c>
      <c r="E209" s="233" t="str">
        <f t="shared" si="43"/>
        <v>PIECE</v>
      </c>
      <c r="F209" s="233">
        <v>2</v>
      </c>
      <c r="G209" s="412">
        <f t="shared" si="44"/>
        <v>47.603305785123958</v>
      </c>
      <c r="H209" s="412">
        <f t="shared" si="45"/>
        <v>95.206611570247915</v>
      </c>
      <c r="I209" s="412">
        <f t="shared" si="46"/>
        <v>145</v>
      </c>
      <c r="J209" s="239">
        <f t="shared" si="47"/>
        <v>290</v>
      </c>
      <c r="K209" s="220">
        <f>I209</f>
        <v>145</v>
      </c>
      <c r="L209" s="240">
        <f t="shared" si="48"/>
        <v>290</v>
      </c>
      <c r="M209">
        <f t="shared" si="49"/>
        <v>224.75</v>
      </c>
      <c r="N209" s="253"/>
      <c r="O209" s="253"/>
      <c r="P209" s="254"/>
    </row>
    <row r="210" spans="1:16" x14ac:dyDescent="0.2">
      <c r="A210">
        <v>3547</v>
      </c>
      <c r="B210" s="233" t="str">
        <f t="shared" si="40"/>
        <v xml:space="preserve">CF1002 C2 </v>
      </c>
      <c r="C210" s="259" t="str">
        <f t="shared" si="41"/>
        <v>MONKEY BAR 1080MM</v>
      </c>
      <c r="D210" s="269">
        <f t="shared" si="42"/>
        <v>199.09090909090907</v>
      </c>
      <c r="E210" s="233" t="str">
        <f t="shared" si="43"/>
        <v>PIECE</v>
      </c>
      <c r="F210" s="233">
        <v>12</v>
      </c>
      <c r="G210" s="412">
        <f t="shared" si="44"/>
        <v>15.082644628099171</v>
      </c>
      <c r="H210" s="412">
        <f t="shared" si="45"/>
        <v>180.99173553719004</v>
      </c>
      <c r="I210" s="412">
        <f t="shared" si="46"/>
        <v>40</v>
      </c>
      <c r="J210" s="239">
        <f t="shared" si="47"/>
        <v>480</v>
      </c>
      <c r="K210" s="220">
        <v>40</v>
      </c>
      <c r="L210" s="240">
        <f t="shared" si="48"/>
        <v>480</v>
      </c>
      <c r="M210">
        <f t="shared" si="49"/>
        <v>432</v>
      </c>
      <c r="N210" s="442" t="s">
        <v>3775</v>
      </c>
      <c r="O210" s="443"/>
      <c r="P210" s="266">
        <f>(J215-J214)/J214</f>
        <v>-6.6015707917639568E-2</v>
      </c>
    </row>
    <row r="211" spans="1:16" x14ac:dyDescent="0.2">
      <c r="A211">
        <v>3813</v>
      </c>
      <c r="B211" s="233" t="str">
        <f t="shared" si="40"/>
        <v xml:space="preserve">CF1002 B3 </v>
      </c>
      <c r="C211" s="259" t="str">
        <f t="shared" si="41"/>
        <v>ELEVATION CROSS BAR TRANSVERSAL 1215MM</v>
      </c>
      <c r="D211" s="269">
        <f t="shared" si="42"/>
        <v>80.909090909090907</v>
      </c>
      <c r="E211" s="233" t="str">
        <f t="shared" si="43"/>
        <v>PIECE</v>
      </c>
      <c r="F211" s="233">
        <v>4</v>
      </c>
      <c r="G211" s="412">
        <f t="shared" si="44"/>
        <v>18.388429752066113</v>
      </c>
      <c r="H211" s="412">
        <f t="shared" si="45"/>
        <v>73.553719008264451</v>
      </c>
      <c r="I211" s="412">
        <f t="shared" si="46"/>
        <v>49.5</v>
      </c>
      <c r="J211" s="239">
        <f t="shared" si="47"/>
        <v>198</v>
      </c>
      <c r="K211" s="220">
        <f>I211</f>
        <v>49.5</v>
      </c>
      <c r="L211" s="240">
        <f t="shared" si="48"/>
        <v>198</v>
      </c>
      <c r="M211">
        <f t="shared" si="49"/>
        <v>173.25</v>
      </c>
      <c r="N211" s="438" t="s">
        <v>3776</v>
      </c>
      <c r="O211" s="439"/>
      <c r="P211" s="267">
        <f>(J216-M214)/M214</f>
        <v>-7.3561614168491635E-2</v>
      </c>
    </row>
    <row r="212" spans="1:16" x14ac:dyDescent="0.2">
      <c r="A212">
        <v>3549</v>
      </c>
      <c r="B212" s="233" t="str">
        <f t="shared" si="40"/>
        <v>CF1001 E1</v>
      </c>
      <c r="C212" s="259" t="str">
        <f t="shared" si="41"/>
        <v>MONKEY RACK 1080MM</v>
      </c>
      <c r="D212" s="269">
        <f t="shared" si="42"/>
        <v>82.72727272727272</v>
      </c>
      <c r="E212" s="233" t="str">
        <f t="shared" si="43"/>
        <v>PIECE</v>
      </c>
      <c r="F212" s="233">
        <v>1</v>
      </c>
      <c r="G212" s="412">
        <f t="shared" si="44"/>
        <v>75.206611570247915</v>
      </c>
      <c r="H212" s="412">
        <f t="shared" si="45"/>
        <v>75.206611570247915</v>
      </c>
      <c r="I212" s="412">
        <f t="shared" si="46"/>
        <v>195</v>
      </c>
      <c r="J212" s="239">
        <f t="shared" si="47"/>
        <v>195</v>
      </c>
      <c r="K212" s="220">
        <v>210</v>
      </c>
      <c r="L212" s="240">
        <f t="shared" si="48"/>
        <v>210</v>
      </c>
      <c r="M212">
        <f t="shared" si="49"/>
        <v>195</v>
      </c>
      <c r="P212" s="257"/>
    </row>
    <row r="213" spans="1:16" x14ac:dyDescent="0.2">
      <c r="A213">
        <v>3422</v>
      </c>
      <c r="B213" s="233" t="str">
        <f t="shared" si="40"/>
        <v>CF1001 C2</v>
      </c>
      <c r="C213" s="259" t="str">
        <f t="shared" si="41"/>
        <v>OVERPASS 1080MM</v>
      </c>
      <c r="D213" s="269">
        <f t="shared" si="42"/>
        <v>170.90909090909091</v>
      </c>
      <c r="E213" s="233" t="str">
        <f t="shared" si="43"/>
        <v>PIECE</v>
      </c>
      <c r="F213" s="233">
        <v>5</v>
      </c>
      <c r="G213" s="412">
        <f t="shared" si="44"/>
        <v>31.074380165289252</v>
      </c>
      <c r="H213" s="412">
        <f t="shared" si="45"/>
        <v>155.37190082644625</v>
      </c>
      <c r="I213" s="412">
        <f t="shared" si="46"/>
        <v>95</v>
      </c>
      <c r="J213" s="239">
        <f t="shared" si="47"/>
        <v>475</v>
      </c>
      <c r="K213" s="220">
        <v>95</v>
      </c>
      <c r="L213" s="240">
        <f t="shared" si="48"/>
        <v>475</v>
      </c>
      <c r="M213">
        <f t="shared" si="49"/>
        <v>475</v>
      </c>
      <c r="O213" s="255"/>
      <c r="P213" s="257"/>
    </row>
    <row r="214" spans="1:16" x14ac:dyDescent="0.2">
      <c r="B214" s="230"/>
      <c r="D214" s="270">
        <f>SUM(D205:D213)</f>
        <v>1631.4545454545453</v>
      </c>
      <c r="E214" s="241" t="s">
        <v>2622</v>
      </c>
      <c r="F214" s="242">
        <f>SUM(F205:F213)</f>
        <v>44</v>
      </c>
      <c r="G214" s="243"/>
      <c r="H214" s="243">
        <f>SUM(H205:H213)</f>
        <v>1483.1404958677683</v>
      </c>
      <c r="I214" s="243"/>
      <c r="J214" s="244">
        <f>SUM(J205:J213)</f>
        <v>4711</v>
      </c>
      <c r="K214" s="241"/>
      <c r="L214" s="245">
        <f>SUM(L205:L213)</f>
        <v>4363</v>
      </c>
      <c r="M214">
        <f>SUM(M205:M213)</f>
        <v>4155.7000000000007</v>
      </c>
      <c r="O214" s="255"/>
      <c r="P214" s="257"/>
    </row>
    <row r="215" spans="1:16" x14ac:dyDescent="0.2">
      <c r="B215" s="230"/>
      <c r="E215" s="431" t="s">
        <v>3757</v>
      </c>
      <c r="F215" s="432"/>
      <c r="G215" s="432"/>
      <c r="H215" s="434" t="s">
        <v>3758</v>
      </c>
      <c r="I215" s="260" t="s">
        <v>3770</v>
      </c>
      <c r="J215" s="261">
        <f>VLOOKUP(A203,CHAMP3,12,FALSE)</f>
        <v>4400</v>
      </c>
      <c r="K215" s="230"/>
      <c r="L215" s="246" t="s">
        <v>3758</v>
      </c>
      <c r="P215" s="258"/>
    </row>
    <row r="216" spans="1:16" ht="16" customHeight="1" x14ac:dyDescent="0.2">
      <c r="B216" s="230"/>
      <c r="E216" s="433"/>
      <c r="F216" s="433"/>
      <c r="G216" s="433"/>
      <c r="H216" s="435"/>
      <c r="I216" s="262" t="s">
        <v>3769</v>
      </c>
      <c r="J216" s="263">
        <f>VLOOKUP(A203,CHAMP3,15,FALSE)</f>
        <v>3850</v>
      </c>
      <c r="K216" s="230"/>
      <c r="L216" s="232"/>
      <c r="O216" s="255"/>
      <c r="P216" s="258"/>
    </row>
    <row r="217" spans="1:16" ht="71" customHeight="1" x14ac:dyDescent="0.2">
      <c r="B217" s="230"/>
      <c r="C217" s="218"/>
      <c r="E217" s="247"/>
      <c r="F217" s="247"/>
      <c r="G217" s="247"/>
      <c r="H217" s="248"/>
      <c r="I217" s="250"/>
      <c r="J217" s="231"/>
      <c r="K217" s="230"/>
      <c r="L217" s="232"/>
      <c r="P217" s="258"/>
    </row>
    <row r="218" spans="1:16" x14ac:dyDescent="0.2">
      <c r="B218" s="230"/>
      <c r="C218" s="436"/>
      <c r="D218" s="436"/>
      <c r="K218" s="230"/>
      <c r="L218" s="230"/>
      <c r="N218" s="253"/>
      <c r="O218" s="253"/>
      <c r="P218" s="258"/>
    </row>
    <row r="219" spans="1:16" ht="15" customHeight="1" x14ac:dyDescent="0.2">
      <c r="A219">
        <v>3453</v>
      </c>
      <c r="B219" s="230"/>
      <c r="C219" s="437" t="s">
        <v>3778</v>
      </c>
      <c r="D219" s="437"/>
      <c r="E219" t="s">
        <v>629</v>
      </c>
      <c r="F219" t="s">
        <v>3765</v>
      </c>
      <c r="K219" s="230"/>
      <c r="L219" s="230"/>
      <c r="N219" s="444"/>
      <c r="O219" s="444"/>
      <c r="P219" s="252"/>
    </row>
    <row r="220" spans="1:16" ht="45" x14ac:dyDescent="0.2">
      <c r="B220" s="233" t="s">
        <v>3748</v>
      </c>
      <c r="C220" s="234" t="s">
        <v>3749</v>
      </c>
      <c r="D220" s="235" t="s">
        <v>3779</v>
      </c>
      <c r="E220" s="235" t="s">
        <v>3750</v>
      </c>
      <c r="F220" s="235" t="s">
        <v>2082</v>
      </c>
      <c r="G220" s="235" t="s">
        <v>3751</v>
      </c>
      <c r="H220" s="235" t="s">
        <v>3752</v>
      </c>
      <c r="I220" s="235" t="s">
        <v>3753</v>
      </c>
      <c r="J220" s="236" t="s">
        <v>3759</v>
      </c>
      <c r="K220" s="235" t="s">
        <v>3755</v>
      </c>
      <c r="L220" s="237" t="s">
        <v>3756</v>
      </c>
      <c r="M220" s="268" t="s">
        <v>3768</v>
      </c>
      <c r="N220" s="440" t="s">
        <v>3771</v>
      </c>
      <c r="O220" s="440"/>
      <c r="P220" s="264">
        <f>1-(H225/J225)</f>
        <v>0.65283049496063517</v>
      </c>
    </row>
    <row r="221" spans="1:16" ht="15" customHeight="1" x14ac:dyDescent="0.2">
      <c r="A221">
        <v>3759</v>
      </c>
      <c r="B221" s="233" t="str">
        <f>VLOOKUP(A221,CHAMP3,2,FALSE)</f>
        <v xml:space="preserve">CF1002 A1 </v>
      </c>
      <c r="C221" s="259" t="str">
        <f>VLOOKUP(A221,CHAMP3,4,FALSE)</f>
        <v>UPRIGHT TUBE 2742MM</v>
      </c>
      <c r="D221" s="269">
        <f>F221*(VLOOKUP(A221,CHAMP3,8,FALSE))</f>
        <v>218.18181818181816</v>
      </c>
      <c r="E221" s="233" t="str">
        <f>VLOOKUP(A221,CHAMP3,6,FALSE)</f>
        <v>PIECE</v>
      </c>
      <c r="F221" s="233">
        <v>4</v>
      </c>
      <c r="G221" s="412">
        <f>D221/F221/1.1</f>
        <v>49.58677685950412</v>
      </c>
      <c r="H221" s="412">
        <f>F221*G221</f>
        <v>198.34710743801648</v>
      </c>
      <c r="I221" s="412">
        <f>VLOOKUP(A221,CHAMP3,12,FALSE)</f>
        <v>149.5</v>
      </c>
      <c r="J221" s="239">
        <f>I221*F221</f>
        <v>598</v>
      </c>
      <c r="K221" s="220">
        <v>147.5</v>
      </c>
      <c r="L221" s="240">
        <f>K221*F221</f>
        <v>590</v>
      </c>
      <c r="M221">
        <f>F221*(VLOOKUP(A221,CHAMP3,15,FALSE))</f>
        <v>538.20000000000005</v>
      </c>
      <c r="N221" s="440" t="s">
        <v>3772</v>
      </c>
      <c r="O221" s="440"/>
      <c r="P221" s="264">
        <f>1-(H225/J226)</f>
        <v>0.68371030882992612</v>
      </c>
    </row>
    <row r="222" spans="1:16" x14ac:dyDescent="0.2">
      <c r="A222">
        <v>3547</v>
      </c>
      <c r="B222" s="233" t="str">
        <f>VLOOKUP(A222,CHAMP3,2,FALSE)</f>
        <v xml:space="preserve">CF1002 C2 </v>
      </c>
      <c r="C222" s="259" t="str">
        <f>VLOOKUP(A222,CHAMP3,4,FALSE)</f>
        <v>MONKEY BAR 1080MM</v>
      </c>
      <c r="D222" s="269">
        <f>F222*(VLOOKUP(A222,CHAMP3,8,FALSE))</f>
        <v>248.86363636363635</v>
      </c>
      <c r="E222" s="233" t="str">
        <f>VLOOKUP(A222,CHAMP3,6,FALSE)</f>
        <v>PIECE</v>
      </c>
      <c r="F222" s="233">
        <v>15</v>
      </c>
      <c r="G222" s="412">
        <f>D222/F222/1.1</f>
        <v>15.082644628099171</v>
      </c>
      <c r="H222" s="412">
        <f>F222*G222</f>
        <v>226.23966942148758</v>
      </c>
      <c r="I222" s="412">
        <f>VLOOKUP(A222,CHAMP3,12,FALSE)</f>
        <v>40</v>
      </c>
      <c r="J222" s="239">
        <f>I222*F222</f>
        <v>600</v>
      </c>
      <c r="K222" s="220">
        <v>40</v>
      </c>
      <c r="L222" s="240">
        <f>K222*F222</f>
        <v>600</v>
      </c>
      <c r="M222">
        <f>F222*(VLOOKUP(A222,CHAMP3,15,FALSE))</f>
        <v>540</v>
      </c>
      <c r="N222" s="441" t="s">
        <v>3773</v>
      </c>
      <c r="O222" s="441"/>
      <c r="P222" s="265">
        <f>1-(H225/M225)</f>
        <v>0.60813757838831461</v>
      </c>
    </row>
    <row r="223" spans="1:16" ht="15" customHeight="1" x14ac:dyDescent="0.2">
      <c r="A223">
        <v>3411</v>
      </c>
      <c r="B223" s="233" t="str">
        <f>VLOOKUP(A223,CHAMP3,2,FALSE)</f>
        <v xml:space="preserve">CF1002 E1 </v>
      </c>
      <c r="C223" s="259" t="str">
        <f>VLOOKUP(A223,CHAMP3,4,FALSE)</f>
        <v>CROSS BAR 1800MM</v>
      </c>
      <c r="D223" s="269">
        <f>F223*(VLOOKUP(A223,CHAMP3,8,FALSE))</f>
        <v>113.99999999999997</v>
      </c>
      <c r="E223" s="233" t="str">
        <f>VLOOKUP(A223,CHAMP3,6,FALSE)</f>
        <v>PIECE</v>
      </c>
      <c r="F223" s="233">
        <v>3</v>
      </c>
      <c r="G223" s="412">
        <f>D223/F223/1.1</f>
        <v>34.54545454545454</v>
      </c>
      <c r="H223" s="412">
        <f>F223*G223</f>
        <v>103.63636363636363</v>
      </c>
      <c r="I223" s="412">
        <f>VLOOKUP(A223,CHAMP3,12,FALSE)</f>
        <v>115</v>
      </c>
      <c r="J223" s="239">
        <f>I223*F223</f>
        <v>345</v>
      </c>
      <c r="K223" s="220">
        <v>90</v>
      </c>
      <c r="L223" s="240">
        <f>K223*F223</f>
        <v>270</v>
      </c>
      <c r="M223">
        <f>F223*(VLOOKUP(A223,CHAMP3,15,FALSE))</f>
        <v>267.375</v>
      </c>
      <c r="N223" s="441" t="s">
        <v>3774</v>
      </c>
      <c r="O223" s="441"/>
      <c r="P223" s="265">
        <f>1-(H225/J227)</f>
        <v>0.63852606723420124</v>
      </c>
    </row>
    <row r="224" spans="1:16" x14ac:dyDescent="0.2">
      <c r="A224">
        <v>3426</v>
      </c>
      <c r="B224" s="233" t="str">
        <f>VLOOKUP(A224,CHAMP3,2,FALSE)</f>
        <v>CF1002 F2</v>
      </c>
      <c r="C224" s="259" t="str">
        <f>VLOOKUP(A224,CHAMP3,4,FALSE)</f>
        <v>CHIN-UP BAR 1080MM</v>
      </c>
      <c r="D224" s="269">
        <f>F224*(VLOOKUP(A224,CHAMP3,8,FALSE))</f>
        <v>80</v>
      </c>
      <c r="E224" s="233" t="str">
        <f>VLOOKUP(A224,CHAMP3,6,FALSE)</f>
        <v>PIECE</v>
      </c>
      <c r="F224" s="233">
        <v>4</v>
      </c>
      <c r="G224" s="412">
        <f>D224/F224/1.1</f>
        <v>18.18181818181818</v>
      </c>
      <c r="H224" s="412">
        <f>F224*G224</f>
        <v>72.72727272727272</v>
      </c>
      <c r="I224" s="412">
        <f>VLOOKUP(A224,CHAMP3,12,FALSE)</f>
        <v>47</v>
      </c>
      <c r="J224" s="239">
        <f>I224*F224</f>
        <v>188</v>
      </c>
      <c r="K224" s="220">
        <v>95</v>
      </c>
      <c r="L224" s="240">
        <f>K224*F224</f>
        <v>380</v>
      </c>
      <c r="M224">
        <f>F224*(VLOOKUP(A224,CHAMP3,15,FALSE))</f>
        <v>188</v>
      </c>
      <c r="N224" s="253"/>
      <c r="O224" s="253"/>
      <c r="P224" s="254"/>
    </row>
    <row r="225" spans="1:16" x14ac:dyDescent="0.2">
      <c r="B225" s="230"/>
      <c r="D225" s="270">
        <f>SUM(D221:D224)</f>
        <v>661.0454545454545</v>
      </c>
      <c r="E225" s="241" t="s">
        <v>2622</v>
      </c>
      <c r="F225" s="242">
        <f>SUM(F221:F224)</f>
        <v>26</v>
      </c>
      <c r="G225" s="243"/>
      <c r="H225" s="243">
        <f>SUM(H221:H224)</f>
        <v>600.95041322314046</v>
      </c>
      <c r="I225" s="243"/>
      <c r="J225" s="244">
        <f>SUM(J221:J224)</f>
        <v>1731</v>
      </c>
      <c r="K225" s="241"/>
      <c r="L225" s="245">
        <f>SUM(L221:L224)</f>
        <v>1840</v>
      </c>
      <c r="M225">
        <f>SUM(M221:M224)</f>
        <v>1533.575</v>
      </c>
      <c r="N225" s="442" t="s">
        <v>3775</v>
      </c>
      <c r="O225" s="443"/>
      <c r="P225" s="266">
        <f>(J226-J225)/J225</f>
        <v>9.7631426920854997E-2</v>
      </c>
    </row>
    <row r="226" spans="1:16" x14ac:dyDescent="0.2">
      <c r="B226" s="230"/>
      <c r="E226" s="431" t="s">
        <v>3757</v>
      </c>
      <c r="F226" s="432"/>
      <c r="G226" s="432"/>
      <c r="H226" s="434"/>
      <c r="I226" s="260" t="s">
        <v>3770</v>
      </c>
      <c r="J226" s="261">
        <f>VLOOKUP(A219,CHAMP3,12,FALSE)</f>
        <v>1900</v>
      </c>
      <c r="K226" s="230"/>
      <c r="L226" s="246">
        <v>1490</v>
      </c>
      <c r="N226" s="438" t="s">
        <v>3776</v>
      </c>
      <c r="O226" s="439"/>
      <c r="P226" s="267">
        <f>(J227-M225)/M225</f>
        <v>8.4068271848458637E-2</v>
      </c>
    </row>
    <row r="227" spans="1:16" ht="15" customHeight="1" x14ac:dyDescent="0.2">
      <c r="B227" s="230"/>
      <c r="E227" s="433"/>
      <c r="F227" s="433"/>
      <c r="G227" s="433"/>
      <c r="H227" s="435"/>
      <c r="I227" s="262" t="s">
        <v>3769</v>
      </c>
      <c r="J227" s="263">
        <f>VLOOKUP(A219,CHAMP3,15,FALSE)</f>
        <v>1662.5</v>
      </c>
      <c r="K227" s="230"/>
      <c r="L227" s="230"/>
      <c r="O227" s="255"/>
      <c r="P227" s="258"/>
    </row>
    <row r="228" spans="1:16" ht="69" customHeight="1" x14ac:dyDescent="0.2">
      <c r="B228" s="230"/>
      <c r="C228" s="218"/>
      <c r="E228" s="251"/>
      <c r="F228" s="251"/>
      <c r="G228" s="251"/>
      <c r="H228" s="251"/>
      <c r="I228" s="251"/>
      <c r="K228" s="230"/>
      <c r="L228" s="230"/>
      <c r="P228" s="258"/>
    </row>
    <row r="229" spans="1:16" x14ac:dyDescent="0.2">
      <c r="B229" s="230"/>
      <c r="C229" s="436"/>
      <c r="D229" s="436"/>
      <c r="K229" s="230"/>
      <c r="L229" s="230"/>
      <c r="N229" s="253"/>
      <c r="O229" s="253"/>
      <c r="P229" s="258"/>
    </row>
    <row r="230" spans="1:16" ht="19" x14ac:dyDescent="0.2">
      <c r="A230">
        <v>3454</v>
      </c>
      <c r="B230" s="230"/>
      <c r="C230" s="437" t="s">
        <v>3780</v>
      </c>
      <c r="D230" s="437"/>
      <c r="E230" t="s">
        <v>629</v>
      </c>
      <c r="F230" t="s">
        <v>3766</v>
      </c>
      <c r="K230" s="230"/>
      <c r="L230" s="230"/>
      <c r="N230" s="253"/>
      <c r="O230" s="253"/>
      <c r="P230" s="258"/>
    </row>
    <row r="231" spans="1:16" ht="45" x14ac:dyDescent="0.2">
      <c r="B231" s="233" t="s">
        <v>3748</v>
      </c>
      <c r="C231" s="234" t="s">
        <v>3749</v>
      </c>
      <c r="D231" s="235" t="s">
        <v>3779</v>
      </c>
      <c r="E231" s="235" t="s">
        <v>3750</v>
      </c>
      <c r="F231" s="235" t="s">
        <v>2082</v>
      </c>
      <c r="G231" s="235" t="s">
        <v>3751</v>
      </c>
      <c r="H231" s="235" t="s">
        <v>3752</v>
      </c>
      <c r="I231" s="235" t="s">
        <v>3753</v>
      </c>
      <c r="J231" s="236" t="s">
        <v>3759</v>
      </c>
      <c r="K231" s="235" t="s">
        <v>3755</v>
      </c>
      <c r="L231" s="237" t="s">
        <v>3756</v>
      </c>
      <c r="M231" s="268" t="s">
        <v>3768</v>
      </c>
      <c r="P231" s="258"/>
    </row>
    <row r="232" spans="1:16" x14ac:dyDescent="0.2">
      <c r="A232">
        <v>3759</v>
      </c>
      <c r="B232" s="233" t="str">
        <f t="shared" ref="B232:B243" si="50">VLOOKUP(A232,CHAMP3,2,FALSE)</f>
        <v xml:space="preserve">CF1002 A1 </v>
      </c>
      <c r="C232" s="259" t="str">
        <f t="shared" ref="C232:C243" si="51">VLOOKUP(A232,CHAMP3,4,FALSE)</f>
        <v>UPRIGHT TUBE 2742MM</v>
      </c>
      <c r="D232" s="269">
        <f t="shared" ref="D232:D243" si="52">F232*(VLOOKUP(A232,CHAMP3,8,FALSE))</f>
        <v>272.72727272727269</v>
      </c>
      <c r="E232" s="233" t="str">
        <f t="shared" ref="E232:E243" si="53">VLOOKUP(A232,CHAMP3,6,FALSE)</f>
        <v>PIECE</v>
      </c>
      <c r="F232" s="233">
        <v>5</v>
      </c>
      <c r="G232" s="412">
        <f>D232/F232/1.1</f>
        <v>49.58677685950412</v>
      </c>
      <c r="H232" s="412">
        <f>F232*G232</f>
        <v>247.93388429752059</v>
      </c>
      <c r="I232" s="412">
        <f t="shared" ref="I232:I243" si="54">VLOOKUP(A232,CHAMP3,12,FALSE)</f>
        <v>149.5</v>
      </c>
      <c r="J232" s="239">
        <f t="shared" ref="J232:J243" si="55">I232*F232</f>
        <v>747.5</v>
      </c>
      <c r="K232" s="220">
        <v>147.5</v>
      </c>
      <c r="L232" s="240">
        <f t="shared" ref="L232:L243" si="56">K232*F232</f>
        <v>737.5</v>
      </c>
      <c r="M232">
        <f t="shared" ref="M232:M243" si="57">F232*(VLOOKUP(A232,CHAMP3,15,FALSE))</f>
        <v>672.75</v>
      </c>
      <c r="N232" s="440" t="s">
        <v>3771</v>
      </c>
      <c r="O232" s="440"/>
      <c r="P232" s="264">
        <f>1-(H244/J244)</f>
        <v>0.66759071302484785</v>
      </c>
    </row>
    <row r="233" spans="1:16" ht="15" customHeight="1" x14ac:dyDescent="0.2">
      <c r="A233">
        <v>3424</v>
      </c>
      <c r="B233" s="233" t="str">
        <f t="shared" si="50"/>
        <v xml:space="preserve">CF1001 J1 </v>
      </c>
      <c r="C233" s="259" t="str">
        <f t="shared" si="51"/>
        <v>TRIANGULAR CROSSES 1800MM</v>
      </c>
      <c r="D233" s="269">
        <f t="shared" si="52"/>
        <v>62.954545454545446</v>
      </c>
      <c r="E233" s="233" t="str">
        <f t="shared" si="53"/>
        <v>PIECE</v>
      </c>
      <c r="F233" s="233">
        <v>1</v>
      </c>
      <c r="G233" s="412">
        <f>D233/F233/1.1</f>
        <v>57.231404958677672</v>
      </c>
      <c r="H233" s="412">
        <f>F233*G233</f>
        <v>57.231404958677672</v>
      </c>
      <c r="I233" s="412">
        <f t="shared" si="54"/>
        <v>290</v>
      </c>
      <c r="J233" s="239">
        <f t="shared" si="55"/>
        <v>290</v>
      </c>
      <c r="K233" s="220">
        <v>190</v>
      </c>
      <c r="L233" s="240">
        <f t="shared" si="56"/>
        <v>190</v>
      </c>
      <c r="M233">
        <f t="shared" si="57"/>
        <v>239.25</v>
      </c>
      <c r="N233" s="440" t="s">
        <v>3772</v>
      </c>
      <c r="O233" s="440"/>
      <c r="P233" s="264">
        <f>1-(H244/J245)</f>
        <v>0.66351114450288007</v>
      </c>
    </row>
    <row r="234" spans="1:16" x14ac:dyDescent="0.2">
      <c r="A234">
        <v>3419</v>
      </c>
      <c r="B234" s="233" t="str">
        <f t="shared" si="50"/>
        <v>CF1001 B2</v>
      </c>
      <c r="C234" s="259" t="str">
        <f t="shared" si="51"/>
        <v>DOUBLE CHIN-UP BAR 1080MM</v>
      </c>
      <c r="D234" s="269">
        <f t="shared" si="52"/>
        <v>46.545454545454547</v>
      </c>
      <c r="E234" s="233" t="str">
        <f t="shared" si="53"/>
        <v>PIECE</v>
      </c>
      <c r="F234" s="238">
        <v>2</v>
      </c>
      <c r="G234" s="412">
        <f>D234/F234/1.1</f>
        <v>21.15702479338843</v>
      </c>
      <c r="H234" s="412">
        <f>F234*G234</f>
        <v>42.314049586776861</v>
      </c>
      <c r="I234" s="412">
        <f t="shared" si="54"/>
        <v>110</v>
      </c>
      <c r="J234" s="239">
        <f t="shared" si="55"/>
        <v>220</v>
      </c>
      <c r="K234" s="220">
        <v>62.5</v>
      </c>
      <c r="L234" s="240">
        <f t="shared" si="56"/>
        <v>125</v>
      </c>
      <c r="M234">
        <f t="shared" si="57"/>
        <v>154</v>
      </c>
      <c r="N234" s="441" t="s">
        <v>3773</v>
      </c>
      <c r="O234" s="441"/>
      <c r="P234" s="265">
        <f>1-(H244/M244)</f>
        <v>0.6201816384635066</v>
      </c>
    </row>
    <row r="235" spans="1:16" ht="15" customHeight="1" x14ac:dyDescent="0.2">
      <c r="A235">
        <v>3760</v>
      </c>
      <c r="B235" s="233" t="str">
        <f t="shared" si="50"/>
        <v xml:space="preserve">CF1002 A2 </v>
      </c>
      <c r="C235" s="259" t="str">
        <f t="shared" si="51"/>
        <v>UPRIGHT TUBE 3685MM</v>
      </c>
      <c r="D235" s="269">
        <f t="shared" si="52"/>
        <v>163.63636363636363</v>
      </c>
      <c r="E235" s="233" t="str">
        <f t="shared" si="53"/>
        <v>PIECE</v>
      </c>
      <c r="F235" s="233">
        <v>2</v>
      </c>
      <c r="G235" s="412">
        <f>D235/F235/1.1</f>
        <v>74.380165289256183</v>
      </c>
      <c r="H235" s="412">
        <f>F235*G235</f>
        <v>148.76033057851237</v>
      </c>
      <c r="I235" s="412">
        <f t="shared" si="54"/>
        <v>184.5</v>
      </c>
      <c r="J235" s="239">
        <f t="shared" si="55"/>
        <v>369</v>
      </c>
      <c r="K235" s="220">
        <v>185</v>
      </c>
      <c r="L235" s="240">
        <f t="shared" si="56"/>
        <v>370</v>
      </c>
      <c r="M235">
        <f t="shared" si="57"/>
        <v>332.1</v>
      </c>
      <c r="N235" s="441" t="s">
        <v>3774</v>
      </c>
      <c r="O235" s="441"/>
      <c r="P235" s="265">
        <f>1-(H244/J246)</f>
        <v>0.62612349389208899</v>
      </c>
    </row>
    <row r="236" spans="1:16" x14ac:dyDescent="0.2">
      <c r="A236">
        <v>3412</v>
      </c>
      <c r="B236" s="233" t="str">
        <f t="shared" si="50"/>
        <v xml:space="preserve">CF1002 B1 </v>
      </c>
      <c r="C236" s="259" t="str">
        <f t="shared" si="51"/>
        <v>ELEVATION CROSS BAR 1552MM</v>
      </c>
      <c r="D236" s="269">
        <f t="shared" si="52"/>
        <v>31.09090909090909</v>
      </c>
      <c r="E236" s="233" t="str">
        <f t="shared" si="53"/>
        <v>PIECE</v>
      </c>
      <c r="F236" s="233">
        <v>1</v>
      </c>
      <c r="G236" s="412">
        <f t="shared" ref="G236:G243" si="58">D236/F236/1.1</f>
        <v>28.264462809917351</v>
      </c>
      <c r="H236" s="412">
        <f t="shared" ref="H236:H243" si="59">F236*G236</f>
        <v>28.264462809917351</v>
      </c>
      <c r="I236" s="412">
        <f t="shared" si="54"/>
        <v>79.5</v>
      </c>
      <c r="J236" s="239">
        <f t="shared" si="55"/>
        <v>79.5</v>
      </c>
      <c r="K236" s="220">
        <v>67.5</v>
      </c>
      <c r="L236" s="240">
        <f t="shared" si="56"/>
        <v>67.5</v>
      </c>
      <c r="M236">
        <f t="shared" si="57"/>
        <v>69.5625</v>
      </c>
      <c r="N236" s="253"/>
      <c r="O236" s="253"/>
      <c r="P236" s="254"/>
    </row>
    <row r="237" spans="1:16" ht="15" customHeight="1" x14ac:dyDescent="0.2">
      <c r="A237">
        <v>3413</v>
      </c>
      <c r="B237" s="233" t="str">
        <f t="shared" si="50"/>
        <v>CF1002 B2</v>
      </c>
      <c r="C237" s="259" t="str">
        <f t="shared" si="51"/>
        <v>ELEVATION CROSS BAR 2119MM</v>
      </c>
      <c r="D237" s="269">
        <f t="shared" si="52"/>
        <v>38.86363636363636</v>
      </c>
      <c r="E237" s="233" t="str">
        <f t="shared" si="53"/>
        <v>PIECE</v>
      </c>
      <c r="F237" s="233">
        <v>1</v>
      </c>
      <c r="G237" s="412">
        <f t="shared" si="58"/>
        <v>35.330578512396691</v>
      </c>
      <c r="H237" s="412">
        <f t="shared" si="59"/>
        <v>35.330578512396691</v>
      </c>
      <c r="I237" s="412">
        <f t="shared" si="54"/>
        <v>99.5</v>
      </c>
      <c r="J237" s="239">
        <f t="shared" si="55"/>
        <v>99.5</v>
      </c>
      <c r="K237" s="220">
        <v>85</v>
      </c>
      <c r="L237" s="240">
        <f t="shared" si="56"/>
        <v>85</v>
      </c>
      <c r="M237">
        <f t="shared" si="57"/>
        <v>87.0625</v>
      </c>
      <c r="N237" s="442" t="s">
        <v>3775</v>
      </c>
      <c r="O237" s="443"/>
      <c r="P237" s="266">
        <f>(J245-J244)/J244</f>
        <v>-1.2123933542882801E-2</v>
      </c>
    </row>
    <row r="238" spans="1:16" x14ac:dyDescent="0.2">
      <c r="A238">
        <v>3547</v>
      </c>
      <c r="B238" s="233" t="str">
        <f t="shared" si="50"/>
        <v xml:space="preserve">CF1002 C2 </v>
      </c>
      <c r="C238" s="259" t="str">
        <f t="shared" si="51"/>
        <v>MONKEY BAR 1080MM</v>
      </c>
      <c r="D238" s="269">
        <f t="shared" si="52"/>
        <v>315.22727272727269</v>
      </c>
      <c r="E238" s="233" t="str">
        <f t="shared" si="53"/>
        <v>PIECE</v>
      </c>
      <c r="F238" s="233">
        <v>19</v>
      </c>
      <c r="G238" s="412">
        <f t="shared" si="58"/>
        <v>15.082644628099171</v>
      </c>
      <c r="H238" s="412">
        <f t="shared" si="59"/>
        <v>286.57024793388427</v>
      </c>
      <c r="I238" s="412">
        <f t="shared" si="54"/>
        <v>40</v>
      </c>
      <c r="J238" s="239">
        <f t="shared" si="55"/>
        <v>760</v>
      </c>
      <c r="K238" s="220">
        <v>40</v>
      </c>
      <c r="L238" s="240">
        <f t="shared" si="56"/>
        <v>760</v>
      </c>
      <c r="M238">
        <f t="shared" si="57"/>
        <v>684</v>
      </c>
      <c r="N238" s="438" t="s">
        <v>3776</v>
      </c>
      <c r="O238" s="439"/>
      <c r="P238" s="267">
        <f>(J246-M244)/M244</f>
        <v>1.5892561665448141E-2</v>
      </c>
    </row>
    <row r="239" spans="1:16" x14ac:dyDescent="0.2">
      <c r="A239">
        <v>3548</v>
      </c>
      <c r="B239" s="233" t="str">
        <f t="shared" si="50"/>
        <v xml:space="preserve">CF1002 C1 </v>
      </c>
      <c r="C239" s="259" t="str">
        <f t="shared" si="51"/>
        <v>MONKEY BAR 1800MM</v>
      </c>
      <c r="D239" s="269">
        <f t="shared" si="52"/>
        <v>18.727272727272727</v>
      </c>
      <c r="E239" s="233" t="str">
        <f t="shared" si="53"/>
        <v>PIECE</v>
      </c>
      <c r="F239" s="233">
        <v>1</v>
      </c>
      <c r="G239" s="412">
        <f t="shared" si="58"/>
        <v>17.02479338842975</v>
      </c>
      <c r="H239" s="412">
        <f t="shared" si="59"/>
        <v>17.02479338842975</v>
      </c>
      <c r="I239" s="412">
        <f t="shared" si="54"/>
        <v>47.5</v>
      </c>
      <c r="J239" s="239">
        <f t="shared" si="55"/>
        <v>47.5</v>
      </c>
      <c r="K239" s="220">
        <v>47.5</v>
      </c>
      <c r="L239" s="240">
        <f t="shared" si="56"/>
        <v>47.5</v>
      </c>
      <c r="M239">
        <f t="shared" si="57"/>
        <v>43.9375</v>
      </c>
      <c r="P239" s="258"/>
    </row>
    <row r="240" spans="1:16" x14ac:dyDescent="0.2">
      <c r="A240">
        <v>3411</v>
      </c>
      <c r="B240" s="233" t="str">
        <f t="shared" si="50"/>
        <v xml:space="preserve">CF1002 E1 </v>
      </c>
      <c r="C240" s="259" t="str">
        <f t="shared" si="51"/>
        <v>CROSS BAR 1800MM</v>
      </c>
      <c r="D240" s="269">
        <f t="shared" si="52"/>
        <v>37.999999999999993</v>
      </c>
      <c r="E240" s="233" t="str">
        <f t="shared" si="53"/>
        <v>PIECE</v>
      </c>
      <c r="F240" s="233">
        <v>1</v>
      </c>
      <c r="G240" s="412">
        <f t="shared" si="58"/>
        <v>34.54545454545454</v>
      </c>
      <c r="H240" s="412">
        <f t="shared" si="59"/>
        <v>34.54545454545454</v>
      </c>
      <c r="I240" s="412">
        <f t="shared" si="54"/>
        <v>115</v>
      </c>
      <c r="J240" s="239">
        <f t="shared" si="55"/>
        <v>115</v>
      </c>
      <c r="K240" s="220">
        <v>90</v>
      </c>
      <c r="L240" s="240">
        <f t="shared" si="56"/>
        <v>90</v>
      </c>
      <c r="M240">
        <f t="shared" si="57"/>
        <v>89.125</v>
      </c>
      <c r="P240" s="258"/>
    </row>
    <row r="241" spans="1:16" x14ac:dyDescent="0.2">
      <c r="A241">
        <v>3410</v>
      </c>
      <c r="B241" s="233" t="str">
        <f t="shared" si="50"/>
        <v xml:space="preserve">CF1002 E2 </v>
      </c>
      <c r="C241" s="259" t="str">
        <f t="shared" si="51"/>
        <v>CROSS BAR 1080MM</v>
      </c>
      <c r="D241" s="269">
        <f t="shared" si="52"/>
        <v>85.5</v>
      </c>
      <c r="E241" s="233" t="str">
        <f t="shared" si="53"/>
        <v>PIECE</v>
      </c>
      <c r="F241" s="233">
        <v>3</v>
      </c>
      <c r="G241" s="412">
        <f t="shared" si="58"/>
        <v>25.909090909090907</v>
      </c>
      <c r="H241" s="412">
        <f t="shared" si="59"/>
        <v>77.72727272727272</v>
      </c>
      <c r="I241" s="412">
        <f t="shared" si="54"/>
        <v>90</v>
      </c>
      <c r="J241" s="239">
        <f t="shared" si="55"/>
        <v>270</v>
      </c>
      <c r="K241" s="220">
        <v>70</v>
      </c>
      <c r="L241" s="240">
        <f t="shared" si="56"/>
        <v>210</v>
      </c>
      <c r="M241">
        <f t="shared" si="57"/>
        <v>209.25</v>
      </c>
      <c r="P241" s="258"/>
    </row>
    <row r="242" spans="1:16" x14ac:dyDescent="0.2">
      <c r="A242">
        <v>3423</v>
      </c>
      <c r="B242" s="233" t="str">
        <f t="shared" si="50"/>
        <v>CF1001 C1</v>
      </c>
      <c r="C242" s="259" t="str">
        <f t="shared" si="51"/>
        <v>OVERPASS1800MM</v>
      </c>
      <c r="D242" s="269">
        <f t="shared" si="52"/>
        <v>48.18181818181818</v>
      </c>
      <c r="E242" s="233" t="str">
        <f t="shared" si="53"/>
        <v>PIECE</v>
      </c>
      <c r="F242" s="238">
        <v>1</v>
      </c>
      <c r="G242" s="412">
        <f t="shared" si="58"/>
        <v>43.801652892561975</v>
      </c>
      <c r="H242" s="412">
        <f t="shared" si="59"/>
        <v>43.801652892561975</v>
      </c>
      <c r="I242" s="412">
        <f t="shared" si="54"/>
        <v>107.5</v>
      </c>
      <c r="J242" s="239">
        <f t="shared" si="55"/>
        <v>107.5</v>
      </c>
      <c r="K242" s="220">
        <v>105</v>
      </c>
      <c r="L242" s="240">
        <f t="shared" si="56"/>
        <v>105</v>
      </c>
      <c r="M242">
        <f t="shared" si="57"/>
        <v>107.5</v>
      </c>
      <c r="P242" s="258"/>
    </row>
    <row r="243" spans="1:16" x14ac:dyDescent="0.2">
      <c r="A243">
        <v>3426</v>
      </c>
      <c r="B243" s="233" t="str">
        <f t="shared" si="50"/>
        <v>CF1002 F2</v>
      </c>
      <c r="C243" s="259" t="str">
        <f t="shared" si="51"/>
        <v>CHIN-UP BAR 1080MM</v>
      </c>
      <c r="D243" s="269">
        <f t="shared" si="52"/>
        <v>100</v>
      </c>
      <c r="E243" s="233" t="str">
        <f t="shared" si="53"/>
        <v>PIECE</v>
      </c>
      <c r="F243" s="238">
        <v>5</v>
      </c>
      <c r="G243" s="412">
        <f t="shared" si="58"/>
        <v>18.18181818181818</v>
      </c>
      <c r="H243" s="412">
        <f t="shared" si="59"/>
        <v>90.909090909090907</v>
      </c>
      <c r="I243" s="412">
        <f t="shared" si="54"/>
        <v>47</v>
      </c>
      <c r="J243" s="239">
        <f t="shared" si="55"/>
        <v>235</v>
      </c>
      <c r="K243" s="220"/>
      <c r="L243" s="240">
        <f t="shared" si="56"/>
        <v>0</v>
      </c>
      <c r="M243">
        <f t="shared" si="57"/>
        <v>235</v>
      </c>
      <c r="P243" s="258"/>
    </row>
    <row r="244" spans="1:16" x14ac:dyDescent="0.2">
      <c r="B244" s="230"/>
      <c r="D244" s="270">
        <f>SUM(D232:D243)</f>
        <v>1221.4545454545455</v>
      </c>
      <c r="E244" s="241" t="s">
        <v>2622</v>
      </c>
      <c r="F244" s="242">
        <f>SUM(F232:F243)</f>
        <v>42</v>
      </c>
      <c r="G244" s="243"/>
      <c r="H244" s="243">
        <f>SUM(H232:H243)</f>
        <v>1110.4132231404958</v>
      </c>
      <c r="I244" s="243"/>
      <c r="J244" s="244">
        <f>SUM(J232:J243)</f>
        <v>3340.5</v>
      </c>
      <c r="K244" s="241"/>
      <c r="L244" s="245">
        <f>SUM(L232:L243)</f>
        <v>2787.5</v>
      </c>
      <c r="M244">
        <f>SUM(M232:M243)</f>
        <v>2923.5374999999999</v>
      </c>
      <c r="P244" s="258"/>
    </row>
    <row r="245" spans="1:16" x14ac:dyDescent="0.2">
      <c r="B245" s="230"/>
      <c r="E245" s="431" t="s">
        <v>3757</v>
      </c>
      <c r="F245" s="432"/>
      <c r="G245" s="432"/>
      <c r="H245" s="434"/>
      <c r="I245" s="260" t="s">
        <v>3770</v>
      </c>
      <c r="J245" s="261">
        <f>VLOOKUP(A230,CHAMP3,12,FALSE)</f>
        <v>3300</v>
      </c>
      <c r="K245" s="230"/>
      <c r="L245" s="246" t="s">
        <v>3758</v>
      </c>
      <c r="P245" s="258"/>
    </row>
    <row r="246" spans="1:16" ht="15" customHeight="1" x14ac:dyDescent="0.2">
      <c r="B246" s="230"/>
      <c r="E246" s="433"/>
      <c r="F246" s="433"/>
      <c r="G246" s="433"/>
      <c r="H246" s="435"/>
      <c r="I246" s="262" t="s">
        <v>3769</v>
      </c>
      <c r="J246" s="263">
        <f>VLOOKUP(A230,CHAMP3,15,FALSE)</f>
        <v>2970</v>
      </c>
      <c r="K246" s="230"/>
      <c r="L246" s="230"/>
      <c r="P246" s="258"/>
    </row>
  </sheetData>
  <mergeCells count="121">
    <mergeCell ref="N207:O207"/>
    <mergeCell ref="N219:O219"/>
    <mergeCell ref="N221:O221"/>
    <mergeCell ref="N222:O222"/>
    <mergeCell ref="N114:O114"/>
    <mergeCell ref="N115:O115"/>
    <mergeCell ref="N118:O118"/>
    <mergeCell ref="N103:O103"/>
    <mergeCell ref="N105:O105"/>
    <mergeCell ref="N107:O107"/>
    <mergeCell ref="N108:O108"/>
    <mergeCell ref="N124:O124"/>
    <mergeCell ref="N126:O126"/>
    <mergeCell ref="N112:O112"/>
    <mergeCell ref="N113:O113"/>
    <mergeCell ref="N117:O117"/>
    <mergeCell ref="N123:O123"/>
    <mergeCell ref="N125:O125"/>
    <mergeCell ref="N139:O139"/>
    <mergeCell ref="N149:O149"/>
    <mergeCell ref="N151:O151"/>
    <mergeCell ref="N128:O128"/>
    <mergeCell ref="N129:O129"/>
    <mergeCell ref="N133:O133"/>
    <mergeCell ref="N134:O134"/>
    <mergeCell ref="N136:O136"/>
    <mergeCell ref="N150:O150"/>
    <mergeCell ref="N93:O93"/>
    <mergeCell ref="N95:O95"/>
    <mergeCell ref="N97:O97"/>
    <mergeCell ref="N98:O98"/>
    <mergeCell ref="N92:O92"/>
    <mergeCell ref="N94:O94"/>
    <mergeCell ref="N102:O102"/>
    <mergeCell ref="N104:O104"/>
    <mergeCell ref="N138:O138"/>
    <mergeCell ref="N135:O135"/>
    <mergeCell ref="N152:O152"/>
    <mergeCell ref="N154:O154"/>
    <mergeCell ref="N155:O155"/>
    <mergeCell ref="N177:O177"/>
    <mergeCell ref="N179:O179"/>
    <mergeCell ref="N180:O180"/>
    <mergeCell ref="N211:O211"/>
    <mergeCell ref="N190:O190"/>
    <mergeCell ref="N192:O192"/>
    <mergeCell ref="N194:O194"/>
    <mergeCell ref="N195:O195"/>
    <mergeCell ref="N206:O206"/>
    <mergeCell ref="N208:O208"/>
    <mergeCell ref="N210:O210"/>
    <mergeCell ref="N162:O162"/>
    <mergeCell ref="N164:O164"/>
    <mergeCell ref="N174:O174"/>
    <mergeCell ref="N176:O176"/>
    <mergeCell ref="N163:O163"/>
    <mergeCell ref="N165:O165"/>
    <mergeCell ref="N167:O167"/>
    <mergeCell ref="N168:O168"/>
    <mergeCell ref="N175:O175"/>
    <mergeCell ref="N205:O205"/>
    <mergeCell ref="N238:O238"/>
    <mergeCell ref="N189:O189"/>
    <mergeCell ref="N191:O191"/>
    <mergeCell ref="E226:G227"/>
    <mergeCell ref="H226:H227"/>
    <mergeCell ref="C229:D229"/>
    <mergeCell ref="C230:D230"/>
    <mergeCell ref="E245:G246"/>
    <mergeCell ref="H245:H246"/>
    <mergeCell ref="C202:D202"/>
    <mergeCell ref="C203:D203"/>
    <mergeCell ref="E215:G216"/>
    <mergeCell ref="H215:H216"/>
    <mergeCell ref="C218:D218"/>
    <mergeCell ref="C219:D219"/>
    <mergeCell ref="N220:O220"/>
    <mergeCell ref="N223:O223"/>
    <mergeCell ref="N233:O233"/>
    <mergeCell ref="N235:O235"/>
    <mergeCell ref="N237:O237"/>
    <mergeCell ref="N225:O225"/>
    <mergeCell ref="N226:O226"/>
    <mergeCell ref="N232:O232"/>
    <mergeCell ref="N234:O234"/>
    <mergeCell ref="E183:G184"/>
    <mergeCell ref="H183:H184"/>
    <mergeCell ref="C186:D186"/>
    <mergeCell ref="C187:D187"/>
    <mergeCell ref="E199:G200"/>
    <mergeCell ref="H199:H200"/>
    <mergeCell ref="C160:D160"/>
    <mergeCell ref="C161:D161"/>
    <mergeCell ref="E168:G169"/>
    <mergeCell ref="H168:H169"/>
    <mergeCell ref="C172:D172"/>
    <mergeCell ref="C173:D173"/>
    <mergeCell ref="E143:G144"/>
    <mergeCell ref="H143:H144"/>
    <mergeCell ref="C147:D147"/>
    <mergeCell ref="C148:D148"/>
    <mergeCell ref="E157:G158"/>
    <mergeCell ref="H157:H158"/>
    <mergeCell ref="C120:D120"/>
    <mergeCell ref="C121:D121"/>
    <mergeCell ref="E127:G128"/>
    <mergeCell ref="H127:H128"/>
    <mergeCell ref="C130:D130"/>
    <mergeCell ref="C131:D131"/>
    <mergeCell ref="E106:G107"/>
    <mergeCell ref="H106:H107"/>
    <mergeCell ref="C109:D109"/>
    <mergeCell ref="C110:D110"/>
    <mergeCell ref="E117:G118"/>
    <mergeCell ref="H117:H118"/>
    <mergeCell ref="C89:D89"/>
    <mergeCell ref="C90:D90"/>
    <mergeCell ref="E96:G97"/>
    <mergeCell ref="H96:H97"/>
    <mergeCell ref="C99:D99"/>
    <mergeCell ref="C100:D100"/>
  </mergeCells>
  <conditionalFormatting sqref="B7">
    <cfRule type="duplicateValues" dxfId="64" priority="77"/>
    <cfRule type="duplicateValues" dxfId="63" priority="78"/>
  </conditionalFormatting>
  <conditionalFormatting sqref="B6">
    <cfRule type="duplicateValues" dxfId="62" priority="75"/>
    <cfRule type="duplicateValues" dxfId="61" priority="76"/>
  </conditionalFormatting>
  <conditionalFormatting sqref="B5">
    <cfRule type="duplicateValues" dxfId="60" priority="73"/>
    <cfRule type="duplicateValues" dxfId="59" priority="74"/>
  </conditionalFormatting>
  <conditionalFormatting sqref="B4">
    <cfRule type="duplicateValues" dxfId="58" priority="71"/>
    <cfRule type="duplicateValues" dxfId="57" priority="72"/>
  </conditionalFormatting>
  <conditionalFormatting sqref="B8">
    <cfRule type="duplicateValues" dxfId="56" priority="69"/>
    <cfRule type="duplicateValues" dxfId="55" priority="70"/>
  </conditionalFormatting>
  <conditionalFormatting sqref="B9">
    <cfRule type="duplicateValues" dxfId="54" priority="67"/>
    <cfRule type="duplicateValues" dxfId="53" priority="68"/>
  </conditionalFormatting>
  <conditionalFormatting sqref="J8">
    <cfRule type="duplicateValues" dxfId="52" priority="51"/>
    <cfRule type="duplicateValues" dxfId="51" priority="52"/>
  </conditionalFormatting>
  <conditionalFormatting sqref="J7">
    <cfRule type="duplicateValues" dxfId="50" priority="49"/>
    <cfRule type="duplicateValues" dxfId="49" priority="50"/>
  </conditionalFormatting>
  <conditionalFormatting sqref="J6">
    <cfRule type="duplicateValues" dxfId="48" priority="47"/>
    <cfRule type="duplicateValues" dxfId="47" priority="48"/>
  </conditionalFormatting>
  <conditionalFormatting sqref="J5">
    <cfRule type="duplicateValues" dxfId="46" priority="45"/>
    <cfRule type="duplicateValues" dxfId="45" priority="46"/>
  </conditionalFormatting>
  <conditionalFormatting sqref="J9">
    <cfRule type="duplicateValues" dxfId="44" priority="43"/>
    <cfRule type="duplicateValues" dxfId="43" priority="44"/>
  </conditionalFormatting>
  <conditionalFormatting sqref="J10">
    <cfRule type="duplicateValues" dxfId="42" priority="41"/>
    <cfRule type="duplicateValues" dxfId="41" priority="42"/>
  </conditionalFormatting>
  <conditionalFormatting sqref="B28">
    <cfRule type="duplicateValues" dxfId="40" priority="39"/>
    <cfRule type="duplicateValues" dxfId="39" priority="40"/>
  </conditionalFormatting>
  <conditionalFormatting sqref="B27">
    <cfRule type="duplicateValues" dxfId="38" priority="37"/>
    <cfRule type="duplicateValues" dxfId="37" priority="38"/>
  </conditionalFormatting>
  <conditionalFormatting sqref="B26">
    <cfRule type="duplicateValues" dxfId="36" priority="35"/>
    <cfRule type="duplicateValues" dxfId="35" priority="36"/>
  </conditionalFormatting>
  <conditionalFormatting sqref="B25">
    <cfRule type="duplicateValues" dxfId="34" priority="33"/>
    <cfRule type="duplicateValues" dxfId="33" priority="34"/>
  </conditionalFormatting>
  <conditionalFormatting sqref="B29">
    <cfRule type="duplicateValues" dxfId="32" priority="31"/>
    <cfRule type="duplicateValues" dxfId="31" priority="32"/>
  </conditionalFormatting>
  <conditionalFormatting sqref="B30">
    <cfRule type="duplicateValues" dxfId="30" priority="29"/>
    <cfRule type="duplicateValues" dxfId="29" priority="30"/>
  </conditionalFormatting>
  <conditionalFormatting sqref="J28">
    <cfRule type="duplicateValues" dxfId="28" priority="27"/>
    <cfRule type="duplicateValues" dxfId="27" priority="28"/>
  </conditionalFormatting>
  <conditionalFormatting sqref="J27">
    <cfRule type="duplicateValues" dxfId="26" priority="25"/>
    <cfRule type="duplicateValues" dxfId="25" priority="26"/>
  </conditionalFormatting>
  <conditionalFormatting sqref="J26">
    <cfRule type="duplicateValues" dxfId="24" priority="23"/>
    <cfRule type="duplicateValues" dxfId="23" priority="24"/>
  </conditionalFormatting>
  <conditionalFormatting sqref="J25">
    <cfRule type="duplicateValues" dxfId="22" priority="21"/>
    <cfRule type="duplicateValues" dxfId="21" priority="22"/>
  </conditionalFormatting>
  <conditionalFormatting sqref="J29">
    <cfRule type="duplicateValues" dxfId="20" priority="19"/>
    <cfRule type="duplicateValues" dxfId="19" priority="20"/>
  </conditionalFormatting>
  <conditionalFormatting sqref="J30">
    <cfRule type="duplicateValues" dxfId="18" priority="17"/>
    <cfRule type="duplicateValues" dxfId="17" priority="18"/>
  </conditionalFormatting>
  <conditionalFormatting sqref="B50">
    <cfRule type="duplicateValues" dxfId="16" priority="13"/>
    <cfRule type="duplicateValues" dxfId="15" priority="14"/>
  </conditionalFormatting>
  <conditionalFormatting sqref="B49">
    <cfRule type="duplicateValues" dxfId="14" priority="11"/>
    <cfRule type="duplicateValues" dxfId="13" priority="12"/>
  </conditionalFormatting>
  <conditionalFormatting sqref="B48">
    <cfRule type="duplicateValues" dxfId="12" priority="9"/>
    <cfRule type="duplicateValues" dxfId="11" priority="10"/>
  </conditionalFormatting>
  <conditionalFormatting sqref="B51:B55">
    <cfRule type="duplicateValues" dxfId="10" priority="1"/>
  </conditionalFormatting>
  <conditionalFormatting sqref="B51:B55">
    <cfRule type="duplicateValues" dxfId="9" priority="2"/>
    <cfRule type="duplicateValues" dxfId="8" priority="3"/>
  </conditionalFormatting>
  <conditionalFormatting sqref="B51:B55">
    <cfRule type="duplicateValues" dxfId="7" priority="4"/>
  </conditionalFormatting>
  <pageMargins left="0.75" right="0.75" top="1" bottom="1" header="0.5" footer="0.5"/>
  <pageSetup paperSize="9" orientation="portrait" horizontalDpi="4294967292" verticalDpi="429496729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dimension ref="B1:B485"/>
  <sheetViews>
    <sheetView workbookViewId="0">
      <selection activeCell="E9" sqref="E9"/>
    </sheetView>
  </sheetViews>
  <sheetFormatPr baseColWidth="10" defaultRowHeight="16" x14ac:dyDescent="0.2"/>
  <cols>
    <col min="2" max="2" width="22.33203125" style="424" customWidth="1"/>
  </cols>
  <sheetData>
    <row r="1" spans="2:2" x14ac:dyDescent="0.2">
      <c r="B1" s="424">
        <f>SUBTOTAL(3,B3:B983)</f>
        <v>480</v>
      </c>
    </row>
    <row r="2" spans="2:2" x14ac:dyDescent="0.2">
      <c r="B2" s="424" t="s">
        <v>4456</v>
      </c>
    </row>
    <row r="3" spans="2:2" x14ac:dyDescent="0.2">
      <c r="B3" s="424">
        <v>3760223794373</v>
      </c>
    </row>
    <row r="7" spans="2:2" x14ac:dyDescent="0.2">
      <c r="B7" s="424">
        <v>3760223794410</v>
      </c>
    </row>
    <row r="8" spans="2:2" x14ac:dyDescent="0.2">
      <c r="B8" s="424">
        <v>3760223794427</v>
      </c>
    </row>
    <row r="9" spans="2:2" x14ac:dyDescent="0.2">
      <c r="B9" s="424">
        <v>3760223794434</v>
      </c>
    </row>
    <row r="10" spans="2:2" x14ac:dyDescent="0.2">
      <c r="B10" s="424">
        <v>3760223794441</v>
      </c>
    </row>
    <row r="11" spans="2:2" x14ac:dyDescent="0.2">
      <c r="B11" s="424">
        <v>3760223794458</v>
      </c>
    </row>
    <row r="12" spans="2:2" x14ac:dyDescent="0.2">
      <c r="B12" s="424">
        <v>3760223794465</v>
      </c>
    </row>
    <row r="13" spans="2:2" x14ac:dyDescent="0.2">
      <c r="B13" s="424">
        <v>3760223794472</v>
      </c>
    </row>
    <row r="14" spans="2:2" x14ac:dyDescent="0.2">
      <c r="B14" s="424">
        <v>3760223794489</v>
      </c>
    </row>
    <row r="15" spans="2:2" x14ac:dyDescent="0.2">
      <c r="B15" s="424">
        <v>3760223794496</v>
      </c>
    </row>
    <row r="16" spans="2:2" x14ac:dyDescent="0.2">
      <c r="B16" s="424">
        <v>3760223794502</v>
      </c>
    </row>
    <row r="17" spans="2:2" x14ac:dyDescent="0.2">
      <c r="B17" s="424">
        <v>3760223794519</v>
      </c>
    </row>
    <row r="18" spans="2:2" x14ac:dyDescent="0.2">
      <c r="B18" s="424">
        <v>3760223794526</v>
      </c>
    </row>
    <row r="19" spans="2:2" x14ac:dyDescent="0.2">
      <c r="B19" s="424">
        <v>3760223794533</v>
      </c>
    </row>
    <row r="20" spans="2:2" x14ac:dyDescent="0.2">
      <c r="B20" s="424">
        <v>3760223794540</v>
      </c>
    </row>
    <row r="21" spans="2:2" x14ac:dyDescent="0.2">
      <c r="B21" s="424">
        <v>3760223794557</v>
      </c>
    </row>
    <row r="22" spans="2:2" x14ac:dyDescent="0.2">
      <c r="B22" s="424">
        <v>3760223794564</v>
      </c>
    </row>
    <row r="23" spans="2:2" x14ac:dyDescent="0.2">
      <c r="B23" s="424">
        <v>3760223794571</v>
      </c>
    </row>
    <row r="24" spans="2:2" x14ac:dyDescent="0.2">
      <c r="B24" s="424">
        <v>3760223794588</v>
      </c>
    </row>
    <row r="25" spans="2:2" x14ac:dyDescent="0.2">
      <c r="B25" s="424">
        <v>3760223794595</v>
      </c>
    </row>
    <row r="26" spans="2:2" x14ac:dyDescent="0.2">
      <c r="B26" s="424">
        <v>3760223794601</v>
      </c>
    </row>
    <row r="27" spans="2:2" x14ac:dyDescent="0.2">
      <c r="B27" s="424">
        <v>3760223794618</v>
      </c>
    </row>
    <row r="28" spans="2:2" x14ac:dyDescent="0.2">
      <c r="B28" s="424">
        <v>3760223794625</v>
      </c>
    </row>
    <row r="29" spans="2:2" x14ac:dyDescent="0.2">
      <c r="B29" s="424">
        <v>3760223794632</v>
      </c>
    </row>
    <row r="30" spans="2:2" x14ac:dyDescent="0.2">
      <c r="B30" s="424">
        <v>3760223794649</v>
      </c>
    </row>
    <row r="31" spans="2:2" x14ac:dyDescent="0.2">
      <c r="B31" s="424">
        <v>3760223794656</v>
      </c>
    </row>
    <row r="32" spans="2:2" x14ac:dyDescent="0.2">
      <c r="B32" s="424">
        <v>3760223794663</v>
      </c>
    </row>
    <row r="33" spans="2:2" x14ac:dyDescent="0.2">
      <c r="B33" s="424">
        <v>3760223794670</v>
      </c>
    </row>
    <row r="34" spans="2:2" x14ac:dyDescent="0.2">
      <c r="B34" s="424">
        <v>3760223794687</v>
      </c>
    </row>
    <row r="35" spans="2:2" x14ac:dyDescent="0.2">
      <c r="B35" s="424">
        <v>3760223794694</v>
      </c>
    </row>
    <row r="36" spans="2:2" x14ac:dyDescent="0.2">
      <c r="B36" s="424">
        <v>3760223794700</v>
      </c>
    </row>
    <row r="37" spans="2:2" x14ac:dyDescent="0.2">
      <c r="B37" s="424">
        <v>3760223794717</v>
      </c>
    </row>
    <row r="38" spans="2:2" x14ac:dyDescent="0.2">
      <c r="B38" s="424">
        <v>3760223794724</v>
      </c>
    </row>
    <row r="39" spans="2:2" x14ac:dyDescent="0.2">
      <c r="B39" s="424">
        <v>3760223794731</v>
      </c>
    </row>
    <row r="40" spans="2:2" x14ac:dyDescent="0.2">
      <c r="B40" s="424">
        <v>3760223794748</v>
      </c>
    </row>
    <row r="41" spans="2:2" x14ac:dyDescent="0.2">
      <c r="B41" s="424">
        <v>3760223794755</v>
      </c>
    </row>
    <row r="42" spans="2:2" x14ac:dyDescent="0.2">
      <c r="B42" s="424">
        <v>3760223794762</v>
      </c>
    </row>
    <row r="43" spans="2:2" x14ac:dyDescent="0.2">
      <c r="B43" s="424">
        <v>3760223794779</v>
      </c>
    </row>
    <row r="44" spans="2:2" x14ac:dyDescent="0.2">
      <c r="B44" s="424">
        <v>3760223794786</v>
      </c>
    </row>
    <row r="45" spans="2:2" x14ac:dyDescent="0.2">
      <c r="B45" s="424">
        <v>3760223794793</v>
      </c>
    </row>
    <row r="46" spans="2:2" x14ac:dyDescent="0.2">
      <c r="B46" s="424">
        <v>3760223794809</v>
      </c>
    </row>
    <row r="47" spans="2:2" x14ac:dyDescent="0.2">
      <c r="B47" s="424">
        <v>3760223794816</v>
      </c>
    </row>
    <row r="48" spans="2:2" x14ac:dyDescent="0.2">
      <c r="B48" s="424">
        <v>3760223794823</v>
      </c>
    </row>
    <row r="49" spans="2:2" x14ac:dyDescent="0.2">
      <c r="B49" s="424">
        <v>3760223794830</v>
      </c>
    </row>
    <row r="50" spans="2:2" x14ac:dyDescent="0.2">
      <c r="B50" s="424">
        <v>3760223794847</v>
      </c>
    </row>
    <row r="51" spans="2:2" x14ac:dyDescent="0.2">
      <c r="B51" s="424">
        <v>3760223794854</v>
      </c>
    </row>
    <row r="52" spans="2:2" x14ac:dyDescent="0.2">
      <c r="B52" s="424">
        <v>3760223794861</v>
      </c>
    </row>
    <row r="53" spans="2:2" x14ac:dyDescent="0.2">
      <c r="B53" s="424">
        <v>3760223794878</v>
      </c>
    </row>
    <row r="54" spans="2:2" x14ac:dyDescent="0.2">
      <c r="B54" s="424">
        <v>3760223794885</v>
      </c>
    </row>
    <row r="55" spans="2:2" x14ac:dyDescent="0.2">
      <c r="B55" s="424">
        <v>3760223794892</v>
      </c>
    </row>
    <row r="56" spans="2:2" x14ac:dyDescent="0.2">
      <c r="B56" s="424">
        <v>3760223794908</v>
      </c>
    </row>
    <row r="57" spans="2:2" x14ac:dyDescent="0.2">
      <c r="B57" s="424">
        <v>3760223794915</v>
      </c>
    </row>
    <row r="58" spans="2:2" x14ac:dyDescent="0.2">
      <c r="B58" s="424">
        <v>3760223794922</v>
      </c>
    </row>
    <row r="59" spans="2:2" x14ac:dyDescent="0.2">
      <c r="B59" s="424">
        <v>3760223794939</v>
      </c>
    </row>
    <row r="60" spans="2:2" x14ac:dyDescent="0.2">
      <c r="B60" s="424">
        <v>3760223794946</v>
      </c>
    </row>
    <row r="61" spans="2:2" x14ac:dyDescent="0.2">
      <c r="B61" s="424">
        <v>3760223794953</v>
      </c>
    </row>
    <row r="62" spans="2:2" x14ac:dyDescent="0.2">
      <c r="B62" s="424">
        <v>3760223794960</v>
      </c>
    </row>
    <row r="63" spans="2:2" x14ac:dyDescent="0.2">
      <c r="B63" s="424">
        <v>3760223794977</v>
      </c>
    </row>
    <row r="64" spans="2:2" x14ac:dyDescent="0.2">
      <c r="B64" s="424">
        <v>3760223794984</v>
      </c>
    </row>
    <row r="65" spans="2:2" x14ac:dyDescent="0.2">
      <c r="B65" s="424">
        <v>3760223794991</v>
      </c>
    </row>
    <row r="66" spans="2:2" x14ac:dyDescent="0.2">
      <c r="B66" s="424">
        <v>3760223795004</v>
      </c>
    </row>
    <row r="67" spans="2:2" x14ac:dyDescent="0.2">
      <c r="B67" s="424">
        <v>3760223795011</v>
      </c>
    </row>
    <row r="68" spans="2:2" x14ac:dyDescent="0.2">
      <c r="B68" s="424">
        <v>3760223795028</v>
      </c>
    </row>
    <row r="69" spans="2:2" x14ac:dyDescent="0.2">
      <c r="B69" s="424">
        <v>3760223795035</v>
      </c>
    </row>
    <row r="70" spans="2:2" x14ac:dyDescent="0.2">
      <c r="B70" s="424">
        <v>3760223795042</v>
      </c>
    </row>
    <row r="71" spans="2:2" x14ac:dyDescent="0.2">
      <c r="B71" s="424">
        <v>3760223795059</v>
      </c>
    </row>
    <row r="72" spans="2:2" x14ac:dyDescent="0.2">
      <c r="B72" s="424">
        <v>3760223795066</v>
      </c>
    </row>
    <row r="73" spans="2:2" x14ac:dyDescent="0.2">
      <c r="B73" s="424">
        <v>3760223795073</v>
      </c>
    </row>
    <row r="74" spans="2:2" x14ac:dyDescent="0.2">
      <c r="B74" s="424">
        <v>3760223795080</v>
      </c>
    </row>
    <row r="75" spans="2:2" x14ac:dyDescent="0.2">
      <c r="B75" s="424">
        <v>3760223795097</v>
      </c>
    </row>
    <row r="76" spans="2:2" x14ac:dyDescent="0.2">
      <c r="B76" s="424">
        <v>3760223795103</v>
      </c>
    </row>
    <row r="77" spans="2:2" x14ac:dyDescent="0.2">
      <c r="B77" s="424">
        <v>3760223795110</v>
      </c>
    </row>
    <row r="78" spans="2:2" x14ac:dyDescent="0.2">
      <c r="B78" s="424">
        <v>3760223795127</v>
      </c>
    </row>
    <row r="79" spans="2:2" x14ac:dyDescent="0.2">
      <c r="B79" s="424">
        <v>3760223795134</v>
      </c>
    </row>
    <row r="80" spans="2:2" x14ac:dyDescent="0.2">
      <c r="B80" s="424">
        <v>3760223795141</v>
      </c>
    </row>
    <row r="81" spans="2:2" x14ac:dyDescent="0.2">
      <c r="B81" s="424">
        <v>3760223795158</v>
      </c>
    </row>
    <row r="82" spans="2:2" x14ac:dyDescent="0.2">
      <c r="B82" s="424">
        <v>3760223795165</v>
      </c>
    </row>
    <row r="83" spans="2:2" x14ac:dyDescent="0.2">
      <c r="B83" s="424">
        <v>3760223795172</v>
      </c>
    </row>
    <row r="84" spans="2:2" x14ac:dyDescent="0.2">
      <c r="B84" s="424">
        <v>3760223795189</v>
      </c>
    </row>
    <row r="85" spans="2:2" x14ac:dyDescent="0.2">
      <c r="B85" s="424">
        <v>3760223795196</v>
      </c>
    </row>
    <row r="86" spans="2:2" x14ac:dyDescent="0.2">
      <c r="B86" s="424">
        <v>3760223795202</v>
      </c>
    </row>
    <row r="87" spans="2:2" x14ac:dyDescent="0.2">
      <c r="B87" s="424">
        <v>3760223795219</v>
      </c>
    </row>
    <row r="88" spans="2:2" x14ac:dyDescent="0.2">
      <c r="B88" s="424">
        <v>3760223795226</v>
      </c>
    </row>
    <row r="89" spans="2:2" x14ac:dyDescent="0.2">
      <c r="B89" s="424">
        <v>3760223795233</v>
      </c>
    </row>
    <row r="90" spans="2:2" x14ac:dyDescent="0.2">
      <c r="B90" s="424">
        <v>3760223795240</v>
      </c>
    </row>
    <row r="91" spans="2:2" x14ac:dyDescent="0.2">
      <c r="B91" s="424">
        <v>3760223795257</v>
      </c>
    </row>
    <row r="92" spans="2:2" x14ac:dyDescent="0.2">
      <c r="B92" s="424">
        <v>3760223795264</v>
      </c>
    </row>
    <row r="93" spans="2:2" x14ac:dyDescent="0.2">
      <c r="B93" s="424">
        <v>3760223795271</v>
      </c>
    </row>
    <row r="94" spans="2:2" x14ac:dyDescent="0.2">
      <c r="B94" s="424">
        <v>3760223795288</v>
      </c>
    </row>
    <row r="95" spans="2:2" x14ac:dyDescent="0.2">
      <c r="B95" s="424">
        <v>3760223795295</v>
      </c>
    </row>
    <row r="96" spans="2:2" x14ac:dyDescent="0.2">
      <c r="B96" s="424">
        <v>3760223795301</v>
      </c>
    </row>
    <row r="97" spans="2:2" x14ac:dyDescent="0.2">
      <c r="B97" s="424">
        <v>3760223795318</v>
      </c>
    </row>
    <row r="98" spans="2:2" x14ac:dyDescent="0.2">
      <c r="B98" s="424">
        <v>3760223795325</v>
      </c>
    </row>
    <row r="99" spans="2:2" x14ac:dyDescent="0.2">
      <c r="B99" s="424">
        <v>3760223795332</v>
      </c>
    </row>
    <row r="100" spans="2:2" x14ac:dyDescent="0.2">
      <c r="B100" s="424">
        <v>3760223795349</v>
      </c>
    </row>
    <row r="101" spans="2:2" x14ac:dyDescent="0.2">
      <c r="B101" s="424">
        <v>3760223795356</v>
      </c>
    </row>
    <row r="102" spans="2:2" x14ac:dyDescent="0.2">
      <c r="B102" s="424">
        <v>3760223795363</v>
      </c>
    </row>
    <row r="103" spans="2:2" x14ac:dyDescent="0.2">
      <c r="B103" s="424">
        <v>3760223795370</v>
      </c>
    </row>
    <row r="104" spans="2:2" x14ac:dyDescent="0.2">
      <c r="B104" s="424">
        <v>3760223795387</v>
      </c>
    </row>
    <row r="105" spans="2:2" x14ac:dyDescent="0.2">
      <c r="B105" s="424">
        <v>3760223795394</v>
      </c>
    </row>
    <row r="106" spans="2:2" x14ac:dyDescent="0.2">
      <c r="B106" s="424">
        <v>3760223795400</v>
      </c>
    </row>
    <row r="107" spans="2:2" x14ac:dyDescent="0.2">
      <c r="B107" s="424">
        <v>3760223795417</v>
      </c>
    </row>
    <row r="108" spans="2:2" x14ac:dyDescent="0.2">
      <c r="B108" s="424">
        <v>3760223795424</v>
      </c>
    </row>
    <row r="109" spans="2:2" x14ac:dyDescent="0.2">
      <c r="B109" s="424">
        <v>3760223795431</v>
      </c>
    </row>
    <row r="110" spans="2:2" x14ac:dyDescent="0.2">
      <c r="B110" s="424">
        <v>3760223795448</v>
      </c>
    </row>
    <row r="111" spans="2:2" x14ac:dyDescent="0.2">
      <c r="B111" s="424">
        <v>3760223795455</v>
      </c>
    </row>
    <row r="112" spans="2:2" x14ac:dyDescent="0.2">
      <c r="B112" s="424">
        <v>3760223795462</v>
      </c>
    </row>
    <row r="113" spans="2:2" x14ac:dyDescent="0.2">
      <c r="B113" s="424">
        <v>3760223795479</v>
      </c>
    </row>
    <row r="114" spans="2:2" x14ac:dyDescent="0.2">
      <c r="B114" s="424">
        <v>3760223795486</v>
      </c>
    </row>
    <row r="115" spans="2:2" x14ac:dyDescent="0.2">
      <c r="B115" s="424">
        <v>3760223795493</v>
      </c>
    </row>
    <row r="116" spans="2:2" x14ac:dyDescent="0.2">
      <c r="B116" s="424">
        <v>3760223795509</v>
      </c>
    </row>
    <row r="117" spans="2:2" x14ac:dyDescent="0.2">
      <c r="B117" s="424">
        <v>3760223795516</v>
      </c>
    </row>
    <row r="118" spans="2:2" x14ac:dyDescent="0.2">
      <c r="B118" s="424">
        <v>3760223795523</v>
      </c>
    </row>
    <row r="119" spans="2:2" x14ac:dyDescent="0.2">
      <c r="B119" s="424">
        <v>3760223795530</v>
      </c>
    </row>
    <row r="120" spans="2:2" x14ac:dyDescent="0.2">
      <c r="B120" s="424">
        <v>3760223795547</v>
      </c>
    </row>
    <row r="121" spans="2:2" x14ac:dyDescent="0.2">
      <c r="B121" s="424">
        <v>3760223795554</v>
      </c>
    </row>
    <row r="122" spans="2:2" x14ac:dyDescent="0.2">
      <c r="B122" s="424">
        <v>3760223795561</v>
      </c>
    </row>
    <row r="123" spans="2:2" x14ac:dyDescent="0.2">
      <c r="B123" s="424">
        <v>3760223795578</v>
      </c>
    </row>
    <row r="124" spans="2:2" x14ac:dyDescent="0.2">
      <c r="B124" s="424">
        <v>3760223795585</v>
      </c>
    </row>
    <row r="125" spans="2:2" x14ac:dyDescent="0.2">
      <c r="B125" s="424">
        <v>3760223795592</v>
      </c>
    </row>
    <row r="126" spans="2:2" x14ac:dyDescent="0.2">
      <c r="B126" s="424">
        <v>3760223795608</v>
      </c>
    </row>
    <row r="127" spans="2:2" x14ac:dyDescent="0.2">
      <c r="B127" s="424">
        <v>3760223795615</v>
      </c>
    </row>
    <row r="128" spans="2:2" x14ac:dyDescent="0.2">
      <c r="B128" s="424">
        <v>3760223795622</v>
      </c>
    </row>
    <row r="129" spans="2:2" x14ac:dyDescent="0.2">
      <c r="B129" s="424">
        <v>3760223795639</v>
      </c>
    </row>
    <row r="130" spans="2:2" x14ac:dyDescent="0.2">
      <c r="B130" s="424">
        <v>3760223795646</v>
      </c>
    </row>
    <row r="131" spans="2:2" x14ac:dyDescent="0.2">
      <c r="B131" s="424">
        <v>3760223795653</v>
      </c>
    </row>
    <row r="132" spans="2:2" x14ac:dyDescent="0.2">
      <c r="B132" s="424">
        <v>3760223795660</v>
      </c>
    </row>
    <row r="133" spans="2:2" x14ac:dyDescent="0.2">
      <c r="B133" s="424">
        <v>3760223795677</v>
      </c>
    </row>
    <row r="134" spans="2:2" x14ac:dyDescent="0.2">
      <c r="B134" s="424">
        <v>3760223795684</v>
      </c>
    </row>
    <row r="135" spans="2:2" x14ac:dyDescent="0.2">
      <c r="B135" s="424">
        <v>3760223795691</v>
      </c>
    </row>
    <row r="136" spans="2:2" x14ac:dyDescent="0.2">
      <c r="B136" s="424">
        <v>3760223795707</v>
      </c>
    </row>
    <row r="137" spans="2:2" x14ac:dyDescent="0.2">
      <c r="B137" s="424">
        <v>3760223795714</v>
      </c>
    </row>
    <row r="138" spans="2:2" x14ac:dyDescent="0.2">
      <c r="B138" s="424">
        <v>3760223795721</v>
      </c>
    </row>
    <row r="139" spans="2:2" x14ac:dyDescent="0.2">
      <c r="B139" s="424">
        <v>3760223795738</v>
      </c>
    </row>
    <row r="140" spans="2:2" x14ac:dyDescent="0.2">
      <c r="B140" s="424">
        <v>3760223795745</v>
      </c>
    </row>
    <row r="141" spans="2:2" x14ac:dyDescent="0.2">
      <c r="B141" s="424">
        <v>3760223795752</v>
      </c>
    </row>
    <row r="142" spans="2:2" x14ac:dyDescent="0.2">
      <c r="B142" s="424">
        <v>3760223795769</v>
      </c>
    </row>
    <row r="143" spans="2:2" x14ac:dyDescent="0.2">
      <c r="B143" s="424">
        <v>3760223795776</v>
      </c>
    </row>
    <row r="144" spans="2:2" x14ac:dyDescent="0.2">
      <c r="B144" s="424">
        <v>3760223795783</v>
      </c>
    </row>
    <row r="145" spans="2:2" x14ac:dyDescent="0.2">
      <c r="B145" s="424">
        <v>3760223795790</v>
      </c>
    </row>
    <row r="146" spans="2:2" x14ac:dyDescent="0.2">
      <c r="B146" s="424">
        <v>3760223795806</v>
      </c>
    </row>
    <row r="147" spans="2:2" x14ac:dyDescent="0.2">
      <c r="B147" s="424">
        <v>3760223795813</v>
      </c>
    </row>
    <row r="148" spans="2:2" x14ac:dyDescent="0.2">
      <c r="B148" s="424">
        <v>3760223795820</v>
      </c>
    </row>
    <row r="149" spans="2:2" x14ac:dyDescent="0.2">
      <c r="B149" s="424">
        <v>3760223795837</v>
      </c>
    </row>
    <row r="150" spans="2:2" x14ac:dyDescent="0.2">
      <c r="B150" s="424">
        <v>3760223795844</v>
      </c>
    </row>
    <row r="151" spans="2:2" x14ac:dyDescent="0.2">
      <c r="B151" s="424">
        <v>3760223795851</v>
      </c>
    </row>
    <row r="152" spans="2:2" x14ac:dyDescent="0.2">
      <c r="B152" s="424">
        <v>3760223795868</v>
      </c>
    </row>
    <row r="153" spans="2:2" x14ac:dyDescent="0.2">
      <c r="B153" s="424">
        <v>3760223795875</v>
      </c>
    </row>
    <row r="154" spans="2:2" x14ac:dyDescent="0.2">
      <c r="B154" s="424">
        <v>3760223795882</v>
      </c>
    </row>
    <row r="155" spans="2:2" x14ac:dyDescent="0.2">
      <c r="B155" s="424">
        <v>3760223795899</v>
      </c>
    </row>
    <row r="156" spans="2:2" x14ac:dyDescent="0.2">
      <c r="B156" s="424">
        <v>3760223795905</v>
      </c>
    </row>
    <row r="157" spans="2:2" x14ac:dyDescent="0.2">
      <c r="B157" s="424">
        <v>3760223795912</v>
      </c>
    </row>
    <row r="158" spans="2:2" x14ac:dyDescent="0.2">
      <c r="B158" s="424">
        <v>3760223795929</v>
      </c>
    </row>
    <row r="159" spans="2:2" x14ac:dyDescent="0.2">
      <c r="B159" s="424">
        <v>3760223795936</v>
      </c>
    </row>
    <row r="160" spans="2:2" x14ac:dyDescent="0.2">
      <c r="B160" s="424">
        <v>3760223795943</v>
      </c>
    </row>
    <row r="161" spans="2:2" x14ac:dyDescent="0.2">
      <c r="B161" s="424">
        <v>3760223795950</v>
      </c>
    </row>
    <row r="162" spans="2:2" x14ac:dyDescent="0.2">
      <c r="B162" s="424">
        <v>3760223795967</v>
      </c>
    </row>
    <row r="163" spans="2:2" x14ac:dyDescent="0.2">
      <c r="B163" s="424">
        <v>3760223795974</v>
      </c>
    </row>
    <row r="164" spans="2:2" x14ac:dyDescent="0.2">
      <c r="B164" s="424">
        <v>3760223795981</v>
      </c>
    </row>
    <row r="165" spans="2:2" x14ac:dyDescent="0.2">
      <c r="B165" s="424">
        <v>3760223795998</v>
      </c>
    </row>
    <row r="166" spans="2:2" x14ac:dyDescent="0.2">
      <c r="B166" s="424">
        <v>3760223796001</v>
      </c>
    </row>
    <row r="167" spans="2:2" x14ac:dyDescent="0.2">
      <c r="B167" s="424">
        <v>3760223796018</v>
      </c>
    </row>
    <row r="168" spans="2:2" x14ac:dyDescent="0.2">
      <c r="B168" s="424">
        <v>3760223796025</v>
      </c>
    </row>
    <row r="169" spans="2:2" x14ac:dyDescent="0.2">
      <c r="B169" s="424">
        <v>3760223796032</v>
      </c>
    </row>
    <row r="170" spans="2:2" x14ac:dyDescent="0.2">
      <c r="B170" s="424">
        <v>3760223796049</v>
      </c>
    </row>
    <row r="171" spans="2:2" x14ac:dyDescent="0.2">
      <c r="B171" s="424">
        <v>3760223796056</v>
      </c>
    </row>
    <row r="172" spans="2:2" x14ac:dyDescent="0.2">
      <c r="B172" s="424">
        <v>3760223796063</v>
      </c>
    </row>
    <row r="173" spans="2:2" x14ac:dyDescent="0.2">
      <c r="B173" s="424">
        <v>3760223796070</v>
      </c>
    </row>
    <row r="174" spans="2:2" x14ac:dyDescent="0.2">
      <c r="B174" s="424">
        <v>3760223796087</v>
      </c>
    </row>
    <row r="175" spans="2:2" x14ac:dyDescent="0.2">
      <c r="B175" s="424">
        <v>3760223796094</v>
      </c>
    </row>
    <row r="176" spans="2:2" x14ac:dyDescent="0.2">
      <c r="B176" s="424">
        <v>3760223796100</v>
      </c>
    </row>
    <row r="177" spans="2:2" x14ac:dyDescent="0.2">
      <c r="B177" s="424">
        <v>3760223796117</v>
      </c>
    </row>
    <row r="178" spans="2:2" x14ac:dyDescent="0.2">
      <c r="B178" s="424">
        <v>3760223796124</v>
      </c>
    </row>
    <row r="179" spans="2:2" x14ac:dyDescent="0.2">
      <c r="B179" s="424">
        <v>3760223796131</v>
      </c>
    </row>
    <row r="180" spans="2:2" x14ac:dyDescent="0.2">
      <c r="B180" s="424">
        <v>3760223796148</v>
      </c>
    </row>
    <row r="181" spans="2:2" x14ac:dyDescent="0.2">
      <c r="B181" s="424">
        <v>3760223796155</v>
      </c>
    </row>
    <row r="182" spans="2:2" x14ac:dyDescent="0.2">
      <c r="B182" s="424">
        <v>3760223796162</v>
      </c>
    </row>
    <row r="183" spans="2:2" x14ac:dyDescent="0.2">
      <c r="B183" s="424">
        <v>3760223796179</v>
      </c>
    </row>
    <row r="184" spans="2:2" x14ac:dyDescent="0.2">
      <c r="B184" s="424">
        <v>3760223796186</v>
      </c>
    </row>
    <row r="185" spans="2:2" x14ac:dyDescent="0.2">
      <c r="B185" s="424">
        <v>3760223796193</v>
      </c>
    </row>
    <row r="186" spans="2:2" x14ac:dyDescent="0.2">
      <c r="B186" s="424">
        <v>3760223796209</v>
      </c>
    </row>
    <row r="187" spans="2:2" x14ac:dyDescent="0.2">
      <c r="B187" s="424">
        <v>3760223796216</v>
      </c>
    </row>
    <row r="188" spans="2:2" x14ac:dyDescent="0.2">
      <c r="B188" s="424">
        <v>3760223796223</v>
      </c>
    </row>
    <row r="189" spans="2:2" x14ac:dyDescent="0.2">
      <c r="B189" s="424">
        <v>3760223796230</v>
      </c>
    </row>
    <row r="190" spans="2:2" x14ac:dyDescent="0.2">
      <c r="B190" s="424">
        <v>3760223796247</v>
      </c>
    </row>
    <row r="191" spans="2:2" x14ac:dyDescent="0.2">
      <c r="B191" s="424">
        <v>3760223796254</v>
      </c>
    </row>
    <row r="192" spans="2:2" x14ac:dyDescent="0.2">
      <c r="B192" s="424">
        <v>3760223796261</v>
      </c>
    </row>
    <row r="193" spans="2:2" x14ac:dyDescent="0.2">
      <c r="B193" s="424">
        <v>3760223796278</v>
      </c>
    </row>
    <row r="194" spans="2:2" x14ac:dyDescent="0.2">
      <c r="B194" s="424">
        <v>3760223796285</v>
      </c>
    </row>
    <row r="195" spans="2:2" x14ac:dyDescent="0.2">
      <c r="B195" s="424">
        <v>3760223796292</v>
      </c>
    </row>
    <row r="196" spans="2:2" x14ac:dyDescent="0.2">
      <c r="B196" s="424">
        <v>3760223796308</v>
      </c>
    </row>
    <row r="197" spans="2:2" x14ac:dyDescent="0.2">
      <c r="B197" s="424">
        <v>3760223796315</v>
      </c>
    </row>
    <row r="198" spans="2:2" x14ac:dyDescent="0.2">
      <c r="B198" s="424">
        <v>3760223796322</v>
      </c>
    </row>
    <row r="199" spans="2:2" x14ac:dyDescent="0.2">
      <c r="B199" s="424">
        <v>3760223796339</v>
      </c>
    </row>
    <row r="200" spans="2:2" x14ac:dyDescent="0.2">
      <c r="B200" s="424">
        <v>3760223796346</v>
      </c>
    </row>
    <row r="201" spans="2:2" x14ac:dyDescent="0.2">
      <c r="B201" s="424">
        <v>3760223796353</v>
      </c>
    </row>
    <row r="202" spans="2:2" x14ac:dyDescent="0.2">
      <c r="B202" s="424">
        <v>3760223796360</v>
      </c>
    </row>
    <row r="203" spans="2:2" x14ac:dyDescent="0.2">
      <c r="B203" s="424">
        <v>3760223796377</v>
      </c>
    </row>
    <row r="204" spans="2:2" x14ac:dyDescent="0.2">
      <c r="B204" s="424">
        <v>3760223796384</v>
      </c>
    </row>
    <row r="205" spans="2:2" x14ac:dyDescent="0.2">
      <c r="B205" s="424">
        <v>3760223796391</v>
      </c>
    </row>
    <row r="206" spans="2:2" x14ac:dyDescent="0.2">
      <c r="B206" s="424">
        <v>3760223796407</v>
      </c>
    </row>
    <row r="207" spans="2:2" x14ac:dyDescent="0.2">
      <c r="B207" s="424">
        <v>3760223796414</v>
      </c>
    </row>
    <row r="208" spans="2:2" x14ac:dyDescent="0.2">
      <c r="B208" s="424">
        <v>3760223796421</v>
      </c>
    </row>
    <row r="209" spans="2:2" x14ac:dyDescent="0.2">
      <c r="B209" s="424">
        <v>3760223796438</v>
      </c>
    </row>
    <row r="210" spans="2:2" x14ac:dyDescent="0.2">
      <c r="B210" s="424">
        <v>3760223796445</v>
      </c>
    </row>
    <row r="211" spans="2:2" x14ac:dyDescent="0.2">
      <c r="B211" s="424">
        <v>3760223796452</v>
      </c>
    </row>
    <row r="212" spans="2:2" x14ac:dyDescent="0.2">
      <c r="B212" s="424">
        <v>3760223796469</v>
      </c>
    </row>
    <row r="213" spans="2:2" x14ac:dyDescent="0.2">
      <c r="B213" s="424">
        <v>3760223796476</v>
      </c>
    </row>
    <row r="214" spans="2:2" x14ac:dyDescent="0.2">
      <c r="B214" s="424">
        <v>3760223796483</v>
      </c>
    </row>
    <row r="215" spans="2:2" x14ac:dyDescent="0.2">
      <c r="B215" s="424">
        <v>3760223796490</v>
      </c>
    </row>
    <row r="216" spans="2:2" x14ac:dyDescent="0.2">
      <c r="B216" s="424">
        <v>3760223796506</v>
      </c>
    </row>
    <row r="217" spans="2:2" x14ac:dyDescent="0.2">
      <c r="B217" s="424">
        <v>3760223796513</v>
      </c>
    </row>
    <row r="218" spans="2:2" x14ac:dyDescent="0.2">
      <c r="B218" s="424">
        <v>3760223796520</v>
      </c>
    </row>
    <row r="219" spans="2:2" x14ac:dyDescent="0.2">
      <c r="B219" s="424">
        <v>3760223796537</v>
      </c>
    </row>
    <row r="220" spans="2:2" x14ac:dyDescent="0.2">
      <c r="B220" s="424">
        <v>3760223796544</v>
      </c>
    </row>
    <row r="221" spans="2:2" x14ac:dyDescent="0.2">
      <c r="B221" s="424">
        <v>3760223796551</v>
      </c>
    </row>
    <row r="222" spans="2:2" x14ac:dyDescent="0.2">
      <c r="B222" s="424">
        <v>3760223796568</v>
      </c>
    </row>
    <row r="223" spans="2:2" x14ac:dyDescent="0.2">
      <c r="B223" s="424">
        <v>3760223796575</v>
      </c>
    </row>
    <row r="224" spans="2:2" x14ac:dyDescent="0.2">
      <c r="B224" s="424">
        <v>3760223796582</v>
      </c>
    </row>
    <row r="225" spans="2:2" x14ac:dyDescent="0.2">
      <c r="B225" s="424">
        <v>3760223796599</v>
      </c>
    </row>
    <row r="226" spans="2:2" x14ac:dyDescent="0.2">
      <c r="B226" s="424">
        <v>3760223796605</v>
      </c>
    </row>
    <row r="227" spans="2:2" x14ac:dyDescent="0.2">
      <c r="B227" s="424">
        <v>3760223796612</v>
      </c>
    </row>
    <row r="228" spans="2:2" x14ac:dyDescent="0.2">
      <c r="B228" s="424">
        <v>3760223796629</v>
      </c>
    </row>
    <row r="229" spans="2:2" x14ac:dyDescent="0.2">
      <c r="B229" s="424">
        <v>3760223796636</v>
      </c>
    </row>
    <row r="230" spans="2:2" x14ac:dyDescent="0.2">
      <c r="B230" s="424">
        <v>3760223796643</v>
      </c>
    </row>
    <row r="231" spans="2:2" x14ac:dyDescent="0.2">
      <c r="B231" s="424">
        <v>3760223796650</v>
      </c>
    </row>
    <row r="232" spans="2:2" x14ac:dyDescent="0.2">
      <c r="B232" s="424">
        <v>3760223796667</v>
      </c>
    </row>
    <row r="233" spans="2:2" x14ac:dyDescent="0.2">
      <c r="B233" s="424">
        <v>3760223796674</v>
      </c>
    </row>
    <row r="234" spans="2:2" x14ac:dyDescent="0.2">
      <c r="B234" s="424">
        <v>3760223796681</v>
      </c>
    </row>
    <row r="235" spans="2:2" x14ac:dyDescent="0.2">
      <c r="B235" s="424">
        <v>3760223796698</v>
      </c>
    </row>
    <row r="236" spans="2:2" x14ac:dyDescent="0.2">
      <c r="B236" s="424">
        <v>3760223796704</v>
      </c>
    </row>
    <row r="237" spans="2:2" x14ac:dyDescent="0.2">
      <c r="B237" s="424">
        <v>3760223796711</v>
      </c>
    </row>
    <row r="238" spans="2:2" x14ac:dyDescent="0.2">
      <c r="B238" s="424">
        <v>3760223796728</v>
      </c>
    </row>
    <row r="239" spans="2:2" x14ac:dyDescent="0.2">
      <c r="B239" s="424">
        <v>3760223796735</v>
      </c>
    </row>
    <row r="240" spans="2:2" x14ac:dyDescent="0.2">
      <c r="B240" s="424">
        <v>3760223796742</v>
      </c>
    </row>
    <row r="241" spans="2:2" x14ac:dyDescent="0.2">
      <c r="B241" s="424">
        <v>3760223796759</v>
      </c>
    </row>
    <row r="242" spans="2:2" x14ac:dyDescent="0.2">
      <c r="B242" s="424">
        <v>3760223796766</v>
      </c>
    </row>
    <row r="243" spans="2:2" x14ac:dyDescent="0.2">
      <c r="B243" s="424">
        <v>3760223796773</v>
      </c>
    </row>
    <row r="244" spans="2:2" x14ac:dyDescent="0.2">
      <c r="B244" s="424">
        <v>3760223796780</v>
      </c>
    </row>
    <row r="245" spans="2:2" x14ac:dyDescent="0.2">
      <c r="B245" s="424">
        <v>3760223796797</v>
      </c>
    </row>
    <row r="246" spans="2:2" x14ac:dyDescent="0.2">
      <c r="B246" s="424">
        <v>3760223796803</v>
      </c>
    </row>
    <row r="247" spans="2:2" x14ac:dyDescent="0.2">
      <c r="B247" s="424">
        <v>3760223796810</v>
      </c>
    </row>
    <row r="248" spans="2:2" x14ac:dyDescent="0.2">
      <c r="B248" s="424">
        <v>3760223796827</v>
      </c>
    </row>
    <row r="249" spans="2:2" x14ac:dyDescent="0.2">
      <c r="B249" s="424">
        <v>3760223796834</v>
      </c>
    </row>
    <row r="250" spans="2:2" x14ac:dyDescent="0.2">
      <c r="B250" s="424">
        <v>3760223796841</v>
      </c>
    </row>
    <row r="251" spans="2:2" x14ac:dyDescent="0.2">
      <c r="B251" s="424">
        <v>3760223796858</v>
      </c>
    </row>
    <row r="252" spans="2:2" x14ac:dyDescent="0.2">
      <c r="B252" s="424">
        <v>3760223796865</v>
      </c>
    </row>
    <row r="253" spans="2:2" x14ac:dyDescent="0.2">
      <c r="B253" s="424">
        <v>3760223796872</v>
      </c>
    </row>
    <row r="254" spans="2:2" x14ac:dyDescent="0.2">
      <c r="B254" s="424">
        <v>3760223796889</v>
      </c>
    </row>
    <row r="255" spans="2:2" x14ac:dyDescent="0.2">
      <c r="B255" s="424">
        <v>3760223796896</v>
      </c>
    </row>
    <row r="256" spans="2:2" x14ac:dyDescent="0.2">
      <c r="B256" s="424">
        <v>3760223796902</v>
      </c>
    </row>
    <row r="257" spans="2:2" x14ac:dyDescent="0.2">
      <c r="B257" s="424">
        <v>3760223796919</v>
      </c>
    </row>
    <row r="258" spans="2:2" x14ac:dyDescent="0.2">
      <c r="B258" s="424">
        <v>3760223796926</v>
      </c>
    </row>
    <row r="259" spans="2:2" x14ac:dyDescent="0.2">
      <c r="B259" s="424">
        <v>3760223796933</v>
      </c>
    </row>
    <row r="260" spans="2:2" x14ac:dyDescent="0.2">
      <c r="B260" s="424">
        <v>3760223796940</v>
      </c>
    </row>
    <row r="261" spans="2:2" x14ac:dyDescent="0.2">
      <c r="B261" s="424">
        <v>3760223796957</v>
      </c>
    </row>
    <row r="262" spans="2:2" x14ac:dyDescent="0.2">
      <c r="B262" s="424">
        <v>3760223796964</v>
      </c>
    </row>
    <row r="263" spans="2:2" x14ac:dyDescent="0.2">
      <c r="B263" s="424">
        <v>3760223796971</v>
      </c>
    </row>
    <row r="264" spans="2:2" x14ac:dyDescent="0.2">
      <c r="B264" s="424">
        <v>3760223796988</v>
      </c>
    </row>
    <row r="265" spans="2:2" x14ac:dyDescent="0.2">
      <c r="B265" s="424">
        <v>3760223796995</v>
      </c>
    </row>
    <row r="266" spans="2:2" x14ac:dyDescent="0.2">
      <c r="B266" s="424">
        <v>3760223797008</v>
      </c>
    </row>
    <row r="267" spans="2:2" x14ac:dyDescent="0.2">
      <c r="B267" s="424">
        <v>3760223797015</v>
      </c>
    </row>
    <row r="268" spans="2:2" x14ac:dyDescent="0.2">
      <c r="B268" s="424">
        <v>3760223797022</v>
      </c>
    </row>
    <row r="269" spans="2:2" x14ac:dyDescent="0.2">
      <c r="B269" s="424">
        <v>3760223797039</v>
      </c>
    </row>
    <row r="270" spans="2:2" x14ac:dyDescent="0.2">
      <c r="B270" s="424">
        <v>3760223797046</v>
      </c>
    </row>
    <row r="271" spans="2:2" x14ac:dyDescent="0.2">
      <c r="B271" s="424">
        <v>3760223797053</v>
      </c>
    </row>
    <row r="272" spans="2:2" x14ac:dyDescent="0.2">
      <c r="B272" s="424">
        <v>3760223797060</v>
      </c>
    </row>
    <row r="273" spans="2:2" x14ac:dyDescent="0.2">
      <c r="B273" s="424">
        <v>3760223797077</v>
      </c>
    </row>
    <row r="274" spans="2:2" x14ac:dyDescent="0.2">
      <c r="B274" s="424">
        <v>3760223797084</v>
      </c>
    </row>
    <row r="275" spans="2:2" x14ac:dyDescent="0.2">
      <c r="B275" s="424">
        <v>3760223797091</v>
      </c>
    </row>
    <row r="276" spans="2:2" x14ac:dyDescent="0.2">
      <c r="B276" s="424">
        <v>3760223797107</v>
      </c>
    </row>
    <row r="277" spans="2:2" x14ac:dyDescent="0.2">
      <c r="B277" s="424">
        <v>3760223797114</v>
      </c>
    </row>
    <row r="278" spans="2:2" x14ac:dyDescent="0.2">
      <c r="B278" s="424">
        <v>3760223797121</v>
      </c>
    </row>
    <row r="279" spans="2:2" x14ac:dyDescent="0.2">
      <c r="B279" s="424">
        <v>3760223797138</v>
      </c>
    </row>
    <row r="280" spans="2:2" x14ac:dyDescent="0.2">
      <c r="B280" s="424">
        <v>3760223797145</v>
      </c>
    </row>
    <row r="281" spans="2:2" x14ac:dyDescent="0.2">
      <c r="B281" s="424">
        <v>3760223797152</v>
      </c>
    </row>
    <row r="282" spans="2:2" x14ac:dyDescent="0.2">
      <c r="B282" s="424">
        <v>3760223797169</v>
      </c>
    </row>
    <row r="283" spans="2:2" x14ac:dyDescent="0.2">
      <c r="B283" s="424">
        <v>3760223797176</v>
      </c>
    </row>
    <row r="284" spans="2:2" x14ac:dyDescent="0.2">
      <c r="B284" s="424">
        <v>3760223797183</v>
      </c>
    </row>
    <row r="285" spans="2:2" x14ac:dyDescent="0.2">
      <c r="B285" s="424">
        <v>3760223797190</v>
      </c>
    </row>
    <row r="286" spans="2:2" x14ac:dyDescent="0.2">
      <c r="B286" s="424">
        <v>3760223797206</v>
      </c>
    </row>
    <row r="287" spans="2:2" x14ac:dyDescent="0.2">
      <c r="B287" s="424">
        <v>3760223797213</v>
      </c>
    </row>
    <row r="288" spans="2:2" x14ac:dyDescent="0.2">
      <c r="B288" s="424">
        <v>3760223797220</v>
      </c>
    </row>
    <row r="289" spans="2:2" x14ac:dyDescent="0.2">
      <c r="B289" s="424">
        <v>3760223797237</v>
      </c>
    </row>
    <row r="290" spans="2:2" x14ac:dyDescent="0.2">
      <c r="B290" s="424">
        <v>3760223797244</v>
      </c>
    </row>
    <row r="291" spans="2:2" x14ac:dyDescent="0.2">
      <c r="B291" s="424">
        <v>3760223797251</v>
      </c>
    </row>
    <row r="292" spans="2:2" x14ac:dyDescent="0.2">
      <c r="B292" s="424">
        <v>3760223797268</v>
      </c>
    </row>
    <row r="293" spans="2:2" x14ac:dyDescent="0.2">
      <c r="B293" s="424">
        <v>3760223797275</v>
      </c>
    </row>
    <row r="294" spans="2:2" x14ac:dyDescent="0.2">
      <c r="B294" s="424">
        <v>3760223797282</v>
      </c>
    </row>
    <row r="295" spans="2:2" x14ac:dyDescent="0.2">
      <c r="B295" s="424">
        <v>3760223797299</v>
      </c>
    </row>
    <row r="296" spans="2:2" x14ac:dyDescent="0.2">
      <c r="B296" s="424">
        <v>3760223797305</v>
      </c>
    </row>
    <row r="297" spans="2:2" x14ac:dyDescent="0.2">
      <c r="B297" s="424">
        <v>3760223797312</v>
      </c>
    </row>
    <row r="298" spans="2:2" x14ac:dyDescent="0.2">
      <c r="B298" s="424">
        <v>3760223797329</v>
      </c>
    </row>
    <row r="299" spans="2:2" x14ac:dyDescent="0.2">
      <c r="B299" s="424">
        <v>3760223797336</v>
      </c>
    </row>
    <row r="300" spans="2:2" x14ac:dyDescent="0.2">
      <c r="B300" s="424">
        <v>3760223797343</v>
      </c>
    </row>
    <row r="301" spans="2:2" x14ac:dyDescent="0.2">
      <c r="B301" s="424">
        <v>3760223797350</v>
      </c>
    </row>
    <row r="302" spans="2:2" x14ac:dyDescent="0.2">
      <c r="B302" s="424">
        <v>3760223797367</v>
      </c>
    </row>
    <row r="303" spans="2:2" x14ac:dyDescent="0.2">
      <c r="B303" s="424">
        <v>3760223797374</v>
      </c>
    </row>
    <row r="304" spans="2:2" x14ac:dyDescent="0.2">
      <c r="B304" s="424">
        <v>3760223797381</v>
      </c>
    </row>
    <row r="305" spans="2:2" x14ac:dyDescent="0.2">
      <c r="B305" s="424">
        <v>3760223797398</v>
      </c>
    </row>
    <row r="306" spans="2:2" x14ac:dyDescent="0.2">
      <c r="B306" s="424">
        <v>3760223797404</v>
      </c>
    </row>
    <row r="307" spans="2:2" x14ac:dyDescent="0.2">
      <c r="B307" s="424">
        <v>3760223797411</v>
      </c>
    </row>
    <row r="308" spans="2:2" x14ac:dyDescent="0.2">
      <c r="B308" s="424">
        <v>3760223797428</v>
      </c>
    </row>
    <row r="309" spans="2:2" x14ac:dyDescent="0.2">
      <c r="B309" s="424">
        <v>3760223797435</v>
      </c>
    </row>
    <row r="310" spans="2:2" x14ac:dyDescent="0.2">
      <c r="B310" s="424">
        <v>3760223797442</v>
      </c>
    </row>
    <row r="311" spans="2:2" x14ac:dyDescent="0.2">
      <c r="B311" s="424">
        <v>3760223797459</v>
      </c>
    </row>
    <row r="312" spans="2:2" x14ac:dyDescent="0.2">
      <c r="B312" s="424">
        <v>3760223797466</v>
      </c>
    </row>
    <row r="313" spans="2:2" x14ac:dyDescent="0.2">
      <c r="B313" s="424">
        <v>3760223797473</v>
      </c>
    </row>
    <row r="314" spans="2:2" x14ac:dyDescent="0.2">
      <c r="B314" s="424">
        <v>3760223797480</v>
      </c>
    </row>
    <row r="315" spans="2:2" x14ac:dyDescent="0.2">
      <c r="B315" s="424">
        <v>3760223797497</v>
      </c>
    </row>
    <row r="316" spans="2:2" x14ac:dyDescent="0.2">
      <c r="B316" s="424">
        <v>3760223797503</v>
      </c>
    </row>
    <row r="317" spans="2:2" x14ac:dyDescent="0.2">
      <c r="B317" s="424">
        <v>3760223797510</v>
      </c>
    </row>
    <row r="318" spans="2:2" x14ac:dyDescent="0.2">
      <c r="B318" s="424">
        <v>3760223797527</v>
      </c>
    </row>
    <row r="319" spans="2:2" x14ac:dyDescent="0.2">
      <c r="B319" s="424">
        <v>3760223797534</v>
      </c>
    </row>
    <row r="320" spans="2:2" x14ac:dyDescent="0.2">
      <c r="B320" s="424">
        <v>3760223797541</v>
      </c>
    </row>
    <row r="321" spans="2:2" x14ac:dyDescent="0.2">
      <c r="B321" s="424">
        <v>3760223797558</v>
      </c>
    </row>
    <row r="322" spans="2:2" x14ac:dyDescent="0.2">
      <c r="B322" s="424">
        <v>3760223797565</v>
      </c>
    </row>
    <row r="323" spans="2:2" x14ac:dyDescent="0.2">
      <c r="B323" s="424">
        <v>3760223797572</v>
      </c>
    </row>
    <row r="324" spans="2:2" x14ac:dyDescent="0.2">
      <c r="B324" s="424">
        <v>3760223797589</v>
      </c>
    </row>
    <row r="325" spans="2:2" x14ac:dyDescent="0.2">
      <c r="B325" s="424">
        <v>3760223797596</v>
      </c>
    </row>
    <row r="326" spans="2:2" x14ac:dyDescent="0.2">
      <c r="B326" s="424">
        <v>3760223797602</v>
      </c>
    </row>
    <row r="327" spans="2:2" x14ac:dyDescent="0.2">
      <c r="B327" s="424">
        <v>3760223797619</v>
      </c>
    </row>
    <row r="328" spans="2:2" x14ac:dyDescent="0.2">
      <c r="B328" s="424">
        <v>3760223797626</v>
      </c>
    </row>
    <row r="329" spans="2:2" x14ac:dyDescent="0.2">
      <c r="B329" s="424">
        <v>3760223797633</v>
      </c>
    </row>
    <row r="330" spans="2:2" x14ac:dyDescent="0.2">
      <c r="B330" s="424">
        <v>3760223797640</v>
      </c>
    </row>
    <row r="331" spans="2:2" x14ac:dyDescent="0.2">
      <c r="B331" s="424">
        <v>3760223797657</v>
      </c>
    </row>
    <row r="332" spans="2:2" x14ac:dyDescent="0.2">
      <c r="B332" s="424">
        <v>3760223797664</v>
      </c>
    </row>
    <row r="333" spans="2:2" x14ac:dyDescent="0.2">
      <c r="B333" s="424">
        <v>3760223797671</v>
      </c>
    </row>
    <row r="334" spans="2:2" x14ac:dyDescent="0.2">
      <c r="B334" s="424">
        <v>3760223797688</v>
      </c>
    </row>
    <row r="335" spans="2:2" x14ac:dyDescent="0.2">
      <c r="B335" s="424">
        <v>3760223797695</v>
      </c>
    </row>
    <row r="336" spans="2:2" x14ac:dyDescent="0.2">
      <c r="B336" s="424">
        <v>3760223797701</v>
      </c>
    </row>
    <row r="337" spans="2:2" x14ac:dyDescent="0.2">
      <c r="B337" s="424">
        <v>3760223797718</v>
      </c>
    </row>
    <row r="338" spans="2:2" x14ac:dyDescent="0.2">
      <c r="B338" s="424">
        <v>3760223797725</v>
      </c>
    </row>
    <row r="339" spans="2:2" x14ac:dyDescent="0.2">
      <c r="B339" s="424">
        <v>3760223797732</v>
      </c>
    </row>
    <row r="340" spans="2:2" x14ac:dyDescent="0.2">
      <c r="B340" s="424">
        <v>3760223797749</v>
      </c>
    </row>
    <row r="341" spans="2:2" x14ac:dyDescent="0.2">
      <c r="B341" s="424">
        <v>3760223797756</v>
      </c>
    </row>
    <row r="342" spans="2:2" x14ac:dyDescent="0.2">
      <c r="B342" s="424">
        <v>3760223797763</v>
      </c>
    </row>
    <row r="343" spans="2:2" x14ac:dyDescent="0.2">
      <c r="B343" s="424">
        <v>3760223797770</v>
      </c>
    </row>
    <row r="344" spans="2:2" x14ac:dyDescent="0.2">
      <c r="B344" s="424">
        <v>3760223797787</v>
      </c>
    </row>
    <row r="345" spans="2:2" x14ac:dyDescent="0.2">
      <c r="B345" s="424">
        <v>3760223797794</v>
      </c>
    </row>
    <row r="346" spans="2:2" x14ac:dyDescent="0.2">
      <c r="B346" s="424">
        <v>3760223797800</v>
      </c>
    </row>
    <row r="347" spans="2:2" x14ac:dyDescent="0.2">
      <c r="B347" s="424">
        <v>3760223797817</v>
      </c>
    </row>
    <row r="348" spans="2:2" x14ac:dyDescent="0.2">
      <c r="B348" s="424">
        <v>3760223797824</v>
      </c>
    </row>
    <row r="349" spans="2:2" x14ac:dyDescent="0.2">
      <c r="B349" s="424">
        <v>3760223797831</v>
      </c>
    </row>
    <row r="350" spans="2:2" x14ac:dyDescent="0.2">
      <c r="B350" s="424">
        <v>3760223797848</v>
      </c>
    </row>
    <row r="351" spans="2:2" x14ac:dyDescent="0.2">
      <c r="B351" s="424">
        <v>3760223797855</v>
      </c>
    </row>
    <row r="352" spans="2:2" x14ac:dyDescent="0.2">
      <c r="B352" s="424">
        <v>3760223797862</v>
      </c>
    </row>
    <row r="353" spans="2:2" x14ac:dyDescent="0.2">
      <c r="B353" s="424">
        <v>3760223797879</v>
      </c>
    </row>
    <row r="354" spans="2:2" x14ac:dyDescent="0.2">
      <c r="B354" s="424">
        <v>3760223797886</v>
      </c>
    </row>
    <row r="355" spans="2:2" x14ac:dyDescent="0.2">
      <c r="B355" s="424">
        <v>3760223797893</v>
      </c>
    </row>
    <row r="356" spans="2:2" x14ac:dyDescent="0.2">
      <c r="B356" s="424">
        <v>3760223797909</v>
      </c>
    </row>
    <row r="357" spans="2:2" x14ac:dyDescent="0.2">
      <c r="B357" s="424">
        <v>3760223797916</v>
      </c>
    </row>
    <row r="358" spans="2:2" x14ac:dyDescent="0.2">
      <c r="B358" s="424">
        <v>3760223797923</v>
      </c>
    </row>
    <row r="359" spans="2:2" x14ac:dyDescent="0.2">
      <c r="B359" s="424">
        <v>3760223797930</v>
      </c>
    </row>
    <row r="360" spans="2:2" x14ac:dyDescent="0.2">
      <c r="B360" s="424">
        <v>3760223797947</v>
      </c>
    </row>
    <row r="361" spans="2:2" x14ac:dyDescent="0.2">
      <c r="B361" s="424">
        <v>3760223797954</v>
      </c>
    </row>
    <row r="362" spans="2:2" x14ac:dyDescent="0.2">
      <c r="B362" s="424">
        <v>3760223797961</v>
      </c>
    </row>
    <row r="363" spans="2:2" x14ac:dyDescent="0.2">
      <c r="B363" s="424">
        <v>3760223797978</v>
      </c>
    </row>
    <row r="364" spans="2:2" x14ac:dyDescent="0.2">
      <c r="B364" s="424">
        <v>3760223797985</v>
      </c>
    </row>
    <row r="365" spans="2:2" x14ac:dyDescent="0.2">
      <c r="B365" s="424">
        <v>3760223797992</v>
      </c>
    </row>
    <row r="366" spans="2:2" x14ac:dyDescent="0.2">
      <c r="B366" s="424">
        <v>3760223798005</v>
      </c>
    </row>
    <row r="367" spans="2:2" x14ac:dyDescent="0.2">
      <c r="B367" s="424">
        <v>3760223798012</v>
      </c>
    </row>
    <row r="368" spans="2:2" x14ac:dyDescent="0.2">
      <c r="B368" s="424">
        <v>3760223798029</v>
      </c>
    </row>
    <row r="369" spans="2:2" x14ac:dyDescent="0.2">
      <c r="B369" s="424">
        <v>3760223798036</v>
      </c>
    </row>
    <row r="370" spans="2:2" x14ac:dyDescent="0.2">
      <c r="B370" s="424">
        <v>3760223798043</v>
      </c>
    </row>
    <row r="371" spans="2:2" x14ac:dyDescent="0.2">
      <c r="B371" s="424">
        <v>3760223798050</v>
      </c>
    </row>
    <row r="372" spans="2:2" x14ac:dyDescent="0.2">
      <c r="B372" s="424">
        <v>3760223798067</v>
      </c>
    </row>
    <row r="373" spans="2:2" x14ac:dyDescent="0.2">
      <c r="B373" s="424">
        <v>3760223798074</v>
      </c>
    </row>
    <row r="374" spans="2:2" x14ac:dyDescent="0.2">
      <c r="B374" s="424">
        <v>3760223798081</v>
      </c>
    </row>
    <row r="375" spans="2:2" x14ac:dyDescent="0.2">
      <c r="B375" s="424">
        <v>3760223798098</v>
      </c>
    </row>
    <row r="376" spans="2:2" x14ac:dyDescent="0.2">
      <c r="B376" s="424">
        <v>3760223798104</v>
      </c>
    </row>
    <row r="377" spans="2:2" x14ac:dyDescent="0.2">
      <c r="B377" s="424">
        <v>3760223798111</v>
      </c>
    </row>
    <row r="378" spans="2:2" x14ac:dyDescent="0.2">
      <c r="B378" s="424">
        <v>3760223798128</v>
      </c>
    </row>
    <row r="379" spans="2:2" x14ac:dyDescent="0.2">
      <c r="B379" s="424">
        <v>3760223798135</v>
      </c>
    </row>
    <row r="380" spans="2:2" x14ac:dyDescent="0.2">
      <c r="B380" s="424">
        <v>3760223798142</v>
      </c>
    </row>
    <row r="381" spans="2:2" x14ac:dyDescent="0.2">
      <c r="B381" s="424">
        <v>3760223798159</v>
      </c>
    </row>
    <row r="382" spans="2:2" x14ac:dyDescent="0.2">
      <c r="B382" s="424">
        <v>3760223798166</v>
      </c>
    </row>
    <row r="383" spans="2:2" x14ac:dyDescent="0.2">
      <c r="B383" s="424">
        <v>3760223798173</v>
      </c>
    </row>
    <row r="384" spans="2:2" x14ac:dyDescent="0.2">
      <c r="B384" s="424">
        <v>3760223798180</v>
      </c>
    </row>
    <row r="385" spans="2:2" x14ac:dyDescent="0.2">
      <c r="B385" s="424">
        <v>3760223798197</v>
      </c>
    </row>
    <row r="386" spans="2:2" x14ac:dyDescent="0.2">
      <c r="B386" s="424">
        <v>3760223798203</v>
      </c>
    </row>
    <row r="387" spans="2:2" x14ac:dyDescent="0.2">
      <c r="B387" s="424">
        <v>3760223798210</v>
      </c>
    </row>
    <row r="388" spans="2:2" x14ac:dyDescent="0.2">
      <c r="B388" s="424">
        <v>3760223798227</v>
      </c>
    </row>
    <row r="389" spans="2:2" x14ac:dyDescent="0.2">
      <c r="B389" s="424">
        <v>3760223798234</v>
      </c>
    </row>
    <row r="390" spans="2:2" x14ac:dyDescent="0.2">
      <c r="B390" s="424">
        <v>3760223798241</v>
      </c>
    </row>
    <row r="391" spans="2:2" x14ac:dyDescent="0.2">
      <c r="B391" s="424">
        <v>3760223798258</v>
      </c>
    </row>
    <row r="392" spans="2:2" x14ac:dyDescent="0.2">
      <c r="B392" s="424">
        <v>3760223798265</v>
      </c>
    </row>
    <row r="393" spans="2:2" x14ac:dyDescent="0.2">
      <c r="B393" s="424">
        <v>3760223798272</v>
      </c>
    </row>
    <row r="394" spans="2:2" x14ac:dyDescent="0.2">
      <c r="B394" s="424">
        <v>3760223798289</v>
      </c>
    </row>
    <row r="395" spans="2:2" x14ac:dyDescent="0.2">
      <c r="B395" s="424">
        <v>3760223798296</v>
      </c>
    </row>
    <row r="396" spans="2:2" x14ac:dyDescent="0.2">
      <c r="B396" s="424">
        <v>3760223798302</v>
      </c>
    </row>
    <row r="397" spans="2:2" x14ac:dyDescent="0.2">
      <c r="B397" s="424">
        <v>3760223798319</v>
      </c>
    </row>
    <row r="398" spans="2:2" x14ac:dyDescent="0.2">
      <c r="B398" s="424">
        <v>3760223798326</v>
      </c>
    </row>
    <row r="399" spans="2:2" x14ac:dyDescent="0.2">
      <c r="B399" s="424">
        <v>3760223798333</v>
      </c>
    </row>
    <row r="400" spans="2:2" x14ac:dyDescent="0.2">
      <c r="B400" s="424">
        <v>3760223798340</v>
      </c>
    </row>
    <row r="401" spans="2:2" x14ac:dyDescent="0.2">
      <c r="B401" s="424">
        <v>3760223798357</v>
      </c>
    </row>
    <row r="402" spans="2:2" x14ac:dyDescent="0.2">
      <c r="B402" s="424">
        <v>3760223798364</v>
      </c>
    </row>
    <row r="403" spans="2:2" x14ac:dyDescent="0.2">
      <c r="B403" s="424">
        <v>3760223798371</v>
      </c>
    </row>
    <row r="404" spans="2:2" x14ac:dyDescent="0.2">
      <c r="B404" s="424">
        <v>3760223798388</v>
      </c>
    </row>
    <row r="405" spans="2:2" x14ac:dyDescent="0.2">
      <c r="B405" s="424">
        <v>3760223798395</v>
      </c>
    </row>
    <row r="406" spans="2:2" x14ac:dyDescent="0.2">
      <c r="B406" s="424">
        <v>3760223798401</v>
      </c>
    </row>
    <row r="407" spans="2:2" x14ac:dyDescent="0.2">
      <c r="B407" s="424">
        <v>3760223798418</v>
      </c>
    </row>
    <row r="408" spans="2:2" x14ac:dyDescent="0.2">
      <c r="B408" s="424">
        <v>3760223798425</v>
      </c>
    </row>
    <row r="409" spans="2:2" x14ac:dyDescent="0.2">
      <c r="B409" s="424">
        <v>3760223798432</v>
      </c>
    </row>
    <row r="410" spans="2:2" x14ac:dyDescent="0.2">
      <c r="B410" s="424">
        <v>3760223798449</v>
      </c>
    </row>
    <row r="411" spans="2:2" x14ac:dyDescent="0.2">
      <c r="B411" s="424">
        <v>3760223798456</v>
      </c>
    </row>
    <row r="412" spans="2:2" x14ac:dyDescent="0.2">
      <c r="B412" s="424">
        <v>3760223798463</v>
      </c>
    </row>
    <row r="413" spans="2:2" x14ac:dyDescent="0.2">
      <c r="B413" s="424">
        <v>3760223798470</v>
      </c>
    </row>
    <row r="414" spans="2:2" x14ac:dyDescent="0.2">
      <c r="B414" s="424">
        <v>3760223798487</v>
      </c>
    </row>
    <row r="415" spans="2:2" x14ac:dyDescent="0.2">
      <c r="B415" s="424">
        <v>3760223798494</v>
      </c>
    </row>
    <row r="416" spans="2:2" x14ac:dyDescent="0.2">
      <c r="B416" s="424">
        <v>3760223798500</v>
      </c>
    </row>
    <row r="417" spans="2:2" x14ac:dyDescent="0.2">
      <c r="B417" s="424">
        <v>3760223798517</v>
      </c>
    </row>
    <row r="418" spans="2:2" x14ac:dyDescent="0.2">
      <c r="B418" s="424">
        <v>3760223798524</v>
      </c>
    </row>
    <row r="419" spans="2:2" x14ac:dyDescent="0.2">
      <c r="B419" s="424">
        <v>3760223798531</v>
      </c>
    </row>
    <row r="420" spans="2:2" x14ac:dyDescent="0.2">
      <c r="B420" s="424">
        <v>3760223798548</v>
      </c>
    </row>
    <row r="421" spans="2:2" x14ac:dyDescent="0.2">
      <c r="B421" s="424">
        <v>3760223798555</v>
      </c>
    </row>
    <row r="422" spans="2:2" x14ac:dyDescent="0.2">
      <c r="B422" s="424">
        <v>3760223798562</v>
      </c>
    </row>
    <row r="423" spans="2:2" x14ac:dyDescent="0.2">
      <c r="B423" s="424">
        <v>3760223798579</v>
      </c>
    </row>
    <row r="424" spans="2:2" x14ac:dyDescent="0.2">
      <c r="B424" s="424">
        <v>3760223798586</v>
      </c>
    </row>
    <row r="425" spans="2:2" x14ac:dyDescent="0.2">
      <c r="B425" s="424">
        <v>3760223798593</v>
      </c>
    </row>
    <row r="426" spans="2:2" x14ac:dyDescent="0.2">
      <c r="B426" s="424">
        <v>3760223798609</v>
      </c>
    </row>
    <row r="427" spans="2:2" x14ac:dyDescent="0.2">
      <c r="B427" s="424">
        <v>3760223798616</v>
      </c>
    </row>
    <row r="428" spans="2:2" x14ac:dyDescent="0.2">
      <c r="B428" s="424">
        <v>3760223798623</v>
      </c>
    </row>
    <row r="429" spans="2:2" x14ac:dyDescent="0.2">
      <c r="B429" s="424">
        <v>3760223798630</v>
      </c>
    </row>
    <row r="430" spans="2:2" x14ac:dyDescent="0.2">
      <c r="B430" s="424">
        <v>3760223798647</v>
      </c>
    </row>
    <row r="431" spans="2:2" x14ac:dyDescent="0.2">
      <c r="B431" s="424">
        <v>3760223798654</v>
      </c>
    </row>
    <row r="432" spans="2:2" x14ac:dyDescent="0.2">
      <c r="B432" s="424">
        <v>3760223798661</v>
      </c>
    </row>
    <row r="433" spans="2:2" x14ac:dyDescent="0.2">
      <c r="B433" s="424">
        <v>3760223798678</v>
      </c>
    </row>
    <row r="434" spans="2:2" x14ac:dyDescent="0.2">
      <c r="B434" s="424">
        <v>3760223798685</v>
      </c>
    </row>
    <row r="435" spans="2:2" x14ac:dyDescent="0.2">
      <c r="B435" s="424">
        <v>3760223798692</v>
      </c>
    </row>
    <row r="436" spans="2:2" x14ac:dyDescent="0.2">
      <c r="B436" s="424">
        <v>3760223798708</v>
      </c>
    </row>
    <row r="437" spans="2:2" x14ac:dyDescent="0.2">
      <c r="B437" s="424">
        <v>3760223798715</v>
      </c>
    </row>
    <row r="438" spans="2:2" x14ac:dyDescent="0.2">
      <c r="B438" s="424">
        <v>3760223798722</v>
      </c>
    </row>
    <row r="439" spans="2:2" x14ac:dyDescent="0.2">
      <c r="B439" s="424">
        <v>3760223798739</v>
      </c>
    </row>
    <row r="440" spans="2:2" x14ac:dyDescent="0.2">
      <c r="B440" s="424">
        <v>3760223798746</v>
      </c>
    </row>
    <row r="441" spans="2:2" x14ac:dyDescent="0.2">
      <c r="B441" s="424">
        <v>3760223798753</v>
      </c>
    </row>
    <row r="442" spans="2:2" x14ac:dyDescent="0.2">
      <c r="B442" s="424">
        <v>3760223798760</v>
      </c>
    </row>
    <row r="443" spans="2:2" x14ac:dyDescent="0.2">
      <c r="B443" s="424">
        <v>3760223798777</v>
      </c>
    </row>
    <row r="444" spans="2:2" x14ac:dyDescent="0.2">
      <c r="B444" s="424">
        <v>3760223798784</v>
      </c>
    </row>
    <row r="445" spans="2:2" x14ac:dyDescent="0.2">
      <c r="B445" s="424">
        <v>3760223798791</v>
      </c>
    </row>
    <row r="446" spans="2:2" x14ac:dyDescent="0.2">
      <c r="B446" s="424">
        <v>3760223798807</v>
      </c>
    </row>
    <row r="447" spans="2:2" x14ac:dyDescent="0.2">
      <c r="B447" s="424">
        <v>3760223798814</v>
      </c>
    </row>
    <row r="448" spans="2:2" x14ac:dyDescent="0.2">
      <c r="B448" s="424">
        <v>3760223798821</v>
      </c>
    </row>
    <row r="449" spans="2:2" x14ac:dyDescent="0.2">
      <c r="B449" s="424">
        <v>3760223798838</v>
      </c>
    </row>
    <row r="450" spans="2:2" x14ac:dyDescent="0.2">
      <c r="B450" s="424">
        <v>3760223798845</v>
      </c>
    </row>
    <row r="451" spans="2:2" x14ac:dyDescent="0.2">
      <c r="B451" s="424">
        <v>3760223798852</v>
      </c>
    </row>
    <row r="452" spans="2:2" x14ac:dyDescent="0.2">
      <c r="B452" s="424">
        <v>3760223798869</v>
      </c>
    </row>
    <row r="453" spans="2:2" x14ac:dyDescent="0.2">
      <c r="B453" s="424">
        <v>3760223798876</v>
      </c>
    </row>
    <row r="454" spans="2:2" x14ac:dyDescent="0.2">
      <c r="B454" s="424">
        <v>3760223798883</v>
      </c>
    </row>
    <row r="455" spans="2:2" x14ac:dyDescent="0.2">
      <c r="B455" s="424">
        <v>3760223798890</v>
      </c>
    </row>
    <row r="456" spans="2:2" x14ac:dyDescent="0.2">
      <c r="B456" s="424">
        <v>3760223798906</v>
      </c>
    </row>
    <row r="457" spans="2:2" x14ac:dyDescent="0.2">
      <c r="B457" s="424">
        <v>3760223798913</v>
      </c>
    </row>
    <row r="458" spans="2:2" x14ac:dyDescent="0.2">
      <c r="B458" s="424">
        <v>3760223798920</v>
      </c>
    </row>
    <row r="459" spans="2:2" x14ac:dyDescent="0.2">
      <c r="B459" s="424">
        <v>3760223798937</v>
      </c>
    </row>
    <row r="460" spans="2:2" x14ac:dyDescent="0.2">
      <c r="B460" s="424">
        <v>3760223798944</v>
      </c>
    </row>
    <row r="461" spans="2:2" x14ac:dyDescent="0.2">
      <c r="B461" s="424">
        <v>3760223798951</v>
      </c>
    </row>
    <row r="462" spans="2:2" x14ac:dyDescent="0.2">
      <c r="B462" s="424">
        <v>3760223798968</v>
      </c>
    </row>
    <row r="463" spans="2:2" x14ac:dyDescent="0.2">
      <c r="B463" s="424">
        <v>3760223798975</v>
      </c>
    </row>
    <row r="464" spans="2:2" x14ac:dyDescent="0.2">
      <c r="B464" s="424">
        <v>3760223798982</v>
      </c>
    </row>
    <row r="465" spans="2:2" x14ac:dyDescent="0.2">
      <c r="B465" s="424">
        <v>3760223798999</v>
      </c>
    </row>
    <row r="466" spans="2:2" x14ac:dyDescent="0.2">
      <c r="B466" s="424">
        <v>3760223799002</v>
      </c>
    </row>
    <row r="467" spans="2:2" x14ac:dyDescent="0.2">
      <c r="B467" s="424">
        <v>3760223799019</v>
      </c>
    </row>
    <row r="468" spans="2:2" x14ac:dyDescent="0.2">
      <c r="B468" s="424">
        <v>3760223799026</v>
      </c>
    </row>
    <row r="469" spans="2:2" x14ac:dyDescent="0.2">
      <c r="B469" s="424">
        <v>3760223799033</v>
      </c>
    </row>
    <row r="470" spans="2:2" x14ac:dyDescent="0.2">
      <c r="B470" s="424">
        <v>3760223799040</v>
      </c>
    </row>
    <row r="471" spans="2:2" x14ac:dyDescent="0.2">
      <c r="B471" s="424">
        <v>3760223799057</v>
      </c>
    </row>
    <row r="472" spans="2:2" x14ac:dyDescent="0.2">
      <c r="B472" s="424">
        <v>3760223799064</v>
      </c>
    </row>
    <row r="473" spans="2:2" x14ac:dyDescent="0.2">
      <c r="B473" s="424">
        <v>3760223799071</v>
      </c>
    </row>
    <row r="474" spans="2:2" x14ac:dyDescent="0.2">
      <c r="B474" s="424">
        <v>3760223799088</v>
      </c>
    </row>
    <row r="475" spans="2:2" x14ac:dyDescent="0.2">
      <c r="B475" s="424">
        <v>3760223799095</v>
      </c>
    </row>
    <row r="476" spans="2:2" x14ac:dyDescent="0.2">
      <c r="B476" s="424">
        <v>3760223799101</v>
      </c>
    </row>
    <row r="477" spans="2:2" x14ac:dyDescent="0.2">
      <c r="B477" s="424">
        <v>3760223799118</v>
      </c>
    </row>
    <row r="478" spans="2:2" x14ac:dyDescent="0.2">
      <c r="B478" s="424">
        <v>3760223799125</v>
      </c>
    </row>
    <row r="479" spans="2:2" x14ac:dyDescent="0.2">
      <c r="B479" s="424">
        <v>3760223799132</v>
      </c>
    </row>
    <row r="480" spans="2:2" x14ac:dyDescent="0.2">
      <c r="B480" s="424">
        <v>3760223799149</v>
      </c>
    </row>
    <row r="481" spans="2:2" x14ac:dyDescent="0.2">
      <c r="B481" s="424">
        <v>3760223799156</v>
      </c>
    </row>
    <row r="482" spans="2:2" x14ac:dyDescent="0.2">
      <c r="B482" s="424">
        <v>3760223799163</v>
      </c>
    </row>
    <row r="483" spans="2:2" x14ac:dyDescent="0.2">
      <c r="B483" s="424">
        <v>3760223799170</v>
      </c>
    </row>
    <row r="484" spans="2:2" x14ac:dyDescent="0.2">
      <c r="B484" s="424">
        <v>3760223799187</v>
      </c>
    </row>
    <row r="485" spans="2:2" x14ac:dyDescent="0.2">
      <c r="B485" s="424">
        <v>3760223799194</v>
      </c>
    </row>
  </sheetData>
  <conditionalFormatting sqref="B486:B1048576 B1:B2">
    <cfRule type="duplicateValues" dxfId="6" priority="1"/>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6</vt:i4>
      </vt:variant>
    </vt:vector>
  </HeadingPairs>
  <TitlesOfParts>
    <vt:vector size="6" baseType="lpstr">
      <vt:lpstr>PRIX LF</vt:lpstr>
      <vt:lpstr>Bénéfices2</vt:lpstr>
      <vt:lpstr>Export</vt:lpstr>
      <vt:lpstr>Anciens Pdts</vt:lpstr>
      <vt:lpstr>PACK &amp; Cages</vt:lpstr>
      <vt:lpstr>Codes EAN</vt:lpstr>
    </vt:vector>
  </TitlesOfParts>
  <Company>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 Vilfeu</dc:creator>
  <cp:lastModifiedBy>Utilisateur de Microsoft Office</cp:lastModifiedBy>
  <cp:lastPrinted>2015-08-19T14:02:40Z</cp:lastPrinted>
  <dcterms:created xsi:type="dcterms:W3CDTF">2015-07-30T10:07:28Z</dcterms:created>
  <dcterms:modified xsi:type="dcterms:W3CDTF">2017-01-01T23:34:35Z</dcterms:modified>
</cp:coreProperties>
</file>